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306"/>
  <fileSharing readOnlyRecommended="1"/>
  <workbookPr codeName="ThisWorkbook" defaultThemeVersion="166925"/>
  <mc:AlternateContent xmlns:mc="http://schemas.openxmlformats.org/markup-compatibility/2006">
    <mc:Choice Requires="x15">
      <x15ac:absPath xmlns:x15ac="http://schemas.microsoft.com/office/spreadsheetml/2010/11/ac" url="https://ofgemcloud.sharepoint.com/sites/SZCPre-PCR/ARSP/2026-07-16 ARSP Publication Documents/"/>
    </mc:Choice>
  </mc:AlternateContent>
  <xr:revisionPtr revIDLastSave="0" documentId="8_{9772153F-1953-4587-9118-9F1733A8FC16}" xr6:coauthVersionLast="47" xr6:coauthVersionMax="47" xr10:uidLastSave="{00000000-0000-0000-0000-000000000000}"/>
  <bookViews>
    <workbookView xWindow="6525" yWindow="-16320" windowWidth="29040" windowHeight="15720" tabRatio="815" firstSheet="4" activeTab="4" xr2:uid="{C5058A87-7630-4A39-BBC8-F8B6F9179882}"/>
  </bookViews>
  <sheets>
    <sheet name="Cover" sheetId="39" r:id="rId1"/>
    <sheet name="Scenarios" sheetId="33" r:id="rId2"/>
    <sheet name="Scenarios_TD" sheetId="32" r:id="rId3"/>
    <sheet name="Expenditure" sheetId="35" r:id="rId4"/>
    <sheet name="FinancialInputs" sheetId="23" r:id="rId5"/>
    <sheet name="Capitalisation" sheetId="40" r:id="rId6"/>
    <sheet name="Depreciation" sheetId="9" r:id="rId7"/>
    <sheet name="Finance&amp;Tax" sheetId="13" r:id="rId8"/>
    <sheet name="RAB" sheetId="41" r:id="rId9"/>
    <sheet name="RoRE" sheetId="44" r:id="rId10"/>
    <sheet name="Support" sheetId="46" r:id="rId11"/>
    <sheet name="Revenue" sheetId="22" r:id="rId12"/>
    <sheet name="Incentives" sheetId="42" r:id="rId13"/>
    <sheet name="AR" sheetId="24" r:id="rId14"/>
    <sheet name="FinancialStatements" sheetId="16" r:id="rId15"/>
    <sheet name="Metrics" sheetId="37" r:id="rId16"/>
  </sheets>
  <definedNames>
    <definedName name="_xlnm._FilterDatabase" localSheetId="6" hidden="1">Depreciation!$E$2:$CL$186</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Q41" i="24" l="1"/>
  <c r="M28" i="42" l="1"/>
  <c r="N28" i="42"/>
  <c r="O28" i="42"/>
  <c r="P28" i="42"/>
  <c r="Q28" i="42"/>
  <c r="R28" i="42"/>
  <c r="S28" i="42"/>
  <c r="T28" i="42"/>
  <c r="U28" i="42"/>
  <c r="V28" i="42"/>
  <c r="W28" i="42"/>
  <c r="X28" i="42"/>
  <c r="Y28" i="42"/>
  <c r="Z28" i="42"/>
  <c r="AA28" i="42"/>
  <c r="AB28" i="42"/>
  <c r="AC28" i="42"/>
  <c r="AD28" i="42"/>
  <c r="AE28" i="42"/>
  <c r="AF28" i="42"/>
  <c r="AG28" i="42"/>
  <c r="AH28" i="42"/>
  <c r="AI28" i="42"/>
  <c r="AJ28" i="42"/>
  <c r="AK28" i="42"/>
  <c r="AL28" i="42"/>
  <c r="AM28" i="42"/>
  <c r="AN28" i="42"/>
  <c r="AO28" i="42"/>
  <c r="AP28" i="42"/>
  <c r="AQ28" i="42"/>
  <c r="AR28" i="42"/>
  <c r="AS28" i="42"/>
  <c r="AT28" i="42"/>
  <c r="AU28" i="42"/>
  <c r="AV28" i="42"/>
  <c r="AW28" i="42"/>
  <c r="AX28" i="42"/>
  <c r="AY28" i="42"/>
  <c r="AZ28" i="42"/>
  <c r="BA28" i="42"/>
  <c r="BB28" i="42"/>
  <c r="BC28" i="42"/>
  <c r="BD28" i="42"/>
  <c r="BE28" i="42"/>
  <c r="BF28" i="42"/>
  <c r="BG28" i="42"/>
  <c r="BH28" i="42"/>
  <c r="BI28" i="42"/>
  <c r="BJ28" i="42"/>
  <c r="BK28" i="42"/>
  <c r="BL28" i="42"/>
  <c r="BM28" i="42"/>
  <c r="BN28" i="42"/>
  <c r="BO28" i="42"/>
  <c r="BP28" i="42"/>
  <c r="BQ28" i="42"/>
  <c r="BR28" i="42"/>
  <c r="BS28" i="42"/>
  <c r="BT28" i="42"/>
  <c r="BU28" i="42"/>
  <c r="BV28" i="42"/>
  <c r="BW28" i="42"/>
  <c r="BX28" i="42"/>
  <c r="BY28" i="42"/>
  <c r="BZ28" i="42"/>
  <c r="CA28" i="42"/>
  <c r="CB28" i="42"/>
  <c r="CC28" i="42"/>
  <c r="CD28" i="42"/>
  <c r="CE28" i="42"/>
  <c r="CF28" i="42"/>
  <c r="CG28" i="42"/>
  <c r="CH28" i="42"/>
  <c r="CI28" i="42"/>
  <c r="CJ28" i="42"/>
  <c r="CK28" i="42"/>
  <c r="CL28" i="42"/>
  <c r="CM28" i="42"/>
  <c r="CN28" i="42"/>
  <c r="CO28" i="42"/>
  <c r="CP28" i="42"/>
  <c r="CQ28" i="42"/>
  <c r="CR28" i="42"/>
  <c r="CS28" i="42"/>
  <c r="CT28" i="42"/>
  <c r="CU28" i="42"/>
  <c r="CV28" i="42"/>
  <c r="L28" i="42"/>
  <c r="AC249" i="23" l="1"/>
  <c r="AD249" i="23"/>
  <c r="AE249" i="23"/>
  <c r="AF249" i="23"/>
  <c r="AG249" i="23"/>
  <c r="AH249" i="23"/>
  <c r="AI249" i="23"/>
  <c r="AJ249" i="23"/>
  <c r="AK249" i="23"/>
  <c r="AL249" i="23"/>
  <c r="AM249" i="23"/>
  <c r="AN249" i="23"/>
  <c r="AO249" i="23"/>
  <c r="AP249" i="23"/>
  <c r="AQ249" i="23"/>
  <c r="AR249" i="23"/>
  <c r="AS249" i="23"/>
  <c r="AT249" i="23"/>
  <c r="AU249" i="23"/>
  <c r="AV249" i="23"/>
  <c r="AW249" i="23"/>
  <c r="AX249" i="23"/>
  <c r="AY249" i="23"/>
  <c r="AZ249" i="23"/>
  <c r="BA249" i="23"/>
  <c r="BB249" i="23"/>
  <c r="BC249" i="23"/>
  <c r="BD249" i="23"/>
  <c r="BE249" i="23"/>
  <c r="BF249" i="23"/>
  <c r="BG249" i="23"/>
  <c r="BH249" i="23"/>
  <c r="BI249" i="23"/>
  <c r="BJ249" i="23"/>
  <c r="BK249" i="23"/>
  <c r="BL249" i="23"/>
  <c r="BM249" i="23"/>
  <c r="BN249" i="23"/>
  <c r="BO249" i="23"/>
  <c r="BP249" i="23"/>
  <c r="BQ249" i="23"/>
  <c r="BR249" i="23"/>
  <c r="BS249" i="23"/>
  <c r="BT249" i="23"/>
  <c r="BU249" i="23"/>
  <c r="BV249" i="23"/>
  <c r="BW249" i="23"/>
  <c r="BX249" i="23"/>
  <c r="BY249" i="23"/>
  <c r="BZ249" i="23"/>
  <c r="CA249" i="23"/>
  <c r="CB249" i="23"/>
  <c r="CC249" i="23"/>
  <c r="CD249" i="23"/>
  <c r="CE249" i="23"/>
  <c r="CF249" i="23"/>
  <c r="CG249" i="23"/>
  <c r="CH249" i="23"/>
  <c r="CI249" i="23"/>
  <c r="CJ249" i="23"/>
  <c r="CK249" i="23"/>
  <c r="CL249" i="23"/>
  <c r="J341" i="23" l="1"/>
  <c r="J340" i="23"/>
  <c r="J328" i="23"/>
  <c r="J327" i="23"/>
  <c r="J326" i="23"/>
  <c r="J325" i="23"/>
  <c r="J324" i="23"/>
  <c r="J323" i="23"/>
  <c r="J320" i="23"/>
  <c r="J319" i="23"/>
  <c r="J318" i="23"/>
  <c r="J317" i="23"/>
  <c r="J316" i="23"/>
  <c r="J315" i="23"/>
  <c r="C314" i="23"/>
  <c r="C322" i="23" s="1"/>
  <c r="P28" i="23"/>
  <c r="Q28" i="23" s="1"/>
  <c r="R28" i="23" s="1"/>
  <c r="S28" i="23" s="1"/>
  <c r="T28" i="23" s="1"/>
  <c r="U28" i="23" s="1"/>
  <c r="V28" i="23" s="1"/>
  <c r="W28" i="23" s="1"/>
  <c r="X28" i="23" s="1"/>
  <c r="Y28" i="23" s="1"/>
  <c r="Z28" i="23" s="1"/>
  <c r="AA28" i="23" s="1"/>
  <c r="AB28" i="23" s="1"/>
  <c r="AC28" i="23" s="1"/>
  <c r="AD28" i="23" s="1"/>
  <c r="AE28" i="23" s="1"/>
  <c r="AF28" i="23" s="1"/>
  <c r="AG28" i="23" s="1"/>
  <c r="AH28" i="23" s="1"/>
  <c r="AI28" i="23" s="1"/>
  <c r="AJ28" i="23" s="1"/>
  <c r="AK28" i="23" s="1"/>
  <c r="AL28" i="23" s="1"/>
  <c r="AM28" i="23" s="1"/>
  <c r="AN28" i="23" s="1"/>
  <c r="AO28" i="23" s="1"/>
  <c r="AP28" i="23" s="1"/>
  <c r="AQ28" i="23" s="1"/>
  <c r="AR28" i="23" s="1"/>
  <c r="AS28" i="23" s="1"/>
  <c r="AT28" i="23" s="1"/>
  <c r="AU28" i="23" s="1"/>
  <c r="AV28" i="23" s="1"/>
  <c r="AW28" i="23" s="1"/>
  <c r="AX28" i="23" s="1"/>
  <c r="AY28" i="23" s="1"/>
  <c r="AZ28" i="23" s="1"/>
  <c r="BA28" i="23" s="1"/>
  <c r="BB28" i="23" s="1"/>
  <c r="BC28" i="23" s="1"/>
  <c r="BD28" i="23" s="1"/>
  <c r="BE28" i="23" s="1"/>
  <c r="BF28" i="23" s="1"/>
  <c r="BG28" i="23" s="1"/>
  <c r="BH28" i="23" s="1"/>
  <c r="BI28" i="23" s="1"/>
  <c r="BJ28" i="23" s="1"/>
  <c r="BK28" i="23" s="1"/>
  <c r="BL28" i="23" s="1"/>
  <c r="BM28" i="23" s="1"/>
  <c r="BN28" i="23" s="1"/>
  <c r="BO28" i="23" s="1"/>
  <c r="BP28" i="23" s="1"/>
  <c r="BQ28" i="23" s="1"/>
  <c r="BR28" i="23" s="1"/>
  <c r="BS28" i="23" s="1"/>
  <c r="BT28" i="23" s="1"/>
  <c r="BU28" i="23" s="1"/>
  <c r="BV28" i="23" s="1"/>
  <c r="BW28" i="23" s="1"/>
  <c r="BX28" i="23" s="1"/>
  <c r="BY28" i="23" s="1"/>
  <c r="BZ28" i="23" s="1"/>
  <c r="CA28" i="23" s="1"/>
  <c r="CB28" i="23" s="1"/>
  <c r="CC28" i="23" s="1"/>
  <c r="CD28" i="23" s="1"/>
  <c r="CE28" i="23" s="1"/>
  <c r="CF28" i="23" s="1"/>
  <c r="CG28" i="23" s="1"/>
  <c r="CH28" i="23" s="1"/>
  <c r="CI28" i="23" s="1"/>
  <c r="CJ28" i="23" s="1"/>
  <c r="CK28" i="23" s="1"/>
  <c r="CL28" i="23" s="1"/>
  <c r="CM28" i="23" s="1"/>
  <c r="CN28" i="23" s="1"/>
  <c r="CO28" i="23" s="1"/>
  <c r="CP28" i="23" s="1"/>
  <c r="CQ28" i="23" s="1"/>
  <c r="CR28" i="23" s="1"/>
  <c r="CS28" i="23" s="1"/>
  <c r="CT28" i="23" s="1"/>
  <c r="CU28" i="23" s="1"/>
  <c r="CV28" i="23" s="1"/>
  <c r="CV27" i="23"/>
  <c r="CU27" i="23"/>
  <c r="CT27" i="23"/>
  <c r="CS27" i="23"/>
  <c r="CR27" i="23"/>
  <c r="CQ27" i="23"/>
  <c r="CP27" i="23"/>
  <c r="CO27" i="23"/>
  <c r="CN27" i="23"/>
  <c r="CM27" i="23"/>
  <c r="CL27" i="23"/>
  <c r="CK27" i="23"/>
  <c r="CJ27" i="23"/>
  <c r="CI27" i="23"/>
  <c r="CH27" i="23"/>
  <c r="CG27" i="23"/>
  <c r="CF27" i="23"/>
  <c r="CE27" i="23"/>
  <c r="CD27" i="23"/>
  <c r="CC27" i="23"/>
  <c r="CB27" i="23"/>
  <c r="CA27" i="23"/>
  <c r="BZ27" i="23"/>
  <c r="BY27" i="23"/>
  <c r="BX27" i="23"/>
  <c r="BW27" i="23"/>
  <c r="BV27" i="23"/>
  <c r="BU27" i="23"/>
  <c r="BT27" i="23"/>
  <c r="BS27" i="23"/>
  <c r="BR27" i="23"/>
  <c r="BQ27" i="23"/>
  <c r="BP27" i="23"/>
  <c r="BO27" i="23"/>
  <c r="BN27" i="23"/>
  <c r="BM27" i="23"/>
  <c r="BL27" i="23"/>
  <c r="BK27" i="23"/>
  <c r="BJ27" i="23"/>
  <c r="BI27" i="23"/>
  <c r="BH27" i="23"/>
  <c r="BG27" i="23"/>
  <c r="BF27" i="23"/>
  <c r="BE27" i="23"/>
  <c r="BD27" i="23"/>
  <c r="BC27" i="23"/>
  <c r="BB27" i="23"/>
  <c r="BA27" i="23"/>
  <c r="AZ27" i="23"/>
  <c r="AY27" i="23"/>
  <c r="AX27" i="23"/>
  <c r="AW27" i="23"/>
  <c r="AV27" i="23"/>
  <c r="AU27" i="23"/>
  <c r="AT27" i="23"/>
  <c r="AS27" i="23"/>
  <c r="AR27" i="23"/>
  <c r="AQ27" i="23"/>
  <c r="AP27" i="23"/>
  <c r="AO27" i="23"/>
  <c r="AN27" i="23"/>
  <c r="AM27" i="23"/>
  <c r="AL27" i="23"/>
  <c r="AK27" i="23"/>
  <c r="AJ27" i="23"/>
  <c r="AI27" i="23"/>
  <c r="AH27" i="23"/>
  <c r="AG27" i="23"/>
  <c r="AF27" i="23"/>
  <c r="AE27" i="23"/>
  <c r="AD27" i="23"/>
  <c r="AC27" i="23"/>
  <c r="AB27" i="23"/>
  <c r="AA27" i="23"/>
  <c r="Z27" i="23"/>
  <c r="Y27" i="23"/>
  <c r="X27" i="23"/>
  <c r="W27" i="23"/>
  <c r="V27" i="23"/>
  <c r="L114" i="35"/>
  <c r="M114" i="35"/>
  <c r="N114" i="35"/>
  <c r="O114" i="35"/>
  <c r="P114" i="35"/>
  <c r="Q114" i="35"/>
  <c r="R114" i="35"/>
  <c r="S114" i="35"/>
  <c r="T114" i="35"/>
  <c r="U114" i="35"/>
  <c r="V114" i="35"/>
  <c r="W114" i="35"/>
  <c r="X114" i="35"/>
  <c r="Y114" i="35"/>
  <c r="Z114" i="35"/>
  <c r="AA114" i="35"/>
  <c r="AB114" i="35"/>
  <c r="AC114" i="35"/>
  <c r="AD114" i="35"/>
  <c r="AE114" i="35"/>
  <c r="AF114" i="35"/>
  <c r="AG114" i="35"/>
  <c r="AH114" i="35"/>
  <c r="AI114" i="35"/>
  <c r="AJ114" i="35"/>
  <c r="AK114" i="35"/>
  <c r="AL114" i="35"/>
  <c r="AM114" i="35"/>
  <c r="AN114" i="35"/>
  <c r="AO114" i="35"/>
  <c r="AP114" i="35"/>
  <c r="AQ114" i="35"/>
  <c r="AR114" i="35"/>
  <c r="AS114" i="35"/>
  <c r="AT114" i="35"/>
  <c r="AU114" i="35"/>
  <c r="AV114" i="35"/>
  <c r="AW114" i="35"/>
  <c r="AX114" i="35"/>
  <c r="AY114" i="35"/>
  <c r="AZ114" i="35"/>
  <c r="BA114" i="35"/>
  <c r="BB114" i="35"/>
  <c r="BC114" i="35"/>
  <c r="BD114" i="35"/>
  <c r="BE114" i="35"/>
  <c r="BF114" i="35"/>
  <c r="BG114" i="35"/>
  <c r="BH114" i="35"/>
  <c r="BI114" i="35"/>
  <c r="BJ114" i="35"/>
  <c r="BK114" i="35"/>
  <c r="BL114" i="35"/>
  <c r="BM114" i="35"/>
  <c r="BN114" i="35"/>
  <c r="BO114" i="35"/>
  <c r="BP114" i="35"/>
  <c r="BQ114" i="35"/>
  <c r="BR114" i="35"/>
  <c r="BS114" i="35"/>
  <c r="BT114" i="35"/>
  <c r="BU114" i="35"/>
  <c r="BV114" i="35"/>
  <c r="BW114" i="35"/>
  <c r="BX114" i="35"/>
  <c r="BY114" i="35"/>
  <c r="BZ114" i="35"/>
  <c r="CA114" i="35"/>
  <c r="CB114" i="35"/>
  <c r="CC114" i="35"/>
  <c r="CD114" i="35"/>
  <c r="CE114" i="35"/>
  <c r="CF114" i="35"/>
  <c r="CG114" i="35"/>
  <c r="CH114" i="35"/>
  <c r="CI114" i="35"/>
  <c r="CJ114" i="35"/>
  <c r="CK114" i="35"/>
  <c r="CL114" i="35"/>
  <c r="CM114" i="35"/>
  <c r="CN114" i="35"/>
  <c r="CO114" i="35"/>
  <c r="CP114" i="35"/>
  <c r="CQ114" i="35"/>
  <c r="CR114" i="35"/>
  <c r="CS114" i="35"/>
  <c r="CT114" i="35"/>
  <c r="CU114" i="35"/>
  <c r="CV114" i="35"/>
  <c r="AJ109" i="32"/>
  <c r="M41" i="33"/>
  <c r="L41" i="33"/>
  <c r="M36" i="33"/>
  <c r="L36" i="33"/>
  <c r="M23" i="33"/>
  <c r="M27" i="33" s="1"/>
  <c r="M38" i="33" s="1"/>
  <c r="M39" i="33" s="1"/>
  <c r="L23" i="33"/>
  <c r="L27" i="33" s="1"/>
  <c r="L38" i="33" s="1"/>
  <c r="L39" i="33" s="1"/>
  <c r="M21" i="33"/>
  <c r="L21" i="33"/>
  <c r="M14" i="33"/>
  <c r="L14" i="33"/>
  <c r="L24" i="33" l="1"/>
  <c r="L28" i="33" s="1"/>
  <c r="L30" i="33" s="1"/>
  <c r="M24" i="33"/>
  <c r="M28" i="33" s="1"/>
  <c r="M30" i="33" s="1"/>
  <c r="CV54" i="46" l="1"/>
  <c r="CU54" i="46"/>
  <c r="CT54" i="46"/>
  <c r="CS54" i="46"/>
  <c r="CR54" i="46"/>
  <c r="CQ54" i="46"/>
  <c r="CP54" i="46"/>
  <c r="CO54" i="46"/>
  <c r="CN54" i="46"/>
  <c r="CM54" i="46"/>
  <c r="CL54" i="46"/>
  <c r="CK54" i="46"/>
  <c r="CJ54" i="46"/>
  <c r="CI54" i="46"/>
  <c r="CH54" i="46"/>
  <c r="CG54" i="46"/>
  <c r="CF54" i="46"/>
  <c r="CE54" i="46"/>
  <c r="CD54" i="46"/>
  <c r="CC54" i="46"/>
  <c r="CB54" i="46"/>
  <c r="CA54" i="46"/>
  <c r="BZ54" i="46"/>
  <c r="BY54" i="46"/>
  <c r="BX54" i="46"/>
  <c r="BW54" i="46"/>
  <c r="BV54" i="46"/>
  <c r="BU54" i="46"/>
  <c r="BT54" i="46"/>
  <c r="BS54" i="46"/>
  <c r="BR54" i="46"/>
  <c r="BQ54" i="46"/>
  <c r="BP54" i="46"/>
  <c r="BO54" i="46"/>
  <c r="BN54" i="46"/>
  <c r="BM54" i="46"/>
  <c r="BL54" i="46"/>
  <c r="BK54" i="46"/>
  <c r="BJ54" i="46"/>
  <c r="BI54" i="46"/>
  <c r="BH54" i="46"/>
  <c r="BG54" i="46"/>
  <c r="BF54" i="46"/>
  <c r="BE54" i="46"/>
  <c r="BD54" i="46"/>
  <c r="BC54" i="46"/>
  <c r="BB54" i="46"/>
  <c r="BA54" i="46"/>
  <c r="AZ54" i="46"/>
  <c r="AY54" i="46"/>
  <c r="AX54" i="46"/>
  <c r="AW54" i="46"/>
  <c r="AV54" i="46"/>
  <c r="AU54" i="46"/>
  <c r="AT54" i="46"/>
  <c r="AS54" i="46"/>
  <c r="AR54" i="46"/>
  <c r="AQ54" i="46"/>
  <c r="AP54" i="46"/>
  <c r="AO54" i="46"/>
  <c r="AN54" i="46"/>
  <c r="AM54" i="46"/>
  <c r="AL54" i="46"/>
  <c r="AK54" i="46"/>
  <c r="AJ54" i="46"/>
  <c r="AI54" i="46"/>
  <c r="AH54" i="46"/>
  <c r="AG54" i="46"/>
  <c r="AF54" i="46"/>
  <c r="AE54" i="46"/>
  <c r="AD54" i="46"/>
  <c r="AC54" i="46"/>
  <c r="AB54" i="46"/>
  <c r="AA54" i="46"/>
  <c r="Z54" i="46"/>
  <c r="Y54" i="46"/>
  <c r="X54" i="46"/>
  <c r="W54" i="46"/>
  <c r="V54" i="46"/>
  <c r="U54" i="46"/>
  <c r="T54" i="46"/>
  <c r="S54" i="46"/>
  <c r="R54" i="46"/>
  <c r="Q54" i="46"/>
  <c r="P54" i="46"/>
  <c r="O54" i="46"/>
  <c r="N54" i="46"/>
  <c r="M54" i="46"/>
  <c r="L54" i="46"/>
  <c r="M59" i="24"/>
  <c r="N59" i="24"/>
  <c r="O59" i="24"/>
  <c r="P59" i="24"/>
  <c r="Q59" i="24"/>
  <c r="R59" i="24"/>
  <c r="S59" i="24"/>
  <c r="T59" i="24"/>
  <c r="U59" i="24"/>
  <c r="V59" i="24"/>
  <c r="W59" i="24"/>
  <c r="X59" i="24"/>
  <c r="Y59" i="24"/>
  <c r="Z59" i="24"/>
  <c r="AA59" i="24"/>
  <c r="AB59" i="24"/>
  <c r="AC59" i="24"/>
  <c r="AD59" i="24"/>
  <c r="AE59" i="24"/>
  <c r="AF59" i="24"/>
  <c r="AG59" i="24"/>
  <c r="AH59" i="24"/>
  <c r="AI59" i="24"/>
  <c r="AJ59" i="24"/>
  <c r="AK59" i="24"/>
  <c r="AL59" i="24"/>
  <c r="AM59" i="24"/>
  <c r="AN59" i="24"/>
  <c r="AO59" i="24"/>
  <c r="AP59" i="24"/>
  <c r="AQ59" i="24"/>
  <c r="AR59" i="24"/>
  <c r="AS59" i="24"/>
  <c r="AT59" i="24"/>
  <c r="AU59" i="24"/>
  <c r="AV59" i="24"/>
  <c r="AW59" i="24"/>
  <c r="AX59" i="24"/>
  <c r="AY59" i="24"/>
  <c r="AZ59" i="24"/>
  <c r="BA59" i="24"/>
  <c r="BB59" i="24"/>
  <c r="BC59" i="24"/>
  <c r="BD59" i="24"/>
  <c r="BE59" i="24"/>
  <c r="BF59" i="24"/>
  <c r="BG59" i="24"/>
  <c r="BH59" i="24"/>
  <c r="BI59" i="24"/>
  <c r="BJ59" i="24"/>
  <c r="BK59" i="24"/>
  <c r="BL59" i="24"/>
  <c r="BM59" i="24"/>
  <c r="BN59" i="24"/>
  <c r="BO59" i="24"/>
  <c r="BP59" i="24"/>
  <c r="BQ59" i="24"/>
  <c r="BR59" i="24"/>
  <c r="BS59" i="24"/>
  <c r="BT59" i="24"/>
  <c r="BU59" i="24"/>
  <c r="BV59" i="24"/>
  <c r="BW59" i="24"/>
  <c r="BX59" i="24"/>
  <c r="BY59" i="24"/>
  <c r="BZ59" i="24"/>
  <c r="CA59" i="24"/>
  <c r="CB59" i="24"/>
  <c r="CC59" i="24"/>
  <c r="CD59" i="24"/>
  <c r="CE59" i="24"/>
  <c r="CF59" i="24"/>
  <c r="CG59" i="24"/>
  <c r="CH59" i="24"/>
  <c r="CI59" i="24"/>
  <c r="CJ59" i="24"/>
  <c r="CK59" i="24"/>
  <c r="CL59" i="24"/>
  <c r="CM59" i="24"/>
  <c r="CN59" i="24"/>
  <c r="CO59" i="24"/>
  <c r="CP59" i="24"/>
  <c r="CQ59" i="24"/>
  <c r="CR59" i="24"/>
  <c r="CS59" i="24"/>
  <c r="CT59" i="24"/>
  <c r="CU59" i="24"/>
  <c r="CV59" i="24"/>
  <c r="L59" i="24" l="1"/>
  <c r="O29" i="23" l="1"/>
  <c r="N29" i="23"/>
  <c r="M29" i="23"/>
  <c r="L29" i="23"/>
  <c r="K29" i="23"/>
  <c r="P29" i="23"/>
  <c r="G4" i="39"/>
  <c r="J64" i="32" l="1"/>
  <c r="Q29" i="23" l="1"/>
  <c r="Q17" i="24" s="1"/>
  <c r="R29" i="23" l="1"/>
  <c r="U38" i="22"/>
  <c r="S29" i="23" l="1"/>
  <c r="J43" i="32"/>
  <c r="T29" i="23" l="1"/>
  <c r="CV147" i="35"/>
  <c r="CU147" i="35"/>
  <c r="CT147" i="35"/>
  <c r="CS147" i="35"/>
  <c r="CR147" i="35"/>
  <c r="CQ147" i="35"/>
  <c r="CP147" i="35"/>
  <c r="CO147" i="35"/>
  <c r="CN147" i="35"/>
  <c r="CM147" i="35"/>
  <c r="CL147" i="35"/>
  <c r="CK147" i="35"/>
  <c r="CJ147" i="35"/>
  <c r="CI147" i="35"/>
  <c r="CH147" i="35"/>
  <c r="CG147" i="35"/>
  <c r="CF147" i="35"/>
  <c r="CE147" i="35"/>
  <c r="CD147" i="35"/>
  <c r="CC147" i="35"/>
  <c r="CB147" i="35"/>
  <c r="CA147" i="35"/>
  <c r="BZ147" i="35"/>
  <c r="BY147" i="35"/>
  <c r="BX147" i="35"/>
  <c r="BW147" i="35"/>
  <c r="BV147" i="35"/>
  <c r="BU147" i="35"/>
  <c r="BT147" i="35"/>
  <c r="BS147" i="35"/>
  <c r="BR147" i="35"/>
  <c r="BQ147" i="35"/>
  <c r="BP147" i="35"/>
  <c r="BO147" i="35"/>
  <c r="BN147" i="35"/>
  <c r="BM147" i="35"/>
  <c r="BL147" i="35"/>
  <c r="BK147" i="35"/>
  <c r="BJ147" i="35"/>
  <c r="BI147" i="35"/>
  <c r="BH147" i="35"/>
  <c r="BG147" i="35"/>
  <c r="BF147" i="35"/>
  <c r="BE147" i="35"/>
  <c r="BD147" i="35"/>
  <c r="BC147" i="35"/>
  <c r="BB147" i="35"/>
  <c r="BA147" i="35"/>
  <c r="AZ147" i="35"/>
  <c r="AY147" i="35"/>
  <c r="AX147" i="35"/>
  <c r="AW147" i="35"/>
  <c r="AV147" i="35"/>
  <c r="AU147" i="35"/>
  <c r="AT147" i="35"/>
  <c r="AS147" i="35"/>
  <c r="AR147" i="35"/>
  <c r="AQ147" i="35"/>
  <c r="AP147" i="35"/>
  <c r="AO147" i="35"/>
  <c r="AN147" i="35"/>
  <c r="AM147" i="35"/>
  <c r="AL147" i="35"/>
  <c r="AK147" i="35"/>
  <c r="AJ147" i="35"/>
  <c r="AI147" i="35"/>
  <c r="AH147" i="35"/>
  <c r="AG147" i="35"/>
  <c r="AF147" i="35"/>
  <c r="AE147" i="35"/>
  <c r="AD147" i="35"/>
  <c r="AC147" i="35"/>
  <c r="AB147" i="35"/>
  <c r="AA147" i="35"/>
  <c r="Z147" i="35"/>
  <c r="Y147" i="35"/>
  <c r="X147" i="35"/>
  <c r="W147" i="35"/>
  <c r="V147" i="35"/>
  <c r="U147" i="35"/>
  <c r="T147" i="35"/>
  <c r="S147" i="35"/>
  <c r="R147" i="35"/>
  <c r="Q147" i="35"/>
  <c r="P147" i="35"/>
  <c r="O147" i="35"/>
  <c r="N147" i="35"/>
  <c r="M147" i="35"/>
  <c r="L147" i="35"/>
  <c r="CV140" i="35"/>
  <c r="CU140" i="35"/>
  <c r="CT140" i="35"/>
  <c r="CS140" i="35"/>
  <c r="CR140" i="35"/>
  <c r="CQ140" i="35"/>
  <c r="CP140" i="35"/>
  <c r="CO140" i="35"/>
  <c r="CN140" i="35"/>
  <c r="CM140" i="35"/>
  <c r="CL140" i="35"/>
  <c r="CK140" i="35"/>
  <c r="CJ140" i="35"/>
  <c r="CI140" i="35"/>
  <c r="CH140" i="35"/>
  <c r="CG140" i="35"/>
  <c r="CF140" i="35"/>
  <c r="CE140" i="35"/>
  <c r="CD140" i="35"/>
  <c r="CC140" i="35"/>
  <c r="CB140" i="35"/>
  <c r="CA140" i="35"/>
  <c r="BZ140" i="35"/>
  <c r="BY140" i="35"/>
  <c r="BX140" i="35"/>
  <c r="BW140" i="35"/>
  <c r="BV140" i="35"/>
  <c r="BU140" i="35"/>
  <c r="BT140" i="35"/>
  <c r="BS140" i="35"/>
  <c r="BR140" i="35"/>
  <c r="BQ140" i="35"/>
  <c r="BP140" i="35"/>
  <c r="BO140" i="35"/>
  <c r="BN140" i="35"/>
  <c r="BM140" i="35"/>
  <c r="BL140" i="35"/>
  <c r="BK140" i="35"/>
  <c r="BJ140" i="35"/>
  <c r="BI140" i="35"/>
  <c r="BH140" i="35"/>
  <c r="BG140" i="35"/>
  <c r="BF140" i="35"/>
  <c r="BE140" i="35"/>
  <c r="BD140" i="35"/>
  <c r="BC140" i="35"/>
  <c r="BB140" i="35"/>
  <c r="BA140" i="35"/>
  <c r="AZ140" i="35"/>
  <c r="AY140" i="35"/>
  <c r="AX140" i="35"/>
  <c r="AW140" i="35"/>
  <c r="AV140" i="35"/>
  <c r="AU140" i="35"/>
  <c r="AT140" i="35"/>
  <c r="AS140" i="35"/>
  <c r="AR140" i="35"/>
  <c r="AQ140" i="35"/>
  <c r="AP140" i="35"/>
  <c r="AO140" i="35"/>
  <c r="AN140" i="35"/>
  <c r="AM140" i="35"/>
  <c r="AL140" i="35"/>
  <c r="AK140" i="35"/>
  <c r="AJ140" i="35"/>
  <c r="AI140" i="35"/>
  <c r="AH140" i="35"/>
  <c r="AG140" i="35"/>
  <c r="AF140" i="35"/>
  <c r="AE140" i="35"/>
  <c r="AD140" i="35"/>
  <c r="AC140" i="35"/>
  <c r="AB140" i="35"/>
  <c r="AA140" i="35"/>
  <c r="Z140" i="35"/>
  <c r="Y140" i="35"/>
  <c r="X140" i="35"/>
  <c r="W140" i="35"/>
  <c r="V140" i="35"/>
  <c r="U140" i="35"/>
  <c r="T140" i="35"/>
  <c r="S140" i="35"/>
  <c r="R140" i="35"/>
  <c r="Q140" i="35"/>
  <c r="P140" i="35"/>
  <c r="O140" i="35"/>
  <c r="N140" i="35"/>
  <c r="M140" i="35"/>
  <c r="L140" i="35"/>
  <c r="J149" i="35"/>
  <c r="J146" i="35"/>
  <c r="J145" i="35"/>
  <c r="J142" i="35"/>
  <c r="J139" i="35"/>
  <c r="J138" i="35"/>
  <c r="U29" i="23" l="1"/>
  <c r="J140" i="35"/>
  <c r="J147" i="35"/>
  <c r="V29" i="23" l="1"/>
  <c r="M56" i="42"/>
  <c r="N56" i="42"/>
  <c r="O56" i="42"/>
  <c r="P56" i="42"/>
  <c r="Q56" i="42"/>
  <c r="R56" i="42"/>
  <c r="S56" i="42"/>
  <c r="T56" i="42"/>
  <c r="U56" i="42"/>
  <c r="V56" i="42"/>
  <c r="W56" i="42"/>
  <c r="X56" i="42"/>
  <c r="Y56" i="42"/>
  <c r="Z56" i="42"/>
  <c r="AA56" i="42"/>
  <c r="AB56" i="42"/>
  <c r="AC56" i="42"/>
  <c r="AD56" i="42"/>
  <c r="AE56" i="42"/>
  <c r="AF56" i="42"/>
  <c r="AG56" i="42"/>
  <c r="AH56" i="42"/>
  <c r="AI56" i="42"/>
  <c r="AJ56" i="42"/>
  <c r="AK56" i="42"/>
  <c r="AL56" i="42"/>
  <c r="AM56" i="42"/>
  <c r="AN56" i="42"/>
  <c r="AO56" i="42"/>
  <c r="AP56" i="42"/>
  <c r="AQ56" i="42"/>
  <c r="AR56" i="42"/>
  <c r="AS56" i="42"/>
  <c r="AT56" i="42"/>
  <c r="AU56" i="42"/>
  <c r="AV56" i="42"/>
  <c r="AW56" i="42"/>
  <c r="AX56" i="42"/>
  <c r="AY56" i="42"/>
  <c r="AZ56" i="42"/>
  <c r="BA56" i="42"/>
  <c r="BB56" i="42"/>
  <c r="BC56" i="42"/>
  <c r="BD56" i="42"/>
  <c r="BE56" i="42"/>
  <c r="BF56" i="42"/>
  <c r="BG56" i="42"/>
  <c r="BH56" i="42"/>
  <c r="BI56" i="42"/>
  <c r="BJ56" i="42"/>
  <c r="BK56" i="42"/>
  <c r="BL56" i="42"/>
  <c r="BM56" i="42"/>
  <c r="BN56" i="42"/>
  <c r="BO56" i="42"/>
  <c r="BP56" i="42"/>
  <c r="BQ56" i="42"/>
  <c r="BR56" i="42"/>
  <c r="BS56" i="42"/>
  <c r="BT56" i="42"/>
  <c r="BU56" i="42"/>
  <c r="BV56" i="42"/>
  <c r="BW56" i="42"/>
  <c r="BX56" i="42"/>
  <c r="BY56" i="42"/>
  <c r="BZ56" i="42"/>
  <c r="CA56" i="42"/>
  <c r="CB56" i="42"/>
  <c r="CC56" i="42"/>
  <c r="CD56" i="42"/>
  <c r="CE56" i="42"/>
  <c r="CF56" i="42"/>
  <c r="CG56" i="42"/>
  <c r="CH56" i="42"/>
  <c r="CI56" i="42"/>
  <c r="CJ56" i="42"/>
  <c r="CK56" i="42"/>
  <c r="CL56" i="42"/>
  <c r="CM56" i="42"/>
  <c r="CN56" i="42"/>
  <c r="CO56" i="42"/>
  <c r="CP56" i="42"/>
  <c r="CQ56" i="42"/>
  <c r="CR56" i="42"/>
  <c r="CS56" i="42"/>
  <c r="CT56" i="42"/>
  <c r="CU56" i="42"/>
  <c r="CV56" i="42"/>
  <c r="L56" i="42"/>
  <c r="W29" i="23" l="1"/>
  <c r="M99" i="41"/>
  <c r="L99" i="41"/>
  <c r="X29" i="23" l="1"/>
  <c r="L72" i="41"/>
  <c r="Y29" i="23" l="1"/>
  <c r="J345" i="23"/>
  <c r="J344" i="23"/>
  <c r="Z29" i="23" l="1"/>
  <c r="AA29" i="23" l="1"/>
  <c r="L36" i="22"/>
  <c r="AB29" i="23" l="1"/>
  <c r="O51" i="42"/>
  <c r="L193" i="40"/>
  <c r="AC29" i="23" l="1"/>
  <c r="M171" i="23"/>
  <c r="J75" i="32"/>
  <c r="J76" i="32"/>
  <c r="J77" i="32"/>
  <c r="J78" i="32"/>
  <c r="J79" i="32"/>
  <c r="J80" i="32"/>
  <c r="J81" i="32"/>
  <c r="J74" i="32"/>
  <c r="J71" i="32"/>
  <c r="AD29" i="23" l="1"/>
  <c r="M169" i="23"/>
  <c r="K1" i="22"/>
  <c r="L1" i="22"/>
  <c r="M1" i="22"/>
  <c r="N1" i="22"/>
  <c r="O1" i="22"/>
  <c r="P1" i="22"/>
  <c r="Q1" i="22"/>
  <c r="R1" i="22"/>
  <c r="S1" i="22"/>
  <c r="T1" i="22"/>
  <c r="U1" i="22"/>
  <c r="V1" i="22"/>
  <c r="W1" i="22"/>
  <c r="X1" i="22"/>
  <c r="Y1" i="22"/>
  <c r="Z1" i="22"/>
  <c r="AA1" i="22"/>
  <c r="AB1" i="22"/>
  <c r="AC1" i="22"/>
  <c r="AD1" i="22"/>
  <c r="AE1" i="22"/>
  <c r="AF1" i="22"/>
  <c r="AG1" i="22"/>
  <c r="AH1" i="22"/>
  <c r="AI1" i="22"/>
  <c r="AJ1" i="22"/>
  <c r="AK1" i="22"/>
  <c r="AL1" i="22"/>
  <c r="AM1" i="22"/>
  <c r="AN1" i="22"/>
  <c r="AO1" i="22"/>
  <c r="AP1" i="22"/>
  <c r="AQ1" i="22"/>
  <c r="AR1" i="22"/>
  <c r="AS1" i="22"/>
  <c r="AT1" i="22"/>
  <c r="AU1" i="22"/>
  <c r="AV1" i="22"/>
  <c r="AW1" i="22"/>
  <c r="AX1" i="22"/>
  <c r="AY1" i="22"/>
  <c r="AZ1" i="22"/>
  <c r="BA1" i="22"/>
  <c r="BB1" i="22"/>
  <c r="BC1" i="22"/>
  <c r="BD1" i="22"/>
  <c r="BE1" i="22"/>
  <c r="BF1" i="22"/>
  <c r="BG1" i="22"/>
  <c r="BH1" i="22"/>
  <c r="BI1" i="22"/>
  <c r="BJ1" i="22"/>
  <c r="BK1" i="22"/>
  <c r="BL1" i="22"/>
  <c r="BM1" i="22"/>
  <c r="BN1" i="22"/>
  <c r="BO1" i="22"/>
  <c r="BP1" i="22"/>
  <c r="BQ1" i="22"/>
  <c r="BR1" i="22"/>
  <c r="BS1" i="22"/>
  <c r="BT1" i="22"/>
  <c r="BU1" i="22"/>
  <c r="BV1" i="22"/>
  <c r="BW1" i="22"/>
  <c r="BX1" i="22"/>
  <c r="BY1" i="22"/>
  <c r="BZ1" i="22"/>
  <c r="CA1" i="22"/>
  <c r="CB1" i="22"/>
  <c r="CC1" i="22"/>
  <c r="CD1" i="22"/>
  <c r="CE1" i="22"/>
  <c r="CF1" i="22"/>
  <c r="CG1" i="22"/>
  <c r="CH1" i="22"/>
  <c r="CI1" i="22"/>
  <c r="CJ1" i="22"/>
  <c r="CK1" i="22"/>
  <c r="CL1" i="22"/>
  <c r="CM1" i="22"/>
  <c r="CN1" i="22"/>
  <c r="CO1" i="22"/>
  <c r="CP1" i="22"/>
  <c r="CQ1" i="22"/>
  <c r="CR1" i="22"/>
  <c r="CS1" i="22"/>
  <c r="CT1" i="22"/>
  <c r="CU1" i="22"/>
  <c r="CV1" i="22"/>
  <c r="K2" i="22"/>
  <c r="L2" i="22"/>
  <c r="M2" i="22"/>
  <c r="N2" i="22"/>
  <c r="O2" i="22"/>
  <c r="P2" i="22"/>
  <c r="Q2" i="22"/>
  <c r="R2" i="22"/>
  <c r="S2" i="22"/>
  <c r="T2" i="22"/>
  <c r="U2" i="22"/>
  <c r="V2" i="22"/>
  <c r="W2" i="22"/>
  <c r="X2" i="22"/>
  <c r="Y2" i="22"/>
  <c r="Z2" i="22"/>
  <c r="AA2" i="22"/>
  <c r="AB2" i="22"/>
  <c r="AC2" i="22"/>
  <c r="AD2" i="22"/>
  <c r="AE2" i="22"/>
  <c r="AF2" i="22"/>
  <c r="AG2" i="22"/>
  <c r="AH2" i="22"/>
  <c r="AI2" i="22"/>
  <c r="AJ2" i="22"/>
  <c r="AK2" i="22"/>
  <c r="AL2" i="22"/>
  <c r="AM2" i="22"/>
  <c r="AN2" i="22"/>
  <c r="AO2" i="22"/>
  <c r="AP2" i="22"/>
  <c r="AQ2" i="22"/>
  <c r="AR2" i="22"/>
  <c r="AS2" i="22"/>
  <c r="AT2" i="22"/>
  <c r="AU2" i="22"/>
  <c r="AV2" i="22"/>
  <c r="AW2" i="22"/>
  <c r="AX2" i="22"/>
  <c r="AY2" i="22"/>
  <c r="AZ2" i="22"/>
  <c r="BA2" i="22"/>
  <c r="BB2" i="22"/>
  <c r="BC2" i="22"/>
  <c r="BD2" i="22"/>
  <c r="BE2" i="22"/>
  <c r="BF2" i="22"/>
  <c r="BG2" i="22"/>
  <c r="BH2" i="22"/>
  <c r="BI2" i="22"/>
  <c r="BJ2" i="22"/>
  <c r="BK2" i="22"/>
  <c r="BL2" i="22"/>
  <c r="BM2" i="22"/>
  <c r="BN2" i="22"/>
  <c r="BO2" i="22"/>
  <c r="BP2" i="22"/>
  <c r="BQ2" i="22"/>
  <c r="BR2" i="22"/>
  <c r="BS2" i="22"/>
  <c r="BT2" i="22"/>
  <c r="BU2" i="22"/>
  <c r="BV2" i="22"/>
  <c r="BW2" i="22"/>
  <c r="BX2" i="22"/>
  <c r="BY2" i="22"/>
  <c r="BZ2" i="22"/>
  <c r="CA2" i="22"/>
  <c r="CB2" i="22"/>
  <c r="CC2" i="22"/>
  <c r="CD2" i="22"/>
  <c r="CE2" i="22"/>
  <c r="CF2" i="22"/>
  <c r="CG2" i="22"/>
  <c r="CH2" i="22"/>
  <c r="CI2" i="22"/>
  <c r="CJ2" i="22"/>
  <c r="CK2" i="22"/>
  <c r="CL2" i="22"/>
  <c r="CM2" i="22"/>
  <c r="CN2" i="22"/>
  <c r="CO2" i="22"/>
  <c r="CP2" i="22"/>
  <c r="CQ2" i="22"/>
  <c r="CR2" i="22"/>
  <c r="CS2" i="22"/>
  <c r="CT2" i="22"/>
  <c r="CU2" i="22"/>
  <c r="CV2" i="22"/>
  <c r="B14" i="22"/>
  <c r="L16" i="22"/>
  <c r="M16" i="22"/>
  <c r="N16" i="22"/>
  <c r="O16" i="22"/>
  <c r="B18" i="22"/>
  <c r="L32" i="22"/>
  <c r="L33" i="22"/>
  <c r="L34" i="22"/>
  <c r="L38" i="22"/>
  <c r="M38" i="22"/>
  <c r="N38" i="22"/>
  <c r="O38" i="22"/>
  <c r="P38" i="22"/>
  <c r="Q38" i="22"/>
  <c r="R38" i="22"/>
  <c r="S38" i="22"/>
  <c r="T38" i="22"/>
  <c r="V38" i="22"/>
  <c r="W38" i="22"/>
  <c r="X38" i="22"/>
  <c r="Y38" i="22"/>
  <c r="Z38" i="22"/>
  <c r="AA38" i="22"/>
  <c r="AB38" i="22"/>
  <c r="AC38" i="22"/>
  <c r="AD38" i="22"/>
  <c r="AE38" i="22"/>
  <c r="AF38" i="22"/>
  <c r="AG38" i="22"/>
  <c r="AH38" i="22"/>
  <c r="AI38" i="22"/>
  <c r="AJ38" i="22"/>
  <c r="AK38" i="22"/>
  <c r="AL38" i="22"/>
  <c r="AM38" i="22"/>
  <c r="AN38" i="22"/>
  <c r="AO38" i="22"/>
  <c r="AP38" i="22"/>
  <c r="AQ38" i="22"/>
  <c r="AR38" i="22"/>
  <c r="AS38" i="22"/>
  <c r="AT38" i="22"/>
  <c r="AU38" i="22"/>
  <c r="AV38" i="22"/>
  <c r="AW38" i="22"/>
  <c r="AX38" i="22"/>
  <c r="AY38" i="22"/>
  <c r="AZ38" i="22"/>
  <c r="BA38" i="22"/>
  <c r="BB38" i="22"/>
  <c r="BC38" i="22"/>
  <c r="BD38" i="22"/>
  <c r="BE38" i="22"/>
  <c r="BF38" i="22"/>
  <c r="BG38" i="22"/>
  <c r="BH38" i="22"/>
  <c r="BI38" i="22"/>
  <c r="BJ38" i="22"/>
  <c r="BK38" i="22"/>
  <c r="BL38" i="22"/>
  <c r="BM38" i="22"/>
  <c r="BN38" i="22"/>
  <c r="BO38" i="22"/>
  <c r="BP38" i="22"/>
  <c r="BQ38" i="22"/>
  <c r="BR38" i="22"/>
  <c r="BS38" i="22"/>
  <c r="BT38" i="22"/>
  <c r="BU38" i="22"/>
  <c r="BV38" i="22"/>
  <c r="BW38" i="22"/>
  <c r="BX38" i="22"/>
  <c r="BY38" i="22"/>
  <c r="BZ38" i="22"/>
  <c r="CA38" i="22"/>
  <c r="CB38" i="22"/>
  <c r="CC38" i="22"/>
  <c r="CD38" i="22"/>
  <c r="CE38" i="22"/>
  <c r="CF38" i="22"/>
  <c r="CG38" i="22"/>
  <c r="CH38" i="22"/>
  <c r="CI38" i="22"/>
  <c r="CJ38" i="22"/>
  <c r="CK38" i="22"/>
  <c r="CL38" i="22"/>
  <c r="CM38" i="22"/>
  <c r="CN38" i="22"/>
  <c r="CO38" i="22"/>
  <c r="CP38" i="22"/>
  <c r="CQ38" i="22"/>
  <c r="CR38" i="22"/>
  <c r="CS38" i="22"/>
  <c r="CT38" i="22"/>
  <c r="CU38" i="22"/>
  <c r="CV38" i="22"/>
  <c r="L23" i="41"/>
  <c r="AE29" i="23" l="1"/>
  <c r="H38" i="22"/>
  <c r="AF29" i="23" l="1"/>
  <c r="AG88" i="41"/>
  <c r="BR171" i="23"/>
  <c r="N171" i="23"/>
  <c r="O171" i="23"/>
  <c r="P171" i="23"/>
  <c r="Q171" i="23"/>
  <c r="R171" i="23"/>
  <c r="S171" i="23"/>
  <c r="T171" i="23"/>
  <c r="U171" i="23"/>
  <c r="V171" i="23"/>
  <c r="W171" i="23"/>
  <c r="X171" i="23"/>
  <c r="Y171" i="23"/>
  <c r="Z171" i="23"/>
  <c r="AA171" i="23"/>
  <c r="AB171" i="23"/>
  <c r="AC171" i="23"/>
  <c r="AD171" i="23"/>
  <c r="AE171" i="23"/>
  <c r="AF171" i="23"/>
  <c r="AG171" i="23"/>
  <c r="AH171" i="23"/>
  <c r="AI171" i="23"/>
  <c r="AJ171" i="23"/>
  <c r="AK171" i="23"/>
  <c r="AL171" i="23"/>
  <c r="AM171" i="23"/>
  <c r="AN171" i="23"/>
  <c r="AO171" i="23"/>
  <c r="AP171" i="23"/>
  <c r="AQ171" i="23"/>
  <c r="AR171" i="23"/>
  <c r="AS171" i="23"/>
  <c r="AT171" i="23"/>
  <c r="AU171" i="23"/>
  <c r="AV171" i="23"/>
  <c r="AW171" i="23"/>
  <c r="AX171" i="23"/>
  <c r="AY171" i="23"/>
  <c r="AZ171" i="23"/>
  <c r="BA171" i="23"/>
  <c r="BB171" i="23"/>
  <c r="BC171" i="23"/>
  <c r="BD171" i="23"/>
  <c r="BE171" i="23"/>
  <c r="BF171" i="23"/>
  <c r="BG171" i="23"/>
  <c r="BH171" i="23"/>
  <c r="BI171" i="23"/>
  <c r="BJ171" i="23"/>
  <c r="BK171" i="23"/>
  <c r="BL171" i="23"/>
  <c r="BM171" i="23"/>
  <c r="BN171" i="23"/>
  <c r="BO171" i="23"/>
  <c r="BP171" i="23"/>
  <c r="BQ171" i="23"/>
  <c r="AG29" i="23" l="1"/>
  <c r="H171" i="23"/>
  <c r="L32" i="41"/>
  <c r="L45" i="13" s="1"/>
  <c r="AH29" i="23" l="1"/>
  <c r="AB249" i="23"/>
  <c r="L249" i="23"/>
  <c r="AI29" i="23" l="1"/>
  <c r="N204" i="23"/>
  <c r="L38" i="9"/>
  <c r="AJ29" i="23" l="1"/>
  <c r="P16" i="22"/>
  <c r="O204" i="23"/>
  <c r="Q16" i="22"/>
  <c r="J156" i="35"/>
  <c r="J161" i="32"/>
  <c r="J157" i="32"/>
  <c r="AK29" i="23" l="1"/>
  <c r="P204" i="23"/>
  <c r="CK1" i="23"/>
  <c r="CL106" i="35"/>
  <c r="AL29" i="23" l="1"/>
  <c r="Q204" i="23"/>
  <c r="N95" i="13"/>
  <c r="AM29" i="23" l="1"/>
  <c r="R204" i="23"/>
  <c r="M20" i="13"/>
  <c r="N20" i="13"/>
  <c r="O20" i="13"/>
  <c r="P20" i="13"/>
  <c r="Q20" i="13"/>
  <c r="L20" i="13"/>
  <c r="K1" i="13"/>
  <c r="L1" i="13"/>
  <c r="M1" i="13"/>
  <c r="N1" i="13"/>
  <c r="O1" i="13"/>
  <c r="P1" i="13"/>
  <c r="Q1" i="13"/>
  <c r="R1" i="13"/>
  <c r="S1" i="13"/>
  <c r="T1" i="13"/>
  <c r="U1" i="13"/>
  <c r="V1" i="13"/>
  <c r="W1" i="13"/>
  <c r="X1" i="13"/>
  <c r="Y1" i="13"/>
  <c r="Z1" i="13"/>
  <c r="AA1" i="13"/>
  <c r="AB1" i="13"/>
  <c r="AC1" i="13"/>
  <c r="AD1" i="13"/>
  <c r="AE1" i="13"/>
  <c r="AF1" i="13"/>
  <c r="AG1" i="13"/>
  <c r="AH1" i="13"/>
  <c r="AI1" i="13"/>
  <c r="AJ1" i="13"/>
  <c r="AK1" i="13"/>
  <c r="AL1" i="13"/>
  <c r="AM1" i="13"/>
  <c r="AN1" i="13"/>
  <c r="AO1" i="13"/>
  <c r="AP1" i="13"/>
  <c r="AQ1" i="13"/>
  <c r="AR1" i="13"/>
  <c r="AS1" i="13"/>
  <c r="AT1" i="13"/>
  <c r="AU1" i="13"/>
  <c r="AV1" i="13"/>
  <c r="AW1" i="13"/>
  <c r="AX1" i="13"/>
  <c r="AY1" i="13"/>
  <c r="AZ1" i="13"/>
  <c r="BA1" i="13"/>
  <c r="BB1" i="13"/>
  <c r="BC1" i="13"/>
  <c r="BD1" i="13"/>
  <c r="BE1" i="13"/>
  <c r="BF1" i="13"/>
  <c r="BG1" i="13"/>
  <c r="BH1" i="13"/>
  <c r="BI1" i="13"/>
  <c r="BJ1" i="13"/>
  <c r="BK1" i="13"/>
  <c r="BL1" i="13"/>
  <c r="BM1" i="13"/>
  <c r="BN1" i="13"/>
  <c r="BO1" i="13"/>
  <c r="BP1" i="13"/>
  <c r="BQ1" i="13"/>
  <c r="BR1" i="13"/>
  <c r="BS1" i="13"/>
  <c r="BT1" i="13"/>
  <c r="BU1" i="13"/>
  <c r="BV1" i="13"/>
  <c r="BW1" i="13"/>
  <c r="BX1" i="13"/>
  <c r="BY1" i="13"/>
  <c r="BZ1" i="13"/>
  <c r="CA1" i="13"/>
  <c r="CB1" i="13"/>
  <c r="CC1" i="13"/>
  <c r="CD1" i="13"/>
  <c r="CE1" i="13"/>
  <c r="CF1" i="13"/>
  <c r="CG1" i="13"/>
  <c r="CH1" i="13"/>
  <c r="CI1" i="13"/>
  <c r="CJ1" i="13"/>
  <c r="CK1" i="13"/>
  <c r="CL1" i="13"/>
  <c r="CM1" i="13"/>
  <c r="CN1" i="13"/>
  <c r="CO1" i="13"/>
  <c r="CP1" i="13"/>
  <c r="CQ1" i="13"/>
  <c r="CR1" i="13"/>
  <c r="CS1" i="13"/>
  <c r="CT1" i="13"/>
  <c r="CU1" i="13"/>
  <c r="CV1" i="13"/>
  <c r="K2" i="13"/>
  <c r="L2" i="13"/>
  <c r="M2" i="13"/>
  <c r="N2" i="13"/>
  <c r="O2" i="13"/>
  <c r="P2" i="13"/>
  <c r="Q2" i="13"/>
  <c r="R2" i="13"/>
  <c r="S2" i="13"/>
  <c r="T2" i="13"/>
  <c r="U2" i="13"/>
  <c r="V2" i="13"/>
  <c r="W2" i="13"/>
  <c r="X2" i="13"/>
  <c r="Y2" i="13"/>
  <c r="Z2" i="13"/>
  <c r="AA2" i="13"/>
  <c r="AB2" i="13"/>
  <c r="AC2" i="13"/>
  <c r="AD2" i="13"/>
  <c r="AE2" i="13"/>
  <c r="AF2" i="13"/>
  <c r="AG2" i="13"/>
  <c r="AH2" i="13"/>
  <c r="AI2" i="13"/>
  <c r="AJ2" i="13"/>
  <c r="AK2" i="13"/>
  <c r="AL2" i="13"/>
  <c r="AM2" i="13"/>
  <c r="AN2" i="13"/>
  <c r="AO2" i="13"/>
  <c r="AP2" i="13"/>
  <c r="AQ2" i="13"/>
  <c r="AR2" i="13"/>
  <c r="AS2" i="13"/>
  <c r="AT2" i="13"/>
  <c r="AU2" i="13"/>
  <c r="AV2" i="13"/>
  <c r="AW2" i="13"/>
  <c r="AX2" i="13"/>
  <c r="AY2" i="13"/>
  <c r="AZ2" i="13"/>
  <c r="BA2" i="13"/>
  <c r="BB2" i="13"/>
  <c r="BC2" i="13"/>
  <c r="BD2" i="13"/>
  <c r="BE2" i="13"/>
  <c r="BF2" i="13"/>
  <c r="BG2" i="13"/>
  <c r="BH2" i="13"/>
  <c r="BI2" i="13"/>
  <c r="BJ2" i="13"/>
  <c r="BK2" i="13"/>
  <c r="BL2" i="13"/>
  <c r="BM2" i="13"/>
  <c r="BN2" i="13"/>
  <c r="BO2" i="13"/>
  <c r="BP2" i="13"/>
  <c r="BQ2" i="13"/>
  <c r="BR2" i="13"/>
  <c r="BS2" i="13"/>
  <c r="BT2" i="13"/>
  <c r="BU2" i="13"/>
  <c r="BV2" i="13"/>
  <c r="BW2" i="13"/>
  <c r="BX2" i="13"/>
  <c r="BY2" i="13"/>
  <c r="BZ2" i="13"/>
  <c r="CA2" i="13"/>
  <c r="CB2" i="13"/>
  <c r="CC2" i="13"/>
  <c r="CD2" i="13"/>
  <c r="CE2" i="13"/>
  <c r="CF2" i="13"/>
  <c r="CG2" i="13"/>
  <c r="CH2" i="13"/>
  <c r="CI2" i="13"/>
  <c r="CJ2" i="13"/>
  <c r="CK2" i="13"/>
  <c r="CL2" i="13"/>
  <c r="CM2" i="13"/>
  <c r="CN2" i="13"/>
  <c r="CO2" i="13"/>
  <c r="CP2" i="13"/>
  <c r="CQ2" i="13"/>
  <c r="CR2" i="13"/>
  <c r="CS2" i="13"/>
  <c r="CT2" i="13"/>
  <c r="CU2" i="13"/>
  <c r="CV2" i="13"/>
  <c r="B18" i="13"/>
  <c r="B22" i="13" s="1"/>
  <c r="L26" i="13"/>
  <c r="L65" i="13" s="1"/>
  <c r="L50" i="13"/>
  <c r="M50" i="13"/>
  <c r="N50" i="13"/>
  <c r="O50" i="13"/>
  <c r="P50" i="13"/>
  <c r="Q50" i="13"/>
  <c r="R50" i="13"/>
  <c r="S50" i="13"/>
  <c r="T50" i="13"/>
  <c r="U50" i="13"/>
  <c r="V50" i="13"/>
  <c r="W50" i="13"/>
  <c r="X50" i="13"/>
  <c r="Y50" i="13"/>
  <c r="Z50" i="13"/>
  <c r="AA50" i="13"/>
  <c r="AB50" i="13"/>
  <c r="AC50" i="13"/>
  <c r="AD50" i="13"/>
  <c r="AE50" i="13"/>
  <c r="AF50" i="13"/>
  <c r="AG50" i="13"/>
  <c r="AH50" i="13"/>
  <c r="AI50" i="13"/>
  <c r="AJ50" i="13"/>
  <c r="AK50" i="13"/>
  <c r="AL50" i="13"/>
  <c r="AM50" i="13"/>
  <c r="AN50" i="13"/>
  <c r="AO50" i="13"/>
  <c r="AP50" i="13"/>
  <c r="AQ50" i="13"/>
  <c r="AR50" i="13"/>
  <c r="AS50" i="13"/>
  <c r="AT50" i="13"/>
  <c r="AU50" i="13"/>
  <c r="AV50" i="13"/>
  <c r="AW50" i="13"/>
  <c r="AX50" i="13"/>
  <c r="AY50" i="13"/>
  <c r="AZ50" i="13"/>
  <c r="BA50" i="13"/>
  <c r="BB50" i="13"/>
  <c r="BC50" i="13"/>
  <c r="BD50" i="13"/>
  <c r="BE50" i="13"/>
  <c r="BF50" i="13"/>
  <c r="BG50" i="13"/>
  <c r="BH50" i="13"/>
  <c r="BI50" i="13"/>
  <c r="BJ50" i="13"/>
  <c r="BK50" i="13"/>
  <c r="BL50" i="13"/>
  <c r="BM50" i="13"/>
  <c r="BN50" i="13"/>
  <c r="BO50" i="13"/>
  <c r="BP50" i="13"/>
  <c r="BQ50" i="13"/>
  <c r="BR50" i="13"/>
  <c r="BS50" i="13"/>
  <c r="BT50" i="13"/>
  <c r="BU50" i="13"/>
  <c r="BV50" i="13"/>
  <c r="BW50" i="13"/>
  <c r="BX50" i="13"/>
  <c r="BY50" i="13"/>
  <c r="BZ50" i="13"/>
  <c r="CA50" i="13"/>
  <c r="CB50" i="13"/>
  <c r="CC50" i="13"/>
  <c r="CD50" i="13"/>
  <c r="CE50" i="13"/>
  <c r="CF50" i="13"/>
  <c r="CG50" i="13"/>
  <c r="CH50" i="13"/>
  <c r="CI50" i="13"/>
  <c r="CJ50" i="13"/>
  <c r="CK50" i="13"/>
  <c r="CL50" i="13"/>
  <c r="CM50" i="13"/>
  <c r="CN50" i="13"/>
  <c r="CO50" i="13"/>
  <c r="CP50" i="13"/>
  <c r="CQ50" i="13"/>
  <c r="CR50" i="13"/>
  <c r="CS50" i="13"/>
  <c r="CT50" i="13"/>
  <c r="CU50" i="13"/>
  <c r="CV50" i="13"/>
  <c r="L70" i="13"/>
  <c r="M70" i="13"/>
  <c r="N70" i="13"/>
  <c r="O70" i="13"/>
  <c r="P70" i="13"/>
  <c r="Q70" i="13"/>
  <c r="R70" i="13"/>
  <c r="S70" i="13"/>
  <c r="T70" i="13"/>
  <c r="U70" i="13"/>
  <c r="V70" i="13"/>
  <c r="W70" i="13"/>
  <c r="X70" i="13"/>
  <c r="Y70" i="13"/>
  <c r="Z70" i="13"/>
  <c r="AA70" i="13"/>
  <c r="AB70" i="13"/>
  <c r="AC70" i="13"/>
  <c r="AD70" i="13"/>
  <c r="AE70" i="13"/>
  <c r="AF70" i="13"/>
  <c r="AG70" i="13"/>
  <c r="AH70" i="13"/>
  <c r="AI70" i="13"/>
  <c r="AJ70" i="13"/>
  <c r="AK70" i="13"/>
  <c r="AL70" i="13"/>
  <c r="AM70" i="13"/>
  <c r="AN70" i="13"/>
  <c r="AO70" i="13"/>
  <c r="AP70" i="13"/>
  <c r="AQ70" i="13"/>
  <c r="AR70" i="13"/>
  <c r="AS70" i="13"/>
  <c r="AT70" i="13"/>
  <c r="AU70" i="13"/>
  <c r="AV70" i="13"/>
  <c r="AW70" i="13"/>
  <c r="AX70" i="13"/>
  <c r="AY70" i="13"/>
  <c r="AZ70" i="13"/>
  <c r="BA70" i="13"/>
  <c r="BB70" i="13"/>
  <c r="BC70" i="13"/>
  <c r="BD70" i="13"/>
  <c r="BE70" i="13"/>
  <c r="BF70" i="13"/>
  <c r="BG70" i="13"/>
  <c r="BH70" i="13"/>
  <c r="BI70" i="13"/>
  <c r="BJ70" i="13"/>
  <c r="BK70" i="13"/>
  <c r="BL70" i="13"/>
  <c r="BM70" i="13"/>
  <c r="BN70" i="13"/>
  <c r="BO70" i="13"/>
  <c r="BP70" i="13"/>
  <c r="BQ70" i="13"/>
  <c r="BR70" i="13"/>
  <c r="BS70" i="13"/>
  <c r="BT70" i="13"/>
  <c r="BU70" i="13"/>
  <c r="BV70" i="13"/>
  <c r="BW70" i="13"/>
  <c r="BX70" i="13"/>
  <c r="BY70" i="13"/>
  <c r="BZ70" i="13"/>
  <c r="CA70" i="13"/>
  <c r="CB70" i="13"/>
  <c r="CC70" i="13"/>
  <c r="CD70" i="13"/>
  <c r="CE70" i="13"/>
  <c r="CF70" i="13"/>
  <c r="CG70" i="13"/>
  <c r="CH70" i="13"/>
  <c r="CI70" i="13"/>
  <c r="CJ70" i="13"/>
  <c r="CK70" i="13"/>
  <c r="CL70" i="13"/>
  <c r="CM70" i="13"/>
  <c r="CN70" i="13"/>
  <c r="CO70" i="13"/>
  <c r="CP70" i="13"/>
  <c r="CQ70" i="13"/>
  <c r="CR70" i="13"/>
  <c r="CS70" i="13"/>
  <c r="CT70" i="13"/>
  <c r="CU70" i="13"/>
  <c r="CV70" i="13"/>
  <c r="L78" i="13"/>
  <c r="M78" i="13"/>
  <c r="N78" i="13"/>
  <c r="O78" i="13"/>
  <c r="P78" i="13"/>
  <c r="Q78" i="13"/>
  <c r="R78" i="13"/>
  <c r="S78" i="13"/>
  <c r="T78" i="13"/>
  <c r="U78" i="13"/>
  <c r="V78" i="13"/>
  <c r="W78" i="13"/>
  <c r="X78" i="13"/>
  <c r="Y78" i="13"/>
  <c r="Z78" i="13"/>
  <c r="AA78" i="13"/>
  <c r="AB78" i="13"/>
  <c r="AC78" i="13"/>
  <c r="AD78" i="13"/>
  <c r="AE78" i="13"/>
  <c r="AF78" i="13"/>
  <c r="AG78" i="13"/>
  <c r="AH78" i="13"/>
  <c r="AI78" i="13"/>
  <c r="AJ78" i="13"/>
  <c r="AK78" i="13"/>
  <c r="AL78" i="13"/>
  <c r="AM78" i="13"/>
  <c r="AN78" i="13"/>
  <c r="AO78" i="13"/>
  <c r="AP78" i="13"/>
  <c r="AQ78" i="13"/>
  <c r="AR78" i="13"/>
  <c r="AS78" i="13"/>
  <c r="AT78" i="13"/>
  <c r="AU78" i="13"/>
  <c r="AV78" i="13"/>
  <c r="AW78" i="13"/>
  <c r="AX78" i="13"/>
  <c r="AY78" i="13"/>
  <c r="AZ78" i="13"/>
  <c r="BA78" i="13"/>
  <c r="BB78" i="13"/>
  <c r="BC78" i="13"/>
  <c r="BD78" i="13"/>
  <c r="BE78" i="13"/>
  <c r="BF78" i="13"/>
  <c r="BG78" i="13"/>
  <c r="BH78" i="13"/>
  <c r="BI78" i="13"/>
  <c r="BJ78" i="13"/>
  <c r="BK78" i="13"/>
  <c r="BL78" i="13"/>
  <c r="BM78" i="13"/>
  <c r="BN78" i="13"/>
  <c r="BO78" i="13"/>
  <c r="BP78" i="13"/>
  <c r="BQ78" i="13"/>
  <c r="BR78" i="13"/>
  <c r="BS78" i="13"/>
  <c r="BT78" i="13"/>
  <c r="BU78" i="13"/>
  <c r="BV78" i="13"/>
  <c r="BW78" i="13"/>
  <c r="BX78" i="13"/>
  <c r="BY78" i="13"/>
  <c r="BZ78" i="13"/>
  <c r="CA78" i="13"/>
  <c r="CB78" i="13"/>
  <c r="CC78" i="13"/>
  <c r="CD78" i="13"/>
  <c r="CE78" i="13"/>
  <c r="CF78" i="13"/>
  <c r="CG78" i="13"/>
  <c r="CH78" i="13"/>
  <c r="CI78" i="13"/>
  <c r="CJ78" i="13"/>
  <c r="CK78" i="13"/>
  <c r="CL78" i="13"/>
  <c r="CM78" i="13"/>
  <c r="CN78" i="13"/>
  <c r="CO78" i="13"/>
  <c r="CP78" i="13"/>
  <c r="CQ78" i="13"/>
  <c r="CR78" i="13"/>
  <c r="CS78" i="13"/>
  <c r="CT78" i="13"/>
  <c r="CU78" i="13"/>
  <c r="CV78" i="13"/>
  <c r="O85" i="13"/>
  <c r="P85" i="13"/>
  <c r="Q85" i="13"/>
  <c r="R85" i="13"/>
  <c r="S85" i="13"/>
  <c r="L95" i="13"/>
  <c r="M95" i="13"/>
  <c r="O95" i="13"/>
  <c r="P95" i="13"/>
  <c r="Q95" i="13"/>
  <c r="R95" i="13"/>
  <c r="S95" i="13"/>
  <c r="T95" i="13"/>
  <c r="U95" i="13"/>
  <c r="V95" i="13"/>
  <c r="W95" i="13"/>
  <c r="X95" i="13"/>
  <c r="Y95" i="13"/>
  <c r="Z95" i="13"/>
  <c r="AA95" i="13"/>
  <c r="AB95" i="13"/>
  <c r="AC95" i="13"/>
  <c r="AD95" i="13"/>
  <c r="AE95" i="13"/>
  <c r="AF95" i="13"/>
  <c r="AG95" i="13"/>
  <c r="AH95" i="13"/>
  <c r="AI95" i="13"/>
  <c r="AJ95" i="13"/>
  <c r="AK95" i="13"/>
  <c r="AL95" i="13"/>
  <c r="AM95" i="13"/>
  <c r="AN95" i="13"/>
  <c r="AO95" i="13"/>
  <c r="AP95" i="13"/>
  <c r="AQ95" i="13"/>
  <c r="AR95" i="13"/>
  <c r="AS95" i="13"/>
  <c r="AT95" i="13"/>
  <c r="AU95" i="13"/>
  <c r="AV95" i="13"/>
  <c r="AW95" i="13"/>
  <c r="AX95" i="13"/>
  <c r="AY95" i="13"/>
  <c r="AZ95" i="13"/>
  <c r="BA95" i="13"/>
  <c r="BB95" i="13"/>
  <c r="BC95" i="13"/>
  <c r="BD95" i="13"/>
  <c r="BE95" i="13"/>
  <c r="BF95" i="13"/>
  <c r="BG95" i="13"/>
  <c r="BH95" i="13"/>
  <c r="BI95" i="13"/>
  <c r="BJ95" i="13"/>
  <c r="BK95" i="13"/>
  <c r="BL95" i="13"/>
  <c r="BM95" i="13"/>
  <c r="BN95" i="13"/>
  <c r="BO95" i="13"/>
  <c r="BP95" i="13"/>
  <c r="BQ95" i="13"/>
  <c r="BR95" i="13"/>
  <c r="BS95" i="13"/>
  <c r="BT95" i="13"/>
  <c r="BU95" i="13"/>
  <c r="BV95" i="13"/>
  <c r="BW95" i="13"/>
  <c r="BX95" i="13"/>
  <c r="BY95" i="13"/>
  <c r="BZ95" i="13"/>
  <c r="CA95" i="13"/>
  <c r="CB95" i="13"/>
  <c r="CC95" i="13"/>
  <c r="CD95" i="13"/>
  <c r="CE95" i="13"/>
  <c r="CF95" i="13"/>
  <c r="CG95" i="13"/>
  <c r="CH95" i="13"/>
  <c r="CI95" i="13"/>
  <c r="CJ95" i="13"/>
  <c r="CK95" i="13"/>
  <c r="CL95" i="13"/>
  <c r="CM95" i="13"/>
  <c r="CN95" i="13"/>
  <c r="CO95" i="13"/>
  <c r="CP95" i="13"/>
  <c r="CQ95" i="13"/>
  <c r="CR95" i="13"/>
  <c r="CS95" i="13"/>
  <c r="CT95" i="13"/>
  <c r="CU95" i="13"/>
  <c r="CV95" i="13"/>
  <c r="L178" i="13"/>
  <c r="M178" i="13"/>
  <c r="N178" i="13"/>
  <c r="O178" i="13"/>
  <c r="P178" i="13"/>
  <c r="Q178" i="13"/>
  <c r="R178" i="13"/>
  <c r="S178" i="13"/>
  <c r="T178" i="13"/>
  <c r="U178" i="13"/>
  <c r="V178" i="13"/>
  <c r="W178" i="13"/>
  <c r="X178" i="13"/>
  <c r="Y178" i="13"/>
  <c r="Z178" i="13"/>
  <c r="AA178" i="13"/>
  <c r="AB178" i="13"/>
  <c r="AC178" i="13"/>
  <c r="AD178" i="13"/>
  <c r="AE178" i="13"/>
  <c r="AF178" i="13"/>
  <c r="AG178" i="13"/>
  <c r="AH178" i="13"/>
  <c r="AI178" i="13"/>
  <c r="AJ178" i="13"/>
  <c r="AK178" i="13"/>
  <c r="AL178" i="13"/>
  <c r="AM178" i="13"/>
  <c r="AN178" i="13"/>
  <c r="AO178" i="13"/>
  <c r="AP178" i="13"/>
  <c r="AQ178" i="13"/>
  <c r="AR178" i="13"/>
  <c r="AS178" i="13"/>
  <c r="AT178" i="13"/>
  <c r="AU178" i="13"/>
  <c r="AV178" i="13"/>
  <c r="AW178" i="13"/>
  <c r="AX178" i="13"/>
  <c r="AY178" i="13"/>
  <c r="AZ178" i="13"/>
  <c r="BA178" i="13"/>
  <c r="BB178" i="13"/>
  <c r="BC178" i="13"/>
  <c r="BD178" i="13"/>
  <c r="BE178" i="13"/>
  <c r="BF178" i="13"/>
  <c r="BG178" i="13"/>
  <c r="BH178" i="13"/>
  <c r="BI178" i="13"/>
  <c r="BJ178" i="13"/>
  <c r="BK178" i="13"/>
  <c r="BL178" i="13"/>
  <c r="BM178" i="13"/>
  <c r="BN178" i="13"/>
  <c r="BO178" i="13"/>
  <c r="BP178" i="13"/>
  <c r="BQ178" i="13"/>
  <c r="BR178" i="13"/>
  <c r="BS178" i="13"/>
  <c r="BT178" i="13"/>
  <c r="BU178" i="13"/>
  <c r="BV178" i="13"/>
  <c r="BW178" i="13"/>
  <c r="BX178" i="13"/>
  <c r="BY178" i="13"/>
  <c r="BZ178" i="13"/>
  <c r="CA178" i="13"/>
  <c r="CB178" i="13"/>
  <c r="CC178" i="13"/>
  <c r="CD178" i="13"/>
  <c r="CE178" i="13"/>
  <c r="CF178" i="13"/>
  <c r="CG178" i="13"/>
  <c r="CH178" i="13"/>
  <c r="CI178" i="13"/>
  <c r="CJ178" i="13"/>
  <c r="CK178" i="13"/>
  <c r="CL178" i="13"/>
  <c r="CM178" i="13"/>
  <c r="CN178" i="13"/>
  <c r="CO178" i="13"/>
  <c r="CP178" i="13"/>
  <c r="CQ178" i="13"/>
  <c r="CR178" i="13"/>
  <c r="CS178" i="13"/>
  <c r="CT178" i="13"/>
  <c r="CU178" i="13"/>
  <c r="CV178" i="13"/>
  <c r="L189" i="13"/>
  <c r="M189" i="13"/>
  <c r="N189" i="13"/>
  <c r="O189" i="13"/>
  <c r="P189" i="13"/>
  <c r="Q189" i="13"/>
  <c r="R189" i="13"/>
  <c r="S189" i="13"/>
  <c r="T189" i="13"/>
  <c r="U189" i="13"/>
  <c r="V189" i="13"/>
  <c r="W189" i="13"/>
  <c r="X189" i="13"/>
  <c r="Y189" i="13"/>
  <c r="Z189" i="13"/>
  <c r="AA189" i="13"/>
  <c r="AB189" i="13"/>
  <c r="AC189" i="13"/>
  <c r="AD189" i="13"/>
  <c r="AE189" i="13"/>
  <c r="AF189" i="13"/>
  <c r="AG189" i="13"/>
  <c r="AH189" i="13"/>
  <c r="AI189" i="13"/>
  <c r="AJ189" i="13"/>
  <c r="AK189" i="13"/>
  <c r="AL189" i="13"/>
  <c r="AM189" i="13"/>
  <c r="AN189" i="13"/>
  <c r="AO189" i="13"/>
  <c r="AP189" i="13"/>
  <c r="AQ189" i="13"/>
  <c r="AR189" i="13"/>
  <c r="AS189" i="13"/>
  <c r="AT189" i="13"/>
  <c r="AU189" i="13"/>
  <c r="AV189" i="13"/>
  <c r="AW189" i="13"/>
  <c r="AX189" i="13"/>
  <c r="AY189" i="13"/>
  <c r="AZ189" i="13"/>
  <c r="BA189" i="13"/>
  <c r="BB189" i="13"/>
  <c r="BC189" i="13"/>
  <c r="BD189" i="13"/>
  <c r="BE189" i="13"/>
  <c r="BF189" i="13"/>
  <c r="BG189" i="13"/>
  <c r="BH189" i="13"/>
  <c r="BI189" i="13"/>
  <c r="BJ189" i="13"/>
  <c r="BK189" i="13"/>
  <c r="BL189" i="13"/>
  <c r="BM189" i="13"/>
  <c r="BN189" i="13"/>
  <c r="BO189" i="13"/>
  <c r="BP189" i="13"/>
  <c r="BQ189" i="13"/>
  <c r="BR189" i="13"/>
  <c r="BS189" i="13"/>
  <c r="BT189" i="13"/>
  <c r="BU189" i="13"/>
  <c r="BV189" i="13"/>
  <c r="BW189" i="13"/>
  <c r="BX189" i="13"/>
  <c r="BY189" i="13"/>
  <c r="BZ189" i="13"/>
  <c r="CA189" i="13"/>
  <c r="CB189" i="13"/>
  <c r="CC189" i="13"/>
  <c r="CD189" i="13"/>
  <c r="CE189" i="13"/>
  <c r="CF189" i="13"/>
  <c r="CG189" i="13"/>
  <c r="CH189" i="13"/>
  <c r="CI189" i="13"/>
  <c r="CJ189" i="13"/>
  <c r="CK189" i="13"/>
  <c r="CL189" i="13"/>
  <c r="CM189" i="13"/>
  <c r="CN189" i="13"/>
  <c r="CO189" i="13"/>
  <c r="CP189" i="13"/>
  <c r="CQ189" i="13"/>
  <c r="CR189" i="13"/>
  <c r="CS189" i="13"/>
  <c r="CT189" i="13"/>
  <c r="CU189" i="13"/>
  <c r="CV189" i="13"/>
  <c r="L200" i="13"/>
  <c r="M200" i="13"/>
  <c r="N200" i="13"/>
  <c r="O200" i="13"/>
  <c r="P200" i="13"/>
  <c r="Q200" i="13"/>
  <c r="R200" i="13"/>
  <c r="S200" i="13"/>
  <c r="T200" i="13"/>
  <c r="U200" i="13"/>
  <c r="V200" i="13"/>
  <c r="W200" i="13"/>
  <c r="X200" i="13"/>
  <c r="Y200" i="13"/>
  <c r="Z200" i="13"/>
  <c r="AA200" i="13"/>
  <c r="AB200" i="13"/>
  <c r="AC200" i="13"/>
  <c r="AD200" i="13"/>
  <c r="AE200" i="13"/>
  <c r="AF200" i="13"/>
  <c r="AG200" i="13"/>
  <c r="AH200" i="13"/>
  <c r="AI200" i="13"/>
  <c r="AJ200" i="13"/>
  <c r="AK200" i="13"/>
  <c r="AL200" i="13"/>
  <c r="AM200" i="13"/>
  <c r="AN200" i="13"/>
  <c r="AO200" i="13"/>
  <c r="AP200" i="13"/>
  <c r="AQ200" i="13"/>
  <c r="AR200" i="13"/>
  <c r="AS200" i="13"/>
  <c r="AT200" i="13"/>
  <c r="AU200" i="13"/>
  <c r="AV200" i="13"/>
  <c r="AW200" i="13"/>
  <c r="AX200" i="13"/>
  <c r="AY200" i="13"/>
  <c r="AZ200" i="13"/>
  <c r="BA200" i="13"/>
  <c r="BB200" i="13"/>
  <c r="BC200" i="13"/>
  <c r="BD200" i="13"/>
  <c r="BE200" i="13"/>
  <c r="BF200" i="13"/>
  <c r="BG200" i="13"/>
  <c r="BH200" i="13"/>
  <c r="BI200" i="13"/>
  <c r="BJ200" i="13"/>
  <c r="BK200" i="13"/>
  <c r="BL200" i="13"/>
  <c r="BM200" i="13"/>
  <c r="BN200" i="13"/>
  <c r="BO200" i="13"/>
  <c r="BP200" i="13"/>
  <c r="BQ200" i="13"/>
  <c r="BR200" i="13"/>
  <c r="BS200" i="13"/>
  <c r="BT200" i="13"/>
  <c r="BU200" i="13"/>
  <c r="BV200" i="13"/>
  <c r="BW200" i="13"/>
  <c r="BX200" i="13"/>
  <c r="BY200" i="13"/>
  <c r="BZ200" i="13"/>
  <c r="CA200" i="13"/>
  <c r="CB200" i="13"/>
  <c r="CC200" i="13"/>
  <c r="CD200" i="13"/>
  <c r="CE200" i="13"/>
  <c r="CF200" i="13"/>
  <c r="CG200" i="13"/>
  <c r="CH200" i="13"/>
  <c r="CI200" i="13"/>
  <c r="CJ200" i="13"/>
  <c r="CK200" i="13"/>
  <c r="CL200" i="13"/>
  <c r="CM200" i="13"/>
  <c r="CN200" i="13"/>
  <c r="CO200" i="13"/>
  <c r="CP200" i="13"/>
  <c r="CQ200" i="13"/>
  <c r="CR200" i="13"/>
  <c r="CS200" i="13"/>
  <c r="CT200" i="13"/>
  <c r="CU200" i="13"/>
  <c r="CV200" i="13"/>
  <c r="L211" i="13"/>
  <c r="M211" i="13"/>
  <c r="N211" i="13"/>
  <c r="O211" i="13"/>
  <c r="P211" i="13"/>
  <c r="Q211" i="13"/>
  <c r="R211" i="13"/>
  <c r="S211" i="13"/>
  <c r="T211" i="13"/>
  <c r="U211" i="13"/>
  <c r="V211" i="13"/>
  <c r="W211" i="13"/>
  <c r="X211" i="13"/>
  <c r="Y211" i="13"/>
  <c r="Z211" i="13"/>
  <c r="AA211" i="13"/>
  <c r="AB211" i="13"/>
  <c r="AC211" i="13"/>
  <c r="AD211" i="13"/>
  <c r="AE211" i="13"/>
  <c r="AF211" i="13"/>
  <c r="AG211" i="13"/>
  <c r="AH211" i="13"/>
  <c r="AI211" i="13"/>
  <c r="AJ211" i="13"/>
  <c r="AK211" i="13"/>
  <c r="AL211" i="13"/>
  <c r="AM211" i="13"/>
  <c r="AN211" i="13"/>
  <c r="AO211" i="13"/>
  <c r="AP211" i="13"/>
  <c r="AQ211" i="13"/>
  <c r="AR211" i="13"/>
  <c r="AS211" i="13"/>
  <c r="AT211" i="13"/>
  <c r="AU211" i="13"/>
  <c r="AV211" i="13"/>
  <c r="AW211" i="13"/>
  <c r="AX211" i="13"/>
  <c r="AY211" i="13"/>
  <c r="AZ211" i="13"/>
  <c r="BA211" i="13"/>
  <c r="BB211" i="13"/>
  <c r="BC211" i="13"/>
  <c r="BD211" i="13"/>
  <c r="BE211" i="13"/>
  <c r="BF211" i="13"/>
  <c r="BG211" i="13"/>
  <c r="BH211" i="13"/>
  <c r="BI211" i="13"/>
  <c r="BJ211" i="13"/>
  <c r="BK211" i="13"/>
  <c r="BL211" i="13"/>
  <c r="BM211" i="13"/>
  <c r="BN211" i="13"/>
  <c r="BO211" i="13"/>
  <c r="BP211" i="13"/>
  <c r="BQ211" i="13"/>
  <c r="BR211" i="13"/>
  <c r="BS211" i="13"/>
  <c r="BT211" i="13"/>
  <c r="BU211" i="13"/>
  <c r="BV211" i="13"/>
  <c r="BW211" i="13"/>
  <c r="BX211" i="13"/>
  <c r="BY211" i="13"/>
  <c r="BZ211" i="13"/>
  <c r="CA211" i="13"/>
  <c r="CB211" i="13"/>
  <c r="CC211" i="13"/>
  <c r="CD211" i="13"/>
  <c r="CE211" i="13"/>
  <c r="CF211" i="13"/>
  <c r="CG211" i="13"/>
  <c r="CH211" i="13"/>
  <c r="CI211" i="13"/>
  <c r="CJ211" i="13"/>
  <c r="CK211" i="13"/>
  <c r="CL211" i="13"/>
  <c r="CM211" i="13"/>
  <c r="CN211" i="13"/>
  <c r="CO211" i="13"/>
  <c r="CP211" i="13"/>
  <c r="CQ211" i="13"/>
  <c r="CR211" i="13"/>
  <c r="CS211" i="13"/>
  <c r="CT211" i="13"/>
  <c r="CU211" i="13"/>
  <c r="CV211" i="13"/>
  <c r="L232" i="13"/>
  <c r="L240" i="13"/>
  <c r="L262" i="13"/>
  <c r="L287" i="13"/>
  <c r="L288" i="13"/>
  <c r="L295" i="13"/>
  <c r="L298" i="13" s="1"/>
  <c r="M295" i="13"/>
  <c r="N295" i="13"/>
  <c r="N298" i="13" s="1"/>
  <c r="O295" i="13"/>
  <c r="O298" i="13" s="1"/>
  <c r="P295" i="13"/>
  <c r="P298" i="13" s="1"/>
  <c r="Q295" i="13"/>
  <c r="Q298" i="13" s="1"/>
  <c r="R295" i="13"/>
  <c r="R298" i="13" s="1"/>
  <c r="S295" i="13"/>
  <c r="S298" i="13" s="1"/>
  <c r="T295" i="13"/>
  <c r="T298" i="13" s="1"/>
  <c r="U295" i="13"/>
  <c r="U298" i="13" s="1"/>
  <c r="V295" i="13"/>
  <c r="V298" i="13" s="1"/>
  <c r="W295" i="13"/>
  <c r="W298" i="13" s="1"/>
  <c r="X295" i="13"/>
  <c r="X298" i="13" s="1"/>
  <c r="Y295" i="13"/>
  <c r="Y298" i="13" s="1"/>
  <c r="Z295" i="13"/>
  <c r="Z298" i="13" s="1"/>
  <c r="AA295" i="13"/>
  <c r="AA298" i="13" s="1"/>
  <c r="AB295" i="13"/>
  <c r="AB298" i="13" s="1"/>
  <c r="AC295" i="13"/>
  <c r="AC298" i="13" s="1"/>
  <c r="AD295" i="13"/>
  <c r="AD298" i="13" s="1"/>
  <c r="AE295" i="13"/>
  <c r="AE298" i="13" s="1"/>
  <c r="AF295" i="13"/>
  <c r="AF298" i="13" s="1"/>
  <c r="AG295" i="13"/>
  <c r="AG298" i="13" s="1"/>
  <c r="AH295" i="13"/>
  <c r="AH298" i="13" s="1"/>
  <c r="AI295" i="13"/>
  <c r="AI298" i="13" s="1"/>
  <c r="AJ295" i="13"/>
  <c r="AJ298" i="13" s="1"/>
  <c r="AK295" i="13"/>
  <c r="AK298" i="13" s="1"/>
  <c r="AL295" i="13"/>
  <c r="AL298" i="13" s="1"/>
  <c r="AM295" i="13"/>
  <c r="AM298" i="13" s="1"/>
  <c r="AN295" i="13"/>
  <c r="AN298" i="13" s="1"/>
  <c r="AO295" i="13"/>
  <c r="AO298" i="13" s="1"/>
  <c r="AP295" i="13"/>
  <c r="AP298" i="13" s="1"/>
  <c r="AQ295" i="13"/>
  <c r="AQ298" i="13" s="1"/>
  <c r="AR295" i="13"/>
  <c r="AR298" i="13" s="1"/>
  <c r="AS295" i="13"/>
  <c r="AS298" i="13" s="1"/>
  <c r="AT295" i="13"/>
  <c r="AT298" i="13" s="1"/>
  <c r="AU295" i="13"/>
  <c r="AU298" i="13" s="1"/>
  <c r="AV295" i="13"/>
  <c r="AV298" i="13" s="1"/>
  <c r="AW295" i="13"/>
  <c r="AW298" i="13" s="1"/>
  <c r="AX295" i="13"/>
  <c r="AX298" i="13" s="1"/>
  <c r="AY295" i="13"/>
  <c r="AY298" i="13" s="1"/>
  <c r="AZ295" i="13"/>
  <c r="AZ298" i="13" s="1"/>
  <c r="BA295" i="13"/>
  <c r="BA298" i="13" s="1"/>
  <c r="BB295" i="13"/>
  <c r="BB298" i="13" s="1"/>
  <c r="BC295" i="13"/>
  <c r="BC298" i="13" s="1"/>
  <c r="BD295" i="13"/>
  <c r="BD298" i="13" s="1"/>
  <c r="BE295" i="13"/>
  <c r="BE298" i="13" s="1"/>
  <c r="BF295" i="13"/>
  <c r="BF298" i="13" s="1"/>
  <c r="BG295" i="13"/>
  <c r="BG298" i="13" s="1"/>
  <c r="BH295" i="13"/>
  <c r="BH298" i="13" s="1"/>
  <c r="BI295" i="13"/>
  <c r="BI298" i="13" s="1"/>
  <c r="BJ295" i="13"/>
  <c r="BJ298" i="13" s="1"/>
  <c r="BK295" i="13"/>
  <c r="BK298" i="13" s="1"/>
  <c r="BL295" i="13"/>
  <c r="BL298" i="13" s="1"/>
  <c r="BM295" i="13"/>
  <c r="BM298" i="13" s="1"/>
  <c r="BN295" i="13"/>
  <c r="BN298" i="13" s="1"/>
  <c r="BO295" i="13"/>
  <c r="BO298" i="13" s="1"/>
  <c r="BP295" i="13"/>
  <c r="BP298" i="13" s="1"/>
  <c r="BQ295" i="13"/>
  <c r="BQ298" i="13" s="1"/>
  <c r="BR295" i="13"/>
  <c r="BR298" i="13" s="1"/>
  <c r="BS295" i="13"/>
  <c r="BS298" i="13" s="1"/>
  <c r="BT295" i="13"/>
  <c r="BT298" i="13" s="1"/>
  <c r="BU295" i="13"/>
  <c r="BU298" i="13" s="1"/>
  <c r="BV295" i="13"/>
  <c r="BV298" i="13" s="1"/>
  <c r="BW295" i="13"/>
  <c r="BW298" i="13" s="1"/>
  <c r="BX295" i="13"/>
  <c r="BX298" i="13" s="1"/>
  <c r="BY295" i="13"/>
  <c r="BY298" i="13" s="1"/>
  <c r="BZ295" i="13"/>
  <c r="BZ298" i="13" s="1"/>
  <c r="CA295" i="13"/>
  <c r="CA298" i="13" s="1"/>
  <c r="CB295" i="13"/>
  <c r="CB298" i="13" s="1"/>
  <c r="CC295" i="13"/>
  <c r="CC298" i="13" s="1"/>
  <c r="CD295" i="13"/>
  <c r="CD298" i="13" s="1"/>
  <c r="CE295" i="13"/>
  <c r="CE298" i="13" s="1"/>
  <c r="CF295" i="13"/>
  <c r="CF298" i="13" s="1"/>
  <c r="CG295" i="13"/>
  <c r="CG298" i="13" s="1"/>
  <c r="CH295" i="13"/>
  <c r="CH298" i="13" s="1"/>
  <c r="CI295" i="13"/>
  <c r="CI298" i="13" s="1"/>
  <c r="CJ295" i="13"/>
  <c r="CJ298" i="13" s="1"/>
  <c r="CK295" i="13"/>
  <c r="CK298" i="13" s="1"/>
  <c r="CL295" i="13"/>
  <c r="CL298" i="13" s="1"/>
  <c r="CM295" i="13"/>
  <c r="CM298" i="13" s="1"/>
  <c r="CN295" i="13"/>
  <c r="CN298" i="13" s="1"/>
  <c r="CO295" i="13"/>
  <c r="CO298" i="13" s="1"/>
  <c r="CP295" i="13"/>
  <c r="CP298" i="13" s="1"/>
  <c r="CQ295" i="13"/>
  <c r="CQ298" i="13" s="1"/>
  <c r="CR295" i="13"/>
  <c r="CR298" i="13" s="1"/>
  <c r="CS295" i="13"/>
  <c r="CS298" i="13" s="1"/>
  <c r="CT295" i="13"/>
  <c r="CT298" i="13" s="1"/>
  <c r="CU295" i="13"/>
  <c r="CU298" i="13" s="1"/>
  <c r="CV295" i="13"/>
  <c r="CV298" i="13" s="1"/>
  <c r="M298" i="13"/>
  <c r="L325" i="13"/>
  <c r="M325" i="13"/>
  <c r="N325" i="13"/>
  <c r="O325" i="13"/>
  <c r="P325" i="13"/>
  <c r="Q325" i="13"/>
  <c r="R325" i="13"/>
  <c r="S325" i="13"/>
  <c r="T325" i="13"/>
  <c r="U325" i="13"/>
  <c r="V325" i="13"/>
  <c r="W325" i="13"/>
  <c r="X325" i="13"/>
  <c r="Y325" i="13"/>
  <c r="Z325" i="13"/>
  <c r="AA325" i="13"/>
  <c r="AB325" i="13"/>
  <c r="AC325" i="13"/>
  <c r="AD325" i="13"/>
  <c r="AE325" i="13"/>
  <c r="AF325" i="13"/>
  <c r="AG325" i="13"/>
  <c r="AH325" i="13"/>
  <c r="AI325" i="13"/>
  <c r="AJ325" i="13"/>
  <c r="AK325" i="13"/>
  <c r="AL325" i="13"/>
  <c r="AM325" i="13"/>
  <c r="AN325" i="13"/>
  <c r="AO325" i="13"/>
  <c r="AP325" i="13"/>
  <c r="AQ325" i="13"/>
  <c r="AR325" i="13"/>
  <c r="AS325" i="13"/>
  <c r="AT325" i="13"/>
  <c r="AU325" i="13"/>
  <c r="AV325" i="13"/>
  <c r="AW325" i="13"/>
  <c r="AX325" i="13"/>
  <c r="AY325" i="13"/>
  <c r="AZ325" i="13"/>
  <c r="BA325" i="13"/>
  <c r="BB325" i="13"/>
  <c r="BC325" i="13"/>
  <c r="BD325" i="13"/>
  <c r="BE325" i="13"/>
  <c r="BF325" i="13"/>
  <c r="BG325" i="13"/>
  <c r="BH325" i="13"/>
  <c r="BI325" i="13"/>
  <c r="BJ325" i="13"/>
  <c r="BK325" i="13"/>
  <c r="BL325" i="13"/>
  <c r="BM325" i="13"/>
  <c r="BN325" i="13"/>
  <c r="BO325" i="13"/>
  <c r="BP325" i="13"/>
  <c r="BQ325" i="13"/>
  <c r="BR325" i="13"/>
  <c r="BS325" i="13"/>
  <c r="BT325" i="13"/>
  <c r="BU325" i="13"/>
  <c r="BV325" i="13"/>
  <c r="BW325" i="13"/>
  <c r="BX325" i="13"/>
  <c r="BY325" i="13"/>
  <c r="BZ325" i="13"/>
  <c r="CA325" i="13"/>
  <c r="CB325" i="13"/>
  <c r="CC325" i="13"/>
  <c r="CD325" i="13"/>
  <c r="CE325" i="13"/>
  <c r="CF325" i="13"/>
  <c r="CG325" i="13"/>
  <c r="CH325" i="13"/>
  <c r="CI325" i="13"/>
  <c r="CJ325" i="13"/>
  <c r="CK325" i="13"/>
  <c r="CL325" i="13"/>
  <c r="CM325" i="13"/>
  <c r="CN325" i="13"/>
  <c r="CO325" i="13"/>
  <c r="CP325" i="13"/>
  <c r="CQ325" i="13"/>
  <c r="CR325" i="13"/>
  <c r="CS325" i="13"/>
  <c r="CT325" i="13"/>
  <c r="CU325" i="13"/>
  <c r="CV325" i="13"/>
  <c r="M333" i="13"/>
  <c r="N333" i="13"/>
  <c r="O333" i="13"/>
  <c r="P333" i="13"/>
  <c r="Q333" i="13"/>
  <c r="R333" i="13"/>
  <c r="S333" i="13"/>
  <c r="T333" i="13"/>
  <c r="U333" i="13"/>
  <c r="V333" i="13"/>
  <c r="W333" i="13"/>
  <c r="X333" i="13"/>
  <c r="Y333" i="13"/>
  <c r="Z333" i="13"/>
  <c r="AA333" i="13"/>
  <c r="AB333" i="13"/>
  <c r="AC333" i="13"/>
  <c r="AD333" i="13"/>
  <c r="AE333" i="13"/>
  <c r="AF333" i="13"/>
  <c r="AG333" i="13"/>
  <c r="AH333" i="13"/>
  <c r="AI333" i="13"/>
  <c r="AJ333" i="13"/>
  <c r="AK333" i="13"/>
  <c r="AL333" i="13"/>
  <c r="AM333" i="13"/>
  <c r="AN333" i="13"/>
  <c r="AO333" i="13"/>
  <c r="AP333" i="13"/>
  <c r="AQ333" i="13"/>
  <c r="AR333" i="13"/>
  <c r="AS333" i="13"/>
  <c r="AT333" i="13"/>
  <c r="AU333" i="13"/>
  <c r="AV333" i="13"/>
  <c r="AW333" i="13"/>
  <c r="AX333" i="13"/>
  <c r="AY333" i="13"/>
  <c r="AZ333" i="13"/>
  <c r="BA333" i="13"/>
  <c r="BB333" i="13"/>
  <c r="BC333" i="13"/>
  <c r="BD333" i="13"/>
  <c r="BE333" i="13"/>
  <c r="BF333" i="13"/>
  <c r="BG333" i="13"/>
  <c r="BH333" i="13"/>
  <c r="BI333" i="13"/>
  <c r="BJ333" i="13"/>
  <c r="BK333" i="13"/>
  <c r="BL333" i="13"/>
  <c r="BM333" i="13"/>
  <c r="BN333" i="13"/>
  <c r="BO333" i="13"/>
  <c r="BP333" i="13"/>
  <c r="BQ333" i="13"/>
  <c r="BR333" i="13"/>
  <c r="BS333" i="13"/>
  <c r="BT333" i="13"/>
  <c r="BU333" i="13"/>
  <c r="BV333" i="13"/>
  <c r="BW333" i="13"/>
  <c r="BX333" i="13"/>
  <c r="BY333" i="13"/>
  <c r="BZ333" i="13"/>
  <c r="CA333" i="13"/>
  <c r="CB333" i="13"/>
  <c r="CC333" i="13"/>
  <c r="CD333" i="13"/>
  <c r="CE333" i="13"/>
  <c r="CF333" i="13"/>
  <c r="CG333" i="13"/>
  <c r="CH333" i="13"/>
  <c r="CI333" i="13"/>
  <c r="CJ333" i="13"/>
  <c r="CK333" i="13"/>
  <c r="CL333" i="13"/>
  <c r="CM333" i="13"/>
  <c r="CN333" i="13"/>
  <c r="CO333" i="13"/>
  <c r="CP333" i="13"/>
  <c r="CQ333" i="13"/>
  <c r="CR333" i="13"/>
  <c r="CS333" i="13"/>
  <c r="CT333" i="13"/>
  <c r="CU333" i="13"/>
  <c r="CV333" i="13"/>
  <c r="M340" i="13"/>
  <c r="N340" i="13"/>
  <c r="O340" i="13"/>
  <c r="P340" i="13"/>
  <c r="Q340" i="13"/>
  <c r="R340" i="13"/>
  <c r="S340" i="13"/>
  <c r="T340" i="13"/>
  <c r="U340" i="13"/>
  <c r="V340" i="13"/>
  <c r="W340" i="13"/>
  <c r="X340" i="13"/>
  <c r="Y340" i="13"/>
  <c r="Z340" i="13"/>
  <c r="AA340" i="13"/>
  <c r="AB340" i="13"/>
  <c r="AC340" i="13"/>
  <c r="AD340" i="13"/>
  <c r="AE340" i="13"/>
  <c r="AF340" i="13"/>
  <c r="AG340" i="13"/>
  <c r="AH340" i="13"/>
  <c r="AI340" i="13"/>
  <c r="AJ340" i="13"/>
  <c r="AK340" i="13"/>
  <c r="AL340" i="13"/>
  <c r="AM340" i="13"/>
  <c r="AN340" i="13"/>
  <c r="AO340" i="13"/>
  <c r="AP340" i="13"/>
  <c r="AQ340" i="13"/>
  <c r="AR340" i="13"/>
  <c r="AS340" i="13"/>
  <c r="AT340" i="13"/>
  <c r="AU340" i="13"/>
  <c r="AV340" i="13"/>
  <c r="AW340" i="13"/>
  <c r="AX340" i="13"/>
  <c r="AY340" i="13"/>
  <c r="AZ340" i="13"/>
  <c r="BA340" i="13"/>
  <c r="BB340" i="13"/>
  <c r="BC340" i="13"/>
  <c r="BD340" i="13"/>
  <c r="BE340" i="13"/>
  <c r="BF340" i="13"/>
  <c r="BG340" i="13"/>
  <c r="BH340" i="13"/>
  <c r="BI340" i="13"/>
  <c r="BJ340" i="13"/>
  <c r="BK340" i="13"/>
  <c r="BL340" i="13"/>
  <c r="BM340" i="13"/>
  <c r="BN340" i="13"/>
  <c r="BO340" i="13"/>
  <c r="BP340" i="13"/>
  <c r="BQ340" i="13"/>
  <c r="BR340" i="13"/>
  <c r="BS340" i="13"/>
  <c r="BT340" i="13"/>
  <c r="BU340" i="13"/>
  <c r="BV340" i="13"/>
  <c r="BW340" i="13"/>
  <c r="BX340" i="13"/>
  <c r="BY340" i="13"/>
  <c r="BZ340" i="13"/>
  <c r="CA340" i="13"/>
  <c r="CB340" i="13"/>
  <c r="CC340" i="13"/>
  <c r="CD340" i="13"/>
  <c r="CE340" i="13"/>
  <c r="CF340" i="13"/>
  <c r="CG340" i="13"/>
  <c r="CH340" i="13"/>
  <c r="CI340" i="13"/>
  <c r="CJ340" i="13"/>
  <c r="CK340" i="13"/>
  <c r="CL340" i="13"/>
  <c r="CM340" i="13"/>
  <c r="CN340" i="13"/>
  <c r="CO340" i="13"/>
  <c r="CP340" i="13"/>
  <c r="CQ340" i="13"/>
  <c r="CR340" i="13"/>
  <c r="CS340" i="13"/>
  <c r="CT340" i="13"/>
  <c r="CU340" i="13"/>
  <c r="CV340" i="13"/>
  <c r="M361" i="13"/>
  <c r="M365" i="13" s="1"/>
  <c r="N361" i="13"/>
  <c r="N365" i="13" s="1"/>
  <c r="O361" i="13"/>
  <c r="O365" i="13" s="1"/>
  <c r="P361" i="13"/>
  <c r="P365" i="13" s="1"/>
  <c r="Q361" i="13"/>
  <c r="Q365" i="13" s="1"/>
  <c r="R361" i="13"/>
  <c r="R365" i="13" s="1"/>
  <c r="S361" i="13"/>
  <c r="S365" i="13" s="1"/>
  <c r="T361" i="13"/>
  <c r="T365" i="13" s="1"/>
  <c r="U361" i="13"/>
  <c r="U365" i="13" s="1"/>
  <c r="V361" i="13"/>
  <c r="V365" i="13" s="1"/>
  <c r="W361" i="13"/>
  <c r="W365" i="13" s="1"/>
  <c r="X361" i="13"/>
  <c r="X365" i="13" s="1"/>
  <c r="Y361" i="13"/>
  <c r="Y365" i="13" s="1"/>
  <c r="Z361" i="13"/>
  <c r="Z365" i="13" s="1"/>
  <c r="AA361" i="13"/>
  <c r="AA365" i="13" s="1"/>
  <c r="AB361" i="13"/>
  <c r="AB365" i="13" s="1"/>
  <c r="AC361" i="13"/>
  <c r="AC365" i="13" s="1"/>
  <c r="AD361" i="13"/>
  <c r="AD365" i="13" s="1"/>
  <c r="AE361" i="13"/>
  <c r="AE365" i="13" s="1"/>
  <c r="AF361" i="13"/>
  <c r="AF365" i="13" s="1"/>
  <c r="AG361" i="13"/>
  <c r="AG365" i="13" s="1"/>
  <c r="AH361" i="13"/>
  <c r="AH365" i="13" s="1"/>
  <c r="AI361" i="13"/>
  <c r="AI365" i="13" s="1"/>
  <c r="AJ361" i="13"/>
  <c r="AJ365" i="13" s="1"/>
  <c r="AK361" i="13"/>
  <c r="AK365" i="13" s="1"/>
  <c r="AL361" i="13"/>
  <c r="AL365" i="13" s="1"/>
  <c r="AM361" i="13"/>
  <c r="AM365" i="13" s="1"/>
  <c r="AN361" i="13"/>
  <c r="AN365" i="13" s="1"/>
  <c r="AO361" i="13"/>
  <c r="AO365" i="13" s="1"/>
  <c r="AP361" i="13"/>
  <c r="AP365" i="13" s="1"/>
  <c r="AQ361" i="13"/>
  <c r="AQ365" i="13" s="1"/>
  <c r="AR361" i="13"/>
  <c r="AR365" i="13" s="1"/>
  <c r="AS361" i="13"/>
  <c r="AS365" i="13" s="1"/>
  <c r="AT361" i="13"/>
  <c r="AT365" i="13" s="1"/>
  <c r="AU361" i="13"/>
  <c r="AU365" i="13" s="1"/>
  <c r="AV361" i="13"/>
  <c r="AV365" i="13" s="1"/>
  <c r="AW361" i="13"/>
  <c r="AW365" i="13" s="1"/>
  <c r="AX361" i="13"/>
  <c r="AX365" i="13" s="1"/>
  <c r="AY361" i="13"/>
  <c r="AY365" i="13" s="1"/>
  <c r="AZ361" i="13"/>
  <c r="AZ365" i="13" s="1"/>
  <c r="BA361" i="13"/>
  <c r="BA365" i="13" s="1"/>
  <c r="BB361" i="13"/>
  <c r="BB365" i="13" s="1"/>
  <c r="BC361" i="13"/>
  <c r="BC365" i="13" s="1"/>
  <c r="BD361" i="13"/>
  <c r="BD365" i="13" s="1"/>
  <c r="BE361" i="13"/>
  <c r="BE365" i="13" s="1"/>
  <c r="BF361" i="13"/>
  <c r="BF365" i="13" s="1"/>
  <c r="BG361" i="13"/>
  <c r="BG365" i="13" s="1"/>
  <c r="BH361" i="13"/>
  <c r="BH365" i="13" s="1"/>
  <c r="BI361" i="13"/>
  <c r="BI365" i="13" s="1"/>
  <c r="BJ361" i="13"/>
  <c r="BJ365" i="13" s="1"/>
  <c r="BK361" i="13"/>
  <c r="BK365" i="13" s="1"/>
  <c r="BL361" i="13"/>
  <c r="BL365" i="13" s="1"/>
  <c r="BM361" i="13"/>
  <c r="BM365" i="13" s="1"/>
  <c r="BN361" i="13"/>
  <c r="BN365" i="13" s="1"/>
  <c r="BO361" i="13"/>
  <c r="BO365" i="13" s="1"/>
  <c r="BP361" i="13"/>
  <c r="BP365" i="13" s="1"/>
  <c r="BQ361" i="13"/>
  <c r="BQ365" i="13" s="1"/>
  <c r="BR361" i="13"/>
  <c r="BR365" i="13" s="1"/>
  <c r="BS361" i="13"/>
  <c r="BS365" i="13" s="1"/>
  <c r="BT361" i="13"/>
  <c r="BT365" i="13" s="1"/>
  <c r="BU361" i="13"/>
  <c r="BU365" i="13" s="1"/>
  <c r="BV361" i="13"/>
  <c r="BV365" i="13" s="1"/>
  <c r="BW361" i="13"/>
  <c r="BW365" i="13" s="1"/>
  <c r="BX361" i="13"/>
  <c r="BX365" i="13" s="1"/>
  <c r="BY361" i="13"/>
  <c r="BY365" i="13" s="1"/>
  <c r="BZ361" i="13"/>
  <c r="BZ365" i="13" s="1"/>
  <c r="CA361" i="13"/>
  <c r="CA365" i="13" s="1"/>
  <c r="CB361" i="13"/>
  <c r="CB365" i="13" s="1"/>
  <c r="CC361" i="13"/>
  <c r="CC365" i="13" s="1"/>
  <c r="CD361" i="13"/>
  <c r="CD365" i="13" s="1"/>
  <c r="CE361" i="13"/>
  <c r="CE365" i="13" s="1"/>
  <c r="CF361" i="13"/>
  <c r="CF365" i="13" s="1"/>
  <c r="CG361" i="13"/>
  <c r="CG365" i="13" s="1"/>
  <c r="CH361" i="13"/>
  <c r="CH365" i="13" s="1"/>
  <c r="CI361" i="13"/>
  <c r="CI365" i="13" s="1"/>
  <c r="CJ361" i="13"/>
  <c r="CJ365" i="13" s="1"/>
  <c r="CK361" i="13"/>
  <c r="CK365" i="13" s="1"/>
  <c r="CL361" i="13"/>
  <c r="CL365" i="13" s="1"/>
  <c r="CM361" i="13"/>
  <c r="CM365" i="13" s="1"/>
  <c r="CN361" i="13"/>
  <c r="CN365" i="13" s="1"/>
  <c r="CO361" i="13"/>
  <c r="CO365" i="13" s="1"/>
  <c r="CP361" i="13"/>
  <c r="CP365" i="13" s="1"/>
  <c r="CQ361" i="13"/>
  <c r="CQ365" i="13" s="1"/>
  <c r="CR361" i="13"/>
  <c r="CR365" i="13" s="1"/>
  <c r="CS361" i="13"/>
  <c r="CS365" i="13" s="1"/>
  <c r="CT361" i="13"/>
  <c r="CT365" i="13" s="1"/>
  <c r="CU361" i="13"/>
  <c r="CU365" i="13" s="1"/>
  <c r="CV361" i="13"/>
  <c r="CV365" i="13" s="1"/>
  <c r="AN29" i="23" l="1"/>
  <c r="S204" i="23"/>
  <c r="L44" i="13"/>
  <c r="B61" i="13"/>
  <c r="B99" i="13" s="1"/>
  <c r="C24" i="13"/>
  <c r="C42" i="13" s="1"/>
  <c r="C63" i="13" s="1"/>
  <c r="AO29" i="23" l="1"/>
  <c r="T204" i="23"/>
  <c r="B174" i="13"/>
  <c r="C75" i="13"/>
  <c r="AP29" i="23" l="1"/>
  <c r="U204" i="23"/>
  <c r="B228" i="13"/>
  <c r="C83" i="13"/>
  <c r="C91" i="13" s="1"/>
  <c r="AQ29" i="23" l="1"/>
  <c r="V204" i="23"/>
  <c r="B237" i="13"/>
  <c r="C108" i="13"/>
  <c r="AR29" i="23" l="1"/>
  <c r="W204" i="23"/>
  <c r="B248" i="13"/>
  <c r="B302" i="13" s="1"/>
  <c r="B328" i="13" s="1"/>
  <c r="C117" i="13"/>
  <c r="AS29" i="23" l="1"/>
  <c r="X204" i="23"/>
  <c r="B348" i="13"/>
  <c r="C122" i="13"/>
  <c r="AT29" i="23" l="1"/>
  <c r="Y204" i="23"/>
  <c r="C176" i="13"/>
  <c r="C187" i="13" s="1"/>
  <c r="C198" i="13" s="1"/>
  <c r="C209" i="13" s="1"/>
  <c r="C220" i="13" s="1"/>
  <c r="C250" i="13" s="1"/>
  <c r="C268" i="13" s="1"/>
  <c r="C283" i="13" s="1"/>
  <c r="C292" i="13" s="1"/>
  <c r="C304" i="13" s="1"/>
  <c r="C314" i="13" s="1"/>
  <c r="C322" i="13" s="1"/>
  <c r="C330" i="13" s="1"/>
  <c r="C338" i="13" s="1"/>
  <c r="C343" i="13" s="1"/>
  <c r="C350" i="13" s="1"/>
  <c r="C359" i="13" s="1"/>
  <c r="C369" i="13" s="1"/>
  <c r="AU29" i="23" l="1"/>
  <c r="Z204" i="23"/>
  <c r="U85" i="13"/>
  <c r="V85" i="13"/>
  <c r="W85" i="13"/>
  <c r="X85" i="13"/>
  <c r="Y85" i="13"/>
  <c r="Z85" i="13"/>
  <c r="AA85" i="13"/>
  <c r="AB85" i="13"/>
  <c r="AC85" i="13"/>
  <c r="AD85" i="13"/>
  <c r="AE85" i="13"/>
  <c r="AF85" i="13"/>
  <c r="AG85" i="13"/>
  <c r="AH85" i="13"/>
  <c r="AI85" i="13"/>
  <c r="AJ85" i="13"/>
  <c r="AK85" i="13"/>
  <c r="AL85" i="13"/>
  <c r="AM85" i="13"/>
  <c r="AN85" i="13"/>
  <c r="AO85" i="13"/>
  <c r="AP85" i="13"/>
  <c r="AQ85" i="13"/>
  <c r="AR85" i="13"/>
  <c r="AS85" i="13"/>
  <c r="AT85" i="13"/>
  <c r="AU85" i="13"/>
  <c r="AV85" i="13"/>
  <c r="AW85" i="13"/>
  <c r="AX85" i="13"/>
  <c r="AY85" i="13"/>
  <c r="AZ85" i="13"/>
  <c r="BA85" i="13"/>
  <c r="BB85" i="13"/>
  <c r="BC85" i="13"/>
  <c r="BD85" i="13"/>
  <c r="BE85" i="13"/>
  <c r="BF85" i="13"/>
  <c r="BG85" i="13"/>
  <c r="BH85" i="13"/>
  <c r="BI85" i="13"/>
  <c r="BJ85" i="13"/>
  <c r="BK85" i="13"/>
  <c r="BL85" i="13"/>
  <c r="BM85" i="13"/>
  <c r="BN85" i="13"/>
  <c r="BO85" i="13"/>
  <c r="BP85" i="13"/>
  <c r="BQ85" i="13"/>
  <c r="BR85" i="13"/>
  <c r="BS85" i="13"/>
  <c r="BT85" i="13"/>
  <c r="BU85" i="13"/>
  <c r="BV85" i="13"/>
  <c r="BW85" i="13"/>
  <c r="BX85" i="13"/>
  <c r="BY85" i="13"/>
  <c r="BZ85" i="13"/>
  <c r="CA85" i="13"/>
  <c r="CB85" i="13"/>
  <c r="CC85" i="13"/>
  <c r="CD85" i="13"/>
  <c r="CE85" i="13"/>
  <c r="CF85" i="13"/>
  <c r="CG85" i="13"/>
  <c r="CH85" i="13"/>
  <c r="CI85" i="13"/>
  <c r="CJ85" i="13"/>
  <c r="CK85" i="13"/>
  <c r="CL85" i="13"/>
  <c r="CM85" i="13"/>
  <c r="CN85" i="13"/>
  <c r="CO85" i="13"/>
  <c r="CP85" i="13"/>
  <c r="CQ85" i="13"/>
  <c r="CR85" i="13"/>
  <c r="CS85" i="13"/>
  <c r="CT85" i="13"/>
  <c r="CU85" i="13"/>
  <c r="CV85" i="13"/>
  <c r="T85" i="13"/>
  <c r="N85" i="13"/>
  <c r="AV29" i="23" l="1"/>
  <c r="AA204" i="23"/>
  <c r="R16" i="22"/>
  <c r="AW29" i="23" l="1"/>
  <c r="AB204" i="23"/>
  <c r="S16" i="22"/>
  <c r="M85" i="13"/>
  <c r="L85" i="13"/>
  <c r="AX29" i="23" l="1"/>
  <c r="AC204" i="23"/>
  <c r="R20" i="13"/>
  <c r="T16" i="22"/>
  <c r="AY29" i="23" l="1"/>
  <c r="AD204" i="23"/>
  <c r="S20" i="13"/>
  <c r="U16" i="22"/>
  <c r="M186" i="23"/>
  <c r="M175" i="23"/>
  <c r="AZ29" i="23" l="1"/>
  <c r="AE204" i="23"/>
  <c r="T20" i="13"/>
  <c r="V16" i="22"/>
  <c r="BA29" i="23" l="1"/>
  <c r="AF204" i="23"/>
  <c r="U20" i="13"/>
  <c r="W16" i="22"/>
  <c r="L116" i="46"/>
  <c r="L117" i="46" s="1"/>
  <c r="BB29" i="23" l="1"/>
  <c r="AG204" i="23"/>
  <c r="X16" i="22"/>
  <c r="V20" i="13"/>
  <c r="J66" i="32"/>
  <c r="BC29" i="23" l="1"/>
  <c r="AH204" i="23"/>
  <c r="W20" i="13"/>
  <c r="Y16" i="22"/>
  <c r="L30" i="44"/>
  <c r="L58" i="44" s="1"/>
  <c r="L31" i="44"/>
  <c r="L90" i="44" s="1"/>
  <c r="L33" i="44"/>
  <c r="L64" i="44" s="1"/>
  <c r="L36" i="44"/>
  <c r="L71" i="44" s="1"/>
  <c r="BD29" i="23" l="1"/>
  <c r="AI204" i="23"/>
  <c r="Z16" i="22"/>
  <c r="X20" i="13"/>
  <c r="L52" i="44"/>
  <c r="L91" i="44"/>
  <c r="L92" i="44"/>
  <c r="BE29" i="23" l="1"/>
  <c r="AJ204" i="23"/>
  <c r="Y20" i="13"/>
  <c r="AA16" i="22"/>
  <c r="BF29" i="23" l="1"/>
  <c r="AK204" i="23"/>
  <c r="Z20" i="13"/>
  <c r="AB16" i="22"/>
  <c r="J130" i="35"/>
  <c r="BG29" i="23" l="1"/>
  <c r="AL204" i="23"/>
  <c r="AA20" i="13"/>
  <c r="AC16" i="22"/>
  <c r="J110" i="35"/>
  <c r="J113" i="35"/>
  <c r="J112" i="35"/>
  <c r="J111" i="35"/>
  <c r="J156" i="32"/>
  <c r="J160" i="32"/>
  <c r="J77" i="35"/>
  <c r="J76" i="35"/>
  <c r="J72" i="35"/>
  <c r="J71" i="35"/>
  <c r="BH29" i="23" l="1"/>
  <c r="AM204" i="23"/>
  <c r="AB20" i="13"/>
  <c r="J114" i="35"/>
  <c r="BI29" i="23" l="1"/>
  <c r="AD16" i="22"/>
  <c r="AN204" i="23"/>
  <c r="AC20" i="13"/>
  <c r="AE16" i="22"/>
  <c r="J52" i="32"/>
  <c r="J51" i="32"/>
  <c r="J50" i="32"/>
  <c r="BJ29" i="23" l="1"/>
  <c r="AO204" i="23"/>
  <c r="AD20" i="13"/>
  <c r="AF16" i="22"/>
  <c r="J53" i="32"/>
  <c r="BK29" i="23" l="1"/>
  <c r="AP204" i="23"/>
  <c r="AE20" i="13"/>
  <c r="AG16" i="22"/>
  <c r="BL29" i="23" l="1"/>
  <c r="AQ204" i="23"/>
  <c r="L46" i="13"/>
  <c r="AF20" i="13"/>
  <c r="AH16" i="22"/>
  <c r="BM29" i="23" l="1"/>
  <c r="AR204" i="23"/>
  <c r="AG20" i="13"/>
  <c r="AI16" i="22"/>
  <c r="BN29" i="23" l="1"/>
  <c r="AS204" i="23"/>
  <c r="AH20" i="13"/>
  <c r="AJ16" i="22"/>
  <c r="AZ106" i="35"/>
  <c r="BO29" i="23" l="1"/>
  <c r="AT204" i="23"/>
  <c r="AK16" i="22"/>
  <c r="AI20" i="13"/>
  <c r="AC106" i="35"/>
  <c r="BP29" i="23" l="1"/>
  <c r="AU204" i="23"/>
  <c r="AJ20" i="13"/>
  <c r="AL16" i="22"/>
  <c r="O20" i="40"/>
  <c r="BQ29" i="23" l="1"/>
  <c r="AV204" i="23"/>
  <c r="AM16" i="22"/>
  <c r="AK20" i="13"/>
  <c r="BN106" i="35"/>
  <c r="BR29" i="23" l="1"/>
  <c r="AW204" i="23"/>
  <c r="AL20" i="13"/>
  <c r="AN16" i="22"/>
  <c r="J45" i="32"/>
  <c r="J44" i="32"/>
  <c r="BS29" i="23" l="1"/>
  <c r="AX204" i="23"/>
  <c r="AM20" i="13"/>
  <c r="AO16" i="22"/>
  <c r="J46" i="32"/>
  <c r="BT29" i="23" l="1"/>
  <c r="AY204" i="23"/>
  <c r="AN20" i="13"/>
  <c r="AP16" i="22"/>
  <c r="BU29" i="23" l="1"/>
  <c r="AZ204" i="23"/>
  <c r="AQ16" i="22"/>
  <c r="AO20" i="13"/>
  <c r="L51" i="42"/>
  <c r="L55" i="42"/>
  <c r="M55" i="42"/>
  <c r="N55" i="42"/>
  <c r="O55" i="42"/>
  <c r="P55" i="42"/>
  <c r="Q55" i="42"/>
  <c r="R55" i="42"/>
  <c r="S55" i="42"/>
  <c r="T55" i="42"/>
  <c r="U55" i="42"/>
  <c r="V55" i="42"/>
  <c r="W55" i="42"/>
  <c r="X55" i="42"/>
  <c r="Y55" i="42"/>
  <c r="Z55" i="42"/>
  <c r="AA55" i="42"/>
  <c r="AB55" i="42"/>
  <c r="AC55" i="42"/>
  <c r="AD55" i="42"/>
  <c r="AE55" i="42"/>
  <c r="AF55" i="42"/>
  <c r="AG55" i="42"/>
  <c r="AH55" i="42"/>
  <c r="AI55" i="42"/>
  <c r="AJ55" i="42"/>
  <c r="AK55" i="42"/>
  <c r="AL55" i="42"/>
  <c r="AM55" i="42"/>
  <c r="AN55" i="42"/>
  <c r="AO55" i="42"/>
  <c r="AP55" i="42"/>
  <c r="AQ55" i="42"/>
  <c r="AR55" i="42"/>
  <c r="AS55" i="42"/>
  <c r="AT55" i="42"/>
  <c r="AU55" i="42"/>
  <c r="AV55" i="42"/>
  <c r="AW55" i="42"/>
  <c r="AX55" i="42"/>
  <c r="AY55" i="42"/>
  <c r="AZ55" i="42"/>
  <c r="BA55" i="42"/>
  <c r="BB55" i="42"/>
  <c r="BC55" i="42"/>
  <c r="BD55" i="42"/>
  <c r="BE55" i="42"/>
  <c r="BF55" i="42"/>
  <c r="BG55" i="42"/>
  <c r="BH55" i="42"/>
  <c r="BI55" i="42"/>
  <c r="BJ55" i="42"/>
  <c r="BK55" i="42"/>
  <c r="BL55" i="42"/>
  <c r="BM55" i="42"/>
  <c r="BN55" i="42"/>
  <c r="BO55" i="42"/>
  <c r="BP55" i="42"/>
  <c r="BQ55" i="42"/>
  <c r="BR55" i="42"/>
  <c r="BS55" i="42"/>
  <c r="BT55" i="42"/>
  <c r="BU55" i="42"/>
  <c r="BV55" i="42"/>
  <c r="BW55" i="42"/>
  <c r="BX55" i="42"/>
  <c r="BY55" i="42"/>
  <c r="BZ55" i="42"/>
  <c r="CA55" i="42"/>
  <c r="CB55" i="42"/>
  <c r="CC55" i="42"/>
  <c r="CD55" i="42"/>
  <c r="CE55" i="42"/>
  <c r="CF55" i="42"/>
  <c r="CG55" i="42"/>
  <c r="CH55" i="42"/>
  <c r="CI55" i="42"/>
  <c r="CJ55" i="42"/>
  <c r="CK55" i="42"/>
  <c r="CL55" i="42"/>
  <c r="CM55" i="42"/>
  <c r="CN55" i="42"/>
  <c r="CO55" i="42"/>
  <c r="CP55" i="42"/>
  <c r="CQ55" i="42"/>
  <c r="CR55" i="42"/>
  <c r="CS55" i="42"/>
  <c r="CT55" i="42"/>
  <c r="CU55" i="42"/>
  <c r="CV55" i="42"/>
  <c r="BV29" i="23" l="1"/>
  <c r="BA204" i="23"/>
  <c r="AP20" i="13"/>
  <c r="AR16" i="22"/>
  <c r="BW29" i="23" l="1"/>
  <c r="BB204" i="23"/>
  <c r="AS16" i="22"/>
  <c r="AQ20" i="13"/>
  <c r="BX29" i="23" l="1"/>
  <c r="BC204" i="23"/>
  <c r="AR20" i="13"/>
  <c r="AT16" i="22"/>
  <c r="J127" i="35"/>
  <c r="J105" i="35"/>
  <c r="J104" i="35"/>
  <c r="J103" i="35"/>
  <c r="J102" i="35"/>
  <c r="J37" i="35"/>
  <c r="J70" i="32"/>
  <c r="J69" i="32"/>
  <c r="J68" i="32"/>
  <c r="J67" i="32"/>
  <c r="J65" i="32"/>
  <c r="BY29" i="23" l="1"/>
  <c r="BD204" i="23"/>
  <c r="AU16" i="22"/>
  <c r="AS20" i="13"/>
  <c r="L2" i="33"/>
  <c r="M2" i="33" s="1"/>
  <c r="BZ29" i="23" l="1"/>
  <c r="BE204" i="23"/>
  <c r="AT20" i="13"/>
  <c r="AV16" i="22"/>
  <c r="AG106" i="35"/>
  <c r="M106" i="35"/>
  <c r="N106" i="35"/>
  <c r="O106" i="35"/>
  <c r="P106" i="35"/>
  <c r="Q106" i="35"/>
  <c r="R106" i="35"/>
  <c r="S106" i="35"/>
  <c r="T106" i="35"/>
  <c r="U106" i="35"/>
  <c r="V106" i="35"/>
  <c r="W106" i="35"/>
  <c r="X106" i="35"/>
  <c r="Y106" i="35"/>
  <c r="Z106" i="35"/>
  <c r="AA106" i="35"/>
  <c r="AB106" i="35"/>
  <c r="AD106" i="35"/>
  <c r="AE106" i="35"/>
  <c r="AF106" i="35"/>
  <c r="AH106" i="35"/>
  <c r="AI106" i="35"/>
  <c r="AJ106" i="35"/>
  <c r="AK106" i="35"/>
  <c r="AL106" i="35"/>
  <c r="AM106" i="35"/>
  <c r="AN106" i="35"/>
  <c r="AO106" i="35"/>
  <c r="AP106" i="35"/>
  <c r="AQ106" i="35"/>
  <c r="AR106" i="35"/>
  <c r="AS106" i="35"/>
  <c r="AT106" i="35"/>
  <c r="AU106" i="35"/>
  <c r="AV106" i="35"/>
  <c r="AW106" i="35"/>
  <c r="AX106" i="35"/>
  <c r="AY106" i="35"/>
  <c r="BA106" i="35"/>
  <c r="BB106" i="35"/>
  <c r="BC106" i="35"/>
  <c r="BD106" i="35"/>
  <c r="BE106" i="35"/>
  <c r="BF106" i="35"/>
  <c r="BG106" i="35"/>
  <c r="BH106" i="35"/>
  <c r="BI106" i="35"/>
  <c r="BJ106" i="35"/>
  <c r="BK106" i="35"/>
  <c r="BL106" i="35"/>
  <c r="BM106" i="35"/>
  <c r="BO106" i="35"/>
  <c r="BP106" i="35"/>
  <c r="BQ106" i="35"/>
  <c r="BR106" i="35"/>
  <c r="BS106" i="35"/>
  <c r="BT106" i="35"/>
  <c r="BU106" i="35"/>
  <c r="BV106" i="35"/>
  <c r="BW106" i="35"/>
  <c r="BX106" i="35"/>
  <c r="BY106" i="35"/>
  <c r="BZ106" i="35"/>
  <c r="CA106" i="35"/>
  <c r="CB106" i="35"/>
  <c r="CC106" i="35"/>
  <c r="CD106" i="35"/>
  <c r="CE106" i="35"/>
  <c r="CF106" i="35"/>
  <c r="CG106" i="35"/>
  <c r="CH106" i="35"/>
  <c r="CI106" i="35"/>
  <c r="CJ106" i="35"/>
  <c r="CK106" i="35"/>
  <c r="CM106" i="35"/>
  <c r="CN106" i="35"/>
  <c r="CO106" i="35"/>
  <c r="CP106" i="35"/>
  <c r="CQ106" i="35"/>
  <c r="CR106" i="35"/>
  <c r="CS106" i="35"/>
  <c r="CT106" i="35"/>
  <c r="CU106" i="35"/>
  <c r="CV106" i="35"/>
  <c r="L106" i="35"/>
  <c r="CA29" i="23" l="1"/>
  <c r="BF204" i="23"/>
  <c r="AU20" i="13"/>
  <c r="AW16" i="22"/>
  <c r="J106" i="35"/>
  <c r="CB29" i="23" l="1"/>
  <c r="BG204" i="23"/>
  <c r="AX16" i="22"/>
  <c r="AV20" i="13"/>
  <c r="N172" i="23"/>
  <c r="O172" i="23"/>
  <c r="P172" i="23"/>
  <c r="Q172" i="23"/>
  <c r="R172" i="23"/>
  <c r="S172" i="23"/>
  <c r="T172" i="23"/>
  <c r="U172" i="23"/>
  <c r="V172" i="23"/>
  <c r="W172" i="23"/>
  <c r="X172" i="23"/>
  <c r="Y172" i="23"/>
  <c r="Z172" i="23"/>
  <c r="AA172" i="23"/>
  <c r="AB172" i="23"/>
  <c r="AC172" i="23"/>
  <c r="AD172" i="23"/>
  <c r="AE172" i="23"/>
  <c r="AF172" i="23"/>
  <c r="AG172" i="23"/>
  <c r="AH172" i="23"/>
  <c r="AI172" i="23"/>
  <c r="AJ172" i="23"/>
  <c r="AK172" i="23"/>
  <c r="AL172" i="23"/>
  <c r="AM172" i="23"/>
  <c r="AN172" i="23"/>
  <c r="AO172" i="23"/>
  <c r="AP172" i="23"/>
  <c r="AQ172" i="23"/>
  <c r="AR172" i="23"/>
  <c r="AS172" i="23"/>
  <c r="AT172" i="23"/>
  <c r="AU172" i="23"/>
  <c r="AV172" i="23"/>
  <c r="AW172" i="23"/>
  <c r="AX172" i="23"/>
  <c r="AY172" i="23"/>
  <c r="AZ172" i="23"/>
  <c r="BA172" i="23"/>
  <c r="BB172" i="23"/>
  <c r="BC172" i="23"/>
  <c r="BD172" i="23"/>
  <c r="BE172" i="23"/>
  <c r="BF172" i="23"/>
  <c r="BG172" i="23"/>
  <c r="BH172" i="23"/>
  <c r="BI172" i="23"/>
  <c r="BJ172" i="23"/>
  <c r="BK172" i="23"/>
  <c r="BL172" i="23"/>
  <c r="BM172" i="23"/>
  <c r="BN172" i="23"/>
  <c r="BO172" i="23"/>
  <c r="BP172" i="23"/>
  <c r="BQ172" i="23"/>
  <c r="M172" i="23"/>
  <c r="CC29" i="23" l="1"/>
  <c r="BH204" i="23"/>
  <c r="AW20" i="13"/>
  <c r="AY16" i="22"/>
  <c r="L16" i="46"/>
  <c r="CV86" i="41"/>
  <c r="B15" i="41"/>
  <c r="CD29" i="23" l="1"/>
  <c r="B19" i="41"/>
  <c r="BI204" i="23"/>
  <c r="AX20" i="13"/>
  <c r="AZ16" i="22"/>
  <c r="B40" i="41"/>
  <c r="B70" i="41" s="1"/>
  <c r="M74" i="41"/>
  <c r="N74" i="41"/>
  <c r="O74" i="41"/>
  <c r="P74" i="41"/>
  <c r="Q74" i="41"/>
  <c r="R74" i="41"/>
  <c r="S74" i="41"/>
  <c r="T74" i="41"/>
  <c r="U74" i="41"/>
  <c r="V74" i="41"/>
  <c r="W74" i="41"/>
  <c r="X74" i="41"/>
  <c r="Y74" i="41"/>
  <c r="Z74" i="41"/>
  <c r="AA74" i="41"/>
  <c r="AB74" i="41"/>
  <c r="AC74" i="41"/>
  <c r="AD74" i="41"/>
  <c r="AE74" i="41"/>
  <c r="AF74" i="41"/>
  <c r="AG74" i="41"/>
  <c r="AH74" i="41"/>
  <c r="AI74" i="41"/>
  <c r="AJ74" i="41"/>
  <c r="AK74" i="41"/>
  <c r="AL74" i="41"/>
  <c r="AM74" i="41"/>
  <c r="AN74" i="41"/>
  <c r="AO74" i="41"/>
  <c r="AP74" i="41"/>
  <c r="AQ74" i="41"/>
  <c r="AR74" i="41"/>
  <c r="AS74" i="41"/>
  <c r="AT74" i="41"/>
  <c r="AU74" i="41"/>
  <c r="AV74" i="41"/>
  <c r="AW74" i="41"/>
  <c r="AX74" i="41"/>
  <c r="AY74" i="41"/>
  <c r="AZ74" i="41"/>
  <c r="BA74" i="41"/>
  <c r="BB74" i="41"/>
  <c r="BC74" i="41"/>
  <c r="BD74" i="41"/>
  <c r="BE74" i="41"/>
  <c r="BF74" i="41"/>
  <c r="BG74" i="41"/>
  <c r="BH74" i="41"/>
  <c r="BI74" i="41"/>
  <c r="BJ74" i="41"/>
  <c r="BK74" i="41"/>
  <c r="BL74" i="41"/>
  <c r="BM74" i="41"/>
  <c r="BN74" i="41"/>
  <c r="BO74" i="41"/>
  <c r="BP74" i="41"/>
  <c r="BQ74" i="41"/>
  <c r="BR74" i="41"/>
  <c r="BS74" i="41"/>
  <c r="BT74" i="41"/>
  <c r="BU74" i="41"/>
  <c r="BV74" i="41"/>
  <c r="BW74" i="41"/>
  <c r="BX74" i="41"/>
  <c r="BY74" i="41"/>
  <c r="BZ74" i="41"/>
  <c r="CA74" i="41"/>
  <c r="CB74" i="41"/>
  <c r="CC74" i="41"/>
  <c r="CD74" i="41"/>
  <c r="CE74" i="41"/>
  <c r="CF74" i="41"/>
  <c r="CG74" i="41"/>
  <c r="CH74" i="41"/>
  <c r="CI74" i="41"/>
  <c r="CJ74" i="41"/>
  <c r="CK74" i="41"/>
  <c r="CL74" i="41"/>
  <c r="CM74" i="41"/>
  <c r="CN74" i="41"/>
  <c r="CO74" i="41"/>
  <c r="CP74" i="41"/>
  <c r="CQ74" i="41"/>
  <c r="CR74" i="41"/>
  <c r="CS74" i="41"/>
  <c r="CT74" i="41"/>
  <c r="CU74" i="41"/>
  <c r="CV74" i="41"/>
  <c r="M75" i="41"/>
  <c r="N75" i="41"/>
  <c r="O75" i="41"/>
  <c r="P75" i="41"/>
  <c r="Q75" i="41"/>
  <c r="R75" i="41"/>
  <c r="S75" i="41"/>
  <c r="T75" i="41"/>
  <c r="U75" i="41"/>
  <c r="V75" i="41"/>
  <c r="W75" i="41"/>
  <c r="X75" i="41"/>
  <c r="Y75" i="41"/>
  <c r="Z75" i="41"/>
  <c r="AA75" i="41"/>
  <c r="AB75" i="41"/>
  <c r="AC75" i="41"/>
  <c r="AD75" i="41"/>
  <c r="AE75" i="41"/>
  <c r="AF75" i="41"/>
  <c r="AG75" i="41"/>
  <c r="AH75" i="41"/>
  <c r="AI75" i="41"/>
  <c r="AJ75" i="41"/>
  <c r="AK75" i="41"/>
  <c r="AL75" i="41"/>
  <c r="AM75" i="41"/>
  <c r="AN75" i="41"/>
  <c r="AO75" i="41"/>
  <c r="AP75" i="41"/>
  <c r="AQ75" i="41"/>
  <c r="AR75" i="41"/>
  <c r="AS75" i="41"/>
  <c r="AT75" i="41"/>
  <c r="AU75" i="41"/>
  <c r="AV75" i="41"/>
  <c r="AW75" i="41"/>
  <c r="AX75" i="41"/>
  <c r="AY75" i="41"/>
  <c r="AZ75" i="41"/>
  <c r="BA75" i="41"/>
  <c r="BB75" i="41"/>
  <c r="BC75" i="41"/>
  <c r="BD75" i="41"/>
  <c r="BE75" i="41"/>
  <c r="BF75" i="41"/>
  <c r="BG75" i="41"/>
  <c r="BH75" i="41"/>
  <c r="BI75" i="41"/>
  <c r="BJ75" i="41"/>
  <c r="BK75" i="41"/>
  <c r="BL75" i="41"/>
  <c r="BM75" i="41"/>
  <c r="BN75" i="41"/>
  <c r="BO75" i="41"/>
  <c r="BP75" i="41"/>
  <c r="BQ75" i="41"/>
  <c r="BR75" i="41"/>
  <c r="BS75" i="41"/>
  <c r="BT75" i="41"/>
  <c r="BU75" i="41"/>
  <c r="BV75" i="41"/>
  <c r="BW75" i="41"/>
  <c r="BX75" i="41"/>
  <c r="BY75" i="41"/>
  <c r="BZ75" i="41"/>
  <c r="CA75" i="41"/>
  <c r="CB75" i="41"/>
  <c r="CC75" i="41"/>
  <c r="CD75" i="41"/>
  <c r="CE75" i="41"/>
  <c r="CF75" i="41"/>
  <c r="CG75" i="41"/>
  <c r="CH75" i="41"/>
  <c r="CI75" i="41"/>
  <c r="CJ75" i="41"/>
  <c r="CK75" i="41"/>
  <c r="CL75" i="41"/>
  <c r="CM75" i="41"/>
  <c r="CN75" i="41"/>
  <c r="CO75" i="41"/>
  <c r="CP75" i="41"/>
  <c r="CQ75" i="41"/>
  <c r="CR75" i="41"/>
  <c r="CS75" i="41"/>
  <c r="CT75" i="41"/>
  <c r="CU75" i="41"/>
  <c r="CV75" i="41"/>
  <c r="L75" i="41"/>
  <c r="L74" i="41"/>
  <c r="CE29" i="23" l="1"/>
  <c r="BJ204" i="23"/>
  <c r="AY20" i="13"/>
  <c r="BA16" i="22"/>
  <c r="B83" i="41"/>
  <c r="CF29" i="23" l="1"/>
  <c r="B91" i="41"/>
  <c r="B97" i="41" s="1"/>
  <c r="BK204" i="23"/>
  <c r="AZ20" i="13"/>
  <c r="BB16" i="22"/>
  <c r="L138" i="40"/>
  <c r="CG29" i="23" l="1"/>
  <c r="BL204" i="23"/>
  <c r="BA20" i="13"/>
  <c r="BC16" i="22"/>
  <c r="M69" i="42"/>
  <c r="N69" i="42"/>
  <c r="O69" i="42"/>
  <c r="P69" i="42"/>
  <c r="Q69" i="42"/>
  <c r="R69" i="42"/>
  <c r="S69" i="42"/>
  <c r="T69" i="42"/>
  <c r="U69" i="42"/>
  <c r="V69" i="42"/>
  <c r="W69" i="42"/>
  <c r="X69" i="42"/>
  <c r="Y69" i="42"/>
  <c r="Z69" i="42"/>
  <c r="AA69" i="42"/>
  <c r="AB69" i="42"/>
  <c r="AC69" i="42"/>
  <c r="AD69" i="42"/>
  <c r="AE69" i="42"/>
  <c r="AF69" i="42"/>
  <c r="AG69" i="42"/>
  <c r="AH69" i="42"/>
  <c r="AI69" i="42"/>
  <c r="AJ69" i="42"/>
  <c r="AK69" i="42"/>
  <c r="AL69" i="42"/>
  <c r="AM69" i="42"/>
  <c r="AN69" i="42"/>
  <c r="AO69" i="42"/>
  <c r="AP69" i="42"/>
  <c r="AQ69" i="42"/>
  <c r="AR69" i="42"/>
  <c r="AS69" i="42"/>
  <c r="AT69" i="42"/>
  <c r="AU69" i="42"/>
  <c r="AV69" i="42"/>
  <c r="AW69" i="42"/>
  <c r="AX69" i="42"/>
  <c r="AY69" i="42"/>
  <c r="AZ69" i="42"/>
  <c r="BA69" i="42"/>
  <c r="BB69" i="42"/>
  <c r="BC69" i="42"/>
  <c r="BD69" i="42"/>
  <c r="BE69" i="42"/>
  <c r="BF69" i="42"/>
  <c r="BG69" i="42"/>
  <c r="BH69" i="42"/>
  <c r="BI69" i="42"/>
  <c r="BJ69" i="42"/>
  <c r="BK69" i="42"/>
  <c r="BL69" i="42"/>
  <c r="BM69" i="42"/>
  <c r="BN69" i="42"/>
  <c r="BO69" i="42"/>
  <c r="BP69" i="42"/>
  <c r="BQ69" i="42"/>
  <c r="BR69" i="42"/>
  <c r="BS69" i="42"/>
  <c r="BT69" i="42"/>
  <c r="BU69" i="42"/>
  <c r="BV69" i="42"/>
  <c r="BW69" i="42"/>
  <c r="BX69" i="42"/>
  <c r="BY69" i="42"/>
  <c r="BZ69" i="42"/>
  <c r="CA69" i="42"/>
  <c r="CB69" i="42"/>
  <c r="CC69" i="42"/>
  <c r="CD69" i="42"/>
  <c r="CE69" i="42"/>
  <c r="CF69" i="42"/>
  <c r="CG69" i="42"/>
  <c r="CH69" i="42"/>
  <c r="CI69" i="42"/>
  <c r="CJ69" i="42"/>
  <c r="CK69" i="42"/>
  <c r="CL69" i="42"/>
  <c r="CM69" i="42"/>
  <c r="CN69" i="42"/>
  <c r="CO69" i="42"/>
  <c r="CP69" i="42"/>
  <c r="CQ69" i="42"/>
  <c r="CR69" i="42"/>
  <c r="CS69" i="42"/>
  <c r="CT69" i="42"/>
  <c r="CU69" i="42"/>
  <c r="CV69" i="42"/>
  <c r="L69" i="42"/>
  <c r="CH29" i="23" l="1"/>
  <c r="BM204" i="23"/>
  <c r="BB20" i="13"/>
  <c r="BD16" i="22"/>
  <c r="M22" i="46"/>
  <c r="N22" i="46"/>
  <c r="O22" i="46"/>
  <c r="P22" i="46"/>
  <c r="Q22" i="46"/>
  <c r="R22" i="46"/>
  <c r="S22" i="46"/>
  <c r="T22" i="46"/>
  <c r="U22" i="46"/>
  <c r="V22" i="46"/>
  <c r="W22" i="46"/>
  <c r="X22" i="46"/>
  <c r="Y22" i="46"/>
  <c r="Z22" i="46"/>
  <c r="AA22" i="46"/>
  <c r="AB22" i="46"/>
  <c r="AC22" i="46"/>
  <c r="AD22" i="46"/>
  <c r="AE22" i="46"/>
  <c r="AF22" i="46"/>
  <c r="AG22" i="46"/>
  <c r="AH22" i="46"/>
  <c r="AI22" i="46"/>
  <c r="AJ22" i="46"/>
  <c r="AK22" i="46"/>
  <c r="AL22" i="46"/>
  <c r="AM22" i="46"/>
  <c r="AN22" i="46"/>
  <c r="AO22" i="46"/>
  <c r="AP22" i="46"/>
  <c r="AQ22" i="46"/>
  <c r="AR22" i="46"/>
  <c r="AS22" i="46"/>
  <c r="AT22" i="46"/>
  <c r="AU22" i="46"/>
  <c r="AV22" i="46"/>
  <c r="AW22" i="46"/>
  <c r="AX22" i="46"/>
  <c r="AY22" i="46"/>
  <c r="AZ22" i="46"/>
  <c r="BA22" i="46"/>
  <c r="BB22" i="46"/>
  <c r="BC22" i="46"/>
  <c r="BD22" i="46"/>
  <c r="BE22" i="46"/>
  <c r="BF22" i="46"/>
  <c r="BG22" i="46"/>
  <c r="BH22" i="46"/>
  <c r="BI22" i="46"/>
  <c r="BJ22" i="46"/>
  <c r="BK22" i="46"/>
  <c r="BL22" i="46"/>
  <c r="BM22" i="46"/>
  <c r="BN22" i="46"/>
  <c r="BO22" i="46"/>
  <c r="BP22" i="46"/>
  <c r="BQ22" i="46"/>
  <c r="BR22" i="46"/>
  <c r="BS22" i="46"/>
  <c r="BT22" i="46"/>
  <c r="BU22" i="46"/>
  <c r="BV22" i="46"/>
  <c r="BW22" i="46"/>
  <c r="BX22" i="46"/>
  <c r="BY22" i="46"/>
  <c r="BZ22" i="46"/>
  <c r="CA22" i="46"/>
  <c r="CB22" i="46"/>
  <c r="CC22" i="46"/>
  <c r="CD22" i="46"/>
  <c r="CE22" i="46"/>
  <c r="CF22" i="46"/>
  <c r="CG22" i="46"/>
  <c r="CH22" i="46"/>
  <c r="CI22" i="46"/>
  <c r="CJ22" i="46"/>
  <c r="CK22" i="46"/>
  <c r="CL22" i="46"/>
  <c r="CM22" i="46"/>
  <c r="CN22" i="46"/>
  <c r="CO22" i="46"/>
  <c r="CP22" i="46"/>
  <c r="CQ22" i="46"/>
  <c r="CR22" i="46"/>
  <c r="CS22" i="46"/>
  <c r="CT22" i="46"/>
  <c r="CU22" i="46"/>
  <c r="CV22" i="46"/>
  <c r="L22" i="46"/>
  <c r="CI29" i="23" l="1"/>
  <c r="BN204" i="23"/>
  <c r="BC20" i="13"/>
  <c r="BE16" i="22"/>
  <c r="L90" i="46"/>
  <c r="CJ29" i="23" l="1"/>
  <c r="BO204" i="23"/>
  <c r="BF16" i="22"/>
  <c r="BD20" i="13"/>
  <c r="CK29" i="23" l="1"/>
  <c r="BP204" i="23"/>
  <c r="BE20" i="13"/>
  <c r="BG16" i="22"/>
  <c r="CL29" i="23" l="1"/>
  <c r="BQ204" i="23"/>
  <c r="BH16" i="22"/>
  <c r="BF20" i="13"/>
  <c r="M106" i="46"/>
  <c r="N106" i="46"/>
  <c r="O106" i="46"/>
  <c r="P106" i="46"/>
  <c r="Q106" i="46"/>
  <c r="R106" i="46"/>
  <c r="S106" i="46"/>
  <c r="T106" i="46"/>
  <c r="U106" i="46"/>
  <c r="V106" i="46"/>
  <c r="W106" i="46"/>
  <c r="X106" i="46"/>
  <c r="Y106" i="46"/>
  <c r="Z106" i="46"/>
  <c r="AA106" i="46"/>
  <c r="AB106" i="46"/>
  <c r="AC106" i="46"/>
  <c r="AD106" i="46"/>
  <c r="AE106" i="46"/>
  <c r="AF106" i="46"/>
  <c r="AG106" i="46"/>
  <c r="AH106" i="46"/>
  <c r="AI106" i="46"/>
  <c r="AJ106" i="46"/>
  <c r="AK106" i="46"/>
  <c r="AL106" i="46"/>
  <c r="AM106" i="46"/>
  <c r="AN106" i="46"/>
  <c r="AO106" i="46"/>
  <c r="AP106" i="46"/>
  <c r="AQ106" i="46"/>
  <c r="AR106" i="46"/>
  <c r="AS106" i="46"/>
  <c r="AT106" i="46"/>
  <c r="AU106" i="46"/>
  <c r="AV106" i="46"/>
  <c r="AW106" i="46"/>
  <c r="AX106" i="46"/>
  <c r="AY106" i="46"/>
  <c r="AZ106" i="46"/>
  <c r="BA106" i="46"/>
  <c r="BB106" i="46"/>
  <c r="BC106" i="46"/>
  <c r="BD106" i="46"/>
  <c r="BE106" i="46"/>
  <c r="BF106" i="46"/>
  <c r="BG106" i="46"/>
  <c r="BH106" i="46"/>
  <c r="BI106" i="46"/>
  <c r="BJ106" i="46"/>
  <c r="BK106" i="46"/>
  <c r="BL106" i="46"/>
  <c r="BM106" i="46"/>
  <c r="BN106" i="46"/>
  <c r="BO106" i="46"/>
  <c r="BP106" i="46"/>
  <c r="BQ106" i="46"/>
  <c r="BR106" i="46"/>
  <c r="BS106" i="46"/>
  <c r="BT106" i="46"/>
  <c r="BU106" i="46"/>
  <c r="BV106" i="46"/>
  <c r="BW106" i="46"/>
  <c r="BX106" i="46"/>
  <c r="BY106" i="46"/>
  <c r="BZ106" i="46"/>
  <c r="CA106" i="46"/>
  <c r="CB106" i="46"/>
  <c r="CC106" i="46"/>
  <c r="CD106" i="46"/>
  <c r="CE106" i="46"/>
  <c r="CF106" i="46"/>
  <c r="CG106" i="46"/>
  <c r="CH106" i="46"/>
  <c r="CI106" i="46"/>
  <c r="CJ106" i="46"/>
  <c r="CK106" i="46"/>
  <c r="CL106" i="46"/>
  <c r="CM106" i="46"/>
  <c r="CN106" i="46"/>
  <c r="CO106" i="46"/>
  <c r="CP106" i="46"/>
  <c r="CQ106" i="46"/>
  <c r="CR106" i="46"/>
  <c r="CS106" i="46"/>
  <c r="CT106" i="46"/>
  <c r="CU106" i="46"/>
  <c r="CV106" i="46"/>
  <c r="M123" i="46"/>
  <c r="N123" i="46"/>
  <c r="O123" i="46"/>
  <c r="P123" i="46"/>
  <c r="Q123" i="46"/>
  <c r="R123" i="46"/>
  <c r="S123" i="46"/>
  <c r="T123" i="46"/>
  <c r="U123" i="46"/>
  <c r="V123" i="46"/>
  <c r="W123" i="46"/>
  <c r="X123" i="46"/>
  <c r="Y123" i="46"/>
  <c r="Z123" i="46"/>
  <c r="AA123" i="46"/>
  <c r="AB123" i="46"/>
  <c r="AC123" i="46"/>
  <c r="AD123" i="46"/>
  <c r="AE123" i="46"/>
  <c r="AF123" i="46"/>
  <c r="AG123" i="46"/>
  <c r="AH123" i="46"/>
  <c r="AI123" i="46"/>
  <c r="AJ123" i="46"/>
  <c r="AK123" i="46"/>
  <c r="AL123" i="46"/>
  <c r="AM123" i="46"/>
  <c r="AN123" i="46"/>
  <c r="AO123" i="46"/>
  <c r="AP123" i="46"/>
  <c r="AQ123" i="46"/>
  <c r="AR123" i="46"/>
  <c r="AS123" i="46"/>
  <c r="AT123" i="46"/>
  <c r="AU123" i="46"/>
  <c r="AV123" i="46"/>
  <c r="AW123" i="46"/>
  <c r="AX123" i="46"/>
  <c r="AY123" i="46"/>
  <c r="AZ123" i="46"/>
  <c r="BA123" i="46"/>
  <c r="BB123" i="46"/>
  <c r="BC123" i="46"/>
  <c r="BD123" i="46"/>
  <c r="BE123" i="46"/>
  <c r="BF123" i="46"/>
  <c r="BG123" i="46"/>
  <c r="BH123" i="46"/>
  <c r="BI123" i="46"/>
  <c r="BJ123" i="46"/>
  <c r="BK123" i="46"/>
  <c r="BL123" i="46"/>
  <c r="BM123" i="46"/>
  <c r="BN123" i="46"/>
  <c r="BO123" i="46"/>
  <c r="BP123" i="46"/>
  <c r="BQ123" i="46"/>
  <c r="BR123" i="46"/>
  <c r="BS123" i="46"/>
  <c r="BT123" i="46"/>
  <c r="BU123" i="46"/>
  <c r="BV123" i="46"/>
  <c r="BW123" i="46"/>
  <c r="BX123" i="46"/>
  <c r="BY123" i="46"/>
  <c r="BZ123" i="46"/>
  <c r="CA123" i="46"/>
  <c r="CB123" i="46"/>
  <c r="CC123" i="46"/>
  <c r="CD123" i="46"/>
  <c r="CE123" i="46"/>
  <c r="CF123" i="46"/>
  <c r="CG123" i="46"/>
  <c r="CH123" i="46"/>
  <c r="CI123" i="46"/>
  <c r="CJ123" i="46"/>
  <c r="CK123" i="46"/>
  <c r="CL123" i="46"/>
  <c r="CM123" i="46"/>
  <c r="CN123" i="46"/>
  <c r="CO123" i="46"/>
  <c r="CP123" i="46"/>
  <c r="CQ123" i="46"/>
  <c r="CR123" i="46"/>
  <c r="CS123" i="46"/>
  <c r="CT123" i="46"/>
  <c r="CU123" i="46"/>
  <c r="CV123" i="46"/>
  <c r="L123" i="46"/>
  <c r="CM29" i="23" l="1"/>
  <c r="BR204" i="23"/>
  <c r="BG20" i="13"/>
  <c r="BI16" i="22"/>
  <c r="M67" i="46"/>
  <c r="N67" i="46"/>
  <c r="O67" i="46"/>
  <c r="P67" i="46"/>
  <c r="Q67" i="46"/>
  <c r="R67" i="46"/>
  <c r="S67" i="46"/>
  <c r="T67" i="46"/>
  <c r="U67" i="46"/>
  <c r="V67" i="46"/>
  <c r="W67" i="46"/>
  <c r="X67" i="46"/>
  <c r="Y67" i="46"/>
  <c r="Z67" i="46"/>
  <c r="AA67" i="46"/>
  <c r="AB67" i="46"/>
  <c r="AC67" i="46"/>
  <c r="AD67" i="46"/>
  <c r="AE67" i="46"/>
  <c r="AF67" i="46"/>
  <c r="AG67" i="46"/>
  <c r="AH67" i="46"/>
  <c r="AI67" i="46"/>
  <c r="AJ67" i="46"/>
  <c r="AK67" i="46"/>
  <c r="AL67" i="46"/>
  <c r="AM67" i="46"/>
  <c r="AN67" i="46"/>
  <c r="AO67" i="46"/>
  <c r="AP67" i="46"/>
  <c r="AQ67" i="46"/>
  <c r="AR67" i="46"/>
  <c r="AS67" i="46"/>
  <c r="AT67" i="46"/>
  <c r="AU67" i="46"/>
  <c r="AV67" i="46"/>
  <c r="AW67" i="46"/>
  <c r="AX67" i="46"/>
  <c r="AY67" i="46"/>
  <c r="AZ67" i="46"/>
  <c r="BA67" i="46"/>
  <c r="BB67" i="46"/>
  <c r="BC67" i="46"/>
  <c r="BD67" i="46"/>
  <c r="BE67" i="46"/>
  <c r="BF67" i="46"/>
  <c r="BG67" i="46"/>
  <c r="BH67" i="46"/>
  <c r="BI67" i="46"/>
  <c r="BJ67" i="46"/>
  <c r="BK67" i="46"/>
  <c r="BL67" i="46"/>
  <c r="BM67" i="46"/>
  <c r="BN67" i="46"/>
  <c r="BO67" i="46"/>
  <c r="BP67" i="46"/>
  <c r="BQ67" i="46"/>
  <c r="BR67" i="46"/>
  <c r="BS67" i="46"/>
  <c r="BT67" i="46"/>
  <c r="BU67" i="46"/>
  <c r="BV67" i="46"/>
  <c r="BW67" i="46"/>
  <c r="BX67" i="46"/>
  <c r="BY67" i="46"/>
  <c r="BZ67" i="46"/>
  <c r="CA67" i="46"/>
  <c r="CB67" i="46"/>
  <c r="CC67" i="46"/>
  <c r="CD67" i="46"/>
  <c r="CE67" i="46"/>
  <c r="CF67" i="46"/>
  <c r="CG67" i="46"/>
  <c r="CH67" i="46"/>
  <c r="CI67" i="46"/>
  <c r="CJ67" i="46"/>
  <c r="CK67" i="46"/>
  <c r="CL67" i="46"/>
  <c r="CM67" i="46"/>
  <c r="CN67" i="46"/>
  <c r="CO67" i="46"/>
  <c r="CP67" i="46"/>
  <c r="CQ67" i="46"/>
  <c r="CR67" i="46"/>
  <c r="CS67" i="46"/>
  <c r="CT67" i="46"/>
  <c r="CU67" i="46"/>
  <c r="CV67" i="46"/>
  <c r="L67" i="46"/>
  <c r="CN29" i="23" l="1"/>
  <c r="BS204" i="23"/>
  <c r="BH20" i="13"/>
  <c r="BJ16" i="22"/>
  <c r="M20" i="40"/>
  <c r="N20" i="40"/>
  <c r="O188" i="40"/>
  <c r="P20" i="40"/>
  <c r="P188" i="40" s="1"/>
  <c r="P24" i="41" s="1"/>
  <c r="Q20" i="40"/>
  <c r="R20" i="40"/>
  <c r="S20" i="40"/>
  <c r="T20" i="40"/>
  <c r="U20" i="40"/>
  <c r="V20" i="40"/>
  <c r="W20" i="40"/>
  <c r="X20" i="40"/>
  <c r="Y20" i="40"/>
  <c r="Z20" i="40"/>
  <c r="AA20" i="40"/>
  <c r="AB20" i="40"/>
  <c r="AC20" i="40"/>
  <c r="AD20" i="40"/>
  <c r="AE20" i="40"/>
  <c r="AF20" i="40"/>
  <c r="AG20" i="40"/>
  <c r="AH20" i="40"/>
  <c r="AI20" i="40"/>
  <c r="AJ20" i="40"/>
  <c r="AK20" i="40"/>
  <c r="AL20" i="40"/>
  <c r="AM20" i="40"/>
  <c r="AN20" i="40"/>
  <c r="AO20" i="40"/>
  <c r="AP20" i="40"/>
  <c r="AQ20" i="40"/>
  <c r="AR20" i="40"/>
  <c r="AS20" i="40"/>
  <c r="AT20" i="40"/>
  <c r="AU20" i="40"/>
  <c r="AV20" i="40"/>
  <c r="AW20" i="40"/>
  <c r="AX20" i="40"/>
  <c r="AY20" i="40"/>
  <c r="AZ20" i="40"/>
  <c r="BA20" i="40"/>
  <c r="BB20" i="40"/>
  <c r="BC20" i="40"/>
  <c r="BD20" i="40"/>
  <c r="BE20" i="40"/>
  <c r="BF20" i="40"/>
  <c r="BG20" i="40"/>
  <c r="BH20" i="40"/>
  <c r="BI20" i="40"/>
  <c r="BJ20" i="40"/>
  <c r="BK20" i="40"/>
  <c r="BL20" i="40"/>
  <c r="BM20" i="40"/>
  <c r="BN20" i="40"/>
  <c r="BO20" i="40"/>
  <c r="BP20" i="40"/>
  <c r="BQ20" i="40"/>
  <c r="BR20" i="40"/>
  <c r="BS20" i="40"/>
  <c r="BT20" i="40"/>
  <c r="BU20" i="40"/>
  <c r="BV20" i="40"/>
  <c r="BW20" i="40"/>
  <c r="BX20" i="40"/>
  <c r="BY20" i="40"/>
  <c r="BZ20" i="40"/>
  <c r="CA20" i="40"/>
  <c r="CB20" i="40"/>
  <c r="CC20" i="40"/>
  <c r="CD20" i="40"/>
  <c r="CE20" i="40"/>
  <c r="CF20" i="40"/>
  <c r="CG20" i="40"/>
  <c r="CH20" i="40"/>
  <c r="CI20" i="40"/>
  <c r="CJ20" i="40"/>
  <c r="CK20" i="40"/>
  <c r="CL20" i="40"/>
  <c r="CM20" i="40"/>
  <c r="CN20" i="40"/>
  <c r="CO20" i="40"/>
  <c r="CP20" i="40"/>
  <c r="CQ20" i="40"/>
  <c r="CR20" i="40"/>
  <c r="CS20" i="40"/>
  <c r="CT20" i="40"/>
  <c r="CU20" i="40"/>
  <c r="CV20" i="40"/>
  <c r="L20" i="40"/>
  <c r="CO29" i="23" l="1"/>
  <c r="BT204" i="23"/>
  <c r="BI20" i="13"/>
  <c r="BK16" i="22"/>
  <c r="BS188" i="40"/>
  <c r="BS24" i="41" s="1"/>
  <c r="AE188" i="40"/>
  <c r="AE24" i="41" s="1"/>
  <c r="W188" i="40"/>
  <c r="W24" i="41" s="1"/>
  <c r="O24" i="41"/>
  <c r="N188" i="40"/>
  <c r="CA188" i="40"/>
  <c r="CA24" i="41" s="1"/>
  <c r="BC188" i="40"/>
  <c r="BC24" i="41" s="1"/>
  <c r="CP188" i="40"/>
  <c r="CP24" i="41" s="1"/>
  <c r="BI188" i="40"/>
  <c r="BI24" i="41" s="1"/>
  <c r="CI188" i="40"/>
  <c r="CI24" i="41" s="1"/>
  <c r="V188" i="40"/>
  <c r="V24" i="41" s="1"/>
  <c r="AU188" i="40"/>
  <c r="AU24" i="41" s="1"/>
  <c r="BR188" i="40"/>
  <c r="BR24" i="41" s="1"/>
  <c r="AT188" i="40"/>
  <c r="AT24" i="41" s="1"/>
  <c r="L188" i="40"/>
  <c r="CG188" i="40"/>
  <c r="CG24" i="41" s="1"/>
  <c r="BQ188" i="40"/>
  <c r="BQ24" i="41" s="1"/>
  <c r="AS188" i="40"/>
  <c r="AS24" i="41" s="1"/>
  <c r="U188" i="40"/>
  <c r="U24" i="41" s="1"/>
  <c r="CV188" i="40"/>
  <c r="CV24" i="41" s="1"/>
  <c r="CF188" i="40"/>
  <c r="CF24" i="41" s="1"/>
  <c r="BX188" i="40"/>
  <c r="BX24" i="41" s="1"/>
  <c r="BP188" i="40"/>
  <c r="BP24" i="41" s="1"/>
  <c r="BH188" i="40"/>
  <c r="BH24" i="41" s="1"/>
  <c r="AZ188" i="40"/>
  <c r="AZ24" i="41" s="1"/>
  <c r="AR188" i="40"/>
  <c r="AR24" i="41" s="1"/>
  <c r="AJ188" i="40"/>
  <c r="AJ24" i="41" s="1"/>
  <c r="AB188" i="40"/>
  <c r="AB24" i="41" s="1"/>
  <c r="T188" i="40"/>
  <c r="T24" i="41" s="1"/>
  <c r="CU188" i="40"/>
  <c r="CU24" i="41" s="1"/>
  <c r="CM188" i="40"/>
  <c r="CM24" i="41" s="1"/>
  <c r="CE188" i="40"/>
  <c r="CE24" i="41" s="1"/>
  <c r="BW188" i="40"/>
  <c r="BW24" i="41" s="1"/>
  <c r="BO188" i="40"/>
  <c r="BO24" i="41" s="1"/>
  <c r="BG188" i="40"/>
  <c r="BG24" i="41" s="1"/>
  <c r="AY188" i="40"/>
  <c r="AY24" i="41" s="1"/>
  <c r="AQ188" i="40"/>
  <c r="AQ24" i="41" s="1"/>
  <c r="AI188" i="40"/>
  <c r="AI24" i="41" s="1"/>
  <c r="AA188" i="40"/>
  <c r="AA24" i="41" s="1"/>
  <c r="S188" i="40"/>
  <c r="S24" i="41" s="1"/>
  <c r="AL188" i="40"/>
  <c r="AL24" i="41" s="1"/>
  <c r="CQ188" i="40"/>
  <c r="CQ24" i="41" s="1"/>
  <c r="BK188" i="40"/>
  <c r="BK24" i="41" s="1"/>
  <c r="CH188" i="40"/>
  <c r="CH24" i="41" s="1"/>
  <c r="CO188" i="40"/>
  <c r="CO24" i="41" s="1"/>
  <c r="CS188" i="40"/>
  <c r="CS24" i="41" s="1"/>
  <c r="CK188" i="40"/>
  <c r="CK24" i="41" s="1"/>
  <c r="CC188" i="40"/>
  <c r="CC24" i="41" s="1"/>
  <c r="BU188" i="40"/>
  <c r="BU24" i="41" s="1"/>
  <c r="BM188" i="40"/>
  <c r="BM24" i="41" s="1"/>
  <c r="BE188" i="40"/>
  <c r="BE24" i="41" s="1"/>
  <c r="AW188" i="40"/>
  <c r="AW24" i="41" s="1"/>
  <c r="AO188" i="40"/>
  <c r="AO24" i="41" s="1"/>
  <c r="AG188" i="40"/>
  <c r="AG24" i="41" s="1"/>
  <c r="Y188" i="40"/>
  <c r="Y24" i="41" s="1"/>
  <c r="Q188" i="40"/>
  <c r="Q24" i="41" s="1"/>
  <c r="AM188" i="40"/>
  <c r="AM24" i="41" s="1"/>
  <c r="BZ188" i="40"/>
  <c r="BZ24" i="41" s="1"/>
  <c r="BJ188" i="40"/>
  <c r="BJ24" i="41" s="1"/>
  <c r="BB188" i="40"/>
  <c r="BB24" i="41" s="1"/>
  <c r="AD188" i="40"/>
  <c r="AD24" i="41" s="1"/>
  <c r="BY188" i="40"/>
  <c r="BY24" i="41" s="1"/>
  <c r="BA188" i="40"/>
  <c r="BA24" i="41" s="1"/>
  <c r="AK188" i="40"/>
  <c r="AK24" i="41" s="1"/>
  <c r="AC188" i="40"/>
  <c r="AC24" i="41" s="1"/>
  <c r="M188" i="40"/>
  <c r="M24" i="41" s="1"/>
  <c r="CN188" i="40"/>
  <c r="CN24" i="41" s="1"/>
  <c r="CT188" i="40"/>
  <c r="CT24" i="41" s="1"/>
  <c r="CL188" i="40"/>
  <c r="CL24" i="41" s="1"/>
  <c r="CD188" i="40"/>
  <c r="CD24" i="41" s="1"/>
  <c r="BV188" i="40"/>
  <c r="BV24" i="41" s="1"/>
  <c r="BN188" i="40"/>
  <c r="BN24" i="41" s="1"/>
  <c r="BF188" i="40"/>
  <c r="BF24" i="41" s="1"/>
  <c r="AX188" i="40"/>
  <c r="AX24" i="41" s="1"/>
  <c r="AP188" i="40"/>
  <c r="AP24" i="41" s="1"/>
  <c r="AH188" i="40"/>
  <c r="AH24" i="41" s="1"/>
  <c r="Z188" i="40"/>
  <c r="Z24" i="41" s="1"/>
  <c r="R188" i="40"/>
  <c r="R24" i="41" s="1"/>
  <c r="CR188" i="40"/>
  <c r="CR24" i="41" s="1"/>
  <c r="CJ188" i="40"/>
  <c r="CJ24" i="41" s="1"/>
  <c r="CB188" i="40"/>
  <c r="CB24" i="41" s="1"/>
  <c r="BT188" i="40"/>
  <c r="BT24" i="41" s="1"/>
  <c r="BL188" i="40"/>
  <c r="BL24" i="41" s="1"/>
  <c r="BD188" i="40"/>
  <c r="BD24" i="41" s="1"/>
  <c r="AV188" i="40"/>
  <c r="AV24" i="41" s="1"/>
  <c r="AN188" i="40"/>
  <c r="AN24" i="41" s="1"/>
  <c r="AF188" i="40"/>
  <c r="AF24" i="41" s="1"/>
  <c r="X188" i="40"/>
  <c r="X24" i="41" s="1"/>
  <c r="J20" i="40"/>
  <c r="M88" i="41"/>
  <c r="N88" i="41"/>
  <c r="O88" i="41"/>
  <c r="P88" i="41"/>
  <c r="Q88" i="41"/>
  <c r="R88" i="41"/>
  <c r="S88" i="41"/>
  <c r="T88" i="41"/>
  <c r="U88" i="41"/>
  <c r="V88" i="41"/>
  <c r="W88" i="41"/>
  <c r="X88" i="41"/>
  <c r="Y88" i="41"/>
  <c r="Z88" i="41"/>
  <c r="AA88" i="41"/>
  <c r="AB88" i="41"/>
  <c r="AC88" i="41"/>
  <c r="AD88" i="41"/>
  <c r="AE88" i="41"/>
  <c r="AF88" i="41"/>
  <c r="AH88" i="41"/>
  <c r="AI88" i="41"/>
  <c r="AJ88" i="41"/>
  <c r="AK88" i="41"/>
  <c r="AL88" i="41"/>
  <c r="AM88" i="41"/>
  <c r="AN88" i="41"/>
  <c r="AO88" i="41"/>
  <c r="AP88" i="41"/>
  <c r="AQ88" i="41"/>
  <c r="AR88" i="41"/>
  <c r="AS88" i="41"/>
  <c r="AT88" i="41"/>
  <c r="AU88" i="41"/>
  <c r="AV88" i="41"/>
  <c r="AW88" i="41"/>
  <c r="AX88" i="41"/>
  <c r="AY88" i="41"/>
  <c r="AZ88" i="41"/>
  <c r="BA88" i="41"/>
  <c r="BB88" i="41"/>
  <c r="BC88" i="41"/>
  <c r="BD88" i="41"/>
  <c r="BE88" i="41"/>
  <c r="BF88" i="41"/>
  <c r="BG88" i="41"/>
  <c r="BH88" i="41"/>
  <c r="BI88" i="41"/>
  <c r="BJ88" i="41"/>
  <c r="BK88" i="41"/>
  <c r="BL88" i="41"/>
  <c r="BM88" i="41"/>
  <c r="BN88" i="41"/>
  <c r="BO88" i="41"/>
  <c r="BP88" i="41"/>
  <c r="BQ88" i="41"/>
  <c r="BR88" i="41"/>
  <c r="BS88" i="41"/>
  <c r="BT88" i="41"/>
  <c r="BU88" i="41"/>
  <c r="BV88" i="41"/>
  <c r="BW88" i="41"/>
  <c r="BX88" i="41"/>
  <c r="BY88" i="41"/>
  <c r="BZ88" i="41"/>
  <c r="CA88" i="41"/>
  <c r="CB88" i="41"/>
  <c r="CC88" i="41"/>
  <c r="CD88" i="41"/>
  <c r="CE88" i="41"/>
  <c r="CF88" i="41"/>
  <c r="CG88" i="41"/>
  <c r="CH88" i="41"/>
  <c r="CI88" i="41"/>
  <c r="CJ88" i="41"/>
  <c r="CK88" i="41"/>
  <c r="CL88" i="41"/>
  <c r="CM88" i="41"/>
  <c r="CN88" i="41"/>
  <c r="CO88" i="41"/>
  <c r="CP88" i="41"/>
  <c r="CQ88" i="41"/>
  <c r="CR88" i="41"/>
  <c r="CS88" i="41"/>
  <c r="CT88" i="41"/>
  <c r="CU88" i="41"/>
  <c r="CV88" i="41"/>
  <c r="L88" i="41"/>
  <c r="CP29" i="23" l="1"/>
  <c r="J188" i="40"/>
  <c r="J16" i="9" s="1"/>
  <c r="BU204" i="23"/>
  <c r="BJ20" i="13"/>
  <c r="BL16" i="22"/>
  <c r="L24" i="41"/>
  <c r="N24" i="41"/>
  <c r="CQ29" i="23" l="1"/>
  <c r="BV204" i="23"/>
  <c r="BM16" i="22"/>
  <c r="BK20" i="13"/>
  <c r="M51" i="24"/>
  <c r="N51" i="24"/>
  <c r="O51" i="24"/>
  <c r="P51" i="24"/>
  <c r="Q51" i="24"/>
  <c r="R51" i="24"/>
  <c r="S51" i="24"/>
  <c r="T51" i="24"/>
  <c r="U51" i="24"/>
  <c r="V51" i="24"/>
  <c r="W51" i="24"/>
  <c r="X51" i="24"/>
  <c r="Y51" i="24"/>
  <c r="Z51" i="24"/>
  <c r="AA51" i="24"/>
  <c r="AB51" i="24"/>
  <c r="AC51" i="24"/>
  <c r="AD51" i="24"/>
  <c r="AE51" i="24"/>
  <c r="AF51" i="24"/>
  <c r="AG51" i="24"/>
  <c r="AH51" i="24"/>
  <c r="AI51" i="24"/>
  <c r="AJ51" i="24"/>
  <c r="AK51" i="24"/>
  <c r="AL51" i="24"/>
  <c r="AM51" i="24"/>
  <c r="AN51" i="24"/>
  <c r="AO51" i="24"/>
  <c r="AP51" i="24"/>
  <c r="AQ51" i="24"/>
  <c r="AR51" i="24"/>
  <c r="AS51" i="24"/>
  <c r="AT51" i="24"/>
  <c r="AU51" i="24"/>
  <c r="AV51" i="24"/>
  <c r="AW51" i="24"/>
  <c r="AX51" i="24"/>
  <c r="AY51" i="24"/>
  <c r="AZ51" i="24"/>
  <c r="BA51" i="24"/>
  <c r="BB51" i="24"/>
  <c r="BC51" i="24"/>
  <c r="BD51" i="24"/>
  <c r="BE51" i="24"/>
  <c r="BF51" i="24"/>
  <c r="BG51" i="24"/>
  <c r="BH51" i="24"/>
  <c r="BI51" i="24"/>
  <c r="BJ51" i="24"/>
  <c r="BK51" i="24"/>
  <c r="BL51" i="24"/>
  <c r="BM51" i="24"/>
  <c r="BN51" i="24"/>
  <c r="BO51" i="24"/>
  <c r="BP51" i="24"/>
  <c r="BQ51" i="24"/>
  <c r="BR51" i="24"/>
  <c r="BS51" i="24"/>
  <c r="BT51" i="24"/>
  <c r="BU51" i="24"/>
  <c r="BV51" i="24"/>
  <c r="BW51" i="24"/>
  <c r="BX51" i="24"/>
  <c r="BY51" i="24"/>
  <c r="BZ51" i="24"/>
  <c r="CA51" i="24"/>
  <c r="CB51" i="24"/>
  <c r="CC51" i="24"/>
  <c r="CD51" i="24"/>
  <c r="CE51" i="24"/>
  <c r="CF51" i="24"/>
  <c r="CG51" i="24"/>
  <c r="CH51" i="24"/>
  <c r="CI51" i="24"/>
  <c r="CJ51" i="24"/>
  <c r="CK51" i="24"/>
  <c r="CL51" i="24"/>
  <c r="CM51" i="24"/>
  <c r="CN51" i="24"/>
  <c r="CO51" i="24"/>
  <c r="CP51" i="24"/>
  <c r="CQ51" i="24"/>
  <c r="CR51" i="24"/>
  <c r="CS51" i="24"/>
  <c r="CT51" i="24"/>
  <c r="CU51" i="24"/>
  <c r="CV51" i="24"/>
  <c r="L51" i="24"/>
  <c r="CR29" i="23" l="1"/>
  <c r="BW204" i="23"/>
  <c r="BL20" i="13"/>
  <c r="BN16" i="22"/>
  <c r="M51" i="42"/>
  <c r="N51" i="42"/>
  <c r="P51" i="42"/>
  <c r="Q51" i="42"/>
  <c r="R51" i="42"/>
  <c r="S51" i="42"/>
  <c r="T51" i="42"/>
  <c r="U51" i="42"/>
  <c r="V51" i="42"/>
  <c r="W51" i="42"/>
  <c r="X51" i="42"/>
  <c r="Y51" i="42"/>
  <c r="Z51" i="42"/>
  <c r="AA51" i="42"/>
  <c r="AB51" i="42"/>
  <c r="AC51" i="42"/>
  <c r="AD51" i="42"/>
  <c r="AE51" i="42"/>
  <c r="AF51" i="42"/>
  <c r="AG51" i="42"/>
  <c r="AH51" i="42"/>
  <c r="AI51" i="42"/>
  <c r="AJ51" i="42"/>
  <c r="AK51" i="42"/>
  <c r="AL51" i="42"/>
  <c r="AM51" i="42"/>
  <c r="AN51" i="42"/>
  <c r="AO51" i="42"/>
  <c r="AP51" i="42"/>
  <c r="AQ51" i="42"/>
  <c r="AR51" i="42"/>
  <c r="AS51" i="42"/>
  <c r="AT51" i="42"/>
  <c r="AU51" i="42"/>
  <c r="AV51" i="42"/>
  <c r="AW51" i="42"/>
  <c r="AX51" i="42"/>
  <c r="AY51" i="42"/>
  <c r="AZ51" i="42"/>
  <c r="BA51" i="42"/>
  <c r="BB51" i="42"/>
  <c r="BC51" i="42"/>
  <c r="BD51" i="42"/>
  <c r="BE51" i="42"/>
  <c r="BF51" i="42"/>
  <c r="BG51" i="42"/>
  <c r="BH51" i="42"/>
  <c r="BI51" i="42"/>
  <c r="BJ51" i="42"/>
  <c r="BK51" i="42"/>
  <c r="BL51" i="42"/>
  <c r="BM51" i="42"/>
  <c r="BN51" i="42"/>
  <c r="BO51" i="42"/>
  <c r="BP51" i="42"/>
  <c r="BQ51" i="42"/>
  <c r="BR51" i="42"/>
  <c r="BS51" i="42"/>
  <c r="BT51" i="42"/>
  <c r="BU51" i="42"/>
  <c r="BV51" i="42"/>
  <c r="BW51" i="42"/>
  <c r="BX51" i="42"/>
  <c r="BY51" i="42"/>
  <c r="BZ51" i="42"/>
  <c r="CA51" i="42"/>
  <c r="CB51" i="42"/>
  <c r="CC51" i="42"/>
  <c r="CD51" i="42"/>
  <c r="CE51" i="42"/>
  <c r="CF51" i="42"/>
  <c r="CG51" i="42"/>
  <c r="CH51" i="42"/>
  <c r="CI51" i="42"/>
  <c r="CJ51" i="42"/>
  <c r="CK51" i="42"/>
  <c r="CL51" i="42"/>
  <c r="CM51" i="42"/>
  <c r="CN51" i="42"/>
  <c r="CO51" i="42"/>
  <c r="CP51" i="42"/>
  <c r="CQ51" i="42"/>
  <c r="CR51" i="42"/>
  <c r="CS51" i="42"/>
  <c r="CT51" i="42"/>
  <c r="CU51" i="42"/>
  <c r="CV51" i="42"/>
  <c r="CS29" i="23" l="1"/>
  <c r="BX204" i="23"/>
  <c r="BM20" i="13"/>
  <c r="BO16" i="22"/>
  <c r="L23" i="37"/>
  <c r="CT29" i="23" l="1"/>
  <c r="BY204" i="23"/>
  <c r="BP16" i="22"/>
  <c r="BN20" i="13"/>
  <c r="B14" i="46"/>
  <c r="CV2" i="46"/>
  <c r="CU2" i="46"/>
  <c r="CT2" i="46"/>
  <c r="CS2" i="46"/>
  <c r="CR2" i="46"/>
  <c r="CQ2" i="46"/>
  <c r="CP2" i="46"/>
  <c r="CO2" i="46"/>
  <c r="CN2" i="46"/>
  <c r="CM2" i="46"/>
  <c r="CL2" i="46"/>
  <c r="CK2" i="46"/>
  <c r="CJ2" i="46"/>
  <c r="CI2" i="46"/>
  <c r="CH2" i="46"/>
  <c r="CG2" i="46"/>
  <c r="CF2" i="46"/>
  <c r="CE2" i="46"/>
  <c r="CD2" i="46"/>
  <c r="CC2" i="46"/>
  <c r="CB2" i="46"/>
  <c r="CA2" i="46"/>
  <c r="BZ2" i="46"/>
  <c r="BY2" i="46"/>
  <c r="BX2" i="46"/>
  <c r="BW2" i="46"/>
  <c r="BV2" i="46"/>
  <c r="BU2" i="46"/>
  <c r="BT2" i="46"/>
  <c r="BS2" i="46"/>
  <c r="BR2" i="46"/>
  <c r="BQ2" i="46"/>
  <c r="BP2" i="46"/>
  <c r="BO2" i="46"/>
  <c r="BN2" i="46"/>
  <c r="BM2" i="46"/>
  <c r="BL2" i="46"/>
  <c r="BK2" i="46"/>
  <c r="BJ2" i="46"/>
  <c r="BI2" i="46"/>
  <c r="BH2" i="46"/>
  <c r="BG2" i="46"/>
  <c r="BF2" i="46"/>
  <c r="BE2" i="46"/>
  <c r="BD2" i="46"/>
  <c r="BC2" i="46"/>
  <c r="BB2" i="46"/>
  <c r="BA2" i="46"/>
  <c r="AZ2" i="46"/>
  <c r="AY2" i="46"/>
  <c r="AX2" i="46"/>
  <c r="AW2" i="46"/>
  <c r="AV2" i="46"/>
  <c r="AU2" i="46"/>
  <c r="AT2" i="46"/>
  <c r="AS2" i="46"/>
  <c r="AR2" i="46"/>
  <c r="AQ2" i="46"/>
  <c r="AP2" i="46"/>
  <c r="AO2" i="46"/>
  <c r="AN2" i="46"/>
  <c r="AM2" i="46"/>
  <c r="AL2" i="46"/>
  <c r="AK2" i="46"/>
  <c r="AJ2" i="46"/>
  <c r="AI2" i="46"/>
  <c r="AH2" i="46"/>
  <c r="AG2" i="46"/>
  <c r="AF2" i="46"/>
  <c r="AE2" i="46"/>
  <c r="AD2" i="46"/>
  <c r="AC2" i="46"/>
  <c r="AB2" i="46"/>
  <c r="AA2" i="46"/>
  <c r="Z2" i="46"/>
  <c r="Y2" i="46"/>
  <c r="X2" i="46"/>
  <c r="W2" i="46"/>
  <c r="V2" i="46"/>
  <c r="U2" i="46"/>
  <c r="T2" i="46"/>
  <c r="S2" i="46"/>
  <c r="R2" i="46"/>
  <c r="Q2" i="46"/>
  <c r="P2" i="46"/>
  <c r="O2" i="46"/>
  <c r="N2" i="46"/>
  <c r="M2" i="46"/>
  <c r="L2" i="46"/>
  <c r="K2" i="46"/>
  <c r="CV1" i="46"/>
  <c r="CU1" i="46"/>
  <c r="CT1" i="46"/>
  <c r="CS1" i="46"/>
  <c r="CR1" i="46"/>
  <c r="CQ1" i="46"/>
  <c r="CP1" i="46"/>
  <c r="CO1" i="46"/>
  <c r="CN1" i="46"/>
  <c r="CM1" i="46"/>
  <c r="CL1" i="46"/>
  <c r="CK1" i="46"/>
  <c r="CJ1" i="46"/>
  <c r="CI1" i="46"/>
  <c r="CH1" i="46"/>
  <c r="CG1" i="46"/>
  <c r="CF1" i="46"/>
  <c r="CE1" i="46"/>
  <c r="CD1" i="46"/>
  <c r="CC1" i="46"/>
  <c r="CB1" i="46"/>
  <c r="CA1" i="46"/>
  <c r="BZ1" i="46"/>
  <c r="BY1" i="46"/>
  <c r="BX1" i="46"/>
  <c r="BW1" i="46"/>
  <c r="BV1" i="46"/>
  <c r="BU1" i="46"/>
  <c r="BT1" i="46"/>
  <c r="BS1" i="46"/>
  <c r="BR1" i="46"/>
  <c r="BQ1" i="46"/>
  <c r="BP1" i="46"/>
  <c r="BO1" i="46"/>
  <c r="BN1" i="46"/>
  <c r="BM1" i="46"/>
  <c r="BL1" i="46"/>
  <c r="BK1" i="46"/>
  <c r="BJ1" i="46"/>
  <c r="BI1" i="46"/>
  <c r="BH1" i="46"/>
  <c r="BG1" i="46"/>
  <c r="BF1" i="46"/>
  <c r="BE1" i="46"/>
  <c r="BD1" i="46"/>
  <c r="BC1" i="46"/>
  <c r="BB1" i="46"/>
  <c r="BA1" i="46"/>
  <c r="AZ1" i="46"/>
  <c r="AY1" i="46"/>
  <c r="AX1" i="46"/>
  <c r="AW1" i="46"/>
  <c r="AV1" i="46"/>
  <c r="AU1" i="46"/>
  <c r="AT1" i="46"/>
  <c r="AS1" i="46"/>
  <c r="AR1" i="46"/>
  <c r="AQ1" i="46"/>
  <c r="AP1" i="46"/>
  <c r="AO1" i="46"/>
  <c r="AN1" i="46"/>
  <c r="AM1" i="46"/>
  <c r="AL1" i="46"/>
  <c r="AK1" i="46"/>
  <c r="AJ1" i="46"/>
  <c r="AI1" i="46"/>
  <c r="AH1" i="46"/>
  <c r="AG1" i="46"/>
  <c r="AF1" i="46"/>
  <c r="AE1" i="46"/>
  <c r="AD1" i="46"/>
  <c r="AC1" i="46"/>
  <c r="AB1" i="46"/>
  <c r="AA1" i="46"/>
  <c r="Z1" i="46"/>
  <c r="Y1" i="46"/>
  <c r="X1" i="46"/>
  <c r="W1" i="46"/>
  <c r="V1" i="46"/>
  <c r="U1" i="46"/>
  <c r="T1" i="46"/>
  <c r="S1" i="46"/>
  <c r="R1" i="46"/>
  <c r="Q1" i="46"/>
  <c r="P1" i="46"/>
  <c r="O1" i="46"/>
  <c r="N1" i="46"/>
  <c r="M1" i="46"/>
  <c r="L1" i="46"/>
  <c r="K1" i="46"/>
  <c r="CU29" i="23" l="1"/>
  <c r="CV29" i="23"/>
  <c r="BO20" i="13"/>
  <c r="BQ16" i="22"/>
  <c r="B18" i="46"/>
  <c r="B86" i="46" s="1"/>
  <c r="BP20" i="13" l="1"/>
  <c r="BR16" i="22"/>
  <c r="C20" i="46"/>
  <c r="BS16" i="22" l="1"/>
  <c r="BQ20" i="13"/>
  <c r="C79" i="46"/>
  <c r="BR20" i="13" l="1"/>
  <c r="BT16" i="22"/>
  <c r="B18" i="40"/>
  <c r="E59" i="35"/>
  <c r="E60" i="35"/>
  <c r="E61" i="35"/>
  <c r="E62" i="35"/>
  <c r="E63" i="35"/>
  <c r="E64" i="35"/>
  <c r="E58" i="35"/>
  <c r="BS20" i="13" l="1"/>
  <c r="BU16" i="22"/>
  <c r="B26" i="40"/>
  <c r="E37" i="40"/>
  <c r="E38" i="40"/>
  <c r="E50" i="40" s="1"/>
  <c r="E64" i="40" s="1"/>
  <c r="E76" i="40" s="1"/>
  <c r="E88" i="40" s="1"/>
  <c r="E39" i="40"/>
  <c r="E51" i="40" s="1"/>
  <c r="E65" i="40" s="1"/>
  <c r="E77" i="40" s="1"/>
  <c r="E89" i="40" s="1"/>
  <c r="E40" i="40"/>
  <c r="E52" i="40" s="1"/>
  <c r="E66" i="40" s="1"/>
  <c r="E78" i="40" s="1"/>
  <c r="E90" i="40" s="1"/>
  <c r="E41" i="40"/>
  <c r="E53" i="40" s="1"/>
  <c r="E67" i="40" s="1"/>
  <c r="E79" i="40" s="1"/>
  <c r="E91" i="40" s="1"/>
  <c r="E42" i="40"/>
  <c r="E54" i="40" s="1"/>
  <c r="E68" i="40" s="1"/>
  <c r="E80" i="40" s="1"/>
  <c r="E92" i="40" s="1"/>
  <c r="E43" i="40"/>
  <c r="E56" i="40"/>
  <c r="E36" i="40"/>
  <c r="BV16" i="22" l="1"/>
  <c r="BT20" i="13"/>
  <c r="B32" i="40"/>
  <c r="E55" i="40"/>
  <c r="E69" i="40" s="1"/>
  <c r="E81" i="40" s="1"/>
  <c r="E93" i="40" s="1"/>
  <c r="E49" i="40"/>
  <c r="E63" i="40" s="1"/>
  <c r="E75" i="40" s="1"/>
  <c r="E87" i="40" s="1"/>
  <c r="E48" i="40"/>
  <c r="E62" i="40" s="1"/>
  <c r="E74" i="40" s="1"/>
  <c r="E86" i="40" s="1"/>
  <c r="BU20" i="13" l="1"/>
  <c r="BW16" i="22"/>
  <c r="B58" i="40"/>
  <c r="BX16" i="22" l="1"/>
  <c r="BV20" i="13"/>
  <c r="B103" i="40"/>
  <c r="BW20" i="13" l="1"/>
  <c r="BY16" i="22"/>
  <c r="B169" i="40"/>
  <c r="B186" i="40" l="1"/>
  <c r="BZ16" i="22"/>
  <c r="BX20" i="13"/>
  <c r="AF54" i="42"/>
  <c r="M54" i="42"/>
  <c r="N54" i="42"/>
  <c r="O54" i="42"/>
  <c r="P54" i="42"/>
  <c r="Q54" i="42"/>
  <c r="R54" i="42"/>
  <c r="S54" i="42"/>
  <c r="T54" i="42"/>
  <c r="U54" i="42"/>
  <c r="V54" i="42"/>
  <c r="W54" i="42"/>
  <c r="X54" i="42"/>
  <c r="Y54" i="42"/>
  <c r="Z54" i="42"/>
  <c r="AA54" i="42"/>
  <c r="AB54" i="42"/>
  <c r="AC54" i="42"/>
  <c r="AD54" i="42"/>
  <c r="AE54" i="42"/>
  <c r="AG54" i="42"/>
  <c r="AH54" i="42"/>
  <c r="AI54" i="42"/>
  <c r="AJ54" i="42"/>
  <c r="AK54" i="42"/>
  <c r="AL54" i="42"/>
  <c r="AM54" i="42"/>
  <c r="AN54" i="42"/>
  <c r="AO54" i="42"/>
  <c r="AP54" i="42"/>
  <c r="AQ54" i="42"/>
  <c r="AR54" i="42"/>
  <c r="AS54" i="42"/>
  <c r="AT54" i="42"/>
  <c r="AU54" i="42"/>
  <c r="AV54" i="42"/>
  <c r="AW54" i="42"/>
  <c r="AX54" i="42"/>
  <c r="AY54" i="42"/>
  <c r="AZ54" i="42"/>
  <c r="BA54" i="42"/>
  <c r="BB54" i="42"/>
  <c r="BC54" i="42"/>
  <c r="BD54" i="42"/>
  <c r="BE54" i="42"/>
  <c r="BF54" i="42"/>
  <c r="BG54" i="42"/>
  <c r="BH54" i="42"/>
  <c r="BI54" i="42"/>
  <c r="BJ54" i="42"/>
  <c r="BK54" i="42"/>
  <c r="BL54" i="42"/>
  <c r="BM54" i="42"/>
  <c r="BN54" i="42"/>
  <c r="BO54" i="42"/>
  <c r="BP54" i="42"/>
  <c r="BQ54" i="42"/>
  <c r="BR54" i="42"/>
  <c r="BS54" i="42"/>
  <c r="BT54" i="42"/>
  <c r="BU54" i="42"/>
  <c r="BV54" i="42"/>
  <c r="BW54" i="42"/>
  <c r="BX54" i="42"/>
  <c r="BY54" i="42"/>
  <c r="BZ54" i="42"/>
  <c r="CA54" i="42"/>
  <c r="CB54" i="42"/>
  <c r="CC54" i="42"/>
  <c r="CD54" i="42"/>
  <c r="CE54" i="42"/>
  <c r="CF54" i="42"/>
  <c r="CG54" i="42"/>
  <c r="CH54" i="42"/>
  <c r="CI54" i="42"/>
  <c r="CJ54" i="42"/>
  <c r="CK54" i="42"/>
  <c r="CL54" i="42"/>
  <c r="CM54" i="42"/>
  <c r="CN54" i="42"/>
  <c r="CO54" i="42"/>
  <c r="CP54" i="42"/>
  <c r="CQ54" i="42"/>
  <c r="CR54" i="42"/>
  <c r="CS54" i="42"/>
  <c r="CT54" i="42"/>
  <c r="CU54" i="42"/>
  <c r="CV54" i="42"/>
  <c r="L54" i="42"/>
  <c r="BY20" i="13" l="1"/>
  <c r="CA16" i="22"/>
  <c r="M63" i="40"/>
  <c r="M64" i="40"/>
  <c r="M65" i="40"/>
  <c r="M66" i="40"/>
  <c r="M67" i="40"/>
  <c r="M68" i="40"/>
  <c r="M69" i="40"/>
  <c r="M62" i="40"/>
  <c r="M86" i="40" l="1"/>
  <c r="M70" i="40"/>
  <c r="CB16" i="22"/>
  <c r="BZ20" i="13"/>
  <c r="O1" i="40"/>
  <c r="CA20" i="13" l="1"/>
  <c r="CC16" i="22"/>
  <c r="M249" i="23"/>
  <c r="M109" i="40" s="1"/>
  <c r="N249" i="23"/>
  <c r="N109" i="40" s="1"/>
  <c r="O249" i="23"/>
  <c r="O109" i="40" s="1"/>
  <c r="P249" i="23"/>
  <c r="P109" i="40" s="1"/>
  <c r="Q249" i="23"/>
  <c r="Q109" i="40" s="1"/>
  <c r="R249" i="23"/>
  <c r="R109" i="40" s="1"/>
  <c r="S249" i="23"/>
  <c r="S109" i="40" s="1"/>
  <c r="T249" i="23"/>
  <c r="T109" i="40" s="1"/>
  <c r="U249" i="23"/>
  <c r="U109" i="40" s="1"/>
  <c r="V249" i="23"/>
  <c r="V109" i="40" s="1"/>
  <c r="W249" i="23"/>
  <c r="W109" i="40" s="1"/>
  <c r="X249" i="23"/>
  <c r="X109" i="40" s="1"/>
  <c r="Y249" i="23"/>
  <c r="Y109" i="40" s="1"/>
  <c r="Z249" i="23"/>
  <c r="Z109" i="40" s="1"/>
  <c r="AA249" i="23"/>
  <c r="AA109" i="40" s="1"/>
  <c r="AB109" i="40"/>
  <c r="AC109" i="40"/>
  <c r="AD109" i="40"/>
  <c r="AE109" i="40"/>
  <c r="AF109" i="40"/>
  <c r="AG109" i="40"/>
  <c r="AH109" i="40"/>
  <c r="AI109" i="40"/>
  <c r="AJ109" i="40"/>
  <c r="AK109" i="40"/>
  <c r="AL109" i="40"/>
  <c r="AM109" i="40"/>
  <c r="AN109" i="40"/>
  <c r="AO109" i="40"/>
  <c r="AP109" i="40"/>
  <c r="AQ109" i="40"/>
  <c r="AR109" i="40"/>
  <c r="AS109" i="40"/>
  <c r="AT109" i="40"/>
  <c r="AU109" i="40"/>
  <c r="AV109" i="40"/>
  <c r="AW109" i="40"/>
  <c r="AX109" i="40"/>
  <c r="AY109" i="40"/>
  <c r="AZ109" i="40"/>
  <c r="BA109" i="40"/>
  <c r="BB109" i="40"/>
  <c r="BC109" i="40"/>
  <c r="BD109" i="40"/>
  <c r="BE109" i="40"/>
  <c r="BF109" i="40"/>
  <c r="BG109" i="40"/>
  <c r="BH109" i="40"/>
  <c r="BI109" i="40"/>
  <c r="BJ109" i="40"/>
  <c r="BK109" i="40"/>
  <c r="BL109" i="40"/>
  <c r="BM109" i="40"/>
  <c r="BN109" i="40"/>
  <c r="BO109" i="40"/>
  <c r="BP109" i="40"/>
  <c r="BQ109" i="40"/>
  <c r="BR109" i="40"/>
  <c r="BS109" i="40"/>
  <c r="BT109" i="40"/>
  <c r="BU109" i="40"/>
  <c r="BV109" i="40"/>
  <c r="BW109" i="40"/>
  <c r="BX109" i="40"/>
  <c r="BY109" i="40"/>
  <c r="BZ109" i="40"/>
  <c r="CA109" i="40"/>
  <c r="CB109" i="40"/>
  <c r="CC109" i="40"/>
  <c r="CD109" i="40"/>
  <c r="CE109" i="40"/>
  <c r="CF109" i="40"/>
  <c r="CG109" i="40"/>
  <c r="CH109" i="40"/>
  <c r="CI109" i="40"/>
  <c r="CJ109" i="40"/>
  <c r="CK109" i="40"/>
  <c r="CL109" i="40"/>
  <c r="CM249" i="23"/>
  <c r="CM109" i="40" s="1"/>
  <c r="CN249" i="23"/>
  <c r="CN109" i="40" s="1"/>
  <c r="CO249" i="23"/>
  <c r="CO109" i="40" s="1"/>
  <c r="CP249" i="23"/>
  <c r="CP109" i="40" s="1"/>
  <c r="CQ249" i="23"/>
  <c r="CQ109" i="40" s="1"/>
  <c r="CR249" i="23"/>
  <c r="CR109" i="40" s="1"/>
  <c r="CS249" i="23"/>
  <c r="CS109" i="40" s="1"/>
  <c r="CT249" i="23"/>
  <c r="CT109" i="40" s="1"/>
  <c r="CU249" i="23"/>
  <c r="CU109" i="40" s="1"/>
  <c r="CV249" i="23"/>
  <c r="CV109" i="40" s="1"/>
  <c r="L109" i="40"/>
  <c r="CB20" i="13" l="1"/>
  <c r="CD16" i="22"/>
  <c r="L126" i="40"/>
  <c r="CE16" i="22" l="1"/>
  <c r="CC20" i="13"/>
  <c r="M25" i="42"/>
  <c r="N25" i="42"/>
  <c r="O25" i="42"/>
  <c r="P25" i="42"/>
  <c r="Q25" i="42"/>
  <c r="R25" i="42"/>
  <c r="S25" i="42"/>
  <c r="T25" i="42"/>
  <c r="U25" i="42"/>
  <c r="V25" i="42"/>
  <c r="W25" i="42"/>
  <c r="X25" i="42"/>
  <c r="Y25" i="42"/>
  <c r="Z25" i="42"/>
  <c r="AA25" i="42"/>
  <c r="AB25" i="42"/>
  <c r="AC25" i="42"/>
  <c r="AD25" i="42"/>
  <c r="AE25" i="42"/>
  <c r="AF25" i="42"/>
  <c r="AG25" i="42"/>
  <c r="AH25" i="42"/>
  <c r="AI25" i="42"/>
  <c r="AJ25" i="42"/>
  <c r="AK25" i="42"/>
  <c r="AL25" i="42"/>
  <c r="AM25" i="42"/>
  <c r="AN25" i="42"/>
  <c r="AO25" i="42"/>
  <c r="AP25" i="42"/>
  <c r="AQ25" i="42"/>
  <c r="AR25" i="42"/>
  <c r="AS25" i="42"/>
  <c r="AT25" i="42"/>
  <c r="AU25" i="42"/>
  <c r="AV25" i="42"/>
  <c r="AW25" i="42"/>
  <c r="AX25" i="42"/>
  <c r="AY25" i="42"/>
  <c r="AZ25" i="42"/>
  <c r="BA25" i="42"/>
  <c r="BB25" i="42"/>
  <c r="BC25" i="42"/>
  <c r="BD25" i="42"/>
  <c r="BE25" i="42"/>
  <c r="BF25" i="42"/>
  <c r="BG25" i="42"/>
  <c r="BH25" i="42"/>
  <c r="BI25" i="42"/>
  <c r="BJ25" i="42"/>
  <c r="BK25" i="42"/>
  <c r="BL25" i="42"/>
  <c r="BM25" i="42"/>
  <c r="BN25" i="42"/>
  <c r="BO25" i="42"/>
  <c r="BP25" i="42"/>
  <c r="BQ25" i="42"/>
  <c r="BR25" i="42"/>
  <c r="BS25" i="42"/>
  <c r="BT25" i="42"/>
  <c r="BU25" i="42"/>
  <c r="BV25" i="42"/>
  <c r="BW25" i="42"/>
  <c r="BX25" i="42"/>
  <c r="BY25" i="42"/>
  <c r="BZ25" i="42"/>
  <c r="CA25" i="42"/>
  <c r="CB25" i="42"/>
  <c r="CC25" i="42"/>
  <c r="CD25" i="42"/>
  <c r="CE25" i="42"/>
  <c r="CF25" i="42"/>
  <c r="CG25" i="42"/>
  <c r="CH25" i="42"/>
  <c r="CI25" i="42"/>
  <c r="CJ25" i="42"/>
  <c r="CK25" i="42"/>
  <c r="CL25" i="42"/>
  <c r="CM25" i="42"/>
  <c r="CN25" i="42"/>
  <c r="CO25" i="42"/>
  <c r="CP25" i="42"/>
  <c r="CQ25" i="42"/>
  <c r="CR25" i="42"/>
  <c r="CS25" i="42"/>
  <c r="CT25" i="42"/>
  <c r="CU25" i="42"/>
  <c r="CV25" i="42"/>
  <c r="L25" i="42"/>
  <c r="CD20" i="13" l="1"/>
  <c r="CF16" i="22"/>
  <c r="L29" i="24"/>
  <c r="L53" i="37" s="1"/>
  <c r="CG16" i="22" l="1"/>
  <c r="CE20" i="13"/>
  <c r="M33" i="44"/>
  <c r="M64" i="44" s="1"/>
  <c r="M92" i="44" s="1"/>
  <c r="B15" i="44"/>
  <c r="B19" i="44" s="1"/>
  <c r="CV2" i="44"/>
  <c r="CU2" i="44"/>
  <c r="CT2" i="44"/>
  <c r="CS2" i="44"/>
  <c r="CR2" i="44"/>
  <c r="CQ2" i="44"/>
  <c r="CP2" i="44"/>
  <c r="CO2" i="44"/>
  <c r="CN2" i="44"/>
  <c r="CM2" i="44"/>
  <c r="CL2" i="44"/>
  <c r="CK2" i="44"/>
  <c r="CJ2" i="44"/>
  <c r="CI2" i="44"/>
  <c r="CH2" i="44"/>
  <c r="CG2" i="44"/>
  <c r="CF2" i="44"/>
  <c r="CE2" i="44"/>
  <c r="CD2" i="44"/>
  <c r="CC2" i="44"/>
  <c r="CB2" i="44"/>
  <c r="CA2" i="44"/>
  <c r="BZ2" i="44"/>
  <c r="BY2" i="44"/>
  <c r="BX2" i="44"/>
  <c r="BW2" i="44"/>
  <c r="BV2" i="44"/>
  <c r="BU2" i="44"/>
  <c r="BT2" i="44"/>
  <c r="BS2" i="44"/>
  <c r="BR2" i="44"/>
  <c r="BQ2" i="44"/>
  <c r="BP2" i="44"/>
  <c r="BO2" i="44"/>
  <c r="BN2" i="44"/>
  <c r="BM2" i="44"/>
  <c r="BL2" i="44"/>
  <c r="BK2" i="44"/>
  <c r="BJ2" i="44"/>
  <c r="BI2" i="44"/>
  <c r="BH2" i="44"/>
  <c r="BG2" i="44"/>
  <c r="BF2" i="44"/>
  <c r="BE2" i="44"/>
  <c r="BD2" i="44"/>
  <c r="BC2" i="44"/>
  <c r="BB2" i="44"/>
  <c r="BA2" i="44"/>
  <c r="AZ2" i="44"/>
  <c r="AY2" i="44"/>
  <c r="AX2" i="44"/>
  <c r="AW2" i="44"/>
  <c r="AV2" i="44"/>
  <c r="AU2" i="44"/>
  <c r="AT2" i="44"/>
  <c r="AS2" i="44"/>
  <c r="AR2" i="44"/>
  <c r="AQ2" i="44"/>
  <c r="AP2" i="44"/>
  <c r="AO2" i="44"/>
  <c r="AN2" i="44"/>
  <c r="AM2" i="44"/>
  <c r="AL2" i="44"/>
  <c r="AK2" i="44"/>
  <c r="AJ2" i="44"/>
  <c r="AI2" i="44"/>
  <c r="AH2" i="44"/>
  <c r="AG2" i="44"/>
  <c r="AF2" i="44"/>
  <c r="AE2" i="44"/>
  <c r="AD2" i="44"/>
  <c r="AC2" i="44"/>
  <c r="AB2" i="44"/>
  <c r="AA2" i="44"/>
  <c r="Z2" i="44"/>
  <c r="Y2" i="44"/>
  <c r="X2" i="44"/>
  <c r="W2" i="44"/>
  <c r="V2" i="44"/>
  <c r="U2" i="44"/>
  <c r="T2" i="44"/>
  <c r="S2" i="44"/>
  <c r="R2" i="44"/>
  <c r="Q2" i="44"/>
  <c r="P2" i="44"/>
  <c r="O2" i="44"/>
  <c r="N2" i="44"/>
  <c r="M2" i="44"/>
  <c r="L2" i="44"/>
  <c r="K2" i="44"/>
  <c r="CV1" i="44"/>
  <c r="CU1" i="44"/>
  <c r="CT1" i="44"/>
  <c r="CS1" i="44"/>
  <c r="CR1" i="44"/>
  <c r="CQ1" i="44"/>
  <c r="CP1" i="44"/>
  <c r="CO1" i="44"/>
  <c r="CN1" i="44"/>
  <c r="CM1" i="44"/>
  <c r="CL1" i="44"/>
  <c r="CK1" i="44"/>
  <c r="CJ1" i="44"/>
  <c r="CI1" i="44"/>
  <c r="CH1" i="44"/>
  <c r="CG1" i="44"/>
  <c r="CF1" i="44"/>
  <c r="CE1" i="44"/>
  <c r="CD1" i="44"/>
  <c r="CC1" i="44"/>
  <c r="CB1" i="44"/>
  <c r="CA1" i="44"/>
  <c r="BZ1" i="44"/>
  <c r="BY1" i="44"/>
  <c r="BX1" i="44"/>
  <c r="BW1" i="44"/>
  <c r="BV1" i="44"/>
  <c r="BU1" i="44"/>
  <c r="BT1" i="44"/>
  <c r="BS1" i="44"/>
  <c r="BR1" i="44"/>
  <c r="BQ1" i="44"/>
  <c r="BP1" i="44"/>
  <c r="BO1" i="44"/>
  <c r="BN1" i="44"/>
  <c r="BM1" i="44"/>
  <c r="BL1" i="44"/>
  <c r="BK1" i="44"/>
  <c r="BJ1" i="44"/>
  <c r="BI1" i="44"/>
  <c r="BH1" i="44"/>
  <c r="BG1" i="44"/>
  <c r="BF1" i="44"/>
  <c r="BE1" i="44"/>
  <c r="BD1" i="44"/>
  <c r="BC1" i="44"/>
  <c r="BB1" i="44"/>
  <c r="BA1" i="44"/>
  <c r="AZ1" i="44"/>
  <c r="AY1" i="44"/>
  <c r="AX1" i="44"/>
  <c r="AW1" i="44"/>
  <c r="AV1" i="44"/>
  <c r="AU1" i="44"/>
  <c r="AT1" i="44"/>
  <c r="AS1" i="44"/>
  <c r="AR1" i="44"/>
  <c r="AQ1" i="44"/>
  <c r="AP1" i="44"/>
  <c r="AO1" i="44"/>
  <c r="AN1" i="44"/>
  <c r="AM1" i="44"/>
  <c r="AL1" i="44"/>
  <c r="AK1" i="44"/>
  <c r="AJ1" i="44"/>
  <c r="AI1" i="44"/>
  <c r="AH1" i="44"/>
  <c r="AG1" i="44"/>
  <c r="AF1" i="44"/>
  <c r="AE1" i="44"/>
  <c r="AD1" i="44"/>
  <c r="AC1" i="44"/>
  <c r="AB1" i="44"/>
  <c r="AA1" i="44"/>
  <c r="Z1" i="44"/>
  <c r="Y1" i="44"/>
  <c r="X1" i="44"/>
  <c r="W1" i="44"/>
  <c r="V1" i="44"/>
  <c r="U1" i="44"/>
  <c r="T1" i="44"/>
  <c r="S1" i="44"/>
  <c r="R1" i="44"/>
  <c r="Q1" i="44"/>
  <c r="P1" i="44"/>
  <c r="O1" i="44"/>
  <c r="N1" i="44"/>
  <c r="M1" i="44"/>
  <c r="L1" i="44"/>
  <c r="K1" i="44"/>
  <c r="M72" i="42"/>
  <c r="M87" i="42" s="1"/>
  <c r="M32" i="22" s="1"/>
  <c r="M86" i="42"/>
  <c r="M33" i="22" s="1"/>
  <c r="B14" i="42"/>
  <c r="CV2" i="42"/>
  <c r="CU2" i="42"/>
  <c r="CT2" i="42"/>
  <c r="CS2" i="42"/>
  <c r="CR2" i="42"/>
  <c r="CQ2" i="42"/>
  <c r="CP2" i="42"/>
  <c r="CO2" i="42"/>
  <c r="CN2" i="42"/>
  <c r="CM2" i="42"/>
  <c r="CL2" i="42"/>
  <c r="CK2" i="42"/>
  <c r="CJ2" i="42"/>
  <c r="CI2" i="42"/>
  <c r="CH2" i="42"/>
  <c r="CG2" i="42"/>
  <c r="CF2" i="42"/>
  <c r="CE2" i="42"/>
  <c r="CD2" i="42"/>
  <c r="CC2" i="42"/>
  <c r="CB2" i="42"/>
  <c r="CA2" i="42"/>
  <c r="BZ2" i="42"/>
  <c r="BY2" i="42"/>
  <c r="BX2" i="42"/>
  <c r="BW2" i="42"/>
  <c r="BV2" i="42"/>
  <c r="BU2" i="42"/>
  <c r="BT2" i="42"/>
  <c r="BS2" i="42"/>
  <c r="BR2" i="42"/>
  <c r="BQ2" i="42"/>
  <c r="BP2" i="42"/>
  <c r="BO2" i="42"/>
  <c r="BN2" i="42"/>
  <c r="BM2" i="42"/>
  <c r="BL2" i="42"/>
  <c r="BK2" i="42"/>
  <c r="BJ2" i="42"/>
  <c r="BI2" i="42"/>
  <c r="BH2" i="42"/>
  <c r="BG2" i="42"/>
  <c r="BF2" i="42"/>
  <c r="BE2" i="42"/>
  <c r="BD2" i="42"/>
  <c r="BC2" i="42"/>
  <c r="BB2" i="42"/>
  <c r="BA2" i="42"/>
  <c r="AZ2" i="42"/>
  <c r="AY2" i="42"/>
  <c r="AX2" i="42"/>
  <c r="AW2" i="42"/>
  <c r="AV2" i="42"/>
  <c r="AU2" i="42"/>
  <c r="AT2" i="42"/>
  <c r="AS2" i="42"/>
  <c r="AR2" i="42"/>
  <c r="AQ2" i="42"/>
  <c r="AP2" i="42"/>
  <c r="AO2" i="42"/>
  <c r="AN2" i="42"/>
  <c r="AM2" i="42"/>
  <c r="AL2" i="42"/>
  <c r="AK2" i="42"/>
  <c r="AJ2" i="42"/>
  <c r="AI2" i="42"/>
  <c r="AH2" i="42"/>
  <c r="AG2" i="42"/>
  <c r="AF2" i="42"/>
  <c r="AE2" i="42"/>
  <c r="AD2" i="42"/>
  <c r="AC2" i="42"/>
  <c r="AB2" i="42"/>
  <c r="AA2" i="42"/>
  <c r="Z2" i="42"/>
  <c r="Y2" i="42"/>
  <c r="X2" i="42"/>
  <c r="W2" i="42"/>
  <c r="V2" i="42"/>
  <c r="U2" i="42"/>
  <c r="T2" i="42"/>
  <c r="S2" i="42"/>
  <c r="R2" i="42"/>
  <c r="Q2" i="42"/>
  <c r="P2" i="42"/>
  <c r="O2" i="42"/>
  <c r="N2" i="42"/>
  <c r="M2" i="42"/>
  <c r="L2" i="42"/>
  <c r="K2" i="42"/>
  <c r="CV1" i="42"/>
  <c r="CU1" i="42"/>
  <c r="CT1" i="42"/>
  <c r="CS1" i="42"/>
  <c r="CR1" i="42"/>
  <c r="CQ1" i="42"/>
  <c r="CP1" i="42"/>
  <c r="CO1" i="42"/>
  <c r="CN1" i="42"/>
  <c r="CM1" i="42"/>
  <c r="CL1" i="42"/>
  <c r="CK1" i="42"/>
  <c r="CJ1" i="42"/>
  <c r="CI1" i="42"/>
  <c r="CH1" i="42"/>
  <c r="CG1" i="42"/>
  <c r="CF1" i="42"/>
  <c r="CE1" i="42"/>
  <c r="CD1" i="42"/>
  <c r="CC1" i="42"/>
  <c r="CB1" i="42"/>
  <c r="CA1" i="42"/>
  <c r="BZ1" i="42"/>
  <c r="BY1" i="42"/>
  <c r="BX1" i="42"/>
  <c r="BW1" i="42"/>
  <c r="BV1" i="42"/>
  <c r="BU1" i="42"/>
  <c r="BT1" i="42"/>
  <c r="BS1" i="42"/>
  <c r="BR1" i="42"/>
  <c r="BQ1" i="42"/>
  <c r="BP1" i="42"/>
  <c r="BO1" i="42"/>
  <c r="BN1" i="42"/>
  <c r="BM1" i="42"/>
  <c r="BL1" i="42"/>
  <c r="BK1" i="42"/>
  <c r="BJ1" i="42"/>
  <c r="BI1" i="42"/>
  <c r="BH1" i="42"/>
  <c r="BG1" i="42"/>
  <c r="BF1" i="42"/>
  <c r="BE1" i="42"/>
  <c r="BD1" i="42"/>
  <c r="BC1" i="42"/>
  <c r="BB1" i="42"/>
  <c r="BA1" i="42"/>
  <c r="AZ1" i="42"/>
  <c r="AY1" i="42"/>
  <c r="AX1" i="42"/>
  <c r="AW1" i="42"/>
  <c r="AV1" i="42"/>
  <c r="AU1" i="42"/>
  <c r="AT1" i="42"/>
  <c r="AS1" i="42"/>
  <c r="AR1" i="42"/>
  <c r="AQ1" i="42"/>
  <c r="AP1" i="42"/>
  <c r="AO1" i="42"/>
  <c r="AN1" i="42"/>
  <c r="AM1" i="42"/>
  <c r="AL1" i="42"/>
  <c r="AK1" i="42"/>
  <c r="AJ1" i="42"/>
  <c r="AI1" i="42"/>
  <c r="AH1" i="42"/>
  <c r="AG1" i="42"/>
  <c r="AF1" i="42"/>
  <c r="AE1" i="42"/>
  <c r="AD1" i="42"/>
  <c r="AC1" i="42"/>
  <c r="AB1" i="42"/>
  <c r="AA1" i="42"/>
  <c r="Z1" i="42"/>
  <c r="Y1" i="42"/>
  <c r="X1" i="42"/>
  <c r="W1" i="42"/>
  <c r="V1" i="42"/>
  <c r="U1" i="42"/>
  <c r="T1" i="42"/>
  <c r="S1" i="42"/>
  <c r="R1" i="42"/>
  <c r="Q1" i="42"/>
  <c r="P1" i="42"/>
  <c r="O1" i="42"/>
  <c r="N1" i="42"/>
  <c r="M1" i="42"/>
  <c r="L1" i="42"/>
  <c r="K1" i="42"/>
  <c r="CV2" i="41"/>
  <c r="CU2" i="41"/>
  <c r="CT2" i="41"/>
  <c r="CS2" i="41"/>
  <c r="CR2" i="41"/>
  <c r="CQ2" i="41"/>
  <c r="CP2" i="41"/>
  <c r="CO2" i="41"/>
  <c r="CN2" i="41"/>
  <c r="CM2" i="41"/>
  <c r="CL2" i="41"/>
  <c r="CK2" i="41"/>
  <c r="CJ2" i="41"/>
  <c r="CI2" i="41"/>
  <c r="CH2" i="41"/>
  <c r="CG2" i="41"/>
  <c r="CF2" i="41"/>
  <c r="CE2" i="41"/>
  <c r="CD2" i="41"/>
  <c r="CC2" i="41"/>
  <c r="CB2" i="41"/>
  <c r="CA2" i="41"/>
  <c r="BZ2" i="41"/>
  <c r="BY2" i="41"/>
  <c r="BX2" i="41"/>
  <c r="BW2" i="41"/>
  <c r="BV2" i="41"/>
  <c r="BU2" i="41"/>
  <c r="BT2" i="41"/>
  <c r="BS2" i="41"/>
  <c r="BR2" i="41"/>
  <c r="BQ2" i="41"/>
  <c r="BP2" i="41"/>
  <c r="BO2" i="41"/>
  <c r="BN2" i="41"/>
  <c r="BM2" i="41"/>
  <c r="BL2" i="41"/>
  <c r="BK2" i="41"/>
  <c r="BJ2" i="41"/>
  <c r="BI2" i="41"/>
  <c r="BH2" i="41"/>
  <c r="BG2" i="41"/>
  <c r="BF2" i="41"/>
  <c r="BE2" i="41"/>
  <c r="BD2" i="41"/>
  <c r="BC2" i="41"/>
  <c r="BB2" i="41"/>
  <c r="BA2" i="41"/>
  <c r="AZ2" i="41"/>
  <c r="AY2" i="41"/>
  <c r="AX2" i="41"/>
  <c r="AW2" i="41"/>
  <c r="AV2" i="41"/>
  <c r="AU2" i="41"/>
  <c r="AT2" i="41"/>
  <c r="AS2" i="41"/>
  <c r="AR2" i="41"/>
  <c r="AQ2" i="41"/>
  <c r="AP2" i="41"/>
  <c r="AO2" i="41"/>
  <c r="AN2" i="41"/>
  <c r="AM2" i="41"/>
  <c r="AL2" i="41"/>
  <c r="AK2" i="41"/>
  <c r="AJ2" i="41"/>
  <c r="AI2" i="41"/>
  <c r="AH2" i="41"/>
  <c r="AG2" i="41"/>
  <c r="AF2" i="41"/>
  <c r="AE2" i="41"/>
  <c r="AD2" i="41"/>
  <c r="AC2" i="41"/>
  <c r="AB2" i="41"/>
  <c r="AA2" i="41"/>
  <c r="Z2" i="41"/>
  <c r="Y2" i="41"/>
  <c r="X2" i="41"/>
  <c r="W2" i="41"/>
  <c r="V2" i="41"/>
  <c r="U2" i="41"/>
  <c r="T2" i="41"/>
  <c r="S2" i="41"/>
  <c r="R2" i="41"/>
  <c r="Q2" i="41"/>
  <c r="P2" i="41"/>
  <c r="O2" i="41"/>
  <c r="N2" i="41"/>
  <c r="M2" i="41"/>
  <c r="L2" i="41"/>
  <c r="K2" i="41"/>
  <c r="CV1" i="41"/>
  <c r="CU1" i="41"/>
  <c r="CT1" i="41"/>
  <c r="CS1" i="41"/>
  <c r="CR1" i="41"/>
  <c r="CQ1" i="41"/>
  <c r="CP1" i="41"/>
  <c r="CO1" i="41"/>
  <c r="CN1" i="41"/>
  <c r="CM1" i="41"/>
  <c r="CL1" i="41"/>
  <c r="CK1" i="41"/>
  <c r="CJ1" i="41"/>
  <c r="CI1" i="41"/>
  <c r="CH1" i="41"/>
  <c r="CG1" i="41"/>
  <c r="CF1" i="41"/>
  <c r="CE1" i="41"/>
  <c r="CD1" i="41"/>
  <c r="CC1" i="41"/>
  <c r="CB1" i="41"/>
  <c r="CA1" i="41"/>
  <c r="BZ1" i="41"/>
  <c r="BY1" i="41"/>
  <c r="BX1" i="41"/>
  <c r="BW1" i="41"/>
  <c r="BV1" i="41"/>
  <c r="BU1" i="41"/>
  <c r="BT1" i="41"/>
  <c r="BS1" i="41"/>
  <c r="BR1" i="41"/>
  <c r="BQ1" i="41"/>
  <c r="BP1" i="41"/>
  <c r="BO1" i="41"/>
  <c r="BN1" i="41"/>
  <c r="BM1" i="41"/>
  <c r="BL1" i="41"/>
  <c r="BK1" i="41"/>
  <c r="BJ1" i="41"/>
  <c r="BI1" i="41"/>
  <c r="BH1" i="41"/>
  <c r="BG1" i="41"/>
  <c r="BF1" i="41"/>
  <c r="BE1" i="41"/>
  <c r="BD1" i="41"/>
  <c r="BC1" i="41"/>
  <c r="BB1" i="41"/>
  <c r="BA1" i="41"/>
  <c r="AZ1" i="41"/>
  <c r="AY1" i="41"/>
  <c r="AX1" i="41"/>
  <c r="AW1" i="41"/>
  <c r="AV1" i="41"/>
  <c r="AU1" i="41"/>
  <c r="AT1" i="41"/>
  <c r="AS1" i="41"/>
  <c r="AR1" i="41"/>
  <c r="AQ1" i="41"/>
  <c r="AP1" i="41"/>
  <c r="AO1" i="41"/>
  <c r="AN1" i="41"/>
  <c r="AM1" i="41"/>
  <c r="AL1" i="41"/>
  <c r="AK1" i="41"/>
  <c r="AJ1" i="41"/>
  <c r="AI1" i="41"/>
  <c r="AH1" i="41"/>
  <c r="AG1" i="41"/>
  <c r="AF1" i="41"/>
  <c r="AE1" i="41"/>
  <c r="AD1" i="41"/>
  <c r="AC1" i="41"/>
  <c r="AB1" i="41"/>
  <c r="AA1" i="41"/>
  <c r="Z1" i="41"/>
  <c r="Y1" i="41"/>
  <c r="X1" i="41"/>
  <c r="W1" i="41"/>
  <c r="V1" i="41"/>
  <c r="U1" i="41"/>
  <c r="T1" i="41"/>
  <c r="S1" i="41"/>
  <c r="R1" i="41"/>
  <c r="Q1" i="41"/>
  <c r="P1" i="41"/>
  <c r="O1" i="41"/>
  <c r="N1" i="41"/>
  <c r="M1" i="41"/>
  <c r="L1" i="41"/>
  <c r="K1" i="41"/>
  <c r="CF20" i="13" l="1"/>
  <c r="CH16" i="22"/>
  <c r="B18" i="42"/>
  <c r="M30" i="44"/>
  <c r="M58" i="44" s="1"/>
  <c r="M91" i="44" s="1"/>
  <c r="CI16" i="22" l="1"/>
  <c r="CG20" i="13"/>
  <c r="B60" i="42"/>
  <c r="B78" i="42" s="1"/>
  <c r="CH20" i="13" l="1"/>
  <c r="CJ16" i="22"/>
  <c r="B82" i="42"/>
  <c r="CK16" i="22" l="1"/>
  <c r="CI20" i="13"/>
  <c r="B113" i="46"/>
  <c r="C88" i="46"/>
  <c r="C104" i="46" s="1"/>
  <c r="CJ20" i="13" l="1"/>
  <c r="CL16" i="22"/>
  <c r="CK20" i="13" l="1"/>
  <c r="B25" i="23"/>
  <c r="CL20" i="13" l="1"/>
  <c r="CM16" i="22"/>
  <c r="N197" i="23"/>
  <c r="O197" i="23"/>
  <c r="P197" i="23"/>
  <c r="N196" i="23"/>
  <c r="O196" i="23"/>
  <c r="P196" i="23"/>
  <c r="Q196" i="23"/>
  <c r="N195" i="23"/>
  <c r="O195" i="23"/>
  <c r="P195" i="23"/>
  <c r="Q195" i="23"/>
  <c r="R195" i="23"/>
  <c r="N194" i="23"/>
  <c r="O194" i="23"/>
  <c r="P194" i="23"/>
  <c r="Q194" i="23"/>
  <c r="R194" i="23"/>
  <c r="S194" i="23"/>
  <c r="N193" i="23"/>
  <c r="O193" i="23"/>
  <c r="P193" i="23"/>
  <c r="Q193" i="23"/>
  <c r="R193" i="23"/>
  <c r="S193" i="23"/>
  <c r="T193" i="23"/>
  <c r="N192" i="23"/>
  <c r="O192" i="23"/>
  <c r="P192" i="23"/>
  <c r="Q192" i="23"/>
  <c r="R192" i="23"/>
  <c r="S192" i="23"/>
  <c r="T192" i="23"/>
  <c r="U192" i="23"/>
  <c r="N191" i="23"/>
  <c r="O191" i="23"/>
  <c r="P191" i="23"/>
  <c r="Q191" i="23"/>
  <c r="R191" i="23"/>
  <c r="S191" i="23"/>
  <c r="T191" i="23"/>
  <c r="U191" i="23"/>
  <c r="V191" i="23"/>
  <c r="N190" i="23"/>
  <c r="O190" i="23"/>
  <c r="P190" i="23"/>
  <c r="Q190" i="23"/>
  <c r="R190" i="23"/>
  <c r="S190" i="23"/>
  <c r="T190" i="23"/>
  <c r="U190" i="23"/>
  <c r="V190" i="23"/>
  <c r="W190" i="23"/>
  <c r="N189" i="23"/>
  <c r="O189" i="23"/>
  <c r="P189" i="23"/>
  <c r="Q189" i="23"/>
  <c r="R189" i="23"/>
  <c r="S189" i="23"/>
  <c r="T189" i="23"/>
  <c r="U189" i="23"/>
  <c r="V189" i="23"/>
  <c r="W189" i="23"/>
  <c r="X189" i="23"/>
  <c r="N188" i="23"/>
  <c r="O188" i="23"/>
  <c r="P188" i="23"/>
  <c r="Q188" i="23"/>
  <c r="R188" i="23"/>
  <c r="S188" i="23"/>
  <c r="T188" i="23"/>
  <c r="U188" i="23"/>
  <c r="V188" i="23"/>
  <c r="W188" i="23"/>
  <c r="X188" i="23"/>
  <c r="Y188" i="23"/>
  <c r="N187" i="23"/>
  <c r="O187" i="23"/>
  <c r="P187" i="23"/>
  <c r="Q187" i="23"/>
  <c r="R187" i="23"/>
  <c r="S187" i="23"/>
  <c r="T187" i="23"/>
  <c r="U187" i="23"/>
  <c r="V187" i="23"/>
  <c r="W187" i="23"/>
  <c r="X187" i="23"/>
  <c r="Y187" i="23"/>
  <c r="Z187" i="23"/>
  <c r="M187" i="23"/>
  <c r="M188" i="23"/>
  <c r="M189" i="23"/>
  <c r="M190" i="23"/>
  <c r="M191" i="23"/>
  <c r="M192" i="23"/>
  <c r="M193" i="23"/>
  <c r="M194" i="23"/>
  <c r="M195" i="23"/>
  <c r="M196" i="23"/>
  <c r="M197" i="23"/>
  <c r="M198" i="23"/>
  <c r="M199" i="23"/>
  <c r="M200" i="23"/>
  <c r="H200" i="23" s="1"/>
  <c r="N198" i="23"/>
  <c r="O198" i="23"/>
  <c r="N199" i="23"/>
  <c r="N186" i="23"/>
  <c r="O186" i="23"/>
  <c r="P186" i="23"/>
  <c r="Q186" i="23"/>
  <c r="R186" i="23"/>
  <c r="S186" i="23"/>
  <c r="T186" i="23"/>
  <c r="U186" i="23"/>
  <c r="V186" i="23"/>
  <c r="W186" i="23"/>
  <c r="X186" i="23"/>
  <c r="Y186" i="23"/>
  <c r="Z186" i="23"/>
  <c r="AA186" i="23"/>
  <c r="CM20" i="13" l="1"/>
  <c r="CN16" i="22"/>
  <c r="H199" i="23"/>
  <c r="H188" i="23"/>
  <c r="H198" i="23"/>
  <c r="H197" i="23"/>
  <c r="H189" i="23"/>
  <c r="H191" i="23"/>
  <c r="H194" i="23"/>
  <c r="H187" i="23"/>
  <c r="H190" i="23"/>
  <c r="H192" i="23"/>
  <c r="H193" i="23"/>
  <c r="H186" i="23"/>
  <c r="H195" i="23"/>
  <c r="H196" i="23"/>
  <c r="CO16" i="22" l="1"/>
  <c r="CN20" i="13"/>
  <c r="CO20" i="13" l="1"/>
  <c r="CP16" i="22"/>
  <c r="CP20" i="13" l="1"/>
  <c r="CQ16" i="22"/>
  <c r="CR16" i="22" l="1"/>
  <c r="CQ20" i="13"/>
  <c r="L97" i="46"/>
  <c r="L17" i="44"/>
  <c r="L16" i="42"/>
  <c r="L17" i="41"/>
  <c r="CR20" i="13" l="1"/>
  <c r="CS16" i="22"/>
  <c r="G7" i="33"/>
  <c r="H151" i="32" s="1" a="1"/>
  <c r="H151" i="32" s="1"/>
  <c r="CU151" i="32" l="1" a="1"/>
  <c r="CU151" i="32" s="1"/>
  <c r="CT151" i="32" a="1"/>
  <c r="CT151" i="32" s="1"/>
  <c r="BR151" i="32" a="1"/>
  <c r="BR151" i="32" s="1"/>
  <c r="Z151" i="32" a="1"/>
  <c r="Z151" i="32" s="1"/>
  <c r="X151" i="32" a="1"/>
  <c r="X151" i="32" s="1"/>
  <c r="BN151" i="32" a="1"/>
  <c r="BN151" i="32" s="1"/>
  <c r="AZ151" i="32" a="1"/>
  <c r="AZ151" i="32" s="1"/>
  <c r="CJ151" i="32" a="1"/>
  <c r="CJ151" i="32" s="1"/>
  <c r="AA151" i="32" a="1"/>
  <c r="AA151" i="32" s="1"/>
  <c r="CV151" i="32" a="1"/>
  <c r="CV151" i="32" s="1"/>
  <c r="CG151" i="32" a="1"/>
  <c r="CG151" i="32" s="1"/>
  <c r="T151" i="32" a="1"/>
  <c r="T151" i="32" s="1"/>
  <c r="BV151" i="32" a="1"/>
  <c r="BV151" i="32" s="1"/>
  <c r="R151" i="32" a="1"/>
  <c r="R151" i="32" s="1"/>
  <c r="AR151" i="32" a="1"/>
  <c r="AR151" i="32" s="1"/>
  <c r="AQ151" i="32" a="1"/>
  <c r="AQ151" i="32" s="1"/>
  <c r="BU151" i="32" a="1"/>
  <c r="BU151" i="32" s="1"/>
  <c r="AO151" i="32" a="1"/>
  <c r="AO151" i="32" s="1"/>
  <c r="CS151" i="32" a="1"/>
  <c r="CS151" i="32" s="1"/>
  <c r="BS151" i="32" a="1"/>
  <c r="BS151" i="32" s="1"/>
  <c r="V151" i="32" a="1"/>
  <c r="V151" i="32" s="1"/>
  <c r="BD151" i="32" a="1"/>
  <c r="BD151" i="32" s="1"/>
  <c r="Q151" i="32" a="1"/>
  <c r="Q151" i="32" s="1"/>
  <c r="BG151" i="32" a="1"/>
  <c r="BG151" i="32" s="1"/>
  <c r="BQ151" i="32" a="1"/>
  <c r="BQ151" i="32" s="1"/>
  <c r="AN151" i="32" a="1"/>
  <c r="AN151" i="32" s="1"/>
  <c r="CC151" i="32" a="1"/>
  <c r="CC151" i="32" s="1"/>
  <c r="S151" i="32" a="1"/>
  <c r="S151" i="32" s="1"/>
  <c r="BM151" i="32" a="1"/>
  <c r="BM151" i="32" s="1"/>
  <c r="BH151" i="32" a="1"/>
  <c r="BH151" i="32" s="1"/>
  <c r="CR151" i="32" a="1"/>
  <c r="CR151" i="32" s="1"/>
  <c r="BT151" i="32" a="1"/>
  <c r="BT151" i="32" s="1"/>
  <c r="AL151" i="32" a="1"/>
  <c r="AL151" i="32" s="1"/>
  <c r="CQ151" i="32" a="1"/>
  <c r="CQ151" i="32" s="1"/>
  <c r="AI151" i="32" a="1"/>
  <c r="AI151" i="32" s="1"/>
  <c r="BO151" i="32" a="1"/>
  <c r="BO151" i="32" s="1"/>
  <c r="CA151" i="32" a="1"/>
  <c r="CA151" i="32" s="1"/>
  <c r="AX151" i="32" a="1"/>
  <c r="AX151" i="32" s="1"/>
  <c r="AG151" i="32" a="1"/>
  <c r="AG151" i="32" s="1"/>
  <c r="BJ151" i="32" a="1"/>
  <c r="BJ151" i="32" s="1"/>
  <c r="CK151" i="32" a="1"/>
  <c r="CK151" i="32" s="1"/>
  <c r="AP151" i="32" a="1"/>
  <c r="AP151" i="32" s="1"/>
  <c r="AW151" i="32" a="1"/>
  <c r="AW151" i="32" s="1"/>
  <c r="CD151" i="32" a="1"/>
  <c r="CD151" i="32" s="1"/>
  <c r="BA151" i="32" a="1"/>
  <c r="BA151" i="32" s="1"/>
  <c r="AJ151" i="32" a="1"/>
  <c r="AJ151" i="32" s="1"/>
  <c r="CN151" i="32" a="1"/>
  <c r="CN151" i="32" s="1"/>
  <c r="BL151" i="32" a="1"/>
  <c r="BL151" i="32" s="1"/>
  <c r="BE151" i="32" a="1"/>
  <c r="BE151" i="32" s="1"/>
  <c r="CL151" i="32" a="1"/>
  <c r="CL151" i="32" s="1"/>
  <c r="BF151" i="32" a="1"/>
  <c r="BF151" i="32" s="1"/>
  <c r="AF151" i="32" a="1"/>
  <c r="AF151" i="32" s="1"/>
  <c r="AD151" i="32" a="1"/>
  <c r="AD151" i="32" s="1"/>
  <c r="AH151" i="32" a="1"/>
  <c r="AH151" i="32" s="1"/>
  <c r="BZ151" i="32" a="1"/>
  <c r="BZ151" i="32" s="1"/>
  <c r="AC151" i="32" a="1"/>
  <c r="AC151" i="32" s="1"/>
  <c r="W151" i="32" a="1"/>
  <c r="W151" i="32" s="1"/>
  <c r="BC151" i="32" a="1"/>
  <c r="BC151" i="32" s="1"/>
  <c r="CP151" i="32" a="1"/>
  <c r="CP151" i="32" s="1"/>
  <c r="BK151" i="32" a="1"/>
  <c r="BK151" i="32" s="1"/>
  <c r="CI151" i="32" a="1"/>
  <c r="CI151" i="32" s="1"/>
  <c r="O151" i="32" a="1"/>
  <c r="O151" i="32" s="1"/>
  <c r="N151" i="32" a="1"/>
  <c r="N151" i="32" s="1"/>
  <c r="AS151" i="32" a="1"/>
  <c r="AS151" i="32" s="1"/>
  <c r="AK151" i="32" a="1"/>
  <c r="AK151" i="32" s="1"/>
  <c r="AM151" i="32" a="1"/>
  <c r="AM151" i="32" s="1"/>
  <c r="CF151" i="32" a="1"/>
  <c r="CF151" i="32" s="1"/>
  <c r="U151" i="32" a="1"/>
  <c r="U151" i="32" s="1"/>
  <c r="BX151" i="32" a="1"/>
  <c r="BX151" i="32" s="1"/>
  <c r="AV151" i="32" a="1"/>
  <c r="AV151" i="32" s="1"/>
  <c r="BW151" i="32" a="1"/>
  <c r="BW151" i="32" s="1"/>
  <c r="AB151" i="32" a="1"/>
  <c r="AB151" i="32" s="1"/>
  <c r="CH151" i="32" a="1"/>
  <c r="CH151" i="32" s="1"/>
  <c r="AU151" i="32" a="1"/>
  <c r="AU151" i="32" s="1"/>
  <c r="BI151" i="32" a="1"/>
  <c r="BI151" i="32" s="1"/>
  <c r="BP151" i="32" a="1"/>
  <c r="BP151" i="32" s="1"/>
  <c r="CE151" i="32" a="1"/>
  <c r="CE151" i="32" s="1"/>
  <c r="CB151" i="32" a="1"/>
  <c r="CB151" i="32" s="1"/>
  <c r="AE151" i="32" a="1"/>
  <c r="AE151" i="32" s="1"/>
  <c r="Y151" i="32" a="1"/>
  <c r="Y151" i="32" s="1"/>
  <c r="BB151" i="32" a="1"/>
  <c r="BB151" i="32" s="1"/>
  <c r="BY151" i="32" a="1"/>
  <c r="BY151" i="32" s="1"/>
  <c r="CM151" i="32" a="1"/>
  <c r="CM151" i="32" s="1"/>
  <c r="L151" i="32" a="1"/>
  <c r="L151" i="32" s="1"/>
  <c r="P151" i="32" a="1"/>
  <c r="P151" i="32" s="1"/>
  <c r="M151" i="32" a="1"/>
  <c r="M151" i="32" s="1"/>
  <c r="AT151" i="32" a="1"/>
  <c r="AT151" i="32" s="1"/>
  <c r="AY151" i="32" a="1"/>
  <c r="AY151" i="32" s="1"/>
  <c r="CO151" i="32" a="1"/>
  <c r="CO151" i="32" s="1"/>
  <c r="J11" i="33" a="1"/>
  <c r="J11" i="33" s="1"/>
  <c r="J12" i="33" a="1"/>
  <c r="J12" i="33" s="1"/>
  <c r="J13" i="33" a="1"/>
  <c r="J13" i="33" s="1"/>
  <c r="J17" i="33" a="1"/>
  <c r="J17" i="33" s="1"/>
  <c r="J30" i="33" a="1"/>
  <c r="J30" i="33" s="1"/>
  <c r="J49" i="33" a="1"/>
  <c r="J49" i="33" s="1"/>
  <c r="H28" i="32" s="1"/>
  <c r="J106" i="33" a="1"/>
  <c r="J106" i="33" s="1"/>
  <c r="CT16" i="22"/>
  <c r="CS20" i="13"/>
  <c r="J38" i="33" a="1"/>
  <c r="J38" i="33" s="1"/>
  <c r="J39" i="33" a="1"/>
  <c r="J39" i="33" s="1"/>
  <c r="J41" i="33" a="1"/>
  <c r="J41" i="33" s="1"/>
  <c r="J33" i="33" a="1"/>
  <c r="J33" i="33" s="1"/>
  <c r="J19" i="33" a="1"/>
  <c r="J19" i="33" s="1"/>
  <c r="J75" i="33" a="1"/>
  <c r="J75" i="33" s="1"/>
  <c r="J56" i="33" a="1"/>
  <c r="J56" i="33" s="1"/>
  <c r="H47" i="23" s="1"/>
  <c r="J35" i="33" a="1"/>
  <c r="J35" i="33" s="1"/>
  <c r="J55" i="33" a="1"/>
  <c r="J55" i="33" s="1"/>
  <c r="H43" i="23" s="1"/>
  <c r="J54" i="33" a="1"/>
  <c r="J54" i="33" s="1"/>
  <c r="H39" i="23" s="1"/>
  <c r="J48" i="33" a="1"/>
  <c r="J48" i="33" s="1"/>
  <c r="N35" i="23" s="1"/>
  <c r="J46" i="33" a="1"/>
  <c r="J46" i="33" s="1"/>
  <c r="J115" i="33" a="1"/>
  <c r="J115" i="33" s="1"/>
  <c r="J65" i="33" a="1"/>
  <c r="J65" i="33" s="1"/>
  <c r="H141" i="32" s="1"/>
  <c r="J90" i="33" a="1"/>
  <c r="J90" i="33" s="1"/>
  <c r="J101" i="33" a="1"/>
  <c r="J101" i="33" s="1"/>
  <c r="J102" i="33" a="1"/>
  <c r="J102" i="33" s="1"/>
  <c r="J91" i="33" a="1"/>
  <c r="J91" i="33" s="1"/>
  <c r="J97" i="33" a="1"/>
  <c r="J97" i="33" s="1"/>
  <c r="J86" i="33" a="1"/>
  <c r="J86" i="33" s="1"/>
  <c r="J87" i="33" a="1"/>
  <c r="J87" i="33" s="1"/>
  <c r="J98" i="33" a="1"/>
  <c r="J98" i="33" s="1"/>
  <c r="J100" i="33" a="1"/>
  <c r="J100" i="33" s="1"/>
  <c r="J88" i="33" a="1"/>
  <c r="J88" i="33" s="1"/>
  <c r="J99" i="33" a="1"/>
  <c r="J99" i="33" s="1"/>
  <c r="J89" i="33" a="1"/>
  <c r="J89" i="33" s="1"/>
  <c r="J93" i="33" a="1"/>
  <c r="J93" i="33" s="1"/>
  <c r="J94" i="33" a="1"/>
  <c r="J94" i="33" s="1"/>
  <c r="J95" i="33" a="1"/>
  <c r="J95" i="33" s="1"/>
  <c r="J96" i="33" a="1"/>
  <c r="J96" i="33" s="1"/>
  <c r="J76" i="33" a="1"/>
  <c r="J76" i="33" s="1"/>
  <c r="J79" i="33" a="1"/>
  <c r="J79" i="33" s="1"/>
  <c r="J77" i="33" a="1"/>
  <c r="J77" i="33" s="1"/>
  <c r="J78" i="33" a="1"/>
  <c r="J78" i="33" s="1"/>
  <c r="J80" i="33" a="1"/>
  <c r="J80" i="33" s="1"/>
  <c r="J84" i="33" a="1"/>
  <c r="J84" i="33" s="1"/>
  <c r="J74" i="33" a="1"/>
  <c r="J74" i="33" s="1"/>
  <c r="J73" i="33" a="1"/>
  <c r="J73" i="33" s="1"/>
  <c r="J85" i="33" a="1"/>
  <c r="J85" i="33" s="1"/>
  <c r="J72" i="33" a="1"/>
  <c r="J72" i="33" s="1"/>
  <c r="J83" i="33" a="1"/>
  <c r="J83" i="33" s="1"/>
  <c r="J71" i="33" a="1"/>
  <c r="J71" i="33" s="1"/>
  <c r="J82" i="33" a="1"/>
  <c r="J82" i="33" s="1"/>
  <c r="J113" i="33" a="1"/>
  <c r="J113" i="33" s="1"/>
  <c r="H111" i="32" s="1"/>
  <c r="J62" i="33" a="1"/>
  <c r="J62" i="33" s="1"/>
  <c r="H123" i="32" s="1"/>
  <c r="J63" i="33" a="1"/>
  <c r="J63" i="33" s="1"/>
  <c r="H132" i="32" s="1"/>
  <c r="J107" i="33" a="1"/>
  <c r="J107" i="33" s="1"/>
  <c r="H102" i="32" s="1"/>
  <c r="J60" i="33" a="1"/>
  <c r="J60" i="33" s="1"/>
  <c r="CV123" i="32" l="1" a="1"/>
  <c r="CV123" i="32" s="1"/>
  <c r="CN123" i="32" a="1"/>
  <c r="CN123" i="32" s="1"/>
  <c r="BN123" i="32" a="1"/>
  <c r="BN123" i="32" s="1"/>
  <c r="AK123" i="32" a="1"/>
  <c r="AK123" i="32" s="1"/>
  <c r="CM123" i="32" a="1"/>
  <c r="CM123" i="32" s="1"/>
  <c r="BM123" i="32" a="1"/>
  <c r="BM123" i="32" s="1"/>
  <c r="AJ123" i="32" a="1"/>
  <c r="AJ123" i="32" s="1"/>
  <c r="CL123" i="32" a="1"/>
  <c r="CL123" i="32" s="1"/>
  <c r="BJ123" i="32" a="1"/>
  <c r="BJ123" i="32" s="1"/>
  <c r="AI123" i="32" a="1"/>
  <c r="AI123" i="32" s="1"/>
  <c r="CI123" i="32" a="1"/>
  <c r="CI123" i="32" s="1"/>
  <c r="BF123" i="32" a="1"/>
  <c r="BF123" i="32" s="1"/>
  <c r="AE123" i="32" a="1"/>
  <c r="AE123" i="32" s="1"/>
  <c r="CG123" i="32" a="1"/>
  <c r="CG123" i="32" s="1"/>
  <c r="BE123" i="32" a="1"/>
  <c r="BE123" i="32" s="1"/>
  <c r="AD123" i="32" a="1"/>
  <c r="AD123" i="32" s="1"/>
  <c r="CC123" i="32" a="1"/>
  <c r="CC123" i="32" s="1"/>
  <c r="BA123" i="32" a="1"/>
  <c r="BA123" i="32" s="1"/>
  <c r="BY123" i="32" a="1"/>
  <c r="BY123" i="32" s="1"/>
  <c r="AY123" i="32" a="1"/>
  <c r="AY123" i="32" s="1"/>
  <c r="W123" i="32" a="1"/>
  <c r="W123" i="32" s="1"/>
  <c r="BX123" i="32" a="1"/>
  <c r="BX123" i="32" s="1"/>
  <c r="AX123" i="32" a="1"/>
  <c r="AX123" i="32" s="1"/>
  <c r="V123" i="32" a="1"/>
  <c r="V123" i="32" s="1"/>
  <c r="CF123" i="32" a="1"/>
  <c r="CF123" i="32" s="1"/>
  <c r="BD123" i="32" a="1"/>
  <c r="BD123" i="32" s="1"/>
  <c r="AB123" i="32" a="1"/>
  <c r="AB123" i="32" s="1"/>
  <c r="BB123" i="32" a="1"/>
  <c r="BB123" i="32" s="1"/>
  <c r="CA123" i="32" a="1"/>
  <c r="CA123" i="32" s="1"/>
  <c r="Y123" i="32" a="1"/>
  <c r="Y123" i="32" s="1"/>
  <c r="CE123" i="32" a="1"/>
  <c r="CE123" i="32" s="1"/>
  <c r="BC123" i="32" a="1"/>
  <c r="BC123" i="32" s="1"/>
  <c r="AA123" i="32" a="1"/>
  <c r="AA123" i="32" s="1"/>
  <c r="Z123" i="32" a="1"/>
  <c r="Z123" i="32" s="1"/>
  <c r="BR123" i="32" a="1"/>
  <c r="BR123" i="32" s="1"/>
  <c r="O123" i="32" a="1"/>
  <c r="O123" i="32" s="1"/>
  <c r="R123" i="32" a="1"/>
  <c r="R123" i="32" s="1"/>
  <c r="BQ123" i="32" a="1"/>
  <c r="BQ123" i="32" s="1"/>
  <c r="N123" i="32" a="1"/>
  <c r="N123" i="32" s="1"/>
  <c r="BP123" i="32" a="1"/>
  <c r="BP123" i="32" s="1"/>
  <c r="M123" i="32" a="1"/>
  <c r="M123" i="32" s="1"/>
  <c r="AT123" i="32" a="1"/>
  <c r="AT123" i="32" s="1"/>
  <c r="BO123" i="32" a="1"/>
  <c r="BO123" i="32" s="1"/>
  <c r="BH123" i="32" a="1"/>
  <c r="BH123" i="32" s="1"/>
  <c r="BG123" i="32" a="1"/>
  <c r="BG123" i="32" s="1"/>
  <c r="AW123" i="32" a="1"/>
  <c r="AW123" i="32" s="1"/>
  <c r="S123" i="32" a="1"/>
  <c r="S123" i="32" s="1"/>
  <c r="P123" i="32" a="1"/>
  <c r="P123" i="32" s="1"/>
  <c r="BW123" i="32" a="1"/>
  <c r="BW123" i="32" s="1"/>
  <c r="T123" i="32" a="1"/>
  <c r="T123" i="32" s="1"/>
  <c r="BU123" i="32" a="1"/>
  <c r="BU123" i="32" s="1"/>
  <c r="AV123" i="32" a="1"/>
  <c r="AV123" i="32" s="1"/>
  <c r="CK123" i="32" a="1"/>
  <c r="CK123" i="32" s="1"/>
  <c r="U123" i="32" a="1"/>
  <c r="U123" i="32" s="1"/>
  <c r="AS123" i="32" a="1"/>
  <c r="AS123" i="32" s="1"/>
  <c r="CQ123" i="32" a="1"/>
  <c r="CQ123" i="32" s="1"/>
  <c r="AM123" i="32" a="1"/>
  <c r="AM123" i="32" s="1"/>
  <c r="AL123" i="32" a="1"/>
  <c r="AL123" i="32" s="1"/>
  <c r="AH123" i="32" a="1"/>
  <c r="AH123" i="32" s="1"/>
  <c r="AF123" i="32" a="1"/>
  <c r="AF123" i="32" s="1"/>
  <c r="BT123" i="32" a="1"/>
  <c r="BT123" i="32" s="1"/>
  <c r="BS123" i="32" a="1"/>
  <c r="BS123" i="32" s="1"/>
  <c r="CT123" i="32" a="1"/>
  <c r="CT123" i="32" s="1"/>
  <c r="AR123" i="32" a="1"/>
  <c r="AR123" i="32" s="1"/>
  <c r="CS123" i="32" a="1"/>
  <c r="CS123" i="32" s="1"/>
  <c r="AO123" i="32" a="1"/>
  <c r="AO123" i="32" s="1"/>
  <c r="AN123" i="32" a="1"/>
  <c r="AN123" i="32" s="1"/>
  <c r="CP123" i="32" a="1"/>
  <c r="CP123" i="32" s="1"/>
  <c r="CJ123" i="32" a="1"/>
  <c r="CJ123" i="32" s="1"/>
  <c r="BV123" i="32" a="1"/>
  <c r="BV123" i="32" s="1"/>
  <c r="CO123" i="32" a="1"/>
  <c r="CO123" i="32" s="1"/>
  <c r="CR123" i="32" a="1"/>
  <c r="CR123" i="32" s="1"/>
  <c r="BZ123" i="32" a="1"/>
  <c r="BZ123" i="32" s="1"/>
  <c r="BL123" i="32" a="1"/>
  <c r="BL123" i="32" s="1"/>
  <c r="CD123" i="32" a="1"/>
  <c r="CD123" i="32" s="1"/>
  <c r="CH123" i="32" a="1"/>
  <c r="CH123" i="32" s="1"/>
  <c r="AZ123" i="32" a="1"/>
  <c r="AZ123" i="32" s="1"/>
  <c r="X123" i="32" a="1"/>
  <c r="X123" i="32" s="1"/>
  <c r="L123" i="32" a="1"/>
  <c r="L123" i="32" s="1"/>
  <c r="AC123" i="32" a="1"/>
  <c r="AC123" i="32" s="1"/>
  <c r="AU123" i="32" a="1"/>
  <c r="AU123" i="32" s="1"/>
  <c r="Q123" i="32" a="1"/>
  <c r="Q123" i="32" s="1"/>
  <c r="AG123" i="32" a="1"/>
  <c r="AG123" i="32" s="1"/>
  <c r="AP123" i="32" a="1"/>
  <c r="AP123" i="32" s="1"/>
  <c r="BI123" i="32" a="1"/>
  <c r="BI123" i="32" s="1"/>
  <c r="AQ123" i="32" a="1"/>
  <c r="AQ123" i="32" s="1"/>
  <c r="BK123" i="32" a="1"/>
  <c r="BK123" i="32" s="1"/>
  <c r="CB123" i="32" a="1"/>
  <c r="CB123" i="32" s="1"/>
  <c r="CU123" i="32" a="1"/>
  <c r="CU123" i="32" s="1"/>
  <c r="CU111" i="32"/>
  <c r="BY111" i="32"/>
  <c r="BC111" i="32"/>
  <c r="AG111" i="32"/>
  <c r="CT111" i="32"/>
  <c r="BX111" i="32"/>
  <c r="BB111" i="32"/>
  <c r="AF111" i="32"/>
  <c r="CS111" i="32"/>
  <c r="BW111" i="32"/>
  <c r="BA111" i="32"/>
  <c r="AE111" i="32"/>
  <c r="CP111" i="32"/>
  <c r="BT111" i="32"/>
  <c r="AX111" i="32"/>
  <c r="AB111" i="32"/>
  <c r="CO111" i="32"/>
  <c r="BS111" i="32"/>
  <c r="AW111" i="32"/>
  <c r="AA111" i="32"/>
  <c r="AT111" i="32"/>
  <c r="CK111" i="32"/>
  <c r="AS111" i="32"/>
  <c r="CJ111" i="32"/>
  <c r="BN111" i="32"/>
  <c r="AR111" i="32"/>
  <c r="V111" i="32"/>
  <c r="CN111" i="32"/>
  <c r="BR111" i="32"/>
  <c r="AV111" i="32"/>
  <c r="Z111" i="32"/>
  <c r="CL111" i="32"/>
  <c r="BO111" i="32"/>
  <c r="W111" i="32"/>
  <c r="CM111" i="32"/>
  <c r="BQ111" i="32"/>
  <c r="AU111" i="32"/>
  <c r="Y111" i="32"/>
  <c r="BP111" i="32"/>
  <c r="X111" i="32"/>
  <c r="BI111" i="32"/>
  <c r="S111" i="32"/>
  <c r="BU111" i="32"/>
  <c r="BJ111" i="32"/>
  <c r="BH111" i="32"/>
  <c r="R111" i="32"/>
  <c r="AQ111" i="32"/>
  <c r="BG111" i="32"/>
  <c r="Q111" i="32"/>
  <c r="AH111" i="32"/>
  <c r="CV111" i="32"/>
  <c r="BF111" i="32"/>
  <c r="P111" i="32"/>
  <c r="CG111" i="32"/>
  <c r="CR111" i="32"/>
  <c r="BE111" i="32"/>
  <c r="O111" i="32"/>
  <c r="AC111" i="32"/>
  <c r="CQ111" i="32"/>
  <c r="BD111" i="32"/>
  <c r="N111" i="32"/>
  <c r="CI111" i="32"/>
  <c r="AZ111" i="32"/>
  <c r="M111" i="32"/>
  <c r="BZ111" i="32"/>
  <c r="AD111" i="32"/>
  <c r="BV111" i="32"/>
  <c r="U111" i="32"/>
  <c r="T111" i="32"/>
  <c r="CH111" i="32"/>
  <c r="AY111" i="32"/>
  <c r="L111" i="32"/>
  <c r="L250" i="23" s="1"/>
  <c r="AI111" i="32"/>
  <c r="BM111" i="32"/>
  <c r="BK111" i="32"/>
  <c r="CF111" i="32"/>
  <c r="AP111" i="32"/>
  <c r="CC111" i="32"/>
  <c r="AL111" i="32"/>
  <c r="AK111" i="32"/>
  <c r="CE111" i="32"/>
  <c r="AO111" i="32"/>
  <c r="CD111" i="32"/>
  <c r="AN111" i="32"/>
  <c r="AM111" i="32"/>
  <c r="CB111" i="32"/>
  <c r="CA111" i="32"/>
  <c r="AJ111" i="32"/>
  <c r="BL111" i="32"/>
  <c r="H57" i="32"/>
  <c r="E57" i="32" s="1" a="1"/>
  <c r="E57" i="32" s="1"/>
  <c r="I156" i="35"/>
  <c r="I122" i="35"/>
  <c r="H91" i="32"/>
  <c r="E91" i="32" s="1" a="1"/>
  <c r="E91" i="32" s="1"/>
  <c r="I121" i="35"/>
  <c r="H90" i="32"/>
  <c r="E90" i="32" s="1" a="1"/>
  <c r="E90" i="32" s="1"/>
  <c r="I154" i="35"/>
  <c r="I133" i="35"/>
  <c r="AC133" i="35" s="1" a="1"/>
  <c r="AC133" i="35" s="1"/>
  <c r="AC28" i="22" s="1"/>
  <c r="H92" i="32"/>
  <c r="E92" i="32" s="1" a="1"/>
  <c r="E92" i="32" s="1"/>
  <c r="I153" i="35"/>
  <c r="I152" i="35"/>
  <c r="H88" i="32"/>
  <c r="E88" i="32" s="1" a="1"/>
  <c r="E88" i="32" s="1"/>
  <c r="H165" i="32"/>
  <c r="I120" i="35"/>
  <c r="H85" i="32"/>
  <c r="E85" i="32" s="1" a="1"/>
  <c r="E85" i="32" s="1"/>
  <c r="I119" i="35"/>
  <c r="AE119" i="35" s="1" a="1"/>
  <c r="AE119" i="35" s="1"/>
  <c r="H87" i="32"/>
  <c r="E87" i="32" s="1" a="1"/>
  <c r="E87" i="32" s="1"/>
  <c r="I118" i="35"/>
  <c r="L118" i="35" s="1" a="1"/>
  <c r="L118" i="35" s="1"/>
  <c r="I82" i="35"/>
  <c r="AK82" i="35" s="1" a="1"/>
  <c r="AK82" i="35" s="1"/>
  <c r="H58" i="32"/>
  <c r="E58" i="32" s="1" a="1"/>
  <c r="E58" i="32" s="1"/>
  <c r="I81" i="35"/>
  <c r="H59" i="32"/>
  <c r="E59" i="32" s="1" a="1"/>
  <c r="E59" i="32" s="1"/>
  <c r="H164" i="32"/>
  <c r="H89" i="32"/>
  <c r="E89" i="32" s="1" a="1"/>
  <c r="E89" i="32" s="1"/>
  <c r="H86" i="32"/>
  <c r="E86" i="32" s="1" a="1"/>
  <c r="E86" i="32" s="1"/>
  <c r="CH132" i="32" a="1"/>
  <c r="CH132" i="32" s="1"/>
  <c r="AI132" i="32" a="1"/>
  <c r="AI132" i="32" s="1"/>
  <c r="AY132" i="32" a="1"/>
  <c r="AY132" i="32" s="1"/>
  <c r="AR132" i="32" a="1"/>
  <c r="AR132" i="32" s="1"/>
  <c r="BY132" i="32" a="1"/>
  <c r="BY132" i="32" s="1"/>
  <c r="BB132" i="32" a="1"/>
  <c r="BB132" i="32" s="1"/>
  <c r="AX132" i="32" a="1"/>
  <c r="AX132" i="32" s="1"/>
  <c r="BZ132" i="32" a="1"/>
  <c r="BZ132" i="32" s="1"/>
  <c r="AQ132" i="32" a="1"/>
  <c r="AQ132" i="32" s="1"/>
  <c r="AW132" i="32" a="1"/>
  <c r="AW132" i="32" s="1"/>
  <c r="AG132" i="32" a="1"/>
  <c r="AG132" i="32" s="1"/>
  <c r="V132" i="32" a="1"/>
  <c r="V132" i="32" s="1"/>
  <c r="AL132" i="32" a="1"/>
  <c r="AL132" i="32" s="1"/>
  <c r="CU132" i="32" a="1"/>
  <c r="CU132" i="32" s="1"/>
  <c r="L132" i="32" a="1"/>
  <c r="L132" i="32" s="1"/>
  <c r="AF132" i="32" a="1"/>
  <c r="AF132" i="32" s="1"/>
  <c r="AN132" i="32" a="1"/>
  <c r="AN132" i="32" s="1"/>
  <c r="BS132" i="32" a="1"/>
  <c r="BS132" i="32" s="1"/>
  <c r="O132" i="32" a="1"/>
  <c r="O132" i="32" s="1"/>
  <c r="BV132" i="32" a="1"/>
  <c r="BV132" i="32" s="1"/>
  <c r="CK132" i="32" a="1"/>
  <c r="CK132" i="32" s="1"/>
  <c r="AE132" i="32" a="1"/>
  <c r="AE132" i="32" s="1"/>
  <c r="CF132" i="32" a="1"/>
  <c r="CF132" i="32" s="1"/>
  <c r="R132" i="32" a="1"/>
  <c r="R132" i="32" s="1"/>
  <c r="X132" i="32" a="1"/>
  <c r="X132" i="32" s="1"/>
  <c r="AM132" i="32" a="1"/>
  <c r="AM132" i="32" s="1"/>
  <c r="BK132" i="32" a="1"/>
  <c r="BK132" i="32" s="1"/>
  <c r="AV132" i="32" a="1"/>
  <c r="AV132" i="32" s="1"/>
  <c r="BR132" i="32" a="1"/>
  <c r="BR132" i="32" s="1"/>
  <c r="Y132" i="32" a="1"/>
  <c r="Y132" i="32" s="1"/>
  <c r="BW132" i="32" a="1"/>
  <c r="BW132" i="32" s="1"/>
  <c r="Q132" i="32" a="1"/>
  <c r="Q132" i="32" s="1"/>
  <c r="CB132" i="32" a="1"/>
  <c r="CB132" i="32" s="1"/>
  <c r="N132" i="32" a="1"/>
  <c r="N132" i="32" s="1"/>
  <c r="CT132" i="32" a="1"/>
  <c r="CT132" i="32" s="1"/>
  <c r="CE132" i="32" a="1"/>
  <c r="CE132" i="32" s="1"/>
  <c r="M132" i="32" a="1"/>
  <c r="M132" i="32" s="1"/>
  <c r="BO132" i="32" a="1"/>
  <c r="BO132" i="32" s="1"/>
  <c r="BU132" i="32" a="1"/>
  <c r="BU132" i="32" s="1"/>
  <c r="CN132" i="32" a="1"/>
  <c r="CN132" i="32" s="1"/>
  <c r="BG132" i="32" a="1"/>
  <c r="BG132" i="32" s="1"/>
  <c r="CV132" i="32" a="1"/>
  <c r="CV132" i="32" s="1"/>
  <c r="AA132" i="32" a="1"/>
  <c r="AA132" i="32" s="1"/>
  <c r="BF132" i="32" a="1"/>
  <c r="BF132" i="32" s="1"/>
  <c r="CM132" i="32" a="1"/>
  <c r="CM132" i="32" s="1"/>
  <c r="Z132" i="32" a="1"/>
  <c r="Z132" i="32" s="1"/>
  <c r="CL132" i="32" a="1"/>
  <c r="CL132" i="32" s="1"/>
  <c r="AO132" i="32" a="1"/>
  <c r="AO132" i="32" s="1"/>
  <c r="CR132" i="32" a="1"/>
  <c r="CR132" i="32" s="1"/>
  <c r="BH132" i="32" a="1"/>
  <c r="BH132" i="32" s="1"/>
  <c r="CJ132" i="32" a="1"/>
  <c r="CJ132" i="32" s="1"/>
  <c r="BL132" i="32" a="1"/>
  <c r="BL132" i="32" s="1"/>
  <c r="AZ132" i="32" a="1"/>
  <c r="AZ132" i="32" s="1"/>
  <c r="W132" i="32" a="1"/>
  <c r="W132" i="32" s="1"/>
  <c r="P132" i="32" a="1"/>
  <c r="P132" i="32" s="1"/>
  <c r="BE132" i="32" a="1"/>
  <c r="BE132" i="32" s="1"/>
  <c r="AC132" i="32" a="1"/>
  <c r="AC132" i="32" s="1"/>
  <c r="CC132" i="32" a="1"/>
  <c r="CC132" i="32" s="1"/>
  <c r="AD132" i="32" a="1"/>
  <c r="AD132" i="32" s="1"/>
  <c r="AT132" i="32" a="1"/>
  <c r="AT132" i="32" s="1"/>
  <c r="CG132" i="32" a="1"/>
  <c r="CG132" i="32" s="1"/>
  <c r="BJ132" i="32" a="1"/>
  <c r="BJ132" i="32" s="1"/>
  <c r="BX132" i="32" a="1"/>
  <c r="BX132" i="32" s="1"/>
  <c r="CO132" i="32" a="1"/>
  <c r="CO132" i="32" s="1"/>
  <c r="CP132" i="32" a="1"/>
  <c r="CP132" i="32" s="1"/>
  <c r="BQ132" i="32" a="1"/>
  <c r="BQ132" i="32" s="1"/>
  <c r="BC132" i="32" a="1"/>
  <c r="BC132" i="32" s="1"/>
  <c r="BT132" i="32" a="1"/>
  <c r="BT132" i="32" s="1"/>
  <c r="CS132" i="32" a="1"/>
  <c r="CS132" i="32" s="1"/>
  <c r="T132" i="32" a="1"/>
  <c r="T132" i="32" s="1"/>
  <c r="U132" i="32" a="1"/>
  <c r="U132" i="32" s="1"/>
  <c r="AP132" i="32" a="1"/>
  <c r="AP132" i="32" s="1"/>
  <c r="AJ132" i="32" a="1"/>
  <c r="AJ132" i="32" s="1"/>
  <c r="S132" i="32" a="1"/>
  <c r="S132" i="32" s="1"/>
  <c r="CD132" i="32" a="1"/>
  <c r="CD132" i="32" s="1"/>
  <c r="CI132" i="32" a="1"/>
  <c r="CI132" i="32" s="1"/>
  <c r="AB132" i="32" a="1"/>
  <c r="AB132" i="32" s="1"/>
  <c r="BN132" i="32" a="1"/>
  <c r="BN132" i="32" s="1"/>
  <c r="BP132" i="32" a="1"/>
  <c r="BP132" i="32" s="1"/>
  <c r="AU132" i="32" a="1"/>
  <c r="AU132" i="32" s="1"/>
  <c r="BD132" i="32" a="1"/>
  <c r="BD132" i="32" s="1"/>
  <c r="BM132" i="32" a="1"/>
  <c r="BM132" i="32" s="1"/>
  <c r="CA132" i="32" a="1"/>
  <c r="CA132" i="32" s="1"/>
  <c r="BA132" i="32" a="1"/>
  <c r="BA132" i="32" s="1"/>
  <c r="AS132" i="32" a="1"/>
  <c r="AS132" i="32" s="1"/>
  <c r="AK132" i="32" a="1"/>
  <c r="AK132" i="32" s="1"/>
  <c r="CQ132" i="32" a="1"/>
  <c r="CQ132" i="32" s="1"/>
  <c r="AH132" i="32" a="1"/>
  <c r="AH132" i="32" s="1"/>
  <c r="BI132" i="32" a="1"/>
  <c r="BI132" i="32" s="1"/>
  <c r="CL28" i="32" a="1"/>
  <c r="CL28" i="32" s="1"/>
  <c r="BP28" i="32" a="1"/>
  <c r="BP28" i="32" s="1"/>
  <c r="AT28" i="32" a="1"/>
  <c r="AT28" i="32" s="1"/>
  <c r="X28" i="32" a="1"/>
  <c r="X28" i="32" s="1"/>
  <c r="CK28" i="32" a="1"/>
  <c r="CK28" i="32" s="1"/>
  <c r="BO28" i="32" a="1"/>
  <c r="BO28" i="32" s="1"/>
  <c r="AS28" i="32" a="1"/>
  <c r="AS28" i="32" s="1"/>
  <c r="W28" i="32" a="1"/>
  <c r="W28" i="32" s="1"/>
  <c r="CJ28" i="32" a="1"/>
  <c r="CJ28" i="32" s="1"/>
  <c r="BN28" i="32" a="1"/>
  <c r="BN28" i="32" s="1"/>
  <c r="AR28" i="32" a="1"/>
  <c r="AR28" i="32" s="1"/>
  <c r="V28" i="32" a="1"/>
  <c r="V28" i="32" s="1"/>
  <c r="CF28" i="32" a="1"/>
  <c r="CF28" i="32" s="1"/>
  <c r="BJ28" i="32" a="1"/>
  <c r="BJ28" i="32" s="1"/>
  <c r="AN28" i="32" a="1"/>
  <c r="AN28" i="32" s="1"/>
  <c r="R28" i="32" a="1"/>
  <c r="R28" i="32" s="1"/>
  <c r="BG28" i="32" a="1"/>
  <c r="BG28" i="32" s="1"/>
  <c r="BF28" i="32" a="1"/>
  <c r="BF28" i="32" s="1"/>
  <c r="AJ28" i="32" a="1"/>
  <c r="AJ28" i="32" s="1"/>
  <c r="CA28" i="32" a="1"/>
  <c r="CA28" i="32" s="1"/>
  <c r="BE28" i="32" a="1"/>
  <c r="BE28" i="32" s="1"/>
  <c r="AI28" i="32" a="1"/>
  <c r="AI28" i="32" s="1"/>
  <c r="M28" i="32" a="1"/>
  <c r="M28" i="32" s="1"/>
  <c r="CE28" i="32" a="1"/>
  <c r="CE28" i="32" s="1"/>
  <c r="BI28" i="32" a="1"/>
  <c r="BI28" i="32" s="1"/>
  <c r="AM28" i="32" a="1"/>
  <c r="AM28" i="32" s="1"/>
  <c r="Q28" i="32" a="1"/>
  <c r="Q28" i="32" s="1"/>
  <c r="AK28" i="32" a="1"/>
  <c r="AK28" i="32" s="1"/>
  <c r="CB28" i="32" a="1"/>
  <c r="CB28" i="32" s="1"/>
  <c r="N28" i="32" a="1"/>
  <c r="N28" i="32" s="1"/>
  <c r="CD28" i="32" a="1"/>
  <c r="CD28" i="32" s="1"/>
  <c r="BH28" i="32" a="1"/>
  <c r="BH28" i="32" s="1"/>
  <c r="AL28" i="32" a="1"/>
  <c r="AL28" i="32" s="1"/>
  <c r="P28" i="32" a="1"/>
  <c r="P28" i="32" s="1"/>
  <c r="CC28" i="32" a="1"/>
  <c r="CC28" i="32" s="1"/>
  <c r="O28" i="32" a="1"/>
  <c r="O28" i="32" s="1"/>
  <c r="BW28" i="32" a="1"/>
  <c r="BW28" i="32" s="1"/>
  <c r="AO28" i="32" a="1"/>
  <c r="AO28" i="32" s="1"/>
  <c r="BV28" i="32" a="1"/>
  <c r="BV28" i="32" s="1"/>
  <c r="BU28" i="32" a="1"/>
  <c r="BU28" i="32" s="1"/>
  <c r="BL28" i="32" a="1"/>
  <c r="BL28" i="32" s="1"/>
  <c r="AH28" i="32" a="1"/>
  <c r="AH28" i="32" s="1"/>
  <c r="AG28" i="32" a="1"/>
  <c r="AG28" i="32" s="1"/>
  <c r="AE28" i="32" a="1"/>
  <c r="AE28" i="32" s="1"/>
  <c r="BT28" i="32" a="1"/>
  <c r="BT28" i="32" s="1"/>
  <c r="AF28" i="32" a="1"/>
  <c r="AF28" i="32" s="1"/>
  <c r="BS28" i="32" a="1"/>
  <c r="BS28" i="32" s="1"/>
  <c r="CG28" i="32" a="1"/>
  <c r="CG28" i="32" s="1"/>
  <c r="AP28" i="32" a="1"/>
  <c r="AP28" i="32" s="1"/>
  <c r="BR28" i="32" a="1"/>
  <c r="BR28" i="32" s="1"/>
  <c r="AD28" i="32" a="1"/>
  <c r="AD28" i="32" s="1"/>
  <c r="CV28" i="32" a="1"/>
  <c r="CV28" i="32" s="1"/>
  <c r="BQ28" i="32" a="1"/>
  <c r="BQ28" i="32" s="1"/>
  <c r="AC28" i="32" a="1"/>
  <c r="AC28" i="32" s="1"/>
  <c r="CU28" i="32" a="1"/>
  <c r="CU28" i="32" s="1"/>
  <c r="BM28" i="32" a="1"/>
  <c r="BM28" i="32" s="1"/>
  <c r="AZ28" i="32" a="1"/>
  <c r="AZ28" i="32" s="1"/>
  <c r="CH28" i="32" a="1"/>
  <c r="CH28" i="32" s="1"/>
  <c r="BY28" i="32" a="1"/>
  <c r="BY28" i="32" s="1"/>
  <c r="AB28" i="32" a="1"/>
  <c r="AB28" i="32" s="1"/>
  <c r="AA28" i="32" a="1"/>
  <c r="AA28" i="32" s="1"/>
  <c r="L28" i="32" a="1"/>
  <c r="L28" i="32" s="1"/>
  <c r="CM28" i="32" a="1"/>
  <c r="CM28" i="32" s="1"/>
  <c r="CI28" i="32" a="1"/>
  <c r="CI28" i="32" s="1"/>
  <c r="AW28" i="32" a="1"/>
  <c r="AW28" i="32" s="1"/>
  <c r="AQ28" i="32" a="1"/>
  <c r="AQ28" i="32" s="1"/>
  <c r="CT28" i="32" a="1"/>
  <c r="CT28" i="32" s="1"/>
  <c r="AU28" i="32" a="1"/>
  <c r="AU28" i="32" s="1"/>
  <c r="CS28" i="32" a="1"/>
  <c r="CS28" i="32" s="1"/>
  <c r="BK28" i="32" a="1"/>
  <c r="BK28" i="32" s="1"/>
  <c r="Z28" i="32" a="1"/>
  <c r="Z28" i="32" s="1"/>
  <c r="CP28" i="32" a="1"/>
  <c r="CP28" i="32" s="1"/>
  <c r="T28" i="32" a="1"/>
  <c r="T28" i="32" s="1"/>
  <c r="BA28" i="32" a="1"/>
  <c r="BA28" i="32" s="1"/>
  <c r="AY28" i="32" a="1"/>
  <c r="AY28" i="32" s="1"/>
  <c r="AX28" i="32" a="1"/>
  <c r="AX28" i="32" s="1"/>
  <c r="AV28" i="32" a="1"/>
  <c r="AV28" i="32" s="1"/>
  <c r="BZ28" i="32" a="1"/>
  <c r="BZ28" i="32" s="1"/>
  <c r="CR28" i="32" a="1"/>
  <c r="CR28" i="32" s="1"/>
  <c r="BD28" i="32" a="1"/>
  <c r="BD28" i="32" s="1"/>
  <c r="Y28" i="32" a="1"/>
  <c r="Y28" i="32" s="1"/>
  <c r="CQ28" i="32" a="1"/>
  <c r="CQ28" i="32" s="1"/>
  <c r="BC28" i="32" a="1"/>
  <c r="BC28" i="32" s="1"/>
  <c r="U28" i="32" a="1"/>
  <c r="U28" i="32" s="1"/>
  <c r="BB28" i="32" a="1"/>
  <c r="BB28" i="32" s="1"/>
  <c r="CO28" i="32" a="1"/>
  <c r="CO28" i="32" s="1"/>
  <c r="CN28" i="32" a="1"/>
  <c r="CN28" i="32" s="1"/>
  <c r="BX28" i="32" a="1"/>
  <c r="BX28" i="32" s="1"/>
  <c r="S28" i="32" a="1"/>
  <c r="S28" i="32" s="1"/>
  <c r="AC141" i="32" a="1"/>
  <c r="AC141" i="32" s="1"/>
  <c r="CP141" i="32" a="1"/>
  <c r="CP141" i="32" s="1"/>
  <c r="AP141" i="32" a="1"/>
  <c r="AP141" i="32" s="1"/>
  <c r="AF141" i="32" a="1"/>
  <c r="AF141" i="32" s="1"/>
  <c r="M141" i="32" a="1"/>
  <c r="M141" i="32" s="1"/>
  <c r="BJ141" i="32" a="1"/>
  <c r="BJ141" i="32" s="1"/>
  <c r="BS141" i="32" a="1"/>
  <c r="BS141" i="32" s="1"/>
  <c r="BU141" i="32" a="1"/>
  <c r="BU141" i="32" s="1"/>
  <c r="CD141" i="32" a="1"/>
  <c r="CD141" i="32" s="1"/>
  <c r="BZ141" i="32" a="1"/>
  <c r="BZ141" i="32" s="1"/>
  <c r="BZ253" i="23" s="1"/>
  <c r="BQ141" i="32" a="1"/>
  <c r="BQ141" i="32" s="1"/>
  <c r="BQ253" i="23" s="1"/>
  <c r="AB141" i="32" a="1"/>
  <c r="AB141" i="32" s="1"/>
  <c r="AB253" i="23" s="1"/>
  <c r="AW141" i="32" a="1"/>
  <c r="AW141" i="32" s="1"/>
  <c r="AW253" i="23" s="1"/>
  <c r="BG141" i="32" a="1"/>
  <c r="BG141" i="32" s="1"/>
  <c r="BG253" i="23" s="1"/>
  <c r="BR141" i="32" a="1"/>
  <c r="BR141" i="32" s="1"/>
  <c r="BR253" i="23" s="1"/>
  <c r="BI141" i="32" a="1"/>
  <c r="BI141" i="32" s="1"/>
  <c r="AJ141" i="32" a="1"/>
  <c r="AJ141" i="32" s="1"/>
  <c r="AJ253" i="23" s="1"/>
  <c r="P141" i="32" a="1"/>
  <c r="P141" i="32" s="1"/>
  <c r="P253" i="23" s="1"/>
  <c r="AM141" i="32" a="1"/>
  <c r="AM141" i="32" s="1"/>
  <c r="AU141" i="32" a="1"/>
  <c r="AU141" i="32" s="1"/>
  <c r="CV141" i="32" a="1"/>
  <c r="CV141" i="32" s="1"/>
  <c r="AY141" i="32" a="1"/>
  <c r="AY141" i="32" s="1"/>
  <c r="AY253" i="23" s="1"/>
  <c r="CS141" i="32" a="1"/>
  <c r="CS141" i="32" s="1"/>
  <c r="R141" i="32" a="1"/>
  <c r="R141" i="32" s="1"/>
  <c r="BH141" i="32" a="1"/>
  <c r="BH141" i="32" s="1"/>
  <c r="AX141" i="32" a="1"/>
  <c r="AX141" i="32" s="1"/>
  <c r="BY141" i="32" a="1"/>
  <c r="BY141" i="32" s="1"/>
  <c r="X141" i="32" a="1"/>
  <c r="X141" i="32" s="1"/>
  <c r="X253" i="23" s="1"/>
  <c r="BF141" i="32" a="1"/>
  <c r="BF141" i="32" s="1"/>
  <c r="CL141" i="32" a="1"/>
  <c r="CL141" i="32" s="1"/>
  <c r="CU141" i="32" a="1"/>
  <c r="CU141" i="32" s="1"/>
  <c r="CU253" i="23" s="1"/>
  <c r="CG141" i="32" a="1"/>
  <c r="CG141" i="32" s="1"/>
  <c r="BX141" i="32" a="1"/>
  <c r="BX141" i="32" s="1"/>
  <c r="BX253" i="23" s="1"/>
  <c r="CH141" i="32" a="1"/>
  <c r="CH141" i="32" s="1"/>
  <c r="CH253" i="23" s="1"/>
  <c r="BK141" i="32" a="1"/>
  <c r="BK141" i="32" s="1"/>
  <c r="BK253" i="23" s="1"/>
  <c r="BB141" i="32" a="1"/>
  <c r="BB141" i="32" s="1"/>
  <c r="BB253" i="23" s="1"/>
  <c r="T141" i="32" a="1"/>
  <c r="T141" i="32" s="1"/>
  <c r="T253" i="23" s="1"/>
  <c r="CK141" i="32" a="1"/>
  <c r="CK141" i="32" s="1"/>
  <c r="CM141" i="32" a="1"/>
  <c r="CM141" i="32" s="1"/>
  <c r="CM253" i="23" s="1"/>
  <c r="BA141" i="32" a="1"/>
  <c r="BA141" i="32" s="1"/>
  <c r="BA253" i="23" s="1"/>
  <c r="Q141" i="32" a="1"/>
  <c r="Q141" i="32" s="1"/>
  <c r="Q253" i="23" s="1"/>
  <c r="CF141" i="32" a="1"/>
  <c r="CF141" i="32" s="1"/>
  <c r="CF253" i="23" s="1"/>
  <c r="AR141" i="32" a="1"/>
  <c r="AR141" i="32" s="1"/>
  <c r="AR253" i="23" s="1"/>
  <c r="L141" i="32" a="1"/>
  <c r="L141" i="32" s="1"/>
  <c r="L253" i="23" s="1"/>
  <c r="AK141" i="32" a="1"/>
  <c r="AK141" i="32" s="1"/>
  <c r="CO141" i="32" a="1"/>
  <c r="CO141" i="32" s="1"/>
  <c r="BE141" i="32" a="1"/>
  <c r="BE141" i="32" s="1"/>
  <c r="BE253" i="23" s="1"/>
  <c r="Z141" i="32" a="1"/>
  <c r="Z141" i="32" s="1"/>
  <c r="AD141" i="32" a="1"/>
  <c r="AD141" i="32" s="1"/>
  <c r="AD253" i="23" s="1"/>
  <c r="AI141" i="32" a="1"/>
  <c r="AI141" i="32" s="1"/>
  <c r="AI253" i="23" s="1"/>
  <c r="AA141" i="32" a="1"/>
  <c r="AA141" i="32" s="1"/>
  <c r="CE141" i="32" a="1"/>
  <c r="CE141" i="32" s="1"/>
  <c r="AG141" i="32" a="1"/>
  <c r="AG141" i="32" s="1"/>
  <c r="AG253" i="23" s="1"/>
  <c r="BD141" i="32" a="1"/>
  <c r="BD141" i="32" s="1"/>
  <c r="BD253" i="23" s="1"/>
  <c r="AL141" i="32" a="1"/>
  <c r="AL141" i="32" s="1"/>
  <c r="AL253" i="23" s="1"/>
  <c r="AH141" i="32" a="1"/>
  <c r="AH141" i="32" s="1"/>
  <c r="AH253" i="23" s="1"/>
  <c r="AQ141" i="32" a="1"/>
  <c r="AQ141" i="32" s="1"/>
  <c r="AQ253" i="23" s="1"/>
  <c r="AE141" i="32" a="1"/>
  <c r="AE141" i="32" s="1"/>
  <c r="AE253" i="23" s="1"/>
  <c r="V141" i="32" a="1"/>
  <c r="V141" i="32" s="1"/>
  <c r="V253" i="23" s="1"/>
  <c r="Y141" i="32" a="1"/>
  <c r="Y141" i="32" s="1"/>
  <c r="BT141" i="32" a="1"/>
  <c r="BT141" i="32" s="1"/>
  <c r="BT253" i="23" s="1"/>
  <c r="BL141" i="32" a="1"/>
  <c r="BL141" i="32" s="1"/>
  <c r="BL253" i="23" s="1"/>
  <c r="W141" i="32" a="1"/>
  <c r="W141" i="32" s="1"/>
  <c r="W253" i="23" s="1"/>
  <c r="CC141" i="32" a="1"/>
  <c r="CC141" i="32" s="1"/>
  <c r="CC253" i="23" s="1"/>
  <c r="BW141" i="32" a="1"/>
  <c r="BW141" i="32" s="1"/>
  <c r="BW253" i="23" s="1"/>
  <c r="CT141" i="32" a="1"/>
  <c r="CT141" i="32" s="1"/>
  <c r="CT253" i="23" s="1"/>
  <c r="BC141" i="32" a="1"/>
  <c r="BC141" i="32" s="1"/>
  <c r="N141" i="32" a="1"/>
  <c r="N141" i="32" s="1"/>
  <c r="CR141" i="32" a="1"/>
  <c r="CR141" i="32" s="1"/>
  <c r="AZ141" i="32" a="1"/>
  <c r="AZ141" i="32" s="1"/>
  <c r="AZ253" i="23" s="1"/>
  <c r="CJ141" i="32" a="1"/>
  <c r="CJ141" i="32" s="1"/>
  <c r="CJ253" i="23" s="1"/>
  <c r="CB141" i="32" a="1"/>
  <c r="CB141" i="32" s="1"/>
  <c r="CB253" i="23" s="1"/>
  <c r="AT141" i="32" a="1"/>
  <c r="AT141" i="32" s="1"/>
  <c r="AT253" i="23" s="1"/>
  <c r="CA141" i="32" a="1"/>
  <c r="CA141" i="32" s="1"/>
  <c r="BO141" i="32" a="1"/>
  <c r="BO141" i="32" s="1"/>
  <c r="AN141" i="32" a="1"/>
  <c r="AN141" i="32" s="1"/>
  <c r="AN253" i="23" s="1"/>
  <c r="BN141" i="32" a="1"/>
  <c r="BN141" i="32" s="1"/>
  <c r="S141" i="32" a="1"/>
  <c r="S141" i="32" s="1"/>
  <c r="S253" i="23" s="1"/>
  <c r="BV141" i="32" a="1"/>
  <c r="BV141" i="32" s="1"/>
  <c r="BV253" i="23" s="1"/>
  <c r="U141" i="32" a="1"/>
  <c r="U141" i="32" s="1"/>
  <c r="U253" i="23" s="1"/>
  <c r="BM141" i="32" a="1"/>
  <c r="BM141" i="32" s="1"/>
  <c r="BM253" i="23" s="1"/>
  <c r="O141" i="32" a="1"/>
  <c r="O141" i="32" s="1"/>
  <c r="CI141" i="32" a="1"/>
  <c r="CI141" i="32" s="1"/>
  <c r="CI253" i="23" s="1"/>
  <c r="AS141" i="32" a="1"/>
  <c r="AS141" i="32" s="1"/>
  <c r="AS253" i="23" s="1"/>
  <c r="CQ141" i="32" a="1"/>
  <c r="CQ141" i="32" s="1"/>
  <c r="AV141" i="32" a="1"/>
  <c r="AV141" i="32" s="1"/>
  <c r="AV253" i="23" s="1"/>
  <c r="CN141" i="32" a="1"/>
  <c r="CN141" i="32" s="1"/>
  <c r="CN253" i="23" s="1"/>
  <c r="BP141" i="32" a="1"/>
  <c r="BP141" i="32" s="1"/>
  <c r="BP253" i="23" s="1"/>
  <c r="AO141" i="32" a="1"/>
  <c r="AO141" i="32" s="1"/>
  <c r="CJ102" i="32"/>
  <c r="BW102" i="32"/>
  <c r="AX102" i="32"/>
  <c r="Y102" i="32"/>
  <c r="CV102" i="32"/>
  <c r="BV102" i="32"/>
  <c r="AW102" i="32"/>
  <c r="X102" i="32"/>
  <c r="CU102" i="32"/>
  <c r="BU102" i="32"/>
  <c r="AV102" i="32"/>
  <c r="W102" i="32"/>
  <c r="CQ102" i="32"/>
  <c r="BQ102" i="32"/>
  <c r="AO102" i="32"/>
  <c r="P102" i="32"/>
  <c r="CM102" i="32"/>
  <c r="AK102" i="32"/>
  <c r="CL102" i="32"/>
  <c r="BI102" i="32"/>
  <c r="AJ102" i="32"/>
  <c r="CP102" i="32"/>
  <c r="BP102" i="32"/>
  <c r="AN102" i="32"/>
  <c r="O102" i="32"/>
  <c r="CN102" i="32"/>
  <c r="AL102" i="32"/>
  <c r="BJ102" i="32"/>
  <c r="L102" i="32"/>
  <c r="CO102" i="32"/>
  <c r="BO102" i="32"/>
  <c r="AM102" i="32"/>
  <c r="N102" i="32"/>
  <c r="BK102" i="32"/>
  <c r="M102" i="32"/>
  <c r="BT102" i="32"/>
  <c r="AC102" i="32"/>
  <c r="S102" i="32"/>
  <c r="BC102" i="32"/>
  <c r="BS102" i="32"/>
  <c r="AB102" i="32"/>
  <c r="BR102" i="32"/>
  <c r="AA102" i="32"/>
  <c r="BH102" i="32"/>
  <c r="Z102" i="32"/>
  <c r="BG102" i="32"/>
  <c r="BF102" i="32"/>
  <c r="R102" i="32"/>
  <c r="BE102" i="32"/>
  <c r="Q102" i="32"/>
  <c r="BD102" i="32"/>
  <c r="CC102" i="32"/>
  <c r="AE102" i="32"/>
  <c r="BX102" i="32"/>
  <c r="CT102" i="32"/>
  <c r="BB102" i="32"/>
  <c r="CK102" i="32"/>
  <c r="AU102" i="32"/>
  <c r="CD102" i="32"/>
  <c r="AI102" i="32"/>
  <c r="CB102" i="32"/>
  <c r="CA102" i="32"/>
  <c r="AF102" i="32"/>
  <c r="CS102" i="32"/>
  <c r="BA102" i="32"/>
  <c r="CR102" i="32"/>
  <c r="AZ102" i="32"/>
  <c r="AY102" i="32"/>
  <c r="CF102" i="32"/>
  <c r="CE102" i="32"/>
  <c r="AT102" i="32"/>
  <c r="AS102" i="32"/>
  <c r="AH102" i="32"/>
  <c r="AG102" i="32"/>
  <c r="BZ102" i="32"/>
  <c r="BY102" i="32"/>
  <c r="AD102" i="32"/>
  <c r="BL102" i="32"/>
  <c r="CH102" i="32"/>
  <c r="U102" i="32"/>
  <c r="AQ102" i="32"/>
  <c r="V102" i="32"/>
  <c r="CG102" i="32"/>
  <c r="T102" i="32"/>
  <c r="AP102" i="32"/>
  <c r="CI102" i="32"/>
  <c r="AR102" i="32"/>
  <c r="BM102" i="32"/>
  <c r="BN102" i="32"/>
  <c r="BS253" i="23"/>
  <c r="O253" i="23"/>
  <c r="M253" i="23"/>
  <c r="BO253" i="23"/>
  <c r="AU253" i="23"/>
  <c r="CE253" i="23"/>
  <c r="BN253" i="23"/>
  <c r="AC253" i="23"/>
  <c r="CS253" i="23"/>
  <c r="Y253" i="23"/>
  <c r="CL253" i="23"/>
  <c r="CA253" i="23"/>
  <c r="CP253" i="23"/>
  <c r="CO253" i="23"/>
  <c r="AO253" i="23"/>
  <c r="AA253" i="23"/>
  <c r="BJ253" i="23"/>
  <c r="BC253" i="23"/>
  <c r="CD253" i="23"/>
  <c r="J37" i="23"/>
  <c r="J41" i="23"/>
  <c r="J45" i="23"/>
  <c r="H349" i="23"/>
  <c r="H348" i="23"/>
  <c r="H336" i="23"/>
  <c r="H37" i="23"/>
  <c r="H41" i="23"/>
  <c r="H45" i="23"/>
  <c r="H17" i="9"/>
  <c r="H18" i="9"/>
  <c r="H19" i="9"/>
  <c r="H16" i="9"/>
  <c r="CT20" i="13"/>
  <c r="CU16" i="22"/>
  <c r="H331" i="23"/>
  <c r="L331" i="23" s="1" a="1"/>
  <c r="L331" i="23" s="1"/>
  <c r="H335" i="23"/>
  <c r="H333" i="23"/>
  <c r="AC333" i="23" s="1" a="1"/>
  <c r="AC333" i="23" s="1"/>
  <c r="H334" i="23"/>
  <c r="H332" i="23"/>
  <c r="L332" i="23" s="1" a="1"/>
  <c r="L332" i="23" s="1"/>
  <c r="AC81" i="35" a="1"/>
  <c r="AC81" i="35" s="1"/>
  <c r="H277" i="23"/>
  <c r="J277" i="23" s="1"/>
  <c r="H93" i="33"/>
  <c r="H278" i="23"/>
  <c r="J278" i="23" s="1"/>
  <c r="H94" i="33"/>
  <c r="H279" i="23"/>
  <c r="J279" i="23" s="1"/>
  <c r="H95" i="33"/>
  <c r="H280" i="23"/>
  <c r="J280" i="23" s="1"/>
  <c r="H96" i="33"/>
  <c r="H281" i="23"/>
  <c r="J281" i="23" s="1"/>
  <c r="H97" i="33"/>
  <c r="H286" i="23"/>
  <c r="J286" i="23" s="1"/>
  <c r="H102" i="33"/>
  <c r="H284" i="23"/>
  <c r="J284" i="23" s="1"/>
  <c r="H100" i="33"/>
  <c r="H283" i="23"/>
  <c r="J283" i="23" s="1"/>
  <c r="H99" i="33"/>
  <c r="H285" i="23"/>
  <c r="J285" i="23" s="1"/>
  <c r="H101" i="33"/>
  <c r="H282" i="23"/>
  <c r="J282" i="23" s="1"/>
  <c r="H98" i="33"/>
  <c r="BY35" i="23"/>
  <c r="CT35" i="23"/>
  <c r="CS35" i="23"/>
  <c r="BQ35" i="23"/>
  <c r="BU35" i="23"/>
  <c r="CV35" i="23"/>
  <c r="CB35" i="23"/>
  <c r="CN35" i="23"/>
  <c r="BT35" i="23"/>
  <c r="AB35" i="23"/>
  <c r="AU35" i="23"/>
  <c r="CU35" i="23"/>
  <c r="AM35" i="23"/>
  <c r="S35" i="23"/>
  <c r="BI35" i="23"/>
  <c r="BX35" i="23"/>
  <c r="CM35" i="23"/>
  <c r="CL35" i="23"/>
  <c r="BM35" i="23"/>
  <c r="BD35" i="23"/>
  <c r="AE35" i="23"/>
  <c r="AS35" i="23"/>
  <c r="BP35" i="23"/>
  <c r="CE35" i="23"/>
  <c r="BV35" i="23"/>
  <c r="BE35" i="23"/>
  <c r="AF35" i="23"/>
  <c r="O35" i="23"/>
  <c r="AK35" i="23"/>
  <c r="BH35" i="23"/>
  <c r="BW35" i="23"/>
  <c r="AX35" i="23"/>
  <c r="AW35" i="23"/>
  <c r="X35" i="23"/>
  <c r="BR35" i="23"/>
  <c r="L35" i="23"/>
  <c r="AC35" i="23"/>
  <c r="AZ35" i="23"/>
  <c r="BO35" i="23"/>
  <c r="AP35" i="23"/>
  <c r="AG35" i="23"/>
  <c r="P35" i="23"/>
  <c r="BJ35" i="23"/>
  <c r="CO35" i="23"/>
  <c r="U35" i="23"/>
  <c r="AR35" i="23"/>
  <c r="AY35" i="23"/>
  <c r="AH35" i="23"/>
  <c r="CR35" i="23"/>
  <c r="CQ35" i="23"/>
  <c r="BB35" i="23"/>
  <c r="CG35" i="23"/>
  <c r="M35" i="23"/>
  <c r="AJ35" i="23"/>
  <c r="AA35" i="23"/>
  <c r="Z35" i="23"/>
  <c r="CJ35" i="23"/>
  <c r="CA35" i="23"/>
  <c r="BG35" i="23"/>
  <c r="CD35" i="23"/>
  <c r="R35" i="23"/>
  <c r="AO35" i="23"/>
  <c r="BL35" i="23"/>
  <c r="CI35" i="23"/>
  <c r="W35" i="23"/>
  <c r="AT35" i="23"/>
  <c r="AL35" i="23"/>
  <c r="BA35" i="23"/>
  <c r="CF35" i="23"/>
  <c r="T35" i="23"/>
  <c r="AQ35" i="23"/>
  <c r="BN35" i="23"/>
  <c r="CK35" i="23"/>
  <c r="Y35" i="23"/>
  <c r="AV35" i="23"/>
  <c r="BS35" i="23"/>
  <c r="CP35" i="23"/>
  <c r="AD35" i="23"/>
  <c r="AI35" i="23"/>
  <c r="BF35" i="23"/>
  <c r="CC35" i="23"/>
  <c r="Q35" i="23"/>
  <c r="AN35" i="23"/>
  <c r="BK35" i="23"/>
  <c r="CH35" i="23"/>
  <c r="V35" i="23"/>
  <c r="BC35" i="23"/>
  <c r="BZ35" i="23"/>
  <c r="R253" i="23"/>
  <c r="CR253" i="23"/>
  <c r="Z253" i="23"/>
  <c r="BI253" i="23"/>
  <c r="AP253" i="23"/>
  <c r="CG253" i="23"/>
  <c r="AK253" i="23"/>
  <c r="BY253" i="23"/>
  <c r="BF253" i="23"/>
  <c r="BH253" i="23"/>
  <c r="CQ253" i="23"/>
  <c r="AM253" i="23"/>
  <c r="AF253" i="23"/>
  <c r="N253" i="23"/>
  <c r="AX253" i="23"/>
  <c r="CK253" i="23"/>
  <c r="BU253" i="23"/>
  <c r="CK91" i="32" l="1" a="1"/>
  <c r="CK91" i="32" s="1"/>
  <c r="BN91" i="32" a="1"/>
  <c r="BN91" i="32" s="1"/>
  <c r="BL91" i="32" a="1"/>
  <c r="BL91" i="32" s="1"/>
  <c r="BM91" i="32" a="1"/>
  <c r="BM91" i="32" s="1"/>
  <c r="BK91" i="32" a="1"/>
  <c r="BK91" i="32" s="1"/>
  <c r="BH91" i="32" a="1"/>
  <c r="BH91" i="32" s="1"/>
  <c r="BF91" i="32" a="1"/>
  <c r="BF91" i="32" s="1"/>
  <c r="BJ91" i="32" a="1"/>
  <c r="BJ91" i="32" s="1"/>
  <c r="BI91" i="32" a="1"/>
  <c r="BI91" i="32" s="1"/>
  <c r="BG91" i="32" a="1"/>
  <c r="BG91" i="32" s="1"/>
  <c r="CP91" i="32" a="1"/>
  <c r="CP91" i="32" s="1"/>
  <c r="BO91" i="32" a="1"/>
  <c r="BO91" i="32" s="1"/>
  <c r="CI91" i="32" a="1"/>
  <c r="CI91" i="32" s="1"/>
  <c r="BC91" i="32" a="1"/>
  <c r="BC91" i="32" s="1"/>
  <c r="AS91" i="32" a="1"/>
  <c r="AS91" i="32" s="1"/>
  <c r="AQ91" i="32" a="1"/>
  <c r="AQ91" i="32" s="1"/>
  <c r="BP91" i="32" a="1"/>
  <c r="BP91" i="32" s="1"/>
  <c r="Q91" i="32" a="1"/>
  <c r="Q91" i="32" s="1"/>
  <c r="CJ91" i="32" a="1"/>
  <c r="CJ91" i="32" s="1"/>
  <c r="Z91" i="32" a="1"/>
  <c r="Z91" i="32" s="1"/>
  <c r="AH91" i="32" a="1"/>
  <c r="AH91" i="32" s="1"/>
  <c r="AZ91" i="32" a="1"/>
  <c r="AZ91" i="32" s="1"/>
  <c r="AK91" i="32" a="1"/>
  <c r="AK91" i="32" s="1"/>
  <c r="AJ91" i="32" a="1"/>
  <c r="AJ91" i="32" s="1"/>
  <c r="AF91" i="32" a="1"/>
  <c r="AF91" i="32" s="1"/>
  <c r="AC91" i="32" a="1"/>
  <c r="AC91" i="32" s="1"/>
  <c r="AM91" i="32" a="1"/>
  <c r="AM91" i="32" s="1"/>
  <c r="BU91" i="32" a="1"/>
  <c r="BU91" i="32" s="1"/>
  <c r="AY91" i="32" a="1"/>
  <c r="AY91" i="32" s="1"/>
  <c r="BX91" i="32" a="1"/>
  <c r="BX91" i="32" s="1"/>
  <c r="O91" i="32" a="1"/>
  <c r="O91" i="32" s="1"/>
  <c r="CL91" i="32" a="1"/>
  <c r="CL91" i="32" s="1"/>
  <c r="BW91" i="32" a="1"/>
  <c r="BW91" i="32" s="1"/>
  <c r="AX91" i="32" a="1"/>
  <c r="AX91" i="32" s="1"/>
  <c r="Y91" i="32" a="1"/>
  <c r="Y91" i="32" s="1"/>
  <c r="CE91" i="32" a="1"/>
  <c r="CE91" i="32" s="1"/>
  <c r="CT91" i="32" a="1"/>
  <c r="CT91" i="32" s="1"/>
  <c r="AN91" i="32" a="1"/>
  <c r="AN91" i="32" s="1"/>
  <c r="AW91" i="32" a="1"/>
  <c r="AW91" i="32" s="1"/>
  <c r="X91" i="32" a="1"/>
  <c r="X91" i="32" s="1"/>
  <c r="N91" i="32" a="1"/>
  <c r="N91" i="32" s="1"/>
  <c r="CS91" i="32" a="1"/>
  <c r="CS91" i="32" s="1"/>
  <c r="BV91" i="32" a="1"/>
  <c r="BV91" i="32" s="1"/>
  <c r="P91" i="32" a="1"/>
  <c r="P91" i="32" s="1"/>
  <c r="W91" i="32" a="1"/>
  <c r="W91" i="32" s="1"/>
  <c r="CO91" i="32" a="1"/>
  <c r="CO91" i="32" s="1"/>
  <c r="AA91" i="32" a="1"/>
  <c r="AA91" i="32" s="1"/>
  <c r="CQ91" i="32" a="1"/>
  <c r="CQ91" i="32" s="1"/>
  <c r="S91" i="32" a="1"/>
  <c r="S91" i="32" s="1"/>
  <c r="CH91" i="32" a="1"/>
  <c r="CH91" i="32" s="1"/>
  <c r="BY91" i="32" a="1"/>
  <c r="BY91" i="32" s="1"/>
  <c r="U91" i="32" a="1"/>
  <c r="U91" i="32" s="1"/>
  <c r="BQ91" i="32" a="1"/>
  <c r="BQ91" i="32" s="1"/>
  <c r="CU91" i="32" a="1"/>
  <c r="CU91" i="32" s="1"/>
  <c r="CC91" i="32" a="1"/>
  <c r="CC91" i="32" s="1"/>
  <c r="AO91" i="32" a="1"/>
  <c r="AO91" i="32" s="1"/>
  <c r="BE91" i="32" a="1"/>
  <c r="BE91" i="32" s="1"/>
  <c r="CD91" i="32" a="1"/>
  <c r="CD91" i="32" s="1"/>
  <c r="BR91" i="32" a="1"/>
  <c r="BR91" i="32" s="1"/>
  <c r="AG91" i="32" a="1"/>
  <c r="AG91" i="32" s="1"/>
  <c r="AL91" i="32" a="1"/>
  <c r="AL91" i="32" s="1"/>
  <c r="AV91" i="32" a="1"/>
  <c r="AV91" i="32" s="1"/>
  <c r="L91" i="32" a="1"/>
  <c r="L91" i="32" s="1"/>
  <c r="CB91" i="32" a="1"/>
  <c r="CB91" i="32" s="1"/>
  <c r="CF91" i="32" a="1"/>
  <c r="CF91" i="32" s="1"/>
  <c r="AU91" i="32" a="1"/>
  <c r="AU91" i="32" s="1"/>
  <c r="BS91" i="32" a="1"/>
  <c r="BS91" i="32" s="1"/>
  <c r="AR91" i="32" a="1"/>
  <c r="AR91" i="32" s="1"/>
  <c r="CR91" i="32" a="1"/>
  <c r="CR91" i="32" s="1"/>
  <c r="AT91" i="32" a="1"/>
  <c r="AT91" i="32" s="1"/>
  <c r="CA91" i="32" a="1"/>
  <c r="CA91" i="32" s="1"/>
  <c r="AB91" i="32" a="1"/>
  <c r="AB91" i="32" s="1"/>
  <c r="BZ91" i="32" a="1"/>
  <c r="BZ91" i="32" s="1"/>
  <c r="AP91" i="32" a="1"/>
  <c r="AP91" i="32" s="1"/>
  <c r="AE91" i="32" a="1"/>
  <c r="AE91" i="32" s="1"/>
  <c r="CV91" i="32" a="1"/>
  <c r="CV91" i="32" s="1"/>
  <c r="BD91" i="32" a="1"/>
  <c r="BD91" i="32" s="1"/>
  <c r="CM91" i="32" a="1"/>
  <c r="CM91" i="32" s="1"/>
  <c r="T91" i="32" a="1"/>
  <c r="T91" i="32" s="1"/>
  <c r="CN91" i="32" a="1"/>
  <c r="CN91" i="32" s="1"/>
  <c r="CG91" i="32" a="1"/>
  <c r="CG91" i="32" s="1"/>
  <c r="R91" i="32" a="1"/>
  <c r="R91" i="32" s="1"/>
  <c r="AD91" i="32" a="1"/>
  <c r="AD91" i="32" s="1"/>
  <c r="M91" i="32" a="1"/>
  <c r="M91" i="32" s="1"/>
  <c r="BA91" i="32" a="1"/>
  <c r="BA91" i="32" s="1"/>
  <c r="BB91" i="32" a="1"/>
  <c r="BB91" i="32" s="1"/>
  <c r="AI91" i="32" a="1"/>
  <c r="AI91" i="32" s="1"/>
  <c r="BT91" i="32" a="1"/>
  <c r="BT91" i="32" s="1"/>
  <c r="V91" i="32" a="1"/>
  <c r="V91" i="32" s="1"/>
  <c r="AX87" i="32" a="1"/>
  <c r="AX87" i="32" s="1"/>
  <c r="CJ87" i="32" a="1"/>
  <c r="CJ87" i="32" s="1"/>
  <c r="CE87" i="32" a="1"/>
  <c r="CE87" i="32" s="1"/>
  <c r="BX87" i="32" a="1"/>
  <c r="BX87" i="32" s="1"/>
  <c r="CM87" i="32" a="1"/>
  <c r="CM87" i="32" s="1"/>
  <c r="BO87" i="32" a="1"/>
  <c r="BO87" i="32" s="1"/>
  <c r="CL87" i="32" a="1"/>
  <c r="CL87" i="32" s="1"/>
  <c r="BQ87" i="32" a="1"/>
  <c r="BQ87" i="32" s="1"/>
  <c r="Q87" i="32" a="1"/>
  <c r="Q87" i="32" s="1"/>
  <c r="AB87" i="32" a="1"/>
  <c r="AB87" i="32" s="1"/>
  <c r="CK87" i="32" a="1"/>
  <c r="CK87" i="32" s="1"/>
  <c r="R87" i="32" a="1"/>
  <c r="R87" i="32" s="1"/>
  <c r="CD87" i="32" a="1"/>
  <c r="CD87" i="32" s="1"/>
  <c r="AY87" i="32" a="1"/>
  <c r="AY87" i="32" s="1"/>
  <c r="BS87" i="32" a="1"/>
  <c r="BS87" i="32" s="1"/>
  <c r="AV87" i="32" a="1"/>
  <c r="AV87" i="32" s="1"/>
  <c r="BV87" i="32" a="1"/>
  <c r="BV87" i="32" s="1"/>
  <c r="BU87" i="32" a="1"/>
  <c r="BU87" i="32" s="1"/>
  <c r="AR87" i="32" a="1"/>
  <c r="AR87" i="32" s="1"/>
  <c r="CN87" i="32" a="1"/>
  <c r="CN87" i="32" s="1"/>
  <c r="BP87" i="32" a="1"/>
  <c r="BP87" i="32" s="1"/>
  <c r="O87" i="32" a="1"/>
  <c r="O87" i="32" s="1"/>
  <c r="AH87" i="32" a="1"/>
  <c r="AH87" i="32" s="1"/>
  <c r="AS87" i="32" a="1"/>
  <c r="AS87" i="32" s="1"/>
  <c r="AO87" i="32" a="1"/>
  <c r="AO87" i="32" s="1"/>
  <c r="AU87" i="32" a="1"/>
  <c r="AU87" i="32" s="1"/>
  <c r="BN87" i="32" a="1"/>
  <c r="BN87" i="32" s="1"/>
  <c r="AM87" i="32" a="1"/>
  <c r="AM87" i="32" s="1"/>
  <c r="AQ87" i="32" a="1"/>
  <c r="AQ87" i="32" s="1"/>
  <c r="AL87" i="32" a="1"/>
  <c r="AL87" i="32" s="1"/>
  <c r="N87" i="32" a="1"/>
  <c r="N87" i="32" s="1"/>
  <c r="CI87" i="32" a="1"/>
  <c r="CI87" i="32" s="1"/>
  <c r="BM87" i="32" a="1"/>
  <c r="BM87" i="32" s="1"/>
  <c r="AK87" i="32" a="1"/>
  <c r="AK87" i="32" s="1"/>
  <c r="BF87" i="32" a="1"/>
  <c r="BF87" i="32" s="1"/>
  <c r="CF87" i="32" a="1"/>
  <c r="CF87" i="32" s="1"/>
  <c r="CG87" i="32" a="1"/>
  <c r="CG87" i="32" s="1"/>
  <c r="BY87" i="32" a="1"/>
  <c r="BY87" i="32" s="1"/>
  <c r="L87" i="32" a="1"/>
  <c r="L87" i="32" s="1"/>
  <c r="BR87" i="32" a="1"/>
  <c r="BR87" i="32" s="1"/>
  <c r="AF87" i="32" a="1"/>
  <c r="AF87" i="32" s="1"/>
  <c r="AD87" i="32" a="1"/>
  <c r="AD87" i="32" s="1"/>
  <c r="CH87" i="32" a="1"/>
  <c r="CH87" i="32" s="1"/>
  <c r="BZ87" i="32" a="1"/>
  <c r="BZ87" i="32" s="1"/>
  <c r="BA87" i="32" a="1"/>
  <c r="BA87" i="32" s="1"/>
  <c r="AJ87" i="32" a="1"/>
  <c r="AJ87" i="32" s="1"/>
  <c r="W87" i="32" a="1"/>
  <c r="W87" i="32" s="1"/>
  <c r="BD87" i="32" a="1"/>
  <c r="BD87" i="32" s="1"/>
  <c r="CV87" i="32" a="1"/>
  <c r="CV87" i="32" s="1"/>
  <c r="BW87" i="32" a="1"/>
  <c r="BW87" i="32" s="1"/>
  <c r="BE87" i="32" a="1"/>
  <c r="BE87" i="32" s="1"/>
  <c r="CU87" i="32" a="1"/>
  <c r="CU87" i="32" s="1"/>
  <c r="AI87" i="32" a="1"/>
  <c r="AI87" i="32" s="1"/>
  <c r="AZ87" i="32" a="1"/>
  <c r="AZ87" i="32" s="1"/>
  <c r="T87" i="32" a="1"/>
  <c r="T87" i="32" s="1"/>
  <c r="BC87" i="32" a="1"/>
  <c r="BC87" i="32" s="1"/>
  <c r="BG87" i="32" a="1"/>
  <c r="BG87" i="32" s="1"/>
  <c r="BK87" i="32" a="1"/>
  <c r="BK87" i="32" s="1"/>
  <c r="U87" i="32" a="1"/>
  <c r="U87" i="32" s="1"/>
  <c r="P87" i="32" a="1"/>
  <c r="P87" i="32" s="1"/>
  <c r="CP87" i="32" a="1"/>
  <c r="CP87" i="32" s="1"/>
  <c r="Z87" i="32" a="1"/>
  <c r="Z87" i="32" s="1"/>
  <c r="M87" i="32" a="1"/>
  <c r="M87" i="32" s="1"/>
  <c r="AT87" i="32" a="1"/>
  <c r="AT87" i="32" s="1"/>
  <c r="X87" i="32" a="1"/>
  <c r="X87" i="32" s="1"/>
  <c r="AA87" i="32" a="1"/>
  <c r="AA87" i="32" s="1"/>
  <c r="CS87" i="32" a="1"/>
  <c r="CS87" i="32" s="1"/>
  <c r="BB87" i="32" a="1"/>
  <c r="BB87" i="32" s="1"/>
  <c r="AW87" i="32" a="1"/>
  <c r="AW87" i="32" s="1"/>
  <c r="AN87" i="32" a="1"/>
  <c r="AN87" i="32" s="1"/>
  <c r="Y87" i="32" a="1"/>
  <c r="Y87" i="32" s="1"/>
  <c r="CB87" i="32" a="1"/>
  <c r="CB87" i="32" s="1"/>
  <c r="AG87" i="32" a="1"/>
  <c r="AG87" i="32" s="1"/>
  <c r="AC87" i="32" a="1"/>
  <c r="AC87" i="32" s="1"/>
  <c r="CR87" i="32" a="1"/>
  <c r="CR87" i="32" s="1"/>
  <c r="CA87" i="32" a="1"/>
  <c r="CA87" i="32" s="1"/>
  <c r="AP87" i="32" a="1"/>
  <c r="AP87" i="32" s="1"/>
  <c r="BJ87" i="32" a="1"/>
  <c r="BJ87" i="32" s="1"/>
  <c r="BH87" i="32" a="1"/>
  <c r="BH87" i="32" s="1"/>
  <c r="S87" i="32" a="1"/>
  <c r="S87" i="32" s="1"/>
  <c r="BL87" i="32" a="1"/>
  <c r="BL87" i="32" s="1"/>
  <c r="CO87" i="32" a="1"/>
  <c r="CO87" i="32" s="1"/>
  <c r="BI87" i="32" a="1"/>
  <c r="BI87" i="32" s="1"/>
  <c r="CC87" i="32" a="1"/>
  <c r="CC87" i="32" s="1"/>
  <c r="V87" i="32" a="1"/>
  <c r="V87" i="32" s="1"/>
  <c r="BT87" i="32" a="1"/>
  <c r="BT87" i="32" s="1"/>
  <c r="CQ87" i="32" a="1"/>
  <c r="CQ87" i="32" s="1"/>
  <c r="AE87" i="32" a="1"/>
  <c r="AE87" i="32" s="1"/>
  <c r="CT87" i="32" a="1"/>
  <c r="CT87" i="32" s="1"/>
  <c r="BP86" i="32" a="1"/>
  <c r="BP86" i="32" s="1"/>
  <c r="BM86" i="32" a="1"/>
  <c r="BM86" i="32" s="1"/>
  <c r="BQ86" i="32" a="1"/>
  <c r="BQ86" i="32" s="1"/>
  <c r="AI86" i="32" a="1"/>
  <c r="AI86" i="32" s="1"/>
  <c r="CU86" i="32" a="1"/>
  <c r="CU86" i="32" s="1"/>
  <c r="BJ86" i="32" a="1"/>
  <c r="BJ86" i="32" s="1"/>
  <c r="AG86" i="32" a="1"/>
  <c r="AG86" i="32" s="1"/>
  <c r="CM86" i="32" a="1"/>
  <c r="CM86" i="32" s="1"/>
  <c r="BA86" i="32" a="1"/>
  <c r="BA86" i="32" s="1"/>
  <c r="V86" i="32" a="1"/>
  <c r="V86" i="32" s="1"/>
  <c r="BU86" i="32" a="1"/>
  <c r="BU86" i="32" s="1"/>
  <c r="CJ86" i="32" a="1"/>
  <c r="CJ86" i="32" s="1"/>
  <c r="BN86" i="32" a="1"/>
  <c r="BN86" i="32" s="1"/>
  <c r="AY86" i="32" a="1"/>
  <c r="AY86" i="32" s="1"/>
  <c r="BH86" i="32" a="1"/>
  <c r="BH86" i="32" s="1"/>
  <c r="BI86" i="32" a="1"/>
  <c r="BI86" i="32" s="1"/>
  <c r="AW86" i="32" a="1"/>
  <c r="AW86" i="32" s="1"/>
  <c r="AD86" i="32" a="1"/>
  <c r="AD86" i="32" s="1"/>
  <c r="BE86" i="32" a="1"/>
  <c r="BE86" i="32" s="1"/>
  <c r="AE86" i="32" a="1"/>
  <c r="AE86" i="32" s="1"/>
  <c r="N86" i="32" a="1"/>
  <c r="N86" i="32" s="1"/>
  <c r="AK86" i="32" a="1"/>
  <c r="AK86" i="32" s="1"/>
  <c r="CS86" i="32" a="1"/>
  <c r="CS86" i="32" s="1"/>
  <c r="BL86" i="32" a="1"/>
  <c r="BL86" i="32" s="1"/>
  <c r="BW86" i="32" a="1"/>
  <c r="BW86" i="32" s="1"/>
  <c r="BS86" i="32" a="1"/>
  <c r="BS86" i="32" s="1"/>
  <c r="AU86" i="32" a="1"/>
  <c r="AU86" i="32" s="1"/>
  <c r="AA86" i="32" a="1"/>
  <c r="AA86" i="32" s="1"/>
  <c r="CR86" i="32" a="1"/>
  <c r="CR86" i="32" s="1"/>
  <c r="AB86" i="32" a="1"/>
  <c r="AB86" i="32" s="1"/>
  <c r="CV86" i="32" a="1"/>
  <c r="CV86" i="32" s="1"/>
  <c r="AR86" i="32" a="1"/>
  <c r="AR86" i="32" s="1"/>
  <c r="S86" i="32" a="1"/>
  <c r="S86" i="32" s="1"/>
  <c r="BG86" i="32" a="1"/>
  <c r="BG86" i="32" s="1"/>
  <c r="BF86" i="32" a="1"/>
  <c r="BF86" i="32" s="1"/>
  <c r="AP86" i="32" a="1"/>
  <c r="AP86" i="32" s="1"/>
  <c r="CA86" i="32" a="1"/>
  <c r="CA86" i="32" s="1"/>
  <c r="U86" i="32" a="1"/>
  <c r="U86" i="32" s="1"/>
  <c r="R86" i="32" a="1"/>
  <c r="R86" i="32" s="1"/>
  <c r="CI86" i="32" a="1"/>
  <c r="CI86" i="32" s="1"/>
  <c r="W86" i="32" a="1"/>
  <c r="W86" i="32" s="1"/>
  <c r="P86" i="32" a="1"/>
  <c r="P86" i="32" s="1"/>
  <c r="AV86" i="32" a="1"/>
  <c r="AV86" i="32" s="1"/>
  <c r="CT86" i="32" a="1"/>
  <c r="CT86" i="32" s="1"/>
  <c r="AF86" i="32" a="1"/>
  <c r="AF86" i="32" s="1"/>
  <c r="Y86" i="32" a="1"/>
  <c r="Y86" i="32" s="1"/>
  <c r="CH86" i="32" a="1"/>
  <c r="CH86" i="32" s="1"/>
  <c r="BT86" i="32" a="1"/>
  <c r="BT86" i="32" s="1"/>
  <c r="BO86" i="32" a="1"/>
  <c r="BO86" i="32" s="1"/>
  <c r="AT86" i="32" a="1"/>
  <c r="AT86" i="32" s="1"/>
  <c r="O86" i="32" a="1"/>
  <c r="O86" i="32" s="1"/>
  <c r="AH86" i="32" a="1"/>
  <c r="AH86" i="32" s="1"/>
  <c r="CN86" i="32" a="1"/>
  <c r="CN86" i="32" s="1"/>
  <c r="CD86" i="32" a="1"/>
  <c r="CD86" i="32" s="1"/>
  <c r="CQ86" i="32" a="1"/>
  <c r="CQ86" i="32" s="1"/>
  <c r="BV86" i="32" a="1"/>
  <c r="BV86" i="32" s="1"/>
  <c r="BX86" i="32" a="1"/>
  <c r="BX86" i="32" s="1"/>
  <c r="AZ86" i="32" a="1"/>
  <c r="AZ86" i="32" s="1"/>
  <c r="L86" i="32" a="1"/>
  <c r="L86" i="32" s="1"/>
  <c r="CO86" i="32" a="1"/>
  <c r="CO86" i="32" s="1"/>
  <c r="AO86" i="32" a="1"/>
  <c r="AO86" i="32" s="1"/>
  <c r="BY86" i="32" a="1"/>
  <c r="BY86" i="32" s="1"/>
  <c r="AN86" i="32" a="1"/>
  <c r="AN86" i="32" s="1"/>
  <c r="BZ86" i="32" a="1"/>
  <c r="BZ86" i="32" s="1"/>
  <c r="CB86" i="32" a="1"/>
  <c r="CB86" i="32" s="1"/>
  <c r="BR86" i="32" a="1"/>
  <c r="BR86" i="32" s="1"/>
  <c r="BB86" i="32" a="1"/>
  <c r="BB86" i="32" s="1"/>
  <c r="CE86" i="32" a="1"/>
  <c r="CE86" i="32" s="1"/>
  <c r="AM86" i="32" a="1"/>
  <c r="AM86" i="32" s="1"/>
  <c r="X86" i="32" a="1"/>
  <c r="X86" i="32" s="1"/>
  <c r="CF86" i="32" a="1"/>
  <c r="CF86" i="32" s="1"/>
  <c r="Q86" i="32" a="1"/>
  <c r="Q86" i="32" s="1"/>
  <c r="CK86" i="32" a="1"/>
  <c r="CK86" i="32" s="1"/>
  <c r="CG86" i="32" a="1"/>
  <c r="CG86" i="32" s="1"/>
  <c r="CC86" i="32" a="1"/>
  <c r="CC86" i="32" s="1"/>
  <c r="AL86" i="32" a="1"/>
  <c r="AL86" i="32" s="1"/>
  <c r="Z86" i="32" a="1"/>
  <c r="Z86" i="32" s="1"/>
  <c r="AQ86" i="32" a="1"/>
  <c r="AQ86" i="32" s="1"/>
  <c r="CP86" i="32" a="1"/>
  <c r="CP86" i="32" s="1"/>
  <c r="BD86" i="32" a="1"/>
  <c r="BD86" i="32" s="1"/>
  <c r="CL86" i="32" a="1"/>
  <c r="CL86" i="32" s="1"/>
  <c r="AC86" i="32" a="1"/>
  <c r="AC86" i="32" s="1"/>
  <c r="AJ86" i="32" a="1"/>
  <c r="AJ86" i="32" s="1"/>
  <c r="AS86" i="32" a="1"/>
  <c r="AS86" i="32" s="1"/>
  <c r="M86" i="32" a="1"/>
  <c r="M86" i="32" s="1"/>
  <c r="BK86" i="32" a="1"/>
  <c r="BK86" i="32" s="1"/>
  <c r="T86" i="32" a="1"/>
  <c r="T86" i="32" s="1"/>
  <c r="AX86" i="32" a="1"/>
  <c r="AX86" i="32" s="1"/>
  <c r="BC86" i="32" a="1"/>
  <c r="BC86" i="32" s="1"/>
  <c r="CN58" i="32" a="1"/>
  <c r="CN58" i="32" s="1"/>
  <c r="AJ58" i="32" a="1"/>
  <c r="AJ58" i="32" s="1"/>
  <c r="CA58" i="32" a="1"/>
  <c r="CA58" i="32" s="1"/>
  <c r="AO58" i="32" a="1"/>
  <c r="AO58" i="32" s="1"/>
  <c r="BD58" i="32" a="1"/>
  <c r="BD58" i="32" s="1"/>
  <c r="BR58" i="32" a="1"/>
  <c r="BR58" i="32" s="1"/>
  <c r="X58" i="32" a="1"/>
  <c r="X58" i="32" s="1"/>
  <c r="BC58" i="32" a="1"/>
  <c r="BC58" i="32" s="1"/>
  <c r="CB58" i="32" a="1"/>
  <c r="CB58" i="32" s="1"/>
  <c r="M58" i="32" a="1"/>
  <c r="M58" i="32" s="1"/>
  <c r="AX58" i="32" a="1"/>
  <c r="AX58" i="32" s="1"/>
  <c r="CK58" i="32" a="1"/>
  <c r="CK58" i="32" s="1"/>
  <c r="AH58" i="32" a="1"/>
  <c r="AH58" i="32" s="1"/>
  <c r="AA58" i="32" a="1"/>
  <c r="AA58" i="32" s="1"/>
  <c r="CS58" i="32" a="1"/>
  <c r="CS58" i="32" s="1"/>
  <c r="CE58" i="32" a="1"/>
  <c r="CE58" i="32" s="1"/>
  <c r="CH58" i="32" a="1"/>
  <c r="CH58" i="32" s="1"/>
  <c r="CP58" i="32" a="1"/>
  <c r="CP58" i="32" s="1"/>
  <c r="AS58" i="32" a="1"/>
  <c r="AS58" i="32" s="1"/>
  <c r="AP58" i="32" a="1"/>
  <c r="AP58" i="32" s="1"/>
  <c r="AI58" i="32" a="1"/>
  <c r="AI58" i="32" s="1"/>
  <c r="AG58" i="32" a="1"/>
  <c r="AG58" i="32" s="1"/>
  <c r="AG39" i="35" s="1"/>
  <c r="Z58" i="32" a="1"/>
  <c r="Z58" i="32" s="1"/>
  <c r="AV58" i="32" a="1"/>
  <c r="AV58" i="32" s="1"/>
  <c r="CD58" i="32" a="1"/>
  <c r="CD58" i="32" s="1"/>
  <c r="Q58" i="32" a="1"/>
  <c r="Q58" i="32" s="1"/>
  <c r="CU58" i="32" a="1"/>
  <c r="CU58" i="32" s="1"/>
  <c r="CC58" i="32" a="1"/>
  <c r="CC58" i="32" s="1"/>
  <c r="AU58" i="32" a="1"/>
  <c r="AU58" i="32" s="1"/>
  <c r="BN58" i="32" a="1"/>
  <c r="BN58" i="32" s="1"/>
  <c r="BV58" i="32" a="1"/>
  <c r="BV58" i="32" s="1"/>
  <c r="AD58" i="32" a="1"/>
  <c r="AD58" i="32" s="1"/>
  <c r="AD39" i="35" s="1"/>
  <c r="BK58" i="32" a="1"/>
  <c r="BK58" i="32" s="1"/>
  <c r="AF58" i="32" a="1"/>
  <c r="AF58" i="32" s="1"/>
  <c r="CT58" i="32" a="1"/>
  <c r="CT58" i="32" s="1"/>
  <c r="T58" i="32" a="1"/>
  <c r="T58" i="32" s="1"/>
  <c r="S58" i="32" a="1"/>
  <c r="S58" i="32" s="1"/>
  <c r="CJ58" i="32" a="1"/>
  <c r="CJ58" i="32" s="1"/>
  <c r="BY58" i="32" a="1"/>
  <c r="BY58" i="32" s="1"/>
  <c r="CR58" i="32" a="1"/>
  <c r="CR58" i="32" s="1"/>
  <c r="BM58" i="32" a="1"/>
  <c r="BM58" i="32" s="1"/>
  <c r="CF58" i="32" a="1"/>
  <c r="CF58" i="32" s="1"/>
  <c r="Y58" i="32" a="1"/>
  <c r="Y58" i="32" s="1"/>
  <c r="BX58" i="32" a="1"/>
  <c r="BX58" i="32" s="1"/>
  <c r="AL58" i="32" a="1"/>
  <c r="AL58" i="32" s="1"/>
  <c r="P58" i="32" a="1"/>
  <c r="P58" i="32" s="1"/>
  <c r="W58" i="32" a="1"/>
  <c r="W58" i="32" s="1"/>
  <c r="BU58" i="32" a="1"/>
  <c r="BU58" i="32" s="1"/>
  <c r="CO58" i="32" a="1"/>
  <c r="CO58" i="32" s="1"/>
  <c r="V58" i="32" a="1"/>
  <c r="V58" i="32" s="1"/>
  <c r="AC58" i="32" a="1"/>
  <c r="AC58" i="32" s="1"/>
  <c r="L58" i="32" a="1"/>
  <c r="L58" i="32" s="1"/>
  <c r="AT58" i="32" a="1"/>
  <c r="AT58" i="32" s="1"/>
  <c r="BE58" i="32" a="1"/>
  <c r="BE58" i="32" s="1"/>
  <c r="AQ58" i="32" a="1"/>
  <c r="AQ58" i="32" s="1"/>
  <c r="U58" i="32" a="1"/>
  <c r="U58" i="32" s="1"/>
  <c r="BZ58" i="32" a="1"/>
  <c r="BZ58" i="32" s="1"/>
  <c r="BS58" i="32" a="1"/>
  <c r="BS58" i="32" s="1"/>
  <c r="BJ58" i="32" a="1"/>
  <c r="BJ58" i="32" s="1"/>
  <c r="BA58" i="32" a="1"/>
  <c r="BA58" i="32" s="1"/>
  <c r="AY58" i="32" a="1"/>
  <c r="AY58" i="32" s="1"/>
  <c r="N58" i="32" a="1"/>
  <c r="N58" i="32" s="1"/>
  <c r="CM58" i="32" a="1"/>
  <c r="CM58" i="32" s="1"/>
  <c r="BG58" i="32" a="1"/>
  <c r="BG58" i="32" s="1"/>
  <c r="CL58" i="32" a="1"/>
  <c r="CL58" i="32" s="1"/>
  <c r="BH58" i="32" a="1"/>
  <c r="BH58" i="32" s="1"/>
  <c r="AN58" i="32" a="1"/>
  <c r="AN58" i="32" s="1"/>
  <c r="AW58" i="32" a="1"/>
  <c r="AW58" i="32" s="1"/>
  <c r="BF58" i="32" a="1"/>
  <c r="BF58" i="32" s="1"/>
  <c r="BI58" i="32" a="1"/>
  <c r="BI58" i="32" s="1"/>
  <c r="AM58" i="32" a="1"/>
  <c r="AM58" i="32" s="1"/>
  <c r="AK58" i="32" a="1"/>
  <c r="AK58" i="32" s="1"/>
  <c r="CQ58" i="32" a="1"/>
  <c r="CQ58" i="32" s="1"/>
  <c r="BB58" i="32" a="1"/>
  <c r="BB58" i="32" s="1"/>
  <c r="BL58" i="32" a="1"/>
  <c r="BL58" i="32" s="1"/>
  <c r="BT58" i="32" a="1"/>
  <c r="BT58" i="32" s="1"/>
  <c r="CI58" i="32" a="1"/>
  <c r="CI58" i="32" s="1"/>
  <c r="BP58" i="32" a="1"/>
  <c r="BP58" i="32" s="1"/>
  <c r="AE58" i="32" a="1"/>
  <c r="AE58" i="32" s="1"/>
  <c r="BO58" i="32" a="1"/>
  <c r="BO58" i="32" s="1"/>
  <c r="CG58" i="32" a="1"/>
  <c r="CG58" i="32" s="1"/>
  <c r="BQ58" i="32" a="1"/>
  <c r="BQ58" i="32" s="1"/>
  <c r="R58" i="32" a="1"/>
  <c r="R58" i="32" s="1"/>
  <c r="AR58" i="32" a="1"/>
  <c r="AR58" i="32" s="1"/>
  <c r="O58" i="32" a="1"/>
  <c r="O58" i="32" s="1"/>
  <c r="AB58" i="32" a="1"/>
  <c r="AB58" i="32" s="1"/>
  <c r="AZ58" i="32" a="1"/>
  <c r="AZ58" i="32" s="1"/>
  <c r="CV58" i="32" a="1"/>
  <c r="CV58" i="32" s="1"/>
  <c r="BW58" i="32" a="1"/>
  <c r="BW58" i="32" s="1"/>
  <c r="BD85" i="32" a="1"/>
  <c r="BD85" i="32" s="1"/>
  <c r="CK85" i="32" a="1"/>
  <c r="CK85" i="32" s="1"/>
  <c r="CH85" i="32" a="1"/>
  <c r="CH85" i="32" s="1"/>
  <c r="BH85" i="32" a="1"/>
  <c r="BH85" i="32" s="1"/>
  <c r="S85" i="32" a="1"/>
  <c r="S85" i="32" s="1"/>
  <c r="BR85" i="32" a="1"/>
  <c r="BR85" i="32" s="1"/>
  <c r="CO85" i="32" a="1"/>
  <c r="CO85" i="32" s="1"/>
  <c r="AA85" i="32" a="1"/>
  <c r="AA85" i="32" s="1"/>
  <c r="AW85" i="32" a="1"/>
  <c r="AW85" i="32" s="1"/>
  <c r="CV85" i="32" a="1"/>
  <c r="CV85" i="32" s="1"/>
  <c r="R85" i="32" a="1"/>
  <c r="R85" i="32" s="1"/>
  <c r="CP85" i="32" a="1"/>
  <c r="CP85" i="32" s="1"/>
  <c r="AV85" i="32" a="1"/>
  <c r="AV85" i="32" s="1"/>
  <c r="CE85" i="32" a="1"/>
  <c r="CE85" i="32" s="1"/>
  <c r="CI85" i="32" a="1"/>
  <c r="CI85" i="32" s="1"/>
  <c r="BC85" i="32" a="1"/>
  <c r="BC85" i="32" s="1"/>
  <c r="BI85" i="32" a="1"/>
  <c r="BI85" i="32" s="1"/>
  <c r="BJ85" i="32" a="1"/>
  <c r="BJ85" i="32" s="1"/>
  <c r="AM85" i="32" a="1"/>
  <c r="AM85" i="32" s="1"/>
  <c r="AQ85" i="32" a="1"/>
  <c r="AQ85" i="32" s="1"/>
  <c r="BP85" i="32" a="1"/>
  <c r="BP85" i="32" s="1"/>
  <c r="BM85" i="32" a="1"/>
  <c r="BM85" i="32" s="1"/>
  <c r="Z85" i="32" a="1"/>
  <c r="Z85" i="32" s="1"/>
  <c r="CT85" i="32" a="1"/>
  <c r="CT85" i="32" s="1"/>
  <c r="AZ85" i="32" a="1"/>
  <c r="AZ85" i="32" s="1"/>
  <c r="AS85" i="32" a="1"/>
  <c r="AS85" i="32" s="1"/>
  <c r="Y85" i="32" a="1"/>
  <c r="Y85" i="32" s="1"/>
  <c r="CD85" i="32" a="1"/>
  <c r="CD85" i="32" s="1"/>
  <c r="AD85" i="32" a="1"/>
  <c r="AD85" i="32" s="1"/>
  <c r="BX85" i="32" a="1"/>
  <c r="BX85" i="32" s="1"/>
  <c r="Q85" i="32" a="1"/>
  <c r="Q85" i="32" s="1"/>
  <c r="CC85" i="32" a="1"/>
  <c r="CC85" i="32" s="1"/>
  <c r="AU85" i="32" a="1"/>
  <c r="AU85" i="32" s="1"/>
  <c r="BB85" i="32" a="1"/>
  <c r="BB85" i="32" s="1"/>
  <c r="BV85" i="32" a="1"/>
  <c r="BV85" i="32" s="1"/>
  <c r="CQ85" i="32" a="1"/>
  <c r="CQ85" i="32" s="1"/>
  <c r="AK85" i="32" a="1"/>
  <c r="AK85" i="32" s="1"/>
  <c r="BG85" i="32" a="1"/>
  <c r="BG85" i="32" s="1"/>
  <c r="P85" i="32" a="1"/>
  <c r="P85" i="32" s="1"/>
  <c r="M85" i="32" a="1"/>
  <c r="M85" i="32" s="1"/>
  <c r="T85" i="32" a="1"/>
  <c r="T85" i="32" s="1"/>
  <c r="BF85" i="32" a="1"/>
  <c r="BF85" i="32" s="1"/>
  <c r="CF85" i="32" a="1"/>
  <c r="CF85" i="32" s="1"/>
  <c r="O85" i="32" a="1"/>
  <c r="O85" i="32" s="1"/>
  <c r="V85" i="32" a="1"/>
  <c r="V85" i="32" s="1"/>
  <c r="AI85" i="32" a="1"/>
  <c r="AI85" i="32" s="1"/>
  <c r="X85" i="32" a="1"/>
  <c r="X85" i="32" s="1"/>
  <c r="N85" i="32" a="1"/>
  <c r="N85" i="32" s="1"/>
  <c r="BA85" i="32" a="1"/>
  <c r="BA85" i="32" s="1"/>
  <c r="CM85" i="32" a="1"/>
  <c r="CM85" i="32" s="1"/>
  <c r="BO85" i="32" a="1"/>
  <c r="BO85" i="32" s="1"/>
  <c r="CA85" i="32" a="1"/>
  <c r="CA85" i="32" s="1"/>
  <c r="AE85" i="32" a="1"/>
  <c r="AE85" i="32" s="1"/>
  <c r="W85" i="32" a="1"/>
  <c r="W85" i="32" s="1"/>
  <c r="BK85" i="32" a="1"/>
  <c r="BK85" i="32" s="1"/>
  <c r="CN85" i="32" a="1"/>
  <c r="CN85" i="32" s="1"/>
  <c r="AO85" i="32" a="1"/>
  <c r="AO85" i="32" s="1"/>
  <c r="AR85" i="32" a="1"/>
  <c r="AR85" i="32" s="1"/>
  <c r="BQ85" i="32" a="1"/>
  <c r="BQ85" i="32" s="1"/>
  <c r="CJ85" i="32" a="1"/>
  <c r="CJ85" i="32" s="1"/>
  <c r="AF85" i="32" a="1"/>
  <c r="AF85" i="32" s="1"/>
  <c r="AH85" i="32" a="1"/>
  <c r="AH85" i="32" s="1"/>
  <c r="BT85" i="32" a="1"/>
  <c r="BT85" i="32" s="1"/>
  <c r="AT85" i="32" a="1"/>
  <c r="AT85" i="32" s="1"/>
  <c r="AB85" i="32" a="1"/>
  <c r="AB85" i="32" s="1"/>
  <c r="CL85" i="32" a="1"/>
  <c r="CL85" i="32" s="1"/>
  <c r="BS85" i="32" a="1"/>
  <c r="BS85" i="32" s="1"/>
  <c r="AC85" i="32" a="1"/>
  <c r="AC85" i="32" s="1"/>
  <c r="L85" i="32" a="1"/>
  <c r="L85" i="32" s="1"/>
  <c r="BZ85" i="32" a="1"/>
  <c r="BZ85" i="32" s="1"/>
  <c r="AG85" i="32" a="1"/>
  <c r="AG85" i="32" s="1"/>
  <c r="BY85" i="32" a="1"/>
  <c r="BY85" i="32" s="1"/>
  <c r="BE85" i="32" a="1"/>
  <c r="BE85" i="32" s="1"/>
  <c r="CG85" i="32" a="1"/>
  <c r="CG85" i="32" s="1"/>
  <c r="BN85" i="32" a="1"/>
  <c r="BN85" i="32" s="1"/>
  <c r="AJ85" i="32" a="1"/>
  <c r="AJ85" i="32" s="1"/>
  <c r="AN85" i="32" a="1"/>
  <c r="AN85" i="32" s="1"/>
  <c r="U85" i="32" a="1"/>
  <c r="U85" i="32" s="1"/>
  <c r="CU85" i="32" a="1"/>
  <c r="CU85" i="32" s="1"/>
  <c r="CB85" i="32" a="1"/>
  <c r="CB85" i="32" s="1"/>
  <c r="BU85" i="32" a="1"/>
  <c r="BU85" i="32" s="1"/>
  <c r="BL85" i="32" a="1"/>
  <c r="BL85" i="32" s="1"/>
  <c r="AL85" i="32" a="1"/>
  <c r="AL85" i="32" s="1"/>
  <c r="BW85" i="32" a="1"/>
  <c r="BW85" i="32" s="1"/>
  <c r="CR85" i="32" a="1"/>
  <c r="CR85" i="32" s="1"/>
  <c r="AX85" i="32" a="1"/>
  <c r="AX85" i="32" s="1"/>
  <c r="AY85" i="32" a="1"/>
  <c r="AY85" i="32" s="1"/>
  <c r="AP85" i="32" a="1"/>
  <c r="AP85" i="32" s="1"/>
  <c r="CS85" i="32" a="1"/>
  <c r="CS85" i="32" s="1"/>
  <c r="CP88" i="32" a="1"/>
  <c r="CP88" i="32" s="1"/>
  <c r="CO88" i="32" a="1"/>
  <c r="CO88" i="32" s="1"/>
  <c r="AB88" i="32" a="1"/>
  <c r="AB88" i="32" s="1"/>
  <c r="M88" i="32" a="1"/>
  <c r="M88" i="32" s="1"/>
  <c r="AF88" i="32" a="1"/>
  <c r="AF88" i="32" s="1"/>
  <c r="CJ88" i="32" a="1"/>
  <c r="CJ88" i="32" s="1"/>
  <c r="BW88" i="32" a="1"/>
  <c r="BW88" i="32" s="1"/>
  <c r="CF88" i="32" a="1"/>
  <c r="CF88" i="32" s="1"/>
  <c r="BK88" i="32" a="1"/>
  <c r="BK88" i="32" s="1"/>
  <c r="AA88" i="32" a="1"/>
  <c r="AA88" i="32" s="1"/>
  <c r="CM88" i="32" a="1"/>
  <c r="CM88" i="32" s="1"/>
  <c r="BG88" i="32" a="1"/>
  <c r="BG88" i="32" s="1"/>
  <c r="BX88" i="32" a="1"/>
  <c r="BX88" i="32" s="1"/>
  <c r="AW88" i="32" a="1"/>
  <c r="AW88" i="32" s="1"/>
  <c r="AH88" i="32" a="1"/>
  <c r="AH88" i="32" s="1"/>
  <c r="AO88" i="32" a="1"/>
  <c r="AO88" i="32" s="1"/>
  <c r="BB88" i="32" a="1"/>
  <c r="BB88" i="32" s="1"/>
  <c r="CI88" i="32" a="1"/>
  <c r="CI88" i="32" s="1"/>
  <c r="BU88" i="32" a="1"/>
  <c r="BU88" i="32" s="1"/>
  <c r="AG88" i="32" a="1"/>
  <c r="AG88" i="32" s="1"/>
  <c r="Y88" i="32" a="1"/>
  <c r="Y88" i="32" s="1"/>
  <c r="AI88" i="32" a="1"/>
  <c r="AI88" i="32" s="1"/>
  <c r="AM88" i="32" a="1"/>
  <c r="AM88" i="32" s="1"/>
  <c r="T88" i="32" a="1"/>
  <c r="T88" i="32" s="1"/>
  <c r="AE88" i="32" a="1"/>
  <c r="AE88" i="32" s="1"/>
  <c r="CT88" i="32" a="1"/>
  <c r="CT88" i="32" s="1"/>
  <c r="P88" i="32" a="1"/>
  <c r="P88" i="32" s="1"/>
  <c r="CN88" i="32" a="1"/>
  <c r="CN88" i="32" s="1"/>
  <c r="BR88" i="32" a="1"/>
  <c r="BR88" i="32" s="1"/>
  <c r="BQ88" i="32" a="1"/>
  <c r="BQ88" i="32" s="1"/>
  <c r="AN88" i="32" a="1"/>
  <c r="AN88" i="32" s="1"/>
  <c r="AS88" i="32" a="1"/>
  <c r="AS88" i="32" s="1"/>
  <c r="BP88" i="32" a="1"/>
  <c r="BP88" i="32" s="1"/>
  <c r="AD88" i="32" a="1"/>
  <c r="AD88" i="32" s="1"/>
  <c r="CV88" i="32" a="1"/>
  <c r="CV88" i="32" s="1"/>
  <c r="BM88" i="32" a="1"/>
  <c r="BM88" i="32" s="1"/>
  <c r="CH88" i="32" a="1"/>
  <c r="CH88" i="32" s="1"/>
  <c r="AP88" i="32" a="1"/>
  <c r="AP88" i="32" s="1"/>
  <c r="BS88" i="32" a="1"/>
  <c r="BS88" i="32" s="1"/>
  <c r="W88" i="32" a="1"/>
  <c r="W88" i="32" s="1"/>
  <c r="CR88" i="32" a="1"/>
  <c r="CR88" i="32" s="1"/>
  <c r="BZ88" i="32" a="1"/>
  <c r="BZ88" i="32" s="1"/>
  <c r="U88" i="32" a="1"/>
  <c r="U88" i="32" s="1"/>
  <c r="BF88" i="32" a="1"/>
  <c r="BF88" i="32" s="1"/>
  <c r="CA88" i="32" a="1"/>
  <c r="CA88" i="32" s="1"/>
  <c r="BH88" i="32" a="1"/>
  <c r="BH88" i="32" s="1"/>
  <c r="AR88" i="32" a="1"/>
  <c r="AR88" i="32" s="1"/>
  <c r="CE88" i="32" a="1"/>
  <c r="CE88" i="32" s="1"/>
  <c r="BA88" i="32" a="1"/>
  <c r="BA88" i="32" s="1"/>
  <c r="BY88" i="32" a="1"/>
  <c r="BY88" i="32" s="1"/>
  <c r="BJ88" i="32" a="1"/>
  <c r="BJ88" i="32" s="1"/>
  <c r="S88" i="32" a="1"/>
  <c r="S88" i="32" s="1"/>
  <c r="CS88" i="32" a="1"/>
  <c r="CS88" i="32" s="1"/>
  <c r="AL88" i="32" a="1"/>
  <c r="AL88" i="32" s="1"/>
  <c r="Z88" i="32" a="1"/>
  <c r="Z88" i="32" s="1"/>
  <c r="CD88" i="32" a="1"/>
  <c r="CD88" i="32" s="1"/>
  <c r="AV88" i="32" a="1"/>
  <c r="AV88" i="32" s="1"/>
  <c r="AQ88" i="32" a="1"/>
  <c r="AQ88" i="32" s="1"/>
  <c r="R88" i="32" a="1"/>
  <c r="R88" i="32" s="1"/>
  <c r="BC88" i="32" a="1"/>
  <c r="BC88" i="32" s="1"/>
  <c r="Q88" i="32" a="1"/>
  <c r="Q88" i="32" s="1"/>
  <c r="AJ88" i="32" a="1"/>
  <c r="AJ88" i="32" s="1"/>
  <c r="BD88" i="32" a="1"/>
  <c r="BD88" i="32" s="1"/>
  <c r="CB88" i="32" a="1"/>
  <c r="CB88" i="32" s="1"/>
  <c r="AZ88" i="32" a="1"/>
  <c r="AZ88" i="32" s="1"/>
  <c r="AY88" i="32" a="1"/>
  <c r="AY88" i="32" s="1"/>
  <c r="L88" i="32" a="1"/>
  <c r="L88" i="32" s="1"/>
  <c r="N88" i="32" a="1"/>
  <c r="N88" i="32" s="1"/>
  <c r="BI88" i="32" a="1"/>
  <c r="BI88" i="32" s="1"/>
  <c r="CC88" i="32" a="1"/>
  <c r="CC88" i="32" s="1"/>
  <c r="CQ88" i="32" a="1"/>
  <c r="CQ88" i="32" s="1"/>
  <c r="CL88" i="32" a="1"/>
  <c r="CL88" i="32" s="1"/>
  <c r="AC88" i="32" a="1"/>
  <c r="AC88" i="32" s="1"/>
  <c r="AX88" i="32" a="1"/>
  <c r="AX88" i="32" s="1"/>
  <c r="AK88" i="32" a="1"/>
  <c r="AK88" i="32" s="1"/>
  <c r="CG88" i="32" a="1"/>
  <c r="CG88" i="32" s="1"/>
  <c r="AT88" i="32" a="1"/>
  <c r="AT88" i="32" s="1"/>
  <c r="V88" i="32" a="1"/>
  <c r="V88" i="32" s="1"/>
  <c r="BT88" i="32" a="1"/>
  <c r="BT88" i="32" s="1"/>
  <c r="BL88" i="32" a="1"/>
  <c r="BL88" i="32" s="1"/>
  <c r="CK88" i="32" a="1"/>
  <c r="CK88" i="32" s="1"/>
  <c r="BE88" i="32" a="1"/>
  <c r="BE88" i="32" s="1"/>
  <c r="X88" i="32" a="1"/>
  <c r="X88" i="32" s="1"/>
  <c r="BO88" i="32" a="1"/>
  <c r="BO88" i="32" s="1"/>
  <c r="O88" i="32" a="1"/>
  <c r="O88" i="32" s="1"/>
  <c r="BN88" i="32" a="1"/>
  <c r="BN88" i="32" s="1"/>
  <c r="CU88" i="32" a="1"/>
  <c r="CU88" i="32" s="1"/>
  <c r="BV88" i="32" a="1"/>
  <c r="BV88" i="32" s="1"/>
  <c r="AU88" i="32" a="1"/>
  <c r="AU88" i="32" s="1"/>
  <c r="AG92" i="32" a="1"/>
  <c r="AG92" i="32" s="1"/>
  <c r="CC92" i="32" a="1"/>
  <c r="CC92" i="32" s="1"/>
  <c r="BS92" i="32" a="1"/>
  <c r="BS92" i="32" s="1"/>
  <c r="BL92" i="32" a="1"/>
  <c r="BL92" i="32" s="1"/>
  <c r="CT92" i="32" a="1"/>
  <c r="CT92" i="32" s="1"/>
  <c r="AV92" i="32" a="1"/>
  <c r="AV92" i="32" s="1"/>
  <c r="BK92" i="32" a="1"/>
  <c r="BK92" i="32" s="1"/>
  <c r="AC92" i="32" a="1"/>
  <c r="AC92" i="32" s="1"/>
  <c r="AK92" i="32" a="1"/>
  <c r="AK92" i="32" s="1"/>
  <c r="CH92" i="32" a="1"/>
  <c r="CH92" i="32" s="1"/>
  <c r="AP92" i="32" a="1"/>
  <c r="AP92" i="32" s="1"/>
  <c r="Z92" i="32" a="1"/>
  <c r="Z92" i="32" s="1"/>
  <c r="BB92" i="32" a="1"/>
  <c r="BB92" i="32" s="1"/>
  <c r="AS92" i="32" a="1"/>
  <c r="AS92" i="32" s="1"/>
  <c r="CB92" i="32" a="1"/>
  <c r="CB92" i="32" s="1"/>
  <c r="BO92" i="32" a="1"/>
  <c r="BO92" i="32" s="1"/>
  <c r="BF92" i="32" a="1"/>
  <c r="BF92" i="32" s="1"/>
  <c r="S92" i="32" a="1"/>
  <c r="S92" i="32" s="1"/>
  <c r="CE92" i="32" a="1"/>
  <c r="CE92" i="32" s="1"/>
  <c r="CV92" i="32" a="1"/>
  <c r="CV92" i="32" s="1"/>
  <c r="AQ92" i="32" a="1"/>
  <c r="AQ92" i="32" s="1"/>
  <c r="R92" i="32" a="1"/>
  <c r="R92" i="32" s="1"/>
  <c r="P92" i="32" a="1"/>
  <c r="P92" i="32" s="1"/>
  <c r="BU92" i="32" a="1"/>
  <c r="BU92" i="32" s="1"/>
  <c r="CP92" i="32" a="1"/>
  <c r="CP92" i="32" s="1"/>
  <c r="O92" i="32" a="1"/>
  <c r="O92" i="32" s="1"/>
  <c r="CS92" i="32" a="1"/>
  <c r="CS92" i="32" s="1"/>
  <c r="CK92" i="32" a="1"/>
  <c r="CK92" i="32" s="1"/>
  <c r="BX92" i="32" a="1"/>
  <c r="BX92" i="32" s="1"/>
  <c r="CN92" i="32" a="1"/>
  <c r="CN92" i="32" s="1"/>
  <c r="BI92" i="32" a="1"/>
  <c r="BI92" i="32" s="1"/>
  <c r="BR92" i="32" a="1"/>
  <c r="BR92" i="32" s="1"/>
  <c r="BG92" i="32" a="1"/>
  <c r="BG92" i="32" s="1"/>
  <c r="AL92" i="32" a="1"/>
  <c r="AL92" i="32" s="1"/>
  <c r="AX92" i="32" a="1"/>
  <c r="AX92" i="32" s="1"/>
  <c r="AI92" i="32" a="1"/>
  <c r="AI92" i="32" s="1"/>
  <c r="AF92" i="32" a="1"/>
  <c r="AF92" i="32" s="1"/>
  <c r="Q92" i="32" a="1"/>
  <c r="Q92" i="32" s="1"/>
  <c r="AB92" i="32" a="1"/>
  <c r="AB92" i="32" s="1"/>
  <c r="N92" i="32" a="1"/>
  <c r="N92" i="32" s="1"/>
  <c r="AE92" i="32" a="1"/>
  <c r="AE92" i="32" s="1"/>
  <c r="CR92" i="32" a="1"/>
  <c r="CR92" i="32" s="1"/>
  <c r="CJ92" i="32" a="1"/>
  <c r="CJ92" i="32" s="1"/>
  <c r="BE92" i="32" a="1"/>
  <c r="BE92" i="32" s="1"/>
  <c r="AD92" i="32" a="1"/>
  <c r="AD92" i="32" s="1"/>
  <c r="BY92" i="32" a="1"/>
  <c r="BY92" i="32" s="1"/>
  <c r="CI92" i="32" a="1"/>
  <c r="CI92" i="32" s="1"/>
  <c r="AH92" i="32" a="1"/>
  <c r="AH92" i="32" s="1"/>
  <c r="AU92" i="32" a="1"/>
  <c r="AU92" i="32" s="1"/>
  <c r="AJ92" i="32" a="1"/>
  <c r="AJ92" i="32" s="1"/>
  <c r="AT92" i="32" a="1"/>
  <c r="AT92" i="32" s="1"/>
  <c r="BC92" i="32" a="1"/>
  <c r="BC92" i="32" s="1"/>
  <c r="CA92" i="32" a="1"/>
  <c r="CA92" i="32" s="1"/>
  <c r="Y92" i="32" a="1"/>
  <c r="Y92" i="32" s="1"/>
  <c r="V92" i="32" a="1"/>
  <c r="V92" i="32" s="1"/>
  <c r="BP92" i="32" a="1"/>
  <c r="BP92" i="32" s="1"/>
  <c r="BA92" i="32" a="1"/>
  <c r="BA92" i="32" s="1"/>
  <c r="T92" i="32" a="1"/>
  <c r="T92" i="32" s="1"/>
  <c r="AW92" i="32" a="1"/>
  <c r="AW92" i="32" s="1"/>
  <c r="CD92" i="32" a="1"/>
  <c r="CD92" i="32" s="1"/>
  <c r="AO92" i="32" a="1"/>
  <c r="AO92" i="32" s="1"/>
  <c r="CU92" i="32" a="1"/>
  <c r="CU92" i="32" s="1"/>
  <c r="U92" i="32" a="1"/>
  <c r="U92" i="32" s="1"/>
  <c r="BJ92" i="32" a="1"/>
  <c r="BJ92" i="32" s="1"/>
  <c r="AM92" i="32" a="1"/>
  <c r="AM92" i="32" s="1"/>
  <c r="BH92" i="32" a="1"/>
  <c r="BH92" i="32" s="1"/>
  <c r="CQ92" i="32" a="1"/>
  <c r="CQ92" i="32" s="1"/>
  <c r="BV92" i="32" a="1"/>
  <c r="BV92" i="32" s="1"/>
  <c r="X92" i="32" a="1"/>
  <c r="X92" i="32" s="1"/>
  <c r="CL92" i="32" a="1"/>
  <c r="CL92" i="32" s="1"/>
  <c r="CM92" i="32" a="1"/>
  <c r="CM92" i="32" s="1"/>
  <c r="AZ92" i="32" a="1"/>
  <c r="AZ92" i="32" s="1"/>
  <c r="BT92" i="32" a="1"/>
  <c r="BT92" i="32" s="1"/>
  <c r="BQ92" i="32" a="1"/>
  <c r="BQ92" i="32" s="1"/>
  <c r="AY92" i="32" a="1"/>
  <c r="AY92" i="32" s="1"/>
  <c r="AN92" i="32" a="1"/>
  <c r="AN92" i="32" s="1"/>
  <c r="BZ92" i="32" a="1"/>
  <c r="BZ92" i="32" s="1"/>
  <c r="CF92" i="32" a="1"/>
  <c r="CF92" i="32" s="1"/>
  <c r="BD92" i="32" a="1"/>
  <c r="BD92" i="32" s="1"/>
  <c r="CG92" i="32" a="1"/>
  <c r="CG92" i="32" s="1"/>
  <c r="BM92" i="32" a="1"/>
  <c r="BM92" i="32" s="1"/>
  <c r="AR92" i="32" a="1"/>
  <c r="AR92" i="32" s="1"/>
  <c r="W92" i="32" a="1"/>
  <c r="W92" i="32" s="1"/>
  <c r="AA92" i="32" a="1"/>
  <c r="AA92" i="32" s="1"/>
  <c r="M92" i="32" a="1"/>
  <c r="M92" i="32" s="1"/>
  <c r="L92" i="32" a="1"/>
  <c r="L92" i="32" s="1"/>
  <c r="CO92" i="32" a="1"/>
  <c r="CO92" i="32" s="1"/>
  <c r="BW92" i="32" a="1"/>
  <c r="BW92" i="32" s="1"/>
  <c r="BN92" i="32" a="1"/>
  <c r="BN92" i="32" s="1"/>
  <c r="CP90" i="32" a="1"/>
  <c r="CP90" i="32" s="1"/>
  <c r="CM90" i="32" a="1"/>
  <c r="CM90" i="32" s="1"/>
  <c r="BS90" i="32" a="1"/>
  <c r="BS90" i="32" s="1"/>
  <c r="BQ90" i="32" a="1"/>
  <c r="BQ90" i="32" s="1"/>
  <c r="BP90" i="32" a="1"/>
  <c r="BP90" i="32" s="1"/>
  <c r="BL90" i="32" a="1"/>
  <c r="BL90" i="32" s="1"/>
  <c r="CR90" i="32" a="1"/>
  <c r="CR90" i="32" s="1"/>
  <c r="CQ90" i="32" a="1"/>
  <c r="CQ90" i="32" s="1"/>
  <c r="O90" i="32" a="1"/>
  <c r="O90" i="32" s="1"/>
  <c r="AY90" i="32" a="1"/>
  <c r="AY90" i="32" s="1"/>
  <c r="BA90" i="32" a="1"/>
  <c r="BA90" i="32" s="1"/>
  <c r="BK90" i="32" a="1"/>
  <c r="BK90" i="32" s="1"/>
  <c r="CB90" i="32" a="1"/>
  <c r="CB90" i="32" s="1"/>
  <c r="R90" i="32" a="1"/>
  <c r="R90" i="32" s="1"/>
  <c r="L90" i="32" a="1"/>
  <c r="L90" i="32" s="1"/>
  <c r="CT90" i="32" a="1"/>
  <c r="CT90" i="32" s="1"/>
  <c r="AC90" i="32" a="1"/>
  <c r="AC90" i="32" s="1"/>
  <c r="AS90" i="32" a="1"/>
  <c r="AS90" i="32" s="1"/>
  <c r="BY90" i="32" a="1"/>
  <c r="BY90" i="32" s="1"/>
  <c r="CS90" i="32" a="1"/>
  <c r="CS90" i="32" s="1"/>
  <c r="CU90" i="32" a="1"/>
  <c r="CU90" i="32" s="1"/>
  <c r="BU90" i="32" a="1"/>
  <c r="BU90" i="32" s="1"/>
  <c r="W90" i="32" a="1"/>
  <c r="W90" i="32" s="1"/>
  <c r="AO90" i="32" a="1"/>
  <c r="AO90" i="32" s="1"/>
  <c r="BN90" i="32" a="1"/>
  <c r="BN90" i="32" s="1"/>
  <c r="BT90" i="32" a="1"/>
  <c r="BT90" i="32" s="1"/>
  <c r="N90" i="32" a="1"/>
  <c r="N90" i="32" s="1"/>
  <c r="AV90" i="32" a="1"/>
  <c r="AV90" i="32" s="1"/>
  <c r="CL90" i="32" a="1"/>
  <c r="CL90" i="32" s="1"/>
  <c r="BI90" i="32" a="1"/>
  <c r="BI90" i="32" s="1"/>
  <c r="CO90" i="32" a="1"/>
  <c r="CO90" i="32" s="1"/>
  <c r="BO90" i="32" a="1"/>
  <c r="BO90" i="32" s="1"/>
  <c r="AZ90" i="32" a="1"/>
  <c r="AZ90" i="32" s="1"/>
  <c r="S90" i="32" a="1"/>
  <c r="S90" i="32" s="1"/>
  <c r="AD90" i="32" a="1"/>
  <c r="AD90" i="32" s="1"/>
  <c r="BG90" i="32" a="1"/>
  <c r="BG90" i="32" s="1"/>
  <c r="AX90" i="32" a="1"/>
  <c r="AX90" i="32" s="1"/>
  <c r="T90" i="32" a="1"/>
  <c r="T90" i="32" s="1"/>
  <c r="AL90" i="32" a="1"/>
  <c r="AL90" i="32" s="1"/>
  <c r="AF90" i="32" a="1"/>
  <c r="AF90" i="32" s="1"/>
  <c r="AT90" i="32" a="1"/>
  <c r="AT90" i="32" s="1"/>
  <c r="CF90" i="32" a="1"/>
  <c r="CF90" i="32" s="1"/>
  <c r="AI90" i="32" a="1"/>
  <c r="AI90" i="32" s="1"/>
  <c r="AN90" i="32" a="1"/>
  <c r="AN90" i="32" s="1"/>
  <c r="Q90" i="32" a="1"/>
  <c r="Q90" i="32" s="1"/>
  <c r="CI90" i="32" a="1"/>
  <c r="CI90" i="32" s="1"/>
  <c r="BZ90" i="32" a="1"/>
  <c r="BZ90" i="32" s="1"/>
  <c r="AJ90" i="32" a="1"/>
  <c r="AJ90" i="32" s="1"/>
  <c r="Y90" i="32" a="1"/>
  <c r="Y90" i="32" s="1"/>
  <c r="AM90" i="32" a="1"/>
  <c r="AM90" i="32" s="1"/>
  <c r="AH90" i="32" a="1"/>
  <c r="AH90" i="32" s="1"/>
  <c r="V90" i="32" a="1"/>
  <c r="V90" i="32" s="1"/>
  <c r="BC90" i="32" a="1"/>
  <c r="BC90" i="32" s="1"/>
  <c r="AQ90" i="32" a="1"/>
  <c r="AQ90" i="32" s="1"/>
  <c r="Z90" i="32" a="1"/>
  <c r="Z90" i="32" s="1"/>
  <c r="CK90" i="32" a="1"/>
  <c r="CK90" i="32" s="1"/>
  <c r="BW90" i="32" a="1"/>
  <c r="BW90" i="32" s="1"/>
  <c r="U90" i="32" a="1"/>
  <c r="U90" i="32" s="1"/>
  <c r="AG90" i="32" a="1"/>
  <c r="AG90" i="32" s="1"/>
  <c r="AE90" i="32" a="1"/>
  <c r="AE90" i="32" s="1"/>
  <c r="CN90" i="32" a="1"/>
  <c r="CN90" i="32" s="1"/>
  <c r="BE90" i="32" a="1"/>
  <c r="BE90" i="32" s="1"/>
  <c r="BJ90" i="32" a="1"/>
  <c r="BJ90" i="32" s="1"/>
  <c r="AB90" i="32" a="1"/>
  <c r="AB90" i="32" s="1"/>
  <c r="CD90" i="32" a="1"/>
  <c r="CD90" i="32" s="1"/>
  <c r="AA90" i="32" a="1"/>
  <c r="AA90" i="32" s="1"/>
  <c r="CV90" i="32" a="1"/>
  <c r="CV90" i="32" s="1"/>
  <c r="CC90" i="32" a="1"/>
  <c r="CC90" i="32" s="1"/>
  <c r="X90" i="32" a="1"/>
  <c r="X90" i="32" s="1"/>
  <c r="BM90" i="32" a="1"/>
  <c r="BM90" i="32" s="1"/>
  <c r="BX90" i="32" a="1"/>
  <c r="BX90" i="32" s="1"/>
  <c r="P90" i="32" a="1"/>
  <c r="P90" i="32" s="1"/>
  <c r="AU90" i="32" a="1"/>
  <c r="AU90" i="32" s="1"/>
  <c r="M90" i="32" a="1"/>
  <c r="M90" i="32" s="1"/>
  <c r="BF90" i="32" a="1"/>
  <c r="BF90" i="32" s="1"/>
  <c r="CE90" i="32" a="1"/>
  <c r="CE90" i="32" s="1"/>
  <c r="BD90" i="32" a="1"/>
  <c r="BD90" i="32" s="1"/>
  <c r="BV90" i="32" a="1"/>
  <c r="BV90" i="32" s="1"/>
  <c r="AK90" i="32" a="1"/>
  <c r="AK90" i="32" s="1"/>
  <c r="AW90" i="32" a="1"/>
  <c r="AW90" i="32" s="1"/>
  <c r="CA90" i="32" a="1"/>
  <c r="CA90" i="32" s="1"/>
  <c r="CH90" i="32" a="1"/>
  <c r="CH90" i="32" s="1"/>
  <c r="BR90" i="32" a="1"/>
  <c r="BR90" i="32" s="1"/>
  <c r="AP90" i="32" a="1"/>
  <c r="AP90" i="32" s="1"/>
  <c r="CG90" i="32" a="1"/>
  <c r="CG90" i="32" s="1"/>
  <c r="BB90" i="32" a="1"/>
  <c r="BB90" i="32" s="1"/>
  <c r="AR90" i="32" a="1"/>
  <c r="AR90" i="32" s="1"/>
  <c r="BH90" i="32" a="1"/>
  <c r="BH90" i="32" s="1"/>
  <c r="CJ90" i="32" a="1"/>
  <c r="CJ90" i="32" s="1"/>
  <c r="BU164" i="32" a="1"/>
  <c r="BU164" i="32" s="1"/>
  <c r="CJ164" i="32" a="1"/>
  <c r="CJ164" i="32" s="1"/>
  <c r="AS164" i="32" a="1"/>
  <c r="AS164" i="32" s="1"/>
  <c r="W164" i="32" a="1"/>
  <c r="W164" i="32" s="1"/>
  <c r="CI164" i="32" a="1"/>
  <c r="CI164" i="32" s="1"/>
  <c r="BN164" i="32" a="1"/>
  <c r="BN164" i="32" s="1"/>
  <c r="AR164" i="32" a="1"/>
  <c r="AR164" i="32" s="1"/>
  <c r="V164" i="32" a="1"/>
  <c r="V164" i="32" s="1"/>
  <c r="CH164" i="32" a="1"/>
  <c r="CH164" i="32" s="1"/>
  <c r="BM164" i="32" a="1"/>
  <c r="BM164" i="32" s="1"/>
  <c r="AQ164" i="32" a="1"/>
  <c r="AQ164" i="32" s="1"/>
  <c r="U164" i="32" a="1"/>
  <c r="U164" i="32" s="1"/>
  <c r="CE164" i="32" a="1"/>
  <c r="CE164" i="32" s="1"/>
  <c r="BJ164" i="32" a="1"/>
  <c r="BJ164" i="32" s="1"/>
  <c r="AN164" i="32" a="1"/>
  <c r="AN164" i="32" s="1"/>
  <c r="R164" i="32" a="1"/>
  <c r="R164" i="32" s="1"/>
  <c r="CD164" i="32" a="1"/>
  <c r="CD164" i="32" s="1"/>
  <c r="BI164" i="32" a="1"/>
  <c r="BI164" i="32" s="1"/>
  <c r="AM164" i="32" a="1"/>
  <c r="AM164" i="32" s="1"/>
  <c r="Q164" i="32" a="1"/>
  <c r="Q164" i="32" s="1"/>
  <c r="CV164" i="32" a="1"/>
  <c r="CV164" i="32" s="1"/>
  <c r="BE164" i="32" a="1"/>
  <c r="BE164" i="32" s="1"/>
  <c r="CU164" i="32" a="1"/>
  <c r="CU164" i="32" s="1"/>
  <c r="BD164" i="32" a="1"/>
  <c r="BD164" i="32" s="1"/>
  <c r="AH164" i="32" a="1"/>
  <c r="AH164" i="32" s="1"/>
  <c r="M164" i="32" a="1"/>
  <c r="M164" i="32" s="1"/>
  <c r="CT164" i="32" a="1"/>
  <c r="CT164" i="32" s="1"/>
  <c r="BY164" i="32" a="1"/>
  <c r="BY164" i="32" s="1"/>
  <c r="BC164" i="32" a="1"/>
  <c r="BC164" i="32" s="1"/>
  <c r="AG164" i="32" a="1"/>
  <c r="AG164" i="32" s="1"/>
  <c r="L164" i="32" a="1"/>
  <c r="L164" i="32" s="1"/>
  <c r="CC164" i="32" a="1"/>
  <c r="CC164" i="32" s="1"/>
  <c r="BH164" i="32" a="1"/>
  <c r="BH164" i="32" s="1"/>
  <c r="AL164" i="32" a="1"/>
  <c r="AL164" i="32" s="1"/>
  <c r="P164" i="32" a="1"/>
  <c r="P164" i="32" s="1"/>
  <c r="CA164" i="32" a="1"/>
  <c r="CA164" i="32" s="1"/>
  <c r="AJ164" i="32" a="1"/>
  <c r="AJ164" i="32" s="1"/>
  <c r="BZ164" i="32" a="1"/>
  <c r="BZ164" i="32" s="1"/>
  <c r="AI164" i="32" a="1"/>
  <c r="AI164" i="32" s="1"/>
  <c r="CB164" i="32" a="1"/>
  <c r="CB164" i="32" s="1"/>
  <c r="BG164" i="32" a="1"/>
  <c r="BG164" i="32" s="1"/>
  <c r="AK164" i="32" a="1"/>
  <c r="AK164" i="32" s="1"/>
  <c r="O164" i="32" a="1"/>
  <c r="O164" i="32" s="1"/>
  <c r="BF164" i="32" a="1"/>
  <c r="BF164" i="32" s="1"/>
  <c r="N164" i="32" a="1"/>
  <c r="N164" i="32" s="1"/>
  <c r="BR164" i="32" a="1"/>
  <c r="BR164" i="32" s="1"/>
  <c r="AA164" i="32" a="1"/>
  <c r="AA164" i="32" s="1"/>
  <c r="BQ164" i="32" a="1"/>
  <c r="BQ164" i="32" s="1"/>
  <c r="Z164" i="32" a="1"/>
  <c r="Z164" i="32" s="1"/>
  <c r="BP164" i="32" a="1"/>
  <c r="BP164" i="32" s="1"/>
  <c r="Y164" i="32" a="1"/>
  <c r="Y164" i="32" s="1"/>
  <c r="BO164" i="32" a="1"/>
  <c r="BO164" i="32" s="1"/>
  <c r="X164" i="32" a="1"/>
  <c r="X164" i="32" s="1"/>
  <c r="BL164" i="32" a="1"/>
  <c r="BL164" i="32" s="1"/>
  <c r="T164" i="32" a="1"/>
  <c r="T164" i="32" s="1"/>
  <c r="AO164" i="32" a="1"/>
  <c r="AO164" i="32" s="1"/>
  <c r="BW164" i="32" a="1"/>
  <c r="BW164" i="32" s="1"/>
  <c r="BK164" i="32" a="1"/>
  <c r="BK164" i="32" s="1"/>
  <c r="S164" i="32" a="1"/>
  <c r="S164" i="32" s="1"/>
  <c r="CS164" i="32" a="1"/>
  <c r="CS164" i="32" s="1"/>
  <c r="BB164" i="32" a="1"/>
  <c r="BB164" i="32" s="1"/>
  <c r="AZ164" i="32" a="1"/>
  <c r="AZ164" i="32" s="1"/>
  <c r="AF164" i="32" a="1"/>
  <c r="AF164" i="32" s="1"/>
  <c r="AC164" i="32" a="1"/>
  <c r="AC164" i="32" s="1"/>
  <c r="CR164" i="32" a="1"/>
  <c r="CR164" i="32" s="1"/>
  <c r="BA164" i="32" a="1"/>
  <c r="BA164" i="32" s="1"/>
  <c r="BS164" i="32" a="1"/>
  <c r="BS164" i="32" s="1"/>
  <c r="CQ164" i="32" a="1"/>
  <c r="CQ164" i="32" s="1"/>
  <c r="CP164" i="32" a="1"/>
  <c r="CP164" i="32" s="1"/>
  <c r="AY164" i="32" a="1"/>
  <c r="AY164" i="32" s="1"/>
  <c r="AV164" i="32" a="1"/>
  <c r="AV164" i="32" s="1"/>
  <c r="CL164" i="32" a="1"/>
  <c r="CL164" i="32" s="1"/>
  <c r="AU164" i="32" a="1"/>
  <c r="AU164" i="32" s="1"/>
  <c r="CK164" i="32" a="1"/>
  <c r="CK164" i="32" s="1"/>
  <c r="CG164" i="32" a="1"/>
  <c r="CG164" i="32" s="1"/>
  <c r="CF164" i="32" a="1"/>
  <c r="CF164" i="32" s="1"/>
  <c r="BX164" i="32" a="1"/>
  <c r="BX164" i="32" s="1"/>
  <c r="AE164" i="32" a="1"/>
  <c r="AE164" i="32" s="1"/>
  <c r="AD164" i="32" a="1"/>
  <c r="AD164" i="32" s="1"/>
  <c r="CO164" i="32" a="1"/>
  <c r="CO164" i="32" s="1"/>
  <c r="AX164" i="32" a="1"/>
  <c r="AX164" i="32" s="1"/>
  <c r="CN164" i="32" a="1"/>
  <c r="CN164" i="32" s="1"/>
  <c r="AW164" i="32" a="1"/>
  <c r="AW164" i="32" s="1"/>
  <c r="CM164" i="32" a="1"/>
  <c r="CM164" i="32" s="1"/>
  <c r="AT164" i="32" a="1"/>
  <c r="AT164" i="32" s="1"/>
  <c r="AP164" i="32" a="1"/>
  <c r="AP164" i="32" s="1"/>
  <c r="BV164" i="32" a="1"/>
  <c r="BV164" i="32" s="1"/>
  <c r="BT164" i="32" a="1"/>
  <c r="BT164" i="32" s="1"/>
  <c r="AB164" i="32" a="1"/>
  <c r="AB164" i="32" s="1"/>
  <c r="BZ57" i="32" a="1"/>
  <c r="BZ57" i="32" s="1"/>
  <c r="AG57" i="32" a="1"/>
  <c r="AG57" i="32" s="1"/>
  <c r="CJ57" i="32" a="1"/>
  <c r="CJ57" i="32" s="1"/>
  <c r="L57" i="32" a="1"/>
  <c r="L57" i="32" s="1"/>
  <c r="BE57" i="32" a="1"/>
  <c r="BE57" i="32" s="1"/>
  <c r="AF57" i="32" a="1"/>
  <c r="AF57" i="32" s="1"/>
  <c r="AS57" i="32" a="1"/>
  <c r="AS57" i="32" s="1"/>
  <c r="BR57" i="32" a="1"/>
  <c r="BR57" i="32" s="1"/>
  <c r="AJ57" i="32" a="1"/>
  <c r="AJ57" i="32" s="1"/>
  <c r="CD57" i="32" a="1"/>
  <c r="CD57" i="32" s="1"/>
  <c r="AQ57" i="32" a="1"/>
  <c r="AQ57" i="32" s="1"/>
  <c r="BQ57" i="32" a="1"/>
  <c r="BQ57" i="32" s="1"/>
  <c r="BI57" i="32" a="1"/>
  <c r="BI57" i="32" s="1"/>
  <c r="N57" i="32" a="1"/>
  <c r="N57" i="32" s="1"/>
  <c r="CE57" i="32" a="1"/>
  <c r="CE57" i="32" s="1"/>
  <c r="BU57" i="32" a="1"/>
  <c r="BU57" i="32" s="1"/>
  <c r="CM57" i="32" a="1"/>
  <c r="CM57" i="32" s="1"/>
  <c r="BD57" i="32" a="1"/>
  <c r="BD57" i="32" s="1"/>
  <c r="AD57" i="32" a="1"/>
  <c r="AD57" i="32" s="1"/>
  <c r="AP57" i="32" a="1"/>
  <c r="AP57" i="32" s="1"/>
  <c r="BO57" i="32" a="1"/>
  <c r="BO57" i="32" s="1"/>
  <c r="BX57" i="32" a="1"/>
  <c r="BX57" i="32" s="1"/>
  <c r="AH57" i="32" a="1"/>
  <c r="AH57" i="32" s="1"/>
  <c r="CC57" i="32" a="1"/>
  <c r="CC57" i="32" s="1"/>
  <c r="BV57" i="32" a="1"/>
  <c r="BV57" i="32" s="1"/>
  <c r="BG57" i="32" a="1"/>
  <c r="BG57" i="32" s="1"/>
  <c r="M57" i="32" a="1"/>
  <c r="M57" i="32" s="1"/>
  <c r="AB57" i="32" a="1"/>
  <c r="AB57" i="32" s="1"/>
  <c r="BT57" i="32" a="1"/>
  <c r="BT57" i="32" s="1"/>
  <c r="X57" i="32" a="1"/>
  <c r="X57" i="32" s="1"/>
  <c r="CB57" i="32" a="1"/>
  <c r="CB57" i="32" s="1"/>
  <c r="BC57" i="32" a="1"/>
  <c r="BC57" i="32" s="1"/>
  <c r="BS57" i="32" a="1"/>
  <c r="BS57" i="32" s="1"/>
  <c r="AW57" i="32" a="1"/>
  <c r="AW57" i="32" s="1"/>
  <c r="BA57" i="32" a="1"/>
  <c r="BA57" i="32" s="1"/>
  <c r="AX57" i="32" a="1"/>
  <c r="AX57" i="32" s="1"/>
  <c r="BB57" i="32" a="1"/>
  <c r="BB57" i="32" s="1"/>
  <c r="CT57" i="32" a="1"/>
  <c r="CT57" i="32" s="1"/>
  <c r="CK57" i="32" a="1"/>
  <c r="CK57" i="32" s="1"/>
  <c r="CP57" i="32" a="1"/>
  <c r="CP57" i="32" s="1"/>
  <c r="R57" i="32" a="1"/>
  <c r="R57" i="32" s="1"/>
  <c r="BF57" i="32" a="1"/>
  <c r="BF57" i="32" s="1"/>
  <c r="AM57" i="32" a="1"/>
  <c r="AM57" i="32" s="1"/>
  <c r="AU57" i="32" a="1"/>
  <c r="AU57" i="32" s="1"/>
  <c r="CQ57" i="32" a="1"/>
  <c r="CQ57" i="32" s="1"/>
  <c r="AN57" i="32" a="1"/>
  <c r="AN57" i="32" s="1"/>
  <c r="CV57" i="32" a="1"/>
  <c r="CV57" i="32" s="1"/>
  <c r="CI57" i="32" a="1"/>
  <c r="CI57" i="32" s="1"/>
  <c r="U57" i="32" a="1"/>
  <c r="U57" i="32" s="1"/>
  <c r="BK57" i="32" a="1"/>
  <c r="BK57" i="32" s="1"/>
  <c r="S57" i="32" a="1"/>
  <c r="S57" i="32" s="1"/>
  <c r="Z57" i="32" a="1"/>
  <c r="Z57" i="32" s="1"/>
  <c r="AA57" i="32" a="1"/>
  <c r="AA57" i="32" s="1"/>
  <c r="AZ57" i="32" a="1"/>
  <c r="AZ57" i="32" s="1"/>
  <c r="AK57" i="32" a="1"/>
  <c r="AK57" i="32" s="1"/>
  <c r="AT57" i="32" a="1"/>
  <c r="AT57" i="32" s="1"/>
  <c r="CF57" i="32" a="1"/>
  <c r="CF57" i="32" s="1"/>
  <c r="CU57" i="32" a="1"/>
  <c r="CU57" i="32" s="1"/>
  <c r="BN57" i="32" a="1"/>
  <c r="BN57" i="32" s="1"/>
  <c r="AY57" i="32" a="1"/>
  <c r="AY57" i="32" s="1"/>
  <c r="CN57" i="32" a="1"/>
  <c r="CN57" i="32" s="1"/>
  <c r="P57" i="32" a="1"/>
  <c r="P57" i="32" s="1"/>
  <c r="AV57" i="32" a="1"/>
  <c r="AV57" i="32" s="1"/>
  <c r="AI57" i="32" a="1"/>
  <c r="AI57" i="32" s="1"/>
  <c r="AC57" i="32" a="1"/>
  <c r="AC57" i="32" s="1"/>
  <c r="V57" i="32" a="1"/>
  <c r="V57" i="32" s="1"/>
  <c r="T57" i="32" a="1"/>
  <c r="T57" i="32" s="1"/>
  <c r="Q57" i="32" a="1"/>
  <c r="Q57" i="32" s="1"/>
  <c r="CO57" i="32" a="1"/>
  <c r="CO57" i="32" s="1"/>
  <c r="BP57" i="32" a="1"/>
  <c r="BP57" i="32" s="1"/>
  <c r="BY57" i="32" a="1"/>
  <c r="BY57" i="32" s="1"/>
  <c r="BL57" i="32" a="1"/>
  <c r="BL57" i="32" s="1"/>
  <c r="AR57" i="32" a="1"/>
  <c r="AR57" i="32" s="1"/>
  <c r="O57" i="32" a="1"/>
  <c r="O57" i="32" s="1"/>
  <c r="CS57" i="32" a="1"/>
  <c r="CS57" i="32" s="1"/>
  <c r="BW57" i="32" a="1"/>
  <c r="BW57" i="32" s="1"/>
  <c r="CG57" i="32" a="1"/>
  <c r="CG57" i="32" s="1"/>
  <c r="Y57" i="32" a="1"/>
  <c r="Y57" i="32" s="1"/>
  <c r="BM57" i="32" a="1"/>
  <c r="BM57" i="32" s="1"/>
  <c r="CA57" i="32" a="1"/>
  <c r="CA57" i="32" s="1"/>
  <c r="CL57" i="32" a="1"/>
  <c r="CL57" i="32" s="1"/>
  <c r="CH57" i="32" a="1"/>
  <c r="CH57" i="32" s="1"/>
  <c r="CR57" i="32" a="1"/>
  <c r="CR57" i="32" s="1"/>
  <c r="BJ57" i="32" a="1"/>
  <c r="BJ57" i="32" s="1"/>
  <c r="BH57" i="32" a="1"/>
  <c r="BH57" i="32" s="1"/>
  <c r="AL57" i="32" a="1"/>
  <c r="AL57" i="32" s="1"/>
  <c r="W57" i="32" a="1"/>
  <c r="W57" i="32" s="1"/>
  <c r="AE57" i="32" a="1"/>
  <c r="AE57" i="32" s="1"/>
  <c r="AO57" i="32" a="1"/>
  <c r="AO57" i="32" s="1"/>
  <c r="BT89" i="32" a="1"/>
  <c r="BT89" i="32" s="1"/>
  <c r="BM89" i="32" a="1"/>
  <c r="BM89" i="32" s="1"/>
  <c r="BL89" i="32" a="1"/>
  <c r="BL89" i="32" s="1"/>
  <c r="BS89" i="32" a="1"/>
  <c r="BS89" i="32" s="1"/>
  <c r="BQ89" i="32" a="1"/>
  <c r="BQ89" i="32" s="1"/>
  <c r="BR89" i="32" a="1"/>
  <c r="BR89" i="32" s="1"/>
  <c r="AX89" i="32" a="1"/>
  <c r="AX89" i="32" s="1"/>
  <c r="V89" i="32" a="1"/>
  <c r="V89" i="32" s="1"/>
  <c r="AG89" i="32" a="1"/>
  <c r="AG89" i="32" s="1"/>
  <c r="CP89" i="32" a="1"/>
  <c r="CP89" i="32" s="1"/>
  <c r="CE89" i="32" a="1"/>
  <c r="CE89" i="32" s="1"/>
  <c r="CR89" i="32" a="1"/>
  <c r="CR89" i="32" s="1"/>
  <c r="CI89" i="32" a="1"/>
  <c r="CI89" i="32" s="1"/>
  <c r="BP89" i="32" a="1"/>
  <c r="BP89" i="32" s="1"/>
  <c r="O89" i="32" a="1"/>
  <c r="O89" i="32" s="1"/>
  <c r="BB89" i="32" a="1"/>
  <c r="BB89" i="32" s="1"/>
  <c r="AH89" i="32" a="1"/>
  <c r="AH89" i="32" s="1"/>
  <c r="AJ89" i="32" a="1"/>
  <c r="AJ89" i="32" s="1"/>
  <c r="W89" i="32" a="1"/>
  <c r="W89" i="32" s="1"/>
  <c r="AQ89" i="32" a="1"/>
  <c r="AQ89" i="32" s="1"/>
  <c r="CS89" i="32" a="1"/>
  <c r="CS89" i="32" s="1"/>
  <c r="CJ89" i="32" a="1"/>
  <c r="CJ89" i="32" s="1"/>
  <c r="AO89" i="32" a="1"/>
  <c r="AO89" i="32" s="1"/>
  <c r="AM89" i="32" a="1"/>
  <c r="AM89" i="32" s="1"/>
  <c r="CM89" i="32" a="1"/>
  <c r="CM89" i="32" s="1"/>
  <c r="AS89" i="32" a="1"/>
  <c r="AS89" i="32" s="1"/>
  <c r="BH89" i="32" a="1"/>
  <c r="BH89" i="32" s="1"/>
  <c r="U89" i="32" a="1"/>
  <c r="U89" i="32" s="1"/>
  <c r="BJ89" i="32" a="1"/>
  <c r="BJ89" i="32" s="1"/>
  <c r="Z89" i="32" a="1"/>
  <c r="Z89" i="32" s="1"/>
  <c r="CH89" i="32" a="1"/>
  <c r="CH89" i="32" s="1"/>
  <c r="CO89" i="32" a="1"/>
  <c r="CO89" i="32" s="1"/>
  <c r="AR89" i="32" a="1"/>
  <c r="AR89" i="32" s="1"/>
  <c r="BZ89" i="32" a="1"/>
  <c r="BZ89" i="32" s="1"/>
  <c r="AV89" i="32" a="1"/>
  <c r="AV89" i="32" s="1"/>
  <c r="BE89" i="32" a="1"/>
  <c r="BE89" i="32" s="1"/>
  <c r="Y89" i="32" a="1"/>
  <c r="Y89" i="32" s="1"/>
  <c r="BU89" i="32" a="1"/>
  <c r="BU89" i="32" s="1"/>
  <c r="T89" i="32" a="1"/>
  <c r="T89" i="32" s="1"/>
  <c r="AA89" i="32" a="1"/>
  <c r="AA89" i="32" s="1"/>
  <c r="BW89" i="32" a="1"/>
  <c r="BW89" i="32" s="1"/>
  <c r="CG89" i="32" a="1"/>
  <c r="CG89" i="32" s="1"/>
  <c r="CV89" i="32" a="1"/>
  <c r="CV89" i="32" s="1"/>
  <c r="L89" i="32" a="1"/>
  <c r="L89" i="32" s="1"/>
  <c r="Q89" i="32" a="1"/>
  <c r="Q89" i="32" s="1"/>
  <c r="AD89" i="32" a="1"/>
  <c r="AD89" i="32" s="1"/>
  <c r="BA89" i="32" a="1"/>
  <c r="BA89" i="32" s="1"/>
  <c r="BO89" i="32" a="1"/>
  <c r="BO89" i="32" s="1"/>
  <c r="AN89" i="32" a="1"/>
  <c r="AN89" i="32" s="1"/>
  <c r="CT89" i="32" a="1"/>
  <c r="CT89" i="32" s="1"/>
  <c r="CC89" i="32" a="1"/>
  <c r="CC89" i="32" s="1"/>
  <c r="CD89" i="32" a="1"/>
  <c r="CD89" i="32" s="1"/>
  <c r="CF89" i="32" a="1"/>
  <c r="CF89" i="32" s="1"/>
  <c r="AC89" i="32" a="1"/>
  <c r="AC89" i="32" s="1"/>
  <c r="BF89" i="32" a="1"/>
  <c r="BF89" i="32" s="1"/>
  <c r="CB89" i="32" a="1"/>
  <c r="CB89" i="32" s="1"/>
  <c r="AY89" i="32" a="1"/>
  <c r="AY89" i="32" s="1"/>
  <c r="N89" i="32" a="1"/>
  <c r="N89" i="32" s="1"/>
  <c r="BY89" i="32" a="1"/>
  <c r="BY89" i="32" s="1"/>
  <c r="BC89" i="32" a="1"/>
  <c r="BC89" i="32" s="1"/>
  <c r="CN89" i="32" a="1"/>
  <c r="CN89" i="32" s="1"/>
  <c r="AW89" i="32" a="1"/>
  <c r="AW89" i="32" s="1"/>
  <c r="AB89" i="32" a="1"/>
  <c r="AB89" i="32" s="1"/>
  <c r="M89" i="32" a="1"/>
  <c r="M89" i="32" s="1"/>
  <c r="BI89" i="32" a="1"/>
  <c r="BI89" i="32" s="1"/>
  <c r="CA89" i="32" a="1"/>
  <c r="CA89" i="32" s="1"/>
  <c r="AP89" i="32" a="1"/>
  <c r="AP89" i="32" s="1"/>
  <c r="S89" i="32" a="1"/>
  <c r="S89" i="32" s="1"/>
  <c r="AZ89" i="32" a="1"/>
  <c r="AZ89" i="32" s="1"/>
  <c r="AE89" i="32" a="1"/>
  <c r="AE89" i="32" s="1"/>
  <c r="CK89" i="32" a="1"/>
  <c r="CK89" i="32" s="1"/>
  <c r="X89" i="32" a="1"/>
  <c r="X89" i="32" s="1"/>
  <c r="AU89" i="32" a="1"/>
  <c r="AU89" i="32" s="1"/>
  <c r="CU89" i="32" a="1"/>
  <c r="CU89" i="32" s="1"/>
  <c r="AI89" i="32" a="1"/>
  <c r="AI89" i="32" s="1"/>
  <c r="R89" i="32" a="1"/>
  <c r="R89" i="32" s="1"/>
  <c r="CQ89" i="32" a="1"/>
  <c r="CQ89" i="32" s="1"/>
  <c r="BX89" i="32" a="1"/>
  <c r="BX89" i="32" s="1"/>
  <c r="BV89" i="32" a="1"/>
  <c r="BV89" i="32" s="1"/>
  <c r="P89" i="32" a="1"/>
  <c r="P89" i="32" s="1"/>
  <c r="AL89" i="32" a="1"/>
  <c r="AL89" i="32" s="1"/>
  <c r="AK89" i="32" a="1"/>
  <c r="AK89" i="32" s="1"/>
  <c r="BK89" i="32" a="1"/>
  <c r="BK89" i="32" s="1"/>
  <c r="BG89" i="32" a="1"/>
  <c r="BG89" i="32" s="1"/>
  <c r="CL89" i="32" a="1"/>
  <c r="CL89" i="32" s="1"/>
  <c r="AF89" i="32" a="1"/>
  <c r="AF89" i="32" s="1"/>
  <c r="BD89" i="32" a="1"/>
  <c r="BD89" i="32" s="1"/>
  <c r="BN89" i="32" a="1"/>
  <c r="BN89" i="32" s="1"/>
  <c r="AT89" i="32" a="1"/>
  <c r="AT89" i="32" s="1"/>
  <c r="CO59" i="32" a="1"/>
  <c r="CO59" i="32" s="1"/>
  <c r="CH59" i="32" a="1"/>
  <c r="CH59" i="32" s="1"/>
  <c r="BX59" i="32" a="1"/>
  <c r="BX59" i="32" s="1"/>
  <c r="AG59" i="32" a="1"/>
  <c r="AG59" i="32" s="1"/>
  <c r="BV59" i="32" a="1"/>
  <c r="BV59" i="32" s="1"/>
  <c r="BU59" i="32" a="1"/>
  <c r="BU59" i="32" s="1"/>
  <c r="AZ59" i="32" a="1"/>
  <c r="AZ59" i="32" s="1"/>
  <c r="O59" i="32" a="1"/>
  <c r="O59" i="32" s="1"/>
  <c r="CF59" i="32" a="1"/>
  <c r="CF59" i="32" s="1"/>
  <c r="BT59" i="32" a="1"/>
  <c r="BT59" i="32" s="1"/>
  <c r="AX59" i="32" a="1"/>
  <c r="AX59" i="32" s="1"/>
  <c r="AY59" i="32" a="1"/>
  <c r="AY59" i="32" s="1"/>
  <c r="AC59" i="32" a="1"/>
  <c r="AC59" i="32" s="1"/>
  <c r="AD59" i="32" a="1"/>
  <c r="AD59" i="32" s="1"/>
  <c r="Z59" i="32" a="1"/>
  <c r="Z59" i="32" s="1"/>
  <c r="CN59" i="32" a="1"/>
  <c r="CN59" i="32" s="1"/>
  <c r="BF59" i="32" a="1"/>
  <c r="BF59" i="32" s="1"/>
  <c r="AP59" i="32" a="1"/>
  <c r="AP59" i="32" s="1"/>
  <c r="Y59" i="32" a="1"/>
  <c r="Y59" i="32" s="1"/>
  <c r="V59" i="32" a="1"/>
  <c r="V59" i="32" s="1"/>
  <c r="M59" i="32" a="1"/>
  <c r="M59" i="32" s="1"/>
  <c r="CV59" i="32" a="1"/>
  <c r="CV59" i="32" s="1"/>
  <c r="X59" i="32" a="1"/>
  <c r="X59" i="32" s="1"/>
  <c r="CU59" i="32" a="1"/>
  <c r="CU59" i="32" s="1"/>
  <c r="BL59" i="32" a="1"/>
  <c r="BL59" i="32" s="1"/>
  <c r="L59" i="32" a="1"/>
  <c r="L59" i="32" s="1"/>
  <c r="W59" i="32" a="1"/>
  <c r="W59" i="32" s="1"/>
  <c r="U59" i="32" a="1"/>
  <c r="U59" i="32" s="1"/>
  <c r="BN59" i="32" a="1"/>
  <c r="BN59" i="32" s="1"/>
  <c r="AN59" i="32" a="1"/>
  <c r="AN59" i="32" s="1"/>
  <c r="AL59" i="32" a="1"/>
  <c r="AL59" i="32" s="1"/>
  <c r="BB59" i="32" a="1"/>
  <c r="BB59" i="32" s="1"/>
  <c r="CB59" i="32" a="1"/>
  <c r="CB59" i="32" s="1"/>
  <c r="T59" i="32" a="1"/>
  <c r="T59" i="32" s="1"/>
  <c r="BY59" i="32" a="1"/>
  <c r="BY59" i="32" s="1"/>
  <c r="BI59" i="32" a="1"/>
  <c r="BI59" i="32" s="1"/>
  <c r="BS59" i="32" a="1"/>
  <c r="BS59" i="32" s="1"/>
  <c r="CC59" i="32" a="1"/>
  <c r="CC59" i="32" s="1"/>
  <c r="BD59" i="32" a="1"/>
  <c r="BD59" i="32" s="1"/>
  <c r="BA59" i="32" a="1"/>
  <c r="BA59" i="32" s="1"/>
  <c r="AK59" i="32" a="1"/>
  <c r="AK59" i="32" s="1"/>
  <c r="CJ59" i="32" a="1"/>
  <c r="CJ59" i="32" s="1"/>
  <c r="AB59" i="32" a="1"/>
  <c r="AB59" i="32" s="1"/>
  <c r="BR59" i="32" a="1"/>
  <c r="BR59" i="32" s="1"/>
  <c r="BH59" i="32" a="1"/>
  <c r="BH59" i="32" s="1"/>
  <c r="BK59" i="32" a="1"/>
  <c r="BK59" i="32" s="1"/>
  <c r="BQ59" i="32" a="1"/>
  <c r="BQ59" i="32" s="1"/>
  <c r="AJ59" i="32" a="1"/>
  <c r="AJ59" i="32" s="1"/>
  <c r="AH59" i="32" a="1"/>
  <c r="AH59" i="32" s="1"/>
  <c r="CK59" i="32" a="1"/>
  <c r="CK59" i="32" s="1"/>
  <c r="Q59" i="32" a="1"/>
  <c r="Q59" i="32" s="1"/>
  <c r="CI59" i="32" a="1"/>
  <c r="CI59" i="32" s="1"/>
  <c r="P59" i="32" a="1"/>
  <c r="P59" i="32" s="1"/>
  <c r="BJ59" i="32" a="1"/>
  <c r="BJ59" i="32" s="1"/>
  <c r="CS59" i="32" a="1"/>
  <c r="CS59" i="32" s="1"/>
  <c r="AA59" i="32" a="1"/>
  <c r="AA59" i="32" s="1"/>
  <c r="CT59" i="32" a="1"/>
  <c r="CT59" i="32" s="1"/>
  <c r="BE59" i="32" a="1"/>
  <c r="BE59" i="32" s="1"/>
  <c r="AM59" i="32" a="1"/>
  <c r="AM59" i="32" s="1"/>
  <c r="N59" i="32" a="1"/>
  <c r="N59" i="32" s="1"/>
  <c r="CR59" i="32" a="1"/>
  <c r="CR59" i="32" s="1"/>
  <c r="BP59" i="32" a="1"/>
  <c r="BP59" i="32" s="1"/>
  <c r="AT59" i="32" a="1"/>
  <c r="AT59" i="32" s="1"/>
  <c r="AU59" i="32" a="1"/>
  <c r="AU59" i="32" s="1"/>
  <c r="CM59" i="32" a="1"/>
  <c r="CM59" i="32" s="1"/>
  <c r="BO59" i="32" a="1"/>
  <c r="BO59" i="32" s="1"/>
  <c r="BW59" i="32" a="1"/>
  <c r="BW59" i="32" s="1"/>
  <c r="CG59" i="32" a="1"/>
  <c r="CG59" i="32" s="1"/>
  <c r="AQ59" i="32" a="1"/>
  <c r="AQ59" i="32" s="1"/>
  <c r="AF59" i="32" a="1"/>
  <c r="AF59" i="32" s="1"/>
  <c r="AE59" i="32" a="1"/>
  <c r="AE59" i="32" s="1"/>
  <c r="AW59" i="32" a="1"/>
  <c r="AW59" i="32" s="1"/>
  <c r="CD59" i="32" a="1"/>
  <c r="CD59" i="32" s="1"/>
  <c r="CL59" i="32" a="1"/>
  <c r="CL59" i="32" s="1"/>
  <c r="BZ59" i="32" a="1"/>
  <c r="BZ59" i="32" s="1"/>
  <c r="AR59" i="32" a="1"/>
  <c r="AR59" i="32" s="1"/>
  <c r="BM59" i="32" a="1"/>
  <c r="BM59" i="32" s="1"/>
  <c r="CE59" i="32" a="1"/>
  <c r="CE59" i="32" s="1"/>
  <c r="AI59" i="32" a="1"/>
  <c r="AI59" i="32" s="1"/>
  <c r="BC59" i="32" a="1"/>
  <c r="BC59" i="32" s="1"/>
  <c r="AO59" i="32" a="1"/>
  <c r="AO59" i="32" s="1"/>
  <c r="CP59" i="32" a="1"/>
  <c r="CP59" i="32" s="1"/>
  <c r="CA59" i="32" a="1"/>
  <c r="CA59" i="32" s="1"/>
  <c r="CQ59" i="32" a="1"/>
  <c r="CQ59" i="32" s="1"/>
  <c r="AV59" i="32" a="1"/>
  <c r="AV59" i="32" s="1"/>
  <c r="BG59" i="32" a="1"/>
  <c r="BG59" i="32" s="1"/>
  <c r="S59" i="32" a="1"/>
  <c r="S59" i="32" s="1"/>
  <c r="AS59" i="32" a="1"/>
  <c r="AS59" i="32" s="1"/>
  <c r="R59" i="32" a="1"/>
  <c r="R59" i="32" s="1"/>
  <c r="CC165" i="32" a="1"/>
  <c r="CC165" i="32" s="1"/>
  <c r="BG165" i="32" a="1"/>
  <c r="BG165" i="32" s="1"/>
  <c r="BG66" i="23" s="1"/>
  <c r="AK165" i="32" a="1"/>
  <c r="AK165" i="32" s="1"/>
  <c r="Q165" i="32" a="1"/>
  <c r="Q165" i="32" s="1"/>
  <c r="AD165" i="32" a="1"/>
  <c r="AD165" i="32" s="1"/>
  <c r="CB165" i="32" a="1"/>
  <c r="CB165" i="32" s="1"/>
  <c r="BF165" i="32" a="1"/>
  <c r="BF165" i="32" s="1"/>
  <c r="BF66" i="23" s="1"/>
  <c r="AJ165" i="32" a="1"/>
  <c r="AJ165" i="32" s="1"/>
  <c r="AJ66" i="23" s="1"/>
  <c r="P165" i="32" a="1"/>
  <c r="P165" i="32" s="1"/>
  <c r="P66" i="23" s="1"/>
  <c r="BU165" i="32" a="1"/>
  <c r="BU165" i="32" s="1"/>
  <c r="BU66" i="23" s="1"/>
  <c r="CV165" i="32" a="1"/>
  <c r="CV165" i="32" s="1"/>
  <c r="CV66" i="23" s="1"/>
  <c r="CA165" i="32" a="1"/>
  <c r="CA165" i="32" s="1"/>
  <c r="CA66" i="23" s="1"/>
  <c r="BE165" i="32" a="1"/>
  <c r="BE165" i="32" s="1"/>
  <c r="BE66" i="23" s="1"/>
  <c r="AI165" i="32" a="1"/>
  <c r="AI165" i="32" s="1"/>
  <c r="AI66" i="23" s="1"/>
  <c r="O165" i="32" a="1"/>
  <c r="O165" i="32" s="1"/>
  <c r="O66" i="23" s="1"/>
  <c r="AY165" i="32" a="1"/>
  <c r="AY165" i="32" s="1"/>
  <c r="AY66" i="23" s="1"/>
  <c r="CU165" i="32" a="1"/>
  <c r="CU165" i="32" s="1"/>
  <c r="CU66" i="23" s="1"/>
  <c r="BZ165" i="32" a="1"/>
  <c r="BZ165" i="32" s="1"/>
  <c r="BZ66" i="23" s="1"/>
  <c r="BD165" i="32" a="1"/>
  <c r="BD165" i="32" s="1"/>
  <c r="BD66" i="23" s="1"/>
  <c r="AH165" i="32" a="1"/>
  <c r="AH165" i="32" s="1"/>
  <c r="AH66" i="23" s="1"/>
  <c r="N165" i="32" a="1"/>
  <c r="N165" i="32" s="1"/>
  <c r="N66" i="23" s="1"/>
  <c r="CP165" i="32" a="1"/>
  <c r="CP165" i="32" s="1"/>
  <c r="CP66" i="23" s="1"/>
  <c r="CT165" i="32" a="1"/>
  <c r="CT165" i="32" s="1"/>
  <c r="BY165" i="32" a="1"/>
  <c r="BY165" i="32" s="1"/>
  <c r="BY66" i="23" s="1"/>
  <c r="BC165" i="32" a="1"/>
  <c r="BC165" i="32" s="1"/>
  <c r="AG165" i="32" a="1"/>
  <c r="AG165" i="32" s="1"/>
  <c r="AG66" i="23" s="1"/>
  <c r="M165" i="32" a="1"/>
  <c r="M165" i="32" s="1"/>
  <c r="CO165" i="32" a="1"/>
  <c r="CO165" i="32" s="1"/>
  <c r="CO66" i="23" s="1"/>
  <c r="CS165" i="32" a="1"/>
  <c r="CS165" i="32" s="1"/>
  <c r="CS66" i="23" s="1"/>
  <c r="BX165" i="32" a="1"/>
  <c r="BX165" i="32" s="1"/>
  <c r="BX66" i="23" s="1"/>
  <c r="BB165" i="32" a="1"/>
  <c r="BB165" i="32" s="1"/>
  <c r="L165" i="32" a="1"/>
  <c r="L165" i="32" s="1"/>
  <c r="L66" i="23" s="1"/>
  <c r="CR165" i="32" a="1"/>
  <c r="CR165" i="32" s="1"/>
  <c r="CR66" i="23" s="1"/>
  <c r="BW165" i="32" a="1"/>
  <c r="BW165" i="32" s="1"/>
  <c r="BW66" i="23" s="1"/>
  <c r="BA165" i="32" a="1"/>
  <c r="BA165" i="32" s="1"/>
  <c r="BA66" i="23" s="1"/>
  <c r="AF165" i="32" a="1"/>
  <c r="AF165" i="32" s="1"/>
  <c r="AF66" i="23" s="1"/>
  <c r="CQ165" i="32" a="1"/>
  <c r="CQ165" i="32" s="1"/>
  <c r="CQ66" i="23" s="1"/>
  <c r="BV165" i="32" a="1"/>
  <c r="BV165" i="32" s="1"/>
  <c r="BV66" i="23" s="1"/>
  <c r="AZ165" i="32" a="1"/>
  <c r="AZ165" i="32" s="1"/>
  <c r="AZ66" i="23" s="1"/>
  <c r="AE165" i="32" a="1"/>
  <c r="AE165" i="32" s="1"/>
  <c r="AE66" i="23" s="1"/>
  <c r="CK165" i="32" a="1"/>
  <c r="CK165" i="32" s="1"/>
  <c r="CK66" i="23" s="1"/>
  <c r="BP165" i="32" a="1"/>
  <c r="BP165" i="32" s="1"/>
  <c r="BP66" i="23" s="1"/>
  <c r="AT165" i="32" a="1"/>
  <c r="AT165" i="32" s="1"/>
  <c r="AT66" i="23" s="1"/>
  <c r="Y165" i="32" a="1"/>
  <c r="Y165" i="32" s="1"/>
  <c r="Y66" i="23" s="1"/>
  <c r="CJ165" i="32" a="1"/>
  <c r="CJ165" i="32" s="1"/>
  <c r="CJ66" i="23" s="1"/>
  <c r="BO165" i="32" a="1"/>
  <c r="BO165" i="32" s="1"/>
  <c r="BO66" i="23" s="1"/>
  <c r="AS165" i="32" a="1"/>
  <c r="AS165" i="32" s="1"/>
  <c r="X165" i="32" a="1"/>
  <c r="X165" i="32" s="1"/>
  <c r="CN165" i="32" a="1"/>
  <c r="CN165" i="32" s="1"/>
  <c r="CN66" i="23" s="1"/>
  <c r="AW165" i="32" a="1"/>
  <c r="AW165" i="32" s="1"/>
  <c r="AW66" i="23" s="1"/>
  <c r="AM165" i="32" a="1"/>
  <c r="AM165" i="32" s="1"/>
  <c r="AM66" i="23" s="1"/>
  <c r="AB165" i="32" a="1"/>
  <c r="AB165" i="32" s="1"/>
  <c r="AB66" i="23" s="1"/>
  <c r="CM165" i="32" a="1"/>
  <c r="CM165" i="32" s="1"/>
  <c r="CM66" i="23" s="1"/>
  <c r="AV165" i="32" a="1"/>
  <c r="AV165" i="32" s="1"/>
  <c r="AV66" i="23" s="1"/>
  <c r="BN165" i="32" a="1"/>
  <c r="BN165" i="32" s="1"/>
  <c r="BN66" i="23" s="1"/>
  <c r="CL165" i="32" a="1"/>
  <c r="CL165" i="32" s="1"/>
  <c r="CL66" i="23" s="1"/>
  <c r="AU165" i="32" a="1"/>
  <c r="AU165" i="32" s="1"/>
  <c r="AU66" i="23" s="1"/>
  <c r="BJ165" i="32" a="1"/>
  <c r="BJ165" i="32" s="1"/>
  <c r="BJ66" i="23" s="1"/>
  <c r="CI165" i="32" a="1"/>
  <c r="CI165" i="32" s="1"/>
  <c r="CI66" i="23" s="1"/>
  <c r="AR165" i="32" a="1"/>
  <c r="AR165" i="32" s="1"/>
  <c r="AR66" i="23" s="1"/>
  <c r="BS165" i="32" a="1"/>
  <c r="BS165" i="32" s="1"/>
  <c r="CH165" i="32" a="1"/>
  <c r="CH165" i="32" s="1"/>
  <c r="CH66" i="23" s="1"/>
  <c r="AQ165" i="32" a="1"/>
  <c r="AQ165" i="32" s="1"/>
  <c r="AQ66" i="23" s="1"/>
  <c r="CE165" i="32" a="1"/>
  <c r="CE165" i="32" s="1"/>
  <c r="CE66" i="23" s="1"/>
  <c r="CD165" i="32" a="1"/>
  <c r="CD165" i="32" s="1"/>
  <c r="CD66" i="23" s="1"/>
  <c r="BR165" i="32" a="1"/>
  <c r="BR165" i="32" s="1"/>
  <c r="BR66" i="23" s="1"/>
  <c r="CG165" i="32" a="1"/>
  <c r="CG165" i="32" s="1"/>
  <c r="CG66" i="23" s="1"/>
  <c r="AP165" i="32" a="1"/>
  <c r="AP165" i="32" s="1"/>
  <c r="AP66" i="23" s="1"/>
  <c r="AN165" i="32" a="1"/>
  <c r="AN165" i="32" s="1"/>
  <c r="AL165" i="32" a="1"/>
  <c r="AL165" i="32" s="1"/>
  <c r="AA165" i="32" a="1"/>
  <c r="AA165" i="32" s="1"/>
  <c r="AA66" i="23" s="1"/>
  <c r="W165" i="32" a="1"/>
  <c r="W165" i="32" s="1"/>
  <c r="W66" i="23" s="1"/>
  <c r="T165" i="32" a="1"/>
  <c r="T165" i="32" s="1"/>
  <c r="T66" i="23" s="1"/>
  <c r="CF165" i="32" a="1"/>
  <c r="CF165" i="32" s="1"/>
  <c r="CF66" i="23" s="1"/>
  <c r="AO165" i="32" a="1"/>
  <c r="AO165" i="32" s="1"/>
  <c r="AO37" i="13" s="1"/>
  <c r="Z165" i="32" a="1"/>
  <c r="Z165" i="32" s="1"/>
  <c r="Z66" i="23" s="1"/>
  <c r="U165" i="32" a="1"/>
  <c r="U165" i="32" s="1"/>
  <c r="U66" i="23" s="1"/>
  <c r="BM165" i="32" a="1"/>
  <c r="BM165" i="32" s="1"/>
  <c r="BM66" i="23" s="1"/>
  <c r="BL165" i="32" a="1"/>
  <c r="BL165" i="32" s="1"/>
  <c r="BL66" i="23" s="1"/>
  <c r="BK165" i="32" a="1"/>
  <c r="BK165" i="32" s="1"/>
  <c r="BK66" i="23" s="1"/>
  <c r="BT165" i="32" a="1"/>
  <c r="BT165" i="32" s="1"/>
  <c r="BT66" i="23" s="1"/>
  <c r="AC165" i="32" a="1"/>
  <c r="AC165" i="32" s="1"/>
  <c r="AC66" i="23" s="1"/>
  <c r="BQ165" i="32" a="1"/>
  <c r="BQ165" i="32" s="1"/>
  <c r="BQ66" i="23" s="1"/>
  <c r="V165" i="32" a="1"/>
  <c r="V165" i="32" s="1"/>
  <c r="V66" i="23" s="1"/>
  <c r="BI165" i="32" a="1"/>
  <c r="BI165" i="32" s="1"/>
  <c r="BI66" i="23" s="1"/>
  <c r="BH165" i="32" a="1"/>
  <c r="BH165" i="32" s="1"/>
  <c r="BH66" i="23" s="1"/>
  <c r="AX165" i="32" a="1"/>
  <c r="AX165" i="32" s="1"/>
  <c r="AX66" i="23" s="1"/>
  <c r="S165" i="32" a="1"/>
  <c r="S165" i="32" s="1"/>
  <c r="S66" i="23" s="1"/>
  <c r="R165" i="32" a="1"/>
  <c r="R165" i="32" s="1"/>
  <c r="R66" i="23" s="1"/>
  <c r="CK121" i="35" a="1"/>
  <c r="CK121" i="35" s="1"/>
  <c r="AH39" i="35"/>
  <c r="M66" i="23"/>
  <c r="M152" i="35" a="1"/>
  <c r="M152" i="35" s="1"/>
  <c r="AH152" i="35" a="1"/>
  <c r="AH152" i="35" s="1"/>
  <c r="BB152" i="35" a="1"/>
  <c r="BB152" i="35" s="1"/>
  <c r="BT152" i="35" a="1"/>
  <c r="BT152" i="35" s="1"/>
  <c r="CL152" i="35" a="1"/>
  <c r="CL152" i="35" s="1"/>
  <c r="N152" i="35" a="1"/>
  <c r="N152" i="35" s="1"/>
  <c r="AI152" i="35" a="1"/>
  <c r="AI152" i="35" s="1"/>
  <c r="BU152" i="35" a="1"/>
  <c r="BU152" i="35" s="1"/>
  <c r="CM152" i="35" a="1"/>
  <c r="CM152" i="35" s="1"/>
  <c r="O152" i="35" a="1"/>
  <c r="O152" i="35" s="1"/>
  <c r="AJ152" i="35" a="1"/>
  <c r="AJ152" i="35" s="1"/>
  <c r="BC152" i="35" a="1"/>
  <c r="BC152" i="35" s="1"/>
  <c r="BV152" i="35" a="1"/>
  <c r="BV152" i="35" s="1"/>
  <c r="CN152" i="35" a="1"/>
  <c r="CN152" i="35" s="1"/>
  <c r="P152" i="35" a="1"/>
  <c r="P152" i="35" s="1"/>
  <c r="AK152" i="35" a="1"/>
  <c r="AK152" i="35" s="1"/>
  <c r="BW152" i="35" a="1"/>
  <c r="BW152" i="35" s="1"/>
  <c r="CO152" i="35" a="1"/>
  <c r="CO152" i="35" s="1"/>
  <c r="L152" i="35" a="1"/>
  <c r="L152" i="35" s="1"/>
  <c r="Q152" i="35" a="1"/>
  <c r="Q152" i="35" s="1"/>
  <c r="AL152" i="35" a="1"/>
  <c r="AL152" i="35" s="1"/>
  <c r="BD152" i="35" a="1"/>
  <c r="BD152" i="35" s="1"/>
  <c r="BX152" i="35" a="1"/>
  <c r="BX152" i="35" s="1"/>
  <c r="CP152" i="35" a="1"/>
  <c r="CP152" i="35" s="1"/>
  <c r="R152" i="35" a="1"/>
  <c r="R152" i="35" s="1"/>
  <c r="AM152" i="35" a="1"/>
  <c r="AM152" i="35" s="1"/>
  <c r="BE152" i="35" a="1"/>
  <c r="BE152" i="35" s="1"/>
  <c r="CQ152" i="35" a="1"/>
  <c r="CQ152" i="35" s="1"/>
  <c r="S152" i="35" a="1"/>
  <c r="S152" i="35" s="1"/>
  <c r="AN152" i="35" a="1"/>
  <c r="AN152" i="35" s="1"/>
  <c r="BF152" i="35" a="1"/>
  <c r="BF152" i="35" s="1"/>
  <c r="BY152" i="35" a="1"/>
  <c r="BY152" i="35" s="1"/>
  <c r="CR152" i="35" a="1"/>
  <c r="CR152" i="35" s="1"/>
  <c r="T152" i="35" a="1"/>
  <c r="T152" i="35" s="1"/>
  <c r="AO152" i="35" a="1"/>
  <c r="AO152" i="35" s="1"/>
  <c r="BG152" i="35" a="1"/>
  <c r="BG152" i="35" s="1"/>
  <c r="CS152" i="35" a="1"/>
  <c r="CS152" i="35" s="1"/>
  <c r="U152" i="35" a="1"/>
  <c r="U152" i="35" s="1"/>
  <c r="AP152" i="35" a="1"/>
  <c r="AP152" i="35" s="1"/>
  <c r="BH152" i="35" a="1"/>
  <c r="BH152" i="35" s="1"/>
  <c r="BZ152" i="35" a="1"/>
  <c r="BZ152" i="35" s="1"/>
  <c r="CT152" i="35" a="1"/>
  <c r="CT152" i="35" s="1"/>
  <c r="CH152" i="35" a="1"/>
  <c r="CH152" i="35" s="1"/>
  <c r="V152" i="35" a="1"/>
  <c r="V152" i="35" s="1"/>
  <c r="AQ152" i="35" a="1"/>
  <c r="AQ152" i="35" s="1"/>
  <c r="BI152" i="35" a="1"/>
  <c r="BI152" i="35" s="1"/>
  <c r="CA152" i="35" a="1"/>
  <c r="CA152" i="35" s="1"/>
  <c r="W152" i="35" a="1"/>
  <c r="W152" i="35" s="1"/>
  <c r="BJ152" i="35" a="1"/>
  <c r="BJ152" i="35" s="1"/>
  <c r="CB152" i="35" a="1"/>
  <c r="CB152" i="35" s="1"/>
  <c r="CU152" i="35" a="1"/>
  <c r="CU152" i="35" s="1"/>
  <c r="CG152" i="35" a="1"/>
  <c r="CG152" i="35" s="1"/>
  <c r="AW152" i="35" a="1"/>
  <c r="AW152" i="35" s="1"/>
  <c r="AE152" i="35" a="1"/>
  <c r="AE152" i="35" s="1"/>
  <c r="BQ152" i="35" a="1"/>
  <c r="BQ152" i="35" s="1"/>
  <c r="X152" i="35" a="1"/>
  <c r="X152" i="35" s="1"/>
  <c r="AR152" i="35" a="1"/>
  <c r="AR152" i="35" s="1"/>
  <c r="BK152" i="35" a="1"/>
  <c r="BK152" i="35" s="1"/>
  <c r="CC152" i="35" a="1"/>
  <c r="CC152" i="35" s="1"/>
  <c r="BN152" i="35" a="1"/>
  <c r="BN152" i="35" s="1"/>
  <c r="AV152" i="35" a="1"/>
  <c r="AV152" i="35" s="1"/>
  <c r="AD152" i="35" a="1"/>
  <c r="AD152" i="35" s="1"/>
  <c r="AF152" i="35" a="1"/>
  <c r="AF152" i="35" s="1"/>
  <c r="Y152" i="35" a="1"/>
  <c r="Y152" i="35" s="1"/>
  <c r="BL152" i="35" a="1"/>
  <c r="BL152" i="35" s="1"/>
  <c r="CD152" i="35" a="1"/>
  <c r="CD152" i="35" s="1"/>
  <c r="CV152" i="35" a="1"/>
  <c r="CV152" i="35" s="1"/>
  <c r="Z152" i="35" a="1"/>
  <c r="Z152" i="35" s="1"/>
  <c r="AS152" i="35" a="1"/>
  <c r="AS152" i="35" s="1"/>
  <c r="BM152" i="35" a="1"/>
  <c r="BM152" i="35" s="1"/>
  <c r="CE152" i="35" a="1"/>
  <c r="CE152" i="35" s="1"/>
  <c r="AB152" i="35" a="1"/>
  <c r="AB152" i="35" s="1"/>
  <c r="AC152" i="35" a="1"/>
  <c r="AC152" i="35" s="1"/>
  <c r="BO152" i="35" a="1"/>
  <c r="BO152" i="35" s="1"/>
  <c r="BP152" i="35" a="1"/>
  <c r="BP152" i="35" s="1"/>
  <c r="AY152" i="35" a="1"/>
  <c r="AY152" i="35" s="1"/>
  <c r="AA152" i="35" a="1"/>
  <c r="AA152" i="35" s="1"/>
  <c r="AT152" i="35" a="1"/>
  <c r="AT152" i="35" s="1"/>
  <c r="CF152" i="35" a="1"/>
  <c r="CF152" i="35" s="1"/>
  <c r="AU152" i="35" a="1"/>
  <c r="AU152" i="35" s="1"/>
  <c r="AZ152" i="35" a="1"/>
  <c r="AZ152" i="35" s="1"/>
  <c r="BR152" i="35" a="1"/>
  <c r="BR152" i="35" s="1"/>
  <c r="AG152" i="35" a="1"/>
  <c r="AG152" i="35" s="1"/>
  <c r="BA152" i="35" a="1"/>
  <c r="BA152" i="35" s="1"/>
  <c r="BS152" i="35" a="1"/>
  <c r="BS152" i="35" s="1"/>
  <c r="CK152" i="35" a="1"/>
  <c r="CK152" i="35" s="1"/>
  <c r="CI152" i="35" a="1"/>
  <c r="CI152" i="35" s="1"/>
  <c r="AX152" i="35" a="1"/>
  <c r="AX152" i="35" s="1"/>
  <c r="CJ152" i="35" a="1"/>
  <c r="CJ152" i="35" s="1"/>
  <c r="V153" i="35" a="1"/>
  <c r="V153" i="35" s="1"/>
  <c r="AQ153" i="35" a="1"/>
  <c r="AQ153" i="35" s="1"/>
  <c r="BI153" i="35" a="1"/>
  <c r="BI153" i="35" s="1"/>
  <c r="CC153" i="35" a="1"/>
  <c r="CC153" i="35" s="1"/>
  <c r="AK153" i="35" a="1"/>
  <c r="AK153" i="35" s="1"/>
  <c r="R153" i="35" a="1"/>
  <c r="R153" i="35" s="1"/>
  <c r="W153" i="35" a="1"/>
  <c r="W153" i="35" s="1"/>
  <c r="BJ153" i="35" a="1"/>
  <c r="BJ153" i="35" s="1"/>
  <c r="CD153" i="35" a="1"/>
  <c r="CD153" i="35" s="1"/>
  <c r="CV153" i="35" a="1"/>
  <c r="CV153" i="35" s="1"/>
  <c r="X153" i="35" a="1"/>
  <c r="X153" i="35" s="1"/>
  <c r="AR153" i="35" a="1"/>
  <c r="AR153" i="35" s="1"/>
  <c r="BK153" i="35" a="1"/>
  <c r="BK153" i="35" s="1"/>
  <c r="CE153" i="35" a="1"/>
  <c r="CE153" i="35" s="1"/>
  <c r="L153" i="35" a="1"/>
  <c r="L153" i="35" s="1"/>
  <c r="Y153" i="35" a="1"/>
  <c r="Y153" i="35" s="1"/>
  <c r="BL153" i="35" a="1"/>
  <c r="BL153" i="35" s="1"/>
  <c r="CF153" i="35" a="1"/>
  <c r="CF153" i="35" s="1"/>
  <c r="Z153" i="35" a="1"/>
  <c r="Z153" i="35" s="1"/>
  <c r="AS153" i="35" a="1"/>
  <c r="AS153" i="35" s="1"/>
  <c r="BM153" i="35" a="1"/>
  <c r="BM153" i="35" s="1"/>
  <c r="CG153" i="35" a="1"/>
  <c r="CG153" i="35" s="1"/>
  <c r="CQ153" i="35" a="1"/>
  <c r="CQ153" i="35" s="1"/>
  <c r="AA153" i="35" a="1"/>
  <c r="AA153" i="35" s="1"/>
  <c r="AT153" i="35" a="1"/>
  <c r="AT153" i="35" s="1"/>
  <c r="CH153" i="35" a="1"/>
  <c r="CH153" i="35" s="1"/>
  <c r="AB153" i="35" a="1"/>
  <c r="AB153" i="35" s="1"/>
  <c r="AU153" i="35" a="1"/>
  <c r="AU153" i="35" s="1"/>
  <c r="BN153" i="35" a="1"/>
  <c r="BN153" i="35" s="1"/>
  <c r="CI153" i="35" a="1"/>
  <c r="CI153" i="35" s="1"/>
  <c r="AC153" i="35" a="1"/>
  <c r="AC153" i="35" s="1"/>
  <c r="AV153" i="35" a="1"/>
  <c r="AV153" i="35" s="1"/>
  <c r="BO153" i="35" a="1"/>
  <c r="BO153" i="35" s="1"/>
  <c r="AD153" i="35" a="1"/>
  <c r="AD153" i="35" s="1"/>
  <c r="AW153" i="35" a="1"/>
  <c r="AW153" i="35" s="1"/>
  <c r="BP153" i="35" a="1"/>
  <c r="BP153" i="35" s="1"/>
  <c r="CJ153" i="35" a="1"/>
  <c r="CJ153" i="35" s="1"/>
  <c r="AE153" i="35" a="1"/>
  <c r="AE153" i="35" s="1"/>
  <c r="AX153" i="35" a="1"/>
  <c r="AX153" i="35" s="1"/>
  <c r="BQ153" i="35" a="1"/>
  <c r="BQ153" i="35" s="1"/>
  <c r="BY153" i="35" a="1"/>
  <c r="BY153" i="35" s="1"/>
  <c r="AF153" i="35" a="1"/>
  <c r="AF153" i="35" s="1"/>
  <c r="AY153" i="35" a="1"/>
  <c r="AY153" i="35" s="1"/>
  <c r="BR153" i="35" a="1"/>
  <c r="BR153" i="35" s="1"/>
  <c r="CK153" i="35" a="1"/>
  <c r="CK153" i="35" s="1"/>
  <c r="BE153" i="35" a="1"/>
  <c r="BE153" i="35" s="1"/>
  <c r="BF153" i="35" a="1"/>
  <c r="BF153" i="35" s="1"/>
  <c r="AG153" i="35" a="1"/>
  <c r="AG153" i="35" s="1"/>
  <c r="AZ153" i="35" a="1"/>
  <c r="AZ153" i="35" s="1"/>
  <c r="BS153" i="35" a="1"/>
  <c r="BS153" i="35" s="1"/>
  <c r="CL153" i="35" a="1"/>
  <c r="CL153" i="35" s="1"/>
  <c r="BD153" i="35" a="1"/>
  <c r="BD153" i="35" s="1"/>
  <c r="AM153" i="35" a="1"/>
  <c r="AM153" i="35" s="1"/>
  <c r="CT153" i="35" a="1"/>
  <c r="CT153" i="35" s="1"/>
  <c r="BA153" i="35" a="1"/>
  <c r="BA153" i="35" s="1"/>
  <c r="BT153" i="35" a="1"/>
  <c r="BT153" i="35" s="1"/>
  <c r="CM153" i="35" a="1"/>
  <c r="CM153" i="35" s="1"/>
  <c r="S153" i="35" a="1"/>
  <c r="S153" i="35" s="1"/>
  <c r="M153" i="35" a="1"/>
  <c r="M153" i="35" s="1"/>
  <c r="AH153" i="35" a="1"/>
  <c r="AH153" i="35" s="1"/>
  <c r="BB153" i="35" a="1"/>
  <c r="BB153" i="35" s="1"/>
  <c r="BU153" i="35" a="1"/>
  <c r="BU153" i="35" s="1"/>
  <c r="CN153" i="35" a="1"/>
  <c r="CN153" i="35" s="1"/>
  <c r="AJ153" i="35" a="1"/>
  <c r="AJ153" i="35" s="1"/>
  <c r="BC153" i="35" a="1"/>
  <c r="BC153" i="35" s="1"/>
  <c r="BW153" i="35" a="1"/>
  <c r="BW153" i="35" s="1"/>
  <c r="CP153" i="35" a="1"/>
  <c r="CP153" i="35" s="1"/>
  <c r="BX153" i="35" a="1"/>
  <c r="BX153" i="35" s="1"/>
  <c r="CR153" i="35" a="1"/>
  <c r="CR153" i="35" s="1"/>
  <c r="BZ153" i="35" a="1"/>
  <c r="BZ153" i="35" s="1"/>
  <c r="N153" i="35" a="1"/>
  <c r="N153" i="35" s="1"/>
  <c r="AI153" i="35" a="1"/>
  <c r="AI153" i="35" s="1"/>
  <c r="BV153" i="35" a="1"/>
  <c r="BV153" i="35" s="1"/>
  <c r="CO153" i="35" a="1"/>
  <c r="CO153" i="35" s="1"/>
  <c r="AL153" i="35" a="1"/>
  <c r="AL153" i="35" s="1"/>
  <c r="O153" i="35" a="1"/>
  <c r="O153" i="35" s="1"/>
  <c r="Q153" i="35" a="1"/>
  <c r="Q153" i="35" s="1"/>
  <c r="T153" i="35" a="1"/>
  <c r="T153" i="35" s="1"/>
  <c r="AO153" i="35" a="1"/>
  <c r="AO153" i="35" s="1"/>
  <c r="BG153" i="35" a="1"/>
  <c r="BG153" i="35" s="1"/>
  <c r="CA153" i="35" a="1"/>
  <c r="CA153" i="35" s="1"/>
  <c r="CS153" i="35" a="1"/>
  <c r="CS153" i="35" s="1"/>
  <c r="U153" i="35" a="1"/>
  <c r="U153" i="35" s="1"/>
  <c r="AP153" i="35" a="1"/>
  <c r="AP153" i="35" s="1"/>
  <c r="BH153" i="35" a="1"/>
  <c r="BH153" i="35" s="1"/>
  <c r="CB153" i="35" a="1"/>
  <c r="CB153" i="35" s="1"/>
  <c r="CU153" i="35" a="1"/>
  <c r="CU153" i="35" s="1"/>
  <c r="P153" i="35" a="1"/>
  <c r="P153" i="35" s="1"/>
  <c r="AN153" i="35" a="1"/>
  <c r="AN153" i="35" s="1"/>
  <c r="S348" i="23" a="1"/>
  <c r="S348" i="23" s="1"/>
  <c r="S104" i="13" s="1"/>
  <c r="L348" i="23" a="1"/>
  <c r="L348" i="23" s="1"/>
  <c r="L104" i="13" s="1"/>
  <c r="U348" i="23" a="1"/>
  <c r="U348" i="23" s="1"/>
  <c r="U104" i="13" s="1"/>
  <c r="AD348" i="23" a="1"/>
  <c r="AD348" i="23" s="1"/>
  <c r="AD104" i="13" s="1"/>
  <c r="AM348" i="23" a="1"/>
  <c r="AM348" i="23" s="1"/>
  <c r="AM104" i="13" s="1"/>
  <c r="AV348" i="23" a="1"/>
  <c r="AV348" i="23" s="1"/>
  <c r="AV104" i="13" s="1"/>
  <c r="BE348" i="23" a="1"/>
  <c r="BE348" i="23" s="1"/>
  <c r="BE104" i="13" s="1"/>
  <c r="BN348" i="23" a="1"/>
  <c r="BN348" i="23" s="1"/>
  <c r="BN104" i="13" s="1"/>
  <c r="BW348" i="23" a="1"/>
  <c r="BW348" i="23" s="1"/>
  <c r="BW104" i="13" s="1"/>
  <c r="CE348" i="23" a="1"/>
  <c r="CE348" i="23" s="1"/>
  <c r="CE104" i="13" s="1"/>
  <c r="CM348" i="23" a="1"/>
  <c r="CM348" i="23" s="1"/>
  <c r="CM104" i="13" s="1"/>
  <c r="CS348" i="23" a="1"/>
  <c r="CS348" i="23" s="1"/>
  <c r="CS104" i="13" s="1"/>
  <c r="AB348" i="23" a="1"/>
  <c r="AB348" i="23" s="1"/>
  <c r="AB104" i="13" s="1"/>
  <c r="BU348" i="23" a="1"/>
  <c r="BU348" i="23" s="1"/>
  <c r="BU104" i="13" s="1"/>
  <c r="T348" i="23" a="1"/>
  <c r="T348" i="23" s="1"/>
  <c r="T104" i="13" s="1"/>
  <c r="CD348" i="23" a="1"/>
  <c r="CD348" i="23" s="1"/>
  <c r="CD104" i="13" s="1"/>
  <c r="CU348" i="23" a="1"/>
  <c r="CU348" i="23" s="1"/>
  <c r="CU104" i="13" s="1"/>
  <c r="M348" i="23" a="1"/>
  <c r="M348" i="23" s="1"/>
  <c r="M104" i="13" s="1"/>
  <c r="V348" i="23" a="1"/>
  <c r="V348" i="23" s="1"/>
  <c r="V104" i="13" s="1"/>
  <c r="AE348" i="23" a="1"/>
  <c r="AE348" i="23" s="1"/>
  <c r="AE104" i="13" s="1"/>
  <c r="AN348" i="23" a="1"/>
  <c r="AN348" i="23" s="1"/>
  <c r="AN104" i="13" s="1"/>
  <c r="AW348" i="23" a="1"/>
  <c r="AW348" i="23" s="1"/>
  <c r="AW104" i="13" s="1"/>
  <c r="BF348" i="23" a="1"/>
  <c r="BF348" i="23" s="1"/>
  <c r="BF104" i="13" s="1"/>
  <c r="BP348" i="23" a="1"/>
  <c r="BP348" i="23" s="1"/>
  <c r="BP104" i="13" s="1"/>
  <c r="BX348" i="23" a="1"/>
  <c r="BX348" i="23" s="1"/>
  <c r="BX104" i="13" s="1"/>
  <c r="CF348" i="23" a="1"/>
  <c r="CF348" i="23" s="1"/>
  <c r="CF104" i="13" s="1"/>
  <c r="CN348" i="23" a="1"/>
  <c r="CN348" i="23" s="1"/>
  <c r="CN104" i="13" s="1"/>
  <c r="CT348" i="23" a="1"/>
  <c r="CT348" i="23" s="1"/>
  <c r="CT104" i="13" s="1"/>
  <c r="W348" i="23" a="1"/>
  <c r="W348" i="23" s="1"/>
  <c r="W104" i="13" s="1"/>
  <c r="AO348" i="23" a="1"/>
  <c r="AO348" i="23" s="1"/>
  <c r="AO104" i="13" s="1"/>
  <c r="BH348" i="23" a="1"/>
  <c r="BH348" i="23" s="1"/>
  <c r="BH104" i="13" s="1"/>
  <c r="BY348" i="23" a="1"/>
  <c r="BY348" i="23" s="1"/>
  <c r="BY104" i="13" s="1"/>
  <c r="CG348" i="23" a="1"/>
  <c r="CG348" i="23" s="1"/>
  <c r="CG104" i="13" s="1"/>
  <c r="AU348" i="23" a="1"/>
  <c r="AU348" i="23" s="1"/>
  <c r="AU104" i="13" s="1"/>
  <c r="BO348" i="23" a="1"/>
  <c r="BO348" i="23" s="1"/>
  <c r="BO104" i="13" s="1"/>
  <c r="N348" i="23" a="1"/>
  <c r="N348" i="23" s="1"/>
  <c r="N104" i="13" s="1"/>
  <c r="AF348" i="23" a="1"/>
  <c r="AF348" i="23" s="1"/>
  <c r="AF104" i="13" s="1"/>
  <c r="AX348" i="23" a="1"/>
  <c r="AX348" i="23" s="1"/>
  <c r="AX104" i="13" s="1"/>
  <c r="BQ348" i="23" a="1"/>
  <c r="BQ348" i="23" s="1"/>
  <c r="BQ104" i="13" s="1"/>
  <c r="R348" i="23" a="1"/>
  <c r="R348" i="23" s="1"/>
  <c r="R104" i="13" s="1"/>
  <c r="BL348" i="23" a="1"/>
  <c r="BL348" i="23" s="1"/>
  <c r="BL104" i="13" s="1"/>
  <c r="CC348" i="23" a="1"/>
  <c r="CC348" i="23" s="1"/>
  <c r="CC104" i="13" s="1"/>
  <c r="BD348" i="23" a="1"/>
  <c r="BD348" i="23" s="1"/>
  <c r="BD104" i="13" s="1"/>
  <c r="BG348" i="23" a="1"/>
  <c r="BG348" i="23" s="1"/>
  <c r="BG104" i="13" s="1"/>
  <c r="CV348" i="23" a="1"/>
  <c r="CV348" i="23" s="1"/>
  <c r="CV104" i="13" s="1"/>
  <c r="O348" i="23" a="1"/>
  <c r="O348" i="23" s="1"/>
  <c r="O104" i="13" s="1"/>
  <c r="X348" i="23" a="1"/>
  <c r="X348" i="23" s="1"/>
  <c r="X104" i="13" s="1"/>
  <c r="AG348" i="23" a="1"/>
  <c r="AG348" i="23" s="1"/>
  <c r="AG104" i="13" s="1"/>
  <c r="AP348" i="23" a="1"/>
  <c r="AP348" i="23" s="1"/>
  <c r="AP104" i="13" s="1"/>
  <c r="AZ348" i="23" a="1"/>
  <c r="AZ348" i="23" s="1"/>
  <c r="AZ104" i="13" s="1"/>
  <c r="BI348" i="23" a="1"/>
  <c r="BI348" i="23" s="1"/>
  <c r="BI104" i="13" s="1"/>
  <c r="BR348" i="23" a="1"/>
  <c r="BR348" i="23" s="1"/>
  <c r="BR104" i="13" s="1"/>
  <c r="BZ348" i="23" a="1"/>
  <c r="BZ348" i="23" s="1"/>
  <c r="BZ104" i="13" s="1"/>
  <c r="CH348" i="23" a="1"/>
  <c r="CH348" i="23" s="1"/>
  <c r="CH104" i="13" s="1"/>
  <c r="CO348" i="23" a="1"/>
  <c r="CO348" i="23" s="1"/>
  <c r="CO104" i="13" s="1"/>
  <c r="AK348" i="23" a="1"/>
  <c r="AK348" i="23" s="1"/>
  <c r="AK104" i="13" s="1"/>
  <c r="CL348" i="23" a="1"/>
  <c r="CL348" i="23" s="1"/>
  <c r="CL104" i="13" s="1"/>
  <c r="AY348" i="23" a="1"/>
  <c r="AY348" i="23" s="1"/>
  <c r="AY104" i="13" s="1"/>
  <c r="P348" i="23" a="1"/>
  <c r="P348" i="23" s="1"/>
  <c r="Y348" i="23" a="1"/>
  <c r="Y348" i="23" s="1"/>
  <c r="Y104" i="13" s="1"/>
  <c r="AH348" i="23" a="1"/>
  <c r="AH348" i="23" s="1"/>
  <c r="AH104" i="13" s="1"/>
  <c r="AR348" i="23" a="1"/>
  <c r="AR348" i="23" s="1"/>
  <c r="AR104" i="13" s="1"/>
  <c r="BA348" i="23" a="1"/>
  <c r="BA348" i="23" s="1"/>
  <c r="BA104" i="13" s="1"/>
  <c r="BJ348" i="23" a="1"/>
  <c r="BJ348" i="23" s="1"/>
  <c r="BJ104" i="13" s="1"/>
  <c r="BS348" i="23" a="1"/>
  <c r="BS348" i="23" s="1"/>
  <c r="BS104" i="13" s="1"/>
  <c r="CA348" i="23" a="1"/>
  <c r="CA348" i="23" s="1"/>
  <c r="CA104" i="13" s="1"/>
  <c r="CI348" i="23" a="1"/>
  <c r="CI348" i="23" s="1"/>
  <c r="CI104" i="13" s="1"/>
  <c r="CP348" i="23" a="1"/>
  <c r="CP348" i="23" s="1"/>
  <c r="CP104" i="13" s="1"/>
  <c r="AI348" i="23" a="1"/>
  <c r="AI348" i="23" s="1"/>
  <c r="AI104" i="13" s="1"/>
  <c r="BC348" i="23" a="1"/>
  <c r="BC348" i="23" s="1"/>
  <c r="BC104" i="13" s="1"/>
  <c r="CR348" i="23" a="1"/>
  <c r="CR348" i="23" s="1"/>
  <c r="CR104" i="13" s="1"/>
  <c r="AL348" i="23" a="1"/>
  <c r="AL348" i="23" s="1"/>
  <c r="AL104" i="13" s="1"/>
  <c r="BV348" i="23" a="1"/>
  <c r="BV348" i="23" s="1"/>
  <c r="BV104" i="13" s="1"/>
  <c r="AQ348" i="23" a="1"/>
  <c r="AQ348" i="23" s="1"/>
  <c r="AQ104" i="13" s="1"/>
  <c r="Q348" i="23" a="1"/>
  <c r="Q348" i="23" s="1"/>
  <c r="Q104" i="13" s="1"/>
  <c r="Z348" i="23" a="1"/>
  <c r="Z348" i="23" s="1"/>
  <c r="Z104" i="13" s="1"/>
  <c r="AJ348" i="23" a="1"/>
  <c r="AJ348" i="23" s="1"/>
  <c r="AJ104" i="13" s="1"/>
  <c r="AS348" i="23" a="1"/>
  <c r="AS348" i="23" s="1"/>
  <c r="AS104" i="13" s="1"/>
  <c r="BB348" i="23" a="1"/>
  <c r="BB348" i="23" s="1"/>
  <c r="BB104" i="13" s="1"/>
  <c r="BK348" i="23" a="1"/>
  <c r="BK348" i="23" s="1"/>
  <c r="BK104" i="13" s="1"/>
  <c r="BT348" i="23" a="1"/>
  <c r="BT348" i="23" s="1"/>
  <c r="BT104" i="13" s="1"/>
  <c r="CB348" i="23" a="1"/>
  <c r="CB348" i="23" s="1"/>
  <c r="CB104" i="13" s="1"/>
  <c r="CJ348" i="23" a="1"/>
  <c r="CJ348" i="23" s="1"/>
  <c r="CJ104" i="13" s="1"/>
  <c r="CQ348" i="23" a="1"/>
  <c r="CQ348" i="23" s="1"/>
  <c r="CQ104" i="13" s="1"/>
  <c r="AT348" i="23" a="1"/>
  <c r="AT348" i="23" s="1"/>
  <c r="AT104" i="13" s="1"/>
  <c r="CK348" i="23" a="1"/>
  <c r="CK348" i="23" s="1"/>
  <c r="CK104" i="13" s="1"/>
  <c r="AA348" i="23" a="1"/>
  <c r="AA348" i="23" s="1"/>
  <c r="AA104" i="13" s="1"/>
  <c r="AC348" i="23" a="1"/>
  <c r="AC348" i="23" s="1"/>
  <c r="AC104" i="13" s="1"/>
  <c r="BM348" i="23" a="1"/>
  <c r="BM348" i="23" s="1"/>
  <c r="BM104" i="13" s="1"/>
  <c r="Q349" i="23" a="1"/>
  <c r="Q349" i="23" s="1"/>
  <c r="Q105" i="13" s="1"/>
  <c r="Y349" i="23" a="1"/>
  <c r="Y349" i="23" s="1"/>
  <c r="Y105" i="13" s="1"/>
  <c r="AG349" i="23" a="1"/>
  <c r="AG349" i="23" s="1"/>
  <c r="AO349" i="23" a="1"/>
  <c r="AO349" i="23" s="1"/>
  <c r="AO105" i="13" s="1"/>
  <c r="AW349" i="23" a="1"/>
  <c r="AW349" i="23" s="1"/>
  <c r="AW105" i="13" s="1"/>
  <c r="BE349" i="23" a="1"/>
  <c r="BE349" i="23" s="1"/>
  <c r="BE105" i="13" s="1"/>
  <c r="BM349" i="23" a="1"/>
  <c r="BM349" i="23" s="1"/>
  <c r="BM105" i="13" s="1"/>
  <c r="BU349" i="23" a="1"/>
  <c r="BU349" i="23" s="1"/>
  <c r="BU105" i="13" s="1"/>
  <c r="CC349" i="23" a="1"/>
  <c r="CC349" i="23" s="1"/>
  <c r="CC105" i="13" s="1"/>
  <c r="CK349" i="23" a="1"/>
  <c r="CK349" i="23" s="1"/>
  <c r="CK105" i="13" s="1"/>
  <c r="CR349" i="23" a="1"/>
  <c r="CR349" i="23" s="1"/>
  <c r="CR105" i="13" s="1"/>
  <c r="O349" i="23" a="1"/>
  <c r="O349" i="23" s="1"/>
  <c r="O105" i="13" s="1"/>
  <c r="AU349" i="23" a="1"/>
  <c r="AU349" i="23" s="1"/>
  <c r="AU105" i="13" s="1"/>
  <c r="BC349" i="23" a="1"/>
  <c r="BC349" i="23" s="1"/>
  <c r="BC105" i="13" s="1"/>
  <c r="BS349" i="23" a="1"/>
  <c r="BS349" i="23" s="1"/>
  <c r="BS105" i="13" s="1"/>
  <c r="CA349" i="23" a="1"/>
  <c r="CA349" i="23" s="1"/>
  <c r="CA105" i="13" s="1"/>
  <c r="AF349" i="23" a="1"/>
  <c r="AF349" i="23" s="1"/>
  <c r="AF105" i="13" s="1"/>
  <c r="R349" i="23" a="1"/>
  <c r="R349" i="23" s="1"/>
  <c r="R105" i="13" s="1"/>
  <c r="Z349" i="23" a="1"/>
  <c r="Z349" i="23" s="1"/>
  <c r="Z105" i="13" s="1"/>
  <c r="AH349" i="23" a="1"/>
  <c r="AH349" i="23" s="1"/>
  <c r="AH105" i="13" s="1"/>
  <c r="AP349" i="23" a="1"/>
  <c r="AP349" i="23" s="1"/>
  <c r="AP105" i="13" s="1"/>
  <c r="AX349" i="23" a="1"/>
  <c r="AX349" i="23" s="1"/>
  <c r="AX105" i="13" s="1"/>
  <c r="BF349" i="23" a="1"/>
  <c r="BF349" i="23" s="1"/>
  <c r="BF105" i="13" s="1"/>
  <c r="BN349" i="23" a="1"/>
  <c r="BN349" i="23" s="1"/>
  <c r="BN105" i="13" s="1"/>
  <c r="BV349" i="23" a="1"/>
  <c r="BV349" i="23" s="1"/>
  <c r="BV105" i="13" s="1"/>
  <c r="CD349" i="23" a="1"/>
  <c r="CD349" i="23" s="1"/>
  <c r="CD105" i="13" s="1"/>
  <c r="CL349" i="23" a="1"/>
  <c r="CL349" i="23" s="1"/>
  <c r="CL105" i="13" s="1"/>
  <c r="AY349" i="23" a="1"/>
  <c r="AY349" i="23" s="1"/>
  <c r="AY105" i="13" s="1"/>
  <c r="CM349" i="23" a="1"/>
  <c r="CM349" i="23" s="1"/>
  <c r="CM105" i="13" s="1"/>
  <c r="CI349" i="23" a="1"/>
  <c r="CI349" i="23" s="1"/>
  <c r="CI105" i="13" s="1"/>
  <c r="AV349" i="23" a="1"/>
  <c r="AV349" i="23" s="1"/>
  <c r="AV105" i="13" s="1"/>
  <c r="CU349" i="23" a="1"/>
  <c r="CU349" i="23" s="1"/>
  <c r="CU105" i="13" s="1"/>
  <c r="S349" i="23" a="1"/>
  <c r="S349" i="23" s="1"/>
  <c r="S105" i="13" s="1"/>
  <c r="AA349" i="23" a="1"/>
  <c r="AA349" i="23" s="1"/>
  <c r="AA105" i="13" s="1"/>
  <c r="AI349" i="23" a="1"/>
  <c r="AI349" i="23" s="1"/>
  <c r="AI105" i="13" s="1"/>
  <c r="AQ349" i="23" a="1"/>
  <c r="AQ349" i="23" s="1"/>
  <c r="AQ105" i="13" s="1"/>
  <c r="BG349" i="23" a="1"/>
  <c r="BG349" i="23" s="1"/>
  <c r="BG105" i="13" s="1"/>
  <c r="BO349" i="23" a="1"/>
  <c r="BO349" i="23" s="1"/>
  <c r="BO105" i="13" s="1"/>
  <c r="BW349" i="23" a="1"/>
  <c r="BW349" i="23" s="1"/>
  <c r="BW105" i="13" s="1"/>
  <c r="CE349" i="23" a="1"/>
  <c r="CE349" i="23" s="1"/>
  <c r="CE105" i="13" s="1"/>
  <c r="CS349" i="23" a="1"/>
  <c r="CS349" i="23" s="1"/>
  <c r="CS105" i="13" s="1"/>
  <c r="AM349" i="23" a="1"/>
  <c r="AM349" i="23" s="1"/>
  <c r="AM105" i="13" s="1"/>
  <c r="X349" i="23" a="1"/>
  <c r="X349" i="23" s="1"/>
  <c r="X105" i="13" s="1"/>
  <c r="CB349" i="23" a="1"/>
  <c r="CB349" i="23" s="1"/>
  <c r="CB105" i="13" s="1"/>
  <c r="T349" i="23" a="1"/>
  <c r="T349" i="23" s="1"/>
  <c r="T105" i="13" s="1"/>
  <c r="AB349" i="23" a="1"/>
  <c r="AB349" i="23" s="1"/>
  <c r="AB105" i="13" s="1"/>
  <c r="AJ349" i="23" a="1"/>
  <c r="AJ349" i="23" s="1"/>
  <c r="AJ105" i="13" s="1"/>
  <c r="AR349" i="23" a="1"/>
  <c r="AR349" i="23" s="1"/>
  <c r="AR105" i="13" s="1"/>
  <c r="AZ349" i="23" a="1"/>
  <c r="AZ349" i="23" s="1"/>
  <c r="AZ105" i="13" s="1"/>
  <c r="BH349" i="23" a="1"/>
  <c r="BH349" i="23" s="1"/>
  <c r="BH105" i="13" s="1"/>
  <c r="BP349" i="23" a="1"/>
  <c r="BP349" i="23" s="1"/>
  <c r="BP105" i="13" s="1"/>
  <c r="BX349" i="23" a="1"/>
  <c r="BX349" i="23" s="1"/>
  <c r="BX105" i="13" s="1"/>
  <c r="CF349" i="23" a="1"/>
  <c r="CF349" i="23" s="1"/>
  <c r="CF105" i="13" s="1"/>
  <c r="CN349" i="23" a="1"/>
  <c r="CN349" i="23" s="1"/>
  <c r="CN105" i="13" s="1"/>
  <c r="CT349" i="23" a="1"/>
  <c r="CT349" i="23" s="1"/>
  <c r="CT105" i="13" s="1"/>
  <c r="AE349" i="23" a="1"/>
  <c r="AE349" i="23" s="1"/>
  <c r="AE105" i="13" s="1"/>
  <c r="P349" i="23" a="1"/>
  <c r="P349" i="23" s="1"/>
  <c r="P105" i="13" s="1"/>
  <c r="CQ349" i="23" a="1"/>
  <c r="CQ349" i="23" s="1"/>
  <c r="CQ105" i="13" s="1"/>
  <c r="M349" i="23" a="1"/>
  <c r="M349" i="23" s="1"/>
  <c r="M105" i="13" s="1"/>
  <c r="U349" i="23" a="1"/>
  <c r="U349" i="23" s="1"/>
  <c r="U105" i="13" s="1"/>
  <c r="AC349" i="23" a="1"/>
  <c r="AC349" i="23" s="1"/>
  <c r="AC105" i="13" s="1"/>
  <c r="AK349" i="23" a="1"/>
  <c r="AK349" i="23" s="1"/>
  <c r="AK105" i="13" s="1"/>
  <c r="AS349" i="23" a="1"/>
  <c r="AS349" i="23" s="1"/>
  <c r="AS105" i="13" s="1"/>
  <c r="BA349" i="23" a="1"/>
  <c r="BA349" i="23" s="1"/>
  <c r="BA105" i="13" s="1"/>
  <c r="BI349" i="23" a="1"/>
  <c r="BI349" i="23" s="1"/>
  <c r="BI105" i="13" s="1"/>
  <c r="BQ349" i="23" a="1"/>
  <c r="BQ349" i="23" s="1"/>
  <c r="BQ105" i="13" s="1"/>
  <c r="BY349" i="23" a="1"/>
  <c r="BY349" i="23" s="1"/>
  <c r="BY105" i="13" s="1"/>
  <c r="CG349" i="23" a="1"/>
  <c r="CG349" i="23" s="1"/>
  <c r="CG105" i="13" s="1"/>
  <c r="CV349" i="23" a="1"/>
  <c r="CV349" i="23" s="1"/>
  <c r="CV105" i="13" s="1"/>
  <c r="BK349" i="23" a="1"/>
  <c r="BK349" i="23" s="1"/>
  <c r="BK105" i="13" s="1"/>
  <c r="L349" i="23" a="1"/>
  <c r="L349" i="23" s="1"/>
  <c r="L105" i="13" s="1"/>
  <c r="AN349" i="23" a="1"/>
  <c r="AN349" i="23" s="1"/>
  <c r="AN105" i="13" s="1"/>
  <c r="BT349" i="23" a="1"/>
  <c r="BT349" i="23" s="1"/>
  <c r="BT105" i="13" s="1"/>
  <c r="N349" i="23" a="1"/>
  <c r="N349" i="23" s="1"/>
  <c r="N105" i="13" s="1"/>
  <c r="V349" i="23" a="1"/>
  <c r="V349" i="23" s="1"/>
  <c r="V105" i="13" s="1"/>
  <c r="AD349" i="23" a="1"/>
  <c r="AD349" i="23" s="1"/>
  <c r="AL349" i="23" a="1"/>
  <c r="AL349" i="23" s="1"/>
  <c r="AL105" i="13" s="1"/>
  <c r="AT349" i="23" a="1"/>
  <c r="AT349" i="23" s="1"/>
  <c r="AT105" i="13" s="1"/>
  <c r="BB349" i="23" a="1"/>
  <c r="BB349" i="23" s="1"/>
  <c r="BB105" i="13" s="1"/>
  <c r="BJ349" i="23" a="1"/>
  <c r="BJ349" i="23" s="1"/>
  <c r="BJ105" i="13" s="1"/>
  <c r="BR349" i="23" a="1"/>
  <c r="BR349" i="23" s="1"/>
  <c r="BR105" i="13" s="1"/>
  <c r="BZ349" i="23" a="1"/>
  <c r="BZ349" i="23" s="1"/>
  <c r="BZ105" i="13" s="1"/>
  <c r="CH349" i="23" a="1"/>
  <c r="CH349" i="23" s="1"/>
  <c r="CH105" i="13" s="1"/>
  <c r="CO349" i="23" a="1"/>
  <c r="CO349" i="23" s="1"/>
  <c r="CO105" i="13" s="1"/>
  <c r="W349" i="23" a="1"/>
  <c r="W349" i="23" s="1"/>
  <c r="W105" i="13" s="1"/>
  <c r="CP349" i="23" a="1"/>
  <c r="CP349" i="23" s="1"/>
  <c r="CP105" i="13" s="1"/>
  <c r="BD349" i="23" a="1"/>
  <c r="BD349" i="23" s="1"/>
  <c r="BD105" i="13" s="1"/>
  <c r="BL349" i="23" a="1"/>
  <c r="BL349" i="23" s="1"/>
  <c r="BL105" i="13" s="1"/>
  <c r="CJ349" i="23" a="1"/>
  <c r="CJ349" i="23" s="1"/>
  <c r="CJ105" i="13" s="1"/>
  <c r="AC331" i="23" a="1"/>
  <c r="AC331" i="23" s="1"/>
  <c r="AA331" i="23" a="1"/>
  <c r="AA331" i="23" s="1"/>
  <c r="L82" i="35" a="1"/>
  <c r="L82" i="35" s="1"/>
  <c r="L29" i="40" s="1"/>
  <c r="AK29" i="40"/>
  <c r="CV16" i="22"/>
  <c r="P331" i="23" a="1"/>
  <c r="P331" i="23" s="1"/>
  <c r="X331" i="23" a="1"/>
  <c r="X331" i="23" s="1"/>
  <c r="AF331" i="23" a="1"/>
  <c r="AF331" i="23" s="1"/>
  <c r="AN331" i="23" a="1"/>
  <c r="AN331" i="23" s="1"/>
  <c r="AV331" i="23" a="1"/>
  <c r="AV331" i="23" s="1"/>
  <c r="BD331" i="23" a="1"/>
  <c r="BD331" i="23" s="1"/>
  <c r="BL331" i="23" a="1"/>
  <c r="BL331" i="23" s="1"/>
  <c r="BT331" i="23" a="1"/>
  <c r="BT331" i="23" s="1"/>
  <c r="CB331" i="23" a="1"/>
  <c r="CB331" i="23" s="1"/>
  <c r="CJ331" i="23" a="1"/>
  <c r="CJ331" i="23" s="1"/>
  <c r="AS331" i="23" a="1"/>
  <c r="AS331" i="23" s="1"/>
  <c r="Q331" i="23" a="1"/>
  <c r="Q331" i="23" s="1"/>
  <c r="Y331" i="23" a="1"/>
  <c r="Y331" i="23" s="1"/>
  <c r="AG331" i="23" a="1"/>
  <c r="AG331" i="23" s="1"/>
  <c r="AO331" i="23" a="1"/>
  <c r="AO331" i="23" s="1"/>
  <c r="AW331" i="23" a="1"/>
  <c r="AW331" i="23" s="1"/>
  <c r="BE331" i="23" a="1"/>
  <c r="BE331" i="23" s="1"/>
  <c r="BM331" i="23" a="1"/>
  <c r="BM331" i="23" s="1"/>
  <c r="BU331" i="23" a="1"/>
  <c r="BU331" i="23" s="1"/>
  <c r="CC331" i="23" a="1"/>
  <c r="CC331" i="23" s="1"/>
  <c r="CK331" i="23" a="1"/>
  <c r="CK331" i="23" s="1"/>
  <c r="AK331" i="23" a="1"/>
  <c r="AK331" i="23" s="1"/>
  <c r="BI331" i="23" a="1"/>
  <c r="BI331" i="23" s="1"/>
  <c r="BY331" i="23" a="1"/>
  <c r="BY331" i="23" s="1"/>
  <c r="CG331" i="23" a="1"/>
  <c r="CG331" i="23" s="1"/>
  <c r="R331" i="23" a="1"/>
  <c r="R331" i="23" s="1"/>
  <c r="Z331" i="23" a="1"/>
  <c r="Z331" i="23" s="1"/>
  <c r="AH331" i="23" a="1"/>
  <c r="AH331" i="23" s="1"/>
  <c r="AP331" i="23" a="1"/>
  <c r="AP331" i="23" s="1"/>
  <c r="AX331" i="23" a="1"/>
  <c r="AX331" i="23" s="1"/>
  <c r="BF331" i="23" a="1"/>
  <c r="BF331" i="23" s="1"/>
  <c r="BN331" i="23" a="1"/>
  <c r="BN331" i="23" s="1"/>
  <c r="BV331" i="23" a="1"/>
  <c r="BV331" i="23" s="1"/>
  <c r="CD331" i="23" a="1"/>
  <c r="CD331" i="23" s="1"/>
  <c r="CL331" i="23" a="1"/>
  <c r="CL331" i="23" s="1"/>
  <c r="M331" i="23" a="1"/>
  <c r="M331" i="23" s="1"/>
  <c r="W331" i="23" a="1"/>
  <c r="W331" i="23" s="1"/>
  <c r="CA331" i="23" a="1"/>
  <c r="CA331" i="23" s="1"/>
  <c r="S331" i="23" a="1"/>
  <c r="S331" i="23" s="1"/>
  <c r="AI331" i="23" a="1"/>
  <c r="AI331" i="23" s="1"/>
  <c r="AQ331" i="23" a="1"/>
  <c r="AQ331" i="23" s="1"/>
  <c r="AY331" i="23" a="1"/>
  <c r="AY331" i="23" s="1"/>
  <c r="BG331" i="23" a="1"/>
  <c r="BG331" i="23" s="1"/>
  <c r="BO331" i="23" a="1"/>
  <c r="BO331" i="23" s="1"/>
  <c r="BW331" i="23" a="1"/>
  <c r="BW331" i="23" s="1"/>
  <c r="CE331" i="23" a="1"/>
  <c r="CE331" i="23" s="1"/>
  <c r="T331" i="23" a="1"/>
  <c r="T331" i="23" s="1"/>
  <c r="AB331" i="23" a="1"/>
  <c r="AB331" i="23" s="1"/>
  <c r="AJ331" i="23" a="1"/>
  <c r="AJ331" i="23" s="1"/>
  <c r="AR331" i="23" a="1"/>
  <c r="AR331" i="23" s="1"/>
  <c r="AZ331" i="23" a="1"/>
  <c r="AZ331" i="23" s="1"/>
  <c r="BH331" i="23" a="1"/>
  <c r="BH331" i="23" s="1"/>
  <c r="BP331" i="23" a="1"/>
  <c r="BP331" i="23" s="1"/>
  <c r="BX331" i="23" a="1"/>
  <c r="BX331" i="23" s="1"/>
  <c r="CF331" i="23" a="1"/>
  <c r="CF331" i="23" s="1"/>
  <c r="U331" i="23" a="1"/>
  <c r="U331" i="23" s="1"/>
  <c r="BQ331" i="23" a="1"/>
  <c r="BQ331" i="23" s="1"/>
  <c r="AM331" i="23" a="1"/>
  <c r="AM331" i="23" s="1"/>
  <c r="BA331" i="23" a="1"/>
  <c r="BA331" i="23" s="1"/>
  <c r="N331" i="23" a="1"/>
  <c r="N331" i="23" s="1"/>
  <c r="V331" i="23" a="1"/>
  <c r="V331" i="23" s="1"/>
  <c r="AD331" i="23" a="1"/>
  <c r="AD331" i="23" s="1"/>
  <c r="AL331" i="23" a="1"/>
  <c r="AL331" i="23" s="1"/>
  <c r="AT331" i="23" a="1"/>
  <c r="AT331" i="23" s="1"/>
  <c r="BB331" i="23" a="1"/>
  <c r="BB331" i="23" s="1"/>
  <c r="BJ331" i="23" a="1"/>
  <c r="BJ331" i="23" s="1"/>
  <c r="BR331" i="23" a="1"/>
  <c r="BR331" i="23" s="1"/>
  <c r="BZ331" i="23" a="1"/>
  <c r="BZ331" i="23" s="1"/>
  <c r="CH331" i="23" a="1"/>
  <c r="CH331" i="23" s="1"/>
  <c r="O331" i="23" a="1"/>
  <c r="O331" i="23" s="1"/>
  <c r="AE331" i="23" a="1"/>
  <c r="AE331" i="23" s="1"/>
  <c r="AU331" i="23" a="1"/>
  <c r="AU331" i="23" s="1"/>
  <c r="BC331" i="23" a="1"/>
  <c r="BC331" i="23" s="1"/>
  <c r="BK331" i="23" a="1"/>
  <c r="BK331" i="23" s="1"/>
  <c r="BS331" i="23" a="1"/>
  <c r="BS331" i="23" s="1"/>
  <c r="CI331" i="23" a="1"/>
  <c r="CI331" i="23" s="1"/>
  <c r="AL66" i="23"/>
  <c r="AF121" i="35" a="1"/>
  <c r="AF121" i="35" s="1"/>
  <c r="M121" i="35" a="1"/>
  <c r="M121" i="35" s="1"/>
  <c r="BC66" i="23"/>
  <c r="CC66" i="23"/>
  <c r="AS66" i="23"/>
  <c r="CT66" i="23"/>
  <c r="BS66" i="23"/>
  <c r="X66" i="23"/>
  <c r="AE118" i="35" a="1"/>
  <c r="AE118" i="35" s="1"/>
  <c r="BB66" i="23"/>
  <c r="AN66" i="23"/>
  <c r="Q66" i="23"/>
  <c r="AK66" i="23"/>
  <c r="CB66" i="23"/>
  <c r="AD66" i="23"/>
  <c r="CU20" i="13"/>
  <c r="CV331" i="23" a="1"/>
  <c r="CV331" i="23" s="1"/>
  <c r="CC81" i="35" a="1"/>
  <c r="CC81" i="35" s="1"/>
  <c r="CC24" i="40" s="1"/>
  <c r="CC190" i="40" s="1"/>
  <c r="AD81" i="35" a="1"/>
  <c r="AD81" i="35" s="1"/>
  <c r="AD24" i="40" s="1"/>
  <c r="CL118" i="35" a="1"/>
  <c r="CL118" i="35" s="1"/>
  <c r="CQ331" i="23" a="1"/>
  <c r="CQ331" i="23" s="1"/>
  <c r="CO331" i="23" a="1"/>
  <c r="CO331" i="23" s="1"/>
  <c r="CU331" i="23" a="1"/>
  <c r="CU331" i="23" s="1"/>
  <c r="CP331" i="23" a="1"/>
  <c r="CP331" i="23" s="1"/>
  <c r="CM331" i="23" a="1"/>
  <c r="CM331" i="23" s="1"/>
  <c r="CR331" i="23" a="1"/>
  <c r="CR331" i="23" s="1"/>
  <c r="CN331" i="23" a="1"/>
  <c r="CN331" i="23" s="1"/>
  <c r="CT331" i="23" a="1"/>
  <c r="CT331" i="23" s="1"/>
  <c r="CS331" i="23" a="1"/>
  <c r="CS331" i="23" s="1"/>
  <c r="L276" i="13"/>
  <c r="T332" i="23" a="1"/>
  <c r="T332" i="23" s="1"/>
  <c r="T276" i="13" s="1"/>
  <c r="AB332" i="23" a="1"/>
  <c r="AB332" i="23" s="1"/>
  <c r="AB276" i="13" s="1"/>
  <c r="AJ332" i="23" a="1"/>
  <c r="AJ332" i="23" s="1"/>
  <c r="AJ276" i="13" s="1"/>
  <c r="AR332" i="23" a="1"/>
  <c r="AR332" i="23" s="1"/>
  <c r="AR276" i="13" s="1"/>
  <c r="AZ332" i="23" a="1"/>
  <c r="AZ332" i="23" s="1"/>
  <c r="AZ276" i="13" s="1"/>
  <c r="BH332" i="23" a="1"/>
  <c r="BH332" i="23" s="1"/>
  <c r="BH276" i="13" s="1"/>
  <c r="BP332" i="23" a="1"/>
  <c r="BP332" i="23" s="1"/>
  <c r="BP276" i="13" s="1"/>
  <c r="BX332" i="23" a="1"/>
  <c r="BX332" i="23" s="1"/>
  <c r="BX276" i="13" s="1"/>
  <c r="CF332" i="23" a="1"/>
  <c r="CF332" i="23" s="1"/>
  <c r="CF276" i="13" s="1"/>
  <c r="CN332" i="23" a="1"/>
  <c r="CN332" i="23" s="1"/>
  <c r="CN276" i="13" s="1"/>
  <c r="N332" i="23" a="1"/>
  <c r="N332" i="23" s="1"/>
  <c r="N276" i="13" s="1"/>
  <c r="V332" i="23" a="1"/>
  <c r="V332" i="23" s="1"/>
  <c r="V276" i="13" s="1"/>
  <c r="AD332" i="23" a="1"/>
  <c r="AD332" i="23" s="1"/>
  <c r="AD276" i="13" s="1"/>
  <c r="AL332" i="23" a="1"/>
  <c r="AL332" i="23" s="1"/>
  <c r="AL276" i="13" s="1"/>
  <c r="AT332" i="23" a="1"/>
  <c r="AT332" i="23" s="1"/>
  <c r="AT276" i="13" s="1"/>
  <c r="BB332" i="23" a="1"/>
  <c r="BB332" i="23" s="1"/>
  <c r="BB276" i="13" s="1"/>
  <c r="BJ332" i="23" a="1"/>
  <c r="BJ332" i="23" s="1"/>
  <c r="BJ276" i="13" s="1"/>
  <c r="BR332" i="23" a="1"/>
  <c r="BR332" i="23" s="1"/>
  <c r="BR276" i="13" s="1"/>
  <c r="BZ332" i="23" a="1"/>
  <c r="BZ332" i="23" s="1"/>
  <c r="BZ276" i="13" s="1"/>
  <c r="CH332" i="23" a="1"/>
  <c r="CH332" i="23" s="1"/>
  <c r="CH276" i="13" s="1"/>
  <c r="CP332" i="23" a="1"/>
  <c r="CP332" i="23" s="1"/>
  <c r="CP276" i="13" s="1"/>
  <c r="O332" i="23" a="1"/>
  <c r="O332" i="23" s="1"/>
  <c r="O276" i="13" s="1"/>
  <c r="W332" i="23" a="1"/>
  <c r="W332" i="23" s="1"/>
  <c r="W276" i="13" s="1"/>
  <c r="AE332" i="23" a="1"/>
  <c r="AE332" i="23" s="1"/>
  <c r="AE276" i="13" s="1"/>
  <c r="AM332" i="23" a="1"/>
  <c r="AM332" i="23" s="1"/>
  <c r="AM276" i="13" s="1"/>
  <c r="AU332" i="23" a="1"/>
  <c r="AU332" i="23" s="1"/>
  <c r="AU276" i="13" s="1"/>
  <c r="BC332" i="23" a="1"/>
  <c r="BC332" i="23" s="1"/>
  <c r="BC276" i="13" s="1"/>
  <c r="BK332" i="23" a="1"/>
  <c r="BK332" i="23" s="1"/>
  <c r="BK276" i="13" s="1"/>
  <c r="BS332" i="23" a="1"/>
  <c r="BS332" i="23" s="1"/>
  <c r="BS276" i="13" s="1"/>
  <c r="CA332" i="23" a="1"/>
  <c r="CA332" i="23" s="1"/>
  <c r="CA276" i="13" s="1"/>
  <c r="CI332" i="23" a="1"/>
  <c r="CI332" i="23" s="1"/>
  <c r="CI276" i="13" s="1"/>
  <c r="CQ332" i="23" a="1"/>
  <c r="CQ332" i="23" s="1"/>
  <c r="CQ276" i="13" s="1"/>
  <c r="P332" i="23" a="1"/>
  <c r="P332" i="23" s="1"/>
  <c r="P276" i="13" s="1"/>
  <c r="X332" i="23" a="1"/>
  <c r="X332" i="23" s="1"/>
  <c r="X276" i="13" s="1"/>
  <c r="AF332" i="23" a="1"/>
  <c r="AF332" i="23" s="1"/>
  <c r="AF276" i="13" s="1"/>
  <c r="AN332" i="23" a="1"/>
  <c r="AN332" i="23" s="1"/>
  <c r="AN276" i="13" s="1"/>
  <c r="AV332" i="23" a="1"/>
  <c r="AV332" i="23" s="1"/>
  <c r="AV276" i="13" s="1"/>
  <c r="BD332" i="23" a="1"/>
  <c r="BD332" i="23" s="1"/>
  <c r="BD276" i="13" s="1"/>
  <c r="BL332" i="23" a="1"/>
  <c r="BL332" i="23" s="1"/>
  <c r="BL276" i="13" s="1"/>
  <c r="BT332" i="23" a="1"/>
  <c r="BT332" i="23" s="1"/>
  <c r="BT276" i="13" s="1"/>
  <c r="CB332" i="23" a="1"/>
  <c r="CB332" i="23" s="1"/>
  <c r="CB276" i="13" s="1"/>
  <c r="CJ332" i="23" a="1"/>
  <c r="CJ332" i="23" s="1"/>
  <c r="CJ276" i="13" s="1"/>
  <c r="CR332" i="23" a="1"/>
  <c r="CR332" i="23" s="1"/>
  <c r="CR276" i="13" s="1"/>
  <c r="Q332" i="23" a="1"/>
  <c r="Q332" i="23" s="1"/>
  <c r="Q276" i="13" s="1"/>
  <c r="Y332" i="23" a="1"/>
  <c r="Y332" i="23" s="1"/>
  <c r="Y276" i="13" s="1"/>
  <c r="AG332" i="23" a="1"/>
  <c r="AG332" i="23" s="1"/>
  <c r="AG276" i="13" s="1"/>
  <c r="AO332" i="23" a="1"/>
  <c r="AO332" i="23" s="1"/>
  <c r="AO276" i="13" s="1"/>
  <c r="AW332" i="23" a="1"/>
  <c r="AW332" i="23" s="1"/>
  <c r="AW276" i="13" s="1"/>
  <c r="BE332" i="23" a="1"/>
  <c r="BE332" i="23" s="1"/>
  <c r="BE276" i="13" s="1"/>
  <c r="BM332" i="23" a="1"/>
  <c r="BM332" i="23" s="1"/>
  <c r="BM276" i="13" s="1"/>
  <c r="BU332" i="23" a="1"/>
  <c r="BU332" i="23" s="1"/>
  <c r="BU276" i="13" s="1"/>
  <c r="CC332" i="23" a="1"/>
  <c r="CC332" i="23" s="1"/>
  <c r="CC276" i="13" s="1"/>
  <c r="CK332" i="23" a="1"/>
  <c r="CK332" i="23" s="1"/>
  <c r="CK276" i="13" s="1"/>
  <c r="CS332" i="23" a="1"/>
  <c r="CS332" i="23" s="1"/>
  <c r="CS276" i="13" s="1"/>
  <c r="M332" i="23" a="1"/>
  <c r="M332" i="23" s="1"/>
  <c r="M276" i="13" s="1"/>
  <c r="AI332" i="23" a="1"/>
  <c r="AI332" i="23" s="1"/>
  <c r="AI276" i="13" s="1"/>
  <c r="BF332" i="23" a="1"/>
  <c r="BF332" i="23" s="1"/>
  <c r="BF276" i="13" s="1"/>
  <c r="BY332" i="23" a="1"/>
  <c r="BY332" i="23" s="1"/>
  <c r="BY276" i="13" s="1"/>
  <c r="CV332" i="23" a="1"/>
  <c r="CV332" i="23" s="1"/>
  <c r="CV276" i="13" s="1"/>
  <c r="AQ332" i="23" a="1"/>
  <c r="AQ332" i="23" s="1"/>
  <c r="AQ276" i="13" s="1"/>
  <c r="CU332" i="23" a="1"/>
  <c r="CU332" i="23" s="1"/>
  <c r="CU276" i="13" s="1"/>
  <c r="R332" i="23" a="1"/>
  <c r="R332" i="23" s="1"/>
  <c r="R276" i="13" s="1"/>
  <c r="AK332" i="23" a="1"/>
  <c r="AK332" i="23" s="1"/>
  <c r="AK276" i="13" s="1"/>
  <c r="BG332" i="23" a="1"/>
  <c r="BG332" i="23" s="1"/>
  <c r="BG276" i="13" s="1"/>
  <c r="CD332" i="23" a="1"/>
  <c r="CD332" i="23" s="1"/>
  <c r="CD276" i="13" s="1"/>
  <c r="U332" i="23" a="1"/>
  <c r="U332" i="23" s="1"/>
  <c r="U276" i="13" s="1"/>
  <c r="BN332" i="23" a="1"/>
  <c r="BN332" i="23" s="1"/>
  <c r="BN276" i="13" s="1"/>
  <c r="BW332" i="23" a="1"/>
  <c r="BW332" i="23" s="1"/>
  <c r="BW276" i="13" s="1"/>
  <c r="S332" i="23" a="1"/>
  <c r="S332" i="23" s="1"/>
  <c r="S276" i="13" s="1"/>
  <c r="AP332" i="23" a="1"/>
  <c r="AP332" i="23" s="1"/>
  <c r="AP276" i="13" s="1"/>
  <c r="BI332" i="23" a="1"/>
  <c r="BI332" i="23" s="1"/>
  <c r="BI276" i="13" s="1"/>
  <c r="CE332" i="23" a="1"/>
  <c r="CE332" i="23" s="1"/>
  <c r="CE276" i="13" s="1"/>
  <c r="CG332" i="23" a="1"/>
  <c r="CG332" i="23" s="1"/>
  <c r="CG276" i="13" s="1"/>
  <c r="AH332" i="23" a="1"/>
  <c r="AH332" i="23" s="1"/>
  <c r="AH276" i="13" s="1"/>
  <c r="Z332" i="23" a="1"/>
  <c r="Z332" i="23" s="1"/>
  <c r="Z276" i="13" s="1"/>
  <c r="AS332" i="23" a="1"/>
  <c r="AS332" i="23" s="1"/>
  <c r="AS276" i="13" s="1"/>
  <c r="BO332" i="23" a="1"/>
  <c r="BO332" i="23" s="1"/>
  <c r="BO276" i="13" s="1"/>
  <c r="CL332" i="23" a="1"/>
  <c r="CL332" i="23" s="1"/>
  <c r="CL276" i="13" s="1"/>
  <c r="AY332" i="23" a="1"/>
  <c r="AY332" i="23" s="1"/>
  <c r="AY276" i="13" s="1"/>
  <c r="CO332" i="23" a="1"/>
  <c r="CO332" i="23" s="1"/>
  <c r="CO276" i="13" s="1"/>
  <c r="CT332" i="23" a="1"/>
  <c r="CT332" i="23" s="1"/>
  <c r="CT276" i="13" s="1"/>
  <c r="AA332" i="23" a="1"/>
  <c r="AA332" i="23" s="1"/>
  <c r="AA276" i="13" s="1"/>
  <c r="AX332" i="23" a="1"/>
  <c r="AX332" i="23" s="1"/>
  <c r="AX276" i="13" s="1"/>
  <c r="BQ332" i="23" a="1"/>
  <c r="BQ332" i="23" s="1"/>
  <c r="BQ276" i="13" s="1"/>
  <c r="CM332" i="23" a="1"/>
  <c r="CM332" i="23" s="1"/>
  <c r="CM276" i="13" s="1"/>
  <c r="AC332" i="23" a="1"/>
  <c r="AC332" i="23" s="1"/>
  <c r="AC276" i="13" s="1"/>
  <c r="BV332" i="23" a="1"/>
  <c r="BV332" i="23" s="1"/>
  <c r="BV276" i="13" s="1"/>
  <c r="BA332" i="23" a="1"/>
  <c r="BA332" i="23" s="1"/>
  <c r="BA276" i="13" s="1"/>
  <c r="S334" i="23" a="1"/>
  <c r="S334" i="23" s="1"/>
  <c r="S278" i="13" s="1"/>
  <c r="AA334" i="23" a="1"/>
  <c r="AA334" i="23" s="1"/>
  <c r="AA278" i="13" s="1"/>
  <c r="AI334" i="23" a="1"/>
  <c r="AI334" i="23" s="1"/>
  <c r="AI278" i="13" s="1"/>
  <c r="AQ334" i="23" a="1"/>
  <c r="AQ334" i="23" s="1"/>
  <c r="AQ278" i="13" s="1"/>
  <c r="AY334" i="23" a="1"/>
  <c r="AY334" i="23" s="1"/>
  <c r="AY278" i="13" s="1"/>
  <c r="BG334" i="23" a="1"/>
  <c r="BG334" i="23" s="1"/>
  <c r="BG278" i="13" s="1"/>
  <c r="BO334" i="23" a="1"/>
  <c r="BO334" i="23" s="1"/>
  <c r="BO278" i="13" s="1"/>
  <c r="BW334" i="23" a="1"/>
  <c r="BW334" i="23" s="1"/>
  <c r="BW278" i="13" s="1"/>
  <c r="CE334" i="23" a="1"/>
  <c r="CE334" i="23" s="1"/>
  <c r="CE278" i="13" s="1"/>
  <c r="CM334" i="23" a="1"/>
  <c r="CM334" i="23" s="1"/>
  <c r="CM278" i="13" s="1"/>
  <c r="CU334" i="23" a="1"/>
  <c r="CU334" i="23" s="1"/>
  <c r="CU278" i="13" s="1"/>
  <c r="M334" i="23" a="1"/>
  <c r="M334" i="23" s="1"/>
  <c r="M278" i="13" s="1"/>
  <c r="U334" i="23" a="1"/>
  <c r="U334" i="23" s="1"/>
  <c r="U278" i="13" s="1"/>
  <c r="AC334" i="23" a="1"/>
  <c r="AC334" i="23" s="1"/>
  <c r="AC278" i="13" s="1"/>
  <c r="AK334" i="23" a="1"/>
  <c r="AK334" i="23" s="1"/>
  <c r="AK278" i="13" s="1"/>
  <c r="AS334" i="23" a="1"/>
  <c r="AS334" i="23" s="1"/>
  <c r="AS278" i="13" s="1"/>
  <c r="BA334" i="23" a="1"/>
  <c r="BA334" i="23" s="1"/>
  <c r="BA278" i="13" s="1"/>
  <c r="BI334" i="23" a="1"/>
  <c r="BI334" i="23" s="1"/>
  <c r="BI278" i="13" s="1"/>
  <c r="BQ334" i="23" a="1"/>
  <c r="BQ334" i="23" s="1"/>
  <c r="BQ278" i="13" s="1"/>
  <c r="BY334" i="23" a="1"/>
  <c r="BY334" i="23" s="1"/>
  <c r="BY278" i="13" s="1"/>
  <c r="CG334" i="23" a="1"/>
  <c r="CG334" i="23" s="1"/>
  <c r="CG278" i="13" s="1"/>
  <c r="CO334" i="23" a="1"/>
  <c r="CO334" i="23" s="1"/>
  <c r="CO278" i="13" s="1"/>
  <c r="N334" i="23" a="1"/>
  <c r="N334" i="23" s="1"/>
  <c r="N278" i="13" s="1"/>
  <c r="V334" i="23" a="1"/>
  <c r="V334" i="23" s="1"/>
  <c r="V278" i="13" s="1"/>
  <c r="AD334" i="23" a="1"/>
  <c r="AD334" i="23" s="1"/>
  <c r="AD278" i="13" s="1"/>
  <c r="AL334" i="23" a="1"/>
  <c r="AL334" i="23" s="1"/>
  <c r="AL278" i="13" s="1"/>
  <c r="AT334" i="23" a="1"/>
  <c r="AT334" i="23" s="1"/>
  <c r="AT278" i="13" s="1"/>
  <c r="BB334" i="23" a="1"/>
  <c r="BB334" i="23" s="1"/>
  <c r="BB278" i="13" s="1"/>
  <c r="BJ334" i="23" a="1"/>
  <c r="BJ334" i="23" s="1"/>
  <c r="BJ278" i="13" s="1"/>
  <c r="BR334" i="23" a="1"/>
  <c r="BR334" i="23" s="1"/>
  <c r="BR278" i="13" s="1"/>
  <c r="BZ334" i="23" a="1"/>
  <c r="BZ334" i="23" s="1"/>
  <c r="BZ278" i="13" s="1"/>
  <c r="CH334" i="23" a="1"/>
  <c r="CH334" i="23" s="1"/>
  <c r="CH278" i="13" s="1"/>
  <c r="CP334" i="23" a="1"/>
  <c r="CP334" i="23" s="1"/>
  <c r="CP278" i="13" s="1"/>
  <c r="O334" i="23" a="1"/>
  <c r="O334" i="23" s="1"/>
  <c r="O278" i="13" s="1"/>
  <c r="W334" i="23" a="1"/>
  <c r="W334" i="23" s="1"/>
  <c r="W278" i="13" s="1"/>
  <c r="AE334" i="23" a="1"/>
  <c r="AE334" i="23" s="1"/>
  <c r="AE278" i="13" s="1"/>
  <c r="AM334" i="23" a="1"/>
  <c r="AM334" i="23" s="1"/>
  <c r="AM278" i="13" s="1"/>
  <c r="AU334" i="23" a="1"/>
  <c r="AU334" i="23" s="1"/>
  <c r="AU278" i="13" s="1"/>
  <c r="BC334" i="23" a="1"/>
  <c r="BC334" i="23" s="1"/>
  <c r="BC278" i="13" s="1"/>
  <c r="BK334" i="23" a="1"/>
  <c r="BK334" i="23" s="1"/>
  <c r="BK278" i="13" s="1"/>
  <c r="BS334" i="23" a="1"/>
  <c r="BS334" i="23" s="1"/>
  <c r="BS278" i="13" s="1"/>
  <c r="CA334" i="23" a="1"/>
  <c r="CA334" i="23" s="1"/>
  <c r="CA278" i="13" s="1"/>
  <c r="CI334" i="23" a="1"/>
  <c r="CI334" i="23" s="1"/>
  <c r="CI278" i="13" s="1"/>
  <c r="CQ334" i="23" a="1"/>
  <c r="CQ334" i="23" s="1"/>
  <c r="CQ278" i="13" s="1"/>
  <c r="P334" i="23" a="1"/>
  <c r="P334" i="23" s="1"/>
  <c r="P278" i="13" s="1"/>
  <c r="X334" i="23" a="1"/>
  <c r="X334" i="23" s="1"/>
  <c r="X278" i="13" s="1"/>
  <c r="AF334" i="23" a="1"/>
  <c r="AF334" i="23" s="1"/>
  <c r="AF278" i="13" s="1"/>
  <c r="AN334" i="23" a="1"/>
  <c r="AN334" i="23" s="1"/>
  <c r="AN278" i="13" s="1"/>
  <c r="AV334" i="23" a="1"/>
  <c r="AV334" i="23" s="1"/>
  <c r="AV278" i="13" s="1"/>
  <c r="BD334" i="23" a="1"/>
  <c r="BD334" i="23" s="1"/>
  <c r="BD278" i="13" s="1"/>
  <c r="BL334" i="23" a="1"/>
  <c r="BL334" i="23" s="1"/>
  <c r="BL278" i="13" s="1"/>
  <c r="BT334" i="23" a="1"/>
  <c r="BT334" i="23" s="1"/>
  <c r="BT278" i="13" s="1"/>
  <c r="CB334" i="23" a="1"/>
  <c r="CB334" i="23" s="1"/>
  <c r="CB278" i="13" s="1"/>
  <c r="CJ334" i="23" a="1"/>
  <c r="CJ334" i="23" s="1"/>
  <c r="CJ278" i="13" s="1"/>
  <c r="CR334" i="23" a="1"/>
  <c r="CR334" i="23" s="1"/>
  <c r="CR278" i="13" s="1"/>
  <c r="AB334" i="23" a="1"/>
  <c r="AB334" i="23" s="1"/>
  <c r="AB278" i="13" s="1"/>
  <c r="AX334" i="23" a="1"/>
  <c r="AX334" i="23" s="1"/>
  <c r="AX278" i="13" s="1"/>
  <c r="BU334" i="23" a="1"/>
  <c r="BU334" i="23" s="1"/>
  <c r="BU278" i="13" s="1"/>
  <c r="CN334" i="23" a="1"/>
  <c r="CN334" i="23" s="1"/>
  <c r="CN278" i="13" s="1"/>
  <c r="AG334" i="23" a="1"/>
  <c r="AG334" i="23" s="1"/>
  <c r="AG278" i="13" s="1"/>
  <c r="AZ334" i="23" a="1"/>
  <c r="AZ334" i="23" s="1"/>
  <c r="AZ278" i="13" s="1"/>
  <c r="CS334" i="23" a="1"/>
  <c r="CS334" i="23" s="1"/>
  <c r="CS278" i="13" s="1"/>
  <c r="AJ334" i="23" a="1"/>
  <c r="AJ334" i="23" s="1"/>
  <c r="AJ278" i="13" s="1"/>
  <c r="CV334" i="23" a="1"/>
  <c r="CV334" i="23" s="1"/>
  <c r="CV278" i="13" s="1"/>
  <c r="BV334" i="23" a="1"/>
  <c r="BV334" i="23" s="1"/>
  <c r="BV278" i="13" s="1"/>
  <c r="BF334" i="23" a="1"/>
  <c r="BF334" i="23" s="1"/>
  <c r="BF278" i="13" s="1"/>
  <c r="Z334" i="23" a="1"/>
  <c r="Z334" i="23" s="1"/>
  <c r="Z278" i="13" s="1"/>
  <c r="L334" i="23" a="1"/>
  <c r="L334" i="23" s="1"/>
  <c r="L278" i="13" s="1"/>
  <c r="AH334" i="23" a="1"/>
  <c r="AH334" i="23" s="1"/>
  <c r="AH278" i="13" s="1"/>
  <c r="BE334" i="23" a="1"/>
  <c r="BE334" i="23" s="1"/>
  <c r="BE278" i="13" s="1"/>
  <c r="BX334" i="23" a="1"/>
  <c r="BX334" i="23" s="1"/>
  <c r="BX278" i="13" s="1"/>
  <c r="CT334" i="23" a="1"/>
  <c r="CT334" i="23" s="1"/>
  <c r="CT278" i="13" s="1"/>
  <c r="Q334" i="23" a="1"/>
  <c r="Q334" i="23" s="1"/>
  <c r="Q278" i="13" s="1"/>
  <c r="CC334" i="23" a="1"/>
  <c r="CC334" i="23" s="1"/>
  <c r="CC278" i="13" s="1"/>
  <c r="BP334" i="23" a="1"/>
  <c r="BP334" i="23" s="1"/>
  <c r="BP278" i="13" s="1"/>
  <c r="R334" i="23" a="1"/>
  <c r="R334" i="23" s="1"/>
  <c r="R278" i="13" s="1"/>
  <c r="AO334" i="23" a="1"/>
  <c r="AO334" i="23" s="1"/>
  <c r="AO278" i="13" s="1"/>
  <c r="BH334" i="23" a="1"/>
  <c r="BH334" i="23" s="1"/>
  <c r="BH278" i="13" s="1"/>
  <c r="CD334" i="23" a="1"/>
  <c r="CD334" i="23" s="1"/>
  <c r="CD278" i="13" s="1"/>
  <c r="BN334" i="23" a="1"/>
  <c r="BN334" i="23" s="1"/>
  <c r="BN278" i="13" s="1"/>
  <c r="CL334" i="23" a="1"/>
  <c r="CL334" i="23" s="1"/>
  <c r="CL278" i="13" s="1"/>
  <c r="T334" i="23" a="1"/>
  <c r="T334" i="23" s="1"/>
  <c r="T278" i="13" s="1"/>
  <c r="AP334" i="23" a="1"/>
  <c r="AP334" i="23" s="1"/>
  <c r="AP278" i="13" s="1"/>
  <c r="BM334" i="23" a="1"/>
  <c r="BM334" i="23" s="1"/>
  <c r="BM278" i="13" s="1"/>
  <c r="CF334" i="23" a="1"/>
  <c r="CF334" i="23" s="1"/>
  <c r="CF278" i="13" s="1"/>
  <c r="Y334" i="23" a="1"/>
  <c r="Y334" i="23" s="1"/>
  <c r="Y278" i="13" s="1"/>
  <c r="AR334" i="23" a="1"/>
  <c r="AR334" i="23" s="1"/>
  <c r="AR278" i="13" s="1"/>
  <c r="CK334" i="23" a="1"/>
  <c r="CK334" i="23" s="1"/>
  <c r="CK278" i="13" s="1"/>
  <c r="AW334" i="23" a="1"/>
  <c r="AW334" i="23" s="1"/>
  <c r="AW278" i="13" s="1"/>
  <c r="L333" i="23" a="1"/>
  <c r="L333" i="23" s="1"/>
  <c r="L277" i="13" s="1"/>
  <c r="T333" i="23" a="1"/>
  <c r="T333" i="23" s="1"/>
  <c r="T277" i="13" s="1"/>
  <c r="AB333" i="23" a="1"/>
  <c r="AB333" i="23" s="1"/>
  <c r="AB277" i="13" s="1"/>
  <c r="AJ333" i="23" a="1"/>
  <c r="AJ333" i="23" s="1"/>
  <c r="AJ277" i="13" s="1"/>
  <c r="AR333" i="23" a="1"/>
  <c r="AR333" i="23" s="1"/>
  <c r="AR277" i="13" s="1"/>
  <c r="AZ333" i="23" a="1"/>
  <c r="AZ333" i="23" s="1"/>
  <c r="AZ277" i="13" s="1"/>
  <c r="BH333" i="23" a="1"/>
  <c r="BH333" i="23" s="1"/>
  <c r="BH277" i="13" s="1"/>
  <c r="BP333" i="23" a="1"/>
  <c r="BP333" i="23" s="1"/>
  <c r="BP277" i="13" s="1"/>
  <c r="BX333" i="23" a="1"/>
  <c r="BX333" i="23" s="1"/>
  <c r="BX277" i="13" s="1"/>
  <c r="CF333" i="23" a="1"/>
  <c r="CF333" i="23" s="1"/>
  <c r="CF277" i="13" s="1"/>
  <c r="CN333" i="23" a="1"/>
  <c r="CN333" i="23" s="1"/>
  <c r="CN277" i="13" s="1"/>
  <c r="CV333" i="23" a="1"/>
  <c r="CV333" i="23" s="1"/>
  <c r="CV277" i="13" s="1"/>
  <c r="N333" i="23" a="1"/>
  <c r="N333" i="23" s="1"/>
  <c r="N277" i="13" s="1"/>
  <c r="V333" i="23" a="1"/>
  <c r="V333" i="23" s="1"/>
  <c r="V277" i="13" s="1"/>
  <c r="AD333" i="23" a="1"/>
  <c r="AD333" i="23" s="1"/>
  <c r="AD277" i="13" s="1"/>
  <c r="AL333" i="23" a="1"/>
  <c r="AL333" i="23" s="1"/>
  <c r="AL277" i="13" s="1"/>
  <c r="AT333" i="23" a="1"/>
  <c r="AT333" i="23" s="1"/>
  <c r="AT277" i="13" s="1"/>
  <c r="BB333" i="23" a="1"/>
  <c r="BB333" i="23" s="1"/>
  <c r="BB277" i="13" s="1"/>
  <c r="BJ333" i="23" a="1"/>
  <c r="BJ333" i="23" s="1"/>
  <c r="BJ277" i="13" s="1"/>
  <c r="BR333" i="23" a="1"/>
  <c r="BR333" i="23" s="1"/>
  <c r="BR277" i="13" s="1"/>
  <c r="BZ333" i="23" a="1"/>
  <c r="BZ333" i="23" s="1"/>
  <c r="BZ277" i="13" s="1"/>
  <c r="CH333" i="23" a="1"/>
  <c r="CH333" i="23" s="1"/>
  <c r="CH277" i="13" s="1"/>
  <c r="CP333" i="23" a="1"/>
  <c r="CP333" i="23" s="1"/>
  <c r="CP277" i="13" s="1"/>
  <c r="O333" i="23" a="1"/>
  <c r="O333" i="23" s="1"/>
  <c r="O277" i="13" s="1"/>
  <c r="W333" i="23" a="1"/>
  <c r="W333" i="23" s="1"/>
  <c r="W277" i="13" s="1"/>
  <c r="AE333" i="23" a="1"/>
  <c r="AE333" i="23" s="1"/>
  <c r="AE277" i="13" s="1"/>
  <c r="AM333" i="23" a="1"/>
  <c r="AM333" i="23" s="1"/>
  <c r="AM277" i="13" s="1"/>
  <c r="AU333" i="23" a="1"/>
  <c r="AU333" i="23" s="1"/>
  <c r="AU277" i="13" s="1"/>
  <c r="BC333" i="23" a="1"/>
  <c r="BC333" i="23" s="1"/>
  <c r="BC277" i="13" s="1"/>
  <c r="BK333" i="23" a="1"/>
  <c r="BK333" i="23" s="1"/>
  <c r="BK277" i="13" s="1"/>
  <c r="BS333" i="23" a="1"/>
  <c r="BS333" i="23" s="1"/>
  <c r="BS277" i="13" s="1"/>
  <c r="CA333" i="23" a="1"/>
  <c r="CA333" i="23" s="1"/>
  <c r="CA277" i="13" s="1"/>
  <c r="CI333" i="23" a="1"/>
  <c r="CI333" i="23" s="1"/>
  <c r="CI277" i="13" s="1"/>
  <c r="CQ333" i="23" a="1"/>
  <c r="CQ333" i="23" s="1"/>
  <c r="CQ277" i="13" s="1"/>
  <c r="P333" i="23" a="1"/>
  <c r="P333" i="23" s="1"/>
  <c r="P277" i="13" s="1"/>
  <c r="X333" i="23" a="1"/>
  <c r="X333" i="23" s="1"/>
  <c r="X277" i="13" s="1"/>
  <c r="AF333" i="23" a="1"/>
  <c r="AF333" i="23" s="1"/>
  <c r="AF277" i="13" s="1"/>
  <c r="AN333" i="23" a="1"/>
  <c r="AN333" i="23" s="1"/>
  <c r="AN277" i="13" s="1"/>
  <c r="AV333" i="23" a="1"/>
  <c r="AV333" i="23" s="1"/>
  <c r="AV277" i="13" s="1"/>
  <c r="BD333" i="23" a="1"/>
  <c r="BD333" i="23" s="1"/>
  <c r="BD277" i="13" s="1"/>
  <c r="BL333" i="23" a="1"/>
  <c r="BL333" i="23" s="1"/>
  <c r="BL277" i="13" s="1"/>
  <c r="BT333" i="23" a="1"/>
  <c r="BT333" i="23" s="1"/>
  <c r="BT277" i="13" s="1"/>
  <c r="CB333" i="23" a="1"/>
  <c r="CB333" i="23" s="1"/>
  <c r="CB277" i="13" s="1"/>
  <c r="CJ333" i="23" a="1"/>
  <c r="CJ333" i="23" s="1"/>
  <c r="CJ277" i="13" s="1"/>
  <c r="CR333" i="23" a="1"/>
  <c r="CR333" i="23" s="1"/>
  <c r="CR277" i="13" s="1"/>
  <c r="Q333" i="23" a="1"/>
  <c r="Q333" i="23" s="1"/>
  <c r="Q277" i="13" s="1"/>
  <c r="Y333" i="23" a="1"/>
  <c r="Y333" i="23" s="1"/>
  <c r="Y277" i="13" s="1"/>
  <c r="AG333" i="23" a="1"/>
  <c r="AG333" i="23" s="1"/>
  <c r="AG277" i="13" s="1"/>
  <c r="AO333" i="23" a="1"/>
  <c r="AO333" i="23" s="1"/>
  <c r="AO277" i="13" s="1"/>
  <c r="AW333" i="23" a="1"/>
  <c r="AW333" i="23" s="1"/>
  <c r="AW277" i="13" s="1"/>
  <c r="BE333" i="23" a="1"/>
  <c r="BE333" i="23" s="1"/>
  <c r="BE277" i="13" s="1"/>
  <c r="BM333" i="23" a="1"/>
  <c r="BM333" i="23" s="1"/>
  <c r="BM277" i="13" s="1"/>
  <c r="BU333" i="23" a="1"/>
  <c r="BU333" i="23" s="1"/>
  <c r="BU277" i="13" s="1"/>
  <c r="CC333" i="23" a="1"/>
  <c r="CC333" i="23" s="1"/>
  <c r="CC277" i="13" s="1"/>
  <c r="CK333" i="23" a="1"/>
  <c r="CK333" i="23" s="1"/>
  <c r="CK277" i="13" s="1"/>
  <c r="CS333" i="23" a="1"/>
  <c r="CS333" i="23" s="1"/>
  <c r="CS277" i="13" s="1"/>
  <c r="AH333" i="23" a="1"/>
  <c r="AH333" i="23" s="1"/>
  <c r="AH277" i="13" s="1"/>
  <c r="BA333" i="23" a="1"/>
  <c r="BA333" i="23" s="1"/>
  <c r="BA277" i="13" s="1"/>
  <c r="BW333" i="23" a="1"/>
  <c r="BW333" i="23" s="1"/>
  <c r="BW277" i="13" s="1"/>
  <c r="CT333" i="23" a="1"/>
  <c r="CT333" i="23" s="1"/>
  <c r="CT277" i="13" s="1"/>
  <c r="AI333" i="23" a="1"/>
  <c r="AI333" i="23" s="1"/>
  <c r="AI277" i="13" s="1"/>
  <c r="BY333" i="23" a="1"/>
  <c r="BY333" i="23" s="1"/>
  <c r="BY277" i="13" s="1"/>
  <c r="S333" i="23" a="1"/>
  <c r="S333" i="23" s="1"/>
  <c r="S277" i="13" s="1"/>
  <c r="BI333" i="23" a="1"/>
  <c r="BI333" i="23" s="1"/>
  <c r="BI277" i="13" s="1"/>
  <c r="CO333" i="23" a="1"/>
  <c r="CO333" i="23" s="1"/>
  <c r="CO277" i="13" s="1"/>
  <c r="M333" i="23" a="1"/>
  <c r="M333" i="23" s="1"/>
  <c r="M277" i="13" s="1"/>
  <c r="BF333" i="23" a="1"/>
  <c r="BF333" i="23" s="1"/>
  <c r="BF277" i="13" s="1"/>
  <c r="CU333" i="23" a="1"/>
  <c r="CU333" i="23" s="1"/>
  <c r="CU277" i="13" s="1"/>
  <c r="AP333" i="23" a="1"/>
  <c r="AP333" i="23" s="1"/>
  <c r="AP277" i="13" s="1"/>
  <c r="CE333" i="23" a="1"/>
  <c r="CE333" i="23" s="1"/>
  <c r="CE277" i="13" s="1"/>
  <c r="R333" i="23" a="1"/>
  <c r="R333" i="23" s="1"/>
  <c r="R277" i="13" s="1"/>
  <c r="AK333" i="23" a="1"/>
  <c r="AK333" i="23" s="1"/>
  <c r="AK277" i="13" s="1"/>
  <c r="BG333" i="23" a="1"/>
  <c r="BG333" i="23" s="1"/>
  <c r="BG277" i="13" s="1"/>
  <c r="CD333" i="23" a="1"/>
  <c r="CD333" i="23" s="1"/>
  <c r="CD277" i="13" s="1"/>
  <c r="AY333" i="23" a="1"/>
  <c r="AY333" i="23" s="1"/>
  <c r="AY277" i="13" s="1"/>
  <c r="U333" i="23" a="1"/>
  <c r="U333" i="23" s="1"/>
  <c r="U277" i="13" s="1"/>
  <c r="AQ333" i="23" a="1"/>
  <c r="AQ333" i="23" s="1"/>
  <c r="AQ277" i="13" s="1"/>
  <c r="BN333" i="23" a="1"/>
  <c r="BN333" i="23" s="1"/>
  <c r="BN277" i="13" s="1"/>
  <c r="CG333" i="23" a="1"/>
  <c r="CG333" i="23" s="1"/>
  <c r="CG277" i="13" s="1"/>
  <c r="AX333" i="23" a="1"/>
  <c r="AX333" i="23" s="1"/>
  <c r="AX277" i="13" s="1"/>
  <c r="CM333" i="23" a="1"/>
  <c r="CM333" i="23" s="1"/>
  <c r="CM277" i="13" s="1"/>
  <c r="BV333" i="23" a="1"/>
  <c r="BV333" i="23" s="1"/>
  <c r="BV277" i="13" s="1"/>
  <c r="Z333" i="23" a="1"/>
  <c r="Z333" i="23" s="1"/>
  <c r="Z277" i="13" s="1"/>
  <c r="AS333" i="23" a="1"/>
  <c r="AS333" i="23" s="1"/>
  <c r="AS277" i="13" s="1"/>
  <c r="BO333" i="23" a="1"/>
  <c r="BO333" i="23" s="1"/>
  <c r="BO277" i="13" s="1"/>
  <c r="CL333" i="23" a="1"/>
  <c r="CL333" i="23" s="1"/>
  <c r="CL277" i="13" s="1"/>
  <c r="AA333" i="23" a="1"/>
  <c r="AA333" i="23" s="1"/>
  <c r="AA277" i="13" s="1"/>
  <c r="BQ333" i="23" a="1"/>
  <c r="BQ333" i="23" s="1"/>
  <c r="BQ277" i="13" s="1"/>
  <c r="AC277" i="13"/>
  <c r="R335" i="23" a="1"/>
  <c r="R335" i="23" s="1"/>
  <c r="R279" i="13" s="1"/>
  <c r="Z335" i="23" a="1"/>
  <c r="Z335" i="23" s="1"/>
  <c r="Z279" i="13" s="1"/>
  <c r="AH335" i="23" a="1"/>
  <c r="AH335" i="23" s="1"/>
  <c r="AH279" i="13" s="1"/>
  <c r="AP335" i="23" a="1"/>
  <c r="AP335" i="23" s="1"/>
  <c r="AP279" i="13" s="1"/>
  <c r="AX335" i="23" a="1"/>
  <c r="AX335" i="23" s="1"/>
  <c r="AX279" i="13" s="1"/>
  <c r="BF335" i="23" a="1"/>
  <c r="BF335" i="23" s="1"/>
  <c r="BF279" i="13" s="1"/>
  <c r="BN335" i="23" a="1"/>
  <c r="BN335" i="23" s="1"/>
  <c r="BN279" i="13" s="1"/>
  <c r="BV335" i="23" a="1"/>
  <c r="BV335" i="23" s="1"/>
  <c r="BV279" i="13" s="1"/>
  <c r="CD335" i="23" a="1"/>
  <c r="CD335" i="23" s="1"/>
  <c r="CD279" i="13" s="1"/>
  <c r="CL335" i="23" a="1"/>
  <c r="CL335" i="23" s="1"/>
  <c r="CL279" i="13" s="1"/>
  <c r="CT335" i="23" a="1"/>
  <c r="CT335" i="23" s="1"/>
  <c r="CT279" i="13" s="1"/>
  <c r="L335" i="23" a="1"/>
  <c r="L335" i="23" s="1"/>
  <c r="L279" i="13" s="1"/>
  <c r="T335" i="23" a="1"/>
  <c r="T335" i="23" s="1"/>
  <c r="T279" i="13" s="1"/>
  <c r="AB335" i="23" a="1"/>
  <c r="AB335" i="23" s="1"/>
  <c r="AB279" i="13" s="1"/>
  <c r="AJ335" i="23" a="1"/>
  <c r="AJ335" i="23" s="1"/>
  <c r="AJ279" i="13" s="1"/>
  <c r="AR335" i="23" a="1"/>
  <c r="AR335" i="23" s="1"/>
  <c r="AR279" i="13" s="1"/>
  <c r="AZ335" i="23" a="1"/>
  <c r="AZ335" i="23" s="1"/>
  <c r="AZ279" i="13" s="1"/>
  <c r="BH335" i="23" a="1"/>
  <c r="BH335" i="23" s="1"/>
  <c r="BH279" i="13" s="1"/>
  <c r="BP335" i="23" a="1"/>
  <c r="BP335" i="23" s="1"/>
  <c r="BP279" i="13" s="1"/>
  <c r="BX335" i="23" a="1"/>
  <c r="BX335" i="23" s="1"/>
  <c r="BX279" i="13" s="1"/>
  <c r="CF335" i="23" a="1"/>
  <c r="CF335" i="23" s="1"/>
  <c r="CF279" i="13" s="1"/>
  <c r="CN335" i="23" a="1"/>
  <c r="CN335" i="23" s="1"/>
  <c r="CN279" i="13" s="1"/>
  <c r="CV335" i="23" a="1"/>
  <c r="CV335" i="23" s="1"/>
  <c r="CV279" i="13" s="1"/>
  <c r="M335" i="23" a="1"/>
  <c r="M335" i="23" s="1"/>
  <c r="M279" i="13" s="1"/>
  <c r="U335" i="23" a="1"/>
  <c r="U335" i="23" s="1"/>
  <c r="U279" i="13" s="1"/>
  <c r="AC335" i="23" a="1"/>
  <c r="AC335" i="23" s="1"/>
  <c r="AC279" i="13" s="1"/>
  <c r="AK335" i="23" a="1"/>
  <c r="AK335" i="23" s="1"/>
  <c r="AK279" i="13" s="1"/>
  <c r="AS335" i="23" a="1"/>
  <c r="AS335" i="23" s="1"/>
  <c r="AS279" i="13" s="1"/>
  <c r="BA335" i="23" a="1"/>
  <c r="BA335" i="23" s="1"/>
  <c r="BA279" i="13" s="1"/>
  <c r="BI335" i="23" a="1"/>
  <c r="BI335" i="23" s="1"/>
  <c r="BI279" i="13" s="1"/>
  <c r="BQ335" i="23" a="1"/>
  <c r="BQ335" i="23" s="1"/>
  <c r="BQ279" i="13" s="1"/>
  <c r="BY335" i="23" a="1"/>
  <c r="BY335" i="23" s="1"/>
  <c r="BY279" i="13" s="1"/>
  <c r="CG335" i="23" a="1"/>
  <c r="CG335" i="23" s="1"/>
  <c r="CG279" i="13" s="1"/>
  <c r="CO335" i="23" a="1"/>
  <c r="CO335" i="23" s="1"/>
  <c r="CO279" i="13" s="1"/>
  <c r="N335" i="23" a="1"/>
  <c r="N335" i="23" s="1"/>
  <c r="N279" i="13" s="1"/>
  <c r="V335" i="23" a="1"/>
  <c r="V335" i="23" s="1"/>
  <c r="V279" i="13" s="1"/>
  <c r="AD335" i="23" a="1"/>
  <c r="AD335" i="23" s="1"/>
  <c r="AD279" i="13" s="1"/>
  <c r="AL335" i="23" a="1"/>
  <c r="AL335" i="23" s="1"/>
  <c r="AL279" i="13" s="1"/>
  <c r="AT335" i="23" a="1"/>
  <c r="AT335" i="23" s="1"/>
  <c r="AT279" i="13" s="1"/>
  <c r="BB335" i="23" a="1"/>
  <c r="BB335" i="23" s="1"/>
  <c r="BB279" i="13" s="1"/>
  <c r="BJ335" i="23" a="1"/>
  <c r="BJ335" i="23" s="1"/>
  <c r="BJ279" i="13" s="1"/>
  <c r="BR335" i="23" a="1"/>
  <c r="BR335" i="23" s="1"/>
  <c r="BR279" i="13" s="1"/>
  <c r="BZ335" i="23" a="1"/>
  <c r="BZ335" i="23" s="1"/>
  <c r="BZ279" i="13" s="1"/>
  <c r="CH335" i="23" a="1"/>
  <c r="CH335" i="23" s="1"/>
  <c r="CH279" i="13" s="1"/>
  <c r="CP335" i="23" a="1"/>
  <c r="CP335" i="23" s="1"/>
  <c r="CP279" i="13" s="1"/>
  <c r="O335" i="23" a="1"/>
  <c r="O335" i="23" s="1"/>
  <c r="O279" i="13" s="1"/>
  <c r="W335" i="23" a="1"/>
  <c r="W335" i="23" s="1"/>
  <c r="W279" i="13" s="1"/>
  <c r="AE335" i="23" a="1"/>
  <c r="AE335" i="23" s="1"/>
  <c r="AE279" i="13" s="1"/>
  <c r="AM335" i="23" a="1"/>
  <c r="AM335" i="23" s="1"/>
  <c r="AM279" i="13" s="1"/>
  <c r="AU335" i="23" a="1"/>
  <c r="AU335" i="23" s="1"/>
  <c r="AU279" i="13" s="1"/>
  <c r="BC335" i="23" a="1"/>
  <c r="BC335" i="23" s="1"/>
  <c r="BC279" i="13" s="1"/>
  <c r="BK335" i="23" a="1"/>
  <c r="BK335" i="23" s="1"/>
  <c r="BK279" i="13" s="1"/>
  <c r="BS335" i="23" a="1"/>
  <c r="BS335" i="23" s="1"/>
  <c r="BS279" i="13" s="1"/>
  <c r="CA335" i="23" a="1"/>
  <c r="CA335" i="23" s="1"/>
  <c r="CA279" i="13" s="1"/>
  <c r="CI335" i="23" a="1"/>
  <c r="CI335" i="23" s="1"/>
  <c r="CI279" i="13" s="1"/>
  <c r="CQ335" i="23" a="1"/>
  <c r="CQ335" i="23" s="1"/>
  <c r="CQ279" i="13" s="1"/>
  <c r="Y335" i="23" a="1"/>
  <c r="Y335" i="23" s="1"/>
  <c r="Y279" i="13" s="1"/>
  <c r="AV335" i="23" a="1"/>
  <c r="AV335" i="23" s="1"/>
  <c r="AV279" i="13" s="1"/>
  <c r="BO335" i="23" a="1"/>
  <c r="BO335" i="23" s="1"/>
  <c r="BO279" i="13" s="1"/>
  <c r="CK335" i="23" a="1"/>
  <c r="CK335" i="23" s="1"/>
  <c r="CK279" i="13" s="1"/>
  <c r="AA335" i="23" a="1"/>
  <c r="AA335" i="23" s="1"/>
  <c r="AA279" i="13" s="1"/>
  <c r="AW335" i="23" a="1"/>
  <c r="AW335" i="23" s="1"/>
  <c r="AW279" i="13" s="1"/>
  <c r="CM335" i="23" a="1"/>
  <c r="CM335" i="23" s="1"/>
  <c r="CM279" i="13" s="1"/>
  <c r="AF335" i="23" a="1"/>
  <c r="AF335" i="23" s="1"/>
  <c r="AF279" i="13" s="1"/>
  <c r="CR335" i="23" a="1"/>
  <c r="CR335" i="23" s="1"/>
  <c r="CR279" i="13" s="1"/>
  <c r="BW335" i="23" a="1"/>
  <c r="BW335" i="23" s="1"/>
  <c r="BW279" i="13" s="1"/>
  <c r="AQ335" i="23" a="1"/>
  <c r="AQ335" i="23" s="1"/>
  <c r="AQ279" i="13" s="1"/>
  <c r="BT335" i="23" a="1"/>
  <c r="BT335" i="23" s="1"/>
  <c r="BT279" i="13" s="1"/>
  <c r="AG335" i="23" a="1"/>
  <c r="AG335" i="23" s="1"/>
  <c r="AG279" i="13" s="1"/>
  <c r="CS335" i="23" a="1"/>
  <c r="CS335" i="23" s="1"/>
  <c r="CS279" i="13" s="1"/>
  <c r="BM335" i="23" a="1"/>
  <c r="BM335" i="23" s="1"/>
  <c r="BM279" i="13" s="1"/>
  <c r="AY335" i="23" a="1"/>
  <c r="AY335" i="23" s="1"/>
  <c r="AY279" i="13" s="1"/>
  <c r="BU335" i="23" a="1"/>
  <c r="BU335" i="23" s="1"/>
  <c r="BU279" i="13" s="1"/>
  <c r="BD335" i="23" a="1"/>
  <c r="BD335" i="23" s="1"/>
  <c r="BD279" i="13" s="1"/>
  <c r="CJ335" i="23" a="1"/>
  <c r="CJ335" i="23" s="1"/>
  <c r="CJ279" i="13" s="1"/>
  <c r="P335" i="23" a="1"/>
  <c r="P335" i="23" s="1"/>
  <c r="P279" i="13" s="1"/>
  <c r="AI335" i="23" a="1"/>
  <c r="AI335" i="23" s="1"/>
  <c r="AI279" i="13" s="1"/>
  <c r="BE335" i="23" a="1"/>
  <c r="BE335" i="23" s="1"/>
  <c r="BE279" i="13" s="1"/>
  <c r="CB335" i="23" a="1"/>
  <c r="CB335" i="23" s="1"/>
  <c r="CB279" i="13" s="1"/>
  <c r="CU335" i="23" a="1"/>
  <c r="CU335" i="23" s="1"/>
  <c r="CU279" i="13" s="1"/>
  <c r="S335" i="23" a="1"/>
  <c r="S335" i="23" s="1"/>
  <c r="S279" i="13" s="1"/>
  <c r="BL335" i="23" a="1"/>
  <c r="BL335" i="23" s="1"/>
  <c r="BL279" i="13" s="1"/>
  <c r="Q335" i="23" a="1"/>
  <c r="Q335" i="23" s="1"/>
  <c r="Q279" i="13" s="1"/>
  <c r="AN335" i="23" a="1"/>
  <c r="AN335" i="23" s="1"/>
  <c r="AN279" i="13" s="1"/>
  <c r="BG335" i="23" a="1"/>
  <c r="BG335" i="23" s="1"/>
  <c r="BG279" i="13" s="1"/>
  <c r="CC335" i="23" a="1"/>
  <c r="CC335" i="23" s="1"/>
  <c r="CC279" i="13" s="1"/>
  <c r="AO335" i="23" a="1"/>
  <c r="AO335" i="23" s="1"/>
  <c r="AO279" i="13" s="1"/>
  <c r="CE335" i="23" a="1"/>
  <c r="CE335" i="23" s="1"/>
  <c r="CE279" i="13" s="1"/>
  <c r="X335" i="23" a="1"/>
  <c r="X335" i="23" s="1"/>
  <c r="X279" i="13" s="1"/>
  <c r="M119" i="35" a="1"/>
  <c r="M119" i="35" s="1"/>
  <c r="M37" i="13"/>
  <c r="BG37" i="13"/>
  <c r="Z65" i="23"/>
  <c r="AS120" i="35" a="1"/>
  <c r="AS120" i="35" s="1"/>
  <c r="BF120" i="35" a="1"/>
  <c r="BF120" i="35" s="1"/>
  <c r="BH120" i="35" a="1"/>
  <c r="BH120" i="35" s="1"/>
  <c r="AD120" i="35" a="1"/>
  <c r="AD120" i="35" s="1"/>
  <c r="CP120" i="35" a="1"/>
  <c r="CP120" i="35" s="1"/>
  <c r="BS120" i="35" a="1"/>
  <c r="BS120" i="35" s="1"/>
  <c r="AW120" i="35" a="1"/>
  <c r="AW120" i="35" s="1"/>
  <c r="U120" i="35" a="1"/>
  <c r="U120" i="35" s="1"/>
  <c r="S120" i="35" a="1"/>
  <c r="S120" i="35" s="1"/>
  <c r="CO120" i="35" a="1"/>
  <c r="CO120" i="35" s="1"/>
  <c r="AQ120" i="35" a="1"/>
  <c r="AQ120" i="35" s="1"/>
  <c r="CR120" i="35" a="1"/>
  <c r="CR120" i="35" s="1"/>
  <c r="AP120" i="35" a="1"/>
  <c r="AP120" i="35" s="1"/>
  <c r="BP120" i="35" a="1"/>
  <c r="BP120" i="35" s="1"/>
  <c r="AL120" i="35" a="1"/>
  <c r="AL120" i="35" s="1"/>
  <c r="O120" i="35" a="1"/>
  <c r="O120" i="35" s="1"/>
  <c r="CA120" i="35" a="1"/>
  <c r="CA120" i="35" s="1"/>
  <c r="BE120" i="35" a="1"/>
  <c r="BE120" i="35" s="1"/>
  <c r="CJ120" i="35" a="1"/>
  <c r="CJ120" i="35" s="1"/>
  <c r="AX120" i="35" a="1"/>
  <c r="AX120" i="35" s="1"/>
  <c r="CB120" i="35" a="1"/>
  <c r="CB120" i="35" s="1"/>
  <c r="L120" i="35" a="1"/>
  <c r="L120" i="35" s="1"/>
  <c r="BX120" i="35" a="1"/>
  <c r="BX120" i="35" s="1"/>
  <c r="AT120" i="35" a="1"/>
  <c r="AT120" i="35" s="1"/>
  <c r="W120" i="35" a="1"/>
  <c r="W120" i="35" s="1"/>
  <c r="CI120" i="35" a="1"/>
  <c r="CI120" i="35" s="1"/>
  <c r="BM120" i="35" a="1"/>
  <c r="BM120" i="35" s="1"/>
  <c r="BT120" i="35" a="1"/>
  <c r="BT120" i="35" s="1"/>
  <c r="AA120" i="35" a="1"/>
  <c r="AA120" i="35" s="1"/>
  <c r="Z120" i="35" a="1"/>
  <c r="Z120" i="35" s="1"/>
  <c r="AV120" i="35" a="1"/>
  <c r="AV120" i="35" s="1"/>
  <c r="AB120" i="35" a="1"/>
  <c r="AB120" i="35" s="1"/>
  <c r="CN120" i="35" a="1"/>
  <c r="CN120" i="35" s="1"/>
  <c r="BJ120" i="35" a="1"/>
  <c r="BJ120" i="35" s="1"/>
  <c r="AM120" i="35" a="1"/>
  <c r="AM120" i="35" s="1"/>
  <c r="Q120" i="35" a="1"/>
  <c r="Q120" i="35" s="1"/>
  <c r="CC120" i="35" a="1"/>
  <c r="CC120" i="35" s="1"/>
  <c r="AN120" i="35" a="1"/>
  <c r="AN120" i="35" s="1"/>
  <c r="CG120" i="35" a="1"/>
  <c r="CG120" i="35" s="1"/>
  <c r="CE120" i="35" a="1"/>
  <c r="CE120" i="35" s="1"/>
  <c r="BY120" i="35" a="1"/>
  <c r="BY120" i="35" s="1"/>
  <c r="BW120" i="35" a="1"/>
  <c r="BW120" i="35" s="1"/>
  <c r="CT120" i="35" a="1"/>
  <c r="CT120" i="35" s="1"/>
  <c r="AF120" i="35" a="1"/>
  <c r="AF120" i="35" s="1"/>
  <c r="AJ120" i="35" a="1"/>
  <c r="AJ120" i="35" s="1"/>
  <c r="CV120" i="35" a="1"/>
  <c r="CV120" i="35" s="1"/>
  <c r="BR120" i="35" a="1"/>
  <c r="BR120" i="35" s="1"/>
  <c r="AU120" i="35" a="1"/>
  <c r="AU120" i="35" s="1"/>
  <c r="Y120" i="35" a="1"/>
  <c r="Y120" i="35" s="1"/>
  <c r="CK120" i="35" a="1"/>
  <c r="CK120" i="35" s="1"/>
  <c r="X120" i="35" a="1"/>
  <c r="X120" i="35" s="1"/>
  <c r="BQ120" i="35" a="1"/>
  <c r="BQ120" i="35" s="1"/>
  <c r="BO120" i="35" a="1"/>
  <c r="BO120" i="35" s="1"/>
  <c r="BZ120" i="35" a="1"/>
  <c r="BZ120" i="35" s="1"/>
  <c r="BU120" i="35" a="1"/>
  <c r="BU120" i="35" s="1"/>
  <c r="BG120" i="35" a="1"/>
  <c r="BG120" i="35" s="1"/>
  <c r="BV120" i="35" a="1"/>
  <c r="BV120" i="35" s="1"/>
  <c r="CQ120" i="35" a="1"/>
  <c r="CQ120" i="35" s="1"/>
  <c r="BD120" i="35" a="1"/>
  <c r="BD120" i="35" s="1"/>
  <c r="AO120" i="35" a="1"/>
  <c r="AO120" i="35" s="1"/>
  <c r="BN120" i="35" a="1"/>
  <c r="BN120" i="35" s="1"/>
  <c r="T120" i="35" a="1"/>
  <c r="T120" i="35" s="1"/>
  <c r="CH120" i="35" a="1"/>
  <c r="CH120" i="35" s="1"/>
  <c r="CS120" i="35" a="1"/>
  <c r="CS120" i="35" s="1"/>
  <c r="N120" i="35" a="1"/>
  <c r="N120" i="35" s="1"/>
  <c r="AG120" i="35" a="1"/>
  <c r="AG120" i="35" s="1"/>
  <c r="CM120" i="35" a="1"/>
  <c r="CM120" i="35" s="1"/>
  <c r="BL120" i="35" a="1"/>
  <c r="BL120" i="35" s="1"/>
  <c r="AR120" i="35" a="1"/>
  <c r="AR120" i="35" s="1"/>
  <c r="AE120" i="35" a="1"/>
  <c r="AE120" i="35" s="1"/>
  <c r="BA120" i="35" a="1"/>
  <c r="BA120" i="35" s="1"/>
  <c r="CU120" i="35" a="1"/>
  <c r="CU120" i="35" s="1"/>
  <c r="BI120" i="35" a="1"/>
  <c r="BI120" i="35" s="1"/>
  <c r="P120" i="35" a="1"/>
  <c r="P120" i="35" s="1"/>
  <c r="AZ120" i="35" a="1"/>
  <c r="AZ120" i="35" s="1"/>
  <c r="BC120" i="35" a="1"/>
  <c r="BC120" i="35" s="1"/>
  <c r="AK120" i="35" a="1"/>
  <c r="AK120" i="35" s="1"/>
  <c r="AY120" i="35" a="1"/>
  <c r="AY120" i="35" s="1"/>
  <c r="CD120" i="35" a="1"/>
  <c r="CD120" i="35" s="1"/>
  <c r="M120" i="35" a="1"/>
  <c r="M120" i="35" s="1"/>
  <c r="V120" i="35" a="1"/>
  <c r="V120" i="35" s="1"/>
  <c r="R120" i="35" a="1"/>
  <c r="R120" i="35" s="1"/>
  <c r="AC120" i="35" a="1"/>
  <c r="AC120" i="35" s="1"/>
  <c r="BB120" i="35" a="1"/>
  <c r="BB120" i="35" s="1"/>
  <c r="AH120" i="35" a="1"/>
  <c r="AH120" i="35" s="1"/>
  <c r="CL120" i="35" a="1"/>
  <c r="CL120" i="35" s="1"/>
  <c r="CF120" i="35" a="1"/>
  <c r="CF120" i="35" s="1"/>
  <c r="BK120" i="35" a="1"/>
  <c r="BK120" i="35" s="1"/>
  <c r="AI120" i="35" a="1"/>
  <c r="AI120" i="35" s="1"/>
  <c r="U119" i="35" a="1"/>
  <c r="U119" i="35" s="1"/>
  <c r="AM119" i="35" a="1"/>
  <c r="AM119" i="35" s="1"/>
  <c r="AK119" i="35" a="1"/>
  <c r="AK119" i="35" s="1"/>
  <c r="BQ119" i="35" a="1"/>
  <c r="BQ119" i="35" s="1"/>
  <c r="BH119" i="35" a="1"/>
  <c r="BH119" i="35" s="1"/>
  <c r="BV119" i="35" a="1"/>
  <c r="BV119" i="35" s="1"/>
  <c r="BN119" i="35" a="1"/>
  <c r="BN119" i="35" s="1"/>
  <c r="N119" i="35" a="1"/>
  <c r="N119" i="35" s="1"/>
  <c r="AQ119" i="35" a="1"/>
  <c r="AQ119" i="35" s="1"/>
  <c r="CC119" i="35" a="1"/>
  <c r="CC119" i="35" s="1"/>
  <c r="Q119" i="35" a="1"/>
  <c r="Q119" i="35" s="1"/>
  <c r="BL119" i="35" a="1"/>
  <c r="BL119" i="35" s="1"/>
  <c r="AL119" i="35" a="1"/>
  <c r="AL119" i="35" s="1"/>
  <c r="CN119" i="35" a="1"/>
  <c r="CN119" i="35" s="1"/>
  <c r="W119" i="35" a="1"/>
  <c r="W119" i="35" s="1"/>
  <c r="BF119" i="35" a="1"/>
  <c r="BF119" i="35" s="1"/>
  <c r="AX119" i="35" a="1"/>
  <c r="AX119" i="35" s="1"/>
  <c r="CQ119" i="35" a="1"/>
  <c r="CQ119" i="35" s="1"/>
  <c r="CO119" i="35" a="1"/>
  <c r="CO119" i="35" s="1"/>
  <c r="CT119" i="35" a="1"/>
  <c r="CT119" i="35" s="1"/>
  <c r="AI119" i="35" a="1"/>
  <c r="AI119" i="35" s="1"/>
  <c r="BU119" i="35" a="1"/>
  <c r="BU119" i="35" s="1"/>
  <c r="BD119" i="35" a="1"/>
  <c r="BD119" i="35" s="1"/>
  <c r="CP119" i="35" a="1"/>
  <c r="CP119" i="35" s="1"/>
  <c r="AD119" i="35" a="1"/>
  <c r="AD119" i="35" s="1"/>
  <c r="BA119" i="35" a="1"/>
  <c r="BA119" i="35" s="1"/>
  <c r="CI119" i="35" a="1"/>
  <c r="CI119" i="35" s="1"/>
  <c r="AR119" i="35" a="1"/>
  <c r="AR119" i="35" s="1"/>
  <c r="AP119" i="35" a="1"/>
  <c r="AP119" i="35" s="1"/>
  <c r="CU119" i="35" a="1"/>
  <c r="CU119" i="35" s="1"/>
  <c r="AH119" i="35" a="1"/>
  <c r="AH119" i="35" s="1"/>
  <c r="CA119" i="35" a="1"/>
  <c r="CA119" i="35" s="1"/>
  <c r="BY119" i="35" a="1"/>
  <c r="BY119" i="35" s="1"/>
  <c r="CM119" i="35" a="1"/>
  <c r="CM119" i="35" s="1"/>
  <c r="AA119" i="35" a="1"/>
  <c r="AA119" i="35" s="1"/>
  <c r="BM119" i="35" a="1"/>
  <c r="BM119" i="35" s="1"/>
  <c r="AV119" i="35" a="1"/>
  <c r="AV119" i="35" s="1"/>
  <c r="CH119" i="35" a="1"/>
  <c r="CH119" i="35" s="1"/>
  <c r="V119" i="35" a="1"/>
  <c r="V119" i="35" s="1"/>
  <c r="BC119" i="35" a="1"/>
  <c r="BC119" i="35" s="1"/>
  <c r="BP119" i="35" a="1"/>
  <c r="BP119" i="35" s="1"/>
  <c r="AU119" i="35" a="1"/>
  <c r="AU119" i="35" s="1"/>
  <c r="AS119" i="35" a="1"/>
  <c r="AS119" i="35" s="1"/>
  <c r="BW119" i="35" a="1"/>
  <c r="BW119" i="35" s="1"/>
  <c r="AW119" i="35" a="1"/>
  <c r="AW119" i="35" s="1"/>
  <c r="AF119" i="35" a="1"/>
  <c r="AF119" i="35" s="1"/>
  <c r="BR119" i="35" a="1"/>
  <c r="BR119" i="35" s="1"/>
  <c r="L119" i="35" a="1"/>
  <c r="L119" i="35" s="1"/>
  <c r="BS119" i="35" a="1"/>
  <c r="BS119" i="35" s="1"/>
  <c r="AZ119" i="35" a="1"/>
  <c r="AZ119" i="35" s="1"/>
  <c r="AC119" i="35" a="1"/>
  <c r="AC119" i="35" s="1"/>
  <c r="BO119" i="35" a="1"/>
  <c r="BO119" i="35" s="1"/>
  <c r="AO119" i="35" a="1"/>
  <c r="AO119" i="35" s="1"/>
  <c r="CJ119" i="35" a="1"/>
  <c r="CJ119" i="35" s="1"/>
  <c r="CV119" i="35" a="1"/>
  <c r="CV119" i="35" s="1"/>
  <c r="BX119" i="35" a="1"/>
  <c r="BX119" i="35" s="1"/>
  <c r="T119" i="35" a="1"/>
  <c r="T119" i="35" s="1"/>
  <c r="CD119" i="35" a="1"/>
  <c r="CD119" i="35" s="1"/>
  <c r="AT119" i="35" a="1"/>
  <c r="AT119" i="35" s="1"/>
  <c r="O119" i="35" a="1"/>
  <c r="O119" i="35" s="1"/>
  <c r="AY119" i="35" a="1"/>
  <c r="AY119" i="35" s="1"/>
  <c r="AG119" i="35" a="1"/>
  <c r="AG119" i="35" s="1"/>
  <c r="CF119" i="35" a="1"/>
  <c r="CF119" i="35" s="1"/>
  <c r="S119" i="35" a="1"/>
  <c r="S119" i="35" s="1"/>
  <c r="BJ119" i="35" a="1"/>
  <c r="BJ119" i="35" s="1"/>
  <c r="AJ119" i="35" a="1"/>
  <c r="AJ119" i="35" s="1"/>
  <c r="P119" i="35" a="1"/>
  <c r="P119" i="35" s="1"/>
  <c r="R119" i="35" a="1"/>
  <c r="R119" i="35" s="1"/>
  <c r="CG119" i="35" a="1"/>
  <c r="CG119" i="35" s="1"/>
  <c r="Z119" i="35" a="1"/>
  <c r="Z119" i="35" s="1"/>
  <c r="BI119" i="35" a="1"/>
  <c r="BI119" i="35" s="1"/>
  <c r="AN119" i="35" a="1"/>
  <c r="AN119" i="35" s="1"/>
  <c r="X119" i="35" a="1"/>
  <c r="X119" i="35" s="1"/>
  <c r="CS119" i="35" a="1"/>
  <c r="CS119" i="35" s="1"/>
  <c r="BB119" i="35" a="1"/>
  <c r="BB119" i="35" s="1"/>
  <c r="AB119" i="35" a="1"/>
  <c r="AB119" i="35" s="1"/>
  <c r="CR119" i="35" a="1"/>
  <c r="CR119" i="35" s="1"/>
  <c r="CE119" i="35" a="1"/>
  <c r="CE119" i="35" s="1"/>
  <c r="CK119" i="35" a="1"/>
  <c r="CK119" i="35" s="1"/>
  <c r="CB119" i="35" a="1"/>
  <c r="CB119" i="35" s="1"/>
  <c r="BZ119" i="35" a="1"/>
  <c r="BZ119" i="35" s="1"/>
  <c r="Y119" i="35" a="1"/>
  <c r="Y119" i="35" s="1"/>
  <c r="CL119" i="35" a="1"/>
  <c r="CL119" i="35" s="1"/>
  <c r="BK119" i="35" a="1"/>
  <c r="BK119" i="35" s="1"/>
  <c r="BG119" i="35" a="1"/>
  <c r="BG119" i="35" s="1"/>
  <c r="BE119" i="35" a="1"/>
  <c r="BE119" i="35" s="1"/>
  <c r="BT119" i="35" a="1"/>
  <c r="BT119" i="35" s="1"/>
  <c r="P118" i="35" a="1"/>
  <c r="P118" i="35" s="1"/>
  <c r="BJ118" i="35" a="1"/>
  <c r="BJ118" i="35" s="1"/>
  <c r="BE118" i="35" a="1"/>
  <c r="BE118" i="35" s="1"/>
  <c r="BR118" i="35" a="1"/>
  <c r="BR118" i="35" s="1"/>
  <c r="AX118" i="35" a="1"/>
  <c r="AX118" i="35" s="1"/>
  <c r="AB118" i="35" a="1"/>
  <c r="AB118" i="35" s="1"/>
  <c r="CQ118" i="35" a="1"/>
  <c r="CQ118" i="35" s="1"/>
  <c r="BI118" i="35" a="1"/>
  <c r="BI118" i="35" s="1"/>
  <c r="CU118" i="35" a="1"/>
  <c r="CU118" i="35" s="1"/>
  <c r="AT118" i="35" a="1"/>
  <c r="AT118" i="35" s="1"/>
  <c r="BB118" i="35" a="1"/>
  <c r="BB118" i="35" s="1"/>
  <c r="BF118" i="35" a="1"/>
  <c r="BF118" i="35" s="1"/>
  <c r="AJ118" i="35" a="1"/>
  <c r="AJ118" i="35" s="1"/>
  <c r="CD118" i="35" a="1"/>
  <c r="CD118" i="35" s="1"/>
  <c r="BQ118" i="35" a="1"/>
  <c r="BQ118" i="35" s="1"/>
  <c r="AM118" i="35" a="1"/>
  <c r="AM118" i="35" s="1"/>
  <c r="CP118" i="35" a="1"/>
  <c r="CP118" i="35" s="1"/>
  <c r="CG118" i="35" a="1"/>
  <c r="CG118" i="35" s="1"/>
  <c r="CE118" i="35" a="1"/>
  <c r="CE118" i="35" s="1"/>
  <c r="AD118" i="35" a="1"/>
  <c r="AD118" i="35" s="1"/>
  <c r="AL118" i="35" a="1"/>
  <c r="AL118" i="35" s="1"/>
  <c r="BN118" i="35" a="1"/>
  <c r="BN118" i="35" s="1"/>
  <c r="AR118" i="35" a="1"/>
  <c r="AR118" i="35" s="1"/>
  <c r="M118" i="35" a="1"/>
  <c r="M118" i="35" s="1"/>
  <c r="BZ118" i="35" a="1"/>
  <c r="BZ118" i="35" s="1"/>
  <c r="AU118" i="35" a="1"/>
  <c r="AU118" i="35" s="1"/>
  <c r="BX118" i="35" a="1"/>
  <c r="BX118" i="35" s="1"/>
  <c r="BO118" i="35" a="1"/>
  <c r="BO118" i="35" s="1"/>
  <c r="BM118" i="35" a="1"/>
  <c r="BM118" i="35" s="1"/>
  <c r="CC118" i="35" a="1"/>
  <c r="CC118" i="35" s="1"/>
  <c r="BT118" i="35" a="1"/>
  <c r="BT118" i="35" s="1"/>
  <c r="R118" i="35" a="1"/>
  <c r="R118" i="35" s="1"/>
  <c r="CF118" i="35" a="1"/>
  <c r="CF118" i="35" s="1"/>
  <c r="BH118" i="35" a="1"/>
  <c r="BH118" i="35" s="1"/>
  <c r="AC118" i="35" a="1"/>
  <c r="AC118" i="35" s="1"/>
  <c r="CR118" i="35" a="1"/>
  <c r="CR118" i="35" s="1"/>
  <c r="BK118" i="35" a="1"/>
  <c r="BK118" i="35" s="1"/>
  <c r="AQ118" i="35" a="1"/>
  <c r="AQ118" i="35" s="1"/>
  <c r="AI118" i="35" a="1"/>
  <c r="AI118" i="35" s="1"/>
  <c r="AG118" i="35" a="1"/>
  <c r="AG118" i="35" s="1"/>
  <c r="BL118" i="35" a="1"/>
  <c r="BL118" i="35" s="1"/>
  <c r="CN118" i="35" a="1"/>
  <c r="CN118" i="35" s="1"/>
  <c r="BD118" i="35" a="1"/>
  <c r="BD118" i="35" s="1"/>
  <c r="Z118" i="35" a="1"/>
  <c r="Z118" i="35" s="1"/>
  <c r="CO118" i="35" a="1"/>
  <c r="CO118" i="35" s="1"/>
  <c r="BP118" i="35" a="1"/>
  <c r="BP118" i="35" s="1"/>
  <c r="AK118" i="35" a="1"/>
  <c r="AK118" i="35" s="1"/>
  <c r="CT118" i="35" a="1"/>
  <c r="CT118" i="35" s="1"/>
  <c r="BS118" i="35" a="1"/>
  <c r="BS118" i="35" s="1"/>
  <c r="AA118" i="35" a="1"/>
  <c r="AA118" i="35" s="1"/>
  <c r="S118" i="35" a="1"/>
  <c r="S118" i="35" s="1"/>
  <c r="Q118" i="35" a="1"/>
  <c r="Q118" i="35" s="1"/>
  <c r="CM118" i="35" a="1"/>
  <c r="CM118" i="35" s="1"/>
  <c r="BY118" i="35" a="1"/>
  <c r="BY118" i="35" s="1"/>
  <c r="BC118" i="35" a="1"/>
  <c r="BC118" i="35" s="1"/>
  <c r="CS118" i="35" a="1"/>
  <c r="CS118" i="35" s="1"/>
  <c r="BV118" i="35" a="1"/>
  <c r="BV118" i="35" s="1"/>
  <c r="AY118" i="35" a="1"/>
  <c r="AY118" i="35" s="1"/>
  <c r="W118" i="35" a="1"/>
  <c r="W118" i="35" s="1"/>
  <c r="CV118" i="35" a="1"/>
  <c r="CV118" i="35" s="1"/>
  <c r="AN118" i="35" a="1"/>
  <c r="AN118" i="35" s="1"/>
  <c r="CH118" i="35" a="1"/>
  <c r="CH118" i="35" s="1"/>
  <c r="CB118" i="35" a="1"/>
  <c r="CB118" i="35" s="1"/>
  <c r="CI118" i="35" a="1"/>
  <c r="CI118" i="35" s="1"/>
  <c r="AO118" i="35" a="1"/>
  <c r="AO118" i="35" s="1"/>
  <c r="O118" i="35" a="1"/>
  <c r="O118" i="35" s="1"/>
  <c r="Y118" i="35" a="1"/>
  <c r="Y118" i="35" s="1"/>
  <c r="AV118" i="35" a="1"/>
  <c r="AV118" i="35" s="1"/>
  <c r="X118" i="35" a="1"/>
  <c r="X118" i="35" s="1"/>
  <c r="CJ118" i="35" a="1"/>
  <c r="CJ118" i="35" s="1"/>
  <c r="AH118" i="35" a="1"/>
  <c r="AH118" i="35" s="1"/>
  <c r="U118" i="35" a="1"/>
  <c r="U118" i="35" s="1"/>
  <c r="CK118" i="35" a="1"/>
  <c r="CK118" i="35" s="1"/>
  <c r="AF118" i="35" a="1"/>
  <c r="AF118" i="35" s="1"/>
  <c r="AP118" i="35" a="1"/>
  <c r="AP118" i="35" s="1"/>
  <c r="AS118" i="35" a="1"/>
  <c r="AS118" i="35" s="1"/>
  <c r="BG118" i="35" a="1"/>
  <c r="BG118" i="35" s="1"/>
  <c r="V118" i="35" a="1"/>
  <c r="V118" i="35" s="1"/>
  <c r="CA118" i="35" a="1"/>
  <c r="CA118" i="35" s="1"/>
  <c r="T118" i="35" a="1"/>
  <c r="T118" i="35" s="1"/>
  <c r="BU118" i="35" a="1"/>
  <c r="BU118" i="35" s="1"/>
  <c r="N118" i="35" a="1"/>
  <c r="N118" i="35" s="1"/>
  <c r="AZ118" i="35" a="1"/>
  <c r="AZ118" i="35" s="1"/>
  <c r="AW118" i="35" a="1"/>
  <c r="AW118" i="35" s="1"/>
  <c r="BW118" i="35" a="1"/>
  <c r="BW118" i="35" s="1"/>
  <c r="BA118" i="35" a="1"/>
  <c r="BA118" i="35" s="1"/>
  <c r="R133" i="35" a="1"/>
  <c r="R133" i="35" s="1"/>
  <c r="R28" i="22" s="1"/>
  <c r="Y133" i="35" a="1"/>
  <c r="Y133" i="35" s="1"/>
  <c r="Y28" i="22" s="1"/>
  <c r="AN133" i="35" a="1"/>
  <c r="AN133" i="35" s="1"/>
  <c r="AN28" i="22" s="1"/>
  <c r="AU133" i="35" a="1"/>
  <c r="AU133" i="35" s="1"/>
  <c r="AU28" i="22" s="1"/>
  <c r="BB133" i="35" a="1"/>
  <c r="BB133" i="35" s="1"/>
  <c r="BB28" i="22" s="1"/>
  <c r="BI133" i="35" a="1"/>
  <c r="BI133" i="35" s="1"/>
  <c r="BI28" i="22" s="1"/>
  <c r="BQ133" i="35" a="1"/>
  <c r="BQ133" i="35" s="1"/>
  <c r="BQ28" i="22" s="1"/>
  <c r="BX133" i="35" a="1"/>
  <c r="BX133" i="35" s="1"/>
  <c r="BX28" i="22" s="1"/>
  <c r="CE133" i="35" a="1"/>
  <c r="CE133" i="35" s="1"/>
  <c r="CE28" i="22" s="1"/>
  <c r="CL133" i="35" a="1"/>
  <c r="CL133" i="35" s="1"/>
  <c r="CL28" i="22" s="1"/>
  <c r="CT133" i="35" a="1"/>
  <c r="CT133" i="35" s="1"/>
  <c r="CT28" i="22" s="1"/>
  <c r="AD133" i="35" a="1"/>
  <c r="AD133" i="35" s="1"/>
  <c r="AD28" i="22" s="1"/>
  <c r="AT133" i="35" a="1"/>
  <c r="AT133" i="35" s="1"/>
  <c r="AT28" i="22" s="1"/>
  <c r="CS133" i="35" a="1"/>
  <c r="CS133" i="35" s="1"/>
  <c r="CS28" i="22" s="1"/>
  <c r="S133" i="35" a="1"/>
  <c r="S133" i="35" s="1"/>
  <c r="S28" i="22" s="1"/>
  <c r="Z133" i="35" a="1"/>
  <c r="Z133" i="35" s="1"/>
  <c r="Z28" i="22" s="1"/>
  <c r="AG133" i="35" a="1"/>
  <c r="AG133" i="35" s="1"/>
  <c r="AG28" i="22" s="1"/>
  <c r="AV133" i="35" a="1"/>
  <c r="AV133" i="35" s="1"/>
  <c r="AV28" i="22" s="1"/>
  <c r="BC133" i="35" a="1"/>
  <c r="BC133" i="35" s="1"/>
  <c r="BC28" i="22" s="1"/>
  <c r="BJ133" i="35" a="1"/>
  <c r="BJ133" i="35" s="1"/>
  <c r="BJ28" i="22" s="1"/>
  <c r="BR133" i="35" a="1"/>
  <c r="BR133" i="35" s="1"/>
  <c r="BR28" i="22" s="1"/>
  <c r="BY133" i="35" a="1"/>
  <c r="BY133" i="35" s="1"/>
  <c r="BY28" i="22" s="1"/>
  <c r="CF133" i="35" a="1"/>
  <c r="CF133" i="35" s="1"/>
  <c r="CF28" i="22" s="1"/>
  <c r="CM133" i="35" a="1"/>
  <c r="CM133" i="35" s="1"/>
  <c r="CM28" i="22" s="1"/>
  <c r="CU133" i="35" a="1"/>
  <c r="CU133" i="35" s="1"/>
  <c r="CU28" i="22" s="1"/>
  <c r="CB133" i="35" a="1"/>
  <c r="CB133" i="35" s="1"/>
  <c r="CB28" i="22" s="1"/>
  <c r="P133" i="35" a="1"/>
  <c r="P133" i="35" s="1"/>
  <c r="P28" i="22" s="1"/>
  <c r="AY133" i="35" a="1"/>
  <c r="AY133" i="35" s="1"/>
  <c r="AY28" i="22" s="1"/>
  <c r="BU133" i="35" a="1"/>
  <c r="BU133" i="35" s="1"/>
  <c r="BU28" i="22" s="1"/>
  <c r="CJ133" i="35" a="1"/>
  <c r="CJ133" i="35" s="1"/>
  <c r="CJ28" i="22" s="1"/>
  <c r="AM133" i="35" a="1"/>
  <c r="AM133" i="35" s="1"/>
  <c r="AM28" i="22" s="1"/>
  <c r="BP133" i="35" a="1"/>
  <c r="BP133" i="35" s="1"/>
  <c r="BP28" i="22" s="1"/>
  <c r="BW133" i="35" a="1"/>
  <c r="BW133" i="35" s="1"/>
  <c r="BW28" i="22" s="1"/>
  <c r="M133" i="35" a="1"/>
  <c r="M133" i="35" s="1"/>
  <c r="M28" i="22" s="1"/>
  <c r="T133" i="35" a="1"/>
  <c r="T133" i="35" s="1"/>
  <c r="T28" i="22" s="1"/>
  <c r="AA133" i="35" a="1"/>
  <c r="AA133" i="35" s="1"/>
  <c r="AA28" i="22" s="1"/>
  <c r="AH133" i="35" a="1"/>
  <c r="AH133" i="35" s="1"/>
  <c r="AH28" i="22" s="1"/>
  <c r="AO133" i="35" a="1"/>
  <c r="AO133" i="35" s="1"/>
  <c r="AO28" i="22" s="1"/>
  <c r="BD133" i="35" a="1"/>
  <c r="BD133" i="35" s="1"/>
  <c r="BD28" i="22" s="1"/>
  <c r="BK133" i="35" a="1"/>
  <c r="BK133" i="35" s="1"/>
  <c r="BK28" i="22" s="1"/>
  <c r="BS133" i="35" a="1"/>
  <c r="BS133" i="35" s="1"/>
  <c r="BS28" i="22" s="1"/>
  <c r="BZ133" i="35" a="1"/>
  <c r="BZ133" i="35" s="1"/>
  <c r="BZ28" i="22" s="1"/>
  <c r="CG133" i="35" a="1"/>
  <c r="CG133" i="35" s="1"/>
  <c r="CG28" i="22" s="1"/>
  <c r="CN133" i="35" a="1"/>
  <c r="CN133" i="35" s="1"/>
  <c r="CN28" i="22" s="1"/>
  <c r="CV133" i="35" a="1"/>
  <c r="CV133" i="35" s="1"/>
  <c r="CV28" i="22" s="1"/>
  <c r="CP133" i="35" a="1"/>
  <c r="CP133" i="35" s="1"/>
  <c r="CP28" i="22" s="1"/>
  <c r="W133" i="35" a="1"/>
  <c r="W133" i="35" s="1"/>
  <c r="W28" i="22" s="1"/>
  <c r="AR133" i="35" a="1"/>
  <c r="AR133" i="35" s="1"/>
  <c r="AR28" i="22" s="1"/>
  <c r="BF133" i="35" a="1"/>
  <c r="BF133" i="35" s="1"/>
  <c r="BF28" i="22" s="1"/>
  <c r="N133" i="35" a="1"/>
  <c r="N133" i="35" s="1"/>
  <c r="N28" i="22" s="1"/>
  <c r="U133" i="35" a="1"/>
  <c r="U133" i="35" s="1"/>
  <c r="U28" i="22" s="1"/>
  <c r="AB133" i="35" a="1"/>
  <c r="AB133" i="35" s="1"/>
  <c r="AB28" i="22" s="1"/>
  <c r="AI133" i="35" a="1"/>
  <c r="AI133" i="35" s="1"/>
  <c r="AI28" i="22" s="1"/>
  <c r="AP133" i="35" a="1"/>
  <c r="AP133" i="35" s="1"/>
  <c r="AP28" i="22" s="1"/>
  <c r="AW133" i="35" a="1"/>
  <c r="AW133" i="35" s="1"/>
  <c r="AW28" i="22" s="1"/>
  <c r="BL133" i="35" a="1"/>
  <c r="BL133" i="35" s="1"/>
  <c r="BL28" i="22" s="1"/>
  <c r="BT133" i="35" a="1"/>
  <c r="BT133" i="35" s="1"/>
  <c r="BT28" i="22" s="1"/>
  <c r="CA133" i="35" a="1"/>
  <c r="CA133" i="35" s="1"/>
  <c r="CA28" i="22" s="1"/>
  <c r="CH133" i="35" a="1"/>
  <c r="CH133" i="35" s="1"/>
  <c r="CH28" i="22" s="1"/>
  <c r="CO133" i="35" a="1"/>
  <c r="CO133" i="35" s="1"/>
  <c r="CO28" i="22" s="1"/>
  <c r="L133" i="35" a="1"/>
  <c r="L133" i="35" s="1"/>
  <c r="L28" i="22" s="1"/>
  <c r="BE133" i="35" a="1"/>
  <c r="BE133" i="35" s="1"/>
  <c r="BE28" i="22" s="1"/>
  <c r="BM133" i="35" a="1"/>
  <c r="BM133" i="35" s="1"/>
  <c r="BM28" i="22" s="1"/>
  <c r="CI133" i="35" a="1"/>
  <c r="CI133" i="35" s="1"/>
  <c r="CI28" i="22" s="1"/>
  <c r="AK133" i="35" a="1"/>
  <c r="AK133" i="35" s="1"/>
  <c r="AK28" i="22" s="1"/>
  <c r="BN133" i="35" a="1"/>
  <c r="BN133" i="35" s="1"/>
  <c r="BN28" i="22" s="1"/>
  <c r="CQ133" i="35" a="1"/>
  <c r="CQ133" i="35" s="1"/>
  <c r="CQ28" i="22" s="1"/>
  <c r="AF133" i="35" a="1"/>
  <c r="AF133" i="35" s="1"/>
  <c r="AF28" i="22" s="1"/>
  <c r="BA133" i="35" a="1"/>
  <c r="BA133" i="35" s="1"/>
  <c r="BA28" i="22" s="1"/>
  <c r="CD133" i="35" a="1"/>
  <c r="CD133" i="35" s="1"/>
  <c r="CD28" i="22" s="1"/>
  <c r="O133" i="35" a="1"/>
  <c r="O133" i="35" s="1"/>
  <c r="O28" i="22" s="1"/>
  <c r="V133" i="35" a="1"/>
  <c r="V133" i="35" s="1"/>
  <c r="V28" i="22" s="1"/>
  <c r="AJ133" i="35" a="1"/>
  <c r="AJ133" i="35" s="1"/>
  <c r="AJ28" i="22" s="1"/>
  <c r="AQ133" i="35" a="1"/>
  <c r="AQ133" i="35" s="1"/>
  <c r="AQ28" i="22" s="1"/>
  <c r="AX133" i="35" a="1"/>
  <c r="AX133" i="35" s="1"/>
  <c r="AX28" i="22" s="1"/>
  <c r="X133" i="35" a="1"/>
  <c r="X133" i="35" s="1"/>
  <c r="X28" i="22" s="1"/>
  <c r="AE133" i="35" a="1"/>
  <c r="AE133" i="35" s="1"/>
  <c r="AE28" i="22" s="1"/>
  <c r="AL133" i="35" a="1"/>
  <c r="AL133" i="35" s="1"/>
  <c r="AL28" i="22" s="1"/>
  <c r="AS133" i="35" a="1"/>
  <c r="AS133" i="35" s="1"/>
  <c r="AS28" i="22" s="1"/>
  <c r="AZ133" i="35" a="1"/>
  <c r="AZ133" i="35" s="1"/>
  <c r="AZ28" i="22" s="1"/>
  <c r="BG133" i="35" a="1"/>
  <c r="BG133" i="35" s="1"/>
  <c r="BG28" i="22" s="1"/>
  <c r="BO133" i="35" a="1"/>
  <c r="BO133" i="35" s="1"/>
  <c r="BO28" i="22" s="1"/>
  <c r="BV133" i="35" a="1"/>
  <c r="BV133" i="35" s="1"/>
  <c r="BV28" i="22" s="1"/>
  <c r="CC133" i="35" a="1"/>
  <c r="CC133" i="35" s="1"/>
  <c r="CC28" i="22" s="1"/>
  <c r="CR133" i="35" a="1"/>
  <c r="CR133" i="35" s="1"/>
  <c r="CR28" i="22" s="1"/>
  <c r="Q133" i="35" a="1"/>
  <c r="Q133" i="35" s="1"/>
  <c r="Q28" i="22" s="1"/>
  <c r="BH133" i="35" a="1"/>
  <c r="BH133" i="35" s="1"/>
  <c r="BH28" i="22" s="1"/>
  <c r="CK133" i="35" a="1"/>
  <c r="CK133" i="35" s="1"/>
  <c r="CK28" i="22" s="1"/>
  <c r="T121" i="35" a="1"/>
  <c r="T121" i="35" s="1"/>
  <c r="W121" i="35" a="1"/>
  <c r="W121" i="35" s="1"/>
  <c r="BM121" i="35" a="1"/>
  <c r="BM121" i="35" s="1"/>
  <c r="CR121" i="35" a="1"/>
  <c r="CR121" i="35" s="1"/>
  <c r="O121" i="35" a="1"/>
  <c r="O121" i="35" s="1"/>
  <c r="BG121" i="35" a="1"/>
  <c r="BG121" i="35" s="1"/>
  <c r="BE121" i="35" a="1"/>
  <c r="BE121" i="35" s="1"/>
  <c r="CA121" i="35" a="1"/>
  <c r="CA121" i="35" s="1"/>
  <c r="P121" i="35" a="1"/>
  <c r="P121" i="35" s="1"/>
  <c r="BI121" i="35" a="1"/>
  <c r="BI121" i="35" s="1"/>
  <c r="AR121" i="35" a="1"/>
  <c r="AR121" i="35" s="1"/>
  <c r="CL121" i="35" a="1"/>
  <c r="CL121" i="35" s="1"/>
  <c r="AA121" i="35" a="1"/>
  <c r="AA121" i="35" s="1"/>
  <c r="CE121" i="35" a="1"/>
  <c r="CE121" i="35" s="1"/>
  <c r="CJ121" i="35" a="1"/>
  <c r="CJ121" i="35" s="1"/>
  <c r="R121" i="35" a="1"/>
  <c r="R121" i="35" s="1"/>
  <c r="CB121" i="35" a="1"/>
  <c r="CB121" i="35" s="1"/>
  <c r="AG121" i="35" a="1"/>
  <c r="AG121" i="35" s="1"/>
  <c r="AQ121" i="35" a="1"/>
  <c r="AQ121" i="35" s="1"/>
  <c r="AO121" i="35" a="1"/>
  <c r="AO121" i="35" s="1"/>
  <c r="BS121" i="35" a="1"/>
  <c r="BS121" i="35" s="1"/>
  <c r="BA121" i="35" a="1"/>
  <c r="BA121" i="35" s="1"/>
  <c r="CV121" i="35" a="1"/>
  <c r="CV121" i="35" s="1"/>
  <c r="AJ121" i="35" a="1"/>
  <c r="AJ121" i="35" s="1"/>
  <c r="CD121" i="35" a="1"/>
  <c r="CD121" i="35" s="1"/>
  <c r="AI121" i="35" a="1"/>
  <c r="AI121" i="35" s="1"/>
  <c r="BT121" i="35" a="1"/>
  <c r="BT121" i="35" s="1"/>
  <c r="S121" i="35" a="1"/>
  <c r="S121" i="35" s="1"/>
  <c r="BL121" i="35" a="1"/>
  <c r="BL121" i="35" s="1"/>
  <c r="AB121" i="35" a="1"/>
  <c r="AB121" i="35" s="1"/>
  <c r="Z121" i="35" a="1"/>
  <c r="Z121" i="35" s="1"/>
  <c r="BK121" i="35" a="1"/>
  <c r="BK121" i="35" s="1"/>
  <c r="AS121" i="35" a="1"/>
  <c r="AS121" i="35" s="1"/>
  <c r="CN121" i="35" a="1"/>
  <c r="CN121" i="35" s="1"/>
  <c r="AC121" i="35" a="1"/>
  <c r="AC121" i="35" s="1"/>
  <c r="BV121" i="35" a="1"/>
  <c r="BV121" i="35" s="1"/>
  <c r="BO121" i="35" a="1"/>
  <c r="BO121" i="35" s="1"/>
  <c r="AY121" i="35" a="1"/>
  <c r="AY121" i="35" s="1"/>
  <c r="AN121" i="35" a="1"/>
  <c r="AN121" i="35" s="1"/>
  <c r="CH121" i="35" a="1"/>
  <c r="CH121" i="35" s="1"/>
  <c r="BZ121" i="35" a="1"/>
  <c r="BZ121" i="35" s="1"/>
  <c r="AU121" i="35" a="1"/>
  <c r="AU121" i="35" s="1"/>
  <c r="CO121" i="35" a="1"/>
  <c r="CO121" i="35" s="1"/>
  <c r="V121" i="35" a="1"/>
  <c r="V121" i="35" s="1"/>
  <c r="BX121" i="35" a="1"/>
  <c r="BX121" i="35" s="1"/>
  <c r="BF121" i="35" a="1"/>
  <c r="BF121" i="35" s="1"/>
  <c r="Y121" i="35" a="1"/>
  <c r="Y121" i="35" s="1"/>
  <c r="BR121" i="35" a="1"/>
  <c r="BR121" i="35" s="1"/>
  <c r="Q121" i="35" a="1"/>
  <c r="Q121" i="35" s="1"/>
  <c r="BJ121" i="35" a="1"/>
  <c r="BJ121" i="35" s="1"/>
  <c r="AM121" i="35" a="1"/>
  <c r="AM121" i="35" s="1"/>
  <c r="CG121" i="35" a="1"/>
  <c r="CG121" i="35" s="1"/>
  <c r="N121" i="35" a="1"/>
  <c r="N121" i="35" s="1"/>
  <c r="BP121" i="35" a="1"/>
  <c r="BP121" i="35" s="1"/>
  <c r="BB121" i="35" a="1"/>
  <c r="BB121" i="35" s="1"/>
  <c r="BW121" i="35" a="1"/>
  <c r="BW121" i="35" s="1"/>
  <c r="BC121" i="35" a="1"/>
  <c r="BC121" i="35" s="1"/>
  <c r="BQ121" i="35" a="1"/>
  <c r="BQ121" i="35" s="1"/>
  <c r="BH121" i="35" a="1"/>
  <c r="BH121" i="35" s="1"/>
  <c r="CT121" i="35" a="1"/>
  <c r="CT121" i="35" s="1"/>
  <c r="BY121" i="35" a="1"/>
  <c r="BY121" i="35" s="1"/>
  <c r="CU121" i="35" a="1"/>
  <c r="CU121" i="35" s="1"/>
  <c r="AL121" i="35" a="1"/>
  <c r="AL121" i="35" s="1"/>
  <c r="L121" i="35" a="1"/>
  <c r="L121" i="35" s="1"/>
  <c r="BU121" i="35" a="1"/>
  <c r="BU121" i="35" s="1"/>
  <c r="AE121" i="35" a="1"/>
  <c r="AE121" i="35" s="1"/>
  <c r="AK121" i="35" a="1"/>
  <c r="AK121" i="35" s="1"/>
  <c r="AZ121" i="35" a="1"/>
  <c r="AZ121" i="35" s="1"/>
  <c r="BN121" i="35" a="1"/>
  <c r="BN121" i="35" s="1"/>
  <c r="AD121" i="35" a="1"/>
  <c r="AD121" i="35" s="1"/>
  <c r="AW121" i="35" a="1"/>
  <c r="AW121" i="35" s="1"/>
  <c r="CQ121" i="35" a="1"/>
  <c r="CQ121" i="35" s="1"/>
  <c r="CM121" i="35" a="1"/>
  <c r="CM121" i="35" s="1"/>
  <c r="CI121" i="35" a="1"/>
  <c r="CI121" i="35" s="1"/>
  <c r="X121" i="35" a="1"/>
  <c r="X121" i="35" s="1"/>
  <c r="U121" i="35" a="1"/>
  <c r="U121" i="35" s="1"/>
  <c r="AX121" i="35" a="1"/>
  <c r="AX121" i="35" s="1"/>
  <c r="CC121" i="35" a="1"/>
  <c r="CC121" i="35" s="1"/>
  <c r="AV121" i="35" a="1"/>
  <c r="AV121" i="35" s="1"/>
  <c r="CP121" i="35" a="1"/>
  <c r="CP121" i="35" s="1"/>
  <c r="AP121" i="35" a="1"/>
  <c r="AP121" i="35" s="1"/>
  <c r="CF121" i="35" a="1"/>
  <c r="CF121" i="35" s="1"/>
  <c r="BD121" i="35" a="1"/>
  <c r="BD121" i="35" s="1"/>
  <c r="AT121" i="35" a="1"/>
  <c r="AT121" i="35" s="1"/>
  <c r="CS121" i="35" a="1"/>
  <c r="CS121" i="35" s="1"/>
  <c r="AH121" i="35" a="1"/>
  <c r="AH121" i="35" s="1"/>
  <c r="W81" i="35" a="1"/>
  <c r="W81" i="35" s="1"/>
  <c r="W24" i="40" s="1"/>
  <c r="W190" i="40" s="1"/>
  <c r="AM81" i="35" a="1"/>
  <c r="AM81" i="35" s="1"/>
  <c r="AM24" i="40" s="1"/>
  <c r="AM190" i="40" s="1"/>
  <c r="BC81" i="35" a="1"/>
  <c r="BC81" i="35" s="1"/>
  <c r="BC24" i="40" s="1"/>
  <c r="BC190" i="40" s="1"/>
  <c r="BS81" i="35" a="1"/>
  <c r="BS81" i="35" s="1"/>
  <c r="BS24" i="40" s="1"/>
  <c r="BS190" i="40" s="1"/>
  <c r="CI81" i="35" a="1"/>
  <c r="CI81" i="35" s="1"/>
  <c r="CI24" i="40" s="1"/>
  <c r="CI190" i="40" s="1"/>
  <c r="S81" i="35" a="1"/>
  <c r="S81" i="35" s="1"/>
  <c r="S24" i="40" s="1"/>
  <c r="S190" i="40" s="1"/>
  <c r="AI81" i="35" a="1"/>
  <c r="AI81" i="35" s="1"/>
  <c r="AI24" i="40" s="1"/>
  <c r="AI190" i="40" s="1"/>
  <c r="AY81" i="35" a="1"/>
  <c r="AY81" i="35" s="1"/>
  <c r="AY24" i="40" s="1"/>
  <c r="AY190" i="40" s="1"/>
  <c r="BO81" i="35" a="1"/>
  <c r="BO81" i="35" s="1"/>
  <c r="BO24" i="40" s="1"/>
  <c r="BO190" i="40" s="1"/>
  <c r="CE81" i="35" a="1"/>
  <c r="CE81" i="35" s="1"/>
  <c r="CE24" i="40" s="1"/>
  <c r="CE190" i="40" s="1"/>
  <c r="N81" i="35" a="1"/>
  <c r="N81" i="35" s="1"/>
  <c r="N24" i="40" s="1"/>
  <c r="N190" i="40" s="1"/>
  <c r="T81" i="35" a="1"/>
  <c r="T81" i="35" s="1"/>
  <c r="T24" i="40" s="1"/>
  <c r="T190" i="40" s="1"/>
  <c r="Y81" i="35" a="1"/>
  <c r="Y81" i="35" s="1"/>
  <c r="Y24" i="40" s="1"/>
  <c r="Y190" i="40" s="1"/>
  <c r="AJ81" i="35" a="1"/>
  <c r="AJ81" i="35" s="1"/>
  <c r="AJ24" i="40" s="1"/>
  <c r="AJ190" i="40" s="1"/>
  <c r="AO81" i="35" a="1"/>
  <c r="AO81" i="35" s="1"/>
  <c r="AO24" i="40" s="1"/>
  <c r="AO190" i="40" s="1"/>
  <c r="AT81" i="35" a="1"/>
  <c r="AT81" i="35" s="1"/>
  <c r="AT24" i="40" s="1"/>
  <c r="AT190" i="40" s="1"/>
  <c r="AZ81" i="35" a="1"/>
  <c r="AZ81" i="35" s="1"/>
  <c r="AZ24" i="40" s="1"/>
  <c r="AZ190" i="40" s="1"/>
  <c r="BE81" i="35" a="1"/>
  <c r="BE81" i="35" s="1"/>
  <c r="BE24" i="40" s="1"/>
  <c r="BE190" i="40" s="1"/>
  <c r="BJ81" i="35" a="1"/>
  <c r="BJ81" i="35" s="1"/>
  <c r="BJ24" i="40" s="1"/>
  <c r="BJ190" i="40" s="1"/>
  <c r="BP81" i="35" a="1"/>
  <c r="BP81" i="35" s="1"/>
  <c r="BP24" i="40" s="1"/>
  <c r="BP190" i="40" s="1"/>
  <c r="BU81" i="35" a="1"/>
  <c r="BU81" i="35" s="1"/>
  <c r="BU24" i="40" s="1"/>
  <c r="BU190" i="40" s="1"/>
  <c r="BZ81" i="35" a="1"/>
  <c r="BZ81" i="35" s="1"/>
  <c r="BZ24" i="40" s="1"/>
  <c r="BZ190" i="40" s="1"/>
  <c r="CF81" i="35" a="1"/>
  <c r="CF81" i="35" s="1"/>
  <c r="CF24" i="40" s="1"/>
  <c r="CF190" i="40" s="1"/>
  <c r="P81" i="35" a="1"/>
  <c r="P81" i="35" s="1"/>
  <c r="P24" i="40" s="1"/>
  <c r="P190" i="40" s="1"/>
  <c r="U81" i="35" a="1"/>
  <c r="U81" i="35" s="1"/>
  <c r="U24" i="40" s="1"/>
  <c r="U190" i="40" s="1"/>
  <c r="Z81" i="35" a="1"/>
  <c r="Z81" i="35" s="1"/>
  <c r="Z24" i="40" s="1"/>
  <c r="Z190" i="40" s="1"/>
  <c r="AF81" i="35" a="1"/>
  <c r="AF81" i="35" s="1"/>
  <c r="AF24" i="40" s="1"/>
  <c r="AF190" i="40" s="1"/>
  <c r="AK81" i="35" a="1"/>
  <c r="AK81" i="35" s="1"/>
  <c r="AK24" i="40" s="1"/>
  <c r="AK190" i="40" s="1"/>
  <c r="AP81" i="35" a="1"/>
  <c r="AP81" i="35" s="1"/>
  <c r="AP24" i="40" s="1"/>
  <c r="AP190" i="40" s="1"/>
  <c r="AV81" i="35" a="1"/>
  <c r="AV81" i="35" s="1"/>
  <c r="AV24" i="40" s="1"/>
  <c r="AV190" i="40" s="1"/>
  <c r="BA81" i="35" a="1"/>
  <c r="BA81" i="35" s="1"/>
  <c r="BA24" i="40" s="1"/>
  <c r="BA190" i="40" s="1"/>
  <c r="BF81" i="35" a="1"/>
  <c r="BF81" i="35" s="1"/>
  <c r="BF24" i="40" s="1"/>
  <c r="BF190" i="40" s="1"/>
  <c r="BL81" i="35" a="1"/>
  <c r="BL81" i="35" s="1"/>
  <c r="BL24" i="40" s="1"/>
  <c r="BL190" i="40" s="1"/>
  <c r="BQ81" i="35" a="1"/>
  <c r="BQ81" i="35" s="1"/>
  <c r="BQ24" i="40" s="1"/>
  <c r="BQ190" i="40" s="1"/>
  <c r="BV81" i="35" a="1"/>
  <c r="BV81" i="35" s="1"/>
  <c r="BV24" i="40" s="1"/>
  <c r="BV190" i="40" s="1"/>
  <c r="CB81" i="35" a="1"/>
  <c r="CB81" i="35" s="1"/>
  <c r="CB24" i="40" s="1"/>
  <c r="CB190" i="40" s="1"/>
  <c r="CG81" i="35" a="1"/>
  <c r="CG81" i="35" s="1"/>
  <c r="CG24" i="40" s="1"/>
  <c r="CG190" i="40" s="1"/>
  <c r="AQ81" i="35" a="1"/>
  <c r="AQ81" i="35" s="1"/>
  <c r="AQ24" i="40" s="1"/>
  <c r="AQ190" i="40" s="1"/>
  <c r="BW81" i="35" a="1"/>
  <c r="BW81" i="35" s="1"/>
  <c r="BW24" i="40" s="1"/>
  <c r="BW190" i="40" s="1"/>
  <c r="CO81" i="35" a="1"/>
  <c r="CO81" i="35" s="1"/>
  <c r="CO24" i="40" s="1"/>
  <c r="CO190" i="40" s="1"/>
  <c r="CT81" i="35" a="1"/>
  <c r="CT81" i="35" s="1"/>
  <c r="CT24" i="40" s="1"/>
  <c r="CT190" i="40" s="1"/>
  <c r="Q81" i="35" a="1"/>
  <c r="Q81" i="35" s="1"/>
  <c r="Q24" i="40" s="1"/>
  <c r="Q190" i="40" s="1"/>
  <c r="AW81" i="35" a="1"/>
  <c r="AW81" i="35" s="1"/>
  <c r="AW24" i="40" s="1"/>
  <c r="AW190" i="40" s="1"/>
  <c r="BR81" i="35" a="1"/>
  <c r="BR81" i="35" s="1"/>
  <c r="BR24" i="40" s="1"/>
  <c r="BR190" i="40" s="1"/>
  <c r="V81" i="35" a="1"/>
  <c r="V81" i="35" s="1"/>
  <c r="V24" i="40" s="1"/>
  <c r="V190" i="40" s="1"/>
  <c r="AG81" i="35" a="1"/>
  <c r="AG81" i="35" s="1"/>
  <c r="AG24" i="40" s="1"/>
  <c r="AG190" i="40" s="1"/>
  <c r="AR81" i="35" a="1"/>
  <c r="AR81" i="35" s="1"/>
  <c r="AR24" i="40" s="1"/>
  <c r="AR190" i="40" s="1"/>
  <c r="BB81" i="35" a="1"/>
  <c r="BB81" i="35" s="1"/>
  <c r="BB24" i="40" s="1"/>
  <c r="BB190" i="40" s="1"/>
  <c r="BM81" i="35" a="1"/>
  <c r="BM81" i="35" s="1"/>
  <c r="BM24" i="40" s="1"/>
  <c r="BM190" i="40" s="1"/>
  <c r="BX81" i="35" a="1"/>
  <c r="BX81" i="35" s="1"/>
  <c r="BX24" i="40" s="1"/>
  <c r="BX190" i="40" s="1"/>
  <c r="CH81" i="35" a="1"/>
  <c r="CH81" i="35" s="1"/>
  <c r="CH24" i="40" s="1"/>
  <c r="CH190" i="40" s="1"/>
  <c r="CU81" i="35" a="1"/>
  <c r="CU81" i="35" s="1"/>
  <c r="CU24" i="40" s="1"/>
  <c r="CU190" i="40" s="1"/>
  <c r="BG81" i="35" a="1"/>
  <c r="BG81" i="35" s="1"/>
  <c r="BG24" i="40" s="1"/>
  <c r="BG190" i="40" s="1"/>
  <c r="AB81" i="35" a="1"/>
  <c r="AB81" i="35" s="1"/>
  <c r="AB24" i="40" s="1"/>
  <c r="AB190" i="40" s="1"/>
  <c r="BH81" i="35" a="1"/>
  <c r="BH81" i="35" s="1"/>
  <c r="BH24" i="40" s="1"/>
  <c r="BH190" i="40" s="1"/>
  <c r="M81" i="35" a="1"/>
  <c r="M81" i="35" s="1"/>
  <c r="M24" i="40" s="1"/>
  <c r="M190" i="40" s="1"/>
  <c r="X81" i="35" a="1"/>
  <c r="X81" i="35" s="1"/>
  <c r="X24" i="40" s="1"/>
  <c r="X190" i="40" s="1"/>
  <c r="AH81" i="35" a="1"/>
  <c r="AH81" i="35" s="1"/>
  <c r="AH24" i="40" s="1"/>
  <c r="AH190" i="40" s="1"/>
  <c r="AS81" i="35" a="1"/>
  <c r="AS81" i="35" s="1"/>
  <c r="AS24" i="40" s="1"/>
  <c r="AS190" i="40" s="1"/>
  <c r="BD81" i="35" a="1"/>
  <c r="BD81" i="35" s="1"/>
  <c r="BD24" i="40" s="1"/>
  <c r="BD190" i="40" s="1"/>
  <c r="BN81" i="35" a="1"/>
  <c r="BN81" i="35" s="1"/>
  <c r="BN24" i="40" s="1"/>
  <c r="BN190" i="40" s="1"/>
  <c r="BY81" i="35" a="1"/>
  <c r="BY81" i="35" s="1"/>
  <c r="BY24" i="40" s="1"/>
  <c r="BY190" i="40" s="1"/>
  <c r="CJ81" i="35" a="1"/>
  <c r="CJ81" i="35" s="1"/>
  <c r="CJ24" i="40" s="1"/>
  <c r="CJ190" i="40" s="1"/>
  <c r="CP81" i="35" a="1"/>
  <c r="CP81" i="35" s="1"/>
  <c r="CP24" i="40" s="1"/>
  <c r="CP190" i="40" s="1"/>
  <c r="CV81" i="35" a="1"/>
  <c r="CV81" i="35" s="1"/>
  <c r="CV24" i="40" s="1"/>
  <c r="CV190" i="40" s="1"/>
  <c r="CR81" i="35" a="1"/>
  <c r="CR81" i="35" s="1"/>
  <c r="CR24" i="40" s="1"/>
  <c r="CR190" i="40" s="1"/>
  <c r="AL81" i="35" a="1"/>
  <c r="AL81" i="35" s="1"/>
  <c r="AL24" i="40" s="1"/>
  <c r="AL190" i="40" s="1"/>
  <c r="CL81" i="35" a="1"/>
  <c r="CL81" i="35" s="1"/>
  <c r="CL24" i="40" s="1"/>
  <c r="CL190" i="40" s="1"/>
  <c r="O81" i="35" a="1"/>
  <c r="O81" i="35" s="1"/>
  <c r="O24" i="40" s="1"/>
  <c r="O190" i="40" s="1"/>
  <c r="AU81" i="35" a="1"/>
  <c r="AU81" i="35" s="1"/>
  <c r="AU24" i="40" s="1"/>
  <c r="AU190" i="40" s="1"/>
  <c r="CA81" i="35" a="1"/>
  <c r="CA81" i="35" s="1"/>
  <c r="CA24" i="40" s="1"/>
  <c r="CA190" i="40" s="1"/>
  <c r="CK81" i="35" a="1"/>
  <c r="CK81" i="35" s="1"/>
  <c r="CK24" i="40" s="1"/>
  <c r="CK190" i="40" s="1"/>
  <c r="CQ81" i="35" a="1"/>
  <c r="CQ81" i="35" s="1"/>
  <c r="CQ24" i="40" s="1"/>
  <c r="CQ190" i="40" s="1"/>
  <c r="AA81" i="35" a="1"/>
  <c r="AA81" i="35" s="1"/>
  <c r="AA24" i="40" s="1"/>
  <c r="AA190" i="40" s="1"/>
  <c r="L81" i="35" a="1"/>
  <c r="L81" i="35" s="1"/>
  <c r="R81" i="35" a="1"/>
  <c r="R81" i="35" s="1"/>
  <c r="R24" i="40" s="1"/>
  <c r="R190" i="40" s="1"/>
  <c r="AC24" i="40"/>
  <c r="AC190" i="40" s="1"/>
  <c r="AN81" i="35" a="1"/>
  <c r="AN81" i="35" s="1"/>
  <c r="AN24" i="40" s="1"/>
  <c r="AN190" i="40" s="1"/>
  <c r="AX81" i="35" a="1"/>
  <c r="AX81" i="35" s="1"/>
  <c r="AX24" i="40" s="1"/>
  <c r="AX190" i="40" s="1"/>
  <c r="BI81" i="35" a="1"/>
  <c r="BI81" i="35" s="1"/>
  <c r="BI24" i="40" s="1"/>
  <c r="BI190" i="40" s="1"/>
  <c r="BT81" i="35" a="1"/>
  <c r="BT81" i="35" s="1"/>
  <c r="BT24" i="40" s="1"/>
  <c r="BT190" i="40" s="1"/>
  <c r="CD81" i="35" a="1"/>
  <c r="CD81" i="35" s="1"/>
  <c r="CD24" i="40" s="1"/>
  <c r="CD190" i="40" s="1"/>
  <c r="CM81" i="35" a="1"/>
  <c r="CM81" i="35" s="1"/>
  <c r="CM24" i="40" s="1"/>
  <c r="CM190" i="40" s="1"/>
  <c r="CS81" i="35" a="1"/>
  <c r="CS81" i="35" s="1"/>
  <c r="CS24" i="40" s="1"/>
  <c r="CS190" i="40" s="1"/>
  <c r="AE81" i="35" a="1"/>
  <c r="AE81" i="35" s="1"/>
  <c r="AE24" i="40" s="1"/>
  <c r="AE190" i="40" s="1"/>
  <c r="BK81" i="35" a="1"/>
  <c r="BK81" i="35" s="1"/>
  <c r="BK24" i="40" s="1"/>
  <c r="BK190" i="40" s="1"/>
  <c r="CN81" i="35" a="1"/>
  <c r="CN81" i="35" s="1"/>
  <c r="CN24" i="40" s="1"/>
  <c r="CN190" i="40" s="1"/>
  <c r="Q82" i="35" a="1"/>
  <c r="Q82" i="35" s="1"/>
  <c r="Q29" i="40" s="1"/>
  <c r="AD82" i="35" a="1"/>
  <c r="AD82" i="35" s="1"/>
  <c r="AD29" i="40" s="1"/>
  <c r="AJ82" i="35" a="1"/>
  <c r="AJ82" i="35" s="1"/>
  <c r="AJ29" i="40" s="1"/>
  <c r="AQ82" i="35" a="1"/>
  <c r="AQ82" i="35" s="1"/>
  <c r="AQ29" i="40" s="1"/>
  <c r="AW82" i="35" a="1"/>
  <c r="AW82" i="35" s="1"/>
  <c r="AW29" i="40" s="1"/>
  <c r="BJ82" i="35" a="1"/>
  <c r="BJ82" i="35" s="1"/>
  <c r="BJ29" i="40" s="1"/>
  <c r="BP82" i="35" a="1"/>
  <c r="BP82" i="35" s="1"/>
  <c r="BP29" i="40" s="1"/>
  <c r="BW82" i="35" a="1"/>
  <c r="BW82" i="35" s="1"/>
  <c r="BW29" i="40" s="1"/>
  <c r="CC82" i="35" a="1"/>
  <c r="CC82" i="35" s="1"/>
  <c r="CC29" i="40" s="1"/>
  <c r="CP82" i="35" a="1"/>
  <c r="CP82" i="35" s="1"/>
  <c r="CP29" i="40" s="1"/>
  <c r="CV82" i="35" a="1"/>
  <c r="CV82" i="35" s="1"/>
  <c r="CV29" i="40" s="1"/>
  <c r="S82" i="35" a="1"/>
  <c r="S82" i="35" s="1"/>
  <c r="S29" i="40" s="1"/>
  <c r="Y82" i="35" a="1"/>
  <c r="Y82" i="35" s="1"/>
  <c r="Y29" i="40" s="1"/>
  <c r="AL82" i="35" a="1"/>
  <c r="AL82" i="35" s="1"/>
  <c r="AL29" i="40" s="1"/>
  <c r="AR82" i="35" a="1"/>
  <c r="AR82" i="35" s="1"/>
  <c r="AR29" i="40" s="1"/>
  <c r="AY82" i="35" a="1"/>
  <c r="AY82" i="35" s="1"/>
  <c r="AY29" i="40" s="1"/>
  <c r="BE82" i="35" a="1"/>
  <c r="BE82" i="35" s="1"/>
  <c r="BE29" i="40" s="1"/>
  <c r="BR82" i="35" a="1"/>
  <c r="BR82" i="35" s="1"/>
  <c r="BR29" i="40" s="1"/>
  <c r="BX82" i="35" a="1"/>
  <c r="BX82" i="35" s="1"/>
  <c r="BX29" i="40" s="1"/>
  <c r="CE82" i="35" a="1"/>
  <c r="CE82" i="35" s="1"/>
  <c r="CE29" i="40" s="1"/>
  <c r="CK82" i="35" a="1"/>
  <c r="CK82" i="35" s="1"/>
  <c r="CK29" i="40" s="1"/>
  <c r="M82" i="35" a="1"/>
  <c r="M82" i="35" s="1"/>
  <c r="M29" i="40" s="1"/>
  <c r="Z82" i="35" a="1"/>
  <c r="Z82" i="35" s="1"/>
  <c r="Z29" i="40" s="1"/>
  <c r="AF82" i="35" a="1"/>
  <c r="AF82" i="35" s="1"/>
  <c r="AF29" i="40" s="1"/>
  <c r="AM82" i="35" a="1"/>
  <c r="AM82" i="35" s="1"/>
  <c r="AM29" i="40" s="1"/>
  <c r="AS82" i="35" a="1"/>
  <c r="AS82" i="35" s="1"/>
  <c r="AS29" i="40" s="1"/>
  <c r="BF82" i="35" a="1"/>
  <c r="BF82" i="35" s="1"/>
  <c r="BF29" i="40" s="1"/>
  <c r="BL82" i="35" a="1"/>
  <c r="BL82" i="35" s="1"/>
  <c r="BL29" i="40" s="1"/>
  <c r="BS82" i="35" a="1"/>
  <c r="BS82" i="35" s="1"/>
  <c r="BS29" i="40" s="1"/>
  <c r="BY82" i="35" a="1"/>
  <c r="BY82" i="35" s="1"/>
  <c r="BY29" i="40" s="1"/>
  <c r="CL82" i="35" a="1"/>
  <c r="CL82" i="35" s="1"/>
  <c r="CL29" i="40" s="1"/>
  <c r="CR82" i="35" a="1"/>
  <c r="CR82" i="35" s="1"/>
  <c r="CR29" i="40" s="1"/>
  <c r="O82" i="35" a="1"/>
  <c r="O82" i="35" s="1"/>
  <c r="O29" i="40" s="1"/>
  <c r="U82" i="35" a="1"/>
  <c r="U82" i="35" s="1"/>
  <c r="U29" i="40" s="1"/>
  <c r="AH82" i="35" a="1"/>
  <c r="AH82" i="35" s="1"/>
  <c r="AH29" i="40" s="1"/>
  <c r="AN82" i="35" a="1"/>
  <c r="AN82" i="35" s="1"/>
  <c r="AN29" i="40" s="1"/>
  <c r="AU82" i="35" a="1"/>
  <c r="AU82" i="35" s="1"/>
  <c r="AU29" i="40" s="1"/>
  <c r="BA82" i="35" a="1"/>
  <c r="BA82" i="35" s="1"/>
  <c r="BA29" i="40" s="1"/>
  <c r="BN82" i="35" a="1"/>
  <c r="BN82" i="35" s="1"/>
  <c r="BN29" i="40" s="1"/>
  <c r="BT82" i="35" a="1"/>
  <c r="BT82" i="35" s="1"/>
  <c r="BT29" i="40" s="1"/>
  <c r="CA82" i="35" a="1"/>
  <c r="CA82" i="35" s="1"/>
  <c r="CA29" i="40" s="1"/>
  <c r="CG82" i="35" a="1"/>
  <c r="CG82" i="35" s="1"/>
  <c r="CG29" i="40" s="1"/>
  <c r="CT82" i="35" a="1"/>
  <c r="CT82" i="35" s="1"/>
  <c r="CT29" i="40" s="1"/>
  <c r="V82" i="35" a="1"/>
  <c r="V82" i="35" s="1"/>
  <c r="V29" i="40" s="1"/>
  <c r="AI82" i="35" a="1"/>
  <c r="AI82" i="35" s="1"/>
  <c r="AI29" i="40" s="1"/>
  <c r="BH82" i="35" a="1"/>
  <c r="BH82" i="35" s="1"/>
  <c r="BH29" i="40" s="1"/>
  <c r="BU82" i="35" a="1"/>
  <c r="BU82" i="35" s="1"/>
  <c r="BU29" i="40" s="1"/>
  <c r="CH82" i="35" a="1"/>
  <c r="CH82" i="35" s="1"/>
  <c r="CH29" i="40" s="1"/>
  <c r="CU82" i="35" a="1"/>
  <c r="CU82" i="35" s="1"/>
  <c r="CU29" i="40" s="1"/>
  <c r="BB82" i="35" a="1"/>
  <c r="BB82" i="35" s="1"/>
  <c r="BB29" i="40" s="1"/>
  <c r="CN82" i="35" a="1"/>
  <c r="CN82" i="35" s="1"/>
  <c r="CN29" i="40" s="1"/>
  <c r="P82" i="35" a="1"/>
  <c r="P82" i="35" s="1"/>
  <c r="P29" i="40" s="1"/>
  <c r="AP82" i="35" a="1"/>
  <c r="AP82" i="35" s="1"/>
  <c r="AP29" i="40" s="1"/>
  <c r="CB82" i="35" a="1"/>
  <c r="CB82" i="35" s="1"/>
  <c r="CB29" i="40" s="1"/>
  <c r="W82" i="35" a="1"/>
  <c r="W82" i="35" s="1"/>
  <c r="W29" i="40" s="1"/>
  <c r="AV82" i="35" a="1"/>
  <c r="AV82" i="35" s="1"/>
  <c r="AV29" i="40" s="1"/>
  <c r="BI82" i="35" a="1"/>
  <c r="BI82" i="35" s="1"/>
  <c r="BI29" i="40" s="1"/>
  <c r="BV82" i="35" a="1"/>
  <c r="BV82" i="35" s="1"/>
  <c r="BV29" i="40" s="1"/>
  <c r="CI82" i="35" a="1"/>
  <c r="CI82" i="35" s="1"/>
  <c r="CI29" i="40" s="1"/>
  <c r="BO82" i="35" a="1"/>
  <c r="BO82" i="35" s="1"/>
  <c r="BO29" i="40" s="1"/>
  <c r="AC82" i="35" a="1"/>
  <c r="AC82" i="35" s="1"/>
  <c r="AC29" i="40" s="1"/>
  <c r="BC82" i="35" a="1"/>
  <c r="BC82" i="35" s="1"/>
  <c r="BC29" i="40" s="1"/>
  <c r="CO82" i="35" a="1"/>
  <c r="CO82" i="35" s="1"/>
  <c r="CO29" i="40" s="1"/>
  <c r="X82" i="35" a="1"/>
  <c r="X82" i="35" s="1"/>
  <c r="X29" i="40" s="1"/>
  <c r="AX82" i="35" a="1"/>
  <c r="AX82" i="35" s="1"/>
  <c r="AX29" i="40" s="1"/>
  <c r="BK82" i="35" a="1"/>
  <c r="BK82" i="35" s="1"/>
  <c r="BK29" i="40" s="1"/>
  <c r="CJ82" i="35" a="1"/>
  <c r="CJ82" i="35" s="1"/>
  <c r="CJ29" i="40" s="1"/>
  <c r="AO82" i="35" a="1"/>
  <c r="AO82" i="35" s="1"/>
  <c r="AO29" i="40" s="1"/>
  <c r="N82" i="35" a="1"/>
  <c r="N82" i="35" s="1"/>
  <c r="N29" i="40" s="1"/>
  <c r="AA82" i="35" a="1"/>
  <c r="AA82" i="35" s="1"/>
  <c r="AA29" i="40" s="1"/>
  <c r="AZ82" i="35" a="1"/>
  <c r="AZ82" i="35" s="1"/>
  <c r="AZ29" i="40" s="1"/>
  <c r="BM82" i="35" a="1"/>
  <c r="BM82" i="35" s="1"/>
  <c r="BM29" i="40" s="1"/>
  <c r="BZ82" i="35" a="1"/>
  <c r="BZ82" i="35" s="1"/>
  <c r="BZ29" i="40" s="1"/>
  <c r="CM82" i="35" a="1"/>
  <c r="CM82" i="35" s="1"/>
  <c r="CM29" i="40" s="1"/>
  <c r="AB82" i="35" a="1"/>
  <c r="AB82" i="35" s="1"/>
  <c r="AB29" i="40" s="1"/>
  <c r="R82" i="35" a="1"/>
  <c r="R82" i="35" s="1"/>
  <c r="R29" i="40" s="1"/>
  <c r="AE82" i="35" a="1"/>
  <c r="AE82" i="35" s="1"/>
  <c r="AE29" i="40" s="1"/>
  <c r="BD82" i="35" a="1"/>
  <c r="BD82" i="35" s="1"/>
  <c r="BD29" i="40" s="1"/>
  <c r="BQ82" i="35" a="1"/>
  <c r="BQ82" i="35" s="1"/>
  <c r="BQ29" i="40" s="1"/>
  <c r="CD82" i="35" a="1"/>
  <c r="CD82" i="35" s="1"/>
  <c r="CD29" i="40" s="1"/>
  <c r="CQ82" i="35" a="1"/>
  <c r="CQ82" i="35" s="1"/>
  <c r="CQ29" i="40" s="1"/>
  <c r="T82" i="35" a="1"/>
  <c r="T82" i="35" s="1"/>
  <c r="T29" i="40" s="1"/>
  <c r="AG82" i="35" a="1"/>
  <c r="AG82" i="35" s="1"/>
  <c r="AG29" i="40" s="1"/>
  <c r="AT82" i="35" a="1"/>
  <c r="AT82" i="35" s="1"/>
  <c r="AT29" i="40" s="1"/>
  <c r="BG82" i="35" a="1"/>
  <c r="BG82" i="35" s="1"/>
  <c r="BG29" i="40" s="1"/>
  <c r="CF82" i="35" a="1"/>
  <c r="CF82" i="35" s="1"/>
  <c r="CF29" i="40" s="1"/>
  <c r="CS82" i="35" a="1"/>
  <c r="CS82" i="35" s="1"/>
  <c r="CS29" i="40" s="1"/>
  <c r="CO250" i="23"/>
  <c r="CO110" i="40" s="1"/>
  <c r="CO148" i="40" s="1"/>
  <c r="BW250" i="23"/>
  <c r="BW110" i="40" s="1"/>
  <c r="BW148" i="40" s="1"/>
  <c r="BG250" i="23"/>
  <c r="BG110" i="40" s="1"/>
  <c r="BG148" i="40" s="1"/>
  <c r="BR250" i="23"/>
  <c r="BR110" i="40" s="1"/>
  <c r="BR148" i="40" s="1"/>
  <c r="BF250" i="23"/>
  <c r="BF110" i="40" s="1"/>
  <c r="BF148" i="40" s="1"/>
  <c r="CH250" i="23"/>
  <c r="CH110" i="40" s="1"/>
  <c r="CH148" i="40" s="1"/>
  <c r="BZ250" i="23"/>
  <c r="BZ110" i="40" s="1"/>
  <c r="BZ148" i="40" s="1"/>
  <c r="CQ250" i="23"/>
  <c r="CQ110" i="40" s="1"/>
  <c r="CQ148" i="40" s="1"/>
  <c r="BJ250" i="23"/>
  <c r="BJ110" i="40" s="1"/>
  <c r="BJ148" i="40" s="1"/>
  <c r="CB250" i="23"/>
  <c r="CB110" i="40" s="1"/>
  <c r="CB148" i="40" s="1"/>
  <c r="CG250" i="23"/>
  <c r="CG110" i="40" s="1"/>
  <c r="CG148" i="40" s="1"/>
  <c r="BD250" i="23"/>
  <c r="BD110" i="40" s="1"/>
  <c r="BD148" i="40" s="1"/>
  <c r="CN250" i="23"/>
  <c r="CN110" i="40" s="1"/>
  <c r="CN148" i="40" s="1"/>
  <c r="BH250" i="23"/>
  <c r="BH110" i="40" s="1"/>
  <c r="BH148" i="40" s="1"/>
  <c r="CF250" i="23"/>
  <c r="CF110" i="40" s="1"/>
  <c r="CF148" i="40" s="1"/>
  <c r="BT250" i="23"/>
  <c r="BT110" i="40" s="1"/>
  <c r="BT148" i="40" s="1"/>
  <c r="BI250" i="23"/>
  <c r="BI110" i="40" s="1"/>
  <c r="BI148" i="40" s="1"/>
  <c r="BX250" i="23"/>
  <c r="BX110" i="40" s="1"/>
  <c r="BX148" i="40" s="1"/>
  <c r="BQ250" i="23"/>
  <c r="BQ110" i="40" s="1"/>
  <c r="BQ148" i="40" s="1"/>
  <c r="CS250" i="23"/>
  <c r="CS110" i="40" s="1"/>
  <c r="CS148" i="40" s="1"/>
  <c r="BC250" i="23"/>
  <c r="BC110" i="40" s="1"/>
  <c r="BC148" i="40" s="1"/>
  <c r="CD250" i="23"/>
  <c r="CD110" i="40" s="1"/>
  <c r="CD148" i="40" s="1"/>
  <c r="CV250" i="23"/>
  <c r="CV110" i="40" s="1"/>
  <c r="CV148" i="40" s="1"/>
  <c r="CR250" i="23"/>
  <c r="CR110" i="40" s="1"/>
  <c r="CR148" i="40" s="1"/>
  <c r="CK250" i="23"/>
  <c r="CK110" i="40" s="1"/>
  <c r="CK148" i="40" s="1"/>
  <c r="BV250" i="23"/>
  <c r="BV110" i="40" s="1"/>
  <c r="BV148" i="40" s="1"/>
  <c r="CL250" i="23"/>
  <c r="CL110" i="40" s="1"/>
  <c r="CL148" i="40" s="1"/>
  <c r="BB250" i="23"/>
  <c r="BB110" i="40" s="1"/>
  <c r="BB148" i="40" s="1"/>
  <c r="BK250" i="23"/>
  <c r="BK110" i="40" s="1"/>
  <c r="BK148" i="40" s="1"/>
  <c r="BS250" i="23"/>
  <c r="BS110" i="40" s="1"/>
  <c r="BS148" i="40" s="1"/>
  <c r="CM250" i="23"/>
  <c r="CM110" i="40" s="1"/>
  <c r="CM148" i="40" s="1"/>
  <c r="CJ250" i="23"/>
  <c r="CJ110" i="40" s="1"/>
  <c r="CJ148" i="40" s="1"/>
  <c r="CU250" i="23"/>
  <c r="CU110" i="40" s="1"/>
  <c r="CU148" i="40" s="1"/>
  <c r="CI250" i="23"/>
  <c r="CI110" i="40" s="1"/>
  <c r="CI148" i="40" s="1"/>
  <c r="CE250" i="23"/>
  <c r="CE110" i="40" s="1"/>
  <c r="CE148" i="40" s="1"/>
  <c r="CA250" i="23"/>
  <c r="CA110" i="40" s="1"/>
  <c r="CA148" i="40" s="1"/>
  <c r="BO250" i="23"/>
  <c r="BO110" i="40" s="1"/>
  <c r="BO148" i="40" s="1"/>
  <c r="BL250" i="23"/>
  <c r="BL110" i="40" s="1"/>
  <c r="BL148" i="40" s="1"/>
  <c r="CC250" i="23"/>
  <c r="CC110" i="40" s="1"/>
  <c r="CC148" i="40" s="1"/>
  <c r="BE250" i="23"/>
  <c r="BE110" i="40" s="1"/>
  <c r="BE148" i="40" s="1"/>
  <c r="BM250" i="23"/>
  <c r="BM110" i="40" s="1"/>
  <c r="BM148" i="40" s="1"/>
  <c r="BU250" i="23"/>
  <c r="BU110" i="40" s="1"/>
  <c r="BU148" i="40" s="1"/>
  <c r="BP250" i="23"/>
  <c r="BP110" i="40" s="1"/>
  <c r="BP148" i="40" s="1"/>
  <c r="CT250" i="23"/>
  <c r="CT110" i="40" s="1"/>
  <c r="CT148" i="40" s="1"/>
  <c r="CP250" i="23"/>
  <c r="CP110" i="40" s="1"/>
  <c r="CP148" i="40" s="1"/>
  <c r="BY250" i="23"/>
  <c r="BY110" i="40" s="1"/>
  <c r="BY148" i="40" s="1"/>
  <c r="BN250" i="23"/>
  <c r="BN110" i="40" s="1"/>
  <c r="BN148" i="40" s="1"/>
  <c r="J59" i="32" l="1"/>
  <c r="J57" i="32"/>
  <c r="J58" i="32"/>
  <c r="BH37" i="13"/>
  <c r="AO66" i="23"/>
  <c r="CL37" i="13"/>
  <c r="BI37" i="13"/>
  <c r="AZ37" i="13"/>
  <c r="O37" i="13"/>
  <c r="BL37" i="13"/>
  <c r="AI37" i="13"/>
  <c r="AD105" i="13"/>
  <c r="AD106" i="13" s="1"/>
  <c r="AG105" i="13"/>
  <c r="AG106" i="13" s="1"/>
  <c r="P104" i="13"/>
  <c r="P106" i="13" s="1"/>
  <c r="AS37" i="13"/>
  <c r="BR37" i="13"/>
  <c r="AC37" i="13"/>
  <c r="AV37" i="13"/>
  <c r="CK37" i="13"/>
  <c r="AE37" i="13"/>
  <c r="BX37" i="13"/>
  <c r="CP37" i="13"/>
  <c r="R37" i="13"/>
  <c r="AB37" i="13"/>
  <c r="BU37" i="13"/>
  <c r="BW37" i="13"/>
  <c r="AR37" i="13"/>
  <c r="CD37" i="13"/>
  <c r="BY37" i="13"/>
  <c r="AA37" i="13"/>
  <c r="CI37" i="13"/>
  <c r="BB37" i="13"/>
  <c r="CN37" i="13"/>
  <c r="W37" i="13"/>
  <c r="X37" i="13"/>
  <c r="CM37" i="13"/>
  <c r="AK37" i="13"/>
  <c r="CG37" i="13"/>
  <c r="CT37" i="13"/>
  <c r="AW37" i="13"/>
  <c r="BM37" i="13"/>
  <c r="Y37" i="13"/>
  <c r="BZ37" i="13"/>
  <c r="CE37" i="13"/>
  <c r="AJ37" i="13"/>
  <c r="AG37" i="13"/>
  <c r="BV37" i="13"/>
  <c r="CS37" i="13"/>
  <c r="CR37" i="13"/>
  <c r="AU37" i="13"/>
  <c r="AL37" i="13"/>
  <c r="BJ37" i="13"/>
  <c r="CU37" i="13"/>
  <c r="S37" i="13"/>
  <c r="CF37" i="13"/>
  <c r="AQ37" i="13"/>
  <c r="BA37" i="13"/>
  <c r="BQ37" i="13"/>
  <c r="T37" i="13"/>
  <c r="CH37" i="13"/>
  <c r="BM106" i="13"/>
  <c r="BT106" i="13"/>
  <c r="BV106" i="13"/>
  <c r="BS106" i="13"/>
  <c r="CL106" i="13"/>
  <c r="AP106" i="13"/>
  <c r="CG106" i="13"/>
  <c r="BX106" i="13"/>
  <c r="BW106" i="13"/>
  <c r="S106" i="13"/>
  <c r="AM37" i="13"/>
  <c r="CJ106" i="13"/>
  <c r="Q106" i="13"/>
  <c r="CI106" i="13"/>
  <c r="BI106" i="13"/>
  <c r="BD106" i="13"/>
  <c r="BO106" i="13"/>
  <c r="CN106" i="13"/>
  <c r="V106" i="13"/>
  <c r="CM106" i="13"/>
  <c r="U106" i="13"/>
  <c r="AT37" i="13"/>
  <c r="CB106" i="13"/>
  <c r="AQ106" i="13"/>
  <c r="CA106" i="13"/>
  <c r="AY106" i="13"/>
  <c r="AZ106" i="13"/>
  <c r="CC106" i="13"/>
  <c r="AU106" i="13"/>
  <c r="CF106" i="13"/>
  <c r="M106" i="13"/>
  <c r="CE106" i="13"/>
  <c r="AX37" i="13"/>
  <c r="AC106" i="13"/>
  <c r="BK106" i="13"/>
  <c r="AL106" i="13"/>
  <c r="BJ106" i="13"/>
  <c r="AK106" i="13"/>
  <c r="R106" i="13"/>
  <c r="BY106" i="13"/>
  <c r="BP106" i="13"/>
  <c r="CD106" i="13"/>
  <c r="BN106" i="13"/>
  <c r="CU106" i="13"/>
  <c r="AA106" i="13"/>
  <c r="BB106" i="13"/>
  <c r="CR106" i="13"/>
  <c r="BA106" i="13"/>
  <c r="CO106" i="13"/>
  <c r="X106" i="13"/>
  <c r="BQ106" i="13"/>
  <c r="BH106" i="13"/>
  <c r="BF106" i="13"/>
  <c r="T106" i="13"/>
  <c r="BE106" i="13"/>
  <c r="BK37" i="13"/>
  <c r="V37" i="13"/>
  <c r="CK106" i="13"/>
  <c r="AS106" i="13"/>
  <c r="BC106" i="13"/>
  <c r="AR106" i="13"/>
  <c r="CH106" i="13"/>
  <c r="O106" i="13"/>
  <c r="AX106" i="13"/>
  <c r="AO106" i="13"/>
  <c r="AW106" i="13"/>
  <c r="BU106" i="13"/>
  <c r="AV106" i="13"/>
  <c r="BL106" i="13"/>
  <c r="N37" i="13"/>
  <c r="CO37" i="13"/>
  <c r="AT106" i="13"/>
  <c r="AJ106" i="13"/>
  <c r="AI106" i="13"/>
  <c r="AH106" i="13"/>
  <c r="BZ106" i="13"/>
  <c r="CV106" i="13"/>
  <c r="AF106" i="13"/>
  <c r="W106" i="13"/>
  <c r="AN106" i="13"/>
  <c r="AB106" i="13"/>
  <c r="AM106" i="13"/>
  <c r="BE37" i="13"/>
  <c r="CQ106" i="13"/>
  <c r="Z106" i="13"/>
  <c r="CP106" i="13"/>
  <c r="Y106" i="13"/>
  <c r="BR106" i="13"/>
  <c r="BG106" i="13"/>
  <c r="N106" i="13"/>
  <c r="CT106" i="13"/>
  <c r="AE106" i="13"/>
  <c r="CS106" i="13"/>
  <c r="CK154" i="35"/>
  <c r="BS154" i="35"/>
  <c r="CC37" i="13"/>
  <c r="BN37" i="13"/>
  <c r="AF37" i="13"/>
  <c r="BS37" i="13"/>
  <c r="BC37" i="13"/>
  <c r="AH37" i="13"/>
  <c r="CJ37" i="13"/>
  <c r="AY37" i="13"/>
  <c r="CA37" i="13"/>
  <c r="AP37" i="13"/>
  <c r="BO37" i="13"/>
  <c r="U37" i="13"/>
  <c r="BF37" i="13"/>
  <c r="AD37" i="13"/>
  <c r="BT37" i="13"/>
  <c r="Q37" i="13"/>
  <c r="CQ37" i="13"/>
  <c r="BP37" i="13"/>
  <c r="AN37" i="13"/>
  <c r="BD37" i="13"/>
  <c r="AY245" i="13"/>
  <c r="BE245" i="13"/>
  <c r="P245" i="13"/>
  <c r="AB245" i="13"/>
  <c r="AW245" i="13"/>
  <c r="CD245" i="13"/>
  <c r="AO245" i="13"/>
  <c r="AS245" i="13"/>
  <c r="S245" i="13"/>
  <c r="L245" i="13"/>
  <c r="AK245" i="13"/>
  <c r="CT245" i="13"/>
  <c r="BV245" i="13"/>
  <c r="AG245" i="13"/>
  <c r="CP245" i="13"/>
  <c r="CL245" i="13"/>
  <c r="BQ245" i="13"/>
  <c r="BO245" i="13"/>
  <c r="BN245" i="13"/>
  <c r="Y245" i="13"/>
  <c r="AZ245" i="13"/>
  <c r="CH245" i="13"/>
  <c r="T245" i="13"/>
  <c r="Q245" i="13"/>
  <c r="AX245" i="13"/>
  <c r="CG245" i="13"/>
  <c r="BR245" i="13"/>
  <c r="Z245" i="13"/>
  <c r="BF245" i="13"/>
  <c r="BZ245" i="13"/>
  <c r="AA245" i="13"/>
  <c r="AP245" i="13"/>
  <c r="U245" i="13"/>
  <c r="BG245" i="13"/>
  <c r="BJ245" i="13"/>
  <c r="AH245" i="13"/>
  <c r="CF245" i="13"/>
  <c r="CQ245" i="13"/>
  <c r="BB245" i="13"/>
  <c r="CI245" i="13"/>
  <c r="R245" i="13"/>
  <c r="AR245" i="13"/>
  <c r="AT245" i="13"/>
  <c r="CO245" i="13"/>
  <c r="CE245" i="13"/>
  <c r="CA245" i="13"/>
  <c r="AD245" i="13"/>
  <c r="V245" i="13"/>
  <c r="BP245" i="13"/>
  <c r="BC245" i="13"/>
  <c r="N245" i="13"/>
  <c r="BK245" i="13"/>
  <c r="CJ245" i="13"/>
  <c r="AJ245" i="13"/>
  <c r="CB245" i="13"/>
  <c r="AU245" i="13"/>
  <c r="CB37" i="13"/>
  <c r="AI245" i="13"/>
  <c r="CR245" i="13"/>
  <c r="BW245" i="13"/>
  <c r="BT245" i="13"/>
  <c r="AM245" i="13"/>
  <c r="AQ245" i="13"/>
  <c r="BL245" i="13"/>
  <c r="AE245" i="13"/>
  <c r="CS245" i="13"/>
  <c r="BD245" i="13"/>
  <c r="W245" i="13"/>
  <c r="BS245" i="13"/>
  <c r="CK245" i="13"/>
  <c r="O245" i="13"/>
  <c r="BI245" i="13"/>
  <c r="AV245" i="13"/>
  <c r="CN245" i="13"/>
  <c r="CC245" i="13"/>
  <c r="AN245" i="13"/>
  <c r="BY245" i="13"/>
  <c r="BH245" i="13"/>
  <c r="BU245" i="13"/>
  <c r="AF245" i="13"/>
  <c r="M245" i="13"/>
  <c r="BA245" i="13"/>
  <c r="CM245" i="13"/>
  <c r="BM245" i="13"/>
  <c r="X245" i="13"/>
  <c r="BX245" i="13"/>
  <c r="L37" i="13"/>
  <c r="CI154" i="35"/>
  <c r="P37" i="13"/>
  <c r="Z37" i="13"/>
  <c r="CH154" i="35"/>
  <c r="AL154" i="35"/>
  <c r="V154" i="35"/>
  <c r="U65" i="23"/>
  <c r="BY65" i="23"/>
  <c r="AJ65" i="23"/>
  <c r="CS65" i="23"/>
  <c r="BF65" i="23"/>
  <c r="AD65" i="23"/>
  <c r="CU65" i="23"/>
  <c r="BH65" i="23"/>
  <c r="Y65" i="23"/>
  <c r="CQ65" i="23"/>
  <c r="CF65" i="23"/>
  <c r="AB65" i="23"/>
  <c r="CG65" i="23"/>
  <c r="AQ65" i="23"/>
  <c r="BM65" i="23"/>
  <c r="AL65" i="23"/>
  <c r="BQ65" i="23"/>
  <c r="BO65" i="23"/>
  <c r="AF65" i="23"/>
  <c r="CV65" i="23"/>
  <c r="T65" i="23"/>
  <c r="CM65" i="23"/>
  <c r="AI65" i="23"/>
  <c r="S65" i="23"/>
  <c r="AX65" i="23"/>
  <c r="O65" i="23"/>
  <c r="BT65" i="23"/>
  <c r="AZ65" i="23"/>
  <c r="Q65" i="23"/>
  <c r="BV65" i="23"/>
  <c r="AT65" i="23"/>
  <c r="AN65" i="23"/>
  <c r="AA65" i="23"/>
  <c r="CR65" i="23"/>
  <c r="AP65" i="23"/>
  <c r="BC65" i="23"/>
  <c r="BE65" i="23"/>
  <c r="W65" i="23"/>
  <c r="CA65" i="23"/>
  <c r="BG65" i="23"/>
  <c r="X65" i="23"/>
  <c r="CC65" i="23"/>
  <c r="BB65" i="23"/>
  <c r="AH65" i="23"/>
  <c r="AW65" i="23"/>
  <c r="BI65" i="23"/>
  <c r="BL65" i="23"/>
  <c r="AC65" i="23"/>
  <c r="CI65" i="23"/>
  <c r="BN65" i="23"/>
  <c r="AE65" i="23"/>
  <c r="CJ65" i="23"/>
  <c r="BP65" i="23"/>
  <c r="AO65" i="23"/>
  <c r="AG65" i="23"/>
  <c r="BD65" i="23"/>
  <c r="BX65" i="23"/>
  <c r="BZ65" i="23"/>
  <c r="AK65" i="23"/>
  <c r="CT65" i="23"/>
  <c r="BU65" i="23"/>
  <c r="AM65" i="23"/>
  <c r="CP65" i="23"/>
  <c r="BW65" i="23"/>
  <c r="AV65" i="23"/>
  <c r="CL65" i="23"/>
  <c r="BK65" i="23"/>
  <c r="N65" i="23"/>
  <c r="CH65" i="23"/>
  <c r="AR65" i="23"/>
  <c r="AU65" i="23"/>
  <c r="CB65" i="23"/>
  <c r="AS65" i="23"/>
  <c r="CE65" i="23"/>
  <c r="CD65" i="23"/>
  <c r="CO65" i="23"/>
  <c r="BJ65" i="23"/>
  <c r="BA65" i="23"/>
  <c r="M65" i="23"/>
  <c r="R65" i="23"/>
  <c r="BS65" i="23"/>
  <c r="CK65" i="23"/>
  <c r="V65" i="23"/>
  <c r="CN65" i="23"/>
  <c r="AY65" i="23"/>
  <c r="BR65" i="23"/>
  <c r="P65" i="23"/>
  <c r="L65" i="23"/>
  <c r="AG154" i="35"/>
  <c r="CD154" i="35"/>
  <c r="BR154" i="35"/>
  <c r="CC154" i="35"/>
  <c r="AX154" i="35"/>
  <c r="BD154" i="35"/>
  <c r="BL154" i="35"/>
  <c r="BW154" i="35"/>
  <c r="AT154" i="35"/>
  <c r="CG154" i="35"/>
  <c r="AA154" i="35"/>
  <c r="Y154" i="35"/>
  <c r="CT154" i="35"/>
  <c r="Q154" i="35"/>
  <c r="AF154" i="35"/>
  <c r="BZ154" i="35"/>
  <c r="L154" i="35"/>
  <c r="J152" i="35"/>
  <c r="BA154" i="35"/>
  <c r="AD154" i="35"/>
  <c r="BH154" i="35"/>
  <c r="CO154" i="35"/>
  <c r="AV154" i="35"/>
  <c r="AP154" i="35"/>
  <c r="J153" i="35"/>
  <c r="BN154" i="35"/>
  <c r="U154" i="35"/>
  <c r="AK154" i="35"/>
  <c r="AZ154" i="35"/>
  <c r="CS154" i="35"/>
  <c r="P154" i="35"/>
  <c r="AU154" i="35"/>
  <c r="BK154" i="35"/>
  <c r="BG154" i="35"/>
  <c r="CN154" i="35"/>
  <c r="CF154" i="35"/>
  <c r="AR154" i="35"/>
  <c r="AO154" i="35"/>
  <c r="BV154" i="35"/>
  <c r="X154" i="35"/>
  <c r="T154" i="35"/>
  <c r="BC154" i="35"/>
  <c r="BQ154" i="35"/>
  <c r="CR154" i="35"/>
  <c r="AJ154" i="35"/>
  <c r="AY154" i="35"/>
  <c r="AE154" i="35"/>
  <c r="BY154" i="35"/>
  <c r="O154" i="35"/>
  <c r="BP154" i="35"/>
  <c r="AW154" i="35"/>
  <c r="BF154" i="35"/>
  <c r="CM154" i="35"/>
  <c r="BO154" i="35"/>
  <c r="AN154" i="35"/>
  <c r="BU154" i="35"/>
  <c r="AC154" i="35"/>
  <c r="CU154" i="35"/>
  <c r="S154" i="35"/>
  <c r="AI154" i="35"/>
  <c r="AB154" i="35"/>
  <c r="CB154" i="35"/>
  <c r="CQ154" i="35"/>
  <c r="N154" i="35"/>
  <c r="CE154" i="35"/>
  <c r="BJ154" i="35"/>
  <c r="BE154" i="35"/>
  <c r="CL154" i="35"/>
  <c r="BM154" i="35"/>
  <c r="W154" i="35"/>
  <c r="AM154" i="35"/>
  <c r="BT154" i="35"/>
  <c r="AS154" i="35"/>
  <c r="CA154" i="35"/>
  <c r="R154" i="35"/>
  <c r="BB154" i="35"/>
  <c r="Z154" i="35"/>
  <c r="BI154" i="35"/>
  <c r="CP154" i="35"/>
  <c r="AH154" i="35"/>
  <c r="CJ154" i="35"/>
  <c r="CV154" i="35"/>
  <c r="AQ154" i="35"/>
  <c r="BX154" i="35"/>
  <c r="M154" i="35"/>
  <c r="CV253" i="23"/>
  <c r="P122" i="35"/>
  <c r="P32" i="13" s="1"/>
  <c r="L106" i="13"/>
  <c r="L122" i="35"/>
  <c r="L32" i="13" s="1"/>
  <c r="CV20" i="13"/>
  <c r="J349" i="23"/>
  <c r="J348" i="23"/>
  <c r="AL245" i="13"/>
  <c r="J331" i="23"/>
  <c r="BK26" i="41"/>
  <c r="AN26" i="41"/>
  <c r="AU26" i="41"/>
  <c r="BY26" i="41"/>
  <c r="AB26" i="41"/>
  <c r="AG26" i="41"/>
  <c r="AQ26" i="41"/>
  <c r="AV26" i="41"/>
  <c r="BZ26" i="41"/>
  <c r="AJ26" i="41"/>
  <c r="S26" i="41"/>
  <c r="CC26" i="41"/>
  <c r="AE26" i="41"/>
  <c r="AC26" i="41"/>
  <c r="O26" i="41"/>
  <c r="BN26" i="41"/>
  <c r="BG26" i="41"/>
  <c r="V26" i="41"/>
  <c r="CG26" i="41"/>
  <c r="AP26" i="41"/>
  <c r="BU26" i="41"/>
  <c r="Y26" i="41"/>
  <c r="CI26" i="41"/>
  <c r="CS26" i="41"/>
  <c r="R26" i="41"/>
  <c r="CL26" i="41"/>
  <c r="BD26" i="41"/>
  <c r="CU26" i="41"/>
  <c r="BR26" i="41"/>
  <c r="CB26" i="41"/>
  <c r="AK26" i="41"/>
  <c r="BP26" i="41"/>
  <c r="T26" i="41"/>
  <c r="BS26" i="41"/>
  <c r="CM26" i="41"/>
  <c r="AL26" i="41"/>
  <c r="AS26" i="41"/>
  <c r="CH26" i="41"/>
  <c r="AW26" i="41"/>
  <c r="BV26" i="41"/>
  <c r="AF26" i="41"/>
  <c r="BJ26" i="41"/>
  <c r="N26" i="41"/>
  <c r="BC26" i="41"/>
  <c r="CD26" i="41"/>
  <c r="AA26" i="41"/>
  <c r="CR26" i="41"/>
  <c r="AH26" i="41"/>
  <c r="BX26" i="41"/>
  <c r="Q26" i="41"/>
  <c r="BQ26" i="41"/>
  <c r="Z26" i="41"/>
  <c r="BE26" i="41"/>
  <c r="CE26" i="41"/>
  <c r="AM26" i="41"/>
  <c r="BT26" i="41"/>
  <c r="CQ26" i="41"/>
  <c r="CV26" i="41"/>
  <c r="X26" i="41"/>
  <c r="BM26" i="41"/>
  <c r="CT26" i="41"/>
  <c r="BL26" i="41"/>
  <c r="U26" i="41"/>
  <c r="AZ26" i="41"/>
  <c r="BO26" i="41"/>
  <c r="W26" i="41"/>
  <c r="BI26" i="41"/>
  <c r="CK26" i="41"/>
  <c r="CP26" i="41"/>
  <c r="M26" i="41"/>
  <c r="BB26" i="41"/>
  <c r="CO26" i="41"/>
  <c r="BF26" i="41"/>
  <c r="P26" i="41"/>
  <c r="AT26" i="41"/>
  <c r="AY26" i="41"/>
  <c r="CN26" i="41"/>
  <c r="AX26" i="41"/>
  <c r="CA26" i="41"/>
  <c r="CJ26" i="41"/>
  <c r="BH26" i="41"/>
  <c r="AR26" i="41"/>
  <c r="BW26" i="41"/>
  <c r="BA26" i="41"/>
  <c r="CF26" i="41"/>
  <c r="AO26" i="41"/>
  <c r="AI26" i="41"/>
  <c r="CU245" i="13"/>
  <c r="BI307" i="23"/>
  <c r="BI255" i="23" s="1"/>
  <c r="BI56" i="24" s="1"/>
  <c r="L39" i="42"/>
  <c r="M122" i="35"/>
  <c r="M32" i="13" s="1"/>
  <c r="AY122" i="35"/>
  <c r="AY32" i="13" s="1"/>
  <c r="CN122" i="35"/>
  <c r="CN32" i="13" s="1"/>
  <c r="BH122" i="35"/>
  <c r="BH32" i="13" s="1"/>
  <c r="AU122" i="35"/>
  <c r="AU32" i="13" s="1"/>
  <c r="CG122" i="35"/>
  <c r="CG32" i="13" s="1"/>
  <c r="BJ122" i="35"/>
  <c r="BJ32" i="13" s="1"/>
  <c r="CU122" i="35"/>
  <c r="CU32" i="13" s="1"/>
  <c r="AW122" i="35"/>
  <c r="AW32" i="13" s="1"/>
  <c r="AS122" i="35"/>
  <c r="AS32" i="13" s="1"/>
  <c r="AV122" i="35"/>
  <c r="AV32" i="13" s="1"/>
  <c r="CV122" i="35"/>
  <c r="Q122" i="35"/>
  <c r="Q32" i="13" s="1"/>
  <c r="Z122" i="35"/>
  <c r="Z32" i="13" s="1"/>
  <c r="CR122" i="35"/>
  <c r="CR32" i="13" s="1"/>
  <c r="AD122" i="35"/>
  <c r="AD32" i="13" s="1"/>
  <c r="BF122" i="35"/>
  <c r="BF32" i="13" s="1"/>
  <c r="BR122" i="35"/>
  <c r="BR32" i="13" s="1"/>
  <c r="AP122" i="35"/>
  <c r="AP32" i="13" s="1"/>
  <c r="Y122" i="35"/>
  <c r="Y32" i="13" s="1"/>
  <c r="W122" i="35"/>
  <c r="W32" i="13" s="1"/>
  <c r="CE122" i="35"/>
  <c r="CE32" i="13" s="1"/>
  <c r="BO122" i="35"/>
  <c r="BO32" i="13" s="1"/>
  <c r="CL122" i="35"/>
  <c r="CL32" i="13" s="1"/>
  <c r="AZ122" i="35"/>
  <c r="AZ32" i="13" s="1"/>
  <c r="S122" i="35"/>
  <c r="S32" i="13" s="1"/>
  <c r="BD122" i="35"/>
  <c r="BD32" i="13" s="1"/>
  <c r="AC122" i="35"/>
  <c r="AC32" i="13" s="1"/>
  <c r="BX122" i="35"/>
  <c r="BX32" i="13" s="1"/>
  <c r="BB122" i="35"/>
  <c r="BB32" i="13" s="1"/>
  <c r="BE122" i="35"/>
  <c r="BE32" i="13" s="1"/>
  <c r="BU122" i="35"/>
  <c r="BU32" i="13" s="1"/>
  <c r="CK122" i="35"/>
  <c r="CK32" i="13" s="1"/>
  <c r="AO122" i="35"/>
  <c r="AO32" i="13" s="1"/>
  <c r="BV122" i="35"/>
  <c r="BV32" i="13" s="1"/>
  <c r="BS122" i="35"/>
  <c r="BS32" i="13" s="1"/>
  <c r="BL122" i="35"/>
  <c r="BL32" i="13" s="1"/>
  <c r="CF122" i="35"/>
  <c r="CF32" i="13" s="1"/>
  <c r="BZ122" i="35"/>
  <c r="BZ32" i="13" s="1"/>
  <c r="CP122" i="35"/>
  <c r="CP32" i="13" s="1"/>
  <c r="AA122" i="35"/>
  <c r="AA32" i="13" s="1"/>
  <c r="AT122" i="35"/>
  <c r="AT32" i="13" s="1"/>
  <c r="T122" i="35"/>
  <c r="T32" i="13" s="1"/>
  <c r="U122" i="35"/>
  <c r="U32" i="13" s="1"/>
  <c r="CI122" i="35"/>
  <c r="CI32" i="13" s="1"/>
  <c r="CS122" i="35"/>
  <c r="CS32" i="13" s="1"/>
  <c r="CT122" i="35"/>
  <c r="CT32" i="13" s="1"/>
  <c r="AG122" i="35"/>
  <c r="AG32" i="13" s="1"/>
  <c r="R122" i="35"/>
  <c r="R32" i="13" s="1"/>
  <c r="AM122" i="35"/>
  <c r="AM32" i="13" s="1"/>
  <c r="BI122" i="35"/>
  <c r="BI32" i="13" s="1"/>
  <c r="N122" i="35"/>
  <c r="N32" i="13" s="1"/>
  <c r="CA122" i="35"/>
  <c r="CA32" i="13" s="1"/>
  <c r="AH122" i="35"/>
  <c r="AH32" i="13" s="1"/>
  <c r="CB122" i="35"/>
  <c r="CB32" i="13" s="1"/>
  <c r="BC122" i="35"/>
  <c r="BC32" i="13" s="1"/>
  <c r="AK122" i="35"/>
  <c r="AK32" i="13" s="1"/>
  <c r="AI122" i="35"/>
  <c r="AI32" i="13" s="1"/>
  <c r="BT122" i="35"/>
  <c r="BT32" i="13" s="1"/>
  <c r="AR122" i="35"/>
  <c r="AR32" i="13" s="1"/>
  <c r="BQ122" i="35"/>
  <c r="BQ32" i="13" s="1"/>
  <c r="CQ122" i="35"/>
  <c r="CQ32" i="13" s="1"/>
  <c r="O122" i="35"/>
  <c r="O32" i="13" s="1"/>
  <c r="BA122" i="35"/>
  <c r="BA32" i="13" s="1"/>
  <c r="V122" i="35"/>
  <c r="V32" i="13" s="1"/>
  <c r="CJ122" i="35"/>
  <c r="CJ32" i="13" s="1"/>
  <c r="CH122" i="35"/>
  <c r="CH32" i="13" s="1"/>
  <c r="BY122" i="35"/>
  <c r="BY32" i="13" s="1"/>
  <c r="BP122" i="35"/>
  <c r="BP32" i="13" s="1"/>
  <c r="AQ122" i="35"/>
  <c r="AQ32" i="13" s="1"/>
  <c r="CC122" i="35"/>
  <c r="CC32" i="13" s="1"/>
  <c r="BN122" i="35"/>
  <c r="BN32" i="13" s="1"/>
  <c r="CD122" i="35"/>
  <c r="CD32" i="13" s="1"/>
  <c r="AB122" i="35"/>
  <c r="AB32" i="13" s="1"/>
  <c r="AF122" i="35"/>
  <c r="AF32" i="13" s="1"/>
  <c r="BW122" i="35"/>
  <c r="BW32" i="13" s="1"/>
  <c r="BG122" i="35"/>
  <c r="BG32" i="13" s="1"/>
  <c r="X122" i="35"/>
  <c r="X32" i="13" s="1"/>
  <c r="AN122" i="35"/>
  <c r="AN32" i="13" s="1"/>
  <c r="CM122" i="35"/>
  <c r="CM32" i="13" s="1"/>
  <c r="CO122" i="35"/>
  <c r="CO32" i="13" s="1"/>
  <c r="BK122" i="35"/>
  <c r="BK32" i="13" s="1"/>
  <c r="BM122" i="35"/>
  <c r="BM32" i="13" s="1"/>
  <c r="AL122" i="35"/>
  <c r="AL32" i="13" s="1"/>
  <c r="AJ122" i="35"/>
  <c r="AJ32" i="13" s="1"/>
  <c r="AX122" i="35"/>
  <c r="AX32" i="13" s="1"/>
  <c r="AE122" i="35"/>
  <c r="AE32" i="13" s="1"/>
  <c r="AC245" i="13"/>
  <c r="J165" i="32"/>
  <c r="AD190" i="40"/>
  <c r="H279" i="13"/>
  <c r="H278" i="13"/>
  <c r="H280" i="13"/>
  <c r="H277" i="13"/>
  <c r="H276" i="13"/>
  <c r="J334" i="23"/>
  <c r="J336" i="23"/>
  <c r="J333" i="23"/>
  <c r="J332" i="23"/>
  <c r="J335" i="23"/>
  <c r="AF307" i="23"/>
  <c r="AB307" i="23"/>
  <c r="AD307" i="23"/>
  <c r="AG307" i="23"/>
  <c r="AE307" i="23"/>
  <c r="AC307" i="23"/>
  <c r="J164" i="32"/>
  <c r="J120" i="35"/>
  <c r="J118" i="35"/>
  <c r="J121" i="35"/>
  <c r="J133" i="35"/>
  <c r="J119" i="35"/>
  <c r="J29" i="40"/>
  <c r="L24" i="40"/>
  <c r="J81" i="35"/>
  <c r="J82" i="35"/>
  <c r="P38" i="35"/>
  <c r="AK38" i="35"/>
  <c r="O38" i="35"/>
  <c r="J85" i="32"/>
  <c r="J88" i="32"/>
  <c r="J89" i="32"/>
  <c r="J90" i="32"/>
  <c r="J87" i="32"/>
  <c r="J86" i="32"/>
  <c r="J91" i="32"/>
  <c r="J92" i="32"/>
  <c r="BZ307" i="23"/>
  <c r="BN111" i="40"/>
  <c r="CC111" i="40"/>
  <c r="CM111" i="40"/>
  <c r="CV111" i="40"/>
  <c r="CF111" i="40"/>
  <c r="BZ111" i="40"/>
  <c r="BY111" i="40"/>
  <c r="BL111" i="40"/>
  <c r="BS111" i="40"/>
  <c r="CD111" i="40"/>
  <c r="BH111" i="40"/>
  <c r="CH111" i="40"/>
  <c r="CP111" i="40"/>
  <c r="BO111" i="40"/>
  <c r="BK111" i="40"/>
  <c r="BC111" i="40"/>
  <c r="CN111" i="40"/>
  <c r="BF111" i="40"/>
  <c r="CT111" i="40"/>
  <c r="CA111" i="40"/>
  <c r="BB111" i="40"/>
  <c r="CS111" i="40"/>
  <c r="BD111" i="40"/>
  <c r="BR111" i="40"/>
  <c r="BP111" i="40"/>
  <c r="CE111" i="40"/>
  <c r="CL111" i="40"/>
  <c r="BQ111" i="40"/>
  <c r="CG111" i="40"/>
  <c r="BG111" i="40"/>
  <c r="BU111" i="40"/>
  <c r="CI111" i="40"/>
  <c r="BV111" i="40"/>
  <c r="BX111" i="40"/>
  <c r="CB111" i="40"/>
  <c r="BW111" i="40"/>
  <c r="BM111" i="40"/>
  <c r="CU111" i="40"/>
  <c r="CK111" i="40"/>
  <c r="BI111" i="40"/>
  <c r="BJ111" i="40"/>
  <c r="CO111" i="40"/>
  <c r="BE111" i="40"/>
  <c r="CJ111" i="40"/>
  <c r="CR111" i="40"/>
  <c r="BT111" i="40"/>
  <c r="CQ111" i="40"/>
  <c r="AS307" i="23"/>
  <c r="CR307" i="23"/>
  <c r="BX307" i="23"/>
  <c r="CB307" i="23"/>
  <c r="P307" i="23"/>
  <c r="AU307" i="23"/>
  <c r="BW307" i="23"/>
  <c r="AZ307" i="23"/>
  <c r="BM307" i="23"/>
  <c r="CP307" i="23"/>
  <c r="CM307" i="23"/>
  <c r="BD307" i="23"/>
  <c r="BQ307" i="23"/>
  <c r="BC307" i="23"/>
  <c r="AP307" i="23"/>
  <c r="AL307" i="23"/>
  <c r="AO307" i="23"/>
  <c r="AR307" i="23"/>
  <c r="CE307" i="23"/>
  <c r="S307" i="23"/>
  <c r="BB307" i="23"/>
  <c r="AA307" i="23"/>
  <c r="BL307" i="23"/>
  <c r="CQ307" i="23"/>
  <c r="CV307" i="23"/>
  <c r="AJ307" i="23"/>
  <c r="Q307" i="23"/>
  <c r="N307" i="23"/>
  <c r="V307" i="23"/>
  <c r="AN307" i="23"/>
  <c r="AX307" i="23"/>
  <c r="BA307" i="23"/>
  <c r="CL307" i="23"/>
  <c r="Z307" i="23"/>
  <c r="CK307" i="23"/>
  <c r="Y307" i="23"/>
  <c r="CH307" i="23"/>
  <c r="BO307" i="23"/>
  <c r="CD307" i="23"/>
  <c r="CO307" i="23"/>
  <c r="W307" i="23"/>
  <c r="AV307" i="23"/>
  <c r="CA307" i="23"/>
  <c r="O307" i="23"/>
  <c r="CF307" i="23"/>
  <c r="T307" i="23"/>
  <c r="BR307" i="23"/>
  <c r="BJ307" i="23"/>
  <c r="AH307" i="23"/>
  <c r="CJ307" i="23"/>
  <c r="X307" i="23"/>
  <c r="CT307" i="23"/>
  <c r="L307" i="23"/>
  <c r="AK307" i="23"/>
  <c r="BV307" i="23"/>
  <c r="BS307" i="23"/>
  <c r="BU307" i="23"/>
  <c r="CI307" i="23"/>
  <c r="BG307" i="23"/>
  <c r="AY307" i="23"/>
  <c r="CN307" i="23"/>
  <c r="BY307" i="23"/>
  <c r="M307" i="23"/>
  <c r="BN307" i="23"/>
  <c r="BK307" i="23"/>
  <c r="BH307" i="23"/>
  <c r="BP307" i="23"/>
  <c r="AM307" i="23"/>
  <c r="AQ307" i="23"/>
  <c r="AT307" i="23"/>
  <c r="CC307" i="23"/>
  <c r="BT307" i="23"/>
  <c r="CS307" i="23"/>
  <c r="CG307" i="23"/>
  <c r="U307" i="23"/>
  <c r="BF307" i="23"/>
  <c r="BE307" i="23"/>
  <c r="R307" i="23"/>
  <c r="CU307" i="23"/>
  <c r="AI307" i="23"/>
  <c r="AW307" i="23"/>
  <c r="H105" i="13" l="1"/>
  <c r="H104" i="13"/>
  <c r="CV37" i="13"/>
  <c r="J154" i="35"/>
  <c r="H106" i="13"/>
  <c r="CV245" i="13"/>
  <c r="CV32" i="13"/>
  <c r="AD26" i="41"/>
  <c r="H28" i="22"/>
  <c r="L190" i="40"/>
  <c r="J24" i="40"/>
  <c r="Y32" i="42"/>
  <c r="AA32" i="42"/>
  <c r="CS32" i="42"/>
  <c r="CJ32" i="42"/>
  <c r="CK32" i="42"/>
  <c r="BZ32" i="42"/>
  <c r="CU32" i="42"/>
  <c r="AF32" i="42"/>
  <c r="BN32" i="42"/>
  <c r="BS32" i="42"/>
  <c r="CM32" i="42"/>
  <c r="AX32" i="42"/>
  <c r="BF32" i="42"/>
  <c r="AM32" i="42"/>
  <c r="BP32" i="42"/>
  <c r="AP32" i="42"/>
  <c r="AI32" i="42"/>
  <c r="BK32" i="42"/>
  <c r="CI32" i="42"/>
  <c r="AV32" i="42"/>
  <c r="AS32" i="42"/>
  <c r="BC32" i="42"/>
  <c r="AZ32" i="42"/>
  <c r="BT32" i="42"/>
  <c r="BU32" i="42"/>
  <c r="AH32" i="42"/>
  <c r="W32" i="42"/>
  <c r="Z32" i="42"/>
  <c r="Q32" i="42"/>
  <c r="BB32" i="42"/>
  <c r="BQ32" i="42"/>
  <c r="BW32" i="42"/>
  <c r="R32" i="42"/>
  <c r="CC32" i="42"/>
  <c r="BJ32" i="42"/>
  <c r="AC32" i="42"/>
  <c r="CL32" i="42"/>
  <c r="AJ32" i="42"/>
  <c r="S32" i="42"/>
  <c r="AG32" i="42"/>
  <c r="AU32" i="42"/>
  <c r="BE32" i="42"/>
  <c r="AT32" i="42"/>
  <c r="M32" i="42"/>
  <c r="BV32" i="42"/>
  <c r="BR32" i="42"/>
  <c r="CO32" i="42"/>
  <c r="BA32" i="42"/>
  <c r="CV32" i="42"/>
  <c r="CE32" i="42"/>
  <c r="BD32" i="42"/>
  <c r="P32" i="42"/>
  <c r="AB32" i="42"/>
  <c r="AQ32" i="42"/>
  <c r="BY32" i="42"/>
  <c r="AK32" i="42"/>
  <c r="T32" i="42"/>
  <c r="CD32" i="42"/>
  <c r="AE32" i="42"/>
  <c r="AR32" i="42"/>
  <c r="CB32" i="42"/>
  <c r="CN32" i="42"/>
  <c r="L32" i="42"/>
  <c r="CF32" i="42"/>
  <c r="BO32" i="42"/>
  <c r="AN32" i="42"/>
  <c r="CQ32" i="42"/>
  <c r="AO32" i="42"/>
  <c r="AD32" i="42"/>
  <c r="BX32" i="42"/>
  <c r="CR32" i="42"/>
  <c r="BI32" i="42"/>
  <c r="U32" i="42"/>
  <c r="AY32" i="42"/>
  <c r="CT32" i="42"/>
  <c r="O32" i="42"/>
  <c r="CH32" i="42"/>
  <c r="V32" i="42"/>
  <c r="BL32" i="42"/>
  <c r="AL32" i="42"/>
  <c r="CP32" i="42"/>
  <c r="AW32" i="42"/>
  <c r="CG32" i="42"/>
  <c r="BH32" i="42"/>
  <c r="BG32" i="42"/>
  <c r="X32" i="42"/>
  <c r="CA32" i="42"/>
  <c r="N32" i="42"/>
  <c r="BM32" i="42"/>
  <c r="J190" i="40" l="1"/>
  <c r="J19" i="9" s="1"/>
  <c r="L26" i="41"/>
  <c r="CV1" i="16"/>
  <c r="CV2" i="16"/>
  <c r="CV1" i="32"/>
  <c r="CV2" i="32"/>
  <c r="CV1" i="23"/>
  <c r="CV2" i="23"/>
  <c r="CV10" i="23" s="1"/>
  <c r="CV11" i="23" s="1"/>
  <c r="CV11" i="24" s="1"/>
  <c r="CV1" i="35"/>
  <c r="CV2" i="35"/>
  <c r="CV1" i="40"/>
  <c r="CV2" i="40"/>
  <c r="CV1" i="9"/>
  <c r="CV2" i="9"/>
  <c r="CV17" i="23" l="1"/>
  <c r="CV16" i="35" s="1"/>
  <c r="CV288" i="23" a="1"/>
  <c r="CV288" i="23" s="1"/>
  <c r="CV300" i="23" s="1"/>
  <c r="CU2" i="40"/>
  <c r="CT2" i="40"/>
  <c r="CS2" i="40"/>
  <c r="CR2" i="40"/>
  <c r="CQ2" i="40"/>
  <c r="CP2" i="40"/>
  <c r="CO2" i="40"/>
  <c r="CN2" i="40"/>
  <c r="CM2" i="40"/>
  <c r="CL2" i="40"/>
  <c r="CK2" i="40"/>
  <c r="CJ2" i="40"/>
  <c r="CI2" i="40"/>
  <c r="CH2" i="40"/>
  <c r="CG2" i="40"/>
  <c r="CF2" i="40"/>
  <c r="CE2" i="40"/>
  <c r="CD2" i="40"/>
  <c r="CC2" i="40"/>
  <c r="CB2" i="40"/>
  <c r="CA2" i="40"/>
  <c r="BZ2" i="40"/>
  <c r="BY2" i="40"/>
  <c r="BX2" i="40"/>
  <c r="BW2" i="40"/>
  <c r="BV2" i="40"/>
  <c r="BU2" i="40"/>
  <c r="BT2" i="40"/>
  <c r="BS2" i="40"/>
  <c r="BR2" i="40"/>
  <c r="BQ2" i="40"/>
  <c r="BP2" i="40"/>
  <c r="BO2" i="40"/>
  <c r="BN2" i="40"/>
  <c r="BM2" i="40"/>
  <c r="BL2" i="40"/>
  <c r="BK2" i="40"/>
  <c r="BJ2" i="40"/>
  <c r="BI2" i="40"/>
  <c r="BH2" i="40"/>
  <c r="BG2" i="40"/>
  <c r="BF2" i="40"/>
  <c r="BE2" i="40"/>
  <c r="BD2" i="40"/>
  <c r="BC2" i="40"/>
  <c r="BB2" i="40"/>
  <c r="BA2" i="40"/>
  <c r="AZ2" i="40"/>
  <c r="AY2" i="40"/>
  <c r="AX2" i="40"/>
  <c r="AW2" i="40"/>
  <c r="AV2" i="40"/>
  <c r="AU2" i="40"/>
  <c r="AT2" i="40"/>
  <c r="AS2" i="40"/>
  <c r="AR2" i="40"/>
  <c r="AQ2" i="40"/>
  <c r="AP2" i="40"/>
  <c r="AO2" i="40"/>
  <c r="AN2" i="40"/>
  <c r="AM2" i="40"/>
  <c r="AL2" i="40"/>
  <c r="AK2" i="40"/>
  <c r="AJ2" i="40"/>
  <c r="AI2" i="40"/>
  <c r="AH2" i="40"/>
  <c r="AG2" i="40"/>
  <c r="AF2" i="40"/>
  <c r="AE2" i="40"/>
  <c r="AD2" i="40"/>
  <c r="AC2" i="40"/>
  <c r="AB2" i="40"/>
  <c r="AA2" i="40"/>
  <c r="Z2" i="40"/>
  <c r="Y2" i="40"/>
  <c r="X2" i="40"/>
  <c r="W2" i="40"/>
  <c r="V2" i="40"/>
  <c r="U2" i="40"/>
  <c r="T2" i="40"/>
  <c r="S2" i="40"/>
  <c r="R2" i="40"/>
  <c r="Q2" i="40"/>
  <c r="P2" i="40"/>
  <c r="O2" i="40"/>
  <c r="N2" i="40"/>
  <c r="M2" i="40"/>
  <c r="L2" i="40"/>
  <c r="K2" i="40"/>
  <c r="CU1" i="40"/>
  <c r="CT1" i="40"/>
  <c r="CS1" i="40"/>
  <c r="CR1" i="40"/>
  <c r="CQ1" i="40"/>
  <c r="CP1" i="40"/>
  <c r="CO1" i="40"/>
  <c r="CN1" i="40"/>
  <c r="CM1" i="40"/>
  <c r="CL1" i="40"/>
  <c r="CK1" i="40"/>
  <c r="CJ1" i="40"/>
  <c r="CI1" i="40"/>
  <c r="CH1" i="40"/>
  <c r="CG1" i="40"/>
  <c r="CF1" i="40"/>
  <c r="CE1" i="40"/>
  <c r="CD1" i="40"/>
  <c r="CC1" i="40"/>
  <c r="CB1" i="40"/>
  <c r="CA1" i="40"/>
  <c r="BZ1" i="40"/>
  <c r="BY1" i="40"/>
  <c r="BX1" i="40"/>
  <c r="BW1" i="40"/>
  <c r="BV1" i="40"/>
  <c r="BU1" i="40"/>
  <c r="BT1" i="40"/>
  <c r="BS1" i="40"/>
  <c r="BR1" i="40"/>
  <c r="BQ1" i="40"/>
  <c r="BP1" i="40"/>
  <c r="BO1" i="40"/>
  <c r="BN1" i="40"/>
  <c r="BM1" i="40"/>
  <c r="BL1" i="40"/>
  <c r="BK1" i="40"/>
  <c r="BJ1" i="40"/>
  <c r="BI1" i="40"/>
  <c r="BH1" i="40"/>
  <c r="BG1" i="40"/>
  <c r="BF1" i="40"/>
  <c r="BE1" i="40"/>
  <c r="BD1" i="40"/>
  <c r="BC1" i="40"/>
  <c r="BB1" i="40"/>
  <c r="BA1" i="40"/>
  <c r="AZ1" i="40"/>
  <c r="AY1" i="40"/>
  <c r="AX1" i="40"/>
  <c r="AW1" i="40"/>
  <c r="AV1" i="40"/>
  <c r="AU1" i="40"/>
  <c r="AT1" i="40"/>
  <c r="AS1" i="40"/>
  <c r="AR1" i="40"/>
  <c r="AQ1" i="40"/>
  <c r="AP1" i="40"/>
  <c r="AO1" i="40"/>
  <c r="AN1" i="40"/>
  <c r="AM1" i="40"/>
  <c r="AL1" i="40"/>
  <c r="AK1" i="40"/>
  <c r="AJ1" i="40"/>
  <c r="AI1" i="40"/>
  <c r="AH1" i="40"/>
  <c r="AG1" i="40"/>
  <c r="AF1" i="40"/>
  <c r="AE1" i="40"/>
  <c r="AD1" i="40"/>
  <c r="AC1" i="40"/>
  <c r="AB1" i="40"/>
  <c r="AA1" i="40"/>
  <c r="Z1" i="40"/>
  <c r="Y1" i="40"/>
  <c r="X1" i="40"/>
  <c r="W1" i="40"/>
  <c r="V1" i="40"/>
  <c r="U1" i="40"/>
  <c r="T1" i="40"/>
  <c r="S1" i="40"/>
  <c r="R1" i="40"/>
  <c r="Q1" i="40"/>
  <c r="P1" i="40"/>
  <c r="N1" i="40"/>
  <c r="M1" i="40"/>
  <c r="L1" i="40"/>
  <c r="K1" i="40"/>
  <c r="CV31" i="46" l="1"/>
  <c r="CV294" i="23" a="1"/>
  <c r="CV294" i="23" s="1"/>
  <c r="CV295" i="23" a="1"/>
  <c r="CV295" i="23" s="1"/>
  <c r="CV298" i="23" a="1"/>
  <c r="CV298" i="23" s="1"/>
  <c r="CV299" i="23" a="1"/>
  <c r="CV299" i="23" s="1"/>
  <c r="CV290" i="23"/>
  <c r="CV26" i="46" s="1"/>
  <c r="CV42" i="46" s="1"/>
  <c r="CV291" i="23"/>
  <c r="CV27" i="46" s="1"/>
  <c r="CV289" i="23" a="1"/>
  <c r="CV289" i="23" s="1"/>
  <c r="CV28" i="46" s="1"/>
  <c r="M185" i="23"/>
  <c r="CV293" i="23" l="1"/>
  <c r="CV30" i="46" s="1"/>
  <c r="CV297" i="23"/>
  <c r="N181" i="23"/>
  <c r="O181" i="23"/>
  <c r="P181" i="23"/>
  <c r="Q181" i="23"/>
  <c r="R181" i="23"/>
  <c r="S181" i="23"/>
  <c r="T181" i="23"/>
  <c r="U181" i="23"/>
  <c r="V181" i="23"/>
  <c r="W181" i="23"/>
  <c r="X181" i="23"/>
  <c r="Y181" i="23"/>
  <c r="Z181" i="23"/>
  <c r="AA181" i="23"/>
  <c r="AB181" i="23"/>
  <c r="AC181" i="23"/>
  <c r="AD181" i="23"/>
  <c r="AE181" i="23"/>
  <c r="AF181" i="23"/>
  <c r="AG181" i="23"/>
  <c r="AH181" i="23"/>
  <c r="AI181" i="23"/>
  <c r="AJ181" i="23"/>
  <c r="AK181" i="23"/>
  <c r="AL181" i="23"/>
  <c r="AM181" i="23"/>
  <c r="AN181" i="23"/>
  <c r="AO181" i="23"/>
  <c r="AP181" i="23"/>
  <c r="AQ181" i="23"/>
  <c r="AR181" i="23"/>
  <c r="AS181" i="23"/>
  <c r="AT181" i="23"/>
  <c r="AU181" i="23"/>
  <c r="AV181" i="23"/>
  <c r="AW181" i="23"/>
  <c r="AX181" i="23"/>
  <c r="AY181" i="23"/>
  <c r="AZ181" i="23"/>
  <c r="BA181" i="23"/>
  <c r="BB181" i="23"/>
  <c r="BC181" i="23"/>
  <c r="BD181" i="23"/>
  <c r="BE181" i="23"/>
  <c r="BF181" i="23"/>
  <c r="BG181" i="23"/>
  <c r="BH181" i="23"/>
  <c r="N182" i="23"/>
  <c r="O182" i="23"/>
  <c r="P182" i="23"/>
  <c r="Q182" i="23"/>
  <c r="R182" i="23"/>
  <c r="S182" i="23"/>
  <c r="T182" i="23"/>
  <c r="U182" i="23"/>
  <c r="V182" i="23"/>
  <c r="W182" i="23"/>
  <c r="X182" i="23"/>
  <c r="Y182" i="23"/>
  <c r="Z182" i="23"/>
  <c r="AA182" i="23"/>
  <c r="AB182" i="23"/>
  <c r="AC182" i="23"/>
  <c r="AD182" i="23"/>
  <c r="AE182" i="23"/>
  <c r="AF182" i="23"/>
  <c r="AG182" i="23"/>
  <c r="AH182" i="23"/>
  <c r="AI182" i="23"/>
  <c r="AJ182" i="23"/>
  <c r="AK182" i="23"/>
  <c r="AL182" i="23"/>
  <c r="AM182" i="23"/>
  <c r="AN182" i="23"/>
  <c r="AO182" i="23"/>
  <c r="AP182" i="23"/>
  <c r="AQ182" i="23"/>
  <c r="AR182" i="23"/>
  <c r="AS182" i="23"/>
  <c r="AT182" i="23"/>
  <c r="AU182" i="23"/>
  <c r="AV182" i="23"/>
  <c r="AW182" i="23"/>
  <c r="AX182" i="23"/>
  <c r="AY182" i="23"/>
  <c r="AZ182" i="23"/>
  <c r="BA182" i="23"/>
  <c r="BB182" i="23"/>
  <c r="BC182" i="23"/>
  <c r="BD182" i="23"/>
  <c r="BE182" i="23"/>
  <c r="BF182" i="23"/>
  <c r="BG182" i="23"/>
  <c r="N183" i="23"/>
  <c r="O183" i="23"/>
  <c r="P183" i="23"/>
  <c r="Q183" i="23"/>
  <c r="R183" i="23"/>
  <c r="S183" i="23"/>
  <c r="T183" i="23"/>
  <c r="U183" i="23"/>
  <c r="V183" i="23"/>
  <c r="W183" i="23"/>
  <c r="X183" i="23"/>
  <c r="Y183" i="23"/>
  <c r="Z183" i="23"/>
  <c r="AA183" i="23"/>
  <c r="AB183" i="23"/>
  <c r="AC183" i="23"/>
  <c r="AD183" i="23"/>
  <c r="AE183" i="23"/>
  <c r="AF183" i="23"/>
  <c r="AG183" i="23"/>
  <c r="AH183" i="23"/>
  <c r="AI183" i="23"/>
  <c r="AJ183" i="23"/>
  <c r="AK183" i="23"/>
  <c r="AL183" i="23"/>
  <c r="AM183" i="23"/>
  <c r="AN183" i="23"/>
  <c r="AO183" i="23"/>
  <c r="AP183" i="23"/>
  <c r="AQ183" i="23"/>
  <c r="AR183" i="23"/>
  <c r="AS183" i="23"/>
  <c r="AT183" i="23"/>
  <c r="AU183" i="23"/>
  <c r="AV183" i="23"/>
  <c r="AW183" i="23"/>
  <c r="AX183" i="23"/>
  <c r="AY183" i="23"/>
  <c r="AZ183" i="23"/>
  <c r="BA183" i="23"/>
  <c r="BB183" i="23"/>
  <c r="BC183" i="23"/>
  <c r="BD183" i="23"/>
  <c r="BE183" i="23"/>
  <c r="BF183" i="23"/>
  <c r="M183" i="23"/>
  <c r="M182" i="23"/>
  <c r="M181" i="23"/>
  <c r="N180" i="23"/>
  <c r="O180" i="23"/>
  <c r="P180" i="23"/>
  <c r="Q180" i="23"/>
  <c r="R180" i="23"/>
  <c r="S180" i="23"/>
  <c r="T180" i="23"/>
  <c r="U180" i="23"/>
  <c r="V180" i="23"/>
  <c r="W180" i="23"/>
  <c r="X180" i="23"/>
  <c r="Y180" i="23"/>
  <c r="Z180" i="23"/>
  <c r="AA180" i="23"/>
  <c r="AB180" i="23"/>
  <c r="AC180" i="23"/>
  <c r="AD180" i="23"/>
  <c r="AE180" i="23"/>
  <c r="AF180" i="23"/>
  <c r="AG180" i="23"/>
  <c r="AH180" i="23"/>
  <c r="AI180" i="23"/>
  <c r="AJ180" i="23"/>
  <c r="AK180" i="23"/>
  <c r="AL180" i="23"/>
  <c r="AM180" i="23"/>
  <c r="AN180" i="23"/>
  <c r="AO180" i="23"/>
  <c r="AP180" i="23"/>
  <c r="AQ180" i="23"/>
  <c r="AR180" i="23"/>
  <c r="AS180" i="23"/>
  <c r="AT180" i="23"/>
  <c r="AU180" i="23"/>
  <c r="AV180" i="23"/>
  <c r="AW180" i="23"/>
  <c r="AX180" i="23"/>
  <c r="AY180" i="23"/>
  <c r="AZ180" i="23"/>
  <c r="BA180" i="23"/>
  <c r="BB180" i="23"/>
  <c r="BC180" i="23"/>
  <c r="BD180" i="23"/>
  <c r="BE180" i="23"/>
  <c r="BF180" i="23"/>
  <c r="BG180" i="23"/>
  <c r="BH180" i="23"/>
  <c r="BI180" i="23"/>
  <c r="M180" i="23"/>
  <c r="CV36" i="46" l="1"/>
  <c r="CV308" i="23"/>
  <c r="H183" i="23"/>
  <c r="H180" i="23"/>
  <c r="H181" i="23"/>
  <c r="H182" i="23"/>
  <c r="B20" i="39"/>
  <c r="CV33" i="42" l="1"/>
  <c r="CV65" i="42" s="1"/>
  <c r="CV48" i="46"/>
  <c r="CV45" i="46"/>
  <c r="B19" i="35"/>
  <c r="B33" i="35" l="1"/>
  <c r="C22" i="35" l="1"/>
  <c r="B54" i="35"/>
  <c r="B67" i="35" l="1"/>
  <c r="C35" i="35"/>
  <c r="B84" i="35" l="1"/>
  <c r="B98" i="35" s="1"/>
  <c r="B124" i="35" s="1"/>
  <c r="B135" i="35" s="1"/>
  <c r="CV1" i="37"/>
  <c r="C43" i="35" l="1"/>
  <c r="C56" i="35" l="1"/>
  <c r="C69" i="35" s="1"/>
  <c r="C74" i="35" s="1"/>
  <c r="CO32" i="37"/>
  <c r="CP32" i="37"/>
  <c r="CQ32" i="37"/>
  <c r="CR32" i="37"/>
  <c r="CS32" i="37"/>
  <c r="CT32" i="37"/>
  <c r="CU32" i="37"/>
  <c r="CV32" i="37"/>
  <c r="CO33" i="37"/>
  <c r="CP33" i="37"/>
  <c r="CQ33" i="37"/>
  <c r="CR33" i="37"/>
  <c r="CS33" i="37"/>
  <c r="CT33" i="37"/>
  <c r="CU33" i="37"/>
  <c r="CV33" i="37"/>
  <c r="C79" i="35" l="1"/>
  <c r="C86" i="35" s="1"/>
  <c r="C100" i="35" s="1"/>
  <c r="CO23" i="37"/>
  <c r="CP23" i="37"/>
  <c r="CQ23" i="37"/>
  <c r="CR23" i="37"/>
  <c r="CS23" i="37"/>
  <c r="CT23" i="37"/>
  <c r="CU23" i="37"/>
  <c r="CV23" i="37"/>
  <c r="CO22" i="37"/>
  <c r="CO30" i="37" s="1"/>
  <c r="CO35" i="37" s="1"/>
  <c r="CP22" i="37"/>
  <c r="CP30" i="37" s="1"/>
  <c r="CP35" i="37" s="1"/>
  <c r="CQ22" i="37"/>
  <c r="CQ30" i="37" s="1"/>
  <c r="CQ35" i="37" s="1"/>
  <c r="CR22" i="37"/>
  <c r="CR30" i="37" s="1"/>
  <c r="CR35" i="37" s="1"/>
  <c r="CS22" i="37"/>
  <c r="CS30" i="37" s="1"/>
  <c r="CS35" i="37" s="1"/>
  <c r="CT22" i="37"/>
  <c r="CT30" i="37" s="1"/>
  <c r="CT35" i="37" s="1"/>
  <c r="CU22" i="37"/>
  <c r="CU30" i="37" s="1"/>
  <c r="CU35" i="37" s="1"/>
  <c r="CV22" i="37"/>
  <c r="CV30" i="37" s="1"/>
  <c r="CV35" i="37" s="1"/>
  <c r="B14" i="37"/>
  <c r="CV2" i="37"/>
  <c r="CU2" i="37"/>
  <c r="CT2" i="37"/>
  <c r="CS2" i="37"/>
  <c r="CR2" i="37"/>
  <c r="CQ2" i="37"/>
  <c r="CP2" i="37"/>
  <c r="CO2" i="37"/>
  <c r="CN2" i="37"/>
  <c r="CM2" i="37"/>
  <c r="CL2" i="37"/>
  <c r="CK2" i="37"/>
  <c r="CJ2" i="37"/>
  <c r="CI2" i="37"/>
  <c r="CH2" i="37"/>
  <c r="CG2" i="37"/>
  <c r="CF2" i="37"/>
  <c r="CE2" i="37"/>
  <c r="CD2" i="37"/>
  <c r="CC2" i="37"/>
  <c r="CB2" i="37"/>
  <c r="CA2" i="37"/>
  <c r="BZ2" i="37"/>
  <c r="BY2" i="37"/>
  <c r="BX2" i="37"/>
  <c r="BW2" i="37"/>
  <c r="BV2" i="37"/>
  <c r="BU2" i="37"/>
  <c r="BT2" i="37"/>
  <c r="BS2" i="37"/>
  <c r="BR2" i="37"/>
  <c r="BQ2" i="37"/>
  <c r="BP2" i="37"/>
  <c r="BO2" i="37"/>
  <c r="BN2" i="37"/>
  <c r="BM2" i="37"/>
  <c r="BL2" i="37"/>
  <c r="BK2" i="37"/>
  <c r="BJ2" i="37"/>
  <c r="BI2" i="37"/>
  <c r="BH2" i="37"/>
  <c r="BG2" i="37"/>
  <c r="BF2" i="37"/>
  <c r="BE2" i="37"/>
  <c r="BD2" i="37"/>
  <c r="BC2" i="37"/>
  <c r="BB2" i="37"/>
  <c r="BA2" i="37"/>
  <c r="AZ2" i="37"/>
  <c r="AY2" i="37"/>
  <c r="AX2" i="37"/>
  <c r="AW2" i="37"/>
  <c r="AV2" i="37"/>
  <c r="AU2" i="37"/>
  <c r="AT2" i="37"/>
  <c r="AS2" i="37"/>
  <c r="AR2" i="37"/>
  <c r="AQ2" i="37"/>
  <c r="AP2" i="37"/>
  <c r="AO2" i="37"/>
  <c r="AN2" i="37"/>
  <c r="AM2" i="37"/>
  <c r="AL2" i="37"/>
  <c r="AK2" i="37"/>
  <c r="AJ2" i="37"/>
  <c r="AI2" i="37"/>
  <c r="AH2" i="37"/>
  <c r="AG2" i="37"/>
  <c r="AF2" i="37"/>
  <c r="AE2" i="37"/>
  <c r="AD2" i="37"/>
  <c r="AC2" i="37"/>
  <c r="AB2" i="37"/>
  <c r="AA2" i="37"/>
  <c r="Z2" i="37"/>
  <c r="Y2" i="37"/>
  <c r="X2" i="37"/>
  <c r="W2" i="37"/>
  <c r="V2" i="37"/>
  <c r="U2" i="37"/>
  <c r="T2" i="37"/>
  <c r="S2" i="37"/>
  <c r="R2" i="37"/>
  <c r="Q2" i="37"/>
  <c r="P2" i="37"/>
  <c r="O2" i="37"/>
  <c r="N2" i="37"/>
  <c r="M2" i="37"/>
  <c r="L2" i="37"/>
  <c r="K2" i="37"/>
  <c r="CU1" i="37"/>
  <c r="CT1" i="37"/>
  <c r="CS1" i="37"/>
  <c r="CR1" i="37"/>
  <c r="CQ1" i="37"/>
  <c r="CP1" i="37"/>
  <c r="CO1" i="37"/>
  <c r="CN1" i="37"/>
  <c r="CM1" i="37"/>
  <c r="CL1" i="37"/>
  <c r="CK1" i="37"/>
  <c r="CJ1" i="37"/>
  <c r="CI1" i="37"/>
  <c r="CH1" i="37"/>
  <c r="CG1" i="37"/>
  <c r="CF1" i="37"/>
  <c r="CE1" i="37"/>
  <c r="CD1" i="37"/>
  <c r="CC1" i="37"/>
  <c r="CB1" i="37"/>
  <c r="CA1" i="37"/>
  <c r="BZ1" i="37"/>
  <c r="BY1" i="37"/>
  <c r="BX1" i="37"/>
  <c r="BW1" i="37"/>
  <c r="BV1" i="37"/>
  <c r="BU1" i="37"/>
  <c r="BT1" i="37"/>
  <c r="BS1" i="37"/>
  <c r="BR1" i="37"/>
  <c r="BQ1" i="37"/>
  <c r="BP1" i="37"/>
  <c r="BO1" i="37"/>
  <c r="BN1" i="37"/>
  <c r="BM1" i="37"/>
  <c r="BL1" i="37"/>
  <c r="BK1" i="37"/>
  <c r="BJ1" i="37"/>
  <c r="BI1" i="37"/>
  <c r="BH1" i="37"/>
  <c r="BG1" i="37"/>
  <c r="BF1" i="37"/>
  <c r="BE1" i="37"/>
  <c r="BD1" i="37"/>
  <c r="BC1" i="37"/>
  <c r="BB1" i="37"/>
  <c r="BA1" i="37"/>
  <c r="AZ1" i="37"/>
  <c r="AY1" i="37"/>
  <c r="AX1" i="37"/>
  <c r="AW1" i="37"/>
  <c r="AV1" i="37"/>
  <c r="AU1" i="37"/>
  <c r="AT1" i="37"/>
  <c r="AS1" i="37"/>
  <c r="AR1" i="37"/>
  <c r="AQ1" i="37"/>
  <c r="AP1" i="37"/>
  <c r="AO1" i="37"/>
  <c r="AN1" i="37"/>
  <c r="AM1" i="37"/>
  <c r="AL1" i="37"/>
  <c r="AK1" i="37"/>
  <c r="AJ1" i="37"/>
  <c r="AI1" i="37"/>
  <c r="AH1" i="37"/>
  <c r="AG1" i="37"/>
  <c r="AF1" i="37"/>
  <c r="AE1" i="37"/>
  <c r="AD1" i="37"/>
  <c r="AC1" i="37"/>
  <c r="AB1" i="37"/>
  <c r="AA1" i="37"/>
  <c r="Z1" i="37"/>
  <c r="Y1" i="37"/>
  <c r="X1" i="37"/>
  <c r="W1" i="37"/>
  <c r="V1" i="37"/>
  <c r="U1" i="37"/>
  <c r="T1" i="37"/>
  <c r="S1" i="37"/>
  <c r="R1" i="37"/>
  <c r="Q1" i="37"/>
  <c r="P1" i="37"/>
  <c r="O1" i="37"/>
  <c r="N1" i="37"/>
  <c r="M1" i="37"/>
  <c r="L1" i="37"/>
  <c r="K1" i="37"/>
  <c r="B18" i="37" l="1"/>
  <c r="B38" i="37" s="1"/>
  <c r="B67" i="37" l="1"/>
  <c r="B100" i="44"/>
  <c r="C21" i="44"/>
  <c r="C20" i="37"/>
  <c r="C28" i="37" s="1"/>
  <c r="C38" i="44" l="1"/>
  <c r="B79" i="37"/>
  <c r="C50" i="44" l="1"/>
  <c r="C56" i="44" l="1"/>
  <c r="C62" i="44" l="1"/>
  <c r="C68" i="44" s="1"/>
  <c r="C76" i="44" s="1"/>
  <c r="C87" i="44" s="1"/>
  <c r="CU1" i="32" l="1"/>
  <c r="CT1" i="32"/>
  <c r="CS1" i="32"/>
  <c r="CR1" i="32"/>
  <c r="CQ1" i="32"/>
  <c r="CP1" i="32"/>
  <c r="CO1" i="32"/>
  <c r="CN1" i="32"/>
  <c r="CM1" i="32"/>
  <c r="CL1" i="32"/>
  <c r="CK1" i="32"/>
  <c r="CJ1" i="32"/>
  <c r="CI1" i="32"/>
  <c r="CH1" i="32"/>
  <c r="CG1" i="32"/>
  <c r="CF1" i="32"/>
  <c r="CE1" i="32"/>
  <c r="CD1" i="32"/>
  <c r="CC1" i="32"/>
  <c r="CB1" i="32"/>
  <c r="CA1" i="32"/>
  <c r="BZ1" i="32"/>
  <c r="BY1" i="32"/>
  <c r="BX1" i="32"/>
  <c r="BW1" i="32"/>
  <c r="BV1" i="32"/>
  <c r="BU1" i="32"/>
  <c r="BT1" i="32"/>
  <c r="BS1" i="32"/>
  <c r="BR1" i="32"/>
  <c r="BQ1" i="32"/>
  <c r="BP1" i="32"/>
  <c r="BO1" i="32"/>
  <c r="BN1" i="32"/>
  <c r="BM1" i="32"/>
  <c r="BL1" i="32"/>
  <c r="BK1" i="32"/>
  <c r="BJ1" i="32"/>
  <c r="BI1" i="32"/>
  <c r="BH1" i="32"/>
  <c r="BG1" i="32"/>
  <c r="BF1" i="32"/>
  <c r="BE1" i="32"/>
  <c r="BD1" i="32"/>
  <c r="BC1" i="32"/>
  <c r="BB1" i="32"/>
  <c r="BA1" i="32"/>
  <c r="AZ1" i="32"/>
  <c r="AY1" i="32"/>
  <c r="AX1" i="32"/>
  <c r="AW1" i="32"/>
  <c r="AV1" i="32"/>
  <c r="AU1" i="32"/>
  <c r="AT1" i="32"/>
  <c r="AS1" i="32"/>
  <c r="AR1" i="32"/>
  <c r="AQ1" i="32"/>
  <c r="AP1" i="32"/>
  <c r="AO1" i="32"/>
  <c r="AN1" i="32"/>
  <c r="AM1" i="32"/>
  <c r="AL1" i="32"/>
  <c r="AK1" i="32"/>
  <c r="AJ1" i="32"/>
  <c r="AI1" i="32"/>
  <c r="AH1" i="32"/>
  <c r="AG1" i="32"/>
  <c r="AF1" i="32"/>
  <c r="AE1" i="32"/>
  <c r="AD1" i="32"/>
  <c r="AC1" i="32"/>
  <c r="AB1" i="32"/>
  <c r="AA1" i="32"/>
  <c r="Z1" i="32"/>
  <c r="Y1" i="32"/>
  <c r="X1" i="32"/>
  <c r="W1" i="32"/>
  <c r="V1" i="32"/>
  <c r="U1" i="32"/>
  <c r="T1" i="32"/>
  <c r="S1" i="32"/>
  <c r="R1" i="32"/>
  <c r="Q1" i="32"/>
  <c r="P1" i="32"/>
  <c r="O1" i="32"/>
  <c r="N1" i="32"/>
  <c r="M1" i="32"/>
  <c r="L1" i="32"/>
  <c r="CU1" i="35"/>
  <c r="CT1" i="35"/>
  <c r="CS1" i="35"/>
  <c r="CR1" i="35"/>
  <c r="CQ1" i="35"/>
  <c r="CP1" i="35"/>
  <c r="CO1" i="35"/>
  <c r="CN1" i="35"/>
  <c r="CM1" i="35"/>
  <c r="CL1" i="35"/>
  <c r="CK1" i="35"/>
  <c r="CJ1" i="35"/>
  <c r="CI1" i="35"/>
  <c r="CH1" i="35"/>
  <c r="CG1" i="35"/>
  <c r="CF1" i="35"/>
  <c r="CE1" i="35"/>
  <c r="CD1" i="35"/>
  <c r="CC1" i="35"/>
  <c r="CB1" i="35"/>
  <c r="CA1" i="35"/>
  <c r="BZ1" i="35"/>
  <c r="BY1" i="35"/>
  <c r="BX1" i="35"/>
  <c r="BW1" i="35"/>
  <c r="BV1" i="35"/>
  <c r="BU1" i="35"/>
  <c r="BT1" i="35"/>
  <c r="BS1" i="35"/>
  <c r="BR1" i="35"/>
  <c r="BQ1" i="35"/>
  <c r="BP1" i="35"/>
  <c r="BO1" i="35"/>
  <c r="BN1" i="35"/>
  <c r="BM1" i="35"/>
  <c r="BL1" i="35"/>
  <c r="BK1" i="35"/>
  <c r="BJ1" i="35"/>
  <c r="BI1" i="35"/>
  <c r="BH1" i="35"/>
  <c r="BG1" i="35"/>
  <c r="BF1" i="35"/>
  <c r="BE1" i="35"/>
  <c r="BD1" i="35"/>
  <c r="BC1" i="35"/>
  <c r="BB1" i="35"/>
  <c r="BA1" i="35"/>
  <c r="AZ1" i="35"/>
  <c r="AY1" i="35"/>
  <c r="AX1" i="35"/>
  <c r="AW1" i="35"/>
  <c r="AV1" i="35"/>
  <c r="AU1" i="35"/>
  <c r="AT1" i="35"/>
  <c r="AS1" i="35"/>
  <c r="AR1" i="35"/>
  <c r="AQ1" i="35"/>
  <c r="AP1" i="35"/>
  <c r="AO1" i="35"/>
  <c r="AN1" i="35"/>
  <c r="AM1" i="35"/>
  <c r="AL1" i="35"/>
  <c r="AK1" i="35"/>
  <c r="AJ1" i="35"/>
  <c r="AI1" i="35"/>
  <c r="AH1" i="35"/>
  <c r="AG1" i="35"/>
  <c r="AF1" i="35"/>
  <c r="AE1" i="35"/>
  <c r="AD1" i="35"/>
  <c r="AC1" i="35"/>
  <c r="AB1" i="35"/>
  <c r="AA1" i="35"/>
  <c r="Z1" i="35"/>
  <c r="Y1" i="35"/>
  <c r="X1" i="35"/>
  <c r="W1" i="35"/>
  <c r="V1" i="35"/>
  <c r="U1" i="35"/>
  <c r="T1" i="35"/>
  <c r="S1" i="35"/>
  <c r="R1" i="35"/>
  <c r="Q1" i="35"/>
  <c r="P1" i="35"/>
  <c r="O1" i="35"/>
  <c r="N1" i="35"/>
  <c r="M1" i="35"/>
  <c r="L1" i="35"/>
  <c r="K1" i="35"/>
  <c r="O1" i="24"/>
  <c r="CU1" i="16"/>
  <c r="CT1" i="16"/>
  <c r="CS1" i="16"/>
  <c r="CR1" i="16"/>
  <c r="CQ1" i="16"/>
  <c r="CP1" i="16"/>
  <c r="CO1" i="16"/>
  <c r="CN1" i="16"/>
  <c r="CM1" i="16"/>
  <c r="CL1" i="16"/>
  <c r="CK1" i="16"/>
  <c r="CJ1" i="16"/>
  <c r="CI1" i="16"/>
  <c r="CH1" i="16"/>
  <c r="CG1" i="16"/>
  <c r="CF1" i="16"/>
  <c r="CE1" i="16"/>
  <c r="CD1" i="16"/>
  <c r="CC1" i="16"/>
  <c r="CB1" i="16"/>
  <c r="CA1" i="16"/>
  <c r="BZ1" i="16"/>
  <c r="BY1" i="16"/>
  <c r="BX1" i="16"/>
  <c r="BW1" i="16"/>
  <c r="BV1" i="16"/>
  <c r="BU1" i="16"/>
  <c r="BT1" i="16"/>
  <c r="BS1" i="16"/>
  <c r="BR1" i="16"/>
  <c r="BQ1" i="16"/>
  <c r="BP1" i="16"/>
  <c r="BO1" i="16"/>
  <c r="BN1" i="16"/>
  <c r="BM1" i="16"/>
  <c r="BL1" i="16"/>
  <c r="BK1" i="16"/>
  <c r="BJ1" i="16"/>
  <c r="BI1" i="16"/>
  <c r="BH1" i="16"/>
  <c r="BG1" i="16"/>
  <c r="BF1" i="16"/>
  <c r="BE1" i="16"/>
  <c r="BD1" i="16"/>
  <c r="BC1" i="16"/>
  <c r="BB1" i="16"/>
  <c r="BA1" i="16"/>
  <c r="AZ1" i="16"/>
  <c r="AY1" i="16"/>
  <c r="AX1" i="16"/>
  <c r="AW1" i="16"/>
  <c r="AV1" i="16"/>
  <c r="AU1" i="16"/>
  <c r="AT1" i="16"/>
  <c r="AS1" i="16"/>
  <c r="AR1" i="16"/>
  <c r="AQ1" i="16"/>
  <c r="AP1" i="16"/>
  <c r="AO1" i="16"/>
  <c r="AN1" i="16"/>
  <c r="AM1" i="16"/>
  <c r="AL1" i="16"/>
  <c r="AK1" i="16"/>
  <c r="AJ1" i="16"/>
  <c r="AI1" i="16"/>
  <c r="AH1" i="16"/>
  <c r="AG1" i="16"/>
  <c r="AF1" i="16"/>
  <c r="AE1" i="16"/>
  <c r="AD1" i="16"/>
  <c r="AC1" i="16"/>
  <c r="AB1" i="16"/>
  <c r="AA1" i="16"/>
  <c r="Z1" i="16"/>
  <c r="Y1" i="16"/>
  <c r="X1" i="16"/>
  <c r="W1" i="16"/>
  <c r="V1" i="16"/>
  <c r="U1" i="16"/>
  <c r="T1" i="16"/>
  <c r="S1" i="16"/>
  <c r="R1" i="16"/>
  <c r="Q1" i="16"/>
  <c r="P1" i="16"/>
  <c r="O1" i="16"/>
  <c r="N1" i="16"/>
  <c r="M1" i="16"/>
  <c r="L1" i="16"/>
  <c r="K1" i="16"/>
  <c r="CU1" i="9"/>
  <c r="CT1" i="9"/>
  <c r="CS1" i="9"/>
  <c r="CR1" i="9"/>
  <c r="CQ1" i="9"/>
  <c r="CP1" i="9"/>
  <c r="CO1" i="9"/>
  <c r="CN1" i="9"/>
  <c r="CM1" i="9"/>
  <c r="CL1" i="9"/>
  <c r="CK1" i="9"/>
  <c r="CJ1" i="9"/>
  <c r="CI1" i="9"/>
  <c r="CH1" i="9"/>
  <c r="CG1" i="9"/>
  <c r="CF1" i="9"/>
  <c r="CE1" i="9"/>
  <c r="CD1" i="9"/>
  <c r="CC1" i="9"/>
  <c r="CB1" i="9"/>
  <c r="CA1" i="9"/>
  <c r="BZ1" i="9"/>
  <c r="BY1" i="9"/>
  <c r="BX1" i="9"/>
  <c r="BW1" i="9"/>
  <c r="BV1" i="9"/>
  <c r="BU1" i="9"/>
  <c r="BT1" i="9"/>
  <c r="BS1" i="9"/>
  <c r="BR1" i="9"/>
  <c r="BQ1" i="9"/>
  <c r="BP1" i="9"/>
  <c r="BO1" i="9"/>
  <c r="BN1" i="9"/>
  <c r="BM1" i="9"/>
  <c r="BL1" i="9"/>
  <c r="BK1" i="9"/>
  <c r="BJ1" i="9"/>
  <c r="BI1" i="9"/>
  <c r="BH1" i="9"/>
  <c r="BG1" i="9"/>
  <c r="BF1" i="9"/>
  <c r="BE1" i="9"/>
  <c r="BD1" i="9"/>
  <c r="BC1" i="9"/>
  <c r="BB1" i="9"/>
  <c r="BA1" i="9"/>
  <c r="AZ1" i="9"/>
  <c r="AY1" i="9"/>
  <c r="AX1" i="9"/>
  <c r="AW1" i="9"/>
  <c r="AV1" i="9"/>
  <c r="AU1" i="9"/>
  <c r="AT1" i="9"/>
  <c r="AS1" i="9"/>
  <c r="AR1" i="9"/>
  <c r="AQ1" i="9"/>
  <c r="AP1" i="9"/>
  <c r="AO1" i="9"/>
  <c r="AN1" i="9"/>
  <c r="AM1" i="9"/>
  <c r="AL1" i="9"/>
  <c r="AK1" i="9"/>
  <c r="AJ1" i="9"/>
  <c r="AI1" i="9"/>
  <c r="AH1" i="9"/>
  <c r="AG1" i="9"/>
  <c r="AF1" i="9"/>
  <c r="AE1" i="9"/>
  <c r="AD1" i="9"/>
  <c r="AC1" i="9"/>
  <c r="AB1" i="9"/>
  <c r="AA1" i="9"/>
  <c r="Z1" i="9"/>
  <c r="Y1" i="9"/>
  <c r="X1" i="9"/>
  <c r="W1" i="9"/>
  <c r="V1" i="9"/>
  <c r="U1" i="9"/>
  <c r="T1" i="9"/>
  <c r="S1" i="9"/>
  <c r="R1" i="9"/>
  <c r="Q1" i="9"/>
  <c r="P1" i="9"/>
  <c r="O1" i="9"/>
  <c r="N1" i="9"/>
  <c r="M1" i="9"/>
  <c r="L1" i="9"/>
  <c r="K1" i="9"/>
  <c r="L1" i="23"/>
  <c r="M1" i="23"/>
  <c r="N1" i="23"/>
  <c r="O1" i="23"/>
  <c r="P1" i="23"/>
  <c r="Q1" i="23"/>
  <c r="R1" i="23"/>
  <c r="S1" i="23"/>
  <c r="T1" i="23"/>
  <c r="U1" i="23"/>
  <c r="V1" i="23"/>
  <c r="W1" i="23"/>
  <c r="X1" i="23"/>
  <c r="Y1" i="23"/>
  <c r="Z1" i="23"/>
  <c r="AA1" i="23"/>
  <c r="AB1" i="23"/>
  <c r="AC1" i="23"/>
  <c r="AD1" i="23"/>
  <c r="AE1" i="23"/>
  <c r="AF1" i="23"/>
  <c r="AG1" i="23"/>
  <c r="AH1" i="23"/>
  <c r="AI1" i="23"/>
  <c r="AJ1" i="23"/>
  <c r="AK1" i="23"/>
  <c r="AL1" i="23"/>
  <c r="AM1" i="23"/>
  <c r="AN1" i="23"/>
  <c r="AO1" i="23"/>
  <c r="AP1" i="23"/>
  <c r="AQ1" i="23"/>
  <c r="AR1" i="23"/>
  <c r="AS1" i="23"/>
  <c r="AT1" i="23"/>
  <c r="AU1" i="23"/>
  <c r="AV1" i="23"/>
  <c r="AW1" i="23"/>
  <c r="AX1" i="23"/>
  <c r="AY1" i="23"/>
  <c r="AZ1" i="23"/>
  <c r="BA1" i="23"/>
  <c r="BB1" i="23"/>
  <c r="BC1" i="23"/>
  <c r="BD1" i="23"/>
  <c r="BE1" i="23"/>
  <c r="BF1" i="23"/>
  <c r="BG1" i="23"/>
  <c r="BH1" i="23"/>
  <c r="BI1" i="23"/>
  <c r="BJ1" i="23"/>
  <c r="BK1" i="23"/>
  <c r="BL1" i="23"/>
  <c r="BM1" i="23"/>
  <c r="BN1" i="23"/>
  <c r="BO1" i="23"/>
  <c r="BP1" i="23"/>
  <c r="BQ1" i="23"/>
  <c r="BR1" i="23"/>
  <c r="BS1" i="23"/>
  <c r="BT1" i="23"/>
  <c r="BU1" i="23"/>
  <c r="BV1" i="23"/>
  <c r="BW1" i="23"/>
  <c r="BX1" i="23"/>
  <c r="BY1" i="23"/>
  <c r="BZ1" i="23"/>
  <c r="CA1" i="23"/>
  <c r="CB1" i="23"/>
  <c r="CC1" i="23"/>
  <c r="CD1" i="23"/>
  <c r="CE1" i="23"/>
  <c r="CF1" i="23"/>
  <c r="CG1" i="23"/>
  <c r="CH1" i="23"/>
  <c r="CI1" i="23"/>
  <c r="CJ1" i="23"/>
  <c r="CL1" i="23"/>
  <c r="CM1" i="23"/>
  <c r="CN1" i="23"/>
  <c r="CO1" i="23"/>
  <c r="CP1" i="23"/>
  <c r="CQ1" i="23"/>
  <c r="CR1" i="23"/>
  <c r="CS1" i="23"/>
  <c r="CT1" i="23"/>
  <c r="CU1" i="23"/>
  <c r="K1" i="23"/>
  <c r="B14" i="32" l="1"/>
  <c r="B36" i="32" l="1"/>
  <c r="C16" i="32"/>
  <c r="C24" i="32" s="1"/>
  <c r="C30" i="32" s="1"/>
  <c r="B9" i="33"/>
  <c r="B61" i="32" l="1"/>
  <c r="J108" i="33" a="1"/>
  <c r="J108" i="33" s="1"/>
  <c r="J109" i="33" a="1"/>
  <c r="J109" i="33" s="1"/>
  <c r="J47" i="33" a="1"/>
  <c r="J47" i="33" s="1"/>
  <c r="J21" i="33" a="1"/>
  <c r="J21" i="33" s="1"/>
  <c r="J50" i="33" a="1"/>
  <c r="J50" i="33" s="1"/>
  <c r="H34" i="32" s="1"/>
  <c r="J51" i="33" a="1"/>
  <c r="J51" i="33" s="1"/>
  <c r="H22" i="32" s="1"/>
  <c r="CN34" i="32" l="1" a="1"/>
  <c r="CN34" i="32" s="1"/>
  <c r="BR34" i="32" a="1"/>
  <c r="BR34" i="32" s="1"/>
  <c r="AV34" i="32" a="1"/>
  <c r="AV34" i="32" s="1"/>
  <c r="X34" i="32" a="1"/>
  <c r="X34" i="32" s="1"/>
  <c r="CM34" i="32" a="1"/>
  <c r="CM34" i="32" s="1"/>
  <c r="BQ34" i="32" a="1"/>
  <c r="BQ34" i="32" s="1"/>
  <c r="AU34" i="32" a="1"/>
  <c r="AU34" i="32" s="1"/>
  <c r="W34" i="32" a="1"/>
  <c r="W34" i="32" s="1"/>
  <c r="CL34" i="32" a="1"/>
  <c r="CL34" i="32" s="1"/>
  <c r="BP34" i="32" a="1"/>
  <c r="BP34" i="32" s="1"/>
  <c r="AT34" i="32" a="1"/>
  <c r="AT34" i="32" s="1"/>
  <c r="V34" i="32" a="1"/>
  <c r="V34" i="32" s="1"/>
  <c r="CH34" i="32" a="1"/>
  <c r="CH34" i="32" s="1"/>
  <c r="BL34" i="32" a="1"/>
  <c r="BL34" i="32" s="1"/>
  <c r="AP34" i="32" a="1"/>
  <c r="AP34" i="32" s="1"/>
  <c r="R34" i="32" a="1"/>
  <c r="R34" i="32" s="1"/>
  <c r="BI34" i="32" a="1"/>
  <c r="BI34" i="32" s="1"/>
  <c r="BH34" i="32" a="1"/>
  <c r="BH34" i="32" s="1"/>
  <c r="N34" i="32" a="1"/>
  <c r="N34" i="32" s="1"/>
  <c r="CD34" i="32" a="1"/>
  <c r="CD34" i="32" s="1"/>
  <c r="BG34" i="32" a="1"/>
  <c r="BG34" i="32" s="1"/>
  <c r="AK34" i="32" a="1"/>
  <c r="AK34" i="32" s="1"/>
  <c r="L34" i="32" a="1"/>
  <c r="L34" i="32" s="1"/>
  <c r="CG34" i="32" a="1"/>
  <c r="CG34" i="32" s="1"/>
  <c r="BK34" i="32" a="1"/>
  <c r="BK34" i="32" s="1"/>
  <c r="AO34" i="32" a="1"/>
  <c r="AO34" i="32" s="1"/>
  <c r="Q34" i="32" a="1"/>
  <c r="Q34" i="32" s="1"/>
  <c r="AM34" i="32" a="1"/>
  <c r="AM34" i="32" s="1"/>
  <c r="CE34" i="32" a="1"/>
  <c r="CE34" i="32" s="1"/>
  <c r="AL34" i="32" a="1"/>
  <c r="AL34" i="32" s="1"/>
  <c r="BJ34" i="32" a="1"/>
  <c r="BJ34" i="32" s="1"/>
  <c r="AN34" i="32" a="1"/>
  <c r="AN34" i="32" s="1"/>
  <c r="P34" i="32" a="1"/>
  <c r="P34" i="32" s="1"/>
  <c r="CF34" i="32" a="1"/>
  <c r="CF34" i="32" s="1"/>
  <c r="O34" i="32" a="1"/>
  <c r="O34" i="32" s="1"/>
  <c r="BN34" i="32" a="1"/>
  <c r="BN34" i="32" s="1"/>
  <c r="AA34" i="32" a="1"/>
  <c r="AA34" i="32" s="1"/>
  <c r="T34" i="32" a="1"/>
  <c r="T34" i="32" s="1"/>
  <c r="BM34" i="32" a="1"/>
  <c r="BM34" i="32" s="1"/>
  <c r="Z34" i="32" a="1"/>
  <c r="Z34" i="32" s="1"/>
  <c r="BE34" i="32" a="1"/>
  <c r="BE34" i="32" s="1"/>
  <c r="CV34" i="32" a="1"/>
  <c r="CV34" i="32" s="1"/>
  <c r="BF34" i="32" a="1"/>
  <c r="BF34" i="32" s="1"/>
  <c r="Y34" i="32" a="1"/>
  <c r="Y34" i="32" s="1"/>
  <c r="CT34" i="32" a="1"/>
  <c r="CT34" i="32" s="1"/>
  <c r="CU34" i="32" a="1"/>
  <c r="CU34" i="32" s="1"/>
  <c r="U34" i="32" a="1"/>
  <c r="U34" i="32" s="1"/>
  <c r="CS34" i="32" a="1"/>
  <c r="CS34" i="32" s="1"/>
  <c r="BD34" i="32" a="1"/>
  <c r="BD34" i="32" s="1"/>
  <c r="S34" i="32" a="1"/>
  <c r="S34" i="32" s="1"/>
  <c r="CQ34" i="32" a="1"/>
  <c r="CQ34" i="32" s="1"/>
  <c r="BC34" i="32" a="1"/>
  <c r="BC34" i="32" s="1"/>
  <c r="CO34" i="32" a="1"/>
  <c r="CO34" i="32" s="1"/>
  <c r="AZ34" i="32" a="1"/>
  <c r="AZ34" i="32" s="1"/>
  <c r="BZ34" i="32" a="1"/>
  <c r="BZ34" i="32" s="1"/>
  <c r="AF34" i="32" a="1"/>
  <c r="AF34" i="32" s="1"/>
  <c r="BS34" i="32" a="1"/>
  <c r="BS34" i="32" s="1"/>
  <c r="AB34" i="32" a="1"/>
  <c r="AB34" i="32" s="1"/>
  <c r="BY34" i="32" a="1"/>
  <c r="BY34" i="32" s="1"/>
  <c r="AE34" i="32" a="1"/>
  <c r="AE34" i="32" s="1"/>
  <c r="BA34" i="32" a="1"/>
  <c r="BA34" i="32" s="1"/>
  <c r="CK34" i="32" a="1"/>
  <c r="CK34" i="32" s="1"/>
  <c r="AQ34" i="32" a="1"/>
  <c r="AQ34" i="32" s="1"/>
  <c r="BT34" i="32" a="1"/>
  <c r="BT34" i="32" s="1"/>
  <c r="BO34" i="32" a="1"/>
  <c r="BO34" i="32" s="1"/>
  <c r="CJ34" i="32" a="1"/>
  <c r="CJ34" i="32" s="1"/>
  <c r="AY34" i="32" a="1"/>
  <c r="AY34" i="32" s="1"/>
  <c r="AR34" i="32" a="1"/>
  <c r="AR34" i="32" s="1"/>
  <c r="CI34" i="32" a="1"/>
  <c r="CI34" i="32" s="1"/>
  <c r="AX34" i="32" a="1"/>
  <c r="AX34" i="32" s="1"/>
  <c r="AW34" i="32" a="1"/>
  <c r="AW34" i="32" s="1"/>
  <c r="CB34" i="32" a="1"/>
  <c r="CB34" i="32" s="1"/>
  <c r="AS34" i="32" a="1"/>
  <c r="AS34" i="32" s="1"/>
  <c r="AJ34" i="32" a="1"/>
  <c r="AJ34" i="32" s="1"/>
  <c r="AH34" i="32" a="1"/>
  <c r="AH34" i="32" s="1"/>
  <c r="AD34" i="32" a="1"/>
  <c r="AD34" i="32" s="1"/>
  <c r="AC34" i="32" a="1"/>
  <c r="AC34" i="32" s="1"/>
  <c r="CC34" i="32" a="1"/>
  <c r="CC34" i="32" s="1"/>
  <c r="CA34" i="32" a="1"/>
  <c r="CA34" i="32" s="1"/>
  <c r="BX34" i="32" a="1"/>
  <c r="BX34" i="32" s="1"/>
  <c r="BV34" i="32" a="1"/>
  <c r="BV34" i="32" s="1"/>
  <c r="CR34" i="32" a="1"/>
  <c r="CR34" i="32" s="1"/>
  <c r="AI34" i="32" a="1"/>
  <c r="AI34" i="32" s="1"/>
  <c r="AG34" i="32" a="1"/>
  <c r="AG34" i="32" s="1"/>
  <c r="CP34" i="32" a="1"/>
  <c r="CP34" i="32" s="1"/>
  <c r="BU34" i="32" a="1"/>
  <c r="BU34" i="32" s="1"/>
  <c r="BB34" i="32" a="1"/>
  <c r="BB34" i="32" s="1"/>
  <c r="M34" i="32" a="1"/>
  <c r="M34" i="32" s="1"/>
  <c r="BW34" i="32" a="1"/>
  <c r="BW34" i="32" s="1"/>
  <c r="CL22" i="32" a="1"/>
  <c r="CL22" i="32" s="1"/>
  <c r="BS22" i="32" a="1"/>
  <c r="BS22" i="32" s="1"/>
  <c r="BF22" i="32" a="1"/>
  <c r="BF22" i="32" s="1"/>
  <c r="BE22" i="32" a="1"/>
  <c r="BE22" i="32" s="1"/>
  <c r="BA22" i="32" a="1"/>
  <c r="BA22" i="32" s="1"/>
  <c r="AJ22" i="32" a="1"/>
  <c r="AJ22" i="32" s="1"/>
  <c r="AM22" i="32" a="1"/>
  <c r="AM22" i="32" s="1"/>
  <c r="AL22" i="32" a="1"/>
  <c r="AL22" i="32" s="1"/>
  <c r="BU22" i="32" a="1"/>
  <c r="BU22" i="32" s="1"/>
  <c r="BT22" i="32" a="1"/>
  <c r="BT22" i="32" s="1"/>
  <c r="BD22" i="32" a="1"/>
  <c r="BD22" i="32" s="1"/>
  <c r="BB22" i="32" a="1"/>
  <c r="BB22" i="32" s="1"/>
  <c r="BC22" i="32" a="1"/>
  <c r="BC22" i="32" s="1"/>
  <c r="AK22" i="32" a="1"/>
  <c r="AK22" i="32" s="1"/>
  <c r="AI22" i="32" a="1"/>
  <c r="AI22" i="32" s="1"/>
  <c r="S22" i="32" a="1"/>
  <c r="S22" i="32" s="1"/>
  <c r="R22" i="32" a="1"/>
  <c r="R22" i="32" s="1"/>
  <c r="CQ22" i="32" a="1"/>
  <c r="CQ22" i="32" s="1"/>
  <c r="BW22" i="32" a="1"/>
  <c r="BW22" i="32" s="1"/>
  <c r="CP22" i="32" a="1"/>
  <c r="CP22" i="32" s="1"/>
  <c r="CM22" i="32" a="1"/>
  <c r="CM22" i="32" s="1"/>
  <c r="CO22" i="32" a="1"/>
  <c r="CO22" i="32" s="1"/>
  <c r="CN22" i="32" a="1"/>
  <c r="CN22" i="32" s="1"/>
  <c r="Q22" i="32" a="1"/>
  <c r="Q22" i="32" s="1"/>
  <c r="P22" i="32" a="1"/>
  <c r="P22" i="32" s="1"/>
  <c r="O22" i="32" a="1"/>
  <c r="O22" i="32" s="1"/>
  <c r="BV22" i="32" a="1"/>
  <c r="BV22" i="32" s="1"/>
  <c r="U22" i="32" a="1"/>
  <c r="U22" i="32" s="1"/>
  <c r="AU22" i="32" a="1"/>
  <c r="AU22" i="32" s="1"/>
  <c r="AQ22" i="32" a="1"/>
  <c r="AQ22" i="32" s="1"/>
  <c r="CS22" i="32" a="1"/>
  <c r="CS22" i="32" s="1"/>
  <c r="CE22" i="32" a="1"/>
  <c r="CE22" i="32" s="1"/>
  <c r="CV22" i="32" a="1"/>
  <c r="CV22" i="32" s="1"/>
  <c r="V22" i="32" a="1"/>
  <c r="V22" i="32" s="1"/>
  <c r="AV22" i="32" a="1"/>
  <c r="AV22" i="32" s="1"/>
  <c r="AR22" i="32" a="1"/>
  <c r="AR22" i="32" s="1"/>
  <c r="CT22" i="32" a="1"/>
  <c r="CT22" i="32" s="1"/>
  <c r="CF22" i="32" a="1"/>
  <c r="CF22" i="32" s="1"/>
  <c r="M22" i="32" a="1"/>
  <c r="M22" i="32" s="1"/>
  <c r="BI22" i="32" a="1"/>
  <c r="BI22" i="32" s="1"/>
  <c r="CG22" i="32" a="1"/>
  <c r="CG22" i="32" s="1"/>
  <c r="CJ22" i="32" a="1"/>
  <c r="CJ22" i="32" s="1"/>
  <c r="CC22" i="32" a="1"/>
  <c r="CC22" i="32" s="1"/>
  <c r="CH22" i="32" a="1"/>
  <c r="CH22" i="32" s="1"/>
  <c r="BQ22" i="32" a="1"/>
  <c r="BQ22" i="32" s="1"/>
  <c r="AB22" i="32" a="1"/>
  <c r="AB22" i="32" s="1"/>
  <c r="AH22" i="32" a="1"/>
  <c r="AH22" i="32" s="1"/>
  <c r="AT22" i="32" a="1"/>
  <c r="AT22" i="32" s="1"/>
  <c r="L22" i="32" a="1"/>
  <c r="L22" i="32" s="1"/>
  <c r="CK22" i="32" a="1"/>
  <c r="CK22" i="32" s="1"/>
  <c r="AX22" i="32" a="1"/>
  <c r="AX22" i="32" s="1"/>
  <c r="CD22" i="32" a="1"/>
  <c r="CD22" i="32" s="1"/>
  <c r="AE22" i="32" a="1"/>
  <c r="AE22" i="32" s="1"/>
  <c r="N22" i="32" a="1"/>
  <c r="N22" i="32" s="1"/>
  <c r="BL22" i="32" a="1"/>
  <c r="BL22" i="32" s="1"/>
  <c r="BO22" i="32" a="1"/>
  <c r="BO22" i="32" s="1"/>
  <c r="AZ22" i="32" a="1"/>
  <c r="AZ22" i="32" s="1"/>
  <c r="AW22" i="32" a="1"/>
  <c r="AW22" i="32" s="1"/>
  <c r="CI22" i="32" a="1"/>
  <c r="CI22" i="32" s="1"/>
  <c r="BR22" i="32" a="1"/>
  <c r="BR22" i="32" s="1"/>
  <c r="X22" i="32" a="1"/>
  <c r="X22" i="32" s="1"/>
  <c r="CR22" i="32" a="1"/>
  <c r="CR22" i="32" s="1"/>
  <c r="BH22" i="32" a="1"/>
  <c r="BH22" i="32" s="1"/>
  <c r="Y22" i="32" a="1"/>
  <c r="Y22" i="32" s="1"/>
  <c r="AO22" i="32" a="1"/>
  <c r="AO22" i="32" s="1"/>
  <c r="AP22" i="32" a="1"/>
  <c r="AP22" i="32" s="1"/>
  <c r="AS22" i="32" a="1"/>
  <c r="AS22" i="32" s="1"/>
  <c r="T22" i="32" a="1"/>
  <c r="T22" i="32" s="1"/>
  <c r="AN22" i="32" a="1"/>
  <c r="AN22" i="32" s="1"/>
  <c r="AY22" i="32" a="1"/>
  <c r="AY22" i="32" s="1"/>
  <c r="CU22" i="32" a="1"/>
  <c r="CU22" i="32" s="1"/>
  <c r="BX22" i="32" a="1"/>
  <c r="BX22" i="32" s="1"/>
  <c r="W22" i="32" a="1"/>
  <c r="W22" i="32" s="1"/>
  <c r="Z22" i="32" a="1"/>
  <c r="Z22" i="32" s="1"/>
  <c r="BJ22" i="32" a="1"/>
  <c r="BJ22" i="32" s="1"/>
  <c r="BZ22" i="32" a="1"/>
  <c r="BZ22" i="32" s="1"/>
  <c r="CB22" i="32" a="1"/>
  <c r="CB22" i="32" s="1"/>
  <c r="AA22" i="32" a="1"/>
  <c r="AA22" i="32" s="1"/>
  <c r="BG22" i="32" a="1"/>
  <c r="BG22" i="32" s="1"/>
  <c r="BK22" i="32" a="1"/>
  <c r="BK22" i="32" s="1"/>
  <c r="AC22" i="32" a="1"/>
  <c r="AC22" i="32" s="1"/>
  <c r="AD22" i="32" a="1"/>
  <c r="AD22" i="32" s="1"/>
  <c r="BN22" i="32" a="1"/>
  <c r="BN22" i="32" s="1"/>
  <c r="CA22" i="32" a="1"/>
  <c r="CA22" i="32" s="1"/>
  <c r="BP22" i="32" a="1"/>
  <c r="BP22" i="32" s="1"/>
  <c r="BY22" i="32" a="1"/>
  <c r="BY22" i="32" s="1"/>
  <c r="AF22" i="32" a="1"/>
  <c r="AF22" i="32" s="1"/>
  <c r="AG22" i="32" a="1"/>
  <c r="AG22" i="32" s="1"/>
  <c r="BM22" i="32" a="1"/>
  <c r="BM22" i="32" s="1"/>
  <c r="CV7" i="23"/>
  <c r="CV19" i="23"/>
  <c r="CV14" i="23"/>
  <c r="J28" i="33" a="1"/>
  <c r="J28" i="33" s="1"/>
  <c r="B94" i="32"/>
  <c r="BJ179" i="23"/>
  <c r="BI179" i="23"/>
  <c r="BH179" i="23"/>
  <c r="BG179" i="23"/>
  <c r="BF179" i="23"/>
  <c r="BE179" i="23"/>
  <c r="BD179" i="23"/>
  <c r="BC179" i="23"/>
  <c r="BB179" i="23"/>
  <c r="BA179" i="23"/>
  <c r="AZ179" i="23"/>
  <c r="AY179" i="23"/>
  <c r="AX179" i="23"/>
  <c r="AW179" i="23"/>
  <c r="AV179" i="23"/>
  <c r="AU179" i="23"/>
  <c r="AT179" i="23"/>
  <c r="AS179" i="23"/>
  <c r="AR179" i="23"/>
  <c r="AQ179" i="23"/>
  <c r="AP179" i="23"/>
  <c r="AO179" i="23"/>
  <c r="AN179" i="23"/>
  <c r="AM179" i="23"/>
  <c r="AL179" i="23"/>
  <c r="AK179" i="23"/>
  <c r="AJ179" i="23"/>
  <c r="AI179" i="23"/>
  <c r="AH179" i="23"/>
  <c r="AG179" i="23"/>
  <c r="AF179" i="23"/>
  <c r="AE179" i="23"/>
  <c r="AD179" i="23"/>
  <c r="AC179" i="23"/>
  <c r="AB179" i="23"/>
  <c r="AA179" i="23"/>
  <c r="Z179" i="23"/>
  <c r="Y179" i="23"/>
  <c r="X179" i="23"/>
  <c r="W179" i="23"/>
  <c r="V179" i="23"/>
  <c r="U179" i="23"/>
  <c r="T179" i="23"/>
  <c r="S179" i="23"/>
  <c r="R179" i="23"/>
  <c r="Q179" i="23"/>
  <c r="P179" i="23"/>
  <c r="O179" i="23"/>
  <c r="N179" i="23"/>
  <c r="M179" i="23"/>
  <c r="BK178" i="23"/>
  <c r="BJ178" i="23"/>
  <c r="BI178" i="23"/>
  <c r="BH178" i="23"/>
  <c r="BG178" i="23"/>
  <c r="BF178" i="23"/>
  <c r="BE178" i="23"/>
  <c r="BD178" i="23"/>
  <c r="BC178" i="23"/>
  <c r="BB178" i="23"/>
  <c r="BA178" i="23"/>
  <c r="AZ178" i="23"/>
  <c r="AY178" i="23"/>
  <c r="AX178" i="23"/>
  <c r="AW178" i="23"/>
  <c r="AV178" i="23"/>
  <c r="AU178" i="23"/>
  <c r="AT178" i="23"/>
  <c r="AS178" i="23"/>
  <c r="AR178" i="23"/>
  <c r="AQ178" i="23"/>
  <c r="AP178" i="23"/>
  <c r="AO178" i="23"/>
  <c r="AN178" i="23"/>
  <c r="AM178" i="23"/>
  <c r="AL178" i="23"/>
  <c r="AK178" i="23"/>
  <c r="AJ178" i="23"/>
  <c r="AI178" i="23"/>
  <c r="AH178" i="23"/>
  <c r="AG178" i="23"/>
  <c r="AF178" i="23"/>
  <c r="AE178" i="23"/>
  <c r="AD178" i="23"/>
  <c r="AC178" i="23"/>
  <c r="AB178" i="23"/>
  <c r="AA178" i="23"/>
  <c r="Z178" i="23"/>
  <c r="Y178" i="23"/>
  <c r="X178" i="23"/>
  <c r="W178" i="23"/>
  <c r="V178" i="23"/>
  <c r="U178" i="23"/>
  <c r="T178" i="23"/>
  <c r="S178" i="23"/>
  <c r="R178" i="23"/>
  <c r="Q178" i="23"/>
  <c r="P178" i="23"/>
  <c r="O178" i="23"/>
  <c r="N178" i="23"/>
  <c r="M178" i="23"/>
  <c r="BL177" i="23"/>
  <c r="BK177" i="23"/>
  <c r="BJ177" i="23"/>
  <c r="BI177" i="23"/>
  <c r="BH177" i="23"/>
  <c r="BG177" i="23"/>
  <c r="BF177" i="23"/>
  <c r="BE177" i="23"/>
  <c r="BD177" i="23"/>
  <c r="BC177" i="23"/>
  <c r="BB177" i="23"/>
  <c r="BA177" i="23"/>
  <c r="AZ177" i="23"/>
  <c r="AY177" i="23"/>
  <c r="AX177" i="23"/>
  <c r="AW177" i="23"/>
  <c r="AV177" i="23"/>
  <c r="AU177" i="23"/>
  <c r="AT177" i="23"/>
  <c r="AS177" i="23"/>
  <c r="AR177" i="23"/>
  <c r="AQ177" i="23"/>
  <c r="AP177" i="23"/>
  <c r="AO177" i="23"/>
  <c r="AN177" i="23"/>
  <c r="AM177" i="23"/>
  <c r="AL177" i="23"/>
  <c r="AK177" i="23"/>
  <c r="AJ177" i="23"/>
  <c r="AI177" i="23"/>
  <c r="AH177" i="23"/>
  <c r="AG177" i="23"/>
  <c r="AF177" i="23"/>
  <c r="AE177" i="23"/>
  <c r="AD177" i="23"/>
  <c r="AC177" i="23"/>
  <c r="AB177" i="23"/>
  <c r="AA177" i="23"/>
  <c r="Z177" i="23"/>
  <c r="Y177" i="23"/>
  <c r="X177" i="23"/>
  <c r="W177" i="23"/>
  <c r="V177" i="23"/>
  <c r="U177" i="23"/>
  <c r="T177" i="23"/>
  <c r="S177" i="23"/>
  <c r="R177" i="23"/>
  <c r="Q177" i="23"/>
  <c r="P177" i="23"/>
  <c r="O177" i="23"/>
  <c r="N177" i="23"/>
  <c r="M177" i="23"/>
  <c r="BM176" i="23"/>
  <c r="BL176" i="23"/>
  <c r="BK176" i="23"/>
  <c r="BJ176" i="23"/>
  <c r="BI176" i="23"/>
  <c r="BH176" i="23"/>
  <c r="BG176" i="23"/>
  <c r="BF176" i="23"/>
  <c r="BE176" i="23"/>
  <c r="BD176" i="23"/>
  <c r="BC176" i="23"/>
  <c r="BB176" i="23"/>
  <c r="BA176" i="23"/>
  <c r="AZ176" i="23"/>
  <c r="AY176" i="23"/>
  <c r="AX176" i="23"/>
  <c r="AW176" i="23"/>
  <c r="AV176" i="23"/>
  <c r="AU176" i="23"/>
  <c r="AT176" i="23"/>
  <c r="AS176" i="23"/>
  <c r="AR176" i="23"/>
  <c r="AQ176" i="23"/>
  <c r="AP176" i="23"/>
  <c r="AO176" i="23"/>
  <c r="AN176" i="23"/>
  <c r="AM176" i="23"/>
  <c r="AL176" i="23"/>
  <c r="AK176" i="23"/>
  <c r="AJ176" i="23"/>
  <c r="AI176" i="23"/>
  <c r="AH176" i="23"/>
  <c r="AG176" i="23"/>
  <c r="AF176" i="23"/>
  <c r="AE176" i="23"/>
  <c r="AD176" i="23"/>
  <c r="AC176" i="23"/>
  <c r="AB176" i="23"/>
  <c r="AA176" i="23"/>
  <c r="Z176" i="23"/>
  <c r="Y176" i="23"/>
  <c r="X176" i="23"/>
  <c r="W176" i="23"/>
  <c r="V176" i="23"/>
  <c r="U176" i="23"/>
  <c r="T176" i="23"/>
  <c r="S176" i="23"/>
  <c r="R176" i="23"/>
  <c r="Q176" i="23"/>
  <c r="P176" i="23"/>
  <c r="O176" i="23"/>
  <c r="N176" i="23"/>
  <c r="M176" i="23"/>
  <c r="BN175" i="23"/>
  <c r="BM175" i="23"/>
  <c r="BL175" i="23"/>
  <c r="BK175" i="23"/>
  <c r="BJ175" i="23"/>
  <c r="BI175" i="23"/>
  <c r="BH175" i="23"/>
  <c r="BG175" i="23"/>
  <c r="BF175" i="23"/>
  <c r="BE175" i="23"/>
  <c r="BD175" i="23"/>
  <c r="BC175" i="23"/>
  <c r="BB175" i="23"/>
  <c r="BA175" i="23"/>
  <c r="AZ175" i="23"/>
  <c r="AY175" i="23"/>
  <c r="AX175" i="23"/>
  <c r="AW175" i="23"/>
  <c r="AV175" i="23"/>
  <c r="AU175" i="23"/>
  <c r="AT175" i="23"/>
  <c r="AS175" i="23"/>
  <c r="AR175" i="23"/>
  <c r="AQ175" i="23"/>
  <c r="AP175" i="23"/>
  <c r="AO175" i="23"/>
  <c r="AN175" i="23"/>
  <c r="AM175" i="23"/>
  <c r="AL175" i="23"/>
  <c r="AK175" i="23"/>
  <c r="AJ175" i="23"/>
  <c r="AI175" i="23"/>
  <c r="AH175" i="23"/>
  <c r="AG175" i="23"/>
  <c r="AF175" i="23"/>
  <c r="AE175" i="23"/>
  <c r="AD175" i="23"/>
  <c r="AC175" i="23"/>
  <c r="AB175" i="23"/>
  <c r="AA175" i="23"/>
  <c r="Z175" i="23"/>
  <c r="Y175" i="23"/>
  <c r="X175" i="23"/>
  <c r="W175" i="23"/>
  <c r="V175" i="23"/>
  <c r="U175" i="23"/>
  <c r="T175" i="23"/>
  <c r="S175" i="23"/>
  <c r="R175" i="23"/>
  <c r="Q175" i="23"/>
  <c r="P175" i="23"/>
  <c r="O175" i="23"/>
  <c r="N175" i="23"/>
  <c r="BO174" i="23"/>
  <c r="BN174" i="23"/>
  <c r="BM174" i="23"/>
  <c r="BL174" i="23"/>
  <c r="BK174" i="23"/>
  <c r="BJ174" i="23"/>
  <c r="BI174" i="23"/>
  <c r="BH174" i="23"/>
  <c r="BG174" i="23"/>
  <c r="BF174" i="23"/>
  <c r="BE174" i="23"/>
  <c r="BD174" i="23"/>
  <c r="BC174" i="23"/>
  <c r="BB174" i="23"/>
  <c r="BA174" i="23"/>
  <c r="AZ174" i="23"/>
  <c r="AY174" i="23"/>
  <c r="AX174" i="23"/>
  <c r="AW174" i="23"/>
  <c r="AV174" i="23"/>
  <c r="AU174" i="23"/>
  <c r="AT174" i="23"/>
  <c r="AS174" i="23"/>
  <c r="AR174" i="23"/>
  <c r="AQ174" i="23"/>
  <c r="AP174" i="23"/>
  <c r="AO174" i="23"/>
  <c r="AN174" i="23"/>
  <c r="AM174" i="23"/>
  <c r="AL174" i="23"/>
  <c r="AK174" i="23"/>
  <c r="AJ174" i="23"/>
  <c r="AI174" i="23"/>
  <c r="AH174" i="23"/>
  <c r="AG174" i="23"/>
  <c r="AF174" i="23"/>
  <c r="AE174" i="23"/>
  <c r="AD174" i="23"/>
  <c r="AC174" i="23"/>
  <c r="AB174" i="23"/>
  <c r="AA174" i="23"/>
  <c r="Z174" i="23"/>
  <c r="Y174" i="23"/>
  <c r="X174" i="23"/>
  <c r="W174" i="23"/>
  <c r="V174" i="23"/>
  <c r="U174" i="23"/>
  <c r="T174" i="23"/>
  <c r="S174" i="23"/>
  <c r="R174" i="23"/>
  <c r="Q174" i="23"/>
  <c r="P174" i="23"/>
  <c r="O174" i="23"/>
  <c r="N174" i="23"/>
  <c r="M174" i="23"/>
  <c r="BP173" i="23"/>
  <c r="BO173" i="23"/>
  <c r="BN173" i="23"/>
  <c r="BM173" i="23"/>
  <c r="BL173" i="23"/>
  <c r="BK173" i="23"/>
  <c r="BJ173" i="23"/>
  <c r="BI173" i="23"/>
  <c r="BH173" i="23"/>
  <c r="BG173" i="23"/>
  <c r="BF173" i="23"/>
  <c r="BE173" i="23"/>
  <c r="BD173" i="23"/>
  <c r="BC173" i="23"/>
  <c r="BB173" i="23"/>
  <c r="BA173" i="23"/>
  <c r="AZ173" i="23"/>
  <c r="AY173" i="23"/>
  <c r="AX173" i="23"/>
  <c r="AW173" i="23"/>
  <c r="AV173" i="23"/>
  <c r="AU173" i="23"/>
  <c r="AT173" i="23"/>
  <c r="AS173" i="23"/>
  <c r="AR173" i="23"/>
  <c r="AQ173" i="23"/>
  <c r="AP173" i="23"/>
  <c r="AO173" i="23"/>
  <c r="AN173" i="23"/>
  <c r="AM173" i="23"/>
  <c r="AL173" i="23"/>
  <c r="AK173" i="23"/>
  <c r="AJ173" i="23"/>
  <c r="AI173" i="23"/>
  <c r="AH173" i="23"/>
  <c r="AG173" i="23"/>
  <c r="AF173" i="23"/>
  <c r="AE173" i="23"/>
  <c r="AD173" i="23"/>
  <c r="AC173" i="23"/>
  <c r="AB173" i="23"/>
  <c r="AA173" i="23"/>
  <c r="Z173" i="23"/>
  <c r="Y173" i="23"/>
  <c r="X173" i="23"/>
  <c r="W173" i="23"/>
  <c r="V173" i="23"/>
  <c r="U173" i="23"/>
  <c r="T173" i="23"/>
  <c r="S173" i="23"/>
  <c r="R173" i="23"/>
  <c r="Q173" i="23"/>
  <c r="P173" i="23"/>
  <c r="O173" i="23"/>
  <c r="N173" i="23"/>
  <c r="M173" i="23"/>
  <c r="CV13" i="35" l="1"/>
  <c r="CV13" i="24"/>
  <c r="BY40" i="35"/>
  <c r="AB40" i="35"/>
  <c r="AS40" i="35"/>
  <c r="AA40" i="35"/>
  <c r="BW40" i="35"/>
  <c r="AO40" i="35"/>
  <c r="CF40" i="35"/>
  <c r="AY40" i="35"/>
  <c r="CN40" i="35"/>
  <c r="BX40" i="35"/>
  <c r="BH40" i="35"/>
  <c r="BG40" i="35"/>
  <c r="AR40" i="35"/>
  <c r="CM40" i="35"/>
  <c r="AQ40" i="35"/>
  <c r="Y40" i="35"/>
  <c r="AP40" i="35"/>
  <c r="X40" i="35"/>
  <c r="BP40" i="35"/>
  <c r="CK40" i="35"/>
  <c r="BU40" i="35"/>
  <c r="BD40" i="35"/>
  <c r="AN40" i="35"/>
  <c r="W40" i="35"/>
  <c r="BC40" i="35"/>
  <c r="CJ40" i="35"/>
  <c r="BT40" i="35"/>
  <c r="BB40" i="35"/>
  <c r="AM40" i="35"/>
  <c r="V40" i="35"/>
  <c r="BS40" i="35"/>
  <c r="AL40" i="35"/>
  <c r="BR40" i="35"/>
  <c r="BA40" i="35"/>
  <c r="CH40" i="35"/>
  <c r="BQ40" i="35"/>
  <c r="AZ40" i="35"/>
  <c r="T40" i="35"/>
  <c r="CG40" i="35"/>
  <c r="AJ40" i="35"/>
  <c r="AG40" i="35"/>
  <c r="CD40" i="35"/>
  <c r="AF40" i="35"/>
  <c r="CC40" i="35"/>
  <c r="AE40" i="35"/>
  <c r="AD40" i="35"/>
  <c r="CA40" i="35"/>
  <c r="AC40" i="35"/>
  <c r="BZ40" i="35"/>
  <c r="BO40" i="35"/>
  <c r="BN40" i="35"/>
  <c r="CT40" i="35"/>
  <c r="CE40" i="35"/>
  <c r="P40" i="35"/>
  <c r="P110" i="13" s="1"/>
  <c r="Q40" i="35"/>
  <c r="O40" i="35"/>
  <c r="O110" i="13" s="1"/>
  <c r="BM40" i="35"/>
  <c r="AU40" i="35"/>
  <c r="CR40" i="35"/>
  <c r="CQ40" i="35"/>
  <c r="AH40" i="35"/>
  <c r="BL40" i="35"/>
  <c r="N40" i="35"/>
  <c r="BK40" i="35"/>
  <c r="M40" i="35"/>
  <c r="AX40" i="35"/>
  <c r="AW40" i="35"/>
  <c r="CU40" i="35"/>
  <c r="CV7" i="22"/>
  <c r="CV13" i="40"/>
  <c r="CV13" i="13"/>
  <c r="CV7" i="13"/>
  <c r="J24" i="33" a="1"/>
  <c r="J24" i="33" s="1"/>
  <c r="U38" i="35"/>
  <c r="AH38" i="35"/>
  <c r="AN38" i="35"/>
  <c r="AU38" i="35"/>
  <c r="BA38" i="35"/>
  <c r="BN38" i="35"/>
  <c r="BT38" i="35"/>
  <c r="CA38" i="35"/>
  <c r="CG38" i="35"/>
  <c r="CU38" i="35"/>
  <c r="V38" i="35"/>
  <c r="AB38" i="35"/>
  <c r="AI38" i="35"/>
  <c r="AO38" i="35"/>
  <c r="BB38" i="35"/>
  <c r="BH38" i="35"/>
  <c r="BO38" i="35"/>
  <c r="BU38" i="35"/>
  <c r="CH38" i="35"/>
  <c r="CN38" i="35"/>
  <c r="W38" i="35"/>
  <c r="AC38" i="35"/>
  <c r="AP38" i="35"/>
  <c r="AV38" i="35"/>
  <c r="BC38" i="35"/>
  <c r="BI38" i="35"/>
  <c r="BV38" i="35"/>
  <c r="CO38" i="35"/>
  <c r="Z38" i="35"/>
  <c r="AM38" i="35"/>
  <c r="BF38" i="35"/>
  <c r="BY38" i="35"/>
  <c r="CL38" i="35"/>
  <c r="N38" i="35"/>
  <c r="AA38" i="35"/>
  <c r="AZ38" i="35"/>
  <c r="BM38" i="35"/>
  <c r="CF38" i="35"/>
  <c r="CT38" i="35"/>
  <c r="CV38" i="35"/>
  <c r="CB38" i="35"/>
  <c r="CI38" i="35"/>
  <c r="BG38" i="35"/>
  <c r="Q38" i="35"/>
  <c r="AD38" i="35"/>
  <c r="AJ38" i="35"/>
  <c r="AQ38" i="35"/>
  <c r="AW38" i="35"/>
  <c r="BJ38" i="35"/>
  <c r="BP38" i="35"/>
  <c r="BW38" i="35"/>
  <c r="CC38" i="35"/>
  <c r="CP38" i="35"/>
  <c r="R38" i="35"/>
  <c r="X38" i="35"/>
  <c r="AE38" i="35"/>
  <c r="AX38" i="35"/>
  <c r="BD38" i="35"/>
  <c r="BK38" i="35"/>
  <c r="BQ38" i="35"/>
  <c r="CD38" i="35"/>
  <c r="CJ38" i="35"/>
  <c r="CQ38" i="35"/>
  <c r="L38" i="35"/>
  <c r="S38" i="35"/>
  <c r="Y38" i="35"/>
  <c r="AL38" i="35"/>
  <c r="AR38" i="35"/>
  <c r="AY38" i="35"/>
  <c r="BE38" i="35"/>
  <c r="BR38" i="35"/>
  <c r="BX38" i="35"/>
  <c r="CE38" i="35"/>
  <c r="CK38" i="35"/>
  <c r="CR38" i="35"/>
  <c r="AF38" i="35"/>
  <c r="AS38" i="35"/>
  <c r="BL38" i="35"/>
  <c r="BS38" i="35"/>
  <c r="CS38" i="35"/>
  <c r="T38" i="35"/>
  <c r="AG38" i="35"/>
  <c r="AT38" i="35"/>
  <c r="BZ38" i="35"/>
  <c r="CM38" i="35"/>
  <c r="CV7" i="46"/>
  <c r="B104" i="32"/>
  <c r="B114" i="32" s="1"/>
  <c r="M39" i="35"/>
  <c r="T39" i="35"/>
  <c r="Z39" i="35"/>
  <c r="AO39" i="35"/>
  <c r="BC39" i="35"/>
  <c r="BJ39" i="35"/>
  <c r="BQ39" i="35"/>
  <c r="BY39" i="35"/>
  <c r="CF39" i="35"/>
  <c r="CL39" i="35"/>
  <c r="CT39" i="35"/>
  <c r="Y39" i="35"/>
  <c r="AN39" i="35"/>
  <c r="BB39" i="35"/>
  <c r="CE39" i="35"/>
  <c r="N39" i="35"/>
  <c r="AA39" i="35"/>
  <c r="AI39" i="35"/>
  <c r="AP39" i="35"/>
  <c r="AW39" i="35"/>
  <c r="BD39" i="35"/>
  <c r="BK39" i="35"/>
  <c r="BR39" i="35"/>
  <c r="BZ39" i="35"/>
  <c r="CM39" i="35"/>
  <c r="CU39" i="35"/>
  <c r="O39" i="35"/>
  <c r="U39" i="35"/>
  <c r="AB39" i="35"/>
  <c r="AJ39" i="35"/>
  <c r="AQ39" i="35"/>
  <c r="AX39" i="35"/>
  <c r="BL39" i="35"/>
  <c r="BS39" i="35"/>
  <c r="CA39" i="35"/>
  <c r="CG39" i="35"/>
  <c r="CN39" i="35"/>
  <c r="CV39" i="35"/>
  <c r="P39" i="35"/>
  <c r="V39" i="35"/>
  <c r="AC39" i="35"/>
  <c r="AR39" i="35"/>
  <c r="AY39" i="35"/>
  <c r="BE39" i="35"/>
  <c r="BM39" i="35"/>
  <c r="BT39" i="35"/>
  <c r="CB39" i="35"/>
  <c r="CH39" i="35"/>
  <c r="CO39" i="35"/>
  <c r="CK39" i="35"/>
  <c r="W39" i="35"/>
  <c r="AK39" i="35"/>
  <c r="AS39" i="35"/>
  <c r="AZ39" i="35"/>
  <c r="BF39" i="35"/>
  <c r="BN39" i="35"/>
  <c r="BU39" i="35"/>
  <c r="CI39" i="35"/>
  <c r="CP39" i="35"/>
  <c r="S39" i="35"/>
  <c r="AV39" i="35"/>
  <c r="BI39" i="35"/>
  <c r="BX39" i="35"/>
  <c r="CS39" i="35"/>
  <c r="Q39" i="35"/>
  <c r="X39" i="35"/>
  <c r="AE39" i="35"/>
  <c r="AL39" i="35"/>
  <c r="AT39" i="35"/>
  <c r="BG39" i="35"/>
  <c r="BO39" i="35"/>
  <c r="BV39" i="35"/>
  <c r="CC39" i="35"/>
  <c r="CJ39" i="35"/>
  <c r="CQ39" i="35"/>
  <c r="R39" i="35"/>
  <c r="AF39" i="35"/>
  <c r="AM39" i="35"/>
  <c r="AU39" i="35"/>
  <c r="BA39" i="35"/>
  <c r="BH39" i="35"/>
  <c r="BP39" i="35"/>
  <c r="BW39" i="35"/>
  <c r="CD39" i="35"/>
  <c r="CR39" i="35"/>
  <c r="BV40" i="35"/>
  <c r="AK40" i="35"/>
  <c r="AK110" i="13" s="1"/>
  <c r="CP40" i="35"/>
  <c r="R40" i="35"/>
  <c r="AT40" i="35"/>
  <c r="CB40" i="35"/>
  <c r="S40" i="35"/>
  <c r="Z40" i="35"/>
  <c r="BI40" i="35"/>
  <c r="CL40" i="35"/>
  <c r="AV40" i="35"/>
  <c r="BJ40" i="35"/>
  <c r="CS40" i="35"/>
  <c r="U40" i="35"/>
  <c r="AI40" i="35"/>
  <c r="BE40" i="35"/>
  <c r="BF40" i="35"/>
  <c r="CI40" i="35"/>
  <c r="CO40" i="35"/>
  <c r="CV40" i="35"/>
  <c r="E39" i="35"/>
  <c r="E38" i="35"/>
  <c r="E40" i="35"/>
  <c r="CV7" i="44"/>
  <c r="CV7" i="42"/>
  <c r="CV7" i="41"/>
  <c r="H178" i="23"/>
  <c r="H172" i="23"/>
  <c r="H175" i="23"/>
  <c r="H173" i="23"/>
  <c r="H174" i="23"/>
  <c r="H179" i="23"/>
  <c r="H176" i="23"/>
  <c r="H177" i="23"/>
  <c r="CV7" i="32"/>
  <c r="CV7" i="9"/>
  <c r="CV7" i="37"/>
  <c r="CV7" i="40"/>
  <c r="CV7" i="35"/>
  <c r="CV7" i="16"/>
  <c r="B14" i="9"/>
  <c r="CU2" i="35"/>
  <c r="CT2" i="35"/>
  <c r="CS2" i="35"/>
  <c r="CR2" i="35"/>
  <c r="CQ2" i="35"/>
  <c r="CP2" i="35"/>
  <c r="CO2" i="35"/>
  <c r="CN2" i="35"/>
  <c r="CM2" i="35"/>
  <c r="CL2" i="35"/>
  <c r="CK2" i="35"/>
  <c r="CJ2" i="35"/>
  <c r="CI2" i="35"/>
  <c r="CH2" i="35"/>
  <c r="CG2" i="35"/>
  <c r="CF2" i="35"/>
  <c r="CE2" i="35"/>
  <c r="CD2" i="35"/>
  <c r="CC2" i="35"/>
  <c r="CB2" i="35"/>
  <c r="CA2" i="35"/>
  <c r="BZ2" i="35"/>
  <c r="BY2" i="35"/>
  <c r="BX2" i="35"/>
  <c r="BW2" i="35"/>
  <c r="BV2" i="35"/>
  <c r="BU2" i="35"/>
  <c r="BT2" i="35"/>
  <c r="BS2" i="35"/>
  <c r="BR2" i="35"/>
  <c r="BQ2" i="35"/>
  <c r="BP2" i="35"/>
  <c r="BO2" i="35"/>
  <c r="BN2" i="35"/>
  <c r="BM2" i="35"/>
  <c r="BL2" i="35"/>
  <c r="BK2" i="35"/>
  <c r="BJ2" i="35"/>
  <c r="BI2" i="35"/>
  <c r="BH2" i="35"/>
  <c r="BG2" i="35"/>
  <c r="BF2" i="35"/>
  <c r="BE2" i="35"/>
  <c r="BD2" i="35"/>
  <c r="BC2" i="35"/>
  <c r="BB2" i="35"/>
  <c r="BA2" i="35"/>
  <c r="AZ2" i="35"/>
  <c r="AY2" i="35"/>
  <c r="AX2" i="35"/>
  <c r="AW2" i="35"/>
  <c r="AV2" i="35"/>
  <c r="AU2" i="35"/>
  <c r="AT2" i="35"/>
  <c r="AS2" i="35"/>
  <c r="AR2" i="35"/>
  <c r="AQ2" i="35"/>
  <c r="AP2" i="35"/>
  <c r="AO2" i="35"/>
  <c r="AN2" i="35"/>
  <c r="AM2" i="35"/>
  <c r="AL2" i="35"/>
  <c r="AK2" i="35"/>
  <c r="AJ2" i="35"/>
  <c r="AI2" i="35"/>
  <c r="AH2" i="35"/>
  <c r="AG2" i="35"/>
  <c r="AF2" i="35"/>
  <c r="AE2" i="35"/>
  <c r="AD2" i="35"/>
  <c r="AC2" i="35"/>
  <c r="AB2" i="35"/>
  <c r="AA2" i="35"/>
  <c r="Z2" i="35"/>
  <c r="Y2" i="35"/>
  <c r="X2" i="35"/>
  <c r="W2" i="35"/>
  <c r="V2" i="35"/>
  <c r="U2" i="35"/>
  <c r="T2" i="35"/>
  <c r="S2" i="35"/>
  <c r="R2" i="35"/>
  <c r="Q2" i="35"/>
  <c r="P2" i="35"/>
  <c r="O2" i="35"/>
  <c r="N2" i="35"/>
  <c r="M2" i="35"/>
  <c r="L2" i="35"/>
  <c r="K2" i="35"/>
  <c r="AS110" i="13" l="1"/>
  <c r="AD110" i="13"/>
  <c r="Z110" i="13"/>
  <c r="AI110" i="13"/>
  <c r="BM110" i="13"/>
  <c r="BA110" i="13"/>
  <c r="CM110" i="13"/>
  <c r="AY110" i="13"/>
  <c r="CP110" i="13"/>
  <c r="W110" i="13"/>
  <c r="BZ110" i="13"/>
  <c r="AF110" i="13"/>
  <c r="AR110" i="13"/>
  <c r="BQ110" i="13"/>
  <c r="CC110" i="13"/>
  <c r="Q110" i="13"/>
  <c r="AZ110" i="13"/>
  <c r="CO110" i="13"/>
  <c r="CN110" i="13"/>
  <c r="AB110" i="13"/>
  <c r="AU110" i="13"/>
  <c r="AT110" i="13"/>
  <c r="CR110" i="13"/>
  <c r="AL110" i="13"/>
  <c r="BK110" i="13"/>
  <c r="BW110" i="13"/>
  <c r="BG110" i="13"/>
  <c r="AA110" i="13"/>
  <c r="BV110" i="13"/>
  <c r="CH110" i="13"/>
  <c r="V110" i="13"/>
  <c r="AN110" i="13"/>
  <c r="AG110" i="13"/>
  <c r="CK110" i="13"/>
  <c r="Y110" i="13"/>
  <c r="BD110" i="13"/>
  <c r="BP110" i="13"/>
  <c r="CI110" i="13"/>
  <c r="N110" i="13"/>
  <c r="BI110" i="13"/>
  <c r="BU110" i="13"/>
  <c r="CU110" i="13"/>
  <c r="AH110" i="13"/>
  <c r="T110" i="13"/>
  <c r="CE110" i="13"/>
  <c r="S110" i="13"/>
  <c r="AX110" i="13"/>
  <c r="BJ110" i="13"/>
  <c r="CB110" i="13"/>
  <c r="CL110" i="13"/>
  <c r="BC110" i="13"/>
  <c r="BO110" i="13"/>
  <c r="CG110" i="13"/>
  <c r="U110" i="13"/>
  <c r="CD110" i="13"/>
  <c r="CS110" i="13"/>
  <c r="BX110" i="13"/>
  <c r="AE110" i="13"/>
  <c r="AW110" i="13"/>
  <c r="CV110" i="13"/>
  <c r="BY110" i="13"/>
  <c r="AV110" i="13"/>
  <c r="BH110" i="13"/>
  <c r="CA110" i="13"/>
  <c r="BS110" i="13"/>
  <c r="BR110" i="13"/>
  <c r="CQ110" i="13"/>
  <c r="X110" i="13"/>
  <c r="AQ110" i="13"/>
  <c r="CT110" i="13"/>
  <c r="BF110" i="13"/>
  <c r="AP110" i="13"/>
  <c r="BB110" i="13"/>
  <c r="BT110" i="13"/>
  <c r="BL110" i="13"/>
  <c r="BE110" i="13"/>
  <c r="CJ110" i="13"/>
  <c r="R110" i="13"/>
  <c r="AJ110" i="13"/>
  <c r="CF110" i="13"/>
  <c r="AM110" i="13"/>
  <c r="AC110" i="13"/>
  <c r="AO110" i="13"/>
  <c r="BN110" i="13"/>
  <c r="CV21" i="23"/>
  <c r="CV246" i="13" s="1"/>
  <c r="CV241" i="13" s="1"/>
  <c r="CV20" i="23"/>
  <c r="CV23" i="23"/>
  <c r="B153" i="32"/>
  <c r="CV22" i="23"/>
  <c r="M38" i="35"/>
  <c r="M110" i="13" s="1"/>
  <c r="L40" i="35"/>
  <c r="L110" i="13" s="1"/>
  <c r="L39" i="35"/>
  <c r="J39" i="35" s="1"/>
  <c r="AF21" i="40"/>
  <c r="AF173" i="40" s="1"/>
  <c r="BK23" i="40"/>
  <c r="AI21" i="40"/>
  <c r="AI173" i="40" s="1"/>
  <c r="AJ21" i="40"/>
  <c r="AJ173" i="40" s="1"/>
  <c r="BZ21" i="40"/>
  <c r="BZ173" i="40" s="1"/>
  <c r="CT21" i="40"/>
  <c r="CT173" i="40" s="1"/>
  <c r="P21" i="40"/>
  <c r="P173" i="40" s="1"/>
  <c r="CC21" i="40"/>
  <c r="CC173" i="40" s="1"/>
  <c r="BL21" i="40"/>
  <c r="BL173" i="40" s="1"/>
  <c r="O21" i="40"/>
  <c r="O173" i="40" s="1"/>
  <c r="BG21" i="40"/>
  <c r="BG173" i="40" s="1"/>
  <c r="AT21" i="40"/>
  <c r="AT173" i="40" s="1"/>
  <c r="V21" i="40"/>
  <c r="V173" i="40" s="1"/>
  <c r="CF21" i="40"/>
  <c r="CF173" i="40" s="1"/>
  <c r="CV22" i="40"/>
  <c r="CV28" i="40" s="1"/>
  <c r="CV30" i="40" s="1"/>
  <c r="B21" i="9"/>
  <c r="B42" i="9" s="1"/>
  <c r="BK174" i="40" l="1"/>
  <c r="CV194" i="40"/>
  <c r="CV25" i="22" s="1"/>
  <c r="J40" i="35"/>
  <c r="J38" i="35"/>
  <c r="AB23" i="40"/>
  <c r="BK73" i="41"/>
  <c r="AJ23" i="40"/>
  <c r="CA23" i="40"/>
  <c r="AP23" i="40"/>
  <c r="CF23" i="40"/>
  <c r="O23" i="40"/>
  <c r="BZ23" i="40"/>
  <c r="BL23" i="40"/>
  <c r="AR23" i="40"/>
  <c r="BP23" i="40"/>
  <c r="BJ23" i="40"/>
  <c r="AT23" i="40"/>
  <c r="N23" i="40"/>
  <c r="CU23" i="40"/>
  <c r="Q23" i="40"/>
  <c r="CC23" i="40"/>
  <c r="CD23" i="40"/>
  <c r="AN23" i="40"/>
  <c r="AF23" i="40"/>
  <c r="T23" i="40"/>
  <c r="BQ23" i="40"/>
  <c r="AO23" i="40"/>
  <c r="R23" i="40"/>
  <c r="BS23" i="40"/>
  <c r="CG23" i="40"/>
  <c r="BM23" i="40"/>
  <c r="BD23" i="40"/>
  <c r="BN23" i="40"/>
  <c r="CT23" i="40"/>
  <c r="AU23" i="40"/>
  <c r="BR23" i="40"/>
  <c r="AD23" i="40"/>
  <c r="CB23" i="40"/>
  <c r="P23" i="40"/>
  <c r="CO23" i="40"/>
  <c r="U23" i="40"/>
  <c r="CH23" i="40"/>
  <c r="M23" i="40"/>
  <c r="V23" i="40"/>
  <c r="BE23" i="40"/>
  <c r="CL23" i="40"/>
  <c r="AS23" i="40"/>
  <c r="AI23" i="40"/>
  <c r="AW23" i="40"/>
  <c r="BG23" i="40"/>
  <c r="CN23" i="40"/>
  <c r="BW23" i="40"/>
  <c r="AX23" i="40"/>
  <c r="AV23" i="40"/>
  <c r="BF23" i="40"/>
  <c r="CI23" i="40"/>
  <c r="CR23" i="40"/>
  <c r="AQ23" i="40"/>
  <c r="BO23" i="40"/>
  <c r="AE23" i="40"/>
  <c r="BX23" i="40"/>
  <c r="CV23" i="40"/>
  <c r="BT23" i="40"/>
  <c r="BH23" i="40"/>
  <c r="Z23" i="40"/>
  <c r="AL23" i="40"/>
  <c r="AA23" i="40"/>
  <c r="BI23" i="40"/>
  <c r="BU23" i="40"/>
  <c r="AM23" i="40"/>
  <c r="AY23" i="40"/>
  <c r="AG23" i="40"/>
  <c r="CP23" i="40"/>
  <c r="CJ23" i="40"/>
  <c r="S23" i="40"/>
  <c r="BC23" i="40"/>
  <c r="CS23" i="40"/>
  <c r="BB23" i="40"/>
  <c r="CE23" i="40"/>
  <c r="W23" i="40"/>
  <c r="BY23" i="40"/>
  <c r="BA23" i="40"/>
  <c r="Y23" i="40"/>
  <c r="CQ23" i="40"/>
  <c r="X23" i="40"/>
  <c r="AC23" i="40"/>
  <c r="CM23" i="40"/>
  <c r="AZ23" i="40"/>
  <c r="AH23" i="40"/>
  <c r="L23" i="40"/>
  <c r="L73" i="41" s="1"/>
  <c r="BV23" i="40"/>
  <c r="AK23" i="40"/>
  <c r="CK23" i="40"/>
  <c r="AE21" i="40"/>
  <c r="AE173" i="40" s="1"/>
  <c r="CI21" i="40"/>
  <c r="CI173" i="40" s="1"/>
  <c r="BC21" i="40"/>
  <c r="BC173" i="40" s="1"/>
  <c r="BK21" i="40"/>
  <c r="BK173" i="40" s="1"/>
  <c r="CQ21" i="40"/>
  <c r="CQ173" i="40" s="1"/>
  <c r="AL21" i="40"/>
  <c r="AL173" i="40" s="1"/>
  <c r="AY21" i="40"/>
  <c r="AY173" i="40" s="1"/>
  <c r="AU21" i="40"/>
  <c r="AU173" i="40" s="1"/>
  <c r="AZ21" i="40"/>
  <c r="AZ173" i="40" s="1"/>
  <c r="BJ21" i="40"/>
  <c r="BJ173" i="40" s="1"/>
  <c r="N21" i="40"/>
  <c r="N173" i="40" s="1"/>
  <c r="CN21" i="40"/>
  <c r="CN173" i="40" s="1"/>
  <c r="BD21" i="40"/>
  <c r="BD173" i="40" s="1"/>
  <c r="CS21" i="40"/>
  <c r="CS173" i="40" s="1"/>
  <c r="BV21" i="40"/>
  <c r="BV173" i="40" s="1"/>
  <c r="CB21" i="40"/>
  <c r="CB173" i="40" s="1"/>
  <c r="CD21" i="40"/>
  <c r="CD173" i="40" s="1"/>
  <c r="Q21" i="40"/>
  <c r="Q173" i="40" s="1"/>
  <c r="BF21" i="40"/>
  <c r="BF173" i="40" s="1"/>
  <c r="AM21" i="40"/>
  <c r="AM173" i="40" s="1"/>
  <c r="AQ21" i="40"/>
  <c r="AQ173" i="40" s="1"/>
  <c r="CM21" i="40"/>
  <c r="CM173" i="40" s="1"/>
  <c r="BT21" i="40"/>
  <c r="BT173" i="40" s="1"/>
  <c r="CU21" i="40"/>
  <c r="CU173" i="40" s="1"/>
  <c r="CE21" i="40"/>
  <c r="CE173" i="40" s="1"/>
  <c r="BH21" i="40"/>
  <c r="BH173" i="40" s="1"/>
  <c r="AA21" i="40"/>
  <c r="AA173" i="40" s="1"/>
  <c r="BR21" i="40"/>
  <c r="BR173" i="40" s="1"/>
  <c r="AV21" i="40"/>
  <c r="AV173" i="40" s="1"/>
  <c r="BB21" i="40"/>
  <c r="BB173" i="40" s="1"/>
  <c r="AR21" i="40"/>
  <c r="AR173" i="40" s="1"/>
  <c r="AO21" i="40"/>
  <c r="AO173" i="40" s="1"/>
  <c r="BM21" i="40"/>
  <c r="BM173" i="40" s="1"/>
  <c r="U21" i="40"/>
  <c r="U173" i="40" s="1"/>
  <c r="M21" i="40"/>
  <c r="M173" i="40" s="1"/>
  <c r="AC21" i="40"/>
  <c r="AC173" i="40" s="1"/>
  <c r="AD21" i="40"/>
  <c r="AD173" i="40" s="1"/>
  <c r="T21" i="40"/>
  <c r="T173" i="40" s="1"/>
  <c r="CL21" i="40"/>
  <c r="CL173" i="40" s="1"/>
  <c r="L21" i="40"/>
  <c r="L173" i="40" s="1"/>
  <c r="CG21" i="40"/>
  <c r="CG173" i="40" s="1"/>
  <c r="AP21" i="40"/>
  <c r="AP173" i="40" s="1"/>
  <c r="AG21" i="40"/>
  <c r="AG173" i="40" s="1"/>
  <c r="BS21" i="40"/>
  <c r="BS173" i="40" s="1"/>
  <c r="CH21" i="40"/>
  <c r="CH173" i="40" s="1"/>
  <c r="BQ21" i="40"/>
  <c r="BQ173" i="40" s="1"/>
  <c r="BN21" i="40"/>
  <c r="BN173" i="40" s="1"/>
  <c r="CK21" i="40"/>
  <c r="CK173" i="40" s="1"/>
  <c r="BI21" i="40"/>
  <c r="BI173" i="40" s="1"/>
  <c r="BP21" i="40"/>
  <c r="BP173" i="40" s="1"/>
  <c r="AW21" i="40"/>
  <c r="AW173" i="40" s="1"/>
  <c r="Z21" i="40"/>
  <c r="Z173" i="40" s="1"/>
  <c r="BW21" i="40"/>
  <c r="BW173" i="40" s="1"/>
  <c r="AH21" i="40"/>
  <c r="AH173" i="40" s="1"/>
  <c r="AN21" i="40"/>
  <c r="AN173" i="40" s="1"/>
  <c r="CP21" i="40"/>
  <c r="CP173" i="40" s="1"/>
  <c r="Y21" i="40"/>
  <c r="Y173" i="40" s="1"/>
  <c r="BY21" i="40"/>
  <c r="BY173" i="40" s="1"/>
  <c r="CO21" i="40"/>
  <c r="CO173" i="40" s="1"/>
  <c r="CR21" i="40"/>
  <c r="CR173" i="40" s="1"/>
  <c r="S21" i="40"/>
  <c r="S173" i="40" s="1"/>
  <c r="BU21" i="40"/>
  <c r="BU173" i="40" s="1"/>
  <c r="BO21" i="40"/>
  <c r="BO173" i="40" s="1"/>
  <c r="BA21" i="40"/>
  <c r="BA173" i="40" s="1"/>
  <c r="CV21" i="40"/>
  <c r="CV173" i="40" s="1"/>
  <c r="AK21" i="40"/>
  <c r="AK173" i="40" s="1"/>
  <c r="X21" i="40"/>
  <c r="X173" i="40" s="1"/>
  <c r="CA21" i="40"/>
  <c r="CA173" i="40" s="1"/>
  <c r="AB21" i="40"/>
  <c r="AB173" i="40" s="1"/>
  <c r="R21" i="40"/>
  <c r="R173" i="40" s="1"/>
  <c r="CJ21" i="40"/>
  <c r="CJ173" i="40" s="1"/>
  <c r="AS21" i="40"/>
  <c r="AS173" i="40" s="1"/>
  <c r="AX21" i="40"/>
  <c r="AX173" i="40" s="1"/>
  <c r="BX21" i="40"/>
  <c r="BX173" i="40" s="1"/>
  <c r="W21" i="40"/>
  <c r="W173" i="40" s="1"/>
  <c r="BE21" i="40"/>
  <c r="BE173" i="40" s="1"/>
  <c r="C23" i="9"/>
  <c r="C36" i="9" s="1"/>
  <c r="B115" i="9"/>
  <c r="CK174" i="40" l="1"/>
  <c r="CS174" i="40"/>
  <c r="BU174" i="40"/>
  <c r="BX174" i="40"/>
  <c r="AX174" i="40"/>
  <c r="BE174" i="40"/>
  <c r="AD174" i="40"/>
  <c r="BS174" i="40"/>
  <c r="CC174" i="40"/>
  <c r="BL174" i="40"/>
  <c r="AB174" i="40"/>
  <c r="AK174" i="40"/>
  <c r="CQ174" i="40"/>
  <c r="BC174" i="40"/>
  <c r="BI174" i="40"/>
  <c r="AE174" i="40"/>
  <c r="BW174" i="40"/>
  <c r="V174" i="40"/>
  <c r="BR174" i="40"/>
  <c r="R174" i="40"/>
  <c r="Q174" i="40"/>
  <c r="BZ174" i="40"/>
  <c r="BV174" i="40"/>
  <c r="Y174" i="40"/>
  <c r="S174" i="40"/>
  <c r="AA174" i="40"/>
  <c r="BO174" i="40"/>
  <c r="CN174" i="40"/>
  <c r="M174" i="40"/>
  <c r="AU174" i="40"/>
  <c r="AO174" i="40"/>
  <c r="CU174" i="40"/>
  <c r="O174" i="40"/>
  <c r="BA174" i="40"/>
  <c r="CJ174" i="40"/>
  <c r="AL174" i="40"/>
  <c r="AQ174" i="40"/>
  <c r="BG174" i="40"/>
  <c r="CH174" i="40"/>
  <c r="CT174" i="40"/>
  <c r="BQ174" i="40"/>
  <c r="N174" i="40"/>
  <c r="CF174" i="40"/>
  <c r="BY174" i="40"/>
  <c r="CR174" i="40"/>
  <c r="AW174" i="40"/>
  <c r="U174" i="40"/>
  <c r="BN174" i="40"/>
  <c r="T174" i="40"/>
  <c r="AT174" i="40"/>
  <c r="AP174" i="40"/>
  <c r="AH174" i="40"/>
  <c r="AZ174" i="40"/>
  <c r="W174" i="40"/>
  <c r="AG174" i="40"/>
  <c r="BH174" i="40"/>
  <c r="CI174" i="40"/>
  <c r="AI174" i="40"/>
  <c r="CO174" i="40"/>
  <c r="BD174" i="40"/>
  <c r="AF174" i="40"/>
  <c r="BJ174" i="40"/>
  <c r="CA174" i="40"/>
  <c r="Z174" i="40"/>
  <c r="CM174" i="40"/>
  <c r="CE174" i="40"/>
  <c r="AY174" i="40"/>
  <c r="BT174" i="40"/>
  <c r="BF174" i="40"/>
  <c r="AS174" i="40"/>
  <c r="P174" i="40"/>
  <c r="BM174" i="40"/>
  <c r="AN174" i="40"/>
  <c r="BP174" i="40"/>
  <c r="AJ174" i="40"/>
  <c r="CP174" i="40"/>
  <c r="AC174" i="40"/>
  <c r="BB174" i="40"/>
  <c r="AM174" i="40"/>
  <c r="CV174" i="40"/>
  <c r="AV174" i="40"/>
  <c r="CL174" i="40"/>
  <c r="CB174" i="40"/>
  <c r="CG174" i="40"/>
  <c r="CD174" i="40"/>
  <c r="AR174" i="40"/>
  <c r="X73" i="41"/>
  <c r="X174" i="40"/>
  <c r="H110" i="13"/>
  <c r="AB73" i="41"/>
  <c r="CN73" i="41"/>
  <c r="S73" i="41"/>
  <c r="L174" i="40"/>
  <c r="BA73" i="41"/>
  <c r="CJ73" i="41"/>
  <c r="AL73" i="41"/>
  <c r="AQ73" i="41"/>
  <c r="BG73" i="41"/>
  <c r="CH73" i="41"/>
  <c r="CT73" i="41"/>
  <c r="BQ73" i="41"/>
  <c r="N73" i="41"/>
  <c r="O73" i="41"/>
  <c r="AA73" i="41"/>
  <c r="AH73" i="41"/>
  <c r="BY73" i="41"/>
  <c r="CP73" i="41"/>
  <c r="Z73" i="41"/>
  <c r="CR73" i="41"/>
  <c r="AW73" i="41"/>
  <c r="U73" i="41"/>
  <c r="BN73" i="41"/>
  <c r="T73" i="41"/>
  <c r="AT73" i="41"/>
  <c r="CF73" i="41"/>
  <c r="M73" i="41"/>
  <c r="AZ73" i="41"/>
  <c r="W73" i="41"/>
  <c r="AG73" i="41"/>
  <c r="BH73" i="41"/>
  <c r="CI73" i="41"/>
  <c r="AI73" i="41"/>
  <c r="CO73" i="41"/>
  <c r="BD73" i="41"/>
  <c r="AF73" i="41"/>
  <c r="BJ73" i="41"/>
  <c r="AJ73" i="41"/>
  <c r="BV73" i="41"/>
  <c r="AO73" i="41"/>
  <c r="CM73" i="41"/>
  <c r="CE73" i="41"/>
  <c r="AY73" i="41"/>
  <c r="BT73" i="41"/>
  <c r="BF73" i="41"/>
  <c r="AS73" i="41"/>
  <c r="P73" i="41"/>
  <c r="BM73" i="41"/>
  <c r="AN73" i="41"/>
  <c r="BL73" i="41"/>
  <c r="BO73" i="41"/>
  <c r="AC73" i="41"/>
  <c r="BB73" i="41"/>
  <c r="AM73" i="41"/>
  <c r="CV73" i="41"/>
  <c r="AV73" i="41"/>
  <c r="CL73" i="41"/>
  <c r="CB73" i="41"/>
  <c r="CG73" i="41"/>
  <c r="CD73" i="41"/>
  <c r="BZ73" i="41"/>
  <c r="AU73" i="41"/>
  <c r="CK73" i="41"/>
  <c r="CS73" i="41"/>
  <c r="BU73" i="41"/>
  <c r="BX73" i="41"/>
  <c r="AX73" i="41"/>
  <c r="BE73" i="41"/>
  <c r="AD73" i="41"/>
  <c r="BS73" i="41"/>
  <c r="CC73" i="41"/>
  <c r="BP73" i="41"/>
  <c r="AP73" i="41"/>
  <c r="Y73" i="41"/>
  <c r="CU73" i="41"/>
  <c r="AK73" i="41"/>
  <c r="CQ73" i="41"/>
  <c r="BC73" i="41"/>
  <c r="BI73" i="41"/>
  <c r="AE73" i="41"/>
  <c r="BW73" i="41"/>
  <c r="V73" i="41"/>
  <c r="BR73" i="41"/>
  <c r="R73" i="41"/>
  <c r="Q73" i="41"/>
  <c r="AR73" i="41"/>
  <c r="CA73" i="41"/>
  <c r="J23" i="40"/>
  <c r="J21" i="40"/>
  <c r="J20" i="33" l="1" a="1"/>
  <c r="J20" i="33" s="1"/>
  <c r="B44" i="33"/>
  <c r="J36" i="33" l="1" a="1"/>
  <c r="J36" i="33" s="1"/>
  <c r="H134" i="40" s="1" a="1"/>
  <c r="H134" i="40" s="1"/>
  <c r="CV16" i="23" l="1"/>
  <c r="CV8" i="23"/>
  <c r="CV9" i="23"/>
  <c r="CV15" i="23"/>
  <c r="AG114" i="40"/>
  <c r="CV18" i="23"/>
  <c r="CV27" i="22"/>
  <c r="L114" i="40"/>
  <c r="AF114" i="40"/>
  <c r="CV114" i="40"/>
  <c r="AE114" i="40"/>
  <c r="O114" i="40"/>
  <c r="CB114" i="40"/>
  <c r="W114" i="40"/>
  <c r="AA114" i="40"/>
  <c r="BM114" i="40"/>
  <c r="AC114" i="40"/>
  <c r="CO114" i="40"/>
  <c r="CD114" i="40"/>
  <c r="BB114" i="40"/>
  <c r="AJ114" i="40"/>
  <c r="AY114" i="40"/>
  <c r="AI114" i="40"/>
  <c r="AR114" i="40"/>
  <c r="AH114" i="40"/>
  <c r="BA114" i="40"/>
  <c r="BZ114" i="40"/>
  <c r="BP114" i="40"/>
  <c r="CK114" i="40"/>
  <c r="BY114" i="40"/>
  <c r="CF114" i="40"/>
  <c r="BV114" i="40"/>
  <c r="U114" i="40"/>
  <c r="CN114" i="40"/>
  <c r="BK114" i="40"/>
  <c r="AU114" i="40"/>
  <c r="AO114" i="40"/>
  <c r="X114" i="40"/>
  <c r="Z114" i="40"/>
  <c r="AK114" i="40"/>
  <c r="N114" i="40"/>
  <c r="BJ114" i="40"/>
  <c r="BT114" i="40"/>
  <c r="CL114" i="40"/>
  <c r="M114" i="40"/>
  <c r="CH114" i="40"/>
  <c r="BU114" i="40"/>
  <c r="BQ114" i="40"/>
  <c r="CP114" i="40"/>
  <c r="T114" i="40"/>
  <c r="BC114" i="40"/>
  <c r="AT114" i="40"/>
  <c r="BS114" i="40"/>
  <c r="AN114" i="40"/>
  <c r="CS114" i="40"/>
  <c r="BD114" i="40"/>
  <c r="CE114" i="40"/>
  <c r="BF114" i="40"/>
  <c r="AS114" i="40"/>
  <c r="P114" i="40"/>
  <c r="BO114" i="40"/>
  <c r="BR114" i="40"/>
  <c r="AZ114" i="40"/>
  <c r="CA114" i="40"/>
  <c r="Q114" i="40"/>
  <c r="CM114" i="40"/>
  <c r="CJ114" i="40"/>
  <c r="BH114" i="40"/>
  <c r="CC114" i="40"/>
  <c r="BW114" i="40"/>
  <c r="BX114" i="40"/>
  <c r="AL114" i="40"/>
  <c r="CU114" i="40"/>
  <c r="CG114" i="40"/>
  <c r="CI114" i="40"/>
  <c r="BN114" i="40"/>
  <c r="BE114" i="40"/>
  <c r="AM114" i="40"/>
  <c r="AQ114" i="40"/>
  <c r="BI114" i="40"/>
  <c r="AW114" i="40"/>
  <c r="V114" i="40"/>
  <c r="S114" i="40"/>
  <c r="AD114" i="40"/>
  <c r="CR114" i="40"/>
  <c r="AX114" i="40"/>
  <c r="CQ114" i="40"/>
  <c r="AB114" i="40"/>
  <c r="AV114" i="40"/>
  <c r="CT114" i="40"/>
  <c r="BG114" i="40"/>
  <c r="AP114" i="40"/>
  <c r="BL114" i="40"/>
  <c r="R114" i="40"/>
  <c r="Y114" i="40"/>
  <c r="CV14" i="35" l="1"/>
  <c r="CV113" i="23"/>
  <c r="CV110" i="23"/>
  <c r="CV109" i="23"/>
  <c r="CV112" i="23"/>
  <c r="CV133" i="23"/>
  <c r="CV134" i="23" s="1"/>
  <c r="CV138" i="23"/>
  <c r="CV86" i="23"/>
  <c r="CV24" i="22"/>
  <c r="CV13" i="41"/>
  <c r="CV92" i="23"/>
  <c r="CV89" i="23"/>
  <c r="CV87" i="23"/>
  <c r="CV93" i="23"/>
  <c r="CV91" i="23"/>
  <c r="CV90" i="23"/>
  <c r="CV88" i="23"/>
  <c r="CV17" i="35"/>
  <c r="CV41" i="23"/>
  <c r="CV42" i="23" s="1"/>
  <c r="CV8" i="22"/>
  <c r="CV29" i="22" s="1"/>
  <c r="CV129" i="23"/>
  <c r="CV9" i="22"/>
  <c r="CV30" i="22" s="1"/>
  <c r="CV114" i="13"/>
  <c r="CV37" i="23"/>
  <c r="CV38" i="23" s="1"/>
  <c r="CV45" i="23"/>
  <c r="CV46" i="23" s="1"/>
  <c r="CV47" i="23" s="1"/>
  <c r="CV15" i="13"/>
  <c r="CV15" i="35"/>
  <c r="CV14" i="40"/>
  <c r="CV14" i="13"/>
  <c r="CV16" i="13"/>
  <c r="CV10" i="22"/>
  <c r="CV13" i="44"/>
  <c r="CV15" i="40"/>
  <c r="CV16" i="40"/>
  <c r="CV10" i="13"/>
  <c r="CV51" i="23"/>
  <c r="CV52" i="23"/>
  <c r="CV9" i="13"/>
  <c r="CV57" i="23"/>
  <c r="CV58" i="23"/>
  <c r="CV8" i="13"/>
  <c r="CV258" i="23"/>
  <c r="CV8" i="46"/>
  <c r="CV9" i="46"/>
  <c r="CV10" i="42"/>
  <c r="CV10" i="46"/>
  <c r="CV10" i="44"/>
  <c r="CV10" i="16"/>
  <c r="CV10" i="24"/>
  <c r="CV10" i="40"/>
  <c r="CV10" i="37"/>
  <c r="CV10" i="9"/>
  <c r="CV10" i="41"/>
  <c r="CV10" i="35"/>
  <c r="CV10" i="32"/>
  <c r="CV9" i="44"/>
  <c r="CV48" i="44" s="1"/>
  <c r="CV9" i="42"/>
  <c r="CV9" i="41"/>
  <c r="CV8" i="44"/>
  <c r="CV8" i="42"/>
  <c r="CV8" i="41"/>
  <c r="CV8" i="40"/>
  <c r="CV8" i="35"/>
  <c r="CV8" i="37"/>
  <c r="CV8" i="9"/>
  <c r="CV8" i="16"/>
  <c r="CV8" i="32"/>
  <c r="CV9" i="32"/>
  <c r="CV34" i="23" s="1"/>
  <c r="CV9" i="40"/>
  <c r="CV9" i="9"/>
  <c r="CV9" i="16"/>
  <c r="CV9" i="37"/>
  <c r="CV9" i="35"/>
  <c r="L2" i="32"/>
  <c r="M2" i="32"/>
  <c r="N2" i="32"/>
  <c r="O2" i="32"/>
  <c r="P2" i="32"/>
  <c r="Q2" i="32"/>
  <c r="R2" i="32"/>
  <c r="S2" i="32"/>
  <c r="T2" i="32"/>
  <c r="U2" i="32"/>
  <c r="V2" i="32"/>
  <c r="W2" i="32"/>
  <c r="X2" i="32"/>
  <c r="Y2" i="32"/>
  <c r="Z2" i="32"/>
  <c r="AA2" i="32"/>
  <c r="AB2" i="32"/>
  <c r="AC2" i="32"/>
  <c r="AD2" i="32"/>
  <c r="AE2" i="32"/>
  <c r="AF2" i="32"/>
  <c r="AG2" i="32"/>
  <c r="AH2" i="32"/>
  <c r="AI2" i="32"/>
  <c r="AJ2" i="32"/>
  <c r="AK2" i="32"/>
  <c r="AL2" i="32"/>
  <c r="AM2" i="32"/>
  <c r="AN2" i="32"/>
  <c r="AO2" i="32"/>
  <c r="AP2" i="32"/>
  <c r="AQ2" i="32"/>
  <c r="AR2" i="32"/>
  <c r="AS2" i="32"/>
  <c r="AT2" i="32"/>
  <c r="AU2" i="32"/>
  <c r="AV2" i="32"/>
  <c r="AW2" i="32"/>
  <c r="AX2" i="32"/>
  <c r="AY2" i="32"/>
  <c r="AZ2" i="32"/>
  <c r="BA2" i="32"/>
  <c r="BB2" i="32"/>
  <c r="BC2" i="32"/>
  <c r="BD2" i="32"/>
  <c r="BE2" i="32"/>
  <c r="BF2" i="32"/>
  <c r="BG2" i="32"/>
  <c r="BH2" i="32"/>
  <c r="BI2" i="32"/>
  <c r="BJ2" i="32"/>
  <c r="BK2" i="32"/>
  <c r="BL2" i="32"/>
  <c r="BM2" i="32"/>
  <c r="BN2" i="32"/>
  <c r="BO2" i="32"/>
  <c r="BP2" i="32"/>
  <c r="BQ2" i="32"/>
  <c r="BR2" i="32"/>
  <c r="BS2" i="32"/>
  <c r="BT2" i="32"/>
  <c r="BU2" i="32"/>
  <c r="BV2" i="32"/>
  <c r="BW2" i="32"/>
  <c r="BX2" i="32"/>
  <c r="BY2" i="32"/>
  <c r="BZ2" i="32"/>
  <c r="CA2" i="32"/>
  <c r="CB2" i="32"/>
  <c r="CC2" i="32"/>
  <c r="CD2" i="32"/>
  <c r="CE2" i="32"/>
  <c r="CF2" i="32"/>
  <c r="CG2" i="32"/>
  <c r="CH2" i="32"/>
  <c r="CI2" i="32"/>
  <c r="CJ2" i="32"/>
  <c r="CK2" i="32"/>
  <c r="CL2" i="32"/>
  <c r="CM2" i="32"/>
  <c r="CN2" i="32"/>
  <c r="CO2" i="32"/>
  <c r="CP2" i="32"/>
  <c r="CQ2" i="32"/>
  <c r="CR2" i="32"/>
  <c r="CS2" i="32"/>
  <c r="CT2" i="32"/>
  <c r="CU2" i="32"/>
  <c r="CV126" i="13" l="1"/>
  <c r="CV148" i="13" s="1"/>
  <c r="CV125" i="13"/>
  <c r="CV147" i="13" s="1"/>
  <c r="CV129" i="13"/>
  <c r="CV151" i="13" s="1"/>
  <c r="CV127" i="13"/>
  <c r="CV149" i="13" s="1"/>
  <c r="CV124" i="13"/>
  <c r="CV146" i="13" s="1"/>
  <c r="CV29" i="35"/>
  <c r="CV50" i="35" s="1"/>
  <c r="CV11" i="22"/>
  <c r="CV25" i="44"/>
  <c r="CV26" i="35"/>
  <c r="CV47" i="35" s="1"/>
  <c r="CV31" i="35"/>
  <c r="CV52" i="35" s="1"/>
  <c r="CV28" i="35"/>
  <c r="CV49" i="35" s="1"/>
  <c r="CV25" i="35"/>
  <c r="CV46" i="35" s="1"/>
  <c r="CV30" i="35"/>
  <c r="CV51" i="35" s="1"/>
  <c r="CV27" i="35"/>
  <c r="CV48" i="35" s="1"/>
  <c r="CV24" i="35"/>
  <c r="CV45" i="35" s="1"/>
  <c r="CV48" i="13"/>
  <c r="CV77" i="13"/>
  <c r="CV119" i="13"/>
  <c r="CV120" i="13"/>
  <c r="CV182" i="40"/>
  <c r="CV183" i="40"/>
  <c r="CV175" i="40"/>
  <c r="CV176" i="40"/>
  <c r="CV11" i="13"/>
  <c r="CV43" i="23"/>
  <c r="CV138" i="13"/>
  <c r="CV139" i="13"/>
  <c r="CV143" i="13"/>
  <c r="CV142" i="13"/>
  <c r="CV141" i="13"/>
  <c r="CV140" i="13"/>
  <c r="CV136" i="13"/>
  <c r="CV133" i="13"/>
  <c r="CV24" i="44"/>
  <c r="CV336" i="13"/>
  <c r="CV24" i="46"/>
  <c r="CV37" i="46" s="1"/>
  <c r="CV53" i="23"/>
  <c r="CV157" i="40"/>
  <c r="CV58" i="35"/>
  <c r="CV59" i="35"/>
  <c r="CV60" i="35"/>
  <c r="CV61" i="35"/>
  <c r="CV62" i="35"/>
  <c r="CV63" i="35"/>
  <c r="CV64" i="35"/>
  <c r="CV65" i="35"/>
  <c r="CV11" i="16"/>
  <c r="CV11" i="46"/>
  <c r="CV11" i="41"/>
  <c r="CV11" i="40"/>
  <c r="CV11" i="9"/>
  <c r="CV11" i="32"/>
  <c r="CV11" i="35"/>
  <c r="CV11" i="37"/>
  <c r="CV11" i="42"/>
  <c r="CV11" i="44"/>
  <c r="CV37" i="42"/>
  <c r="CV38" i="42"/>
  <c r="CV137" i="23" l="1" a="1"/>
  <c r="CV137" i="23" s="1"/>
  <c r="CV86" i="13"/>
  <c r="CV79" i="13"/>
  <c r="CV53" i="40"/>
  <c r="CV41" i="40"/>
  <c r="CV52" i="40"/>
  <c r="CV40" i="40"/>
  <c r="CV49" i="40"/>
  <c r="CV37" i="40"/>
  <c r="CV54" i="40"/>
  <c r="CV42" i="40"/>
  <c r="CV50" i="40"/>
  <c r="CV38" i="40"/>
  <c r="CV48" i="40"/>
  <c r="CV36" i="40"/>
  <c r="CV51" i="40"/>
  <c r="CV39" i="40"/>
  <c r="CV55" i="40"/>
  <c r="CV43" i="40"/>
  <c r="CV31" i="13"/>
  <c r="CV49" i="23"/>
  <c r="CV39" i="23"/>
  <c r="CV34" i="46"/>
  <c r="CV33" i="46"/>
  <c r="CV47" i="46" s="1"/>
  <c r="CV71" i="24"/>
  <c r="CV77" i="37" s="1"/>
  <c r="CV40" i="46"/>
  <c r="CV39" i="46"/>
  <c r="CV49" i="46" s="1"/>
  <c r="CV128" i="13" l="1"/>
  <c r="CV150" i="13" s="1"/>
  <c r="CV54" i="23"/>
  <c r="CV56" i="40"/>
  <c r="CV112" i="13" s="1"/>
  <c r="CV44" i="40"/>
  <c r="CV113" i="13" s="1"/>
  <c r="CV40" i="42"/>
  <c r="CV42" i="42"/>
  <c r="CV55" i="23" l="1"/>
  <c r="CV61" i="23" s="1"/>
  <c r="CV115" i="13"/>
  <c r="CV43" i="42"/>
  <c r="CV164" i="13" l="1"/>
  <c r="CV46" i="42"/>
  <c r="CV47" i="42" s="1"/>
  <c r="CV51" i="41"/>
  <c r="CV163" i="13"/>
  <c r="CV160" i="13"/>
  <c r="CV161" i="13"/>
  <c r="CV158" i="13"/>
  <c r="CV162" i="13"/>
  <c r="CV165" i="13"/>
  <c r="CV155" i="13"/>
  <c r="C41" i="32"/>
  <c r="K2" i="9"/>
  <c r="M2" i="9"/>
  <c r="N2" i="9"/>
  <c r="O2" i="9"/>
  <c r="P2" i="9"/>
  <c r="Q2" i="9"/>
  <c r="R2" i="9"/>
  <c r="S2" i="9"/>
  <c r="T2" i="9"/>
  <c r="U2" i="9"/>
  <c r="V2" i="9"/>
  <c r="W2" i="9"/>
  <c r="X2" i="9"/>
  <c r="Y2" i="9"/>
  <c r="Z2" i="9"/>
  <c r="AA2" i="9"/>
  <c r="AB2" i="9"/>
  <c r="AC2" i="9"/>
  <c r="AD2" i="9"/>
  <c r="AE2" i="9"/>
  <c r="AF2" i="9"/>
  <c r="AG2" i="9"/>
  <c r="AH2" i="9"/>
  <c r="AI2" i="9"/>
  <c r="AJ2" i="9"/>
  <c r="AK2" i="9"/>
  <c r="AL2" i="9"/>
  <c r="AM2" i="9"/>
  <c r="AN2" i="9"/>
  <c r="AO2" i="9"/>
  <c r="AP2" i="9"/>
  <c r="AQ2" i="9"/>
  <c r="AR2" i="9"/>
  <c r="AS2" i="9"/>
  <c r="AT2" i="9"/>
  <c r="AU2" i="9"/>
  <c r="AV2" i="9"/>
  <c r="AW2" i="9"/>
  <c r="AX2" i="9"/>
  <c r="AY2" i="9"/>
  <c r="AZ2" i="9"/>
  <c r="BA2" i="9"/>
  <c r="BB2" i="9"/>
  <c r="BC2" i="9"/>
  <c r="BD2" i="9"/>
  <c r="BE2" i="9"/>
  <c r="BF2" i="9"/>
  <c r="BG2" i="9"/>
  <c r="BH2" i="9"/>
  <c r="BI2" i="9"/>
  <c r="BJ2" i="9"/>
  <c r="BK2" i="9"/>
  <c r="BL2" i="9"/>
  <c r="BM2" i="9"/>
  <c r="BN2" i="9"/>
  <c r="BO2" i="9"/>
  <c r="BP2" i="9"/>
  <c r="BQ2" i="9"/>
  <c r="BR2" i="9"/>
  <c r="BS2" i="9"/>
  <c r="BT2" i="9"/>
  <c r="BU2" i="9"/>
  <c r="BV2" i="9"/>
  <c r="BW2" i="9"/>
  <c r="BX2" i="9"/>
  <c r="BY2" i="9"/>
  <c r="BZ2" i="9"/>
  <c r="CA2" i="9"/>
  <c r="CB2" i="9"/>
  <c r="CC2" i="9"/>
  <c r="CD2" i="9"/>
  <c r="CE2" i="9"/>
  <c r="CF2" i="9"/>
  <c r="CG2" i="9"/>
  <c r="CH2" i="9"/>
  <c r="CI2" i="9"/>
  <c r="CJ2" i="9"/>
  <c r="CK2" i="9"/>
  <c r="CL2" i="9"/>
  <c r="CM2" i="9"/>
  <c r="CN2" i="9"/>
  <c r="CO2" i="9"/>
  <c r="CP2" i="9"/>
  <c r="CQ2" i="9"/>
  <c r="CR2" i="9"/>
  <c r="CS2" i="9"/>
  <c r="CT2" i="9"/>
  <c r="CU2" i="9"/>
  <c r="L2" i="9"/>
  <c r="B14" i="16"/>
  <c r="CU2" i="16"/>
  <c r="CT2" i="16"/>
  <c r="CS2" i="16"/>
  <c r="CR2" i="16"/>
  <c r="CQ2" i="16"/>
  <c r="CP2" i="16"/>
  <c r="CO2" i="16"/>
  <c r="CN2" i="16"/>
  <c r="CM2" i="16"/>
  <c r="CL2" i="16"/>
  <c r="CK2" i="16"/>
  <c r="CJ2" i="16"/>
  <c r="CI2" i="16"/>
  <c r="CH2" i="16"/>
  <c r="CG2" i="16"/>
  <c r="CF2" i="16"/>
  <c r="CE2" i="16"/>
  <c r="CD2" i="16"/>
  <c r="CC2" i="16"/>
  <c r="CB2" i="16"/>
  <c r="CA2" i="16"/>
  <c r="BZ2" i="16"/>
  <c r="BY2" i="16"/>
  <c r="BX2" i="16"/>
  <c r="BW2" i="16"/>
  <c r="BV2" i="16"/>
  <c r="BU2" i="16"/>
  <c r="BT2" i="16"/>
  <c r="BS2" i="16"/>
  <c r="BR2" i="16"/>
  <c r="BQ2" i="16"/>
  <c r="BP2" i="16"/>
  <c r="BO2" i="16"/>
  <c r="BN2" i="16"/>
  <c r="BM2" i="16"/>
  <c r="BL2" i="16"/>
  <c r="BK2" i="16"/>
  <c r="BJ2" i="16"/>
  <c r="BI2" i="16"/>
  <c r="BH2" i="16"/>
  <c r="BG2" i="16"/>
  <c r="BF2" i="16"/>
  <c r="BE2" i="16"/>
  <c r="BD2" i="16"/>
  <c r="BC2" i="16"/>
  <c r="BB2" i="16"/>
  <c r="BA2" i="16"/>
  <c r="AZ2" i="16"/>
  <c r="AY2" i="16"/>
  <c r="AX2" i="16"/>
  <c r="AW2" i="16"/>
  <c r="AV2" i="16"/>
  <c r="AU2" i="16"/>
  <c r="AT2" i="16"/>
  <c r="AS2" i="16"/>
  <c r="AR2" i="16"/>
  <c r="AQ2" i="16"/>
  <c r="AP2" i="16"/>
  <c r="AO2" i="16"/>
  <c r="AN2" i="16"/>
  <c r="AM2" i="16"/>
  <c r="AL2" i="16"/>
  <c r="AK2" i="16"/>
  <c r="AJ2" i="16"/>
  <c r="AI2" i="16"/>
  <c r="AH2" i="16"/>
  <c r="AG2" i="16"/>
  <c r="AF2" i="16"/>
  <c r="AE2" i="16"/>
  <c r="AD2" i="16"/>
  <c r="AC2" i="16"/>
  <c r="AB2" i="16"/>
  <c r="AA2" i="16"/>
  <c r="Z2" i="16"/>
  <c r="Y2" i="16"/>
  <c r="X2" i="16"/>
  <c r="W2" i="16"/>
  <c r="V2" i="16"/>
  <c r="U2" i="16"/>
  <c r="T2" i="16"/>
  <c r="S2" i="16"/>
  <c r="R2" i="16"/>
  <c r="Q2" i="16"/>
  <c r="P2" i="16"/>
  <c r="O2" i="16"/>
  <c r="N2" i="16"/>
  <c r="M2" i="16"/>
  <c r="L2" i="16"/>
  <c r="K2" i="16"/>
  <c r="CV172" i="13" l="1"/>
  <c r="CV169" i="13"/>
  <c r="CV204" i="13" s="1"/>
  <c r="C55" i="32"/>
  <c r="C48" i="32"/>
  <c r="B32" i="23"/>
  <c r="B18" i="16"/>
  <c r="C63" i="32" l="1"/>
  <c r="C73" i="32" s="1"/>
  <c r="C83" i="32" s="1"/>
  <c r="B26" i="16"/>
  <c r="B45" i="16" s="1"/>
  <c r="B70" i="23"/>
  <c r="C20" i="16"/>
  <c r="C106" i="32" l="1"/>
  <c r="C116" i="32" s="1"/>
  <c r="C125" i="32" s="1"/>
  <c r="C28" i="16"/>
  <c r="B76" i="23"/>
  <c r="B152" i="23" l="1"/>
  <c r="B164" i="23" s="1"/>
  <c r="C84" i="23"/>
  <c r="C134" i="32"/>
  <c r="C143" i="32" s="1"/>
  <c r="C159" i="32" l="1"/>
  <c r="C155" i="32"/>
  <c r="C106" i="23"/>
  <c r="B244" i="23"/>
  <c r="B273" i="23" s="1"/>
  <c r="B312" i="23" l="1"/>
  <c r="C163" i="32"/>
  <c r="C127" i="23"/>
  <c r="C131" i="23" s="1"/>
  <c r="C166" i="23" s="1"/>
  <c r="C202" i="23" l="1"/>
  <c r="C330" i="23" s="1"/>
  <c r="C339" i="23" l="1"/>
  <c r="C343" i="23" s="1"/>
  <c r="O2" i="24"/>
  <c r="L2" i="23"/>
  <c r="M2" i="23"/>
  <c r="N2" i="23"/>
  <c r="O2" i="23"/>
  <c r="P2" i="23"/>
  <c r="Q2" i="23"/>
  <c r="R2" i="23"/>
  <c r="S2" i="23"/>
  <c r="T2" i="23"/>
  <c r="U2" i="23"/>
  <c r="V2" i="23"/>
  <c r="W2" i="23"/>
  <c r="X2" i="23"/>
  <c r="Y2" i="23"/>
  <c r="Z2" i="23"/>
  <c r="AA2" i="23"/>
  <c r="AB2" i="23"/>
  <c r="AC2" i="23"/>
  <c r="AD2" i="23"/>
  <c r="AE2" i="23"/>
  <c r="AF2" i="23"/>
  <c r="AF10" i="23" s="1"/>
  <c r="AF11" i="23" s="1"/>
  <c r="AF11" i="24" s="1"/>
  <c r="AG2" i="23"/>
  <c r="AH2" i="23"/>
  <c r="AI2" i="23"/>
  <c r="AJ2" i="23"/>
  <c r="AK2" i="23"/>
  <c r="AK10" i="23" s="1"/>
  <c r="AK11" i="23" s="1"/>
  <c r="AK11" i="24" s="1"/>
  <c r="AL2" i="23"/>
  <c r="AM2" i="23"/>
  <c r="AN2" i="23"/>
  <c r="AO2" i="23"/>
  <c r="AP2" i="23"/>
  <c r="AQ2" i="23"/>
  <c r="AR2" i="23"/>
  <c r="AS2" i="23"/>
  <c r="AT2" i="23"/>
  <c r="AU2" i="23"/>
  <c r="AV2" i="23"/>
  <c r="AW2" i="23"/>
  <c r="AX2" i="23"/>
  <c r="AY2" i="23"/>
  <c r="AZ2" i="23"/>
  <c r="BA2" i="23"/>
  <c r="BB2" i="23"/>
  <c r="BC2" i="23"/>
  <c r="BD2" i="23"/>
  <c r="BE2" i="23"/>
  <c r="BF2" i="23"/>
  <c r="BG2" i="23"/>
  <c r="BH2" i="23"/>
  <c r="BI2" i="23"/>
  <c r="BJ2" i="23"/>
  <c r="BK2" i="23"/>
  <c r="BL2" i="23"/>
  <c r="BM2" i="23"/>
  <c r="BN2" i="23"/>
  <c r="BO2" i="23"/>
  <c r="BP2" i="23"/>
  <c r="BQ2" i="23"/>
  <c r="BR2" i="23"/>
  <c r="BS2" i="23"/>
  <c r="BT2" i="23"/>
  <c r="BU2" i="23"/>
  <c r="BV2" i="23"/>
  <c r="BW2" i="23"/>
  <c r="BX2" i="23"/>
  <c r="BY2" i="23"/>
  <c r="BZ2" i="23"/>
  <c r="CA2" i="23"/>
  <c r="CB2" i="23"/>
  <c r="CC2" i="23"/>
  <c r="CD2" i="23"/>
  <c r="CE2" i="23"/>
  <c r="CF2" i="23"/>
  <c r="CG2" i="23"/>
  <c r="CH2" i="23"/>
  <c r="CI2" i="23"/>
  <c r="CJ2" i="23"/>
  <c r="CK2" i="23"/>
  <c r="CL2" i="23"/>
  <c r="CM2" i="23"/>
  <c r="CN2" i="23"/>
  <c r="CO2" i="23"/>
  <c r="CP2" i="23"/>
  <c r="CQ2" i="23"/>
  <c r="CR2" i="23"/>
  <c r="CS2" i="23"/>
  <c r="CT2" i="23"/>
  <c r="CU2" i="23"/>
  <c r="K2" i="23"/>
  <c r="BA7" i="23" l="1"/>
  <c r="BA10" i="23"/>
  <c r="BA11" i="23" s="1"/>
  <c r="BA11" i="24" s="1"/>
  <c r="AY7" i="23"/>
  <c r="AY10" i="23"/>
  <c r="AY11" i="23" s="1"/>
  <c r="AY11" i="24" s="1"/>
  <c r="AR7" i="23"/>
  <c r="AR10" i="23"/>
  <c r="AR11" i="23" s="1"/>
  <c r="AR11" i="24" s="1"/>
  <c r="CS7" i="23"/>
  <c r="CS10" i="23"/>
  <c r="CS11" i="23" s="1"/>
  <c r="CS11" i="24" s="1"/>
  <c r="BV7" i="23"/>
  <c r="BV10" i="23"/>
  <c r="BV11" i="23" s="1"/>
  <c r="BV11" i="24" s="1"/>
  <c r="BR7" i="23"/>
  <c r="BR10" i="23"/>
  <c r="BR11" i="23" s="1"/>
  <c r="BR11" i="24" s="1"/>
  <c r="CR7" i="23"/>
  <c r="CR10" i="23"/>
  <c r="CR11" i="23" s="1"/>
  <c r="CR11" i="24" s="1"/>
  <c r="CQ7" i="23"/>
  <c r="CQ10" i="23"/>
  <c r="CQ11" i="23" s="1"/>
  <c r="CQ11" i="24" s="1"/>
  <c r="CP7" i="23"/>
  <c r="CP10" i="23"/>
  <c r="CP11" i="23" s="1"/>
  <c r="CP11" i="24" s="1"/>
  <c r="AA7" i="23"/>
  <c r="AA10" i="23"/>
  <c r="AA11" i="23" s="1"/>
  <c r="AA11" i="24" s="1"/>
  <c r="AU7" i="23"/>
  <c r="AU10" i="23"/>
  <c r="AU11" i="23" s="1"/>
  <c r="AU11" i="24" s="1"/>
  <c r="AT7" i="23"/>
  <c r="AT10" i="23"/>
  <c r="AT11" i="23" s="1"/>
  <c r="AT11" i="24" s="1"/>
  <c r="V7" i="23"/>
  <c r="V10" i="23"/>
  <c r="V11" i="23" s="1"/>
  <c r="V11" i="24" s="1"/>
  <c r="CH7" i="23"/>
  <c r="CH10" i="23"/>
  <c r="CH11" i="23" s="1"/>
  <c r="CH11" i="24" s="1"/>
  <c r="CG7" i="23"/>
  <c r="CG10" i="23"/>
  <c r="CG11" i="23" s="1"/>
  <c r="CG11" i="24" s="1"/>
  <c r="BJ7" i="23"/>
  <c r="BJ10" i="23"/>
  <c r="BJ11" i="23" s="1"/>
  <c r="BJ11" i="24" s="1"/>
  <c r="CD7" i="23"/>
  <c r="CD10" i="23"/>
  <c r="CD11" i="23" s="1"/>
  <c r="CD11" i="24" s="1"/>
  <c r="AJ7" i="23"/>
  <c r="AJ10" i="23"/>
  <c r="AJ11" i="23" s="1"/>
  <c r="AJ11" i="24" s="1"/>
  <c r="BW7" i="23"/>
  <c r="BW10" i="23"/>
  <c r="BW11" i="23" s="1"/>
  <c r="BW11" i="24" s="1"/>
  <c r="AD7" i="23"/>
  <c r="AD10" i="23"/>
  <c r="AD11" i="23" s="1"/>
  <c r="AD11" i="24" s="1"/>
  <c r="BU7" i="23"/>
  <c r="BU10" i="23"/>
  <c r="BU11" i="23" s="1"/>
  <c r="BU11" i="24" s="1"/>
  <c r="BT7" i="23"/>
  <c r="BT10" i="23"/>
  <c r="BT11" i="23" s="1"/>
  <c r="BT11" i="24" s="1"/>
  <c r="AB7" i="23"/>
  <c r="AB10" i="23"/>
  <c r="AB11" i="23" s="1"/>
  <c r="AB11" i="24" s="1"/>
  <c r="BS7" i="23"/>
  <c r="BS10" i="23"/>
  <c r="BS11" i="23" s="1"/>
  <c r="BS11" i="24" s="1"/>
  <c r="CN7" i="23"/>
  <c r="CN10" i="23"/>
  <c r="CN11" i="23" s="1"/>
  <c r="CN11" i="24" s="1"/>
  <c r="Z7" i="23"/>
  <c r="Z10" i="23"/>
  <c r="Z11" i="23" s="1"/>
  <c r="Z11" i="24" s="1"/>
  <c r="CM7" i="23"/>
  <c r="CM10" i="23"/>
  <c r="CM11" i="23" s="1"/>
  <c r="CM11" i="24" s="1"/>
  <c r="CL7" i="23"/>
  <c r="CL17" i="23"/>
  <c r="CL10" i="23"/>
  <c r="CL11" i="23" s="1"/>
  <c r="CL11" i="24" s="1"/>
  <c r="CL19" i="23"/>
  <c r="CL21" i="23"/>
  <c r="X7" i="23"/>
  <c r="X10" i="23"/>
  <c r="X11" i="23" s="1"/>
  <c r="X11" i="24" s="1"/>
  <c r="BO7" i="23"/>
  <c r="BO10" i="23"/>
  <c r="BO11" i="23" s="1"/>
  <c r="BO11" i="24" s="1"/>
  <c r="AS7" i="23"/>
  <c r="AS10" i="23"/>
  <c r="AS11" i="23" s="1"/>
  <c r="AS11" i="24" s="1"/>
  <c r="BN7" i="23"/>
  <c r="BN10" i="23"/>
  <c r="BN11" i="23" s="1"/>
  <c r="BN11" i="24" s="1"/>
  <c r="BM7" i="23"/>
  <c r="BM10" i="23"/>
  <c r="BM11" i="23" s="1"/>
  <c r="BM11" i="24" s="1"/>
  <c r="AQ7" i="23"/>
  <c r="AQ10" i="23"/>
  <c r="AQ11" i="23" s="1"/>
  <c r="AQ11" i="24" s="1"/>
  <c r="AP7" i="23"/>
  <c r="AP10" i="23"/>
  <c r="AP11" i="23" s="1"/>
  <c r="AP11" i="24" s="1"/>
  <c r="BK7" i="23"/>
  <c r="BK10" i="23"/>
  <c r="BK11" i="23" s="1"/>
  <c r="BK11" i="24" s="1"/>
  <c r="S7" i="23"/>
  <c r="S10" i="23"/>
  <c r="S11" i="23" s="1"/>
  <c r="S11" i="24" s="1"/>
  <c r="AN7" i="23"/>
  <c r="AN10" i="23"/>
  <c r="AN11" i="23" s="1"/>
  <c r="AN11" i="24" s="1"/>
  <c r="CE7" i="23"/>
  <c r="CE10" i="23"/>
  <c r="CE11" i="23" s="1"/>
  <c r="CE11" i="24" s="1"/>
  <c r="Q7" i="23"/>
  <c r="Q10" i="23"/>
  <c r="Q11" i="23" s="1"/>
  <c r="Q11" i="24" s="1"/>
  <c r="BH7" i="23"/>
  <c r="BH10" i="23"/>
  <c r="BH11" i="23" s="1"/>
  <c r="BH11" i="24" s="1"/>
  <c r="AL7" i="23"/>
  <c r="AL10" i="23"/>
  <c r="AL11" i="23" s="1"/>
  <c r="AL11" i="24" s="1"/>
  <c r="O7" i="23"/>
  <c r="O10" i="23"/>
  <c r="O11" i="23" s="1"/>
  <c r="O11" i="24" s="1"/>
  <c r="CB7" i="23"/>
  <c r="CB10" i="23"/>
  <c r="CB11" i="23" s="1"/>
  <c r="CB11" i="24" s="1"/>
  <c r="BF7" i="23"/>
  <c r="BF10" i="23"/>
  <c r="BF11" i="23" s="1"/>
  <c r="BF11" i="24" s="1"/>
  <c r="N7" i="23"/>
  <c r="N10" i="23"/>
  <c r="N11" i="23" s="1"/>
  <c r="N11" i="24" s="1"/>
  <c r="CA7" i="23"/>
  <c r="CA10" i="23"/>
  <c r="CA11" i="23" s="1"/>
  <c r="CA11" i="24" s="1"/>
  <c r="BE7" i="23"/>
  <c r="BE10" i="23"/>
  <c r="BE11" i="23" s="1"/>
  <c r="BE11" i="24" s="1"/>
  <c r="AI7" i="23"/>
  <c r="AI10" i="23"/>
  <c r="AI11" i="23" s="1"/>
  <c r="AI11" i="24" s="1"/>
  <c r="AI21" i="23"/>
  <c r="M7" i="23"/>
  <c r="M10" i="23"/>
  <c r="M11" i="23" s="1"/>
  <c r="M11" i="24" s="1"/>
  <c r="BZ7" i="23"/>
  <c r="BZ10" i="23"/>
  <c r="BZ11" i="23" s="1"/>
  <c r="BZ11" i="24" s="1"/>
  <c r="BD7" i="23"/>
  <c r="BD10" i="23"/>
  <c r="BD11" i="23" s="1"/>
  <c r="BD11" i="24" s="1"/>
  <c r="AH7" i="23"/>
  <c r="AH10" i="23"/>
  <c r="AH11" i="23" s="1"/>
  <c r="AH11" i="24" s="1"/>
  <c r="L7" i="23"/>
  <c r="L10" i="23"/>
  <c r="L11" i="23" s="1"/>
  <c r="CU7" i="23"/>
  <c r="CU10" i="23"/>
  <c r="CU11" i="23" s="1"/>
  <c r="CU11" i="24" s="1"/>
  <c r="BY7" i="23"/>
  <c r="BY10" i="23"/>
  <c r="BY11" i="23" s="1"/>
  <c r="BY11" i="24" s="1"/>
  <c r="BC7" i="23"/>
  <c r="BC10" i="23"/>
  <c r="BC11" i="23" s="1"/>
  <c r="BC11" i="24" s="1"/>
  <c r="AG7" i="23"/>
  <c r="AG10" i="23"/>
  <c r="AG11" i="23" s="1"/>
  <c r="AG11" i="24" s="1"/>
  <c r="AE7" i="23"/>
  <c r="AE10" i="23"/>
  <c r="AE11" i="23" s="1"/>
  <c r="AE11" i="24" s="1"/>
  <c r="AZ7" i="23"/>
  <c r="AZ10" i="23"/>
  <c r="AZ11" i="23" s="1"/>
  <c r="AZ11" i="24" s="1"/>
  <c r="AC7" i="23"/>
  <c r="AC10" i="23"/>
  <c r="AC11" i="23" s="1"/>
  <c r="AC11" i="24" s="1"/>
  <c r="AX7" i="23"/>
  <c r="AX10" i="23"/>
  <c r="AX11" i="23" s="1"/>
  <c r="AX11" i="24" s="1"/>
  <c r="CO7" i="23"/>
  <c r="CO10" i="23"/>
  <c r="CO11" i="23" s="1"/>
  <c r="CO11" i="24" s="1"/>
  <c r="AW7" i="23"/>
  <c r="AW10" i="23"/>
  <c r="AW11" i="23" s="1"/>
  <c r="AW11" i="24" s="1"/>
  <c r="AV7" i="23"/>
  <c r="AV10" i="23"/>
  <c r="AV11" i="23" s="1"/>
  <c r="AV11" i="24" s="1"/>
  <c r="BQ7" i="23"/>
  <c r="BQ10" i="23"/>
  <c r="BQ11" i="23" s="1"/>
  <c r="BQ11" i="24" s="1"/>
  <c r="Y7" i="23"/>
  <c r="Y10" i="23"/>
  <c r="Y11" i="23" s="1"/>
  <c r="Y11" i="24" s="1"/>
  <c r="BP7" i="23"/>
  <c r="BP10" i="23"/>
  <c r="BP11" i="23" s="1"/>
  <c r="BP11" i="24" s="1"/>
  <c r="CK7" i="23"/>
  <c r="CK10" i="23"/>
  <c r="CK11" i="23" s="1"/>
  <c r="CK11" i="24" s="1"/>
  <c r="W7" i="23"/>
  <c r="W10" i="23"/>
  <c r="W11" i="23" s="1"/>
  <c r="W11" i="24" s="1"/>
  <c r="CJ7" i="23"/>
  <c r="CJ10" i="23"/>
  <c r="CJ11" i="23" s="1"/>
  <c r="CJ11" i="24" s="1"/>
  <c r="CI7" i="23"/>
  <c r="CI10" i="23"/>
  <c r="CI11" i="23" s="1"/>
  <c r="CI11" i="24" s="1"/>
  <c r="U7" i="23"/>
  <c r="U10" i="23"/>
  <c r="U11" i="23" s="1"/>
  <c r="U11" i="24" s="1"/>
  <c r="BL7" i="23"/>
  <c r="BL10" i="23"/>
  <c r="BL11" i="23" s="1"/>
  <c r="BL11" i="24" s="1"/>
  <c r="T7" i="23"/>
  <c r="T10" i="23"/>
  <c r="T11" i="23" s="1"/>
  <c r="T11" i="24" s="1"/>
  <c r="AO7" i="23"/>
  <c r="AO10" i="23"/>
  <c r="AO11" i="23" s="1"/>
  <c r="AO11" i="24" s="1"/>
  <c r="CF7" i="23"/>
  <c r="CF10" i="23"/>
  <c r="CF11" i="23" s="1"/>
  <c r="CF11" i="24" s="1"/>
  <c r="R7" i="23"/>
  <c r="R10" i="23"/>
  <c r="R11" i="23" s="1"/>
  <c r="R11" i="24" s="1"/>
  <c r="BI7" i="23"/>
  <c r="BI10" i="23"/>
  <c r="BI11" i="23" s="1"/>
  <c r="BI11" i="24" s="1"/>
  <c r="AM7" i="23"/>
  <c r="AM10" i="23"/>
  <c r="AM11" i="23" s="1"/>
  <c r="AM11" i="24" s="1"/>
  <c r="P7" i="23"/>
  <c r="P10" i="23"/>
  <c r="P11" i="23" s="1"/>
  <c r="P11" i="24" s="1"/>
  <c r="P14" i="23"/>
  <c r="CC7" i="23"/>
  <c r="CC10" i="23"/>
  <c r="CC11" i="23" s="1"/>
  <c r="CC11" i="24" s="1"/>
  <c r="BG7" i="23"/>
  <c r="BG10" i="23"/>
  <c r="BG11" i="23" s="1"/>
  <c r="BG11" i="24" s="1"/>
  <c r="CT7" i="23"/>
  <c r="CT10" i="23"/>
  <c r="CT11" i="23" s="1"/>
  <c r="CT11" i="24" s="1"/>
  <c r="BX7" i="23"/>
  <c r="BX10" i="23"/>
  <c r="BX11" i="23" s="1"/>
  <c r="BX11" i="24" s="1"/>
  <c r="BB7" i="23"/>
  <c r="BB10" i="23"/>
  <c r="BB11" i="23" s="1"/>
  <c r="BB11" i="24" s="1"/>
  <c r="AF7" i="23"/>
  <c r="AF9" i="23"/>
  <c r="AK7" i="23"/>
  <c r="AK15" i="23"/>
  <c r="AK18" i="23"/>
  <c r="CM16" i="23"/>
  <c r="BG16" i="23"/>
  <c r="CC16" i="23"/>
  <c r="AO16" i="23"/>
  <c r="Y16" i="23"/>
  <c r="Q16" i="23"/>
  <c r="CR16" i="23"/>
  <c r="CJ16" i="23"/>
  <c r="CB16" i="23"/>
  <c r="BT16" i="23"/>
  <c r="BL16" i="23"/>
  <c r="BD16" i="23"/>
  <c r="AV16" i="23"/>
  <c r="AN16" i="23"/>
  <c r="AF16" i="23"/>
  <c r="X16" i="23"/>
  <c r="P16" i="23"/>
  <c r="P15" i="23"/>
  <c r="AY16" i="23"/>
  <c r="BE16" i="23"/>
  <c r="CQ16" i="23"/>
  <c r="BK16" i="23"/>
  <c r="AM16" i="23"/>
  <c r="AE16" i="23"/>
  <c r="W16" i="23"/>
  <c r="O16" i="23"/>
  <c r="BW16" i="23"/>
  <c r="CK16" i="23"/>
  <c r="BU16" i="23"/>
  <c r="AG16" i="23"/>
  <c r="BS16" i="23"/>
  <c r="CP16" i="23"/>
  <c r="BR16" i="23"/>
  <c r="BJ16" i="23"/>
  <c r="BB16" i="23"/>
  <c r="AT16" i="23"/>
  <c r="AL16" i="23"/>
  <c r="AD16" i="23"/>
  <c r="V16" i="23"/>
  <c r="N16" i="23"/>
  <c r="CE16" i="23"/>
  <c r="CS16" i="23"/>
  <c r="AW16" i="23"/>
  <c r="CI16" i="23"/>
  <c r="BC16" i="23"/>
  <c r="CH16" i="23"/>
  <c r="CO16" i="23"/>
  <c r="BY16" i="23"/>
  <c r="BQ16" i="23"/>
  <c r="BI16" i="23"/>
  <c r="BA16" i="23"/>
  <c r="AS16" i="23"/>
  <c r="AK16" i="23"/>
  <c r="AC16" i="23"/>
  <c r="U16" i="23"/>
  <c r="M16" i="23"/>
  <c r="AQ16" i="23"/>
  <c r="BM16" i="23"/>
  <c r="CA16" i="23"/>
  <c r="AU16" i="23"/>
  <c r="BZ16" i="23"/>
  <c r="CG16" i="23"/>
  <c r="CN16" i="23"/>
  <c r="CF16" i="23"/>
  <c r="BX16" i="23"/>
  <c r="BP16" i="23"/>
  <c r="BH16" i="23"/>
  <c r="AZ16" i="23"/>
  <c r="AR16" i="23"/>
  <c r="AJ16" i="23"/>
  <c r="AB16" i="23"/>
  <c r="T16" i="23"/>
  <c r="L15" i="23"/>
  <c r="L16" i="23"/>
  <c r="CU16" i="23"/>
  <c r="BO16" i="23"/>
  <c r="AI16" i="23"/>
  <c r="AA16" i="23"/>
  <c r="S16" i="23"/>
  <c r="CT16" i="23"/>
  <c r="CL16" i="23"/>
  <c r="CD16" i="23"/>
  <c r="BV16" i="23"/>
  <c r="BN16" i="23"/>
  <c r="BF16" i="23"/>
  <c r="AX16" i="23"/>
  <c r="AP16" i="23"/>
  <c r="AH16" i="23"/>
  <c r="Z16" i="23"/>
  <c r="R16" i="23"/>
  <c r="AC8" i="23"/>
  <c r="C347" i="23"/>
  <c r="CL14" i="23"/>
  <c r="CL9" i="23"/>
  <c r="CL15" i="23"/>
  <c r="CL18" i="23"/>
  <c r="CL8" i="23"/>
  <c r="CL86" i="23" s="1"/>
  <c r="CD14" i="23"/>
  <c r="CD9" i="23"/>
  <c r="CD8" i="23"/>
  <c r="CD15" i="23"/>
  <c r="CD18" i="23"/>
  <c r="BV14" i="23"/>
  <c r="BV15" i="23"/>
  <c r="BV9" i="23"/>
  <c r="BV18" i="23"/>
  <c r="BV8" i="23"/>
  <c r="BN14" i="23"/>
  <c r="BN9" i="23"/>
  <c r="BN8" i="23"/>
  <c r="BN18" i="23"/>
  <c r="BN15" i="23"/>
  <c r="BF14" i="23"/>
  <c r="BF18" i="23"/>
  <c r="BF15" i="23"/>
  <c r="BF8" i="23"/>
  <c r="BF86" i="23" s="1"/>
  <c r="BF9" i="23"/>
  <c r="AX14" i="23"/>
  <c r="AX9" i="23"/>
  <c r="AX8" i="23"/>
  <c r="AX18" i="23"/>
  <c r="AX15" i="23"/>
  <c r="AP14" i="23"/>
  <c r="AP8" i="23"/>
  <c r="AP86" i="23" s="1"/>
  <c r="AP15" i="23"/>
  <c r="AP18" i="23"/>
  <c r="AP9" i="23"/>
  <c r="AH14" i="23"/>
  <c r="AH9" i="23"/>
  <c r="AH15" i="23"/>
  <c r="AH18" i="23"/>
  <c r="AH8" i="23"/>
  <c r="Z14" i="23"/>
  <c r="Z8" i="23"/>
  <c r="Z9" i="23"/>
  <c r="Z18" i="23"/>
  <c r="Z15" i="23"/>
  <c r="R14" i="23"/>
  <c r="R15" i="23"/>
  <c r="R18" i="23"/>
  <c r="R9" i="23"/>
  <c r="R8" i="23"/>
  <c r="CK14" i="23"/>
  <c r="CK8" i="23"/>
  <c r="CK86" i="23" s="1"/>
  <c r="CK18" i="23"/>
  <c r="CK9" i="23"/>
  <c r="CK15" i="23"/>
  <c r="Y14" i="23"/>
  <c r="Y9" i="23"/>
  <c r="Y15" i="23"/>
  <c r="Y8" i="23"/>
  <c r="Y18" i="23"/>
  <c r="CB14" i="23"/>
  <c r="CB18" i="23"/>
  <c r="CB9" i="23"/>
  <c r="CB15" i="23"/>
  <c r="CB8" i="23"/>
  <c r="CB86" i="23" s="1"/>
  <c r="BT14" i="23"/>
  <c r="BT9" i="23"/>
  <c r="BT15" i="23"/>
  <c r="BT18" i="23"/>
  <c r="BT8" i="23"/>
  <c r="BL14" i="23"/>
  <c r="BL9" i="23"/>
  <c r="BL18" i="23"/>
  <c r="BL8" i="23"/>
  <c r="BL15" i="23"/>
  <c r="BD14" i="23"/>
  <c r="BD15" i="23"/>
  <c r="BD18" i="23"/>
  <c r="BD8" i="23"/>
  <c r="BD9" i="23"/>
  <c r="AV14" i="23"/>
  <c r="AV18" i="23"/>
  <c r="AV8" i="23"/>
  <c r="AV86" i="23" s="1"/>
  <c r="AV15" i="23"/>
  <c r="AV9" i="23"/>
  <c r="AN14" i="23"/>
  <c r="AN18" i="23"/>
  <c r="AN8" i="23"/>
  <c r="AN15" i="23"/>
  <c r="AN9" i="23"/>
  <c r="AF14" i="23"/>
  <c r="AF18" i="23"/>
  <c r="AF8" i="23"/>
  <c r="AF15" i="23"/>
  <c r="X14" i="23"/>
  <c r="X8" i="23"/>
  <c r="X15" i="23"/>
  <c r="X9" i="23"/>
  <c r="X18" i="23"/>
  <c r="P18" i="23"/>
  <c r="P9" i="23"/>
  <c r="P8" i="23"/>
  <c r="CT14" i="23"/>
  <c r="CT18" i="23"/>
  <c r="CT15" i="23"/>
  <c r="CT9" i="23"/>
  <c r="CT8" i="23"/>
  <c r="BE14" i="23"/>
  <c r="BE18" i="23"/>
  <c r="BE8" i="23"/>
  <c r="BE15" i="23"/>
  <c r="BE9" i="23"/>
  <c r="CR14" i="23"/>
  <c r="CR15" i="23"/>
  <c r="CR18" i="23"/>
  <c r="CR8" i="23"/>
  <c r="CR9" i="23"/>
  <c r="CA14" i="23"/>
  <c r="CA15" i="23"/>
  <c r="CA18" i="23"/>
  <c r="CA8" i="23"/>
  <c r="CA9" i="23"/>
  <c r="BS14" i="23"/>
  <c r="BS18" i="23"/>
  <c r="BS8" i="23"/>
  <c r="BS86" i="23" s="1"/>
  <c r="BS9" i="23"/>
  <c r="BS15" i="23"/>
  <c r="BK14" i="23"/>
  <c r="BK8" i="23"/>
  <c r="BK15" i="23"/>
  <c r="BK9" i="23"/>
  <c r="BK18" i="23"/>
  <c r="BC14" i="23"/>
  <c r="BC15" i="23"/>
  <c r="BC8" i="23"/>
  <c r="BC86" i="23" s="1"/>
  <c r="BC9" i="23"/>
  <c r="BC18" i="23"/>
  <c r="AU14" i="23"/>
  <c r="AU9" i="23"/>
  <c r="AU15" i="23"/>
  <c r="AU18" i="23"/>
  <c r="AU8" i="23"/>
  <c r="AM14" i="23"/>
  <c r="AM9" i="23"/>
  <c r="AM18" i="23"/>
  <c r="AM15" i="23"/>
  <c r="AM8" i="23"/>
  <c r="AE14" i="23"/>
  <c r="AE9" i="23"/>
  <c r="AE18" i="23"/>
  <c r="AE8" i="23"/>
  <c r="AE15" i="23"/>
  <c r="W14" i="23"/>
  <c r="W15" i="23"/>
  <c r="W18" i="23"/>
  <c r="W8" i="23"/>
  <c r="W86" i="23" s="1"/>
  <c r="W9" i="23"/>
  <c r="O14" i="23"/>
  <c r="O15" i="23"/>
  <c r="O18" i="23"/>
  <c r="O8" i="23"/>
  <c r="O9" i="23"/>
  <c r="CS14" i="23"/>
  <c r="CS8" i="23"/>
  <c r="CS15" i="23"/>
  <c r="CS9" i="23"/>
  <c r="CS18" i="23"/>
  <c r="Q14" i="23"/>
  <c r="Q9" i="23"/>
  <c r="Q15" i="23"/>
  <c r="Q8" i="23"/>
  <c r="Q18" i="23"/>
  <c r="CP14" i="23"/>
  <c r="CP15" i="23"/>
  <c r="CP9" i="23"/>
  <c r="CP8" i="23"/>
  <c r="CP18" i="23"/>
  <c r="BR14" i="23"/>
  <c r="BR15" i="23"/>
  <c r="BR9" i="23"/>
  <c r="BR8" i="23"/>
  <c r="BR86" i="23" s="1"/>
  <c r="BR18" i="23"/>
  <c r="BB14" i="23"/>
  <c r="BB15" i="23"/>
  <c r="BB8" i="23"/>
  <c r="BB18" i="23"/>
  <c r="BB9" i="23"/>
  <c r="AT14" i="23"/>
  <c r="AT8" i="23"/>
  <c r="AT86" i="23" s="1"/>
  <c r="AT18" i="23"/>
  <c r="AT9" i="23"/>
  <c r="AT15" i="23"/>
  <c r="AL14" i="23"/>
  <c r="AL8" i="23"/>
  <c r="AL18" i="23"/>
  <c r="AL9" i="23"/>
  <c r="AL15" i="23"/>
  <c r="AD14" i="23"/>
  <c r="AD9" i="23"/>
  <c r="AD8" i="23"/>
  <c r="AD18" i="23"/>
  <c r="AD15" i="23"/>
  <c r="V14" i="23"/>
  <c r="V9" i="23"/>
  <c r="V18" i="23"/>
  <c r="V8" i="23"/>
  <c r="V86" i="23" s="1"/>
  <c r="V15" i="23"/>
  <c r="N14" i="23"/>
  <c r="N9" i="23"/>
  <c r="N15" i="23"/>
  <c r="N8" i="23"/>
  <c r="N18" i="23"/>
  <c r="BM14" i="23"/>
  <c r="BM18" i="23"/>
  <c r="BM15" i="23"/>
  <c r="BM9" i="23"/>
  <c r="BM8" i="23"/>
  <c r="BM86" i="23" s="1"/>
  <c r="AW14" i="23"/>
  <c r="AW9" i="23"/>
  <c r="AW8" i="23"/>
  <c r="AW15" i="23"/>
  <c r="AW18" i="23"/>
  <c r="CQ14" i="23"/>
  <c r="CQ15" i="23"/>
  <c r="CQ18" i="23"/>
  <c r="CQ8" i="23"/>
  <c r="CQ9" i="23"/>
  <c r="BJ14" i="23"/>
  <c r="BJ8" i="23"/>
  <c r="BJ18" i="23"/>
  <c r="BJ9" i="23"/>
  <c r="BJ15" i="23"/>
  <c r="BY14" i="23"/>
  <c r="BY15" i="23"/>
  <c r="BY18" i="23"/>
  <c r="BY8" i="23"/>
  <c r="BY86" i="23" s="1"/>
  <c r="BY9" i="23"/>
  <c r="BA14" i="23"/>
  <c r="BA9" i="23"/>
  <c r="BA15" i="23"/>
  <c r="BA18" i="23"/>
  <c r="BA8" i="23"/>
  <c r="BA86" i="23" s="1"/>
  <c r="AS14" i="23"/>
  <c r="AS9" i="23"/>
  <c r="AS15" i="23"/>
  <c r="AS18" i="23"/>
  <c r="AS8" i="23"/>
  <c r="AK14" i="23"/>
  <c r="AK45" i="23"/>
  <c r="AK46" i="23" s="1"/>
  <c r="AK8" i="23"/>
  <c r="AK9" i="23"/>
  <c r="AC14" i="23"/>
  <c r="AC18" i="23"/>
  <c r="AC15" i="23"/>
  <c r="AC9" i="23"/>
  <c r="U14" i="23"/>
  <c r="U15" i="23"/>
  <c r="U18" i="23"/>
  <c r="U8" i="23"/>
  <c r="U9" i="23"/>
  <c r="M14" i="23"/>
  <c r="M18" i="23"/>
  <c r="M8" i="23"/>
  <c r="M15" i="23"/>
  <c r="M9" i="23"/>
  <c r="BU14" i="23"/>
  <c r="BU15" i="23"/>
  <c r="BU18" i="23"/>
  <c r="BU9" i="23"/>
  <c r="BU8" i="23"/>
  <c r="AO14" i="23"/>
  <c r="AO15" i="23"/>
  <c r="AO8" i="23"/>
  <c r="AO86" i="23" s="1"/>
  <c r="AO18" i="23"/>
  <c r="AO9" i="23"/>
  <c r="CJ14" i="23"/>
  <c r="CJ8" i="23"/>
  <c r="CJ15" i="23"/>
  <c r="CJ18" i="23"/>
  <c r="CJ9" i="23"/>
  <c r="BZ14" i="23"/>
  <c r="BZ9" i="23"/>
  <c r="BZ15" i="23"/>
  <c r="BZ8" i="23"/>
  <c r="BZ18" i="23"/>
  <c r="CG14" i="23"/>
  <c r="CG45" i="23"/>
  <c r="CG46" i="23" s="1"/>
  <c r="CG18" i="23"/>
  <c r="CG8" i="23"/>
  <c r="CG86" i="23" s="1"/>
  <c r="CG15" i="23"/>
  <c r="CG9" i="23"/>
  <c r="BQ14" i="23"/>
  <c r="BQ8" i="23"/>
  <c r="BQ86" i="23" s="1"/>
  <c r="BQ18" i="23"/>
  <c r="BQ9" i="23"/>
  <c r="BQ15" i="23"/>
  <c r="CF14" i="23"/>
  <c r="CF9" i="23"/>
  <c r="CF18" i="23"/>
  <c r="CF15" i="23"/>
  <c r="CF8" i="23"/>
  <c r="CF86" i="23" s="1"/>
  <c r="BX14" i="23"/>
  <c r="BX15" i="23"/>
  <c r="BX18" i="23"/>
  <c r="BX8" i="23"/>
  <c r="BX9" i="23"/>
  <c r="BP14" i="23"/>
  <c r="BP9" i="23"/>
  <c r="BP18" i="23"/>
  <c r="BP8" i="23"/>
  <c r="BP15" i="23"/>
  <c r="BH14" i="23"/>
  <c r="BH18" i="23"/>
  <c r="BH8" i="23"/>
  <c r="BH15" i="23"/>
  <c r="BH9" i="23"/>
  <c r="AZ14" i="23"/>
  <c r="AZ9" i="23"/>
  <c r="AZ15" i="23"/>
  <c r="AZ8" i="23"/>
  <c r="AZ18" i="23"/>
  <c r="AR14" i="23"/>
  <c r="AR18" i="23"/>
  <c r="AR8" i="23"/>
  <c r="AR86" i="23" s="1"/>
  <c r="AR15" i="23"/>
  <c r="AR9" i="23"/>
  <c r="AJ14" i="23"/>
  <c r="AJ15" i="23"/>
  <c r="AJ8" i="23"/>
  <c r="AJ18" i="23"/>
  <c r="AJ9" i="23"/>
  <c r="AB14" i="23"/>
  <c r="AB8" i="23"/>
  <c r="AB86" i="23" s="1"/>
  <c r="AB9" i="23"/>
  <c r="AB18" i="23"/>
  <c r="AB15" i="23"/>
  <c r="T14" i="23"/>
  <c r="T18" i="23"/>
  <c r="T15" i="23"/>
  <c r="T8" i="23"/>
  <c r="T9" i="23"/>
  <c r="L18" i="23"/>
  <c r="CC14" i="23"/>
  <c r="CC15" i="23"/>
  <c r="CC18" i="23"/>
  <c r="CC9" i="23"/>
  <c r="CC8" i="23"/>
  <c r="AG14" i="23"/>
  <c r="AG9" i="23"/>
  <c r="AG8" i="23"/>
  <c r="AG86" i="23" s="1"/>
  <c r="AG15" i="23"/>
  <c r="AG18" i="23"/>
  <c r="CI14" i="23"/>
  <c r="CI15" i="23"/>
  <c r="CI18" i="23"/>
  <c r="CI8" i="23"/>
  <c r="CI86" i="23" s="1"/>
  <c r="CI9" i="23"/>
  <c r="CH14" i="23"/>
  <c r="CH18" i="23"/>
  <c r="CH9" i="23"/>
  <c r="CH15" i="23"/>
  <c r="CH8" i="23"/>
  <c r="CO14" i="23"/>
  <c r="CO18" i="23"/>
  <c r="CO8" i="23"/>
  <c r="CO15" i="23"/>
  <c r="CO9" i="23"/>
  <c r="BI14" i="23"/>
  <c r="BI15" i="23"/>
  <c r="BI8" i="23"/>
  <c r="BI86" i="23" s="1"/>
  <c r="BI9" i="23"/>
  <c r="BI18" i="23"/>
  <c r="CN14" i="23"/>
  <c r="CN9" i="23"/>
  <c r="CN18" i="23"/>
  <c r="CN8" i="23"/>
  <c r="CN15" i="23"/>
  <c r="CU14" i="23"/>
  <c r="CU18" i="23"/>
  <c r="CU15" i="23"/>
  <c r="CU9" i="23"/>
  <c r="CU8" i="23"/>
  <c r="CU86" i="23" s="1"/>
  <c r="CM14" i="23"/>
  <c r="CM8" i="23"/>
  <c r="CM18" i="23"/>
  <c r="CM9" i="23"/>
  <c r="CM15" i="23"/>
  <c r="CE14" i="23"/>
  <c r="CE18" i="23"/>
  <c r="CE15" i="23"/>
  <c r="CE9" i="23"/>
  <c r="CE8" i="23"/>
  <c r="BW14" i="23"/>
  <c r="BW9" i="23"/>
  <c r="BW8" i="23"/>
  <c r="BW18" i="23"/>
  <c r="BW15" i="23"/>
  <c r="BO14" i="23"/>
  <c r="BO18" i="23"/>
  <c r="BO9" i="23"/>
  <c r="BO8" i="23"/>
  <c r="BO15" i="23"/>
  <c r="BG14" i="23"/>
  <c r="BG9" i="23"/>
  <c r="BG15" i="23"/>
  <c r="BG18" i="23"/>
  <c r="BG8" i="23"/>
  <c r="AY14" i="23"/>
  <c r="AY9" i="23"/>
  <c r="AY8" i="23"/>
  <c r="AY86" i="23" s="1"/>
  <c r="AY18" i="23"/>
  <c r="AY15" i="23"/>
  <c r="AQ14" i="23"/>
  <c r="AQ9" i="23"/>
  <c r="AQ15" i="23"/>
  <c r="AQ18" i="23"/>
  <c r="AQ8" i="23"/>
  <c r="AQ86" i="23" s="1"/>
  <c r="AI14" i="23"/>
  <c r="AI9" i="23"/>
  <c r="AI8" i="23"/>
  <c r="AI18" i="23"/>
  <c r="AI15" i="23"/>
  <c r="AA14" i="23"/>
  <c r="AA18" i="23"/>
  <c r="AA9" i="23"/>
  <c r="AA8" i="23"/>
  <c r="AA15" i="23"/>
  <c r="S14" i="23"/>
  <c r="S18" i="23"/>
  <c r="S9" i="23"/>
  <c r="S8" i="23"/>
  <c r="S15" i="23"/>
  <c r="L22" i="23"/>
  <c r="BU19" i="23"/>
  <c r="BU20" i="23"/>
  <c r="BU21" i="23"/>
  <c r="BM19" i="23"/>
  <c r="BM20" i="23"/>
  <c r="BM21" i="23"/>
  <c r="BE19" i="23"/>
  <c r="BE20" i="23"/>
  <c r="BE21" i="23"/>
  <c r="AW19" i="23"/>
  <c r="AW20" i="23"/>
  <c r="AW21" i="23"/>
  <c r="AO19" i="23"/>
  <c r="AO20" i="23"/>
  <c r="AO21" i="23"/>
  <c r="AG19" i="23"/>
  <c r="AG20" i="23"/>
  <c r="AG21" i="23"/>
  <c r="Y19" i="23"/>
  <c r="Y20" i="23"/>
  <c r="Y21" i="23"/>
  <c r="Y246" i="13" s="1"/>
  <c r="Y241" i="13" s="1"/>
  <c r="Q19" i="23"/>
  <c r="Q20" i="23"/>
  <c r="Q21" i="23"/>
  <c r="Q246" i="13" s="1"/>
  <c r="Q241" i="13" s="1"/>
  <c r="CS19" i="23"/>
  <c r="CS20" i="23"/>
  <c r="CS21" i="23"/>
  <c r="BL19" i="23"/>
  <c r="BL20" i="23"/>
  <c r="BL21" i="23"/>
  <c r="BD19" i="23"/>
  <c r="BD20" i="23"/>
  <c r="BD21" i="23"/>
  <c r="AV19" i="23"/>
  <c r="AV20" i="23"/>
  <c r="AV21" i="23"/>
  <c r="AN19" i="23"/>
  <c r="AN20" i="23"/>
  <c r="AN21" i="23"/>
  <c r="AF19" i="23"/>
  <c r="AF20" i="23"/>
  <c r="AF21" i="23"/>
  <c r="X19" i="23"/>
  <c r="X20" i="23"/>
  <c r="X21" i="23"/>
  <c r="P19" i="23"/>
  <c r="P20" i="23"/>
  <c r="P21" i="23"/>
  <c r="P246" i="13" s="1"/>
  <c r="P241" i="13" s="1"/>
  <c r="CK19" i="23"/>
  <c r="CK20" i="23"/>
  <c r="CK21" i="23"/>
  <c r="CQ19" i="23"/>
  <c r="CQ20" i="23"/>
  <c r="CQ21" i="23"/>
  <c r="BS19" i="23"/>
  <c r="BS20" i="23"/>
  <c r="BS21" i="23"/>
  <c r="BK19" i="23"/>
  <c r="BK20" i="23"/>
  <c r="BK21" i="23"/>
  <c r="BC19" i="23"/>
  <c r="BC20" i="23"/>
  <c r="BC21" i="23"/>
  <c r="AU19" i="23"/>
  <c r="AU20" i="23"/>
  <c r="AU21" i="23"/>
  <c r="AM19" i="23"/>
  <c r="AM20" i="23"/>
  <c r="AM21" i="23"/>
  <c r="AE19" i="23"/>
  <c r="AE20" i="23"/>
  <c r="AE21" i="23"/>
  <c r="W19" i="23"/>
  <c r="W20" i="23"/>
  <c r="W21" i="23"/>
  <c r="O19" i="23"/>
  <c r="O20" i="23"/>
  <c r="O21" i="23"/>
  <c r="CB19" i="23"/>
  <c r="CB20" i="23"/>
  <c r="CB21" i="23"/>
  <c r="CH19" i="23"/>
  <c r="CH20" i="23"/>
  <c r="CH21" i="23"/>
  <c r="BR19" i="23"/>
  <c r="BR20" i="23"/>
  <c r="BR21" i="23"/>
  <c r="BJ19" i="23"/>
  <c r="BJ20" i="23"/>
  <c r="BJ21" i="23"/>
  <c r="BB19" i="23"/>
  <c r="BB20" i="23"/>
  <c r="BB21" i="23"/>
  <c r="AT19" i="23"/>
  <c r="AT20" i="23"/>
  <c r="AT21" i="23"/>
  <c r="AL19" i="23"/>
  <c r="AL20" i="23"/>
  <c r="AL21" i="23"/>
  <c r="AD19" i="23"/>
  <c r="AD20" i="23"/>
  <c r="AD21" i="23"/>
  <c r="V19" i="23"/>
  <c r="V20" i="23"/>
  <c r="V21" i="23"/>
  <c r="V246" i="13" s="1"/>
  <c r="V241" i="13" s="1"/>
  <c r="N19" i="23"/>
  <c r="N20" i="23"/>
  <c r="N21" i="23"/>
  <c r="N246" i="13" s="1"/>
  <c r="N241" i="13" s="1"/>
  <c r="BT19" i="23"/>
  <c r="BT20" i="23"/>
  <c r="BT21" i="23"/>
  <c r="BZ19" i="23"/>
  <c r="BZ20" i="23"/>
  <c r="BZ21" i="23"/>
  <c r="BQ19" i="23"/>
  <c r="BQ20" i="23"/>
  <c r="BQ21" i="23"/>
  <c r="BI19" i="23"/>
  <c r="BI20" i="23"/>
  <c r="BI21" i="23"/>
  <c r="BA19" i="23"/>
  <c r="BA20" i="23"/>
  <c r="BA21" i="23"/>
  <c r="AS19" i="23"/>
  <c r="AS20" i="23"/>
  <c r="AS21" i="23"/>
  <c r="AK19" i="23"/>
  <c r="AK20" i="23"/>
  <c r="AK21" i="23"/>
  <c r="AC19" i="23"/>
  <c r="AC20" i="23"/>
  <c r="AC21" i="23"/>
  <c r="U19" i="23"/>
  <c r="U20" i="23"/>
  <c r="U21" i="23"/>
  <c r="U246" i="13" s="1"/>
  <c r="U241" i="13" s="1"/>
  <c r="M19" i="23"/>
  <c r="M20" i="23"/>
  <c r="M21" i="23"/>
  <c r="M246" i="13" s="1"/>
  <c r="M241" i="13" s="1"/>
  <c r="CJ19" i="23"/>
  <c r="CJ20" i="23"/>
  <c r="CJ21" i="23"/>
  <c r="CP19" i="23"/>
  <c r="CP20" i="23"/>
  <c r="CP21" i="23"/>
  <c r="BY19" i="23"/>
  <c r="BY20" i="23"/>
  <c r="BY21" i="23"/>
  <c r="CN21" i="23"/>
  <c r="CN19" i="23"/>
  <c r="CN20" i="23"/>
  <c r="BX21" i="23"/>
  <c r="BX19" i="23"/>
  <c r="BX20" i="23"/>
  <c r="BP21" i="23"/>
  <c r="BP19" i="23"/>
  <c r="BP20" i="23"/>
  <c r="BH19" i="23"/>
  <c r="BH21" i="23"/>
  <c r="BH20" i="23"/>
  <c r="AZ21" i="23"/>
  <c r="AZ19" i="23"/>
  <c r="AZ20" i="23"/>
  <c r="AR21" i="23"/>
  <c r="AR19" i="23"/>
  <c r="AR20" i="23"/>
  <c r="AJ21" i="23"/>
  <c r="AJ20" i="23"/>
  <c r="AJ19" i="23"/>
  <c r="AB20" i="23"/>
  <c r="AB21" i="23"/>
  <c r="AB19" i="23"/>
  <c r="T21" i="23"/>
  <c r="T246" i="13" s="1"/>
  <c r="T241" i="13" s="1"/>
  <c r="T19" i="23"/>
  <c r="T20" i="23"/>
  <c r="L20" i="23"/>
  <c r="L19" i="23"/>
  <c r="L21" i="23"/>
  <c r="CR19" i="23"/>
  <c r="CR20" i="23"/>
  <c r="CR21" i="23"/>
  <c r="CI19" i="23"/>
  <c r="CI20" i="23"/>
  <c r="CI21" i="23"/>
  <c r="CG19" i="23"/>
  <c r="CG20" i="23"/>
  <c r="CG21" i="23"/>
  <c r="CF20" i="23"/>
  <c r="CF21" i="23"/>
  <c r="CF19" i="23"/>
  <c r="CM21" i="23"/>
  <c r="CM19" i="23"/>
  <c r="CM20" i="23"/>
  <c r="CE21" i="23"/>
  <c r="CE19" i="23"/>
  <c r="CE20" i="23"/>
  <c r="BW21" i="23"/>
  <c r="BW19" i="23"/>
  <c r="BW20" i="23"/>
  <c r="BO21" i="23"/>
  <c r="BO19" i="23"/>
  <c r="BO20" i="23"/>
  <c r="BG21" i="23"/>
  <c r="BG19" i="23"/>
  <c r="BG20" i="23"/>
  <c r="AY21" i="23"/>
  <c r="AY19" i="23"/>
  <c r="AY20" i="23"/>
  <c r="AQ21" i="23"/>
  <c r="AQ19" i="23"/>
  <c r="AQ20" i="23"/>
  <c r="AI19" i="23"/>
  <c r="AI20" i="23"/>
  <c r="AA21" i="23"/>
  <c r="AA246" i="13" s="1"/>
  <c r="AA241" i="13" s="1"/>
  <c r="AA19" i="23"/>
  <c r="AA20" i="23"/>
  <c r="S21" i="23"/>
  <c r="S246" i="13" s="1"/>
  <c r="S241" i="13" s="1"/>
  <c r="S19" i="23"/>
  <c r="S20" i="23"/>
  <c r="CC19" i="23"/>
  <c r="CC20" i="23"/>
  <c r="CC21" i="23"/>
  <c r="CA19" i="23"/>
  <c r="CA20" i="23"/>
  <c r="CA21" i="23"/>
  <c r="CO19" i="23"/>
  <c r="CO20" i="23"/>
  <c r="CO21" i="23"/>
  <c r="CU21" i="23"/>
  <c r="CU246" i="13" s="1"/>
  <c r="CU241" i="13" s="1"/>
  <c r="CU19" i="23"/>
  <c r="CU20" i="23"/>
  <c r="CT21" i="23"/>
  <c r="CT19" i="23"/>
  <c r="CT20" i="23"/>
  <c r="CL20" i="23"/>
  <c r="CD21" i="23"/>
  <c r="CD19" i="23"/>
  <c r="CD20" i="23"/>
  <c r="BV21" i="23"/>
  <c r="BV19" i="23"/>
  <c r="BV20" i="23"/>
  <c r="BN21" i="23"/>
  <c r="BN19" i="23"/>
  <c r="BN20" i="23"/>
  <c r="BF19" i="23"/>
  <c r="BF20" i="23"/>
  <c r="BF21" i="23"/>
  <c r="AX21" i="23"/>
  <c r="AX19" i="23"/>
  <c r="AX20" i="23"/>
  <c r="AP19" i="23"/>
  <c r="AP20" i="23"/>
  <c r="AP21" i="23"/>
  <c r="AH21" i="23"/>
  <c r="AH19" i="23"/>
  <c r="AH20" i="23"/>
  <c r="Z19" i="23"/>
  <c r="Z20" i="23"/>
  <c r="Z21" i="23"/>
  <c r="R21" i="23"/>
  <c r="R246" i="13" s="1"/>
  <c r="R241" i="13" s="1"/>
  <c r="R19" i="23"/>
  <c r="R20" i="23"/>
  <c r="CS17" i="23"/>
  <c r="CS16" i="35" s="1"/>
  <c r="BU17" i="23"/>
  <c r="BU16" i="35" s="1"/>
  <c r="BM17" i="23"/>
  <c r="BM16" i="35" s="1"/>
  <c r="BE17" i="23"/>
  <c r="BE16" i="35" s="1"/>
  <c r="AW17" i="23"/>
  <c r="AO17" i="23"/>
  <c r="AO16" i="35" s="1"/>
  <c r="AG17" i="23"/>
  <c r="AG16" i="35" s="1"/>
  <c r="Y17" i="23"/>
  <c r="Y16" i="35" s="1"/>
  <c r="Q17" i="23"/>
  <c r="Q16" i="35" s="1"/>
  <c r="BT17" i="23"/>
  <c r="BT16" i="35" s="1"/>
  <c r="BD17" i="23"/>
  <c r="BD16" i="35" s="1"/>
  <c r="AV17" i="23"/>
  <c r="AV16" i="35" s="1"/>
  <c r="AN17" i="23"/>
  <c r="AN16" i="35" s="1"/>
  <c r="AF17" i="23"/>
  <c r="AF16" i="35" s="1"/>
  <c r="X17" i="23"/>
  <c r="X16" i="35" s="1"/>
  <c r="P17" i="23"/>
  <c r="P16" i="35" s="1"/>
  <c r="CK17" i="23"/>
  <c r="CK16" i="35" s="1"/>
  <c r="CA17" i="23"/>
  <c r="CA16" i="35" s="1"/>
  <c r="BC17" i="23"/>
  <c r="BC16" i="35" s="1"/>
  <c r="AU17" i="23"/>
  <c r="AU16" i="35" s="1"/>
  <c r="AM17" i="23"/>
  <c r="AE17" i="23"/>
  <c r="AE16" i="35" s="1"/>
  <c r="W17" i="23"/>
  <c r="W16" i="35" s="1"/>
  <c r="O17" i="23"/>
  <c r="O16" i="35" s="1"/>
  <c r="BL17" i="23"/>
  <c r="BL16" i="35" s="1"/>
  <c r="CP17" i="23"/>
  <c r="CP16" i="35" s="1"/>
  <c r="BR17" i="23"/>
  <c r="BR16" i="35" s="1"/>
  <c r="BJ17" i="23"/>
  <c r="BJ16" i="35" s="1"/>
  <c r="BB17" i="23"/>
  <c r="AT17" i="23"/>
  <c r="AT16" i="35" s="1"/>
  <c r="AL17" i="23"/>
  <c r="AL16" i="35" s="1"/>
  <c r="AD17" i="23"/>
  <c r="AD16" i="35" s="1"/>
  <c r="V17" i="23"/>
  <c r="V16" i="35" s="1"/>
  <c r="N17" i="23"/>
  <c r="N16" i="35" s="1"/>
  <c r="CC17" i="23"/>
  <c r="CC16" i="35" s="1"/>
  <c r="CI17" i="23"/>
  <c r="CI16" i="35" s="1"/>
  <c r="BZ17" i="23"/>
  <c r="BZ16" i="35" s="1"/>
  <c r="BY17" i="23"/>
  <c r="BY16" i="35" s="1"/>
  <c r="BI17" i="23"/>
  <c r="BI16" i="35" s="1"/>
  <c r="BA17" i="23"/>
  <c r="AS17" i="23"/>
  <c r="AS16" i="35" s="1"/>
  <c r="AK17" i="23"/>
  <c r="AK16" i="35" s="1"/>
  <c r="AC17" i="23"/>
  <c r="AC16" i="35" s="1"/>
  <c r="U17" i="23"/>
  <c r="U16" i="35" s="1"/>
  <c r="M17" i="23"/>
  <c r="M16" i="35" s="1"/>
  <c r="CJ17" i="23"/>
  <c r="CJ16" i="35" s="1"/>
  <c r="BK17" i="23"/>
  <c r="BK16" i="35" s="1"/>
  <c r="CO17" i="23"/>
  <c r="CF17" i="23"/>
  <c r="CF16" i="35" s="1"/>
  <c r="BX17" i="23"/>
  <c r="BX16" i="35" s="1"/>
  <c r="BP17" i="23"/>
  <c r="BP16" i="35" s="1"/>
  <c r="BH17" i="23"/>
  <c r="BH16" i="35" s="1"/>
  <c r="AZ17" i="23"/>
  <c r="AR17" i="23"/>
  <c r="AR16" i="35" s="1"/>
  <c r="AJ17" i="23"/>
  <c r="AB17" i="23"/>
  <c r="AB16" i="35" s="1"/>
  <c r="T17" i="23"/>
  <c r="T16" i="35" s="1"/>
  <c r="L9" i="23"/>
  <c r="L258" i="23" s="1"/>
  <c r="L259" i="23" s="1"/>
  <c r="L17" i="23"/>
  <c r="L16" i="35" s="1"/>
  <c r="CR17" i="23"/>
  <c r="CR16" i="35" s="1"/>
  <c r="CQ17" i="23"/>
  <c r="CQ16" i="35" s="1"/>
  <c r="CH17" i="23"/>
  <c r="CH16" i="35" s="1"/>
  <c r="BQ17" i="23"/>
  <c r="BQ16" i="35" s="1"/>
  <c r="CU17" i="23"/>
  <c r="CU16" i="35" s="1"/>
  <c r="CM17" i="23"/>
  <c r="CM16" i="35" s="1"/>
  <c r="CE17" i="23"/>
  <c r="CE16" i="35" s="1"/>
  <c r="BW17" i="23"/>
  <c r="BW16" i="35" s="1"/>
  <c r="BO17" i="23"/>
  <c r="BO16" i="35" s="1"/>
  <c r="BG17" i="23"/>
  <c r="BG16" i="35" s="1"/>
  <c r="AY17" i="23"/>
  <c r="AY16" i="35" s="1"/>
  <c r="AQ17" i="23"/>
  <c r="AQ16" i="35" s="1"/>
  <c r="AI17" i="23"/>
  <c r="AI16" i="35" s="1"/>
  <c r="AA17" i="23"/>
  <c r="AA16" i="35" s="1"/>
  <c r="S17" i="23"/>
  <c r="S16" i="35" s="1"/>
  <c r="CB17" i="23"/>
  <c r="CB16" i="35" s="1"/>
  <c r="BS17" i="23"/>
  <c r="BS16" i="35" s="1"/>
  <c r="CG17" i="23"/>
  <c r="CG16" i="35" s="1"/>
  <c r="CN17" i="23"/>
  <c r="CN16" i="35" s="1"/>
  <c r="CT17" i="23"/>
  <c r="CT16" i="35" s="1"/>
  <c r="CL16" i="35"/>
  <c r="CD17" i="23"/>
  <c r="CD16" i="35" s="1"/>
  <c r="BV17" i="23"/>
  <c r="BV16" i="35" s="1"/>
  <c r="BN17" i="23"/>
  <c r="BN16" i="35" s="1"/>
  <c r="BF17" i="23"/>
  <c r="BF16" i="35" s="1"/>
  <c r="AX17" i="23"/>
  <c r="AX16" i="35" s="1"/>
  <c r="AP17" i="23"/>
  <c r="AP16" i="35" s="1"/>
  <c r="AH17" i="23"/>
  <c r="AH16" i="35" s="1"/>
  <c r="Z17" i="23"/>
  <c r="Z16" i="35" s="1"/>
  <c r="R17" i="23"/>
  <c r="R16" i="35" s="1"/>
  <c r="CK22" i="23"/>
  <c r="CK23" i="23"/>
  <c r="AO23" i="23"/>
  <c r="BT23" i="23"/>
  <c r="BL23" i="23"/>
  <c r="BD23" i="23"/>
  <c r="AV23" i="23"/>
  <c r="AN23" i="23"/>
  <c r="AF23" i="23"/>
  <c r="X23" i="23"/>
  <c r="P23" i="23"/>
  <c r="BM23" i="23"/>
  <c r="CR23" i="23"/>
  <c r="BK23" i="23"/>
  <c r="AM23" i="23"/>
  <c r="AE23" i="23"/>
  <c r="W23" i="23"/>
  <c r="O23" i="23"/>
  <c r="CC23" i="23"/>
  <c r="Y23" i="23"/>
  <c r="BS23" i="23"/>
  <c r="BZ23" i="23"/>
  <c r="BR23" i="23"/>
  <c r="BJ23" i="23"/>
  <c r="BB23" i="23"/>
  <c r="AT23" i="23"/>
  <c r="AL23" i="23"/>
  <c r="AD23" i="23"/>
  <c r="V23" i="23"/>
  <c r="N23" i="23"/>
  <c r="AW23" i="23"/>
  <c r="CB23" i="23"/>
  <c r="BC23" i="23"/>
  <c r="CG23" i="23"/>
  <c r="BI23" i="23"/>
  <c r="BA23" i="23"/>
  <c r="AS23" i="23"/>
  <c r="AK23" i="23"/>
  <c r="AC23" i="23"/>
  <c r="U23" i="23"/>
  <c r="M23" i="23"/>
  <c r="CS23" i="23"/>
  <c r="Q23" i="23"/>
  <c r="CI23" i="23"/>
  <c r="CH23" i="23"/>
  <c r="BY23" i="23"/>
  <c r="CN23" i="23"/>
  <c r="BX23" i="23"/>
  <c r="BP23" i="23"/>
  <c r="BH23" i="23"/>
  <c r="AZ23" i="23"/>
  <c r="AR23" i="23"/>
  <c r="AJ23" i="23"/>
  <c r="AB23" i="23"/>
  <c r="T23" i="23"/>
  <c r="L23" i="23"/>
  <c r="BE23" i="23"/>
  <c r="CJ23" i="23"/>
  <c r="CA23" i="23"/>
  <c r="CP23" i="23"/>
  <c r="BQ23" i="23"/>
  <c r="CF23" i="23"/>
  <c r="CM23" i="23"/>
  <c r="CE23" i="23"/>
  <c r="BW23" i="23"/>
  <c r="BO23" i="23"/>
  <c r="BG23" i="23"/>
  <c r="AY23" i="23"/>
  <c r="AQ23" i="23"/>
  <c r="AI23" i="23"/>
  <c r="AA23" i="23"/>
  <c r="S23" i="23"/>
  <c r="BU23" i="23"/>
  <c r="AG23" i="23"/>
  <c r="CQ23" i="23"/>
  <c r="AU23" i="23"/>
  <c r="CO23" i="23"/>
  <c r="CU23" i="23"/>
  <c r="CT23" i="23"/>
  <c r="CL23" i="23"/>
  <c r="CD23" i="23"/>
  <c r="BV23" i="23"/>
  <c r="BN23" i="23"/>
  <c r="BF23" i="23"/>
  <c r="AX23" i="23"/>
  <c r="AP23" i="23"/>
  <c r="AH23" i="23"/>
  <c r="Z23" i="23"/>
  <c r="R23" i="23"/>
  <c r="L8" i="23"/>
  <c r="L86" i="23" s="1"/>
  <c r="CQ22" i="23"/>
  <c r="CI22" i="23"/>
  <c r="CA22" i="23"/>
  <c r="BS22" i="23"/>
  <c r="BK22" i="23"/>
  <c r="BC22" i="23"/>
  <c r="AU22" i="23"/>
  <c r="AM22" i="23"/>
  <c r="AE22" i="23"/>
  <c r="W22" i="23"/>
  <c r="O22" i="23"/>
  <c r="BZ22" i="23"/>
  <c r="BR22" i="23"/>
  <c r="BJ22" i="23"/>
  <c r="BB22" i="23"/>
  <c r="AT22" i="23"/>
  <c r="AL22" i="23"/>
  <c r="AD22" i="23"/>
  <c r="V22" i="23"/>
  <c r="N22" i="23"/>
  <c r="CG22" i="23"/>
  <c r="BY22" i="23"/>
  <c r="BQ22" i="23"/>
  <c r="BI22" i="23"/>
  <c r="BA22" i="23"/>
  <c r="AS22" i="23"/>
  <c r="AK22" i="23"/>
  <c r="AC22" i="23"/>
  <c r="U22" i="23"/>
  <c r="M22" i="23"/>
  <c r="CN22" i="23"/>
  <c r="CF22" i="23"/>
  <c r="BX22" i="23"/>
  <c r="BP22" i="23"/>
  <c r="BH22" i="23"/>
  <c r="AZ22" i="23"/>
  <c r="AR22" i="23"/>
  <c r="AJ22" i="23"/>
  <c r="AB22" i="23"/>
  <c r="T22" i="23"/>
  <c r="CP22" i="23"/>
  <c r="CM22" i="23"/>
  <c r="CE22" i="23"/>
  <c r="BW22" i="23"/>
  <c r="BO22" i="23"/>
  <c r="BG22" i="23"/>
  <c r="AY22" i="23"/>
  <c r="AQ22" i="23"/>
  <c r="AI22" i="23"/>
  <c r="AA22" i="23"/>
  <c r="S22" i="23"/>
  <c r="CO22" i="23"/>
  <c r="CL22" i="23"/>
  <c r="BV22" i="23"/>
  <c r="BF22" i="23"/>
  <c r="AX22" i="23"/>
  <c r="AP22" i="23"/>
  <c r="AH22" i="23"/>
  <c r="Z22" i="23"/>
  <c r="R22" i="23"/>
  <c r="CT22" i="23"/>
  <c r="BN22" i="23"/>
  <c r="BU22" i="23"/>
  <c r="BE22" i="23"/>
  <c r="AW22" i="23"/>
  <c r="AO22" i="23"/>
  <c r="AG22" i="23"/>
  <c r="Y22" i="23"/>
  <c r="Q22" i="23"/>
  <c r="CH22" i="23"/>
  <c r="CU22" i="23"/>
  <c r="CD22" i="23"/>
  <c r="CS22" i="23"/>
  <c r="CC22" i="23"/>
  <c r="BM22" i="23"/>
  <c r="CR22" i="23"/>
  <c r="CJ22" i="23"/>
  <c r="CB22" i="23"/>
  <c r="BT22" i="23"/>
  <c r="BL22" i="23"/>
  <c r="BD22" i="23"/>
  <c r="AV22" i="23"/>
  <c r="AN22" i="23"/>
  <c r="AF22" i="23"/>
  <c r="X22" i="23"/>
  <c r="P22" i="23"/>
  <c r="L14" i="23"/>
  <c r="CQ288" i="23" a="1"/>
  <c r="CQ288" i="23" s="1"/>
  <c r="CQ300" i="23" s="1"/>
  <c r="CA288" i="23" a="1"/>
  <c r="CA288" i="23" s="1"/>
  <c r="CA300" i="23" s="1"/>
  <c r="BS288" i="23" a="1"/>
  <c r="BS288" i="23" s="1"/>
  <c r="BS300" i="23" s="1"/>
  <c r="BK288" i="23" a="1"/>
  <c r="BK288" i="23" s="1"/>
  <c r="BK300" i="23" s="1"/>
  <c r="BC288" i="23" a="1"/>
  <c r="BC288" i="23" s="1"/>
  <c r="BC300" i="23" s="1"/>
  <c r="AU288" i="23" a="1"/>
  <c r="AU288" i="23" s="1"/>
  <c r="AU300" i="23" s="1"/>
  <c r="AM288" i="23" a="1"/>
  <c r="AM288" i="23" s="1"/>
  <c r="AM300" i="23" s="1"/>
  <c r="AE288" i="23" a="1"/>
  <c r="AE288" i="23" s="1"/>
  <c r="AE300" i="23" s="1"/>
  <c r="W288" i="23" a="1"/>
  <c r="W288" i="23" s="1"/>
  <c r="W300" i="23" s="1"/>
  <c r="O288" i="23" a="1"/>
  <c r="O288" i="23" s="1"/>
  <c r="O300" i="23" s="1"/>
  <c r="CP288" i="23" a="1"/>
  <c r="CP288" i="23" s="1"/>
  <c r="CP300" i="23" s="1"/>
  <c r="BB288" i="23" a="1"/>
  <c r="BB288" i="23" s="1"/>
  <c r="BB300" i="23" s="1"/>
  <c r="AD288" i="23" a="1"/>
  <c r="AD288" i="23" s="1"/>
  <c r="AD300" i="23" s="1"/>
  <c r="V288" i="23" a="1"/>
  <c r="V288" i="23" s="1"/>
  <c r="V300" i="23" s="1"/>
  <c r="N288" i="23" a="1"/>
  <c r="N288" i="23" s="1"/>
  <c r="N300" i="23" s="1"/>
  <c r="BJ288" i="23" a="1"/>
  <c r="BJ288" i="23" s="1"/>
  <c r="BJ300" i="23" s="1"/>
  <c r="BQ288" i="23" a="1"/>
  <c r="BQ288" i="23" s="1"/>
  <c r="BQ300" i="23" s="1"/>
  <c r="BI288" i="23" a="1"/>
  <c r="BI288" i="23" s="1"/>
  <c r="BI300" i="23" s="1"/>
  <c r="BA288" i="23" a="1"/>
  <c r="BA288" i="23" s="1"/>
  <c r="BA300" i="23" s="1"/>
  <c r="AS288" i="23" a="1"/>
  <c r="AS288" i="23" s="1"/>
  <c r="AS300" i="23" s="1"/>
  <c r="AK288" i="23" a="1"/>
  <c r="AK288" i="23" s="1"/>
  <c r="AK300" i="23" s="1"/>
  <c r="AC288" i="23" a="1"/>
  <c r="AC288" i="23" s="1"/>
  <c r="AC300" i="23" s="1"/>
  <c r="U288" i="23" a="1"/>
  <c r="U288" i="23" s="1"/>
  <c r="U300" i="23" s="1"/>
  <c r="M288" i="23" a="1"/>
  <c r="M288" i="23" s="1"/>
  <c r="M300" i="23" s="1"/>
  <c r="CH288" i="23" a="1"/>
  <c r="CH288" i="23" s="1"/>
  <c r="CH300" i="23" s="1"/>
  <c r="BY288" i="23" a="1"/>
  <c r="BY288" i="23" s="1"/>
  <c r="BY300" i="23" s="1"/>
  <c r="BX288" i="23" a="1"/>
  <c r="BX288" i="23" s="1"/>
  <c r="BX300" i="23" s="1"/>
  <c r="BP288" i="23" a="1"/>
  <c r="BP288" i="23" s="1"/>
  <c r="BP300" i="23" s="1"/>
  <c r="BH288" i="23" a="1"/>
  <c r="BH288" i="23" s="1"/>
  <c r="AZ288" i="23" a="1"/>
  <c r="AZ288" i="23" s="1"/>
  <c r="AZ300" i="23" s="1"/>
  <c r="AR288" i="23" a="1"/>
  <c r="AR288" i="23" s="1"/>
  <c r="AR300" i="23" s="1"/>
  <c r="AJ288" i="23" a="1"/>
  <c r="AJ288" i="23" s="1"/>
  <c r="AJ300" i="23" s="1"/>
  <c r="AB288" i="23" a="1"/>
  <c r="AB288" i="23" s="1"/>
  <c r="AB300" i="23" s="1"/>
  <c r="T288" i="23" a="1"/>
  <c r="T288" i="23" s="1"/>
  <c r="T300" i="23" s="1"/>
  <c r="L288" i="23" a="1"/>
  <c r="L288" i="23" s="1"/>
  <c r="L300" i="23" s="1"/>
  <c r="BZ288" i="23" a="1"/>
  <c r="BZ288" i="23" s="1"/>
  <c r="BZ300" i="23" s="1"/>
  <c r="CO288" i="23" a="1"/>
  <c r="CO288" i="23" s="1"/>
  <c r="CO300" i="23" s="1"/>
  <c r="CU288" i="23" a="1"/>
  <c r="CU288" i="23" s="1"/>
  <c r="CU300" i="23" s="1"/>
  <c r="BO288" i="23" a="1"/>
  <c r="BO288" i="23" s="1"/>
  <c r="BO300" i="23" s="1"/>
  <c r="AY288" i="23" a="1"/>
  <c r="AY288" i="23" s="1"/>
  <c r="AY300" i="23" s="1"/>
  <c r="AA288" i="23" a="1"/>
  <c r="AA288" i="23" s="1"/>
  <c r="AA300" i="23" s="1"/>
  <c r="S288" i="23" a="1"/>
  <c r="S288" i="23" s="1"/>
  <c r="S300" i="23" s="1"/>
  <c r="AT288" i="23" a="1"/>
  <c r="AT288" i="23" s="1"/>
  <c r="AT300" i="23" s="1"/>
  <c r="CM288" i="23" a="1"/>
  <c r="CM288" i="23" s="1"/>
  <c r="CM300" i="23" s="1"/>
  <c r="BG288" i="23" a="1"/>
  <c r="BG288" i="23" s="1"/>
  <c r="BG300" i="23" s="1"/>
  <c r="CT288" i="23" a="1"/>
  <c r="CT288" i="23" s="1"/>
  <c r="CT300" i="23" s="1"/>
  <c r="BV288" i="23" a="1"/>
  <c r="BV288" i="23" s="1"/>
  <c r="BV300" i="23" s="1"/>
  <c r="BN288" i="23" a="1"/>
  <c r="BN288" i="23" s="1"/>
  <c r="BN300" i="23" s="1"/>
  <c r="BF288" i="23" a="1"/>
  <c r="BF288" i="23" s="1"/>
  <c r="BF300" i="23" s="1"/>
  <c r="AX288" i="23" a="1"/>
  <c r="AX288" i="23" s="1"/>
  <c r="AX300" i="23" s="1"/>
  <c r="AP288" i="23" a="1"/>
  <c r="AP288" i="23" s="1"/>
  <c r="AP300" i="23" s="1"/>
  <c r="AH288" i="23" a="1"/>
  <c r="AH288" i="23" s="1"/>
  <c r="AH300" i="23" s="1"/>
  <c r="Z288" i="23" a="1"/>
  <c r="Z288" i="23" s="1"/>
  <c r="Z300" i="23" s="1"/>
  <c r="R288" i="23" a="1"/>
  <c r="R288" i="23" s="1"/>
  <c r="R300" i="23" s="1"/>
  <c r="AL288" i="23" a="1"/>
  <c r="AL288" i="23" s="1"/>
  <c r="AL300" i="23" s="1"/>
  <c r="CN288" i="23" a="1"/>
  <c r="CN288" i="23" s="1"/>
  <c r="CN300" i="23" s="1"/>
  <c r="CE288" i="23" a="1"/>
  <c r="CE288" i="23" s="1"/>
  <c r="CE300" i="23" s="1"/>
  <c r="AI288" i="23" a="1"/>
  <c r="AI288" i="23" s="1"/>
  <c r="AI300" i="23" s="1"/>
  <c r="CL288" i="23" a="1"/>
  <c r="CL288" i="23" s="1"/>
  <c r="CL300" i="23" s="1"/>
  <c r="CS288" i="23" a="1"/>
  <c r="CS288" i="23" s="1"/>
  <c r="CS300" i="23" s="1"/>
  <c r="CC288" i="23" a="1"/>
  <c r="CC288" i="23" s="1"/>
  <c r="CC300" i="23" s="1"/>
  <c r="BU288" i="23" a="1"/>
  <c r="BU288" i="23" s="1"/>
  <c r="BU300" i="23" s="1"/>
  <c r="BM288" i="23" a="1"/>
  <c r="BM288" i="23" s="1"/>
  <c r="BM300" i="23" s="1"/>
  <c r="BE288" i="23" a="1"/>
  <c r="BE288" i="23" s="1"/>
  <c r="BE300" i="23" s="1"/>
  <c r="AW288" i="23" a="1"/>
  <c r="AW288" i="23" s="1"/>
  <c r="AW300" i="23" s="1"/>
  <c r="AO288" i="23" a="1"/>
  <c r="AO288" i="23" s="1"/>
  <c r="AO300" i="23" s="1"/>
  <c r="AG288" i="23" a="1"/>
  <c r="AG288" i="23" s="1"/>
  <c r="AG300" i="23" s="1"/>
  <c r="Y288" i="23" a="1"/>
  <c r="Y288" i="23" s="1"/>
  <c r="Y300" i="23" s="1"/>
  <c r="Q288" i="23" a="1"/>
  <c r="Q288" i="23" s="1"/>
  <c r="Q300" i="23" s="1"/>
  <c r="CI288" i="23" a="1"/>
  <c r="CI288" i="23" s="1"/>
  <c r="CI300" i="23" s="1"/>
  <c r="BR288" i="23" a="1"/>
  <c r="BR288" i="23" s="1"/>
  <c r="BR300" i="23" s="1"/>
  <c r="CG288" i="23" a="1"/>
  <c r="CG288" i="23" s="1"/>
  <c r="CG300" i="23" s="1"/>
  <c r="CF288" i="23" a="1"/>
  <c r="CF288" i="23" s="1"/>
  <c r="CF300" i="23" s="1"/>
  <c r="BW288" i="23" a="1"/>
  <c r="BW288" i="23" s="1"/>
  <c r="BW300" i="23" s="1"/>
  <c r="AQ288" i="23" a="1"/>
  <c r="AQ288" i="23" s="1"/>
  <c r="AQ300" i="23" s="1"/>
  <c r="CD288" i="23" a="1"/>
  <c r="CD288" i="23" s="1"/>
  <c r="CD300" i="23" s="1"/>
  <c r="CK288" i="23" a="1"/>
  <c r="CK288" i="23" s="1"/>
  <c r="CK300" i="23" s="1"/>
  <c r="CR288" i="23" a="1"/>
  <c r="CR288" i="23" s="1"/>
  <c r="CR300" i="23" s="1"/>
  <c r="CJ288" i="23" a="1"/>
  <c r="CJ288" i="23" s="1"/>
  <c r="CJ300" i="23" s="1"/>
  <c r="CB288" i="23" a="1"/>
  <c r="CB288" i="23" s="1"/>
  <c r="CB300" i="23" s="1"/>
  <c r="BT288" i="23" a="1"/>
  <c r="BT288" i="23" s="1"/>
  <c r="BT300" i="23" s="1"/>
  <c r="BL288" i="23" a="1"/>
  <c r="BL288" i="23" s="1"/>
  <c r="BL300" i="23" s="1"/>
  <c r="BD288" i="23" a="1"/>
  <c r="BD288" i="23" s="1"/>
  <c r="BD300" i="23" s="1"/>
  <c r="AV288" i="23" a="1"/>
  <c r="AV288" i="23" s="1"/>
  <c r="AV300" i="23" s="1"/>
  <c r="AN288" i="23" a="1"/>
  <c r="AN288" i="23" s="1"/>
  <c r="AN300" i="23" s="1"/>
  <c r="AF288" i="23" a="1"/>
  <c r="AF288" i="23" s="1"/>
  <c r="AF300" i="23" s="1"/>
  <c r="X288" i="23" a="1"/>
  <c r="X288" i="23" s="1"/>
  <c r="X300" i="23" s="1"/>
  <c r="P288" i="23" a="1"/>
  <c r="P288" i="23" s="1"/>
  <c r="P300" i="23" s="1"/>
  <c r="CH86" i="23" l="1"/>
  <c r="BD45" i="23"/>
  <c r="BD46" i="23" s="1"/>
  <c r="R86" i="23"/>
  <c r="AI10" i="44"/>
  <c r="CN86" i="23"/>
  <c r="AI86" i="23"/>
  <c r="BP86" i="23"/>
  <c r="BE86" i="23"/>
  <c r="BO86" i="23"/>
  <c r="BH86" i="23"/>
  <c r="N86" i="23"/>
  <c r="AS86" i="23"/>
  <c r="AC13" i="35"/>
  <c r="AC13" i="24"/>
  <c r="N13" i="35"/>
  <c r="N13" i="24"/>
  <c r="Y13" i="35"/>
  <c r="Y13" i="24"/>
  <c r="CM13" i="35"/>
  <c r="CM13" i="24"/>
  <c r="AZ13" i="35"/>
  <c r="AZ13" i="24"/>
  <c r="CS13" i="35"/>
  <c r="CS13" i="24"/>
  <c r="BV13" i="35"/>
  <c r="BV13" i="24"/>
  <c r="BJ13" i="35"/>
  <c r="BJ13" i="24"/>
  <c r="CA13" i="35"/>
  <c r="CA13" i="24"/>
  <c r="BD13" i="35"/>
  <c r="BD13" i="24"/>
  <c r="BG13" i="35"/>
  <c r="BG13" i="24"/>
  <c r="T13" i="35"/>
  <c r="T13" i="24"/>
  <c r="AO13" i="35"/>
  <c r="AO13" i="24"/>
  <c r="BB13" i="35"/>
  <c r="BB13" i="24"/>
  <c r="X86" i="23"/>
  <c r="AP13" i="35"/>
  <c r="AP13" i="24"/>
  <c r="AA13" i="35"/>
  <c r="AA13" i="24"/>
  <c r="CH13" i="35"/>
  <c r="CH13" i="24"/>
  <c r="BQ13" i="35"/>
  <c r="BQ13" i="24"/>
  <c r="BU86" i="23"/>
  <c r="AK13" i="35"/>
  <c r="AK13" i="24"/>
  <c r="CQ86" i="23"/>
  <c r="AU13" i="35"/>
  <c r="AU13" i="24"/>
  <c r="CR86" i="23"/>
  <c r="X13" i="35"/>
  <c r="X13" i="24"/>
  <c r="CD86" i="23"/>
  <c r="V13" i="35"/>
  <c r="V13" i="24"/>
  <c r="CQ13" i="35"/>
  <c r="CQ13" i="24"/>
  <c r="BO13" i="35"/>
  <c r="BO13" i="24"/>
  <c r="AB13" i="35"/>
  <c r="AB13" i="24"/>
  <c r="BU13" i="35"/>
  <c r="BU13" i="24"/>
  <c r="BR13" i="35"/>
  <c r="BR13" i="24"/>
  <c r="AF13" i="35"/>
  <c r="AF13" i="24"/>
  <c r="AX13" i="35"/>
  <c r="AX13" i="24"/>
  <c r="AJ86" i="23"/>
  <c r="AW13" i="35"/>
  <c r="AW13" i="24"/>
  <c r="BE45" i="23"/>
  <c r="BE46" i="23" s="1"/>
  <c r="BT13" i="35"/>
  <c r="BT13" i="24"/>
  <c r="BW13" i="35"/>
  <c r="BW13" i="24"/>
  <c r="AJ13" i="35"/>
  <c r="AJ13" i="24"/>
  <c r="M13" i="35"/>
  <c r="M13" i="24"/>
  <c r="CP13" i="35"/>
  <c r="CP13" i="24"/>
  <c r="AE93" i="23"/>
  <c r="BK86" i="23"/>
  <c r="BE13" i="35"/>
  <c r="BE13" i="24"/>
  <c r="AN13" i="35"/>
  <c r="AN13" i="24"/>
  <c r="BF13" i="35"/>
  <c r="BF13" i="24"/>
  <c r="O13" i="35"/>
  <c r="O13" i="24"/>
  <c r="CR13" i="35"/>
  <c r="CR13" i="24"/>
  <c r="AG13" i="35"/>
  <c r="AG13" i="24"/>
  <c r="BK13" i="35"/>
  <c r="BK13" i="24"/>
  <c r="AQ13" i="35"/>
  <c r="AQ13" i="24"/>
  <c r="BI13" i="35"/>
  <c r="BI13" i="24"/>
  <c r="BX13" i="35"/>
  <c r="BX13" i="24"/>
  <c r="AE13" i="35"/>
  <c r="AE13" i="24"/>
  <c r="CU13" i="35"/>
  <c r="CU13" i="24"/>
  <c r="CG13" i="35"/>
  <c r="CG13" i="24"/>
  <c r="W13" i="35"/>
  <c r="W13" i="24"/>
  <c r="BM13" i="35"/>
  <c r="BM13" i="24"/>
  <c r="CB13" i="35"/>
  <c r="CB13" i="24"/>
  <c r="CD13" i="35"/>
  <c r="CD13" i="24"/>
  <c r="CI13" i="35"/>
  <c r="CI13" i="24"/>
  <c r="P13" i="35"/>
  <c r="P13" i="24"/>
  <c r="AD13" i="35"/>
  <c r="AD13" i="24"/>
  <c r="BA13" i="35"/>
  <c r="BA13" i="24"/>
  <c r="CE13" i="35"/>
  <c r="CE13" i="24"/>
  <c r="AR13" i="35"/>
  <c r="AR13" i="24"/>
  <c r="U13" i="35"/>
  <c r="U13" i="24"/>
  <c r="Q13" i="35"/>
  <c r="Q13" i="24"/>
  <c r="CT13" i="35"/>
  <c r="CT13" i="24"/>
  <c r="AV13" i="35"/>
  <c r="AV13" i="24"/>
  <c r="BN13" i="35"/>
  <c r="BN13" i="24"/>
  <c r="BW86" i="23"/>
  <c r="AL13" i="35"/>
  <c r="AL13" i="24"/>
  <c r="CC13" i="35"/>
  <c r="CC13" i="24"/>
  <c r="BY13" i="35"/>
  <c r="BY13" i="24"/>
  <c r="BS13" i="35"/>
  <c r="BS13" i="24"/>
  <c r="CK13" i="35"/>
  <c r="CK13" i="24"/>
  <c r="BH13" i="35"/>
  <c r="BH13" i="24"/>
  <c r="BL13" i="35"/>
  <c r="BL13" i="24"/>
  <c r="AS13" i="35"/>
  <c r="AS13" i="24"/>
  <c r="BP13" i="35"/>
  <c r="BP13" i="24"/>
  <c r="BZ13" i="35"/>
  <c r="BZ13" i="24"/>
  <c r="Z13" i="35"/>
  <c r="Z13" i="24"/>
  <c r="AY13" i="35"/>
  <c r="AY13" i="24"/>
  <c r="CJ13" i="35"/>
  <c r="CJ13" i="24"/>
  <c r="AT13" i="35"/>
  <c r="AT13" i="24"/>
  <c r="AH13" i="35"/>
  <c r="AH13" i="24"/>
  <c r="BC13" i="35"/>
  <c r="BC13" i="24"/>
  <c r="AI13" i="35"/>
  <c r="AI13" i="24"/>
  <c r="R13" i="35"/>
  <c r="R13" i="24"/>
  <c r="CN13" i="35"/>
  <c r="CN13" i="24"/>
  <c r="M86" i="23"/>
  <c r="CL13" i="35"/>
  <c r="CL13" i="24"/>
  <c r="L13" i="35"/>
  <c r="L13" i="24"/>
  <c r="S13" i="35"/>
  <c r="S13" i="24"/>
  <c r="CO13" i="35"/>
  <c r="CO13" i="24"/>
  <c r="CF13" i="35"/>
  <c r="CF13" i="24"/>
  <c r="AM13" i="35"/>
  <c r="AM13" i="24"/>
  <c r="BL86" i="23"/>
  <c r="AX86" i="23"/>
  <c r="AD86" i="23"/>
  <c r="AN86" i="23"/>
  <c r="CS45" i="23"/>
  <c r="CS46" i="23" s="1"/>
  <c r="CU112" i="23"/>
  <c r="V112" i="23"/>
  <c r="AU14" i="35"/>
  <c r="AH110" i="23"/>
  <c r="AH109" i="23"/>
  <c r="AH113" i="23"/>
  <c r="CQ14" i="35"/>
  <c r="AA133" i="23"/>
  <c r="AA134" i="23" s="1"/>
  <c r="AA138" i="23"/>
  <c r="Q113" i="23"/>
  <c r="Q109" i="23"/>
  <c r="Q110" i="23"/>
  <c r="AL14" i="35"/>
  <c r="CE113" i="23"/>
  <c r="CE109" i="23"/>
  <c r="CE110" i="23"/>
  <c r="CE86" i="23"/>
  <c r="AI110" i="23"/>
  <c r="AI109" i="23"/>
  <c r="AI113" i="23"/>
  <c r="S110" i="23"/>
  <c r="S109" i="23"/>
  <c r="S113" i="23"/>
  <c r="CO14" i="35"/>
  <c r="CC14" i="35"/>
  <c r="CJ133" i="23"/>
  <c r="CJ134" i="23" s="1"/>
  <c r="CJ112" i="23"/>
  <c r="U14" i="35"/>
  <c r="BM112" i="23"/>
  <c r="BM133" i="23"/>
  <c r="BM134" i="23" s="1"/>
  <c r="AT14" i="35"/>
  <c r="Q14" i="35"/>
  <c r="CT86" i="23"/>
  <c r="CB14" i="35"/>
  <c r="Z86" i="23"/>
  <c r="BN14" i="35"/>
  <c r="R138" i="23"/>
  <c r="R133" i="23"/>
  <c r="R134" i="23" s="1"/>
  <c r="AE138" i="23"/>
  <c r="AE133" i="23"/>
  <c r="AE134" i="23" s="1"/>
  <c r="AM113" i="23"/>
  <c r="AM110" i="23"/>
  <c r="AM109" i="23"/>
  <c r="CK109" i="23"/>
  <c r="CK113" i="23"/>
  <c r="CK110" i="23"/>
  <c r="AG110" i="23"/>
  <c r="AG113" i="23"/>
  <c r="AG109" i="23"/>
  <c r="CM113" i="23"/>
  <c r="CM109" i="23"/>
  <c r="CM110" i="23"/>
  <c r="BJ113" i="23"/>
  <c r="BJ110" i="23"/>
  <c r="BJ109" i="23"/>
  <c r="BV110" i="23"/>
  <c r="BV109" i="23"/>
  <c r="BV113" i="23"/>
  <c r="CM14" i="35"/>
  <c r="CO86" i="23"/>
  <c r="AZ138" i="23"/>
  <c r="AZ112" i="23"/>
  <c r="CF14" i="35"/>
  <c r="CJ14" i="35"/>
  <c r="U45" i="23"/>
  <c r="U46" i="23" s="1"/>
  <c r="BY112" i="23"/>
  <c r="BY133" i="23"/>
  <c r="BY134" i="23" s="1"/>
  <c r="AE41" i="23"/>
  <c r="BS14" i="35"/>
  <c r="AV14" i="35"/>
  <c r="BN112" i="23"/>
  <c r="BN133" i="23"/>
  <c r="BN134" i="23" s="1"/>
  <c r="Z133" i="23"/>
  <c r="Z134" i="23" s="1"/>
  <c r="Z138" i="23"/>
  <c r="CA113" i="23"/>
  <c r="CA110" i="23"/>
  <c r="CA109" i="23"/>
  <c r="BK110" i="23"/>
  <c r="BK109" i="23"/>
  <c r="BK113" i="23"/>
  <c r="AU112" i="23"/>
  <c r="AP14" i="35"/>
  <c r="O109" i="23"/>
  <c r="O110" i="23"/>
  <c r="O113" i="23"/>
  <c r="O86" i="23"/>
  <c r="AW113" i="23"/>
  <c r="AW109" i="23"/>
  <c r="AW110" i="23"/>
  <c r="AI133" i="23"/>
  <c r="AI134" i="23" s="1"/>
  <c r="AI112" i="23"/>
  <c r="BL112" i="23"/>
  <c r="BL138" i="23"/>
  <c r="BO110" i="23"/>
  <c r="BO109" i="23"/>
  <c r="BO113" i="23"/>
  <c r="AF112" i="23"/>
  <c r="BC14" i="35"/>
  <c r="BT14" i="35"/>
  <c r="AI14" i="35"/>
  <c r="AB112" i="23"/>
  <c r="BR112" i="23"/>
  <c r="BR138" i="23"/>
  <c r="X14" i="35"/>
  <c r="CD133" i="23"/>
  <c r="CD134" i="23" s="1"/>
  <c r="CD112" i="23"/>
  <c r="AF138" i="23"/>
  <c r="AF133" i="23"/>
  <c r="AF134" i="23" s="1"/>
  <c r="T110" i="23"/>
  <c r="T109" i="23"/>
  <c r="T113" i="23"/>
  <c r="AU113" i="23"/>
  <c r="AU109" i="23"/>
  <c r="AU110" i="23"/>
  <c r="CN14" i="35"/>
  <c r="CK138" i="23"/>
  <c r="CK112" i="23"/>
  <c r="BP14" i="35"/>
  <c r="BU110" i="23"/>
  <c r="BU109" i="23"/>
  <c r="BU113" i="23"/>
  <c r="CG112" i="23"/>
  <c r="CG133" i="23"/>
  <c r="CG134" i="23" s="1"/>
  <c r="BR14" i="35"/>
  <c r="AF14" i="35"/>
  <c r="AX112" i="23"/>
  <c r="AX138" i="23"/>
  <c r="CT113" i="23"/>
  <c r="CT110" i="23"/>
  <c r="CT109" i="23"/>
  <c r="BH113" i="23"/>
  <c r="BH110" i="23"/>
  <c r="BH109" i="23"/>
  <c r="AJ138" i="23"/>
  <c r="AJ112" i="23"/>
  <c r="AW112" i="23"/>
  <c r="AW138" i="23"/>
  <c r="CP112" i="23"/>
  <c r="CP86" i="23"/>
  <c r="L138" i="23"/>
  <c r="L133" i="23"/>
  <c r="L134" i="23" s="1"/>
  <c r="AQ14" i="35"/>
  <c r="BA138" i="23"/>
  <c r="BA112" i="23"/>
  <c r="W14" i="35"/>
  <c r="BE14" i="35"/>
  <c r="R14" i="35"/>
  <c r="L14" i="35"/>
  <c r="CC109" i="23"/>
  <c r="CC113" i="23"/>
  <c r="CC110" i="23"/>
  <c r="T138" i="23"/>
  <c r="T133" i="23"/>
  <c r="T134" i="23" s="1"/>
  <c r="CC86" i="23"/>
  <c r="AE14" i="35"/>
  <c r="BE133" i="23"/>
  <c r="BE134" i="23" s="1"/>
  <c r="BE112" i="23"/>
  <c r="Z14" i="35"/>
  <c r="AB138" i="23"/>
  <c r="AB133" i="23"/>
  <c r="AB134" i="23" s="1"/>
  <c r="Q138" i="23"/>
  <c r="Q133" i="23"/>
  <c r="Q134" i="23" s="1"/>
  <c r="AN113" i="23"/>
  <c r="AN110" i="23"/>
  <c r="AN109" i="23"/>
  <c r="CE14" i="35"/>
  <c r="BX14" i="35"/>
  <c r="P113" i="23"/>
  <c r="P109" i="23"/>
  <c r="P110" i="23"/>
  <c r="AE109" i="23"/>
  <c r="AE113" i="23"/>
  <c r="AE110" i="23"/>
  <c r="CL113" i="23"/>
  <c r="CL109" i="23"/>
  <c r="CL110" i="23"/>
  <c r="AZ86" i="23"/>
  <c r="BN86" i="23"/>
  <c r="BP113" i="23"/>
  <c r="BP110" i="23"/>
  <c r="BP109" i="23"/>
  <c r="CG110" i="23"/>
  <c r="CG109" i="23"/>
  <c r="CG113" i="23"/>
  <c r="AZ14" i="35"/>
  <c r="CS112" i="23"/>
  <c r="CT112" i="23"/>
  <c r="CM86" i="23"/>
  <c r="AK14" i="35"/>
  <c r="AR113" i="23"/>
  <c r="AR110" i="23"/>
  <c r="AR109" i="23"/>
  <c r="AA86" i="23"/>
  <c r="BG14" i="35"/>
  <c r="CH14" i="35"/>
  <c r="T14" i="35"/>
  <c r="AZ45" i="23"/>
  <c r="AZ46" i="23" s="1"/>
  <c r="AZ47" i="23" s="1"/>
  <c r="BQ14" i="35"/>
  <c r="AO112" i="23"/>
  <c r="AO138" i="23"/>
  <c r="AC112" i="23"/>
  <c r="CS14" i="35"/>
  <c r="AM133" i="23"/>
  <c r="AM134" i="23" s="1"/>
  <c r="AM112" i="23"/>
  <c r="P86" i="23"/>
  <c r="Y86" i="23"/>
  <c r="BV86" i="23"/>
  <c r="CN138" i="23"/>
  <c r="CN133" i="23"/>
  <c r="CN134" i="23" s="1"/>
  <c r="AK109" i="23"/>
  <c r="AK110" i="23"/>
  <c r="AK113" i="23"/>
  <c r="BF113" i="23"/>
  <c r="BF109" i="23"/>
  <c r="BF110" i="23"/>
  <c r="AQ109" i="23"/>
  <c r="AQ113" i="23"/>
  <c r="AQ110" i="23"/>
  <c r="BH138" i="23"/>
  <c r="BH112" i="23"/>
  <c r="CI133" i="23"/>
  <c r="CI134" i="23" s="1"/>
  <c r="CI112" i="23"/>
  <c r="BU112" i="23"/>
  <c r="BU138" i="23"/>
  <c r="AL113" i="23"/>
  <c r="AL109" i="23"/>
  <c r="AL110" i="23"/>
  <c r="CI14" i="35"/>
  <c r="AS112" i="23"/>
  <c r="AS138" i="23"/>
  <c r="AX14" i="35"/>
  <c r="BL110" i="23"/>
  <c r="BL109" i="23"/>
  <c r="BL113" i="23"/>
  <c r="CO113" i="23"/>
  <c r="CO109" i="23"/>
  <c r="CO110" i="23"/>
  <c r="AA110" i="23"/>
  <c r="AA113" i="23"/>
  <c r="AA109" i="23"/>
  <c r="BW14" i="35"/>
  <c r="AD112" i="23"/>
  <c r="CR112" i="23"/>
  <c r="U138" i="23"/>
  <c r="U133" i="23"/>
  <c r="U134" i="23" s="1"/>
  <c r="BZ113" i="23"/>
  <c r="BZ110" i="23"/>
  <c r="BZ109" i="23"/>
  <c r="AW14" i="35"/>
  <c r="X113" i="23"/>
  <c r="X110" i="23"/>
  <c r="X109" i="23"/>
  <c r="R112" i="23"/>
  <c r="BW109" i="23"/>
  <c r="BW113" i="23"/>
  <c r="BW110" i="23"/>
  <c r="BZ86" i="23"/>
  <c r="AZ110" i="23"/>
  <c r="AZ109" i="23"/>
  <c r="AZ113" i="23"/>
  <c r="AC45" i="23"/>
  <c r="AC46" i="23" s="1"/>
  <c r="U86" i="23"/>
  <c r="Q112" i="23"/>
  <c r="BK14" i="35"/>
  <c r="Z112" i="23"/>
  <c r="CD113" i="23"/>
  <c r="CD109" i="23"/>
  <c r="CD110" i="23"/>
  <c r="AY112" i="23"/>
  <c r="AY138" i="23"/>
  <c r="BM14" i="35"/>
  <c r="CF112" i="23"/>
  <c r="Z113" i="23"/>
  <c r="Z110" i="23"/>
  <c r="Z109" i="23"/>
  <c r="BG86" i="23"/>
  <c r="AP110" i="23"/>
  <c r="AP109" i="23"/>
  <c r="AP113" i="23"/>
  <c r="BS112" i="23"/>
  <c r="BS133" i="23"/>
  <c r="BS134" i="23" s="1"/>
  <c r="T112" i="23"/>
  <c r="BJ138" i="23"/>
  <c r="BJ112" i="23"/>
  <c r="BB138" i="23"/>
  <c r="BB112" i="23"/>
  <c r="BD86" i="23"/>
  <c r="Y14" i="35"/>
  <c r="BV138" i="23"/>
  <c r="BV112" i="23"/>
  <c r="N138" i="23"/>
  <c r="N133" i="23"/>
  <c r="N134" i="23" s="1"/>
  <c r="P14" i="35"/>
  <c r="CF113" i="23"/>
  <c r="CF110" i="23"/>
  <c r="CF109" i="23"/>
  <c r="BQ113" i="23"/>
  <c r="BQ110" i="23"/>
  <c r="BQ109" i="23"/>
  <c r="CU113" i="23"/>
  <c r="CU110" i="23"/>
  <c r="CU109" i="23"/>
  <c r="BS110" i="23"/>
  <c r="BS113" i="23"/>
  <c r="BS109" i="23"/>
  <c r="V109" i="23"/>
  <c r="V113" i="23"/>
  <c r="V110" i="23"/>
  <c r="AY110" i="23"/>
  <c r="AY109" i="23"/>
  <c r="AY113" i="23"/>
  <c r="CA14" i="35"/>
  <c r="CK14" i="35"/>
  <c r="X133" i="23"/>
  <c r="X134" i="23" s="1"/>
  <c r="X138" i="23"/>
  <c r="BN110" i="23"/>
  <c r="BN109" i="23"/>
  <c r="BN113" i="23"/>
  <c r="BT113" i="23"/>
  <c r="BT110" i="23"/>
  <c r="BT109" i="23"/>
  <c r="O112" i="23"/>
  <c r="BL14" i="35"/>
  <c r="CD14" i="35"/>
  <c r="BX109" i="23"/>
  <c r="BX113" i="23"/>
  <c r="BX110" i="23"/>
  <c r="AS113" i="23"/>
  <c r="AS110" i="23"/>
  <c r="AS109" i="23"/>
  <c r="BU14" i="35"/>
  <c r="BC138" i="23"/>
  <c r="BC112" i="23"/>
  <c r="AC138" i="23"/>
  <c r="AC133" i="23"/>
  <c r="AC134" i="23" s="1"/>
  <c r="AX113" i="23"/>
  <c r="AX109" i="23"/>
  <c r="AX110" i="23"/>
  <c r="CP113" i="23"/>
  <c r="CP109" i="23"/>
  <c r="CP110" i="23"/>
  <c r="AG14" i="35"/>
  <c r="CU138" i="23"/>
  <c r="CU133" i="23"/>
  <c r="CU134" i="23" s="1"/>
  <c r="BG113" i="23"/>
  <c r="BG109" i="23"/>
  <c r="BG110" i="23"/>
  <c r="AQ112" i="23"/>
  <c r="AQ133" i="23"/>
  <c r="AQ134" i="23" s="1"/>
  <c r="AJ14" i="35"/>
  <c r="BZ112" i="23"/>
  <c r="BZ138" i="23"/>
  <c r="AW86" i="23"/>
  <c r="W112" i="23"/>
  <c r="BT86" i="23"/>
  <c r="CL133" i="23"/>
  <c r="CL134" i="23" s="1"/>
  <c r="CL112" i="23"/>
  <c r="AS133" i="23"/>
  <c r="AS134" i="23" s="1"/>
  <c r="CI109" i="23"/>
  <c r="CI110" i="23"/>
  <c r="CI113" i="23"/>
  <c r="AC110" i="23"/>
  <c r="AC109" i="23"/>
  <c r="AC113" i="23"/>
  <c r="M109" i="23"/>
  <c r="M113" i="23"/>
  <c r="M110" i="23"/>
  <c r="CQ110" i="23"/>
  <c r="CQ109" i="23"/>
  <c r="CQ113" i="23"/>
  <c r="BX86" i="23"/>
  <c r="BA14" i="35"/>
  <c r="CP14" i="35"/>
  <c r="BK112" i="23"/>
  <c r="CJ109" i="23"/>
  <c r="CJ110" i="23"/>
  <c r="CJ113" i="23"/>
  <c r="CR110" i="23"/>
  <c r="CR109" i="23"/>
  <c r="CR113" i="23"/>
  <c r="AR14" i="35"/>
  <c r="AL133" i="23"/>
  <c r="AL134" i="23" s="1"/>
  <c r="AL112" i="23"/>
  <c r="AY14" i="35"/>
  <c r="AL86" i="23"/>
  <c r="AN133" i="23"/>
  <c r="AN134" i="23" s="1"/>
  <c r="AN112" i="23"/>
  <c r="BF133" i="23"/>
  <c r="BF134" i="23" s="1"/>
  <c r="BF112" i="23"/>
  <c r="O138" i="23"/>
  <c r="O133" i="23"/>
  <c r="O134" i="23" s="1"/>
  <c r="W113" i="23"/>
  <c r="W109" i="23"/>
  <c r="W110" i="23"/>
  <c r="BR113" i="23"/>
  <c r="BR110" i="23"/>
  <c r="BR109" i="23"/>
  <c r="S14" i="35"/>
  <c r="CE133" i="23"/>
  <c r="CE134" i="23" s="1"/>
  <c r="CE112" i="23"/>
  <c r="CC138" i="23"/>
  <c r="CC112" i="23"/>
  <c r="AR138" i="23"/>
  <c r="AR112" i="23"/>
  <c r="CO112" i="23"/>
  <c r="N112" i="23"/>
  <c r="CT14" i="35"/>
  <c r="CB133" i="23"/>
  <c r="CB134" i="23" s="1"/>
  <c r="CB112" i="23"/>
  <c r="BK138" i="23"/>
  <c r="BK133" i="23"/>
  <c r="BK134" i="23" s="1"/>
  <c r="BI113" i="23"/>
  <c r="BI110" i="23"/>
  <c r="BI109" i="23"/>
  <c r="CS109" i="23"/>
  <c r="CS113" i="23"/>
  <c r="CS110" i="23"/>
  <c r="AV112" i="23"/>
  <c r="AV133" i="23"/>
  <c r="AV134" i="23" s="1"/>
  <c r="CQ138" i="23"/>
  <c r="CQ133" i="23"/>
  <c r="CQ134" i="23" s="1"/>
  <c r="AA14" i="35"/>
  <c r="BJ14" i="35"/>
  <c r="AM14" i="35"/>
  <c r="Y112" i="23"/>
  <c r="CF138" i="23"/>
  <c r="CF133" i="23"/>
  <c r="CF134" i="23" s="1"/>
  <c r="Y113" i="23"/>
  <c r="Y110" i="23"/>
  <c r="Y109" i="23"/>
  <c r="BY113" i="23"/>
  <c r="BY110" i="23"/>
  <c r="BY109" i="23"/>
  <c r="CN113" i="23"/>
  <c r="CN110" i="23"/>
  <c r="CN109" i="23"/>
  <c r="AA112" i="23"/>
  <c r="CH112" i="23"/>
  <c r="CH138" i="23"/>
  <c r="BQ112" i="23"/>
  <c r="BQ138" i="23"/>
  <c r="AO14" i="35"/>
  <c r="BJ86" i="23"/>
  <c r="V14" i="35"/>
  <c r="BB86" i="23"/>
  <c r="CS86" i="23"/>
  <c r="CA86" i="23"/>
  <c r="P112" i="23"/>
  <c r="BD138" i="23"/>
  <c r="BD112" i="23"/>
  <c r="V133" i="23"/>
  <c r="V134" i="23" s="1"/>
  <c r="V138" i="23"/>
  <c r="P138" i="23"/>
  <c r="P133" i="23"/>
  <c r="P134" i="23" s="1"/>
  <c r="AF113" i="23"/>
  <c r="AF110" i="23"/>
  <c r="AF109" i="23"/>
  <c r="CB113" i="23"/>
  <c r="CB109" i="23"/>
  <c r="CB110" i="23"/>
  <c r="BM109" i="23"/>
  <c r="BM113" i="23"/>
  <c r="BM110" i="23"/>
  <c r="BB109" i="23"/>
  <c r="BB110" i="23"/>
  <c r="BB113" i="23"/>
  <c r="CT138" i="23"/>
  <c r="CT133" i="23"/>
  <c r="CT134" i="23" s="1"/>
  <c r="BO112" i="23"/>
  <c r="BO133" i="23"/>
  <c r="BO134" i="23" s="1"/>
  <c r="CG14" i="35"/>
  <c r="CQ112" i="23"/>
  <c r="S138" i="23"/>
  <c r="S133" i="23"/>
  <c r="S134" i="23" s="1"/>
  <c r="AD14" i="35"/>
  <c r="O14" i="35"/>
  <c r="M138" i="23"/>
  <c r="M133" i="23"/>
  <c r="M134" i="23" s="1"/>
  <c r="BD109" i="23"/>
  <c r="BD113" i="23"/>
  <c r="BD110" i="23"/>
  <c r="CN112" i="23"/>
  <c r="AS14" i="35"/>
  <c r="BW112" i="23"/>
  <c r="BW133" i="23"/>
  <c r="BW134" i="23" s="1"/>
  <c r="AG112" i="23"/>
  <c r="BP133" i="23"/>
  <c r="BP134" i="23" s="1"/>
  <c r="BP112" i="23"/>
  <c r="CR14" i="35"/>
  <c r="CP138" i="23"/>
  <c r="CP133" i="23"/>
  <c r="CP134" i="23" s="1"/>
  <c r="U109" i="23"/>
  <c r="U113" i="23"/>
  <c r="U110" i="23"/>
  <c r="AD110" i="23"/>
  <c r="AD109" i="23"/>
  <c r="AD113" i="23"/>
  <c r="M14" i="35"/>
  <c r="BI133" i="23"/>
  <c r="BI134" i="23" s="1"/>
  <c r="BI112" i="23"/>
  <c r="M112" i="23"/>
  <c r="BT112" i="23"/>
  <c r="BT138" i="23"/>
  <c r="CL14" i="35"/>
  <c r="BZ14" i="35"/>
  <c r="AN14" i="35"/>
  <c r="CR138" i="23"/>
  <c r="CR133" i="23"/>
  <c r="CR134" i="23" s="1"/>
  <c r="AJ110" i="23"/>
  <c r="AJ109" i="23"/>
  <c r="AJ113" i="23"/>
  <c r="BI14" i="35"/>
  <c r="BX112" i="23"/>
  <c r="BX133" i="23"/>
  <c r="BX134" i="23" s="1"/>
  <c r="BF14" i="35"/>
  <c r="Y133" i="23"/>
  <c r="Y134" i="23" s="1"/>
  <c r="Y138" i="23"/>
  <c r="U112" i="23"/>
  <c r="Q86" i="23"/>
  <c r="AE112" i="23"/>
  <c r="CO138" i="23"/>
  <c r="CO133" i="23"/>
  <c r="CO134" i="23" s="1"/>
  <c r="W133" i="23"/>
  <c r="W134" i="23" s="1"/>
  <c r="W138" i="23"/>
  <c r="BE109" i="23"/>
  <c r="BE113" i="23"/>
  <c r="BE110" i="23"/>
  <c r="S86" i="23"/>
  <c r="S112" i="23"/>
  <c r="L112" i="23"/>
  <c r="CJ86" i="23"/>
  <c r="BY14" i="35"/>
  <c r="AT112" i="23"/>
  <c r="AT133" i="23"/>
  <c r="AT134" i="23" s="1"/>
  <c r="AH86" i="23"/>
  <c r="CM138" i="23"/>
  <c r="CM133" i="23"/>
  <c r="CM134" i="23" s="1"/>
  <c r="BC109" i="23"/>
  <c r="BC110" i="23"/>
  <c r="BC113" i="23"/>
  <c r="CM112" i="23"/>
  <c r="AM86" i="23"/>
  <c r="AH112" i="23"/>
  <c r="AH133" i="23"/>
  <c r="AH134" i="23" s="1"/>
  <c r="AK133" i="23"/>
  <c r="AK134" i="23" s="1"/>
  <c r="AK112" i="23"/>
  <c r="N109" i="23"/>
  <c r="N110" i="23"/>
  <c r="N113" i="23"/>
  <c r="BG133" i="23"/>
  <c r="BG134" i="23" s="1"/>
  <c r="BG112" i="23"/>
  <c r="T86" i="23"/>
  <c r="AC14" i="35"/>
  <c r="N14" i="35"/>
  <c r="AH14" i="35"/>
  <c r="CS138" i="23"/>
  <c r="CS133" i="23"/>
  <c r="CS134" i="23" s="1"/>
  <c r="R113" i="23"/>
  <c r="R110" i="23"/>
  <c r="R109" i="23"/>
  <c r="CH110" i="23"/>
  <c r="CH109" i="23"/>
  <c r="CH113" i="23"/>
  <c r="BO14" i="35"/>
  <c r="CU14" i="35"/>
  <c r="AB14" i="35"/>
  <c r="BH14" i="35"/>
  <c r="BB14" i="35"/>
  <c r="AU86" i="23"/>
  <c r="CA133" i="23"/>
  <c r="CA134" i="23" s="1"/>
  <c r="CA112" i="23"/>
  <c r="X112" i="23"/>
  <c r="BD14" i="35"/>
  <c r="AP112" i="23"/>
  <c r="AP138" i="23"/>
  <c r="BV14" i="35"/>
  <c r="AU133" i="23"/>
  <c r="AU134" i="23" s="1"/>
  <c r="AU138" i="23"/>
  <c r="AD138" i="23"/>
  <c r="AD133" i="23"/>
  <c r="AD134" i="23" s="1"/>
  <c r="AO110" i="23"/>
  <c r="AO109" i="23"/>
  <c r="AO113" i="23"/>
  <c r="AV113" i="23"/>
  <c r="AV110" i="23"/>
  <c r="AV109" i="23"/>
  <c r="L113" i="23"/>
  <c r="L110" i="23"/>
  <c r="L109" i="23"/>
  <c r="AB113" i="23"/>
  <c r="AB109" i="23"/>
  <c r="AB110" i="23"/>
  <c r="AT113" i="23"/>
  <c r="AT109" i="23"/>
  <c r="AT110" i="23"/>
  <c r="BA109" i="23"/>
  <c r="BA110" i="23"/>
  <c r="BA113" i="23"/>
  <c r="O246" i="13"/>
  <c r="O241" i="13" s="1"/>
  <c r="R242" i="13" s="1" a="1"/>
  <c r="R242" i="13" s="1"/>
  <c r="R274" i="13" s="1"/>
  <c r="X246" i="13"/>
  <c r="X241" i="13" s="1"/>
  <c r="W246" i="13"/>
  <c r="W241" i="13" s="1"/>
  <c r="Z246" i="13"/>
  <c r="Z241" i="13" s="1"/>
  <c r="AB246" i="13"/>
  <c r="AB241" i="13" s="1"/>
  <c r="AK13" i="41"/>
  <c r="CL24" i="22"/>
  <c r="BS24" i="22"/>
  <c r="CG24" i="22"/>
  <c r="AI24" i="22"/>
  <c r="BZ24" i="22"/>
  <c r="BC24" i="22"/>
  <c r="BU24" i="22"/>
  <c r="AN24" i="22"/>
  <c r="BV24" i="22"/>
  <c r="CC24" i="22"/>
  <c r="BX24" i="22"/>
  <c r="BR24" i="22"/>
  <c r="CP24" i="22"/>
  <c r="BO24" i="22"/>
  <c r="AU24" i="22"/>
  <c r="CI24" i="22"/>
  <c r="CK24" i="22"/>
  <c r="AV24" i="22"/>
  <c r="BB24" i="22"/>
  <c r="AF24" i="22"/>
  <c r="CU24" i="22"/>
  <c r="CA24" i="22"/>
  <c r="AW24" i="22"/>
  <c r="BW24" i="22"/>
  <c r="BD24" i="22"/>
  <c r="BA24" i="22"/>
  <c r="BG24" i="22"/>
  <c r="CH24" i="22"/>
  <c r="R24" i="22"/>
  <c r="L24" i="22"/>
  <c r="BM24" i="22"/>
  <c r="CS24" i="22"/>
  <c r="O24" i="22"/>
  <c r="BL24" i="22"/>
  <c r="BP24" i="22"/>
  <c r="BY24" i="22"/>
  <c r="Z24" i="22"/>
  <c r="AQ24" i="22"/>
  <c r="CE24" i="22"/>
  <c r="W24" i="22"/>
  <c r="BT24" i="22"/>
  <c r="BI24" i="22"/>
  <c r="BQ24" i="22"/>
  <c r="CO24" i="22"/>
  <c r="AH24" i="22"/>
  <c r="T24" i="22"/>
  <c r="M24" i="22"/>
  <c r="N24" i="22"/>
  <c r="AE24" i="22"/>
  <c r="CB24" i="22"/>
  <c r="AO24" i="22"/>
  <c r="S24" i="22"/>
  <c r="AP24" i="22"/>
  <c r="AB24" i="22"/>
  <c r="U24" i="22"/>
  <c r="V24" i="22"/>
  <c r="AM24" i="22"/>
  <c r="CJ24" i="22"/>
  <c r="AY24" i="22"/>
  <c r="BJ24" i="22"/>
  <c r="CN24" i="22"/>
  <c r="AX24" i="22"/>
  <c r="AJ24" i="22"/>
  <c r="AC24" i="22"/>
  <c r="AD24" i="22"/>
  <c r="BK24" i="22"/>
  <c r="CR24" i="22"/>
  <c r="BH24" i="22"/>
  <c r="CM24" i="22"/>
  <c r="X24" i="22"/>
  <c r="BF24" i="22"/>
  <c r="AR24" i="22"/>
  <c r="AK24" i="22"/>
  <c r="CQ24" i="22"/>
  <c r="Q24" i="22"/>
  <c r="CD24" i="22"/>
  <c r="P24" i="22"/>
  <c r="CT24" i="22"/>
  <c r="CF24" i="22"/>
  <c r="AA24" i="22"/>
  <c r="BN24" i="22"/>
  <c r="AZ24" i="22"/>
  <c r="AS24" i="22"/>
  <c r="AT24" i="22"/>
  <c r="BE24" i="22"/>
  <c r="Y24" i="22"/>
  <c r="AC93" i="23"/>
  <c r="AC86" i="23"/>
  <c r="X129" i="23"/>
  <c r="V242" i="13" a="1"/>
  <c r="V242" i="13" s="1"/>
  <c r="V274" i="13" s="1"/>
  <c r="S242" i="13" a="1"/>
  <c r="S242" i="13" s="1"/>
  <c r="S274" i="13" s="1"/>
  <c r="U242" i="13" a="1"/>
  <c r="U242" i="13" s="1"/>
  <c r="U274" i="13" s="1"/>
  <c r="T242" i="13" a="1"/>
  <c r="T242" i="13" s="1"/>
  <c r="T274" i="13" s="1"/>
  <c r="AG93" i="23"/>
  <c r="AD93" i="23"/>
  <c r="AE86" i="23"/>
  <c r="AK86" i="23"/>
  <c r="AF86" i="23"/>
  <c r="AF93" i="23"/>
  <c r="AL15" i="35"/>
  <c r="AL24" i="22"/>
  <c r="AG15" i="35"/>
  <c r="AG24" i="22"/>
  <c r="AI13" i="41"/>
  <c r="AZ13" i="41"/>
  <c r="AO13" i="41"/>
  <c r="AC13" i="41"/>
  <c r="CS13" i="41"/>
  <c r="O13" i="41"/>
  <c r="CA13" i="41"/>
  <c r="CB13" i="41"/>
  <c r="BG13" i="41"/>
  <c r="CU13" i="41"/>
  <c r="BQ13" i="41"/>
  <c r="AS13" i="41"/>
  <c r="BB13" i="41"/>
  <c r="AP13" i="41"/>
  <c r="BV13" i="41"/>
  <c r="BO13" i="41"/>
  <c r="BI13" i="41"/>
  <c r="CH13" i="41"/>
  <c r="CC13" i="41"/>
  <c r="BH13" i="41"/>
  <c r="CF13" i="41"/>
  <c r="BZ13" i="41"/>
  <c r="CJ13" i="41"/>
  <c r="U13" i="41"/>
  <c r="CQ13" i="41"/>
  <c r="N13" i="41"/>
  <c r="V13" i="41"/>
  <c r="Q13" i="41"/>
  <c r="AM13" i="41"/>
  <c r="BL13" i="41"/>
  <c r="CK13" i="41"/>
  <c r="AA13" i="41"/>
  <c r="CM13" i="41"/>
  <c r="CO13" i="41"/>
  <c r="BK13" i="41"/>
  <c r="BN13" i="41"/>
  <c r="AY13" i="41"/>
  <c r="BJ13" i="41"/>
  <c r="X13" i="41"/>
  <c r="AF13" i="41"/>
  <c r="BD13" i="41"/>
  <c r="Z13" i="41"/>
  <c r="CL13" i="41"/>
  <c r="AQ13" i="41"/>
  <c r="BW13" i="41"/>
  <c r="CE13" i="41"/>
  <c r="AJ13" i="41"/>
  <c r="BX13" i="41"/>
  <c r="AT13" i="41"/>
  <c r="CP13" i="41"/>
  <c r="BC13" i="41"/>
  <c r="BE13" i="41"/>
  <c r="CD13" i="41"/>
  <c r="S13" i="41"/>
  <c r="CN13" i="41"/>
  <c r="CI13" i="41"/>
  <c r="AR13" i="41"/>
  <c r="BU13" i="41"/>
  <c r="BR13" i="41"/>
  <c r="L13" i="41"/>
  <c r="AB13" i="41"/>
  <c r="BP13" i="41"/>
  <c r="CG13" i="41"/>
  <c r="BA13" i="41"/>
  <c r="BY13" i="41"/>
  <c r="AW13" i="41"/>
  <c r="BM13" i="41"/>
  <c r="AD13" i="41"/>
  <c r="AL13" i="41"/>
  <c r="AU13" i="41"/>
  <c r="CR13" i="41"/>
  <c r="AV13" i="41"/>
  <c r="BT13" i="41"/>
  <c r="AX13" i="41"/>
  <c r="BF13" i="41"/>
  <c r="Y13" i="41"/>
  <c r="AQ87" i="23"/>
  <c r="AQ90" i="23"/>
  <c r="AQ92" i="23"/>
  <c r="AQ93" i="23"/>
  <c r="AQ89" i="23"/>
  <c r="AQ88" i="23"/>
  <c r="AQ91" i="23"/>
  <c r="BQ87" i="23"/>
  <c r="BQ93" i="23"/>
  <c r="BQ90" i="23"/>
  <c r="BQ91" i="23"/>
  <c r="BQ92" i="23"/>
  <c r="BQ88" i="23"/>
  <c r="BQ89" i="23"/>
  <c r="AY92" i="23"/>
  <c r="AY90" i="23"/>
  <c r="AY91" i="23"/>
  <c r="AY93" i="23"/>
  <c r="AY87" i="23"/>
  <c r="AY89" i="23"/>
  <c r="AY88" i="23"/>
  <c r="AG87" i="23"/>
  <c r="AG88" i="23"/>
  <c r="AG89" i="23"/>
  <c r="AG92" i="23"/>
  <c r="AG90" i="23"/>
  <c r="AG91" i="23"/>
  <c r="BZ88" i="23"/>
  <c r="BZ89" i="23"/>
  <c r="BZ92" i="23"/>
  <c r="BZ91" i="23"/>
  <c r="BZ93" i="23"/>
  <c r="BZ90" i="23"/>
  <c r="BZ87" i="23"/>
  <c r="CT89" i="23"/>
  <c r="CT91" i="23"/>
  <c r="CT90" i="23"/>
  <c r="CT93" i="23"/>
  <c r="CT88" i="23"/>
  <c r="CT87" i="23"/>
  <c r="CT92" i="23"/>
  <c r="Z88" i="23"/>
  <c r="Z93" i="23"/>
  <c r="Z91" i="23"/>
  <c r="Z92" i="23"/>
  <c r="Z89" i="23"/>
  <c r="Z87" i="23"/>
  <c r="Z90" i="23"/>
  <c r="AD90" i="23"/>
  <c r="AD89" i="23"/>
  <c r="AD92" i="23"/>
  <c r="AD91" i="23"/>
  <c r="AD87" i="23"/>
  <c r="AD88" i="23"/>
  <c r="X89" i="23"/>
  <c r="X91" i="23"/>
  <c r="X88" i="23"/>
  <c r="X90" i="23"/>
  <c r="X93" i="23"/>
  <c r="X92" i="23"/>
  <c r="X87" i="23"/>
  <c r="AV91" i="23"/>
  <c r="AV87" i="23"/>
  <c r="AV93" i="23"/>
  <c r="AV90" i="23"/>
  <c r="AV92" i="23"/>
  <c r="AV88" i="23"/>
  <c r="AV89" i="23"/>
  <c r="BT92" i="23"/>
  <c r="BT87" i="23"/>
  <c r="BT90" i="23"/>
  <c r="BT93" i="23"/>
  <c r="BT91" i="23"/>
  <c r="BT89" i="23"/>
  <c r="BT88" i="23"/>
  <c r="BW91" i="23"/>
  <c r="BW93" i="23"/>
  <c r="BW92" i="23"/>
  <c r="BW87" i="23"/>
  <c r="BW88" i="23"/>
  <c r="BW90" i="23"/>
  <c r="BW89" i="23"/>
  <c r="CU91" i="23"/>
  <c r="CU92" i="23"/>
  <c r="CU93" i="23"/>
  <c r="CU88" i="23"/>
  <c r="CU87" i="23"/>
  <c r="CU90" i="23"/>
  <c r="CU89" i="23"/>
  <c r="CN87" i="23"/>
  <c r="CN89" i="23"/>
  <c r="CN91" i="23"/>
  <c r="CN92" i="23"/>
  <c r="CN88" i="23"/>
  <c r="CN90" i="23"/>
  <c r="CN93" i="23"/>
  <c r="BI91" i="23"/>
  <c r="BI92" i="23"/>
  <c r="BI88" i="23"/>
  <c r="BI93" i="23"/>
  <c r="BI89" i="23"/>
  <c r="BI87" i="23"/>
  <c r="BI90" i="23"/>
  <c r="CI93" i="23"/>
  <c r="CI90" i="23"/>
  <c r="CI89" i="23"/>
  <c r="CI92" i="23"/>
  <c r="CI87" i="23"/>
  <c r="CI91" i="23"/>
  <c r="CI88" i="23"/>
  <c r="BX91" i="23"/>
  <c r="BX93" i="23"/>
  <c r="BX89" i="23"/>
  <c r="BX88" i="23"/>
  <c r="BX90" i="23"/>
  <c r="BX87" i="23"/>
  <c r="BX92" i="23"/>
  <c r="CJ90" i="23"/>
  <c r="CJ87" i="23"/>
  <c r="CJ92" i="23"/>
  <c r="CJ89" i="23"/>
  <c r="CJ93" i="23"/>
  <c r="CJ88" i="23"/>
  <c r="CJ91" i="23"/>
  <c r="BU88" i="23"/>
  <c r="BU89" i="23"/>
  <c r="BU91" i="23"/>
  <c r="BU92" i="23"/>
  <c r="BU87" i="23"/>
  <c r="BU93" i="23"/>
  <c r="BU90" i="23"/>
  <c r="N90" i="23"/>
  <c r="N91" i="23"/>
  <c r="N89" i="23"/>
  <c r="N92" i="23"/>
  <c r="N93" i="23"/>
  <c r="N88" i="23"/>
  <c r="N87" i="23"/>
  <c r="BB87" i="23"/>
  <c r="BB91" i="23"/>
  <c r="BB93" i="23"/>
  <c r="BB88" i="23"/>
  <c r="BB89" i="23"/>
  <c r="BB90" i="23"/>
  <c r="BB92" i="23"/>
  <c r="BS88" i="23"/>
  <c r="BS92" i="23"/>
  <c r="BS93" i="23"/>
  <c r="BS89" i="23"/>
  <c r="BS91" i="23"/>
  <c r="BS87" i="23"/>
  <c r="BS90" i="23"/>
  <c r="AN89" i="23"/>
  <c r="AN92" i="23"/>
  <c r="AN87" i="23"/>
  <c r="AN91" i="23"/>
  <c r="AN93" i="23"/>
  <c r="AN88" i="23"/>
  <c r="AN90" i="23"/>
  <c r="AX92" i="23"/>
  <c r="AX89" i="23"/>
  <c r="AX93" i="23"/>
  <c r="AX88" i="23"/>
  <c r="AX90" i="23"/>
  <c r="AX91" i="23"/>
  <c r="AX87" i="23"/>
  <c r="BV88" i="23"/>
  <c r="BV93" i="23"/>
  <c r="BV90" i="23"/>
  <c r="BV89" i="23"/>
  <c r="BV91" i="23"/>
  <c r="BV92" i="23"/>
  <c r="BV87" i="23"/>
  <c r="CD88" i="23"/>
  <c r="CD93" i="23"/>
  <c r="CD91" i="23"/>
  <c r="CD90" i="23"/>
  <c r="CD89" i="23"/>
  <c r="CD92" i="23"/>
  <c r="CD87" i="23"/>
  <c r="CM93" i="23"/>
  <c r="CM89" i="23"/>
  <c r="CM88" i="23"/>
  <c r="CM90" i="23"/>
  <c r="CM92" i="23"/>
  <c r="CM87" i="23"/>
  <c r="CM91" i="23"/>
  <c r="T91" i="23"/>
  <c r="T87" i="23"/>
  <c r="T93" i="23"/>
  <c r="T92" i="23"/>
  <c r="T89" i="23"/>
  <c r="T90" i="23"/>
  <c r="T88" i="23"/>
  <c r="BO88" i="23"/>
  <c r="BO89" i="23"/>
  <c r="BO91" i="23"/>
  <c r="BO90" i="23"/>
  <c r="BO87" i="23"/>
  <c r="BO93" i="23"/>
  <c r="BO92" i="23"/>
  <c r="CH89" i="23"/>
  <c r="CH87" i="23"/>
  <c r="CH93" i="23"/>
  <c r="CH92" i="23"/>
  <c r="CH88" i="23"/>
  <c r="CH91" i="23"/>
  <c r="CH90" i="23"/>
  <c r="AR90" i="23"/>
  <c r="AR92" i="23"/>
  <c r="AR87" i="23"/>
  <c r="AR88" i="23"/>
  <c r="AR93" i="23"/>
  <c r="AR89" i="23"/>
  <c r="AR91" i="23"/>
  <c r="M93" i="23"/>
  <c r="M89" i="23"/>
  <c r="M90" i="23"/>
  <c r="M87" i="23"/>
  <c r="M88" i="23"/>
  <c r="M91" i="23"/>
  <c r="M92" i="23"/>
  <c r="AK87" i="23"/>
  <c r="AK92" i="23"/>
  <c r="AK88" i="23"/>
  <c r="AK90" i="23"/>
  <c r="AK91" i="23"/>
  <c r="AK89" i="23"/>
  <c r="AK93" i="23"/>
  <c r="BM92" i="23"/>
  <c r="BM87" i="23"/>
  <c r="BM90" i="23"/>
  <c r="BM89" i="23"/>
  <c r="BM93" i="23"/>
  <c r="BM91" i="23"/>
  <c r="BM88" i="23"/>
  <c r="AE87" i="23"/>
  <c r="AE92" i="23"/>
  <c r="AE90" i="23"/>
  <c r="AE88" i="23"/>
  <c r="AE91" i="23"/>
  <c r="AE89" i="23"/>
  <c r="BL88" i="23"/>
  <c r="BL90" i="23"/>
  <c r="BL87" i="23"/>
  <c r="BL92" i="23"/>
  <c r="BL91" i="23"/>
  <c r="BL89" i="23"/>
  <c r="BL93" i="23"/>
  <c r="AH90" i="23"/>
  <c r="AH89" i="23"/>
  <c r="AH92" i="23"/>
  <c r="AH91" i="23"/>
  <c r="AH93" i="23"/>
  <c r="AH87" i="23"/>
  <c r="AH88" i="23"/>
  <c r="BG92" i="23"/>
  <c r="BG93" i="23"/>
  <c r="BG91" i="23"/>
  <c r="BG87" i="23"/>
  <c r="BG88" i="23"/>
  <c r="BG90" i="23"/>
  <c r="BG89" i="23"/>
  <c r="AJ89" i="23"/>
  <c r="AJ92" i="23"/>
  <c r="AJ87" i="23"/>
  <c r="AJ90" i="23"/>
  <c r="AJ93" i="23"/>
  <c r="AJ91" i="23"/>
  <c r="AJ88" i="23"/>
  <c r="BP90" i="23"/>
  <c r="BP93" i="23"/>
  <c r="BP87" i="23"/>
  <c r="BP89" i="23"/>
  <c r="BP91" i="23"/>
  <c r="BP92" i="23"/>
  <c r="BP88" i="23"/>
  <c r="CG92" i="23"/>
  <c r="CG88" i="23"/>
  <c r="CG87" i="23"/>
  <c r="CG93" i="23"/>
  <c r="CG90" i="23"/>
  <c r="CG89" i="23"/>
  <c r="CG91" i="23"/>
  <c r="BJ91" i="23"/>
  <c r="BJ87" i="23"/>
  <c r="BJ93" i="23"/>
  <c r="BJ89" i="23"/>
  <c r="BJ90" i="23"/>
  <c r="BJ88" i="23"/>
  <c r="BJ92" i="23"/>
  <c r="Q91" i="23"/>
  <c r="Q88" i="23"/>
  <c r="Q90" i="23"/>
  <c r="Q93" i="23"/>
  <c r="Q92" i="23"/>
  <c r="Q87" i="23"/>
  <c r="Q89" i="23"/>
  <c r="CS88" i="23"/>
  <c r="CS89" i="23"/>
  <c r="CS90" i="23"/>
  <c r="CS92" i="23"/>
  <c r="CS87" i="23"/>
  <c r="CS93" i="23"/>
  <c r="CS91" i="23"/>
  <c r="BE90" i="23"/>
  <c r="BE89" i="23"/>
  <c r="BE88" i="23"/>
  <c r="BE93" i="23"/>
  <c r="BE91" i="23"/>
  <c r="BE92" i="23"/>
  <c r="BE87" i="23"/>
  <c r="V93" i="23"/>
  <c r="V90" i="23"/>
  <c r="V88" i="23"/>
  <c r="V92" i="23"/>
  <c r="V87" i="23"/>
  <c r="V91" i="23"/>
  <c r="V89" i="23"/>
  <c r="L92" i="23"/>
  <c r="L91" i="23"/>
  <c r="L87" i="23"/>
  <c r="L93" i="23"/>
  <c r="L89" i="23"/>
  <c r="L88" i="23"/>
  <c r="L90" i="23"/>
  <c r="AA91" i="23"/>
  <c r="AA93" i="23"/>
  <c r="AA89" i="23"/>
  <c r="AA92" i="23"/>
  <c r="AA88" i="23"/>
  <c r="AA90" i="23"/>
  <c r="AA87" i="23"/>
  <c r="AI88" i="23"/>
  <c r="AI92" i="23"/>
  <c r="AI90" i="23"/>
  <c r="AI91" i="23"/>
  <c r="AI93" i="23"/>
  <c r="AI87" i="23"/>
  <c r="AI89" i="23"/>
  <c r="BA93" i="23"/>
  <c r="BA87" i="23"/>
  <c r="BA88" i="23"/>
  <c r="BA89" i="23"/>
  <c r="BA92" i="23"/>
  <c r="BA91" i="23"/>
  <c r="BA90" i="23"/>
  <c r="BY87" i="23"/>
  <c r="BY92" i="23"/>
  <c r="BY88" i="23"/>
  <c r="BY90" i="23"/>
  <c r="BY93" i="23"/>
  <c r="BY91" i="23"/>
  <c r="BY89" i="23"/>
  <c r="W89" i="23"/>
  <c r="W87" i="23"/>
  <c r="W90" i="23"/>
  <c r="W92" i="23"/>
  <c r="W88" i="23"/>
  <c r="W93" i="23"/>
  <c r="W91" i="23"/>
  <c r="AF91" i="23"/>
  <c r="AF92" i="23"/>
  <c r="AF89" i="23"/>
  <c r="AF88" i="23"/>
  <c r="AF87" i="23"/>
  <c r="AF90" i="23"/>
  <c r="BD87" i="23"/>
  <c r="BD92" i="23"/>
  <c r="BD88" i="23"/>
  <c r="BD93" i="23"/>
  <c r="BD89" i="23"/>
  <c r="BD91" i="23"/>
  <c r="BD90" i="23"/>
  <c r="CK88" i="23"/>
  <c r="CK92" i="23"/>
  <c r="CK91" i="23"/>
  <c r="CK90" i="23"/>
  <c r="CK93" i="23"/>
  <c r="CK89" i="23"/>
  <c r="CK87" i="23"/>
  <c r="AP89" i="23"/>
  <c r="AP87" i="23"/>
  <c r="AP88" i="23"/>
  <c r="AP91" i="23"/>
  <c r="AP92" i="23"/>
  <c r="AP93" i="23"/>
  <c r="AP90" i="23"/>
  <c r="CL88" i="23"/>
  <c r="CL87" i="23"/>
  <c r="CL91" i="23"/>
  <c r="CL92" i="23"/>
  <c r="CL93" i="23"/>
  <c r="CL89" i="23"/>
  <c r="CL90" i="23"/>
  <c r="S92" i="23"/>
  <c r="S87" i="23"/>
  <c r="S91" i="23"/>
  <c r="S88" i="23"/>
  <c r="S90" i="23"/>
  <c r="S89" i="23"/>
  <c r="S93" i="23"/>
  <c r="CQ92" i="23"/>
  <c r="CQ93" i="23"/>
  <c r="CQ91" i="23"/>
  <c r="CQ90" i="23"/>
  <c r="CQ88" i="23"/>
  <c r="CQ89" i="23"/>
  <c r="CQ87" i="23"/>
  <c r="AL91" i="23"/>
  <c r="AL90" i="23"/>
  <c r="AL89" i="23"/>
  <c r="AL93" i="23"/>
  <c r="AL92" i="23"/>
  <c r="AL88" i="23"/>
  <c r="AL87" i="23"/>
  <c r="AM89" i="23"/>
  <c r="AM93" i="23"/>
  <c r="AM92" i="23"/>
  <c r="AM87" i="23"/>
  <c r="AM88" i="23"/>
  <c r="AM90" i="23"/>
  <c r="AM91" i="23"/>
  <c r="CE92" i="23"/>
  <c r="CE88" i="23"/>
  <c r="CE90" i="23"/>
  <c r="CE89" i="23"/>
  <c r="CE87" i="23"/>
  <c r="CE91" i="23"/>
  <c r="CE93" i="23"/>
  <c r="CC91" i="23"/>
  <c r="CC88" i="23"/>
  <c r="CC90" i="23"/>
  <c r="CC93" i="23"/>
  <c r="CC87" i="23"/>
  <c r="CC89" i="23"/>
  <c r="CC92" i="23"/>
  <c r="CF93" i="23"/>
  <c r="CF87" i="23"/>
  <c r="CF89" i="23"/>
  <c r="CF88" i="23"/>
  <c r="CF91" i="23"/>
  <c r="CF92" i="23"/>
  <c r="CF90" i="23"/>
  <c r="AT88" i="23"/>
  <c r="AT87" i="23"/>
  <c r="AT93" i="23"/>
  <c r="AT91" i="23"/>
  <c r="AT90" i="23"/>
  <c r="AT89" i="23"/>
  <c r="AT92" i="23"/>
  <c r="CP88" i="23"/>
  <c r="CP92" i="23"/>
  <c r="CP89" i="23"/>
  <c r="CP91" i="23"/>
  <c r="CP87" i="23"/>
  <c r="CP93" i="23"/>
  <c r="CP90" i="23"/>
  <c r="AU90" i="23"/>
  <c r="AU89" i="23"/>
  <c r="AU91" i="23"/>
  <c r="AU93" i="23"/>
  <c r="AU87" i="23"/>
  <c r="AU92" i="23"/>
  <c r="AU88" i="23"/>
  <c r="BK89" i="23"/>
  <c r="BK92" i="23"/>
  <c r="BK88" i="23"/>
  <c r="BK90" i="23"/>
  <c r="BK91" i="23"/>
  <c r="BK93" i="23"/>
  <c r="BK87" i="23"/>
  <c r="CR91" i="23"/>
  <c r="CR89" i="23"/>
  <c r="CR88" i="23"/>
  <c r="CR93" i="23"/>
  <c r="CR87" i="23"/>
  <c r="CR92" i="23"/>
  <c r="CR90" i="23"/>
  <c r="CB93" i="23"/>
  <c r="CB92" i="23"/>
  <c r="CB90" i="23"/>
  <c r="CB88" i="23"/>
  <c r="CB87" i="23"/>
  <c r="CB91" i="23"/>
  <c r="CB89" i="23"/>
  <c r="Y93" i="23"/>
  <c r="Y91" i="23"/>
  <c r="Y92" i="23"/>
  <c r="Y88" i="23"/>
  <c r="Y87" i="23"/>
  <c r="Y90" i="23"/>
  <c r="Y89" i="23"/>
  <c r="BN90" i="23"/>
  <c r="BN91" i="23"/>
  <c r="BN92" i="23"/>
  <c r="BN89" i="23"/>
  <c r="BN87" i="23"/>
  <c r="BN93" i="23"/>
  <c r="BN88" i="23"/>
  <c r="AC92" i="23"/>
  <c r="AC90" i="23"/>
  <c r="AC87" i="23"/>
  <c r="AC89" i="23"/>
  <c r="AC88" i="23"/>
  <c r="AC91" i="23"/>
  <c r="AB87" i="23"/>
  <c r="AB89" i="23"/>
  <c r="AB91" i="23"/>
  <c r="AB93" i="23"/>
  <c r="AB92" i="23"/>
  <c r="AB90" i="23"/>
  <c r="AB88" i="23"/>
  <c r="AW90" i="23"/>
  <c r="AW93" i="23"/>
  <c r="AW91" i="23"/>
  <c r="AW92" i="23"/>
  <c r="AW88" i="23"/>
  <c r="AW87" i="23"/>
  <c r="AW89" i="23"/>
  <c r="CO87" i="23"/>
  <c r="CO92" i="23"/>
  <c r="CO90" i="23"/>
  <c r="CO91" i="23"/>
  <c r="CO93" i="23"/>
  <c r="CO88" i="23"/>
  <c r="CO89" i="23"/>
  <c r="AZ90" i="23"/>
  <c r="AZ91" i="23"/>
  <c r="AZ89" i="23"/>
  <c r="AZ92" i="23"/>
  <c r="AZ88" i="23"/>
  <c r="AZ87" i="23"/>
  <c r="AZ93" i="23"/>
  <c r="BH88" i="23"/>
  <c r="BH90" i="23"/>
  <c r="BH93" i="23"/>
  <c r="BH87" i="23"/>
  <c r="BH89" i="23"/>
  <c r="BH92" i="23"/>
  <c r="BH91" i="23"/>
  <c r="AO92" i="23"/>
  <c r="AO87" i="23"/>
  <c r="AO93" i="23"/>
  <c r="AO91" i="23"/>
  <c r="AO88" i="23"/>
  <c r="AO89" i="23"/>
  <c r="AO90" i="23"/>
  <c r="U88" i="23"/>
  <c r="U89" i="23"/>
  <c r="U92" i="23"/>
  <c r="U87" i="23"/>
  <c r="U93" i="23"/>
  <c r="U91" i="23"/>
  <c r="U90" i="23"/>
  <c r="AS90" i="23"/>
  <c r="AS91" i="23"/>
  <c r="AS89" i="23"/>
  <c r="AS93" i="23"/>
  <c r="AS88" i="23"/>
  <c r="AS87" i="23"/>
  <c r="AS92" i="23"/>
  <c r="BR89" i="23"/>
  <c r="BR87" i="23"/>
  <c r="BR90" i="23"/>
  <c r="BR92" i="23"/>
  <c r="BR88" i="23"/>
  <c r="BR91" i="23"/>
  <c r="BR93" i="23"/>
  <c r="O87" i="23"/>
  <c r="O91" i="23"/>
  <c r="O90" i="23"/>
  <c r="O92" i="23"/>
  <c r="O89" i="23"/>
  <c r="O93" i="23"/>
  <c r="O88" i="23"/>
  <c r="BC92" i="23"/>
  <c r="BC91" i="23"/>
  <c r="BC89" i="23"/>
  <c r="BC87" i="23"/>
  <c r="BC88" i="23"/>
  <c r="BC90" i="23"/>
  <c r="BC93" i="23"/>
  <c r="CA91" i="23"/>
  <c r="CA90" i="23"/>
  <c r="CA92" i="23"/>
  <c r="CA88" i="23"/>
  <c r="CA89" i="23"/>
  <c r="CA87" i="23"/>
  <c r="CA93" i="23"/>
  <c r="P92" i="23"/>
  <c r="P90" i="23"/>
  <c r="P87" i="23"/>
  <c r="P93" i="23"/>
  <c r="P88" i="23"/>
  <c r="P89" i="23"/>
  <c r="P91" i="23"/>
  <c r="R87" i="23"/>
  <c r="R93" i="23"/>
  <c r="R92" i="23"/>
  <c r="R88" i="23"/>
  <c r="R91" i="23"/>
  <c r="R90" i="23"/>
  <c r="R89" i="23"/>
  <c r="BF91" i="23"/>
  <c r="BF90" i="23"/>
  <c r="BF93" i="23"/>
  <c r="BF87" i="23"/>
  <c r="BF89" i="23"/>
  <c r="BF88" i="23"/>
  <c r="BF92" i="23"/>
  <c r="T13" i="41"/>
  <c r="AG13" i="41"/>
  <c r="AH13" i="41"/>
  <c r="AH129" i="23"/>
  <c r="AA129" i="23"/>
  <c r="AF17" i="35"/>
  <c r="BD17" i="35"/>
  <c r="BP17" i="35"/>
  <c r="AE17" i="35"/>
  <c r="AE13" i="41"/>
  <c r="BN17" i="35"/>
  <c r="R17" i="35"/>
  <c r="R13" i="41"/>
  <c r="BV17" i="35"/>
  <c r="BS17" i="35"/>
  <c r="BS13" i="41"/>
  <c r="BL17" i="35"/>
  <c r="M17" i="35"/>
  <c r="M13" i="41"/>
  <c r="CT17" i="35"/>
  <c r="CT13" i="41"/>
  <c r="W17" i="35"/>
  <c r="W13" i="41"/>
  <c r="P17" i="35"/>
  <c r="P13" i="41"/>
  <c r="AN17" i="35"/>
  <c r="AN13" i="41"/>
  <c r="AX17" i="35"/>
  <c r="CL17" i="35"/>
  <c r="AK114" i="13"/>
  <c r="AQ17" i="35"/>
  <c r="AY17" i="35"/>
  <c r="BW17" i="35"/>
  <c r="CM11" i="22"/>
  <c r="CH11" i="22"/>
  <c r="CI17" i="35"/>
  <c r="CC17" i="35"/>
  <c r="AZ17" i="35"/>
  <c r="BX11" i="22"/>
  <c r="BQ11" i="22"/>
  <c r="BZ17" i="35"/>
  <c r="CJ11" i="22"/>
  <c r="BY11" i="22"/>
  <c r="AL11" i="22"/>
  <c r="BR17" i="35"/>
  <c r="CP11" i="22"/>
  <c r="CS17" i="35"/>
  <c r="BK11" i="22"/>
  <c r="CT11" i="22"/>
  <c r="P11" i="22"/>
  <c r="X17" i="35"/>
  <c r="Y11" i="22"/>
  <c r="CD17" i="35"/>
  <c r="AI17" i="35"/>
  <c r="BO11" i="22"/>
  <c r="CM17" i="35"/>
  <c r="CN17" i="35"/>
  <c r="AG11" i="22"/>
  <c r="T11" i="22"/>
  <c r="AB17" i="35"/>
  <c r="AJ17" i="35"/>
  <c r="BP11" i="22"/>
  <c r="AS17" i="35"/>
  <c r="BA17" i="35"/>
  <c r="AW11" i="22"/>
  <c r="N17" i="35"/>
  <c r="AD17" i="35"/>
  <c r="BB17" i="35"/>
  <c r="CP17" i="35"/>
  <c r="Q17" i="35"/>
  <c r="AU17" i="35"/>
  <c r="BC11" i="22"/>
  <c r="BK17" i="35"/>
  <c r="CR11" i="22"/>
  <c r="X11" i="22"/>
  <c r="CB11" i="22"/>
  <c r="Y17" i="35"/>
  <c r="Z17" i="35"/>
  <c r="AP11" i="22"/>
  <c r="AX11" i="22"/>
  <c r="BF11" i="22"/>
  <c r="BV11" i="22"/>
  <c r="CD11" i="22"/>
  <c r="S17" i="35"/>
  <c r="AA17" i="35"/>
  <c r="BG11" i="22"/>
  <c r="BO17" i="35"/>
  <c r="CE17" i="35"/>
  <c r="CU17" i="35"/>
  <c r="CO17" i="35"/>
  <c r="AB11" i="22"/>
  <c r="CJ17" i="35"/>
  <c r="AO11" i="22"/>
  <c r="BU17" i="35"/>
  <c r="BJ17" i="35"/>
  <c r="CQ17" i="35"/>
  <c r="AW17" i="35"/>
  <c r="AD11" i="22"/>
  <c r="BR11" i="22"/>
  <c r="Q11" i="22"/>
  <c r="BC17" i="35"/>
  <c r="CA17" i="35"/>
  <c r="AF11" i="22"/>
  <c r="BT17" i="35"/>
  <c r="CK17" i="35"/>
  <c r="AH17" i="35"/>
  <c r="AP17" i="35"/>
  <c r="BN11" i="22"/>
  <c r="AA11" i="22"/>
  <c r="AQ11" i="22"/>
  <c r="BW11" i="22"/>
  <c r="CE11" i="22"/>
  <c r="CU11" i="22"/>
  <c r="CN11" i="22"/>
  <c r="CH17" i="35"/>
  <c r="CI11" i="22"/>
  <c r="CC11" i="22"/>
  <c r="AJ11" i="22"/>
  <c r="CF17" i="35"/>
  <c r="AO17" i="35"/>
  <c r="M11" i="22"/>
  <c r="U17" i="35"/>
  <c r="AS11" i="22"/>
  <c r="BA11" i="22"/>
  <c r="BM17" i="35"/>
  <c r="V17" i="35"/>
  <c r="AT11" i="22"/>
  <c r="CS11" i="22"/>
  <c r="O17" i="35"/>
  <c r="AM17" i="35"/>
  <c r="AU11" i="22"/>
  <c r="BS11" i="22"/>
  <c r="BT11" i="22"/>
  <c r="Z11" i="22"/>
  <c r="BX17" i="35"/>
  <c r="BQ17" i="35"/>
  <c r="CG17" i="35"/>
  <c r="BZ11" i="22"/>
  <c r="AC17" i="35"/>
  <c r="AK17" i="35"/>
  <c r="BY17" i="35"/>
  <c r="BJ11" i="22"/>
  <c r="CQ11" i="22"/>
  <c r="N11" i="22"/>
  <c r="V11" i="22"/>
  <c r="AL17" i="35"/>
  <c r="AT17" i="35"/>
  <c r="W11" i="22"/>
  <c r="AM11" i="22"/>
  <c r="CR17" i="35"/>
  <c r="BE17" i="35"/>
  <c r="AV17" i="35"/>
  <c r="BL11" i="22"/>
  <c r="CK11" i="22"/>
  <c r="T17" i="35"/>
  <c r="AR17" i="35"/>
  <c r="AZ11" i="22"/>
  <c r="BH17" i="35"/>
  <c r="CF11" i="22"/>
  <c r="BU11" i="22"/>
  <c r="U11" i="22"/>
  <c r="AC11" i="22"/>
  <c r="AK11" i="22"/>
  <c r="BM11" i="22"/>
  <c r="BB11" i="22"/>
  <c r="O11" i="22"/>
  <c r="AE11" i="22"/>
  <c r="CA11" i="22"/>
  <c r="BE11" i="22"/>
  <c r="AN11" i="22"/>
  <c r="AV11" i="22"/>
  <c r="BD11" i="22"/>
  <c r="CB17" i="35"/>
  <c r="R11" i="22"/>
  <c r="BF17" i="35"/>
  <c r="CL11" i="22"/>
  <c r="AY11" i="22"/>
  <c r="BI17" i="35"/>
  <c r="AG17" i="35"/>
  <c r="L41" i="23"/>
  <c r="L42" i="23" s="1"/>
  <c r="L43" i="23" s="1"/>
  <c r="AI11" i="22"/>
  <c r="BG17" i="35"/>
  <c r="BI11" i="22"/>
  <c r="L17" i="35"/>
  <c r="O45" i="23"/>
  <c r="O46" i="23" s="1"/>
  <c r="O47" i="23" s="1"/>
  <c r="BH45" i="23"/>
  <c r="BH46" i="23" s="1"/>
  <c r="BH47" i="23" s="1"/>
  <c r="CJ45" i="23"/>
  <c r="CJ46" i="23" s="1"/>
  <c r="CJ47" i="23" s="1"/>
  <c r="BQ45" i="23"/>
  <c r="BQ46" i="23" s="1"/>
  <c r="BQ47" i="23" s="1"/>
  <c r="AW45" i="23"/>
  <c r="AW46" i="23" s="1"/>
  <c r="AW47" i="23" s="1"/>
  <c r="AA45" i="23"/>
  <c r="AA46" i="23" s="1"/>
  <c r="AA47" i="23" s="1"/>
  <c r="AS45" i="23"/>
  <c r="AS46" i="23" s="1"/>
  <c r="AS47" i="23" s="1"/>
  <c r="AI45" i="23"/>
  <c r="AI46" i="23" s="1"/>
  <c r="AI47" i="23" s="1"/>
  <c r="AG13" i="44"/>
  <c r="T41" i="23"/>
  <c r="T42" i="23" s="1"/>
  <c r="AR45" i="23"/>
  <c r="AR46" i="23" s="1"/>
  <c r="AR47" i="23" s="1"/>
  <c r="CS41" i="23"/>
  <c r="CS42" i="23" s="1"/>
  <c r="CS43" i="23" s="1"/>
  <c r="AY41" i="23"/>
  <c r="AY42" i="23" s="1"/>
  <c r="CB45" i="23"/>
  <c r="CB46" i="23" s="1"/>
  <c r="CB47" i="23" s="1"/>
  <c r="AX45" i="23"/>
  <c r="AX46" i="23" s="1"/>
  <c r="AX47" i="23" s="1"/>
  <c r="CD41" i="23"/>
  <c r="CD42" i="23" s="1"/>
  <c r="BA41" i="23"/>
  <c r="BA42" i="23" s="1"/>
  <c r="CQ41" i="23"/>
  <c r="CQ42" i="23" s="1"/>
  <c r="CQ43" i="23" s="1"/>
  <c r="CM45" i="23"/>
  <c r="CM46" i="23" s="1"/>
  <c r="CM47" i="23" s="1"/>
  <c r="P41" i="23"/>
  <c r="P42" i="23" s="1"/>
  <c r="AN41" i="23"/>
  <c r="AN42" i="23" s="1"/>
  <c r="AN43" i="23" s="1"/>
  <c r="BV41" i="23"/>
  <c r="BV42" i="23" s="1"/>
  <c r="AN45" i="23"/>
  <c r="AN46" i="23" s="1"/>
  <c r="AN47" i="23" s="1"/>
  <c r="AR41" i="23"/>
  <c r="AR42" i="23" s="1"/>
  <c r="O41" i="23"/>
  <c r="O42" i="23" s="1"/>
  <c r="O43" i="23" s="1"/>
  <c r="CF41" i="23"/>
  <c r="CF42" i="23" s="1"/>
  <c r="CF43" i="23" s="1"/>
  <c r="W41" i="23"/>
  <c r="W42" i="23" s="1"/>
  <c r="W43" i="23" s="1"/>
  <c r="BZ41" i="23"/>
  <c r="BZ42" i="23" s="1"/>
  <c r="BZ43" i="23" s="1"/>
  <c r="AU41" i="23"/>
  <c r="AU42" i="23" s="1"/>
  <c r="AO41" i="23"/>
  <c r="AO42" i="23" s="1"/>
  <c r="AO43" i="23" s="1"/>
  <c r="CI41" i="23"/>
  <c r="CI42" i="23" s="1"/>
  <c r="CI43" i="23" s="1"/>
  <c r="AK41" i="23"/>
  <c r="AK42" i="23" s="1"/>
  <c r="AK43" i="23" s="1"/>
  <c r="AV41" i="23"/>
  <c r="AV42" i="23" s="1"/>
  <c r="AV43" i="23" s="1"/>
  <c r="BY45" i="23"/>
  <c r="BY46" i="23" s="1"/>
  <c r="BY47" i="23" s="1"/>
  <c r="BO41" i="23"/>
  <c r="BO42" i="23" s="1"/>
  <c r="BO43" i="23" s="1"/>
  <c r="AJ41" i="23"/>
  <c r="AJ42" i="23" s="1"/>
  <c r="AJ43" i="23" s="1"/>
  <c r="CJ41" i="23"/>
  <c r="CJ42" i="23" s="1"/>
  <c r="CJ43" i="23" s="1"/>
  <c r="N41" i="23"/>
  <c r="N42" i="23" s="1"/>
  <c r="BK41" i="23"/>
  <c r="BK42" i="23" s="1"/>
  <c r="BD41" i="23"/>
  <c r="BD42" i="23" s="1"/>
  <c r="BD43" i="23" s="1"/>
  <c r="CL41" i="23"/>
  <c r="CL42" i="23" s="1"/>
  <c r="CL43" i="23" s="1"/>
  <c r="BW41" i="23"/>
  <c r="BW42" i="23" s="1"/>
  <c r="V41" i="23"/>
  <c r="V42" i="23" s="1"/>
  <c r="BS41" i="23"/>
  <c r="BS42" i="23" s="1"/>
  <c r="BT41" i="23"/>
  <c r="BT42" i="23" s="1"/>
  <c r="BT43" i="23" s="1"/>
  <c r="CN41" i="23"/>
  <c r="CN42" i="23" s="1"/>
  <c r="AG57" i="23"/>
  <c r="AG58" i="23"/>
  <c r="AZ41" i="23"/>
  <c r="AZ42" i="23" s="1"/>
  <c r="M41" i="23"/>
  <c r="M42" i="23" s="1"/>
  <c r="M43" i="23" s="1"/>
  <c r="AL41" i="23"/>
  <c r="AL42" i="23" s="1"/>
  <c r="AL43" i="23" s="1"/>
  <c r="CA41" i="23"/>
  <c r="CA42" i="23" s="1"/>
  <c r="Y41" i="23"/>
  <c r="Y42" i="23" s="1"/>
  <c r="Y43" i="23" s="1"/>
  <c r="S11" i="22"/>
  <c r="S41" i="23"/>
  <c r="S42" i="23" s="1"/>
  <c r="S43" i="23" s="1"/>
  <c r="CK45" i="23"/>
  <c r="CK46" i="23" s="1"/>
  <c r="CK47" i="23" s="1"/>
  <c r="BI41" i="23"/>
  <c r="BI42" i="23" s="1"/>
  <c r="BI43" i="23" s="1"/>
  <c r="BH41" i="23"/>
  <c r="BH42" i="23" s="1"/>
  <c r="U41" i="23"/>
  <c r="U42" i="23" s="1"/>
  <c r="U43" i="23" s="1"/>
  <c r="BR41" i="23"/>
  <c r="BR42" i="23" s="1"/>
  <c r="CR41" i="23"/>
  <c r="CR42" i="23" s="1"/>
  <c r="Z41" i="23"/>
  <c r="Z42" i="23" s="1"/>
  <c r="Z43" i="23" s="1"/>
  <c r="BX41" i="23"/>
  <c r="BX42" i="23" s="1"/>
  <c r="BX43" i="23" s="1"/>
  <c r="CT41" i="23"/>
  <c r="CT42" i="23" s="1"/>
  <c r="CT43" i="23" s="1"/>
  <c r="AP41" i="23"/>
  <c r="AP42" i="23" s="1"/>
  <c r="AP43" i="23" s="1"/>
  <c r="CR45" i="23"/>
  <c r="CR46" i="23" s="1"/>
  <c r="CR47" i="23" s="1"/>
  <c r="N45" i="23"/>
  <c r="N46" i="23" s="1"/>
  <c r="N47" i="23" s="1"/>
  <c r="CG41" i="23"/>
  <c r="CG42" i="23" s="1"/>
  <c r="CG43" i="23" s="1"/>
  <c r="BY41" i="23"/>
  <c r="BY42" i="23" s="1"/>
  <c r="BY43" i="23" s="1"/>
  <c r="CE41" i="23"/>
  <c r="CE42" i="23" s="1"/>
  <c r="CE43" i="23" s="1"/>
  <c r="AG41" i="23"/>
  <c r="AG42" i="23" s="1"/>
  <c r="AD41" i="23"/>
  <c r="AD42" i="23" s="1"/>
  <c r="AD43" i="23" s="1"/>
  <c r="AA41" i="23"/>
  <c r="AA42" i="23" s="1"/>
  <c r="CM41" i="23"/>
  <c r="CM42" i="23" s="1"/>
  <c r="CC41" i="23"/>
  <c r="CC42" i="23" s="1"/>
  <c r="CC43" i="23" s="1"/>
  <c r="AI41" i="23"/>
  <c r="AI42" i="23" s="1"/>
  <c r="AI43" i="23" s="1"/>
  <c r="CU41" i="23"/>
  <c r="CU42" i="23" s="1"/>
  <c r="BP41" i="23"/>
  <c r="BP42" i="23" s="1"/>
  <c r="BU41" i="23"/>
  <c r="BU42" i="23" s="1"/>
  <c r="BU43" i="23" s="1"/>
  <c r="BJ41" i="23"/>
  <c r="BJ42" i="23" s="1"/>
  <c r="BJ43" i="23" s="1"/>
  <c r="AT41" i="23"/>
  <c r="AT42" i="23" s="1"/>
  <c r="AT43" i="23" s="1"/>
  <c r="AE42" i="23"/>
  <c r="AE43" i="23" s="1"/>
  <c r="BE41" i="23"/>
  <c r="BE42" i="23" s="1"/>
  <c r="BE43" i="23" s="1"/>
  <c r="BL41" i="23"/>
  <c r="BL42" i="23" s="1"/>
  <c r="BL43" i="23" s="1"/>
  <c r="AH41" i="23"/>
  <c r="AH42" i="23" s="1"/>
  <c r="AH43" i="23" s="1"/>
  <c r="AX41" i="23"/>
  <c r="AX42" i="23" s="1"/>
  <c r="AX43" i="23" s="1"/>
  <c r="AQ41" i="23"/>
  <c r="AQ42" i="23" s="1"/>
  <c r="AQ43" i="23" s="1"/>
  <c r="BB41" i="23"/>
  <c r="BB42" i="23" s="1"/>
  <c r="BB43" i="23" s="1"/>
  <c r="AM41" i="23"/>
  <c r="AM42" i="23" s="1"/>
  <c r="AM43" i="23" s="1"/>
  <c r="BF41" i="23"/>
  <c r="BF42" i="23" s="1"/>
  <c r="AW41" i="23"/>
  <c r="AW42" i="23" s="1"/>
  <c r="AW43" i="23" s="1"/>
  <c r="CB41" i="23"/>
  <c r="CB42" i="23" s="1"/>
  <c r="BN41" i="23"/>
  <c r="BN42" i="23" s="1"/>
  <c r="BG41" i="23"/>
  <c r="BG42" i="23" s="1"/>
  <c r="BG43" i="23" s="1"/>
  <c r="CO41" i="23"/>
  <c r="CO42" i="23" s="1"/>
  <c r="AB41" i="23"/>
  <c r="AB42" i="23" s="1"/>
  <c r="AB43" i="23" s="1"/>
  <c r="BQ41" i="23"/>
  <c r="BQ42" i="23" s="1"/>
  <c r="AC41" i="23"/>
  <c r="AC42" i="23" s="1"/>
  <c r="AC43" i="23" s="1"/>
  <c r="BM41" i="23"/>
  <c r="BM42" i="23" s="1"/>
  <c r="CP41" i="23"/>
  <c r="CP42" i="23" s="1"/>
  <c r="CP43" i="23" s="1"/>
  <c r="BC41" i="23"/>
  <c r="BC42" i="23" s="1"/>
  <c r="X41" i="23"/>
  <c r="X42" i="23" s="1"/>
  <c r="CH41" i="23"/>
  <c r="CH42" i="23" s="1"/>
  <c r="Q41" i="23"/>
  <c r="Q42" i="23" s="1"/>
  <c r="Q43" i="23" s="1"/>
  <c r="AF41" i="23"/>
  <c r="AF42" i="23" s="1"/>
  <c r="CK41" i="23"/>
  <c r="CK42" i="23" s="1"/>
  <c r="AS41" i="23"/>
  <c r="AS42" i="23" s="1"/>
  <c r="AS43" i="23" s="1"/>
  <c r="R41" i="23"/>
  <c r="R42" i="23" s="1"/>
  <c r="R43" i="23" s="1"/>
  <c r="BH300" i="23"/>
  <c r="BH31" i="46" s="1"/>
  <c r="BH290" i="23"/>
  <c r="BH26" i="46" s="1"/>
  <c r="BH42" i="46" s="1"/>
  <c r="O13" i="23"/>
  <c r="AR13" i="23"/>
  <c r="P13" i="23"/>
  <c r="AZ13" i="23"/>
  <c r="Q13" i="23"/>
  <c r="BH13" i="23"/>
  <c r="R13" i="23"/>
  <c r="BP13" i="23"/>
  <c r="BX13" i="23"/>
  <c r="S13" i="23"/>
  <c r="AJ13" i="23"/>
  <c r="CF13" i="23"/>
  <c r="M13" i="23"/>
  <c r="CN13" i="23"/>
  <c r="AB13" i="23"/>
  <c r="N13" i="23"/>
  <c r="CV13" i="23"/>
  <c r="T13" i="23"/>
  <c r="BW13" i="23"/>
  <c r="AW13" i="23"/>
  <c r="BT13" i="23"/>
  <c r="BC13" i="23"/>
  <c r="CU13" i="23"/>
  <c r="BB13" i="23"/>
  <c r="CM13" i="23"/>
  <c r="BY13" i="23"/>
  <c r="AP13" i="23"/>
  <c r="AQ13" i="23"/>
  <c r="AO13" i="23"/>
  <c r="BL13" i="23"/>
  <c r="AU13" i="23"/>
  <c r="BO13" i="23"/>
  <c r="AT13" i="23"/>
  <c r="BG13" i="23"/>
  <c r="BQ13" i="23"/>
  <c r="BI13" i="23"/>
  <c r="CS13" i="23"/>
  <c r="AG13" i="23"/>
  <c r="BD13" i="23"/>
  <c r="CE13" i="23"/>
  <c r="AM13" i="23"/>
  <c r="AL13" i="23"/>
  <c r="AN13" i="23"/>
  <c r="AA13" i="23"/>
  <c r="CI13" i="23"/>
  <c r="CH13" i="23"/>
  <c r="AS13" i="23"/>
  <c r="AC13" i="23"/>
  <c r="BE13" i="23"/>
  <c r="CK13" i="23"/>
  <c r="Y13" i="23"/>
  <c r="AV13" i="23"/>
  <c r="AY13" i="23"/>
  <c r="CQ13" i="23"/>
  <c r="AE13" i="23"/>
  <c r="CP13" i="23"/>
  <c r="AD13" i="23"/>
  <c r="BA13" i="23"/>
  <c r="CC13" i="23"/>
  <c r="W13" i="23"/>
  <c r="V13" i="23"/>
  <c r="CD13" i="23"/>
  <c r="BF13" i="23"/>
  <c r="BJ13" i="23"/>
  <c r="CG13" i="23"/>
  <c r="CT13" i="23"/>
  <c r="BU13" i="23"/>
  <c r="CR13" i="23"/>
  <c r="AF13" i="23"/>
  <c r="CA13" i="23"/>
  <c r="CL13" i="23"/>
  <c r="BZ13" i="23"/>
  <c r="AK13" i="23"/>
  <c r="BN13" i="23"/>
  <c r="BM13" i="23"/>
  <c r="CJ13" i="23"/>
  <c r="X13" i="23"/>
  <c r="BV13" i="23"/>
  <c r="BS13" i="23"/>
  <c r="BR13" i="23"/>
  <c r="CO13" i="23"/>
  <c r="AH13" i="23"/>
  <c r="CB13" i="23"/>
  <c r="BK13" i="23"/>
  <c r="Z13" i="23"/>
  <c r="AI13" i="23"/>
  <c r="U13" i="23"/>
  <c r="AX13" i="23"/>
  <c r="Q7" i="22"/>
  <c r="Q129" i="23"/>
  <c r="Z7" i="22"/>
  <c r="Z129" i="23"/>
  <c r="BF7" i="22"/>
  <c r="BF129" i="23"/>
  <c r="AZ7" i="22"/>
  <c r="AZ129" i="23"/>
  <c r="CI7" i="22"/>
  <c r="CI129" i="23"/>
  <c r="AQ7" i="22"/>
  <c r="AQ129" i="23"/>
  <c r="BW7" i="22"/>
  <c r="BW129" i="23"/>
  <c r="N7" i="22"/>
  <c r="N129" i="23"/>
  <c r="T7" i="22"/>
  <c r="T129" i="23"/>
  <c r="BH7" i="22"/>
  <c r="BH129" i="23"/>
  <c r="BK7" i="22"/>
  <c r="BK129" i="23"/>
  <c r="AK7" i="22"/>
  <c r="AK129" i="23"/>
  <c r="BQ7" i="22"/>
  <c r="BQ129" i="23"/>
  <c r="AD7" i="22"/>
  <c r="AD129" i="23"/>
  <c r="P7" i="22"/>
  <c r="P129" i="23"/>
  <c r="CC7" i="22"/>
  <c r="CC129" i="23"/>
  <c r="AH7" i="22"/>
  <c r="BN7" i="22"/>
  <c r="BN129" i="23"/>
  <c r="AL7" i="22"/>
  <c r="AL129" i="23"/>
  <c r="S7" i="22"/>
  <c r="S129" i="23"/>
  <c r="AY7" i="22"/>
  <c r="AY129" i="23"/>
  <c r="CE7" i="22"/>
  <c r="CE129" i="23"/>
  <c r="BZ7" i="22"/>
  <c r="BZ129" i="23"/>
  <c r="AB7" i="22"/>
  <c r="AB129" i="23"/>
  <c r="CN7" i="22"/>
  <c r="CN129" i="23"/>
  <c r="M7" i="22"/>
  <c r="M129" i="23"/>
  <c r="AS7" i="22"/>
  <c r="AS129" i="23"/>
  <c r="BY7" i="22"/>
  <c r="BY129" i="23"/>
  <c r="BR7" i="22"/>
  <c r="BR129" i="23"/>
  <c r="X7" i="22"/>
  <c r="BD7" i="22"/>
  <c r="BD129" i="23"/>
  <c r="CJ7" i="22"/>
  <c r="CJ129" i="23"/>
  <c r="CP7" i="22"/>
  <c r="CP129" i="23"/>
  <c r="Y7" i="22"/>
  <c r="Y129" i="23"/>
  <c r="BE7" i="22"/>
  <c r="BE129" i="23"/>
  <c r="CK7" i="22"/>
  <c r="CK129" i="23"/>
  <c r="CU7" i="22"/>
  <c r="CU129" i="23"/>
  <c r="AU7" i="22"/>
  <c r="AU129" i="23"/>
  <c r="BB7" i="22"/>
  <c r="BB129" i="23"/>
  <c r="AP7" i="22"/>
  <c r="AP129" i="23"/>
  <c r="CD7" i="22"/>
  <c r="CD129" i="23"/>
  <c r="BJ7" i="22"/>
  <c r="BJ129" i="23"/>
  <c r="AA7" i="22"/>
  <c r="BG7" i="22"/>
  <c r="BG129" i="23"/>
  <c r="CM7" i="22"/>
  <c r="CM129" i="23"/>
  <c r="BC7" i="22"/>
  <c r="BC129" i="23"/>
  <c r="AJ7" i="22"/>
  <c r="AJ129" i="23"/>
  <c r="AT7" i="22"/>
  <c r="AT129" i="23"/>
  <c r="U7" i="22"/>
  <c r="U129" i="23"/>
  <c r="BA7" i="22"/>
  <c r="BA129" i="23"/>
  <c r="CG7" i="22"/>
  <c r="CG129" i="23"/>
  <c r="AM7" i="22"/>
  <c r="AM129" i="23"/>
  <c r="AV7" i="22"/>
  <c r="AV129" i="23"/>
  <c r="CL7" i="22"/>
  <c r="CL129" i="23"/>
  <c r="AF7" i="22"/>
  <c r="AF129" i="23"/>
  <c r="BL7" i="22"/>
  <c r="BL129" i="23"/>
  <c r="CR7" i="22"/>
  <c r="CR129" i="23"/>
  <c r="AE7" i="22"/>
  <c r="AE129" i="23"/>
  <c r="AG7" i="22"/>
  <c r="AG129" i="23"/>
  <c r="BM7" i="22"/>
  <c r="BM129" i="23"/>
  <c r="CS7" i="22"/>
  <c r="CS129" i="23"/>
  <c r="CF7" i="22"/>
  <c r="CF129" i="23"/>
  <c r="CA7" i="22"/>
  <c r="CA129" i="23"/>
  <c r="CB7" i="22"/>
  <c r="CB129" i="23"/>
  <c r="CH7" i="22"/>
  <c r="CH129" i="23"/>
  <c r="AX7" i="22"/>
  <c r="AX129" i="23"/>
  <c r="CT7" i="22"/>
  <c r="CT129" i="23"/>
  <c r="W7" i="22"/>
  <c r="W129" i="23"/>
  <c r="AI7" i="22"/>
  <c r="AI129" i="23"/>
  <c r="BO7" i="22"/>
  <c r="BO129" i="23"/>
  <c r="BP7" i="22"/>
  <c r="BP129" i="23"/>
  <c r="L7" i="22"/>
  <c r="L129" i="23"/>
  <c r="AR7" i="22"/>
  <c r="AR129" i="23"/>
  <c r="O7" i="22"/>
  <c r="O129" i="23"/>
  <c r="AC129" i="23"/>
  <c r="BI7" i="22"/>
  <c r="BI129" i="23"/>
  <c r="CO7" i="22"/>
  <c r="CO129" i="23"/>
  <c r="CQ7" i="22"/>
  <c r="CQ129" i="23"/>
  <c r="AW7" i="22"/>
  <c r="AW129" i="23"/>
  <c r="AN7" i="22"/>
  <c r="AN129" i="23"/>
  <c r="BT7" i="22"/>
  <c r="BT129" i="23"/>
  <c r="BX7" i="22"/>
  <c r="BX129" i="23"/>
  <c r="BS7" i="22"/>
  <c r="BS129" i="23"/>
  <c r="AO7" i="22"/>
  <c r="AO129" i="23"/>
  <c r="BU7" i="22"/>
  <c r="BU129" i="23"/>
  <c r="BV7" i="22"/>
  <c r="BV129" i="23"/>
  <c r="V7" i="22"/>
  <c r="V129" i="23"/>
  <c r="R7" i="22"/>
  <c r="R129" i="23"/>
  <c r="CJ114" i="13"/>
  <c r="AG114" i="13"/>
  <c r="L114" i="13"/>
  <c r="BF9" i="22"/>
  <c r="BF30" i="22" s="1"/>
  <c r="BF114" i="13"/>
  <c r="BA9" i="22"/>
  <c r="BA30" i="22" s="1"/>
  <c r="BA114" i="13"/>
  <c r="BN9" i="22"/>
  <c r="BN30" i="22" s="1"/>
  <c r="BN114" i="13"/>
  <c r="S9" i="22"/>
  <c r="S30" i="22" s="1"/>
  <c r="S114" i="13"/>
  <c r="CE9" i="22"/>
  <c r="CE30" i="22" s="1"/>
  <c r="CE114" i="13"/>
  <c r="T9" i="22"/>
  <c r="T30" i="22" s="1"/>
  <c r="T114" i="13"/>
  <c r="BK9" i="22"/>
  <c r="BK114" i="13"/>
  <c r="BI9" i="22"/>
  <c r="BI30" i="22" s="1"/>
  <c r="BI114" i="13"/>
  <c r="AL9" i="22"/>
  <c r="AL114" i="13"/>
  <c r="W9" i="22"/>
  <c r="W114" i="13"/>
  <c r="X9" i="22"/>
  <c r="X114" i="13"/>
  <c r="CQ9" i="22"/>
  <c r="CQ30" i="22" s="1"/>
  <c r="CQ114" i="13"/>
  <c r="O9" i="22"/>
  <c r="O114" i="13"/>
  <c r="R9" i="22"/>
  <c r="R30" i="22" s="1"/>
  <c r="R114" i="13"/>
  <c r="BV9" i="22"/>
  <c r="BV114" i="13"/>
  <c r="AA9" i="22"/>
  <c r="AA30" i="22" s="1"/>
  <c r="AA114" i="13"/>
  <c r="CM9" i="22"/>
  <c r="CM114" i="13"/>
  <c r="AB9" i="22"/>
  <c r="AB30" i="22" s="1"/>
  <c r="AB114" i="13"/>
  <c r="CS9" i="22"/>
  <c r="CS114" i="13"/>
  <c r="BQ9" i="22"/>
  <c r="BQ30" i="22" s="1"/>
  <c r="BQ114" i="13"/>
  <c r="AT9" i="22"/>
  <c r="AT114" i="13"/>
  <c r="AE114" i="13"/>
  <c r="AF9" i="22"/>
  <c r="AF30" i="22" s="1"/>
  <c r="AF114" i="13"/>
  <c r="AO9" i="22"/>
  <c r="AO114" i="13"/>
  <c r="CR9" i="22"/>
  <c r="CR114" i="13"/>
  <c r="AD9" i="22"/>
  <c r="AD30" i="22" s="1"/>
  <c r="AD114" i="13"/>
  <c r="Y9" i="22"/>
  <c r="Y114" i="13"/>
  <c r="Z9" i="22"/>
  <c r="Z114" i="13"/>
  <c r="CD9" i="22"/>
  <c r="CD30" i="22" s="1"/>
  <c r="CD114" i="13"/>
  <c r="AI9" i="22"/>
  <c r="AI30" i="22" s="1"/>
  <c r="AI114" i="13"/>
  <c r="CU9" i="22"/>
  <c r="CU114" i="13"/>
  <c r="AJ9" i="22"/>
  <c r="AJ114" i="13"/>
  <c r="M9" i="22"/>
  <c r="M114" i="13"/>
  <c r="BY9" i="22"/>
  <c r="BY30" i="22" s="1"/>
  <c r="BY114" i="13"/>
  <c r="BB9" i="22"/>
  <c r="BB30" i="22" s="1"/>
  <c r="BB114" i="13"/>
  <c r="AM9" i="22"/>
  <c r="AM30" i="22" s="1"/>
  <c r="AM114" i="13"/>
  <c r="AN9" i="22"/>
  <c r="AN114" i="13"/>
  <c r="AW9" i="22"/>
  <c r="AW30" i="22" s="1"/>
  <c r="AW114" i="13"/>
  <c r="CK114" i="13"/>
  <c r="H231" i="13"/>
  <c r="BW9" i="22"/>
  <c r="BW30" i="22" s="1"/>
  <c r="BW114" i="13"/>
  <c r="P9" i="22"/>
  <c r="P114" i="13"/>
  <c r="CL9" i="22"/>
  <c r="CL114" i="13"/>
  <c r="AQ9" i="22"/>
  <c r="AQ30" i="22" s="1"/>
  <c r="AQ114" i="13"/>
  <c r="BP9" i="22"/>
  <c r="BP114" i="13"/>
  <c r="AR9" i="22"/>
  <c r="AR114" i="13"/>
  <c r="U9" i="22"/>
  <c r="U114" i="13"/>
  <c r="CP9" i="22"/>
  <c r="CP30" i="22" s="1"/>
  <c r="CP114" i="13"/>
  <c r="BJ9" i="22"/>
  <c r="BJ114" i="13"/>
  <c r="AU9" i="22"/>
  <c r="AU114" i="13"/>
  <c r="AV9" i="22"/>
  <c r="AV30" i="22" s="1"/>
  <c r="AV114" i="13"/>
  <c r="BE9" i="22"/>
  <c r="BE30" i="22" s="1"/>
  <c r="BE114" i="13"/>
  <c r="AH9" i="22"/>
  <c r="AH114" i="13"/>
  <c r="CT9" i="22"/>
  <c r="CT30" i="22" s="1"/>
  <c r="CT114" i="13"/>
  <c r="AY9" i="22"/>
  <c r="AY114" i="13"/>
  <c r="CN9" i="22"/>
  <c r="CN114" i="13"/>
  <c r="AZ9" i="22"/>
  <c r="AZ30" i="22" s="1"/>
  <c r="AZ114" i="13"/>
  <c r="AC9" i="22"/>
  <c r="AC30" i="22" s="1"/>
  <c r="AC114" i="13"/>
  <c r="BL9" i="22"/>
  <c r="BL30" i="22" s="1"/>
  <c r="BL114" i="13"/>
  <c r="BR9" i="22"/>
  <c r="BR114" i="13"/>
  <c r="BC9" i="22"/>
  <c r="BC114" i="13"/>
  <c r="BD9" i="22"/>
  <c r="BD114" i="13"/>
  <c r="BM9" i="22"/>
  <c r="BM30" i="22" s="1"/>
  <c r="BM114" i="13"/>
  <c r="CG9" i="22"/>
  <c r="CG114" i="13"/>
  <c r="AP9" i="22"/>
  <c r="AP30" i="22" s="1"/>
  <c r="AP114" i="13"/>
  <c r="BH9" i="22"/>
  <c r="BH30" i="22" s="1"/>
  <c r="BH114" i="13"/>
  <c r="BG9" i="22"/>
  <c r="BG114" i="13"/>
  <c r="CO9" i="22"/>
  <c r="CO114" i="13"/>
  <c r="BX9" i="22"/>
  <c r="BX114" i="13"/>
  <c r="AK9" i="22"/>
  <c r="AK30" i="22" s="1"/>
  <c r="N9" i="22"/>
  <c r="N114" i="13"/>
  <c r="CH9" i="22"/>
  <c r="CH30" i="22" s="1"/>
  <c r="CH114" i="13"/>
  <c r="CA9" i="22"/>
  <c r="CA30" i="22" s="1"/>
  <c r="CA114" i="13"/>
  <c r="BT9" i="22"/>
  <c r="BT30" i="22" s="1"/>
  <c r="BT114" i="13"/>
  <c r="BU9" i="22"/>
  <c r="BU114" i="13"/>
  <c r="AX9" i="22"/>
  <c r="AX114" i="13"/>
  <c r="BZ9" i="22"/>
  <c r="BZ114" i="13"/>
  <c r="BO9" i="22"/>
  <c r="BO114" i="13"/>
  <c r="BS9" i="22"/>
  <c r="BS114" i="13"/>
  <c r="CF9" i="22"/>
  <c r="CF114" i="13"/>
  <c r="AS9" i="22"/>
  <c r="AS30" i="22" s="1"/>
  <c r="AS114" i="13"/>
  <c r="V9" i="22"/>
  <c r="V114" i="13"/>
  <c r="CI9" i="22"/>
  <c r="CI114" i="13"/>
  <c r="CB9" i="22"/>
  <c r="CB114" i="13"/>
  <c r="Q9" i="22"/>
  <c r="Q114" i="13"/>
  <c r="CC9" i="22"/>
  <c r="CC30" i="22" s="1"/>
  <c r="CC114" i="13"/>
  <c r="CA37" i="23"/>
  <c r="CA38" i="23" s="1"/>
  <c r="CO37" i="23"/>
  <c r="CO38" i="23" s="1"/>
  <c r="BT37" i="23"/>
  <c r="BT38" i="23" s="1"/>
  <c r="Y37" i="23"/>
  <c r="Y38" i="23" s="1"/>
  <c r="BA37" i="23"/>
  <c r="BA38" i="23" s="1"/>
  <c r="BV37" i="23"/>
  <c r="BV38" i="23" s="1"/>
  <c r="AQ37" i="23"/>
  <c r="AQ38" i="23" s="1"/>
  <c r="L37" i="23"/>
  <c r="L38" i="23" s="1"/>
  <c r="BR37" i="23"/>
  <c r="BR38" i="23" s="1"/>
  <c r="V37" i="23"/>
  <c r="V38" i="23" s="1"/>
  <c r="AH37" i="23"/>
  <c r="AH38" i="23" s="1"/>
  <c r="Q45" i="23"/>
  <c r="Q46" i="23" s="1"/>
  <c r="Q47" i="23" s="1"/>
  <c r="Y45" i="23"/>
  <c r="Y46" i="23" s="1"/>
  <c r="Y47" i="23" s="1"/>
  <c r="AF45" i="23"/>
  <c r="AF46" i="23" s="1"/>
  <c r="AF47" i="23" s="1"/>
  <c r="AJ45" i="23"/>
  <c r="AJ46" i="23" s="1"/>
  <c r="AJ47" i="23" s="1"/>
  <c r="AV45" i="23"/>
  <c r="AV46" i="23" s="1"/>
  <c r="AV47" i="23" s="1"/>
  <c r="BL45" i="23"/>
  <c r="BL46" i="23" s="1"/>
  <c r="BL47" i="23" s="1"/>
  <c r="BP45" i="23"/>
  <c r="BP46" i="23" s="1"/>
  <c r="BP47" i="23" s="1"/>
  <c r="BX45" i="23"/>
  <c r="BX46" i="23" s="1"/>
  <c r="BX47" i="23" s="1"/>
  <c r="CF45" i="23"/>
  <c r="CF46" i="23" s="1"/>
  <c r="CF47" i="23" s="1"/>
  <c r="CN45" i="23"/>
  <c r="CN46" i="23" s="1"/>
  <c r="CN47" i="23" s="1"/>
  <c r="W37" i="23"/>
  <c r="W38" i="23" s="1"/>
  <c r="CI37" i="23"/>
  <c r="CI38" i="23" s="1"/>
  <c r="P37" i="23"/>
  <c r="P38" i="23" s="1"/>
  <c r="CB37" i="23"/>
  <c r="CB38" i="23" s="1"/>
  <c r="AG37" i="23"/>
  <c r="AG38" i="23" s="1"/>
  <c r="CP37" i="23"/>
  <c r="CP38" i="23" s="1"/>
  <c r="CD37" i="23"/>
  <c r="CD38" i="23" s="1"/>
  <c r="AY37" i="23"/>
  <c r="AY38" i="23" s="1"/>
  <c r="T37" i="23"/>
  <c r="T38" i="23" s="1"/>
  <c r="M37" i="23"/>
  <c r="M38" i="23" s="1"/>
  <c r="AD37" i="23"/>
  <c r="AD38" i="23" s="1"/>
  <c r="M45" i="23"/>
  <c r="M46" i="23" s="1"/>
  <c r="M47" i="23" s="1"/>
  <c r="BT45" i="23"/>
  <c r="BT46" i="23" s="1"/>
  <c r="BT47" i="23" s="1"/>
  <c r="AE37" i="23"/>
  <c r="AE38" i="23" s="1"/>
  <c r="CQ37" i="23"/>
  <c r="CQ38" i="23" s="1"/>
  <c r="X37" i="23"/>
  <c r="X38" i="23" s="1"/>
  <c r="CR37" i="23"/>
  <c r="CR38" i="23" s="1"/>
  <c r="AO37" i="23"/>
  <c r="AO38" i="23" s="1"/>
  <c r="R37" i="23"/>
  <c r="R38" i="23" s="1"/>
  <c r="CL37" i="23"/>
  <c r="CL38" i="23" s="1"/>
  <c r="BG37" i="23"/>
  <c r="BG38" i="23" s="1"/>
  <c r="AB37" i="23"/>
  <c r="AB38" i="23" s="1"/>
  <c r="U37" i="23"/>
  <c r="U38" i="23" s="1"/>
  <c r="AL37" i="23"/>
  <c r="AL38" i="23" s="1"/>
  <c r="R45" i="23"/>
  <c r="R46" i="23" s="1"/>
  <c r="R47" i="23" s="1"/>
  <c r="AO45" i="23"/>
  <c r="AO46" i="23" s="1"/>
  <c r="AO47" i="23" s="1"/>
  <c r="BA45" i="23"/>
  <c r="BA46" i="23" s="1"/>
  <c r="BA47" i="23" s="1"/>
  <c r="BI45" i="23"/>
  <c r="BI46" i="23" s="1"/>
  <c r="BI47" i="23" s="1"/>
  <c r="BM45" i="23"/>
  <c r="BM46" i="23" s="1"/>
  <c r="BM47" i="23" s="1"/>
  <c r="BU45" i="23"/>
  <c r="BU46" i="23" s="1"/>
  <c r="BU47" i="23" s="1"/>
  <c r="AM37" i="23"/>
  <c r="AM38" i="23" s="1"/>
  <c r="CJ37" i="23"/>
  <c r="CJ38" i="23" s="1"/>
  <c r="AF37" i="23"/>
  <c r="AF38" i="23" s="1"/>
  <c r="CC37" i="23"/>
  <c r="CC38" i="23" s="1"/>
  <c r="AW37" i="23"/>
  <c r="AW38" i="23" s="1"/>
  <c r="Z37" i="23"/>
  <c r="Z38" i="23" s="1"/>
  <c r="BX37" i="23"/>
  <c r="BX38" i="23" s="1"/>
  <c r="BO37" i="23"/>
  <c r="BO38" i="23" s="1"/>
  <c r="AJ37" i="23"/>
  <c r="AJ38" i="23" s="1"/>
  <c r="AC37" i="23"/>
  <c r="AC38" i="23" s="1"/>
  <c r="AT37" i="23"/>
  <c r="AT38" i="23" s="1"/>
  <c r="V45" i="23"/>
  <c r="V46" i="23" s="1"/>
  <c r="V47" i="23" s="1"/>
  <c r="Z45" i="23"/>
  <c r="Z46" i="23" s="1"/>
  <c r="Z47" i="23" s="1"/>
  <c r="AG45" i="23"/>
  <c r="AG46" i="23" s="1"/>
  <c r="AG47" i="23" s="1"/>
  <c r="CC45" i="23"/>
  <c r="CC46" i="23" s="1"/>
  <c r="CC47" i="23" s="1"/>
  <c r="CO45" i="23"/>
  <c r="CO46" i="23" s="1"/>
  <c r="CO47" i="23" s="1"/>
  <c r="AU37" i="23"/>
  <c r="AU38" i="23" s="1"/>
  <c r="BU37" i="23"/>
  <c r="BU38" i="23" s="1"/>
  <c r="AN37" i="23"/>
  <c r="AN38" i="23" s="1"/>
  <c r="CT37" i="23"/>
  <c r="CT38" i="23" s="1"/>
  <c r="BE37" i="23"/>
  <c r="BE38" i="23" s="1"/>
  <c r="AP37" i="23"/>
  <c r="AP38" i="23" s="1"/>
  <c r="CG37" i="23"/>
  <c r="CG38" i="23" s="1"/>
  <c r="BW37" i="23"/>
  <c r="BW38" i="23" s="1"/>
  <c r="AR37" i="23"/>
  <c r="AR38" i="23" s="1"/>
  <c r="AK37" i="23"/>
  <c r="AK38" i="23" s="1"/>
  <c r="BB37" i="23"/>
  <c r="BB38" i="23" s="1"/>
  <c r="W45" i="23"/>
  <c r="W46" i="23" s="1"/>
  <c r="W47" i="23" s="1"/>
  <c r="AD45" i="23"/>
  <c r="AD46" i="23" s="1"/>
  <c r="AD47" i="23" s="1"/>
  <c r="AL45" i="23"/>
  <c r="AL46" i="23" s="1"/>
  <c r="AL47" i="23" s="1"/>
  <c r="AP45" i="23"/>
  <c r="AP46" i="23" s="1"/>
  <c r="AP47" i="23" s="1"/>
  <c r="AT45" i="23"/>
  <c r="AT46" i="23" s="1"/>
  <c r="AT47" i="23" s="1"/>
  <c r="BF45" i="23"/>
  <c r="BF46" i="23" s="1"/>
  <c r="BF47" i="23" s="1"/>
  <c r="BN45" i="23"/>
  <c r="BN46" i="23" s="1"/>
  <c r="BN47" i="23" s="1"/>
  <c r="BR45" i="23"/>
  <c r="BR46" i="23" s="1"/>
  <c r="BR47" i="23" s="1"/>
  <c r="BV45" i="23"/>
  <c r="BV46" i="23" s="1"/>
  <c r="BV47" i="23" s="1"/>
  <c r="BZ45" i="23"/>
  <c r="BZ46" i="23" s="1"/>
  <c r="BZ47" i="23" s="1"/>
  <c r="CD45" i="23"/>
  <c r="CD46" i="23" s="1"/>
  <c r="CD47" i="23" s="1"/>
  <c r="CH45" i="23"/>
  <c r="CH46" i="23" s="1"/>
  <c r="CH47" i="23" s="1"/>
  <c r="CL45" i="23"/>
  <c r="CL46" i="23" s="1"/>
  <c r="CL47" i="23" s="1"/>
  <c r="CP45" i="23"/>
  <c r="CP46" i="23" s="1"/>
  <c r="CP47" i="23" s="1"/>
  <c r="BC37" i="23"/>
  <c r="BC38" i="23" s="1"/>
  <c r="CS37" i="23"/>
  <c r="CS38" i="23" s="1"/>
  <c r="AV37" i="23"/>
  <c r="AV38" i="23" s="1"/>
  <c r="CF37" i="23"/>
  <c r="CF38" i="23" s="1"/>
  <c r="BM37" i="23"/>
  <c r="BM38" i="23" s="1"/>
  <c r="AX37" i="23"/>
  <c r="AX38" i="23" s="1"/>
  <c r="S37" i="23"/>
  <c r="S38" i="23" s="1"/>
  <c r="CU37" i="23"/>
  <c r="CU38" i="23" s="1"/>
  <c r="AZ37" i="23"/>
  <c r="AZ38" i="23" s="1"/>
  <c r="AS37" i="23"/>
  <c r="AS38" i="23" s="1"/>
  <c r="BJ37" i="23"/>
  <c r="BJ38" i="23" s="1"/>
  <c r="S45" i="23"/>
  <c r="S46" i="23" s="1"/>
  <c r="S47" i="23" s="1"/>
  <c r="AH45" i="23"/>
  <c r="AH46" i="23" s="1"/>
  <c r="AH47" i="23" s="1"/>
  <c r="BB45" i="23"/>
  <c r="BB46" i="23" s="1"/>
  <c r="BB47" i="23" s="1"/>
  <c r="BJ45" i="23"/>
  <c r="BJ46" i="23" s="1"/>
  <c r="BJ47" i="23" s="1"/>
  <c r="CT45" i="23"/>
  <c r="CT46" i="23" s="1"/>
  <c r="CT47" i="23" s="1"/>
  <c r="BK37" i="23"/>
  <c r="BK38" i="23" s="1"/>
  <c r="CE37" i="23"/>
  <c r="CE38" i="23" s="1"/>
  <c r="BD37" i="23"/>
  <c r="BD38" i="23" s="1"/>
  <c r="BY37" i="23"/>
  <c r="BY38" i="23" s="1"/>
  <c r="CK37" i="23"/>
  <c r="CK38" i="23" s="1"/>
  <c r="BF37" i="23"/>
  <c r="BF38" i="23" s="1"/>
  <c r="AA37" i="23"/>
  <c r="AA38" i="23" s="1"/>
  <c r="BI37" i="23"/>
  <c r="BI38" i="23" s="1"/>
  <c r="BH37" i="23"/>
  <c r="BH38" i="23" s="1"/>
  <c r="BQ37" i="23"/>
  <c r="BQ38" i="23" s="1"/>
  <c r="BZ37" i="23"/>
  <c r="BZ38" i="23" s="1"/>
  <c r="L45" i="23"/>
  <c r="L46" i="23" s="1"/>
  <c r="L47" i="23" s="1"/>
  <c r="AB45" i="23"/>
  <c r="AB46" i="23" s="1"/>
  <c r="AB47" i="23" s="1"/>
  <c r="AE45" i="23"/>
  <c r="AE46" i="23" s="1"/>
  <c r="AE47" i="23" s="1"/>
  <c r="AQ45" i="23"/>
  <c r="AQ46" i="23" s="1"/>
  <c r="AQ47" i="23" s="1"/>
  <c r="AU45" i="23"/>
  <c r="AU46" i="23" s="1"/>
  <c r="AU47" i="23" s="1"/>
  <c r="AY45" i="23"/>
  <c r="AY46" i="23" s="1"/>
  <c r="AY47" i="23" s="1"/>
  <c r="BG45" i="23"/>
  <c r="BG46" i="23" s="1"/>
  <c r="BG47" i="23" s="1"/>
  <c r="BK45" i="23"/>
  <c r="BK46" i="23" s="1"/>
  <c r="BK47" i="23" s="1"/>
  <c r="BO45" i="23"/>
  <c r="BO46" i="23" s="1"/>
  <c r="BO47" i="23" s="1"/>
  <c r="BW45" i="23"/>
  <c r="BW46" i="23" s="1"/>
  <c r="BW47" i="23" s="1"/>
  <c r="CE45" i="23"/>
  <c r="CE46" i="23" s="1"/>
  <c r="CE47" i="23" s="1"/>
  <c r="CU45" i="23"/>
  <c r="CU46" i="23" s="1"/>
  <c r="CU47" i="23" s="1"/>
  <c r="O37" i="23"/>
  <c r="O38" i="23" s="1"/>
  <c r="BS37" i="23"/>
  <c r="BS38" i="23" s="1"/>
  <c r="CN37" i="23"/>
  <c r="CN38" i="23" s="1"/>
  <c r="BL37" i="23"/>
  <c r="BL38" i="23" s="1"/>
  <c r="Q37" i="23"/>
  <c r="Q38" i="23" s="1"/>
  <c r="CM37" i="23"/>
  <c r="CM38" i="23" s="1"/>
  <c r="BN37" i="23"/>
  <c r="BN38" i="23" s="1"/>
  <c r="AI37" i="23"/>
  <c r="AI38" i="23" s="1"/>
  <c r="CH37" i="23"/>
  <c r="CH38" i="23" s="1"/>
  <c r="BP37" i="23"/>
  <c r="BP38" i="23" s="1"/>
  <c r="N37" i="23"/>
  <c r="N38" i="23" s="1"/>
  <c r="P45" i="23"/>
  <c r="P46" i="23" s="1"/>
  <c r="P47" i="23" s="1"/>
  <c r="T45" i="23"/>
  <c r="T46" i="23" s="1"/>
  <c r="T47" i="23" s="1"/>
  <c r="X45" i="23"/>
  <c r="X46" i="23" s="1"/>
  <c r="X47" i="23" s="1"/>
  <c r="AM45" i="23"/>
  <c r="AM46" i="23" s="1"/>
  <c r="AM47" i="23" s="1"/>
  <c r="BC45" i="23"/>
  <c r="BC46" i="23" s="1"/>
  <c r="BC47" i="23" s="1"/>
  <c r="BS45" i="23"/>
  <c r="BS46" i="23" s="1"/>
  <c r="BS47" i="23" s="1"/>
  <c r="CA45" i="23"/>
  <c r="CA46" i="23" s="1"/>
  <c r="CA47" i="23" s="1"/>
  <c r="CI45" i="23"/>
  <c r="CI46" i="23" s="1"/>
  <c r="CI47" i="23" s="1"/>
  <c r="CQ45" i="23"/>
  <c r="CQ46" i="23" s="1"/>
  <c r="CQ47" i="23" s="1"/>
  <c r="AG15" i="13"/>
  <c r="AG15" i="40"/>
  <c r="L15" i="35"/>
  <c r="H209" i="23"/>
  <c r="AR15" i="13"/>
  <c r="AR15" i="35"/>
  <c r="AE15" i="13"/>
  <c r="AE15" i="35"/>
  <c r="BM15" i="13"/>
  <c r="BM15" i="35"/>
  <c r="AP15" i="13"/>
  <c r="AP15" i="35"/>
  <c r="BV15" i="13"/>
  <c r="BV15" i="35"/>
  <c r="CN15" i="13"/>
  <c r="CN15" i="35"/>
  <c r="S15" i="13"/>
  <c r="S15" i="35"/>
  <c r="AY15" i="13"/>
  <c r="AY15" i="35"/>
  <c r="CE15" i="13"/>
  <c r="CE15" i="35"/>
  <c r="CH15" i="13"/>
  <c r="CH15" i="35"/>
  <c r="AZ27" i="22"/>
  <c r="AZ16" i="35"/>
  <c r="AK15" i="13"/>
  <c r="AK15" i="35"/>
  <c r="BY15" i="13"/>
  <c r="BY15" i="35"/>
  <c r="N15" i="13"/>
  <c r="N15" i="35"/>
  <c r="AT15" i="13"/>
  <c r="AT15" i="35"/>
  <c r="CP15" i="13"/>
  <c r="CP15" i="35"/>
  <c r="CA15" i="13"/>
  <c r="CA15" i="35"/>
  <c r="AF15" i="13"/>
  <c r="AF15" i="35"/>
  <c r="X15" i="13"/>
  <c r="X15" i="35"/>
  <c r="T15" i="13"/>
  <c r="T15" i="35"/>
  <c r="AZ15" i="13"/>
  <c r="AZ15" i="35"/>
  <c r="CF15" i="13"/>
  <c r="CF15" i="35"/>
  <c r="BB27" i="22"/>
  <c r="BB16" i="35"/>
  <c r="AM27" i="22"/>
  <c r="AM16" i="35"/>
  <c r="BT15" i="13"/>
  <c r="BT15" i="35"/>
  <c r="AO15" i="13"/>
  <c r="AO15" i="35"/>
  <c r="BU15" i="13"/>
  <c r="BU15" i="35"/>
  <c r="BX15" i="13"/>
  <c r="BX15" i="35"/>
  <c r="R15" i="13"/>
  <c r="R15" i="35"/>
  <c r="AX15" i="13"/>
  <c r="AX15" i="35"/>
  <c r="CD15" i="13"/>
  <c r="CD15" i="35"/>
  <c r="CG15" i="13"/>
  <c r="CG15" i="35"/>
  <c r="AA15" i="13"/>
  <c r="AA15" i="35"/>
  <c r="BG15" i="13"/>
  <c r="BG15" i="35"/>
  <c r="CM15" i="13"/>
  <c r="CM15" i="35"/>
  <c r="CQ15" i="13"/>
  <c r="CQ15" i="35"/>
  <c r="CO27" i="22"/>
  <c r="CO16" i="35"/>
  <c r="M15" i="13"/>
  <c r="M15" i="35"/>
  <c r="AS15" i="13"/>
  <c r="AS15" i="35"/>
  <c r="BZ15" i="13"/>
  <c r="BZ15" i="35"/>
  <c r="V15" i="13"/>
  <c r="V15" i="35"/>
  <c r="BB15" i="13"/>
  <c r="BB15" i="35"/>
  <c r="BL15" i="13"/>
  <c r="BL15" i="35"/>
  <c r="AM15" i="13"/>
  <c r="AM15" i="35"/>
  <c r="CK15" i="13"/>
  <c r="CK15" i="35"/>
  <c r="AW27" i="22"/>
  <c r="AW16" i="35"/>
  <c r="BS15" i="13"/>
  <c r="BS15" i="35"/>
  <c r="AB15" i="13"/>
  <c r="AB15" i="35"/>
  <c r="BH15" i="13"/>
  <c r="BH15" i="35"/>
  <c r="CO15" i="13"/>
  <c r="CO15" i="35"/>
  <c r="BA27" i="22"/>
  <c r="BA16" i="35"/>
  <c r="AN15" i="13"/>
  <c r="AN15" i="35"/>
  <c r="Q15" i="13"/>
  <c r="Q15" i="35"/>
  <c r="AW15" i="13"/>
  <c r="AW15" i="35"/>
  <c r="CS15" i="13"/>
  <c r="CS15" i="35"/>
  <c r="Z15" i="13"/>
  <c r="Z15" i="35"/>
  <c r="BF15" i="13"/>
  <c r="BF15" i="35"/>
  <c r="CL15" i="13"/>
  <c r="CL15" i="35"/>
  <c r="AI15" i="13"/>
  <c r="AI15" i="35"/>
  <c r="BO15" i="13"/>
  <c r="BO15" i="35"/>
  <c r="CU15" i="13"/>
  <c r="CU15" i="35"/>
  <c r="CR15" i="13"/>
  <c r="CR15" i="35"/>
  <c r="AJ27" i="22"/>
  <c r="AJ16" i="35"/>
  <c r="U15" i="13"/>
  <c r="U15" i="35"/>
  <c r="BA15" i="13"/>
  <c r="BA15" i="35"/>
  <c r="CI15" i="13"/>
  <c r="CI15" i="35"/>
  <c r="AD15" i="13"/>
  <c r="AD15" i="35"/>
  <c r="BJ15" i="13"/>
  <c r="BJ15" i="35"/>
  <c r="O15" i="13"/>
  <c r="O15" i="35"/>
  <c r="AU15" i="13"/>
  <c r="AU15" i="35"/>
  <c r="P15" i="13"/>
  <c r="P15" i="35"/>
  <c r="AJ15" i="13"/>
  <c r="AJ15" i="35"/>
  <c r="BP15" i="13"/>
  <c r="BP15" i="35"/>
  <c r="BK15" i="13"/>
  <c r="BK15" i="35"/>
  <c r="AV15" i="13"/>
  <c r="AV15" i="35"/>
  <c r="Y15" i="13"/>
  <c r="Y15" i="35"/>
  <c r="BE15" i="13"/>
  <c r="BE15" i="35"/>
  <c r="AC7" i="22"/>
  <c r="AH15" i="13"/>
  <c r="AH15" i="35"/>
  <c r="BN15" i="13"/>
  <c r="BN15" i="35"/>
  <c r="CT15" i="13"/>
  <c r="CT15" i="35"/>
  <c r="CB15" i="13"/>
  <c r="CB15" i="35"/>
  <c r="AQ15" i="13"/>
  <c r="AQ15" i="35"/>
  <c r="BW15" i="13"/>
  <c r="BW15" i="35"/>
  <c r="BQ15" i="13"/>
  <c r="BQ15" i="35"/>
  <c r="CJ15" i="13"/>
  <c r="CJ15" i="35"/>
  <c r="AC15" i="13"/>
  <c r="AC15" i="35"/>
  <c r="BI15" i="13"/>
  <c r="BI15" i="35"/>
  <c r="CC15" i="13"/>
  <c r="CC15" i="35"/>
  <c r="BR15" i="13"/>
  <c r="BR15" i="35"/>
  <c r="W15" i="13"/>
  <c r="W15" i="35"/>
  <c r="BC15" i="13"/>
  <c r="BC15" i="35"/>
  <c r="BD15" i="13"/>
  <c r="BD15" i="35"/>
  <c r="CG13" i="40"/>
  <c r="CG13" i="13"/>
  <c r="AM13" i="40"/>
  <c r="AM13" i="13"/>
  <c r="BP13" i="40"/>
  <c r="BP13" i="13"/>
  <c r="AL13" i="40"/>
  <c r="AL13" i="13"/>
  <c r="AG13" i="40"/>
  <c r="AG13" i="13"/>
  <c r="AJ13" i="40"/>
  <c r="AJ13" i="13"/>
  <c r="Q13" i="40"/>
  <c r="Q13" i="13"/>
  <c r="AU13" i="40"/>
  <c r="AU13" i="13"/>
  <c r="BM13" i="40"/>
  <c r="BM13" i="13"/>
  <c r="AW13" i="40"/>
  <c r="AW13" i="13"/>
  <c r="L13" i="40"/>
  <c r="L13" i="13"/>
  <c r="M13" i="40"/>
  <c r="M13" i="13"/>
  <c r="AE13" i="40"/>
  <c r="AE13" i="13"/>
  <c r="CB13" i="40"/>
  <c r="CB13" i="13"/>
  <c r="CT13" i="40"/>
  <c r="CT13" i="13"/>
  <c r="AS13" i="40"/>
  <c r="AS13" i="13"/>
  <c r="BT13" i="40"/>
  <c r="BT13" i="13"/>
  <c r="CL13" i="40"/>
  <c r="CL13" i="13"/>
  <c r="CQ13" i="40"/>
  <c r="CQ13" i="13"/>
  <c r="BN13" i="40"/>
  <c r="BN13" i="13"/>
  <c r="Z13" i="40"/>
  <c r="Z13" i="13"/>
  <c r="CS13" i="40"/>
  <c r="CS13" i="13"/>
  <c r="BK13" i="40"/>
  <c r="BK13" i="13"/>
  <c r="R13" i="40"/>
  <c r="R13" i="13"/>
  <c r="O13" i="40"/>
  <c r="O13" i="13"/>
  <c r="CN13" i="40"/>
  <c r="CN13" i="13"/>
  <c r="CI13" i="40"/>
  <c r="CI13" i="13"/>
  <c r="BE13" i="40"/>
  <c r="BE13" i="13"/>
  <c r="AK13" i="40"/>
  <c r="AK13" i="13"/>
  <c r="CA13" i="40"/>
  <c r="CA13" i="13"/>
  <c r="BH13" i="40"/>
  <c r="BH13" i="13"/>
  <c r="AQ13" i="40"/>
  <c r="AQ13" i="13"/>
  <c r="CH13" i="40"/>
  <c r="CH13" i="13"/>
  <c r="BV13" i="40"/>
  <c r="BV13" i="13"/>
  <c r="BL13" i="40"/>
  <c r="BL13" i="13"/>
  <c r="AD13" i="40"/>
  <c r="AD13" i="13"/>
  <c r="CK13" i="40"/>
  <c r="CK13" i="13"/>
  <c r="AZ13" i="40"/>
  <c r="AZ13" i="13"/>
  <c r="AY13" i="40"/>
  <c r="AY13" i="13"/>
  <c r="BQ13" i="40"/>
  <c r="BQ13" i="13"/>
  <c r="BA13" i="40"/>
  <c r="BA13" i="13"/>
  <c r="T13" i="40"/>
  <c r="T13" i="13"/>
  <c r="BS13" i="40"/>
  <c r="BS13" i="13"/>
  <c r="BY13" i="40"/>
  <c r="BY13" i="13"/>
  <c r="CC13" i="40"/>
  <c r="CC13" i="13"/>
  <c r="BJ13" i="40"/>
  <c r="BJ13" i="13"/>
  <c r="AH13" i="40"/>
  <c r="AH13" i="13"/>
  <c r="BI13" i="40"/>
  <c r="BI13" i="13"/>
  <c r="AI13" i="40"/>
  <c r="AI13" i="13"/>
  <c r="CJ13" i="40"/>
  <c r="CJ13" i="13"/>
  <c r="P13" i="40"/>
  <c r="P13" i="13"/>
  <c r="BZ13" i="40"/>
  <c r="BZ13" i="13"/>
  <c r="CD13" i="40"/>
  <c r="CD13" i="13"/>
  <c r="W13" i="40"/>
  <c r="W13" i="13"/>
  <c r="AF13" i="40"/>
  <c r="AF13" i="13"/>
  <c r="X13" i="40"/>
  <c r="X13" i="13"/>
  <c r="AP13" i="40"/>
  <c r="AP13" i="13"/>
  <c r="CO13" i="40"/>
  <c r="CO13" i="13"/>
  <c r="AA13" i="40"/>
  <c r="AA13" i="13"/>
  <c r="AT13" i="40"/>
  <c r="AT13" i="13"/>
  <c r="AX13" i="40"/>
  <c r="AX13" i="13"/>
  <c r="BG13" i="40"/>
  <c r="BG13" i="13"/>
  <c r="AC13" i="40"/>
  <c r="AC13" i="13"/>
  <c r="AO13" i="40"/>
  <c r="AO13" i="13"/>
  <c r="CM13" i="40"/>
  <c r="CM13" i="13"/>
  <c r="V13" i="40"/>
  <c r="V13" i="13"/>
  <c r="AR13" i="40"/>
  <c r="AR13" i="13"/>
  <c r="CR13" i="40"/>
  <c r="CR13" i="13"/>
  <c r="BC13" i="40"/>
  <c r="BC13" i="13"/>
  <c r="CP13" i="40"/>
  <c r="CP13" i="13"/>
  <c r="BW13" i="40"/>
  <c r="BW13" i="13"/>
  <c r="BF13" i="40"/>
  <c r="BF13" i="13"/>
  <c r="CU13" i="40"/>
  <c r="CU13" i="13"/>
  <c r="AV13" i="40"/>
  <c r="AV13" i="13"/>
  <c r="BB13" i="40"/>
  <c r="BB13" i="13"/>
  <c r="N13" i="40"/>
  <c r="N13" i="13"/>
  <c r="Y13" i="40"/>
  <c r="Y13" i="13"/>
  <c r="BD13" i="40"/>
  <c r="BD13" i="13"/>
  <c r="BU13" i="40"/>
  <c r="BU13" i="13"/>
  <c r="U13" i="40"/>
  <c r="U13" i="13"/>
  <c r="CE13" i="40"/>
  <c r="CE13" i="13"/>
  <c r="AN13" i="40"/>
  <c r="AN13" i="13"/>
  <c r="BR13" i="40"/>
  <c r="BR13" i="13"/>
  <c r="BX13" i="40"/>
  <c r="BX13" i="13"/>
  <c r="CF13" i="40"/>
  <c r="CF13" i="13"/>
  <c r="S13" i="40"/>
  <c r="S13" i="13"/>
  <c r="BO13" i="40"/>
  <c r="BO13" i="13"/>
  <c r="AB13" i="40"/>
  <c r="AB13" i="13"/>
  <c r="CP14" i="40"/>
  <c r="CP14" i="13"/>
  <c r="AB14" i="40"/>
  <c r="AB14" i="13"/>
  <c r="CB14" i="40"/>
  <c r="CB14" i="13"/>
  <c r="X14" i="40"/>
  <c r="X14" i="13"/>
  <c r="AO14" i="40"/>
  <c r="AO14" i="13"/>
  <c r="BN14" i="40"/>
  <c r="BN14" i="13"/>
  <c r="CM14" i="40"/>
  <c r="CM14" i="13"/>
  <c r="AS14" i="40"/>
  <c r="AS14" i="13"/>
  <c r="BK14" i="40"/>
  <c r="BK14" i="13"/>
  <c r="AF14" i="40"/>
  <c r="AF14" i="13"/>
  <c r="CR14" i="40"/>
  <c r="CR14" i="13"/>
  <c r="AW14" i="40"/>
  <c r="AW14" i="13"/>
  <c r="CI14" i="40"/>
  <c r="CI14" i="13"/>
  <c r="BV14" i="40"/>
  <c r="BV14" i="13"/>
  <c r="AI14" i="40"/>
  <c r="AI14" i="13"/>
  <c r="CG14" i="40"/>
  <c r="CG14" i="13"/>
  <c r="BP14" i="40"/>
  <c r="BP14" i="13"/>
  <c r="BY14" i="40"/>
  <c r="BY14" i="13"/>
  <c r="BJ14" i="40"/>
  <c r="BJ14" i="13"/>
  <c r="BS14" i="40"/>
  <c r="BS14" i="13"/>
  <c r="CK14" i="40"/>
  <c r="CK14" i="13"/>
  <c r="AF16" i="13"/>
  <c r="CD16" i="13"/>
  <c r="AI16" i="13"/>
  <c r="CU16" i="13"/>
  <c r="AJ16" i="13"/>
  <c r="AV16" i="13"/>
  <c r="BA16" i="13"/>
  <c r="CS16" i="13"/>
  <c r="BR16" i="13"/>
  <c r="AE16" i="13"/>
  <c r="CK16" i="13"/>
  <c r="AQ14" i="40"/>
  <c r="AQ14" i="13"/>
  <c r="Z16" i="13"/>
  <c r="CL16" i="13"/>
  <c r="AQ16" i="13"/>
  <c r="CF16" i="13"/>
  <c r="AR16" i="13"/>
  <c r="CR16" i="13"/>
  <c r="BI16" i="13"/>
  <c r="N16" i="13"/>
  <c r="BZ16" i="13"/>
  <c r="AM16" i="13"/>
  <c r="P16" i="13"/>
  <c r="R14" i="40"/>
  <c r="R14" i="13"/>
  <c r="AV14" i="40"/>
  <c r="AV14" i="13"/>
  <c r="BI14" i="40"/>
  <c r="BI14" i="13"/>
  <c r="BM14" i="40"/>
  <c r="BM14" i="13"/>
  <c r="Z14" i="40"/>
  <c r="Z14" i="13"/>
  <c r="CL14" i="40"/>
  <c r="CL14" i="13"/>
  <c r="AY14" i="40"/>
  <c r="AY14" i="13"/>
  <c r="T14" i="40"/>
  <c r="T14" i="13"/>
  <c r="CF14" i="40"/>
  <c r="CF14" i="13"/>
  <c r="N14" i="40"/>
  <c r="N14" i="13"/>
  <c r="W14" i="40"/>
  <c r="W14" i="13"/>
  <c r="M14" i="40"/>
  <c r="M14" i="13"/>
  <c r="AH16" i="13"/>
  <c r="CT16" i="13"/>
  <c r="AY16" i="13"/>
  <c r="CP16" i="13"/>
  <c r="AZ16" i="13"/>
  <c r="BU16" i="13"/>
  <c r="BQ16" i="13"/>
  <c r="V16" i="13"/>
  <c r="CH16" i="13"/>
  <c r="AU16" i="13"/>
  <c r="X16" i="13"/>
  <c r="CT14" i="40"/>
  <c r="CT14" i="13"/>
  <c r="CA14" i="40"/>
  <c r="CA14" i="13"/>
  <c r="BD14" i="40"/>
  <c r="BD14" i="13"/>
  <c r="V14" i="40"/>
  <c r="V14" i="13"/>
  <c r="O14" i="40"/>
  <c r="O14" i="13"/>
  <c r="AP16" i="13"/>
  <c r="BS16" i="13"/>
  <c r="BG16" i="13"/>
  <c r="BD16" i="13"/>
  <c r="BH16" i="13"/>
  <c r="M16" i="13"/>
  <c r="BY16" i="13"/>
  <c r="AD16" i="13"/>
  <c r="CA16" i="13"/>
  <c r="BC16" i="13"/>
  <c r="AN16" i="13"/>
  <c r="BX14" i="40"/>
  <c r="BX14" i="13"/>
  <c r="BR14" i="40"/>
  <c r="BR14" i="13"/>
  <c r="BQ14" i="40"/>
  <c r="BQ14" i="13"/>
  <c r="BL14" i="40"/>
  <c r="BL14" i="13"/>
  <c r="Q14" i="40"/>
  <c r="Q14" i="13"/>
  <c r="CC14" i="40"/>
  <c r="CC14" i="13"/>
  <c r="AP14" i="40"/>
  <c r="AP14" i="13"/>
  <c r="CO14" i="40"/>
  <c r="CO14" i="13"/>
  <c r="BO14" i="40"/>
  <c r="BO14" i="13"/>
  <c r="AJ14" i="40"/>
  <c r="AJ14" i="13"/>
  <c r="BZ14" i="40"/>
  <c r="BZ14" i="13"/>
  <c r="AD14" i="40"/>
  <c r="AD14" i="13"/>
  <c r="AM14" i="40"/>
  <c r="AM14" i="13"/>
  <c r="AX16" i="13"/>
  <c r="CB16" i="13"/>
  <c r="BO16" i="13"/>
  <c r="AW16" i="13"/>
  <c r="BP16" i="13"/>
  <c r="U16" i="13"/>
  <c r="CG16" i="13"/>
  <c r="AL16" i="13"/>
  <c r="BL16" i="13"/>
  <c r="BK16" i="13"/>
  <c r="Q16" i="13"/>
  <c r="AN14" i="40"/>
  <c r="AN14" i="13"/>
  <c r="CQ14" i="40"/>
  <c r="CQ14" i="13"/>
  <c r="AH14" i="40"/>
  <c r="AH14" i="13"/>
  <c r="AE14" i="40"/>
  <c r="AE14" i="13"/>
  <c r="BT14" i="40"/>
  <c r="BT14" i="13"/>
  <c r="Y14" i="40"/>
  <c r="Y14" i="13"/>
  <c r="CS14" i="40"/>
  <c r="CS14" i="13"/>
  <c r="AX14" i="40"/>
  <c r="AX14" i="13"/>
  <c r="CH14" i="40"/>
  <c r="CH14" i="13"/>
  <c r="BW14" i="40"/>
  <c r="BW14" i="13"/>
  <c r="AR14" i="40"/>
  <c r="AR14" i="13"/>
  <c r="U14" i="40"/>
  <c r="U14" i="13"/>
  <c r="AL14" i="40"/>
  <c r="AL14" i="13"/>
  <c r="AU14" i="40"/>
  <c r="AU14" i="13"/>
  <c r="R16" i="13"/>
  <c r="BF16" i="13"/>
  <c r="AG16" i="13"/>
  <c r="BW16" i="13"/>
  <c r="CC16" i="13"/>
  <c r="BX16" i="13"/>
  <c r="AC16" i="13"/>
  <c r="CQ16" i="13"/>
  <c r="AT16" i="13"/>
  <c r="AO16" i="13"/>
  <c r="CI16" i="13"/>
  <c r="BM16" i="13"/>
  <c r="CD14" i="40"/>
  <c r="CD14" i="13"/>
  <c r="BU14" i="40"/>
  <c r="BU14" i="13"/>
  <c r="CN14" i="40"/>
  <c r="CN14" i="13"/>
  <c r="P14" i="40"/>
  <c r="P14" i="13"/>
  <c r="CU14" i="40"/>
  <c r="CU14" i="13"/>
  <c r="BF14" i="40"/>
  <c r="BF14" i="13"/>
  <c r="S14" i="40"/>
  <c r="S14" i="13"/>
  <c r="CE14" i="40"/>
  <c r="CE14" i="13"/>
  <c r="AZ14" i="40"/>
  <c r="AZ14" i="13"/>
  <c r="AK14" i="40"/>
  <c r="AK14" i="13"/>
  <c r="AT14" i="40"/>
  <c r="AT14" i="13"/>
  <c r="BC14" i="40"/>
  <c r="BC14" i="13"/>
  <c r="AC14" i="40"/>
  <c r="AC14" i="13"/>
  <c r="L15" i="40"/>
  <c r="L15" i="13"/>
  <c r="H207" i="23"/>
  <c r="M212" i="23" s="1"/>
  <c r="L16" i="13"/>
  <c r="BN16" i="13"/>
  <c r="S16" i="13"/>
  <c r="CE16" i="13"/>
  <c r="T16" i="13"/>
  <c r="CN16" i="13"/>
  <c r="AK16" i="13"/>
  <c r="CJ16" i="13"/>
  <c r="BB16" i="13"/>
  <c r="O16" i="13"/>
  <c r="BT16" i="13"/>
  <c r="BE14" i="40"/>
  <c r="BE14" i="13"/>
  <c r="L14" i="40"/>
  <c r="L14" i="13"/>
  <c r="BG14" i="40"/>
  <c r="BG14" i="13"/>
  <c r="AG14" i="40"/>
  <c r="AG14" i="13"/>
  <c r="CJ14" i="40"/>
  <c r="CJ14" i="13"/>
  <c r="BA14" i="40"/>
  <c r="BA14" i="13"/>
  <c r="AA14" i="40"/>
  <c r="AA14" i="13"/>
  <c r="BH14" i="40"/>
  <c r="BH14" i="13"/>
  <c r="BB14" i="40"/>
  <c r="BB14" i="13"/>
  <c r="AL15" i="40"/>
  <c r="AL15" i="13"/>
  <c r="BV16" i="13"/>
  <c r="AA16" i="13"/>
  <c r="CM16" i="13"/>
  <c r="AB16" i="13"/>
  <c r="CO16" i="13"/>
  <c r="AS16" i="13"/>
  <c r="BE16" i="13"/>
  <c r="BJ16" i="13"/>
  <c r="W16" i="13"/>
  <c r="Y16" i="13"/>
  <c r="L13" i="23"/>
  <c r="AC8" i="13"/>
  <c r="AC8" i="22"/>
  <c r="AN8" i="13"/>
  <c r="AN8" i="22"/>
  <c r="BT8" i="13"/>
  <c r="BT8" i="22"/>
  <c r="BX8" i="13"/>
  <c r="BX8" i="22"/>
  <c r="BS8" i="13"/>
  <c r="BS8" i="22"/>
  <c r="AO8" i="13"/>
  <c r="AO8" i="22"/>
  <c r="BU8" i="13"/>
  <c r="BU8" i="22"/>
  <c r="BV8" i="13"/>
  <c r="BV8" i="22"/>
  <c r="V8" i="13"/>
  <c r="V8" i="22"/>
  <c r="R8" i="13"/>
  <c r="R8" i="22"/>
  <c r="BK10" i="22"/>
  <c r="CE10" i="22"/>
  <c r="BD10" i="22"/>
  <c r="BY10" i="22"/>
  <c r="CK10" i="22"/>
  <c r="BF10" i="22"/>
  <c r="AA10" i="22"/>
  <c r="BI10" i="22"/>
  <c r="BH10" i="22"/>
  <c r="BQ10" i="22"/>
  <c r="BZ10" i="22"/>
  <c r="AX8" i="13"/>
  <c r="AX8" i="22"/>
  <c r="L8" i="13"/>
  <c r="L8" i="22"/>
  <c r="CQ8" i="13"/>
  <c r="CQ8" i="22"/>
  <c r="AV10" i="22"/>
  <c r="AS10" i="22"/>
  <c r="BF8" i="13"/>
  <c r="BF8" i="22"/>
  <c r="AZ8" i="13"/>
  <c r="AZ8" i="22"/>
  <c r="CI8" i="13"/>
  <c r="CI8" i="22"/>
  <c r="AQ8" i="13"/>
  <c r="AQ8" i="22"/>
  <c r="BW8" i="13"/>
  <c r="BW8" i="22"/>
  <c r="N8" i="13"/>
  <c r="N8" i="22"/>
  <c r="T8" i="13"/>
  <c r="T8" i="22"/>
  <c r="BH8" i="13"/>
  <c r="BH8" i="22"/>
  <c r="BK8" i="13"/>
  <c r="BK8" i="22"/>
  <c r="AK8" i="13"/>
  <c r="AK8" i="22"/>
  <c r="BQ8" i="13"/>
  <c r="BQ8" i="22"/>
  <c r="AD8" i="13"/>
  <c r="AD8" i="22"/>
  <c r="O10" i="22"/>
  <c r="BS10" i="22"/>
  <c r="CN10" i="22"/>
  <c r="BL10" i="22"/>
  <c r="Q10" i="22"/>
  <c r="CM10" i="22"/>
  <c r="BN10" i="22"/>
  <c r="AI10" i="22"/>
  <c r="CH10" i="22"/>
  <c r="BP10" i="22"/>
  <c r="N10" i="22"/>
  <c r="L9" i="22"/>
  <c r="L57" i="23"/>
  <c r="CT8" i="13"/>
  <c r="CT8" i="22"/>
  <c r="BP8" i="13"/>
  <c r="BP8" i="22"/>
  <c r="CO8" i="13"/>
  <c r="CO8" i="22"/>
  <c r="CF10" i="22"/>
  <c r="AZ10" i="22"/>
  <c r="P8" i="13"/>
  <c r="P8" i="22"/>
  <c r="AV8" i="13"/>
  <c r="AV8" i="22"/>
  <c r="CB8" i="13"/>
  <c r="CB8" i="22"/>
  <c r="BB8" i="13"/>
  <c r="BB8" i="22"/>
  <c r="Q8" i="13"/>
  <c r="Q8" i="22"/>
  <c r="AW8" i="13"/>
  <c r="AW8" i="22"/>
  <c r="CC8" i="13"/>
  <c r="CC8" i="22"/>
  <c r="CL8" i="13"/>
  <c r="CL8" i="22"/>
  <c r="CH8" i="13"/>
  <c r="CH8" i="22"/>
  <c r="Z8" i="13"/>
  <c r="Z8" i="22"/>
  <c r="CA10" i="22"/>
  <c r="CO10" i="22"/>
  <c r="BT10" i="22"/>
  <c r="Y10" i="22"/>
  <c r="BA10" i="22"/>
  <c r="BV10" i="22"/>
  <c r="AQ10" i="22"/>
  <c r="L10" i="22"/>
  <c r="BR10" i="22"/>
  <c r="V10" i="22"/>
  <c r="AH10" i="22"/>
  <c r="CJ58" i="23"/>
  <c r="CJ9" i="22"/>
  <c r="W8" i="13"/>
  <c r="W8" i="22"/>
  <c r="O8" i="13"/>
  <c r="O8" i="22"/>
  <c r="AX10" i="22"/>
  <c r="BN8" i="13"/>
  <c r="BN8" i="22"/>
  <c r="AL8" i="13"/>
  <c r="AL8" i="22"/>
  <c r="S8" i="13"/>
  <c r="S8" i="22"/>
  <c r="AY8" i="13"/>
  <c r="AY8" i="22"/>
  <c r="CE8" i="13"/>
  <c r="CE8" i="22"/>
  <c r="BZ8" i="13"/>
  <c r="BZ8" i="22"/>
  <c r="AB8" i="13"/>
  <c r="AB8" i="22"/>
  <c r="CN8" i="13"/>
  <c r="CN8" i="22"/>
  <c r="M8" i="13"/>
  <c r="M8" i="22"/>
  <c r="AS8" i="13"/>
  <c r="AS8" i="22"/>
  <c r="BY8" i="13"/>
  <c r="BY8" i="22"/>
  <c r="BR8" i="13"/>
  <c r="BR8" i="22"/>
  <c r="W10" i="22"/>
  <c r="CI10" i="22"/>
  <c r="P10" i="22"/>
  <c r="CB10" i="22"/>
  <c r="AG10" i="22"/>
  <c r="CP10" i="22"/>
  <c r="CD10" i="22"/>
  <c r="AY10" i="22"/>
  <c r="T10" i="22"/>
  <c r="M10" i="22"/>
  <c r="AD10" i="22"/>
  <c r="AG9" i="22"/>
  <c r="BO8" i="13"/>
  <c r="BO8" i="22"/>
  <c r="BI8" i="13"/>
  <c r="BI8" i="22"/>
  <c r="CS47" i="23"/>
  <c r="CS10" i="22"/>
  <c r="BM10" i="22"/>
  <c r="CU10" i="22"/>
  <c r="BJ10" i="22"/>
  <c r="X8" i="13"/>
  <c r="X8" i="22"/>
  <c r="BD8" i="13"/>
  <c r="BD8" i="22"/>
  <c r="CJ8" i="13"/>
  <c r="CJ8" i="22"/>
  <c r="CP8" i="13"/>
  <c r="CP8" i="22"/>
  <c r="Y8" i="13"/>
  <c r="Y8" i="22"/>
  <c r="BE8" i="13"/>
  <c r="BE8" i="22"/>
  <c r="CK8" i="13"/>
  <c r="CK8" i="22"/>
  <c r="CU8" i="13"/>
  <c r="CU8" i="22"/>
  <c r="AU8" i="13"/>
  <c r="AU8" i="22"/>
  <c r="AE10" i="22"/>
  <c r="CQ10" i="22"/>
  <c r="X10" i="22"/>
  <c r="CR10" i="22"/>
  <c r="AO10" i="22"/>
  <c r="R10" i="22"/>
  <c r="CL10" i="22"/>
  <c r="BG10" i="22"/>
  <c r="AB10" i="22"/>
  <c r="U47" i="23"/>
  <c r="U10" i="22"/>
  <c r="AL10" i="22"/>
  <c r="AE58" i="23"/>
  <c r="AE9" i="22"/>
  <c r="AI8" i="13"/>
  <c r="AI8" i="22"/>
  <c r="AR8" i="13"/>
  <c r="AR8" i="22"/>
  <c r="BC10" i="22"/>
  <c r="S10" i="22"/>
  <c r="AP8" i="13"/>
  <c r="AP8" i="22"/>
  <c r="CD8" i="13"/>
  <c r="CD8" i="22"/>
  <c r="BJ8" i="13"/>
  <c r="BJ8" i="22"/>
  <c r="AA8" i="13"/>
  <c r="AA8" i="22"/>
  <c r="BG8" i="13"/>
  <c r="BG8" i="22"/>
  <c r="CM8" i="13"/>
  <c r="CM8" i="22"/>
  <c r="BC8" i="13"/>
  <c r="BC8" i="22"/>
  <c r="AJ8" i="13"/>
  <c r="AJ8" i="22"/>
  <c r="AT8" i="13"/>
  <c r="AT8" i="22"/>
  <c r="U8" i="13"/>
  <c r="U8" i="22"/>
  <c r="BA8" i="13"/>
  <c r="BA8" i="22"/>
  <c r="CG8" i="13"/>
  <c r="CG8" i="22"/>
  <c r="AM8" i="13"/>
  <c r="AM8" i="22"/>
  <c r="AM10" i="22"/>
  <c r="CJ10" i="22"/>
  <c r="AF10" i="22"/>
  <c r="CC10" i="22"/>
  <c r="AW10" i="22"/>
  <c r="Z10" i="22"/>
  <c r="BX10" i="22"/>
  <c r="BO10" i="22"/>
  <c r="AJ10" i="22"/>
  <c r="AC47" i="23"/>
  <c r="AC10" i="22"/>
  <c r="AT10" i="22"/>
  <c r="CK9" i="13"/>
  <c r="CK141" i="13" s="1"/>
  <c r="CK9" i="22"/>
  <c r="AF8" i="13"/>
  <c r="AF8" i="22"/>
  <c r="BL8" i="13"/>
  <c r="BL8" i="22"/>
  <c r="CR8" i="13"/>
  <c r="CR8" i="22"/>
  <c r="AE8" i="13"/>
  <c r="AE8" i="22"/>
  <c r="AG8" i="13"/>
  <c r="AG8" i="22"/>
  <c r="BM8" i="13"/>
  <c r="BM8" i="22"/>
  <c r="CS8" i="13"/>
  <c r="CS8" i="22"/>
  <c r="CF8" i="13"/>
  <c r="CF8" i="22"/>
  <c r="CA8" i="13"/>
  <c r="CA8" i="22"/>
  <c r="AU10" i="22"/>
  <c r="BU10" i="22"/>
  <c r="AN10" i="22"/>
  <c r="CT10" i="22"/>
  <c r="BE47" i="23"/>
  <c r="BE10" i="22"/>
  <c r="AP10" i="22"/>
  <c r="CG10" i="22"/>
  <c r="BW10" i="22"/>
  <c r="AR10" i="22"/>
  <c r="AK47" i="23"/>
  <c r="AK10" i="22"/>
  <c r="BB10" i="22"/>
  <c r="AH8" i="13"/>
  <c r="AH8" i="22"/>
  <c r="AJ13" i="44"/>
  <c r="AJ15" i="40"/>
  <c r="BP13" i="44"/>
  <c r="BP15" i="40"/>
  <c r="BK13" i="44"/>
  <c r="BK15" i="40"/>
  <c r="AV13" i="44"/>
  <c r="AV15" i="40"/>
  <c r="Y13" i="44"/>
  <c r="Y15" i="40"/>
  <c r="BE13" i="44"/>
  <c r="BE15" i="40"/>
  <c r="L16" i="40"/>
  <c r="BN16" i="40"/>
  <c r="S16" i="40"/>
  <c r="CE16" i="40"/>
  <c r="T16" i="40"/>
  <c r="CN16" i="40"/>
  <c r="AK16" i="40"/>
  <c r="CJ16" i="40"/>
  <c r="BB16" i="40"/>
  <c r="O16" i="40"/>
  <c r="BT16" i="40"/>
  <c r="AH13" i="44"/>
  <c r="AH15" i="40"/>
  <c r="BN13" i="44"/>
  <c r="BN15" i="40"/>
  <c r="CT13" i="44"/>
  <c r="CT15" i="40"/>
  <c r="CB13" i="44"/>
  <c r="CB15" i="40"/>
  <c r="AQ13" i="44"/>
  <c r="AQ15" i="40"/>
  <c r="BW13" i="44"/>
  <c r="BW15" i="40"/>
  <c r="BQ13" i="44"/>
  <c r="BQ15" i="40"/>
  <c r="CJ13" i="44"/>
  <c r="CJ15" i="40"/>
  <c r="AC13" i="44"/>
  <c r="AC15" i="40"/>
  <c r="BI13" i="44"/>
  <c r="BI15" i="40"/>
  <c r="CC13" i="44"/>
  <c r="CC15" i="40"/>
  <c r="BR13" i="44"/>
  <c r="BR15" i="40"/>
  <c r="W13" i="44"/>
  <c r="W15" i="40"/>
  <c r="BC13" i="44"/>
  <c r="BC15" i="40"/>
  <c r="BD13" i="44"/>
  <c r="BD15" i="40"/>
  <c r="BV16" i="40"/>
  <c r="AA16" i="40"/>
  <c r="CM16" i="40"/>
  <c r="AB16" i="40"/>
  <c r="CO16" i="40"/>
  <c r="AS16" i="40"/>
  <c r="BE16" i="40"/>
  <c r="BJ16" i="40"/>
  <c r="W16" i="40"/>
  <c r="Y16" i="40"/>
  <c r="AR13" i="44"/>
  <c r="AR15" i="40"/>
  <c r="BX13" i="44"/>
  <c r="BX15" i="40"/>
  <c r="AE13" i="44"/>
  <c r="AE15" i="40"/>
  <c r="X13" i="44"/>
  <c r="X15" i="40"/>
  <c r="BM13" i="44"/>
  <c r="BM15" i="40"/>
  <c r="AF16" i="40"/>
  <c r="CD16" i="40"/>
  <c r="AI16" i="40"/>
  <c r="CU16" i="40"/>
  <c r="AJ16" i="40"/>
  <c r="AV16" i="40"/>
  <c r="BA16" i="40"/>
  <c r="CS16" i="40"/>
  <c r="BR16" i="40"/>
  <c r="AE16" i="40"/>
  <c r="CK16" i="40"/>
  <c r="AP13" i="44"/>
  <c r="AP15" i="40"/>
  <c r="BV13" i="44"/>
  <c r="BV15" i="40"/>
  <c r="CN13" i="44"/>
  <c r="CN15" i="40"/>
  <c r="S13" i="44"/>
  <c r="S15" i="40"/>
  <c r="AY13" i="44"/>
  <c r="AY15" i="40"/>
  <c r="CE13" i="44"/>
  <c r="CE15" i="40"/>
  <c r="CH13" i="44"/>
  <c r="CH15" i="40"/>
  <c r="AK13" i="44"/>
  <c r="AK15" i="40"/>
  <c r="BY13" i="44"/>
  <c r="BY15" i="40"/>
  <c r="N13" i="44"/>
  <c r="N15" i="40"/>
  <c r="AT13" i="44"/>
  <c r="AT15" i="40"/>
  <c r="CP13" i="44"/>
  <c r="CP15" i="40"/>
  <c r="CA13" i="44"/>
  <c r="CA15" i="40"/>
  <c r="AF13" i="44"/>
  <c r="AF15" i="40"/>
  <c r="Z16" i="40"/>
  <c r="CL16" i="40"/>
  <c r="AQ16" i="40"/>
  <c r="CF16" i="40"/>
  <c r="AR16" i="40"/>
  <c r="CR16" i="40"/>
  <c r="BI16" i="40"/>
  <c r="N16" i="40"/>
  <c r="BZ16" i="40"/>
  <c r="AM16" i="40"/>
  <c r="P16" i="40"/>
  <c r="T13" i="44"/>
  <c r="T15" i="40"/>
  <c r="AZ13" i="44"/>
  <c r="AZ15" i="40"/>
  <c r="CF13" i="44"/>
  <c r="CF15" i="40"/>
  <c r="BT13" i="44"/>
  <c r="BT15" i="40"/>
  <c r="AO13" i="44"/>
  <c r="AO15" i="40"/>
  <c r="BU13" i="44"/>
  <c r="BU15" i="40"/>
  <c r="AH16" i="40"/>
  <c r="CT16" i="40"/>
  <c r="AY16" i="40"/>
  <c r="CP16" i="40"/>
  <c r="AZ16" i="40"/>
  <c r="BU16" i="40"/>
  <c r="BQ16" i="40"/>
  <c r="V16" i="40"/>
  <c r="CH16" i="40"/>
  <c r="AU16" i="40"/>
  <c r="X16" i="40"/>
  <c r="R13" i="44"/>
  <c r="R15" i="40"/>
  <c r="AX13" i="44"/>
  <c r="AX15" i="40"/>
  <c r="CD13" i="44"/>
  <c r="CD15" i="40"/>
  <c r="CG13" i="44"/>
  <c r="CG15" i="40"/>
  <c r="AA13" i="44"/>
  <c r="AA15" i="40"/>
  <c r="BG13" i="44"/>
  <c r="BG15" i="40"/>
  <c r="CM13" i="44"/>
  <c r="CM15" i="40"/>
  <c r="CQ13" i="44"/>
  <c r="CQ15" i="40"/>
  <c r="M13" i="44"/>
  <c r="M15" i="40"/>
  <c r="AS13" i="44"/>
  <c r="AS15" i="40"/>
  <c r="BZ13" i="44"/>
  <c r="BZ15" i="40"/>
  <c r="V13" i="44"/>
  <c r="V15" i="40"/>
  <c r="BB13" i="44"/>
  <c r="BB15" i="40"/>
  <c r="BL13" i="44"/>
  <c r="BL15" i="40"/>
  <c r="AM13" i="44"/>
  <c r="AM15" i="40"/>
  <c r="CK13" i="44"/>
  <c r="CK15" i="40"/>
  <c r="AP16" i="40"/>
  <c r="BS16" i="40"/>
  <c r="BG16" i="40"/>
  <c r="BD16" i="40"/>
  <c r="BH16" i="40"/>
  <c r="M16" i="40"/>
  <c r="BY16" i="40"/>
  <c r="AD16" i="40"/>
  <c r="CA16" i="40"/>
  <c r="BC16" i="40"/>
  <c r="AN16" i="40"/>
  <c r="BS13" i="44"/>
  <c r="BS15" i="40"/>
  <c r="AB13" i="44"/>
  <c r="AB15" i="40"/>
  <c r="BH13" i="44"/>
  <c r="BH15" i="40"/>
  <c r="CO13" i="44"/>
  <c r="CO15" i="40"/>
  <c r="AN13" i="44"/>
  <c r="AN15" i="40"/>
  <c r="Q13" i="44"/>
  <c r="Q15" i="40"/>
  <c r="AW13" i="44"/>
  <c r="AW15" i="40"/>
  <c r="CS13" i="44"/>
  <c r="CS15" i="40"/>
  <c r="AX16" i="40"/>
  <c r="CB16" i="40"/>
  <c r="BO16" i="40"/>
  <c r="AW16" i="40"/>
  <c r="BP16" i="40"/>
  <c r="U16" i="40"/>
  <c r="CG16" i="40"/>
  <c r="AL16" i="40"/>
  <c r="BL16" i="40"/>
  <c r="BK16" i="40"/>
  <c r="Q16" i="40"/>
  <c r="Z13" i="44"/>
  <c r="Z15" i="40"/>
  <c r="BF13" i="44"/>
  <c r="BF15" i="40"/>
  <c r="CL13" i="44"/>
  <c r="CL15" i="40"/>
  <c r="AI13" i="44"/>
  <c r="AI15" i="40"/>
  <c r="BO13" i="44"/>
  <c r="BO15" i="40"/>
  <c r="CU13" i="44"/>
  <c r="CU15" i="40"/>
  <c r="CR13" i="44"/>
  <c r="CR15" i="40"/>
  <c r="U13" i="44"/>
  <c r="U15" i="40"/>
  <c r="BA13" i="44"/>
  <c r="BA15" i="40"/>
  <c r="CI13" i="44"/>
  <c r="CI15" i="40"/>
  <c r="AD13" i="44"/>
  <c r="AD15" i="40"/>
  <c r="BJ13" i="44"/>
  <c r="BJ15" i="40"/>
  <c r="O13" i="44"/>
  <c r="O15" i="40"/>
  <c r="AU13" i="44"/>
  <c r="AU15" i="40"/>
  <c r="P13" i="44"/>
  <c r="P15" i="40"/>
  <c r="R16" i="40"/>
  <c r="BF16" i="40"/>
  <c r="AG16" i="40"/>
  <c r="BW16" i="40"/>
  <c r="CC16" i="40"/>
  <c r="BX16" i="40"/>
  <c r="AC16" i="40"/>
  <c r="CQ16" i="40"/>
  <c r="AT16" i="40"/>
  <c r="AO16" i="40"/>
  <c r="CI16" i="40"/>
  <c r="BM16" i="40"/>
  <c r="CG47" i="23"/>
  <c r="L81" i="46"/>
  <c r="L118" i="46" s="1"/>
  <c r="L130" i="46" s="1"/>
  <c r="L83" i="46" s="1"/>
  <c r="AP27" i="22"/>
  <c r="AE27" i="22"/>
  <c r="N27" i="22"/>
  <c r="BL27" i="22"/>
  <c r="AI27" i="22"/>
  <c r="AD27" i="22"/>
  <c r="O27" i="22"/>
  <c r="CS27" i="22"/>
  <c r="CJ9" i="46"/>
  <c r="CC27" i="22"/>
  <c r="CJ57" i="23"/>
  <c r="AR27" i="22"/>
  <c r="BM27" i="22"/>
  <c r="AS27" i="22"/>
  <c r="CJ9" i="13"/>
  <c r="AH27" i="22"/>
  <c r="AL27" i="22"/>
  <c r="W27" i="22"/>
  <c r="CK9" i="46"/>
  <c r="BY27" i="22"/>
  <c r="CF27" i="22"/>
  <c r="T27" i="22"/>
  <c r="U27" i="22"/>
  <c r="AN27" i="22"/>
  <c r="L51" i="23"/>
  <c r="BH27" i="22"/>
  <c r="BV27" i="22"/>
  <c r="CI27" i="22"/>
  <c r="BN27" i="22"/>
  <c r="BR27" i="22"/>
  <c r="BC27" i="22"/>
  <c r="CR27" i="22"/>
  <c r="BK27" i="22"/>
  <c r="Q52" i="23"/>
  <c r="BP27" i="22"/>
  <c r="X27" i="22"/>
  <c r="AH10" i="13"/>
  <c r="BS27" i="22"/>
  <c r="AB27" i="22"/>
  <c r="CJ27" i="22"/>
  <c r="AU27" i="22"/>
  <c r="CK57" i="23"/>
  <c r="R27" i="22"/>
  <c r="AK27" i="22"/>
  <c r="V27" i="22"/>
  <c r="BD27" i="22"/>
  <c r="CK58" i="23"/>
  <c r="AG27" i="22"/>
  <c r="BO27" i="22"/>
  <c r="BZ27" i="22"/>
  <c r="BJ27" i="22"/>
  <c r="CU27" i="22"/>
  <c r="CP27" i="22"/>
  <c r="BI27" i="22"/>
  <c r="AT27" i="22"/>
  <c r="P27" i="22"/>
  <c r="Q27" i="22"/>
  <c r="AL13" i="44"/>
  <c r="L13" i="44"/>
  <c r="BF27" i="22"/>
  <c r="CQ27" i="22"/>
  <c r="AA27" i="22"/>
  <c r="BG27" i="22"/>
  <c r="CM27" i="22"/>
  <c r="CG27" i="22"/>
  <c r="M27" i="22"/>
  <c r="AC27" i="22"/>
  <c r="L9" i="13"/>
  <c r="AQ27" i="22"/>
  <c r="BW27" i="22"/>
  <c r="BE27" i="22"/>
  <c r="L9" i="46"/>
  <c r="L24" i="46" s="1"/>
  <c r="CB27" i="22"/>
  <c r="Y27" i="22"/>
  <c r="CT27" i="22"/>
  <c r="AV27" i="22"/>
  <c r="L58" i="23"/>
  <c r="AX27" i="22"/>
  <c r="CD27" i="22"/>
  <c r="BU27" i="22"/>
  <c r="BQ27" i="22"/>
  <c r="CH27" i="22"/>
  <c r="AF27" i="22"/>
  <c r="Z27" i="22"/>
  <c r="S27" i="22"/>
  <c r="AY27" i="22"/>
  <c r="CE27" i="22"/>
  <c r="BX27" i="22"/>
  <c r="BT27" i="22"/>
  <c r="CA27" i="22"/>
  <c r="CN27" i="22"/>
  <c r="AO27" i="22"/>
  <c r="BD47" i="23"/>
  <c r="CT246" i="13"/>
  <c r="CT241" i="13" s="1"/>
  <c r="CS246" i="13"/>
  <c r="CS241" i="13" s="1"/>
  <c r="CR246" i="13"/>
  <c r="CR241" i="13" s="1"/>
  <c r="CQ246" i="13"/>
  <c r="CQ241" i="13" s="1"/>
  <c r="BF10" i="13"/>
  <c r="BZ10" i="13"/>
  <c r="W10" i="13"/>
  <c r="CI10" i="13"/>
  <c r="BU10" i="13"/>
  <c r="AN10" i="13"/>
  <c r="CT10" i="13"/>
  <c r="BE10" i="13"/>
  <c r="R10" i="13"/>
  <c r="CD10" i="13"/>
  <c r="AY10" i="13"/>
  <c r="T10" i="13"/>
  <c r="M10" i="13"/>
  <c r="AD10" i="13"/>
  <c r="BQ10" i="13"/>
  <c r="AU10" i="13"/>
  <c r="CN10" i="13"/>
  <c r="BL10" i="13"/>
  <c r="Q10" i="13"/>
  <c r="AP10" i="13"/>
  <c r="CG10" i="13"/>
  <c r="BW10" i="13"/>
  <c r="AR10" i="13"/>
  <c r="AK10" i="13"/>
  <c r="BB10" i="13"/>
  <c r="BK10" i="13"/>
  <c r="BI10" i="13"/>
  <c r="BS10" i="13"/>
  <c r="X10" i="13"/>
  <c r="CR10" i="13"/>
  <c r="AO10" i="13"/>
  <c r="BA10" i="13"/>
  <c r="BN10" i="13"/>
  <c r="AI10" i="13"/>
  <c r="CH10" i="13"/>
  <c r="BP10" i="13"/>
  <c r="N10" i="13"/>
  <c r="AA10" i="13"/>
  <c r="AE10" i="13"/>
  <c r="CQ10" i="13"/>
  <c r="CS10" i="13"/>
  <c r="AV10" i="13"/>
  <c r="CF10" i="13"/>
  <c r="BM10" i="13"/>
  <c r="Z10" i="13"/>
  <c r="CL10" i="13"/>
  <c r="BG10" i="13"/>
  <c r="AB10" i="13"/>
  <c r="U10" i="13"/>
  <c r="AL10" i="13"/>
  <c r="BH10" i="13"/>
  <c r="O10" i="13"/>
  <c r="BC10" i="13"/>
  <c r="CO10" i="13"/>
  <c r="BT10" i="13"/>
  <c r="Y10" i="13"/>
  <c r="AX10" i="13"/>
  <c r="S10" i="13"/>
  <c r="CU10" i="13"/>
  <c r="AZ10" i="13"/>
  <c r="AS10" i="13"/>
  <c r="BJ10" i="13"/>
  <c r="CB10" i="13"/>
  <c r="CM10" i="13"/>
  <c r="CA10" i="13"/>
  <c r="AF10" i="13"/>
  <c r="CC10" i="13"/>
  <c r="AW10" i="13"/>
  <c r="CP10" i="13"/>
  <c r="BV10" i="13"/>
  <c r="AQ10" i="13"/>
  <c r="BR10" i="13"/>
  <c r="V10" i="13"/>
  <c r="P10" i="13"/>
  <c r="AG10" i="13"/>
  <c r="AM10" i="13"/>
  <c r="CJ10" i="13"/>
  <c r="CE10" i="13"/>
  <c r="BD10" i="13"/>
  <c r="BY10" i="13"/>
  <c r="BX10" i="13"/>
  <c r="BO10" i="13"/>
  <c r="AJ10" i="13"/>
  <c r="AC10" i="13"/>
  <c r="AT10" i="13"/>
  <c r="CK27" i="22"/>
  <c r="Z57" i="23"/>
  <c r="Z58" i="23"/>
  <c r="Z9" i="13"/>
  <c r="Z9" i="46"/>
  <c r="Z24" i="46" s="1"/>
  <c r="Z258" i="23"/>
  <c r="AX9" i="13"/>
  <c r="AX57" i="23"/>
  <c r="AX58" i="23"/>
  <c r="AX9" i="46"/>
  <c r="CD9" i="13"/>
  <c r="CD57" i="23"/>
  <c r="CD58" i="23"/>
  <c r="CD9" i="46"/>
  <c r="BZ57" i="23"/>
  <c r="BZ58" i="23"/>
  <c r="BZ9" i="13"/>
  <c r="BZ9" i="46"/>
  <c r="S9" i="13"/>
  <c r="S258" i="23"/>
  <c r="S57" i="23"/>
  <c r="S58" i="23"/>
  <c r="S9" i="46"/>
  <c r="S24" i="46" s="1"/>
  <c r="AY9" i="13"/>
  <c r="AY57" i="23"/>
  <c r="AY58" i="23"/>
  <c r="AY9" i="46"/>
  <c r="CE9" i="13"/>
  <c r="CE57" i="23"/>
  <c r="CE58" i="23"/>
  <c r="CE9" i="46"/>
  <c r="CN57" i="23"/>
  <c r="CN58" i="23"/>
  <c r="CN9" i="13"/>
  <c r="CN9" i="46"/>
  <c r="AB9" i="13"/>
  <c r="AB57" i="23"/>
  <c r="AB58" i="23"/>
  <c r="AB258" i="23"/>
  <c r="AB9" i="46"/>
  <c r="AB24" i="46" s="1"/>
  <c r="BX57" i="23"/>
  <c r="BX58" i="23"/>
  <c r="BX9" i="13"/>
  <c r="BX9" i="46"/>
  <c r="CS9" i="13"/>
  <c r="CS57" i="23"/>
  <c r="CS58" i="23"/>
  <c r="CS258" i="23"/>
  <c r="CS9" i="46"/>
  <c r="CS24" i="46" s="1"/>
  <c r="AK9" i="13"/>
  <c r="AK57" i="23"/>
  <c r="AK58" i="23"/>
  <c r="AK9" i="46"/>
  <c r="BQ57" i="23"/>
  <c r="BQ58" i="23"/>
  <c r="BQ9" i="46"/>
  <c r="BQ9" i="13"/>
  <c r="N58" i="23"/>
  <c r="N57" i="23"/>
  <c r="N9" i="13"/>
  <c r="N258" i="23"/>
  <c r="N9" i="46"/>
  <c r="N24" i="46" s="1"/>
  <c r="AT58" i="23"/>
  <c r="AT57" i="23"/>
  <c r="AT9" i="13"/>
  <c r="AT9" i="46"/>
  <c r="CH9" i="13"/>
  <c r="CH58" i="23"/>
  <c r="CH57" i="23"/>
  <c r="CH9" i="46"/>
  <c r="AE258" i="23"/>
  <c r="AE57" i="23"/>
  <c r="AE9" i="13"/>
  <c r="AE9" i="41"/>
  <c r="AE9" i="44"/>
  <c r="AE9" i="46"/>
  <c r="AE24" i="46" s="1"/>
  <c r="AE9" i="42"/>
  <c r="AE37" i="42" s="1"/>
  <c r="CA57" i="23"/>
  <c r="CA58" i="23"/>
  <c r="CA9" i="46"/>
  <c r="CA9" i="13"/>
  <c r="AF57" i="23"/>
  <c r="AF58" i="23"/>
  <c r="AF9" i="13"/>
  <c r="AF258" i="23"/>
  <c r="AF9" i="46"/>
  <c r="AF24" i="46" s="1"/>
  <c r="AF9" i="44"/>
  <c r="AF9" i="41"/>
  <c r="AF9" i="42"/>
  <c r="AF37" i="42" s="1"/>
  <c r="BT58" i="23"/>
  <c r="BT9" i="13"/>
  <c r="BT57" i="23"/>
  <c r="BT9" i="46"/>
  <c r="AO9" i="13"/>
  <c r="AO57" i="23"/>
  <c r="AO58" i="23"/>
  <c r="AO9" i="46"/>
  <c r="BU9" i="13"/>
  <c r="BU57" i="23"/>
  <c r="BU58" i="23"/>
  <c r="BU9" i="46"/>
  <c r="BF57" i="23"/>
  <c r="BF58" i="23"/>
  <c r="BF9" i="46"/>
  <c r="BF9" i="13"/>
  <c r="CL9" i="13"/>
  <c r="CL57" i="23"/>
  <c r="CL58" i="23"/>
  <c r="CL9" i="46"/>
  <c r="CQ9" i="13"/>
  <c r="CQ143" i="13" s="1"/>
  <c r="CQ57" i="23"/>
  <c r="CQ58" i="23"/>
  <c r="CQ258" i="23"/>
  <c r="CQ9" i="46"/>
  <c r="CQ24" i="46" s="1"/>
  <c r="AA57" i="23"/>
  <c r="AA9" i="13"/>
  <c r="AA9" i="46"/>
  <c r="AA24" i="46" s="1"/>
  <c r="AA58" i="23"/>
  <c r="AA258" i="23"/>
  <c r="BG9" i="13"/>
  <c r="BG57" i="23"/>
  <c r="BG58" i="23"/>
  <c r="BG9" i="46"/>
  <c r="CM9" i="13"/>
  <c r="CM57" i="23"/>
  <c r="CM58" i="23"/>
  <c r="CM9" i="46"/>
  <c r="CO57" i="23"/>
  <c r="CO58" i="23"/>
  <c r="CO9" i="46"/>
  <c r="CO9" i="13"/>
  <c r="AJ9" i="13"/>
  <c r="AJ57" i="23"/>
  <c r="AJ9" i="46"/>
  <c r="AJ58" i="23"/>
  <c r="CF9" i="13"/>
  <c r="CF57" i="23"/>
  <c r="CF58" i="23"/>
  <c r="CF9" i="46"/>
  <c r="M9" i="13"/>
  <c r="M57" i="23"/>
  <c r="M58" i="23"/>
  <c r="M258" i="23"/>
  <c r="M9" i="46"/>
  <c r="M24" i="46" s="1"/>
  <c r="AS9" i="13"/>
  <c r="AS57" i="23"/>
  <c r="AS9" i="46"/>
  <c r="AS58" i="23"/>
  <c r="BY9" i="13"/>
  <c r="BY57" i="23"/>
  <c r="BY58" i="23"/>
  <c r="BY9" i="46"/>
  <c r="V9" i="13"/>
  <c r="V57" i="23"/>
  <c r="V258" i="23"/>
  <c r="V9" i="46"/>
  <c r="V24" i="46" s="1"/>
  <c r="V58" i="23"/>
  <c r="BB9" i="13"/>
  <c r="BB58" i="23"/>
  <c r="BB57" i="23"/>
  <c r="BB9" i="46"/>
  <c r="CI57" i="23"/>
  <c r="CI58" i="23"/>
  <c r="CI9" i="46"/>
  <c r="CI9" i="13"/>
  <c r="AM9" i="13"/>
  <c r="AM58" i="23"/>
  <c r="AM57" i="23"/>
  <c r="AM9" i="46"/>
  <c r="CB57" i="23"/>
  <c r="CB58" i="23"/>
  <c r="CB9" i="13"/>
  <c r="CB9" i="46"/>
  <c r="AN58" i="23"/>
  <c r="AN9" i="13"/>
  <c r="AN57" i="23"/>
  <c r="AN9" i="46"/>
  <c r="Q58" i="23"/>
  <c r="Q57" i="23"/>
  <c r="Q9" i="13"/>
  <c r="Q258" i="23"/>
  <c r="Q9" i="46"/>
  <c r="Q24" i="46" s="1"/>
  <c r="AW58" i="23"/>
  <c r="AW57" i="23"/>
  <c r="AW9" i="46"/>
  <c r="AW9" i="13"/>
  <c r="CC57" i="23"/>
  <c r="CC58" i="23"/>
  <c r="CC9" i="46"/>
  <c r="CC9" i="13"/>
  <c r="AH9" i="13"/>
  <c r="AH57" i="23"/>
  <c r="AH58" i="23"/>
  <c r="AH9" i="46"/>
  <c r="BN58" i="23"/>
  <c r="BN9" i="13"/>
  <c r="BN57" i="23"/>
  <c r="BN9" i="46"/>
  <c r="CT58" i="23"/>
  <c r="CT258" i="23"/>
  <c r="CT9" i="13"/>
  <c r="CT57" i="23"/>
  <c r="CT9" i="46"/>
  <c r="CT24" i="46" s="1"/>
  <c r="AI9" i="13"/>
  <c r="AI57" i="23"/>
  <c r="AI58" i="23"/>
  <c r="AI9" i="46"/>
  <c r="BO9" i="13"/>
  <c r="BO57" i="23"/>
  <c r="BO58" i="23"/>
  <c r="BO9" i="46"/>
  <c r="CU9" i="13"/>
  <c r="CU57" i="23"/>
  <c r="CU58" i="23"/>
  <c r="CU258" i="23"/>
  <c r="CU9" i="46"/>
  <c r="CU24" i="46" s="1"/>
  <c r="BS9" i="13"/>
  <c r="BS57" i="23"/>
  <c r="BS58" i="23"/>
  <c r="BS9" i="46"/>
  <c r="AR9" i="13"/>
  <c r="AR57" i="23"/>
  <c r="AR58" i="23"/>
  <c r="AR9" i="46"/>
  <c r="CG57" i="23"/>
  <c r="CG58" i="23"/>
  <c r="CG9" i="13"/>
  <c r="CG9" i="46"/>
  <c r="U9" i="13"/>
  <c r="U57" i="23"/>
  <c r="U58" i="23"/>
  <c r="U9" i="46"/>
  <c r="U24" i="46" s="1"/>
  <c r="U258" i="23"/>
  <c r="BA9" i="13"/>
  <c r="BA58" i="23"/>
  <c r="BA57" i="23"/>
  <c r="BA9" i="46"/>
  <c r="CP9" i="13"/>
  <c r="CP57" i="23"/>
  <c r="CP58" i="23"/>
  <c r="CP9" i="46"/>
  <c r="AD9" i="13"/>
  <c r="AD57" i="23"/>
  <c r="AD58" i="23"/>
  <c r="AD9" i="46"/>
  <c r="AD24" i="46" s="1"/>
  <c r="AD9" i="44"/>
  <c r="AD9" i="42"/>
  <c r="AD37" i="42" s="1"/>
  <c r="AD9" i="41"/>
  <c r="AD258" i="23"/>
  <c r="BJ9" i="13"/>
  <c r="BJ57" i="23"/>
  <c r="BJ58" i="23"/>
  <c r="BJ9" i="46"/>
  <c r="O57" i="23"/>
  <c r="O58" i="23"/>
  <c r="O9" i="46"/>
  <c r="O24" i="46" s="1"/>
  <c r="O258" i="23"/>
  <c r="O9" i="13"/>
  <c r="AU57" i="23"/>
  <c r="AU58" i="23"/>
  <c r="AU9" i="13"/>
  <c r="AU9" i="46"/>
  <c r="P57" i="23"/>
  <c r="P58" i="23"/>
  <c r="P258" i="23"/>
  <c r="P9" i="46"/>
  <c r="P24" i="46" s="1"/>
  <c r="P9" i="13"/>
  <c r="AV9" i="13"/>
  <c r="AV57" i="23"/>
  <c r="AV58" i="23"/>
  <c r="AV9" i="46"/>
  <c r="Y9" i="13"/>
  <c r="Y57" i="23"/>
  <c r="Y58" i="23"/>
  <c r="Y258" i="23"/>
  <c r="Y9" i="46"/>
  <c r="Y24" i="46" s="1"/>
  <c r="BE9" i="13"/>
  <c r="BE57" i="23"/>
  <c r="BE58" i="23"/>
  <c r="BE9" i="46"/>
  <c r="R57" i="23"/>
  <c r="R9" i="13"/>
  <c r="R58" i="23"/>
  <c r="R9" i="46"/>
  <c r="R24" i="46" s="1"/>
  <c r="R258" i="23"/>
  <c r="AP9" i="13"/>
  <c r="AP57" i="23"/>
  <c r="AP58" i="23"/>
  <c r="AP9" i="46"/>
  <c r="BV58" i="23"/>
  <c r="BV9" i="13"/>
  <c r="BV57" i="23"/>
  <c r="BV9" i="46"/>
  <c r="BH9" i="13"/>
  <c r="BH57" i="23"/>
  <c r="BH58" i="23"/>
  <c r="BH9" i="46"/>
  <c r="AQ57" i="23"/>
  <c r="AQ58" i="23"/>
  <c r="AQ9" i="46"/>
  <c r="AQ9" i="13"/>
  <c r="BW9" i="13"/>
  <c r="BW58" i="23"/>
  <c r="BW9" i="46"/>
  <c r="BW57" i="23"/>
  <c r="BP9" i="13"/>
  <c r="BP57" i="23"/>
  <c r="BP58" i="23"/>
  <c r="BP9" i="46"/>
  <c r="CR258" i="23"/>
  <c r="CR57" i="23"/>
  <c r="CR58" i="23"/>
  <c r="CR9" i="46"/>
  <c r="CR24" i="46" s="1"/>
  <c r="CR9" i="13"/>
  <c r="T9" i="13"/>
  <c r="T58" i="23"/>
  <c r="T9" i="46"/>
  <c r="T24" i="46" s="1"/>
  <c r="T57" i="23"/>
  <c r="T258" i="23"/>
  <c r="AZ58" i="23"/>
  <c r="AZ9" i="13"/>
  <c r="AZ57" i="23"/>
  <c r="AZ9" i="46"/>
  <c r="BK9" i="13"/>
  <c r="BK57" i="23"/>
  <c r="BK58" i="23"/>
  <c r="BK9" i="46"/>
  <c r="AC57" i="23"/>
  <c r="AC258" i="23"/>
  <c r="AC58" i="23"/>
  <c r="AC9" i="13"/>
  <c r="AC9" i="46"/>
  <c r="AC24" i="46" s="1"/>
  <c r="BI58" i="23"/>
  <c r="BI9" i="13"/>
  <c r="BI57" i="23"/>
  <c r="BI9" i="46"/>
  <c r="BL57" i="23"/>
  <c r="BL58" i="23"/>
  <c r="BL9" i="46"/>
  <c r="BL9" i="13"/>
  <c r="AL57" i="23"/>
  <c r="AL58" i="23"/>
  <c r="AL9" i="13"/>
  <c r="AL9" i="46"/>
  <c r="BR57" i="23"/>
  <c r="BR58" i="23"/>
  <c r="BR9" i="13"/>
  <c r="BR9" i="46"/>
  <c r="W57" i="23"/>
  <c r="W58" i="23"/>
  <c r="W9" i="46"/>
  <c r="W24" i="46" s="1"/>
  <c r="W258" i="23"/>
  <c r="W9" i="13"/>
  <c r="BC57" i="23"/>
  <c r="BC58" i="23"/>
  <c r="BC9" i="46"/>
  <c r="BC9" i="13"/>
  <c r="X57" i="23"/>
  <c r="X9" i="13"/>
  <c r="X258" i="23"/>
  <c r="X58" i="23"/>
  <c r="X9" i="46"/>
  <c r="X24" i="46" s="1"/>
  <c r="BD9" i="13"/>
  <c r="BD57" i="23"/>
  <c r="BD58" i="23"/>
  <c r="BD9" i="46"/>
  <c r="AG9" i="13"/>
  <c r="AG9" i="46"/>
  <c r="BM57" i="23"/>
  <c r="BM58" i="23"/>
  <c r="BM9" i="13"/>
  <c r="BM9" i="46"/>
  <c r="AN52" i="23"/>
  <c r="AN51" i="23"/>
  <c r="BT52" i="23"/>
  <c r="BT51" i="23"/>
  <c r="BX51" i="23"/>
  <c r="BX52" i="23"/>
  <c r="BS51" i="23"/>
  <c r="BS52" i="23"/>
  <c r="AO51" i="23"/>
  <c r="AO52" i="23"/>
  <c r="BU51" i="23"/>
  <c r="BU52" i="23"/>
  <c r="BV51" i="23"/>
  <c r="BV52" i="23"/>
  <c r="V7" i="13"/>
  <c r="V51" i="23"/>
  <c r="V52" i="23"/>
  <c r="R7" i="13"/>
  <c r="R51" i="23"/>
  <c r="R52" i="23"/>
  <c r="AX51" i="23"/>
  <c r="AX52" i="23"/>
  <c r="CT51" i="23"/>
  <c r="CT52" i="23"/>
  <c r="W7" i="13"/>
  <c r="W51" i="23"/>
  <c r="W52" i="23"/>
  <c r="AI52" i="23"/>
  <c r="AI51" i="23"/>
  <c r="BO52" i="23"/>
  <c r="BO51" i="23"/>
  <c r="BP51" i="23"/>
  <c r="BP52" i="23"/>
  <c r="L7" i="13"/>
  <c r="L52" i="23"/>
  <c r="AR51" i="23"/>
  <c r="AR52" i="23"/>
  <c r="O7" i="13"/>
  <c r="O51" i="23"/>
  <c r="O52" i="23"/>
  <c r="AC7" i="13"/>
  <c r="AC51" i="23"/>
  <c r="AC52" i="23"/>
  <c r="BI51" i="23"/>
  <c r="BI52" i="23"/>
  <c r="CO51" i="23"/>
  <c r="CO52" i="23"/>
  <c r="CQ51" i="23"/>
  <c r="CQ52" i="23"/>
  <c r="L10" i="13"/>
  <c r="P7" i="13"/>
  <c r="P51" i="23"/>
  <c r="P52" i="23"/>
  <c r="AV51" i="23"/>
  <c r="AV52" i="23"/>
  <c r="CB51" i="23"/>
  <c r="CB52" i="23"/>
  <c r="BB51" i="23"/>
  <c r="BB52" i="23"/>
  <c r="Q7" i="13"/>
  <c r="Q51" i="23"/>
  <c r="AW51" i="23"/>
  <c r="AW52" i="23"/>
  <c r="CC51" i="23"/>
  <c r="CC52" i="23"/>
  <c r="CL51" i="23"/>
  <c r="CL52" i="23"/>
  <c r="CH51" i="23"/>
  <c r="CH52" i="23"/>
  <c r="Z7" i="13"/>
  <c r="Z51" i="23"/>
  <c r="Z52" i="23"/>
  <c r="BF51" i="23"/>
  <c r="BF52" i="23"/>
  <c r="AZ51" i="23"/>
  <c r="AZ52" i="23"/>
  <c r="CI51" i="23"/>
  <c r="CI52" i="23"/>
  <c r="AQ52" i="23"/>
  <c r="AQ51" i="23"/>
  <c r="BW52" i="23"/>
  <c r="BW51" i="23"/>
  <c r="N7" i="13"/>
  <c r="N51" i="23"/>
  <c r="N52" i="23"/>
  <c r="T7" i="13"/>
  <c r="T51" i="23"/>
  <c r="T52" i="23"/>
  <c r="BH51" i="23"/>
  <c r="BH52" i="23"/>
  <c r="BK51" i="23"/>
  <c r="BK52" i="23"/>
  <c r="AK51" i="23"/>
  <c r="AK52" i="23"/>
  <c r="BQ51" i="23"/>
  <c r="BQ52" i="23"/>
  <c r="AD7" i="13"/>
  <c r="AD51" i="23"/>
  <c r="AD52" i="23"/>
  <c r="X7" i="13"/>
  <c r="X52" i="23"/>
  <c r="X51" i="23"/>
  <c r="BD52" i="23"/>
  <c r="BD51" i="23"/>
  <c r="CJ52" i="23"/>
  <c r="CJ51" i="23"/>
  <c r="CP51" i="23"/>
  <c r="CP52" i="23"/>
  <c r="Y7" i="13"/>
  <c r="Y51" i="23"/>
  <c r="Y52" i="23"/>
  <c r="BE51" i="23"/>
  <c r="BE52" i="23"/>
  <c r="CK51" i="23"/>
  <c r="CK52" i="23"/>
  <c r="CU51" i="23"/>
  <c r="CU52" i="23"/>
  <c r="AU51" i="23"/>
  <c r="AU52" i="23"/>
  <c r="AH51" i="23"/>
  <c r="AH52" i="23"/>
  <c r="BN51" i="23"/>
  <c r="BN52" i="23"/>
  <c r="AL51" i="23"/>
  <c r="AL52" i="23"/>
  <c r="S7" i="13"/>
  <c r="S51" i="23"/>
  <c r="S52" i="23"/>
  <c r="AY51" i="23"/>
  <c r="AY52" i="23"/>
  <c r="CE51" i="23"/>
  <c r="CE52" i="23"/>
  <c r="BZ51" i="23"/>
  <c r="BZ52" i="23"/>
  <c r="AB7" i="13"/>
  <c r="AB51" i="23"/>
  <c r="AB52" i="23"/>
  <c r="CN51" i="23"/>
  <c r="CN52" i="23"/>
  <c r="M7" i="13"/>
  <c r="M51" i="23"/>
  <c r="M52" i="23"/>
  <c r="AS51" i="23"/>
  <c r="AS52" i="23"/>
  <c r="BY51" i="23"/>
  <c r="BY52" i="23"/>
  <c r="BR51" i="23"/>
  <c r="BR52" i="23"/>
  <c r="AF7" i="13"/>
  <c r="AF52" i="23"/>
  <c r="AF51" i="23"/>
  <c r="BL52" i="23"/>
  <c r="BL51" i="23"/>
  <c r="CR52" i="23"/>
  <c r="CR51" i="23"/>
  <c r="AE7" i="13"/>
  <c r="AE51" i="23"/>
  <c r="AE52" i="23"/>
  <c r="AG51" i="23"/>
  <c r="AG52" i="23"/>
  <c r="BM51" i="23"/>
  <c r="BM52" i="23"/>
  <c r="CS51" i="23"/>
  <c r="CS52" i="23"/>
  <c r="CF51" i="23"/>
  <c r="CF52" i="23"/>
  <c r="CA51" i="23"/>
  <c r="CA52" i="23"/>
  <c r="AP51" i="23"/>
  <c r="AP52" i="23"/>
  <c r="CD51" i="23"/>
  <c r="CD52" i="23"/>
  <c r="BJ51" i="23"/>
  <c r="BJ52" i="23"/>
  <c r="AA7" i="13"/>
  <c r="AA51" i="23"/>
  <c r="AA52" i="23"/>
  <c r="BG52" i="23"/>
  <c r="BG51" i="23"/>
  <c r="CM52" i="23"/>
  <c r="CM51" i="23"/>
  <c r="BC51" i="23"/>
  <c r="BC52" i="23"/>
  <c r="AJ51" i="23"/>
  <c r="AJ52" i="23"/>
  <c r="AT51" i="23"/>
  <c r="AT52" i="23"/>
  <c r="U7" i="13"/>
  <c r="U51" i="23"/>
  <c r="U52" i="23"/>
  <c r="BA51" i="23"/>
  <c r="BA52" i="23"/>
  <c r="CG51" i="23"/>
  <c r="CG52" i="23"/>
  <c r="AM51" i="23"/>
  <c r="AM52" i="23"/>
  <c r="CL27" i="22"/>
  <c r="L27" i="22"/>
  <c r="CK10" i="13"/>
  <c r="AN7" i="13"/>
  <c r="AV7" i="13"/>
  <c r="BD7" i="13"/>
  <c r="BL7" i="13"/>
  <c r="BT7" i="13"/>
  <c r="CB7" i="13"/>
  <c r="CJ7" i="13"/>
  <c r="CR7" i="13"/>
  <c r="BX7" i="13"/>
  <c r="BB7" i="13"/>
  <c r="CP7" i="13"/>
  <c r="BS7" i="13"/>
  <c r="AG7" i="13"/>
  <c r="AO7" i="13"/>
  <c r="AW7" i="13"/>
  <c r="BE7" i="13"/>
  <c r="BM7" i="13"/>
  <c r="BU7" i="13"/>
  <c r="CC7" i="13"/>
  <c r="CK7" i="13"/>
  <c r="CS7" i="13"/>
  <c r="BV7" i="13"/>
  <c r="CL7" i="13"/>
  <c r="CU7" i="13"/>
  <c r="CF7" i="13"/>
  <c r="CH7" i="13"/>
  <c r="AU7" i="13"/>
  <c r="CA7" i="13"/>
  <c r="AH7" i="13"/>
  <c r="AP7" i="13"/>
  <c r="AX7" i="13"/>
  <c r="BF7" i="13"/>
  <c r="BN7" i="13"/>
  <c r="CD7" i="13"/>
  <c r="CT7" i="13"/>
  <c r="AZ7" i="13"/>
  <c r="AL7" i="13"/>
  <c r="BJ7" i="13"/>
  <c r="CI7" i="13"/>
  <c r="AI7" i="13"/>
  <c r="AQ7" i="13"/>
  <c r="AY7" i="13"/>
  <c r="BG7" i="13"/>
  <c r="BO7" i="13"/>
  <c r="BW7" i="13"/>
  <c r="CE7" i="13"/>
  <c r="CM7" i="13"/>
  <c r="BP7" i="13"/>
  <c r="BZ7" i="13"/>
  <c r="BC7" i="13"/>
  <c r="AJ7" i="13"/>
  <c r="AR7" i="13"/>
  <c r="BH7" i="13"/>
  <c r="CN7" i="13"/>
  <c r="AT7" i="13"/>
  <c r="BK7" i="13"/>
  <c r="AK7" i="13"/>
  <c r="AS7" i="13"/>
  <c r="BA7" i="13"/>
  <c r="BI7" i="13"/>
  <c r="BQ7" i="13"/>
  <c r="BY7" i="13"/>
  <c r="CG7" i="13"/>
  <c r="CO7" i="13"/>
  <c r="BR7" i="13"/>
  <c r="AM7" i="13"/>
  <c r="CQ7" i="13"/>
  <c r="L246" i="13"/>
  <c r="L241" i="13" s="1"/>
  <c r="CO246" i="13"/>
  <c r="CO241" i="13" s="1"/>
  <c r="CP246" i="13"/>
  <c r="CP241" i="13" s="1"/>
  <c r="CN246" i="13"/>
  <c r="CN241" i="13" s="1"/>
  <c r="CM246" i="13"/>
  <c r="CM241" i="13" s="1"/>
  <c r="AE246" i="13"/>
  <c r="AE241" i="13" s="1"/>
  <c r="BC246" i="13"/>
  <c r="BC241" i="13" s="1"/>
  <c r="AV246" i="13"/>
  <c r="AV241" i="13" s="1"/>
  <c r="BM246" i="13"/>
  <c r="BM241" i="13" s="1"/>
  <c r="AY246" i="13"/>
  <c r="AY241" i="13" s="1"/>
  <c r="BW246" i="13"/>
  <c r="BW241" i="13" s="1"/>
  <c r="AR246" i="13"/>
  <c r="AR241" i="13" s="1"/>
  <c r="BB246" i="13"/>
  <c r="BB241" i="13" s="1"/>
  <c r="CA246" i="13"/>
  <c r="CA241" i="13" s="1"/>
  <c r="BT246" i="13"/>
  <c r="BT241" i="13" s="1"/>
  <c r="CF246" i="13"/>
  <c r="CF241" i="13" s="1"/>
  <c r="BA246" i="13"/>
  <c r="BA241" i="13" s="1"/>
  <c r="AP246" i="13"/>
  <c r="AP241" i="13" s="1"/>
  <c r="BN246" i="13"/>
  <c r="BN241" i="13" s="1"/>
  <c r="CG246" i="13"/>
  <c r="CG241" i="13" s="1"/>
  <c r="AI246" i="13"/>
  <c r="AI241" i="13" s="1"/>
  <c r="CH246" i="13"/>
  <c r="CH241" i="13" s="1"/>
  <c r="AK246" i="13"/>
  <c r="AK241" i="13" s="1"/>
  <c r="AM246" i="13"/>
  <c r="AM241" i="13" s="1"/>
  <c r="CC246" i="13"/>
  <c r="CC241" i="13" s="1"/>
  <c r="AW246" i="13"/>
  <c r="AW241" i="13" s="1"/>
  <c r="BG246" i="13"/>
  <c r="BG241" i="13" s="1"/>
  <c r="BP246" i="13"/>
  <c r="BP241" i="13" s="1"/>
  <c r="CJ246" i="13"/>
  <c r="CJ241" i="13" s="1"/>
  <c r="AF246" i="13"/>
  <c r="AF241" i="13" s="1"/>
  <c r="CL246" i="13"/>
  <c r="CL241" i="13" s="1"/>
  <c r="AZ246" i="13"/>
  <c r="AZ241" i="13" s="1"/>
  <c r="AS246" i="13"/>
  <c r="AS241" i="13" s="1"/>
  <c r="AL246" i="13"/>
  <c r="AL241" i="13" s="1"/>
  <c r="BK246" i="13"/>
  <c r="BK241" i="13" s="1"/>
  <c r="CE246" i="13"/>
  <c r="CE241" i="13" s="1"/>
  <c r="BD246" i="13"/>
  <c r="BD241" i="13" s="1"/>
  <c r="CB246" i="13"/>
  <c r="CB241" i="13" s="1"/>
  <c r="BY246" i="13"/>
  <c r="BY241" i="13" s="1"/>
  <c r="AG246" i="13"/>
  <c r="AG241" i="13" s="1"/>
  <c r="CK246" i="13"/>
  <c r="CK241" i="13" s="1"/>
  <c r="AX246" i="13"/>
  <c r="AX241" i="13" s="1"/>
  <c r="AQ246" i="13"/>
  <c r="AQ241" i="13" s="1"/>
  <c r="BR246" i="13"/>
  <c r="BR241" i="13" s="1"/>
  <c r="BJ246" i="13"/>
  <c r="BJ241" i="13" s="1"/>
  <c r="AU246" i="13"/>
  <c r="AU241" i="13" s="1"/>
  <c r="CI246" i="13"/>
  <c r="CI241" i="13" s="1"/>
  <c r="BV246" i="13"/>
  <c r="BV241" i="13" s="1"/>
  <c r="AJ246" i="13"/>
  <c r="AJ241" i="13" s="1"/>
  <c r="BU246" i="13"/>
  <c r="BU241" i="13" s="1"/>
  <c r="AN246" i="13"/>
  <c r="AN241" i="13" s="1"/>
  <c r="BL246" i="13"/>
  <c r="BL241" i="13" s="1"/>
  <c r="BE246" i="13"/>
  <c r="BE241" i="13" s="1"/>
  <c r="AH246" i="13"/>
  <c r="AH241" i="13" s="1"/>
  <c r="BF246" i="13"/>
  <c r="BF241" i="13" s="1"/>
  <c r="BX246" i="13"/>
  <c r="BX241" i="13" s="1"/>
  <c r="BO246" i="13"/>
  <c r="BO241" i="13" s="1"/>
  <c r="BI246" i="13"/>
  <c r="BI241" i="13" s="1"/>
  <c r="AC246" i="13"/>
  <c r="AC241" i="13" s="1"/>
  <c r="AT246" i="13"/>
  <c r="AT241" i="13" s="1"/>
  <c r="BS246" i="13"/>
  <c r="BS241" i="13" s="1"/>
  <c r="AO246" i="13"/>
  <c r="AO241" i="13" s="1"/>
  <c r="CD246" i="13"/>
  <c r="CD241" i="13" s="1"/>
  <c r="BH246" i="13"/>
  <c r="BH241" i="13" s="1"/>
  <c r="BQ246" i="13"/>
  <c r="BQ241" i="13" s="1"/>
  <c r="AD246" i="13"/>
  <c r="AD241" i="13" s="1"/>
  <c r="BZ246" i="13"/>
  <c r="BZ241" i="13" s="1"/>
  <c r="AF8" i="46"/>
  <c r="BU8" i="46"/>
  <c r="AS8" i="46"/>
  <c r="CS8" i="46"/>
  <c r="AT8" i="46"/>
  <c r="AL8" i="46"/>
  <c r="AU8" i="46"/>
  <c r="BY8" i="46"/>
  <c r="AB8" i="46"/>
  <c r="BW8" i="46"/>
  <c r="CI8" i="46"/>
  <c r="Q8" i="46"/>
  <c r="BP8" i="46"/>
  <c r="BL8" i="46"/>
  <c r="CC8" i="46"/>
  <c r="CU8" i="46"/>
  <c r="CD8" i="46"/>
  <c r="BX8" i="46"/>
  <c r="BH8" i="46"/>
  <c r="M8" i="46"/>
  <c r="BC8" i="46"/>
  <c r="CM8" i="46"/>
  <c r="X8" i="46"/>
  <c r="U8" i="46"/>
  <c r="AJ8" i="46"/>
  <c r="V8" i="46"/>
  <c r="AV8" i="46"/>
  <c r="W8" i="46"/>
  <c r="AM8" i="46"/>
  <c r="CF8" i="46"/>
  <c r="CG8" i="46"/>
  <c r="CA8" i="46"/>
  <c r="BM8" i="46"/>
  <c r="AR8" i="46"/>
  <c r="Z8" i="46"/>
  <c r="BE8" i="46"/>
  <c r="BJ8" i="46"/>
  <c r="BF8" i="46"/>
  <c r="CT8" i="46"/>
  <c r="BG8" i="46"/>
  <c r="BN8" i="46"/>
  <c r="CK8" i="46"/>
  <c r="CJ8" i="46"/>
  <c r="BA8" i="46"/>
  <c r="R8" i="46"/>
  <c r="CB8" i="46"/>
  <c r="AC8" i="46"/>
  <c r="CO8" i="46"/>
  <c r="AD8" i="46"/>
  <c r="CP8" i="46"/>
  <c r="AP8" i="46"/>
  <c r="AW8" i="46"/>
  <c r="Y8" i="46"/>
  <c r="N8" i="46"/>
  <c r="P8" i="46"/>
  <c r="T8" i="46"/>
  <c r="BT8" i="46"/>
  <c r="AG8" i="46"/>
  <c r="CR8" i="46"/>
  <c r="AH8" i="46"/>
  <c r="BI8" i="46"/>
  <c r="AI8" i="46"/>
  <c r="AZ8" i="46"/>
  <c r="BV8" i="46"/>
  <c r="CH8" i="46"/>
  <c r="O8" i="46"/>
  <c r="AE8" i="46"/>
  <c r="BD8" i="46"/>
  <c r="AY8" i="46"/>
  <c r="BQ8" i="46"/>
  <c r="AA8" i="46"/>
  <c r="BR8" i="46"/>
  <c r="BK8" i="46"/>
  <c r="CQ8" i="46"/>
  <c r="L8" i="46"/>
  <c r="S8" i="46"/>
  <c r="BB8" i="46"/>
  <c r="CL8" i="46"/>
  <c r="CN8" i="46"/>
  <c r="BZ8" i="46"/>
  <c r="CE8" i="46"/>
  <c r="BO8" i="46"/>
  <c r="BS8" i="46"/>
  <c r="AQ8" i="46"/>
  <c r="AX8" i="46"/>
  <c r="AK8" i="46"/>
  <c r="AO8" i="46"/>
  <c r="AN8" i="46"/>
  <c r="Z7" i="46"/>
  <c r="CN7" i="46"/>
  <c r="AN7" i="46"/>
  <c r="BU7" i="46"/>
  <c r="Q7" i="46"/>
  <c r="CS7" i="46"/>
  <c r="AH7" i="46"/>
  <c r="CF7" i="46"/>
  <c r="AY7" i="46"/>
  <c r="CP7" i="46"/>
  <c r="CG7" i="46"/>
  <c r="BA7" i="46"/>
  <c r="AE7" i="46"/>
  <c r="BK7" i="46"/>
  <c r="AV7" i="46"/>
  <c r="CK7" i="46"/>
  <c r="Y7" i="46"/>
  <c r="CT7" i="46"/>
  <c r="AP7" i="46"/>
  <c r="BY7" i="46"/>
  <c r="BG7" i="46"/>
  <c r="L7" i="46"/>
  <c r="AD7" i="46"/>
  <c r="CO7" i="46"/>
  <c r="AM7" i="46"/>
  <c r="CC7" i="46"/>
  <c r="AS7" i="46"/>
  <c r="BD7" i="46"/>
  <c r="CL7" i="46"/>
  <c r="AG7" i="46"/>
  <c r="AZ7" i="46"/>
  <c r="AX7" i="46"/>
  <c r="AL7" i="46"/>
  <c r="BO7" i="46"/>
  <c r="T7" i="46"/>
  <c r="BZ7" i="46"/>
  <c r="BJ7" i="46"/>
  <c r="AU7" i="46"/>
  <c r="AF7" i="46"/>
  <c r="AQ7" i="46"/>
  <c r="BL7" i="46"/>
  <c r="CU7" i="46"/>
  <c r="AO7" i="46"/>
  <c r="V7" i="46"/>
  <c r="BF7" i="46"/>
  <c r="CA7" i="46"/>
  <c r="BW7" i="46"/>
  <c r="AB7" i="46"/>
  <c r="M7" i="46"/>
  <c r="BS7" i="46"/>
  <c r="BC7" i="46"/>
  <c r="CM7" i="46"/>
  <c r="W7" i="46"/>
  <c r="BT7" i="46"/>
  <c r="BX7" i="46"/>
  <c r="AW7" i="46"/>
  <c r="BR7" i="46"/>
  <c r="BN7" i="46"/>
  <c r="S7" i="46"/>
  <c r="CE7" i="46"/>
  <c r="AJ7" i="46"/>
  <c r="U7" i="46"/>
  <c r="N7" i="46"/>
  <c r="CQ7" i="46"/>
  <c r="AT7" i="46"/>
  <c r="P7" i="46"/>
  <c r="CB7" i="46"/>
  <c r="BI7" i="46"/>
  <c r="BE7" i="46"/>
  <c r="CI7" i="46"/>
  <c r="BV7" i="46"/>
  <c r="AA7" i="46"/>
  <c r="BP7" i="46"/>
  <c r="AR7" i="46"/>
  <c r="AC7" i="46"/>
  <c r="CH7" i="46"/>
  <c r="CR7" i="46"/>
  <c r="X7" i="46"/>
  <c r="CJ7" i="46"/>
  <c r="BB7" i="46"/>
  <c r="BM7" i="46"/>
  <c r="R7" i="46"/>
  <c r="CD7" i="46"/>
  <c r="AI7" i="46"/>
  <c r="BQ7" i="46"/>
  <c r="BH7" i="46"/>
  <c r="AK7" i="46"/>
  <c r="O7" i="46"/>
  <c r="CC10" i="46"/>
  <c r="CG10" i="46"/>
  <c r="AF10" i="46"/>
  <c r="CR10" i="46"/>
  <c r="BI10" i="46"/>
  <c r="CD10" i="46"/>
  <c r="AN10" i="46"/>
  <c r="BW10" i="46"/>
  <c r="AG10" i="46"/>
  <c r="CS10" i="46"/>
  <c r="R10" i="46"/>
  <c r="CT10" i="46"/>
  <c r="AI10" i="46"/>
  <c r="V10" i="46"/>
  <c r="CI10" i="46"/>
  <c r="CU10" i="46"/>
  <c r="AO10" i="46"/>
  <c r="BV10" i="46"/>
  <c r="BO10" i="46"/>
  <c r="AQ10" i="46"/>
  <c r="AD10" i="46"/>
  <c r="AE10" i="46"/>
  <c r="CQ10" i="46"/>
  <c r="BN10" i="46"/>
  <c r="CP10" i="46"/>
  <c r="BX10" i="46"/>
  <c r="AW10" i="46"/>
  <c r="AH10" i="46"/>
  <c r="AZ10" i="46"/>
  <c r="AJ10" i="46"/>
  <c r="AM10" i="46"/>
  <c r="AC10" i="46"/>
  <c r="BE10" i="46"/>
  <c r="AP10" i="46"/>
  <c r="CN10" i="46"/>
  <c r="AR10" i="46"/>
  <c r="BB10" i="46"/>
  <c r="AU10" i="46"/>
  <c r="CO10" i="46"/>
  <c r="CJ10" i="46"/>
  <c r="BT10" i="46"/>
  <c r="BQ10" i="46"/>
  <c r="BM10" i="46"/>
  <c r="CM10" i="46"/>
  <c r="AX10" i="46"/>
  <c r="AS10" i="46"/>
  <c r="BP10" i="46"/>
  <c r="BH10" i="46"/>
  <c r="BJ10" i="46"/>
  <c r="BC10" i="46"/>
  <c r="AL10" i="46"/>
  <c r="BZ10" i="46"/>
  <c r="CB10" i="46"/>
  <c r="BU10" i="46"/>
  <c r="CF10" i="46"/>
  <c r="BF10" i="46"/>
  <c r="BY10" i="46"/>
  <c r="BR10" i="46"/>
  <c r="P31" i="46"/>
  <c r="P294" i="23" a="1"/>
  <c r="P294" i="23" s="1"/>
  <c r="P295" i="23" a="1"/>
  <c r="P295" i="23" s="1"/>
  <c r="CB31" i="46"/>
  <c r="CB294" i="23" a="1"/>
  <c r="CB294" i="23" s="1"/>
  <c r="CB295" i="23" a="1"/>
  <c r="CB295" i="23" s="1"/>
  <c r="CG31" i="46"/>
  <c r="CG294" i="23" a="1"/>
  <c r="CG294" i="23" s="1"/>
  <c r="CG295" i="23" a="1"/>
  <c r="CG295" i="23" s="1"/>
  <c r="BE31" i="46"/>
  <c r="BE294" i="23" a="1"/>
  <c r="BE294" i="23" s="1"/>
  <c r="BE295" i="23" a="1"/>
  <c r="BE295" i="23" s="1"/>
  <c r="CN31" i="46"/>
  <c r="CN294" i="23" a="1"/>
  <c r="CN294" i="23" s="1"/>
  <c r="CN295" i="23" a="1"/>
  <c r="CN295" i="23" s="1"/>
  <c r="BN31" i="46"/>
  <c r="BN294" i="23" a="1"/>
  <c r="BN294" i="23" s="1"/>
  <c r="BN295" i="23" a="1"/>
  <c r="BN295" i="23" s="1"/>
  <c r="AY31" i="46"/>
  <c r="AY294" i="23" a="1"/>
  <c r="AY294" i="23" s="1"/>
  <c r="AY295" i="23" a="1"/>
  <c r="AY295" i="23" s="1"/>
  <c r="AJ31" i="46"/>
  <c r="AJ294" i="23" a="1"/>
  <c r="AJ294" i="23" s="1"/>
  <c r="AJ295" i="23" a="1"/>
  <c r="AJ295" i="23" s="1"/>
  <c r="M31" i="46"/>
  <c r="M294" i="23" a="1"/>
  <c r="M294" i="23" s="1"/>
  <c r="M295" i="23" a="1"/>
  <c r="M295" i="23" s="1"/>
  <c r="BJ31" i="46"/>
  <c r="BJ294" i="23" a="1"/>
  <c r="BJ294" i="23" s="1"/>
  <c r="BJ295" i="23" a="1"/>
  <c r="BJ295" i="23" s="1"/>
  <c r="AE31" i="46"/>
  <c r="AE294" i="23" a="1"/>
  <c r="AE294" i="23" s="1"/>
  <c r="AE295" i="23" a="1"/>
  <c r="AE295" i="23" s="1"/>
  <c r="X31" i="46"/>
  <c r="X294" i="23" a="1"/>
  <c r="X294" i="23" s="1"/>
  <c r="X295" i="23" a="1"/>
  <c r="X295" i="23" s="1"/>
  <c r="CJ31" i="46"/>
  <c r="CJ294" i="23" a="1"/>
  <c r="CJ294" i="23" s="1"/>
  <c r="CJ295" i="23" a="1"/>
  <c r="CJ295" i="23" s="1"/>
  <c r="BR31" i="46"/>
  <c r="BR294" i="23" a="1"/>
  <c r="BR294" i="23" s="1"/>
  <c r="BR295" i="23" a="1"/>
  <c r="BR295" i="23" s="1"/>
  <c r="BM31" i="46"/>
  <c r="BM294" i="23" a="1"/>
  <c r="BM294" i="23" s="1"/>
  <c r="BM295" i="23" a="1"/>
  <c r="BM295" i="23" s="1"/>
  <c r="AL31" i="46"/>
  <c r="AL294" i="23" a="1"/>
  <c r="AL294" i="23" s="1"/>
  <c r="AL295" i="23" a="1"/>
  <c r="AL295" i="23" s="1"/>
  <c r="BV31" i="46"/>
  <c r="BV294" i="23" a="1"/>
  <c r="BV294" i="23" s="1"/>
  <c r="BV295" i="23" a="1"/>
  <c r="BV295" i="23" s="1"/>
  <c r="BO31" i="46"/>
  <c r="BO294" i="23" a="1"/>
  <c r="BO294" i="23" s="1"/>
  <c r="BO295" i="23" a="1"/>
  <c r="BO295" i="23" s="1"/>
  <c r="AR31" i="46"/>
  <c r="AR294" i="23" a="1"/>
  <c r="AR294" i="23" s="1"/>
  <c r="AR295" i="23" a="1"/>
  <c r="AR295" i="23" s="1"/>
  <c r="U31" i="46"/>
  <c r="U294" i="23" a="1"/>
  <c r="U294" i="23" s="1"/>
  <c r="U295" i="23" a="1"/>
  <c r="U295" i="23" s="1"/>
  <c r="N31" i="46"/>
  <c r="N294" i="23" a="1"/>
  <c r="N294" i="23" s="1"/>
  <c r="N295" i="23" a="1"/>
  <c r="N295" i="23" s="1"/>
  <c r="AM31" i="46"/>
  <c r="AM294" i="23" a="1"/>
  <c r="AM294" i="23" s="1"/>
  <c r="AM295" i="23" a="1"/>
  <c r="AM295" i="23" s="1"/>
  <c r="AF31" i="46"/>
  <c r="AF294" i="23" a="1"/>
  <c r="AF294" i="23" s="1"/>
  <c r="AF295" i="23" a="1"/>
  <c r="AF295" i="23" s="1"/>
  <c r="CR31" i="46"/>
  <c r="CR294" i="23" a="1"/>
  <c r="CR294" i="23" s="1"/>
  <c r="CR295" i="23" a="1"/>
  <c r="CR295" i="23" s="1"/>
  <c r="CI31" i="46"/>
  <c r="CI294" i="23" a="1"/>
  <c r="CI294" i="23" s="1"/>
  <c r="CI295" i="23" a="1"/>
  <c r="CI295" i="23" s="1"/>
  <c r="BU31" i="46"/>
  <c r="BU294" i="23" a="1"/>
  <c r="BU294" i="23" s="1"/>
  <c r="BU295" i="23" a="1"/>
  <c r="BU295" i="23" s="1"/>
  <c r="R31" i="46"/>
  <c r="R294" i="23" a="1"/>
  <c r="R294" i="23" s="1"/>
  <c r="R295" i="23" a="1"/>
  <c r="R295" i="23" s="1"/>
  <c r="CT31" i="46"/>
  <c r="CT294" i="23" a="1"/>
  <c r="CT294" i="23" s="1"/>
  <c r="CT295" i="23" a="1"/>
  <c r="CT295" i="23" s="1"/>
  <c r="CU31" i="46"/>
  <c r="CU294" i="23" a="1"/>
  <c r="CU294" i="23" s="1"/>
  <c r="CU295" i="23" a="1"/>
  <c r="CU295" i="23" s="1"/>
  <c r="AZ31" i="46"/>
  <c r="AZ294" i="23" a="1"/>
  <c r="AZ294" i="23" s="1"/>
  <c r="AZ295" i="23" a="1"/>
  <c r="AZ295" i="23" s="1"/>
  <c r="AC31" i="46"/>
  <c r="AC294" i="23" a="1"/>
  <c r="AC294" i="23" s="1"/>
  <c r="AC295" i="23" a="1"/>
  <c r="AC295" i="23" s="1"/>
  <c r="V31" i="46"/>
  <c r="V294" i="23" a="1"/>
  <c r="V294" i="23" s="1"/>
  <c r="V295" i="23" a="1"/>
  <c r="V295" i="23" s="1"/>
  <c r="AU31" i="46"/>
  <c r="AU294" i="23" a="1"/>
  <c r="AU294" i="23" s="1"/>
  <c r="AU295" i="23" a="1"/>
  <c r="AU295" i="23" s="1"/>
  <c r="AN31" i="46"/>
  <c r="AN294" i="23" a="1"/>
  <c r="AN294" i="23" s="1"/>
  <c r="AN295" i="23" a="1"/>
  <c r="AN295" i="23" s="1"/>
  <c r="CK31" i="46"/>
  <c r="CK294" i="23" a="1"/>
  <c r="CK294" i="23" s="1"/>
  <c r="CK295" i="23" a="1"/>
  <c r="CK295" i="23" s="1"/>
  <c r="Q31" i="46"/>
  <c r="Q294" i="23" a="1"/>
  <c r="Q294" i="23" s="1"/>
  <c r="Q295" i="23" a="1"/>
  <c r="Q295" i="23" s="1"/>
  <c r="CC31" i="46"/>
  <c r="CC294" i="23" a="1"/>
  <c r="CC294" i="23" s="1"/>
  <c r="CC295" i="23" a="1"/>
  <c r="CC295" i="23" s="1"/>
  <c r="Z31" i="46"/>
  <c r="Z294" i="23" a="1"/>
  <c r="Z294" i="23" s="1"/>
  <c r="Z295" i="23" a="1"/>
  <c r="Z295" i="23" s="1"/>
  <c r="BG31" i="46"/>
  <c r="BG294" i="23" a="1"/>
  <c r="BG294" i="23" s="1"/>
  <c r="BG295" i="23" a="1"/>
  <c r="BG295" i="23" s="1"/>
  <c r="CO31" i="46"/>
  <c r="CO294" i="23" a="1"/>
  <c r="CO294" i="23" s="1"/>
  <c r="CO295" i="23" a="1"/>
  <c r="CO295" i="23" s="1"/>
  <c r="BH294" i="23" a="1"/>
  <c r="BH294" i="23" s="1"/>
  <c r="BH295" i="23" a="1"/>
  <c r="BH295" i="23" s="1"/>
  <c r="AK31" i="46"/>
  <c r="AK294" i="23" a="1"/>
  <c r="AK294" i="23" s="1"/>
  <c r="AK295" i="23" a="1"/>
  <c r="AK295" i="23" s="1"/>
  <c r="AD31" i="46"/>
  <c r="AD294" i="23" a="1"/>
  <c r="AD294" i="23" s="1"/>
  <c r="AD295" i="23" a="1"/>
  <c r="AD295" i="23" s="1"/>
  <c r="BC31" i="46"/>
  <c r="BC294" i="23" a="1"/>
  <c r="BC294" i="23" s="1"/>
  <c r="BC295" i="23" a="1"/>
  <c r="BC295" i="23" s="1"/>
  <c r="AV31" i="46"/>
  <c r="AV294" i="23" a="1"/>
  <c r="AV294" i="23" s="1"/>
  <c r="AV295" i="23" a="1"/>
  <c r="AV295" i="23" s="1"/>
  <c r="CD31" i="46"/>
  <c r="CD294" i="23" a="1"/>
  <c r="CD294" i="23" s="1"/>
  <c r="CD295" i="23" a="1"/>
  <c r="CD295" i="23" s="1"/>
  <c r="Y31" i="46"/>
  <c r="Y294" i="23" a="1"/>
  <c r="Y294" i="23" s="1"/>
  <c r="Y295" i="23" a="1"/>
  <c r="Y295" i="23" s="1"/>
  <c r="CS31" i="46"/>
  <c r="CS294" i="23" a="1"/>
  <c r="CS294" i="23" s="1"/>
  <c r="CS295" i="23" a="1"/>
  <c r="CS295" i="23" s="1"/>
  <c r="AH31" i="46"/>
  <c r="AH294" i="23" a="1"/>
  <c r="AH294" i="23" s="1"/>
  <c r="AH295" i="23" a="1"/>
  <c r="AH295" i="23" s="1"/>
  <c r="CM31" i="46"/>
  <c r="CM294" i="23" a="1"/>
  <c r="CM294" i="23" s="1"/>
  <c r="CM295" i="23" a="1"/>
  <c r="CM295" i="23" s="1"/>
  <c r="BZ31" i="46"/>
  <c r="BZ294" i="23" a="1"/>
  <c r="BZ294" i="23" s="1"/>
  <c r="BZ295" i="23" a="1"/>
  <c r="BZ295" i="23" s="1"/>
  <c r="BP31" i="46"/>
  <c r="BP294" i="23" a="1"/>
  <c r="BP294" i="23" s="1"/>
  <c r="BP295" i="23" a="1"/>
  <c r="BP295" i="23" s="1"/>
  <c r="AS31" i="46"/>
  <c r="AS294" i="23" a="1"/>
  <c r="AS294" i="23" s="1"/>
  <c r="AS295" i="23" a="1"/>
  <c r="AS295" i="23" s="1"/>
  <c r="BB31" i="46"/>
  <c r="BB294" i="23" a="1"/>
  <c r="BB294" i="23" s="1"/>
  <c r="BB295" i="23" a="1"/>
  <c r="BB295" i="23" s="1"/>
  <c r="BK31" i="46"/>
  <c r="BK294" i="23" a="1"/>
  <c r="BK294" i="23" s="1"/>
  <c r="BK295" i="23" a="1"/>
  <c r="BK295" i="23" s="1"/>
  <c r="BD31" i="46"/>
  <c r="BD294" i="23" a="1"/>
  <c r="BD294" i="23" s="1"/>
  <c r="BD295" i="23" a="1"/>
  <c r="BD295" i="23" s="1"/>
  <c r="AQ31" i="46"/>
  <c r="AQ294" i="23" a="1"/>
  <c r="AQ294" i="23" s="1"/>
  <c r="AQ295" i="23" a="1"/>
  <c r="AQ295" i="23" s="1"/>
  <c r="AG31" i="46"/>
  <c r="AG294" i="23" a="1"/>
  <c r="AG294" i="23" s="1"/>
  <c r="AG295" i="23" a="1"/>
  <c r="AG295" i="23" s="1"/>
  <c r="CL31" i="46"/>
  <c r="CL294" i="23" a="1"/>
  <c r="CL294" i="23" s="1"/>
  <c r="CL295" i="23" a="1"/>
  <c r="CL295" i="23" s="1"/>
  <c r="AP31" i="46"/>
  <c r="AP294" i="23" a="1"/>
  <c r="AP294" i="23" s="1"/>
  <c r="AP295" i="23" a="1"/>
  <c r="AP295" i="23" s="1"/>
  <c r="AT31" i="46"/>
  <c r="AT294" i="23" a="1"/>
  <c r="AT294" i="23" s="1"/>
  <c r="AT295" i="23" a="1"/>
  <c r="AT295" i="23" s="1"/>
  <c r="L31" i="46"/>
  <c r="L294" i="23" a="1"/>
  <c r="L294" i="23" s="1"/>
  <c r="L295" i="23" a="1"/>
  <c r="L295" i="23" s="1"/>
  <c r="BX31" i="46"/>
  <c r="BX294" i="23" a="1"/>
  <c r="BX294" i="23" s="1"/>
  <c r="BX295" i="23" a="1"/>
  <c r="BX295" i="23" s="1"/>
  <c r="BA31" i="46"/>
  <c r="BA294" i="23" a="1"/>
  <c r="BA294" i="23" s="1"/>
  <c r="BA295" i="23" a="1"/>
  <c r="BA295" i="23" s="1"/>
  <c r="CP31" i="46"/>
  <c r="CP294" i="23" a="1"/>
  <c r="CP294" i="23" s="1"/>
  <c r="CP295" i="23" a="1"/>
  <c r="CP295" i="23" s="1"/>
  <c r="BS31" i="46"/>
  <c r="BS294" i="23" a="1"/>
  <c r="BS294" i="23" s="1"/>
  <c r="BS295" i="23" a="1"/>
  <c r="BS295" i="23" s="1"/>
  <c r="BL31" i="46"/>
  <c r="BL294" i="23" a="1"/>
  <c r="BL294" i="23" s="1"/>
  <c r="BL295" i="23" a="1"/>
  <c r="BL295" i="23" s="1"/>
  <c r="BW31" i="46"/>
  <c r="BW294" i="23" a="1"/>
  <c r="BW294" i="23" s="1"/>
  <c r="BW295" i="23" a="1"/>
  <c r="BW295" i="23" s="1"/>
  <c r="AO31" i="46"/>
  <c r="AO294" i="23" a="1"/>
  <c r="AO294" i="23" s="1"/>
  <c r="AO295" i="23" a="1"/>
  <c r="AO295" i="23" s="1"/>
  <c r="AI31" i="46"/>
  <c r="AI294" i="23" a="1"/>
  <c r="AI294" i="23" s="1"/>
  <c r="AI295" i="23" a="1"/>
  <c r="AI295" i="23" s="1"/>
  <c r="AX31" i="46"/>
  <c r="AX294" i="23" a="1"/>
  <c r="AX294" i="23" s="1"/>
  <c r="AX295" i="23" a="1"/>
  <c r="AX295" i="23" s="1"/>
  <c r="S31" i="46"/>
  <c r="S294" i="23" a="1"/>
  <c r="S294" i="23" s="1"/>
  <c r="S295" i="23" a="1"/>
  <c r="S295" i="23" s="1"/>
  <c r="T31" i="46"/>
  <c r="T294" i="23" a="1"/>
  <c r="T294" i="23" s="1"/>
  <c r="T295" i="23" a="1"/>
  <c r="T295" i="23" s="1"/>
  <c r="BY31" i="46"/>
  <c r="BY294" i="23" a="1"/>
  <c r="BY294" i="23" s="1"/>
  <c r="BY295" i="23" a="1"/>
  <c r="BY295" i="23" s="1"/>
  <c r="BI31" i="46"/>
  <c r="BI294" i="23" a="1"/>
  <c r="BI294" i="23" s="1"/>
  <c r="BI295" i="23" a="1"/>
  <c r="BI295" i="23" s="1"/>
  <c r="O31" i="46"/>
  <c r="O294" i="23" a="1"/>
  <c r="O294" i="23" s="1"/>
  <c r="O295" i="23" a="1"/>
  <c r="O295" i="23" s="1"/>
  <c r="CA31" i="46"/>
  <c r="CA294" i="23" a="1"/>
  <c r="CA294" i="23" s="1"/>
  <c r="CA295" i="23" a="1"/>
  <c r="CA295" i="23" s="1"/>
  <c r="BT31" i="46"/>
  <c r="BT294" i="23" a="1"/>
  <c r="BT294" i="23" s="1"/>
  <c r="BT295" i="23" a="1"/>
  <c r="BT295" i="23" s="1"/>
  <c r="CF31" i="46"/>
  <c r="CF294" i="23" a="1"/>
  <c r="CF294" i="23" s="1"/>
  <c r="CF295" i="23" a="1"/>
  <c r="CF295" i="23" s="1"/>
  <c r="AW31" i="46"/>
  <c r="AW294" i="23" a="1"/>
  <c r="AW294" i="23" s="1"/>
  <c r="AW295" i="23" a="1"/>
  <c r="AW295" i="23" s="1"/>
  <c r="CE31" i="46"/>
  <c r="CE294" i="23" a="1"/>
  <c r="CE294" i="23" s="1"/>
  <c r="CE295" i="23" a="1"/>
  <c r="CE295" i="23" s="1"/>
  <c r="BF31" i="46"/>
  <c r="BF294" i="23" a="1"/>
  <c r="BF294" i="23" s="1"/>
  <c r="BF295" i="23" a="1"/>
  <c r="BF295" i="23" s="1"/>
  <c r="AA31" i="46"/>
  <c r="AA294" i="23" a="1"/>
  <c r="AA294" i="23" s="1"/>
  <c r="AA295" i="23" a="1"/>
  <c r="AA295" i="23" s="1"/>
  <c r="AB31" i="46"/>
  <c r="AB294" i="23" a="1"/>
  <c r="AB294" i="23" s="1"/>
  <c r="AB295" i="23" a="1"/>
  <c r="AB295" i="23" s="1"/>
  <c r="CH31" i="46"/>
  <c r="CH294" i="23" a="1"/>
  <c r="CH294" i="23" s="1"/>
  <c r="CH295" i="23" a="1"/>
  <c r="CH295" i="23" s="1"/>
  <c r="BQ31" i="46"/>
  <c r="BQ294" i="23" a="1"/>
  <c r="BQ294" i="23" s="1"/>
  <c r="BQ295" i="23" a="1"/>
  <c r="BQ295" i="23" s="1"/>
  <c r="W31" i="46"/>
  <c r="W294" i="23" a="1"/>
  <c r="W294" i="23" s="1"/>
  <c r="W295" i="23" a="1"/>
  <c r="W295" i="23" s="1"/>
  <c r="CQ31" i="46"/>
  <c r="CQ294" i="23" a="1"/>
  <c r="CQ294" i="23" s="1"/>
  <c r="CQ295" i="23" a="1"/>
  <c r="CQ295" i="23" s="1"/>
  <c r="X10" i="46"/>
  <c r="Q10" i="46"/>
  <c r="M10" i="46"/>
  <c r="S10" i="46"/>
  <c r="BS10" i="46"/>
  <c r="Y10" i="46"/>
  <c r="CK10" i="46"/>
  <c r="AA10" i="46"/>
  <c r="L10" i="46"/>
  <c r="N10" i="46"/>
  <c r="O10" i="46"/>
  <c r="CA10" i="46"/>
  <c r="CH10" i="46"/>
  <c r="T10" i="46"/>
  <c r="W10" i="46"/>
  <c r="AV10" i="46"/>
  <c r="Z10" i="46"/>
  <c r="AB10" i="46"/>
  <c r="U10" i="46"/>
  <c r="BK10" i="46"/>
  <c r="BD10" i="46"/>
  <c r="CL10" i="46"/>
  <c r="BG10" i="46"/>
  <c r="AT10" i="46"/>
  <c r="AK10" i="46"/>
  <c r="P10" i="46"/>
  <c r="BA10" i="46"/>
  <c r="BL10" i="46"/>
  <c r="AY10" i="46"/>
  <c r="CE10" i="46"/>
  <c r="P299" i="23" a="1"/>
  <c r="P299" i="23" s="1"/>
  <c r="P298" i="23" a="1"/>
  <c r="P298" i="23" s="1"/>
  <c r="CB299" i="23" a="1"/>
  <c r="CB299" i="23" s="1"/>
  <c r="CB298" i="23" a="1"/>
  <c r="CB298" i="23" s="1"/>
  <c r="CG298" i="23" a="1"/>
  <c r="CG298" i="23" s="1"/>
  <c r="CG299" i="23" a="1"/>
  <c r="CG299" i="23" s="1"/>
  <c r="BE299" i="23" a="1"/>
  <c r="BE299" i="23" s="1"/>
  <c r="BE298" i="23" a="1"/>
  <c r="BE298" i="23" s="1"/>
  <c r="CN298" i="23" a="1"/>
  <c r="CN298" i="23" s="1"/>
  <c r="CN299" i="23" a="1"/>
  <c r="CN299" i="23" s="1"/>
  <c r="BN299" i="23" a="1"/>
  <c r="BN299" i="23" s="1"/>
  <c r="BN298" i="23" a="1"/>
  <c r="BN298" i="23" s="1"/>
  <c r="AY299" i="23" a="1"/>
  <c r="AY299" i="23" s="1"/>
  <c r="AY298" i="23" a="1"/>
  <c r="AY298" i="23" s="1"/>
  <c r="AJ298" i="23" a="1"/>
  <c r="AJ298" i="23" s="1"/>
  <c r="AJ299" i="23" a="1"/>
  <c r="AJ299" i="23" s="1"/>
  <c r="M298" i="23" a="1"/>
  <c r="M298" i="23" s="1"/>
  <c r="M299" i="23" a="1"/>
  <c r="M299" i="23" s="1"/>
  <c r="BJ298" i="23" a="1"/>
  <c r="BJ298" i="23" s="1"/>
  <c r="BJ299" i="23" a="1"/>
  <c r="BJ299" i="23" s="1"/>
  <c r="AE298" i="23" a="1"/>
  <c r="AE298" i="23" s="1"/>
  <c r="AE299" i="23" a="1"/>
  <c r="AE299" i="23" s="1"/>
  <c r="X299" i="23" a="1"/>
  <c r="X299" i="23" s="1"/>
  <c r="X298" i="23" a="1"/>
  <c r="X298" i="23" s="1"/>
  <c r="CJ298" i="23" a="1"/>
  <c r="CJ298" i="23" s="1"/>
  <c r="CJ299" i="23" a="1"/>
  <c r="CJ299" i="23" s="1"/>
  <c r="BR298" i="23" a="1"/>
  <c r="BR298" i="23" s="1"/>
  <c r="BR299" i="23" a="1"/>
  <c r="BR299" i="23" s="1"/>
  <c r="BM298" i="23" a="1"/>
  <c r="BM298" i="23" s="1"/>
  <c r="BM299" i="23" a="1"/>
  <c r="BM299" i="23" s="1"/>
  <c r="AL299" i="23" a="1"/>
  <c r="AL299" i="23" s="1"/>
  <c r="AL298" i="23" a="1"/>
  <c r="AL298" i="23" s="1"/>
  <c r="BV298" i="23" a="1"/>
  <c r="BV298" i="23" s="1"/>
  <c r="BV299" i="23" a="1"/>
  <c r="BV299" i="23" s="1"/>
  <c r="BO298" i="23" a="1"/>
  <c r="BO298" i="23" s="1"/>
  <c r="BO299" i="23" a="1"/>
  <c r="BO299" i="23" s="1"/>
  <c r="AR298" i="23" a="1"/>
  <c r="AR298" i="23" s="1"/>
  <c r="AR299" i="23" a="1"/>
  <c r="AR299" i="23" s="1"/>
  <c r="U298" i="23" a="1"/>
  <c r="U298" i="23" s="1"/>
  <c r="U299" i="23" a="1"/>
  <c r="U299" i="23" s="1"/>
  <c r="N298" i="23" a="1"/>
  <c r="N298" i="23" s="1"/>
  <c r="N299" i="23" a="1"/>
  <c r="N299" i="23" s="1"/>
  <c r="AM299" i="23" a="1"/>
  <c r="AM299" i="23" s="1"/>
  <c r="AM298" i="23" a="1"/>
  <c r="AM298" i="23" s="1"/>
  <c r="AF298" i="23" a="1"/>
  <c r="AF298" i="23" s="1"/>
  <c r="AF299" i="23" a="1"/>
  <c r="AF299" i="23" s="1"/>
  <c r="CR298" i="23" a="1"/>
  <c r="CR298" i="23" s="1"/>
  <c r="CR299" i="23" a="1"/>
  <c r="CR299" i="23" s="1"/>
  <c r="CI298" i="23" a="1"/>
  <c r="CI298" i="23" s="1"/>
  <c r="CI299" i="23" a="1"/>
  <c r="CI299" i="23" s="1"/>
  <c r="BU298" i="23" a="1"/>
  <c r="BU298" i="23" s="1"/>
  <c r="BU299" i="23" a="1"/>
  <c r="BU299" i="23" s="1"/>
  <c r="R299" i="23" a="1"/>
  <c r="R299" i="23" s="1"/>
  <c r="R298" i="23" a="1"/>
  <c r="R298" i="23" s="1"/>
  <c r="CT298" i="23" a="1"/>
  <c r="CT298" i="23" s="1"/>
  <c r="CT299" i="23" a="1"/>
  <c r="CT299" i="23" s="1"/>
  <c r="CU298" i="23" a="1"/>
  <c r="CU298" i="23" s="1"/>
  <c r="CU299" i="23" a="1"/>
  <c r="CU299" i="23" s="1"/>
  <c r="AZ299" i="23" a="1"/>
  <c r="AZ299" i="23" s="1"/>
  <c r="AZ298" i="23" a="1"/>
  <c r="AZ298" i="23" s="1"/>
  <c r="AC299" i="23" a="1"/>
  <c r="AC299" i="23" s="1"/>
  <c r="AC298" i="23" a="1"/>
  <c r="AC298" i="23" s="1"/>
  <c r="V299" i="23" a="1"/>
  <c r="V299" i="23" s="1"/>
  <c r="V298" i="23" a="1"/>
  <c r="V298" i="23" s="1"/>
  <c r="AU298" i="23" a="1"/>
  <c r="AU298" i="23" s="1"/>
  <c r="AU299" i="23" a="1"/>
  <c r="AU299" i="23" s="1"/>
  <c r="AN298" i="23" a="1"/>
  <c r="AN298" i="23" s="1"/>
  <c r="AN299" i="23" a="1"/>
  <c r="AN299" i="23" s="1"/>
  <c r="CK298" i="23" a="1"/>
  <c r="CK298" i="23" s="1"/>
  <c r="CK299" i="23" a="1"/>
  <c r="CK299" i="23" s="1"/>
  <c r="Q299" i="23" a="1"/>
  <c r="Q299" i="23" s="1"/>
  <c r="Q298" i="23" a="1"/>
  <c r="Q298" i="23" s="1"/>
  <c r="CC298" i="23" a="1"/>
  <c r="CC298" i="23" s="1"/>
  <c r="CC299" i="23" a="1"/>
  <c r="CC299" i="23" s="1"/>
  <c r="Z298" i="23" a="1"/>
  <c r="Z298" i="23" s="1"/>
  <c r="Z299" i="23" a="1"/>
  <c r="Z299" i="23" s="1"/>
  <c r="BG298" i="23" a="1"/>
  <c r="BG298" i="23" s="1"/>
  <c r="BG299" i="23" a="1"/>
  <c r="BG299" i="23" s="1"/>
  <c r="CO298" i="23" a="1"/>
  <c r="CO298" i="23" s="1"/>
  <c r="CO299" i="23" a="1"/>
  <c r="CO299" i="23" s="1"/>
  <c r="BH298" i="23" a="1"/>
  <c r="BH298" i="23" s="1"/>
  <c r="BH299" i="23" a="1"/>
  <c r="BH299" i="23" s="1"/>
  <c r="AK298" i="23" a="1"/>
  <c r="AK298" i="23" s="1"/>
  <c r="AK299" i="23" a="1"/>
  <c r="AK299" i="23" s="1"/>
  <c r="AD298" i="23" a="1"/>
  <c r="AD298" i="23" s="1"/>
  <c r="AD299" i="23" a="1"/>
  <c r="AD299" i="23" s="1"/>
  <c r="BC299" i="23" a="1"/>
  <c r="BC299" i="23" s="1"/>
  <c r="BC298" i="23" a="1"/>
  <c r="BC298" i="23" s="1"/>
  <c r="AV299" i="23" a="1"/>
  <c r="AV299" i="23" s="1"/>
  <c r="AV298" i="23" a="1"/>
  <c r="AV298" i="23" s="1"/>
  <c r="CD299" i="23" a="1"/>
  <c r="CD299" i="23" s="1"/>
  <c r="CD298" i="23" a="1"/>
  <c r="CD298" i="23" s="1"/>
  <c r="Y299" i="23" a="1"/>
  <c r="Y299" i="23" s="1"/>
  <c r="Y298" i="23" a="1"/>
  <c r="Y298" i="23" s="1"/>
  <c r="CS298" i="23" a="1"/>
  <c r="CS298" i="23" s="1"/>
  <c r="CS299" i="23" a="1"/>
  <c r="CS299" i="23" s="1"/>
  <c r="AH299" i="23" a="1"/>
  <c r="AH299" i="23" s="1"/>
  <c r="AH298" i="23" a="1"/>
  <c r="AH298" i="23" s="1"/>
  <c r="CM298" i="23" a="1"/>
  <c r="CM298" i="23" s="1"/>
  <c r="CM299" i="23" a="1"/>
  <c r="CM299" i="23" s="1"/>
  <c r="BZ299" i="23" a="1"/>
  <c r="BZ299" i="23" s="1"/>
  <c r="BZ298" i="23" a="1"/>
  <c r="BZ298" i="23" s="1"/>
  <c r="BP298" i="23" a="1"/>
  <c r="BP298" i="23" s="1"/>
  <c r="BP299" i="23" a="1"/>
  <c r="BP299" i="23" s="1"/>
  <c r="AS298" i="23" a="1"/>
  <c r="AS298" i="23" s="1"/>
  <c r="AS299" i="23" a="1"/>
  <c r="AS299" i="23" s="1"/>
  <c r="BB299" i="23" a="1"/>
  <c r="BB299" i="23" s="1"/>
  <c r="BB298" i="23" a="1"/>
  <c r="BB298" i="23" s="1"/>
  <c r="BK298" i="23" a="1"/>
  <c r="BK298" i="23" s="1"/>
  <c r="BK299" i="23" a="1"/>
  <c r="BK299" i="23" s="1"/>
  <c r="BD299" i="23" a="1"/>
  <c r="BD299" i="23" s="1"/>
  <c r="BD298" i="23" a="1"/>
  <c r="BD298" i="23" s="1"/>
  <c r="AQ298" i="23" a="1"/>
  <c r="AQ298" i="23" s="1"/>
  <c r="AQ299" i="23" a="1"/>
  <c r="AQ299" i="23" s="1"/>
  <c r="AG299" i="23" a="1"/>
  <c r="AG299" i="23" s="1"/>
  <c r="AG298" i="23" a="1"/>
  <c r="AG298" i="23" s="1"/>
  <c r="CL298" i="23" a="1"/>
  <c r="CL298" i="23" s="1"/>
  <c r="CL299" i="23" a="1"/>
  <c r="CL299" i="23" s="1"/>
  <c r="AP298" i="23" a="1"/>
  <c r="AP298" i="23" s="1"/>
  <c r="AP299" i="23" a="1"/>
  <c r="AP299" i="23" s="1"/>
  <c r="AT298" i="23" a="1"/>
  <c r="AT298" i="23" s="1"/>
  <c r="AT299" i="23" a="1"/>
  <c r="AT299" i="23" s="1"/>
  <c r="L298" i="23" a="1"/>
  <c r="L298" i="23" s="1"/>
  <c r="L299" i="23" a="1"/>
  <c r="L299" i="23" s="1"/>
  <c r="BX298" i="23" a="1"/>
  <c r="BX298" i="23" s="1"/>
  <c r="BX299" i="23" a="1"/>
  <c r="BX299" i="23" s="1"/>
  <c r="BA298" i="23" a="1"/>
  <c r="BA298" i="23" s="1"/>
  <c r="BA299" i="23" a="1"/>
  <c r="BA299" i="23" s="1"/>
  <c r="CP298" i="23" a="1"/>
  <c r="CP298" i="23" s="1"/>
  <c r="CP299" i="23" a="1"/>
  <c r="CP299" i="23" s="1"/>
  <c r="BS299" i="23" a="1"/>
  <c r="BS299" i="23" s="1"/>
  <c r="BS298" i="23" a="1"/>
  <c r="BS298" i="23" s="1"/>
  <c r="BL298" i="23" a="1"/>
  <c r="BL298" i="23" s="1"/>
  <c r="BL299" i="23" a="1"/>
  <c r="BL299" i="23" s="1"/>
  <c r="BW298" i="23" a="1"/>
  <c r="BW298" i="23" s="1"/>
  <c r="BW299" i="23" a="1"/>
  <c r="BW299" i="23" s="1"/>
  <c r="AO298" i="23" a="1"/>
  <c r="AO298" i="23" s="1"/>
  <c r="AO299" i="23" a="1"/>
  <c r="AO299" i="23" s="1"/>
  <c r="AI298" i="23" a="1"/>
  <c r="AI298" i="23" s="1"/>
  <c r="AI299" i="23" a="1"/>
  <c r="AI299" i="23" s="1"/>
  <c r="AX299" i="23" a="1"/>
  <c r="AX299" i="23" s="1"/>
  <c r="AX298" i="23" a="1"/>
  <c r="AX298" i="23" s="1"/>
  <c r="S299" i="23" a="1"/>
  <c r="S299" i="23" s="1"/>
  <c r="S298" i="23" a="1"/>
  <c r="S298" i="23" s="1"/>
  <c r="T299" i="23" a="1"/>
  <c r="T299" i="23" s="1"/>
  <c r="T298" i="23" a="1"/>
  <c r="T298" i="23" s="1"/>
  <c r="BY299" i="23" a="1"/>
  <c r="BY299" i="23" s="1"/>
  <c r="BY298" i="23" a="1"/>
  <c r="BY298" i="23" s="1"/>
  <c r="BI299" i="23" a="1"/>
  <c r="BI299" i="23" s="1"/>
  <c r="BI298" i="23" a="1"/>
  <c r="BI298" i="23" s="1"/>
  <c r="O298" i="23" a="1"/>
  <c r="O298" i="23" s="1"/>
  <c r="O299" i="23" a="1"/>
  <c r="O299" i="23" s="1"/>
  <c r="CA299" i="23" a="1"/>
  <c r="CA299" i="23" s="1"/>
  <c r="CA298" i="23" a="1"/>
  <c r="CA298" i="23" s="1"/>
  <c r="BT298" i="23" a="1"/>
  <c r="BT298" i="23" s="1"/>
  <c r="BT299" i="23" a="1"/>
  <c r="BT299" i="23" s="1"/>
  <c r="CF298" i="23" a="1"/>
  <c r="CF298" i="23" s="1"/>
  <c r="CF299" i="23" a="1"/>
  <c r="CF299" i="23" s="1"/>
  <c r="AW299" i="23" a="1"/>
  <c r="AW299" i="23" s="1"/>
  <c r="AW298" i="23" a="1"/>
  <c r="AW298" i="23" s="1"/>
  <c r="CE298" i="23" a="1"/>
  <c r="CE298" i="23" s="1"/>
  <c r="CE299" i="23" a="1"/>
  <c r="CE299" i="23" s="1"/>
  <c r="BF298" i="23" a="1"/>
  <c r="BF298" i="23" s="1"/>
  <c r="BF299" i="23" a="1"/>
  <c r="BF299" i="23" s="1"/>
  <c r="AA298" i="23" a="1"/>
  <c r="AA298" i="23" s="1"/>
  <c r="AA299" i="23" a="1"/>
  <c r="AA299" i="23" s="1"/>
  <c r="AB299" i="23" a="1"/>
  <c r="AB299" i="23" s="1"/>
  <c r="AB298" i="23" a="1"/>
  <c r="AB298" i="23" s="1"/>
  <c r="CH298" i="23" a="1"/>
  <c r="CH298" i="23" s="1"/>
  <c r="CH299" i="23" a="1"/>
  <c r="CH299" i="23" s="1"/>
  <c r="BQ298" i="23" a="1"/>
  <c r="BQ298" i="23" s="1"/>
  <c r="BQ299" i="23" a="1"/>
  <c r="BQ299" i="23" s="1"/>
  <c r="W299" i="23" a="1"/>
  <c r="W299" i="23" s="1"/>
  <c r="W298" i="23" a="1"/>
  <c r="W298" i="23" s="1"/>
  <c r="CQ298" i="23" a="1"/>
  <c r="CQ298" i="23" s="1"/>
  <c r="CQ299" i="23" a="1"/>
  <c r="CQ299" i="23" s="1"/>
  <c r="P290" i="23"/>
  <c r="P26" i="46" s="1"/>
  <c r="P42" i="46" s="1"/>
  <c r="P291" i="23"/>
  <c r="P27" i="46" s="1"/>
  <c r="CB290" i="23"/>
  <c r="CB26" i="46" s="1"/>
  <c r="CB42" i="46" s="1"/>
  <c r="CB291" i="23"/>
  <c r="CB27" i="46" s="1"/>
  <c r="CG290" i="23"/>
  <c r="CG26" i="46" s="1"/>
  <c r="CG42" i="46" s="1"/>
  <c r="CG291" i="23"/>
  <c r="CG27" i="46" s="1"/>
  <c r="BE290" i="23"/>
  <c r="BE26" i="46" s="1"/>
  <c r="BE42" i="46" s="1"/>
  <c r="BE291" i="23"/>
  <c r="BE27" i="46" s="1"/>
  <c r="CN290" i="23"/>
  <c r="CN26" i="46" s="1"/>
  <c r="CN42" i="46" s="1"/>
  <c r="CN291" i="23"/>
  <c r="CN27" i="46" s="1"/>
  <c r="BN290" i="23"/>
  <c r="BN26" i="46" s="1"/>
  <c r="BN42" i="46" s="1"/>
  <c r="BN291" i="23"/>
  <c r="BN27" i="46" s="1"/>
  <c r="AY290" i="23"/>
  <c r="AY26" i="46" s="1"/>
  <c r="AY42" i="46" s="1"/>
  <c r="AY291" i="23"/>
  <c r="AY27" i="46" s="1"/>
  <c r="AJ290" i="23"/>
  <c r="AJ26" i="46" s="1"/>
  <c r="AJ42" i="46" s="1"/>
  <c r="AJ291" i="23"/>
  <c r="AJ27" i="46" s="1"/>
  <c r="M290" i="23"/>
  <c r="M26" i="46" s="1"/>
  <c r="M42" i="46" s="1"/>
  <c r="M291" i="23"/>
  <c r="M27" i="46" s="1"/>
  <c r="BJ290" i="23"/>
  <c r="BJ26" i="46" s="1"/>
  <c r="BJ42" i="46" s="1"/>
  <c r="BJ291" i="23"/>
  <c r="BJ27" i="46" s="1"/>
  <c r="AE290" i="23"/>
  <c r="AE26" i="46" s="1"/>
  <c r="AE42" i="46" s="1"/>
  <c r="AE291" i="23"/>
  <c r="AE27" i="46" s="1"/>
  <c r="X290" i="23"/>
  <c r="X26" i="46" s="1"/>
  <c r="X42" i="46" s="1"/>
  <c r="X291" i="23"/>
  <c r="X27" i="46" s="1"/>
  <c r="CJ290" i="23"/>
  <c r="CJ26" i="46" s="1"/>
  <c r="CJ42" i="46" s="1"/>
  <c r="CJ291" i="23"/>
  <c r="CJ27" i="46" s="1"/>
  <c r="BR290" i="23"/>
  <c r="BR26" i="46" s="1"/>
  <c r="BR42" i="46" s="1"/>
  <c r="BR291" i="23"/>
  <c r="BR27" i="46" s="1"/>
  <c r="BM291" i="23"/>
  <c r="BM27" i="46" s="1"/>
  <c r="BM290" i="23"/>
  <c r="BM26" i="46" s="1"/>
  <c r="BM42" i="46" s="1"/>
  <c r="AL290" i="23"/>
  <c r="AL26" i="46" s="1"/>
  <c r="AL42" i="46" s="1"/>
  <c r="AL291" i="23"/>
  <c r="AL27" i="46" s="1"/>
  <c r="BV290" i="23"/>
  <c r="BV26" i="46" s="1"/>
  <c r="BV42" i="46" s="1"/>
  <c r="BV291" i="23"/>
  <c r="BV27" i="46" s="1"/>
  <c r="BO290" i="23"/>
  <c r="BO26" i="46" s="1"/>
  <c r="BO42" i="46" s="1"/>
  <c r="BO291" i="23"/>
  <c r="BO27" i="46" s="1"/>
  <c r="AR290" i="23"/>
  <c r="AR26" i="46" s="1"/>
  <c r="AR42" i="46" s="1"/>
  <c r="AR291" i="23"/>
  <c r="AR27" i="46" s="1"/>
  <c r="U290" i="23"/>
  <c r="U26" i="46" s="1"/>
  <c r="U42" i="46" s="1"/>
  <c r="U291" i="23"/>
  <c r="U27" i="46" s="1"/>
  <c r="N290" i="23"/>
  <c r="N26" i="46" s="1"/>
  <c r="N42" i="46" s="1"/>
  <c r="N291" i="23"/>
  <c r="N27" i="46" s="1"/>
  <c r="AM290" i="23"/>
  <c r="AM26" i="46" s="1"/>
  <c r="AM42" i="46" s="1"/>
  <c r="AM291" i="23"/>
  <c r="AM27" i="46" s="1"/>
  <c r="AF290" i="23"/>
  <c r="AF26" i="46" s="1"/>
  <c r="AF42" i="46" s="1"/>
  <c r="AF291" i="23"/>
  <c r="AF27" i="46" s="1"/>
  <c r="CR290" i="23"/>
  <c r="CR26" i="46" s="1"/>
  <c r="CR42" i="46" s="1"/>
  <c r="CR291" i="23"/>
  <c r="CR27" i="46" s="1"/>
  <c r="CI290" i="23"/>
  <c r="CI26" i="46" s="1"/>
  <c r="CI42" i="46" s="1"/>
  <c r="CI291" i="23"/>
  <c r="CI27" i="46" s="1"/>
  <c r="BU290" i="23"/>
  <c r="BU26" i="46" s="1"/>
  <c r="BU42" i="46" s="1"/>
  <c r="BU291" i="23"/>
  <c r="BU27" i="46" s="1"/>
  <c r="R291" i="23"/>
  <c r="R27" i="46" s="1"/>
  <c r="R290" i="23"/>
  <c r="R26" i="46" s="1"/>
  <c r="R42" i="46" s="1"/>
  <c r="CT290" i="23"/>
  <c r="CT26" i="46" s="1"/>
  <c r="CT42" i="46" s="1"/>
  <c r="CT291" i="23"/>
  <c r="CT27" i="46" s="1"/>
  <c r="CU290" i="23"/>
  <c r="CU26" i="46" s="1"/>
  <c r="CU42" i="46" s="1"/>
  <c r="CU291" i="23"/>
  <c r="CU27" i="46" s="1"/>
  <c r="AZ290" i="23"/>
  <c r="AZ26" i="46" s="1"/>
  <c r="AZ42" i="46" s="1"/>
  <c r="AZ291" i="23"/>
  <c r="AZ27" i="46" s="1"/>
  <c r="AC290" i="23"/>
  <c r="AC26" i="46" s="1"/>
  <c r="AC42" i="46" s="1"/>
  <c r="AC291" i="23"/>
  <c r="AC27" i="46" s="1"/>
  <c r="V290" i="23"/>
  <c r="V26" i="46" s="1"/>
  <c r="V42" i="46" s="1"/>
  <c r="V291" i="23"/>
  <c r="V27" i="46" s="1"/>
  <c r="AU290" i="23"/>
  <c r="AU26" i="46" s="1"/>
  <c r="AU42" i="46" s="1"/>
  <c r="AU291" i="23"/>
  <c r="AU27" i="46" s="1"/>
  <c r="AN290" i="23"/>
  <c r="AN26" i="46" s="1"/>
  <c r="AN42" i="46" s="1"/>
  <c r="AN291" i="23"/>
  <c r="AN27" i="46" s="1"/>
  <c r="CK290" i="23"/>
  <c r="CK26" i="46" s="1"/>
  <c r="CK42" i="46" s="1"/>
  <c r="CK291" i="23"/>
  <c r="CK27" i="46" s="1"/>
  <c r="Q290" i="23"/>
  <c r="Q26" i="46" s="1"/>
  <c r="Q42" i="46" s="1"/>
  <c r="Q291" i="23"/>
  <c r="Q27" i="46" s="1"/>
  <c r="CC291" i="23"/>
  <c r="CC27" i="46" s="1"/>
  <c r="CC290" i="23"/>
  <c r="CC26" i="46" s="1"/>
  <c r="CC42" i="46" s="1"/>
  <c r="Z290" i="23"/>
  <c r="Z26" i="46" s="1"/>
  <c r="Z42" i="46" s="1"/>
  <c r="Z291" i="23"/>
  <c r="Z27" i="46" s="1"/>
  <c r="BG290" i="23"/>
  <c r="BG26" i="46" s="1"/>
  <c r="BG42" i="46" s="1"/>
  <c r="BG291" i="23"/>
  <c r="BG27" i="46" s="1"/>
  <c r="CO290" i="23"/>
  <c r="CO26" i="46" s="1"/>
  <c r="CO42" i="46" s="1"/>
  <c r="CO291" i="23"/>
  <c r="CO27" i="46" s="1"/>
  <c r="BH291" i="23"/>
  <c r="AK290" i="23"/>
  <c r="AK26" i="46" s="1"/>
  <c r="AK42" i="46" s="1"/>
  <c r="AK291" i="23"/>
  <c r="AK27" i="46" s="1"/>
  <c r="AD290" i="23"/>
  <c r="AD26" i="46" s="1"/>
  <c r="AD42" i="46" s="1"/>
  <c r="AD291" i="23"/>
  <c r="AD27" i="46" s="1"/>
  <c r="BC290" i="23"/>
  <c r="BC26" i="46" s="1"/>
  <c r="BC42" i="46" s="1"/>
  <c r="BC291" i="23"/>
  <c r="BC27" i="46" s="1"/>
  <c r="AV290" i="23"/>
  <c r="AV26" i="46" s="1"/>
  <c r="AV42" i="46" s="1"/>
  <c r="AV291" i="23"/>
  <c r="AV27" i="46" s="1"/>
  <c r="CD291" i="23"/>
  <c r="CD27" i="46" s="1"/>
  <c r="CD290" i="23"/>
  <c r="CD26" i="46" s="1"/>
  <c r="CD42" i="46" s="1"/>
  <c r="Y291" i="23"/>
  <c r="Y27" i="46" s="1"/>
  <c r="Y290" i="23"/>
  <c r="Y26" i="46" s="1"/>
  <c r="Y42" i="46" s="1"/>
  <c r="CS290" i="23"/>
  <c r="CS26" i="46" s="1"/>
  <c r="CS42" i="46" s="1"/>
  <c r="CS291" i="23"/>
  <c r="CS27" i="46" s="1"/>
  <c r="AH290" i="23"/>
  <c r="AH26" i="46" s="1"/>
  <c r="AH42" i="46" s="1"/>
  <c r="AH291" i="23"/>
  <c r="AH27" i="46" s="1"/>
  <c r="CM290" i="23"/>
  <c r="CM26" i="46" s="1"/>
  <c r="CM42" i="46" s="1"/>
  <c r="CM291" i="23"/>
  <c r="CM27" i="46" s="1"/>
  <c r="BZ290" i="23"/>
  <c r="BZ26" i="46" s="1"/>
  <c r="BZ42" i="46" s="1"/>
  <c r="BZ291" i="23"/>
  <c r="BZ27" i="46" s="1"/>
  <c r="BP290" i="23"/>
  <c r="BP26" i="46" s="1"/>
  <c r="BP42" i="46" s="1"/>
  <c r="BP291" i="23"/>
  <c r="BP27" i="46" s="1"/>
  <c r="AS290" i="23"/>
  <c r="AS26" i="46" s="1"/>
  <c r="AS42" i="46" s="1"/>
  <c r="AS291" i="23"/>
  <c r="AS27" i="46" s="1"/>
  <c r="BB290" i="23"/>
  <c r="BB26" i="46" s="1"/>
  <c r="BB42" i="46" s="1"/>
  <c r="BB291" i="23"/>
  <c r="BB27" i="46" s="1"/>
  <c r="BK290" i="23"/>
  <c r="BK26" i="46" s="1"/>
  <c r="BK42" i="46" s="1"/>
  <c r="BK291" i="23"/>
  <c r="BK27" i="46" s="1"/>
  <c r="BD290" i="23"/>
  <c r="BD26" i="46" s="1"/>
  <c r="BD42" i="46" s="1"/>
  <c r="BD291" i="23"/>
  <c r="BD27" i="46" s="1"/>
  <c r="AQ290" i="23"/>
  <c r="AQ26" i="46" s="1"/>
  <c r="AQ42" i="46" s="1"/>
  <c r="AQ291" i="23"/>
  <c r="AQ27" i="46" s="1"/>
  <c r="AG290" i="23"/>
  <c r="AG26" i="46" s="1"/>
  <c r="AG42" i="46" s="1"/>
  <c r="AG291" i="23"/>
  <c r="AG27" i="46" s="1"/>
  <c r="CL290" i="23"/>
  <c r="CL26" i="46" s="1"/>
  <c r="CL42" i="46" s="1"/>
  <c r="CL291" i="23"/>
  <c r="CL27" i="46" s="1"/>
  <c r="AP290" i="23"/>
  <c r="AP26" i="46" s="1"/>
  <c r="AP42" i="46" s="1"/>
  <c r="AP291" i="23"/>
  <c r="AP27" i="46" s="1"/>
  <c r="AT290" i="23"/>
  <c r="AT26" i="46" s="1"/>
  <c r="AT42" i="46" s="1"/>
  <c r="AT291" i="23"/>
  <c r="AT27" i="46" s="1"/>
  <c r="L291" i="23"/>
  <c r="L27" i="46" s="1"/>
  <c r="L290" i="23"/>
  <c r="L26" i="46" s="1"/>
  <c r="L42" i="46" s="1"/>
  <c r="BX290" i="23"/>
  <c r="BX26" i="46" s="1"/>
  <c r="BX42" i="46" s="1"/>
  <c r="BX291" i="23"/>
  <c r="BX27" i="46" s="1"/>
  <c r="BA290" i="23"/>
  <c r="BA26" i="46" s="1"/>
  <c r="BA42" i="46" s="1"/>
  <c r="BA291" i="23"/>
  <c r="BA27" i="46" s="1"/>
  <c r="CP290" i="23"/>
  <c r="CP26" i="46" s="1"/>
  <c r="CP42" i="46" s="1"/>
  <c r="CP291" i="23"/>
  <c r="CP27" i="46" s="1"/>
  <c r="BS290" i="23"/>
  <c r="BS26" i="46" s="1"/>
  <c r="BS42" i="46" s="1"/>
  <c r="BS291" i="23"/>
  <c r="BS27" i="46" s="1"/>
  <c r="BL290" i="23"/>
  <c r="BL26" i="46" s="1"/>
  <c r="BL42" i="46" s="1"/>
  <c r="BL291" i="23"/>
  <c r="BL27" i="46" s="1"/>
  <c r="BW290" i="23"/>
  <c r="BW26" i="46" s="1"/>
  <c r="BW42" i="46" s="1"/>
  <c r="BW291" i="23"/>
  <c r="BW27" i="46" s="1"/>
  <c r="AO290" i="23"/>
  <c r="AO26" i="46" s="1"/>
  <c r="AO42" i="46" s="1"/>
  <c r="AO291" i="23"/>
  <c r="AO27" i="46" s="1"/>
  <c r="AI290" i="23"/>
  <c r="AI26" i="46" s="1"/>
  <c r="AI42" i="46" s="1"/>
  <c r="AI291" i="23"/>
  <c r="AI27" i="46" s="1"/>
  <c r="AX291" i="23"/>
  <c r="AX27" i="46" s="1"/>
  <c r="AX290" i="23"/>
  <c r="AX26" i="46" s="1"/>
  <c r="AX42" i="46" s="1"/>
  <c r="S290" i="23"/>
  <c r="S26" i="46" s="1"/>
  <c r="S42" i="46" s="1"/>
  <c r="S291" i="23"/>
  <c r="S27" i="46" s="1"/>
  <c r="T290" i="23"/>
  <c r="T26" i="46" s="1"/>
  <c r="T42" i="46" s="1"/>
  <c r="T291" i="23"/>
  <c r="T27" i="46" s="1"/>
  <c r="BY290" i="23"/>
  <c r="BY26" i="46" s="1"/>
  <c r="BY42" i="46" s="1"/>
  <c r="BY291" i="23"/>
  <c r="BY27" i="46" s="1"/>
  <c r="BI290" i="23"/>
  <c r="BI26" i="46" s="1"/>
  <c r="BI42" i="46" s="1"/>
  <c r="BI291" i="23"/>
  <c r="BI27" i="46" s="1"/>
  <c r="O290" i="23"/>
  <c r="O26" i="46" s="1"/>
  <c r="O42" i="46" s="1"/>
  <c r="O291" i="23"/>
  <c r="O27" i="46" s="1"/>
  <c r="CA290" i="23"/>
  <c r="CA26" i="46" s="1"/>
  <c r="CA42" i="46" s="1"/>
  <c r="CA291" i="23"/>
  <c r="CA27" i="46" s="1"/>
  <c r="BT290" i="23"/>
  <c r="BT26" i="46" s="1"/>
  <c r="BT42" i="46" s="1"/>
  <c r="BT291" i="23"/>
  <c r="BT27" i="46" s="1"/>
  <c r="CF290" i="23"/>
  <c r="CF26" i="46" s="1"/>
  <c r="CF42" i="46" s="1"/>
  <c r="CF291" i="23"/>
  <c r="CF27" i="46" s="1"/>
  <c r="AW290" i="23"/>
  <c r="AW26" i="46" s="1"/>
  <c r="AW42" i="46" s="1"/>
  <c r="AW291" i="23"/>
  <c r="AW27" i="46" s="1"/>
  <c r="CE290" i="23"/>
  <c r="CE26" i="46" s="1"/>
  <c r="CE42" i="46" s="1"/>
  <c r="CE291" i="23"/>
  <c r="CE27" i="46" s="1"/>
  <c r="BF291" i="23"/>
  <c r="BF27" i="46" s="1"/>
  <c r="BF290" i="23"/>
  <c r="BF26" i="46" s="1"/>
  <c r="BF42" i="46" s="1"/>
  <c r="AA290" i="23"/>
  <c r="AA26" i="46" s="1"/>
  <c r="AA42" i="46" s="1"/>
  <c r="AA291" i="23"/>
  <c r="AA27" i="46" s="1"/>
  <c r="AB290" i="23"/>
  <c r="AB26" i="46" s="1"/>
  <c r="AB42" i="46" s="1"/>
  <c r="AB291" i="23"/>
  <c r="AB27" i="46" s="1"/>
  <c r="CH290" i="23"/>
  <c r="CH26" i="46" s="1"/>
  <c r="CH42" i="46" s="1"/>
  <c r="CH291" i="23"/>
  <c r="CH27" i="46" s="1"/>
  <c r="BQ290" i="23"/>
  <c r="BQ26" i="46" s="1"/>
  <c r="BQ42" i="46" s="1"/>
  <c r="BQ291" i="23"/>
  <c r="BQ27" i="46" s="1"/>
  <c r="W290" i="23"/>
  <c r="W26" i="46" s="1"/>
  <c r="W42" i="46" s="1"/>
  <c r="W291" i="23"/>
  <c r="W27" i="46" s="1"/>
  <c r="CQ290" i="23"/>
  <c r="CQ26" i="46" s="1"/>
  <c r="CQ42" i="46" s="1"/>
  <c r="CQ291" i="23"/>
  <c r="CQ27" i="46" s="1"/>
  <c r="P289" i="23" a="1"/>
  <c r="P289" i="23" s="1"/>
  <c r="P28" i="46" s="1"/>
  <c r="CB289" i="23" a="1"/>
  <c r="CB289" i="23" s="1"/>
  <c r="CB28" i="46" s="1"/>
  <c r="CG289" i="23" a="1"/>
  <c r="CG289" i="23" s="1"/>
  <c r="CG28" i="46" s="1"/>
  <c r="BE289" i="23" a="1"/>
  <c r="BE289" i="23" s="1"/>
  <c r="BE28" i="46" s="1"/>
  <c r="CN289" i="23" a="1"/>
  <c r="CN289" i="23" s="1"/>
  <c r="CN28" i="46" s="1"/>
  <c r="BN289" i="23" a="1"/>
  <c r="BN289" i="23" s="1"/>
  <c r="BN28" i="46" s="1"/>
  <c r="AY289" i="23" a="1"/>
  <c r="AY289" i="23" s="1"/>
  <c r="AY28" i="46" s="1"/>
  <c r="AJ289" i="23" a="1"/>
  <c r="AJ289" i="23" s="1"/>
  <c r="AJ28" i="46" s="1"/>
  <c r="M289" i="23" a="1"/>
  <c r="M289" i="23" s="1"/>
  <c r="M28" i="46" s="1"/>
  <c r="BJ289" i="23" a="1"/>
  <c r="BJ289" i="23" s="1"/>
  <c r="BJ28" i="46" s="1"/>
  <c r="AE289" i="23" a="1"/>
  <c r="AE289" i="23" s="1"/>
  <c r="AE28" i="46" s="1"/>
  <c r="X289" i="23" a="1"/>
  <c r="X289" i="23" s="1"/>
  <c r="X28" i="46" s="1"/>
  <c r="CJ289" i="23" a="1"/>
  <c r="CJ289" i="23" s="1"/>
  <c r="CJ28" i="46" s="1"/>
  <c r="BR289" i="23" a="1"/>
  <c r="BR289" i="23" s="1"/>
  <c r="BR28" i="46" s="1"/>
  <c r="BM289" i="23" a="1"/>
  <c r="BM289" i="23" s="1"/>
  <c r="BM28" i="46" s="1"/>
  <c r="AL289" i="23" a="1"/>
  <c r="AL289" i="23" s="1"/>
  <c r="AL28" i="46" s="1"/>
  <c r="BV289" i="23" a="1"/>
  <c r="BV289" i="23" s="1"/>
  <c r="BV28" i="46" s="1"/>
  <c r="BO289" i="23" a="1"/>
  <c r="BO289" i="23" s="1"/>
  <c r="BO28" i="46" s="1"/>
  <c r="AR289" i="23" a="1"/>
  <c r="AR289" i="23" s="1"/>
  <c r="AR28" i="46" s="1"/>
  <c r="U289" i="23" a="1"/>
  <c r="U289" i="23" s="1"/>
  <c r="U28" i="46" s="1"/>
  <c r="N289" i="23" a="1"/>
  <c r="N289" i="23" s="1"/>
  <c r="N28" i="46" s="1"/>
  <c r="AM289" i="23" a="1"/>
  <c r="AM289" i="23" s="1"/>
  <c r="AM28" i="46" s="1"/>
  <c r="AF289" i="23" a="1"/>
  <c r="AF289" i="23" s="1"/>
  <c r="AF28" i="46" s="1"/>
  <c r="CR289" i="23" a="1"/>
  <c r="CR289" i="23" s="1"/>
  <c r="CR28" i="46" s="1"/>
  <c r="CI289" i="23" a="1"/>
  <c r="CI289" i="23" s="1"/>
  <c r="CI28" i="46" s="1"/>
  <c r="BU289" i="23" a="1"/>
  <c r="BU289" i="23" s="1"/>
  <c r="BU28" i="46" s="1"/>
  <c r="R289" i="23" a="1"/>
  <c r="R289" i="23" s="1"/>
  <c r="R28" i="46" s="1"/>
  <c r="CT289" i="23" a="1"/>
  <c r="CT289" i="23" s="1"/>
  <c r="CT28" i="46" s="1"/>
  <c r="CU289" i="23" a="1"/>
  <c r="CU289" i="23" s="1"/>
  <c r="CU28" i="46" s="1"/>
  <c r="AZ289" i="23" a="1"/>
  <c r="AZ289" i="23" s="1"/>
  <c r="AZ28" i="46" s="1"/>
  <c r="AC289" i="23" a="1"/>
  <c r="AC289" i="23" s="1"/>
  <c r="AC28" i="46" s="1"/>
  <c r="V289" i="23" a="1"/>
  <c r="V289" i="23" s="1"/>
  <c r="V28" i="46" s="1"/>
  <c r="AU289" i="23" a="1"/>
  <c r="AU289" i="23" s="1"/>
  <c r="AU28" i="46" s="1"/>
  <c r="AN289" i="23" a="1"/>
  <c r="AN289" i="23" s="1"/>
  <c r="AN28" i="46" s="1"/>
  <c r="CK289" i="23" a="1"/>
  <c r="CK289" i="23" s="1"/>
  <c r="CK28" i="46" s="1"/>
  <c r="Q289" i="23" a="1"/>
  <c r="Q289" i="23" s="1"/>
  <c r="Q28" i="46" s="1"/>
  <c r="CC289" i="23" a="1"/>
  <c r="CC289" i="23" s="1"/>
  <c r="CC28" i="46" s="1"/>
  <c r="Z289" i="23" a="1"/>
  <c r="Z289" i="23" s="1"/>
  <c r="Z28" i="46" s="1"/>
  <c r="BG289" i="23" a="1"/>
  <c r="BG289" i="23" s="1"/>
  <c r="BG28" i="46" s="1"/>
  <c r="CO289" i="23" a="1"/>
  <c r="CO289" i="23" s="1"/>
  <c r="CO28" i="46" s="1"/>
  <c r="BH289" i="23" a="1"/>
  <c r="BH289" i="23" s="1"/>
  <c r="BH28" i="46" s="1"/>
  <c r="AK289" i="23" a="1"/>
  <c r="AK289" i="23" s="1"/>
  <c r="AK28" i="46" s="1"/>
  <c r="AD289" i="23" a="1"/>
  <c r="AD289" i="23" s="1"/>
  <c r="AD28" i="46" s="1"/>
  <c r="BC289" i="23" a="1"/>
  <c r="BC289" i="23" s="1"/>
  <c r="BC28" i="46" s="1"/>
  <c r="AV289" i="23" a="1"/>
  <c r="AV289" i="23" s="1"/>
  <c r="AV28" i="46" s="1"/>
  <c r="CD289" i="23" a="1"/>
  <c r="CD289" i="23" s="1"/>
  <c r="CD28" i="46" s="1"/>
  <c r="Y289" i="23" a="1"/>
  <c r="Y289" i="23" s="1"/>
  <c r="Y28" i="46" s="1"/>
  <c r="CS289" i="23" a="1"/>
  <c r="CS289" i="23" s="1"/>
  <c r="CS28" i="46" s="1"/>
  <c r="AH289" i="23" a="1"/>
  <c r="AH289" i="23" s="1"/>
  <c r="AH28" i="46" s="1"/>
  <c r="CM289" i="23" a="1"/>
  <c r="CM289" i="23" s="1"/>
  <c r="CM28" i="46" s="1"/>
  <c r="BZ289" i="23" a="1"/>
  <c r="BZ289" i="23" s="1"/>
  <c r="BZ28" i="46" s="1"/>
  <c r="BP289" i="23" a="1"/>
  <c r="BP289" i="23" s="1"/>
  <c r="BP28" i="46" s="1"/>
  <c r="AS289" i="23" a="1"/>
  <c r="AS289" i="23" s="1"/>
  <c r="AS28" i="46" s="1"/>
  <c r="BB289" i="23" a="1"/>
  <c r="BB289" i="23" s="1"/>
  <c r="BB28" i="46" s="1"/>
  <c r="BK289" i="23" a="1"/>
  <c r="BK289" i="23" s="1"/>
  <c r="BK28" i="46" s="1"/>
  <c r="BD289" i="23" a="1"/>
  <c r="BD289" i="23" s="1"/>
  <c r="BD28" i="46" s="1"/>
  <c r="AQ289" i="23" a="1"/>
  <c r="AQ289" i="23" s="1"/>
  <c r="AQ28" i="46" s="1"/>
  <c r="AG289" i="23" a="1"/>
  <c r="AG289" i="23" s="1"/>
  <c r="AG28" i="46" s="1"/>
  <c r="CL289" i="23" a="1"/>
  <c r="CL289" i="23" s="1"/>
  <c r="CL28" i="46" s="1"/>
  <c r="AP289" i="23" a="1"/>
  <c r="AP289" i="23" s="1"/>
  <c r="AP28" i="46" s="1"/>
  <c r="AT289" i="23" a="1"/>
  <c r="AT289" i="23" s="1"/>
  <c r="AT28" i="46" s="1"/>
  <c r="L289" i="23" a="1"/>
  <c r="L289" i="23" s="1"/>
  <c r="L28" i="46" s="1"/>
  <c r="BX289" i="23" a="1"/>
  <c r="BX289" i="23" s="1"/>
  <c r="BX28" i="46" s="1"/>
  <c r="BA289" i="23" a="1"/>
  <c r="BA289" i="23" s="1"/>
  <c r="BA28" i="46" s="1"/>
  <c r="CP289" i="23" a="1"/>
  <c r="CP289" i="23" s="1"/>
  <c r="CP28" i="46" s="1"/>
  <c r="BS289" i="23" a="1"/>
  <c r="BS289" i="23" s="1"/>
  <c r="BS28" i="46" s="1"/>
  <c r="BL289" i="23" a="1"/>
  <c r="BL289" i="23" s="1"/>
  <c r="BL28" i="46" s="1"/>
  <c r="BW289" i="23" a="1"/>
  <c r="BW289" i="23" s="1"/>
  <c r="BW28" i="46" s="1"/>
  <c r="AO289" i="23" a="1"/>
  <c r="AO289" i="23" s="1"/>
  <c r="AO28" i="46" s="1"/>
  <c r="AI289" i="23" a="1"/>
  <c r="AI289" i="23" s="1"/>
  <c r="AI28" i="46" s="1"/>
  <c r="AX289" i="23" a="1"/>
  <c r="AX289" i="23" s="1"/>
  <c r="AX28" i="46" s="1"/>
  <c r="S289" i="23" a="1"/>
  <c r="S289" i="23" s="1"/>
  <c r="S28" i="46" s="1"/>
  <c r="T289" i="23" a="1"/>
  <c r="T289" i="23" s="1"/>
  <c r="T28" i="46" s="1"/>
  <c r="BY289" i="23" a="1"/>
  <c r="BY289" i="23" s="1"/>
  <c r="BY28" i="46" s="1"/>
  <c r="BI289" i="23" a="1"/>
  <c r="BI289" i="23" s="1"/>
  <c r="BI28" i="46" s="1"/>
  <c r="O289" i="23" a="1"/>
  <c r="O289" i="23" s="1"/>
  <c r="O28" i="46" s="1"/>
  <c r="CA289" i="23" a="1"/>
  <c r="CA289" i="23" s="1"/>
  <c r="CA28" i="46" s="1"/>
  <c r="BT289" i="23" a="1"/>
  <c r="BT289" i="23" s="1"/>
  <c r="BT28" i="46" s="1"/>
  <c r="CF289" i="23" a="1"/>
  <c r="CF289" i="23" s="1"/>
  <c r="CF28" i="46" s="1"/>
  <c r="AW289" i="23" a="1"/>
  <c r="AW289" i="23" s="1"/>
  <c r="AW28" i="46" s="1"/>
  <c r="CE289" i="23" a="1"/>
  <c r="CE289" i="23" s="1"/>
  <c r="CE28" i="46" s="1"/>
  <c r="BF289" i="23" a="1"/>
  <c r="BF289" i="23" s="1"/>
  <c r="BF28" i="46" s="1"/>
  <c r="AA289" i="23" a="1"/>
  <c r="AA289" i="23" s="1"/>
  <c r="AA28" i="46" s="1"/>
  <c r="AB289" i="23" a="1"/>
  <c r="AB289" i="23" s="1"/>
  <c r="AB28" i="46" s="1"/>
  <c r="CH289" i="23" a="1"/>
  <c r="CH289" i="23" s="1"/>
  <c r="CH28" i="46" s="1"/>
  <c r="BQ289" i="23" a="1"/>
  <c r="BQ289" i="23" s="1"/>
  <c r="BQ28" i="46" s="1"/>
  <c r="W289" i="23" a="1"/>
  <c r="W289" i="23" s="1"/>
  <c r="W28" i="46" s="1"/>
  <c r="CQ289" i="23" a="1"/>
  <c r="CQ289" i="23" s="1"/>
  <c r="CQ28" i="46" s="1"/>
  <c r="AG7" i="44"/>
  <c r="AG7" i="42"/>
  <c r="AG7" i="41"/>
  <c r="BE10" i="44"/>
  <c r="BE10" i="41"/>
  <c r="BE10" i="42"/>
  <c r="BU10" i="44"/>
  <c r="BU10" i="42"/>
  <c r="BU10" i="41"/>
  <c r="CS7" i="44"/>
  <c r="CS7" i="42"/>
  <c r="CS7" i="41"/>
  <c r="Z7" i="44"/>
  <c r="Z7" i="42"/>
  <c r="Z7" i="41"/>
  <c r="AP10" i="44"/>
  <c r="AP10" i="42"/>
  <c r="AP10" i="41"/>
  <c r="BN7" i="44"/>
  <c r="BN7" i="41"/>
  <c r="BN7" i="42"/>
  <c r="CL7" i="44"/>
  <c r="CL7" i="42"/>
  <c r="CL7" i="41"/>
  <c r="BG8" i="32"/>
  <c r="BG8" i="44"/>
  <c r="BG8" i="42"/>
  <c r="BG8" i="41"/>
  <c r="CN8" i="32"/>
  <c r="CN8" i="44"/>
  <c r="CN8" i="42"/>
  <c r="CN8" i="41"/>
  <c r="AA7" i="44"/>
  <c r="AA7" i="42"/>
  <c r="AA7" i="41"/>
  <c r="AY7" i="44"/>
  <c r="AY7" i="42"/>
  <c r="AY7" i="41"/>
  <c r="CE10" i="44"/>
  <c r="CE10" i="42"/>
  <c r="CE10" i="41"/>
  <c r="T10" i="44"/>
  <c r="T10" i="42"/>
  <c r="T10" i="41"/>
  <c r="AR10" i="44"/>
  <c r="AR10" i="42"/>
  <c r="AR10" i="41"/>
  <c r="BP7" i="44"/>
  <c r="BP7" i="41"/>
  <c r="BP7" i="42"/>
  <c r="CF10" i="44"/>
  <c r="CF10" i="42"/>
  <c r="CF10" i="41"/>
  <c r="U7" i="42"/>
  <c r="U7" i="44"/>
  <c r="U7" i="41"/>
  <c r="AS10" i="44"/>
  <c r="AS10" i="42"/>
  <c r="AS10" i="41"/>
  <c r="BQ7" i="42"/>
  <c r="BQ7" i="44"/>
  <c r="BQ7" i="41"/>
  <c r="CG10" i="44"/>
  <c r="CG10" i="42"/>
  <c r="CG10" i="41"/>
  <c r="BZ10" i="44"/>
  <c r="BZ10" i="42"/>
  <c r="BZ10" i="41"/>
  <c r="V7" i="44"/>
  <c r="V7" i="42"/>
  <c r="V7" i="41"/>
  <c r="AT8" i="32"/>
  <c r="AT8" i="42"/>
  <c r="AT8" i="44"/>
  <c r="AT8" i="41"/>
  <c r="BR8" i="32"/>
  <c r="BR8" i="44"/>
  <c r="BR8" i="42"/>
  <c r="BR8" i="41"/>
  <c r="O8" i="32"/>
  <c r="O8" i="44"/>
  <c r="O8" i="42"/>
  <c r="O8" i="41"/>
  <c r="AM7" i="42"/>
  <c r="AM7" i="44"/>
  <c r="AM7" i="41"/>
  <c r="BC8" i="32"/>
  <c r="BC8" i="44"/>
  <c r="BC8" i="42"/>
  <c r="BC8" i="41"/>
  <c r="X7" i="44"/>
  <c r="X7" i="42"/>
  <c r="X7" i="41"/>
  <c r="AV8" i="32"/>
  <c r="AV8" i="44"/>
  <c r="AV8" i="42"/>
  <c r="AV8" i="41"/>
  <c r="BL8" i="32"/>
  <c r="BL8" i="44"/>
  <c r="BL8" i="42"/>
  <c r="BL8" i="41"/>
  <c r="CJ10" i="44"/>
  <c r="CJ10" i="42"/>
  <c r="CJ10" i="41"/>
  <c r="AV9" i="44"/>
  <c r="AV9" i="42"/>
  <c r="AV9" i="41"/>
  <c r="W9" i="44"/>
  <c r="W9" i="42"/>
  <c r="W9" i="41"/>
  <c r="BU9" i="44"/>
  <c r="BU9" i="42"/>
  <c r="BU9" i="41"/>
  <c r="R9" i="44"/>
  <c r="R9" i="41"/>
  <c r="R9" i="42"/>
  <c r="CD9" i="44"/>
  <c r="CD9" i="41"/>
  <c r="CD9" i="42"/>
  <c r="AA9" i="44"/>
  <c r="AA9" i="42"/>
  <c r="AA9" i="41"/>
  <c r="CM9" i="44"/>
  <c r="CM9" i="42"/>
  <c r="CM9" i="41"/>
  <c r="AB9" i="44"/>
  <c r="AB9" i="42"/>
  <c r="AB9" i="41"/>
  <c r="M9" i="44"/>
  <c r="M9" i="42"/>
  <c r="M9" i="41"/>
  <c r="BQ9" i="44"/>
  <c r="BQ9" i="42"/>
  <c r="BQ9" i="41"/>
  <c r="BB9" i="44"/>
  <c r="BB9" i="42"/>
  <c r="BB9" i="41"/>
  <c r="Q8" i="32"/>
  <c r="Q8" i="44"/>
  <c r="Q8" i="42"/>
  <c r="Q8" i="41"/>
  <c r="AG10" i="44"/>
  <c r="AG10" i="42"/>
  <c r="AG10" i="41"/>
  <c r="BE8" i="32"/>
  <c r="BE8" i="44"/>
  <c r="BE8" i="42"/>
  <c r="BE8" i="41"/>
  <c r="CC7" i="44"/>
  <c r="CC7" i="42"/>
  <c r="CC7" i="41"/>
  <c r="CS10" i="44"/>
  <c r="CS10" i="41"/>
  <c r="CS10" i="42"/>
  <c r="Z10" i="44"/>
  <c r="Z10" i="42"/>
  <c r="Z10" i="41"/>
  <c r="AX8" i="32"/>
  <c r="AX8" i="44"/>
  <c r="AX8" i="42"/>
  <c r="AX8" i="41"/>
  <c r="BN10" i="44"/>
  <c r="BN10" i="42"/>
  <c r="BN10" i="41"/>
  <c r="CL10" i="44"/>
  <c r="CL10" i="42"/>
  <c r="CL10" i="41"/>
  <c r="BW7" i="44"/>
  <c r="BW7" i="42"/>
  <c r="BW7" i="41"/>
  <c r="CN7" i="44"/>
  <c r="CN7" i="42"/>
  <c r="CN7" i="41"/>
  <c r="AA10" i="44"/>
  <c r="AA10" i="42"/>
  <c r="AA10" i="41"/>
  <c r="AY10" i="44"/>
  <c r="AY10" i="42"/>
  <c r="AY10" i="41"/>
  <c r="CU7" i="44"/>
  <c r="CU7" i="42"/>
  <c r="CU7" i="41"/>
  <c r="T8" i="32"/>
  <c r="T8" i="44"/>
  <c r="T8" i="42"/>
  <c r="T8" i="41"/>
  <c r="AR8" i="32"/>
  <c r="AR8" i="44"/>
  <c r="AR8" i="42"/>
  <c r="AR8" i="41"/>
  <c r="BP8" i="32"/>
  <c r="BP8" i="44"/>
  <c r="BP8" i="42"/>
  <c r="BP8" i="41"/>
  <c r="BS7" i="42"/>
  <c r="BS7" i="44"/>
  <c r="BS7" i="41"/>
  <c r="U10" i="44"/>
  <c r="U10" i="42"/>
  <c r="U10" i="41"/>
  <c r="AS8" i="32"/>
  <c r="AS8" i="44"/>
  <c r="AS8" i="42"/>
  <c r="AS8" i="41"/>
  <c r="BQ10" i="44"/>
  <c r="BQ10" i="42"/>
  <c r="BQ10" i="41"/>
  <c r="CO7" i="44"/>
  <c r="CO7" i="42"/>
  <c r="CO7" i="41"/>
  <c r="BZ8" i="32"/>
  <c r="BZ8" i="42"/>
  <c r="BZ8" i="44"/>
  <c r="BZ8" i="41"/>
  <c r="V10" i="44"/>
  <c r="V10" i="42"/>
  <c r="V10" i="41"/>
  <c r="AT7" i="44"/>
  <c r="AT7" i="42"/>
  <c r="AT7" i="41"/>
  <c r="CH7" i="44"/>
  <c r="CH7" i="42"/>
  <c r="CH7" i="41"/>
  <c r="O7" i="42"/>
  <c r="O7" i="44"/>
  <c r="O7" i="41"/>
  <c r="AM10" i="44"/>
  <c r="AM10" i="42"/>
  <c r="AM10" i="41"/>
  <c r="BK7" i="44"/>
  <c r="BK7" i="42"/>
  <c r="BK7" i="41"/>
  <c r="X10" i="44"/>
  <c r="X10" i="42"/>
  <c r="X10" i="41"/>
  <c r="AV10" i="44"/>
  <c r="AV10" i="42"/>
  <c r="AV10" i="41"/>
  <c r="BT7" i="44"/>
  <c r="BT7" i="42"/>
  <c r="BT7" i="41"/>
  <c r="CJ8" i="44"/>
  <c r="CJ8" i="42"/>
  <c r="CJ8" i="41"/>
  <c r="BD9" i="44"/>
  <c r="BD9" i="42"/>
  <c r="BD9" i="41"/>
  <c r="Q9" i="44"/>
  <c r="Q9" i="42"/>
  <c r="Q9" i="41"/>
  <c r="CC9" i="44"/>
  <c r="CC9" i="42"/>
  <c r="CC9" i="41"/>
  <c r="Z9" i="44"/>
  <c r="Z9" i="42"/>
  <c r="Z9" i="41"/>
  <c r="CL9" i="44"/>
  <c r="CL9" i="42"/>
  <c r="CL9" i="41"/>
  <c r="AI9" i="44"/>
  <c r="AI9" i="42"/>
  <c r="AI9" i="41"/>
  <c r="CU9" i="44"/>
  <c r="CU48" i="44" s="1"/>
  <c r="CU9" i="42"/>
  <c r="CU9" i="41"/>
  <c r="AB8" i="32"/>
  <c r="AB8" i="44"/>
  <c r="AB8" i="42"/>
  <c r="AB8" i="41"/>
  <c r="U9" i="44"/>
  <c r="U9" i="42"/>
  <c r="U9" i="41"/>
  <c r="AU9" i="44"/>
  <c r="AU9" i="42"/>
  <c r="AU9" i="41"/>
  <c r="BJ9" i="44"/>
  <c r="BJ9" i="42"/>
  <c r="BJ9" i="41"/>
  <c r="AO7" i="44"/>
  <c r="AO7" i="42"/>
  <c r="AO7" i="41"/>
  <c r="BE7" i="44"/>
  <c r="BE7" i="42"/>
  <c r="BE7" i="41"/>
  <c r="CC10" i="44"/>
  <c r="CC10" i="42"/>
  <c r="CC10" i="41"/>
  <c r="CP7" i="44"/>
  <c r="CP7" i="42"/>
  <c r="CP7" i="41"/>
  <c r="Z8" i="32"/>
  <c r="Z8" i="44"/>
  <c r="Z8" i="42"/>
  <c r="Z8" i="41"/>
  <c r="AX7" i="44"/>
  <c r="AX7" i="42"/>
  <c r="AX7" i="41"/>
  <c r="BV8" i="32"/>
  <c r="BV8" i="44"/>
  <c r="BV8" i="42"/>
  <c r="BV8" i="41"/>
  <c r="CL8" i="32"/>
  <c r="CL8" i="44"/>
  <c r="CL8" i="42"/>
  <c r="CL8" i="41"/>
  <c r="BW10" i="44"/>
  <c r="BW10" i="42"/>
  <c r="BW10" i="41"/>
  <c r="CI10" i="44"/>
  <c r="CI10" i="42"/>
  <c r="CI10" i="41"/>
  <c r="AI7" i="44"/>
  <c r="AI7" i="42"/>
  <c r="AI7" i="41"/>
  <c r="AY8" i="32"/>
  <c r="AY8" i="44"/>
  <c r="AY8" i="42"/>
  <c r="AY8" i="41"/>
  <c r="CU8" i="32"/>
  <c r="CU8" i="44"/>
  <c r="CU8" i="42"/>
  <c r="CU8" i="41"/>
  <c r="AB7" i="44"/>
  <c r="AB7" i="42"/>
  <c r="AB7" i="41"/>
  <c r="AZ10" i="42"/>
  <c r="AZ10" i="44"/>
  <c r="AZ10" i="41"/>
  <c r="BP10" i="44"/>
  <c r="BP10" i="42"/>
  <c r="BP10" i="41"/>
  <c r="BS10" i="44"/>
  <c r="BS10" i="42"/>
  <c r="BS10" i="41"/>
  <c r="AC7" i="44"/>
  <c r="AC7" i="42"/>
  <c r="AC7" i="41"/>
  <c r="BA7" i="44"/>
  <c r="BA7" i="42"/>
  <c r="BA7" i="41"/>
  <c r="BQ8" i="32"/>
  <c r="BQ8" i="44"/>
  <c r="BQ8" i="42"/>
  <c r="BQ8" i="41"/>
  <c r="CO10" i="44"/>
  <c r="CO10" i="42"/>
  <c r="CO10" i="41"/>
  <c r="CQ7" i="42"/>
  <c r="CQ7" i="44"/>
  <c r="CQ7" i="41"/>
  <c r="V8" i="32"/>
  <c r="V8" i="42"/>
  <c r="V8" i="44"/>
  <c r="V8" i="41"/>
  <c r="AT10" i="44"/>
  <c r="AT10" i="42"/>
  <c r="AT10" i="41"/>
  <c r="CH10" i="44"/>
  <c r="CH10" i="42"/>
  <c r="CH10" i="41"/>
  <c r="W10" i="44"/>
  <c r="W10" i="42"/>
  <c r="W10" i="41"/>
  <c r="AM8" i="32"/>
  <c r="AM8" i="44"/>
  <c r="AM8" i="42"/>
  <c r="AM8" i="41"/>
  <c r="BK10" i="44"/>
  <c r="BK10" i="42"/>
  <c r="BK10" i="41"/>
  <c r="AF8" i="32"/>
  <c r="AF8" i="44"/>
  <c r="AF8" i="42"/>
  <c r="AF8" i="41"/>
  <c r="AV7" i="44"/>
  <c r="AV7" i="42"/>
  <c r="AV7" i="41"/>
  <c r="BT10" i="42"/>
  <c r="BT10" i="44"/>
  <c r="BT10" i="41"/>
  <c r="CR7" i="44"/>
  <c r="CR7" i="42"/>
  <c r="CR7" i="41"/>
  <c r="BL9" i="44"/>
  <c r="BL9" i="42"/>
  <c r="BL9" i="41"/>
  <c r="Y9" i="44"/>
  <c r="Y9" i="42"/>
  <c r="Y9" i="41"/>
  <c r="CK9" i="44"/>
  <c r="CK9" i="42"/>
  <c r="CK9" i="41"/>
  <c r="AH9" i="44"/>
  <c r="AH9" i="42"/>
  <c r="AH9" i="41"/>
  <c r="CT9" i="44"/>
  <c r="CT48" i="44" s="1"/>
  <c r="CT9" i="42"/>
  <c r="CT9" i="41"/>
  <c r="AQ9" i="44"/>
  <c r="AQ9" i="42"/>
  <c r="AQ9" i="41"/>
  <c r="CN9" i="44"/>
  <c r="CN48" i="44" s="1"/>
  <c r="CN9" i="42"/>
  <c r="CN9" i="41"/>
  <c r="AJ9" i="44"/>
  <c r="AJ9" i="42"/>
  <c r="AJ9" i="41"/>
  <c r="AC9" i="42"/>
  <c r="AC9" i="44"/>
  <c r="AC9" i="41"/>
  <c r="CA9" i="44"/>
  <c r="CA9" i="41"/>
  <c r="CA9" i="42"/>
  <c r="BR9" i="44"/>
  <c r="BR9" i="42"/>
  <c r="BR9" i="41"/>
  <c r="Q7" i="44"/>
  <c r="Q7" i="42"/>
  <c r="Q7" i="41"/>
  <c r="Q10" i="44"/>
  <c r="Q10" i="42"/>
  <c r="Q10" i="41"/>
  <c r="AO10" i="44"/>
  <c r="AO10" i="42"/>
  <c r="AO10" i="41"/>
  <c r="BM7" i="44"/>
  <c r="BM7" i="41"/>
  <c r="BM7" i="42"/>
  <c r="CC8" i="32"/>
  <c r="CC8" i="44"/>
  <c r="CC8" i="42"/>
  <c r="CC8" i="41"/>
  <c r="CP10" i="44"/>
  <c r="CP10" i="42"/>
  <c r="CP10" i="41"/>
  <c r="AH8" i="32"/>
  <c r="AH8" i="44"/>
  <c r="AH8" i="42"/>
  <c r="AH8" i="41"/>
  <c r="AX10" i="44"/>
  <c r="AX10" i="42"/>
  <c r="AX10" i="41"/>
  <c r="BV7" i="44"/>
  <c r="BV7" i="42"/>
  <c r="BV7" i="41"/>
  <c r="CT8" i="32"/>
  <c r="CT8" i="44"/>
  <c r="CT8" i="42"/>
  <c r="CT8" i="41"/>
  <c r="BW8" i="32"/>
  <c r="BW8" i="44"/>
  <c r="BW8" i="42"/>
  <c r="BW8" i="41"/>
  <c r="CI8" i="32"/>
  <c r="CI8" i="44"/>
  <c r="CI8" i="42"/>
  <c r="CI8" i="41"/>
  <c r="AI8" i="32"/>
  <c r="AI8" i="44"/>
  <c r="AI8" i="42"/>
  <c r="AI8" i="41"/>
  <c r="BO8" i="32"/>
  <c r="BO8" i="44"/>
  <c r="BO8" i="42"/>
  <c r="BO8" i="41"/>
  <c r="CU10" i="44"/>
  <c r="CU10" i="42"/>
  <c r="CU10" i="41"/>
  <c r="AB10" i="44"/>
  <c r="AB10" i="42"/>
  <c r="AB10" i="41"/>
  <c r="AZ7" i="44"/>
  <c r="AZ7" i="42"/>
  <c r="AZ7" i="41"/>
  <c r="BX10" i="44"/>
  <c r="BX10" i="42"/>
  <c r="BX10" i="41"/>
  <c r="BS8" i="32"/>
  <c r="BS8" i="44"/>
  <c r="BS8" i="42"/>
  <c r="BS8" i="41"/>
  <c r="AC10" i="44"/>
  <c r="AC10" i="42"/>
  <c r="AC10" i="41"/>
  <c r="BA10" i="44"/>
  <c r="BA10" i="42"/>
  <c r="BA10" i="41"/>
  <c r="BY8" i="32"/>
  <c r="BY8" i="42"/>
  <c r="BY8" i="44"/>
  <c r="BY8" i="41"/>
  <c r="CO8" i="32"/>
  <c r="CO8" i="44"/>
  <c r="CO8" i="42"/>
  <c r="CO8" i="41"/>
  <c r="CQ10" i="44"/>
  <c r="CQ10" i="42"/>
  <c r="CQ10" i="41"/>
  <c r="AD7" i="42"/>
  <c r="AD7" i="44"/>
  <c r="AD7" i="41"/>
  <c r="BB8" i="32"/>
  <c r="BB8" i="44"/>
  <c r="BB8" i="42"/>
  <c r="BB8" i="41"/>
  <c r="CH8" i="32"/>
  <c r="CH8" i="44"/>
  <c r="CH8" i="42"/>
  <c r="CH8" i="41"/>
  <c r="W8" i="32"/>
  <c r="W8" i="44"/>
  <c r="W8" i="42"/>
  <c r="W8" i="41"/>
  <c r="AU7" i="44"/>
  <c r="AU7" i="42"/>
  <c r="AU7" i="41"/>
  <c r="BK8" i="32"/>
  <c r="BK8" i="44"/>
  <c r="BK8" i="42"/>
  <c r="BK8" i="41"/>
  <c r="AF10" i="44"/>
  <c r="AF10" i="42"/>
  <c r="AF10" i="41"/>
  <c r="BD7" i="44"/>
  <c r="BD7" i="42"/>
  <c r="BD7" i="41"/>
  <c r="BT8" i="32"/>
  <c r="BT8" i="44"/>
  <c r="BT8" i="42"/>
  <c r="BT8" i="41"/>
  <c r="CR8" i="32"/>
  <c r="CR8" i="44"/>
  <c r="CR8" i="42"/>
  <c r="CR8" i="41"/>
  <c r="BT9" i="44"/>
  <c r="BT9" i="42"/>
  <c r="BT9" i="41"/>
  <c r="AG9" i="44"/>
  <c r="AG9" i="42"/>
  <c r="AG9" i="41"/>
  <c r="CS9" i="44"/>
  <c r="CS48" i="44" s="1"/>
  <c r="CS9" i="42"/>
  <c r="CS9" i="41"/>
  <c r="AP9" i="44"/>
  <c r="AP9" i="42"/>
  <c r="AP9" i="41"/>
  <c r="CF9" i="42"/>
  <c r="CF9" i="44"/>
  <c r="CF9" i="41"/>
  <c r="AY9" i="44"/>
  <c r="AY9" i="42"/>
  <c r="AY9" i="41"/>
  <c r="CG9" i="42"/>
  <c r="CG9" i="44"/>
  <c r="CG9" i="41"/>
  <c r="AR9" i="42"/>
  <c r="AR9" i="44"/>
  <c r="AR9" i="41"/>
  <c r="AC8" i="32"/>
  <c r="AC8" i="44"/>
  <c r="AC8" i="42"/>
  <c r="AC8" i="41"/>
  <c r="N9" i="44"/>
  <c r="N9" i="42"/>
  <c r="N9" i="41"/>
  <c r="BZ9" i="44"/>
  <c r="BZ9" i="42"/>
  <c r="BZ9" i="41"/>
  <c r="Y7" i="44"/>
  <c r="Y7" i="42"/>
  <c r="Y7" i="41"/>
  <c r="AO8" i="32"/>
  <c r="AO8" i="44"/>
  <c r="AO8" i="41"/>
  <c r="AO8" i="42"/>
  <c r="BM8" i="32"/>
  <c r="BM8" i="44"/>
  <c r="BM8" i="42"/>
  <c r="BM8" i="41"/>
  <c r="CK8" i="32"/>
  <c r="CK8" i="44"/>
  <c r="CK8" i="42"/>
  <c r="CK8" i="41"/>
  <c r="CP8" i="32"/>
  <c r="CP8" i="44"/>
  <c r="CP8" i="42"/>
  <c r="CP8" i="41"/>
  <c r="AH7" i="44"/>
  <c r="AH7" i="42"/>
  <c r="AH7" i="41"/>
  <c r="BF8" i="32"/>
  <c r="BF8" i="44"/>
  <c r="BF8" i="42"/>
  <c r="BF8" i="41"/>
  <c r="BV10" i="44"/>
  <c r="BV10" i="42"/>
  <c r="BV10" i="41"/>
  <c r="CT7" i="44"/>
  <c r="CT7" i="42"/>
  <c r="CT7" i="41"/>
  <c r="CM10" i="44"/>
  <c r="CM10" i="42"/>
  <c r="CM10" i="41"/>
  <c r="CI7" i="42"/>
  <c r="CI7" i="44"/>
  <c r="CI7" i="41"/>
  <c r="AI10" i="42"/>
  <c r="AI10" i="41"/>
  <c r="BO7" i="44"/>
  <c r="BO7" i="42"/>
  <c r="BO7" i="41"/>
  <c r="L7" i="44"/>
  <c r="L7" i="42"/>
  <c r="L7" i="41"/>
  <c r="AJ7" i="44"/>
  <c r="AJ7" i="42"/>
  <c r="AJ7" i="41"/>
  <c r="AZ8" i="32"/>
  <c r="AZ8" i="44"/>
  <c r="AZ8" i="42"/>
  <c r="AZ8" i="41"/>
  <c r="BX7" i="44"/>
  <c r="BX7" i="42"/>
  <c r="BX7" i="41"/>
  <c r="M8" i="32"/>
  <c r="M8" i="44"/>
  <c r="M8" i="42"/>
  <c r="M8" i="41"/>
  <c r="AK7" i="44"/>
  <c r="AK7" i="42"/>
  <c r="AK7" i="41"/>
  <c r="BA8" i="32"/>
  <c r="BA8" i="44"/>
  <c r="BA8" i="42"/>
  <c r="BA8" i="41"/>
  <c r="BY7" i="44"/>
  <c r="BY7" i="42"/>
  <c r="BY7" i="41"/>
  <c r="BJ7" i="44"/>
  <c r="BJ7" i="42"/>
  <c r="BJ7" i="41"/>
  <c r="CQ8" i="32"/>
  <c r="CQ8" i="44"/>
  <c r="CQ8" i="42"/>
  <c r="CQ8" i="41"/>
  <c r="AD10" i="44"/>
  <c r="AD10" i="42"/>
  <c r="AD10" i="41"/>
  <c r="BB7" i="44"/>
  <c r="BB7" i="42"/>
  <c r="BB7" i="41"/>
  <c r="CA10" i="44"/>
  <c r="CA10" i="42"/>
  <c r="CA10" i="41"/>
  <c r="W7" i="44"/>
  <c r="W7" i="42"/>
  <c r="W7" i="41"/>
  <c r="AU10" i="44"/>
  <c r="AU10" i="42"/>
  <c r="AU10" i="41"/>
  <c r="P8" i="32"/>
  <c r="P8" i="44"/>
  <c r="P8" i="42"/>
  <c r="P8" i="41"/>
  <c r="AF7" i="44"/>
  <c r="AF7" i="42"/>
  <c r="AF7" i="41"/>
  <c r="BD10" i="42"/>
  <c r="BD10" i="44"/>
  <c r="BD10" i="41"/>
  <c r="CB7" i="44"/>
  <c r="CB7" i="42"/>
  <c r="CB7" i="41"/>
  <c r="CR10" i="44"/>
  <c r="CR10" i="42"/>
  <c r="CR10" i="41"/>
  <c r="CB9" i="44"/>
  <c r="CB9" i="41"/>
  <c r="CB9" i="42"/>
  <c r="AO9" i="44"/>
  <c r="AO9" i="42"/>
  <c r="AO9" i="41"/>
  <c r="BP9" i="44"/>
  <c r="BP9" i="42"/>
  <c r="BP9" i="41"/>
  <c r="AX9" i="44"/>
  <c r="AX9" i="42"/>
  <c r="AX9" i="41"/>
  <c r="BY9" i="44"/>
  <c r="BY9" i="42"/>
  <c r="BY9" i="41"/>
  <c r="BG9" i="44"/>
  <c r="BG9" i="42"/>
  <c r="BG9" i="41"/>
  <c r="AM9" i="44"/>
  <c r="AM9" i="42"/>
  <c r="AM9" i="41"/>
  <c r="AZ9" i="44"/>
  <c r="AZ9" i="42"/>
  <c r="AZ9" i="41"/>
  <c r="AK9" i="44"/>
  <c r="AK9" i="42"/>
  <c r="AK9" i="41"/>
  <c r="V9" i="44"/>
  <c r="V9" i="42"/>
  <c r="V9" i="41"/>
  <c r="CH9" i="44"/>
  <c r="CH9" i="42"/>
  <c r="CH9" i="41"/>
  <c r="Y10" i="44"/>
  <c r="Y10" i="42"/>
  <c r="Y10" i="41"/>
  <c r="AW7" i="44"/>
  <c r="AW7" i="42"/>
  <c r="AW7" i="41"/>
  <c r="BM10" i="44"/>
  <c r="BM10" i="42"/>
  <c r="BM10" i="41"/>
  <c r="CK7" i="44"/>
  <c r="CK7" i="42"/>
  <c r="CK7" i="41"/>
  <c r="R8" i="32"/>
  <c r="R8" i="44"/>
  <c r="R8" i="42"/>
  <c r="R8" i="41"/>
  <c r="AH10" i="44"/>
  <c r="AH10" i="42"/>
  <c r="AH10" i="41"/>
  <c r="BF7" i="44"/>
  <c r="BF7" i="42"/>
  <c r="BF7" i="41"/>
  <c r="CD8" i="32"/>
  <c r="CD8" i="44"/>
  <c r="CD8" i="42"/>
  <c r="CD8" i="41"/>
  <c r="CT10" i="44"/>
  <c r="CT10" i="42"/>
  <c r="CT10" i="41"/>
  <c r="CM8" i="32"/>
  <c r="CM8" i="44"/>
  <c r="CM8" i="42"/>
  <c r="CM8" i="41"/>
  <c r="S10" i="44"/>
  <c r="S10" i="42"/>
  <c r="S10" i="41"/>
  <c r="AQ8" i="32"/>
  <c r="AQ8" i="44"/>
  <c r="AQ8" i="41"/>
  <c r="AQ8" i="42"/>
  <c r="BO10" i="44"/>
  <c r="BO10" i="42"/>
  <c r="BO10" i="41"/>
  <c r="L8" i="44"/>
  <c r="L8" i="42"/>
  <c r="L8" i="41"/>
  <c r="AJ10" i="44"/>
  <c r="AJ10" i="42"/>
  <c r="AJ10" i="41"/>
  <c r="BH10" i="44"/>
  <c r="BH10" i="42"/>
  <c r="BH10" i="41"/>
  <c r="BX8" i="32"/>
  <c r="BX8" i="44"/>
  <c r="BX8" i="42"/>
  <c r="BX8" i="41"/>
  <c r="M7" i="44"/>
  <c r="M7" i="42"/>
  <c r="M7" i="41"/>
  <c r="AK10" i="44"/>
  <c r="AK10" i="42"/>
  <c r="AK10" i="41"/>
  <c r="BI7" i="44"/>
  <c r="BI7" i="42"/>
  <c r="BI7" i="41"/>
  <c r="BY10" i="44"/>
  <c r="BY10" i="42"/>
  <c r="BY10" i="41"/>
  <c r="BJ10" i="44"/>
  <c r="BJ10" i="42"/>
  <c r="BJ10" i="41"/>
  <c r="N7" i="44"/>
  <c r="N7" i="42"/>
  <c r="N7" i="41"/>
  <c r="AL8" i="32"/>
  <c r="AL8" i="42"/>
  <c r="AL8" i="44"/>
  <c r="AL8" i="41"/>
  <c r="BB10" i="44"/>
  <c r="BB10" i="41"/>
  <c r="BB10" i="42"/>
  <c r="CA8" i="32"/>
  <c r="CA8" i="44"/>
  <c r="CA8" i="42"/>
  <c r="CA8" i="41"/>
  <c r="AE7" i="44"/>
  <c r="AE7" i="42"/>
  <c r="AE7" i="41"/>
  <c r="AU8" i="32"/>
  <c r="AU8" i="44"/>
  <c r="AU8" i="42"/>
  <c r="AU8" i="41"/>
  <c r="P10" i="44"/>
  <c r="P10" i="42"/>
  <c r="P10" i="41"/>
  <c r="AN8" i="32"/>
  <c r="AN8" i="44"/>
  <c r="AN8" i="41"/>
  <c r="AN8" i="42"/>
  <c r="BD8" i="32"/>
  <c r="BD8" i="44"/>
  <c r="BD8" i="42"/>
  <c r="BD8" i="41"/>
  <c r="CB8" i="32"/>
  <c r="CB8" i="44"/>
  <c r="CB8" i="42"/>
  <c r="CB8" i="41"/>
  <c r="P9" i="44"/>
  <c r="P9" i="41"/>
  <c r="P9" i="42"/>
  <c r="CJ9" i="44"/>
  <c r="CJ9" i="42"/>
  <c r="CJ9" i="41"/>
  <c r="AW9" i="44"/>
  <c r="AW9" i="42"/>
  <c r="AW9" i="41"/>
  <c r="CO9" i="44"/>
  <c r="CO48" i="44" s="1"/>
  <c r="CO9" i="42"/>
  <c r="CO9" i="41"/>
  <c r="BF9" i="44"/>
  <c r="BF9" i="42"/>
  <c r="BF9" i="41"/>
  <c r="BC9" i="44"/>
  <c r="BC9" i="42"/>
  <c r="BC9" i="41"/>
  <c r="BO9" i="44"/>
  <c r="BO9" i="42"/>
  <c r="BO9" i="41"/>
  <c r="CI9" i="44"/>
  <c r="CI9" i="42"/>
  <c r="CI9" i="41"/>
  <c r="BH9" i="44"/>
  <c r="BH9" i="42"/>
  <c r="BH9" i="41"/>
  <c r="AS9" i="42"/>
  <c r="AS9" i="44"/>
  <c r="AS9" i="41"/>
  <c r="AD8" i="32"/>
  <c r="AD8" i="44"/>
  <c r="AD8" i="42"/>
  <c r="AD8" i="41"/>
  <c r="CP9" i="44"/>
  <c r="CP48" i="44" s="1"/>
  <c r="CP9" i="42"/>
  <c r="CP9" i="41"/>
  <c r="Y8" i="32"/>
  <c r="Y8" i="44"/>
  <c r="Y8" i="42"/>
  <c r="Y8" i="41"/>
  <c r="AW10" i="44"/>
  <c r="AW10" i="42"/>
  <c r="AW10" i="41"/>
  <c r="BU8" i="32"/>
  <c r="BU8" i="44"/>
  <c r="BU8" i="42"/>
  <c r="BU8" i="41"/>
  <c r="CK10" i="44"/>
  <c r="CK10" i="41"/>
  <c r="CK10" i="42"/>
  <c r="R7" i="44"/>
  <c r="R7" i="42"/>
  <c r="R7" i="41"/>
  <c r="AP8" i="32"/>
  <c r="AP8" i="44"/>
  <c r="AP8" i="42"/>
  <c r="AP8" i="41"/>
  <c r="BF10" i="44"/>
  <c r="BF10" i="42"/>
  <c r="BF10" i="41"/>
  <c r="CD7" i="44"/>
  <c r="CD7" i="42"/>
  <c r="CD7" i="41"/>
  <c r="BG10" i="44"/>
  <c r="BG10" i="42"/>
  <c r="BG10" i="41"/>
  <c r="CM7" i="44"/>
  <c r="CM7" i="42"/>
  <c r="CM7" i="41"/>
  <c r="S8" i="32"/>
  <c r="S8" i="44"/>
  <c r="S8" i="42"/>
  <c r="S8" i="41"/>
  <c r="AQ10" i="44"/>
  <c r="AQ10" i="42"/>
  <c r="AQ10" i="41"/>
  <c r="CE8" i="32"/>
  <c r="CE8" i="44"/>
  <c r="CE8" i="42"/>
  <c r="CE8" i="41"/>
  <c r="L10" i="42"/>
  <c r="L10" i="44"/>
  <c r="L10" i="41"/>
  <c r="AJ8" i="32"/>
  <c r="AJ8" i="42"/>
  <c r="AJ8" i="44"/>
  <c r="AJ8" i="41"/>
  <c r="BH8" i="32"/>
  <c r="BH8" i="44"/>
  <c r="BH8" i="42"/>
  <c r="BH8" i="41"/>
  <c r="CF8" i="32"/>
  <c r="CF8" i="44"/>
  <c r="CF8" i="42"/>
  <c r="CF8" i="41"/>
  <c r="M10" i="44"/>
  <c r="M10" i="42"/>
  <c r="M10" i="41"/>
  <c r="AK8" i="32"/>
  <c r="AK8" i="44"/>
  <c r="AK8" i="42"/>
  <c r="AK8" i="41"/>
  <c r="BI10" i="44"/>
  <c r="BI10" i="42"/>
  <c r="BI10" i="41"/>
  <c r="CG8" i="32"/>
  <c r="CG8" i="44"/>
  <c r="CG8" i="42"/>
  <c r="CG8" i="41"/>
  <c r="BJ8" i="32"/>
  <c r="BJ8" i="44"/>
  <c r="BJ8" i="42"/>
  <c r="BJ8" i="41"/>
  <c r="N10" i="44"/>
  <c r="N10" i="42"/>
  <c r="N10" i="41"/>
  <c r="AL7" i="44"/>
  <c r="AL7" i="42"/>
  <c r="AL7" i="41"/>
  <c r="BR7" i="44"/>
  <c r="BR7" i="42"/>
  <c r="BR7" i="41"/>
  <c r="CA7" i="42"/>
  <c r="CA7" i="44"/>
  <c r="CA7" i="41"/>
  <c r="AE10" i="44"/>
  <c r="AE10" i="42"/>
  <c r="AE10" i="41"/>
  <c r="BC7" i="44"/>
  <c r="BC7" i="42"/>
  <c r="BC7" i="41"/>
  <c r="P7" i="44"/>
  <c r="P7" i="42"/>
  <c r="P7" i="41"/>
  <c r="AN7" i="44"/>
  <c r="AN7" i="42"/>
  <c r="AN7" i="41"/>
  <c r="BL10" i="44"/>
  <c r="BL10" i="42"/>
  <c r="BL10" i="41"/>
  <c r="CB10" i="44"/>
  <c r="CB10" i="42"/>
  <c r="CB10" i="41"/>
  <c r="X9" i="44"/>
  <c r="X9" i="42"/>
  <c r="X9" i="41"/>
  <c r="CR9" i="44"/>
  <c r="CR48" i="44" s="1"/>
  <c r="CR9" i="42"/>
  <c r="CR9" i="41"/>
  <c r="BE9" i="44"/>
  <c r="BE9" i="42"/>
  <c r="BE9" i="41"/>
  <c r="AE8" i="32"/>
  <c r="AE8" i="44"/>
  <c r="AE8" i="42"/>
  <c r="AE8" i="41"/>
  <c r="BN9" i="44"/>
  <c r="BN9" i="42"/>
  <c r="BN9" i="41"/>
  <c r="S9" i="44"/>
  <c r="S9" i="42"/>
  <c r="S9" i="41"/>
  <c r="BW9" i="44"/>
  <c r="BW9" i="42"/>
  <c r="BW9" i="41"/>
  <c r="L9" i="44"/>
  <c r="L9" i="42"/>
  <c r="L37" i="42" s="1"/>
  <c r="L9" i="41"/>
  <c r="O9" i="44"/>
  <c r="O9" i="41"/>
  <c r="O9" i="42"/>
  <c r="BA9" i="44"/>
  <c r="BA9" i="42"/>
  <c r="BA9" i="41"/>
  <c r="AL9" i="44"/>
  <c r="AL9" i="42"/>
  <c r="AL9" i="41"/>
  <c r="BK9" i="44"/>
  <c r="BK9" i="42"/>
  <c r="BK9" i="41"/>
  <c r="AG8" i="32"/>
  <c r="AG8" i="44"/>
  <c r="AG8" i="42"/>
  <c r="AG8" i="41"/>
  <c r="AW8" i="32"/>
  <c r="AW8" i="44"/>
  <c r="AW8" i="42"/>
  <c r="AW8" i="41"/>
  <c r="BU7" i="44"/>
  <c r="BU7" i="42"/>
  <c r="BU7" i="41"/>
  <c r="CS8" i="32"/>
  <c r="CS8" i="44"/>
  <c r="CS8" i="42"/>
  <c r="CS8" i="41"/>
  <c r="R10" i="44"/>
  <c r="R10" i="42"/>
  <c r="R10" i="41"/>
  <c r="AP7" i="44"/>
  <c r="AP7" i="42"/>
  <c r="AP7" i="41"/>
  <c r="BN8" i="32"/>
  <c r="BN8" i="44"/>
  <c r="BN8" i="42"/>
  <c r="BN8" i="41"/>
  <c r="CD10" i="44"/>
  <c r="CD10" i="42"/>
  <c r="CD10" i="41"/>
  <c r="BG7" i="44"/>
  <c r="BG7" i="42"/>
  <c r="BG7" i="41"/>
  <c r="CN10" i="44"/>
  <c r="CN10" i="42"/>
  <c r="CN10" i="41"/>
  <c r="S7" i="44"/>
  <c r="S7" i="42"/>
  <c r="S7" i="41"/>
  <c r="AQ7" i="44"/>
  <c r="AQ7" i="42"/>
  <c r="AQ7" i="41"/>
  <c r="CE7" i="44"/>
  <c r="CE7" i="42"/>
  <c r="CE7" i="41"/>
  <c r="T7" i="44"/>
  <c r="T7" i="42"/>
  <c r="T7" i="41"/>
  <c r="AR7" i="44"/>
  <c r="AR7" i="42"/>
  <c r="AR7" i="41"/>
  <c r="BH7" i="42"/>
  <c r="BH7" i="44"/>
  <c r="BH7" i="41"/>
  <c r="CF7" i="44"/>
  <c r="CF7" i="42"/>
  <c r="CF7" i="41"/>
  <c r="U8" i="32"/>
  <c r="U8" i="44"/>
  <c r="U8" i="42"/>
  <c r="U8" i="41"/>
  <c r="AS7" i="44"/>
  <c r="AS7" i="42"/>
  <c r="AS7" i="41"/>
  <c r="BI8" i="32"/>
  <c r="BI8" i="44"/>
  <c r="BI8" i="42"/>
  <c r="BI8" i="41"/>
  <c r="CG7" i="44"/>
  <c r="CG7" i="42"/>
  <c r="CG7" i="41"/>
  <c r="BZ7" i="44"/>
  <c r="BZ7" i="42"/>
  <c r="BZ7" i="41"/>
  <c r="N8" i="32"/>
  <c r="N8" i="44"/>
  <c r="N8" i="42"/>
  <c r="N8" i="41"/>
  <c r="AL10" i="44"/>
  <c r="AL10" i="42"/>
  <c r="AL10" i="41"/>
  <c r="BR10" i="44"/>
  <c r="BR10" i="42"/>
  <c r="BR10" i="41"/>
  <c r="O10" i="44"/>
  <c r="O10" i="42"/>
  <c r="O10" i="41"/>
  <c r="BC10" i="44"/>
  <c r="BC10" i="41"/>
  <c r="BC10" i="42"/>
  <c r="X8" i="32"/>
  <c r="X8" i="44"/>
  <c r="X8" i="42"/>
  <c r="X8" i="41"/>
  <c r="AN10" i="44"/>
  <c r="AN10" i="42"/>
  <c r="AN10" i="41"/>
  <c r="BL7" i="44"/>
  <c r="BL7" i="42"/>
  <c r="BL7" i="41"/>
  <c r="CJ7" i="44"/>
  <c r="CJ7" i="42"/>
  <c r="CJ7" i="41"/>
  <c r="AN9" i="44"/>
  <c r="AN9" i="42"/>
  <c r="AN9" i="41"/>
  <c r="BX9" i="44"/>
  <c r="BX9" i="42"/>
  <c r="BX9" i="41"/>
  <c r="BM9" i="44"/>
  <c r="BM9" i="42"/>
  <c r="BM9" i="41"/>
  <c r="CQ9" i="44"/>
  <c r="CQ48" i="44" s="1"/>
  <c r="CQ9" i="42"/>
  <c r="CQ9" i="41"/>
  <c r="BV9" i="44"/>
  <c r="BV9" i="42"/>
  <c r="BV9" i="41"/>
  <c r="AA8" i="32"/>
  <c r="AA8" i="42"/>
  <c r="AA8" i="44"/>
  <c r="AA8" i="41"/>
  <c r="CE9" i="44"/>
  <c r="CE9" i="42"/>
  <c r="CE9" i="41"/>
  <c r="T9" i="44"/>
  <c r="T9" i="42"/>
  <c r="T9" i="41"/>
  <c r="BS9" i="44"/>
  <c r="BS9" i="42"/>
  <c r="BS9" i="41"/>
  <c r="BI9" i="44"/>
  <c r="BI9" i="42"/>
  <c r="BI9" i="41"/>
  <c r="AT9" i="44"/>
  <c r="AT9" i="42"/>
  <c r="AT9" i="41"/>
  <c r="AB10" i="16"/>
  <c r="AB10" i="37"/>
  <c r="CQ10" i="37"/>
  <c r="CQ10" i="16"/>
  <c r="BE10" i="37"/>
  <c r="BE10" i="16"/>
  <c r="BU10" i="37"/>
  <c r="BU10" i="16"/>
  <c r="AP10" i="37"/>
  <c r="AP10" i="16"/>
  <c r="CE10" i="16"/>
  <c r="CE10" i="37"/>
  <c r="T10" i="16"/>
  <c r="T10" i="37"/>
  <c r="AR10" i="16"/>
  <c r="AR10" i="37"/>
  <c r="CF10" i="16"/>
  <c r="CF10" i="37"/>
  <c r="AS10" i="16"/>
  <c r="AS10" i="37"/>
  <c r="CG10" i="16"/>
  <c r="CG10" i="37"/>
  <c r="BZ10" i="37"/>
  <c r="BZ10" i="16"/>
  <c r="CJ10" i="37"/>
  <c r="CJ10" i="16"/>
  <c r="AO10" i="37"/>
  <c r="AO10" i="16"/>
  <c r="BX10" i="16"/>
  <c r="BX10" i="37"/>
  <c r="AG10" i="37"/>
  <c r="AG10" i="16"/>
  <c r="CS10" i="37"/>
  <c r="CS10" i="16"/>
  <c r="Z10" i="37"/>
  <c r="Z10" i="16"/>
  <c r="BN10" i="37"/>
  <c r="BN10" i="16"/>
  <c r="CL10" i="37"/>
  <c r="CL10" i="16"/>
  <c r="AA10" i="16"/>
  <c r="AA10" i="37"/>
  <c r="AY10" i="16"/>
  <c r="AY10" i="37"/>
  <c r="U10" i="16"/>
  <c r="U10" i="37"/>
  <c r="BQ10" i="16"/>
  <c r="BQ10" i="37"/>
  <c r="V10" i="37"/>
  <c r="V10" i="16"/>
  <c r="AM10" i="37"/>
  <c r="AM10" i="16"/>
  <c r="X10" i="37"/>
  <c r="X10" i="16"/>
  <c r="AV10" i="37"/>
  <c r="AV10" i="16"/>
  <c r="AX10" i="37"/>
  <c r="AX10" i="16"/>
  <c r="CC10" i="37"/>
  <c r="CC10" i="16"/>
  <c r="BW10" i="16"/>
  <c r="BW10" i="37"/>
  <c r="CI10" i="37"/>
  <c r="CI10" i="16"/>
  <c r="AZ10" i="16"/>
  <c r="AZ10" i="37"/>
  <c r="BP10" i="16"/>
  <c r="BP10" i="37"/>
  <c r="BS10" i="37"/>
  <c r="BS10" i="16"/>
  <c r="CO10" i="16"/>
  <c r="CO10" i="37"/>
  <c r="AT10" i="37"/>
  <c r="AT10" i="16"/>
  <c r="CH10" i="37"/>
  <c r="CH10" i="16"/>
  <c r="W10" i="37"/>
  <c r="W10" i="16"/>
  <c r="BK10" i="37"/>
  <c r="BK10" i="16"/>
  <c r="BT10" i="37"/>
  <c r="BT10" i="16"/>
  <c r="BA10" i="16"/>
  <c r="BA10" i="37"/>
  <c r="BV10" i="37"/>
  <c r="BV10" i="16"/>
  <c r="CM10" i="16"/>
  <c r="CM10" i="37"/>
  <c r="AI10" i="16"/>
  <c r="AI10" i="37"/>
  <c r="AD10" i="37"/>
  <c r="AD10" i="16"/>
  <c r="CA10" i="37"/>
  <c r="CA10" i="16"/>
  <c r="AU10" i="37"/>
  <c r="AU10" i="16"/>
  <c r="BD10" i="37"/>
  <c r="BD10" i="16"/>
  <c r="CR10" i="37"/>
  <c r="CR10" i="16"/>
  <c r="Q10" i="37"/>
  <c r="Q10" i="16"/>
  <c r="Y10" i="37"/>
  <c r="Y10" i="16"/>
  <c r="BM10" i="37"/>
  <c r="BM10" i="16"/>
  <c r="AH10" i="37"/>
  <c r="AH10" i="16"/>
  <c r="CT10" i="37"/>
  <c r="CT10" i="16"/>
  <c r="S10" i="16"/>
  <c r="S10" i="37"/>
  <c r="BO10" i="16"/>
  <c r="BO10" i="37"/>
  <c r="AJ10" i="16"/>
  <c r="AJ10" i="37"/>
  <c r="BH10" i="16"/>
  <c r="BH10" i="37"/>
  <c r="AK10" i="16"/>
  <c r="AK10" i="37"/>
  <c r="BY10" i="16"/>
  <c r="BY10" i="37"/>
  <c r="BJ10" i="37"/>
  <c r="BJ10" i="16"/>
  <c r="BB10" i="37"/>
  <c r="BB10" i="16"/>
  <c r="P10" i="37"/>
  <c r="P10" i="16"/>
  <c r="CP10" i="37"/>
  <c r="CP10" i="16"/>
  <c r="AW10" i="37"/>
  <c r="AW10" i="16"/>
  <c r="CK10" i="37"/>
  <c r="CK10" i="16"/>
  <c r="BF10" i="37"/>
  <c r="BF10" i="16"/>
  <c r="BG10" i="16"/>
  <c r="BG10" i="37"/>
  <c r="AQ10" i="16"/>
  <c r="AQ10" i="37"/>
  <c r="L10" i="16"/>
  <c r="L10" i="37"/>
  <c r="M10" i="16"/>
  <c r="M10" i="37"/>
  <c r="BI10" i="16"/>
  <c r="BI10" i="37"/>
  <c r="N10" i="37"/>
  <c r="N10" i="16"/>
  <c r="AE10" i="37"/>
  <c r="AE10" i="16"/>
  <c r="BL10" i="37"/>
  <c r="BL10" i="16"/>
  <c r="CB10" i="37"/>
  <c r="CB10" i="16"/>
  <c r="CU10" i="16"/>
  <c r="CU10" i="37"/>
  <c r="AC10" i="16"/>
  <c r="AC10" i="37"/>
  <c r="AF10" i="37"/>
  <c r="AF10" i="16"/>
  <c r="R10" i="37"/>
  <c r="R10" i="16"/>
  <c r="CD10" i="37"/>
  <c r="CD10" i="16"/>
  <c r="CN10" i="16"/>
  <c r="CN10" i="37"/>
  <c r="AL10" i="37"/>
  <c r="AL10" i="16"/>
  <c r="BR10" i="37"/>
  <c r="BR10" i="16"/>
  <c r="O10" i="37"/>
  <c r="O10" i="16"/>
  <c r="BC10" i="37"/>
  <c r="BC10" i="16"/>
  <c r="AN10" i="37"/>
  <c r="AN10" i="16"/>
  <c r="R10" i="32"/>
  <c r="CD10" i="32"/>
  <c r="CN10" i="32"/>
  <c r="AL10" i="32"/>
  <c r="BR10" i="32"/>
  <c r="O10" i="32"/>
  <c r="BC10" i="32"/>
  <c r="AN10" i="32"/>
  <c r="BE10" i="32"/>
  <c r="BU10" i="32"/>
  <c r="AP10" i="32"/>
  <c r="CE10" i="32"/>
  <c r="T10" i="32"/>
  <c r="AR10" i="32"/>
  <c r="CF10" i="32"/>
  <c r="AS10" i="32"/>
  <c r="CG10" i="32"/>
  <c r="BZ10" i="32"/>
  <c r="CJ10" i="32"/>
  <c r="AG10" i="32"/>
  <c r="CS10" i="32"/>
  <c r="Z10" i="32"/>
  <c r="BN10" i="32"/>
  <c r="CL10" i="32"/>
  <c r="AA10" i="32"/>
  <c r="AY10" i="32"/>
  <c r="U10" i="32"/>
  <c r="BQ10" i="32"/>
  <c r="V10" i="32"/>
  <c r="AM10" i="32"/>
  <c r="X10" i="32"/>
  <c r="AV10" i="32"/>
  <c r="CC10" i="32"/>
  <c r="BW10" i="32"/>
  <c r="CI10" i="32"/>
  <c r="AZ10" i="32"/>
  <c r="BP10" i="32"/>
  <c r="BS10" i="32"/>
  <c r="CO10" i="32"/>
  <c r="AT10" i="32"/>
  <c r="CH10" i="32"/>
  <c r="W10" i="32"/>
  <c r="BK10" i="32"/>
  <c r="BT10" i="32"/>
  <c r="AO10" i="32"/>
  <c r="CP10" i="32"/>
  <c r="AX10" i="32"/>
  <c r="CU10" i="32"/>
  <c r="AB10" i="32"/>
  <c r="BX10" i="32"/>
  <c r="AC10" i="32"/>
  <c r="BA10" i="32"/>
  <c r="CQ10" i="32"/>
  <c r="AF10" i="32"/>
  <c r="BV10" i="32"/>
  <c r="CM10" i="32"/>
  <c r="AI10" i="32"/>
  <c r="AD10" i="32"/>
  <c r="CA10" i="32"/>
  <c r="AU10" i="32"/>
  <c r="BD10" i="32"/>
  <c r="CR10" i="32"/>
  <c r="Q10" i="32"/>
  <c r="Y10" i="32"/>
  <c r="BM10" i="32"/>
  <c r="AH10" i="32"/>
  <c r="CT10" i="32"/>
  <c r="S10" i="32"/>
  <c r="BO10" i="32"/>
  <c r="AJ10" i="32"/>
  <c r="BH10" i="32"/>
  <c r="AK10" i="32"/>
  <c r="BY10" i="32"/>
  <c r="BJ10" i="32"/>
  <c r="BB10" i="32"/>
  <c r="P10" i="32"/>
  <c r="AW10" i="32"/>
  <c r="CK10" i="32"/>
  <c r="BF10" i="32"/>
  <c r="BG10" i="32"/>
  <c r="AQ10" i="32"/>
  <c r="L10" i="32"/>
  <c r="M10" i="32"/>
  <c r="BI10" i="32"/>
  <c r="N10" i="32"/>
  <c r="AE10" i="32"/>
  <c r="BL10" i="32"/>
  <c r="CB10" i="32"/>
  <c r="Q9" i="32"/>
  <c r="Q34" i="23" s="1"/>
  <c r="AG9" i="32"/>
  <c r="AG34" i="23" s="1"/>
  <c r="AW9" i="32"/>
  <c r="AW34" i="23" s="1"/>
  <c r="BM9" i="32"/>
  <c r="BM34" i="23" s="1"/>
  <c r="CC9" i="32"/>
  <c r="CC34" i="23" s="1"/>
  <c r="CS9" i="32"/>
  <c r="CS34" i="23" s="1"/>
  <c r="R9" i="32"/>
  <c r="R34" i="23" s="1"/>
  <c r="AH9" i="32"/>
  <c r="AH34" i="23" s="1"/>
  <c r="AX9" i="32"/>
  <c r="AX34" i="23" s="1"/>
  <c r="BN9" i="32"/>
  <c r="BN34" i="23" s="1"/>
  <c r="CD9" i="32"/>
  <c r="CD34" i="23" s="1"/>
  <c r="CT9" i="32"/>
  <c r="CT34" i="23" s="1"/>
  <c r="BW9" i="32"/>
  <c r="BW34" i="23" s="1"/>
  <c r="CN9" i="32"/>
  <c r="CN34" i="23" s="1"/>
  <c r="S9" i="32"/>
  <c r="S34" i="23" s="1"/>
  <c r="AI9" i="32"/>
  <c r="AI34" i="23" s="1"/>
  <c r="AY9" i="32"/>
  <c r="AY34" i="23" s="1"/>
  <c r="CE9" i="32"/>
  <c r="CE34" i="23" s="1"/>
  <c r="AB9" i="32"/>
  <c r="AB34" i="23" s="1"/>
  <c r="AR9" i="32"/>
  <c r="AR34" i="23" s="1"/>
  <c r="BH9" i="32"/>
  <c r="BH34" i="23" s="1"/>
  <c r="BX9" i="32"/>
  <c r="BX34" i="23" s="1"/>
  <c r="BS9" i="32"/>
  <c r="BS34" i="23" s="1"/>
  <c r="U9" i="32"/>
  <c r="U34" i="23" s="1"/>
  <c r="AK9" i="32"/>
  <c r="AK34" i="23" s="1"/>
  <c r="BA9" i="32"/>
  <c r="BA34" i="23" s="1"/>
  <c r="BQ9" i="32"/>
  <c r="BQ34" i="23" s="1"/>
  <c r="CG9" i="32"/>
  <c r="CG34" i="23" s="1"/>
  <c r="BJ9" i="32"/>
  <c r="BJ34" i="23" s="1"/>
  <c r="CQ9" i="32"/>
  <c r="CQ34" i="23" s="1"/>
  <c r="V9" i="32"/>
  <c r="V34" i="23" s="1"/>
  <c r="AL9" i="32"/>
  <c r="AL34" i="23" s="1"/>
  <c r="BB9" i="32"/>
  <c r="BB34" i="23" s="1"/>
  <c r="CH9" i="32"/>
  <c r="CH34" i="23" s="1"/>
  <c r="O9" i="32"/>
  <c r="O34" i="23" s="1"/>
  <c r="AU9" i="32"/>
  <c r="AU34" i="23" s="1"/>
  <c r="BK9" i="32"/>
  <c r="BK34" i="23" s="1"/>
  <c r="X9" i="32"/>
  <c r="X34" i="23" s="1"/>
  <c r="BD9" i="32"/>
  <c r="BD34" i="23" s="1"/>
  <c r="CJ9" i="32"/>
  <c r="CJ34" i="23" s="1"/>
  <c r="Y9" i="32"/>
  <c r="Y34" i="23" s="1"/>
  <c r="AO9" i="32"/>
  <c r="AO34" i="23" s="1"/>
  <c r="BE9" i="32"/>
  <c r="BE34" i="23" s="1"/>
  <c r="BU9" i="32"/>
  <c r="BU34" i="23" s="1"/>
  <c r="CK9" i="32"/>
  <c r="CK34" i="23" s="1"/>
  <c r="CP9" i="32"/>
  <c r="CP34" i="23" s="1"/>
  <c r="Z9" i="32"/>
  <c r="Z34" i="23" s="1"/>
  <c r="AP9" i="32"/>
  <c r="AP34" i="23" s="1"/>
  <c r="BF9" i="32"/>
  <c r="BF34" i="23" s="1"/>
  <c r="BV9" i="32"/>
  <c r="BV34" i="23" s="1"/>
  <c r="CL9" i="32"/>
  <c r="CL34" i="23" s="1"/>
  <c r="BG9" i="32"/>
  <c r="BG34" i="23" s="1"/>
  <c r="CM9" i="32"/>
  <c r="CM34" i="23" s="1"/>
  <c r="CI9" i="32"/>
  <c r="CI34" i="23" s="1"/>
  <c r="AA9" i="32"/>
  <c r="AA34" i="23" s="1"/>
  <c r="AQ9" i="32"/>
  <c r="AQ34" i="23" s="1"/>
  <c r="BO9" i="32"/>
  <c r="BO34" i="23" s="1"/>
  <c r="CU9" i="32"/>
  <c r="CU34" i="23" s="1"/>
  <c r="T9" i="32"/>
  <c r="T34" i="23" s="1"/>
  <c r="AJ9" i="32"/>
  <c r="AJ34" i="23" s="1"/>
  <c r="AZ9" i="32"/>
  <c r="AZ34" i="23" s="1"/>
  <c r="BP9" i="32"/>
  <c r="BP34" i="23" s="1"/>
  <c r="CF9" i="32"/>
  <c r="CF34" i="23" s="1"/>
  <c r="M9" i="32"/>
  <c r="M34" i="23" s="1"/>
  <c r="AC9" i="32"/>
  <c r="AC34" i="23" s="1"/>
  <c r="AS9" i="32"/>
  <c r="AS34" i="23" s="1"/>
  <c r="BI9" i="32"/>
  <c r="BI34" i="23" s="1"/>
  <c r="BY9" i="32"/>
  <c r="BY34" i="23" s="1"/>
  <c r="CO9" i="32"/>
  <c r="CO34" i="23" s="1"/>
  <c r="BZ9" i="32"/>
  <c r="BZ34" i="23" s="1"/>
  <c r="N9" i="32"/>
  <c r="N34" i="23" s="1"/>
  <c r="AD9" i="32"/>
  <c r="AD34" i="23" s="1"/>
  <c r="AT9" i="32"/>
  <c r="AT34" i="23" s="1"/>
  <c r="BR9" i="32"/>
  <c r="BR34" i="23" s="1"/>
  <c r="CA9" i="32"/>
  <c r="CA34" i="23" s="1"/>
  <c r="W9" i="32"/>
  <c r="W34" i="23" s="1"/>
  <c r="AM9" i="32"/>
  <c r="AM34" i="23" s="1"/>
  <c r="BC9" i="32"/>
  <c r="BC34" i="23" s="1"/>
  <c r="P9" i="32"/>
  <c r="P34" i="23" s="1"/>
  <c r="AF9" i="32"/>
  <c r="AF34" i="23" s="1"/>
  <c r="AV9" i="32"/>
  <c r="AV34" i="23" s="1"/>
  <c r="BL9" i="32"/>
  <c r="BL34" i="23" s="1"/>
  <c r="CB9" i="32"/>
  <c r="CB34" i="23" s="1"/>
  <c r="CR9" i="32"/>
  <c r="CR34" i="23" s="1"/>
  <c r="AW7" i="32"/>
  <c r="BM7" i="32"/>
  <c r="CC7" i="32"/>
  <c r="BW7" i="32"/>
  <c r="AI7" i="32"/>
  <c r="AY7" i="32"/>
  <c r="AB7" i="32"/>
  <c r="AR7" i="32"/>
  <c r="BS7" i="32"/>
  <c r="AK7" i="32"/>
  <c r="BA7" i="32"/>
  <c r="BQ7" i="32"/>
  <c r="BJ7" i="32"/>
  <c r="CQ7" i="32"/>
  <c r="V7" i="32"/>
  <c r="CH7" i="32"/>
  <c r="AE7" i="32"/>
  <c r="AU7" i="32"/>
  <c r="BK7" i="32"/>
  <c r="BD7" i="32"/>
  <c r="BT7" i="32"/>
  <c r="CJ7" i="32"/>
  <c r="Q7" i="32"/>
  <c r="AG7" i="32"/>
  <c r="CS7" i="32"/>
  <c r="R7" i="32"/>
  <c r="AH7" i="32"/>
  <c r="AX7" i="32"/>
  <c r="BN7" i="32"/>
  <c r="CD7" i="32"/>
  <c r="CT7" i="32"/>
  <c r="CE7" i="32"/>
  <c r="BX7" i="32"/>
  <c r="U7" i="32"/>
  <c r="CG7" i="32"/>
  <c r="AL7" i="32"/>
  <c r="BB7" i="32"/>
  <c r="X7" i="32"/>
  <c r="AN7" i="32"/>
  <c r="CN7" i="32"/>
  <c r="S7" i="32"/>
  <c r="BH7" i="32"/>
  <c r="O7" i="32"/>
  <c r="Y7" i="32"/>
  <c r="AO7" i="32"/>
  <c r="CP7" i="32"/>
  <c r="Z7" i="32"/>
  <c r="CL7" i="32"/>
  <c r="CU7" i="32"/>
  <c r="T7" i="32"/>
  <c r="AJ7" i="32"/>
  <c r="BP7" i="32"/>
  <c r="AS7" i="32"/>
  <c r="BI7" i="32"/>
  <c r="CO7" i="32"/>
  <c r="BZ7" i="32"/>
  <c r="N7" i="32"/>
  <c r="AD7" i="32"/>
  <c r="BR7" i="32"/>
  <c r="AM7" i="32"/>
  <c r="BC7" i="32"/>
  <c r="CB7" i="32"/>
  <c r="CR7" i="32"/>
  <c r="BU7" i="32"/>
  <c r="CK7" i="32"/>
  <c r="AP7" i="32"/>
  <c r="BF7" i="32"/>
  <c r="BV7" i="32"/>
  <c r="BG7" i="32"/>
  <c r="AA7" i="32"/>
  <c r="BO7" i="32"/>
  <c r="AZ7" i="32"/>
  <c r="CF7" i="32"/>
  <c r="M7" i="32"/>
  <c r="AC7" i="32"/>
  <c r="BY7" i="32"/>
  <c r="AT7" i="32"/>
  <c r="BL7" i="32"/>
  <c r="BE7" i="32"/>
  <c r="CM7" i="32"/>
  <c r="CI7" i="32"/>
  <c r="AQ7" i="32"/>
  <c r="CA7" i="32"/>
  <c r="W7" i="32"/>
  <c r="P7" i="32"/>
  <c r="AF7" i="32"/>
  <c r="AV7" i="32"/>
  <c r="L8" i="32"/>
  <c r="L7" i="32"/>
  <c r="CJ8" i="37"/>
  <c r="CJ8" i="32"/>
  <c r="L9" i="32"/>
  <c r="L34" i="23" s="1"/>
  <c r="AE9" i="37"/>
  <c r="AE9" i="32"/>
  <c r="AE34" i="23" s="1"/>
  <c r="AN9" i="37"/>
  <c r="AN9" i="32"/>
  <c r="AN34" i="23" s="1"/>
  <c r="BT9" i="32"/>
  <c r="BT34" i="23" s="1"/>
  <c r="AH8" i="40"/>
  <c r="AK7" i="40"/>
  <c r="CQ7" i="40"/>
  <c r="BB8" i="40"/>
  <c r="AU7" i="40"/>
  <c r="CJ7" i="40"/>
  <c r="Q7" i="40"/>
  <c r="AG7" i="40"/>
  <c r="BM8" i="40"/>
  <c r="CS7" i="40"/>
  <c r="R7" i="40"/>
  <c r="AH7" i="40"/>
  <c r="AX7" i="40"/>
  <c r="BN7" i="40"/>
  <c r="CD7" i="40"/>
  <c r="CT7" i="40"/>
  <c r="S8" i="40"/>
  <c r="AI8" i="40"/>
  <c r="CE7" i="40"/>
  <c r="BH8" i="40"/>
  <c r="BX7" i="40"/>
  <c r="U7" i="40"/>
  <c r="CG7" i="40"/>
  <c r="AL7" i="40"/>
  <c r="BB7" i="40"/>
  <c r="O8" i="40"/>
  <c r="X7" i="40"/>
  <c r="AN7" i="40"/>
  <c r="BM7" i="40"/>
  <c r="BN8" i="40"/>
  <c r="U8" i="40"/>
  <c r="V7" i="40"/>
  <c r="CH7" i="40"/>
  <c r="AE7" i="40"/>
  <c r="BT7" i="40"/>
  <c r="AW8" i="40"/>
  <c r="CC8" i="40"/>
  <c r="BW8" i="40"/>
  <c r="CN7" i="40"/>
  <c r="S7" i="40"/>
  <c r="AY8" i="40"/>
  <c r="AR8" i="40"/>
  <c r="BH7" i="40"/>
  <c r="BX8" i="40"/>
  <c r="AK8" i="40"/>
  <c r="BA8" i="40"/>
  <c r="BQ8" i="40"/>
  <c r="BJ8" i="40"/>
  <c r="V8" i="40"/>
  <c r="CH8" i="40"/>
  <c r="O7" i="40"/>
  <c r="AE8" i="40"/>
  <c r="AU8" i="40"/>
  <c r="BK8" i="40"/>
  <c r="BD8" i="40"/>
  <c r="BT8" i="40"/>
  <c r="CJ8" i="40"/>
  <c r="AG8" i="40"/>
  <c r="AR7" i="40"/>
  <c r="CG8" i="40"/>
  <c r="X8" i="40"/>
  <c r="CC7" i="40"/>
  <c r="CD8" i="40"/>
  <c r="AY7" i="40"/>
  <c r="BA7" i="40"/>
  <c r="AN8" i="40"/>
  <c r="Y7" i="40"/>
  <c r="AO7" i="40"/>
  <c r="BU8" i="40"/>
  <c r="CP7" i="40"/>
  <c r="Z7" i="40"/>
  <c r="AP8" i="40"/>
  <c r="BF8" i="40"/>
  <c r="BV8" i="40"/>
  <c r="CL7" i="40"/>
  <c r="BO8" i="40"/>
  <c r="CU7" i="40"/>
  <c r="T7" i="40"/>
  <c r="AJ7" i="40"/>
  <c r="BP7" i="40"/>
  <c r="CF8" i="40"/>
  <c r="M8" i="40"/>
  <c r="AS7" i="40"/>
  <c r="BI7" i="40"/>
  <c r="BY8" i="40"/>
  <c r="CO7" i="40"/>
  <c r="BZ7" i="40"/>
  <c r="N7" i="40"/>
  <c r="AD7" i="40"/>
  <c r="AT8" i="40"/>
  <c r="BR7" i="40"/>
  <c r="AM7" i="40"/>
  <c r="BC7" i="40"/>
  <c r="P8" i="40"/>
  <c r="AF8" i="40"/>
  <c r="AV8" i="40"/>
  <c r="CB7" i="40"/>
  <c r="CR7" i="40"/>
  <c r="CE8" i="40"/>
  <c r="BS7" i="40"/>
  <c r="AL8" i="40"/>
  <c r="BD7" i="40"/>
  <c r="BE8" i="40"/>
  <c r="BU7" i="40"/>
  <c r="CK7" i="40"/>
  <c r="AP7" i="40"/>
  <c r="BF7" i="40"/>
  <c r="BV7" i="40"/>
  <c r="BG7" i="40"/>
  <c r="AA7" i="40"/>
  <c r="BO7" i="40"/>
  <c r="CU8" i="40"/>
  <c r="AZ7" i="40"/>
  <c r="CF7" i="40"/>
  <c r="M7" i="40"/>
  <c r="AC7" i="40"/>
  <c r="BY7" i="40"/>
  <c r="AT7" i="40"/>
  <c r="CA8" i="40"/>
  <c r="W8" i="40"/>
  <c r="BL7" i="40"/>
  <c r="CB8" i="40"/>
  <c r="CR8" i="40"/>
  <c r="AW7" i="40"/>
  <c r="AX8" i="40"/>
  <c r="AI7" i="40"/>
  <c r="BJ7" i="40"/>
  <c r="Y8" i="40"/>
  <c r="AO8" i="40"/>
  <c r="BE7" i="40"/>
  <c r="CP8" i="40"/>
  <c r="BG8" i="40"/>
  <c r="CM7" i="40"/>
  <c r="CI7" i="40"/>
  <c r="AQ7" i="40"/>
  <c r="T8" i="40"/>
  <c r="AJ8" i="40"/>
  <c r="AZ8" i="40"/>
  <c r="AS8" i="40"/>
  <c r="BI8" i="40"/>
  <c r="CO8" i="40"/>
  <c r="BZ8" i="40"/>
  <c r="N8" i="40"/>
  <c r="AD8" i="40"/>
  <c r="BR8" i="40"/>
  <c r="CA7" i="40"/>
  <c r="W7" i="40"/>
  <c r="AM8" i="40"/>
  <c r="BC8" i="40"/>
  <c r="P7" i="40"/>
  <c r="AF7" i="40"/>
  <c r="AV7" i="40"/>
  <c r="BL8" i="40"/>
  <c r="Q8" i="40"/>
  <c r="R8" i="40"/>
  <c r="BW7" i="40"/>
  <c r="AB7" i="40"/>
  <c r="BQ7" i="40"/>
  <c r="BK7" i="40"/>
  <c r="AD9" i="37"/>
  <c r="CU8" i="16"/>
  <c r="CP8" i="37"/>
  <c r="W8" i="37"/>
  <c r="CO8" i="37"/>
  <c r="CR8" i="16"/>
  <c r="CN10" i="40"/>
  <c r="AW10" i="40"/>
  <c r="CC10" i="40"/>
  <c r="BW10" i="40"/>
  <c r="CN8" i="16"/>
  <c r="CN8" i="40"/>
  <c r="AY10" i="40"/>
  <c r="L8" i="37"/>
  <c r="L8" i="40"/>
  <c r="AB8" i="35"/>
  <c r="AB8" i="40"/>
  <c r="AR10" i="40"/>
  <c r="BS10" i="40"/>
  <c r="AK10" i="40"/>
  <c r="BA10" i="40"/>
  <c r="BQ10" i="40"/>
  <c r="BJ10" i="40"/>
  <c r="CQ10" i="40"/>
  <c r="V10" i="40"/>
  <c r="CH10" i="40"/>
  <c r="AE10" i="40"/>
  <c r="AU10" i="40"/>
  <c r="BK10" i="40"/>
  <c r="BD10" i="40"/>
  <c r="BT10" i="40"/>
  <c r="CJ10" i="40"/>
  <c r="CS8" i="16"/>
  <c r="CS8" i="40"/>
  <c r="L7" i="37"/>
  <c r="L7" i="40"/>
  <c r="BM10" i="40"/>
  <c r="AX10" i="40"/>
  <c r="CE10" i="40"/>
  <c r="AB10" i="40"/>
  <c r="BS8" i="37"/>
  <c r="BS8" i="40"/>
  <c r="U10" i="40"/>
  <c r="CG10" i="40"/>
  <c r="CQ8" i="37"/>
  <c r="CQ8" i="40"/>
  <c r="AL10" i="40"/>
  <c r="BB10" i="40"/>
  <c r="X10" i="40"/>
  <c r="AN10" i="40"/>
  <c r="BH10" i="40"/>
  <c r="CD10" i="40"/>
  <c r="AI10" i="40"/>
  <c r="Q9" i="40"/>
  <c r="AG9" i="40"/>
  <c r="AW9" i="40"/>
  <c r="BM9" i="40"/>
  <c r="CC9" i="40"/>
  <c r="CS9" i="40"/>
  <c r="R9" i="40"/>
  <c r="AH9" i="40"/>
  <c r="AX9" i="40"/>
  <c r="BN9" i="40"/>
  <c r="CD9" i="40"/>
  <c r="CT9" i="40"/>
  <c r="BW9" i="40"/>
  <c r="CN9" i="40"/>
  <c r="S9" i="40"/>
  <c r="AI9" i="40"/>
  <c r="AY9" i="40"/>
  <c r="CE9" i="40"/>
  <c r="L9" i="9"/>
  <c r="L9" i="40"/>
  <c r="AB9" i="40"/>
  <c r="AR9" i="40"/>
  <c r="BH9" i="40"/>
  <c r="BX9" i="40"/>
  <c r="BS9" i="40"/>
  <c r="U9" i="40"/>
  <c r="AK9" i="40"/>
  <c r="BA9" i="40"/>
  <c r="BQ9" i="40"/>
  <c r="CG9" i="40"/>
  <c r="BJ9" i="40"/>
  <c r="CQ9" i="40"/>
  <c r="V9" i="40"/>
  <c r="AL9" i="40"/>
  <c r="BB9" i="40"/>
  <c r="CH9" i="40"/>
  <c r="O9" i="40"/>
  <c r="AE9" i="40"/>
  <c r="AU9" i="40"/>
  <c r="BK9" i="40"/>
  <c r="X9" i="40"/>
  <c r="AN9" i="40"/>
  <c r="BD9" i="40"/>
  <c r="BT9" i="40"/>
  <c r="CJ9" i="40"/>
  <c r="O10" i="40"/>
  <c r="Q10" i="40"/>
  <c r="CS10" i="40"/>
  <c r="BN10" i="40"/>
  <c r="L10" i="40"/>
  <c r="BE10" i="40"/>
  <c r="CK8" i="37"/>
  <c r="CK8" i="40"/>
  <c r="BG10" i="40"/>
  <c r="CM10" i="40"/>
  <c r="CI10" i="40"/>
  <c r="AA8" i="35"/>
  <c r="AA8" i="40"/>
  <c r="AQ8" i="16"/>
  <c r="AQ8" i="40"/>
  <c r="AZ10" i="40"/>
  <c r="AC8" i="16"/>
  <c r="AC8" i="40"/>
  <c r="CA10" i="40"/>
  <c r="W10" i="40"/>
  <c r="BL10" i="40"/>
  <c r="CT8" i="16"/>
  <c r="CT8" i="40"/>
  <c r="BX10" i="40"/>
  <c r="AH10" i="40"/>
  <c r="Y10" i="40"/>
  <c r="AO10" i="40"/>
  <c r="CP10" i="40"/>
  <c r="Z10" i="40"/>
  <c r="CL10" i="40"/>
  <c r="CM8" i="37"/>
  <c r="CM8" i="40"/>
  <c r="CI8" i="37"/>
  <c r="CI8" i="40"/>
  <c r="AQ10" i="40"/>
  <c r="T10" i="40"/>
  <c r="AJ10" i="40"/>
  <c r="BP8" i="37"/>
  <c r="BP8" i="40"/>
  <c r="AS10" i="40"/>
  <c r="BI10" i="40"/>
  <c r="CO10" i="40"/>
  <c r="BZ10" i="40"/>
  <c r="N10" i="40"/>
  <c r="AD10" i="40"/>
  <c r="BR10" i="40"/>
  <c r="AM10" i="40"/>
  <c r="BC10" i="40"/>
  <c r="P10" i="40"/>
  <c r="AF10" i="40"/>
  <c r="AV10" i="40"/>
  <c r="S10" i="40"/>
  <c r="AG10" i="40"/>
  <c r="R10" i="40"/>
  <c r="CT10" i="40"/>
  <c r="BU10" i="40"/>
  <c r="CK10" i="40"/>
  <c r="Z8" i="35"/>
  <c r="Z8" i="40"/>
  <c r="AP10" i="40"/>
  <c r="BF10" i="40"/>
  <c r="BV10" i="40"/>
  <c r="CL8" i="16"/>
  <c r="CL8" i="40"/>
  <c r="AA10" i="40"/>
  <c r="BO10" i="40"/>
  <c r="CU10" i="40"/>
  <c r="BP10" i="40"/>
  <c r="CF10" i="40"/>
  <c r="M10" i="40"/>
  <c r="AC10" i="40"/>
  <c r="BY10" i="40"/>
  <c r="AT10" i="40"/>
  <c r="CB10" i="40"/>
  <c r="CR10" i="40"/>
  <c r="Y9" i="40"/>
  <c r="AO9" i="40"/>
  <c r="BE9" i="40"/>
  <c r="BU9" i="40"/>
  <c r="CK9" i="40"/>
  <c r="CP9" i="40"/>
  <c r="Z9" i="40"/>
  <c r="AP9" i="40"/>
  <c r="BF9" i="40"/>
  <c r="BV9" i="40"/>
  <c r="CL9" i="40"/>
  <c r="BG9" i="40"/>
  <c r="CM9" i="40"/>
  <c r="CI9" i="40"/>
  <c r="AA9" i="40"/>
  <c r="AQ9" i="40"/>
  <c r="BO9" i="40"/>
  <c r="CU9" i="40"/>
  <c r="T9" i="40"/>
  <c r="AJ9" i="40"/>
  <c r="AZ9" i="40"/>
  <c r="BP9" i="40"/>
  <c r="CF9" i="40"/>
  <c r="M9" i="40"/>
  <c r="AC9" i="40"/>
  <c r="AS9" i="40"/>
  <c r="BI9" i="40"/>
  <c r="BY9" i="40"/>
  <c r="CO9" i="40"/>
  <c r="BZ9" i="40"/>
  <c r="N9" i="40"/>
  <c r="AD9" i="40"/>
  <c r="AT9" i="40"/>
  <c r="BR9" i="40"/>
  <c r="CA9" i="40"/>
  <c r="W9" i="40"/>
  <c r="AM9" i="40"/>
  <c r="BC9" i="40"/>
  <c r="P9" i="40"/>
  <c r="AF9" i="40"/>
  <c r="AV9" i="40"/>
  <c r="BL9" i="40"/>
  <c r="CB9" i="40"/>
  <c r="CR9" i="40"/>
  <c r="Q9" i="37"/>
  <c r="AG9" i="37"/>
  <c r="AW9" i="37"/>
  <c r="BM9" i="37"/>
  <c r="CC9" i="37"/>
  <c r="CS9" i="37"/>
  <c r="R9" i="37"/>
  <c r="AH9" i="37"/>
  <c r="AX9" i="37"/>
  <c r="BN9" i="37"/>
  <c r="CD9" i="37"/>
  <c r="CT9" i="37"/>
  <c r="BW9" i="37"/>
  <c r="S9" i="37"/>
  <c r="CE9" i="37"/>
  <c r="AB9" i="35"/>
  <c r="AR9" i="37"/>
  <c r="BS9" i="37"/>
  <c r="AK9" i="37"/>
  <c r="BA9" i="37"/>
  <c r="BQ9" i="37"/>
  <c r="CG9" i="37"/>
  <c r="BJ9" i="37"/>
  <c r="CQ9" i="37"/>
  <c r="BB9" i="37"/>
  <c r="CH9" i="37"/>
  <c r="AU9" i="37"/>
  <c r="X9" i="37"/>
  <c r="BD9" i="37"/>
  <c r="CJ9" i="37"/>
  <c r="Y9" i="37"/>
  <c r="BE9" i="37"/>
  <c r="BU9" i="37"/>
  <c r="CP9" i="37"/>
  <c r="Z9" i="35"/>
  <c r="AP9" i="37"/>
  <c r="BV9" i="37"/>
  <c r="BG9" i="37"/>
  <c r="CI9" i="37"/>
  <c r="AA9" i="35"/>
  <c r="BO9" i="37"/>
  <c r="CU9" i="37"/>
  <c r="T9" i="37"/>
  <c r="AJ9" i="37"/>
  <c r="AZ9" i="37"/>
  <c r="CF9" i="37"/>
  <c r="M9" i="37"/>
  <c r="AC9" i="37"/>
  <c r="BI9" i="37"/>
  <c r="BZ9" i="37"/>
  <c r="N9" i="37"/>
  <c r="BR9" i="37"/>
  <c r="CA9" i="37"/>
  <c r="W9" i="37"/>
  <c r="AM9" i="37"/>
  <c r="BC9" i="37"/>
  <c r="AF9" i="37"/>
  <c r="AV9" i="37"/>
  <c r="BL9" i="37"/>
  <c r="CB9" i="37"/>
  <c r="CR9" i="37"/>
  <c r="L9" i="37"/>
  <c r="Z7" i="35"/>
  <c r="AB7" i="35"/>
  <c r="AA7" i="35"/>
  <c r="AI9" i="37"/>
  <c r="AB9" i="37"/>
  <c r="Z9" i="37"/>
  <c r="AO9" i="37"/>
  <c r="AA9" i="37"/>
  <c r="R7" i="37"/>
  <c r="CF7" i="37"/>
  <c r="BA8" i="37"/>
  <c r="N8" i="37"/>
  <c r="AT8" i="37"/>
  <c r="BJ8" i="37"/>
  <c r="BZ8" i="37"/>
  <c r="AM8" i="37"/>
  <c r="BC8" i="37"/>
  <c r="CC8" i="37"/>
  <c r="BV8" i="37"/>
  <c r="AA8" i="37"/>
  <c r="AJ8" i="37"/>
  <c r="AN8" i="37"/>
  <c r="BT8" i="37"/>
  <c r="AP8" i="37"/>
  <c r="AY8" i="37"/>
  <c r="BW8" i="37"/>
  <c r="AK7" i="37"/>
  <c r="T8" i="37"/>
  <c r="AZ8" i="37"/>
  <c r="M8" i="37"/>
  <c r="AD8" i="37"/>
  <c r="AT9" i="37"/>
  <c r="Q8" i="37"/>
  <c r="AW8" i="37"/>
  <c r="AH8" i="37"/>
  <c r="BO8" i="37"/>
  <c r="CO9" i="37"/>
  <c r="X8" i="37"/>
  <c r="BD8" i="37"/>
  <c r="BT9" i="37"/>
  <c r="Y8" i="37"/>
  <c r="BE8" i="37"/>
  <c r="CK9" i="37"/>
  <c r="BN8" i="37"/>
  <c r="CT8" i="37"/>
  <c r="AY9" i="37"/>
  <c r="AR8" i="37"/>
  <c r="AC8" i="37"/>
  <c r="S7" i="37"/>
  <c r="BH9" i="37"/>
  <c r="AS8" i="37"/>
  <c r="BP9" i="37"/>
  <c r="BH8" i="37"/>
  <c r="BQ8" i="37"/>
  <c r="CM9" i="37"/>
  <c r="AS9" i="16"/>
  <c r="AS9" i="37"/>
  <c r="T7" i="37"/>
  <c r="AZ7" i="37"/>
  <c r="BA7" i="37"/>
  <c r="M7" i="37"/>
  <c r="N7" i="37"/>
  <c r="AD7" i="37"/>
  <c r="AT7" i="37"/>
  <c r="BJ7" i="37"/>
  <c r="BZ7" i="37"/>
  <c r="CP7" i="37"/>
  <c r="W7" i="37"/>
  <c r="AM7" i="37"/>
  <c r="BC7" i="37"/>
  <c r="BS7" i="37"/>
  <c r="CI7" i="37"/>
  <c r="Q7" i="37"/>
  <c r="AW7" i="37"/>
  <c r="CC7" i="37"/>
  <c r="AH7" i="37"/>
  <c r="BV7" i="37"/>
  <c r="AA7" i="37"/>
  <c r="BO7" i="37"/>
  <c r="AJ7" i="37"/>
  <c r="CO7" i="37"/>
  <c r="X7" i="37"/>
  <c r="AN7" i="37"/>
  <c r="BD7" i="37"/>
  <c r="BT7" i="37"/>
  <c r="CJ7" i="37"/>
  <c r="Y7" i="37"/>
  <c r="BE7" i="37"/>
  <c r="CK7" i="37"/>
  <c r="AP7" i="37"/>
  <c r="BN7" i="37"/>
  <c r="CT7" i="37"/>
  <c r="AY7" i="37"/>
  <c r="BW7" i="37"/>
  <c r="AR7" i="37"/>
  <c r="AC7" i="37"/>
  <c r="BP7" i="37"/>
  <c r="BH7" i="37"/>
  <c r="BQ7" i="37"/>
  <c r="CM7" i="37"/>
  <c r="AS7" i="37"/>
  <c r="AB8" i="37"/>
  <c r="BX9" i="37"/>
  <c r="CG8" i="37"/>
  <c r="BI8" i="37"/>
  <c r="V9" i="37"/>
  <c r="AL9" i="37"/>
  <c r="BB8" i="37"/>
  <c r="BR8" i="37"/>
  <c r="O9" i="37"/>
  <c r="AE8" i="37"/>
  <c r="AU8" i="37"/>
  <c r="BK9" i="37"/>
  <c r="AG8" i="37"/>
  <c r="BM8" i="37"/>
  <c r="CS8" i="37"/>
  <c r="BF8" i="37"/>
  <c r="CL9" i="37"/>
  <c r="AQ9" i="37"/>
  <c r="CE8" i="37"/>
  <c r="U9" i="37"/>
  <c r="P8" i="37"/>
  <c r="AV8" i="37"/>
  <c r="BL8" i="37"/>
  <c r="CB8" i="37"/>
  <c r="CR8" i="37"/>
  <c r="AO8" i="37"/>
  <c r="Z8" i="37"/>
  <c r="CD8" i="37"/>
  <c r="AI8" i="37"/>
  <c r="CU8" i="37"/>
  <c r="CN9" i="37"/>
  <c r="BY8" i="37"/>
  <c r="BX8" i="37"/>
  <c r="V8" i="37"/>
  <c r="AL8" i="37"/>
  <c r="CH8" i="37"/>
  <c r="O8" i="37"/>
  <c r="BK8" i="37"/>
  <c r="CA8" i="37"/>
  <c r="BF9" i="37"/>
  <c r="CL8" i="37"/>
  <c r="AQ8" i="37"/>
  <c r="U8" i="37"/>
  <c r="P9" i="37"/>
  <c r="AF8" i="37"/>
  <c r="BU8" i="37"/>
  <c r="AX8" i="37"/>
  <c r="BG8" i="37"/>
  <c r="CN8" i="37"/>
  <c r="BY9" i="37"/>
  <c r="R8" i="37"/>
  <c r="AK8" i="37"/>
  <c r="S8" i="37"/>
  <c r="CF8" i="37"/>
  <c r="AB7" i="37"/>
  <c r="BX7" i="37"/>
  <c r="CG7" i="37"/>
  <c r="BI7" i="37"/>
  <c r="V7" i="37"/>
  <c r="AL7" i="37"/>
  <c r="BB7" i="37"/>
  <c r="BR7" i="37"/>
  <c r="CH7" i="37"/>
  <c r="O7" i="37"/>
  <c r="AE7" i="37"/>
  <c r="AU7" i="37"/>
  <c r="BK7" i="37"/>
  <c r="CA7" i="37"/>
  <c r="CQ7" i="37"/>
  <c r="AG7" i="37"/>
  <c r="BM7" i="37"/>
  <c r="CS7" i="37"/>
  <c r="BF7" i="37"/>
  <c r="CL7" i="37"/>
  <c r="AQ7" i="37"/>
  <c r="CE7" i="37"/>
  <c r="U7" i="37"/>
  <c r="P7" i="37"/>
  <c r="AF7" i="37"/>
  <c r="AV7" i="37"/>
  <c r="BL7" i="37"/>
  <c r="CB7" i="37"/>
  <c r="CR7" i="37"/>
  <c r="AO7" i="37"/>
  <c r="BU7" i="37"/>
  <c r="Z7" i="37"/>
  <c r="AX7" i="37"/>
  <c r="CD7" i="37"/>
  <c r="AI7" i="37"/>
  <c r="BG7" i="37"/>
  <c r="CU7" i="37"/>
  <c r="CN7" i="37"/>
  <c r="BY7" i="37"/>
  <c r="L7" i="35"/>
  <c r="BB8" i="16"/>
  <c r="AV8" i="16"/>
  <c r="BK8" i="16"/>
  <c r="M9" i="9"/>
  <c r="CP8" i="16"/>
  <c r="W8" i="16"/>
  <c r="BS8" i="16"/>
  <c r="CI8" i="16"/>
  <c r="CO8" i="16"/>
  <c r="CJ8" i="16"/>
  <c r="CK8" i="16"/>
  <c r="BP8" i="16"/>
  <c r="CM8" i="16"/>
  <c r="CQ8" i="16"/>
  <c r="L8" i="16"/>
  <c r="L9" i="35"/>
  <c r="M9" i="24"/>
  <c r="BH7" i="35"/>
  <c r="BH7" i="24"/>
  <c r="BH7" i="9"/>
  <c r="AB8" i="24"/>
  <c r="AB8" i="9"/>
  <c r="V9" i="9"/>
  <c r="V9" i="35"/>
  <c r="V9" i="24"/>
  <c r="CP9" i="16"/>
  <c r="R8" i="35"/>
  <c r="R8" i="24"/>
  <c r="R8" i="9"/>
  <c r="BQ10" i="24"/>
  <c r="BQ10" i="35"/>
  <c r="BQ10" i="9"/>
  <c r="CM8" i="24"/>
  <c r="CM8" i="35"/>
  <c r="CM8" i="9"/>
  <c r="CF7" i="35"/>
  <c r="CF7" i="24"/>
  <c r="CF7" i="9"/>
  <c r="AB9" i="9"/>
  <c r="AB9" i="24"/>
  <c r="BA10" i="24"/>
  <c r="BA10" i="35"/>
  <c r="BA10" i="9"/>
  <c r="M9" i="35"/>
  <c r="BI7" i="9"/>
  <c r="BI7" i="35"/>
  <c r="BI7" i="24"/>
  <c r="V8" i="9"/>
  <c r="V8" i="35"/>
  <c r="V8" i="24"/>
  <c r="AT10" i="9"/>
  <c r="AT10" i="35"/>
  <c r="AT10" i="24"/>
  <c r="BJ8" i="9"/>
  <c r="BJ8" i="35"/>
  <c r="BJ8" i="24"/>
  <c r="BR7" i="35"/>
  <c r="BR7" i="9"/>
  <c r="BR7" i="24"/>
  <c r="CH8" i="35"/>
  <c r="CH8" i="24"/>
  <c r="CH8" i="9"/>
  <c r="W10" i="9"/>
  <c r="W10" i="35"/>
  <c r="W10" i="24"/>
  <c r="AM8" i="9"/>
  <c r="AM8" i="24"/>
  <c r="AM8" i="35"/>
  <c r="AU7" i="9"/>
  <c r="AU7" i="24"/>
  <c r="AU7" i="35"/>
  <c r="BK8" i="9"/>
  <c r="BK8" i="35"/>
  <c r="BK8" i="24"/>
  <c r="CI10" i="24"/>
  <c r="CI10" i="9"/>
  <c r="CI10" i="35"/>
  <c r="Q9" i="35"/>
  <c r="Q9" i="24"/>
  <c r="Q9" i="9"/>
  <c r="AG7" i="24"/>
  <c r="AG7" i="9"/>
  <c r="AG7" i="35"/>
  <c r="BM9" i="24"/>
  <c r="BM9" i="35"/>
  <c r="BM9" i="9"/>
  <c r="AH10" i="9"/>
  <c r="AH10" i="24"/>
  <c r="AH10" i="35"/>
  <c r="BV8" i="9"/>
  <c r="BV8" i="35"/>
  <c r="BV8" i="24"/>
  <c r="CL7" i="24"/>
  <c r="CL7" i="9"/>
  <c r="CL7" i="35"/>
  <c r="AQ8" i="35"/>
  <c r="AQ8" i="24"/>
  <c r="AQ8" i="9"/>
  <c r="AJ10" i="9"/>
  <c r="AJ10" i="24"/>
  <c r="AJ10" i="35"/>
  <c r="CO8" i="9"/>
  <c r="CO8" i="24"/>
  <c r="CO8" i="35"/>
  <c r="P7" i="24"/>
  <c r="P7" i="9"/>
  <c r="P7" i="35"/>
  <c r="AF8" i="9"/>
  <c r="AF8" i="35"/>
  <c r="AF8" i="24"/>
  <c r="BD10" i="9"/>
  <c r="BD10" i="35"/>
  <c r="BD10" i="24"/>
  <c r="BT8" i="35"/>
  <c r="BT8" i="9"/>
  <c r="BT8" i="24"/>
  <c r="CB7" i="35"/>
  <c r="CB7" i="24"/>
  <c r="CB7" i="9"/>
  <c r="CR9" i="35"/>
  <c r="CR9" i="24"/>
  <c r="CR9" i="9"/>
  <c r="BE10" i="9"/>
  <c r="BE10" i="35"/>
  <c r="BE10" i="24"/>
  <c r="CK8" i="9"/>
  <c r="CK8" i="35"/>
  <c r="CK8" i="24"/>
  <c r="Z7" i="24"/>
  <c r="Z7" i="9"/>
  <c r="AX8" i="35"/>
  <c r="AX8" i="24"/>
  <c r="AX8" i="9"/>
  <c r="CT10" i="9"/>
  <c r="CT10" i="35"/>
  <c r="CT10" i="24"/>
  <c r="AY8" i="35"/>
  <c r="AY8" i="9"/>
  <c r="AY8" i="24"/>
  <c r="BG7" i="35"/>
  <c r="BG7" i="9"/>
  <c r="BG7" i="24"/>
  <c r="CU9" i="35"/>
  <c r="CU9" i="24"/>
  <c r="CU9" i="9"/>
  <c r="AC10" i="9"/>
  <c r="AC10" i="35"/>
  <c r="AC10" i="24"/>
  <c r="AK9" i="24"/>
  <c r="AK9" i="35"/>
  <c r="AK61" i="35" s="1"/>
  <c r="AK9" i="9"/>
  <c r="CM9" i="35"/>
  <c r="CM9" i="24"/>
  <c r="CM9" i="9"/>
  <c r="L10" i="9"/>
  <c r="L10" i="35"/>
  <c r="L10" i="24"/>
  <c r="BX9" i="35"/>
  <c r="BX9" i="24"/>
  <c r="BX9" i="9"/>
  <c r="BA7" i="24"/>
  <c r="BA7" i="9"/>
  <c r="BA7" i="35"/>
  <c r="M8" i="35"/>
  <c r="M8" i="24"/>
  <c r="M8" i="9"/>
  <c r="V10" i="9"/>
  <c r="V10" i="35"/>
  <c r="V10" i="24"/>
  <c r="AT7" i="24"/>
  <c r="AT7" i="9"/>
  <c r="AT7" i="35"/>
  <c r="BJ9" i="35"/>
  <c r="BJ9" i="9"/>
  <c r="BJ9" i="24"/>
  <c r="CH10" i="24"/>
  <c r="CH10" i="9"/>
  <c r="CH10" i="35"/>
  <c r="O9" i="24"/>
  <c r="O9" i="35"/>
  <c r="O9" i="9"/>
  <c r="W7" i="35"/>
  <c r="W7" i="24"/>
  <c r="W7" i="9"/>
  <c r="AM9" i="35"/>
  <c r="AM9" i="9"/>
  <c r="AM9" i="24"/>
  <c r="BK10" i="35"/>
  <c r="BK10" i="9"/>
  <c r="BK10" i="24"/>
  <c r="CA9" i="35"/>
  <c r="CA9" i="24"/>
  <c r="CA9" i="9"/>
  <c r="CI7" i="24"/>
  <c r="CI7" i="9"/>
  <c r="CI7" i="35"/>
  <c r="Q8" i="9"/>
  <c r="Q8" i="35"/>
  <c r="Q8" i="24"/>
  <c r="BM10" i="35"/>
  <c r="BM10" i="24"/>
  <c r="BM10" i="9"/>
  <c r="CS8" i="9"/>
  <c r="CS8" i="35"/>
  <c r="CS8" i="24"/>
  <c r="AH7" i="24"/>
  <c r="AH7" i="9"/>
  <c r="AH7" i="35"/>
  <c r="BV9" i="35"/>
  <c r="BV9" i="24"/>
  <c r="BV9" i="9"/>
  <c r="AQ10" i="24"/>
  <c r="AQ10" i="9"/>
  <c r="AQ10" i="35"/>
  <c r="CE8" i="9"/>
  <c r="CE8" i="35"/>
  <c r="CE8" i="24"/>
  <c r="AJ7" i="35"/>
  <c r="AJ7" i="24"/>
  <c r="AJ7" i="9"/>
  <c r="CO9" i="35"/>
  <c r="CO9" i="24"/>
  <c r="CO9" i="9"/>
  <c r="AF10" i="35"/>
  <c r="AF10" i="24"/>
  <c r="AF10" i="9"/>
  <c r="AV8" i="35"/>
  <c r="AV8" i="24"/>
  <c r="AV8" i="9"/>
  <c r="BD7" i="35"/>
  <c r="BD7" i="24"/>
  <c r="BD7" i="9"/>
  <c r="BT9" i="35"/>
  <c r="BT9" i="24"/>
  <c r="BT9" i="9"/>
  <c r="CR10" i="9"/>
  <c r="CR10" i="24"/>
  <c r="CR10" i="35"/>
  <c r="AO8" i="35"/>
  <c r="AO8" i="24"/>
  <c r="AO8" i="9"/>
  <c r="BE7" i="35"/>
  <c r="BE7" i="24"/>
  <c r="BE7" i="9"/>
  <c r="CK9" i="35"/>
  <c r="CK9" i="24"/>
  <c r="CK9" i="9"/>
  <c r="AX10" i="35"/>
  <c r="AX10" i="9"/>
  <c r="AX10" i="24"/>
  <c r="CD8" i="35"/>
  <c r="CD8" i="9"/>
  <c r="CD8" i="24"/>
  <c r="CT7" i="35"/>
  <c r="CT7" i="24"/>
  <c r="CT7" i="9"/>
  <c r="AY9" i="35"/>
  <c r="AY9" i="9"/>
  <c r="AY9" i="24"/>
  <c r="CU10" i="24"/>
  <c r="CU10" i="9"/>
  <c r="CU10" i="35"/>
  <c r="CN9" i="35"/>
  <c r="CN9" i="9"/>
  <c r="CN9" i="24"/>
  <c r="AC7" i="9"/>
  <c r="AC7" i="35"/>
  <c r="AC7" i="24"/>
  <c r="R10" i="24"/>
  <c r="R10" i="35"/>
  <c r="R10" i="9"/>
  <c r="BQ7" i="9"/>
  <c r="BQ7" i="35"/>
  <c r="BQ7" i="24"/>
  <c r="AB10" i="35"/>
  <c r="AB10" i="24"/>
  <c r="AB10" i="9"/>
  <c r="AL9" i="35"/>
  <c r="AL9" i="9"/>
  <c r="AL9" i="24"/>
  <c r="BP8" i="9"/>
  <c r="BP8" i="35"/>
  <c r="BP8" i="24"/>
  <c r="R7" i="24"/>
  <c r="R7" i="9"/>
  <c r="R7" i="35"/>
  <c r="AK8" i="35"/>
  <c r="AK8" i="9"/>
  <c r="AK8" i="24"/>
  <c r="CM10" i="9"/>
  <c r="CM10" i="35"/>
  <c r="CM10" i="24"/>
  <c r="AS8" i="24"/>
  <c r="AS8" i="9"/>
  <c r="AS8" i="35"/>
  <c r="T9" i="35"/>
  <c r="T9" i="24"/>
  <c r="T9" i="9"/>
  <c r="AB7" i="24"/>
  <c r="AB7" i="9"/>
  <c r="BX8" i="9"/>
  <c r="BX8" i="24"/>
  <c r="BX8" i="35"/>
  <c r="M10" i="9"/>
  <c r="M10" i="35"/>
  <c r="M10" i="24"/>
  <c r="N8" i="35"/>
  <c r="N8" i="24"/>
  <c r="N8" i="9"/>
  <c r="V7" i="35"/>
  <c r="V7" i="24"/>
  <c r="V7" i="9"/>
  <c r="AL8" i="24"/>
  <c r="AL8" i="9"/>
  <c r="AL8" i="35"/>
  <c r="BJ10" i="24"/>
  <c r="BJ10" i="9"/>
  <c r="BJ10" i="35"/>
  <c r="BZ8" i="9"/>
  <c r="BZ8" i="35"/>
  <c r="BZ8" i="24"/>
  <c r="CH7" i="35"/>
  <c r="CH7" i="24"/>
  <c r="CH7" i="9"/>
  <c r="O8" i="35"/>
  <c r="O8" i="24"/>
  <c r="O8" i="9"/>
  <c r="AM10" i="35"/>
  <c r="AM10" i="24"/>
  <c r="AM10" i="9"/>
  <c r="BC8" i="9"/>
  <c r="BC8" i="35"/>
  <c r="BC8" i="24"/>
  <c r="BK7" i="24"/>
  <c r="BK7" i="9"/>
  <c r="BK7" i="35"/>
  <c r="CA8" i="9"/>
  <c r="CA8" i="35"/>
  <c r="CA8" i="24"/>
  <c r="Q10" i="24"/>
  <c r="Q10" i="9"/>
  <c r="Q10" i="35"/>
  <c r="AW9" i="35"/>
  <c r="AW9" i="9"/>
  <c r="AW9" i="24"/>
  <c r="BM7" i="24"/>
  <c r="BM7" i="9"/>
  <c r="BM7" i="35"/>
  <c r="CS9" i="35"/>
  <c r="CS9" i="9"/>
  <c r="CS9" i="24"/>
  <c r="BV10" i="9"/>
  <c r="BV10" i="35"/>
  <c r="BV10" i="24"/>
  <c r="AA8" i="24"/>
  <c r="AA8" i="9"/>
  <c r="AQ7" i="24"/>
  <c r="AQ7" i="9"/>
  <c r="AQ7" i="35"/>
  <c r="CE9" i="24"/>
  <c r="CE9" i="9"/>
  <c r="CE9" i="35"/>
  <c r="CO10" i="9"/>
  <c r="CO10" i="24"/>
  <c r="CO10" i="35"/>
  <c r="X9" i="35"/>
  <c r="X9" i="9"/>
  <c r="X9" i="24"/>
  <c r="AF7" i="35"/>
  <c r="AF7" i="24"/>
  <c r="AF7" i="9"/>
  <c r="AV9" i="35"/>
  <c r="AV9" i="24"/>
  <c r="AV9" i="9"/>
  <c r="BT10" i="9"/>
  <c r="BT10" i="35"/>
  <c r="BT10" i="24"/>
  <c r="CJ8" i="35"/>
  <c r="CJ8" i="9"/>
  <c r="CJ8" i="24"/>
  <c r="CR7" i="24"/>
  <c r="CR7" i="35"/>
  <c r="CR7" i="9"/>
  <c r="AO9" i="9"/>
  <c r="AO9" i="24"/>
  <c r="AO9" i="35"/>
  <c r="CK10" i="9"/>
  <c r="CK10" i="35"/>
  <c r="CK10" i="24"/>
  <c r="AP8" i="9"/>
  <c r="AP8" i="24"/>
  <c r="AP8" i="35"/>
  <c r="AX7" i="35"/>
  <c r="AX7" i="24"/>
  <c r="AX7" i="9"/>
  <c r="CD9" i="35"/>
  <c r="CD9" i="9"/>
  <c r="CD9" i="24"/>
  <c r="AY10" i="9"/>
  <c r="AY10" i="24"/>
  <c r="AY10" i="35"/>
  <c r="BW8" i="35"/>
  <c r="BW8" i="24"/>
  <c r="BW8" i="9"/>
  <c r="CU7" i="24"/>
  <c r="CU7" i="9"/>
  <c r="CU7" i="35"/>
  <c r="CN8" i="9"/>
  <c r="CN8" i="24"/>
  <c r="CN8" i="35"/>
  <c r="BP9" i="24"/>
  <c r="BP9" i="35"/>
  <c r="BP9" i="9"/>
  <c r="AK10" i="35"/>
  <c r="AK10" i="24"/>
  <c r="AK10" i="9"/>
  <c r="S9" i="35"/>
  <c r="S9" i="24"/>
  <c r="S9" i="9"/>
  <c r="CM7" i="24"/>
  <c r="CM7" i="9"/>
  <c r="CM7" i="35"/>
  <c r="AS9" i="35"/>
  <c r="AS9" i="24"/>
  <c r="AS9" i="9"/>
  <c r="T8" i="35"/>
  <c r="T8" i="9"/>
  <c r="T8" i="24"/>
  <c r="BX10" i="9"/>
  <c r="BX10" i="35"/>
  <c r="BX10" i="24"/>
  <c r="CG8" i="35"/>
  <c r="CG8" i="9"/>
  <c r="CG8" i="24"/>
  <c r="M7" i="24"/>
  <c r="M7" i="9"/>
  <c r="M7" i="35"/>
  <c r="N9" i="35"/>
  <c r="N9" i="9"/>
  <c r="N9" i="24"/>
  <c r="AL10" i="9"/>
  <c r="AL10" i="35"/>
  <c r="AL10" i="24"/>
  <c r="BB8" i="9"/>
  <c r="BB8" i="24"/>
  <c r="BB8" i="35"/>
  <c r="BJ7" i="35"/>
  <c r="BJ7" i="24"/>
  <c r="BJ7" i="9"/>
  <c r="BZ9" i="35"/>
  <c r="BZ9" i="24"/>
  <c r="BZ9" i="9"/>
  <c r="O10" i="24"/>
  <c r="O10" i="9"/>
  <c r="O10" i="35"/>
  <c r="AE8" i="24"/>
  <c r="AE8" i="9"/>
  <c r="AE8" i="35"/>
  <c r="AM7" i="24"/>
  <c r="AM7" i="9"/>
  <c r="AM7" i="35"/>
  <c r="BC9" i="35"/>
  <c r="BC9" i="24"/>
  <c r="BC9" i="9"/>
  <c r="CA10" i="24"/>
  <c r="CA10" i="35"/>
  <c r="CA10" i="9"/>
  <c r="CQ8" i="9"/>
  <c r="CQ8" i="24"/>
  <c r="CQ8" i="35"/>
  <c r="Q7" i="24"/>
  <c r="Q7" i="9"/>
  <c r="Q7" i="35"/>
  <c r="AW8" i="9"/>
  <c r="AW8" i="35"/>
  <c r="AW8" i="24"/>
  <c r="CS10" i="9"/>
  <c r="CS10" i="24"/>
  <c r="CS10" i="35"/>
  <c r="BF8" i="35"/>
  <c r="BF8" i="24"/>
  <c r="BF8" i="9"/>
  <c r="BV7" i="9"/>
  <c r="BV7" i="35"/>
  <c r="BV7" i="24"/>
  <c r="AA9" i="9"/>
  <c r="AA9" i="24"/>
  <c r="CE10" i="24"/>
  <c r="CE10" i="9"/>
  <c r="CE10" i="35"/>
  <c r="U9" i="35"/>
  <c r="U9" i="24"/>
  <c r="U9" i="9"/>
  <c r="CO7" i="35"/>
  <c r="CO7" i="24"/>
  <c r="CO7" i="9"/>
  <c r="X8" i="35"/>
  <c r="X8" i="9"/>
  <c r="X8" i="24"/>
  <c r="AV10" i="9"/>
  <c r="AV10" i="35"/>
  <c r="AV10" i="24"/>
  <c r="BL8" i="9"/>
  <c r="BL8" i="35"/>
  <c r="BL8" i="24"/>
  <c r="BT7" i="24"/>
  <c r="BT7" i="9"/>
  <c r="BT7" i="35"/>
  <c r="CJ9" i="35"/>
  <c r="CJ9" i="24"/>
  <c r="CJ9" i="9"/>
  <c r="AO10" i="35"/>
  <c r="AO10" i="24"/>
  <c r="AO10" i="9"/>
  <c r="BU9" i="35"/>
  <c r="BU9" i="9"/>
  <c r="BU9" i="24"/>
  <c r="CK7" i="24"/>
  <c r="CK7" i="9"/>
  <c r="CK7" i="35"/>
  <c r="AP9" i="24"/>
  <c r="AP9" i="9"/>
  <c r="AP9" i="35"/>
  <c r="CD10" i="24"/>
  <c r="CD10" i="9"/>
  <c r="CD10" i="35"/>
  <c r="AI8" i="9"/>
  <c r="AI8" i="24"/>
  <c r="AI8" i="35"/>
  <c r="AY7" i="35"/>
  <c r="AY7" i="24"/>
  <c r="AY7" i="9"/>
  <c r="BW9" i="35"/>
  <c r="BW9" i="9"/>
  <c r="BW9" i="24"/>
  <c r="CN10" i="35"/>
  <c r="CN10" i="24"/>
  <c r="CN10" i="9"/>
  <c r="BY8" i="9"/>
  <c r="BY8" i="35"/>
  <c r="BY8" i="24"/>
  <c r="BP10" i="9"/>
  <c r="BP10" i="35"/>
  <c r="BP10" i="24"/>
  <c r="BH9" i="35"/>
  <c r="BH9" i="9"/>
  <c r="BH9" i="24"/>
  <c r="AK7" i="35"/>
  <c r="AK7" i="24"/>
  <c r="AK7" i="9"/>
  <c r="S8" i="9"/>
  <c r="S8" i="24"/>
  <c r="S8" i="35"/>
  <c r="AS10" i="24"/>
  <c r="AS10" i="9"/>
  <c r="AS10" i="35"/>
  <c r="T10" i="9"/>
  <c r="T10" i="35"/>
  <c r="T10" i="24"/>
  <c r="AZ9" i="35"/>
  <c r="AZ9" i="9"/>
  <c r="AZ9" i="24"/>
  <c r="BX7" i="35"/>
  <c r="BX7" i="24"/>
  <c r="BX7" i="9"/>
  <c r="CG9" i="24"/>
  <c r="CG9" i="9"/>
  <c r="CG9" i="35"/>
  <c r="N10" i="24"/>
  <c r="N10" i="9"/>
  <c r="N10" i="35"/>
  <c r="AD9" i="35"/>
  <c r="AD9" i="24"/>
  <c r="AD9" i="9"/>
  <c r="AL7" i="24"/>
  <c r="AL7" i="35"/>
  <c r="AL7" i="9"/>
  <c r="BB9" i="35"/>
  <c r="BB9" i="9"/>
  <c r="BB9" i="24"/>
  <c r="BZ10" i="9"/>
  <c r="BZ10" i="35"/>
  <c r="BZ10" i="24"/>
  <c r="CP8" i="35"/>
  <c r="CP8" i="24"/>
  <c r="CP8" i="9"/>
  <c r="O7" i="24"/>
  <c r="O7" i="35"/>
  <c r="O7" i="9"/>
  <c r="AE9" i="35"/>
  <c r="AE9" i="24"/>
  <c r="AE9" i="9"/>
  <c r="BC10" i="24"/>
  <c r="BC10" i="35"/>
  <c r="BC10" i="9"/>
  <c r="BS8" i="9"/>
  <c r="BS8" i="24"/>
  <c r="BS8" i="35"/>
  <c r="CA7" i="35"/>
  <c r="CA7" i="24"/>
  <c r="CA7" i="9"/>
  <c r="CQ9" i="35"/>
  <c r="CQ9" i="9"/>
  <c r="CQ9" i="24"/>
  <c r="AW10" i="35"/>
  <c r="AW10" i="24"/>
  <c r="AW10" i="9"/>
  <c r="CC8" i="35"/>
  <c r="CC8" i="9"/>
  <c r="CC8" i="24"/>
  <c r="CS7" i="35"/>
  <c r="CS7" i="9"/>
  <c r="CS7" i="24"/>
  <c r="BF9" i="35"/>
  <c r="BF9" i="9"/>
  <c r="BF9" i="24"/>
  <c r="AA10" i="9"/>
  <c r="AA10" i="24"/>
  <c r="AA10" i="35"/>
  <c r="BO9" i="35"/>
  <c r="BO9" i="24"/>
  <c r="BO9" i="9"/>
  <c r="CE7" i="24"/>
  <c r="CE7" i="9"/>
  <c r="CE7" i="35"/>
  <c r="U8" i="9"/>
  <c r="U8" i="35"/>
  <c r="U8" i="24"/>
  <c r="X10" i="35"/>
  <c r="X10" i="24"/>
  <c r="X10" i="9"/>
  <c r="AN8" i="9"/>
  <c r="AN8" i="35"/>
  <c r="AN8" i="24"/>
  <c r="AV7" i="35"/>
  <c r="AV7" i="24"/>
  <c r="AV7" i="9"/>
  <c r="BL9" i="35"/>
  <c r="BL9" i="24"/>
  <c r="BL9" i="9"/>
  <c r="CJ10" i="24"/>
  <c r="CJ10" i="9"/>
  <c r="CJ10" i="35"/>
  <c r="Y9" i="35"/>
  <c r="Y9" i="9"/>
  <c r="Y9" i="24"/>
  <c r="AO7" i="35"/>
  <c r="AO7" i="24"/>
  <c r="AO7" i="9"/>
  <c r="BU8" i="9"/>
  <c r="BU8" i="24"/>
  <c r="BU8" i="35"/>
  <c r="AP10" i="9"/>
  <c r="AP10" i="35"/>
  <c r="AP10" i="24"/>
  <c r="BN9" i="35"/>
  <c r="BN9" i="24"/>
  <c r="BN9" i="9"/>
  <c r="CD7" i="35"/>
  <c r="CD7" i="24"/>
  <c r="CD7" i="9"/>
  <c r="AI9" i="9"/>
  <c r="AI9" i="35"/>
  <c r="AI9" i="24"/>
  <c r="BW10" i="9"/>
  <c r="BW10" i="35"/>
  <c r="BW10" i="24"/>
  <c r="AR9" i="24"/>
  <c r="AR9" i="35"/>
  <c r="AR9" i="9"/>
  <c r="CN7" i="24"/>
  <c r="CN7" i="9"/>
  <c r="CN7" i="35"/>
  <c r="BY9" i="9"/>
  <c r="BY9" i="35"/>
  <c r="BY9" i="24"/>
  <c r="BP7" i="24"/>
  <c r="BP7" i="9"/>
  <c r="BP7" i="35"/>
  <c r="BH8" i="9"/>
  <c r="BH8" i="24"/>
  <c r="BH8" i="35"/>
  <c r="S10" i="24"/>
  <c r="S10" i="9"/>
  <c r="S10" i="35"/>
  <c r="CF9" i="35"/>
  <c r="CF9" i="24"/>
  <c r="CF9" i="9"/>
  <c r="AS7" i="24"/>
  <c r="AS7" i="9"/>
  <c r="AS7" i="35"/>
  <c r="T7" i="35"/>
  <c r="T7" i="24"/>
  <c r="T7" i="9"/>
  <c r="AZ8" i="9"/>
  <c r="AZ8" i="24"/>
  <c r="AZ8" i="35"/>
  <c r="CG10" i="9"/>
  <c r="CG10" i="35"/>
  <c r="CG10" i="24"/>
  <c r="BI8" i="9"/>
  <c r="BI8" i="24"/>
  <c r="BI8" i="35"/>
  <c r="N7" i="35"/>
  <c r="N7" i="24"/>
  <c r="N7" i="9"/>
  <c r="AD8" i="35"/>
  <c r="AD8" i="9"/>
  <c r="AD8" i="24"/>
  <c r="BB10" i="9"/>
  <c r="BB10" i="35"/>
  <c r="BB10" i="24"/>
  <c r="BR8" i="9"/>
  <c r="BR8" i="35"/>
  <c r="BR8" i="24"/>
  <c r="BZ7" i="24"/>
  <c r="BZ7" i="9"/>
  <c r="BZ7" i="35"/>
  <c r="CP9" i="9"/>
  <c r="CP9" i="35"/>
  <c r="CP9" i="24"/>
  <c r="AE10" i="9"/>
  <c r="AE10" i="35"/>
  <c r="AE10" i="24"/>
  <c r="AU8" i="9"/>
  <c r="AU8" i="24"/>
  <c r="AU8" i="35"/>
  <c r="BC7" i="35"/>
  <c r="BC7" i="24"/>
  <c r="BC7" i="9"/>
  <c r="BS9" i="35"/>
  <c r="BS9" i="9"/>
  <c r="BS9" i="24"/>
  <c r="CQ10" i="24"/>
  <c r="CQ10" i="9"/>
  <c r="CQ10" i="35"/>
  <c r="AG8" i="35"/>
  <c r="AG8" i="24"/>
  <c r="AG8" i="9"/>
  <c r="AW7" i="35"/>
  <c r="AW7" i="24"/>
  <c r="AW7" i="9"/>
  <c r="CC9" i="24"/>
  <c r="CC9" i="35"/>
  <c r="CC9" i="9"/>
  <c r="BF10" i="9"/>
  <c r="BF10" i="24"/>
  <c r="BF10" i="35"/>
  <c r="CL9" i="35"/>
  <c r="CL9" i="24"/>
  <c r="CL9" i="9"/>
  <c r="AA7" i="24"/>
  <c r="AA7" i="9"/>
  <c r="BO8" i="9"/>
  <c r="BO8" i="35"/>
  <c r="BO8" i="24"/>
  <c r="U10" i="9"/>
  <c r="U10" i="35"/>
  <c r="U10" i="24"/>
  <c r="P8" i="9"/>
  <c r="P8" i="24"/>
  <c r="P8" i="35"/>
  <c r="X7" i="35"/>
  <c r="X7" i="24"/>
  <c r="X7" i="9"/>
  <c r="AN9" i="9"/>
  <c r="AN9" i="35"/>
  <c r="AN9" i="24"/>
  <c r="BL10" i="9"/>
  <c r="BL10" i="35"/>
  <c r="BL10" i="24"/>
  <c r="CB8" i="9"/>
  <c r="CB8" i="35"/>
  <c r="CB8" i="24"/>
  <c r="CJ7" i="35"/>
  <c r="CJ7" i="24"/>
  <c r="CJ7" i="9"/>
  <c r="Y8" i="9"/>
  <c r="Y8" i="35"/>
  <c r="Y8" i="24"/>
  <c r="BU10" i="24"/>
  <c r="BU10" i="9"/>
  <c r="BU10" i="35"/>
  <c r="Z8" i="24"/>
  <c r="Z8" i="9"/>
  <c r="AP7" i="35"/>
  <c r="AP7" i="9"/>
  <c r="AP7" i="24"/>
  <c r="BN8" i="9"/>
  <c r="BN8" i="35"/>
  <c r="BN8" i="24"/>
  <c r="AI10" i="9"/>
  <c r="AI10" i="24"/>
  <c r="AI10" i="35"/>
  <c r="BG9" i="9"/>
  <c r="BG9" i="24"/>
  <c r="BG9" i="35"/>
  <c r="BW7" i="24"/>
  <c r="BW7" i="9"/>
  <c r="BW7" i="35"/>
  <c r="AR8" i="9"/>
  <c r="AR8" i="35"/>
  <c r="AR8" i="24"/>
  <c r="BY10" i="24"/>
  <c r="BY10" i="35"/>
  <c r="BY10" i="9"/>
  <c r="BH10" i="24"/>
  <c r="BH10" i="9"/>
  <c r="BH10" i="35"/>
  <c r="BQ9" i="35"/>
  <c r="BQ9" i="24"/>
  <c r="BQ9" i="9"/>
  <c r="S7" i="35"/>
  <c r="S7" i="24"/>
  <c r="S7" i="9"/>
  <c r="CF8" i="9"/>
  <c r="CF8" i="24"/>
  <c r="CF8" i="35"/>
  <c r="AZ10" i="9"/>
  <c r="AZ10" i="35"/>
  <c r="AZ10" i="24"/>
  <c r="BA8" i="9"/>
  <c r="BA8" i="35"/>
  <c r="BA8" i="24"/>
  <c r="CG7" i="35"/>
  <c r="CG7" i="9"/>
  <c r="CG7" i="24"/>
  <c r="BI9" i="35"/>
  <c r="BI9" i="24"/>
  <c r="BI66" i="24" s="1"/>
  <c r="BI9" i="9"/>
  <c r="AD10" i="24"/>
  <c r="AD10" i="9"/>
  <c r="AD10" i="35"/>
  <c r="AT8" i="9"/>
  <c r="AT8" i="24"/>
  <c r="AT8" i="35"/>
  <c r="BB7" i="35"/>
  <c r="BB7" i="24"/>
  <c r="BB7" i="9"/>
  <c r="BR9" i="35"/>
  <c r="BR9" i="24"/>
  <c r="BR9" i="9"/>
  <c r="CP10" i="9"/>
  <c r="CP10" i="35"/>
  <c r="CP10" i="24"/>
  <c r="W8" i="35"/>
  <c r="W8" i="24"/>
  <c r="W8" i="9"/>
  <c r="AE7" i="35"/>
  <c r="AE7" i="24"/>
  <c r="AE7" i="9"/>
  <c r="AU9" i="35"/>
  <c r="AU9" i="9"/>
  <c r="AU9" i="24"/>
  <c r="BS10" i="9"/>
  <c r="BS10" i="35"/>
  <c r="BS10" i="24"/>
  <c r="CI8" i="9"/>
  <c r="CI8" i="35"/>
  <c r="CI8" i="24"/>
  <c r="CQ7" i="35"/>
  <c r="CQ7" i="24"/>
  <c r="CQ7" i="9"/>
  <c r="AG9" i="35"/>
  <c r="AG9" i="24"/>
  <c r="AG9" i="9"/>
  <c r="CC10" i="24"/>
  <c r="CC10" i="35"/>
  <c r="CC10" i="9"/>
  <c r="AH9" i="9"/>
  <c r="AH9" i="35"/>
  <c r="AH9" i="24"/>
  <c r="BF7" i="35"/>
  <c r="BF7" i="24"/>
  <c r="BF7" i="9"/>
  <c r="CL8" i="35"/>
  <c r="CL8" i="24"/>
  <c r="CL8" i="9"/>
  <c r="BO10" i="24"/>
  <c r="BO10" i="35"/>
  <c r="BO10" i="9"/>
  <c r="AJ8" i="9"/>
  <c r="AJ8" i="35"/>
  <c r="AJ8" i="24"/>
  <c r="U7" i="24"/>
  <c r="U7" i="9"/>
  <c r="U7" i="35"/>
  <c r="P9" i="9"/>
  <c r="P9" i="35"/>
  <c r="P9" i="24"/>
  <c r="AN10" i="9"/>
  <c r="AN10" i="35"/>
  <c r="AN10" i="24"/>
  <c r="BD9" i="35"/>
  <c r="BD9" i="9"/>
  <c r="BD9" i="24"/>
  <c r="BL7" i="24"/>
  <c r="BL7" i="9"/>
  <c r="BL7" i="35"/>
  <c r="CB9" i="35"/>
  <c r="CB9" i="24"/>
  <c r="CB9" i="9"/>
  <c r="Y10" i="9"/>
  <c r="Y10" i="35"/>
  <c r="Y10" i="24"/>
  <c r="BE9" i="9"/>
  <c r="BE9" i="35"/>
  <c r="BE9" i="24"/>
  <c r="BU7" i="24"/>
  <c r="BU7" i="9"/>
  <c r="BU7" i="35"/>
  <c r="Z9" i="24"/>
  <c r="Z9" i="9"/>
  <c r="BN10" i="9"/>
  <c r="BN10" i="35"/>
  <c r="BN10" i="24"/>
  <c r="CT9" i="35"/>
  <c r="CT9" i="9"/>
  <c r="CT9" i="24"/>
  <c r="AI7" i="24"/>
  <c r="AI7" i="9"/>
  <c r="AI7" i="35"/>
  <c r="BG8" i="35"/>
  <c r="BG8" i="9"/>
  <c r="BG8" i="24"/>
  <c r="AR10" i="9"/>
  <c r="AR10" i="35"/>
  <c r="AR10" i="24"/>
  <c r="AC9" i="35"/>
  <c r="AC9" i="24"/>
  <c r="AC9" i="9"/>
  <c r="BY7" i="24"/>
  <c r="BY7" i="9"/>
  <c r="BY7" i="35"/>
  <c r="R9" i="35"/>
  <c r="R9" i="9"/>
  <c r="R9" i="24"/>
  <c r="BQ8" i="35"/>
  <c r="BQ8" i="9"/>
  <c r="BQ8" i="24"/>
  <c r="CF10" i="9"/>
  <c r="CF10" i="35"/>
  <c r="CF10" i="24"/>
  <c r="L8" i="9"/>
  <c r="L8" i="35"/>
  <c r="AZ7" i="9"/>
  <c r="AZ7" i="35"/>
  <c r="AZ7" i="24"/>
  <c r="BA9" i="35"/>
  <c r="BA9" i="24"/>
  <c r="BA9" i="9"/>
  <c r="BI10" i="24"/>
  <c r="BI10" i="9"/>
  <c r="BI10" i="35"/>
  <c r="AD7" i="35"/>
  <c r="AD7" i="24"/>
  <c r="AD7" i="9"/>
  <c r="AT9" i="35"/>
  <c r="AT9" i="9"/>
  <c r="AT9" i="24"/>
  <c r="BR10" i="24"/>
  <c r="BR10" i="9"/>
  <c r="BR10" i="35"/>
  <c r="CH9" i="9"/>
  <c r="CH9" i="24"/>
  <c r="CH9" i="35"/>
  <c r="CP7" i="35"/>
  <c r="CP7" i="24"/>
  <c r="CP7" i="9"/>
  <c r="W9" i="35"/>
  <c r="W9" i="24"/>
  <c r="W9" i="9"/>
  <c r="AU10" i="24"/>
  <c r="AU10" i="35"/>
  <c r="AU10" i="9"/>
  <c r="BK9" i="35"/>
  <c r="BK9" i="9"/>
  <c r="BK9" i="24"/>
  <c r="BS7" i="35"/>
  <c r="BS7" i="24"/>
  <c r="BS7" i="9"/>
  <c r="CI9" i="24"/>
  <c r="CI9" i="35"/>
  <c r="CI9" i="9"/>
  <c r="AG10" i="9"/>
  <c r="AG10" i="24"/>
  <c r="AG10" i="35"/>
  <c r="BM8" i="35"/>
  <c r="BM8" i="9"/>
  <c r="BM8" i="24"/>
  <c r="CC7" i="35"/>
  <c r="CC7" i="24"/>
  <c r="CC7" i="9"/>
  <c r="AH8" i="24"/>
  <c r="AH8" i="35"/>
  <c r="AH8" i="9"/>
  <c r="CL10" i="35"/>
  <c r="CL10" i="9"/>
  <c r="CL10" i="24"/>
  <c r="AQ9" i="35"/>
  <c r="AQ9" i="24"/>
  <c r="AQ9" i="9"/>
  <c r="BO7" i="35"/>
  <c r="BO7" i="9"/>
  <c r="BO7" i="24"/>
  <c r="AJ9" i="35"/>
  <c r="AJ9" i="24"/>
  <c r="AJ9" i="9"/>
  <c r="P10" i="9"/>
  <c r="P10" i="35"/>
  <c r="P10" i="24"/>
  <c r="AF9" i="9"/>
  <c r="AF9" i="35"/>
  <c r="AF9" i="24"/>
  <c r="AN7" i="35"/>
  <c r="AN7" i="24"/>
  <c r="AN7" i="9"/>
  <c r="BD8" i="9"/>
  <c r="BD8" i="24"/>
  <c r="BD8" i="35"/>
  <c r="CB10" i="9"/>
  <c r="CB10" i="35"/>
  <c r="CB10" i="24"/>
  <c r="CR8" i="9"/>
  <c r="CR8" i="35"/>
  <c r="CR8" i="24"/>
  <c r="Y7" i="9"/>
  <c r="Y7" i="35"/>
  <c r="Y7" i="24"/>
  <c r="BE8" i="35"/>
  <c r="BE8" i="9"/>
  <c r="BE8" i="24"/>
  <c r="Z10" i="9"/>
  <c r="Z10" i="24"/>
  <c r="Z10" i="35"/>
  <c r="AX9" i="9"/>
  <c r="AX9" i="24"/>
  <c r="AX9" i="35"/>
  <c r="BN7" i="9"/>
  <c r="BN7" i="24"/>
  <c r="BN7" i="35"/>
  <c r="CT8" i="9"/>
  <c r="CT8" i="35"/>
  <c r="CT8" i="24"/>
  <c r="BG10" i="9"/>
  <c r="BG10" i="35"/>
  <c r="BG10" i="24"/>
  <c r="CU8" i="9"/>
  <c r="CU8" i="24"/>
  <c r="CU8" i="35"/>
  <c r="AR7" i="35"/>
  <c r="AR7" i="9"/>
  <c r="AR7" i="24"/>
  <c r="AC8" i="9"/>
  <c r="AC8" i="24"/>
  <c r="AC8" i="35"/>
  <c r="L7" i="9"/>
  <c r="CB9" i="16"/>
  <c r="AF9" i="16"/>
  <c r="V9" i="16"/>
  <c r="X9" i="16"/>
  <c r="W9" i="16"/>
  <c r="BE9" i="16"/>
  <c r="AB9" i="16"/>
  <c r="BA9" i="16"/>
  <c r="N9" i="16"/>
  <c r="BZ9" i="16"/>
  <c r="AE9" i="16"/>
  <c r="CT9" i="16"/>
  <c r="CJ9" i="16"/>
  <c r="CN9" i="16"/>
  <c r="CQ9" i="16"/>
  <c r="BE8" i="16"/>
  <c r="AH8" i="16"/>
  <c r="AY8" i="16"/>
  <c r="AZ8" i="16"/>
  <c r="M8" i="16"/>
  <c r="BY8" i="16"/>
  <c r="AL8" i="16"/>
  <c r="P8" i="16"/>
  <c r="BC8" i="16"/>
  <c r="CD8" i="16"/>
  <c r="BX8" i="16"/>
  <c r="AK8" i="16"/>
  <c r="AF8" i="16"/>
  <c r="BJ8" i="16"/>
  <c r="O8" i="16"/>
  <c r="CA8" i="16"/>
  <c r="Y8" i="16"/>
  <c r="AO8" i="16"/>
  <c r="R8" i="16"/>
  <c r="AP8" i="16"/>
  <c r="BT8" i="16"/>
  <c r="AI8" i="16"/>
  <c r="AJ8" i="16"/>
  <c r="AN8" i="16"/>
  <c r="BI8" i="16"/>
  <c r="V8" i="16"/>
  <c r="CH8" i="16"/>
  <c r="AM8" i="16"/>
  <c r="X8" i="16"/>
  <c r="AW8" i="16"/>
  <c r="BM8" i="16"/>
  <c r="BW8" i="16"/>
  <c r="BH8" i="16"/>
  <c r="U8" i="16"/>
  <c r="CG8" i="16"/>
  <c r="AT8" i="16"/>
  <c r="BD8" i="16"/>
  <c r="Z8" i="16"/>
  <c r="BN8" i="16"/>
  <c r="BG8" i="16"/>
  <c r="CE8" i="16"/>
  <c r="T8" i="16"/>
  <c r="CF8" i="16"/>
  <c r="AS8" i="16"/>
  <c r="BR8" i="16"/>
  <c r="AG8" i="16"/>
  <c r="BU8" i="16"/>
  <c r="AX8" i="16"/>
  <c r="AR8" i="16"/>
  <c r="BL8" i="16"/>
  <c r="BQ8" i="16"/>
  <c r="AD8" i="16"/>
  <c r="AU8" i="16"/>
  <c r="CB8" i="16"/>
  <c r="BV8" i="16"/>
  <c r="S8" i="16"/>
  <c r="Q8" i="16"/>
  <c r="CC8" i="16"/>
  <c r="BF8" i="16"/>
  <c r="AA8" i="16"/>
  <c r="BO8" i="16"/>
  <c r="AB8" i="16"/>
  <c r="BA8" i="16"/>
  <c r="N8" i="16"/>
  <c r="BZ8" i="16"/>
  <c r="AE8" i="16"/>
  <c r="BC9" i="16"/>
  <c r="CC9" i="16"/>
  <c r="BF9" i="16"/>
  <c r="CD9" i="16"/>
  <c r="AA9" i="16"/>
  <c r="CM9" i="16"/>
  <c r="L9" i="16"/>
  <c r="BX9" i="16"/>
  <c r="AK9" i="16"/>
  <c r="BJ9" i="16"/>
  <c r="O9" i="16"/>
  <c r="CA9" i="16"/>
  <c r="AG9" i="16"/>
  <c r="AH9" i="16"/>
  <c r="M9" i="16"/>
  <c r="P9" i="16"/>
  <c r="Q9" i="16"/>
  <c r="AO9" i="16"/>
  <c r="R9" i="16"/>
  <c r="AP9" i="16"/>
  <c r="BT9" i="16"/>
  <c r="AY9" i="16"/>
  <c r="BW9" i="16"/>
  <c r="AJ9" i="16"/>
  <c r="AN9" i="16"/>
  <c r="BI9" i="16"/>
  <c r="CH9" i="16"/>
  <c r="AM9" i="16"/>
  <c r="BH9" i="16"/>
  <c r="U9" i="16"/>
  <c r="CG9" i="16"/>
  <c r="AT9" i="16"/>
  <c r="BD9" i="16"/>
  <c r="BK9" i="16"/>
  <c r="BM9" i="16"/>
  <c r="BN9" i="16"/>
  <c r="Z9" i="16"/>
  <c r="CL9" i="16"/>
  <c r="BG9" i="16"/>
  <c r="T9" i="16"/>
  <c r="CF9" i="16"/>
  <c r="CR9" i="16"/>
  <c r="BR9" i="16"/>
  <c r="CI9" i="16"/>
  <c r="AZ9" i="16"/>
  <c r="BY9" i="16"/>
  <c r="CK9" i="16"/>
  <c r="Y9" i="16"/>
  <c r="AX9" i="16"/>
  <c r="S9" i="16"/>
  <c r="AI9" i="16"/>
  <c r="CU9" i="16"/>
  <c r="AR9" i="16"/>
  <c r="BL9" i="16"/>
  <c r="BQ9" i="16"/>
  <c r="AD9" i="16"/>
  <c r="AU9" i="16"/>
  <c r="AL9" i="16"/>
  <c r="AW9" i="16"/>
  <c r="BV9" i="16"/>
  <c r="AQ9" i="16"/>
  <c r="CE9" i="16"/>
  <c r="AV9" i="16"/>
  <c r="BP9" i="16"/>
  <c r="AC9" i="16"/>
  <c r="CO9" i="16"/>
  <c r="BB9" i="16"/>
  <c r="BS9" i="16"/>
  <c r="BU9" i="16"/>
  <c r="CS9" i="16"/>
  <c r="BO9" i="16"/>
  <c r="BQ7" i="16"/>
  <c r="CT7" i="16"/>
  <c r="BZ7" i="16"/>
  <c r="AH7" i="16"/>
  <c r="CQ7" i="16"/>
  <c r="AB7" i="16"/>
  <c r="BD7" i="16"/>
  <c r="AO7" i="16"/>
  <c r="BY7" i="16"/>
  <c r="AK7" i="16"/>
  <c r="R7" i="16"/>
  <c r="V7" i="16"/>
  <c r="CH7" i="16"/>
  <c r="O7" i="16"/>
  <c r="CA7" i="16"/>
  <c r="BG7" i="16"/>
  <c r="AN7" i="16"/>
  <c r="Y7" i="16"/>
  <c r="CK7" i="16"/>
  <c r="BO7" i="16"/>
  <c r="CO7" i="16"/>
  <c r="AE7" i="16"/>
  <c r="M7" i="16"/>
  <c r="L7" i="16"/>
  <c r="BJ7" i="16"/>
  <c r="BI7" i="16"/>
  <c r="CL7" i="16"/>
  <c r="AT7" i="16"/>
  <c r="BN7" i="16"/>
  <c r="AM7" i="16"/>
  <c r="Z7" i="16"/>
  <c r="BH7" i="16"/>
  <c r="BL7" i="16"/>
  <c r="CE7" i="16"/>
  <c r="AJ7" i="16"/>
  <c r="AW7" i="16"/>
  <c r="U7" i="16"/>
  <c r="BP7" i="16"/>
  <c r="BW7" i="16"/>
  <c r="CD7" i="16"/>
  <c r="CM7" i="16"/>
  <c r="CJ7" i="16"/>
  <c r="CN7" i="16"/>
  <c r="BU7" i="16"/>
  <c r="CG7" i="16"/>
  <c r="BR7" i="16"/>
  <c r="BK7" i="16"/>
  <c r="X7" i="16"/>
  <c r="AS7" i="16"/>
  <c r="AX7" i="16"/>
  <c r="AD7" i="16"/>
  <c r="CP7" i="16"/>
  <c r="W7" i="16"/>
  <c r="CI7" i="16"/>
  <c r="AV7" i="16"/>
  <c r="AG7" i="16"/>
  <c r="CS7" i="16"/>
  <c r="AQ7" i="16"/>
  <c r="AU7" i="16"/>
  <c r="AP7" i="16"/>
  <c r="AA7" i="16"/>
  <c r="CF7" i="16"/>
  <c r="BT7" i="16"/>
  <c r="AZ7" i="16"/>
  <c r="BE7" i="16"/>
  <c r="AR7" i="16"/>
  <c r="BS7" i="16"/>
  <c r="AF7" i="16"/>
  <c r="CR7" i="16"/>
  <c r="Q7" i="16"/>
  <c r="CC7" i="16"/>
  <c r="S7" i="16"/>
  <c r="BB7" i="16"/>
  <c r="AC7" i="16"/>
  <c r="N7" i="16"/>
  <c r="CU7" i="16"/>
  <c r="T7" i="16"/>
  <c r="BA7" i="16"/>
  <c r="BV7" i="16"/>
  <c r="AL7" i="16"/>
  <c r="AI7" i="16"/>
  <c r="BC7" i="16"/>
  <c r="BF7" i="16"/>
  <c r="P7" i="16"/>
  <c r="CB7" i="16"/>
  <c r="AY7" i="16"/>
  <c r="BX7" i="16"/>
  <c r="BM7" i="16"/>
  <c r="L24" i="35" l="1"/>
  <c r="M44" i="24" a="1"/>
  <c r="M44" i="24" s="1"/>
  <c r="M29" i="24" s="1"/>
  <c r="M53" i="37" s="1"/>
  <c r="X242" i="13" a="1"/>
  <c r="X242" i="13" s="1"/>
  <c r="X274" i="13" s="1"/>
  <c r="CL138" i="23"/>
  <c r="BX138" i="23"/>
  <c r="BW138" i="23"/>
  <c r="BA133" i="23"/>
  <c r="BA134" i="23" s="1"/>
  <c r="BE138" i="23"/>
  <c r="CB138" i="23"/>
  <c r="BT133" i="23"/>
  <c r="BT134" i="23" s="1"/>
  <c r="BJ133" i="23"/>
  <c r="BJ134" i="23" s="1"/>
  <c r="W242" i="13" a="1"/>
  <c r="W242" i="13" s="1"/>
  <c r="W274" i="13" s="1"/>
  <c r="CI138" i="23"/>
  <c r="BC133" i="23"/>
  <c r="BC134" i="23" s="1"/>
  <c r="BH133" i="23"/>
  <c r="BH134" i="23" s="1"/>
  <c r="BN138" i="23"/>
  <c r="CE138" i="23"/>
  <c r="AJ133" i="23"/>
  <c r="AJ134" i="23" s="1"/>
  <c r="CA138" i="23"/>
  <c r="CG138" i="23"/>
  <c r="BD133" i="23"/>
  <c r="BD134" i="23" s="1"/>
  <c r="AK138" i="23"/>
  <c r="AY133" i="23"/>
  <c r="AY134" i="23" s="1"/>
  <c r="AN138" i="23"/>
  <c r="BI138" i="23"/>
  <c r="AQ138" i="23"/>
  <c r="CD138" i="23"/>
  <c r="CJ138" i="23"/>
  <c r="BL133" i="23"/>
  <c r="BL134" i="23" s="1"/>
  <c r="AR133" i="23"/>
  <c r="AR134" i="23" s="1"/>
  <c r="AT138" i="23"/>
  <c r="CC133" i="23"/>
  <c r="CC134" i="23" s="1"/>
  <c r="AX133" i="23"/>
  <c r="AX134" i="23" s="1"/>
  <c r="BO138" i="23"/>
  <c r="BV133" i="23"/>
  <c r="BV134" i="23" s="1"/>
  <c r="AV138" i="23"/>
  <c r="CH133" i="23"/>
  <c r="CH134" i="23" s="1"/>
  <c r="BP138" i="23"/>
  <c r="BR133" i="23"/>
  <c r="BR134" i="23" s="1"/>
  <c r="AL138" i="23"/>
  <c r="BZ133" i="23"/>
  <c r="BZ134" i="23" s="1"/>
  <c r="AW133" i="23"/>
  <c r="AW134" i="23" s="1"/>
  <c r="BS138" i="23"/>
  <c r="BQ133" i="23"/>
  <c r="BQ134" i="23" s="1"/>
  <c r="CK133" i="23"/>
  <c r="CK134" i="23" s="1"/>
  <c r="AP133" i="23"/>
  <c r="AP134" i="23" s="1"/>
  <c r="BY138" i="23"/>
  <c r="AZ133" i="23"/>
  <c r="AZ134" i="23" s="1"/>
  <c r="BU133" i="23"/>
  <c r="BU134" i="23" s="1"/>
  <c r="BB133" i="23"/>
  <c r="BB134" i="23" s="1"/>
  <c r="AO133" i="23"/>
  <c r="AO134" i="23" s="1"/>
  <c r="BM138" i="23"/>
  <c r="BF138" i="23"/>
  <c r="BG138" i="23"/>
  <c r="AM138" i="23"/>
  <c r="AH138" i="23"/>
  <c r="AI138" i="23"/>
  <c r="O242" i="13" a="1"/>
  <c r="O242" i="13" s="1"/>
  <c r="O274" i="13" s="1"/>
  <c r="Q242" i="13" a="1"/>
  <c r="Q242" i="13" s="1"/>
  <c r="Q274" i="13" s="1"/>
  <c r="AA242" i="13" a="1"/>
  <c r="AA242" i="13" s="1"/>
  <c r="AA274" i="13" s="1"/>
  <c r="Y242" i="13" a="1"/>
  <c r="Y242" i="13" s="1"/>
  <c r="Y274" i="13" s="1"/>
  <c r="AB242" i="13" a="1"/>
  <c r="AB242" i="13" s="1"/>
  <c r="AB274" i="13" s="1"/>
  <c r="Z242" i="13" a="1"/>
  <c r="Z242" i="13" s="1"/>
  <c r="Z274" i="13" s="1"/>
  <c r="AK128" i="13"/>
  <c r="AG242" i="13" a="1"/>
  <c r="AG242" i="13" s="1"/>
  <c r="AG274" i="13" s="1"/>
  <c r="AS24" i="35"/>
  <c r="AS45" i="35" s="1"/>
  <c r="AC120" i="13"/>
  <c r="AC119" i="13"/>
  <c r="AC94" i="23"/>
  <c r="AH53" i="23"/>
  <c r="CS242" i="13" a="1"/>
  <c r="CS242" i="13" s="1"/>
  <c r="CS274" i="13" s="1"/>
  <c r="CN242" i="13" a="1"/>
  <c r="CN242" i="13" s="1"/>
  <c r="BF242" i="13" a="1"/>
  <c r="BF242" i="13" s="1"/>
  <c r="BF274" i="13" s="1"/>
  <c r="BQ242" i="13" a="1"/>
  <c r="BQ242" i="13" s="1"/>
  <c r="BQ274" i="13" s="1"/>
  <c r="AZ242" i="13" a="1"/>
  <c r="AZ242" i="13" s="1"/>
  <c r="AZ274" i="13" s="1"/>
  <c r="AW242" i="13" a="1"/>
  <c r="AW242" i="13" s="1"/>
  <c r="AW274" i="13" s="1"/>
  <c r="CE242" i="13" a="1"/>
  <c r="CE242" i="13" s="1"/>
  <c r="CE274" i="13" s="1"/>
  <c r="CI242" i="13" a="1"/>
  <c r="CI242" i="13" s="1"/>
  <c r="CI274" i="13" s="1"/>
  <c r="BL242" i="13" a="1"/>
  <c r="BL242" i="13" s="1"/>
  <c r="BL274" i="13" s="1"/>
  <c r="AO242" i="13" a="1"/>
  <c r="AO242" i="13" s="1"/>
  <c r="AO274" i="13" s="1"/>
  <c r="BC242" i="13" a="1"/>
  <c r="BC242" i="13" s="1"/>
  <c r="BC274" i="13" s="1"/>
  <c r="AM242" i="13" a="1"/>
  <c r="AM242" i="13" s="1"/>
  <c r="AM274" i="13" s="1"/>
  <c r="BJ242" i="13" a="1"/>
  <c r="BJ242" i="13" s="1"/>
  <c r="BJ274" i="13" s="1"/>
  <c r="CQ242" i="13" a="1"/>
  <c r="CQ242" i="13" s="1"/>
  <c r="BT242" i="13" a="1"/>
  <c r="BT242" i="13" s="1"/>
  <c r="BT274" i="13" s="1"/>
  <c r="BK242" i="13" a="1"/>
  <c r="BK242" i="13" s="1"/>
  <c r="BK274" i="13" s="1"/>
  <c r="BA242" i="13" a="1"/>
  <c r="BA242" i="13" s="1"/>
  <c r="BA274" i="13" s="1"/>
  <c r="CJ242" i="13" a="1"/>
  <c r="CJ242" i="13" s="1"/>
  <c r="CJ274" i="13" s="1"/>
  <c r="CG242" i="13" a="1"/>
  <c r="CG242" i="13" s="1"/>
  <c r="CG274" i="13" s="1"/>
  <c r="AR242" i="13" a="1"/>
  <c r="AR242" i="13" s="1"/>
  <c r="AR274" i="13" s="1"/>
  <c r="AJ242" i="13" a="1"/>
  <c r="AJ242" i="13" s="1"/>
  <c r="AJ274" i="13" s="1"/>
  <c r="AS242" i="13" a="1"/>
  <c r="AS242" i="13" s="1"/>
  <c r="AS274" i="13" s="1"/>
  <c r="BV242" i="13" a="1"/>
  <c r="BV242" i="13" s="1"/>
  <c r="BV274" i="13" s="1"/>
  <c r="BD242" i="13" a="1"/>
  <c r="BD242" i="13" s="1"/>
  <c r="BD274" i="13" s="1"/>
  <c r="AD242" i="13" a="1"/>
  <c r="AD242" i="13" s="1"/>
  <c r="AD274" i="13" s="1"/>
  <c r="BG242" i="13" a="1"/>
  <c r="BG242" i="13" s="1"/>
  <c r="BG274" i="13" s="1"/>
  <c r="BW242" i="13" a="1"/>
  <c r="BW242" i="13" s="1"/>
  <c r="BW274" i="13" s="1"/>
  <c r="CD242" i="13" a="1"/>
  <c r="CD242" i="13" s="1"/>
  <c r="CD274" i="13" s="1"/>
  <c r="BR242" i="13" a="1"/>
  <c r="BR242" i="13" s="1"/>
  <c r="BR274" i="13" s="1"/>
  <c r="BN242" i="13" a="1"/>
  <c r="BN242" i="13" s="1"/>
  <c r="BN274" i="13" s="1"/>
  <c r="BE242" i="13" a="1"/>
  <c r="BE242" i="13" s="1"/>
  <c r="BE274" i="13" s="1"/>
  <c r="AU242" i="13" a="1"/>
  <c r="AU242" i="13" s="1"/>
  <c r="AU274" i="13" s="1"/>
  <c r="BI242" i="13" a="1"/>
  <c r="BI242" i="13" s="1"/>
  <c r="BI274" i="13" s="1"/>
  <c r="AV242" i="13" a="1"/>
  <c r="AV242" i="13" s="1"/>
  <c r="AV274" i="13" s="1"/>
  <c r="BZ242" i="13" a="1"/>
  <c r="BZ242" i="13" s="1"/>
  <c r="BZ274" i="13" s="1"/>
  <c r="AK242" i="13" a="1"/>
  <c r="AK242" i="13" s="1"/>
  <c r="AK274" i="13" s="1"/>
  <c r="BB242" i="13" a="1"/>
  <c r="BB242" i="13" s="1"/>
  <c r="BB274" i="13" s="1"/>
  <c r="BH242" i="13" a="1"/>
  <c r="BH242" i="13" s="1"/>
  <c r="BH274" i="13" s="1"/>
  <c r="CO242" i="13" a="1"/>
  <c r="CO242" i="13" s="1"/>
  <c r="BP242" i="13" a="1"/>
  <c r="BP242" i="13" s="1"/>
  <c r="BP274" i="13" s="1"/>
  <c r="BO242" i="13" a="1"/>
  <c r="BO242" i="13" s="1"/>
  <c r="BO274" i="13" s="1"/>
  <c r="AI242" i="13" a="1"/>
  <c r="AI242" i="13" s="1"/>
  <c r="AI274" i="13" s="1"/>
  <c r="AY242" i="13" a="1"/>
  <c r="AY242" i="13" s="1"/>
  <c r="AY274" i="13" s="1"/>
  <c r="AQ242" i="13" a="1"/>
  <c r="AQ242" i="13" s="1"/>
  <c r="AQ274" i="13" s="1"/>
  <c r="BX242" i="13" a="1"/>
  <c r="BX242" i="13" s="1"/>
  <c r="BX274" i="13" s="1"/>
  <c r="BS242" i="13" a="1"/>
  <c r="BS242" i="13" s="1"/>
  <c r="BS274" i="13" s="1"/>
  <c r="AH242" i="13" a="1"/>
  <c r="AH242" i="13" s="1"/>
  <c r="AH274" i="13" s="1"/>
  <c r="BY242" i="13" a="1"/>
  <c r="BY242" i="13" s="1"/>
  <c r="BY274" i="13" s="1"/>
  <c r="AX242" i="13" a="1"/>
  <c r="AX242" i="13" s="1"/>
  <c r="AX274" i="13" s="1"/>
  <c r="AP242" i="13" a="1"/>
  <c r="AP242" i="13" s="1"/>
  <c r="AP274" i="13" s="1"/>
  <c r="CR242" i="13" a="1"/>
  <c r="CR242" i="13" s="1"/>
  <c r="CT242" i="13" a="1"/>
  <c r="CT242" i="13" s="1"/>
  <c r="CC242" i="13" a="1"/>
  <c r="CC242" i="13" s="1"/>
  <c r="CC274" i="13" s="1"/>
  <c r="BM242" i="13" a="1"/>
  <c r="BM242" i="13" s="1"/>
  <c r="BM274" i="13" s="1"/>
  <c r="AN242" i="13" a="1"/>
  <c r="AN242" i="13" s="1"/>
  <c r="AN274" i="13" s="1"/>
  <c r="CU242" i="13" a="1"/>
  <c r="CU242" i="13" s="1"/>
  <c r="CU274" i="13" s="1"/>
  <c r="BU242" i="13" a="1"/>
  <c r="BU242" i="13" s="1"/>
  <c r="BU274" i="13" s="1"/>
  <c r="AT242" i="13" a="1"/>
  <c r="AT242" i="13" s="1"/>
  <c r="AT274" i="13" s="1"/>
  <c r="AL242" i="13" a="1"/>
  <c r="AL242" i="13" s="1"/>
  <c r="AL274" i="13" s="1"/>
  <c r="AC242" i="13" a="1"/>
  <c r="AC242" i="13" s="1"/>
  <c r="AC274" i="13" s="1"/>
  <c r="N242" i="13" a="1"/>
  <c r="N242" i="13" s="1"/>
  <c r="N274" i="13" s="1"/>
  <c r="AF242" i="13" a="1"/>
  <c r="AF242" i="13" s="1"/>
  <c r="AF274" i="13" s="1"/>
  <c r="CV242" i="13" a="1"/>
  <c r="CV242" i="13" s="1"/>
  <c r="CV274" i="13" s="1"/>
  <c r="AE242" i="13" a="1"/>
  <c r="AE242" i="13" s="1"/>
  <c r="AE274" i="13" s="1"/>
  <c r="CS25" i="35"/>
  <c r="CS46" i="35" s="1"/>
  <c r="BM31" i="35"/>
  <c r="BM52" i="35" s="1"/>
  <c r="Q24" i="35"/>
  <c r="Q31" i="35" s="1"/>
  <c r="Q52" i="35" s="1"/>
  <c r="BP27" i="35"/>
  <c r="BP48" i="35" s="1"/>
  <c r="CJ29" i="22"/>
  <c r="BY30" i="35"/>
  <c r="BY51" i="35" s="1"/>
  <c r="BU31" i="35"/>
  <c r="BU52" i="35" s="1"/>
  <c r="AY30" i="35"/>
  <c r="AY51" i="35" s="1"/>
  <c r="BY29" i="22"/>
  <c r="AB29" i="22"/>
  <c r="S29" i="22"/>
  <c r="M24" i="35"/>
  <c r="M31" i="35" s="1"/>
  <c r="M52" i="35" s="1"/>
  <c r="CQ29" i="22"/>
  <c r="L119" i="13"/>
  <c r="BN28" i="35"/>
  <c r="BN49" i="35" s="1"/>
  <c r="CT26" i="35"/>
  <c r="CT47" i="35" s="1"/>
  <c r="P53" i="23"/>
  <c r="O29" i="22"/>
  <c r="CL24" i="35"/>
  <c r="CL45" i="35" s="1"/>
  <c r="BV31" i="35"/>
  <c r="BV52" i="35" s="1"/>
  <c r="BS24" i="35"/>
  <c r="BS45" i="35" s="1"/>
  <c r="AO29" i="22"/>
  <c r="AN29" i="22"/>
  <c r="AQ27" i="35"/>
  <c r="AQ48" i="35" s="1"/>
  <c r="AG31" i="35"/>
  <c r="AG52" i="35" s="1"/>
  <c r="CP29" i="35"/>
  <c r="CP50" i="35" s="1"/>
  <c r="BC26" i="35"/>
  <c r="BC47" i="35" s="1"/>
  <c r="BV29" i="22"/>
  <c r="BX29" i="22"/>
  <c r="Y24" i="35"/>
  <c r="Y31" i="35" s="1"/>
  <c r="Y52" i="35" s="1"/>
  <c r="L76" i="41"/>
  <c r="M72" i="41" s="1"/>
  <c r="M76" i="41" s="1"/>
  <c r="AR29" i="35"/>
  <c r="AR50" i="35" s="1"/>
  <c r="CL30" i="22"/>
  <c r="BM29" i="22"/>
  <c r="BW24" i="35"/>
  <c r="BW45" i="35" s="1"/>
  <c r="BO28" i="35"/>
  <c r="BO49" i="35" s="1"/>
  <c r="BJ26" i="35"/>
  <c r="BJ47" i="35" s="1"/>
  <c r="CB24" i="35"/>
  <c r="CB45" i="35" s="1"/>
  <c r="AU26" i="35"/>
  <c r="AU47" i="35" s="1"/>
  <c r="BH25" i="35"/>
  <c r="BH46" i="35" s="1"/>
  <c r="CR29" i="35"/>
  <c r="CR50" i="35" s="1"/>
  <c r="CM24" i="35"/>
  <c r="CM45" i="35" s="1"/>
  <c r="AS25" i="35"/>
  <c r="AS46" i="35" s="1"/>
  <c r="AD124" i="13"/>
  <c r="AD146" i="13" s="1"/>
  <c r="AD127" i="13"/>
  <c r="AD149" i="13" s="1"/>
  <c r="AD129" i="13"/>
  <c r="AD151" i="13" s="1"/>
  <c r="AC124" i="13"/>
  <c r="AC146" i="13" s="1"/>
  <c r="AC127" i="13"/>
  <c r="AC149" i="13" s="1"/>
  <c r="AC129" i="13"/>
  <c r="AC151" i="13" s="1"/>
  <c r="W124" i="13"/>
  <c r="W146" i="13" s="1"/>
  <c r="W127" i="13"/>
  <c r="W149" i="13" s="1"/>
  <c r="W129" i="13"/>
  <c r="W151" i="13" s="1"/>
  <c r="BU126" i="13"/>
  <c r="BU148" i="13" s="1"/>
  <c r="BS126" i="13"/>
  <c r="BS148" i="13" s="1"/>
  <c r="AW126" i="13"/>
  <c r="AW148" i="13" s="1"/>
  <c r="CO126" i="13"/>
  <c r="CO148" i="13" s="1"/>
  <c r="AC126" i="13"/>
  <c r="AC148" i="13" s="1"/>
  <c r="CO124" i="13"/>
  <c r="CO146" i="13" s="1"/>
  <c r="CO127" i="13"/>
  <c r="CO149" i="13" s="1"/>
  <c r="CO129" i="13"/>
  <c r="CO151" i="13" s="1"/>
  <c r="BI124" i="13"/>
  <c r="BI146" i="13" s="1"/>
  <c r="BI127" i="13"/>
  <c r="BI149" i="13" s="1"/>
  <c r="BI129" i="13"/>
  <c r="BI151" i="13" s="1"/>
  <c r="BK124" i="13"/>
  <c r="BK146" i="13" s="1"/>
  <c r="BK127" i="13"/>
  <c r="BK149" i="13" s="1"/>
  <c r="BK129" i="13"/>
  <c r="BK151" i="13" s="1"/>
  <c r="AR129" i="13"/>
  <c r="AR151" i="13" s="1"/>
  <c r="AR124" i="13"/>
  <c r="AR146" i="13" s="1"/>
  <c r="AR127" i="13"/>
  <c r="AR149" i="13" s="1"/>
  <c r="BP124" i="13"/>
  <c r="BP146" i="13" s="1"/>
  <c r="BP127" i="13"/>
  <c r="BP149" i="13" s="1"/>
  <c r="BP129" i="13"/>
  <c r="BP151" i="13" s="1"/>
  <c r="BO124" i="13"/>
  <c r="BO146" i="13" s="1"/>
  <c r="BO127" i="13"/>
  <c r="BO149" i="13" s="1"/>
  <c r="BO129" i="13"/>
  <c r="BO151" i="13" s="1"/>
  <c r="AI124" i="13"/>
  <c r="AI146" i="13" s="1"/>
  <c r="AI127" i="13"/>
  <c r="AI149" i="13" s="1"/>
  <c r="AI129" i="13"/>
  <c r="AI151" i="13" s="1"/>
  <c r="AZ129" i="13"/>
  <c r="AZ151" i="13" s="1"/>
  <c r="AZ124" i="13"/>
  <c r="AZ146" i="13" s="1"/>
  <c r="AZ127" i="13"/>
  <c r="AZ149" i="13" s="1"/>
  <c r="BF124" i="13"/>
  <c r="BF146" i="13" s="1"/>
  <c r="BF129" i="13"/>
  <c r="BF151" i="13" s="1"/>
  <c r="BF127" i="13"/>
  <c r="BF149" i="13" s="1"/>
  <c r="CA124" i="13"/>
  <c r="CA146" i="13" s="1"/>
  <c r="CA127" i="13"/>
  <c r="CA149" i="13" s="1"/>
  <c r="CA129" i="13"/>
  <c r="CA151" i="13" s="1"/>
  <c r="CU124" i="13"/>
  <c r="CU146" i="13" s="1"/>
  <c r="CU127" i="13"/>
  <c r="CU149" i="13" s="1"/>
  <c r="CU129" i="13"/>
  <c r="CU151" i="13" s="1"/>
  <c r="CK124" i="13"/>
  <c r="CK146" i="13" s="1"/>
  <c r="CK127" i="13"/>
  <c r="CK149" i="13" s="1"/>
  <c r="CK129" i="13"/>
  <c r="CK151" i="13" s="1"/>
  <c r="BE124" i="13"/>
  <c r="BE146" i="13" s="1"/>
  <c r="BE127" i="13"/>
  <c r="BE149" i="13" s="1"/>
  <c r="BE129" i="13"/>
  <c r="BE151" i="13" s="1"/>
  <c r="BS124" i="13"/>
  <c r="BS146" i="13" s="1"/>
  <c r="BS127" i="13"/>
  <c r="BS149" i="13" s="1"/>
  <c r="BS129" i="13"/>
  <c r="BS151" i="13" s="1"/>
  <c r="CR124" i="13"/>
  <c r="CR146" i="13" s="1"/>
  <c r="CR127" i="13"/>
  <c r="CR149" i="13" s="1"/>
  <c r="CR129" i="13"/>
  <c r="CR151" i="13" s="1"/>
  <c r="BL124" i="13"/>
  <c r="BL146" i="13" s="1"/>
  <c r="BL127" i="13"/>
  <c r="BL149" i="13" s="1"/>
  <c r="BL129" i="13"/>
  <c r="BL151" i="13" s="1"/>
  <c r="O125" i="13"/>
  <c r="O147" i="13" s="1"/>
  <c r="CB125" i="13"/>
  <c r="CB147" i="13" s="1"/>
  <c r="BL125" i="13"/>
  <c r="BL147" i="13" s="1"/>
  <c r="AT125" i="13"/>
  <c r="AT147" i="13" s="1"/>
  <c r="BJ125" i="13"/>
  <c r="BJ147" i="13" s="1"/>
  <c r="CJ125" i="13"/>
  <c r="CJ147" i="13" s="1"/>
  <c r="X125" i="13"/>
  <c r="X147" i="13" s="1"/>
  <c r="M125" i="13"/>
  <c r="M147" i="13" s="1"/>
  <c r="AD125" i="13"/>
  <c r="AD147" i="13" s="1"/>
  <c r="AA124" i="13"/>
  <c r="AA146" i="13" s="1"/>
  <c r="AA127" i="13"/>
  <c r="AA149" i="13" s="1"/>
  <c r="AA129" i="13"/>
  <c r="AA151" i="13" s="1"/>
  <c r="AB129" i="13"/>
  <c r="AB151" i="13" s="1"/>
  <c r="AB124" i="13"/>
  <c r="AB146" i="13" s="1"/>
  <c r="AB127" i="13"/>
  <c r="AB149" i="13" s="1"/>
  <c r="V124" i="13"/>
  <c r="V146" i="13" s="1"/>
  <c r="V127" i="13"/>
  <c r="V149" i="13" s="1"/>
  <c r="V129" i="13"/>
  <c r="V151" i="13" s="1"/>
  <c r="AN125" i="13"/>
  <c r="AN147" i="13" s="1"/>
  <c r="L126" i="13"/>
  <c r="L148" i="13" s="1"/>
  <c r="BO125" i="13"/>
  <c r="BO147" i="13" s="1"/>
  <c r="W125" i="13"/>
  <c r="W147" i="13" s="1"/>
  <c r="AX125" i="13"/>
  <c r="AX147" i="13" s="1"/>
  <c r="CB126" i="13"/>
  <c r="CB148" i="13" s="1"/>
  <c r="CF125" i="13"/>
  <c r="CF147" i="13" s="1"/>
  <c r="BM125" i="13"/>
  <c r="BM147" i="13" s="1"/>
  <c r="AE126" i="13"/>
  <c r="AE148" i="13" s="1"/>
  <c r="BL126" i="13"/>
  <c r="BL148" i="13" s="1"/>
  <c r="CL125" i="13"/>
  <c r="CL147" i="13" s="1"/>
  <c r="AM126" i="13"/>
  <c r="AM148" i="13" s="1"/>
  <c r="BA125" i="13"/>
  <c r="BA147" i="13" s="1"/>
  <c r="AT126" i="13"/>
  <c r="AT148" i="13" s="1"/>
  <c r="BC126" i="13"/>
  <c r="BC148" i="13" s="1"/>
  <c r="BG125" i="13"/>
  <c r="BG147" i="13" s="1"/>
  <c r="BJ126" i="13"/>
  <c r="BJ148" i="13" s="1"/>
  <c r="AP125" i="13"/>
  <c r="AP147" i="13" s="1"/>
  <c r="AU125" i="13"/>
  <c r="AU147" i="13" s="1"/>
  <c r="CK125" i="13"/>
  <c r="CK147" i="13" s="1"/>
  <c r="Y125" i="13"/>
  <c r="Y147" i="13" s="1"/>
  <c r="CJ126" i="13"/>
  <c r="CJ148" i="13" s="1"/>
  <c r="X126" i="13"/>
  <c r="X148" i="13" s="1"/>
  <c r="BY125" i="13"/>
  <c r="BY147" i="13" s="1"/>
  <c r="M126" i="13"/>
  <c r="M148" i="13" s="1"/>
  <c r="AB125" i="13"/>
  <c r="AB147" i="13" s="1"/>
  <c r="CE125" i="13"/>
  <c r="CE147" i="13" s="1"/>
  <c r="S125" i="13"/>
  <c r="S147" i="13" s="1"/>
  <c r="BN125" i="13"/>
  <c r="BN147" i="13" s="1"/>
  <c r="CC125" i="13"/>
  <c r="CC147" i="13" s="1"/>
  <c r="AD126" i="13"/>
  <c r="AD148" i="13" s="1"/>
  <c r="AK125" i="13"/>
  <c r="AK147" i="13" s="1"/>
  <c r="BH125" i="13"/>
  <c r="BH147" i="13" s="1"/>
  <c r="N125" i="13"/>
  <c r="N147" i="13" s="1"/>
  <c r="AQ125" i="13"/>
  <c r="AQ147" i="13" s="1"/>
  <c r="AZ125" i="13"/>
  <c r="AZ147" i="13" s="1"/>
  <c r="Z125" i="13"/>
  <c r="Z147" i="13" s="1"/>
  <c r="CQ124" i="13"/>
  <c r="CQ146" i="13" s="1"/>
  <c r="CQ127" i="13"/>
  <c r="CQ149" i="13" s="1"/>
  <c r="CQ129" i="13"/>
  <c r="CQ151" i="13" s="1"/>
  <c r="CG124" i="13"/>
  <c r="CG146" i="13" s="1"/>
  <c r="CG127" i="13"/>
  <c r="CG149" i="13" s="1"/>
  <c r="CG129" i="13"/>
  <c r="CG151" i="13" s="1"/>
  <c r="BA124" i="13"/>
  <c r="BA146" i="13" s="1"/>
  <c r="BA127" i="13"/>
  <c r="BA149" i="13" s="1"/>
  <c r="BA129" i="13"/>
  <c r="BA151" i="13" s="1"/>
  <c r="AT124" i="13"/>
  <c r="AT146" i="13" s="1"/>
  <c r="AT127" i="13"/>
  <c r="AT149" i="13" s="1"/>
  <c r="AT129" i="13"/>
  <c r="AT151" i="13" s="1"/>
  <c r="AJ129" i="13"/>
  <c r="AJ151" i="13" s="1"/>
  <c r="AJ124" i="13"/>
  <c r="AJ146" i="13" s="1"/>
  <c r="AJ127" i="13"/>
  <c r="AJ149" i="13" s="1"/>
  <c r="CM124" i="13"/>
  <c r="CM146" i="13" s="1"/>
  <c r="CM127" i="13"/>
  <c r="CM149" i="13" s="1"/>
  <c r="CM129" i="13"/>
  <c r="CM151" i="13" s="1"/>
  <c r="BG124" i="13"/>
  <c r="BG146" i="13" s="1"/>
  <c r="BG127" i="13"/>
  <c r="BG149" i="13" s="1"/>
  <c r="BG129" i="13"/>
  <c r="BG151" i="13" s="1"/>
  <c r="CI124" i="13"/>
  <c r="CI146" i="13" s="1"/>
  <c r="CI127" i="13"/>
  <c r="CI149" i="13" s="1"/>
  <c r="CI129" i="13"/>
  <c r="CI151" i="13" s="1"/>
  <c r="CT124" i="13"/>
  <c r="CT146" i="13" s="1"/>
  <c r="CT127" i="13"/>
  <c r="CT149" i="13" s="1"/>
  <c r="CT129" i="13"/>
  <c r="CT151" i="13" s="1"/>
  <c r="AX124" i="13"/>
  <c r="AX146" i="13" s="1"/>
  <c r="AX127" i="13"/>
  <c r="AX149" i="13" s="1"/>
  <c r="AX129" i="13"/>
  <c r="AX151" i="13" s="1"/>
  <c r="AU124" i="13"/>
  <c r="AU146" i="13" s="1"/>
  <c r="AU127" i="13"/>
  <c r="AU149" i="13" s="1"/>
  <c r="AU129" i="13"/>
  <c r="AU151" i="13" s="1"/>
  <c r="CL124" i="13"/>
  <c r="CL146" i="13" s="1"/>
  <c r="CL127" i="13"/>
  <c r="CL149" i="13" s="1"/>
  <c r="CL129" i="13"/>
  <c r="CL151" i="13" s="1"/>
  <c r="CC124" i="13"/>
  <c r="CC146" i="13" s="1"/>
  <c r="CC127" i="13"/>
  <c r="CC149" i="13" s="1"/>
  <c r="CC129" i="13"/>
  <c r="CC151" i="13" s="1"/>
  <c r="AW124" i="13"/>
  <c r="AW146" i="13" s="1"/>
  <c r="AW127" i="13"/>
  <c r="AW149" i="13" s="1"/>
  <c r="AW129" i="13"/>
  <c r="AW151" i="13" s="1"/>
  <c r="CP124" i="13"/>
  <c r="CP146" i="13" s="1"/>
  <c r="CP127" i="13"/>
  <c r="CP149" i="13" s="1"/>
  <c r="CP129" i="13"/>
  <c r="CP151" i="13" s="1"/>
  <c r="CJ124" i="13"/>
  <c r="CJ146" i="13" s="1"/>
  <c r="CJ127" i="13"/>
  <c r="CJ149" i="13" s="1"/>
  <c r="CJ129" i="13"/>
  <c r="CJ151" i="13" s="1"/>
  <c r="BD124" i="13"/>
  <c r="BD146" i="13" s="1"/>
  <c r="BD127" i="13"/>
  <c r="BD149" i="13" s="1"/>
  <c r="BD129" i="13"/>
  <c r="BD151" i="13" s="1"/>
  <c r="S124" i="13"/>
  <c r="S146" i="13" s="1"/>
  <c r="S127" i="13"/>
  <c r="S149" i="13" s="1"/>
  <c r="S129" i="13"/>
  <c r="S151" i="13" s="1"/>
  <c r="T129" i="13"/>
  <c r="T151" i="13" s="1"/>
  <c r="T124" i="13"/>
  <c r="T146" i="13" s="1"/>
  <c r="T127" i="13"/>
  <c r="T149" i="13" s="1"/>
  <c r="Z124" i="13"/>
  <c r="Z146" i="13" s="1"/>
  <c r="Z127" i="13"/>
  <c r="Z149" i="13" s="1"/>
  <c r="Z129" i="13"/>
  <c r="Z151" i="13" s="1"/>
  <c r="O124" i="13"/>
  <c r="O146" i="13" s="1"/>
  <c r="O127" i="13"/>
  <c r="O149" i="13" s="1"/>
  <c r="O129" i="13"/>
  <c r="O151" i="13" s="1"/>
  <c r="R125" i="13"/>
  <c r="R147" i="13" s="1"/>
  <c r="BV125" i="13"/>
  <c r="BV147" i="13" s="1"/>
  <c r="AO125" i="13"/>
  <c r="AO147" i="13" s="1"/>
  <c r="BX125" i="13"/>
  <c r="BX147" i="13" s="1"/>
  <c r="AN126" i="13"/>
  <c r="AN148" i="13" s="1"/>
  <c r="CQ125" i="13"/>
  <c r="CQ147" i="13" s="1"/>
  <c r="BI125" i="13"/>
  <c r="BI147" i="13" s="1"/>
  <c r="O126" i="13"/>
  <c r="O148" i="13" s="1"/>
  <c r="L125" i="13"/>
  <c r="L147" i="13" s="1"/>
  <c r="BO126" i="13"/>
  <c r="BO148" i="13" s="1"/>
  <c r="W126" i="13"/>
  <c r="W148" i="13" s="1"/>
  <c r="AX126" i="13"/>
  <c r="AX148" i="13" s="1"/>
  <c r="CF126" i="13"/>
  <c r="CF148" i="13" s="1"/>
  <c r="BM126" i="13"/>
  <c r="BM148" i="13" s="1"/>
  <c r="AE125" i="13"/>
  <c r="AE147" i="13" s="1"/>
  <c r="CL126" i="13"/>
  <c r="CL148" i="13" s="1"/>
  <c r="AM125" i="13"/>
  <c r="AM147" i="13" s="1"/>
  <c r="BA126" i="13"/>
  <c r="BA148" i="13" s="1"/>
  <c r="BC125" i="13"/>
  <c r="BC147" i="13" s="1"/>
  <c r="BG126" i="13"/>
  <c r="BG148" i="13" s="1"/>
  <c r="AP126" i="13"/>
  <c r="AP148" i="13" s="1"/>
  <c r="AU126" i="13"/>
  <c r="AU148" i="13" s="1"/>
  <c r="CK126" i="13"/>
  <c r="CK148" i="13" s="1"/>
  <c r="Y126" i="13"/>
  <c r="Y148" i="13" s="1"/>
  <c r="BY126" i="13"/>
  <c r="BY148" i="13" s="1"/>
  <c r="AB126" i="13"/>
  <c r="AB148" i="13" s="1"/>
  <c r="CE126" i="13"/>
  <c r="CE148" i="13" s="1"/>
  <c r="S126" i="13"/>
  <c r="S148" i="13" s="1"/>
  <c r="BN126" i="13"/>
  <c r="BN148" i="13" s="1"/>
  <c r="CC126" i="13"/>
  <c r="CC148" i="13" s="1"/>
  <c r="AK126" i="13"/>
  <c r="AK148" i="13" s="1"/>
  <c r="BH126" i="13"/>
  <c r="BH148" i="13" s="1"/>
  <c r="N126" i="13"/>
  <c r="N148" i="13" s="1"/>
  <c r="AQ126" i="13"/>
  <c r="AQ148" i="13" s="1"/>
  <c r="AZ126" i="13"/>
  <c r="AZ148" i="13" s="1"/>
  <c r="Z126" i="13"/>
  <c r="Z148" i="13" s="1"/>
  <c r="AF124" i="13"/>
  <c r="AF146" i="13" s="1"/>
  <c r="AF127" i="13"/>
  <c r="AF149" i="13" s="1"/>
  <c r="AF129" i="13"/>
  <c r="AF151" i="13" s="1"/>
  <c r="Y124" i="13"/>
  <c r="Y146" i="13" s="1"/>
  <c r="Y127" i="13"/>
  <c r="Y149" i="13" s="1"/>
  <c r="Y129" i="13"/>
  <c r="Y151" i="13" s="1"/>
  <c r="R126" i="13"/>
  <c r="R148" i="13" s="1"/>
  <c r="BV126" i="13"/>
  <c r="BV148" i="13" s="1"/>
  <c r="AO126" i="13"/>
  <c r="AO148" i="13" s="1"/>
  <c r="BX126" i="13"/>
  <c r="BX148" i="13" s="1"/>
  <c r="CQ126" i="13"/>
  <c r="CQ148" i="13" s="1"/>
  <c r="BI126" i="13"/>
  <c r="BI148" i="13" s="1"/>
  <c r="AM124" i="13"/>
  <c r="AM146" i="13" s="1"/>
  <c r="AM127" i="13"/>
  <c r="AM149" i="13" s="1"/>
  <c r="AM129" i="13"/>
  <c r="AM151" i="13" s="1"/>
  <c r="BY124" i="13"/>
  <c r="BY146" i="13" s="1"/>
  <c r="BY127" i="13"/>
  <c r="BY149" i="13" s="1"/>
  <c r="BY129" i="13"/>
  <c r="BY151" i="13" s="1"/>
  <c r="AS124" i="13"/>
  <c r="AS146" i="13" s="1"/>
  <c r="AS127" i="13"/>
  <c r="AS149" i="13" s="1"/>
  <c r="AS129" i="13"/>
  <c r="AS151" i="13" s="1"/>
  <c r="CN124" i="13"/>
  <c r="CN146" i="13" s="1"/>
  <c r="CN127" i="13"/>
  <c r="CN149" i="13" s="1"/>
  <c r="CN129" i="13"/>
  <c r="CN151" i="13" s="1"/>
  <c r="BC124" i="13"/>
  <c r="BC146" i="13" s="1"/>
  <c r="BC127" i="13"/>
  <c r="BC149" i="13" s="1"/>
  <c r="BC129" i="13"/>
  <c r="BC151" i="13" s="1"/>
  <c r="CE124" i="13"/>
  <c r="CE146" i="13" s="1"/>
  <c r="CE127" i="13"/>
  <c r="CE149" i="13" s="1"/>
  <c r="CE129" i="13"/>
  <c r="CE151" i="13" s="1"/>
  <c r="AY124" i="13"/>
  <c r="AY146" i="13" s="1"/>
  <c r="AY127" i="13"/>
  <c r="AY149" i="13" s="1"/>
  <c r="AY129" i="13"/>
  <c r="AY151" i="13" s="1"/>
  <c r="BJ124" i="13"/>
  <c r="BJ146" i="13" s="1"/>
  <c r="BJ127" i="13"/>
  <c r="BJ149" i="13" s="1"/>
  <c r="BJ129" i="13"/>
  <c r="BJ151" i="13" s="1"/>
  <c r="CD124" i="13"/>
  <c r="CD146" i="13" s="1"/>
  <c r="CD127" i="13"/>
  <c r="CD149" i="13" s="1"/>
  <c r="CD129" i="13"/>
  <c r="CD151" i="13" s="1"/>
  <c r="AP124" i="13"/>
  <c r="AP146" i="13" s="1"/>
  <c r="AP127" i="13"/>
  <c r="AP149" i="13" s="1"/>
  <c r="AP129" i="13"/>
  <c r="AP151" i="13" s="1"/>
  <c r="CH124" i="13"/>
  <c r="CH146" i="13" s="1"/>
  <c r="CH127" i="13"/>
  <c r="CH149" i="13" s="1"/>
  <c r="CH129" i="13"/>
  <c r="CH151" i="13" s="1"/>
  <c r="BV124" i="13"/>
  <c r="BV146" i="13" s="1"/>
  <c r="BV129" i="13"/>
  <c r="BV151" i="13" s="1"/>
  <c r="BV127" i="13"/>
  <c r="BV149" i="13" s="1"/>
  <c r="BU124" i="13"/>
  <c r="BU146" i="13" s="1"/>
  <c r="BU127" i="13"/>
  <c r="BU149" i="13" s="1"/>
  <c r="BU129" i="13"/>
  <c r="BU151" i="13" s="1"/>
  <c r="AO124" i="13"/>
  <c r="AO146" i="13" s="1"/>
  <c r="AO127" i="13"/>
  <c r="AO149" i="13" s="1"/>
  <c r="AO129" i="13"/>
  <c r="AO151" i="13" s="1"/>
  <c r="BB124" i="13"/>
  <c r="BB146" i="13" s="1"/>
  <c r="BB127" i="13"/>
  <c r="BB149" i="13" s="1"/>
  <c r="BB129" i="13"/>
  <c r="BB151" i="13" s="1"/>
  <c r="CB124" i="13"/>
  <c r="CB146" i="13" s="1"/>
  <c r="CB127" i="13"/>
  <c r="CB149" i="13" s="1"/>
  <c r="CB129" i="13"/>
  <c r="CB151" i="13" s="1"/>
  <c r="AV124" i="13"/>
  <c r="AV146" i="13" s="1"/>
  <c r="AV127" i="13"/>
  <c r="AV149" i="13" s="1"/>
  <c r="AV129" i="13"/>
  <c r="AV151" i="13" s="1"/>
  <c r="U124" i="13"/>
  <c r="U146" i="13" s="1"/>
  <c r="U127" i="13"/>
  <c r="U149" i="13" s="1"/>
  <c r="U129" i="13"/>
  <c r="U151" i="13" s="1"/>
  <c r="AE124" i="13"/>
  <c r="AE146" i="13" s="1"/>
  <c r="AE127" i="13"/>
  <c r="AE149" i="13" s="1"/>
  <c r="AE129" i="13"/>
  <c r="AE151" i="13" s="1"/>
  <c r="M124" i="13"/>
  <c r="M146" i="13" s="1"/>
  <c r="M127" i="13"/>
  <c r="M149" i="13" s="1"/>
  <c r="M129" i="13"/>
  <c r="M151" i="13" s="1"/>
  <c r="X124" i="13"/>
  <c r="X146" i="13" s="1"/>
  <c r="X127" i="13"/>
  <c r="X149" i="13" s="1"/>
  <c r="X129" i="13"/>
  <c r="X151" i="13" s="1"/>
  <c r="Q124" i="13"/>
  <c r="Q146" i="13" s="1"/>
  <c r="Q127" i="13"/>
  <c r="Q149" i="13" s="1"/>
  <c r="Q129" i="13"/>
  <c r="Q151" i="13" s="1"/>
  <c r="CH125" i="13"/>
  <c r="CH147" i="13" s="1"/>
  <c r="CR125" i="13"/>
  <c r="CR147" i="13" s="1"/>
  <c r="AF125" i="13"/>
  <c r="AF147" i="13" s="1"/>
  <c r="AV125" i="13"/>
  <c r="AV147" i="13" s="1"/>
  <c r="CP125" i="13"/>
  <c r="CP147" i="13" s="1"/>
  <c r="BD125" i="13"/>
  <c r="BD147" i="13" s="1"/>
  <c r="BR125" i="13"/>
  <c r="BR147" i="13" s="1"/>
  <c r="BZ125" i="13"/>
  <c r="BZ147" i="13" s="1"/>
  <c r="AL125" i="13"/>
  <c r="AL147" i="13" s="1"/>
  <c r="P125" i="13"/>
  <c r="P147" i="13" s="1"/>
  <c r="N124" i="13"/>
  <c r="N146" i="13" s="1"/>
  <c r="N127" i="13"/>
  <c r="N149" i="13" s="1"/>
  <c r="N129" i="13"/>
  <c r="N151" i="13" s="1"/>
  <c r="P124" i="13"/>
  <c r="P146" i="13" s="1"/>
  <c r="P127" i="13"/>
  <c r="P149" i="13" s="1"/>
  <c r="P129" i="13"/>
  <c r="P151" i="13" s="1"/>
  <c r="V125" i="13"/>
  <c r="V147" i="13" s="1"/>
  <c r="BT125" i="13"/>
  <c r="BT147" i="13" s="1"/>
  <c r="AR125" i="13"/>
  <c r="AR147" i="13" s="1"/>
  <c r="BP125" i="13"/>
  <c r="BP147" i="13" s="1"/>
  <c r="AI125" i="13"/>
  <c r="AI147" i="13" s="1"/>
  <c r="CT125" i="13"/>
  <c r="CT147" i="13" s="1"/>
  <c r="CH126" i="13"/>
  <c r="CH148" i="13" s="1"/>
  <c r="CA126" i="13"/>
  <c r="CA148" i="13" s="1"/>
  <c r="CS125" i="13"/>
  <c r="CS147" i="13" s="1"/>
  <c r="AG125" i="13"/>
  <c r="AG147" i="13" s="1"/>
  <c r="CR126" i="13"/>
  <c r="CR148" i="13" s="1"/>
  <c r="AF126" i="13"/>
  <c r="AF148" i="13" s="1"/>
  <c r="AV126" i="13"/>
  <c r="AV148" i="13" s="1"/>
  <c r="CG125" i="13"/>
  <c r="CG147" i="13" s="1"/>
  <c r="U125" i="13"/>
  <c r="U147" i="13" s="1"/>
  <c r="AJ125" i="13"/>
  <c r="AJ147" i="13" s="1"/>
  <c r="CM125" i="13"/>
  <c r="CM147" i="13" s="1"/>
  <c r="AA125" i="13"/>
  <c r="AA147" i="13" s="1"/>
  <c r="CD125" i="13"/>
  <c r="CD147" i="13" s="1"/>
  <c r="BB125" i="13"/>
  <c r="BB147" i="13" s="1"/>
  <c r="CU125" i="13"/>
  <c r="CU147" i="13" s="1"/>
  <c r="BE125" i="13"/>
  <c r="BE147" i="13" s="1"/>
  <c r="CP126" i="13"/>
  <c r="CP148" i="13" s="1"/>
  <c r="BD126" i="13"/>
  <c r="BD148" i="13" s="1"/>
  <c r="BR126" i="13"/>
  <c r="BR148" i="13" s="1"/>
  <c r="AS125" i="13"/>
  <c r="AS147" i="13" s="1"/>
  <c r="CN125" i="13"/>
  <c r="CN147" i="13" s="1"/>
  <c r="BZ126" i="13"/>
  <c r="BZ148" i="13" s="1"/>
  <c r="AY125" i="13"/>
  <c r="AY147" i="13" s="1"/>
  <c r="AL126" i="13"/>
  <c r="AL148" i="13" s="1"/>
  <c r="AH125" i="13"/>
  <c r="AH147" i="13" s="1"/>
  <c r="P126" i="13"/>
  <c r="P148" i="13" s="1"/>
  <c r="BQ125" i="13"/>
  <c r="BQ147" i="13" s="1"/>
  <c r="BK125" i="13"/>
  <c r="BK147" i="13" s="1"/>
  <c r="T125" i="13"/>
  <c r="T147" i="13" s="1"/>
  <c r="BW125" i="13"/>
  <c r="BW147" i="13" s="1"/>
  <c r="CI125" i="13"/>
  <c r="CI147" i="13" s="1"/>
  <c r="BF125" i="13"/>
  <c r="BF147" i="13" s="1"/>
  <c r="Q125" i="13"/>
  <c r="Q147" i="13" s="1"/>
  <c r="BR124" i="13"/>
  <c r="BR146" i="13" s="1"/>
  <c r="BR127" i="13"/>
  <c r="BR149" i="13" s="1"/>
  <c r="BR129" i="13"/>
  <c r="BR151" i="13" s="1"/>
  <c r="BQ124" i="13"/>
  <c r="BQ146" i="13" s="1"/>
  <c r="BQ127" i="13"/>
  <c r="BQ149" i="13" s="1"/>
  <c r="BQ129" i="13"/>
  <c r="BQ151" i="13" s="1"/>
  <c r="AK124" i="13"/>
  <c r="AK146" i="13" s="1"/>
  <c r="AK127" i="13"/>
  <c r="AK149" i="13" s="1"/>
  <c r="AK129" i="13"/>
  <c r="AK151" i="13" s="1"/>
  <c r="BH129" i="13"/>
  <c r="BH151" i="13" s="1"/>
  <c r="BH124" i="13"/>
  <c r="BH146" i="13" s="1"/>
  <c r="BH127" i="13"/>
  <c r="BH149" i="13" s="1"/>
  <c r="BZ124" i="13"/>
  <c r="BZ146" i="13" s="1"/>
  <c r="BZ127" i="13"/>
  <c r="BZ149" i="13" s="1"/>
  <c r="BZ129" i="13"/>
  <c r="BZ151" i="13" s="1"/>
  <c r="BW124" i="13"/>
  <c r="BW146" i="13" s="1"/>
  <c r="BW127" i="13"/>
  <c r="BW149" i="13" s="1"/>
  <c r="BW129" i="13"/>
  <c r="BW151" i="13" s="1"/>
  <c r="AQ124" i="13"/>
  <c r="AQ146" i="13" s="1"/>
  <c r="AQ127" i="13"/>
  <c r="AQ149" i="13" s="1"/>
  <c r="AQ129" i="13"/>
  <c r="AQ151" i="13" s="1"/>
  <c r="AL124" i="13"/>
  <c r="AL146" i="13" s="1"/>
  <c r="AL127" i="13"/>
  <c r="AL149" i="13" s="1"/>
  <c r="AL129" i="13"/>
  <c r="AL151" i="13" s="1"/>
  <c r="BN124" i="13"/>
  <c r="BN146" i="13" s="1"/>
  <c r="BN129" i="13"/>
  <c r="BN151" i="13" s="1"/>
  <c r="BN127" i="13"/>
  <c r="BN149" i="13" s="1"/>
  <c r="AH124" i="13"/>
  <c r="AH146" i="13" s="1"/>
  <c r="AH127" i="13"/>
  <c r="AH149" i="13" s="1"/>
  <c r="AH129" i="13"/>
  <c r="AH151" i="13" s="1"/>
  <c r="CF124" i="13"/>
  <c r="CF146" i="13" s="1"/>
  <c r="CF127" i="13"/>
  <c r="CF149" i="13" s="1"/>
  <c r="CF129" i="13"/>
  <c r="CF151" i="13" s="1"/>
  <c r="CS124" i="13"/>
  <c r="CS146" i="13" s="1"/>
  <c r="CS127" i="13"/>
  <c r="CS149" i="13" s="1"/>
  <c r="CS129" i="13"/>
  <c r="CS151" i="13" s="1"/>
  <c r="BM124" i="13"/>
  <c r="BM146" i="13" s="1"/>
  <c r="BM127" i="13"/>
  <c r="BM149" i="13" s="1"/>
  <c r="BM129" i="13"/>
  <c r="BM151" i="13" s="1"/>
  <c r="AG124" i="13"/>
  <c r="AG146" i="13" s="1"/>
  <c r="AG127" i="13"/>
  <c r="AG149" i="13" s="1"/>
  <c r="AG129" i="13"/>
  <c r="AG151" i="13" s="1"/>
  <c r="BX124" i="13"/>
  <c r="BX146" i="13" s="1"/>
  <c r="BX127" i="13"/>
  <c r="BX149" i="13" s="1"/>
  <c r="BX129" i="13"/>
  <c r="BX151" i="13" s="1"/>
  <c r="BT124" i="13"/>
  <c r="BT146" i="13" s="1"/>
  <c r="BT127" i="13"/>
  <c r="BT149" i="13" s="1"/>
  <c r="BT129" i="13"/>
  <c r="BT151" i="13" s="1"/>
  <c r="AN124" i="13"/>
  <c r="AN146" i="13" s="1"/>
  <c r="AN127" i="13"/>
  <c r="AN149" i="13" s="1"/>
  <c r="AN129" i="13"/>
  <c r="AN151" i="13" s="1"/>
  <c r="L127" i="13"/>
  <c r="L149" i="13" s="1"/>
  <c r="L129" i="13"/>
  <c r="L151" i="13" s="1"/>
  <c r="L124" i="13"/>
  <c r="L146" i="13" s="1"/>
  <c r="R124" i="13"/>
  <c r="R146" i="13" s="1"/>
  <c r="R129" i="13"/>
  <c r="R151" i="13" s="1"/>
  <c r="R127" i="13"/>
  <c r="R149" i="13" s="1"/>
  <c r="V126" i="13"/>
  <c r="V148" i="13" s="1"/>
  <c r="BU125" i="13"/>
  <c r="BU147" i="13" s="1"/>
  <c r="BS125" i="13"/>
  <c r="BS147" i="13" s="1"/>
  <c r="BT126" i="13"/>
  <c r="BT148" i="13" s="1"/>
  <c r="AW125" i="13"/>
  <c r="AW147" i="13" s="1"/>
  <c r="CO125" i="13"/>
  <c r="CO147" i="13" s="1"/>
  <c r="AC125" i="13"/>
  <c r="AC147" i="13" s="1"/>
  <c r="AR126" i="13"/>
  <c r="AR148" i="13" s="1"/>
  <c r="BP126" i="13"/>
  <c r="BP148" i="13" s="1"/>
  <c r="AI126" i="13"/>
  <c r="AI148" i="13" s="1"/>
  <c r="CT126" i="13"/>
  <c r="CT148" i="13" s="1"/>
  <c r="CA125" i="13"/>
  <c r="CA147" i="13" s="1"/>
  <c r="CS126" i="13"/>
  <c r="CS148" i="13" s="1"/>
  <c r="AG126" i="13"/>
  <c r="AG148" i="13" s="1"/>
  <c r="CG126" i="13"/>
  <c r="CG148" i="13" s="1"/>
  <c r="U126" i="13"/>
  <c r="U148" i="13" s="1"/>
  <c r="AJ126" i="13"/>
  <c r="AJ148" i="13" s="1"/>
  <c r="CM126" i="13"/>
  <c r="CM148" i="13" s="1"/>
  <c r="AA126" i="13"/>
  <c r="AA148" i="13" s="1"/>
  <c r="CD126" i="13"/>
  <c r="CD148" i="13" s="1"/>
  <c r="BB126" i="13"/>
  <c r="BB148" i="13" s="1"/>
  <c r="CU126" i="13"/>
  <c r="CU148" i="13" s="1"/>
  <c r="BE126" i="13"/>
  <c r="BE148" i="13" s="1"/>
  <c r="AS126" i="13"/>
  <c r="AS148" i="13" s="1"/>
  <c r="CN126" i="13"/>
  <c r="CN148" i="13" s="1"/>
  <c r="AY126" i="13"/>
  <c r="AY148" i="13" s="1"/>
  <c r="AH126" i="13"/>
  <c r="AH148" i="13" s="1"/>
  <c r="BQ126" i="13"/>
  <c r="BQ148" i="13" s="1"/>
  <c r="BK126" i="13"/>
  <c r="BK148" i="13" s="1"/>
  <c r="T126" i="13"/>
  <c r="T148" i="13" s="1"/>
  <c r="BW126" i="13"/>
  <c r="BW148" i="13" s="1"/>
  <c r="CI126" i="13"/>
  <c r="CI148" i="13" s="1"/>
  <c r="BF126" i="13"/>
  <c r="BF148" i="13" s="1"/>
  <c r="Q126" i="13"/>
  <c r="Q148" i="13" s="1"/>
  <c r="BT26" i="35"/>
  <c r="BT47" i="35" s="1"/>
  <c r="BK28" i="35"/>
  <c r="BK49" i="35" s="1"/>
  <c r="BX26" i="35"/>
  <c r="BX47" i="35" s="1"/>
  <c r="BG27" i="35"/>
  <c r="BG48" i="35" s="1"/>
  <c r="BA28" i="35"/>
  <c r="BA49" i="35" s="1"/>
  <c r="BE24" i="35"/>
  <c r="BE45" i="35" s="1"/>
  <c r="N24" i="35"/>
  <c r="N31" i="35" s="1"/>
  <c r="N52" i="35" s="1"/>
  <c r="X24" i="35"/>
  <c r="X31" i="35" s="1"/>
  <c r="X52" i="35" s="1"/>
  <c r="O24" i="35"/>
  <c r="O31" i="35" s="1"/>
  <c r="O52" i="35" s="1"/>
  <c r="AK31" i="35"/>
  <c r="AK52" i="35" s="1"/>
  <c r="CK24" i="35"/>
  <c r="CK45" i="35" s="1"/>
  <c r="AV30" i="35"/>
  <c r="AV51" i="35" s="1"/>
  <c r="AP31" i="35"/>
  <c r="AP52" i="35" s="1"/>
  <c r="U24" i="35"/>
  <c r="U31" i="35" s="1"/>
  <c r="U52" i="35" s="1"/>
  <c r="AO26" i="35"/>
  <c r="AO47" i="35" s="1"/>
  <c r="CC27" i="35"/>
  <c r="CC48" i="35" s="1"/>
  <c r="AL29" i="35"/>
  <c r="AL50" i="35" s="1"/>
  <c r="AY120" i="13"/>
  <c r="AD24" i="35"/>
  <c r="AD31" i="35" s="1"/>
  <c r="AD52" i="35" s="1"/>
  <c r="AM31" i="35"/>
  <c r="AM52" i="35" s="1"/>
  <c r="CD29" i="35"/>
  <c r="CD50" i="35" s="1"/>
  <c r="AK24" i="35"/>
  <c r="AK45" i="35" s="1"/>
  <c r="BI26" i="35"/>
  <c r="BI47" i="35" s="1"/>
  <c r="CO28" i="35"/>
  <c r="CO49" i="35" s="1"/>
  <c r="CG24" i="35"/>
  <c r="CG45" i="35" s="1"/>
  <c r="BB29" i="35"/>
  <c r="BB50" i="35" s="1"/>
  <c r="BR26" i="35"/>
  <c r="BR47" i="35" s="1"/>
  <c r="AZ29" i="35"/>
  <c r="AZ50" i="35" s="1"/>
  <c r="T24" i="35"/>
  <c r="T31" i="35" s="1"/>
  <c r="T52" i="35" s="1"/>
  <c r="CH30" i="35"/>
  <c r="CH51" i="35" s="1"/>
  <c r="CJ29" i="35"/>
  <c r="CJ50" i="35" s="1"/>
  <c r="AH11" i="22"/>
  <c r="L11" i="22"/>
  <c r="CP29" i="22"/>
  <c r="AV29" i="22"/>
  <c r="CG29" i="22"/>
  <c r="AA29" i="22"/>
  <c r="AR29" i="22"/>
  <c r="CA29" i="22"/>
  <c r="AG29" i="22"/>
  <c r="AF29" i="22"/>
  <c r="BI29" i="22"/>
  <c r="CU29" i="22"/>
  <c r="CK29" i="22"/>
  <c r="AJ29" i="22"/>
  <c r="R29" i="22"/>
  <c r="BU30" i="22"/>
  <c r="BL29" i="22"/>
  <c r="BG30" i="22"/>
  <c r="L25" i="44"/>
  <c r="AG25" i="44"/>
  <c r="S53" i="23"/>
  <c r="Z25" i="44"/>
  <c r="V25" i="44"/>
  <c r="CQ25" i="44"/>
  <c r="AF25" i="44"/>
  <c r="CT25" i="44"/>
  <c r="CU25" i="44"/>
  <c r="T25" i="44"/>
  <c r="N25" i="44"/>
  <c r="AG59" i="23"/>
  <c r="AG62" i="23" s="1"/>
  <c r="CL59" i="23"/>
  <c r="CL62" i="23" s="1"/>
  <c r="O25" i="44"/>
  <c r="CS25" i="44"/>
  <c r="CO25" i="44"/>
  <c r="CM25" i="44"/>
  <c r="U25" i="44"/>
  <c r="CP25" i="44"/>
  <c r="S25" i="44"/>
  <c r="X25" i="44"/>
  <c r="W25" i="44"/>
  <c r="AC25" i="44"/>
  <c r="P25" i="44"/>
  <c r="AD25" i="44"/>
  <c r="CR25" i="44"/>
  <c r="Q25" i="44"/>
  <c r="AB25" i="44"/>
  <c r="M25" i="44"/>
  <c r="AA25" i="44"/>
  <c r="R25" i="44"/>
  <c r="CN25" i="44"/>
  <c r="AE25" i="44"/>
  <c r="Y25" i="44"/>
  <c r="BB25" i="44"/>
  <c r="AZ25" i="44"/>
  <c r="AT25" i="44"/>
  <c r="CH25" i="44"/>
  <c r="BR25" i="44"/>
  <c r="CB25" i="44"/>
  <c r="AJ25" i="44"/>
  <c r="AU25" i="44"/>
  <c r="CI25" i="44"/>
  <c r="BF25" i="44"/>
  <c r="AN25" i="44"/>
  <c r="BS25" i="44"/>
  <c r="CK25" i="44"/>
  <c r="CG25" i="44"/>
  <c r="AO25" i="44"/>
  <c r="CE25" i="44"/>
  <c r="BV25" i="44"/>
  <c r="BX25" i="44"/>
  <c r="BD25" i="44"/>
  <c r="CC25" i="44"/>
  <c r="BQ25" i="44"/>
  <c r="AV25" i="44"/>
  <c r="AL25" i="44"/>
  <c r="BA25" i="44"/>
  <c r="BO25" i="44"/>
  <c r="AM25" i="44"/>
  <c r="BZ25" i="44"/>
  <c r="CD25" i="44"/>
  <c r="BT25" i="44"/>
  <c r="CA25" i="44"/>
  <c r="BY25" i="44"/>
  <c r="AY25" i="44"/>
  <c r="AP25" i="44"/>
  <c r="BM25" i="44"/>
  <c r="AR25" i="44"/>
  <c r="BC25" i="44"/>
  <c r="BI25" i="44"/>
  <c r="BW25" i="44"/>
  <c r="BN25" i="44"/>
  <c r="BK25" i="44"/>
  <c r="CL25" i="44"/>
  <c r="BU25" i="44"/>
  <c r="CJ25" i="44"/>
  <c r="BJ25" i="44"/>
  <c r="AI25" i="44"/>
  <c r="AW25" i="44"/>
  <c r="BH25" i="44"/>
  <c r="BL25" i="44"/>
  <c r="AS25" i="44"/>
  <c r="BG25" i="44"/>
  <c r="AX25" i="44"/>
  <c r="CF25" i="44"/>
  <c r="AK25" i="44"/>
  <c r="AQ25" i="44"/>
  <c r="AH25" i="44"/>
  <c r="BE25" i="44"/>
  <c r="BP25" i="44"/>
  <c r="CM31" i="35"/>
  <c r="CM52" i="35" s="1"/>
  <c r="BC28" i="35"/>
  <c r="BC49" i="35" s="1"/>
  <c r="BH27" i="46"/>
  <c r="BH297" i="23"/>
  <c r="BH308" i="23" s="1"/>
  <c r="BP24" i="35"/>
  <c r="BP45" i="35" s="1"/>
  <c r="CO25" i="35"/>
  <c r="CO46" i="35" s="1"/>
  <c r="BO25" i="35"/>
  <c r="BO46" i="35" s="1"/>
  <c r="L94" i="23"/>
  <c r="L95" i="23" s="1"/>
  <c r="L97" i="23" s="1"/>
  <c r="AS29" i="22"/>
  <c r="BZ29" i="22"/>
  <c r="AL29" i="22"/>
  <c r="BP29" i="22"/>
  <c r="BK29" i="22"/>
  <c r="BW29" i="22"/>
  <c r="BF29" i="22"/>
  <c r="CJ26" i="35"/>
  <c r="CJ47" i="35" s="1"/>
  <c r="BG26" i="35"/>
  <c r="BG47" i="35" s="1"/>
  <c r="U29" i="22"/>
  <c r="CM29" i="22"/>
  <c r="CD29" i="22"/>
  <c r="AI29" i="22"/>
  <c r="BE29" i="22"/>
  <c r="BD29" i="22"/>
  <c r="CH29" i="22"/>
  <c r="Q29" i="22"/>
  <c r="P29" i="22"/>
  <c r="AK26" i="35"/>
  <c r="AK47" i="35" s="1"/>
  <c r="BS29" i="35"/>
  <c r="BS50" i="35" s="1"/>
  <c r="CT29" i="22"/>
  <c r="BW27" i="35"/>
  <c r="BW48" i="35" s="1"/>
  <c r="BR28" i="35"/>
  <c r="BR49" i="35" s="1"/>
  <c r="CS29" i="22"/>
  <c r="CR29" i="22"/>
  <c r="BB29" i="22"/>
  <c r="AG30" i="35"/>
  <c r="AG51" i="35" s="1"/>
  <c r="AV28" i="35"/>
  <c r="AV49" i="35" s="1"/>
  <c r="AH29" i="22"/>
  <c r="BR29" i="22"/>
  <c r="CN29" i="22"/>
  <c r="AY29" i="22"/>
  <c r="BQ29" i="22"/>
  <c r="T29" i="22"/>
  <c r="CI29" i="22"/>
  <c r="BK25" i="35"/>
  <c r="BK46" i="35" s="1"/>
  <c r="CD31" i="35"/>
  <c r="CD52" i="35" s="1"/>
  <c r="CL31" i="35"/>
  <c r="CL52" i="35" s="1"/>
  <c r="BM29" i="35"/>
  <c r="BM50" i="35" s="1"/>
  <c r="BJ31" i="35"/>
  <c r="BJ52" i="35" s="1"/>
  <c r="BT25" i="35"/>
  <c r="BT46" i="35" s="1"/>
  <c r="BX28" i="35"/>
  <c r="BX49" i="35" s="1"/>
  <c r="AL31" i="35"/>
  <c r="AL52" i="35" s="1"/>
  <c r="BY27" i="35"/>
  <c r="BY48" i="35" s="1"/>
  <c r="CS24" i="35"/>
  <c r="CS45" i="35" s="1"/>
  <c r="BH24" i="46"/>
  <c r="BE29" i="35"/>
  <c r="BE50" i="35" s="1"/>
  <c r="CC24" i="35"/>
  <c r="CC45" i="35" s="1"/>
  <c r="CG26" i="35"/>
  <c r="CG47" i="35" s="1"/>
  <c r="BH30" i="35"/>
  <c r="BH51" i="35" s="1"/>
  <c r="BA31" i="35"/>
  <c r="BA52" i="35" s="1"/>
  <c r="BV29" i="35"/>
  <c r="BV50" i="35" s="1"/>
  <c r="BN25" i="35"/>
  <c r="BN46" i="35" s="1"/>
  <c r="BU24" i="35"/>
  <c r="BU45" i="35" s="1"/>
  <c r="CB29" i="35"/>
  <c r="CB50" i="35" s="1"/>
  <c r="AP28" i="35"/>
  <c r="AP49" i="35" s="1"/>
  <c r="AZ26" i="35"/>
  <c r="AZ47" i="35" s="1"/>
  <c r="BI28" i="35"/>
  <c r="BI49" i="35" s="1"/>
  <c r="AM30" i="35"/>
  <c r="AM51" i="35" s="1"/>
  <c r="AU28" i="35"/>
  <c r="AU49" i="35" s="1"/>
  <c r="AQ26" i="35"/>
  <c r="AQ47" i="35" s="1"/>
  <c r="CP28" i="35"/>
  <c r="CP49" i="35" s="1"/>
  <c r="AR31" i="35"/>
  <c r="AR52" i="35" s="1"/>
  <c r="CT28" i="35"/>
  <c r="CT49" i="35" s="1"/>
  <c r="CR26" i="35"/>
  <c r="CR47" i="35" s="1"/>
  <c r="CK27" i="35"/>
  <c r="CK48" i="35" s="1"/>
  <c r="AY31" i="35"/>
  <c r="AY52" i="35" s="1"/>
  <c r="CA26" i="35"/>
  <c r="CA47" i="35" s="1"/>
  <c r="CA29" i="35"/>
  <c r="CA50" i="35" s="1"/>
  <c r="CA24" i="35"/>
  <c r="CA45" i="35" s="1"/>
  <c r="CA27" i="35"/>
  <c r="CA48" i="35" s="1"/>
  <c r="CA31" i="35"/>
  <c r="CA52" i="35" s="1"/>
  <c r="CA30" i="35"/>
  <c r="CA51" i="35" s="1"/>
  <c r="CA28" i="35"/>
  <c r="CA49" i="35" s="1"/>
  <c r="CA25" i="35"/>
  <c r="CA46" i="35" s="1"/>
  <c r="AB25" i="35"/>
  <c r="AB46" i="35" s="1"/>
  <c r="AB27" i="35"/>
  <c r="AB48" i="35" s="1"/>
  <c r="AB29" i="35"/>
  <c r="AB50" i="35" s="1"/>
  <c r="AB30" i="35"/>
  <c r="AB51" i="35" s="1"/>
  <c r="AB26" i="35"/>
  <c r="AB47" i="35" s="1"/>
  <c r="AB28" i="35"/>
  <c r="AB49" i="35" s="1"/>
  <c r="AB24" i="35"/>
  <c r="AB31" i="35" s="1"/>
  <c r="AB52" i="35" s="1"/>
  <c r="W26" i="35"/>
  <c r="W47" i="35" s="1"/>
  <c r="W28" i="35"/>
  <c r="W49" i="35" s="1"/>
  <c r="W30" i="35"/>
  <c r="W51" i="35" s="1"/>
  <c r="W25" i="35"/>
  <c r="W46" i="35" s="1"/>
  <c r="W27" i="35"/>
  <c r="W48" i="35" s="1"/>
  <c r="W29" i="35"/>
  <c r="W50" i="35" s="1"/>
  <c r="W24" i="35"/>
  <c r="W31" i="35" s="1"/>
  <c r="W52" i="35" s="1"/>
  <c r="AW28" i="35"/>
  <c r="AW49" i="35" s="1"/>
  <c r="AW26" i="35"/>
  <c r="AW47" i="35" s="1"/>
  <c r="AW29" i="35"/>
  <c r="AW50" i="35" s="1"/>
  <c r="AW24" i="35"/>
  <c r="AW45" i="35" s="1"/>
  <c r="AW27" i="35"/>
  <c r="AW48" i="35" s="1"/>
  <c r="AW31" i="35"/>
  <c r="AW52" i="35" s="1"/>
  <c r="AW25" i="35"/>
  <c r="AW46" i="35" s="1"/>
  <c r="AW30" i="35"/>
  <c r="AW51" i="35" s="1"/>
  <c r="AX25" i="35"/>
  <c r="AX46" i="35" s="1"/>
  <c r="AX28" i="35"/>
  <c r="AX49" i="35" s="1"/>
  <c r="AX31" i="35"/>
  <c r="AX52" i="35" s="1"/>
  <c r="AX26" i="35"/>
  <c r="AX47" i="35" s="1"/>
  <c r="AX29" i="35"/>
  <c r="AX50" i="35" s="1"/>
  <c r="AX30" i="35"/>
  <c r="AX51" i="35" s="1"/>
  <c r="AX27" i="35"/>
  <c r="AX48" i="35" s="1"/>
  <c r="AX24" i="35"/>
  <c r="AX45" i="35" s="1"/>
  <c r="AJ26" i="35"/>
  <c r="AJ47" i="35" s="1"/>
  <c r="AJ29" i="35"/>
  <c r="AJ50" i="35" s="1"/>
  <c r="AJ24" i="35"/>
  <c r="AJ45" i="35" s="1"/>
  <c r="AJ27" i="35"/>
  <c r="AJ48" i="35" s="1"/>
  <c r="AJ30" i="35"/>
  <c r="AJ51" i="35" s="1"/>
  <c r="AJ25" i="35"/>
  <c r="AJ46" i="35" s="1"/>
  <c r="AJ31" i="35"/>
  <c r="AJ52" i="35" s="1"/>
  <c r="AJ28" i="35"/>
  <c r="AJ49" i="35" s="1"/>
  <c r="CH28" i="35"/>
  <c r="CH49" i="35" s="1"/>
  <c r="CH31" i="35"/>
  <c r="CH52" i="35" s="1"/>
  <c r="CH25" i="35"/>
  <c r="CH46" i="35" s="1"/>
  <c r="CH26" i="35"/>
  <c r="CH47" i="35" s="1"/>
  <c r="CH29" i="35"/>
  <c r="CH50" i="35" s="1"/>
  <c r="CH24" i="35"/>
  <c r="CH45" i="35" s="1"/>
  <c r="CH27" i="35"/>
  <c r="CH48" i="35" s="1"/>
  <c r="CF29" i="35"/>
  <c r="CF50" i="35" s="1"/>
  <c r="CF24" i="35"/>
  <c r="CF45" i="35" s="1"/>
  <c r="CF27" i="35"/>
  <c r="CF48" i="35" s="1"/>
  <c r="CF30" i="35"/>
  <c r="CF51" i="35" s="1"/>
  <c r="CF25" i="35"/>
  <c r="CF46" i="35" s="1"/>
  <c r="CF28" i="35"/>
  <c r="CF49" i="35" s="1"/>
  <c r="CF31" i="35"/>
  <c r="CF52" i="35" s="1"/>
  <c r="CF26" i="35"/>
  <c r="CF47" i="35" s="1"/>
  <c r="BL29" i="35"/>
  <c r="BL50" i="35" s="1"/>
  <c r="BL24" i="35"/>
  <c r="BL45" i="35" s="1"/>
  <c r="BL28" i="35"/>
  <c r="BL49" i="35" s="1"/>
  <c r="BL30" i="35"/>
  <c r="BL51" i="35" s="1"/>
  <c r="BL31" i="35"/>
  <c r="BL52" i="35" s="1"/>
  <c r="BL27" i="35"/>
  <c r="BL48" i="35" s="1"/>
  <c r="BL26" i="35"/>
  <c r="BL47" i="35" s="1"/>
  <c r="BL25" i="35"/>
  <c r="BL46" i="35" s="1"/>
  <c r="CQ31" i="35"/>
  <c r="CQ52" i="35" s="1"/>
  <c r="CQ25" i="35"/>
  <c r="CQ46" i="35" s="1"/>
  <c r="CQ30" i="35"/>
  <c r="CQ51" i="35" s="1"/>
  <c r="CQ28" i="35"/>
  <c r="CQ49" i="35" s="1"/>
  <c r="CQ26" i="35"/>
  <c r="CQ47" i="35" s="1"/>
  <c r="CQ29" i="35"/>
  <c r="CQ50" i="35" s="1"/>
  <c r="CQ24" i="35"/>
  <c r="CQ45" i="35" s="1"/>
  <c r="BB24" i="35"/>
  <c r="BB45" i="35" s="1"/>
  <c r="BB27" i="35"/>
  <c r="BB48" i="35" s="1"/>
  <c r="BB30" i="35"/>
  <c r="BB51" i="35" s="1"/>
  <c r="BB25" i="35"/>
  <c r="BB46" i="35" s="1"/>
  <c r="BB31" i="35"/>
  <c r="BB52" i="35" s="1"/>
  <c r="BB26" i="35"/>
  <c r="BB47" i="35" s="1"/>
  <c r="BB28" i="35"/>
  <c r="BB49" i="35" s="1"/>
  <c r="CI27" i="35"/>
  <c r="CI48" i="35" s="1"/>
  <c r="CI31" i="35"/>
  <c r="CI52" i="35" s="1"/>
  <c r="CI30" i="35"/>
  <c r="CI51" i="35" s="1"/>
  <c r="CI25" i="35"/>
  <c r="CI46" i="35" s="1"/>
  <c r="CI28" i="35"/>
  <c r="CI49" i="35" s="1"/>
  <c r="CI26" i="35"/>
  <c r="CI47" i="35" s="1"/>
  <c r="CI29" i="35"/>
  <c r="CI50" i="35" s="1"/>
  <c r="AH29" i="35"/>
  <c r="AH50" i="35" s="1"/>
  <c r="AH24" i="35"/>
  <c r="AH45" i="35" s="1"/>
  <c r="AH30" i="35"/>
  <c r="AH51" i="35" s="1"/>
  <c r="AH27" i="35"/>
  <c r="AH48" i="35" s="1"/>
  <c r="AH25" i="35"/>
  <c r="AH46" i="35" s="1"/>
  <c r="AH28" i="35"/>
  <c r="AH49" i="35" s="1"/>
  <c r="AH26" i="35"/>
  <c r="AH47" i="35" s="1"/>
  <c r="AH31" i="35"/>
  <c r="AH52" i="35" s="1"/>
  <c r="CN24" i="35"/>
  <c r="CN45" i="35" s="1"/>
  <c r="CN27" i="35"/>
  <c r="CN48" i="35" s="1"/>
  <c r="CN30" i="35"/>
  <c r="CN51" i="35" s="1"/>
  <c r="CN25" i="35"/>
  <c r="CN46" i="35" s="1"/>
  <c r="CN28" i="35"/>
  <c r="CN49" i="35" s="1"/>
  <c r="CN31" i="35"/>
  <c r="CN52" i="35" s="1"/>
  <c r="CN26" i="35"/>
  <c r="CN47" i="35" s="1"/>
  <c r="CU27" i="35"/>
  <c r="CU48" i="35" s="1"/>
  <c r="CU30" i="35"/>
  <c r="CU51" i="35" s="1"/>
  <c r="CU25" i="35"/>
  <c r="CU46" i="35" s="1"/>
  <c r="CU28" i="35"/>
  <c r="CU49" i="35" s="1"/>
  <c r="CU26" i="35"/>
  <c r="CU47" i="35" s="1"/>
  <c r="CU29" i="35"/>
  <c r="CU50" i="35" s="1"/>
  <c r="CU31" i="35"/>
  <c r="CU52" i="35" s="1"/>
  <c r="CU24" i="35"/>
  <c r="CU45" i="35" s="1"/>
  <c r="AA25" i="35"/>
  <c r="AA46" i="35" s="1"/>
  <c r="AA27" i="35"/>
  <c r="AA48" i="35" s="1"/>
  <c r="AA29" i="35"/>
  <c r="AA50" i="35" s="1"/>
  <c r="AA26" i="35"/>
  <c r="AA47" i="35" s="1"/>
  <c r="AA28" i="35"/>
  <c r="AA49" i="35" s="1"/>
  <c r="AA30" i="35"/>
  <c r="AA51" i="35" s="1"/>
  <c r="AA24" i="35"/>
  <c r="AA31" i="35" s="1"/>
  <c r="AA52" i="35" s="1"/>
  <c r="AT25" i="35"/>
  <c r="AT46" i="35" s="1"/>
  <c r="AT26" i="35"/>
  <c r="AT47" i="35" s="1"/>
  <c r="AT28" i="35"/>
  <c r="AT49" i="35" s="1"/>
  <c r="AT31" i="35"/>
  <c r="AT52" i="35" s="1"/>
  <c r="AT29" i="35"/>
  <c r="AT50" i="35" s="1"/>
  <c r="AT24" i="35"/>
  <c r="AT45" i="35" s="1"/>
  <c r="AT27" i="35"/>
  <c r="AT48" i="35" s="1"/>
  <c r="BD27" i="35"/>
  <c r="BD48" i="35" s="1"/>
  <c r="BD25" i="35"/>
  <c r="BD46" i="35" s="1"/>
  <c r="BD30" i="35"/>
  <c r="BD51" i="35" s="1"/>
  <c r="BD28" i="35"/>
  <c r="BD49" i="35" s="1"/>
  <c r="BD31" i="35"/>
  <c r="BD52" i="35" s="1"/>
  <c r="BD26" i="35"/>
  <c r="BD47" i="35" s="1"/>
  <c r="BD24" i="35"/>
  <c r="BD45" i="35" s="1"/>
  <c r="BD29" i="35"/>
  <c r="BD50" i="35" s="1"/>
  <c r="BF30" i="35"/>
  <c r="BF51" i="35" s="1"/>
  <c r="BF29" i="35"/>
  <c r="BF50" i="35" s="1"/>
  <c r="BF24" i="35"/>
  <c r="BF45" i="35" s="1"/>
  <c r="BF27" i="35"/>
  <c r="BF48" i="35" s="1"/>
  <c r="BF25" i="35"/>
  <c r="BF46" i="35" s="1"/>
  <c r="BF28" i="35"/>
  <c r="BF49" i="35" s="1"/>
  <c r="BF31" i="35"/>
  <c r="BF52" i="35" s="1"/>
  <c r="AE26" i="35"/>
  <c r="AE47" i="35" s="1"/>
  <c r="AE28" i="35"/>
  <c r="AE49" i="35" s="1"/>
  <c r="AE30" i="35"/>
  <c r="AE51" i="35" s="1"/>
  <c r="AE25" i="35"/>
  <c r="AE46" i="35" s="1"/>
  <c r="AE27" i="35"/>
  <c r="AE48" i="35" s="1"/>
  <c r="AE29" i="35"/>
  <c r="AE50" i="35" s="1"/>
  <c r="AE24" i="35"/>
  <c r="AE31" i="35" s="1"/>
  <c r="AE52" i="35" s="1"/>
  <c r="CM30" i="22"/>
  <c r="CI24" i="35"/>
  <c r="CI45" i="35" s="1"/>
  <c r="BF26" i="35"/>
  <c r="BF47" i="35" s="1"/>
  <c r="R26" i="35"/>
  <c r="R47" i="35" s="1"/>
  <c r="R28" i="35"/>
  <c r="R49" i="35" s="1"/>
  <c r="R30" i="35"/>
  <c r="R51" i="35" s="1"/>
  <c r="R25" i="35"/>
  <c r="R46" i="35" s="1"/>
  <c r="R27" i="35"/>
  <c r="R48" i="35" s="1"/>
  <c r="R29" i="35"/>
  <c r="R50" i="35" s="1"/>
  <c r="R24" i="35"/>
  <c r="R31" i="35" s="1"/>
  <c r="R52" i="35" s="1"/>
  <c r="AN29" i="35"/>
  <c r="AN50" i="35" s="1"/>
  <c r="AN24" i="35"/>
  <c r="AN45" i="35" s="1"/>
  <c r="AN27" i="35"/>
  <c r="AN48" i="35" s="1"/>
  <c r="AN30" i="35"/>
  <c r="AN51" i="35" s="1"/>
  <c r="AN25" i="35"/>
  <c r="AN46" i="35" s="1"/>
  <c r="AN28" i="35"/>
  <c r="AN49" i="35" s="1"/>
  <c r="AN26" i="35"/>
  <c r="AN47" i="35" s="1"/>
  <c r="AN31" i="35"/>
  <c r="AN52" i="35" s="1"/>
  <c r="AS28" i="35"/>
  <c r="AS49" i="35" s="1"/>
  <c r="AS29" i="35"/>
  <c r="AS50" i="35" s="1"/>
  <c r="AS31" i="35"/>
  <c r="AS52" i="35" s="1"/>
  <c r="AS26" i="35"/>
  <c r="AS47" i="35" s="1"/>
  <c r="AS27" i="35"/>
  <c r="AS48" i="35" s="1"/>
  <c r="AS30" i="35"/>
  <c r="AT30" i="22"/>
  <c r="O30" i="22"/>
  <c r="AL30" i="22"/>
  <c r="AI27" i="35"/>
  <c r="AI48" i="35" s="1"/>
  <c r="AI24" i="35"/>
  <c r="AI45" i="35" s="1"/>
  <c r="AI30" i="35"/>
  <c r="AI51" i="35" s="1"/>
  <c r="AI25" i="35"/>
  <c r="AI46" i="35" s="1"/>
  <c r="AI28" i="35"/>
  <c r="AI49" i="35" s="1"/>
  <c r="AI31" i="35"/>
  <c r="AI52" i="35" s="1"/>
  <c r="AI29" i="35"/>
  <c r="AI50" i="35" s="1"/>
  <c r="AI26" i="35"/>
  <c r="AI47" i="35" s="1"/>
  <c r="CN29" i="35"/>
  <c r="CN50" i="35" s="1"/>
  <c r="AT30" i="35"/>
  <c r="BQ26" i="35"/>
  <c r="BQ47" i="35" s="1"/>
  <c r="BQ24" i="35"/>
  <c r="BQ45" i="35" s="1"/>
  <c r="BQ27" i="35"/>
  <c r="BQ48" i="35" s="1"/>
  <c r="BQ30" i="35"/>
  <c r="BQ51" i="35" s="1"/>
  <c r="BQ25" i="35"/>
  <c r="BQ46" i="35" s="1"/>
  <c r="BQ28" i="35"/>
  <c r="BQ49" i="35" s="1"/>
  <c r="BQ31" i="35"/>
  <c r="BQ52" i="35" s="1"/>
  <c r="BQ29" i="35"/>
  <c r="BQ50" i="35" s="1"/>
  <c r="BZ29" i="35"/>
  <c r="BZ50" i="35" s="1"/>
  <c r="BZ24" i="35"/>
  <c r="BZ45" i="35" s="1"/>
  <c r="BZ27" i="35"/>
  <c r="BZ48" i="35" s="1"/>
  <c r="BZ30" i="35"/>
  <c r="BZ51" i="35" s="1"/>
  <c r="BZ25" i="35"/>
  <c r="BZ46" i="35" s="1"/>
  <c r="BZ31" i="35"/>
  <c r="BZ52" i="35" s="1"/>
  <c r="BZ28" i="35"/>
  <c r="BZ49" i="35" s="1"/>
  <c r="BZ26" i="35"/>
  <c r="BZ47" i="35" s="1"/>
  <c r="AO29" i="35"/>
  <c r="AO50" i="35" s="1"/>
  <c r="AO27" i="35"/>
  <c r="AO48" i="35" s="1"/>
  <c r="AO24" i="35"/>
  <c r="AO45" i="35" s="1"/>
  <c r="AO30" i="35"/>
  <c r="AO51" i="35" s="1"/>
  <c r="AO25" i="35"/>
  <c r="AO46" i="35" s="1"/>
  <c r="AO28" i="35"/>
  <c r="AO49" i="35" s="1"/>
  <c r="AO31" i="35"/>
  <c r="AO52" i="35" s="1"/>
  <c r="CE28" i="35"/>
  <c r="CE49" i="35" s="1"/>
  <c r="CE26" i="35"/>
  <c r="CE47" i="35" s="1"/>
  <c r="CE29" i="35"/>
  <c r="CE50" i="35" s="1"/>
  <c r="CE31" i="35"/>
  <c r="CE52" i="35" s="1"/>
  <c r="CE24" i="35"/>
  <c r="CE45" i="35" s="1"/>
  <c r="CE27" i="35"/>
  <c r="CE48" i="35" s="1"/>
  <c r="CE30" i="35"/>
  <c r="CE51" i="35" s="1"/>
  <c r="Z26" i="35"/>
  <c r="Z47" i="35" s="1"/>
  <c r="Z28" i="35"/>
  <c r="Z49" i="35" s="1"/>
  <c r="Z30" i="35"/>
  <c r="Z51" i="35" s="1"/>
  <c r="Z25" i="35"/>
  <c r="Z46" i="35" s="1"/>
  <c r="Z27" i="35"/>
  <c r="Z48" i="35" s="1"/>
  <c r="Z29" i="35"/>
  <c r="Z50" i="35" s="1"/>
  <c r="Z24" i="35"/>
  <c r="Z31" i="35" s="1"/>
  <c r="Z52" i="35" s="1"/>
  <c r="CE25" i="35"/>
  <c r="CE46" i="35" s="1"/>
  <c r="CQ27" i="35"/>
  <c r="CQ48" i="35" s="1"/>
  <c r="BJ30" i="35"/>
  <c r="BJ51" i="35" s="1"/>
  <c r="BE26" i="35"/>
  <c r="BE47" i="35" s="1"/>
  <c r="CO30" i="35"/>
  <c r="CO51" i="35" s="1"/>
  <c r="CM27" i="35"/>
  <c r="CM48" i="35" s="1"/>
  <c r="BV30" i="35"/>
  <c r="BV51" i="35" s="1"/>
  <c r="BI31" i="35"/>
  <c r="BI52" i="35" s="1"/>
  <c r="AR26" i="35"/>
  <c r="AR47" i="35" s="1"/>
  <c r="CL30" i="35"/>
  <c r="CL51" i="35" s="1"/>
  <c r="BT28" i="35"/>
  <c r="BT49" i="35" s="1"/>
  <c r="CJ27" i="35"/>
  <c r="CJ48" i="35" s="1"/>
  <c r="AK29" i="35"/>
  <c r="AK50" i="35" s="1"/>
  <c r="BN27" i="35"/>
  <c r="BN48" i="35" s="1"/>
  <c r="CT25" i="35"/>
  <c r="CT46" i="35" s="1"/>
  <c r="BM26" i="35"/>
  <c r="BM47" i="35" s="1"/>
  <c r="BX25" i="35"/>
  <c r="BX46" i="35" s="1"/>
  <c r="CC29" i="35"/>
  <c r="CC50" i="35" s="1"/>
  <c r="BW29" i="35"/>
  <c r="BW50" i="35" s="1"/>
  <c r="AG29" i="35"/>
  <c r="AG50" i="35" s="1"/>
  <c r="BU27" i="35"/>
  <c r="BU48" i="35" s="1"/>
  <c r="AM27" i="35"/>
  <c r="AM48" i="35" s="1"/>
  <c r="BK31" i="35"/>
  <c r="BK52" i="35" s="1"/>
  <c r="AL26" i="35"/>
  <c r="AL47" i="35" s="1"/>
  <c r="CG31" i="35"/>
  <c r="CG52" i="35" s="1"/>
  <c r="BP29" i="35"/>
  <c r="BP50" i="35" s="1"/>
  <c r="BO30" i="35"/>
  <c r="BO51" i="35" s="1"/>
  <c r="CB26" i="35"/>
  <c r="CB47" i="35" s="1"/>
  <c r="AU25" i="35"/>
  <c r="AU46" i="35" s="1"/>
  <c r="CR25" i="35"/>
  <c r="CR46" i="35" s="1"/>
  <c r="BC25" i="35"/>
  <c r="BC46" i="35" s="1"/>
  <c r="BY24" i="35"/>
  <c r="BY45" i="35" s="1"/>
  <c r="BH27" i="35"/>
  <c r="BH48" i="35" s="1"/>
  <c r="BG28" i="35"/>
  <c r="BG49" i="35" s="1"/>
  <c r="BS26" i="35"/>
  <c r="BS47" i="35" s="1"/>
  <c r="AP25" i="35"/>
  <c r="AP46" i="35" s="1"/>
  <c r="AQ31" i="35"/>
  <c r="AQ52" i="35" s="1"/>
  <c r="CK29" i="35"/>
  <c r="CK50" i="35" s="1"/>
  <c r="BR25" i="35"/>
  <c r="BR46" i="35" s="1"/>
  <c r="CS31" i="35"/>
  <c r="CS52" i="35" s="1"/>
  <c r="BA29" i="35"/>
  <c r="BA50" i="35" s="1"/>
  <c r="AV25" i="35"/>
  <c r="AV46" i="35" s="1"/>
  <c r="CD30" i="35"/>
  <c r="CD51" i="35" s="1"/>
  <c r="AZ31" i="35"/>
  <c r="AZ52" i="35" s="1"/>
  <c r="CP26" i="35"/>
  <c r="CP47" i="35" s="1"/>
  <c r="AY29" i="35"/>
  <c r="AY50" i="35" s="1"/>
  <c r="AC26" i="35"/>
  <c r="AC47" i="35" s="1"/>
  <c r="AC25" i="35"/>
  <c r="AC46" i="35" s="1"/>
  <c r="AC27" i="35"/>
  <c r="AC48" i="35" s="1"/>
  <c r="AC29" i="35"/>
  <c r="AC50" i="35" s="1"/>
  <c r="AC28" i="35"/>
  <c r="AC49" i="35" s="1"/>
  <c r="AC30" i="35"/>
  <c r="AC51" i="35" s="1"/>
  <c r="P26" i="35"/>
  <c r="P47" i="35" s="1"/>
  <c r="P28" i="35"/>
  <c r="P49" i="35" s="1"/>
  <c r="P30" i="35"/>
  <c r="P51" i="35" s="1"/>
  <c r="P25" i="35"/>
  <c r="P46" i="35" s="1"/>
  <c r="P29" i="35"/>
  <c r="P50" i="35" s="1"/>
  <c r="P27" i="35"/>
  <c r="P48" i="35" s="1"/>
  <c r="S25" i="35"/>
  <c r="S46" i="35" s="1"/>
  <c r="S27" i="35"/>
  <c r="S48" i="35" s="1"/>
  <c r="S29" i="35"/>
  <c r="S50" i="35" s="1"/>
  <c r="S26" i="35"/>
  <c r="S47" i="35" s="1"/>
  <c r="S28" i="35"/>
  <c r="S49" i="35" s="1"/>
  <c r="S30" i="35"/>
  <c r="S51" i="35" s="1"/>
  <c r="T26" i="35"/>
  <c r="T47" i="35" s="1"/>
  <c r="T30" i="35"/>
  <c r="T51" i="35" s="1"/>
  <c r="T25" i="35"/>
  <c r="T46" i="35" s="1"/>
  <c r="T27" i="35"/>
  <c r="T48" i="35" s="1"/>
  <c r="T29" i="35"/>
  <c r="T50" i="35" s="1"/>
  <c r="T28" i="35"/>
  <c r="T49" i="35" s="1"/>
  <c r="V25" i="35"/>
  <c r="V46" i="35" s="1"/>
  <c r="V27" i="35"/>
  <c r="V48" i="35" s="1"/>
  <c r="V29" i="35"/>
  <c r="V50" i="35" s="1"/>
  <c r="V26" i="35"/>
  <c r="V47" i="35" s="1"/>
  <c r="V28" i="35"/>
  <c r="V49" i="35" s="1"/>
  <c r="V30" i="35"/>
  <c r="V51" i="35" s="1"/>
  <c r="L27" i="35"/>
  <c r="L48" i="35" s="1"/>
  <c r="L25" i="35"/>
  <c r="L46" i="35" s="1"/>
  <c r="L28" i="35"/>
  <c r="L49" i="35" s="1"/>
  <c r="L29" i="35"/>
  <c r="L50" i="35" s="1"/>
  <c r="L30" i="35"/>
  <c r="L51" i="35" s="1"/>
  <c r="L26" i="35"/>
  <c r="L47" i="35" s="1"/>
  <c r="BJ27" i="35"/>
  <c r="BJ48" i="35" s="1"/>
  <c r="BE28" i="35"/>
  <c r="BE49" i="35" s="1"/>
  <c r="CO27" i="35"/>
  <c r="CO48" i="35" s="1"/>
  <c r="CM26" i="35"/>
  <c r="CM47" i="35" s="1"/>
  <c r="BV26" i="35"/>
  <c r="BV47" i="35" s="1"/>
  <c r="BI29" i="35"/>
  <c r="BI50" i="35" s="1"/>
  <c r="AR28" i="35"/>
  <c r="AR49" i="35" s="1"/>
  <c r="CL29" i="35"/>
  <c r="CL50" i="35" s="1"/>
  <c r="BT30" i="35"/>
  <c r="BT51" i="35" s="1"/>
  <c r="CJ30" i="35"/>
  <c r="CJ51" i="35" s="1"/>
  <c r="AK28" i="35"/>
  <c r="AK49" i="35" s="1"/>
  <c r="S24" i="35"/>
  <c r="S31" i="35" s="1"/>
  <c r="S52" i="35" s="1"/>
  <c r="BN24" i="35"/>
  <c r="BN45" i="35" s="1"/>
  <c r="CT27" i="35"/>
  <c r="CT48" i="35" s="1"/>
  <c r="BM28" i="35"/>
  <c r="BM49" i="35" s="1"/>
  <c r="BX30" i="35"/>
  <c r="BX51" i="35" s="1"/>
  <c r="CC26" i="35"/>
  <c r="CC47" i="35" s="1"/>
  <c r="BW26" i="35"/>
  <c r="BW47" i="35" s="1"/>
  <c r="AG28" i="35"/>
  <c r="AG49" i="35" s="1"/>
  <c r="BU29" i="35"/>
  <c r="BU50" i="35" s="1"/>
  <c r="AM24" i="35"/>
  <c r="AM45" i="35" s="1"/>
  <c r="BK30" i="35"/>
  <c r="BK51" i="35" s="1"/>
  <c r="AL25" i="35"/>
  <c r="AL46" i="35" s="1"/>
  <c r="CG28" i="35"/>
  <c r="CG49" i="35" s="1"/>
  <c r="BP26" i="35"/>
  <c r="BP47" i="35" s="1"/>
  <c r="BO31" i="35"/>
  <c r="BO52" i="35" s="1"/>
  <c r="CB27" i="35"/>
  <c r="CB48" i="35" s="1"/>
  <c r="AU30" i="35"/>
  <c r="CR28" i="35"/>
  <c r="CR49" i="35" s="1"/>
  <c r="BC31" i="35"/>
  <c r="BC52" i="35" s="1"/>
  <c r="BY26" i="35"/>
  <c r="BY47" i="35" s="1"/>
  <c r="BH24" i="35"/>
  <c r="BH45" i="35" s="1"/>
  <c r="BG25" i="35"/>
  <c r="BG46" i="35" s="1"/>
  <c r="BS28" i="35"/>
  <c r="BS49" i="35" s="1"/>
  <c r="AP27" i="35"/>
  <c r="AP48" i="35" s="1"/>
  <c r="AQ28" i="35"/>
  <c r="AQ49" i="35" s="1"/>
  <c r="CK26" i="35"/>
  <c r="CK47" i="35" s="1"/>
  <c r="BR31" i="35"/>
  <c r="BR52" i="35" s="1"/>
  <c r="CS27" i="35"/>
  <c r="CS48" i="35" s="1"/>
  <c r="BA25" i="35"/>
  <c r="BA46" i="35" s="1"/>
  <c r="AV27" i="35"/>
  <c r="AV48" i="35" s="1"/>
  <c r="CD26" i="35"/>
  <c r="CD47" i="35" s="1"/>
  <c r="AZ28" i="35"/>
  <c r="AZ49" i="35" s="1"/>
  <c r="CP31" i="35"/>
  <c r="CP52" i="35" s="1"/>
  <c r="AY27" i="35"/>
  <c r="AY48" i="35" s="1"/>
  <c r="BJ24" i="35"/>
  <c r="BJ45" i="35" s="1"/>
  <c r="BE25" i="35"/>
  <c r="BE46" i="35" s="1"/>
  <c r="CO24" i="35"/>
  <c r="CO45" i="35" s="1"/>
  <c r="CM28" i="35"/>
  <c r="CM49" i="35" s="1"/>
  <c r="BV28" i="35"/>
  <c r="BV49" i="35" s="1"/>
  <c r="BI25" i="35"/>
  <c r="BI46" i="35" s="1"/>
  <c r="AR25" i="35"/>
  <c r="AR46" i="35" s="1"/>
  <c r="CL25" i="35"/>
  <c r="CL46" i="35" s="1"/>
  <c r="BT31" i="35"/>
  <c r="BT52" i="35" s="1"/>
  <c r="CJ25" i="35"/>
  <c r="CJ46" i="35" s="1"/>
  <c r="BN31" i="35"/>
  <c r="BN52" i="35" s="1"/>
  <c r="L31" i="35"/>
  <c r="L52" i="35" s="1"/>
  <c r="CT24" i="35"/>
  <c r="CT45" i="35" s="1"/>
  <c r="BM25" i="35"/>
  <c r="BM46" i="35" s="1"/>
  <c r="BX27" i="35"/>
  <c r="BX48" i="35" s="1"/>
  <c r="CC28" i="35"/>
  <c r="CC49" i="35" s="1"/>
  <c r="BW28" i="35"/>
  <c r="BW49" i="35" s="1"/>
  <c r="AG27" i="35"/>
  <c r="AG48" i="35" s="1"/>
  <c r="BU26" i="35"/>
  <c r="BU47" i="35" s="1"/>
  <c r="AM29" i="35"/>
  <c r="AM50" i="35" s="1"/>
  <c r="BK27" i="35"/>
  <c r="BK48" i="35" s="1"/>
  <c r="AL28" i="35"/>
  <c r="AL49" i="35" s="1"/>
  <c r="CG29" i="35"/>
  <c r="CG50" i="35" s="1"/>
  <c r="BP31" i="35"/>
  <c r="BP52" i="35" s="1"/>
  <c r="BO29" i="35"/>
  <c r="BO50" i="35" s="1"/>
  <c r="CB28" i="35"/>
  <c r="CB49" i="35" s="1"/>
  <c r="AU31" i="35"/>
  <c r="AU52" i="35" s="1"/>
  <c r="CR31" i="35"/>
  <c r="CR52" i="35" s="1"/>
  <c r="BC30" i="35"/>
  <c r="BC51" i="35" s="1"/>
  <c r="BY31" i="35"/>
  <c r="BY52" i="35" s="1"/>
  <c r="BH29" i="35"/>
  <c r="BH50" i="35" s="1"/>
  <c r="BG30" i="35"/>
  <c r="BG51" i="35" s="1"/>
  <c r="BS25" i="35"/>
  <c r="BS46" i="35" s="1"/>
  <c r="AP24" i="35"/>
  <c r="AP45" i="35" s="1"/>
  <c r="AQ25" i="35"/>
  <c r="AQ46" i="35" s="1"/>
  <c r="CK28" i="35"/>
  <c r="CK49" i="35" s="1"/>
  <c r="BR30" i="35"/>
  <c r="BR51" i="35" s="1"/>
  <c r="CS29" i="35"/>
  <c r="CS50" i="35" s="1"/>
  <c r="BA30" i="35"/>
  <c r="BA51" i="35" s="1"/>
  <c r="AV24" i="35"/>
  <c r="AV45" i="35" s="1"/>
  <c r="CD28" i="35"/>
  <c r="CD49" i="35" s="1"/>
  <c r="AZ25" i="35"/>
  <c r="AZ46" i="35" s="1"/>
  <c r="CP25" i="35"/>
  <c r="CP46" i="35" s="1"/>
  <c r="AY24" i="35"/>
  <c r="AY45" i="35" s="1"/>
  <c r="BJ29" i="35"/>
  <c r="BJ50" i="35" s="1"/>
  <c r="BE30" i="35"/>
  <c r="BE51" i="35" s="1"/>
  <c r="CO26" i="35"/>
  <c r="CO47" i="35" s="1"/>
  <c r="CM25" i="35"/>
  <c r="CM46" i="35" s="1"/>
  <c r="BV25" i="35"/>
  <c r="BV46" i="35" s="1"/>
  <c r="BI30" i="35"/>
  <c r="BI51" i="35" s="1"/>
  <c r="AR30" i="35"/>
  <c r="AR51" i="35" s="1"/>
  <c r="CL26" i="35"/>
  <c r="CL47" i="35" s="1"/>
  <c r="BT27" i="35"/>
  <c r="BT48" i="35" s="1"/>
  <c r="CJ31" i="35"/>
  <c r="CJ52" i="35" s="1"/>
  <c r="AK25" i="35"/>
  <c r="AK46" i="35" s="1"/>
  <c r="BN30" i="35"/>
  <c r="BN51" i="35" s="1"/>
  <c r="CT29" i="35"/>
  <c r="CT50" i="35" s="1"/>
  <c r="BM30" i="35"/>
  <c r="BM51" i="35" s="1"/>
  <c r="BX24" i="35"/>
  <c r="BX45" i="35" s="1"/>
  <c r="CC25" i="35"/>
  <c r="CC46" i="35" s="1"/>
  <c r="BW25" i="35"/>
  <c r="BW46" i="35" s="1"/>
  <c r="AG26" i="35"/>
  <c r="AG47" i="35" s="1"/>
  <c r="BU28" i="35"/>
  <c r="BU49" i="35" s="1"/>
  <c r="AM26" i="35"/>
  <c r="AM47" i="35" s="1"/>
  <c r="BK24" i="35"/>
  <c r="BK45" i="35" s="1"/>
  <c r="AL30" i="35"/>
  <c r="AL51" i="35" s="1"/>
  <c r="CG25" i="35"/>
  <c r="CG46" i="35" s="1"/>
  <c r="BP28" i="35"/>
  <c r="BP49" i="35" s="1"/>
  <c r="BO24" i="35"/>
  <c r="BO45" i="35" s="1"/>
  <c r="CB31" i="35"/>
  <c r="CB52" i="35" s="1"/>
  <c r="AU27" i="35"/>
  <c r="AU48" i="35" s="1"/>
  <c r="CR27" i="35"/>
  <c r="CR48" i="35" s="1"/>
  <c r="BC27" i="35"/>
  <c r="BC48" i="35" s="1"/>
  <c r="BY28" i="35"/>
  <c r="BY49" i="35" s="1"/>
  <c r="BH26" i="35"/>
  <c r="BH47" i="35" s="1"/>
  <c r="BG29" i="35"/>
  <c r="BG50" i="35" s="1"/>
  <c r="BS30" i="35"/>
  <c r="BS51" i="35" s="1"/>
  <c r="AP30" i="35"/>
  <c r="AP51" i="35" s="1"/>
  <c r="AQ30" i="35"/>
  <c r="AQ51" i="35" s="1"/>
  <c r="CK25" i="35"/>
  <c r="CK46" i="35" s="1"/>
  <c r="BR27" i="35"/>
  <c r="BR48" i="35" s="1"/>
  <c r="CS26" i="35"/>
  <c r="CS47" i="35" s="1"/>
  <c r="BA27" i="35"/>
  <c r="BA48" i="35" s="1"/>
  <c r="AV29" i="35"/>
  <c r="AV50" i="35" s="1"/>
  <c r="CD25" i="35"/>
  <c r="CD46" i="35" s="1"/>
  <c r="AZ30" i="35"/>
  <c r="AZ51" i="35" s="1"/>
  <c r="CP30" i="35"/>
  <c r="CP51" i="35" s="1"/>
  <c r="AY26" i="35"/>
  <c r="AY47" i="35" s="1"/>
  <c r="N25" i="35"/>
  <c r="N46" i="35" s="1"/>
  <c r="N27" i="35"/>
  <c r="N48" i="35" s="1"/>
  <c r="N29" i="35"/>
  <c r="N50" i="35" s="1"/>
  <c r="N26" i="35"/>
  <c r="N47" i="35" s="1"/>
  <c r="N28" i="35"/>
  <c r="N49" i="35" s="1"/>
  <c r="N30" i="35"/>
  <c r="N51" i="35" s="1"/>
  <c r="AF27" i="35"/>
  <c r="AF48" i="35" s="1"/>
  <c r="AF26" i="35"/>
  <c r="AF47" i="35" s="1"/>
  <c r="AF28" i="35"/>
  <c r="AF49" i="35" s="1"/>
  <c r="AF30" i="35"/>
  <c r="AF51" i="35" s="1"/>
  <c r="AF29" i="35"/>
  <c r="AF50" i="35" s="1"/>
  <c r="AF25" i="35"/>
  <c r="AF46" i="35" s="1"/>
  <c r="BJ28" i="35"/>
  <c r="BJ49" i="35" s="1"/>
  <c r="BE31" i="35"/>
  <c r="BE52" i="35" s="1"/>
  <c r="CO31" i="35"/>
  <c r="CO52" i="35" s="1"/>
  <c r="CM30" i="35"/>
  <c r="CM51" i="35" s="1"/>
  <c r="BV27" i="35"/>
  <c r="BV48" i="35" s="1"/>
  <c r="BI27" i="35"/>
  <c r="BI48" i="35" s="1"/>
  <c r="AR27" i="35"/>
  <c r="AR48" i="35" s="1"/>
  <c r="CL28" i="35"/>
  <c r="CL49" i="35" s="1"/>
  <c r="BT24" i="35"/>
  <c r="BT45" i="35" s="1"/>
  <c r="CJ28" i="35"/>
  <c r="CJ49" i="35" s="1"/>
  <c r="AK30" i="35"/>
  <c r="AK51" i="35" s="1"/>
  <c r="BN29" i="35"/>
  <c r="BN50" i="35" s="1"/>
  <c r="CT30" i="35"/>
  <c r="CT51" i="35" s="1"/>
  <c r="BM27" i="35"/>
  <c r="BM48" i="35" s="1"/>
  <c r="AC24" i="35"/>
  <c r="AC31" i="35" s="1"/>
  <c r="AC52" i="35" s="1"/>
  <c r="BX29" i="35"/>
  <c r="BX50" i="35" s="1"/>
  <c r="CC30" i="35"/>
  <c r="CC51" i="35" s="1"/>
  <c r="BW30" i="35"/>
  <c r="BW51" i="35" s="1"/>
  <c r="AG24" i="35"/>
  <c r="AG45" i="35" s="1"/>
  <c r="BU25" i="35"/>
  <c r="BU46" i="35" s="1"/>
  <c r="AM28" i="35"/>
  <c r="AM49" i="35" s="1"/>
  <c r="BK29" i="35"/>
  <c r="BK50" i="35" s="1"/>
  <c r="AL27" i="35"/>
  <c r="AL48" i="35" s="1"/>
  <c r="CG30" i="35"/>
  <c r="CG51" i="35" s="1"/>
  <c r="BP25" i="35"/>
  <c r="BP46" i="35" s="1"/>
  <c r="BO27" i="35"/>
  <c r="BO48" i="35" s="1"/>
  <c r="CB25" i="35"/>
  <c r="CB46" i="35" s="1"/>
  <c r="AU24" i="35"/>
  <c r="AU45" i="35" s="1"/>
  <c r="CR30" i="35"/>
  <c r="CR51" i="35" s="1"/>
  <c r="BC24" i="35"/>
  <c r="BC45" i="35" s="1"/>
  <c r="BY29" i="35"/>
  <c r="BY50" i="35" s="1"/>
  <c r="BH31" i="35"/>
  <c r="BH52" i="35" s="1"/>
  <c r="BG24" i="35"/>
  <c r="BG45" i="35" s="1"/>
  <c r="BS31" i="35"/>
  <c r="BS52" i="35" s="1"/>
  <c r="AP29" i="35"/>
  <c r="AP50" i="35" s="1"/>
  <c r="P24" i="35"/>
  <c r="P31" i="35" s="1"/>
  <c r="P52" i="35" s="1"/>
  <c r="AQ24" i="35"/>
  <c r="CK30" i="35"/>
  <c r="CK51" i="35" s="1"/>
  <c r="BR24" i="35"/>
  <c r="BR45" i="35" s="1"/>
  <c r="CS28" i="35"/>
  <c r="CS49" i="35" s="1"/>
  <c r="BA24" i="35"/>
  <c r="BA45" i="35" s="1"/>
  <c r="AV26" i="35"/>
  <c r="AV47" i="35" s="1"/>
  <c r="CD27" i="35"/>
  <c r="CD48" i="35" s="1"/>
  <c r="AZ27" i="35"/>
  <c r="AZ48" i="35" s="1"/>
  <c r="CP27" i="35"/>
  <c r="CP48" i="35" s="1"/>
  <c r="AY28" i="35"/>
  <c r="AY49" i="35" s="1"/>
  <c r="X26" i="35"/>
  <c r="X47" i="35" s="1"/>
  <c r="X28" i="35"/>
  <c r="X49" i="35" s="1"/>
  <c r="X30" i="35"/>
  <c r="X51" i="35" s="1"/>
  <c r="X27" i="35"/>
  <c r="X48" i="35" s="1"/>
  <c r="X25" i="35"/>
  <c r="X46" i="35" s="1"/>
  <c r="X29" i="35"/>
  <c r="X50" i="35" s="1"/>
  <c r="Q29" i="35"/>
  <c r="Q50" i="35" s="1"/>
  <c r="Q26" i="35"/>
  <c r="Q47" i="35" s="1"/>
  <c r="Q28" i="35"/>
  <c r="Q49" i="35" s="1"/>
  <c r="Q30" i="35"/>
  <c r="Q51" i="35" s="1"/>
  <c r="Q25" i="35"/>
  <c r="Q46" i="35" s="1"/>
  <c r="Q27" i="35"/>
  <c r="Q48" i="35" s="1"/>
  <c r="Y25" i="35"/>
  <c r="Y46" i="35" s="1"/>
  <c r="Y29" i="35"/>
  <c r="Y50" i="35" s="1"/>
  <c r="Y26" i="35"/>
  <c r="Y47" i="35" s="1"/>
  <c r="Y28" i="35"/>
  <c r="Y49" i="35" s="1"/>
  <c r="Y30" i="35"/>
  <c r="Y51" i="35" s="1"/>
  <c r="Y27" i="35"/>
  <c r="Y48" i="35" s="1"/>
  <c r="AD25" i="35"/>
  <c r="AD46" i="35" s="1"/>
  <c r="AD27" i="35"/>
  <c r="AD48" i="35" s="1"/>
  <c r="AD29" i="35"/>
  <c r="AD50" i="35" s="1"/>
  <c r="AD26" i="35"/>
  <c r="AD47" i="35" s="1"/>
  <c r="AD28" i="35"/>
  <c r="AD49" i="35" s="1"/>
  <c r="AD30" i="35"/>
  <c r="AD51" i="35" s="1"/>
  <c r="O26" i="35"/>
  <c r="O47" i="35" s="1"/>
  <c r="O28" i="35"/>
  <c r="O49" i="35" s="1"/>
  <c r="O30" i="35"/>
  <c r="O51" i="35" s="1"/>
  <c r="O25" i="35"/>
  <c r="O46" i="35" s="1"/>
  <c r="O27" i="35"/>
  <c r="O48" i="35" s="1"/>
  <c r="O29" i="35"/>
  <c r="O50" i="35" s="1"/>
  <c r="M25" i="35"/>
  <c r="M46" i="35" s="1"/>
  <c r="M27" i="35"/>
  <c r="M48" i="35" s="1"/>
  <c r="M29" i="35"/>
  <c r="M50" i="35" s="1"/>
  <c r="M28" i="35"/>
  <c r="M49" i="35" s="1"/>
  <c r="M30" i="35"/>
  <c r="M51" i="35" s="1"/>
  <c r="M26" i="35"/>
  <c r="M47" i="35" s="1"/>
  <c r="BJ25" i="35"/>
  <c r="BJ46" i="35" s="1"/>
  <c r="BE27" i="35"/>
  <c r="BE48" i="35" s="1"/>
  <c r="CO29" i="35"/>
  <c r="CO50" i="35" s="1"/>
  <c r="CM29" i="35"/>
  <c r="CM50" i="35" s="1"/>
  <c r="BV24" i="35"/>
  <c r="BV45" i="35" s="1"/>
  <c r="BI24" i="35"/>
  <c r="BI45" i="35" s="1"/>
  <c r="AR24" i="35"/>
  <c r="CL27" i="35"/>
  <c r="CL48" i="35" s="1"/>
  <c r="BT29" i="35"/>
  <c r="BT50" i="35" s="1"/>
  <c r="CJ24" i="35"/>
  <c r="CJ45" i="35" s="1"/>
  <c r="AK27" i="35"/>
  <c r="AK48" i="35" s="1"/>
  <c r="BN26" i="35"/>
  <c r="BN47" i="35" s="1"/>
  <c r="CT31" i="35"/>
  <c r="CT52" i="35" s="1"/>
  <c r="BM24" i="35"/>
  <c r="BM45" i="35" s="1"/>
  <c r="BX31" i="35"/>
  <c r="BX52" i="35" s="1"/>
  <c r="CC31" i="35"/>
  <c r="CC52" i="35" s="1"/>
  <c r="BW31" i="35"/>
  <c r="BW52" i="35" s="1"/>
  <c r="AG25" i="35"/>
  <c r="AG46" i="35" s="1"/>
  <c r="BU30" i="35"/>
  <c r="BU51" i="35" s="1"/>
  <c r="AM25" i="35"/>
  <c r="AM46" i="35" s="1"/>
  <c r="BK26" i="35"/>
  <c r="BK47" i="35" s="1"/>
  <c r="AL24" i="35"/>
  <c r="AL45" i="35" s="1"/>
  <c r="CG27" i="35"/>
  <c r="CG48" i="35" s="1"/>
  <c r="BP30" i="35"/>
  <c r="BP51" i="35" s="1"/>
  <c r="BO26" i="35"/>
  <c r="BO47" i="35" s="1"/>
  <c r="CB30" i="35"/>
  <c r="CB51" i="35" s="1"/>
  <c r="AU29" i="35"/>
  <c r="AU50" i="35" s="1"/>
  <c r="CR24" i="35"/>
  <c r="CR45" i="35" s="1"/>
  <c r="BC29" i="35"/>
  <c r="BC50" i="35" s="1"/>
  <c r="BY25" i="35"/>
  <c r="BY46" i="35" s="1"/>
  <c r="BH28" i="35"/>
  <c r="BH49" i="35" s="1"/>
  <c r="BG31" i="35"/>
  <c r="BG52" i="35" s="1"/>
  <c r="BS27" i="35"/>
  <c r="BS48" i="35" s="1"/>
  <c r="AP26" i="35"/>
  <c r="AP47" i="35" s="1"/>
  <c r="AQ29" i="35"/>
  <c r="AQ50" i="35" s="1"/>
  <c r="CK31" i="35"/>
  <c r="CK52" i="35" s="1"/>
  <c r="BR29" i="35"/>
  <c r="BR50" i="35" s="1"/>
  <c r="CS30" i="35"/>
  <c r="CS51" i="35" s="1"/>
  <c r="BA26" i="35"/>
  <c r="BA47" i="35" s="1"/>
  <c r="AV31" i="35"/>
  <c r="AV52" i="35" s="1"/>
  <c r="CD24" i="35"/>
  <c r="CD45" i="35" s="1"/>
  <c r="AZ24" i="35"/>
  <c r="AZ45" i="35" s="1"/>
  <c r="CP24" i="35"/>
  <c r="CP45" i="35" s="1"/>
  <c r="AY25" i="35"/>
  <c r="AY46" i="35" s="1"/>
  <c r="U25" i="35"/>
  <c r="U46" i="35" s="1"/>
  <c r="U27" i="35"/>
  <c r="U48" i="35" s="1"/>
  <c r="U29" i="35"/>
  <c r="U50" i="35" s="1"/>
  <c r="U30" i="35"/>
  <c r="U51" i="35" s="1"/>
  <c r="U26" i="35"/>
  <c r="U47" i="35" s="1"/>
  <c r="U28" i="35"/>
  <c r="U49" i="35" s="1"/>
  <c r="V24" i="35"/>
  <c r="AF24" i="35"/>
  <c r="AF31" i="35" s="1"/>
  <c r="AF52" i="35" s="1"/>
  <c r="AQ48" i="13"/>
  <c r="U30" i="22"/>
  <c r="AY30" i="22"/>
  <c r="BH48" i="13"/>
  <c r="CI30" i="22"/>
  <c r="AR30" i="22"/>
  <c r="M30" i="22"/>
  <c r="AN48" i="13"/>
  <c r="M12" i="23"/>
  <c r="AB12" i="23"/>
  <c r="N12" i="23"/>
  <c r="AJ12" i="23"/>
  <c r="O12" i="23"/>
  <c r="AR12" i="23"/>
  <c r="P12" i="23"/>
  <c r="AZ12" i="23"/>
  <c r="BH12" i="23"/>
  <c r="BP12" i="23"/>
  <c r="Q12" i="23"/>
  <c r="R12" i="23"/>
  <c r="S12" i="23"/>
  <c r="S12" i="22" s="1"/>
  <c r="T12" i="23"/>
  <c r="CL12" i="23"/>
  <c r="BM12" i="23"/>
  <c r="CJ12" i="23"/>
  <c r="X12" i="23"/>
  <c r="CT12" i="23"/>
  <c r="BS12" i="23"/>
  <c r="CD12" i="23"/>
  <c r="BR12" i="23"/>
  <c r="CG12" i="23"/>
  <c r="AX12" i="23"/>
  <c r="BE12" i="23"/>
  <c r="CB12" i="23"/>
  <c r="CN12" i="23"/>
  <c r="BN12" i="23"/>
  <c r="BK12" i="23"/>
  <c r="BF12" i="23"/>
  <c r="BJ12" i="23"/>
  <c r="BY12" i="23"/>
  <c r="AF12" i="23"/>
  <c r="CU12" i="23"/>
  <c r="AW12" i="23"/>
  <c r="BT12" i="23"/>
  <c r="AP12" i="23"/>
  <c r="BC12" i="23"/>
  <c r="CE12" i="23"/>
  <c r="AH12" i="23"/>
  <c r="BB12" i="23"/>
  <c r="CM12" i="23"/>
  <c r="BQ12" i="23"/>
  <c r="AQ12" i="23"/>
  <c r="CS12" i="23"/>
  <c r="AG12" i="23"/>
  <c r="AM12" i="23"/>
  <c r="AL12" i="23"/>
  <c r="W12" i="23"/>
  <c r="CH12" i="23"/>
  <c r="CR12" i="23"/>
  <c r="CF12" i="23"/>
  <c r="BZ12" i="23"/>
  <c r="CO12" i="23"/>
  <c r="BO12" i="23"/>
  <c r="AO12" i="23"/>
  <c r="BL12" i="23"/>
  <c r="AU12" i="23"/>
  <c r="AU12" i="22" s="1"/>
  <c r="AY12" i="23"/>
  <c r="AT12" i="23"/>
  <c r="BG12" i="23"/>
  <c r="BI12" i="23"/>
  <c r="BD12" i="23"/>
  <c r="AA12" i="23"/>
  <c r="BA12" i="23"/>
  <c r="V12" i="23"/>
  <c r="AK12" i="23"/>
  <c r="BU12" i="23"/>
  <c r="CA12" i="23"/>
  <c r="CK12" i="23"/>
  <c r="AV12" i="23"/>
  <c r="BW12" i="23"/>
  <c r="CQ12" i="23"/>
  <c r="AE12" i="23"/>
  <c r="CP12" i="23"/>
  <c r="AD12" i="23"/>
  <c r="BV12" i="23"/>
  <c r="AS12" i="23"/>
  <c r="CC12" i="23"/>
  <c r="AN12" i="23"/>
  <c r="CI12" i="23"/>
  <c r="CV12" i="23"/>
  <c r="AC12" i="23"/>
  <c r="AI12" i="23"/>
  <c r="BX12" i="23"/>
  <c r="BX12" i="22" s="1"/>
  <c r="Z12" i="23"/>
  <c r="U12" i="23"/>
  <c r="Y12" i="23"/>
  <c r="AP48" i="13"/>
  <c r="BB48" i="13"/>
  <c r="CI77" i="13"/>
  <c r="X48" i="13"/>
  <c r="AM48" i="13"/>
  <c r="BQ48" i="13"/>
  <c r="AN30" i="22"/>
  <c r="V30" i="22"/>
  <c r="AU30" i="22"/>
  <c r="BO30" i="22"/>
  <c r="CD48" i="13"/>
  <c r="P30" i="22"/>
  <c r="CF77" i="13"/>
  <c r="CJ48" i="13"/>
  <c r="AH48" i="13"/>
  <c r="AG48" i="13"/>
  <c r="BA29" i="22"/>
  <c r="BC29" i="22"/>
  <c r="BJ29" i="22"/>
  <c r="Z29" i="22"/>
  <c r="AW29" i="22"/>
  <c r="CO29" i="22"/>
  <c r="AD29" i="22"/>
  <c r="BH29" i="22"/>
  <c r="AQ29" i="22"/>
  <c r="AT48" i="13"/>
  <c r="AX48" i="13"/>
  <c r="AO77" i="13"/>
  <c r="W29" i="22"/>
  <c r="V48" i="13"/>
  <c r="CF29" i="22"/>
  <c r="AE29" i="22"/>
  <c r="AU29" i="22"/>
  <c r="Y29" i="22"/>
  <c r="X29" i="22"/>
  <c r="M29" i="22"/>
  <c r="CE29" i="22"/>
  <c r="BN29" i="22"/>
  <c r="AM29" i="22"/>
  <c r="AT29" i="22"/>
  <c r="BG29" i="22"/>
  <c r="AP29" i="22"/>
  <c r="CL29" i="22"/>
  <c r="AK29" i="22"/>
  <c r="N29" i="22"/>
  <c r="AZ29" i="22"/>
  <c r="L29" i="22"/>
  <c r="CC48" i="13"/>
  <c r="CT48" i="13"/>
  <c r="BO29" i="22"/>
  <c r="CC29" i="22"/>
  <c r="CB29" i="22"/>
  <c r="AX29" i="22"/>
  <c r="CK48" i="13"/>
  <c r="CA48" i="13"/>
  <c r="BU29" i="22"/>
  <c r="BT29" i="22"/>
  <c r="BF48" i="13"/>
  <c r="BS48" i="13"/>
  <c r="V29" i="22"/>
  <c r="BS29" i="22"/>
  <c r="AH30" i="22"/>
  <c r="BX30" i="22"/>
  <c r="BJ30" i="22"/>
  <c r="BP30" i="22"/>
  <c r="BS30" i="22"/>
  <c r="BO48" i="13"/>
  <c r="Y48" i="13"/>
  <c r="AK48" i="13"/>
  <c r="AY48" i="13"/>
  <c r="N30" i="22"/>
  <c r="BG48" i="13"/>
  <c r="CI48" i="13"/>
  <c r="CS48" i="13"/>
  <c r="AJ48" i="13"/>
  <c r="AU48" i="13"/>
  <c r="BM48" i="13"/>
  <c r="CB30" i="22"/>
  <c r="CM77" i="13"/>
  <c r="AV77" i="13"/>
  <c r="CE77" i="13"/>
  <c r="BL77" i="13"/>
  <c r="CK77" i="13"/>
  <c r="BK30" i="22"/>
  <c r="BY77" i="13"/>
  <c r="BH77" i="13"/>
  <c r="BF77" i="13"/>
  <c r="BV30" i="22"/>
  <c r="BA77" i="13"/>
  <c r="AG77" i="13"/>
  <c r="X30" i="22"/>
  <c r="AE48" i="13"/>
  <c r="AE77" i="13"/>
  <c r="AX77" i="13"/>
  <c r="CS30" i="22"/>
  <c r="CC77" i="13"/>
  <c r="CN30" i="22"/>
  <c r="BR48" i="13"/>
  <c r="BV48" i="13"/>
  <c r="CH48" i="13"/>
  <c r="BJ77" i="13"/>
  <c r="M77" i="13"/>
  <c r="BZ77" i="13"/>
  <c r="AK77" i="13"/>
  <c r="Q77" i="13"/>
  <c r="AI77" i="13"/>
  <c r="CG30" i="22"/>
  <c r="BR30" i="22"/>
  <c r="BU77" i="13"/>
  <c r="CU30" i="22"/>
  <c r="Y30" i="22"/>
  <c r="CF30" i="22"/>
  <c r="P48" i="13"/>
  <c r="S48" i="13"/>
  <c r="CO30" i="22"/>
  <c r="P77" i="13"/>
  <c r="R77" i="13"/>
  <c r="AX30" i="22"/>
  <c r="U77" i="13"/>
  <c r="BX77" i="13"/>
  <c r="Q48" i="13"/>
  <c r="AV48" i="13"/>
  <c r="M48" i="13"/>
  <c r="AI48" i="13"/>
  <c r="N48" i="13"/>
  <c r="AA48" i="13"/>
  <c r="Z48" i="13"/>
  <c r="AD77" i="13"/>
  <c r="CM48" i="13"/>
  <c r="BP77" i="13"/>
  <c r="CB48" i="13"/>
  <c r="BL48" i="13"/>
  <c r="CU48" i="13"/>
  <c r="CE48" i="13"/>
  <c r="BN48" i="13"/>
  <c r="BV77" i="13"/>
  <c r="BD77" i="13"/>
  <c r="AP77" i="13"/>
  <c r="AY77" i="13"/>
  <c r="CR48" i="13"/>
  <c r="W48" i="13"/>
  <c r="BY336" i="13"/>
  <c r="BY48" i="13"/>
  <c r="BU48" i="13"/>
  <c r="CG336" i="13"/>
  <c r="CG48" i="13"/>
  <c r="AR336" i="13"/>
  <c r="AR48" i="13"/>
  <c r="AJ77" i="13"/>
  <c r="AA77" i="13"/>
  <c r="AB77" i="13"/>
  <c r="AH77" i="13"/>
  <c r="BE77" i="13"/>
  <c r="AQ77" i="13"/>
  <c r="CB77" i="13"/>
  <c r="CQ77" i="13"/>
  <c r="V77" i="13"/>
  <c r="CO336" i="13"/>
  <c r="CO48" i="13"/>
  <c r="BK48" i="13"/>
  <c r="BW48" i="13"/>
  <c r="CG77" i="13"/>
  <c r="BI336" i="13"/>
  <c r="BI48" i="13"/>
  <c r="T336" i="13"/>
  <c r="T48" i="13"/>
  <c r="CL48" i="13"/>
  <c r="BE48" i="13"/>
  <c r="O48" i="13"/>
  <c r="AB336" i="13"/>
  <c r="AB48" i="13"/>
  <c r="AW48" i="13"/>
  <c r="CA77" i="13"/>
  <c r="AF77" i="13"/>
  <c r="AS77" i="13"/>
  <c r="S77" i="13"/>
  <c r="BQ77" i="13"/>
  <c r="T77" i="13"/>
  <c r="Z77" i="13"/>
  <c r="O77" i="13"/>
  <c r="BO77" i="13"/>
  <c r="CT77" i="13"/>
  <c r="BS77" i="13"/>
  <c r="BT48" i="13"/>
  <c r="AZ336" i="13"/>
  <c r="AZ48" i="13"/>
  <c r="BJ48" i="13"/>
  <c r="AS336" i="13"/>
  <c r="AS48" i="13"/>
  <c r="AO48" i="13"/>
  <c r="BA336" i="13"/>
  <c r="BA48" i="13"/>
  <c r="BC77" i="13"/>
  <c r="AU77" i="13"/>
  <c r="Y77" i="13"/>
  <c r="X77" i="13"/>
  <c r="AW77" i="13"/>
  <c r="CO77" i="13"/>
  <c r="L24" i="44"/>
  <c r="L48" i="13"/>
  <c r="L49" i="13" s="1"/>
  <c r="AF48" i="13"/>
  <c r="AD48" i="13"/>
  <c r="AL48" i="13"/>
  <c r="U336" i="13"/>
  <c r="U48" i="13"/>
  <c r="AL77" i="13"/>
  <c r="CU77" i="13"/>
  <c r="N77" i="13"/>
  <c r="CH77" i="13"/>
  <c r="BI77" i="13"/>
  <c r="AR77" i="13"/>
  <c r="BT77" i="13"/>
  <c r="CF336" i="13"/>
  <c r="CF48" i="13"/>
  <c r="BD48" i="13"/>
  <c r="R48" i="13"/>
  <c r="AM77" i="13"/>
  <c r="BG77" i="13"/>
  <c r="CD77" i="13"/>
  <c r="CS77" i="13"/>
  <c r="CR77" i="13"/>
  <c r="BR77" i="13"/>
  <c r="CP77" i="13"/>
  <c r="BK77" i="13"/>
  <c r="AZ77" i="13"/>
  <c r="AC336" i="13"/>
  <c r="AC48" i="13"/>
  <c r="BC48" i="13"/>
  <c r="BZ48" i="13"/>
  <c r="BP48" i="13"/>
  <c r="CP48" i="13"/>
  <c r="CQ48" i="13"/>
  <c r="BX336" i="13"/>
  <c r="BX48" i="13"/>
  <c r="CN48" i="13"/>
  <c r="AT77" i="13"/>
  <c r="CN77" i="13"/>
  <c r="BN77" i="13"/>
  <c r="CJ77" i="13"/>
  <c r="BW77" i="13"/>
  <c r="CL77" i="13"/>
  <c r="BB77" i="13"/>
  <c r="AC77" i="13"/>
  <c r="W77" i="13"/>
  <c r="AN77" i="13"/>
  <c r="L77" i="13"/>
  <c r="W30" i="22"/>
  <c r="BM77" i="13"/>
  <c r="AJ30" i="22"/>
  <c r="Z30" i="22"/>
  <c r="Q30" i="22"/>
  <c r="BZ30" i="22"/>
  <c r="BC30" i="22"/>
  <c r="BD30" i="22"/>
  <c r="AO30" i="22"/>
  <c r="CR30" i="22"/>
  <c r="M205" i="23"/>
  <c r="M206" i="23" s="1"/>
  <c r="AC29" i="22"/>
  <c r="AL59" i="23"/>
  <c r="AL62" i="23" s="1"/>
  <c r="AM59" i="23"/>
  <c r="AS120" i="13"/>
  <c r="AS119" i="13"/>
  <c r="CM120" i="13"/>
  <c r="CM119" i="13"/>
  <c r="O120" i="13"/>
  <c r="O119" i="13"/>
  <c r="T119" i="13"/>
  <c r="T120" i="13"/>
  <c r="BW120" i="13"/>
  <c r="BW119" i="13"/>
  <c r="BK120" i="13"/>
  <c r="BK119" i="13"/>
  <c r="BP119" i="13"/>
  <c r="BP120" i="13"/>
  <c r="CB120" i="13"/>
  <c r="CB119" i="13"/>
  <c r="BC120" i="13"/>
  <c r="BC119" i="13"/>
  <c r="BS120" i="13"/>
  <c r="BS119" i="13"/>
  <c r="AU120" i="13"/>
  <c r="AU119" i="13"/>
  <c r="AZ119" i="13"/>
  <c r="AZ120" i="13"/>
  <c r="CS120" i="13"/>
  <c r="CS119" i="13"/>
  <c r="BJ120" i="13"/>
  <c r="BJ119" i="13"/>
  <c r="BN120" i="13"/>
  <c r="BN119" i="13"/>
  <c r="AT120" i="13"/>
  <c r="AT119" i="13"/>
  <c r="R120" i="13"/>
  <c r="R119" i="13"/>
  <c r="BH119" i="13"/>
  <c r="BH120" i="13"/>
  <c r="CT120" i="13"/>
  <c r="CT119" i="13"/>
  <c r="BI120" i="13"/>
  <c r="BI119" i="13"/>
  <c r="CF119" i="13"/>
  <c r="CF120" i="13"/>
  <c r="Z120" i="13"/>
  <c r="Z119" i="13"/>
  <c r="AI120" i="13"/>
  <c r="AI119" i="13"/>
  <c r="Y120" i="13"/>
  <c r="Y119" i="13"/>
  <c r="CI120" i="13"/>
  <c r="CI119" i="13"/>
  <c r="AG120" i="13"/>
  <c r="AG119" i="13"/>
  <c r="AW120" i="13"/>
  <c r="AW119" i="13"/>
  <c r="BZ120" i="13"/>
  <c r="BZ119" i="13"/>
  <c r="CR120" i="13"/>
  <c r="CR119" i="13"/>
  <c r="AE120" i="13"/>
  <c r="AE119" i="13"/>
  <c r="AJ119" i="13"/>
  <c r="AJ120" i="13"/>
  <c r="BE120" i="13"/>
  <c r="BE119" i="13"/>
  <c r="CO120" i="13"/>
  <c r="CO119" i="13"/>
  <c r="AA120" i="13"/>
  <c r="AA119" i="13"/>
  <c r="AK120" i="13"/>
  <c r="AK119" i="13"/>
  <c r="BX119" i="13"/>
  <c r="BX120" i="13"/>
  <c r="BL120" i="13"/>
  <c r="BL119" i="13"/>
  <c r="CG120" i="13"/>
  <c r="CG119" i="13"/>
  <c r="CA120" i="13"/>
  <c r="CA119" i="13"/>
  <c r="BY120" i="13"/>
  <c r="BY119" i="13"/>
  <c r="BD120" i="13"/>
  <c r="BD119" i="13"/>
  <c r="AP120" i="13"/>
  <c r="AP119" i="13"/>
  <c r="BQ120" i="13"/>
  <c r="BQ119" i="13"/>
  <c r="CP120" i="13"/>
  <c r="CP119" i="13"/>
  <c r="P120" i="13"/>
  <c r="P119" i="13"/>
  <c r="CD120" i="13"/>
  <c r="CD119" i="13"/>
  <c r="BB120" i="13"/>
  <c r="BB119" i="13"/>
  <c r="CE120" i="13"/>
  <c r="CE119" i="13"/>
  <c r="L120" i="13"/>
  <c r="CQ120" i="13"/>
  <c r="CQ119" i="13"/>
  <c r="CC120" i="13"/>
  <c r="CC119" i="13"/>
  <c r="AX120" i="13"/>
  <c r="AX119" i="13"/>
  <c r="CH120" i="13"/>
  <c r="CH119" i="13"/>
  <c r="BU120" i="13"/>
  <c r="BU119" i="13"/>
  <c r="AH120" i="13"/>
  <c r="AH119" i="13"/>
  <c r="AQ120" i="13"/>
  <c r="AQ119" i="13"/>
  <c r="W120" i="13"/>
  <c r="W119" i="13"/>
  <c r="BV120" i="13"/>
  <c r="BV119" i="13"/>
  <c r="AO120" i="13"/>
  <c r="AO119" i="13"/>
  <c r="BF120" i="13"/>
  <c r="BF119" i="13"/>
  <c r="Q120" i="13"/>
  <c r="Q119" i="13"/>
  <c r="N120" i="13"/>
  <c r="N119" i="13"/>
  <c r="BA120" i="13"/>
  <c r="BA119" i="13"/>
  <c r="AF120" i="13"/>
  <c r="AF119" i="13"/>
  <c r="AB119" i="13"/>
  <c r="AB120" i="13"/>
  <c r="BT120" i="13"/>
  <c r="BT119" i="13"/>
  <c r="CN119" i="13"/>
  <c r="CN120" i="13"/>
  <c r="U120" i="13"/>
  <c r="U119" i="13"/>
  <c r="AN120" i="13"/>
  <c r="AN119" i="13"/>
  <c r="M120" i="13"/>
  <c r="M119" i="13"/>
  <c r="BG120" i="13"/>
  <c r="BG119" i="13"/>
  <c r="X120" i="13"/>
  <c r="X119" i="13"/>
  <c r="AM120" i="13"/>
  <c r="AM119" i="13"/>
  <c r="CL120" i="13"/>
  <c r="CL119" i="13"/>
  <c r="BR120" i="13"/>
  <c r="BR119" i="13"/>
  <c r="AV120" i="13"/>
  <c r="AV119" i="13"/>
  <c r="CU120" i="13"/>
  <c r="CU119" i="13"/>
  <c r="CJ120" i="13"/>
  <c r="CJ119" i="13"/>
  <c r="S120" i="13"/>
  <c r="S119" i="13"/>
  <c r="BM120" i="13"/>
  <c r="BM119" i="13"/>
  <c r="AL120" i="13"/>
  <c r="AL119" i="13"/>
  <c r="BO120" i="13"/>
  <c r="BO119" i="13"/>
  <c r="AD120" i="13"/>
  <c r="AD119" i="13"/>
  <c r="V120" i="13"/>
  <c r="V119" i="13"/>
  <c r="AY119" i="13"/>
  <c r="AR119" i="13"/>
  <c r="AR120" i="13"/>
  <c r="CK120" i="13"/>
  <c r="CK119" i="13"/>
  <c r="AG136" i="13"/>
  <c r="BX133" i="13"/>
  <c r="R133" i="13"/>
  <c r="AC133" i="13"/>
  <c r="BK136" i="13"/>
  <c r="BP133" i="13"/>
  <c r="BF133" i="13"/>
  <c r="BS133" i="13"/>
  <c r="V133" i="13"/>
  <c r="CL136" i="13"/>
  <c r="CC133" i="13"/>
  <c r="CD133" i="13"/>
  <c r="BV136" i="13"/>
  <c r="BB136" i="13"/>
  <c r="BV205" i="23"/>
  <c r="BW205" i="23"/>
  <c r="BX205" i="23"/>
  <c r="BY205" i="23"/>
  <c r="AI133" i="13"/>
  <c r="N205" i="23"/>
  <c r="O205" i="23"/>
  <c r="P205" i="23"/>
  <c r="Q205" i="23"/>
  <c r="R205" i="23"/>
  <c r="S205" i="23"/>
  <c r="T205" i="23"/>
  <c r="U205" i="23"/>
  <c r="V205" i="23"/>
  <c r="W205" i="23"/>
  <c r="X205" i="23"/>
  <c r="Y205" i="23"/>
  <c r="Z205" i="23"/>
  <c r="AA205" i="23"/>
  <c r="AB205" i="23"/>
  <c r="AC205" i="23"/>
  <c r="AD205" i="23"/>
  <c r="AE205" i="23"/>
  <c r="AF205" i="23"/>
  <c r="AG205" i="23"/>
  <c r="AH205" i="23"/>
  <c r="AI205" i="23"/>
  <c r="AJ205" i="23"/>
  <c r="AK205" i="23"/>
  <c r="AL205" i="23"/>
  <c r="AM205" i="23"/>
  <c r="AN205" i="23"/>
  <c r="AO205" i="23"/>
  <c r="AP205" i="23"/>
  <c r="AQ205" i="23"/>
  <c r="AR205" i="23"/>
  <c r="AS205" i="23"/>
  <c r="AT205" i="23"/>
  <c r="AU205" i="23"/>
  <c r="AV205" i="23"/>
  <c r="AW205" i="23"/>
  <c r="AX205" i="23"/>
  <c r="AY205" i="23"/>
  <c r="AZ205" i="23"/>
  <c r="BA205" i="23"/>
  <c r="BB205" i="23"/>
  <c r="BC205" i="23"/>
  <c r="BD205" i="23"/>
  <c r="BE205" i="23"/>
  <c r="BF205" i="23"/>
  <c r="BG205" i="23"/>
  <c r="BH205" i="23"/>
  <c r="BI205" i="23"/>
  <c r="BJ205" i="23"/>
  <c r="BK205" i="23"/>
  <c r="BL205" i="23"/>
  <c r="BM205" i="23"/>
  <c r="BN205" i="23"/>
  <c r="BO205" i="23"/>
  <c r="BP205" i="23"/>
  <c r="BQ205" i="23"/>
  <c r="BR205" i="23"/>
  <c r="BS205" i="23"/>
  <c r="BT205" i="23"/>
  <c r="BU205" i="23"/>
  <c r="AU133" i="13"/>
  <c r="AB136" i="13"/>
  <c r="CS136" i="13"/>
  <c r="BG133" i="13"/>
  <c r="CK133" i="13"/>
  <c r="CI136" i="13"/>
  <c r="CJ133" i="13"/>
  <c r="T136" i="13"/>
  <c r="AS133" i="13"/>
  <c r="CE133" i="13"/>
  <c r="CH136" i="13"/>
  <c r="AO136" i="13"/>
  <c r="M133" i="13"/>
  <c r="AE136" i="13"/>
  <c r="BU133" i="13"/>
  <c r="BH133" i="13"/>
  <c r="BT133" i="13"/>
  <c r="AY133" i="13"/>
  <c r="BR136" i="13"/>
  <c r="AJ133" i="13"/>
  <c r="CT133" i="13"/>
  <c r="AW133" i="13"/>
  <c r="L44" i="41"/>
  <c r="L93" i="41" s="1"/>
  <c r="BZ136" i="13"/>
  <c r="CU133" i="13"/>
  <c r="CQ136" i="13"/>
  <c r="CM133" i="13"/>
  <c r="CP133" i="13"/>
  <c r="BD136" i="13"/>
  <c r="N136" i="13"/>
  <c r="AK133" i="13"/>
  <c r="AZ133" i="13"/>
  <c r="BE136" i="13"/>
  <c r="AE30" i="22"/>
  <c r="AG30" i="22"/>
  <c r="Y136" i="13"/>
  <c r="M213" i="23"/>
  <c r="N213" i="23"/>
  <c r="O213" i="23"/>
  <c r="P213" i="23"/>
  <c r="Q213" i="23"/>
  <c r="R213" i="23"/>
  <c r="S213" i="23"/>
  <c r="T213" i="23"/>
  <c r="U213" i="23"/>
  <c r="V213" i="23"/>
  <c r="W213" i="23"/>
  <c r="X213" i="23"/>
  <c r="Y213" i="23"/>
  <c r="Z213" i="23"/>
  <c r="AA213" i="23"/>
  <c r="AB213" i="23"/>
  <c r="AC213" i="23"/>
  <c r="AD213" i="23"/>
  <c r="AE213" i="23"/>
  <c r="AF213" i="23"/>
  <c r="AG213" i="23"/>
  <c r="AH213" i="23"/>
  <c r="AI213" i="23"/>
  <c r="AJ213" i="23"/>
  <c r="AK213" i="23"/>
  <c r="AL213" i="23"/>
  <c r="AM213" i="23"/>
  <c r="AN213" i="23"/>
  <c r="AO213" i="23"/>
  <c r="AP213" i="23"/>
  <c r="AQ213" i="23"/>
  <c r="AR213" i="23"/>
  <c r="AS213" i="23"/>
  <c r="AT213" i="23"/>
  <c r="AU213" i="23"/>
  <c r="AV213" i="23"/>
  <c r="AW213" i="23"/>
  <c r="AX213" i="23"/>
  <c r="AY213" i="23"/>
  <c r="AZ213" i="23"/>
  <c r="BA213" i="23"/>
  <c r="BB213" i="23"/>
  <c r="BC213" i="23"/>
  <c r="BD213" i="23"/>
  <c r="BE213" i="23"/>
  <c r="BF213" i="23"/>
  <c r="BG213" i="23"/>
  <c r="BH213" i="23"/>
  <c r="BI213" i="23"/>
  <c r="BJ213" i="23"/>
  <c r="BK213" i="23"/>
  <c r="BL213" i="23"/>
  <c r="BM213" i="23"/>
  <c r="BN213" i="23"/>
  <c r="BO213" i="23"/>
  <c r="BP213" i="23"/>
  <c r="BQ213" i="23"/>
  <c r="BR213" i="23"/>
  <c r="BS213" i="23"/>
  <c r="AR11" i="13"/>
  <c r="AR11" i="22"/>
  <c r="BM136" i="13"/>
  <c r="CJ30" i="22"/>
  <c r="CO11" i="13"/>
  <c r="CO11" i="22"/>
  <c r="BH11" i="13"/>
  <c r="BH11" i="22"/>
  <c r="CG49" i="23"/>
  <c r="CG11" i="22"/>
  <c r="BI136" i="13"/>
  <c r="BL133" i="13"/>
  <c r="CK140" i="13"/>
  <c r="L30" i="22"/>
  <c r="H27" i="22"/>
  <c r="AA133" i="13"/>
  <c r="CK30" i="22"/>
  <c r="AG176" i="40"/>
  <c r="AG182" i="40"/>
  <c r="AG175" i="40"/>
  <c r="AG183" i="40"/>
  <c r="BF182" i="40"/>
  <c r="BF183" i="40"/>
  <c r="AY182" i="40"/>
  <c r="AY183" i="40"/>
  <c r="BG176" i="40"/>
  <c r="BG175" i="40"/>
  <c r="BX176" i="40"/>
  <c r="BX175" i="40"/>
  <c r="AF183" i="40"/>
  <c r="AF182" i="40"/>
  <c r="AD183" i="40"/>
  <c r="AD182" i="40"/>
  <c r="M157" i="40"/>
  <c r="M182" i="40"/>
  <c r="M183" i="40"/>
  <c r="AQ182" i="40"/>
  <c r="AQ183" i="40"/>
  <c r="AP182" i="40"/>
  <c r="AP183" i="40"/>
  <c r="BK183" i="40"/>
  <c r="BK182" i="40"/>
  <c r="CQ183" i="40"/>
  <c r="CQ182" i="40"/>
  <c r="BX183" i="40"/>
  <c r="BX182" i="40"/>
  <c r="AI182" i="40"/>
  <c r="AI183" i="40"/>
  <c r="AH182" i="40"/>
  <c r="AH183" i="40"/>
  <c r="BW175" i="40"/>
  <c r="BW176" i="40"/>
  <c r="AW176" i="40"/>
  <c r="AW175" i="40"/>
  <c r="AC175" i="40"/>
  <c r="AC176" i="40"/>
  <c r="BV175" i="40"/>
  <c r="BV176" i="40"/>
  <c r="BS175" i="40"/>
  <c r="BS176" i="40"/>
  <c r="AM175" i="40"/>
  <c r="AM176" i="40"/>
  <c r="BI176" i="40"/>
  <c r="BI175" i="40"/>
  <c r="AO176" i="40"/>
  <c r="AO175" i="40"/>
  <c r="AN175" i="40"/>
  <c r="AN176" i="40"/>
  <c r="AH175" i="40"/>
  <c r="AH176" i="40"/>
  <c r="Y182" i="40"/>
  <c r="Y183" i="40"/>
  <c r="AU175" i="40"/>
  <c r="AU176" i="40"/>
  <c r="P183" i="40"/>
  <c r="P182" i="40"/>
  <c r="N183" i="40"/>
  <c r="N182" i="40"/>
  <c r="CF183" i="40"/>
  <c r="CF182" i="40"/>
  <c r="AA182" i="40"/>
  <c r="AA183" i="40"/>
  <c r="Z182" i="40"/>
  <c r="Z183" i="40"/>
  <c r="AU182" i="40"/>
  <c r="AU183" i="40"/>
  <c r="BJ182" i="40"/>
  <c r="BJ183" i="40"/>
  <c r="BH182" i="40"/>
  <c r="BH183" i="40"/>
  <c r="S182" i="40"/>
  <c r="S183" i="40"/>
  <c r="R182" i="40"/>
  <c r="R183" i="40"/>
  <c r="L175" i="40"/>
  <c r="L176" i="40"/>
  <c r="W176" i="40"/>
  <c r="W175" i="40"/>
  <c r="M175" i="40"/>
  <c r="M176" i="40"/>
  <c r="BF176" i="40"/>
  <c r="BF175" i="40"/>
  <c r="BR176" i="40"/>
  <c r="BR175" i="40"/>
  <c r="AS175" i="40"/>
  <c r="AS176" i="40"/>
  <c r="CL175" i="40"/>
  <c r="CL176" i="40"/>
  <c r="Y175" i="40"/>
  <c r="Y176" i="40"/>
  <c r="AR176" i="40"/>
  <c r="AR175" i="40"/>
  <c r="O175" i="40"/>
  <c r="O176" i="40"/>
  <c r="BH176" i="40"/>
  <c r="BH175" i="40"/>
  <c r="BT175" i="40"/>
  <c r="BT176" i="40"/>
  <c r="X175" i="40"/>
  <c r="X176" i="40"/>
  <c r="CE175" i="40"/>
  <c r="CE176" i="40"/>
  <c r="R175" i="40"/>
  <c r="R176" i="40"/>
  <c r="CQ176" i="40"/>
  <c r="CQ175" i="40"/>
  <c r="AT182" i="40"/>
  <c r="AT183" i="40"/>
  <c r="X183" i="40"/>
  <c r="X182" i="40"/>
  <c r="CM175" i="40"/>
  <c r="CM176" i="40"/>
  <c r="BC183" i="40"/>
  <c r="BC182" i="40"/>
  <c r="BZ183" i="40"/>
  <c r="BZ182" i="40"/>
  <c r="BP183" i="40"/>
  <c r="BP182" i="40"/>
  <c r="CI183" i="40"/>
  <c r="CI182" i="40"/>
  <c r="CP183" i="40"/>
  <c r="CP182" i="40"/>
  <c r="AE183" i="40"/>
  <c r="AE182" i="40"/>
  <c r="CG183" i="40"/>
  <c r="CG182" i="40"/>
  <c r="AR182" i="40"/>
  <c r="AR183" i="40"/>
  <c r="CN183" i="40"/>
  <c r="CN182" i="40"/>
  <c r="CS182" i="40"/>
  <c r="CS183" i="40"/>
  <c r="CA175" i="40"/>
  <c r="CA176" i="40"/>
  <c r="BE176" i="40"/>
  <c r="BE175" i="40"/>
  <c r="CF175" i="40"/>
  <c r="CF176" i="40"/>
  <c r="AP176" i="40"/>
  <c r="AP175" i="40"/>
  <c r="CR175" i="40"/>
  <c r="CR176" i="40"/>
  <c r="AE176" i="40"/>
  <c r="AE175" i="40"/>
  <c r="CS175" i="40"/>
  <c r="CS176" i="40"/>
  <c r="AK175" i="40"/>
  <c r="AK176" i="40"/>
  <c r="V183" i="40"/>
  <c r="V182" i="40"/>
  <c r="AM183" i="40"/>
  <c r="AM182" i="40"/>
  <c r="CO183" i="40"/>
  <c r="CO182" i="40"/>
  <c r="AZ182" i="40"/>
  <c r="AZ183" i="40"/>
  <c r="CM182" i="40"/>
  <c r="CM183" i="40"/>
  <c r="CK182" i="40"/>
  <c r="CK183" i="40"/>
  <c r="CJ183" i="40"/>
  <c r="CJ182" i="40"/>
  <c r="O183" i="40"/>
  <c r="O182" i="40"/>
  <c r="BQ183" i="40"/>
  <c r="BQ182" i="40"/>
  <c r="AB182" i="40"/>
  <c r="AB183" i="40"/>
  <c r="BW182" i="40"/>
  <c r="BW183" i="40"/>
  <c r="CC182" i="40"/>
  <c r="CC183" i="40"/>
  <c r="BL175" i="40"/>
  <c r="BL176" i="40"/>
  <c r="AZ176" i="40"/>
  <c r="AZ175" i="40"/>
  <c r="CK175" i="40"/>
  <c r="CK176" i="40"/>
  <c r="CB176" i="40"/>
  <c r="CB175" i="40"/>
  <c r="AD176" i="40"/>
  <c r="AD175" i="40"/>
  <c r="BA176" i="40"/>
  <c r="BA175" i="40"/>
  <c r="CH176" i="40"/>
  <c r="CH175" i="40"/>
  <c r="BB176" i="40"/>
  <c r="BB175" i="40"/>
  <c r="AV157" i="40"/>
  <c r="AV183" i="40"/>
  <c r="AV182" i="40"/>
  <c r="BS183" i="40"/>
  <c r="BS182" i="40"/>
  <c r="AB176" i="40"/>
  <c r="AB175" i="40"/>
  <c r="BY176" i="40"/>
  <c r="BY175" i="40"/>
  <c r="CU176" i="40"/>
  <c r="CU175" i="40"/>
  <c r="BM176" i="40"/>
  <c r="BM175" i="40"/>
  <c r="CR183" i="40"/>
  <c r="CR182" i="40"/>
  <c r="W182" i="40"/>
  <c r="W183" i="40"/>
  <c r="BY183" i="40"/>
  <c r="BY182" i="40"/>
  <c r="AJ182" i="40"/>
  <c r="AJ183" i="40"/>
  <c r="BG182" i="40"/>
  <c r="BG183" i="40"/>
  <c r="BU182" i="40"/>
  <c r="BU183" i="40"/>
  <c r="BT183" i="40"/>
  <c r="BT182" i="40"/>
  <c r="CH182" i="40"/>
  <c r="CH183" i="40"/>
  <c r="BA183" i="40"/>
  <c r="BA182" i="40"/>
  <c r="L183" i="40"/>
  <c r="L182" i="40"/>
  <c r="CT182" i="40"/>
  <c r="CT183" i="40"/>
  <c r="BM182" i="40"/>
  <c r="BM183" i="40"/>
  <c r="AV175" i="40"/>
  <c r="AV176" i="40"/>
  <c r="BU176" i="40"/>
  <c r="BU175" i="40"/>
  <c r="N176" i="40"/>
  <c r="N175" i="40"/>
  <c r="BP176" i="40"/>
  <c r="BP175" i="40"/>
  <c r="AY176" i="40"/>
  <c r="AY175" i="40"/>
  <c r="S175" i="40"/>
  <c r="S176" i="40"/>
  <c r="V175" i="40"/>
  <c r="V176" i="40"/>
  <c r="AL176" i="40"/>
  <c r="AL175" i="40"/>
  <c r="CT175" i="40"/>
  <c r="CT176" i="40"/>
  <c r="AC183" i="40"/>
  <c r="AC182" i="40"/>
  <c r="Q182" i="40"/>
  <c r="Q183" i="40"/>
  <c r="BC175" i="40"/>
  <c r="BC176" i="40"/>
  <c r="CB183" i="40"/>
  <c r="CB182" i="40"/>
  <c r="CA182" i="40"/>
  <c r="CA183" i="40"/>
  <c r="BI183" i="40"/>
  <c r="BI182" i="40"/>
  <c r="T183" i="40"/>
  <c r="T182" i="40"/>
  <c r="CL182" i="40"/>
  <c r="CL183" i="40"/>
  <c r="BE182" i="40"/>
  <c r="BE183" i="40"/>
  <c r="BD183" i="40"/>
  <c r="BD182" i="40"/>
  <c r="BB182" i="40"/>
  <c r="BB183" i="40"/>
  <c r="AK183" i="40"/>
  <c r="AK182" i="40"/>
  <c r="CD182" i="40"/>
  <c r="CD183" i="40"/>
  <c r="AW182" i="40"/>
  <c r="AW183" i="40"/>
  <c r="BK175" i="40"/>
  <c r="BK176" i="40"/>
  <c r="AF175" i="40"/>
  <c r="AF176" i="40"/>
  <c r="AQ176" i="40"/>
  <c r="AQ175" i="40"/>
  <c r="BJ176" i="40"/>
  <c r="BJ175" i="40"/>
  <c r="BO175" i="40"/>
  <c r="BO176" i="40"/>
  <c r="BZ175" i="40"/>
  <c r="BZ176" i="40"/>
  <c r="AJ176" i="40"/>
  <c r="AJ175" i="40"/>
  <c r="Z175" i="40"/>
  <c r="Z176" i="40"/>
  <c r="CN175" i="40"/>
  <c r="CN176" i="40"/>
  <c r="CG175" i="40"/>
  <c r="CG176" i="40"/>
  <c r="CD175" i="40"/>
  <c r="CD176" i="40"/>
  <c r="Q175" i="40"/>
  <c r="Q176" i="40"/>
  <c r="BO182" i="40"/>
  <c r="BO183" i="40"/>
  <c r="AX182" i="40"/>
  <c r="AX183" i="40"/>
  <c r="AX176" i="40"/>
  <c r="AX175" i="40"/>
  <c r="BL183" i="40"/>
  <c r="BL182" i="40"/>
  <c r="BR183" i="40"/>
  <c r="BR182" i="40"/>
  <c r="AS183" i="40"/>
  <c r="AS182" i="40"/>
  <c r="CU182" i="40"/>
  <c r="CU183" i="40"/>
  <c r="BV182" i="40"/>
  <c r="BV183" i="40"/>
  <c r="AO182" i="40"/>
  <c r="AO183" i="40"/>
  <c r="AN157" i="40"/>
  <c r="AN183" i="40"/>
  <c r="AN182" i="40"/>
  <c r="AL182" i="40"/>
  <c r="AL183" i="40"/>
  <c r="U183" i="40"/>
  <c r="U182" i="40"/>
  <c r="CE182" i="40"/>
  <c r="CE183" i="40"/>
  <c r="BN182" i="40"/>
  <c r="BN183" i="40"/>
  <c r="BQ176" i="40"/>
  <c r="BQ175" i="40"/>
  <c r="P176" i="40"/>
  <c r="P175" i="40"/>
  <c r="CI176" i="40"/>
  <c r="CI175" i="40"/>
  <c r="AI175" i="40"/>
  <c r="AI176" i="40"/>
  <c r="AT176" i="40"/>
  <c r="AT175" i="40"/>
  <c r="AA175" i="40"/>
  <c r="AA176" i="40"/>
  <c r="BD175" i="40"/>
  <c r="BD176" i="40"/>
  <c r="CO175" i="40"/>
  <c r="CO176" i="40"/>
  <c r="T175" i="40"/>
  <c r="T176" i="40"/>
  <c r="CP176" i="40"/>
  <c r="CP175" i="40"/>
  <c r="CC175" i="40"/>
  <c r="CC176" i="40"/>
  <c r="U175" i="40"/>
  <c r="U176" i="40"/>
  <c r="BN176" i="40"/>
  <c r="BN175" i="40"/>
  <c r="CJ176" i="40"/>
  <c r="CJ175" i="40"/>
  <c r="CC59" i="23"/>
  <c r="CC62" i="23" s="1"/>
  <c r="N53" i="23"/>
  <c r="M210" i="23"/>
  <c r="N59" i="23"/>
  <c r="N62" i="23" s="1"/>
  <c r="CJ141" i="13"/>
  <c r="BY24" i="46"/>
  <c r="BY34" i="46" s="1"/>
  <c r="BN24" i="46"/>
  <c r="BN33" i="46" s="1"/>
  <c r="BK24" i="46"/>
  <c r="BK37" i="46" s="1"/>
  <c r="BW24" i="46"/>
  <c r="BW39" i="46" s="1"/>
  <c r="BW49" i="46" s="1"/>
  <c r="BA24" i="46"/>
  <c r="BA34" i="46" s="1"/>
  <c r="BR39" i="23"/>
  <c r="BA39" i="23"/>
  <c r="CA39" i="23"/>
  <c r="BP39" i="23"/>
  <c r="BH39" i="23"/>
  <c r="CK39" i="23"/>
  <c r="BK39" i="23"/>
  <c r="CF39" i="23"/>
  <c r="CF54" i="23" s="1"/>
  <c r="AT39" i="23"/>
  <c r="AT54" i="23" s="1"/>
  <c r="W49" i="23"/>
  <c r="CT39" i="23"/>
  <c r="CT54" i="23" s="1"/>
  <c r="AJ49" i="23"/>
  <c r="AL39" i="23"/>
  <c r="AL54" i="23" s="1"/>
  <c r="CL49" i="23"/>
  <c r="BM11" i="13"/>
  <c r="CM43" i="23"/>
  <c r="AY43" i="23"/>
  <c r="CB43" i="23"/>
  <c r="CU43" i="23"/>
  <c r="X43" i="23"/>
  <c r="CF11" i="13"/>
  <c r="BZ11" i="13"/>
  <c r="BL11" i="13"/>
  <c r="BE11" i="13"/>
  <c r="BR11" i="13"/>
  <c r="CE11" i="13"/>
  <c r="AI11" i="13"/>
  <c r="BA43" i="23"/>
  <c r="CA43" i="23"/>
  <c r="BP43" i="23"/>
  <c r="BS43" i="23"/>
  <c r="AY39" i="23"/>
  <c r="BH43" i="23"/>
  <c r="CK43" i="23"/>
  <c r="CB39" i="23"/>
  <c r="CU39" i="23"/>
  <c r="BW39" i="23"/>
  <c r="X39" i="23"/>
  <c r="BB11" i="13"/>
  <c r="AV11" i="13"/>
  <c r="CD11" i="13"/>
  <c r="CN11" i="13"/>
  <c r="AS11" i="13"/>
  <c r="BK11" i="13"/>
  <c r="CC11" i="13"/>
  <c r="AC49" i="23"/>
  <c r="CH39" i="23"/>
  <c r="Q49" i="23"/>
  <c r="O49" i="23"/>
  <c r="P39" i="23"/>
  <c r="BI39" i="23"/>
  <c r="BI54" i="23" s="1"/>
  <c r="BY49" i="23"/>
  <c r="BJ49" i="23"/>
  <c r="S49" i="23"/>
  <c r="Z49" i="23"/>
  <c r="BB39" i="23"/>
  <c r="BB54" i="23" s="1"/>
  <c r="AN49" i="23"/>
  <c r="U39" i="23"/>
  <c r="U54" i="23" s="1"/>
  <c r="R49" i="23"/>
  <c r="CQ39" i="23"/>
  <c r="CQ54" i="23" s="1"/>
  <c r="CP49" i="23"/>
  <c r="CH11" i="13"/>
  <c r="AN11" i="13"/>
  <c r="AZ11" i="13"/>
  <c r="BA11" i="13"/>
  <c r="Y39" i="23"/>
  <c r="Y54" i="23" s="1"/>
  <c r="CH43" i="23"/>
  <c r="P43" i="23"/>
  <c r="BO39" i="23"/>
  <c r="BO54" i="23" s="1"/>
  <c r="AV49" i="23"/>
  <c r="AW49" i="23"/>
  <c r="BC11" i="13"/>
  <c r="BI11" i="13"/>
  <c r="AT11" i="13"/>
  <c r="AT49" i="23"/>
  <c r="BU11" i="13"/>
  <c r="BV11" i="13"/>
  <c r="BT49" i="23"/>
  <c r="BX49" i="23"/>
  <c r="BZ49" i="23"/>
  <c r="AA39" i="23"/>
  <c r="AS49" i="23"/>
  <c r="AX39" i="23"/>
  <c r="AX54" i="23" s="1"/>
  <c r="AM49" i="23"/>
  <c r="AK49" i="23"/>
  <c r="AP49" i="23"/>
  <c r="M39" i="23"/>
  <c r="M54" i="23" s="1"/>
  <c r="AB49" i="23"/>
  <c r="AO49" i="23"/>
  <c r="AE49" i="23"/>
  <c r="CI49" i="23"/>
  <c r="BX11" i="13"/>
  <c r="CR11" i="13"/>
  <c r="CP11" i="13"/>
  <c r="AM11" i="13"/>
  <c r="AQ49" i="23"/>
  <c r="CC49" i="23"/>
  <c r="AI49" i="23"/>
  <c r="BL49" i="23"/>
  <c r="AA43" i="23"/>
  <c r="BD49" i="23"/>
  <c r="CS49" i="23"/>
  <c r="BU49" i="23"/>
  <c r="CG11" i="13"/>
  <c r="BF11" i="13"/>
  <c r="CI11" i="13"/>
  <c r="AX11" i="13"/>
  <c r="V39" i="23"/>
  <c r="CO39" i="23"/>
  <c r="N39" i="23"/>
  <c r="CN39" i="23"/>
  <c r="BQ39" i="23"/>
  <c r="BF39" i="23"/>
  <c r="T39" i="23"/>
  <c r="AZ39" i="23"/>
  <c r="BM39" i="23"/>
  <c r="BC39" i="23"/>
  <c r="AR39" i="23"/>
  <c r="AU39" i="23"/>
  <c r="AG39" i="23"/>
  <c r="CR39" i="23"/>
  <c r="AH39" i="23"/>
  <c r="AH54" i="23" s="1"/>
  <c r="AP11" i="13"/>
  <c r="CM11" i="13"/>
  <c r="BO11" i="13"/>
  <c r="CB11" i="13"/>
  <c r="BY11" i="13"/>
  <c r="CL11" i="13"/>
  <c r="CA11" i="13"/>
  <c r="V43" i="23"/>
  <c r="BV43" i="23"/>
  <c r="CO43" i="23"/>
  <c r="N43" i="23"/>
  <c r="BN43" i="23"/>
  <c r="CN43" i="23"/>
  <c r="CJ49" i="23"/>
  <c r="BQ43" i="23"/>
  <c r="BF43" i="23"/>
  <c r="CE39" i="23"/>
  <c r="CE54" i="23" s="1"/>
  <c r="T43" i="23"/>
  <c r="AZ43" i="23"/>
  <c r="BM43" i="23"/>
  <c r="BC43" i="23"/>
  <c r="CD43" i="23"/>
  <c r="AR43" i="23"/>
  <c r="BE49" i="23"/>
  <c r="AU43" i="23"/>
  <c r="AG43" i="23"/>
  <c r="BG49" i="23"/>
  <c r="CR43" i="23"/>
  <c r="CG39" i="23"/>
  <c r="CG54" i="23" s="1"/>
  <c r="CJ140" i="13"/>
  <c r="CJ24" i="46"/>
  <c r="CJ39" i="46" s="1"/>
  <c r="CJ49" i="46" s="1"/>
  <c r="CK24" i="46"/>
  <c r="CK33" i="46" s="1"/>
  <c r="Q53" i="23"/>
  <c r="AE53" i="23"/>
  <c r="CF24" i="46"/>
  <c r="CF33" i="46" s="1"/>
  <c r="BG24" i="46"/>
  <c r="BG39" i="46" s="1"/>
  <c r="BG49" i="46" s="1"/>
  <c r="AR24" i="46"/>
  <c r="AR37" i="46" s="1"/>
  <c r="AD53" i="23"/>
  <c r="AA59" i="23"/>
  <c r="AA62" i="23" s="1"/>
  <c r="Z59" i="23"/>
  <c r="Z62" i="23" s="1"/>
  <c r="AB53" i="23"/>
  <c r="Y59" i="23"/>
  <c r="Y62" i="23" s="1"/>
  <c r="Y53" i="23"/>
  <c r="L140" i="13"/>
  <c r="L141" i="13"/>
  <c r="AG115" i="40"/>
  <c r="BQ24" i="46"/>
  <c r="BQ39" i="46" s="1"/>
  <c r="BQ49" i="46" s="1"/>
  <c r="AX24" i="46"/>
  <c r="AX34" i="46" s="1"/>
  <c r="BZ24" i="46"/>
  <c r="BZ39" i="46" s="1"/>
  <c r="BZ49" i="46" s="1"/>
  <c r="BI24" i="46"/>
  <c r="BB24" i="46"/>
  <c r="BB34" i="46" s="1"/>
  <c r="AM24" i="46"/>
  <c r="AM34" i="46" s="1"/>
  <c r="AN24" i="46"/>
  <c r="AN39" i="46" s="1"/>
  <c r="M216" i="23"/>
  <c r="M224" i="23"/>
  <c r="M232" i="23"/>
  <c r="M240" i="23"/>
  <c r="N218" i="23"/>
  <c r="N222" i="23"/>
  <c r="N230" i="23"/>
  <c r="N234" i="23"/>
  <c r="N238" i="23"/>
  <c r="P215" i="23"/>
  <c r="P223" i="23"/>
  <c r="P231" i="23"/>
  <c r="P239" i="23"/>
  <c r="Q221" i="23"/>
  <c r="Q229" i="23"/>
  <c r="Q237" i="23"/>
  <c r="R220" i="23"/>
  <c r="R228" i="23"/>
  <c r="R236" i="23"/>
  <c r="S220" i="23"/>
  <c r="S228" i="23"/>
  <c r="S236" i="23"/>
  <c r="T221" i="23"/>
  <c r="T229" i="23"/>
  <c r="U215" i="23"/>
  <c r="U223" i="23"/>
  <c r="U231" i="23"/>
  <c r="V218" i="23"/>
  <c r="V234" i="23"/>
  <c r="W222" i="23"/>
  <c r="W230" i="23"/>
  <c r="X219" i="23"/>
  <c r="Y217" i="23"/>
  <c r="Y225" i="23"/>
  <c r="AA215" i="23"/>
  <c r="AI215" i="23"/>
  <c r="AQ215" i="23"/>
  <c r="M219" i="23"/>
  <c r="M227" i="23"/>
  <c r="M235" i="23"/>
  <c r="O215" i="23"/>
  <c r="O219" i="23"/>
  <c r="O223" i="23"/>
  <c r="O231" i="23"/>
  <c r="O235" i="23"/>
  <c r="O239" i="23"/>
  <c r="P218" i="23"/>
  <c r="P234" i="23"/>
  <c r="Q216" i="23"/>
  <c r="Q224" i="23"/>
  <c r="Q232" i="23"/>
  <c r="R215" i="23"/>
  <c r="R223" i="23"/>
  <c r="R231" i="23"/>
  <c r="S215" i="23"/>
  <c r="S223" i="23"/>
  <c r="S231" i="23"/>
  <c r="T216" i="23"/>
  <c r="T224" i="23"/>
  <c r="T232" i="23"/>
  <c r="U218" i="23"/>
  <c r="U234" i="23"/>
  <c r="V221" i="23"/>
  <c r="V229" i="23"/>
  <c r="W217" i="23"/>
  <c r="W225" i="23"/>
  <c r="W233" i="23"/>
  <c r="X222" i="23"/>
  <c r="X230" i="23"/>
  <c r="Y220" i="23"/>
  <c r="Y228" i="23"/>
  <c r="AD215" i="23"/>
  <c r="AL215" i="23"/>
  <c r="AT215" i="23"/>
  <c r="M214" i="23"/>
  <c r="M220" i="23"/>
  <c r="M228" i="23"/>
  <c r="M236" i="23"/>
  <c r="N216" i="23"/>
  <c r="N220" i="23"/>
  <c r="N224" i="23"/>
  <c r="N228" i="23"/>
  <c r="N232" i="23"/>
  <c r="N236" i="23"/>
  <c r="N240" i="23"/>
  <c r="P219" i="23"/>
  <c r="P235" i="23"/>
  <c r="Q217" i="23"/>
  <c r="Q225" i="23"/>
  <c r="Q233" i="23"/>
  <c r="R216" i="23"/>
  <c r="R224" i="23"/>
  <c r="R232" i="23"/>
  <c r="S216" i="23"/>
  <c r="S224" i="23"/>
  <c r="S232" i="23"/>
  <c r="T217" i="23"/>
  <c r="T225" i="23"/>
  <c r="T233" i="23"/>
  <c r="U219" i="23"/>
  <c r="U235" i="23"/>
  <c r="V222" i="23"/>
  <c r="V230" i="23"/>
  <c r="W218" i="23"/>
  <c r="X215" i="23"/>
  <c r="X223" i="23"/>
  <c r="X231" i="23"/>
  <c r="Y221" i="23"/>
  <c r="Y229" i="23"/>
  <c r="AE215" i="23"/>
  <c r="AM215" i="23"/>
  <c r="AU215" i="23"/>
  <c r="M242" i="23"/>
  <c r="M221" i="23"/>
  <c r="M229" i="23"/>
  <c r="M237" i="23"/>
  <c r="O216" i="23"/>
  <c r="O220" i="23"/>
  <c r="O224" i="23"/>
  <c r="O228" i="23"/>
  <c r="O232" i="23"/>
  <c r="O236" i="23"/>
  <c r="O240" i="23"/>
  <c r="P220" i="23"/>
  <c r="P228" i="23"/>
  <c r="P236" i="23"/>
  <c r="Q218" i="23"/>
  <c r="Q234" i="23"/>
  <c r="R217" i="23"/>
  <c r="R225" i="23"/>
  <c r="R233" i="23"/>
  <c r="S217" i="23"/>
  <c r="S225" i="23"/>
  <c r="S233" i="23"/>
  <c r="T218" i="23"/>
  <c r="T234" i="23"/>
  <c r="U220" i="23"/>
  <c r="U228" i="23"/>
  <c r="V215" i="23"/>
  <c r="V223" i="23"/>
  <c r="V231" i="23"/>
  <c r="W219" i="23"/>
  <c r="X216" i="23"/>
  <c r="X224" i="23"/>
  <c r="X232" i="23"/>
  <c r="Y222" i="23"/>
  <c r="Y230" i="23"/>
  <c r="AF215" i="23"/>
  <c r="AN215" i="23"/>
  <c r="AV215" i="23"/>
  <c r="N242" i="23"/>
  <c r="M222" i="23"/>
  <c r="M230" i="23"/>
  <c r="M238" i="23"/>
  <c r="N217" i="23"/>
  <c r="N221" i="23"/>
  <c r="N225" i="23"/>
  <c r="N229" i="23"/>
  <c r="N233" i="23"/>
  <c r="N237" i="23"/>
  <c r="N241" i="23"/>
  <c r="P221" i="23"/>
  <c r="P229" i="23"/>
  <c r="P237" i="23"/>
  <c r="Q219" i="23"/>
  <c r="Q235" i="23"/>
  <c r="R218" i="23"/>
  <c r="R234" i="23"/>
  <c r="S218" i="23"/>
  <c r="S234" i="23"/>
  <c r="T219" i="23"/>
  <c r="T235" i="23"/>
  <c r="U221" i="23"/>
  <c r="U229" i="23"/>
  <c r="V216" i="23"/>
  <c r="V224" i="23"/>
  <c r="V232" i="23"/>
  <c r="W220" i="23"/>
  <c r="W228" i="23"/>
  <c r="X217" i="23"/>
  <c r="X225" i="23"/>
  <c r="Y215" i="23"/>
  <c r="Y223" i="23"/>
  <c r="Y231" i="23"/>
  <c r="AG215" i="23"/>
  <c r="AO215" i="23"/>
  <c r="AW215" i="23"/>
  <c r="M218" i="23"/>
  <c r="M241" i="23"/>
  <c r="O225" i="23"/>
  <c r="N235" i="23"/>
  <c r="P224" i="23"/>
  <c r="Q220" i="23"/>
  <c r="Q239" i="23"/>
  <c r="R237" i="23"/>
  <c r="S235" i="23"/>
  <c r="T231" i="23"/>
  <c r="U232" i="23"/>
  <c r="V233" i="23"/>
  <c r="W232" i="23"/>
  <c r="Y218" i="23"/>
  <c r="AH215" i="23"/>
  <c r="AZ215" i="23"/>
  <c r="AE216" i="23"/>
  <c r="AM216" i="23"/>
  <c r="AU216" i="23"/>
  <c r="Z217" i="23"/>
  <c r="AH217" i="23"/>
  <c r="AP217" i="23"/>
  <c r="AX217" i="23"/>
  <c r="AC218" i="23"/>
  <c r="AK218" i="23"/>
  <c r="AS218" i="23"/>
  <c r="BA218" i="23"/>
  <c r="AF219" i="23"/>
  <c r="AN219" i="23"/>
  <c r="AV219" i="23"/>
  <c r="AA220" i="23"/>
  <c r="AI220" i="23"/>
  <c r="AQ220" i="23"/>
  <c r="AY220" i="23"/>
  <c r="AD221" i="23"/>
  <c r="AL221" i="23"/>
  <c r="AT221" i="23"/>
  <c r="BB221" i="23"/>
  <c r="AG222" i="23"/>
  <c r="AO222" i="23"/>
  <c r="AW222" i="23"/>
  <c r="AB223" i="23"/>
  <c r="AJ223" i="23"/>
  <c r="AR223" i="23"/>
  <c r="AZ223" i="23"/>
  <c r="AE224" i="23"/>
  <c r="AM224" i="23"/>
  <c r="AU224" i="23"/>
  <c r="Z225" i="23"/>
  <c r="AH225" i="23"/>
  <c r="AP225" i="23"/>
  <c r="AX225" i="23"/>
  <c r="AA229" i="23"/>
  <c r="BC221" i="23"/>
  <c r="BD217" i="23"/>
  <c r="BD225" i="23"/>
  <c r="BE221" i="23"/>
  <c r="BF217" i="23"/>
  <c r="BF225" i="23"/>
  <c r="BG221" i="23"/>
  <c r="BH218" i="23"/>
  <c r="BI216" i="23"/>
  <c r="BJ215" i="23"/>
  <c r="M223" i="23"/>
  <c r="N215" i="23"/>
  <c r="O237" i="23"/>
  <c r="P225" i="23"/>
  <c r="Q222" i="23"/>
  <c r="R219" i="23"/>
  <c r="R238" i="23"/>
  <c r="S237" i="23"/>
  <c r="T236" i="23"/>
  <c r="U233" i="23"/>
  <c r="W215" i="23"/>
  <c r="X218" i="23"/>
  <c r="Y219" i="23"/>
  <c r="AJ215" i="23"/>
  <c r="BA215" i="23"/>
  <c r="AF216" i="23"/>
  <c r="AN216" i="23"/>
  <c r="AV216" i="23"/>
  <c r="AA217" i="23"/>
  <c r="AI217" i="23"/>
  <c r="AQ217" i="23"/>
  <c r="AY217" i="23"/>
  <c r="AD218" i="23"/>
  <c r="AL218" i="23"/>
  <c r="AT218" i="23"/>
  <c r="BB218" i="23"/>
  <c r="AG219" i="23"/>
  <c r="AO219" i="23"/>
  <c r="AW219" i="23"/>
  <c r="AB220" i="23"/>
  <c r="AJ220" i="23"/>
  <c r="AR220" i="23"/>
  <c r="AZ220" i="23"/>
  <c r="AE221" i="23"/>
  <c r="AM221" i="23"/>
  <c r="AU221" i="23"/>
  <c r="Z222" i="23"/>
  <c r="AH222" i="23"/>
  <c r="AP222" i="23"/>
  <c r="AX222" i="23"/>
  <c r="AC223" i="23"/>
  <c r="AK223" i="23"/>
  <c r="AS223" i="23"/>
  <c r="BA223" i="23"/>
  <c r="AF224" i="23"/>
  <c r="AN224" i="23"/>
  <c r="AV224" i="23"/>
  <c r="AA225" i="23"/>
  <c r="AI225" i="23"/>
  <c r="AQ225" i="23"/>
  <c r="AY225" i="23"/>
  <c r="Z230" i="23"/>
  <c r="BC222" i="23"/>
  <c r="BD218" i="23"/>
  <c r="BE222" i="23"/>
  <c r="BF218" i="23"/>
  <c r="BG222" i="23"/>
  <c r="BH219" i="23"/>
  <c r="BI217" i="23"/>
  <c r="M225" i="23"/>
  <c r="O217" i="23"/>
  <c r="O238" i="23"/>
  <c r="P230" i="23"/>
  <c r="Q223" i="23"/>
  <c r="R221" i="23"/>
  <c r="S219" i="23"/>
  <c r="T215" i="23"/>
  <c r="U216" i="23"/>
  <c r="V217" i="23"/>
  <c r="W216" i="23"/>
  <c r="X220" i="23"/>
  <c r="Y224" i="23"/>
  <c r="AK215" i="23"/>
  <c r="BB215" i="23"/>
  <c r="AG216" i="23"/>
  <c r="AO216" i="23"/>
  <c r="AW216" i="23"/>
  <c r="AB217" i="23"/>
  <c r="AJ217" i="23"/>
  <c r="AR217" i="23"/>
  <c r="AZ217" i="23"/>
  <c r="AE218" i="23"/>
  <c r="AM218" i="23"/>
  <c r="AU218" i="23"/>
  <c r="Z219" i="23"/>
  <c r="AH219" i="23"/>
  <c r="AP219" i="23"/>
  <c r="AX219" i="23"/>
  <c r="AC220" i="23"/>
  <c r="AK220" i="23"/>
  <c r="AS220" i="23"/>
  <c r="BA220" i="23"/>
  <c r="AF221" i="23"/>
  <c r="AN221" i="23"/>
  <c r="AV221" i="23"/>
  <c r="AA222" i="23"/>
  <c r="AI222" i="23"/>
  <c r="AQ222" i="23"/>
  <c r="AY222" i="23"/>
  <c r="AD223" i="23"/>
  <c r="AL223" i="23"/>
  <c r="AT223" i="23"/>
  <c r="BB223" i="23"/>
  <c r="AG224" i="23"/>
  <c r="AO224" i="23"/>
  <c r="AW224" i="23"/>
  <c r="AB225" i="23"/>
  <c r="AJ225" i="23"/>
  <c r="AR225" i="23"/>
  <c r="AZ225" i="23"/>
  <c r="BC215" i="23"/>
  <c r="BC223" i="23"/>
  <c r="BD219" i="23"/>
  <c r="BE215" i="23"/>
  <c r="BE223" i="23"/>
  <c r="BF219" i="23"/>
  <c r="BG215" i="23"/>
  <c r="BG223" i="23"/>
  <c r="BH220" i="23"/>
  <c r="BI218" i="23"/>
  <c r="O218" i="23"/>
  <c r="O229" i="23"/>
  <c r="N239" i="23"/>
  <c r="P232" i="23"/>
  <c r="Q228" i="23"/>
  <c r="R222" i="23"/>
  <c r="S221" i="23"/>
  <c r="T220" i="23"/>
  <c r="U217" i="23"/>
  <c r="V219" i="23"/>
  <c r="W221" i="23"/>
  <c r="X221" i="23"/>
  <c r="AP215" i="23"/>
  <c r="Z216" i="23"/>
  <c r="AH216" i="23"/>
  <c r="AP216" i="23"/>
  <c r="AX216" i="23"/>
  <c r="AC217" i="23"/>
  <c r="AK217" i="23"/>
  <c r="AS217" i="23"/>
  <c r="BA217" i="23"/>
  <c r="AF218" i="23"/>
  <c r="AN218" i="23"/>
  <c r="AV218" i="23"/>
  <c r="AA219" i="23"/>
  <c r="AI219" i="23"/>
  <c r="AQ219" i="23"/>
  <c r="AY219" i="23"/>
  <c r="AD220" i="23"/>
  <c r="AL220" i="23"/>
  <c r="AT220" i="23"/>
  <c r="BB220" i="23"/>
  <c r="AG221" i="23"/>
  <c r="AO221" i="23"/>
  <c r="AW221" i="23"/>
  <c r="AB222" i="23"/>
  <c r="AJ222" i="23"/>
  <c r="AR222" i="23"/>
  <c r="AZ222" i="23"/>
  <c r="AE223" i="23"/>
  <c r="AM223" i="23"/>
  <c r="AU223" i="23"/>
  <c r="Z224" i="23"/>
  <c r="AH224" i="23"/>
  <c r="AP224" i="23"/>
  <c r="AX224" i="23"/>
  <c r="AC225" i="23"/>
  <c r="AK225" i="23"/>
  <c r="AS225" i="23"/>
  <c r="BA225" i="23"/>
  <c r="BC216" i="23"/>
  <c r="BC224" i="23"/>
  <c r="BD220" i="23"/>
  <c r="BE216" i="23"/>
  <c r="BE224" i="23"/>
  <c r="BF220" i="23"/>
  <c r="BG216" i="23"/>
  <c r="BG224" i="23"/>
  <c r="BH221" i="23"/>
  <c r="BI219" i="23"/>
  <c r="M215" i="23"/>
  <c r="M234" i="23"/>
  <c r="O222" i="23"/>
  <c r="O233" i="23"/>
  <c r="P217" i="23"/>
  <c r="P240" i="23"/>
  <c r="Q236" i="23"/>
  <c r="R230" i="23"/>
  <c r="S229" i="23"/>
  <c r="T228" i="23"/>
  <c r="U225" i="23"/>
  <c r="W229" i="23"/>
  <c r="X229" i="23"/>
  <c r="AB215" i="23"/>
  <c r="AX215" i="23"/>
  <c r="AC216" i="23"/>
  <c r="AK216" i="23"/>
  <c r="AS216" i="23"/>
  <c r="BA216" i="23"/>
  <c r="AF217" i="23"/>
  <c r="AN217" i="23"/>
  <c r="AV217" i="23"/>
  <c r="AA218" i="23"/>
  <c r="AI218" i="23"/>
  <c r="AQ218" i="23"/>
  <c r="AY218" i="23"/>
  <c r="AD219" i="23"/>
  <c r="AL219" i="23"/>
  <c r="AT219" i="23"/>
  <c r="BB219" i="23"/>
  <c r="AG220" i="23"/>
  <c r="AO220" i="23"/>
  <c r="AW220" i="23"/>
  <c r="AB221" i="23"/>
  <c r="AJ221" i="23"/>
  <c r="AR221" i="23"/>
  <c r="AZ221" i="23"/>
  <c r="AE222" i="23"/>
  <c r="AM222" i="23"/>
  <c r="AU222" i="23"/>
  <c r="Z223" i="23"/>
  <c r="AH223" i="23"/>
  <c r="AP223" i="23"/>
  <c r="AX223" i="23"/>
  <c r="AC224" i="23"/>
  <c r="AK224" i="23"/>
  <c r="AS224" i="23"/>
  <c r="BA224" i="23"/>
  <c r="AF225" i="23"/>
  <c r="AN225" i="23"/>
  <c r="AV225" i="23"/>
  <c r="AB228" i="23"/>
  <c r="BC219" i="23"/>
  <c r="BD215" i="23"/>
  <c r="BD223" i="23"/>
  <c r="BE219" i="23"/>
  <c r="BF215" i="23"/>
  <c r="BF223" i="23"/>
  <c r="BG219" i="23"/>
  <c r="BH216" i="23"/>
  <c r="BH224" i="23"/>
  <c r="BI222" i="23"/>
  <c r="N223" i="23"/>
  <c r="P238" i="23"/>
  <c r="S222" i="23"/>
  <c r="U230" i="23"/>
  <c r="X228" i="23"/>
  <c r="AA216" i="23"/>
  <c r="AT216" i="23"/>
  <c r="AM217" i="23"/>
  <c r="AG218" i="23"/>
  <c r="AZ218" i="23"/>
  <c r="AS219" i="23"/>
  <c r="AM220" i="23"/>
  <c r="AC221" i="23"/>
  <c r="AY221" i="23"/>
  <c r="AS222" i="23"/>
  <c r="AI223" i="23"/>
  <c r="AB224" i="23"/>
  <c r="AY224" i="23"/>
  <c r="AO225" i="23"/>
  <c r="Z229" i="23"/>
  <c r="BD222" i="23"/>
  <c r="BF221" i="23"/>
  <c r="BH217" i="23"/>
  <c r="BJ217" i="23"/>
  <c r="BK217" i="23"/>
  <c r="BL218" i="23"/>
  <c r="BN215" i="23"/>
  <c r="BP216" i="23"/>
  <c r="T214" i="23"/>
  <c r="AB214" i="23"/>
  <c r="AJ214" i="23"/>
  <c r="AR214" i="23"/>
  <c r="AZ214" i="23"/>
  <c r="BH214" i="23"/>
  <c r="BP214" i="23"/>
  <c r="BM212" i="23"/>
  <c r="BE212" i="23"/>
  <c r="AW212" i="23"/>
  <c r="AO212" i="23"/>
  <c r="AG212" i="23"/>
  <c r="Y212" i="23"/>
  <c r="Q212" i="23"/>
  <c r="AJ216" i="23"/>
  <c r="AN214" i="23"/>
  <c r="AC212" i="23"/>
  <c r="O230" i="23"/>
  <c r="Q215" i="23"/>
  <c r="V220" i="23"/>
  <c r="Y216" i="23"/>
  <c r="AB216" i="23"/>
  <c r="AY216" i="23"/>
  <c r="AO217" i="23"/>
  <c r="AH218" i="23"/>
  <c r="AB219" i="23"/>
  <c r="AU219" i="23"/>
  <c r="AN220" i="23"/>
  <c r="AH221" i="23"/>
  <c r="BA221" i="23"/>
  <c r="AT222" i="23"/>
  <c r="AN223" i="23"/>
  <c r="AD224" i="23"/>
  <c r="AZ224" i="23"/>
  <c r="AT225" i="23"/>
  <c r="BC217" i="23"/>
  <c r="BD224" i="23"/>
  <c r="BF222" i="23"/>
  <c r="BH222" i="23"/>
  <c r="BJ218" i="23"/>
  <c r="BK218" i="23"/>
  <c r="BL219" i="23"/>
  <c r="BN216" i="23"/>
  <c r="BQ215" i="23"/>
  <c r="U214" i="23"/>
  <c r="AC214" i="23"/>
  <c r="AK214" i="23"/>
  <c r="AS214" i="23"/>
  <c r="BA214" i="23"/>
  <c r="BI214" i="23"/>
  <c r="BQ214" i="23"/>
  <c r="BL212" i="23"/>
  <c r="BD212" i="23"/>
  <c r="AV212" i="23"/>
  <c r="AN212" i="23"/>
  <c r="AF212" i="23"/>
  <c r="X212" i="23"/>
  <c r="P212" i="23"/>
  <c r="Q238" i="23"/>
  <c r="AW217" i="23"/>
  <c r="Z220" i="23"/>
  <c r="BB222" i="23"/>
  <c r="AL224" i="23"/>
  <c r="BG218" i="23"/>
  <c r="BJ221" i="23"/>
  <c r="BM216" i="23"/>
  <c r="X214" i="23"/>
  <c r="BD214" i="23"/>
  <c r="BI212" i="23"/>
  <c r="AS212" i="23"/>
  <c r="W224" i="23"/>
  <c r="AL216" i="23"/>
  <c r="AR218" i="23"/>
  <c r="AE220" i="23"/>
  <c r="AK222" i="23"/>
  <c r="AW223" i="23"/>
  <c r="BG220" i="23"/>
  <c r="BL215" i="23"/>
  <c r="Q214" i="23"/>
  <c r="AG214" i="23"/>
  <c r="BE214" i="23"/>
  <c r="BP212" i="23"/>
  <c r="AR212" i="23"/>
  <c r="T212" i="23"/>
  <c r="M217" i="23"/>
  <c r="N231" i="23"/>
  <c r="Q230" i="23"/>
  <c r="S230" i="23"/>
  <c r="V225" i="23"/>
  <c r="AD216" i="23"/>
  <c r="AZ216" i="23"/>
  <c r="AT217" i="23"/>
  <c r="AJ218" i="23"/>
  <c r="AC219" i="23"/>
  <c r="AZ219" i="23"/>
  <c r="AP220" i="23"/>
  <c r="AI221" i="23"/>
  <c r="AC222" i="23"/>
  <c r="AV222" i="23"/>
  <c r="AO223" i="23"/>
  <c r="AI224" i="23"/>
  <c r="BB224" i="23"/>
  <c r="AU225" i="23"/>
  <c r="BC218" i="23"/>
  <c r="BE217" i="23"/>
  <c r="BF224" i="23"/>
  <c r="BH223" i="23"/>
  <c r="BJ219" i="23"/>
  <c r="BK219" i="23"/>
  <c r="BL220" i="23"/>
  <c r="BN217" i="23"/>
  <c r="N214" i="23"/>
  <c r="V214" i="23"/>
  <c r="AD214" i="23"/>
  <c r="AL214" i="23"/>
  <c r="AT214" i="23"/>
  <c r="BB214" i="23"/>
  <c r="BJ214" i="23"/>
  <c r="BR214" i="23"/>
  <c r="BK212" i="23"/>
  <c r="BC212" i="23"/>
  <c r="AU212" i="23"/>
  <c r="AM212" i="23"/>
  <c r="AE212" i="23"/>
  <c r="W212" i="23"/>
  <c r="O212" i="23"/>
  <c r="M233" i="23"/>
  <c r="O241" i="23"/>
  <c r="T223" i="23"/>
  <c r="AC215" i="23"/>
  <c r="AD217" i="23"/>
  <c r="AJ219" i="23"/>
  <c r="AP221" i="23"/>
  <c r="AE225" i="23"/>
  <c r="BE220" i="23"/>
  <c r="P214" i="23"/>
  <c r="BQ212" i="23"/>
  <c r="U212" i="23"/>
  <c r="P216" i="23"/>
  <c r="BB217" i="23"/>
  <c r="AQ221" i="23"/>
  <c r="AQ224" i="23"/>
  <c r="BI221" i="23"/>
  <c r="BO216" i="23"/>
  <c r="AW214" i="23"/>
  <c r="BH212" i="23"/>
  <c r="AB212" i="23"/>
  <c r="M231" i="23"/>
  <c r="O234" i="23"/>
  <c r="Q231" i="23"/>
  <c r="T222" i="23"/>
  <c r="V228" i="23"/>
  <c r="Z215" i="23"/>
  <c r="AI216" i="23"/>
  <c r="BB216" i="23"/>
  <c r="AU217" i="23"/>
  <c r="AO218" i="23"/>
  <c r="AE219" i="23"/>
  <c r="BA219" i="23"/>
  <c r="AU220" i="23"/>
  <c r="AK221" i="23"/>
  <c r="AD222" i="23"/>
  <c r="BA222" i="23"/>
  <c r="AQ223" i="23"/>
  <c r="AJ224" i="23"/>
  <c r="AD225" i="23"/>
  <c r="AW225" i="23"/>
  <c r="BC220" i="23"/>
  <c r="BE218" i="23"/>
  <c r="BG217" i="23"/>
  <c r="BI215" i="23"/>
  <c r="BJ220" i="23"/>
  <c r="BK220" i="23"/>
  <c r="BM215" i="23"/>
  <c r="BN218" i="23"/>
  <c r="O214" i="23"/>
  <c r="W214" i="23"/>
  <c r="AE214" i="23"/>
  <c r="AM214" i="23"/>
  <c r="AU214" i="23"/>
  <c r="BC214" i="23"/>
  <c r="BK214" i="23"/>
  <c r="BR212" i="23"/>
  <c r="BJ212" i="23"/>
  <c r="BB212" i="23"/>
  <c r="AT212" i="23"/>
  <c r="AL212" i="23"/>
  <c r="AD212" i="23"/>
  <c r="V212" i="23"/>
  <c r="N212" i="23"/>
  <c r="W223" i="23"/>
  <c r="AP218" i="23"/>
  <c r="AV220" i="23"/>
  <c r="AF222" i="23"/>
  <c r="AV223" i="23"/>
  <c r="BB225" i="23"/>
  <c r="BC225" i="23"/>
  <c r="BI220" i="23"/>
  <c r="BK221" i="23"/>
  <c r="BO215" i="23"/>
  <c r="AF214" i="23"/>
  <c r="AV214" i="23"/>
  <c r="BL214" i="23"/>
  <c r="BA212" i="23"/>
  <c r="AK212" i="23"/>
  <c r="M239" i="23"/>
  <c r="T230" i="23"/>
  <c r="AR215" i="23"/>
  <c r="AE217" i="23"/>
  <c r="AK219" i="23"/>
  <c r="AX220" i="23"/>
  <c r="AA223" i="23"/>
  <c r="AG225" i="23"/>
  <c r="BE225" i="23"/>
  <c r="BJ222" i="23"/>
  <c r="BM217" i="23"/>
  <c r="Y214" i="23"/>
  <c r="AO214" i="23"/>
  <c r="BM214" i="23"/>
  <c r="AZ212" i="23"/>
  <c r="AJ212" i="23"/>
  <c r="N219" i="23"/>
  <c r="P222" i="23"/>
  <c r="R229" i="23"/>
  <c r="U222" i="23"/>
  <c r="W231" i="23"/>
  <c r="AS215" i="23"/>
  <c r="AQ216" i="23"/>
  <c r="AG217" i="23"/>
  <c r="Z218" i="23"/>
  <c r="AW218" i="23"/>
  <c r="AM219" i="23"/>
  <c r="AF220" i="23"/>
  <c r="Z221" i="23"/>
  <c r="AS221" i="23"/>
  <c r="AL222" i="23"/>
  <c r="AF223" i="23"/>
  <c r="AY223" i="23"/>
  <c r="AR224" i="23"/>
  <c r="AL225" i="23"/>
  <c r="Z228" i="23"/>
  <c r="BD216" i="23"/>
  <c r="BG225" i="23"/>
  <c r="BI223" i="23"/>
  <c r="BK215" i="23"/>
  <c r="BL216" i="23"/>
  <c r="BM218" i="23"/>
  <c r="BO217" i="23"/>
  <c r="R214" i="23"/>
  <c r="Z214" i="23"/>
  <c r="AH214" i="23"/>
  <c r="AP214" i="23"/>
  <c r="AX214" i="23"/>
  <c r="BF214" i="23"/>
  <c r="BN214" i="23"/>
  <c r="BO212" i="23"/>
  <c r="BG212" i="23"/>
  <c r="AY212" i="23"/>
  <c r="AQ212" i="23"/>
  <c r="AI212" i="23"/>
  <c r="AA212" i="23"/>
  <c r="S212" i="23"/>
  <c r="O221" i="23"/>
  <c r="P233" i="23"/>
  <c r="R235" i="23"/>
  <c r="U224" i="23"/>
  <c r="AY215" i="23"/>
  <c r="AR216" i="23"/>
  <c r="AL217" i="23"/>
  <c r="AB218" i="23"/>
  <c r="AX218" i="23"/>
  <c r="AR219" i="23"/>
  <c r="AH220" i="23"/>
  <c r="AA221" i="23"/>
  <c r="AX221" i="23"/>
  <c r="AN222" i="23"/>
  <c r="AG223" i="23"/>
  <c r="AA224" i="23"/>
  <c r="AT224" i="23"/>
  <c r="AM225" i="23"/>
  <c r="AA228" i="23"/>
  <c r="BD221" i="23"/>
  <c r="BF216" i="23"/>
  <c r="BH215" i="23"/>
  <c r="BJ216" i="23"/>
  <c r="BK216" i="23"/>
  <c r="BL217" i="23"/>
  <c r="BM219" i="23"/>
  <c r="BP215" i="23"/>
  <c r="S214" i="23"/>
  <c r="AA214" i="23"/>
  <c r="AI214" i="23"/>
  <c r="AQ214" i="23"/>
  <c r="AY214" i="23"/>
  <c r="BG214" i="23"/>
  <c r="BO214" i="23"/>
  <c r="BN212" i="23"/>
  <c r="BF212" i="23"/>
  <c r="AX212" i="23"/>
  <c r="AP212" i="23"/>
  <c r="AH212" i="23"/>
  <c r="Z212" i="23"/>
  <c r="R212" i="23"/>
  <c r="BD24" i="46"/>
  <c r="BD33" i="46" s="1"/>
  <c r="AL24" i="46"/>
  <c r="AL40" i="46" s="1"/>
  <c r="BH11" i="46"/>
  <c r="V136" i="13"/>
  <c r="CN24" i="46"/>
  <c r="CN34" i="46" s="1"/>
  <c r="AY24" i="46"/>
  <c r="AY33" i="46" s="1"/>
  <c r="L39" i="9"/>
  <c r="BV11" i="46"/>
  <c r="CO24" i="46"/>
  <c r="CO33" i="46" s="1"/>
  <c r="BT24" i="46"/>
  <c r="BT39" i="46" s="1"/>
  <c r="BT49" i="46" s="1"/>
  <c r="AI24" i="46"/>
  <c r="AI34" i="46" s="1"/>
  <c r="BU24" i="46"/>
  <c r="BU34" i="46" s="1"/>
  <c r="BJ24" i="46"/>
  <c r="BJ39" i="46" s="1"/>
  <c r="BJ49" i="46" s="1"/>
  <c r="AP24" i="46"/>
  <c r="AP34" i="46" s="1"/>
  <c r="BR11" i="46"/>
  <c r="CO11" i="46"/>
  <c r="BA11" i="46"/>
  <c r="BM11" i="46"/>
  <c r="CD11" i="46"/>
  <c r="O136" i="13"/>
  <c r="AN11" i="46"/>
  <c r="CH24" i="46"/>
  <c r="CH34" i="46" s="1"/>
  <c r="CC24" i="46"/>
  <c r="CC37" i="46" s="1"/>
  <c r="BC24" i="46"/>
  <c r="BC40" i="46" s="1"/>
  <c r="BE24" i="46"/>
  <c r="BE33" i="46" s="1"/>
  <c r="AG24" i="46"/>
  <c r="AG34" i="46" s="1"/>
  <c r="Z133" i="13"/>
  <c r="AH24" i="46"/>
  <c r="AH34" i="46" s="1"/>
  <c r="CA24" i="46"/>
  <c r="CA40" i="46" s="1"/>
  <c r="AT24" i="46"/>
  <c r="AT34" i="46" s="1"/>
  <c r="AS24" i="46"/>
  <c r="AS39" i="46" s="1"/>
  <c r="AS49" i="46" s="1"/>
  <c r="AU24" i="46"/>
  <c r="AU37" i="46" s="1"/>
  <c r="AW24" i="46"/>
  <c r="AW40" i="46" s="1"/>
  <c r="CL24" i="46"/>
  <c r="CL37" i="46" s="1"/>
  <c r="AR136" i="13"/>
  <c r="BL11" i="46"/>
  <c r="CR11" i="46"/>
  <c r="BF11" i="46"/>
  <c r="CE24" i="46"/>
  <c r="CE39" i="46" s="1"/>
  <c r="CE49" i="46" s="1"/>
  <c r="CG11" i="46"/>
  <c r="BP24" i="46"/>
  <c r="BP37" i="46" s="1"/>
  <c r="AJ24" i="46"/>
  <c r="AJ37" i="46" s="1"/>
  <c r="P136" i="13"/>
  <c r="BL136" i="13"/>
  <c r="P133" i="13"/>
  <c r="CG24" i="46"/>
  <c r="CG34" i="46" s="1"/>
  <c r="BS24" i="46"/>
  <c r="BS39" i="46" s="1"/>
  <c r="BS49" i="46" s="1"/>
  <c r="CB24" i="46"/>
  <c r="CB40" i="46" s="1"/>
  <c r="S136" i="13"/>
  <c r="BF24" i="46"/>
  <c r="BF34" i="46" s="1"/>
  <c r="CM24" i="46"/>
  <c r="CM39" i="46" s="1"/>
  <c r="CM49" i="46" s="1"/>
  <c r="BR24" i="46"/>
  <c r="BR39" i="46" s="1"/>
  <c r="BR49" i="46" s="1"/>
  <c r="AZ136" i="13"/>
  <c r="BS136" i="13"/>
  <c r="AD133" i="13"/>
  <c r="BP136" i="13"/>
  <c r="AB11" i="46"/>
  <c r="AF11" i="46"/>
  <c r="AI136" i="13"/>
  <c r="BE133" i="13"/>
  <c r="CR133" i="13"/>
  <c r="W133" i="13"/>
  <c r="CP24" i="46"/>
  <c r="CP39" i="46" s="1"/>
  <c r="CP49" i="46" s="1"/>
  <c r="AQ24" i="46"/>
  <c r="AQ34" i="46" s="1"/>
  <c r="L133" i="13"/>
  <c r="CO136" i="13"/>
  <c r="W136" i="13"/>
  <c r="AA136" i="13"/>
  <c r="BF136" i="13"/>
  <c r="R136" i="13"/>
  <c r="BX24" i="46"/>
  <c r="BX34" i="46" s="1"/>
  <c r="BM24" i="46"/>
  <c r="BM33" i="46" s="1"/>
  <c r="BI133" i="13"/>
  <c r="AB133" i="13"/>
  <c r="CD24" i="46"/>
  <c r="CD33" i="46" s="1"/>
  <c r="AZ24" i="46"/>
  <c r="AZ39" i="46" s="1"/>
  <c r="AZ49" i="46" s="1"/>
  <c r="L136" i="13"/>
  <c r="AC136" i="13"/>
  <c r="S133" i="13"/>
  <c r="AD136" i="13"/>
  <c r="BL24" i="46"/>
  <c r="BL34" i="46" s="1"/>
  <c r="AK24" i="46"/>
  <c r="AK40" i="46" s="1"/>
  <c r="BO24" i="46"/>
  <c r="BO34" i="46" s="1"/>
  <c r="AV24" i="46"/>
  <c r="AV33" i="46" s="1"/>
  <c r="AO24" i="46"/>
  <c r="AO34" i="46" s="1"/>
  <c r="CI24" i="46"/>
  <c r="CI37" i="46" s="1"/>
  <c r="BV24" i="46"/>
  <c r="BV37" i="46" s="1"/>
  <c r="T133" i="13"/>
  <c r="Z136" i="13"/>
  <c r="Q136" i="13"/>
  <c r="BR140" i="13"/>
  <c r="BR141" i="13"/>
  <c r="BK140" i="13"/>
  <c r="BK141" i="13"/>
  <c r="AQ140" i="13"/>
  <c r="AQ141" i="13"/>
  <c r="BA141" i="13"/>
  <c r="BA140" i="13"/>
  <c r="CG141" i="13"/>
  <c r="CG140" i="13"/>
  <c r="CB140" i="13"/>
  <c r="CB141" i="13"/>
  <c r="BY141" i="13"/>
  <c r="BY140" i="13"/>
  <c r="CS143" i="13"/>
  <c r="CS140" i="13"/>
  <c r="CS141" i="13"/>
  <c r="CS139" i="13"/>
  <c r="CS142" i="13"/>
  <c r="CS138" i="13"/>
  <c r="AX140" i="13"/>
  <c r="AX141" i="13"/>
  <c r="Q133" i="13"/>
  <c r="AG141" i="13"/>
  <c r="AG140" i="13"/>
  <c r="W140" i="13"/>
  <c r="W141" i="13"/>
  <c r="AC141" i="13"/>
  <c r="AC140" i="13"/>
  <c r="T140" i="13"/>
  <c r="T141" i="13"/>
  <c r="BE140" i="13"/>
  <c r="BE141" i="13"/>
  <c r="AW141" i="13"/>
  <c r="AW140" i="13"/>
  <c r="CQ139" i="13"/>
  <c r="CQ140" i="13"/>
  <c r="CQ141" i="13"/>
  <c r="CQ142" i="13"/>
  <c r="CQ138" i="13"/>
  <c r="CA141" i="13"/>
  <c r="CA140" i="13"/>
  <c r="AE140" i="13"/>
  <c r="AE141" i="13"/>
  <c r="CH140" i="13"/>
  <c r="CH141" i="13"/>
  <c r="N140" i="13"/>
  <c r="N141" i="13"/>
  <c r="AB140" i="13"/>
  <c r="AB141" i="13"/>
  <c r="BM141" i="13"/>
  <c r="BM140" i="13"/>
  <c r="BV140" i="13"/>
  <c r="BV141" i="13"/>
  <c r="BS141" i="13"/>
  <c r="BS140" i="13"/>
  <c r="CT139" i="13"/>
  <c r="CT138" i="13"/>
  <c r="CT143" i="13"/>
  <c r="CT141" i="13"/>
  <c r="CT140" i="13"/>
  <c r="CT142" i="13"/>
  <c r="M141" i="13"/>
  <c r="M140" i="13"/>
  <c r="AJ141" i="13"/>
  <c r="AJ140" i="13"/>
  <c r="CM141" i="13"/>
  <c r="CM140" i="13"/>
  <c r="AA141" i="13"/>
  <c r="AA140" i="13"/>
  <c r="BX140" i="13"/>
  <c r="BX141" i="13"/>
  <c r="CE141" i="13"/>
  <c r="CE140" i="13"/>
  <c r="O133" i="13"/>
  <c r="N133" i="13"/>
  <c r="X141" i="13"/>
  <c r="X140" i="13"/>
  <c r="AZ141" i="13"/>
  <c r="AZ140" i="13"/>
  <c r="CR140" i="13"/>
  <c r="CR143" i="13"/>
  <c r="CR138" i="13"/>
  <c r="CR141" i="13"/>
  <c r="CR142" i="13"/>
  <c r="CR139" i="13"/>
  <c r="BP140" i="13"/>
  <c r="BP141" i="13"/>
  <c r="R141" i="13"/>
  <c r="R140" i="13"/>
  <c r="AV140" i="13"/>
  <c r="AV141" i="13"/>
  <c r="AU140" i="13"/>
  <c r="AU141" i="13"/>
  <c r="BO140" i="13"/>
  <c r="BO141" i="13"/>
  <c r="CO140" i="13"/>
  <c r="CO138" i="13"/>
  <c r="CO141" i="13"/>
  <c r="CO139" i="13"/>
  <c r="CO143" i="13"/>
  <c r="CO142" i="13"/>
  <c r="AO140" i="13"/>
  <c r="AO141" i="13"/>
  <c r="AT141" i="13"/>
  <c r="AT140" i="13"/>
  <c r="AK140" i="13"/>
  <c r="AK141" i="13"/>
  <c r="S141" i="13"/>
  <c r="S140" i="13"/>
  <c r="Z140" i="13"/>
  <c r="Z141" i="13"/>
  <c r="AL141" i="13"/>
  <c r="AL140" i="13"/>
  <c r="P140" i="13"/>
  <c r="P141" i="13"/>
  <c r="CP141" i="13"/>
  <c r="CP138" i="13"/>
  <c r="CP139" i="13"/>
  <c r="CP140" i="13"/>
  <c r="CP142" i="13"/>
  <c r="CP143" i="13"/>
  <c r="AH141" i="13"/>
  <c r="AH140" i="13"/>
  <c r="V140" i="13"/>
  <c r="V141" i="13"/>
  <c r="AS140" i="13"/>
  <c r="AS141" i="13"/>
  <c r="BQ141" i="13"/>
  <c r="BQ140" i="13"/>
  <c r="CN142" i="13"/>
  <c r="CN139" i="13"/>
  <c r="CN138" i="13"/>
  <c r="CN141" i="13"/>
  <c r="CN143" i="13"/>
  <c r="CN140" i="13"/>
  <c r="CD141" i="13"/>
  <c r="CD140" i="13"/>
  <c r="BC141" i="13"/>
  <c r="BC140" i="13"/>
  <c r="BI140" i="13"/>
  <c r="BI141" i="13"/>
  <c r="CC140" i="13"/>
  <c r="CC141" i="13"/>
  <c r="AN141" i="13"/>
  <c r="AN140" i="13"/>
  <c r="CL140" i="13"/>
  <c r="CL141" i="13"/>
  <c r="BD140" i="13"/>
  <c r="BD141" i="13"/>
  <c r="Y140" i="13"/>
  <c r="Y141" i="13"/>
  <c r="O140" i="13"/>
  <c r="O141" i="13"/>
  <c r="U141" i="13"/>
  <c r="U140" i="13"/>
  <c r="AR140" i="13"/>
  <c r="AR141" i="13"/>
  <c r="AM140" i="13"/>
  <c r="AM141" i="13"/>
  <c r="BB140" i="13"/>
  <c r="BB141" i="13"/>
  <c r="CF141" i="13"/>
  <c r="CF140" i="13"/>
  <c r="BG141" i="13"/>
  <c r="BG140" i="13"/>
  <c r="BF141" i="13"/>
  <c r="BF140" i="13"/>
  <c r="BT141" i="13"/>
  <c r="BT140" i="13"/>
  <c r="AF140" i="13"/>
  <c r="AF141" i="13"/>
  <c r="AY141" i="13"/>
  <c r="AY140" i="13"/>
  <c r="BZ141" i="13"/>
  <c r="BZ140" i="13"/>
  <c r="BL141" i="13"/>
  <c r="BL140" i="13"/>
  <c r="BW140" i="13"/>
  <c r="BW141" i="13"/>
  <c r="BH140" i="13"/>
  <c r="BH141" i="13"/>
  <c r="AP140" i="13"/>
  <c r="AP141" i="13"/>
  <c r="BJ141" i="13"/>
  <c r="BJ140" i="13"/>
  <c r="AD141" i="13"/>
  <c r="AD140" i="13"/>
  <c r="CU141" i="13"/>
  <c r="CU142" i="13"/>
  <c r="CU139" i="13"/>
  <c r="CU140" i="13"/>
  <c r="CU138" i="13"/>
  <c r="CU143" i="13"/>
  <c r="AI140" i="13"/>
  <c r="AI141" i="13"/>
  <c r="BN140" i="13"/>
  <c r="BN141" i="13"/>
  <c r="Q141" i="13"/>
  <c r="Q140" i="13"/>
  <c r="CI141" i="13"/>
  <c r="CI140" i="13"/>
  <c r="BU141" i="13"/>
  <c r="BU140" i="13"/>
  <c r="U133" i="13"/>
  <c r="U136" i="13"/>
  <c r="AE133" i="13"/>
  <c r="M136" i="13"/>
  <c r="X136" i="13"/>
  <c r="X133" i="13"/>
  <c r="AF136" i="13"/>
  <c r="AF133" i="13"/>
  <c r="Y133" i="13"/>
  <c r="BO133" i="13"/>
  <c r="CA133" i="13"/>
  <c r="CR136" i="13"/>
  <c r="BO136" i="13"/>
  <c r="CA136" i="13"/>
  <c r="CU136" i="13"/>
  <c r="BK133" i="13"/>
  <c r="CO133" i="13"/>
  <c r="AR133" i="13"/>
  <c r="CK136" i="13"/>
  <c r="AT11" i="46"/>
  <c r="CF11" i="46"/>
  <c r="BK11" i="46"/>
  <c r="BU11" i="46"/>
  <c r="AP11" i="46"/>
  <c r="CN11" i="46"/>
  <c r="CP11" i="46"/>
  <c r="CM11" i="46"/>
  <c r="BI11" i="46"/>
  <c r="CL11" i="46"/>
  <c r="CN133" i="13"/>
  <c r="CS133" i="13"/>
  <c r="BN133" i="13"/>
  <c r="BX136" i="13"/>
  <c r="AG133" i="13"/>
  <c r="BQ136" i="13"/>
  <c r="CC11" i="46"/>
  <c r="AN136" i="13"/>
  <c r="AM133" i="13"/>
  <c r="AU136" i="13"/>
  <c r="CP136" i="13"/>
  <c r="AR11" i="46"/>
  <c r="AT136" i="13"/>
  <c r="BD133" i="13"/>
  <c r="AX136" i="13"/>
  <c r="AT133" i="13"/>
  <c r="BE11" i="46"/>
  <c r="BA133" i="13"/>
  <c r="AI11" i="46"/>
  <c r="BC11" i="46"/>
  <c r="BZ11" i="46"/>
  <c r="CE11" i="46"/>
  <c r="AX133" i="13"/>
  <c r="BA136" i="13"/>
  <c r="CM136" i="13"/>
  <c r="CC136" i="13"/>
  <c r="BO11" i="46"/>
  <c r="CB11" i="46"/>
  <c r="CT136" i="13"/>
  <c r="AO133" i="13"/>
  <c r="CI11" i="46"/>
  <c r="BY11" i="46"/>
  <c r="CG133" i="13"/>
  <c r="AJ136" i="13"/>
  <c r="BJ136" i="13"/>
  <c r="CG136" i="13"/>
  <c r="AP136" i="13"/>
  <c r="AV133" i="13"/>
  <c r="AS11" i="46"/>
  <c r="AM11" i="46"/>
  <c r="CQ133" i="13"/>
  <c r="BG136" i="13"/>
  <c r="CJ136" i="13"/>
  <c r="CI133" i="13"/>
  <c r="CL133" i="13"/>
  <c r="AW136" i="13"/>
  <c r="CH11" i="46"/>
  <c r="CE136" i="13"/>
  <c r="BC133" i="13"/>
  <c r="AP133" i="13"/>
  <c r="CN136" i="13"/>
  <c r="BB133" i="13"/>
  <c r="AV136" i="13"/>
  <c r="BU136" i="13"/>
  <c r="AM136" i="13"/>
  <c r="BC136" i="13"/>
  <c r="BJ133" i="13"/>
  <c r="BY133" i="13"/>
  <c r="BY136" i="13"/>
  <c r="AY136" i="13"/>
  <c r="CH133" i="13"/>
  <c r="CB133" i="13"/>
  <c r="CD136" i="13"/>
  <c r="CB136" i="13"/>
  <c r="BV133" i="13"/>
  <c r="AS136" i="13"/>
  <c r="CA11" i="46"/>
  <c r="AN133" i="13"/>
  <c r="BW133" i="13"/>
  <c r="BN136" i="13"/>
  <c r="BQ133" i="13"/>
  <c r="BW136" i="13"/>
  <c r="AV11" i="46"/>
  <c r="AZ11" i="46"/>
  <c r="BT136" i="13"/>
  <c r="CF133" i="13"/>
  <c r="BM133" i="13"/>
  <c r="BR133" i="13"/>
  <c r="CF136" i="13"/>
  <c r="AL133" i="13"/>
  <c r="AH136" i="13"/>
  <c r="BH136" i="13"/>
  <c r="BX11" i="46"/>
  <c r="BZ133" i="13"/>
  <c r="AL136" i="13"/>
  <c r="AH133" i="13"/>
  <c r="AK136" i="13"/>
  <c r="AQ136" i="13"/>
  <c r="AQ133" i="13"/>
  <c r="AX11" i="46"/>
  <c r="BB11" i="46"/>
  <c r="V94" i="23"/>
  <c r="V95" i="23" s="1"/>
  <c r="V97" i="23" s="1"/>
  <c r="M94" i="23"/>
  <c r="M95" i="23" s="1"/>
  <c r="M97" i="23" s="1"/>
  <c r="W94" i="23"/>
  <c r="W95" i="23" s="1"/>
  <c r="W97" i="23" s="1"/>
  <c r="J122" i="35"/>
  <c r="H114" i="13"/>
  <c r="J241" i="13"/>
  <c r="BT336" i="13"/>
  <c r="AM336" i="13"/>
  <c r="CM336" i="13"/>
  <c r="CK336" i="13"/>
  <c r="BK336" i="13"/>
  <c r="BJ336" i="13"/>
  <c r="BH336" i="13"/>
  <c r="BW336" i="13"/>
  <c r="CC336" i="13"/>
  <c r="T11" i="13"/>
  <c r="R11" i="13"/>
  <c r="X11" i="13"/>
  <c r="L11" i="13"/>
  <c r="AB11" i="13"/>
  <c r="Z11" i="13"/>
  <c r="AF11" i="13"/>
  <c r="N11" i="13"/>
  <c r="AC11" i="13"/>
  <c r="W11" i="13"/>
  <c r="P11" i="13"/>
  <c r="Y11" i="13"/>
  <c r="BG336" i="13"/>
  <c r="CB336" i="13"/>
  <c r="CA336" i="13"/>
  <c r="CL336" i="13"/>
  <c r="BE336" i="13"/>
  <c r="O336" i="13"/>
  <c r="BQ336" i="13"/>
  <c r="CD336" i="13"/>
  <c r="AW336" i="13"/>
  <c r="O11" i="13"/>
  <c r="AE336" i="13"/>
  <c r="BL336" i="13"/>
  <c r="BR336" i="13"/>
  <c r="CU336" i="13"/>
  <c r="BV336" i="13"/>
  <c r="AO336" i="13"/>
  <c r="CH336" i="13"/>
  <c r="CE336" i="13"/>
  <c r="BN336" i="13"/>
  <c r="AG336" i="13"/>
  <c r="BW11" i="46"/>
  <c r="BW11" i="13"/>
  <c r="AY11" i="46"/>
  <c r="AY11" i="13"/>
  <c r="AO11" i="46"/>
  <c r="AO11" i="13"/>
  <c r="CQ11" i="46"/>
  <c r="CQ11" i="13"/>
  <c r="BQ11" i="46"/>
  <c r="BQ11" i="13"/>
  <c r="AA11" i="13"/>
  <c r="Q11" i="13"/>
  <c r="CT11" i="46"/>
  <c r="CT11" i="13"/>
  <c r="V11" i="13"/>
  <c r="AQ11" i="46"/>
  <c r="AQ11" i="13"/>
  <c r="BD11" i="46"/>
  <c r="BD11" i="13"/>
  <c r="BG11" i="46"/>
  <c r="BG11" i="13"/>
  <c r="AW11" i="46"/>
  <c r="AW11" i="13"/>
  <c r="CJ11" i="46"/>
  <c r="CJ11" i="13"/>
  <c r="BP11" i="46"/>
  <c r="BP11" i="13"/>
  <c r="AV336" i="13"/>
  <c r="AT336" i="13"/>
  <c r="BO336" i="13"/>
  <c r="BF336" i="13"/>
  <c r="Y336" i="13"/>
  <c r="BB336" i="13"/>
  <c r="AK336" i="13"/>
  <c r="AY336" i="13"/>
  <c r="AX336" i="13"/>
  <c r="Q336" i="13"/>
  <c r="AD11" i="13"/>
  <c r="BS11" i="46"/>
  <c r="BS11" i="13"/>
  <c r="AJ11" i="46"/>
  <c r="AJ11" i="13"/>
  <c r="AU11" i="46"/>
  <c r="AU11" i="13"/>
  <c r="AG11" i="46"/>
  <c r="AG11" i="13"/>
  <c r="BJ11" i="46"/>
  <c r="BJ11" i="13"/>
  <c r="AL11" i="46"/>
  <c r="AL11" i="13"/>
  <c r="BN11" i="46"/>
  <c r="BN11" i="13"/>
  <c r="BT11" i="46"/>
  <c r="BT11" i="13"/>
  <c r="AJ336" i="13"/>
  <c r="AU336" i="13"/>
  <c r="CT336" i="13"/>
  <c r="AF336" i="13"/>
  <c r="AD336" i="13"/>
  <c r="M336" i="13"/>
  <c r="AQ336" i="13"/>
  <c r="AP336" i="13"/>
  <c r="CJ336" i="13"/>
  <c r="AL336" i="13"/>
  <c r="AI336" i="13"/>
  <c r="AH336" i="13"/>
  <c r="AK11" i="46"/>
  <c r="AK11" i="13"/>
  <c r="CS11" i="46"/>
  <c r="CS11" i="13"/>
  <c r="AE11" i="13"/>
  <c r="AH11" i="46"/>
  <c r="AH11" i="13"/>
  <c r="CU11" i="46"/>
  <c r="CU11" i="13"/>
  <c r="CK11" i="46"/>
  <c r="CK11" i="13"/>
  <c r="AN336" i="13"/>
  <c r="W336" i="13"/>
  <c r="BU336" i="13"/>
  <c r="BM336" i="13"/>
  <c r="P336" i="13"/>
  <c r="N336" i="13"/>
  <c r="AA336" i="13"/>
  <c r="Z336" i="13"/>
  <c r="BD336" i="13"/>
  <c r="V336" i="13"/>
  <c r="BS336" i="13"/>
  <c r="S336" i="13"/>
  <c r="R336" i="13"/>
  <c r="M11" i="13"/>
  <c r="U11" i="13"/>
  <c r="CR336" i="13"/>
  <c r="BC336" i="13"/>
  <c r="BZ336" i="13"/>
  <c r="BP336" i="13"/>
  <c r="CI336" i="13"/>
  <c r="CP336" i="13"/>
  <c r="X336" i="13"/>
  <c r="CQ336" i="13"/>
  <c r="CN336" i="13"/>
  <c r="CS336" i="13"/>
  <c r="S11" i="13"/>
  <c r="CI59" i="23"/>
  <c r="CI62" i="23" s="1"/>
  <c r="AC59" i="23"/>
  <c r="AC62" i="23" s="1"/>
  <c r="AE59" i="23"/>
  <c r="AE62" i="23" s="1"/>
  <c r="G44" i="9"/>
  <c r="L58" i="35"/>
  <c r="AF59" i="23"/>
  <c r="AF62" i="23" s="1"/>
  <c r="AD59" i="23"/>
  <c r="AD62" i="23" s="1"/>
  <c r="BO59" i="23"/>
  <c r="BO62" i="23" s="1"/>
  <c r="AH59" i="23"/>
  <c r="M147" i="40"/>
  <c r="L12" i="23"/>
  <c r="AU59" i="23"/>
  <c r="AU62" i="23" s="1"/>
  <c r="O53" i="23"/>
  <c r="P24" i="44"/>
  <c r="N24" i="44"/>
  <c r="CF24" i="44"/>
  <c r="AA24" i="44"/>
  <c r="Z24" i="44"/>
  <c r="BD24" i="44"/>
  <c r="V24" i="44"/>
  <c r="BS24" i="44"/>
  <c r="S24" i="44"/>
  <c r="R24" i="44"/>
  <c r="BZ24" i="44"/>
  <c r="BP24" i="44"/>
  <c r="CP24" i="44"/>
  <c r="CN24" i="44"/>
  <c r="CS24" i="44"/>
  <c r="M24" i="44"/>
  <c r="AI24" i="44"/>
  <c r="X24" i="44"/>
  <c r="AM24" i="44"/>
  <c r="CO24" i="44"/>
  <c r="AZ24" i="44"/>
  <c r="CM24" i="44"/>
  <c r="CK24" i="44"/>
  <c r="BK24" i="44"/>
  <c r="BJ24" i="44"/>
  <c r="BH24" i="44"/>
  <c r="BW24" i="44"/>
  <c r="CC24" i="44"/>
  <c r="CJ24" i="44"/>
  <c r="AL24" i="44"/>
  <c r="CQ24" i="44"/>
  <c r="BT24" i="44"/>
  <c r="CR24" i="44"/>
  <c r="W24" i="44"/>
  <c r="BY24" i="44"/>
  <c r="AJ24" i="44"/>
  <c r="BG24" i="44"/>
  <c r="BU24" i="44"/>
  <c r="AU24" i="44"/>
  <c r="CG24" i="44"/>
  <c r="AR24" i="44"/>
  <c r="CT24" i="44"/>
  <c r="BM24" i="44"/>
  <c r="AF24" i="44"/>
  <c r="AQ24" i="44"/>
  <c r="AH24" i="44"/>
  <c r="BX24" i="44"/>
  <c r="AN24" i="44"/>
  <c r="CB24" i="44"/>
  <c r="CA24" i="44"/>
  <c r="BI24" i="44"/>
  <c r="T24" i="44"/>
  <c r="CL24" i="44"/>
  <c r="BE24" i="44"/>
  <c r="O24" i="44"/>
  <c r="BQ24" i="44"/>
  <c r="AB24" i="44"/>
  <c r="CD24" i="44"/>
  <c r="AW24" i="44"/>
  <c r="AD24" i="44"/>
  <c r="BC24" i="44"/>
  <c r="CI24" i="44"/>
  <c r="BL24" i="44"/>
  <c r="BR24" i="44"/>
  <c r="AS24" i="44"/>
  <c r="CU24" i="44"/>
  <c r="BV24" i="44"/>
  <c r="AO24" i="44"/>
  <c r="CH24" i="44"/>
  <c r="BA24" i="44"/>
  <c r="CE24" i="44"/>
  <c r="BN24" i="44"/>
  <c r="AG24" i="44"/>
  <c r="AP24" i="44"/>
  <c r="U24" i="44"/>
  <c r="AE24" i="44"/>
  <c r="AV24" i="44"/>
  <c r="AT24" i="44"/>
  <c r="AC24" i="44"/>
  <c r="BO24" i="44"/>
  <c r="BF24" i="44"/>
  <c r="Y24" i="44"/>
  <c r="BB24" i="44"/>
  <c r="AK24" i="44"/>
  <c r="AY24" i="44"/>
  <c r="AX24" i="44"/>
  <c r="Q24" i="44"/>
  <c r="W53" i="23"/>
  <c r="L53" i="23"/>
  <c r="AF53" i="23"/>
  <c r="R53" i="23"/>
  <c r="V53" i="23"/>
  <c r="M53" i="23"/>
  <c r="T53" i="23"/>
  <c r="X53" i="23"/>
  <c r="AC53" i="23"/>
  <c r="AG53" i="23"/>
  <c r="AA53" i="23"/>
  <c r="U53" i="23"/>
  <c r="Z53" i="23"/>
  <c r="CH59" i="23"/>
  <c r="CH62" i="23" s="1"/>
  <c r="O59" i="23"/>
  <c r="O62" i="23" s="1"/>
  <c r="M59" i="23"/>
  <c r="M62" i="23" s="1"/>
  <c r="BB59" i="23"/>
  <c r="BB62" i="23" s="1"/>
  <c r="AD11" i="46"/>
  <c r="L59" i="23"/>
  <c r="L62" i="23" s="1"/>
  <c r="AC66" i="24"/>
  <c r="Z66" i="24"/>
  <c r="AF66" i="24"/>
  <c r="CR66" i="24"/>
  <c r="Q66" i="24"/>
  <c r="W66" i="24"/>
  <c r="AA66" i="24"/>
  <c r="U66" i="24"/>
  <c r="Y66" i="24"/>
  <c r="CQ66" i="24"/>
  <c r="O66" i="24"/>
  <c r="V66" i="24"/>
  <c r="AD66" i="24"/>
  <c r="S66" i="24"/>
  <c r="M66" i="24"/>
  <c r="X66" i="24"/>
  <c r="CU66" i="24"/>
  <c r="P66" i="24"/>
  <c r="AE66" i="24"/>
  <c r="CS66" i="24"/>
  <c r="T66" i="24"/>
  <c r="AB66" i="24"/>
  <c r="R66" i="24"/>
  <c r="CT66" i="24"/>
  <c r="N66" i="24"/>
  <c r="AE11" i="46"/>
  <c r="AJ115" i="40"/>
  <c r="AQ115" i="40"/>
  <c r="AR115" i="40"/>
  <c r="AZ115" i="40"/>
  <c r="BH115" i="40"/>
  <c r="BH116" i="40" s="1"/>
  <c r="BP115" i="40"/>
  <c r="BP116" i="40" s="1"/>
  <c r="BX115" i="40"/>
  <c r="BX116" i="40" s="1"/>
  <c r="CF115" i="40"/>
  <c r="CF116" i="40" s="1"/>
  <c r="CN115" i="40"/>
  <c r="CN116" i="40" s="1"/>
  <c r="CV115" i="40"/>
  <c r="CV116" i="40" s="1"/>
  <c r="AS115" i="40"/>
  <c r="BA115" i="40"/>
  <c r="BI115" i="40"/>
  <c r="BI116" i="40" s="1"/>
  <c r="BQ115" i="40"/>
  <c r="BQ116" i="40" s="1"/>
  <c r="BY115" i="40"/>
  <c r="BY116" i="40" s="1"/>
  <c r="CG115" i="40"/>
  <c r="CG116" i="40" s="1"/>
  <c r="CO115" i="40"/>
  <c r="CO116" i="40" s="1"/>
  <c r="AK115" i="40"/>
  <c r="AW115" i="40"/>
  <c r="CC115" i="40"/>
  <c r="CC116" i="40" s="1"/>
  <c r="AX115" i="40"/>
  <c r="BV115" i="40"/>
  <c r="BV116" i="40" s="1"/>
  <c r="CL115" i="40"/>
  <c r="CL116" i="40" s="1"/>
  <c r="AP115" i="40"/>
  <c r="BG115" i="40"/>
  <c r="BG116" i="40" s="1"/>
  <c r="BO115" i="40"/>
  <c r="BO116" i="40" s="1"/>
  <c r="CE115" i="40"/>
  <c r="CE116" i="40" s="1"/>
  <c r="CU115" i="40"/>
  <c r="CU116" i="40" s="1"/>
  <c r="AT115" i="40"/>
  <c r="BB115" i="40"/>
  <c r="BB116" i="40" s="1"/>
  <c r="BJ115" i="40"/>
  <c r="BJ116" i="40" s="1"/>
  <c r="BR115" i="40"/>
  <c r="BR116" i="40" s="1"/>
  <c r="BZ115" i="40"/>
  <c r="BZ116" i="40" s="1"/>
  <c r="CH115" i="40"/>
  <c r="CH116" i="40" s="1"/>
  <c r="CP115" i="40"/>
  <c r="CP116" i="40" s="1"/>
  <c r="AH115" i="40"/>
  <c r="AL115" i="40"/>
  <c r="AU115" i="40"/>
  <c r="BC115" i="40"/>
  <c r="BC116" i="40" s="1"/>
  <c r="BK115" i="40"/>
  <c r="BK116" i="40" s="1"/>
  <c r="BS115" i="40"/>
  <c r="BS116" i="40" s="1"/>
  <c r="CA115" i="40"/>
  <c r="CA116" i="40" s="1"/>
  <c r="CI115" i="40"/>
  <c r="CI116" i="40" s="1"/>
  <c r="CQ115" i="40"/>
  <c r="CQ116" i="40" s="1"/>
  <c r="AM115" i="40"/>
  <c r="AV115" i="40"/>
  <c r="BD115" i="40"/>
  <c r="BD116" i="40" s="1"/>
  <c r="BL115" i="40"/>
  <c r="BL116" i="40" s="1"/>
  <c r="BT115" i="40"/>
  <c r="BT116" i="40" s="1"/>
  <c r="CB115" i="40"/>
  <c r="CB116" i="40" s="1"/>
  <c r="CJ115" i="40"/>
  <c r="CJ116" i="40" s="1"/>
  <c r="CR115" i="40"/>
  <c r="CR116" i="40" s="1"/>
  <c r="AN115" i="40"/>
  <c r="BE115" i="40"/>
  <c r="BE116" i="40" s="1"/>
  <c r="BM115" i="40"/>
  <c r="BM116" i="40" s="1"/>
  <c r="BU115" i="40"/>
  <c r="BU116" i="40" s="1"/>
  <c r="CK115" i="40"/>
  <c r="CK116" i="40" s="1"/>
  <c r="CS115" i="40"/>
  <c r="CS116" i="40" s="1"/>
  <c r="AO115" i="40"/>
  <c r="BF115" i="40"/>
  <c r="BF116" i="40" s="1"/>
  <c r="BN115" i="40"/>
  <c r="BN116" i="40" s="1"/>
  <c r="CD115" i="40"/>
  <c r="CD116" i="40" s="1"/>
  <c r="CT115" i="40"/>
  <c r="CT116" i="40" s="1"/>
  <c r="AY115" i="40"/>
  <c r="BW115" i="40"/>
  <c r="BW116" i="40" s="1"/>
  <c r="CM115" i="40"/>
  <c r="CM116" i="40" s="1"/>
  <c r="AF115" i="40"/>
  <c r="G18" i="9"/>
  <c r="CA53" i="23"/>
  <c r="BA53" i="23"/>
  <c r="CM53" i="23"/>
  <c r="AO53" i="23"/>
  <c r="BL53" i="23"/>
  <c r="CU53" i="23"/>
  <c r="BI53" i="23"/>
  <c r="AS53" i="23"/>
  <c r="CK53" i="23"/>
  <c r="AZ53" i="23"/>
  <c r="BO53" i="23"/>
  <c r="BT53" i="23"/>
  <c r="BP53" i="23"/>
  <c r="AR53" i="23"/>
  <c r="BV53" i="23"/>
  <c r="CB53" i="23"/>
  <c r="CG53" i="23"/>
  <c r="CS53" i="23"/>
  <c r="BR53" i="23"/>
  <c r="CJ53" i="23"/>
  <c r="BU53" i="23"/>
  <c r="CT53" i="23"/>
  <c r="BD53" i="23"/>
  <c r="CQ53" i="23"/>
  <c r="BX53" i="23"/>
  <c r="AP53" i="23"/>
  <c r="AT53" i="23"/>
  <c r="CP53" i="23"/>
  <c r="BN53" i="23"/>
  <c r="BF53" i="23"/>
  <c r="AL53" i="23"/>
  <c r="AI53" i="23"/>
  <c r="CE53" i="23"/>
  <c r="CF53" i="23"/>
  <c r="AX53" i="23"/>
  <c r="BE53" i="23"/>
  <c r="BJ53" i="23"/>
  <c r="AN53" i="23"/>
  <c r="AK53" i="23"/>
  <c r="CL53" i="23"/>
  <c r="CD53" i="23"/>
  <c r="BB53" i="23"/>
  <c r="AY53" i="23"/>
  <c r="AJ53" i="23"/>
  <c r="BK53" i="23"/>
  <c r="BQ53" i="23"/>
  <c r="BY53" i="23"/>
  <c r="CN53" i="23"/>
  <c r="BH53" i="23"/>
  <c r="BM53" i="23"/>
  <c r="CR53" i="23"/>
  <c r="BS53" i="23"/>
  <c r="CO53" i="23"/>
  <c r="AW53" i="23"/>
  <c r="AU53" i="23"/>
  <c r="AV53" i="23"/>
  <c r="AQ53" i="23"/>
  <c r="AM53" i="23"/>
  <c r="BG53" i="23"/>
  <c r="CI53" i="23"/>
  <c r="BZ53" i="23"/>
  <c r="CH53" i="23"/>
  <c r="CC53" i="23"/>
  <c r="BC53" i="23"/>
  <c r="BW53" i="23"/>
  <c r="L39" i="46"/>
  <c r="L49" i="46" s="1"/>
  <c r="L33" i="46"/>
  <c r="Z39" i="46"/>
  <c r="Z49" i="46" s="1"/>
  <c r="Z33" i="46"/>
  <c r="T39" i="46"/>
  <c r="T49" i="46" s="1"/>
  <c r="T33" i="46"/>
  <c r="P39" i="46"/>
  <c r="P49" i="46" s="1"/>
  <c r="P33" i="46"/>
  <c r="CU39" i="46"/>
  <c r="CU49" i="46" s="1"/>
  <c r="CU33" i="46"/>
  <c r="N39" i="46"/>
  <c r="N49" i="46" s="1"/>
  <c r="N33" i="46"/>
  <c r="M39" i="46"/>
  <c r="M49" i="46" s="1"/>
  <c r="M33" i="46"/>
  <c r="AB39" i="46"/>
  <c r="AB49" i="46" s="1"/>
  <c r="AB33" i="46"/>
  <c r="S39" i="46"/>
  <c r="S49" i="46" s="1"/>
  <c r="S33" i="46"/>
  <c r="Q39" i="46"/>
  <c r="Q49" i="46" s="1"/>
  <c r="Q33" i="46"/>
  <c r="V39" i="46"/>
  <c r="V49" i="46" s="1"/>
  <c r="V33" i="46"/>
  <c r="X39" i="46"/>
  <c r="X49" i="46" s="1"/>
  <c r="X33" i="46"/>
  <c r="CQ39" i="46"/>
  <c r="CQ49" i="46" s="1"/>
  <c r="CQ33" i="46"/>
  <c r="O39" i="46"/>
  <c r="O49" i="46" s="1"/>
  <c r="O33" i="46"/>
  <c r="CS39" i="46"/>
  <c r="CS49" i="46" s="1"/>
  <c r="CS33" i="46"/>
  <c r="CT39" i="46"/>
  <c r="CT49" i="46" s="1"/>
  <c r="CT33" i="46"/>
  <c r="CR39" i="46"/>
  <c r="CR49" i="46" s="1"/>
  <c r="CR33" i="46"/>
  <c r="U39" i="46"/>
  <c r="U49" i="46" s="1"/>
  <c r="U33" i="46"/>
  <c r="W39" i="46"/>
  <c r="W49" i="46" s="1"/>
  <c r="W33" i="46"/>
  <c r="Y39" i="46"/>
  <c r="Y49" i="46" s="1"/>
  <c r="Y33" i="46"/>
  <c r="AC39" i="46"/>
  <c r="AC49" i="46" s="1"/>
  <c r="AC33" i="46"/>
  <c r="R39" i="46"/>
  <c r="R49" i="46" s="1"/>
  <c r="R33" i="46"/>
  <c r="AA39" i="46"/>
  <c r="AA49" i="46" s="1"/>
  <c r="AA33" i="46"/>
  <c r="T37" i="46"/>
  <c r="T40" i="46"/>
  <c r="T34" i="46"/>
  <c r="P34" i="46"/>
  <c r="P40" i="46"/>
  <c r="P37" i="46"/>
  <c r="CU40" i="46"/>
  <c r="CU37" i="46"/>
  <c r="CU34" i="46"/>
  <c r="N34" i="46"/>
  <c r="N40" i="46"/>
  <c r="N37" i="46"/>
  <c r="M37" i="46"/>
  <c r="M40" i="46"/>
  <c r="M34" i="46"/>
  <c r="AB34" i="46"/>
  <c r="AB37" i="46"/>
  <c r="AB40" i="46"/>
  <c r="S34" i="46"/>
  <c r="S37" i="46"/>
  <c r="S40" i="46"/>
  <c r="Q34" i="46"/>
  <c r="Q40" i="46"/>
  <c r="Q37" i="46"/>
  <c r="V37" i="46"/>
  <c r="V34" i="46"/>
  <c r="V40" i="46"/>
  <c r="X34" i="46"/>
  <c r="X40" i="46"/>
  <c r="X37" i="46"/>
  <c r="CQ34" i="46"/>
  <c r="CQ37" i="46"/>
  <c r="CQ40" i="46"/>
  <c r="O34" i="46"/>
  <c r="O37" i="46"/>
  <c r="O40" i="46"/>
  <c r="CS37" i="46"/>
  <c r="CS34" i="46"/>
  <c r="CS40" i="46"/>
  <c r="CT34" i="46"/>
  <c r="CT40" i="46"/>
  <c r="CT37" i="46"/>
  <c r="CR34" i="46"/>
  <c r="CR37" i="46"/>
  <c r="CR40" i="46"/>
  <c r="U37" i="46"/>
  <c r="U40" i="46"/>
  <c r="U34" i="46"/>
  <c r="L40" i="46"/>
  <c r="L34" i="46"/>
  <c r="L37" i="46"/>
  <c r="Z40" i="46"/>
  <c r="Z37" i="46"/>
  <c r="Z34" i="46"/>
  <c r="W37" i="46"/>
  <c r="W40" i="46"/>
  <c r="W34" i="46"/>
  <c r="Y34" i="46"/>
  <c r="Y37" i="46"/>
  <c r="Y40" i="46"/>
  <c r="AC34" i="46"/>
  <c r="AC37" i="46"/>
  <c r="AC40" i="46"/>
  <c r="R37" i="46"/>
  <c r="R34" i="46"/>
  <c r="R40" i="46"/>
  <c r="AA34" i="46"/>
  <c r="AA40" i="46"/>
  <c r="AA37" i="46"/>
  <c r="AD34" i="46"/>
  <c r="AD40" i="46"/>
  <c r="AF34" i="46"/>
  <c r="AF40" i="46"/>
  <c r="AE34" i="46"/>
  <c r="AE40" i="46"/>
  <c r="CT293" i="23"/>
  <c r="CT30" i="46" s="1"/>
  <c r="CE293" i="23"/>
  <c r="CE30" i="46" s="1"/>
  <c r="T293" i="23"/>
  <c r="T30" i="46" s="1"/>
  <c r="CP293" i="23"/>
  <c r="CP30" i="46" s="1"/>
  <c r="L293" i="23"/>
  <c r="L30" i="46" s="1"/>
  <c r="AQ293" i="23"/>
  <c r="AQ30" i="46" s="1"/>
  <c r="AH293" i="23"/>
  <c r="AH30" i="46" s="1"/>
  <c r="CD293" i="23"/>
  <c r="CD30" i="46" s="1"/>
  <c r="BH293" i="23"/>
  <c r="BH30" i="46" s="1"/>
  <c r="AU293" i="23"/>
  <c r="AU30" i="46" s="1"/>
  <c r="CI293" i="23"/>
  <c r="CI30" i="46" s="1"/>
  <c r="BV30" i="46"/>
  <c r="BV293" i="23"/>
  <c r="M293" i="23"/>
  <c r="M30" i="46"/>
  <c r="P293" i="23"/>
  <c r="P30" i="46" s="1"/>
  <c r="AB293" i="23"/>
  <c r="AB30" i="46" s="1"/>
  <c r="BP293" i="23"/>
  <c r="BP30" i="46" s="1"/>
  <c r="U293" i="23"/>
  <c r="U30" i="46" s="1"/>
  <c r="X293" i="23"/>
  <c r="X30" i="46" s="1"/>
  <c r="BQ293" i="23"/>
  <c r="BQ30" i="46" s="1"/>
  <c r="BT293" i="23"/>
  <c r="BT30" i="46" s="1"/>
  <c r="AI293" i="23"/>
  <c r="AI30" i="46" s="1"/>
  <c r="BB293" i="23"/>
  <c r="BB30" i="46" s="1"/>
  <c r="Z293" i="23"/>
  <c r="Z30" i="46" s="1"/>
  <c r="AZ293" i="23"/>
  <c r="AZ30" i="46" s="1"/>
  <c r="R293" i="23"/>
  <c r="R30" i="46" s="1"/>
  <c r="AM293" i="23"/>
  <c r="AM30" i="46" s="1"/>
  <c r="BR293" i="23"/>
  <c r="BR30" i="46" s="1"/>
  <c r="BN293" i="23"/>
  <c r="BN30" i="46" s="1"/>
  <c r="Q293" i="23"/>
  <c r="Q30" i="46" s="1"/>
  <c r="AA293" i="23"/>
  <c r="AA30" i="46" s="1"/>
  <c r="BI293" i="23"/>
  <c r="BI30" i="46" s="1"/>
  <c r="BL293" i="23"/>
  <c r="BL30" i="46" s="1"/>
  <c r="CL293" i="23"/>
  <c r="CL30" i="46" s="1"/>
  <c r="BZ293" i="23"/>
  <c r="BZ30" i="46" s="1"/>
  <c r="AD293" i="23"/>
  <c r="AD30" i="46" s="1"/>
  <c r="AD33" i="46" s="1"/>
  <c r="CK293" i="23"/>
  <c r="CK30" i="46" s="1"/>
  <c r="AR293" i="23"/>
  <c r="AR30" i="46" s="1"/>
  <c r="AE293" i="23"/>
  <c r="AE30" i="46" s="1"/>
  <c r="AE33" i="46" s="1"/>
  <c r="CG293" i="23"/>
  <c r="CG30" i="46" s="1"/>
  <c r="O293" i="23"/>
  <c r="O30" i="46" s="1"/>
  <c r="BW293" i="23"/>
  <c r="BW30" i="46" s="1"/>
  <c r="AP293" i="23"/>
  <c r="AP30" i="46" s="1"/>
  <c r="BC293" i="23"/>
  <c r="BC30" i="46" s="1"/>
  <c r="BE293" i="23"/>
  <c r="BE30" i="46" s="1"/>
  <c r="CQ293" i="23"/>
  <c r="CQ30" i="46" s="1"/>
  <c r="AW293" i="23"/>
  <c r="AW30" i="46" s="1"/>
  <c r="S293" i="23"/>
  <c r="S30" i="46" s="1"/>
  <c r="BA293" i="23"/>
  <c r="BA30" i="46" s="1"/>
  <c r="BD293" i="23"/>
  <c r="BD30" i="46" s="1"/>
  <c r="CS293" i="23"/>
  <c r="CS30" i="46" s="1"/>
  <c r="CO293" i="23"/>
  <c r="CO30" i="46" s="1"/>
  <c r="CC293" i="23"/>
  <c r="CC30" i="46" s="1"/>
  <c r="V293" i="23"/>
  <c r="V30" i="46" s="1"/>
  <c r="CR293" i="23"/>
  <c r="CR30" i="46" s="1"/>
  <c r="AL30" i="46"/>
  <c r="AL293" i="23"/>
  <c r="AJ293" i="23"/>
  <c r="AJ30" i="46" s="1"/>
  <c r="CH293" i="23"/>
  <c r="CH30" i="46"/>
  <c r="BF293" i="23"/>
  <c r="BF30" i="46" s="1"/>
  <c r="CA30" i="46"/>
  <c r="CA293" i="23"/>
  <c r="AO293" i="23"/>
  <c r="AO30" i="46" s="1"/>
  <c r="AT293" i="23"/>
  <c r="AT30" i="46" s="1"/>
  <c r="AS293" i="23"/>
  <c r="AS30" i="46" s="1"/>
  <c r="AV293" i="23"/>
  <c r="AV30" i="46" s="1"/>
  <c r="CU293" i="23"/>
  <c r="CU30" i="46" s="1"/>
  <c r="N293" i="23"/>
  <c r="N30" i="46" s="1"/>
  <c r="CJ293" i="23"/>
  <c r="CJ30" i="46" s="1"/>
  <c r="CN293" i="23"/>
  <c r="CN30" i="46" s="1"/>
  <c r="BY293" i="23"/>
  <c r="BY30" i="46" s="1"/>
  <c r="AX293" i="23"/>
  <c r="AX30" i="46" s="1"/>
  <c r="BS293" i="23"/>
  <c r="BS30" i="46" s="1"/>
  <c r="AG293" i="23"/>
  <c r="AG30" i="46" s="1"/>
  <c r="CM293" i="23"/>
  <c r="CM30" i="46" s="1"/>
  <c r="Y293" i="23"/>
  <c r="Y30" i="46" s="1"/>
  <c r="AK293" i="23"/>
  <c r="AK30" i="46" s="1"/>
  <c r="AN293" i="23"/>
  <c r="AN30" i="46" s="1"/>
  <c r="BU293" i="23"/>
  <c r="BU30" i="46" s="1"/>
  <c r="BO293" i="23"/>
  <c r="BO30" i="46" s="1"/>
  <c r="BM293" i="23"/>
  <c r="BM30" i="46" s="1"/>
  <c r="BJ293" i="23"/>
  <c r="BJ30" i="46" s="1"/>
  <c r="CB293" i="23"/>
  <c r="CB30" i="46" s="1"/>
  <c r="W293" i="23"/>
  <c r="W30" i="46" s="1"/>
  <c r="CF293" i="23"/>
  <c r="CF30" i="46" s="1"/>
  <c r="BX293" i="23"/>
  <c r="BX30" i="46" s="1"/>
  <c r="BK293" i="23"/>
  <c r="BK30" i="46" s="1"/>
  <c r="BG293" i="23"/>
  <c r="BG30" i="46" s="1"/>
  <c r="AC293" i="23"/>
  <c r="AC30" i="46" s="1"/>
  <c r="AF293" i="23"/>
  <c r="AF30" i="46" s="1"/>
  <c r="AF33" i="46" s="1"/>
  <c r="AY293" i="23"/>
  <c r="AY30" i="46" s="1"/>
  <c r="G16" i="9"/>
  <c r="AJ37" i="42"/>
  <c r="CP157" i="40"/>
  <c r="CG157" i="40"/>
  <c r="CO157" i="40"/>
  <c r="AB157" i="40"/>
  <c r="CR157" i="40"/>
  <c r="W157" i="40"/>
  <c r="BY157" i="40"/>
  <c r="AJ157" i="40"/>
  <c r="BG157" i="40"/>
  <c r="BU157" i="40"/>
  <c r="BT157" i="40"/>
  <c r="CH157" i="40"/>
  <c r="BA157" i="40"/>
  <c r="CT157" i="40"/>
  <c r="BM157" i="40"/>
  <c r="CB157" i="40"/>
  <c r="CA157" i="40"/>
  <c r="BI157" i="40"/>
  <c r="T157" i="40"/>
  <c r="CL157" i="40"/>
  <c r="BE157" i="40"/>
  <c r="BD157" i="40"/>
  <c r="BB157" i="40"/>
  <c r="AK157" i="40"/>
  <c r="CD157" i="40"/>
  <c r="AW157" i="40"/>
  <c r="BL157" i="40"/>
  <c r="BR157" i="40"/>
  <c r="AS157" i="40"/>
  <c r="CU157" i="40"/>
  <c r="BV157" i="40"/>
  <c r="AO157" i="40"/>
  <c r="AL157" i="40"/>
  <c r="U157" i="40"/>
  <c r="CE157" i="40"/>
  <c r="BN157" i="40"/>
  <c r="AG157" i="40"/>
  <c r="BZ157" i="40"/>
  <c r="AR157" i="40"/>
  <c r="AM157" i="40"/>
  <c r="CK157" i="40"/>
  <c r="BQ157" i="40"/>
  <c r="AT157" i="40"/>
  <c r="AC157" i="40"/>
  <c r="BO157" i="40"/>
  <c r="BF157" i="40"/>
  <c r="Y157" i="40"/>
  <c r="X157" i="40"/>
  <c r="V157" i="40"/>
  <c r="BS157" i="40"/>
  <c r="AY157" i="40"/>
  <c r="AX157" i="40"/>
  <c r="Q157" i="40"/>
  <c r="BP157" i="40"/>
  <c r="CN157" i="40"/>
  <c r="AZ157" i="40"/>
  <c r="CJ157" i="40"/>
  <c r="BW157" i="40"/>
  <c r="AF157" i="40"/>
  <c r="AD157" i="40"/>
  <c r="AQ157" i="40"/>
  <c r="AP157" i="40"/>
  <c r="BK157" i="40"/>
  <c r="CQ157" i="40"/>
  <c r="BX157" i="40"/>
  <c r="AI157" i="40"/>
  <c r="AH157" i="40"/>
  <c r="BC157" i="40"/>
  <c r="CI157" i="40"/>
  <c r="AE157" i="40"/>
  <c r="CS157" i="40"/>
  <c r="CM157" i="40"/>
  <c r="O157" i="40"/>
  <c r="CC157" i="40"/>
  <c r="P157" i="40"/>
  <c r="N157" i="40"/>
  <c r="CF157" i="40"/>
  <c r="AA157" i="40"/>
  <c r="Z157" i="40"/>
  <c r="AU157" i="40"/>
  <c r="BJ157" i="40"/>
  <c r="BH157" i="40"/>
  <c r="S157" i="40"/>
  <c r="R157" i="40"/>
  <c r="P22" i="40"/>
  <c r="P28" i="40" s="1"/>
  <c r="P30" i="40" s="1"/>
  <c r="AT22" i="40"/>
  <c r="AT28" i="40" s="1"/>
  <c r="AT30" i="40" s="1"/>
  <c r="BG22" i="40"/>
  <c r="BG28" i="40" s="1"/>
  <c r="BG30" i="40" s="1"/>
  <c r="BC22" i="40"/>
  <c r="BC28" i="40" s="1"/>
  <c r="BC30" i="40" s="1"/>
  <c r="AS22" i="40"/>
  <c r="AS28" i="40" s="1"/>
  <c r="AS30" i="40" s="1"/>
  <c r="AO22" i="40"/>
  <c r="AO28" i="40" s="1"/>
  <c r="AO30" i="40" s="1"/>
  <c r="S22" i="40"/>
  <c r="S28" i="40" s="1"/>
  <c r="S30" i="40" s="1"/>
  <c r="BX22" i="40"/>
  <c r="BX28" i="40" s="1"/>
  <c r="BX30" i="40" s="1"/>
  <c r="BN22" i="40"/>
  <c r="BN28" i="40" s="1"/>
  <c r="BN30" i="40" s="1"/>
  <c r="CS22" i="40"/>
  <c r="CS28" i="40" s="1"/>
  <c r="CS30" i="40" s="1"/>
  <c r="BT22" i="40"/>
  <c r="BT28" i="40" s="1"/>
  <c r="BT30" i="40" s="1"/>
  <c r="AE22" i="40"/>
  <c r="AE28" i="40" s="1"/>
  <c r="AE30" i="40" s="1"/>
  <c r="BJ22" i="40"/>
  <c r="BJ28" i="40" s="1"/>
  <c r="BJ30" i="40" s="1"/>
  <c r="BS22" i="40"/>
  <c r="BS28" i="40" s="1"/>
  <c r="BS30" i="40" s="1"/>
  <c r="AI22" i="40"/>
  <c r="AI28" i="40" s="1"/>
  <c r="AI30" i="40" s="1"/>
  <c r="AW22" i="40"/>
  <c r="AW28" i="40" s="1"/>
  <c r="AW30" i="40" s="1"/>
  <c r="CI22" i="40"/>
  <c r="CI28" i="40" s="1"/>
  <c r="CI30" i="40" s="1"/>
  <c r="CF22" i="40"/>
  <c r="CF28" i="40" s="1"/>
  <c r="CF30" i="40" s="1"/>
  <c r="CK22" i="40"/>
  <c r="CK28" i="40" s="1"/>
  <c r="CK30" i="40" s="1"/>
  <c r="N22" i="40"/>
  <c r="N28" i="40" s="1"/>
  <c r="N30" i="40" s="1"/>
  <c r="CU22" i="40"/>
  <c r="CU28" i="40" s="1"/>
  <c r="CU30" i="40" s="1"/>
  <c r="BB22" i="40"/>
  <c r="BB28" i="40" s="1"/>
  <c r="BB30" i="40" s="1"/>
  <c r="CM22" i="40"/>
  <c r="CM28" i="40" s="1"/>
  <c r="CM30" i="40" s="1"/>
  <c r="AZ22" i="40"/>
  <c r="AZ28" i="40" s="1"/>
  <c r="AZ30" i="40" s="1"/>
  <c r="BV22" i="40"/>
  <c r="BV28" i="40" s="1"/>
  <c r="BV30" i="40" s="1"/>
  <c r="AM22" i="40"/>
  <c r="AM28" i="40" s="1"/>
  <c r="AM30" i="40" s="1"/>
  <c r="BZ22" i="40"/>
  <c r="BZ28" i="40" s="1"/>
  <c r="BP22" i="40"/>
  <c r="BP28" i="40" s="1"/>
  <c r="BP30" i="40" s="1"/>
  <c r="CL22" i="40"/>
  <c r="CL28" i="40" s="1"/>
  <c r="CL30" i="40" s="1"/>
  <c r="Y22" i="40"/>
  <c r="Y28" i="40" s="1"/>
  <c r="Y30" i="40" s="1"/>
  <c r="CN22" i="40"/>
  <c r="CN28" i="40" s="1"/>
  <c r="CN30" i="40" s="1"/>
  <c r="AL22" i="40"/>
  <c r="AL28" i="40" s="1"/>
  <c r="AL30" i="40" s="1"/>
  <c r="CE22" i="40"/>
  <c r="CE28" i="40" s="1"/>
  <c r="CE30" i="40" s="1"/>
  <c r="AX22" i="40"/>
  <c r="AX28" i="40" s="1"/>
  <c r="AX30" i="40" s="1"/>
  <c r="AG22" i="40"/>
  <c r="AG28" i="40" s="1"/>
  <c r="BD22" i="40"/>
  <c r="BD28" i="40" s="1"/>
  <c r="BD30" i="40" s="1"/>
  <c r="CH22" i="40"/>
  <c r="CH28" i="40" s="1"/>
  <c r="CH30" i="40" s="1"/>
  <c r="BQ22" i="40"/>
  <c r="BQ28" i="40" s="1"/>
  <c r="BQ30" i="40" s="1"/>
  <c r="AR22" i="40"/>
  <c r="AR28" i="40" s="1"/>
  <c r="AR30" i="40" s="1"/>
  <c r="BW22" i="40"/>
  <c r="BW28" i="40" s="1"/>
  <c r="W22" i="40"/>
  <c r="W28" i="40" s="1"/>
  <c r="W30" i="40" s="1"/>
  <c r="BY22" i="40"/>
  <c r="BY28" i="40" s="1"/>
  <c r="BY30" i="40" s="1"/>
  <c r="BU22" i="40"/>
  <c r="BU28" i="40" s="1"/>
  <c r="BU30" i="40" s="1"/>
  <c r="AV22" i="40"/>
  <c r="AV28" i="40" s="1"/>
  <c r="AV30" i="40" s="1"/>
  <c r="BE22" i="40"/>
  <c r="BE28" i="40" s="1"/>
  <c r="BE30" i="40" s="1"/>
  <c r="AC22" i="40"/>
  <c r="BF22" i="40"/>
  <c r="BF28" i="40" s="1"/>
  <c r="BF30" i="40" s="1"/>
  <c r="CR22" i="40"/>
  <c r="CR28" i="40" s="1"/>
  <c r="CR30" i="40" s="1"/>
  <c r="BR22" i="40"/>
  <c r="BR28" i="40" s="1"/>
  <c r="BR30" i="40" s="1"/>
  <c r="CO22" i="40"/>
  <c r="CO28" i="40" s="1"/>
  <c r="CO30" i="40" s="1"/>
  <c r="AJ22" i="40"/>
  <c r="AJ28" i="40" s="1"/>
  <c r="AJ30" i="40" s="1"/>
  <c r="Z22" i="40"/>
  <c r="Z28" i="40" s="1"/>
  <c r="Z30" i="40" s="1"/>
  <c r="O22" i="40"/>
  <c r="O28" i="40" s="1"/>
  <c r="O30" i="40" s="1"/>
  <c r="AN22" i="40"/>
  <c r="AN28" i="40" s="1"/>
  <c r="AN30" i="40" s="1"/>
  <c r="CG22" i="40"/>
  <c r="CG28" i="40" s="1"/>
  <c r="CG30" i="40" s="1"/>
  <c r="CT22" i="40"/>
  <c r="CT28" i="40" s="1"/>
  <c r="CT30" i="40" s="1"/>
  <c r="AH22" i="40"/>
  <c r="AH28" i="40" s="1"/>
  <c r="AH30" i="40" s="1"/>
  <c r="Q22" i="40"/>
  <c r="Q28" i="40" s="1"/>
  <c r="Q30" i="40" s="1"/>
  <c r="BK22" i="40"/>
  <c r="BK28" i="40" s="1"/>
  <c r="BK30" i="40" s="1"/>
  <c r="V22" i="40"/>
  <c r="V28" i="40" s="1"/>
  <c r="V30" i="40" s="1"/>
  <c r="BA22" i="40"/>
  <c r="BA28" i="40" s="1"/>
  <c r="BA30" i="40" s="1"/>
  <c r="AB22" i="40"/>
  <c r="AB28" i="40" s="1"/>
  <c r="AB30" i="40" s="1"/>
  <c r="CC22" i="40"/>
  <c r="CC28" i="40" s="1"/>
  <c r="CC30" i="40" s="1"/>
  <c r="CA22" i="40"/>
  <c r="CA28" i="40" s="1"/>
  <c r="CA30" i="40" s="1"/>
  <c r="BO22" i="40"/>
  <c r="BO28" i="40" s="1"/>
  <c r="BO30" i="40" s="1"/>
  <c r="AF22" i="40"/>
  <c r="AF28" i="40" s="1"/>
  <c r="AF30" i="40" s="1"/>
  <c r="AQ22" i="40"/>
  <c r="AQ28" i="40" s="1"/>
  <c r="AQ30" i="40" s="1"/>
  <c r="BL22" i="40"/>
  <c r="BL28" i="40" s="1"/>
  <c r="BL30" i="40" s="1"/>
  <c r="M22" i="40"/>
  <c r="M28" i="40" s="1"/>
  <c r="M30" i="40" s="1"/>
  <c r="AA22" i="40"/>
  <c r="AA28" i="40" s="1"/>
  <c r="AA30" i="40" s="1"/>
  <c r="AP22" i="40"/>
  <c r="AP28" i="40" s="1"/>
  <c r="AP30" i="40" s="1"/>
  <c r="CB22" i="40"/>
  <c r="CB28" i="40" s="1"/>
  <c r="CB30" i="40" s="1"/>
  <c r="AD22" i="40"/>
  <c r="AD28" i="40" s="1"/>
  <c r="AD30" i="40" s="1"/>
  <c r="BI22" i="40"/>
  <c r="BI28" i="40" s="1"/>
  <c r="BI30" i="40" s="1"/>
  <c r="T22" i="40"/>
  <c r="T28" i="40" s="1"/>
  <c r="T30" i="40" s="1"/>
  <c r="CP22" i="40"/>
  <c r="CP28" i="40" s="1"/>
  <c r="CP30" i="40" s="1"/>
  <c r="BH22" i="40"/>
  <c r="BH28" i="40" s="1"/>
  <c r="BH30" i="40" s="1"/>
  <c r="X22" i="40"/>
  <c r="X28" i="40" s="1"/>
  <c r="X30" i="40" s="1"/>
  <c r="U22" i="40"/>
  <c r="U28" i="40" s="1"/>
  <c r="U30" i="40" s="1"/>
  <c r="CD22" i="40"/>
  <c r="CD28" i="40" s="1"/>
  <c r="CD30" i="40" s="1"/>
  <c r="R22" i="40"/>
  <c r="R28" i="40" s="1"/>
  <c r="R30" i="40" s="1"/>
  <c r="CJ22" i="40"/>
  <c r="CJ28" i="40" s="1"/>
  <c r="CJ30" i="40" s="1"/>
  <c r="AU22" i="40"/>
  <c r="AU28" i="40" s="1"/>
  <c r="AU30" i="40" s="1"/>
  <c r="CQ22" i="40"/>
  <c r="CQ28" i="40" s="1"/>
  <c r="CQ30" i="40" s="1"/>
  <c r="AK22" i="40"/>
  <c r="AK28" i="40" s="1"/>
  <c r="AK30" i="40" s="1"/>
  <c r="AY22" i="40"/>
  <c r="AY28" i="40" s="1"/>
  <c r="AY30" i="40" s="1"/>
  <c r="BM22" i="40"/>
  <c r="BM28" i="40" s="1"/>
  <c r="BM30" i="40" s="1"/>
  <c r="BY58" i="35"/>
  <c r="BY59" i="35"/>
  <c r="BY60" i="35"/>
  <c r="BY61" i="35"/>
  <c r="BY62" i="35"/>
  <c r="BY63" i="35"/>
  <c r="BY64" i="35"/>
  <c r="BY65" i="35"/>
  <c r="BP58" i="35"/>
  <c r="BP59" i="35"/>
  <c r="BP60" i="35"/>
  <c r="BP61" i="35"/>
  <c r="BP62" i="35"/>
  <c r="BP63" i="35"/>
  <c r="BP64" i="35"/>
  <c r="BP65" i="35"/>
  <c r="AI58" i="35"/>
  <c r="AI59" i="35"/>
  <c r="AI60" i="35"/>
  <c r="AI61" i="35"/>
  <c r="AI62" i="35"/>
  <c r="AI63" i="35"/>
  <c r="AI64" i="35"/>
  <c r="AI65" i="35"/>
  <c r="BF58" i="35"/>
  <c r="BF59" i="35"/>
  <c r="BF60" i="35"/>
  <c r="BF61" i="35"/>
  <c r="BF62" i="35"/>
  <c r="BF63" i="35"/>
  <c r="BF64" i="35"/>
  <c r="BF65" i="35"/>
  <c r="AD60" i="35"/>
  <c r="AD64" i="35"/>
  <c r="AD59" i="35"/>
  <c r="AD63" i="35"/>
  <c r="AD58" i="35"/>
  <c r="AD62" i="35"/>
  <c r="AD61" i="35"/>
  <c r="AD65" i="35"/>
  <c r="AS58" i="35"/>
  <c r="AS59" i="35"/>
  <c r="AS60" i="35"/>
  <c r="AS61" i="35"/>
  <c r="AS62" i="35"/>
  <c r="AS63" i="35"/>
  <c r="AS64" i="35"/>
  <c r="AS65" i="35"/>
  <c r="S58" i="35"/>
  <c r="S59" i="35"/>
  <c r="S60" i="35"/>
  <c r="S61" i="35"/>
  <c r="S62" i="35"/>
  <c r="S63" i="35"/>
  <c r="S64" i="35"/>
  <c r="S65" i="35"/>
  <c r="L65" i="35"/>
  <c r="L59" i="35"/>
  <c r="L60" i="35"/>
  <c r="L62" i="35"/>
  <c r="L61" i="35"/>
  <c r="L64" i="35"/>
  <c r="L63" i="35"/>
  <c r="BA58" i="35"/>
  <c r="BA59" i="35"/>
  <c r="BA60" i="35"/>
  <c r="BA61" i="35"/>
  <c r="BA62" i="35"/>
  <c r="BA63" i="35"/>
  <c r="BA64" i="35"/>
  <c r="BA65" i="35"/>
  <c r="BE59" i="35"/>
  <c r="BE63" i="35"/>
  <c r="BE58" i="35"/>
  <c r="BE62" i="35"/>
  <c r="BE61" i="35"/>
  <c r="BE65" i="35"/>
  <c r="BE60" i="35"/>
  <c r="BE64" i="35"/>
  <c r="AH58" i="35"/>
  <c r="AH59" i="35"/>
  <c r="AH60" i="35"/>
  <c r="AH61" i="35"/>
  <c r="AH62" i="35"/>
  <c r="AH63" i="35"/>
  <c r="AH64" i="35"/>
  <c r="AH65" i="35"/>
  <c r="CF58" i="35"/>
  <c r="CF59" i="35"/>
  <c r="CF60" i="35"/>
  <c r="CF61" i="35"/>
  <c r="CF62" i="35"/>
  <c r="CF63" i="35"/>
  <c r="CF64" i="35"/>
  <c r="CF65" i="35"/>
  <c r="BN58" i="35"/>
  <c r="BN59" i="35"/>
  <c r="BN60" i="35"/>
  <c r="BN61" i="35"/>
  <c r="BN62" i="35"/>
  <c r="BN63" i="35"/>
  <c r="BN64" i="35"/>
  <c r="BN65" i="35"/>
  <c r="Y59" i="35"/>
  <c r="Y63" i="35"/>
  <c r="Y58" i="35"/>
  <c r="Y62" i="35"/>
  <c r="Y61" i="35"/>
  <c r="Y65" i="35"/>
  <c r="Y60" i="35"/>
  <c r="Y64" i="35"/>
  <c r="BL58" i="35"/>
  <c r="BL59" i="35"/>
  <c r="BL60" i="35"/>
  <c r="BL61" i="35"/>
  <c r="BL62" i="35"/>
  <c r="BL63" i="35"/>
  <c r="BL64" i="35"/>
  <c r="BL65" i="35"/>
  <c r="BO58" i="35"/>
  <c r="BO59" i="35"/>
  <c r="BO60" i="35"/>
  <c r="BO61" i="35"/>
  <c r="BO62" i="35"/>
  <c r="BO63" i="35"/>
  <c r="BO64" i="35"/>
  <c r="BO65" i="35"/>
  <c r="CQ58" i="35"/>
  <c r="CQ59" i="35"/>
  <c r="CQ60" i="35"/>
  <c r="CQ61" i="35"/>
  <c r="CQ62" i="35"/>
  <c r="CQ63" i="35"/>
  <c r="CQ64" i="35"/>
  <c r="CQ65" i="35"/>
  <c r="AE58" i="35"/>
  <c r="AE59" i="35"/>
  <c r="AE60" i="35"/>
  <c r="AE61" i="35"/>
  <c r="AE62" i="35"/>
  <c r="AE63" i="35"/>
  <c r="AE64" i="35"/>
  <c r="AE65" i="35"/>
  <c r="BB59" i="35"/>
  <c r="BB63" i="35"/>
  <c r="BB58" i="35"/>
  <c r="BB62" i="35"/>
  <c r="BB61" i="35"/>
  <c r="BB65" i="35"/>
  <c r="BB60" i="35"/>
  <c r="BB64" i="35"/>
  <c r="AZ58" i="35"/>
  <c r="AZ59" i="35"/>
  <c r="AZ60" i="35"/>
  <c r="AZ61" i="35"/>
  <c r="AZ62" i="35"/>
  <c r="AZ63" i="35"/>
  <c r="AZ64" i="35"/>
  <c r="AZ65" i="35"/>
  <c r="AO61" i="35"/>
  <c r="AO65" i="35"/>
  <c r="AO60" i="35"/>
  <c r="AO64" i="35"/>
  <c r="AO62" i="35"/>
  <c r="AO59" i="35"/>
  <c r="AO63" i="35"/>
  <c r="AO58" i="35"/>
  <c r="CE58" i="35"/>
  <c r="CE59" i="35"/>
  <c r="CE60" i="35"/>
  <c r="CE61" i="35"/>
  <c r="CE62" i="35"/>
  <c r="CE63" i="35"/>
  <c r="CE64" i="35"/>
  <c r="CE65" i="35"/>
  <c r="AL61" i="35"/>
  <c r="AL65" i="35"/>
  <c r="AL60" i="35"/>
  <c r="AL64" i="35"/>
  <c r="AL59" i="35"/>
  <c r="AL63" i="35"/>
  <c r="AL58" i="35"/>
  <c r="AL62" i="35"/>
  <c r="AA58" i="35"/>
  <c r="AA59" i="35"/>
  <c r="AA60" i="35"/>
  <c r="AA61" i="35"/>
  <c r="AA62" i="35"/>
  <c r="AA63" i="35"/>
  <c r="AA64" i="35"/>
  <c r="AA65" i="35"/>
  <c r="AB58" i="35"/>
  <c r="AB59" i="35"/>
  <c r="AB60" i="35"/>
  <c r="AB61" i="35"/>
  <c r="AB62" i="35"/>
  <c r="AB63" i="35"/>
  <c r="AB64" i="35"/>
  <c r="AB65" i="35"/>
  <c r="P58" i="35"/>
  <c r="P59" i="35"/>
  <c r="P60" i="35"/>
  <c r="P61" i="35"/>
  <c r="P62" i="35"/>
  <c r="P63" i="35"/>
  <c r="P64" i="35"/>
  <c r="P65" i="35"/>
  <c r="BI58" i="35"/>
  <c r="BI59" i="35"/>
  <c r="BI60" i="35"/>
  <c r="BI61" i="35"/>
  <c r="BI62" i="35"/>
  <c r="BI63" i="35"/>
  <c r="BI64" i="35"/>
  <c r="BI65" i="35"/>
  <c r="AP58" i="35"/>
  <c r="AP59" i="35"/>
  <c r="AP60" i="35"/>
  <c r="AP61" i="35"/>
  <c r="AP62" i="35"/>
  <c r="AP63" i="35"/>
  <c r="AP64" i="35"/>
  <c r="AP65" i="35"/>
  <c r="AW58" i="35"/>
  <c r="AW62" i="35"/>
  <c r="AW61" i="35"/>
  <c r="AW65" i="35"/>
  <c r="AW60" i="35"/>
  <c r="AW64" i="35"/>
  <c r="AW59" i="35"/>
  <c r="AW63" i="35"/>
  <c r="T58" i="35"/>
  <c r="T59" i="35"/>
  <c r="T60" i="35"/>
  <c r="T61" i="35"/>
  <c r="T62" i="35"/>
  <c r="T63" i="35"/>
  <c r="T64" i="35"/>
  <c r="T65" i="35"/>
  <c r="BX58" i="35"/>
  <c r="BX59" i="35"/>
  <c r="BX60" i="35"/>
  <c r="BX61" i="35"/>
  <c r="BX62" i="35"/>
  <c r="BX63" i="35"/>
  <c r="BX64" i="35"/>
  <c r="BX65" i="35"/>
  <c r="CM58" i="35"/>
  <c r="CM59" i="35"/>
  <c r="CM60" i="35"/>
  <c r="CM61" i="35"/>
  <c r="CM62" i="35"/>
  <c r="CM63" i="35"/>
  <c r="CM64" i="35"/>
  <c r="CM65" i="35"/>
  <c r="AR58" i="35"/>
  <c r="AR59" i="35"/>
  <c r="AR60" i="35"/>
  <c r="AR61" i="35"/>
  <c r="AR62" i="35"/>
  <c r="AR63" i="35"/>
  <c r="AR64" i="35"/>
  <c r="AR65" i="35"/>
  <c r="AX58" i="35"/>
  <c r="AX59" i="35"/>
  <c r="AX60" i="35"/>
  <c r="AX61" i="35"/>
  <c r="AX62" i="35"/>
  <c r="AX63" i="35"/>
  <c r="AX64" i="35"/>
  <c r="AX65" i="35"/>
  <c r="CH59" i="35"/>
  <c r="CH63" i="35"/>
  <c r="CH58" i="35"/>
  <c r="CH62" i="35"/>
  <c r="CH65" i="35"/>
  <c r="CH61" i="35"/>
  <c r="CH60" i="35"/>
  <c r="CH64" i="35"/>
  <c r="CB58" i="35"/>
  <c r="CB59" i="35"/>
  <c r="CB60" i="35"/>
  <c r="CB61" i="35"/>
  <c r="CB62" i="35"/>
  <c r="CB63" i="35"/>
  <c r="CB64" i="35"/>
  <c r="CB65" i="35"/>
  <c r="BD58" i="35"/>
  <c r="BD59" i="35"/>
  <c r="BD60" i="35"/>
  <c r="BD61" i="35"/>
  <c r="BD62" i="35"/>
  <c r="BD63" i="35"/>
  <c r="BD64" i="35"/>
  <c r="BD65" i="35"/>
  <c r="AG60" i="35"/>
  <c r="AG64" i="35"/>
  <c r="AG59" i="35"/>
  <c r="AG63" i="35"/>
  <c r="AG58" i="35"/>
  <c r="AG62" i="35"/>
  <c r="AG61" i="35"/>
  <c r="AG65" i="35"/>
  <c r="AU58" i="35"/>
  <c r="AU59" i="35"/>
  <c r="AU60" i="35"/>
  <c r="AU61" i="35"/>
  <c r="AU62" i="35"/>
  <c r="AU63" i="35"/>
  <c r="AU64" i="35"/>
  <c r="AU65" i="35"/>
  <c r="BR61" i="35"/>
  <c r="BR65" i="35"/>
  <c r="BR60" i="35"/>
  <c r="BR64" i="35"/>
  <c r="BR59" i="35"/>
  <c r="BR63" i="35"/>
  <c r="BR58" i="35"/>
  <c r="BR62" i="35"/>
  <c r="BQ58" i="35"/>
  <c r="BQ59" i="35"/>
  <c r="BQ60" i="35"/>
  <c r="BQ61" i="35"/>
  <c r="BQ62" i="35"/>
  <c r="BQ63" i="35"/>
  <c r="BQ64" i="35"/>
  <c r="BQ65" i="35"/>
  <c r="CC58" i="35"/>
  <c r="CC62" i="35"/>
  <c r="CC61" i="35"/>
  <c r="CC60" i="35"/>
  <c r="CC64" i="35"/>
  <c r="CC65" i="35"/>
  <c r="CC59" i="35"/>
  <c r="CC63" i="35"/>
  <c r="CP60" i="35"/>
  <c r="CP64" i="35"/>
  <c r="CP59" i="35"/>
  <c r="CP63" i="35"/>
  <c r="CP65" i="35"/>
  <c r="CP58" i="35"/>
  <c r="CP62" i="35"/>
  <c r="CP61" i="35"/>
  <c r="CS60" i="35"/>
  <c r="CS64" i="35"/>
  <c r="CS61" i="35"/>
  <c r="CS59" i="35"/>
  <c r="CS63" i="35"/>
  <c r="CS58" i="35"/>
  <c r="CS62" i="35"/>
  <c r="CS65" i="35"/>
  <c r="BM60" i="35"/>
  <c r="BM64" i="35"/>
  <c r="BM65" i="35"/>
  <c r="BM59" i="35"/>
  <c r="BM63" i="35"/>
  <c r="BM61" i="35"/>
  <c r="BM58" i="35"/>
  <c r="BM62" i="35"/>
  <c r="M58" i="35"/>
  <c r="M59" i="35"/>
  <c r="M60" i="35"/>
  <c r="M61" i="35"/>
  <c r="M62" i="35"/>
  <c r="M63" i="35"/>
  <c r="M64" i="35"/>
  <c r="M65" i="35"/>
  <c r="AF58" i="35"/>
  <c r="AF59" i="35"/>
  <c r="AF60" i="35"/>
  <c r="AF61" i="35"/>
  <c r="AF62" i="35"/>
  <c r="AF63" i="35"/>
  <c r="AF64" i="35"/>
  <c r="AF65" i="35"/>
  <c r="R58" i="35"/>
  <c r="R59" i="35"/>
  <c r="R60" i="35"/>
  <c r="R61" i="35"/>
  <c r="R62" i="35"/>
  <c r="R63" i="35"/>
  <c r="R64" i="35"/>
  <c r="R65" i="35"/>
  <c r="AC58" i="35"/>
  <c r="AC59" i="35"/>
  <c r="AC60" i="35"/>
  <c r="AC61" i="35"/>
  <c r="AC62" i="35"/>
  <c r="AC63" i="35"/>
  <c r="AC64" i="35"/>
  <c r="AC65" i="35"/>
  <c r="CT58" i="35"/>
  <c r="CT59" i="35"/>
  <c r="CT60" i="35"/>
  <c r="CT61" i="35"/>
  <c r="CT62" i="35"/>
  <c r="CT63" i="35"/>
  <c r="CT64" i="35"/>
  <c r="CT65" i="35"/>
  <c r="BG58" i="35"/>
  <c r="BG59" i="35"/>
  <c r="BG60" i="35"/>
  <c r="BG61" i="35"/>
  <c r="BG62" i="35"/>
  <c r="BG63" i="35"/>
  <c r="BG64" i="35"/>
  <c r="BG65" i="35"/>
  <c r="AN58" i="35"/>
  <c r="AN59" i="35"/>
  <c r="AN60" i="35"/>
  <c r="AN61" i="35"/>
  <c r="AN62" i="35"/>
  <c r="AN63" i="35"/>
  <c r="AN64" i="35"/>
  <c r="AN65" i="35"/>
  <c r="BW58" i="35"/>
  <c r="BW59" i="35"/>
  <c r="BW60" i="35"/>
  <c r="BW61" i="35"/>
  <c r="BW62" i="35"/>
  <c r="BW63" i="35"/>
  <c r="BW64" i="35"/>
  <c r="BW65" i="35"/>
  <c r="BC58" i="35"/>
  <c r="BC59" i="35"/>
  <c r="BC60" i="35"/>
  <c r="BC61" i="35"/>
  <c r="BC62" i="35"/>
  <c r="BC63" i="35"/>
  <c r="BC64" i="35"/>
  <c r="BC65" i="35"/>
  <c r="BZ58" i="35"/>
  <c r="BZ62" i="35"/>
  <c r="BZ61" i="35"/>
  <c r="BZ65" i="35"/>
  <c r="BZ60" i="35"/>
  <c r="BZ64" i="35"/>
  <c r="BZ59" i="35"/>
  <c r="BZ63" i="35"/>
  <c r="N58" i="35"/>
  <c r="N62" i="35"/>
  <c r="N61" i="35"/>
  <c r="N65" i="35"/>
  <c r="N60" i="35"/>
  <c r="N64" i="35"/>
  <c r="N59" i="35"/>
  <c r="N63" i="35"/>
  <c r="CD58" i="35"/>
  <c r="CD59" i="35"/>
  <c r="CD60" i="35"/>
  <c r="CD61" i="35"/>
  <c r="CD62" i="35"/>
  <c r="CD63" i="35"/>
  <c r="CD64" i="35"/>
  <c r="CD65" i="35"/>
  <c r="AV58" i="35"/>
  <c r="AV59" i="35"/>
  <c r="AV60" i="35"/>
  <c r="AV61" i="35"/>
  <c r="AV62" i="35"/>
  <c r="AV63" i="35"/>
  <c r="AV64" i="35"/>
  <c r="AV65" i="35"/>
  <c r="X58" i="35"/>
  <c r="X59" i="35"/>
  <c r="X60" i="35"/>
  <c r="X61" i="35"/>
  <c r="X62" i="35"/>
  <c r="X63" i="35"/>
  <c r="X64" i="35"/>
  <c r="X65" i="35"/>
  <c r="Q58" i="35"/>
  <c r="Q62" i="35"/>
  <c r="Q61" i="35"/>
  <c r="Q65" i="35"/>
  <c r="Q60" i="35"/>
  <c r="Q64" i="35"/>
  <c r="Q59" i="35"/>
  <c r="Q63" i="35"/>
  <c r="CI58" i="35"/>
  <c r="CI59" i="35"/>
  <c r="CI60" i="35"/>
  <c r="CI61" i="35"/>
  <c r="CI62" i="35"/>
  <c r="CI63" i="35"/>
  <c r="CI64" i="35"/>
  <c r="CI65" i="35"/>
  <c r="CL58" i="35"/>
  <c r="CL59" i="35"/>
  <c r="CL60" i="35"/>
  <c r="CL61" i="35"/>
  <c r="CL62" i="35"/>
  <c r="CL63" i="35"/>
  <c r="CL64" i="35"/>
  <c r="CL65" i="35"/>
  <c r="BS58" i="35"/>
  <c r="BS59" i="35"/>
  <c r="BS60" i="35"/>
  <c r="BS61" i="35"/>
  <c r="BS62" i="35"/>
  <c r="BS63" i="35"/>
  <c r="BS64" i="35"/>
  <c r="BS65" i="35"/>
  <c r="BH58" i="35"/>
  <c r="BH59" i="35"/>
  <c r="BH60" i="35"/>
  <c r="BH61" i="35"/>
  <c r="BH62" i="35"/>
  <c r="BH63" i="35"/>
  <c r="BH64" i="35"/>
  <c r="BH65" i="35"/>
  <c r="BU61" i="35"/>
  <c r="BU65" i="35"/>
  <c r="BU60" i="35"/>
  <c r="BU64" i="35"/>
  <c r="BU59" i="35"/>
  <c r="BU63" i="35"/>
  <c r="BU58" i="35"/>
  <c r="BU62" i="35"/>
  <c r="CJ58" i="35"/>
  <c r="CJ59" i="35"/>
  <c r="CJ60" i="35"/>
  <c r="CJ61" i="35"/>
  <c r="CJ62" i="35"/>
  <c r="CJ63" i="35"/>
  <c r="CJ64" i="35"/>
  <c r="CJ65" i="35"/>
  <c r="U58" i="35"/>
  <c r="U59" i="35"/>
  <c r="U60" i="35"/>
  <c r="U61" i="35"/>
  <c r="U62" i="35"/>
  <c r="U63" i="35"/>
  <c r="U64" i="35"/>
  <c r="U65" i="35"/>
  <c r="O58" i="35"/>
  <c r="O59" i="35"/>
  <c r="O60" i="35"/>
  <c r="O61" i="35"/>
  <c r="O62" i="35"/>
  <c r="O63" i="35"/>
  <c r="O64" i="35"/>
  <c r="O65" i="35"/>
  <c r="AK58" i="35"/>
  <c r="AK59" i="35"/>
  <c r="AK60" i="35"/>
  <c r="AK62" i="35"/>
  <c r="AK63" i="35"/>
  <c r="AK64" i="35"/>
  <c r="AK65" i="35"/>
  <c r="CR58" i="35"/>
  <c r="CR59" i="35"/>
  <c r="CR60" i="35"/>
  <c r="CR61" i="35"/>
  <c r="CR62" i="35"/>
  <c r="CR63" i="35"/>
  <c r="CR64" i="35"/>
  <c r="CR65" i="35"/>
  <c r="AJ58" i="35"/>
  <c r="AJ59" i="35"/>
  <c r="AJ60" i="35"/>
  <c r="AJ61" i="35"/>
  <c r="AJ62" i="35"/>
  <c r="AJ63" i="35"/>
  <c r="AJ64" i="35"/>
  <c r="AJ65" i="35"/>
  <c r="AQ58" i="35"/>
  <c r="AQ59" i="35"/>
  <c r="AQ60" i="35"/>
  <c r="AQ61" i="35"/>
  <c r="AQ62" i="35"/>
  <c r="AQ63" i="35"/>
  <c r="AQ64" i="35"/>
  <c r="AQ65" i="35"/>
  <c r="BK58" i="35"/>
  <c r="BK59" i="35"/>
  <c r="BK60" i="35"/>
  <c r="BK61" i="35"/>
  <c r="BK62" i="35"/>
  <c r="BK63" i="35"/>
  <c r="BK64" i="35"/>
  <c r="BK65" i="35"/>
  <c r="W58" i="35"/>
  <c r="W59" i="35"/>
  <c r="W60" i="35"/>
  <c r="W61" i="35"/>
  <c r="W62" i="35"/>
  <c r="W63" i="35"/>
  <c r="W64" i="35"/>
  <c r="W65" i="35"/>
  <c r="AT58" i="35"/>
  <c r="AT62" i="35"/>
  <c r="AT61" i="35"/>
  <c r="AT65" i="35"/>
  <c r="AT60" i="35"/>
  <c r="AT64" i="35"/>
  <c r="AT59" i="35"/>
  <c r="AT63" i="35"/>
  <c r="CG58" i="35"/>
  <c r="CG59" i="35"/>
  <c r="CG60" i="35"/>
  <c r="CG61" i="35"/>
  <c r="CG62" i="35"/>
  <c r="CG63" i="35"/>
  <c r="CG64" i="35"/>
  <c r="CG65" i="35"/>
  <c r="CN58" i="35"/>
  <c r="CN59" i="35"/>
  <c r="CN60" i="35"/>
  <c r="CN61" i="35"/>
  <c r="CN62" i="35"/>
  <c r="CN63" i="35"/>
  <c r="CN64" i="35"/>
  <c r="CN65" i="35"/>
  <c r="AY58" i="35"/>
  <c r="AY59" i="35"/>
  <c r="AY60" i="35"/>
  <c r="AY61" i="35"/>
  <c r="AY62" i="35"/>
  <c r="AY63" i="35"/>
  <c r="AY64" i="35"/>
  <c r="AY65" i="35"/>
  <c r="CK64" i="35"/>
  <c r="CK59" i="35"/>
  <c r="CK63" i="35"/>
  <c r="CK58" i="35"/>
  <c r="CK62" i="35"/>
  <c r="CK61" i="35"/>
  <c r="CK65" i="35"/>
  <c r="CK60" i="35"/>
  <c r="BT58" i="35"/>
  <c r="BT59" i="35"/>
  <c r="BT60" i="35"/>
  <c r="BT61" i="35"/>
  <c r="BT62" i="35"/>
  <c r="BT63" i="35"/>
  <c r="BT64" i="35"/>
  <c r="BT65" i="35"/>
  <c r="CO58" i="35"/>
  <c r="CO59" i="35"/>
  <c r="CO60" i="35"/>
  <c r="CO61" i="35"/>
  <c r="CO62" i="35"/>
  <c r="CO63" i="35"/>
  <c r="CO64" i="35"/>
  <c r="CO65" i="35"/>
  <c r="BV58" i="35"/>
  <c r="BV59" i="35"/>
  <c r="BV60" i="35"/>
  <c r="BV61" i="35"/>
  <c r="BV62" i="35"/>
  <c r="BV63" i="35"/>
  <c r="BV64" i="35"/>
  <c r="BV65" i="35"/>
  <c r="CA58" i="35"/>
  <c r="CA59" i="35"/>
  <c r="CA60" i="35"/>
  <c r="CA61" i="35"/>
  <c r="CA62" i="35"/>
  <c r="CA63" i="35"/>
  <c r="CA64" i="35"/>
  <c r="CA65" i="35"/>
  <c r="AM58" i="35"/>
  <c r="AM59" i="35"/>
  <c r="AM60" i="35"/>
  <c r="AM61" i="35"/>
  <c r="AM62" i="35"/>
  <c r="AM63" i="35"/>
  <c r="AM64" i="35"/>
  <c r="AM65" i="35"/>
  <c r="BJ60" i="35"/>
  <c r="BJ64" i="35"/>
  <c r="BJ59" i="35"/>
  <c r="BJ63" i="35"/>
  <c r="BJ58" i="35"/>
  <c r="BJ62" i="35"/>
  <c r="BJ61" i="35"/>
  <c r="BJ65" i="35"/>
  <c r="CU58" i="35"/>
  <c r="CU59" i="35"/>
  <c r="CU60" i="35"/>
  <c r="CU61" i="35"/>
  <c r="CU62" i="35"/>
  <c r="CU63" i="35"/>
  <c r="CU64" i="35"/>
  <c r="CU65" i="35"/>
  <c r="V59" i="35"/>
  <c r="V63" i="35"/>
  <c r="V58" i="35"/>
  <c r="V62" i="35"/>
  <c r="V61" i="35"/>
  <c r="V65" i="35"/>
  <c r="V60" i="35"/>
  <c r="V64" i="35"/>
  <c r="Z58" i="35"/>
  <c r="Z59" i="35"/>
  <c r="Z60" i="35"/>
  <c r="Z61" i="35"/>
  <c r="Z62" i="35"/>
  <c r="Z63" i="35"/>
  <c r="Z64" i="35"/>
  <c r="Z65" i="35"/>
  <c r="T11" i="46"/>
  <c r="R11" i="46"/>
  <c r="U11" i="46"/>
  <c r="M11" i="46"/>
  <c r="N11" i="46"/>
  <c r="AC11" i="46"/>
  <c r="L11" i="46"/>
  <c r="O11" i="46"/>
  <c r="Q11" i="46"/>
  <c r="Y11" i="46"/>
  <c r="AA11" i="46"/>
  <c r="S11" i="46"/>
  <c r="W11" i="46"/>
  <c r="X11" i="46"/>
  <c r="Z11" i="46"/>
  <c r="P11" i="46"/>
  <c r="V11" i="46"/>
  <c r="CQ297" i="23"/>
  <c r="AA297" i="23"/>
  <c r="AA308" i="23" s="1"/>
  <c r="BI297" i="23"/>
  <c r="BL297" i="23"/>
  <c r="BA297" i="23"/>
  <c r="BD297" i="23"/>
  <c r="CD297" i="23"/>
  <c r="CO297" i="23"/>
  <c r="Z297" i="23"/>
  <c r="V297" i="23"/>
  <c r="AR297" i="23"/>
  <c r="AL297" i="23"/>
  <c r="AJ297" i="23"/>
  <c r="BN297" i="23"/>
  <c r="CL297" i="23"/>
  <c r="AO297" i="23"/>
  <c r="BS297" i="23"/>
  <c r="AS297" i="23"/>
  <c r="AV297" i="23"/>
  <c r="AK297" i="23"/>
  <c r="CU297" i="23"/>
  <c r="CJ297" i="23"/>
  <c r="CN297" i="23"/>
  <c r="CB297" i="23"/>
  <c r="BF297" i="23"/>
  <c r="CF297" i="23"/>
  <c r="O297" i="23"/>
  <c r="BW297" i="23"/>
  <c r="Y297" i="23"/>
  <c r="BC297" i="23"/>
  <c r="BG297" i="23"/>
  <c r="Q297" i="23"/>
  <c r="AN297" i="23"/>
  <c r="AC297" i="23"/>
  <c r="AF297" i="23"/>
  <c r="U297" i="23"/>
  <c r="BM297" i="23"/>
  <c r="X297" i="23"/>
  <c r="AY297" i="23"/>
  <c r="BE297" i="23"/>
  <c r="BQ297" i="23"/>
  <c r="CE297" i="23"/>
  <c r="L297" i="23"/>
  <c r="AQ297" i="23"/>
  <c r="BB297" i="23"/>
  <c r="CT297" i="23"/>
  <c r="CI297" i="23"/>
  <c r="AM297" i="23"/>
  <c r="BR297" i="23"/>
  <c r="M297" i="23"/>
  <c r="CA297" i="23"/>
  <c r="AW297" i="23"/>
  <c r="CS297" i="23"/>
  <c r="P297" i="23"/>
  <c r="CG297" i="23"/>
  <c r="CG308" i="23" s="1"/>
  <c r="CH297" i="23"/>
  <c r="CH308" i="23" s="1"/>
  <c r="S297" i="23"/>
  <c r="S308" i="23" s="1"/>
  <c r="AT297" i="23"/>
  <c r="CC297" i="23"/>
  <c r="CC308" i="23" s="1"/>
  <c r="R297" i="23"/>
  <c r="R308" i="23" s="1"/>
  <c r="CR297" i="23"/>
  <c r="CR308" i="23" s="1"/>
  <c r="N297" i="23"/>
  <c r="BY297" i="23"/>
  <c r="BY308" i="23" s="1"/>
  <c r="AG297" i="23"/>
  <c r="AG308" i="23" s="1"/>
  <c r="BU297" i="23"/>
  <c r="BU308" i="23" s="1"/>
  <c r="W297" i="23"/>
  <c r="BX297" i="23"/>
  <c r="BX308" i="23" s="1"/>
  <c r="BK297" i="23"/>
  <c r="BK308" i="23" s="1"/>
  <c r="CM297" i="23"/>
  <c r="CM308" i="23" s="1"/>
  <c r="BO297" i="23"/>
  <c r="BJ297" i="23"/>
  <c r="BJ308" i="23" s="1"/>
  <c r="AB297" i="23"/>
  <c r="AB308" i="23" s="1"/>
  <c r="T297" i="23"/>
  <c r="T308" i="23" s="1"/>
  <c r="AX297" i="23"/>
  <c r="CP297" i="23"/>
  <c r="BP297" i="23"/>
  <c r="BP308" i="23" s="1"/>
  <c r="AU297" i="23"/>
  <c r="AU308" i="23" s="1"/>
  <c r="AP297" i="23"/>
  <c r="AP308" i="23" s="1"/>
  <c r="BT297" i="23"/>
  <c r="BT308" i="23" s="1"/>
  <c r="AI297" i="23"/>
  <c r="AI308" i="23" s="1"/>
  <c r="BZ297" i="23"/>
  <c r="BZ308" i="23" s="1"/>
  <c r="AH297" i="23"/>
  <c r="AD297" i="23"/>
  <c r="AD308" i="23" s="1"/>
  <c r="CK297" i="23"/>
  <c r="CK308" i="23" s="1"/>
  <c r="AZ297" i="23"/>
  <c r="AZ308" i="23" s="1"/>
  <c r="BV297" i="23"/>
  <c r="BV308" i="23" s="1"/>
  <c r="AE297" i="23"/>
  <c r="G19" i="9"/>
  <c r="R115" i="40"/>
  <c r="Z115" i="40"/>
  <c r="S115" i="40"/>
  <c r="AA115" i="40"/>
  <c r="AI115" i="40"/>
  <c r="N115" i="40"/>
  <c r="V115" i="40"/>
  <c r="AD115" i="40"/>
  <c r="W115" i="40"/>
  <c r="P115" i="40"/>
  <c r="Y115" i="40"/>
  <c r="T115" i="40"/>
  <c r="AB115" i="40"/>
  <c r="M115" i="40"/>
  <c r="U115" i="40"/>
  <c r="AC115" i="40"/>
  <c r="L115" i="40"/>
  <c r="O115" i="40"/>
  <c r="AE115" i="40"/>
  <c r="X115" i="40"/>
  <c r="Q115" i="40"/>
  <c r="BS37" i="42"/>
  <c r="CQ37" i="42"/>
  <c r="BA37" i="42"/>
  <c r="BF37" i="42"/>
  <c r="AK37" i="42"/>
  <c r="BZ37" i="42"/>
  <c r="AY37" i="42"/>
  <c r="AC37" i="42"/>
  <c r="AQ37" i="42"/>
  <c r="CU37" i="42"/>
  <c r="BB37" i="42"/>
  <c r="BU37" i="42"/>
  <c r="AN37" i="42"/>
  <c r="BW37" i="42"/>
  <c r="CR37" i="42"/>
  <c r="CJ37" i="42"/>
  <c r="BG37" i="42"/>
  <c r="CS37" i="42"/>
  <c r="BR37" i="42"/>
  <c r="CK37" i="42"/>
  <c r="U37" i="42"/>
  <c r="Z37" i="42"/>
  <c r="AB37" i="42"/>
  <c r="CD37" i="42"/>
  <c r="AT37" i="42"/>
  <c r="BK37" i="42"/>
  <c r="O37" i="42"/>
  <c r="CP37" i="42"/>
  <c r="AS37" i="42"/>
  <c r="BO37" i="42"/>
  <c r="CH37" i="42"/>
  <c r="BP37" i="42"/>
  <c r="BD37" i="42"/>
  <c r="T37" i="42"/>
  <c r="BM37" i="42"/>
  <c r="CO37" i="42"/>
  <c r="P37" i="42"/>
  <c r="AZ37" i="42"/>
  <c r="N37" i="42"/>
  <c r="AR37" i="42"/>
  <c r="CA37" i="42"/>
  <c r="CT37" i="42"/>
  <c r="BJ37" i="42"/>
  <c r="AI37" i="42"/>
  <c r="BQ37" i="42"/>
  <c r="W37" i="42"/>
  <c r="S37" i="42"/>
  <c r="X37" i="42"/>
  <c r="BH37" i="42"/>
  <c r="BY37" i="42"/>
  <c r="CF37" i="42"/>
  <c r="AG37" i="42"/>
  <c r="Y37" i="42"/>
  <c r="CC37" i="42"/>
  <c r="CM37" i="42"/>
  <c r="R37" i="42"/>
  <c r="BI37" i="42"/>
  <c r="BV37" i="42"/>
  <c r="AL37" i="42"/>
  <c r="BC37" i="42"/>
  <c r="V37" i="42"/>
  <c r="AO37" i="42"/>
  <c r="CN37" i="42"/>
  <c r="CE37" i="42"/>
  <c r="BX37" i="42"/>
  <c r="BE37" i="42"/>
  <c r="AW37" i="42"/>
  <c r="AM37" i="42"/>
  <c r="CG37" i="42"/>
  <c r="AP37" i="42"/>
  <c r="AH37" i="42"/>
  <c r="AU37" i="42"/>
  <c r="CL37" i="42"/>
  <c r="M37" i="42"/>
  <c r="AV37" i="42"/>
  <c r="BN37" i="42"/>
  <c r="CI37" i="42"/>
  <c r="AX37" i="42"/>
  <c r="CB37" i="42"/>
  <c r="BT37" i="42"/>
  <c r="BL37" i="42"/>
  <c r="Q37" i="42"/>
  <c r="AA37" i="42"/>
  <c r="CB11" i="44"/>
  <c r="CB11" i="42"/>
  <c r="CB11" i="41"/>
  <c r="M11" i="44"/>
  <c r="M11" i="42"/>
  <c r="M11" i="41"/>
  <c r="BO11" i="44"/>
  <c r="BO11" i="42"/>
  <c r="BO11" i="41"/>
  <c r="BF11" i="44"/>
  <c r="BF11" i="42"/>
  <c r="BF11" i="41"/>
  <c r="BU11" i="44"/>
  <c r="BU11" i="42"/>
  <c r="BU11" i="41"/>
  <c r="S11" i="44"/>
  <c r="S11" i="42"/>
  <c r="S11" i="41"/>
  <c r="BC11" i="44"/>
  <c r="BC11" i="42"/>
  <c r="BC11" i="41"/>
  <c r="N11" i="44"/>
  <c r="N11" i="42"/>
  <c r="N11" i="41"/>
  <c r="AS11" i="44"/>
  <c r="AS11" i="42"/>
  <c r="AS11" i="41"/>
  <c r="AQ11" i="42"/>
  <c r="AQ11" i="44"/>
  <c r="AQ11" i="41"/>
  <c r="Z11" i="44"/>
  <c r="Z11" i="42"/>
  <c r="Z11" i="41"/>
  <c r="AH11" i="44"/>
  <c r="AH11" i="42"/>
  <c r="AH11" i="41"/>
  <c r="W11" i="44"/>
  <c r="W11" i="42"/>
  <c r="W11" i="41"/>
  <c r="BG11" i="44"/>
  <c r="BG11" i="42"/>
  <c r="BG11" i="41"/>
  <c r="BN11" i="44"/>
  <c r="BN11" i="42"/>
  <c r="BN11" i="41"/>
  <c r="BH11" i="44"/>
  <c r="BH11" i="42"/>
  <c r="BH11" i="41"/>
  <c r="AL11" i="44"/>
  <c r="AL11" i="42"/>
  <c r="AL11" i="41"/>
  <c r="BM11" i="44"/>
  <c r="BM11" i="42"/>
  <c r="BM11" i="41"/>
  <c r="BT11" i="44"/>
  <c r="BT11" i="41"/>
  <c r="BT11" i="42"/>
  <c r="AE11" i="44"/>
  <c r="AE11" i="42"/>
  <c r="AE11" i="41"/>
  <c r="BJ11" i="44"/>
  <c r="BJ11" i="42"/>
  <c r="BJ11" i="41"/>
  <c r="BS11" i="44"/>
  <c r="BS11" i="42"/>
  <c r="BS11" i="41"/>
  <c r="AY11" i="44"/>
  <c r="AY11" i="42"/>
  <c r="AY11" i="41"/>
  <c r="AW11" i="44"/>
  <c r="AW11" i="42"/>
  <c r="AW11" i="41"/>
  <c r="AT11" i="44"/>
  <c r="AT11" i="42"/>
  <c r="AT11" i="41"/>
  <c r="CF11" i="44"/>
  <c r="CF11" i="42"/>
  <c r="CF11" i="41"/>
  <c r="AA11" i="44"/>
  <c r="AA11" i="42"/>
  <c r="AA11" i="41"/>
  <c r="AP11" i="44"/>
  <c r="AP11" i="42"/>
  <c r="AP11" i="41"/>
  <c r="CT11" i="44"/>
  <c r="CT11" i="42"/>
  <c r="CT11" i="41"/>
  <c r="AV11" i="44"/>
  <c r="AV11" i="42"/>
  <c r="AV11" i="41"/>
  <c r="AM11" i="44"/>
  <c r="AM11" i="42"/>
  <c r="AM11" i="41"/>
  <c r="BZ11" i="44"/>
  <c r="BZ11" i="42"/>
  <c r="BZ11" i="41"/>
  <c r="CP11" i="44"/>
  <c r="CP11" i="42"/>
  <c r="CP11" i="41"/>
  <c r="BX11" i="44"/>
  <c r="BX11" i="42"/>
  <c r="BX11" i="41"/>
  <c r="CA11" i="42"/>
  <c r="CA11" i="44"/>
  <c r="CA11" i="41"/>
  <c r="CS11" i="44"/>
  <c r="CS11" i="42"/>
  <c r="CS11" i="41"/>
  <c r="AN11" i="44"/>
  <c r="AN11" i="41"/>
  <c r="AN11" i="42"/>
  <c r="AB11" i="44"/>
  <c r="AB11" i="42"/>
  <c r="AB11" i="41"/>
  <c r="BD11" i="44"/>
  <c r="BD11" i="41"/>
  <c r="BD11" i="42"/>
  <c r="CH11" i="44"/>
  <c r="CH11" i="42"/>
  <c r="CH11" i="41"/>
  <c r="BQ11" i="44"/>
  <c r="BQ11" i="42"/>
  <c r="BQ11" i="41"/>
  <c r="AR11" i="44"/>
  <c r="AR11" i="42"/>
  <c r="AR11" i="41"/>
  <c r="CN11" i="44"/>
  <c r="CN11" i="42"/>
  <c r="CN11" i="41"/>
  <c r="BY11" i="44"/>
  <c r="BY11" i="42"/>
  <c r="BY11" i="41"/>
  <c r="BP11" i="44"/>
  <c r="BP11" i="42"/>
  <c r="BP11" i="41"/>
  <c r="R11" i="44"/>
  <c r="R11" i="42"/>
  <c r="R11" i="41"/>
  <c r="AF11" i="44"/>
  <c r="AF11" i="41"/>
  <c r="AF11" i="42"/>
  <c r="BR11" i="44"/>
  <c r="BR11" i="42"/>
  <c r="BR11" i="41"/>
  <c r="CO11" i="44"/>
  <c r="CO11" i="42"/>
  <c r="CO11" i="41"/>
  <c r="AJ11" i="44"/>
  <c r="AJ11" i="42"/>
  <c r="AJ11" i="41"/>
  <c r="AO11" i="44"/>
  <c r="AO11" i="42"/>
  <c r="AO11" i="41"/>
  <c r="CI11" i="44"/>
  <c r="CI11" i="42"/>
  <c r="CI11" i="41"/>
  <c r="BE11" i="44"/>
  <c r="BE11" i="42"/>
  <c r="BE11" i="41"/>
  <c r="Q11" i="44"/>
  <c r="Q11" i="42"/>
  <c r="Q11" i="41"/>
  <c r="AI11" i="44"/>
  <c r="AI11" i="42"/>
  <c r="AI11" i="41"/>
  <c r="X11" i="44"/>
  <c r="X11" i="41"/>
  <c r="X11" i="42"/>
  <c r="CG11" i="44"/>
  <c r="CG11" i="42"/>
  <c r="CG11" i="41"/>
  <c r="CE11" i="44"/>
  <c r="CE11" i="42"/>
  <c r="CE11" i="41"/>
  <c r="BK11" i="42"/>
  <c r="BK11" i="44"/>
  <c r="BK11" i="41"/>
  <c r="V11" i="44"/>
  <c r="V11" i="42"/>
  <c r="V11" i="41"/>
  <c r="BA11" i="44"/>
  <c r="BA11" i="42"/>
  <c r="BA11" i="41"/>
  <c r="BW11" i="44"/>
  <c r="BW11" i="42"/>
  <c r="BW11" i="41"/>
  <c r="CR11" i="44"/>
  <c r="CR11" i="41"/>
  <c r="CR11" i="42"/>
  <c r="AC11" i="44"/>
  <c r="AC11" i="42"/>
  <c r="AC11" i="41"/>
  <c r="CU11" i="44"/>
  <c r="CU11" i="42"/>
  <c r="CU11" i="41"/>
  <c r="BV11" i="44"/>
  <c r="BV11" i="42"/>
  <c r="BV11" i="41"/>
  <c r="CK11" i="44"/>
  <c r="CK11" i="42"/>
  <c r="CK11" i="41"/>
  <c r="AG11" i="44"/>
  <c r="AG11" i="42"/>
  <c r="AG11" i="41"/>
  <c r="P11" i="44"/>
  <c r="P11" i="42"/>
  <c r="P11" i="41"/>
  <c r="AD11" i="44"/>
  <c r="AD11" i="42"/>
  <c r="AD11" i="41"/>
  <c r="BI11" i="44"/>
  <c r="BI11" i="42"/>
  <c r="BI11" i="41"/>
  <c r="T11" i="44"/>
  <c r="T11" i="42"/>
  <c r="T11" i="41"/>
  <c r="CL11" i="44"/>
  <c r="CL11" i="42"/>
  <c r="CL11" i="41"/>
  <c r="Y11" i="44"/>
  <c r="Y11" i="42"/>
  <c r="Y11" i="41"/>
  <c r="BL11" i="44"/>
  <c r="BL11" i="41"/>
  <c r="BL11" i="42"/>
  <c r="AZ11" i="44"/>
  <c r="AZ11" i="42"/>
  <c r="AZ11" i="41"/>
  <c r="CM11" i="44"/>
  <c r="CM11" i="42"/>
  <c r="CM11" i="41"/>
  <c r="L11" i="44"/>
  <c r="L11" i="42"/>
  <c r="L11" i="41"/>
  <c r="O11" i="42"/>
  <c r="O11" i="44"/>
  <c r="O11" i="41"/>
  <c r="CD11" i="44"/>
  <c r="CD11" i="42"/>
  <c r="CD11" i="41"/>
  <c r="BB11" i="44"/>
  <c r="BB11" i="42"/>
  <c r="BB11" i="41"/>
  <c r="U11" i="44"/>
  <c r="U11" i="42"/>
  <c r="U11" i="41"/>
  <c r="AX11" i="44"/>
  <c r="AX11" i="42"/>
  <c r="AX11" i="41"/>
  <c r="CJ11" i="44"/>
  <c r="CJ11" i="41"/>
  <c r="CJ11" i="42"/>
  <c r="AU11" i="44"/>
  <c r="AU11" i="42"/>
  <c r="AU11" i="41"/>
  <c r="CQ11" i="42"/>
  <c r="CQ11" i="44"/>
  <c r="CQ11" i="41"/>
  <c r="AK11" i="44"/>
  <c r="AK11" i="42"/>
  <c r="AK11" i="41"/>
  <c r="CC11" i="44"/>
  <c r="CC11" i="42"/>
  <c r="CC11" i="41"/>
  <c r="C20" i="42"/>
  <c r="AI11" i="16"/>
  <c r="AI11" i="37"/>
  <c r="X11" i="37"/>
  <c r="X11" i="16"/>
  <c r="CG11" i="16"/>
  <c r="CG11" i="37"/>
  <c r="CE11" i="16"/>
  <c r="CE11" i="37"/>
  <c r="BK11" i="37"/>
  <c r="BK11" i="16"/>
  <c r="V11" i="37"/>
  <c r="V11" i="16"/>
  <c r="BA11" i="16"/>
  <c r="BA11" i="37"/>
  <c r="BW11" i="16"/>
  <c r="BW11" i="37"/>
  <c r="CR11" i="37"/>
  <c r="CR11" i="16"/>
  <c r="AC11" i="16"/>
  <c r="AC11" i="37"/>
  <c r="CU11" i="16"/>
  <c r="CU11" i="37"/>
  <c r="BV11" i="37"/>
  <c r="BV11" i="16"/>
  <c r="CK11" i="37"/>
  <c r="CK11" i="16"/>
  <c r="AG11" i="37"/>
  <c r="AG11" i="16"/>
  <c r="P11" i="37"/>
  <c r="P11" i="16"/>
  <c r="AD11" i="37"/>
  <c r="AD11" i="16"/>
  <c r="BI11" i="16"/>
  <c r="BI11" i="37"/>
  <c r="T11" i="16"/>
  <c r="T11" i="37"/>
  <c r="CL11" i="37"/>
  <c r="CL11" i="16"/>
  <c r="Y11" i="37"/>
  <c r="Y11" i="16"/>
  <c r="BL11" i="37"/>
  <c r="BL11" i="16"/>
  <c r="AZ11" i="16"/>
  <c r="AZ11" i="37"/>
  <c r="CM11" i="16"/>
  <c r="CM11" i="37"/>
  <c r="L11" i="37"/>
  <c r="L11" i="16"/>
  <c r="O11" i="37"/>
  <c r="O11" i="16"/>
  <c r="CD11" i="37"/>
  <c r="CD11" i="16"/>
  <c r="BB11" i="37"/>
  <c r="BB11" i="16"/>
  <c r="U11" i="16"/>
  <c r="U11" i="37"/>
  <c r="AX11" i="37"/>
  <c r="AX11" i="16"/>
  <c r="CJ11" i="37"/>
  <c r="CJ11" i="16"/>
  <c r="AU11" i="37"/>
  <c r="AU11" i="16"/>
  <c r="CQ11" i="37"/>
  <c r="CQ11" i="16"/>
  <c r="AK11" i="16"/>
  <c r="AK11" i="37"/>
  <c r="CC11" i="37"/>
  <c r="CC11" i="16"/>
  <c r="CB11" i="37"/>
  <c r="CB11" i="16"/>
  <c r="M11" i="16"/>
  <c r="M11" i="37"/>
  <c r="BO11" i="16"/>
  <c r="BO11" i="37"/>
  <c r="BF11" i="37"/>
  <c r="BF11" i="16"/>
  <c r="BU11" i="37"/>
  <c r="BU11" i="16"/>
  <c r="S11" i="16"/>
  <c r="S11" i="37"/>
  <c r="BC11" i="37"/>
  <c r="BC11" i="16"/>
  <c r="N11" i="37"/>
  <c r="N11" i="16"/>
  <c r="AS11" i="16"/>
  <c r="AS11" i="37"/>
  <c r="AQ11" i="16"/>
  <c r="AQ11" i="37"/>
  <c r="Z11" i="37"/>
  <c r="Z11" i="16"/>
  <c r="AH11" i="37"/>
  <c r="AH11" i="16"/>
  <c r="W11" i="37"/>
  <c r="W11" i="16"/>
  <c r="BG11" i="16"/>
  <c r="BG11" i="37"/>
  <c r="BN11" i="37"/>
  <c r="BN11" i="16"/>
  <c r="BH11" i="16"/>
  <c r="BH11" i="37"/>
  <c r="AL11" i="37"/>
  <c r="AL11" i="16"/>
  <c r="BM11" i="37"/>
  <c r="BM11" i="16"/>
  <c r="BT11" i="37"/>
  <c r="BT11" i="16"/>
  <c r="AE11" i="37"/>
  <c r="AE11" i="16"/>
  <c r="BJ11" i="37"/>
  <c r="BJ11" i="16"/>
  <c r="BS11" i="37"/>
  <c r="BS11" i="16"/>
  <c r="AY11" i="16"/>
  <c r="AY11" i="37"/>
  <c r="AW11" i="37"/>
  <c r="AW11" i="16"/>
  <c r="AT11" i="37"/>
  <c r="AT11" i="16"/>
  <c r="CF11" i="16"/>
  <c r="CF11" i="37"/>
  <c r="AA11" i="16"/>
  <c r="AA11" i="37"/>
  <c r="AP11" i="37"/>
  <c r="AP11" i="16"/>
  <c r="CT11" i="37"/>
  <c r="CT11" i="16"/>
  <c r="AV11" i="37"/>
  <c r="AV11" i="16"/>
  <c r="AM11" i="37"/>
  <c r="AM11" i="16"/>
  <c r="BZ11" i="37"/>
  <c r="BZ11" i="16"/>
  <c r="CP11" i="37"/>
  <c r="CP11" i="16"/>
  <c r="BX11" i="16"/>
  <c r="BX11" i="37"/>
  <c r="CA11" i="37"/>
  <c r="CA11" i="16"/>
  <c r="CS11" i="37"/>
  <c r="CS11" i="16"/>
  <c r="AN11" i="37"/>
  <c r="AN11" i="16"/>
  <c r="AB11" i="16"/>
  <c r="AB11" i="37"/>
  <c r="BD11" i="37"/>
  <c r="BD11" i="16"/>
  <c r="CH11" i="37"/>
  <c r="CH11" i="16"/>
  <c r="BQ11" i="16"/>
  <c r="BQ11" i="37"/>
  <c r="AR11" i="16"/>
  <c r="AR11" i="37"/>
  <c r="CN11" i="16"/>
  <c r="CN11" i="37"/>
  <c r="BY11" i="16"/>
  <c r="BY11" i="37"/>
  <c r="BP11" i="16"/>
  <c r="BP11" i="37"/>
  <c r="R11" i="37"/>
  <c r="R11" i="16"/>
  <c r="AF11" i="37"/>
  <c r="AF11" i="16"/>
  <c r="BR11" i="37"/>
  <c r="BR11" i="16"/>
  <c r="CO11" i="16"/>
  <c r="CO11" i="37"/>
  <c r="AJ11" i="16"/>
  <c r="AJ11" i="37"/>
  <c r="AO11" i="37"/>
  <c r="AO11" i="16"/>
  <c r="CI11" i="37"/>
  <c r="CI11" i="16"/>
  <c r="BE11" i="37"/>
  <c r="BE11" i="16"/>
  <c r="Q11" i="37"/>
  <c r="Q11" i="16"/>
  <c r="CV59" i="23"/>
  <c r="AN11" i="32"/>
  <c r="AB11" i="32"/>
  <c r="BD11" i="32"/>
  <c r="CH11" i="32"/>
  <c r="BQ11" i="32"/>
  <c r="AR11" i="32"/>
  <c r="CN11" i="32"/>
  <c r="BY11" i="32"/>
  <c r="BP11" i="32"/>
  <c r="R11" i="32"/>
  <c r="AF11" i="32"/>
  <c r="BR11" i="32"/>
  <c r="CO11" i="32"/>
  <c r="AJ11" i="32"/>
  <c r="AO11" i="32"/>
  <c r="CI11" i="32"/>
  <c r="BE11" i="32"/>
  <c r="Q11" i="32"/>
  <c r="AI11" i="32"/>
  <c r="X11" i="32"/>
  <c r="CG11" i="32"/>
  <c r="CE11" i="32"/>
  <c r="BK11" i="32"/>
  <c r="V11" i="32"/>
  <c r="BA11" i="32"/>
  <c r="BW11" i="32"/>
  <c r="CR11" i="32"/>
  <c r="AC11" i="32"/>
  <c r="CU11" i="32"/>
  <c r="BV11" i="32"/>
  <c r="CK11" i="32"/>
  <c r="AG11" i="32"/>
  <c r="P11" i="32"/>
  <c r="AD11" i="32"/>
  <c r="BI11" i="32"/>
  <c r="T11" i="32"/>
  <c r="CL11" i="32"/>
  <c r="Y11" i="32"/>
  <c r="BL11" i="32"/>
  <c r="AZ11" i="32"/>
  <c r="CM11" i="32"/>
  <c r="L11" i="32"/>
  <c r="O11" i="32"/>
  <c r="CD11" i="32"/>
  <c r="BB11" i="32"/>
  <c r="U11" i="32"/>
  <c r="AX11" i="32"/>
  <c r="CJ11" i="32"/>
  <c r="AU11" i="32"/>
  <c r="CQ11" i="32"/>
  <c r="AK11" i="32"/>
  <c r="CC11" i="32"/>
  <c r="CB11" i="32"/>
  <c r="M11" i="32"/>
  <c r="BO11" i="32"/>
  <c r="BF11" i="32"/>
  <c r="BU11" i="32"/>
  <c r="S11" i="32"/>
  <c r="BC11" i="32"/>
  <c r="N11" i="32"/>
  <c r="AS11" i="32"/>
  <c r="AQ11" i="32"/>
  <c r="Z11" i="32"/>
  <c r="AH11" i="32"/>
  <c r="W11" i="32"/>
  <c r="BG11" i="32"/>
  <c r="BN11" i="32"/>
  <c r="BH11" i="32"/>
  <c r="AL11" i="32"/>
  <c r="BM11" i="32"/>
  <c r="BT11" i="32"/>
  <c r="AE11" i="32"/>
  <c r="BJ11" i="32"/>
  <c r="BS11" i="32"/>
  <c r="AY11" i="32"/>
  <c r="AW11" i="32"/>
  <c r="AT11" i="32"/>
  <c r="CF11" i="32"/>
  <c r="AA11" i="32"/>
  <c r="AP11" i="32"/>
  <c r="CT11" i="32"/>
  <c r="AV11" i="32"/>
  <c r="AM11" i="32"/>
  <c r="BZ11" i="32"/>
  <c r="CP11" i="32"/>
  <c r="BX11" i="32"/>
  <c r="CA11" i="32"/>
  <c r="CS11" i="32"/>
  <c r="AJ59" i="23"/>
  <c r="AJ62" i="23" s="1"/>
  <c r="BK59" i="23"/>
  <c r="BK62" i="23" s="1"/>
  <c r="BR59" i="23"/>
  <c r="BR62" i="23" s="1"/>
  <c r="CU59" i="23"/>
  <c r="CU62" i="23" s="1"/>
  <c r="AB59" i="23"/>
  <c r="AB62" i="23" s="1"/>
  <c r="AB63" i="41" s="1"/>
  <c r="CG59" i="23"/>
  <c r="CG62" i="23" s="1"/>
  <c r="BA59" i="23"/>
  <c r="BA62" i="23" s="1"/>
  <c r="CT59" i="23"/>
  <c r="CT62" i="23" s="1"/>
  <c r="AV59" i="23"/>
  <c r="AV62" i="23" s="1"/>
  <c r="CM59" i="23"/>
  <c r="CM62" i="23" s="1"/>
  <c r="AW59" i="23"/>
  <c r="AW62" i="23" s="1"/>
  <c r="BM59" i="23"/>
  <c r="BM62" i="23" s="1"/>
  <c r="AT59" i="23"/>
  <c r="AT62" i="23" s="1"/>
  <c r="CE59" i="23"/>
  <c r="CE62" i="23" s="1"/>
  <c r="AO59" i="23"/>
  <c r="AO62" i="23" s="1"/>
  <c r="CO59" i="23"/>
  <c r="CO62" i="23" s="1"/>
  <c r="W59" i="23"/>
  <c r="W62" i="23" s="1"/>
  <c r="BL59" i="23"/>
  <c r="BL62" i="23" s="1"/>
  <c r="BY59" i="23"/>
  <c r="BY62" i="23" s="1"/>
  <c r="AP59" i="23"/>
  <c r="AP62" i="23" s="1"/>
  <c r="BH59" i="23"/>
  <c r="BH62" i="23" s="1"/>
  <c r="AS59" i="23"/>
  <c r="AS62" i="23" s="1"/>
  <c r="CJ59" i="23"/>
  <c r="CJ62" i="23" s="1"/>
  <c r="CS59" i="23"/>
  <c r="CS62" i="23" s="1"/>
  <c r="AR59" i="23"/>
  <c r="AR62" i="23" s="1"/>
  <c r="BC59" i="23"/>
  <c r="BC62" i="23" s="1"/>
  <c r="CD59" i="23"/>
  <c r="CD62" i="23" s="1"/>
  <c r="BZ59" i="23"/>
  <c r="BZ62" i="23" s="1"/>
  <c r="BU59" i="23"/>
  <c r="BU62" i="23" s="1"/>
  <c r="X59" i="23"/>
  <c r="X62" i="23" s="1"/>
  <c r="CN59" i="23"/>
  <c r="CN62" i="23" s="1"/>
  <c r="BN59" i="23"/>
  <c r="BN62" i="23" s="1"/>
  <c r="BG59" i="23"/>
  <c r="BG62" i="23" s="1"/>
  <c r="Q59" i="23"/>
  <c r="AN59" i="23"/>
  <c r="AN62" i="23" s="1"/>
  <c r="AK59" i="23"/>
  <c r="AK62" i="23" s="1"/>
  <c r="S59" i="23"/>
  <c r="S62" i="23" s="1"/>
  <c r="CB59" i="23"/>
  <c r="CB62" i="23" s="1"/>
  <c r="CR59" i="23"/>
  <c r="CR62" i="23" s="1"/>
  <c r="T59" i="23"/>
  <c r="T62" i="23" s="1"/>
  <c r="BX59" i="23"/>
  <c r="BX62" i="23" s="1"/>
  <c r="AX59" i="23"/>
  <c r="AX62" i="23" s="1"/>
  <c r="R59" i="23"/>
  <c r="R62" i="23" s="1"/>
  <c r="BQ59" i="23"/>
  <c r="BQ62" i="23" s="1"/>
  <c r="BI59" i="23"/>
  <c r="BI62" i="23" s="1"/>
  <c r="BV59" i="23"/>
  <c r="BV62" i="23" s="1"/>
  <c r="P59" i="23"/>
  <c r="P62" i="23" s="1"/>
  <c r="BW59" i="23"/>
  <c r="BW62" i="23" s="1"/>
  <c r="BE59" i="23"/>
  <c r="BE62" i="23" s="1"/>
  <c r="CP59" i="23"/>
  <c r="CP62" i="23" s="1"/>
  <c r="CK59" i="23"/>
  <c r="CK62" i="23" s="1"/>
  <c r="V59" i="23"/>
  <c r="V62" i="23" s="1"/>
  <c r="AY59" i="23"/>
  <c r="AY62" i="23" s="1"/>
  <c r="CQ59" i="23"/>
  <c r="CQ62" i="23" s="1"/>
  <c r="CA59" i="23"/>
  <c r="CA62" i="23" s="1"/>
  <c r="BT59" i="23"/>
  <c r="BT62" i="23" s="1"/>
  <c r="BD59" i="23"/>
  <c r="BD62" i="23" s="1"/>
  <c r="BS59" i="23"/>
  <c r="BS62" i="23" s="1"/>
  <c r="AQ59" i="23"/>
  <c r="AQ62" i="23" s="1"/>
  <c r="CF59" i="23"/>
  <c r="CF62" i="23" s="1"/>
  <c r="BF59" i="23"/>
  <c r="BF62" i="23" s="1"/>
  <c r="U59" i="23"/>
  <c r="U62" i="23" s="1"/>
  <c r="BP59" i="23"/>
  <c r="BP62" i="23" s="1"/>
  <c r="BJ59" i="23"/>
  <c r="BJ62" i="23" s="1"/>
  <c r="AZ59" i="23"/>
  <c r="AZ62" i="23" s="1"/>
  <c r="AI59" i="23"/>
  <c r="AI62" i="23" s="1"/>
  <c r="G17" i="9"/>
  <c r="BO11" i="40"/>
  <c r="BU11" i="40"/>
  <c r="AS11" i="40"/>
  <c r="AH11" i="40"/>
  <c r="BN11" i="40"/>
  <c r="AN11" i="40"/>
  <c r="AB11" i="40"/>
  <c r="BD11" i="40"/>
  <c r="CH11" i="40"/>
  <c r="BQ11" i="40"/>
  <c r="AR11" i="40"/>
  <c r="CN11" i="40"/>
  <c r="CB11" i="40"/>
  <c r="BF11" i="40"/>
  <c r="S11" i="40"/>
  <c r="AQ11" i="40"/>
  <c r="W11" i="40"/>
  <c r="BG11" i="40"/>
  <c r="AT11" i="40"/>
  <c r="CF11" i="40"/>
  <c r="AA11" i="40"/>
  <c r="AP11" i="40"/>
  <c r="CT11" i="40"/>
  <c r="AV11" i="40"/>
  <c r="AM11" i="40"/>
  <c r="BZ11" i="40"/>
  <c r="CP11" i="40"/>
  <c r="BX11" i="40"/>
  <c r="CA11" i="40"/>
  <c r="CS11" i="40"/>
  <c r="N11" i="40"/>
  <c r="AI11" i="40"/>
  <c r="X11" i="40"/>
  <c r="CG11" i="40"/>
  <c r="CE11" i="40"/>
  <c r="BK11" i="40"/>
  <c r="V11" i="40"/>
  <c r="BA11" i="40"/>
  <c r="BW11" i="40"/>
  <c r="M11" i="40"/>
  <c r="Z11" i="40"/>
  <c r="BY11" i="40"/>
  <c r="BP11" i="40"/>
  <c r="R11" i="40"/>
  <c r="AF11" i="40"/>
  <c r="BR11" i="40"/>
  <c r="CO11" i="40"/>
  <c r="AJ11" i="40"/>
  <c r="AO11" i="40"/>
  <c r="CI11" i="40"/>
  <c r="BE11" i="40"/>
  <c r="Q11" i="40"/>
  <c r="BC11" i="40"/>
  <c r="CD11" i="40"/>
  <c r="BB11" i="40"/>
  <c r="U11" i="40"/>
  <c r="AX11" i="40"/>
  <c r="CJ11" i="40"/>
  <c r="AU11" i="40"/>
  <c r="CQ11" i="40"/>
  <c r="AK11" i="40"/>
  <c r="CC11" i="40"/>
  <c r="CR11" i="40"/>
  <c r="AC11" i="40"/>
  <c r="CU11" i="40"/>
  <c r="BV11" i="40"/>
  <c r="CK11" i="40"/>
  <c r="AG11" i="40"/>
  <c r="P11" i="40"/>
  <c r="AD11" i="40"/>
  <c r="BI11" i="40"/>
  <c r="T11" i="40"/>
  <c r="CL11" i="40"/>
  <c r="Y11" i="40"/>
  <c r="BL11" i="40"/>
  <c r="AZ11" i="40"/>
  <c r="CM11" i="40"/>
  <c r="O11" i="40"/>
  <c r="BH11" i="40"/>
  <c r="AL11" i="40"/>
  <c r="BM11" i="40"/>
  <c r="BT11" i="40"/>
  <c r="AE11" i="40"/>
  <c r="BJ11" i="40"/>
  <c r="BS11" i="40"/>
  <c r="AY11" i="40"/>
  <c r="AW11" i="40"/>
  <c r="L11" i="40"/>
  <c r="CB11" i="35"/>
  <c r="CB11" i="9"/>
  <c r="BI11" i="35"/>
  <c r="BI11" i="9"/>
  <c r="CF11" i="35"/>
  <c r="CF11" i="9"/>
  <c r="BL11" i="35"/>
  <c r="BL11" i="9"/>
  <c r="S11" i="9"/>
  <c r="S11" i="35"/>
  <c r="CJ11" i="35"/>
  <c r="CJ11" i="9"/>
  <c r="BZ11" i="35"/>
  <c r="BZ11" i="9"/>
  <c r="AK11" i="35"/>
  <c r="AK11" i="9"/>
  <c r="CK11" i="35"/>
  <c r="CK11" i="9"/>
  <c r="BT11" i="35"/>
  <c r="BT11" i="9"/>
  <c r="BK11" i="35"/>
  <c r="BK11" i="9"/>
  <c r="BA11" i="35"/>
  <c r="BA11" i="9"/>
  <c r="AG11" i="9"/>
  <c r="AG11" i="35"/>
  <c r="AU11" i="35"/>
  <c r="AU11" i="9"/>
  <c r="AR11" i="35"/>
  <c r="AR11" i="9"/>
  <c r="BN11" i="35"/>
  <c r="BN11" i="9"/>
  <c r="BO11" i="35"/>
  <c r="BO11" i="9"/>
  <c r="BX11" i="35"/>
  <c r="BX11" i="9"/>
  <c r="CO11" i="35"/>
  <c r="CO11" i="9"/>
  <c r="AC11" i="35"/>
  <c r="AC11" i="9"/>
  <c r="CT11" i="35"/>
  <c r="CT11" i="9"/>
  <c r="P11" i="35"/>
  <c r="P11" i="9"/>
  <c r="BY11" i="35"/>
  <c r="BY11" i="9"/>
  <c r="U11" i="35"/>
  <c r="U11" i="9"/>
  <c r="AE11" i="35"/>
  <c r="AE11" i="9"/>
  <c r="AM11" i="35"/>
  <c r="AM11" i="9"/>
  <c r="AB11" i="35"/>
  <c r="AB11" i="9"/>
  <c r="AF11" i="35"/>
  <c r="AF11" i="9"/>
  <c r="L11" i="35"/>
  <c r="L11" i="24"/>
  <c r="L11" i="9"/>
  <c r="BE11" i="35"/>
  <c r="BE11" i="9"/>
  <c r="BR11" i="35"/>
  <c r="BR11" i="9"/>
  <c r="Y11" i="35"/>
  <c r="Y11" i="9"/>
  <c r="CC11" i="35"/>
  <c r="CC11" i="9"/>
  <c r="BH11" i="35"/>
  <c r="BH11" i="9"/>
  <c r="AI11" i="35"/>
  <c r="AI11" i="9"/>
  <c r="BF11" i="35"/>
  <c r="BF11" i="9"/>
  <c r="AS11" i="35"/>
  <c r="AS11" i="9"/>
  <c r="AO11" i="35"/>
  <c r="AO11" i="9"/>
  <c r="AV11" i="35"/>
  <c r="AV11" i="9"/>
  <c r="CA11" i="35"/>
  <c r="CA11" i="9"/>
  <c r="O11" i="35"/>
  <c r="O11" i="9"/>
  <c r="AQ11" i="9"/>
  <c r="AQ11" i="35"/>
  <c r="CH11" i="35"/>
  <c r="CH11" i="9"/>
  <c r="BQ11" i="35"/>
  <c r="BQ11" i="9"/>
  <c r="BG11" i="35"/>
  <c r="BG11" i="9"/>
  <c r="Z11" i="35"/>
  <c r="Z11" i="9"/>
  <c r="CP11" i="35"/>
  <c r="CP11" i="9"/>
  <c r="AZ11" i="35"/>
  <c r="AZ11" i="9"/>
  <c r="AW11" i="35"/>
  <c r="AW11" i="9"/>
  <c r="N11" i="35"/>
  <c r="N11" i="9"/>
  <c r="BJ11" i="35"/>
  <c r="BJ11" i="9"/>
  <c r="CM11" i="9"/>
  <c r="CM11" i="35"/>
  <c r="AH11" i="9"/>
  <c r="AH11" i="35"/>
  <c r="CI11" i="9"/>
  <c r="CI11" i="35"/>
  <c r="W11" i="35"/>
  <c r="W11" i="9"/>
  <c r="AN11" i="35"/>
  <c r="AN11" i="9"/>
  <c r="BS11" i="9"/>
  <c r="BS11" i="35"/>
  <c r="BB11" i="35"/>
  <c r="BB11" i="9"/>
  <c r="BW11" i="35"/>
  <c r="BW11" i="9"/>
  <c r="AP11" i="35"/>
  <c r="AP11" i="9"/>
  <c r="BC11" i="35"/>
  <c r="BC11" i="9"/>
  <c r="CN11" i="9"/>
  <c r="CN11" i="35"/>
  <c r="BV11" i="35"/>
  <c r="BV11" i="9"/>
  <c r="M11" i="35"/>
  <c r="M11" i="9"/>
  <c r="CU11" i="35"/>
  <c r="CU11" i="9"/>
  <c r="BD11" i="35"/>
  <c r="BD11" i="9"/>
  <c r="CL11" i="35"/>
  <c r="CL11" i="9"/>
  <c r="CQ11" i="35"/>
  <c r="CQ11" i="9"/>
  <c r="CG11" i="35"/>
  <c r="CG11" i="9"/>
  <c r="X11" i="9"/>
  <c r="X11" i="35"/>
  <c r="AA11" i="35"/>
  <c r="AA11" i="9"/>
  <c r="T11" i="9"/>
  <c r="T11" i="35"/>
  <c r="BP11" i="35"/>
  <c r="BP11" i="9"/>
  <c r="CD11" i="35"/>
  <c r="CD11" i="9"/>
  <c r="AL11" i="35"/>
  <c r="AL11" i="9"/>
  <c r="AY11" i="35"/>
  <c r="AY11" i="9"/>
  <c r="Q11" i="35"/>
  <c r="Q11" i="9"/>
  <c r="R11" i="35"/>
  <c r="R11" i="9"/>
  <c r="AX11" i="35"/>
  <c r="AX11" i="9"/>
  <c r="CR11" i="35"/>
  <c r="CR11" i="9"/>
  <c r="BM11" i="35"/>
  <c r="BM11" i="9"/>
  <c r="V11" i="35"/>
  <c r="V11" i="9"/>
  <c r="AJ11" i="35"/>
  <c r="AJ11" i="9"/>
  <c r="AD11" i="35"/>
  <c r="AD11" i="9"/>
  <c r="BU11" i="35"/>
  <c r="BU11" i="9"/>
  <c r="CE11" i="9"/>
  <c r="CE11" i="35"/>
  <c r="CS11" i="35"/>
  <c r="CS11" i="9"/>
  <c r="AT11" i="35"/>
  <c r="AT11" i="9"/>
  <c r="AY137" i="23" l="1" a="1"/>
  <c r="AY137" i="23" s="1"/>
  <c r="BI137" i="23" a="1"/>
  <c r="BI137" i="23" s="1"/>
  <c r="T137" i="23" a="1"/>
  <c r="T137" i="23" s="1"/>
  <c r="CE137" i="23" a="1"/>
  <c r="CE137" i="23" s="1"/>
  <c r="AI137" i="23" a="1"/>
  <c r="AI137" i="23" s="1"/>
  <c r="AA137" i="23" a="1"/>
  <c r="AA137" i="23" s="1"/>
  <c r="Y137" i="23" a="1"/>
  <c r="Y137" i="23" s="1"/>
  <c r="BV137" i="23" a="1"/>
  <c r="BV137" i="23" s="1"/>
  <c r="BL137" i="23" a="1"/>
  <c r="BL137" i="23" s="1"/>
  <c r="AM137" i="23" a="1"/>
  <c r="AM137" i="23" s="1"/>
  <c r="CM137" i="23" a="1"/>
  <c r="CM137" i="23" s="1"/>
  <c r="R137" i="23" a="1"/>
  <c r="R137" i="23" s="1"/>
  <c r="BH137" i="23" a="1"/>
  <c r="BH137" i="23" s="1"/>
  <c r="Q137" i="23" a="1"/>
  <c r="Q137" i="23" s="1"/>
  <c r="AV137" i="23" a="1"/>
  <c r="AV137" i="23" s="1"/>
  <c r="BZ137" i="23" a="1"/>
  <c r="BZ137" i="23" s="1"/>
  <c r="AG137" i="23" a="1"/>
  <c r="AG137" i="23" s="1"/>
  <c r="BE137" i="23" a="1"/>
  <c r="BE137" i="23" s="1"/>
  <c r="Z137" i="23" a="1"/>
  <c r="Z137" i="23" s="1"/>
  <c r="AJ137" i="23" a="1"/>
  <c r="AJ137" i="23" s="1"/>
  <c r="M137" i="23" a="1"/>
  <c r="M137" i="23" s="1"/>
  <c r="N137" i="23" a="1"/>
  <c r="N137" i="23" s="1"/>
  <c r="CG137" i="23" a="1"/>
  <c r="CG137" i="23" s="1"/>
  <c r="CI137" i="23" a="1"/>
  <c r="CI137" i="23" s="1"/>
  <c r="AL137" i="23" a="1"/>
  <c r="AL137" i="23" s="1"/>
  <c r="BR137" i="23" a="1"/>
  <c r="BR137" i="23" s="1"/>
  <c r="BX137" i="23" a="1"/>
  <c r="BX137" i="23" s="1"/>
  <c r="CU137" i="23" a="1"/>
  <c r="CU137" i="23" s="1"/>
  <c r="BO137" i="23" a="1"/>
  <c r="BO137" i="23" s="1"/>
  <c r="CP137" i="23" a="1"/>
  <c r="CP137" i="23" s="1"/>
  <c r="BD137" i="23" a="1"/>
  <c r="BD137" i="23" s="1"/>
  <c r="W137" i="23" a="1"/>
  <c r="W137" i="23" s="1"/>
  <c r="CO137" i="23" a="1"/>
  <c r="CO137" i="23" s="1"/>
  <c r="O137" i="23" a="1"/>
  <c r="O137" i="23" s="1"/>
  <c r="AZ137" i="23" a="1"/>
  <c r="AZ137" i="23" s="1"/>
  <c r="S137" i="23" a="1"/>
  <c r="S137" i="23" s="1"/>
  <c r="CT137" i="23" a="1"/>
  <c r="CT137" i="23" s="1"/>
  <c r="BT137" i="23" a="1"/>
  <c r="BT137" i="23" s="1"/>
  <c r="X137" i="23" a="1"/>
  <c r="X137" i="23" s="1"/>
  <c r="CD137" i="23" a="1"/>
  <c r="CD137" i="23" s="1"/>
  <c r="AP137" i="23" a="1"/>
  <c r="AP137" i="23" s="1"/>
  <c r="CB137" i="23" a="1"/>
  <c r="CB137" i="23" s="1"/>
  <c r="BW137" i="23" a="1"/>
  <c r="BW137" i="23" s="1"/>
  <c r="BA137" i="23" a="1"/>
  <c r="BA137" i="23" s="1"/>
  <c r="L137" i="23" a="1"/>
  <c r="L137" i="23" s="1"/>
  <c r="P137" i="23" a="1"/>
  <c r="P137" i="23" s="1"/>
  <c r="BQ137" i="23" a="1"/>
  <c r="BQ137" i="23" s="1"/>
  <c r="CC137" i="23" a="1"/>
  <c r="CC137" i="23" s="1"/>
  <c r="AE137" i="23" a="1"/>
  <c r="AE137" i="23" s="1"/>
  <c r="CN137" i="23" a="1"/>
  <c r="CN137" i="23" s="1"/>
  <c r="BB137" i="23" a="1"/>
  <c r="BB137" i="23" s="1"/>
  <c r="CF137" i="23" a="1"/>
  <c r="CF137" i="23" s="1"/>
  <c r="BP137" i="23" a="1"/>
  <c r="BP137" i="23" s="1"/>
  <c r="BK137" i="23" a="1"/>
  <c r="BK137" i="23" s="1"/>
  <c r="BY137" i="23" a="1"/>
  <c r="BY137" i="23" s="1"/>
  <c r="CK137" i="23" a="1"/>
  <c r="CK137" i="23" s="1"/>
  <c r="BM137" i="23" a="1"/>
  <c r="BM137" i="23" s="1"/>
  <c r="BC137" i="23" a="1"/>
  <c r="BC137" i="23" s="1"/>
  <c r="AQ137" i="23" a="1"/>
  <c r="AQ137" i="23" s="1"/>
  <c r="CR137" i="23" a="1"/>
  <c r="CR137" i="23" s="1"/>
  <c r="AF137" i="23" a="1"/>
  <c r="AF137" i="23" s="1"/>
  <c r="AN137" i="23" a="1"/>
  <c r="AN137" i="23" s="1"/>
  <c r="AD137" i="23" a="1"/>
  <c r="AD137" i="23" s="1"/>
  <c r="AK137" i="23" a="1"/>
  <c r="AK137" i="23" s="1"/>
  <c r="BS137" i="23" a="1"/>
  <c r="BS137" i="23" s="1"/>
  <c r="AO137" i="23" a="1"/>
  <c r="AO137" i="23" s="1"/>
  <c r="AX137" i="23" a="1"/>
  <c r="AX137" i="23" s="1"/>
  <c r="AB137" i="23" a="1"/>
  <c r="AB137" i="23" s="1"/>
  <c r="BU137" i="23" a="1"/>
  <c r="BU137" i="23" s="1"/>
  <c r="CJ137" i="23" a="1"/>
  <c r="CJ137" i="23" s="1"/>
  <c r="BG137" i="23" a="1"/>
  <c r="BG137" i="23" s="1"/>
  <c r="BF137" i="23" a="1"/>
  <c r="BF137" i="23" s="1"/>
  <c r="CA137" i="23" a="1"/>
  <c r="CA137" i="23" s="1"/>
  <c r="BN137" i="23" a="1"/>
  <c r="BN137" i="23" s="1"/>
  <c r="AC137" i="23" a="1"/>
  <c r="AC137" i="23" s="1"/>
  <c r="AH137" i="23" a="1"/>
  <c r="AH137" i="23" s="1"/>
  <c r="AW137" i="23" a="1"/>
  <c r="AW137" i="23" s="1"/>
  <c r="CS137" i="23" a="1"/>
  <c r="CS137" i="23" s="1"/>
  <c r="CL137" i="23" a="1"/>
  <c r="CL137" i="23" s="1"/>
  <c r="U137" i="23" a="1"/>
  <c r="U137" i="23" s="1"/>
  <c r="BJ137" i="23" a="1"/>
  <c r="BJ137" i="23" s="1"/>
  <c r="AR137" i="23" a="1"/>
  <c r="AR137" i="23" s="1"/>
  <c r="CQ137" i="23" a="1"/>
  <c r="CQ137" i="23" s="1"/>
  <c r="CH137" i="23" a="1"/>
  <c r="CH137" i="23" s="1"/>
  <c r="AS137" i="23" a="1"/>
  <c r="AS137" i="23" s="1"/>
  <c r="AH118" i="40" a="1"/>
  <c r="AH118" i="40" s="1"/>
  <c r="AH55" i="23"/>
  <c r="AQ45" i="35"/>
  <c r="AQ48" i="40" s="1"/>
  <c r="AR45" i="35"/>
  <c r="AR48" i="40" s="1"/>
  <c r="AS48" i="40"/>
  <c r="AU51" i="35"/>
  <c r="AU137" i="23" s="1" a="1"/>
  <c r="AU137" i="23" s="1"/>
  <c r="AS51" i="35"/>
  <c r="AS54" i="40" s="1"/>
  <c r="AT51" i="35"/>
  <c r="AT137" i="23" s="1" a="1"/>
  <c r="AT137" i="23" s="1"/>
  <c r="Q45" i="35"/>
  <c r="Q36" i="40" s="1"/>
  <c r="CL49" i="40"/>
  <c r="CL55" i="40"/>
  <c r="L100" i="23"/>
  <c r="L132" i="13" s="1"/>
  <c r="L99" i="23"/>
  <c r="W100" i="23"/>
  <c r="W132" i="13" s="1"/>
  <c r="W99" i="23"/>
  <c r="M100" i="23"/>
  <c r="M132" i="13" s="1"/>
  <c r="M99" i="23"/>
  <c r="V100" i="23"/>
  <c r="V132" i="13" s="1"/>
  <c r="V99" i="23"/>
  <c r="L242" i="13" a="1"/>
  <c r="L242" i="13" s="1"/>
  <c r="M242" i="13" a="1"/>
  <c r="M242" i="13" s="1"/>
  <c r="M274" i="13" s="1"/>
  <c r="M45" i="35"/>
  <c r="O62" i="40" s="1"/>
  <c r="O74" i="40" s="1"/>
  <c r="W39" i="40"/>
  <c r="V31" i="35"/>
  <c r="V52" i="35" s="1"/>
  <c r="V137" i="23" s="1" a="1"/>
  <c r="V137" i="23" s="1"/>
  <c r="W86" i="13"/>
  <c r="W79" i="13"/>
  <c r="AT86" i="13"/>
  <c r="AT79" i="13"/>
  <c r="CR86" i="13"/>
  <c r="CR79" i="13"/>
  <c r="CO86" i="13"/>
  <c r="CO79" i="13"/>
  <c r="BS86" i="13"/>
  <c r="BS79" i="13"/>
  <c r="AS86" i="13"/>
  <c r="AS79" i="13"/>
  <c r="AH86" i="13"/>
  <c r="AH79" i="13"/>
  <c r="BV86" i="13"/>
  <c r="BV79" i="13"/>
  <c r="AD86" i="13"/>
  <c r="AD79" i="13"/>
  <c r="BX86" i="13"/>
  <c r="BX79" i="13"/>
  <c r="AX86" i="13"/>
  <c r="AX79" i="13"/>
  <c r="BF86" i="13"/>
  <c r="BF79" i="13"/>
  <c r="CM86" i="13"/>
  <c r="CM79" i="13"/>
  <c r="CI86" i="13"/>
  <c r="CI79" i="13"/>
  <c r="AC86" i="13"/>
  <c r="AC79" i="13"/>
  <c r="CS86" i="13"/>
  <c r="CS79" i="13"/>
  <c r="BT86" i="13"/>
  <c r="BT79" i="13"/>
  <c r="AW86" i="13"/>
  <c r="AW79" i="13"/>
  <c r="CT86" i="13"/>
  <c r="CT79" i="13"/>
  <c r="AF86" i="13"/>
  <c r="AF79" i="13"/>
  <c r="AB86" i="13"/>
  <c r="AB79" i="13"/>
  <c r="U86" i="13"/>
  <c r="U79" i="13"/>
  <c r="AI86" i="13"/>
  <c r="AI79" i="13"/>
  <c r="AE86" i="13"/>
  <c r="AE79" i="13"/>
  <c r="BH86" i="13"/>
  <c r="BH79" i="13"/>
  <c r="BB86" i="13"/>
  <c r="BB79" i="13"/>
  <c r="CD86" i="13"/>
  <c r="CD79" i="13"/>
  <c r="AR86" i="13"/>
  <c r="AR79" i="13"/>
  <c r="X86" i="13"/>
  <c r="X79" i="13"/>
  <c r="BO86" i="13"/>
  <c r="BO79" i="13"/>
  <c r="CA86" i="13"/>
  <c r="CA79" i="13"/>
  <c r="AA86" i="13"/>
  <c r="AA79" i="13"/>
  <c r="Q86" i="13"/>
  <c r="Q79" i="13"/>
  <c r="BY86" i="13"/>
  <c r="BY79" i="13"/>
  <c r="CF86" i="13"/>
  <c r="CF79" i="13"/>
  <c r="CL86" i="13"/>
  <c r="CL79" i="13"/>
  <c r="BG86" i="13"/>
  <c r="BG79" i="13"/>
  <c r="BI86" i="13"/>
  <c r="BI79" i="13"/>
  <c r="Y86" i="13"/>
  <c r="Y79" i="13"/>
  <c r="O86" i="13"/>
  <c r="O79" i="13"/>
  <c r="V86" i="13"/>
  <c r="V79" i="13"/>
  <c r="AJ86" i="13"/>
  <c r="AJ79" i="13"/>
  <c r="R86" i="13"/>
  <c r="R79" i="13"/>
  <c r="AK86" i="13"/>
  <c r="AK79" i="13"/>
  <c r="AO86" i="13"/>
  <c r="AO79" i="13"/>
  <c r="BM86" i="13"/>
  <c r="BM79" i="13"/>
  <c r="BW86" i="13"/>
  <c r="BW79" i="13"/>
  <c r="AZ86" i="13"/>
  <c r="AZ79" i="13"/>
  <c r="AM86" i="13"/>
  <c r="AM79" i="13"/>
  <c r="CH86" i="13"/>
  <c r="CH79" i="13"/>
  <c r="AU86" i="13"/>
  <c r="AU79" i="13"/>
  <c r="Z86" i="13"/>
  <c r="Z79" i="13"/>
  <c r="CQ86" i="13"/>
  <c r="CQ79" i="13"/>
  <c r="P86" i="13"/>
  <c r="P79" i="13"/>
  <c r="BZ86" i="13"/>
  <c r="BZ79" i="13"/>
  <c r="CK86" i="13"/>
  <c r="CK79" i="13"/>
  <c r="CJ86" i="13"/>
  <c r="CJ79" i="13"/>
  <c r="BK86" i="13"/>
  <c r="BK79" i="13"/>
  <c r="N86" i="13"/>
  <c r="N79" i="13"/>
  <c r="BC86" i="13"/>
  <c r="BC79" i="13"/>
  <c r="T86" i="13"/>
  <c r="T79" i="13"/>
  <c r="CG86" i="13"/>
  <c r="CG79" i="13"/>
  <c r="CB86" i="13"/>
  <c r="CB79" i="13"/>
  <c r="AY86" i="13"/>
  <c r="AY79" i="13"/>
  <c r="BU86" i="13"/>
  <c r="BU79" i="13"/>
  <c r="M86" i="13"/>
  <c r="M79" i="13"/>
  <c r="AG86" i="13"/>
  <c r="AG79" i="13"/>
  <c r="BL86" i="13"/>
  <c r="BL79" i="13"/>
  <c r="L86" i="13"/>
  <c r="L79" i="13"/>
  <c r="BN86" i="13"/>
  <c r="BN79" i="13"/>
  <c r="CP86" i="13"/>
  <c r="CP79" i="13"/>
  <c r="CU86" i="13"/>
  <c r="CU79" i="13"/>
  <c r="BQ86" i="13"/>
  <c r="BQ79" i="13"/>
  <c r="AQ86" i="13"/>
  <c r="AQ79" i="13"/>
  <c r="AP86" i="13"/>
  <c r="AP79" i="13"/>
  <c r="BP86" i="13"/>
  <c r="BP79" i="13"/>
  <c r="BJ86" i="13"/>
  <c r="BJ79" i="13"/>
  <c r="CC86" i="13"/>
  <c r="CC79" i="13"/>
  <c r="BA86" i="13"/>
  <c r="BA79" i="13"/>
  <c r="CE86" i="13"/>
  <c r="CE79" i="13"/>
  <c r="AN86" i="13"/>
  <c r="AN79" i="13"/>
  <c r="CN86" i="13"/>
  <c r="CN79" i="13"/>
  <c r="BR86" i="13"/>
  <c r="BR79" i="13"/>
  <c r="AL86" i="13"/>
  <c r="AL79" i="13"/>
  <c r="S86" i="13"/>
  <c r="S79" i="13"/>
  <c r="BE86" i="13"/>
  <c r="BE79" i="13"/>
  <c r="BD86" i="13"/>
  <c r="BD79" i="13"/>
  <c r="AV86" i="13"/>
  <c r="AV79" i="13"/>
  <c r="Y45" i="35"/>
  <c r="Y48" i="40" s="1"/>
  <c r="U45" i="35"/>
  <c r="U48" i="40" s="1"/>
  <c r="N45" i="35"/>
  <c r="N128" i="13" s="1"/>
  <c r="N150" i="13" s="1"/>
  <c r="X45" i="35"/>
  <c r="BE128" i="13"/>
  <c r="BE150" i="13" s="1"/>
  <c r="CD128" i="13"/>
  <c r="CD150" i="13" s="1"/>
  <c r="AO128" i="13"/>
  <c r="AO150" i="13" s="1"/>
  <c r="BV128" i="13"/>
  <c r="BV150" i="13" s="1"/>
  <c r="BR128" i="13"/>
  <c r="BR150" i="13" s="1"/>
  <c r="BX128" i="13"/>
  <c r="BX150" i="13" s="1"/>
  <c r="BH128" i="13"/>
  <c r="BH150" i="13" s="1"/>
  <c r="AI128" i="13"/>
  <c r="BD128" i="13"/>
  <c r="BD150" i="13" s="1"/>
  <c r="AT128" i="13"/>
  <c r="AT150" i="13" s="1"/>
  <c r="AX128" i="13"/>
  <c r="AX150" i="13" s="1"/>
  <c r="BW128" i="13"/>
  <c r="BW150" i="13" s="1"/>
  <c r="BC128" i="13"/>
  <c r="AP128" i="13"/>
  <c r="AP150" i="13" s="1"/>
  <c r="BB128" i="13"/>
  <c r="BB150" i="13" s="1"/>
  <c r="AK150" i="13"/>
  <c r="AG128" i="13"/>
  <c r="AG150" i="13" s="1"/>
  <c r="AW128" i="13"/>
  <c r="AW150" i="13" s="1"/>
  <c r="CP128" i="13"/>
  <c r="CP150" i="13" s="1"/>
  <c r="AQ128" i="13"/>
  <c r="AQ150" i="13" s="1"/>
  <c r="BK128" i="13"/>
  <c r="BK150" i="13" s="1"/>
  <c r="BJ128" i="13"/>
  <c r="BJ150" i="13" s="1"/>
  <c r="BY128" i="13"/>
  <c r="BY150" i="13" s="1"/>
  <c r="AS128" i="13"/>
  <c r="AS150" i="13" s="1"/>
  <c r="AH128" i="13"/>
  <c r="AH150" i="13" s="1"/>
  <c r="CH128" i="13"/>
  <c r="CH150" i="13" s="1"/>
  <c r="CC128" i="13"/>
  <c r="CC150" i="13" s="1"/>
  <c r="CB128" i="13"/>
  <c r="CB150" i="13" s="1"/>
  <c r="CL128" i="13"/>
  <c r="CL150" i="13" s="1"/>
  <c r="AZ128" i="13"/>
  <c r="AZ150" i="13" s="1"/>
  <c r="CJ128" i="13"/>
  <c r="CJ150" i="13" s="1"/>
  <c r="AU128" i="13"/>
  <c r="AU150" i="13" s="1"/>
  <c r="AV128" i="13"/>
  <c r="AV150" i="13" s="1"/>
  <c r="AM128" i="13"/>
  <c r="AM150" i="13" s="1"/>
  <c r="BN128" i="13"/>
  <c r="BN150" i="13" s="1"/>
  <c r="CE128" i="13"/>
  <c r="CE150" i="13" s="1"/>
  <c r="CA128" i="13"/>
  <c r="CA150" i="13" s="1"/>
  <c r="BZ128" i="13"/>
  <c r="BZ150" i="13" s="1"/>
  <c r="BQ128" i="13"/>
  <c r="BQ150" i="13" s="1"/>
  <c r="AN128" i="13"/>
  <c r="AJ128" i="13"/>
  <c r="AJ150" i="13" s="1"/>
  <c r="CS128" i="13"/>
  <c r="CS150" i="13" s="1"/>
  <c r="BP128" i="13"/>
  <c r="BP150" i="13" s="1"/>
  <c r="BU128" i="13"/>
  <c r="BS128" i="13"/>
  <c r="BS150" i="13" s="1"/>
  <c r="AR128" i="13"/>
  <c r="AR150" i="13" s="1"/>
  <c r="BA128" i="13"/>
  <c r="BA150" i="13" s="1"/>
  <c r="BG128" i="13"/>
  <c r="BG150" i="13" s="1"/>
  <c r="BT128" i="13"/>
  <c r="BT150" i="13" s="1"/>
  <c r="BO128" i="13"/>
  <c r="BO150" i="13" s="1"/>
  <c r="CG128" i="13"/>
  <c r="CG150" i="13" s="1"/>
  <c r="CK128" i="13"/>
  <c r="CK150" i="13" s="1"/>
  <c r="BF128" i="13"/>
  <c r="BF150" i="13" s="1"/>
  <c r="Q128" i="13"/>
  <c r="AL128" i="13"/>
  <c r="AL150" i="13" s="1"/>
  <c r="BM128" i="13"/>
  <c r="BM150" i="13" s="1"/>
  <c r="BI128" i="13"/>
  <c r="BI150" i="13" s="1"/>
  <c r="AY128" i="13"/>
  <c r="AY150" i="13" s="1"/>
  <c r="CI128" i="13"/>
  <c r="CI150" i="13" s="1"/>
  <c r="BL128" i="13"/>
  <c r="BL150" i="13" s="1"/>
  <c r="CF128" i="13"/>
  <c r="CF150" i="13" s="1"/>
  <c r="O45" i="35"/>
  <c r="O128" i="13" s="1"/>
  <c r="O150" i="13" s="1"/>
  <c r="AD45" i="35"/>
  <c r="AD128" i="13" s="1"/>
  <c r="AD150" i="13" s="1"/>
  <c r="T45" i="35"/>
  <c r="T128" i="13" s="1"/>
  <c r="T150" i="13" s="1"/>
  <c r="BU12" i="22"/>
  <c r="BZ23" i="44"/>
  <c r="BZ26" i="44" s="1"/>
  <c r="AC23" i="44"/>
  <c r="AC26" i="44" s="1"/>
  <c r="AQ23" i="44"/>
  <c r="AQ26" i="44" s="1"/>
  <c r="CK23" i="44"/>
  <c r="CK26" i="44" s="1"/>
  <c r="R23" i="44"/>
  <c r="R26" i="44" s="1"/>
  <c r="AN23" i="44"/>
  <c r="AN26" i="44" s="1"/>
  <c r="CD23" i="44"/>
  <c r="CD26" i="44" s="1"/>
  <c r="BY23" i="44"/>
  <c r="BY26" i="44" s="1"/>
  <c r="AW23" i="44"/>
  <c r="AW26" i="44" s="1"/>
  <c r="BR23" i="44"/>
  <c r="BR26" i="44" s="1"/>
  <c r="CI23" i="44"/>
  <c r="CI26" i="44" s="1"/>
  <c r="AI12" i="22"/>
  <c r="AT12" i="22"/>
  <c r="CF12" i="22"/>
  <c r="AQ12" i="22"/>
  <c r="BT12" i="22"/>
  <c r="BN12" i="22"/>
  <c r="BS12" i="22"/>
  <c r="R12" i="22"/>
  <c r="AJ12" i="22"/>
  <c r="AI23" i="44"/>
  <c r="AI26" i="44" s="1"/>
  <c r="BS23" i="44"/>
  <c r="BS26" i="44" s="1"/>
  <c r="AX23" i="44"/>
  <c r="AX26" i="44" s="1"/>
  <c r="BC23" i="44"/>
  <c r="BC26" i="44" s="1"/>
  <c r="BL23" i="44"/>
  <c r="BL26" i="44" s="1"/>
  <c r="BK23" i="44"/>
  <c r="BK26" i="44" s="1"/>
  <c r="L23" i="44"/>
  <c r="L26" i="44" s="1"/>
  <c r="BO23" i="44"/>
  <c r="BO26" i="44" s="1"/>
  <c r="AC12" i="22"/>
  <c r="CP12" i="22"/>
  <c r="AK12" i="22"/>
  <c r="AY12" i="22"/>
  <c r="CR12" i="22"/>
  <c r="BQ12" i="22"/>
  <c r="AW12" i="22"/>
  <c r="CN12" i="22"/>
  <c r="CT12" i="22"/>
  <c r="Q12" i="22"/>
  <c r="N12" i="22"/>
  <c r="V23" i="44"/>
  <c r="V26" i="44" s="1"/>
  <c r="AP23" i="44"/>
  <c r="AP26" i="44" s="1"/>
  <c r="AZ23" i="44"/>
  <c r="AZ26" i="44" s="1"/>
  <c r="BD23" i="44"/>
  <c r="BD26" i="44" s="1"/>
  <c r="BE23" i="44"/>
  <c r="BE26" i="44" s="1"/>
  <c r="BX23" i="44"/>
  <c r="BX26" i="44" s="1"/>
  <c r="BG23" i="44"/>
  <c r="BG26" i="44" s="1"/>
  <c r="AR23" i="44"/>
  <c r="AR26" i="44" s="1"/>
  <c r="W23" i="44"/>
  <c r="W26" i="44" s="1"/>
  <c r="AV23" i="44"/>
  <c r="AV26" i="44" s="1"/>
  <c r="AJ23" i="44"/>
  <c r="AJ26" i="44" s="1"/>
  <c r="AD23" i="44"/>
  <c r="AD26" i="44" s="1"/>
  <c r="CV12" i="22"/>
  <c r="V12" i="22"/>
  <c r="CH12" i="22"/>
  <c r="CM12" i="22"/>
  <c r="CU12" i="22"/>
  <c r="CB12" i="22"/>
  <c r="X12" i="22"/>
  <c r="BP12" i="22"/>
  <c r="AB12" i="22"/>
  <c r="CF23" i="44"/>
  <c r="CF26" i="44" s="1"/>
  <c r="BB23" i="44"/>
  <c r="BB26" i="44" s="1"/>
  <c r="AF23" i="44"/>
  <c r="AF26" i="44" s="1"/>
  <c r="Y23" i="44"/>
  <c r="Y26" i="44" s="1"/>
  <c r="N23" i="44"/>
  <c r="N26" i="44" s="1"/>
  <c r="CI12" i="22"/>
  <c r="CQ12" i="22"/>
  <c r="BA12" i="22"/>
  <c r="BL12" i="22"/>
  <c r="W12" i="22"/>
  <c r="BB12" i="22"/>
  <c r="BE12" i="22"/>
  <c r="CJ12" i="22"/>
  <c r="BH12" i="22"/>
  <c r="M12" i="22"/>
  <c r="CL23" i="44"/>
  <c r="CL26" i="44" s="1"/>
  <c r="BT23" i="44"/>
  <c r="BT26" i="44" s="1"/>
  <c r="BP23" i="44"/>
  <c r="BP26" i="44" s="1"/>
  <c r="CA23" i="44"/>
  <c r="CA26" i="44" s="1"/>
  <c r="P23" i="44"/>
  <c r="P26" i="44" s="1"/>
  <c r="CJ23" i="44"/>
  <c r="CJ26" i="44" s="1"/>
  <c r="AO23" i="44"/>
  <c r="AO26" i="44" s="1"/>
  <c r="BA23" i="44"/>
  <c r="BA26" i="44" s="1"/>
  <c r="M23" i="44"/>
  <c r="M26" i="44" s="1"/>
  <c r="AU23" i="44"/>
  <c r="AU26" i="44" s="1"/>
  <c r="Y12" i="22"/>
  <c r="AN12" i="22"/>
  <c r="BW12" i="22"/>
  <c r="AA12" i="22"/>
  <c r="AO12" i="22"/>
  <c r="AL12" i="22"/>
  <c r="BY12" i="22"/>
  <c r="AX12" i="22"/>
  <c r="BM12" i="22"/>
  <c r="AZ12" i="22"/>
  <c r="AG23" i="44"/>
  <c r="AG26" i="44" s="1"/>
  <c r="AK23" i="44"/>
  <c r="AK26" i="44" s="1"/>
  <c r="BJ23" i="44"/>
  <c r="BJ26" i="44" s="1"/>
  <c r="BW23" i="44"/>
  <c r="BW26" i="44" s="1"/>
  <c r="BN23" i="44"/>
  <c r="BN26" i="44" s="1"/>
  <c r="U23" i="44"/>
  <c r="U26" i="44" s="1"/>
  <c r="BV23" i="44"/>
  <c r="BV26" i="44" s="1"/>
  <c r="CB23" i="44"/>
  <c r="CB26" i="44" s="1"/>
  <c r="X23" i="44"/>
  <c r="X26" i="44" s="1"/>
  <c r="AS23" i="44"/>
  <c r="AS26" i="44" s="1"/>
  <c r="CE23" i="44"/>
  <c r="CE26" i="44" s="1"/>
  <c r="CG23" i="44"/>
  <c r="CG26" i="44" s="1"/>
  <c r="O23" i="44"/>
  <c r="O26" i="44" s="1"/>
  <c r="L12" i="22"/>
  <c r="Z23" i="44"/>
  <c r="Z26" i="44" s="1"/>
  <c r="U12" i="22"/>
  <c r="CC12" i="22"/>
  <c r="AV12" i="22"/>
  <c r="BD12" i="22"/>
  <c r="BO12" i="22"/>
  <c r="AM12" i="22"/>
  <c r="CE12" i="22"/>
  <c r="BJ12" i="22"/>
  <c r="CG12" i="22"/>
  <c r="CL12" i="22"/>
  <c r="P12" i="22"/>
  <c r="BM23" i="44"/>
  <c r="BM26" i="44" s="1"/>
  <c r="T23" i="44"/>
  <c r="T26" i="44" s="1"/>
  <c r="BF23" i="44"/>
  <c r="BF26" i="44" s="1"/>
  <c r="AY23" i="44"/>
  <c r="AY26" i="44" s="1"/>
  <c r="BI23" i="44"/>
  <c r="BI26" i="44" s="1"/>
  <c r="S23" i="44"/>
  <c r="S26" i="44" s="1"/>
  <c r="BU23" i="44"/>
  <c r="BU26" i="44" s="1"/>
  <c r="BH23" i="44"/>
  <c r="BH26" i="44" s="1"/>
  <c r="AT23" i="44"/>
  <c r="AT26" i="44" s="1"/>
  <c r="AB23" i="44"/>
  <c r="AB26" i="44" s="1"/>
  <c r="CH23" i="44"/>
  <c r="CH26" i="44" s="1"/>
  <c r="AE23" i="44"/>
  <c r="AE26" i="44" s="1"/>
  <c r="AA23" i="44"/>
  <c r="AA26" i="44" s="1"/>
  <c r="CC23" i="44"/>
  <c r="CC26" i="44" s="1"/>
  <c r="Z12" i="22"/>
  <c r="AS12" i="22"/>
  <c r="CK12" i="22"/>
  <c r="BI12" i="22"/>
  <c r="CO12" i="22"/>
  <c r="BC12" i="22"/>
  <c r="BF12" i="22"/>
  <c r="BR12" i="22"/>
  <c r="T12" i="22"/>
  <c r="AR12" i="22"/>
  <c r="BQ23" i="44"/>
  <c r="BQ26" i="44" s="1"/>
  <c r="BV12" i="22"/>
  <c r="CA12" i="22"/>
  <c r="BG12" i="22"/>
  <c r="BZ12" i="22"/>
  <c r="CS12" i="22"/>
  <c r="AP12" i="22"/>
  <c r="BK12" i="22"/>
  <c r="CD12" i="22"/>
  <c r="O12" i="22"/>
  <c r="AC45" i="35"/>
  <c r="R45" i="35"/>
  <c r="AA45" i="35"/>
  <c r="CM63" i="41"/>
  <c r="CM23" i="44"/>
  <c r="CM26" i="44" s="1"/>
  <c r="CP63" i="41"/>
  <c r="CP23" i="44"/>
  <c r="CP26" i="44" s="1"/>
  <c r="CS63" i="41"/>
  <c r="CS23" i="44"/>
  <c r="CS26" i="44" s="1"/>
  <c r="CO63" i="41"/>
  <c r="CO23" i="44"/>
  <c r="CO26" i="44" s="1"/>
  <c r="CT63" i="41"/>
  <c r="CT23" i="44"/>
  <c r="CT26" i="44" s="1"/>
  <c r="L45" i="35"/>
  <c r="CR63" i="41"/>
  <c r="CR23" i="44"/>
  <c r="CR26" i="44" s="1"/>
  <c r="CN63" i="41"/>
  <c r="CN23" i="44"/>
  <c r="CN26" i="44" s="1"/>
  <c r="CQ63" i="41"/>
  <c r="CQ23" i="44"/>
  <c r="CQ26" i="44" s="1"/>
  <c r="AB45" i="35"/>
  <c r="CU63" i="41"/>
  <c r="CU23" i="44"/>
  <c r="CU26" i="44" s="1"/>
  <c r="AL63" i="41"/>
  <c r="AL23" i="44"/>
  <c r="AL26" i="44" s="1"/>
  <c r="P45" i="35"/>
  <c r="S45" i="35"/>
  <c r="V45" i="35"/>
  <c r="X62" i="40" s="1"/>
  <c r="Z45" i="35"/>
  <c r="Z128" i="13" s="1"/>
  <c r="AF45" i="35"/>
  <c r="AE45" i="35"/>
  <c r="AG48" i="40"/>
  <c r="AG36" i="40"/>
  <c r="W45" i="35"/>
  <c r="W36" i="40" s="1"/>
  <c r="CP36" i="40"/>
  <c r="CP48" i="40"/>
  <c r="BK52" i="40"/>
  <c r="BK40" i="40"/>
  <c r="BV52" i="40"/>
  <c r="BV40" i="40"/>
  <c r="P50" i="40"/>
  <c r="P38" i="40"/>
  <c r="AN51" i="40"/>
  <c r="AN39" i="40"/>
  <c r="BZ52" i="40"/>
  <c r="BZ40" i="40"/>
  <c r="U54" i="40"/>
  <c r="U42" i="40"/>
  <c r="AV52" i="40"/>
  <c r="AV40" i="40"/>
  <c r="BI54" i="40"/>
  <c r="BI42" i="40"/>
  <c r="R49" i="40"/>
  <c r="R37" i="40"/>
  <c r="O55" i="40"/>
  <c r="O43" i="40"/>
  <c r="CB55" i="40"/>
  <c r="CB43" i="40"/>
  <c r="CS53" i="40"/>
  <c r="CS41" i="40"/>
  <c r="CL36" i="40"/>
  <c r="CL48" i="40"/>
  <c r="AF53" i="40"/>
  <c r="AF41" i="40"/>
  <c r="BL53" i="40"/>
  <c r="BL41" i="40"/>
  <c r="AT55" i="40"/>
  <c r="AT43" i="40"/>
  <c r="CI54" i="40"/>
  <c r="CI42" i="40"/>
  <c r="BX52" i="40"/>
  <c r="BX40" i="40"/>
  <c r="N43" i="40"/>
  <c r="N55" i="40"/>
  <c r="CF52" i="40"/>
  <c r="CF40" i="40"/>
  <c r="AB52" i="40"/>
  <c r="AB40" i="40"/>
  <c r="T55" i="40"/>
  <c r="T43" i="40"/>
  <c r="BJ55" i="40"/>
  <c r="BJ43" i="40"/>
  <c r="CM53" i="40"/>
  <c r="CM41" i="40"/>
  <c r="CR52" i="40"/>
  <c r="CR40" i="40"/>
  <c r="CM55" i="40"/>
  <c r="CM43" i="40"/>
  <c r="T54" i="40"/>
  <c r="T42" i="40"/>
  <c r="AZ54" i="40"/>
  <c r="AZ42" i="40"/>
  <c r="CG54" i="40"/>
  <c r="CG42" i="40"/>
  <c r="BN51" i="40"/>
  <c r="BN39" i="40"/>
  <c r="CP52" i="40"/>
  <c r="CP40" i="40"/>
  <c r="CC54" i="40"/>
  <c r="CC42" i="40"/>
  <c r="BR53" i="40"/>
  <c r="BR41" i="40"/>
  <c r="BK55" i="40"/>
  <c r="BK43" i="40"/>
  <c r="AQ53" i="40"/>
  <c r="AQ41" i="40"/>
  <c r="BV48" i="40"/>
  <c r="BV36" i="40"/>
  <c r="AY53" i="40"/>
  <c r="AY41" i="40"/>
  <c r="S53" i="40"/>
  <c r="S41" i="40"/>
  <c r="BH41" i="40"/>
  <c r="BH53" i="40"/>
  <c r="P55" i="40"/>
  <c r="P43" i="40"/>
  <c r="AC52" i="40"/>
  <c r="AC40" i="40"/>
  <c r="CN52" i="40"/>
  <c r="CN40" i="40"/>
  <c r="AS52" i="40"/>
  <c r="AS40" i="40"/>
  <c r="AM54" i="40"/>
  <c r="AM42" i="40"/>
  <c r="BT54" i="40"/>
  <c r="BT42" i="40"/>
  <c r="AN54" i="40"/>
  <c r="AN42" i="40"/>
  <c r="Z43" i="40"/>
  <c r="Z55" i="40"/>
  <c r="CE52" i="40"/>
  <c r="CE40" i="40"/>
  <c r="AO52" i="40"/>
  <c r="AO40" i="40"/>
  <c r="BZ55" i="40"/>
  <c r="BZ43" i="40"/>
  <c r="BB49" i="40"/>
  <c r="BB37" i="40"/>
  <c r="CQ53" i="40"/>
  <c r="CQ41" i="40"/>
  <c r="BQ52" i="40"/>
  <c r="BQ40" i="40"/>
  <c r="W42" i="40"/>
  <c r="W54" i="40"/>
  <c r="U52" i="40"/>
  <c r="U40" i="40"/>
  <c r="BY52" i="40"/>
  <c r="BY40" i="40"/>
  <c r="BE52" i="40"/>
  <c r="BE40" i="40"/>
  <c r="M52" i="40"/>
  <c r="M40" i="40"/>
  <c r="AV53" i="40"/>
  <c r="AV41" i="40"/>
  <c r="CD48" i="40"/>
  <c r="CD36" i="40"/>
  <c r="AD55" i="40"/>
  <c r="AD43" i="40"/>
  <c r="BI52" i="40"/>
  <c r="BI40" i="40"/>
  <c r="AU53" i="40"/>
  <c r="AU41" i="40"/>
  <c r="AW52" i="40"/>
  <c r="AW40" i="40"/>
  <c r="AI51" i="40"/>
  <c r="AI39" i="40"/>
  <c r="R54" i="40"/>
  <c r="R42" i="40"/>
  <c r="BU51" i="40"/>
  <c r="BU39" i="40"/>
  <c r="AP53" i="40"/>
  <c r="AP41" i="40"/>
  <c r="BS52" i="40"/>
  <c r="BS40" i="40"/>
  <c r="O51" i="40"/>
  <c r="O39" i="40"/>
  <c r="BP51" i="40"/>
  <c r="BP39" i="40"/>
  <c r="BO51" i="40"/>
  <c r="BO39" i="40"/>
  <c r="Y51" i="40"/>
  <c r="Y39" i="40"/>
  <c r="CB51" i="40"/>
  <c r="CB39" i="40"/>
  <c r="BM51" i="40"/>
  <c r="BM39" i="40"/>
  <c r="BJ53" i="40"/>
  <c r="BJ41" i="40"/>
  <c r="CO51" i="40"/>
  <c r="CO39" i="40"/>
  <c r="CK51" i="40"/>
  <c r="CK39" i="40"/>
  <c r="CS51" i="40"/>
  <c r="CS39" i="40"/>
  <c r="CJ52" i="40"/>
  <c r="CJ40" i="40"/>
  <c r="BW51" i="40"/>
  <c r="BW39" i="40"/>
  <c r="AR51" i="40"/>
  <c r="AR39" i="40"/>
  <c r="CL53" i="40"/>
  <c r="CL41" i="40"/>
  <c r="BG51" i="40"/>
  <c r="BG39" i="40"/>
  <c r="CT54" i="40"/>
  <c r="CT42" i="40"/>
  <c r="BA39" i="40"/>
  <c r="BA51" i="40"/>
  <c r="AF49" i="40"/>
  <c r="AF37" i="40"/>
  <c r="AE37" i="40"/>
  <c r="AE49" i="40"/>
  <c r="BF51" i="40"/>
  <c r="BF39" i="40"/>
  <c r="BL37" i="40"/>
  <c r="BL49" i="40"/>
  <c r="BD50" i="40"/>
  <c r="BD38" i="40"/>
  <c r="AT39" i="40"/>
  <c r="AT51" i="40"/>
  <c r="CH40" i="40"/>
  <c r="CH52" i="40"/>
  <c r="AA38" i="40"/>
  <c r="AA50" i="40"/>
  <c r="CA49" i="40"/>
  <c r="CA37" i="40"/>
  <c r="CI50" i="40"/>
  <c r="CI38" i="40"/>
  <c r="Q50" i="40"/>
  <c r="Q38" i="40"/>
  <c r="AK50" i="40"/>
  <c r="AK38" i="40"/>
  <c r="BX38" i="40"/>
  <c r="BX50" i="40"/>
  <c r="AL52" i="40"/>
  <c r="AL40" i="40"/>
  <c r="X38" i="40"/>
  <c r="X50" i="40"/>
  <c r="N51" i="40"/>
  <c r="N39" i="40"/>
  <c r="BC50" i="40"/>
  <c r="BC38" i="40"/>
  <c r="CF38" i="40"/>
  <c r="CF50" i="40"/>
  <c r="AJ50" i="40"/>
  <c r="AJ38" i="40"/>
  <c r="AX52" i="40"/>
  <c r="AX40" i="40"/>
  <c r="AB50" i="40"/>
  <c r="AB38" i="40"/>
  <c r="CU50" i="40"/>
  <c r="CU38" i="40"/>
  <c r="AZ48" i="40"/>
  <c r="AZ36" i="40"/>
  <c r="BR48" i="40"/>
  <c r="BR36" i="40"/>
  <c r="S55" i="40"/>
  <c r="S43" i="40"/>
  <c r="AH51" i="40"/>
  <c r="AH39" i="40"/>
  <c r="AO54" i="40"/>
  <c r="AO42" i="40"/>
  <c r="BQ54" i="40"/>
  <c r="BQ42" i="40"/>
  <c r="M54" i="40"/>
  <c r="M42" i="40"/>
  <c r="AU50" i="40"/>
  <c r="AU38" i="40"/>
  <c r="BU41" i="40"/>
  <c r="BU53" i="40"/>
  <c r="BP53" i="40"/>
  <c r="BP41" i="40"/>
  <c r="BM53" i="40"/>
  <c r="BM41" i="40"/>
  <c r="CJ53" i="40"/>
  <c r="CJ41" i="40"/>
  <c r="CT49" i="40"/>
  <c r="CT37" i="40"/>
  <c r="AA52" i="40"/>
  <c r="AA40" i="40"/>
  <c r="AX48" i="40"/>
  <c r="AX36" i="40"/>
  <c r="AF52" i="40"/>
  <c r="AF40" i="40"/>
  <c r="BN53" i="40"/>
  <c r="BN41" i="40"/>
  <c r="BH54" i="40"/>
  <c r="BH42" i="40"/>
  <c r="AO53" i="40"/>
  <c r="AO41" i="40"/>
  <c r="BO52" i="40"/>
  <c r="BO40" i="40"/>
  <c r="AC54" i="40"/>
  <c r="AC42" i="40"/>
  <c r="V53" i="40"/>
  <c r="V41" i="40"/>
  <c r="CR50" i="40"/>
  <c r="CR38" i="40"/>
  <c r="CM54" i="40"/>
  <c r="CM42" i="40"/>
  <c r="T53" i="40"/>
  <c r="T41" i="40"/>
  <c r="AZ53" i="40"/>
  <c r="AZ41" i="40"/>
  <c r="CG41" i="40"/>
  <c r="CG53" i="40"/>
  <c r="BN49" i="40"/>
  <c r="BN37" i="40"/>
  <c r="CP50" i="40"/>
  <c r="CP38" i="40"/>
  <c r="CC53" i="40"/>
  <c r="CC41" i="40"/>
  <c r="BR51" i="40"/>
  <c r="BR39" i="40"/>
  <c r="BK53" i="40"/>
  <c r="BK41" i="40"/>
  <c r="AQ52" i="40"/>
  <c r="AQ40" i="40"/>
  <c r="BV55" i="40"/>
  <c r="BV43" i="40"/>
  <c r="AY52" i="40"/>
  <c r="AY40" i="40"/>
  <c r="S52" i="40"/>
  <c r="S40" i="40"/>
  <c r="BH52" i="40"/>
  <c r="BH40" i="40"/>
  <c r="P53" i="40"/>
  <c r="P41" i="40"/>
  <c r="AC51" i="40"/>
  <c r="AC39" i="40"/>
  <c r="CN51" i="40"/>
  <c r="CN39" i="40"/>
  <c r="AS51" i="40"/>
  <c r="AS39" i="40"/>
  <c r="AH54" i="40"/>
  <c r="AH42" i="40"/>
  <c r="AM52" i="40"/>
  <c r="AM40" i="40"/>
  <c r="BT52" i="40"/>
  <c r="BT40" i="40"/>
  <c r="AN52" i="40"/>
  <c r="AN40" i="40"/>
  <c r="Z53" i="40"/>
  <c r="Z41" i="40"/>
  <c r="CE51" i="40"/>
  <c r="CE39" i="40"/>
  <c r="AO51" i="40"/>
  <c r="AO39" i="40"/>
  <c r="BZ53" i="40"/>
  <c r="BZ41" i="40"/>
  <c r="BB54" i="40"/>
  <c r="BB42" i="40"/>
  <c r="CQ51" i="40"/>
  <c r="CQ39" i="40"/>
  <c r="BQ39" i="40"/>
  <c r="BQ51" i="40"/>
  <c r="W52" i="40"/>
  <c r="W40" i="40"/>
  <c r="U51" i="40"/>
  <c r="U39" i="40"/>
  <c r="BY51" i="40"/>
  <c r="BY39" i="40"/>
  <c r="BE51" i="40"/>
  <c r="BE39" i="40"/>
  <c r="M51" i="40"/>
  <c r="M39" i="40"/>
  <c r="AV51" i="40"/>
  <c r="AV39" i="40"/>
  <c r="CD54" i="40"/>
  <c r="CD42" i="40"/>
  <c r="AD53" i="40"/>
  <c r="AD41" i="40"/>
  <c r="BI39" i="40"/>
  <c r="BI51" i="40"/>
  <c r="AU51" i="40"/>
  <c r="AU39" i="40"/>
  <c r="AW51" i="40"/>
  <c r="AW39" i="40"/>
  <c r="AI50" i="40"/>
  <c r="AI38" i="40"/>
  <c r="R52" i="40"/>
  <c r="R40" i="40"/>
  <c r="BU38" i="40"/>
  <c r="BU50" i="40"/>
  <c r="AP51" i="40"/>
  <c r="AP39" i="40"/>
  <c r="BS50" i="40"/>
  <c r="BS38" i="40"/>
  <c r="O49" i="40"/>
  <c r="O37" i="40"/>
  <c r="BP50" i="40"/>
  <c r="BP38" i="40"/>
  <c r="BO50" i="40"/>
  <c r="BO38" i="40"/>
  <c r="Y50" i="40"/>
  <c r="Y38" i="40"/>
  <c r="CB49" i="40"/>
  <c r="CB37" i="40"/>
  <c r="BM38" i="40"/>
  <c r="BM50" i="40"/>
  <c r="BJ51" i="40"/>
  <c r="BJ39" i="40"/>
  <c r="CO38" i="40"/>
  <c r="CO50" i="40"/>
  <c r="CK38" i="40"/>
  <c r="CK50" i="40"/>
  <c r="CS38" i="40"/>
  <c r="CS50" i="40"/>
  <c r="CJ50" i="40"/>
  <c r="CJ38" i="40"/>
  <c r="BW50" i="40"/>
  <c r="BW38" i="40"/>
  <c r="AR50" i="40"/>
  <c r="AR38" i="40"/>
  <c r="CL39" i="40"/>
  <c r="CL51" i="40"/>
  <c r="BG50" i="40"/>
  <c r="BG38" i="40"/>
  <c r="CT52" i="40"/>
  <c r="CT40" i="40"/>
  <c r="BA38" i="40"/>
  <c r="BA50" i="40"/>
  <c r="BF49" i="40"/>
  <c r="BF37" i="40"/>
  <c r="BL48" i="40"/>
  <c r="BL36" i="40"/>
  <c r="BD36" i="40"/>
  <c r="BD48" i="40"/>
  <c r="AT49" i="40"/>
  <c r="AT37" i="40"/>
  <c r="CH50" i="40"/>
  <c r="CH38" i="40"/>
  <c r="AA49" i="40"/>
  <c r="AA37" i="40"/>
  <c r="CA48" i="40"/>
  <c r="CA36" i="40"/>
  <c r="CI36" i="40"/>
  <c r="CI48" i="40"/>
  <c r="Q49" i="40"/>
  <c r="Q37" i="40"/>
  <c r="AK49" i="40"/>
  <c r="AK37" i="40"/>
  <c r="BX37" i="40"/>
  <c r="BX49" i="40"/>
  <c r="AL50" i="40"/>
  <c r="AL38" i="40"/>
  <c r="N49" i="40"/>
  <c r="N37" i="40"/>
  <c r="BC48" i="40"/>
  <c r="BC36" i="40"/>
  <c r="CF49" i="40"/>
  <c r="CF37" i="40"/>
  <c r="AJ49" i="40"/>
  <c r="AJ37" i="40"/>
  <c r="AX50" i="40"/>
  <c r="AX38" i="40"/>
  <c r="AB49" i="40"/>
  <c r="AB37" i="40"/>
  <c r="CU37" i="40"/>
  <c r="CU49" i="40"/>
  <c r="V50" i="40"/>
  <c r="V38" i="40"/>
  <c r="BN43" i="40"/>
  <c r="BN55" i="40"/>
  <c r="AY55" i="40"/>
  <c r="AY43" i="40"/>
  <c r="AC55" i="40"/>
  <c r="AC43" i="40"/>
  <c r="BT37" i="40"/>
  <c r="BT49" i="40"/>
  <c r="CE54" i="40"/>
  <c r="CE42" i="40"/>
  <c r="CQ50" i="40"/>
  <c r="CQ38" i="40"/>
  <c r="BY54" i="40"/>
  <c r="BY42" i="40"/>
  <c r="CD51" i="40"/>
  <c r="CD39" i="40"/>
  <c r="AW54" i="40"/>
  <c r="AW42" i="40"/>
  <c r="AP48" i="40"/>
  <c r="AP36" i="40"/>
  <c r="BO53" i="40"/>
  <c r="BO41" i="40"/>
  <c r="BJ50" i="40"/>
  <c r="BJ38" i="40"/>
  <c r="AR53" i="40"/>
  <c r="AR41" i="40"/>
  <c r="AE41" i="40"/>
  <c r="AE53" i="40"/>
  <c r="AK52" i="40"/>
  <c r="AK40" i="40"/>
  <c r="CR54" i="40"/>
  <c r="CR42" i="40"/>
  <c r="AZ55" i="40"/>
  <c r="AZ43" i="40"/>
  <c r="CC55" i="40"/>
  <c r="CC43" i="40"/>
  <c r="BK50" i="40"/>
  <c r="BK38" i="40"/>
  <c r="AY54" i="40"/>
  <c r="AY42" i="40"/>
  <c r="P54" i="40"/>
  <c r="P42" i="40"/>
  <c r="AS53" i="40"/>
  <c r="AS41" i="40"/>
  <c r="AM49" i="40"/>
  <c r="AM37" i="40"/>
  <c r="AN55" i="40"/>
  <c r="AN43" i="40"/>
  <c r="CE53" i="40"/>
  <c r="CE41" i="40"/>
  <c r="BB51" i="40"/>
  <c r="BB39" i="40"/>
  <c r="BQ53" i="40"/>
  <c r="BQ41" i="40"/>
  <c r="U53" i="40"/>
  <c r="U41" i="40"/>
  <c r="BE53" i="40"/>
  <c r="BE41" i="40"/>
  <c r="AV55" i="40"/>
  <c r="AV43" i="40"/>
  <c r="AD50" i="40"/>
  <c r="AD38" i="40"/>
  <c r="AU55" i="40"/>
  <c r="AU43" i="40"/>
  <c r="AI52" i="40"/>
  <c r="AI40" i="40"/>
  <c r="BU52" i="40"/>
  <c r="BU40" i="40"/>
  <c r="BS54" i="40"/>
  <c r="BS42" i="40"/>
  <c r="BP52" i="40"/>
  <c r="BP40" i="40"/>
  <c r="Y52" i="40"/>
  <c r="Y40" i="40"/>
  <c r="BM52" i="40"/>
  <c r="BM40" i="40"/>
  <c r="CO52" i="40"/>
  <c r="CO40" i="40"/>
  <c r="CK52" i="40"/>
  <c r="CK40" i="40"/>
  <c r="CS52" i="40"/>
  <c r="CS40" i="40"/>
  <c r="BW52" i="40"/>
  <c r="BW40" i="40"/>
  <c r="AR52" i="40"/>
  <c r="AR40" i="40"/>
  <c r="CL43" i="40"/>
  <c r="BG52" i="40"/>
  <c r="BG40" i="40"/>
  <c r="CT36" i="40"/>
  <c r="CT48" i="40"/>
  <c r="BA52" i="40"/>
  <c r="BA40" i="40"/>
  <c r="AF51" i="40"/>
  <c r="AF39" i="40"/>
  <c r="AE51" i="40"/>
  <c r="AE39" i="40"/>
  <c r="BF53" i="40"/>
  <c r="BF41" i="40"/>
  <c r="BL51" i="40"/>
  <c r="BL39" i="40"/>
  <c r="AT53" i="40"/>
  <c r="AT41" i="40"/>
  <c r="CH54" i="40"/>
  <c r="CH42" i="40"/>
  <c r="CA51" i="40"/>
  <c r="CA39" i="40"/>
  <c r="Q51" i="40"/>
  <c r="Q39" i="40"/>
  <c r="BX51" i="40"/>
  <c r="BX39" i="40"/>
  <c r="BC52" i="40"/>
  <c r="BC40" i="40"/>
  <c r="AI54" i="40"/>
  <c r="AI42" i="40"/>
  <c r="V51" i="40"/>
  <c r="V39" i="40"/>
  <c r="CR55" i="40"/>
  <c r="CR43" i="40"/>
  <c r="CM52" i="40"/>
  <c r="CM40" i="40"/>
  <c r="T52" i="40"/>
  <c r="T40" i="40"/>
  <c r="AZ52" i="40"/>
  <c r="AZ40" i="40"/>
  <c r="CG52" i="40"/>
  <c r="CG40" i="40"/>
  <c r="BN48" i="40"/>
  <c r="BN36" i="40"/>
  <c r="CP55" i="40"/>
  <c r="CP43" i="40"/>
  <c r="CC52" i="40"/>
  <c r="CC40" i="40"/>
  <c r="BR49" i="40"/>
  <c r="BR37" i="40"/>
  <c r="BK51" i="40"/>
  <c r="BK39" i="40"/>
  <c r="AQ51" i="40"/>
  <c r="AQ39" i="40"/>
  <c r="BV53" i="40"/>
  <c r="BV41" i="40"/>
  <c r="AY51" i="40"/>
  <c r="AY39" i="40"/>
  <c r="S51" i="40"/>
  <c r="S39" i="40"/>
  <c r="BH51" i="40"/>
  <c r="BH39" i="40"/>
  <c r="P51" i="40"/>
  <c r="P39" i="40"/>
  <c r="AC50" i="40"/>
  <c r="AC38" i="40"/>
  <c r="CN38" i="40"/>
  <c r="CN50" i="40"/>
  <c r="AS50" i="40"/>
  <c r="AS38" i="40"/>
  <c r="AH52" i="40"/>
  <c r="AH40" i="40"/>
  <c r="AM50" i="40"/>
  <c r="AM38" i="40"/>
  <c r="BT50" i="40"/>
  <c r="BT38" i="40"/>
  <c r="AN50" i="40"/>
  <c r="AN38" i="40"/>
  <c r="Z51" i="40"/>
  <c r="Z39" i="40"/>
  <c r="CE50" i="40"/>
  <c r="CE38" i="40"/>
  <c r="AO38" i="40"/>
  <c r="AO50" i="40"/>
  <c r="BZ51" i="40"/>
  <c r="BZ39" i="40"/>
  <c r="BB52" i="40"/>
  <c r="BB40" i="40"/>
  <c r="CQ49" i="40"/>
  <c r="CQ37" i="40"/>
  <c r="BQ50" i="40"/>
  <c r="BQ38" i="40"/>
  <c r="W50" i="40"/>
  <c r="W38" i="40"/>
  <c r="U50" i="40"/>
  <c r="U38" i="40"/>
  <c r="BY50" i="40"/>
  <c r="BY38" i="40"/>
  <c r="BE50" i="40"/>
  <c r="BE38" i="40"/>
  <c r="M50" i="40"/>
  <c r="M38" i="40"/>
  <c r="AV37" i="40"/>
  <c r="AV49" i="40"/>
  <c r="CD52" i="40"/>
  <c r="CD40" i="40"/>
  <c r="AD51" i="40"/>
  <c r="AD39" i="40"/>
  <c r="BI50" i="40"/>
  <c r="BI38" i="40"/>
  <c r="AU49" i="40"/>
  <c r="AU37" i="40"/>
  <c r="AW38" i="40"/>
  <c r="AW50" i="40"/>
  <c r="AI37" i="40"/>
  <c r="AI49" i="40"/>
  <c r="R50" i="40"/>
  <c r="R38" i="40"/>
  <c r="BU49" i="40"/>
  <c r="BU37" i="40"/>
  <c r="AP49" i="40"/>
  <c r="AP37" i="40"/>
  <c r="BS48" i="40"/>
  <c r="BS36" i="40"/>
  <c r="BP49" i="40"/>
  <c r="BP37" i="40"/>
  <c r="BO49" i="40"/>
  <c r="BO37" i="40"/>
  <c r="Y49" i="40"/>
  <c r="Y37" i="40"/>
  <c r="CB48" i="40"/>
  <c r="CB36" i="40"/>
  <c r="BM49" i="40"/>
  <c r="BM37" i="40"/>
  <c r="BJ49" i="40"/>
  <c r="BJ37" i="40"/>
  <c r="CO49" i="40"/>
  <c r="CO37" i="40"/>
  <c r="CK49" i="40"/>
  <c r="CK37" i="40"/>
  <c r="CS49" i="40"/>
  <c r="CS37" i="40"/>
  <c r="CJ48" i="40"/>
  <c r="CJ36" i="40"/>
  <c r="BW37" i="40"/>
  <c r="BW49" i="40"/>
  <c r="AR49" i="40"/>
  <c r="AR37" i="40"/>
  <c r="CL37" i="40"/>
  <c r="BG49" i="40"/>
  <c r="BG37" i="40"/>
  <c r="CT50" i="40"/>
  <c r="CT38" i="40"/>
  <c r="BA49" i="40"/>
  <c r="BA37" i="40"/>
  <c r="AE54" i="40"/>
  <c r="AE42" i="40"/>
  <c r="BF54" i="40"/>
  <c r="BF42" i="40"/>
  <c r="BL50" i="40"/>
  <c r="BL38" i="40"/>
  <c r="BD53" i="40"/>
  <c r="BD41" i="40"/>
  <c r="AT48" i="40"/>
  <c r="AT36" i="40"/>
  <c r="CH36" i="40"/>
  <c r="CH48" i="40"/>
  <c r="CA54" i="40"/>
  <c r="CA42" i="40"/>
  <c r="CI55" i="40"/>
  <c r="CI43" i="40"/>
  <c r="AK48" i="40"/>
  <c r="AK36" i="40"/>
  <c r="BX48" i="40"/>
  <c r="BX36" i="40"/>
  <c r="AL48" i="40"/>
  <c r="AL36" i="40"/>
  <c r="X49" i="40"/>
  <c r="X37" i="40"/>
  <c r="BC55" i="40"/>
  <c r="BC43" i="40"/>
  <c r="CF48" i="40"/>
  <c r="CF36" i="40"/>
  <c r="AJ48" i="40"/>
  <c r="AJ36" i="40"/>
  <c r="AX55" i="40"/>
  <c r="AX43" i="40"/>
  <c r="CU36" i="40"/>
  <c r="CU48" i="40"/>
  <c r="CR48" i="40"/>
  <c r="CR36" i="40"/>
  <c r="CG48" i="40"/>
  <c r="CG36" i="40"/>
  <c r="CC36" i="40"/>
  <c r="CC48" i="40"/>
  <c r="AQ55" i="40"/>
  <c r="AQ43" i="40"/>
  <c r="BH55" i="40"/>
  <c r="BH43" i="40"/>
  <c r="CN54" i="40"/>
  <c r="CN42" i="40"/>
  <c r="AM51" i="40"/>
  <c r="AM39" i="40"/>
  <c r="Z50" i="40"/>
  <c r="Z38" i="40"/>
  <c r="BB53" i="40"/>
  <c r="BB41" i="40"/>
  <c r="W51" i="40"/>
  <c r="BE54" i="40"/>
  <c r="BE42" i="40"/>
  <c r="AD52" i="40"/>
  <c r="AD40" i="40"/>
  <c r="AI53" i="40"/>
  <c r="AI41" i="40"/>
  <c r="BS49" i="40"/>
  <c r="BS37" i="40"/>
  <c r="Y53" i="40"/>
  <c r="Y41" i="40"/>
  <c r="CK53" i="40"/>
  <c r="CK41" i="40"/>
  <c r="BW53" i="40"/>
  <c r="BW41" i="40"/>
  <c r="BG53" i="40"/>
  <c r="BG41" i="40"/>
  <c r="BA53" i="40"/>
  <c r="BA41" i="40"/>
  <c r="BF55" i="40"/>
  <c r="BF43" i="40"/>
  <c r="BD54" i="40"/>
  <c r="BD42" i="40"/>
  <c r="CH49" i="40"/>
  <c r="CH37" i="40"/>
  <c r="CA53" i="40"/>
  <c r="CA41" i="40"/>
  <c r="Q52" i="40"/>
  <c r="Q40" i="40"/>
  <c r="AL49" i="40"/>
  <c r="AL37" i="40"/>
  <c r="X42" i="40"/>
  <c r="X54" i="40"/>
  <c r="BC54" i="40"/>
  <c r="BC42" i="40"/>
  <c r="AJ52" i="40"/>
  <c r="AJ40" i="40"/>
  <c r="CU52" i="40"/>
  <c r="CU40" i="40"/>
  <c r="CM48" i="40"/>
  <c r="CM36" i="40"/>
  <c r="CG55" i="40"/>
  <c r="CG43" i="40"/>
  <c r="CP54" i="40"/>
  <c r="CP42" i="40"/>
  <c r="BR55" i="40"/>
  <c r="BR43" i="40"/>
  <c r="AQ54" i="40"/>
  <c r="AQ42" i="40"/>
  <c r="BV50" i="40"/>
  <c r="BV38" i="40"/>
  <c r="S54" i="40"/>
  <c r="S42" i="40"/>
  <c r="AC53" i="40"/>
  <c r="AC41" i="40"/>
  <c r="CN53" i="40"/>
  <c r="CN41" i="40"/>
  <c r="AH49" i="40"/>
  <c r="AH37" i="40"/>
  <c r="BT53" i="40"/>
  <c r="BT41" i="40"/>
  <c r="BZ50" i="40"/>
  <c r="BZ38" i="40"/>
  <c r="CQ55" i="40"/>
  <c r="CQ43" i="40"/>
  <c r="W37" i="40"/>
  <c r="W49" i="40"/>
  <c r="BY53" i="40"/>
  <c r="BY41" i="40"/>
  <c r="M53" i="40"/>
  <c r="M41" i="40"/>
  <c r="CD49" i="40"/>
  <c r="CD37" i="40"/>
  <c r="BI41" i="40"/>
  <c r="BI53" i="40"/>
  <c r="AW53" i="40"/>
  <c r="AW41" i="40"/>
  <c r="AP55" i="40"/>
  <c r="AP43" i="40"/>
  <c r="O53" i="40"/>
  <c r="O41" i="40"/>
  <c r="CB53" i="40"/>
  <c r="CB41" i="40"/>
  <c r="CJ54" i="40"/>
  <c r="CJ42" i="40"/>
  <c r="BD52" i="40"/>
  <c r="BD40" i="40"/>
  <c r="V49" i="40"/>
  <c r="V37" i="40"/>
  <c r="CR53" i="40"/>
  <c r="CR41" i="40"/>
  <c r="CM51" i="40"/>
  <c r="CM39" i="40"/>
  <c r="T51" i="40"/>
  <c r="T39" i="40"/>
  <c r="AZ51" i="40"/>
  <c r="AZ39" i="40"/>
  <c r="CG51" i="40"/>
  <c r="CG39" i="40"/>
  <c r="BN54" i="40"/>
  <c r="BN42" i="40"/>
  <c r="CP53" i="40"/>
  <c r="CP41" i="40"/>
  <c r="CC51" i="40"/>
  <c r="CC39" i="40"/>
  <c r="BR42" i="40"/>
  <c r="BR54" i="40"/>
  <c r="BK49" i="40"/>
  <c r="BK37" i="40"/>
  <c r="AQ50" i="40"/>
  <c r="AQ38" i="40"/>
  <c r="BV39" i="40"/>
  <c r="BV51" i="40"/>
  <c r="AY50" i="40"/>
  <c r="AY38" i="40"/>
  <c r="S38" i="40"/>
  <c r="S50" i="40"/>
  <c r="BH50" i="40"/>
  <c r="BH38" i="40"/>
  <c r="P49" i="40"/>
  <c r="P37" i="40"/>
  <c r="AC49" i="40"/>
  <c r="AC37" i="40"/>
  <c r="CN37" i="40"/>
  <c r="CN49" i="40"/>
  <c r="AS49" i="40"/>
  <c r="AS37" i="40"/>
  <c r="AH50" i="40"/>
  <c r="AH38" i="40"/>
  <c r="AM48" i="40"/>
  <c r="AM36" i="40"/>
  <c r="BT48" i="40"/>
  <c r="BT36" i="40"/>
  <c r="AN48" i="40"/>
  <c r="AN36" i="40"/>
  <c r="Z49" i="40"/>
  <c r="Z37" i="40"/>
  <c r="CE49" i="40"/>
  <c r="CE37" i="40"/>
  <c r="AO49" i="40"/>
  <c r="AO37" i="40"/>
  <c r="BZ49" i="40"/>
  <c r="BZ37" i="40"/>
  <c r="BB50" i="40"/>
  <c r="BB38" i="40"/>
  <c r="CQ36" i="40"/>
  <c r="CQ48" i="40"/>
  <c r="BQ49" i="40"/>
  <c r="BQ37" i="40"/>
  <c r="U49" i="40"/>
  <c r="U37" i="40"/>
  <c r="BY49" i="40"/>
  <c r="BY37" i="40"/>
  <c r="BE49" i="40"/>
  <c r="BE37" i="40"/>
  <c r="M49" i="40"/>
  <c r="M37" i="40"/>
  <c r="AV48" i="40"/>
  <c r="AV36" i="40"/>
  <c r="CD50" i="40"/>
  <c r="CD38" i="40"/>
  <c r="AD49" i="40"/>
  <c r="AD37" i="40"/>
  <c r="BI49" i="40"/>
  <c r="BI37" i="40"/>
  <c r="AU48" i="40"/>
  <c r="AU36" i="40"/>
  <c r="AW49" i="40"/>
  <c r="AW37" i="40"/>
  <c r="R55" i="40"/>
  <c r="R43" i="40"/>
  <c r="BU48" i="40"/>
  <c r="BU36" i="40"/>
  <c r="AP54" i="40"/>
  <c r="AP42" i="40"/>
  <c r="BS55" i="40"/>
  <c r="BS43" i="40"/>
  <c r="O54" i="40"/>
  <c r="O42" i="40"/>
  <c r="BP48" i="40"/>
  <c r="BP36" i="40"/>
  <c r="BO48" i="40"/>
  <c r="BO36" i="40"/>
  <c r="CB50" i="40"/>
  <c r="CB38" i="40"/>
  <c r="BM48" i="40"/>
  <c r="BM36" i="40"/>
  <c r="BJ48" i="40"/>
  <c r="BJ36" i="40"/>
  <c r="CO48" i="40"/>
  <c r="CO36" i="40"/>
  <c r="CK36" i="40"/>
  <c r="CK48" i="40"/>
  <c r="CS36" i="40"/>
  <c r="CS48" i="40"/>
  <c r="CJ51" i="40"/>
  <c r="CJ39" i="40"/>
  <c r="BW48" i="40"/>
  <c r="BW36" i="40"/>
  <c r="CL54" i="40"/>
  <c r="CL42" i="40"/>
  <c r="BG48" i="40"/>
  <c r="BG36" i="40"/>
  <c r="CT55" i="40"/>
  <c r="CT43" i="40"/>
  <c r="BA48" i="40"/>
  <c r="BA36" i="40"/>
  <c r="AF38" i="40"/>
  <c r="AF50" i="40"/>
  <c r="AE52" i="40"/>
  <c r="AE40" i="40"/>
  <c r="BF52" i="40"/>
  <c r="BF40" i="40"/>
  <c r="BL42" i="40"/>
  <c r="BL54" i="40"/>
  <c r="BD51" i="40"/>
  <c r="BD39" i="40"/>
  <c r="CH55" i="40"/>
  <c r="CH43" i="40"/>
  <c r="AA55" i="40"/>
  <c r="AA43" i="40"/>
  <c r="CA52" i="40"/>
  <c r="CA40" i="40"/>
  <c r="CI53" i="40"/>
  <c r="CI41" i="40"/>
  <c r="Q55" i="40"/>
  <c r="Q43" i="40"/>
  <c r="AK55" i="40"/>
  <c r="AK43" i="40"/>
  <c r="BX55" i="40"/>
  <c r="BX43" i="40"/>
  <c r="AL55" i="40"/>
  <c r="AL43" i="40"/>
  <c r="X55" i="40"/>
  <c r="X43" i="40"/>
  <c r="N54" i="40"/>
  <c r="N42" i="40"/>
  <c r="BC53" i="40"/>
  <c r="BC41" i="40"/>
  <c r="CF55" i="40"/>
  <c r="CF43" i="40"/>
  <c r="AJ55" i="40"/>
  <c r="AJ43" i="40"/>
  <c r="AX53" i="40"/>
  <c r="AX41" i="40"/>
  <c r="AB55" i="40"/>
  <c r="AB43" i="40"/>
  <c r="CU55" i="40"/>
  <c r="CU43" i="40"/>
  <c r="CO53" i="40"/>
  <c r="CO41" i="40"/>
  <c r="V54" i="40"/>
  <c r="V42" i="40"/>
  <c r="CR51" i="40"/>
  <c r="CR39" i="40"/>
  <c r="CM50" i="40"/>
  <c r="CM38" i="40"/>
  <c r="T50" i="40"/>
  <c r="T38" i="40"/>
  <c r="AZ38" i="40"/>
  <c r="AZ50" i="40"/>
  <c r="CG50" i="40"/>
  <c r="CG38" i="40"/>
  <c r="BN52" i="40"/>
  <c r="BN40" i="40"/>
  <c r="CP51" i="40"/>
  <c r="CP39" i="40"/>
  <c r="CC50" i="40"/>
  <c r="CC38" i="40"/>
  <c r="BR40" i="40"/>
  <c r="BR52" i="40"/>
  <c r="BK48" i="40"/>
  <c r="BK36" i="40"/>
  <c r="AQ37" i="40"/>
  <c r="AQ49" i="40"/>
  <c r="BV49" i="40"/>
  <c r="BV37" i="40"/>
  <c r="AY37" i="40"/>
  <c r="AY49" i="40"/>
  <c r="S49" i="40"/>
  <c r="S37" i="40"/>
  <c r="BH49" i="40"/>
  <c r="BH37" i="40"/>
  <c r="CN48" i="40"/>
  <c r="CN36" i="40"/>
  <c r="AS36" i="40"/>
  <c r="AH55" i="40"/>
  <c r="AH43" i="40"/>
  <c r="AM43" i="40"/>
  <c r="AM55" i="40"/>
  <c r="BT51" i="40"/>
  <c r="BT39" i="40"/>
  <c r="AN49" i="40"/>
  <c r="AN37" i="40"/>
  <c r="Z54" i="40"/>
  <c r="Z42" i="40"/>
  <c r="CE36" i="40"/>
  <c r="CE48" i="40"/>
  <c r="AO36" i="40"/>
  <c r="AO48" i="40"/>
  <c r="BZ48" i="40"/>
  <c r="BZ36" i="40"/>
  <c r="BB48" i="40"/>
  <c r="BB36" i="40"/>
  <c r="CQ54" i="40"/>
  <c r="CQ42" i="40"/>
  <c r="BQ36" i="40"/>
  <c r="BQ48" i="40"/>
  <c r="W55" i="40"/>
  <c r="W43" i="40"/>
  <c r="BY48" i="40"/>
  <c r="BY36" i="40"/>
  <c r="BE36" i="40"/>
  <c r="BE48" i="40"/>
  <c r="AV50" i="40"/>
  <c r="AV38" i="40"/>
  <c r="CD55" i="40"/>
  <c r="CD43" i="40"/>
  <c r="BI48" i="40"/>
  <c r="BI36" i="40"/>
  <c r="AW48" i="40"/>
  <c r="AW36" i="40"/>
  <c r="AI48" i="40"/>
  <c r="AI36" i="40"/>
  <c r="R53" i="40"/>
  <c r="R41" i="40"/>
  <c r="BU55" i="40"/>
  <c r="BU43" i="40"/>
  <c r="AP52" i="40"/>
  <c r="AP40" i="40"/>
  <c r="BS53" i="40"/>
  <c r="BS41" i="40"/>
  <c r="O52" i="40"/>
  <c r="O40" i="40"/>
  <c r="BP55" i="40"/>
  <c r="BP43" i="40"/>
  <c r="BO55" i="40"/>
  <c r="BO43" i="40"/>
  <c r="Y55" i="40"/>
  <c r="Y43" i="40"/>
  <c r="CB54" i="40"/>
  <c r="CB42" i="40"/>
  <c r="BM55" i="40"/>
  <c r="BM43" i="40"/>
  <c r="BJ54" i="40"/>
  <c r="BJ42" i="40"/>
  <c r="CO55" i="40"/>
  <c r="CO43" i="40"/>
  <c r="CK55" i="40"/>
  <c r="CK43" i="40"/>
  <c r="CS55" i="40"/>
  <c r="CS43" i="40"/>
  <c r="CJ55" i="40"/>
  <c r="CJ43" i="40"/>
  <c r="BW55" i="40"/>
  <c r="BW43" i="40"/>
  <c r="AR55" i="40"/>
  <c r="AR43" i="40"/>
  <c r="CL52" i="40"/>
  <c r="CL40" i="40"/>
  <c r="BG55" i="40"/>
  <c r="BG43" i="40"/>
  <c r="CT53" i="40"/>
  <c r="CT41" i="40"/>
  <c r="BA55" i="40"/>
  <c r="BA43" i="40"/>
  <c r="AF54" i="40"/>
  <c r="AF42" i="40"/>
  <c r="AE50" i="40"/>
  <c r="AE38" i="40"/>
  <c r="BF50" i="40"/>
  <c r="BF38" i="40"/>
  <c r="BL52" i="40"/>
  <c r="BL40" i="40"/>
  <c r="BD55" i="40"/>
  <c r="BD43" i="40"/>
  <c r="AT52" i="40"/>
  <c r="AT40" i="40"/>
  <c r="CH53" i="40"/>
  <c r="CH41" i="40"/>
  <c r="AA54" i="40"/>
  <c r="AA42" i="40"/>
  <c r="CA50" i="40"/>
  <c r="CA38" i="40"/>
  <c r="CI51" i="40"/>
  <c r="CI39" i="40"/>
  <c r="Q54" i="40"/>
  <c r="Q42" i="40"/>
  <c r="AK54" i="40"/>
  <c r="AK42" i="40"/>
  <c r="BX54" i="40"/>
  <c r="BX42" i="40"/>
  <c r="AL53" i="40"/>
  <c r="AL41" i="40"/>
  <c r="X53" i="40"/>
  <c r="X41" i="40"/>
  <c r="N52" i="40"/>
  <c r="N40" i="40"/>
  <c r="BC51" i="40"/>
  <c r="BC39" i="40"/>
  <c r="CF54" i="40"/>
  <c r="CF42" i="40"/>
  <c r="AJ54" i="40"/>
  <c r="AJ42" i="40"/>
  <c r="AX39" i="40"/>
  <c r="AX51" i="40"/>
  <c r="AB54" i="40"/>
  <c r="AB42" i="40"/>
  <c r="CU54" i="40"/>
  <c r="CU42" i="40"/>
  <c r="AA51" i="40"/>
  <c r="AA39" i="40"/>
  <c r="CI40" i="40"/>
  <c r="CI52" i="40"/>
  <c r="AK51" i="40"/>
  <c r="AK39" i="40"/>
  <c r="AL42" i="40"/>
  <c r="AL54" i="40"/>
  <c r="X52" i="40"/>
  <c r="X40" i="40"/>
  <c r="N53" i="40"/>
  <c r="N41" i="40"/>
  <c r="CF51" i="40"/>
  <c r="CF39" i="40"/>
  <c r="AJ51" i="40"/>
  <c r="AJ39" i="40"/>
  <c r="AX42" i="40"/>
  <c r="AX54" i="40"/>
  <c r="AB39" i="40"/>
  <c r="AB51" i="40"/>
  <c r="CU51" i="40"/>
  <c r="CU39" i="40"/>
  <c r="V52" i="40"/>
  <c r="V40" i="40"/>
  <c r="CR37" i="40"/>
  <c r="CR49" i="40"/>
  <c r="CM49" i="40"/>
  <c r="CM37" i="40"/>
  <c r="T49" i="40"/>
  <c r="T37" i="40"/>
  <c r="AZ37" i="40"/>
  <c r="AZ49" i="40"/>
  <c r="CG49" i="40"/>
  <c r="CG37" i="40"/>
  <c r="BN50" i="40"/>
  <c r="BN38" i="40"/>
  <c r="CP49" i="40"/>
  <c r="CP37" i="40"/>
  <c r="CC49" i="40"/>
  <c r="CC37" i="40"/>
  <c r="BR50" i="40"/>
  <c r="BR38" i="40"/>
  <c r="BK54" i="40"/>
  <c r="BK42" i="40"/>
  <c r="BV42" i="40"/>
  <c r="BV54" i="40"/>
  <c r="AY36" i="40"/>
  <c r="AY48" i="40"/>
  <c r="BH48" i="40"/>
  <c r="BH36" i="40"/>
  <c r="P52" i="40"/>
  <c r="P40" i="40"/>
  <c r="CN55" i="40"/>
  <c r="CN43" i="40"/>
  <c r="AS55" i="40"/>
  <c r="AS43" i="40"/>
  <c r="AH53" i="40"/>
  <c r="AH41" i="40"/>
  <c r="AM53" i="40"/>
  <c r="AM41" i="40"/>
  <c r="BT55" i="40"/>
  <c r="BT43" i="40"/>
  <c r="AN53" i="40"/>
  <c r="AN41" i="40"/>
  <c r="Z52" i="40"/>
  <c r="Z40" i="40"/>
  <c r="CE55" i="40"/>
  <c r="CE43" i="40"/>
  <c r="AO43" i="40"/>
  <c r="AO55" i="40"/>
  <c r="BZ42" i="40"/>
  <c r="BZ54" i="40"/>
  <c r="BB55" i="40"/>
  <c r="BB43" i="40"/>
  <c r="CQ52" i="40"/>
  <c r="CQ40" i="40"/>
  <c r="BQ55" i="40"/>
  <c r="BQ43" i="40"/>
  <c r="W53" i="40"/>
  <c r="W41" i="40"/>
  <c r="U55" i="40"/>
  <c r="U43" i="40"/>
  <c r="BY55" i="40"/>
  <c r="BY43" i="40"/>
  <c r="BE55" i="40"/>
  <c r="BE43" i="40"/>
  <c r="M43" i="40"/>
  <c r="M55" i="40"/>
  <c r="AV54" i="40"/>
  <c r="AV42" i="40"/>
  <c r="CD53" i="40"/>
  <c r="CD41" i="40"/>
  <c r="AD54" i="40"/>
  <c r="AD42" i="40"/>
  <c r="BI55" i="40"/>
  <c r="BI43" i="40"/>
  <c r="AU40" i="40"/>
  <c r="AU52" i="40"/>
  <c r="AW55" i="40"/>
  <c r="AW43" i="40"/>
  <c r="AI55" i="40"/>
  <c r="AI43" i="40"/>
  <c r="R51" i="40"/>
  <c r="R39" i="40"/>
  <c r="BU54" i="40"/>
  <c r="BU42" i="40"/>
  <c r="AP50" i="40"/>
  <c r="AP38" i="40"/>
  <c r="BS51" i="40"/>
  <c r="BS39" i="40"/>
  <c r="O50" i="40"/>
  <c r="O38" i="40"/>
  <c r="BP54" i="40"/>
  <c r="BP42" i="40"/>
  <c r="BO54" i="40"/>
  <c r="BO42" i="40"/>
  <c r="Y54" i="40"/>
  <c r="Y42" i="40"/>
  <c r="CB52" i="40"/>
  <c r="CB40" i="40"/>
  <c r="BM54" i="40"/>
  <c r="BM42" i="40"/>
  <c r="BJ52" i="40"/>
  <c r="BJ40" i="40"/>
  <c r="CO54" i="40"/>
  <c r="CO42" i="40"/>
  <c r="CK54" i="40"/>
  <c r="CK42" i="40"/>
  <c r="CS54" i="40"/>
  <c r="CS42" i="40"/>
  <c r="CJ37" i="40"/>
  <c r="CJ49" i="40"/>
  <c r="BW54" i="40"/>
  <c r="BW42" i="40"/>
  <c r="AR54" i="40"/>
  <c r="AR42" i="40"/>
  <c r="CL50" i="40"/>
  <c r="CL38" i="40"/>
  <c r="BG54" i="40"/>
  <c r="BG42" i="40"/>
  <c r="CT51" i="40"/>
  <c r="CT39" i="40"/>
  <c r="BA54" i="40"/>
  <c r="BA42" i="40"/>
  <c r="AF55" i="40"/>
  <c r="AF43" i="40"/>
  <c r="AE55" i="40"/>
  <c r="AE43" i="40"/>
  <c r="BF48" i="40"/>
  <c r="BF36" i="40"/>
  <c r="BL55" i="40"/>
  <c r="BL43" i="40"/>
  <c r="BD37" i="40"/>
  <c r="BD49" i="40"/>
  <c r="AT50" i="40"/>
  <c r="AT38" i="40"/>
  <c r="CH51" i="40"/>
  <c r="CH39" i="40"/>
  <c r="AA53" i="40"/>
  <c r="AA41" i="40"/>
  <c r="CA43" i="40"/>
  <c r="CA55" i="40"/>
  <c r="CI49" i="40"/>
  <c r="CI37" i="40"/>
  <c r="Q53" i="40"/>
  <c r="Q41" i="40"/>
  <c r="AK53" i="40"/>
  <c r="AK41" i="40"/>
  <c r="BX53" i="40"/>
  <c r="BX41" i="40"/>
  <c r="AL39" i="40"/>
  <c r="AL51" i="40"/>
  <c r="X51" i="40"/>
  <c r="X39" i="40"/>
  <c r="N50" i="40"/>
  <c r="N38" i="40"/>
  <c r="BC49" i="40"/>
  <c r="BC37" i="40"/>
  <c r="CF53" i="40"/>
  <c r="CF41" i="40"/>
  <c r="AJ53" i="40"/>
  <c r="AJ41" i="40"/>
  <c r="AX49" i="40"/>
  <c r="AX37" i="40"/>
  <c r="AB53" i="40"/>
  <c r="AB41" i="40"/>
  <c r="CU53" i="40"/>
  <c r="CU41" i="40"/>
  <c r="L53" i="40"/>
  <c r="L41" i="40"/>
  <c r="L52" i="40"/>
  <c r="L40" i="40"/>
  <c r="L54" i="40"/>
  <c r="L42" i="40"/>
  <c r="L37" i="40"/>
  <c r="L49" i="40"/>
  <c r="L51" i="40"/>
  <c r="L39" i="40"/>
  <c r="L43" i="40"/>
  <c r="L55" i="40"/>
  <c r="L38" i="40"/>
  <c r="L50" i="40"/>
  <c r="AH36" i="40"/>
  <c r="AH48" i="40"/>
  <c r="AG52" i="40"/>
  <c r="AG40" i="40"/>
  <c r="AG39" i="40"/>
  <c r="AG51" i="40"/>
  <c r="AG38" i="40"/>
  <c r="AG50" i="40"/>
  <c r="AG49" i="40"/>
  <c r="AG37" i="40"/>
  <c r="AG55" i="40"/>
  <c r="AG43" i="40"/>
  <c r="AG54" i="40"/>
  <c r="AG42" i="40"/>
  <c r="AG53" i="40"/>
  <c r="AG41" i="40"/>
  <c r="H29" i="22"/>
  <c r="AL31" i="13"/>
  <c r="BJ31" i="13"/>
  <c r="CG31" i="13"/>
  <c r="AY31" i="13"/>
  <c r="AM31" i="13"/>
  <c r="CQ31" i="13"/>
  <c r="BG31" i="13"/>
  <c r="BU31" i="13"/>
  <c r="BD31" i="13"/>
  <c r="BB31" i="13"/>
  <c r="CP31" i="13"/>
  <c r="BT31" i="13"/>
  <c r="BQ31" i="13"/>
  <c r="BS31" i="13"/>
  <c r="BF31" i="13"/>
  <c r="CH31" i="13"/>
  <c r="CU31" i="13"/>
  <c r="CF31" i="13"/>
  <c r="AZ31" i="13"/>
  <c r="BH31" i="13"/>
  <c r="AN31" i="13"/>
  <c r="BI31" i="13"/>
  <c r="CO31" i="13"/>
  <c r="BA31" i="13"/>
  <c r="AX31" i="13"/>
  <c r="AV31" i="13"/>
  <c r="BL31" i="13"/>
  <c r="CN31" i="13"/>
  <c r="CR31" i="13"/>
  <c r="CC31" i="13"/>
  <c r="BR31" i="13"/>
  <c r="BV31" i="13"/>
  <c r="AH31" i="13"/>
  <c r="BP31" i="13"/>
  <c r="CK31" i="13"/>
  <c r="CL31" i="13"/>
  <c r="CA31" i="13"/>
  <c r="BC31" i="13"/>
  <c r="AK31" i="13"/>
  <c r="BZ31" i="13"/>
  <c r="BX31" i="13"/>
  <c r="CB31" i="13"/>
  <c r="BN31" i="13"/>
  <c r="AG31" i="13"/>
  <c r="AW31" i="13"/>
  <c r="AP31" i="13"/>
  <c r="BO31" i="13"/>
  <c r="CS31" i="13"/>
  <c r="CJ31" i="13"/>
  <c r="CI31" i="13"/>
  <c r="CM31" i="13"/>
  <c r="BK31" i="13"/>
  <c r="CE31" i="13"/>
  <c r="AO31" i="13"/>
  <c r="BY31" i="13"/>
  <c r="BE31" i="13"/>
  <c r="CD31" i="13"/>
  <c r="AI31" i="13"/>
  <c r="AJ31" i="13"/>
  <c r="BM31" i="13"/>
  <c r="CT31" i="13"/>
  <c r="BW31" i="13"/>
  <c r="N206" i="23"/>
  <c r="N211" i="23" s="1"/>
  <c r="M211" i="23"/>
  <c r="AG19" i="9" s="1"/>
  <c r="AX40" i="46"/>
  <c r="BF63" i="41"/>
  <c r="AY63" i="41"/>
  <c r="BI63" i="41"/>
  <c r="S63" i="41"/>
  <c r="X63" i="41"/>
  <c r="AS63" i="41"/>
  <c r="CE63" i="41"/>
  <c r="CG63" i="41"/>
  <c r="L63" i="41"/>
  <c r="CH63" i="41"/>
  <c r="AC63" i="41"/>
  <c r="CF63" i="41"/>
  <c r="V63" i="41"/>
  <c r="BQ63" i="41"/>
  <c r="AK63" i="41"/>
  <c r="BU63" i="41"/>
  <c r="BH63" i="41"/>
  <c r="AT63" i="41"/>
  <c r="CI63" i="41"/>
  <c r="N63" i="41"/>
  <c r="AQ63" i="41"/>
  <c r="CK63" i="41"/>
  <c r="R63" i="41"/>
  <c r="AN63" i="41"/>
  <c r="BZ63" i="41"/>
  <c r="AP63" i="41"/>
  <c r="BM63" i="41"/>
  <c r="BB63" i="41"/>
  <c r="BO63" i="41"/>
  <c r="Y63" i="41"/>
  <c r="AI63" i="41"/>
  <c r="BS63" i="41"/>
  <c r="AX63" i="41"/>
  <c r="CD63" i="41"/>
  <c r="BY63" i="41"/>
  <c r="AW63" i="41"/>
  <c r="BR63" i="41"/>
  <c r="AU63" i="41"/>
  <c r="AD63" i="41"/>
  <c r="AZ63" i="41"/>
  <c r="BD63" i="41"/>
  <c r="BE63" i="41"/>
  <c r="BX63" i="41"/>
  <c r="BG63" i="41"/>
  <c r="BC63" i="41"/>
  <c r="BL63" i="41"/>
  <c r="BK63" i="41"/>
  <c r="M63" i="41"/>
  <c r="AF63" i="41"/>
  <c r="BJ63" i="41"/>
  <c r="BT63" i="41"/>
  <c r="BW63" i="41"/>
  <c r="T63" i="41"/>
  <c r="AR63" i="41"/>
  <c r="W63" i="41"/>
  <c r="AV63" i="41"/>
  <c r="AJ63" i="41"/>
  <c r="Z63" i="41"/>
  <c r="CC63" i="41"/>
  <c r="BP63" i="41"/>
  <c r="CA63" i="41"/>
  <c r="P63" i="41"/>
  <c r="BN63" i="41"/>
  <c r="O63" i="41"/>
  <c r="CL63" i="41"/>
  <c r="U63" i="41"/>
  <c r="BV63" i="41"/>
  <c r="CB63" i="41"/>
  <c r="CJ63" i="41"/>
  <c r="AO63" i="41"/>
  <c r="BA63" i="41"/>
  <c r="AE63" i="41"/>
  <c r="AA63" i="41"/>
  <c r="CM62" i="40"/>
  <c r="CM86" i="40" s="1"/>
  <c r="L16" i="9"/>
  <c r="M16" i="9"/>
  <c r="W39" i="23"/>
  <c r="W54" i="23" s="1"/>
  <c r="W55" i="23" s="1"/>
  <c r="W61" i="23" s="1"/>
  <c r="BN39" i="46"/>
  <c r="BN49" i="46" s="1"/>
  <c r="H24" i="22"/>
  <c r="CN37" i="46"/>
  <c r="AX33" i="46"/>
  <c r="AX47" i="46" s="1"/>
  <c r="AG12" i="13"/>
  <c r="AG12" i="22"/>
  <c r="AX39" i="46"/>
  <c r="AX49" i="46" s="1"/>
  <c r="AD12" i="13"/>
  <c r="AD12" i="22"/>
  <c r="AX37" i="46"/>
  <c r="CN33" i="46"/>
  <c r="CN47" i="46" s="1"/>
  <c r="AF12" i="13"/>
  <c r="AF12" i="22"/>
  <c r="CN39" i="46"/>
  <c r="CN49" i="46" s="1"/>
  <c r="AE12" i="13"/>
  <c r="AE12" i="22"/>
  <c r="CN40" i="46"/>
  <c r="AH12" i="13"/>
  <c r="AH12" i="22"/>
  <c r="H30" i="22"/>
  <c r="H213" i="23"/>
  <c r="BN40" i="46"/>
  <c r="BN37" i="46"/>
  <c r="BN34" i="46"/>
  <c r="G25" i="9"/>
  <c r="H25" i="9" s="1"/>
  <c r="CM49" i="23"/>
  <c r="H44" i="9"/>
  <c r="AV39" i="23"/>
  <c r="AV54" i="23" s="1"/>
  <c r="AV55" i="23" s="1"/>
  <c r="AV61" i="23" s="1"/>
  <c r="J182" i="40"/>
  <c r="J183" i="40"/>
  <c r="J176" i="40"/>
  <c r="J175" i="40"/>
  <c r="BY194" i="40"/>
  <c r="BY25" i="22" s="1"/>
  <c r="AT194" i="40"/>
  <c r="AT25" i="22" s="1"/>
  <c r="R194" i="40"/>
  <c r="R25" i="22" s="1"/>
  <c r="AD194" i="40"/>
  <c r="AD25" i="22" s="1"/>
  <c r="BO194" i="40"/>
  <c r="BO25" i="22" s="1"/>
  <c r="AH194" i="40"/>
  <c r="AH25" i="22" s="1"/>
  <c r="BR194" i="40"/>
  <c r="BR25" i="22" s="1"/>
  <c r="W194" i="40"/>
  <c r="W25" i="22" s="1"/>
  <c r="CE194" i="40"/>
  <c r="CE25" i="22" s="1"/>
  <c r="BV194" i="40"/>
  <c r="BV25" i="22" s="1"/>
  <c r="CI194" i="40"/>
  <c r="CI25" i="22" s="1"/>
  <c r="BN194" i="40"/>
  <c r="BN25" i="22" s="1"/>
  <c r="P194" i="40"/>
  <c r="P25" i="22" s="1"/>
  <c r="AF194" i="40"/>
  <c r="AF25" i="22" s="1"/>
  <c r="CD194" i="40"/>
  <c r="CD25" i="22" s="1"/>
  <c r="CB194" i="40"/>
  <c r="CB25" i="22" s="1"/>
  <c r="CA194" i="40"/>
  <c r="CA25" i="22" s="1"/>
  <c r="CT194" i="40"/>
  <c r="CT25" i="22" s="1"/>
  <c r="CR194" i="40"/>
  <c r="CR25" i="22" s="1"/>
  <c r="AL194" i="40"/>
  <c r="AL25" i="22" s="1"/>
  <c r="AZ194" i="40"/>
  <c r="AZ25" i="22" s="1"/>
  <c r="AW194" i="40"/>
  <c r="AW25" i="22" s="1"/>
  <c r="BX194" i="40"/>
  <c r="BX25" i="22" s="1"/>
  <c r="CF194" i="40"/>
  <c r="CF25" i="22" s="1"/>
  <c r="BM194" i="40"/>
  <c r="BM25" i="22" s="1"/>
  <c r="U194" i="40"/>
  <c r="U25" i="22" s="1"/>
  <c r="AP194" i="40"/>
  <c r="AP25" i="22" s="1"/>
  <c r="CC194" i="40"/>
  <c r="CC25" i="22" s="1"/>
  <c r="CG194" i="40"/>
  <c r="CG25" i="22" s="1"/>
  <c r="BF194" i="40"/>
  <c r="BF25" i="22" s="1"/>
  <c r="AR194" i="40"/>
  <c r="AR25" i="22" s="1"/>
  <c r="CN194" i="40"/>
  <c r="CN25" i="22" s="1"/>
  <c r="CM194" i="40"/>
  <c r="CM25" i="22" s="1"/>
  <c r="AI194" i="40"/>
  <c r="AI25" i="22" s="1"/>
  <c r="S194" i="40"/>
  <c r="S25" i="22" s="1"/>
  <c r="CO194" i="40"/>
  <c r="CO25" i="22" s="1"/>
  <c r="CS194" i="40"/>
  <c r="CS25" i="22" s="1"/>
  <c r="AY194" i="40"/>
  <c r="AY25" i="22" s="1"/>
  <c r="X194" i="40"/>
  <c r="X25" i="22" s="1"/>
  <c r="AA194" i="40"/>
  <c r="AA25" i="22" s="1"/>
  <c r="AB194" i="40"/>
  <c r="AB25" i="22" s="1"/>
  <c r="AN194" i="40"/>
  <c r="AN25" i="22" s="1"/>
  <c r="BQ194" i="40"/>
  <c r="BQ25" i="22" s="1"/>
  <c r="Y194" i="40"/>
  <c r="Y25" i="22" s="1"/>
  <c r="BB194" i="40"/>
  <c r="BB25" i="22" s="1"/>
  <c r="BS194" i="40"/>
  <c r="BS25" i="22" s="1"/>
  <c r="AO194" i="40"/>
  <c r="AO25" i="22" s="1"/>
  <c r="CJ194" i="40"/>
  <c r="CJ25" i="22" s="1"/>
  <c r="AX194" i="40"/>
  <c r="AX25" i="22" s="1"/>
  <c r="AK194" i="40"/>
  <c r="AK25" i="22" s="1"/>
  <c r="BH194" i="40"/>
  <c r="BH25" i="22" s="1"/>
  <c r="M194" i="40"/>
  <c r="M25" i="22" s="1"/>
  <c r="BA194" i="40"/>
  <c r="BA25" i="22" s="1"/>
  <c r="O194" i="40"/>
  <c r="O25" i="22" s="1"/>
  <c r="BE194" i="40"/>
  <c r="BE25" i="22" s="1"/>
  <c r="CH194" i="40"/>
  <c r="CH25" i="22" s="1"/>
  <c r="CL194" i="40"/>
  <c r="CL25" i="22" s="1"/>
  <c r="CU194" i="40"/>
  <c r="CU25" i="22" s="1"/>
  <c r="BJ194" i="40"/>
  <c r="BJ25" i="22" s="1"/>
  <c r="AS194" i="40"/>
  <c r="AS25" i="22" s="1"/>
  <c r="BI194" i="40"/>
  <c r="BI25" i="22" s="1"/>
  <c r="CQ194" i="40"/>
  <c r="CQ25" i="22" s="1"/>
  <c r="CP194" i="40"/>
  <c r="CP25" i="22" s="1"/>
  <c r="BL194" i="40"/>
  <c r="BL25" i="22" s="1"/>
  <c r="V194" i="40"/>
  <c r="V25" i="22" s="1"/>
  <c r="Z194" i="40"/>
  <c r="Z25" i="22" s="1"/>
  <c r="AV194" i="40"/>
  <c r="AV25" i="22" s="1"/>
  <c r="BD194" i="40"/>
  <c r="BD25" i="22" s="1"/>
  <c r="BP194" i="40"/>
  <c r="BP25" i="22" s="1"/>
  <c r="N194" i="40"/>
  <c r="N25" i="22" s="1"/>
  <c r="AE194" i="40"/>
  <c r="AE25" i="22" s="1"/>
  <c r="BC194" i="40"/>
  <c r="BC25" i="22" s="1"/>
  <c r="Q194" i="40"/>
  <c r="Q25" i="22" s="1"/>
  <c r="AM194" i="40"/>
  <c r="AM25" i="22" s="1"/>
  <c r="AU194" i="40"/>
  <c r="AU25" i="22" s="1"/>
  <c r="T194" i="40"/>
  <c r="T25" i="22" s="1"/>
  <c r="AQ194" i="40"/>
  <c r="AQ25" i="22" s="1"/>
  <c r="BK194" i="40"/>
  <c r="BK25" i="22" s="1"/>
  <c r="AJ194" i="40"/>
  <c r="AJ25" i="22" s="1"/>
  <c r="BU194" i="40"/>
  <c r="BU25" i="22" s="1"/>
  <c r="CK194" i="40"/>
  <c r="CK25" i="22" s="1"/>
  <c r="BT194" i="40"/>
  <c r="BT25" i="22" s="1"/>
  <c r="BG194" i="40"/>
  <c r="BG25" i="22" s="1"/>
  <c r="BG40" i="46"/>
  <c r="M55" i="23"/>
  <c r="M61" i="23" s="1"/>
  <c r="BB55" i="23"/>
  <c r="BB61" i="23" s="1"/>
  <c r="CF49" i="23"/>
  <c r="BY33" i="46"/>
  <c r="BY47" i="46" s="1"/>
  <c r="O39" i="23"/>
  <c r="O54" i="23" s="1"/>
  <c r="O55" i="23" s="1"/>
  <c r="O61" i="23" s="1"/>
  <c r="BY40" i="46"/>
  <c r="BT39" i="23"/>
  <c r="BT54" i="23" s="1"/>
  <c r="BT55" i="23" s="1"/>
  <c r="BT61" i="23" s="1"/>
  <c r="BO49" i="23"/>
  <c r="AK39" i="23"/>
  <c r="AK54" i="23" s="1"/>
  <c r="AK55" i="23" s="1"/>
  <c r="AK61" i="23" s="1"/>
  <c r="BR49" i="23"/>
  <c r="AD39" i="23"/>
  <c r="AD54" i="23" s="1"/>
  <c r="AD55" i="23" s="1"/>
  <c r="AD61" i="23" s="1"/>
  <c r="BY37" i="46"/>
  <c r="BY39" i="46"/>
  <c r="BY49" i="46" s="1"/>
  <c r="AN39" i="23"/>
  <c r="AN54" i="23" s="1"/>
  <c r="AN55" i="23" s="1"/>
  <c r="AN61" i="23" s="1"/>
  <c r="AG54" i="23"/>
  <c r="AT55" i="23"/>
  <c r="AT61" i="23" s="1"/>
  <c r="BA54" i="23"/>
  <c r="BA55" i="23" s="1"/>
  <c r="BA61" i="23" s="1"/>
  <c r="AX55" i="23"/>
  <c r="AX61" i="23" s="1"/>
  <c r="Q62" i="23"/>
  <c r="BO55" i="23"/>
  <c r="BO61" i="23" s="1"/>
  <c r="AJ39" i="23"/>
  <c r="AJ54" i="23" s="1"/>
  <c r="AJ55" i="23" s="1"/>
  <c r="CA49" i="23"/>
  <c r="BG37" i="46"/>
  <c r="BP54" i="23"/>
  <c r="BP55" i="23" s="1"/>
  <c r="BP61" i="23" s="1"/>
  <c r="BC54" i="23"/>
  <c r="BC55" i="23" s="1"/>
  <c r="BC61" i="23" s="1"/>
  <c r="AE39" i="23"/>
  <c r="AE54" i="23" s="1"/>
  <c r="AS39" i="23"/>
  <c r="AS54" i="23" s="1"/>
  <c r="AS55" i="23" s="1"/>
  <c r="AS61" i="23" s="1"/>
  <c r="CC39" i="23"/>
  <c r="CC54" i="23" s="1"/>
  <c r="CC55" i="23" s="1"/>
  <c r="CC61" i="23" s="1"/>
  <c r="CA54" i="23"/>
  <c r="CA55" i="23" s="1"/>
  <c r="CA61" i="23" s="1"/>
  <c r="BK33" i="46"/>
  <c r="BK47" i="46" s="1"/>
  <c r="CG55" i="23"/>
  <c r="CG61" i="23" s="1"/>
  <c r="CJ39" i="23"/>
  <c r="CJ54" i="23" s="1"/>
  <c r="CJ55" i="23" s="1"/>
  <c r="CJ61" i="23" s="1"/>
  <c r="AY54" i="23"/>
  <c r="AY55" i="23" s="1"/>
  <c r="AY61" i="23" s="1"/>
  <c r="BK39" i="46"/>
  <c r="BK49" i="46" s="1"/>
  <c r="CM39" i="23"/>
  <c r="CM54" i="23" s="1"/>
  <c r="CM55" i="23" s="1"/>
  <c r="CM61" i="23" s="1"/>
  <c r="CB49" i="23"/>
  <c r="BI49" i="23"/>
  <c r="BS49" i="23"/>
  <c r="BK34" i="46"/>
  <c r="CB54" i="23"/>
  <c r="CB55" i="23" s="1"/>
  <c r="CB61" i="23" s="1"/>
  <c r="BK40" i="46"/>
  <c r="U49" i="23"/>
  <c r="CT49" i="23"/>
  <c r="CT55" i="23"/>
  <c r="CT61" i="23" s="1"/>
  <c r="BI55" i="23"/>
  <c r="BI61" i="23" s="1"/>
  <c r="U55" i="23"/>
  <c r="U61" i="23" s="1"/>
  <c r="BM54" i="23"/>
  <c r="BM55" i="23" s="1"/>
  <c r="BM61" i="23" s="1"/>
  <c r="BS39" i="23"/>
  <c r="BS54" i="23" s="1"/>
  <c r="BS55" i="23" s="1"/>
  <c r="BS61" i="23" s="1"/>
  <c r="CU54" i="23"/>
  <c r="AO39" i="23"/>
  <c r="AO54" i="23" s="1"/>
  <c r="AO55" i="23" s="1"/>
  <c r="AO61" i="23" s="1"/>
  <c r="CQ55" i="23"/>
  <c r="CQ61" i="23" s="1"/>
  <c r="P54" i="23"/>
  <c r="Y55" i="23"/>
  <c r="Y61" i="23" s="1"/>
  <c r="AQ39" i="23"/>
  <c r="AQ54" i="23" s="1"/>
  <c r="AQ55" i="23" s="1"/>
  <c r="AQ61" i="23" s="1"/>
  <c r="CH54" i="23"/>
  <c r="CH55" i="23" s="1"/>
  <c r="CH61" i="23" s="1"/>
  <c r="AL55" i="23"/>
  <c r="AL61" i="23" s="1"/>
  <c r="AL49" i="23"/>
  <c r="CF55" i="23"/>
  <c r="CF61" i="23" s="1"/>
  <c r="CE55" i="23"/>
  <c r="CE61" i="23" s="1"/>
  <c r="Z39" i="23"/>
  <c r="Z54" i="23" s="1"/>
  <c r="Z55" i="23" s="1"/>
  <c r="Z61" i="23" s="1"/>
  <c r="CS39" i="23"/>
  <c r="CS54" i="23" s="1"/>
  <c r="CS55" i="23" s="1"/>
  <c r="CS61" i="23" s="1"/>
  <c r="AB39" i="23"/>
  <c r="AB54" i="23" s="1"/>
  <c r="AB55" i="23" s="1"/>
  <c r="AB61" i="23" s="1"/>
  <c r="BQ54" i="23"/>
  <c r="BQ55" i="23" s="1"/>
  <c r="BQ61" i="23" s="1"/>
  <c r="BF54" i="23"/>
  <c r="BF55" i="23" s="1"/>
  <c r="BF61" i="23" s="1"/>
  <c r="CK54" i="23"/>
  <c r="CK55" i="23" s="1"/>
  <c r="CK61" i="23" s="1"/>
  <c r="CK39" i="46"/>
  <c r="CK49" i="46" s="1"/>
  <c r="CE49" i="23"/>
  <c r="AF39" i="23"/>
  <c r="AU54" i="23"/>
  <c r="AU55" i="23" s="1"/>
  <c r="AU61" i="23" s="1"/>
  <c r="BZ39" i="23"/>
  <c r="BZ54" i="23" s="1"/>
  <c r="BZ55" i="23" s="1"/>
  <c r="BZ61" i="23" s="1"/>
  <c r="AR54" i="23"/>
  <c r="AR55" i="23" s="1"/>
  <c r="AR61" i="23" s="1"/>
  <c r="CN54" i="23"/>
  <c r="CN55" i="23" s="1"/>
  <c r="CN61" i="23" s="1"/>
  <c r="BW40" i="46"/>
  <c r="BD39" i="23"/>
  <c r="BD54" i="23" s="1"/>
  <c r="BD55" i="23" s="1"/>
  <c r="BD61" i="23" s="1"/>
  <c r="BX39" i="23"/>
  <c r="BX54" i="23" s="1"/>
  <c r="BX55" i="23" s="1"/>
  <c r="BX61" i="23" s="1"/>
  <c r="CD49" i="23"/>
  <c r="BN49" i="23"/>
  <c r="BW37" i="46"/>
  <c r="CQ49" i="23"/>
  <c r="AA54" i="23"/>
  <c r="AA55" i="23" s="1"/>
  <c r="AA61" i="23" s="1"/>
  <c r="X54" i="23"/>
  <c r="V54" i="23"/>
  <c r="V55" i="23" s="1"/>
  <c r="V61" i="23" s="1"/>
  <c r="BW34" i="46"/>
  <c r="BA33" i="46"/>
  <c r="BA47" i="46" s="1"/>
  <c r="AP39" i="23"/>
  <c r="AP54" i="23" s="1"/>
  <c r="AP55" i="23" s="1"/>
  <c r="AP61" i="23" s="1"/>
  <c r="M49" i="23"/>
  <c r="BA39" i="46"/>
  <c r="BA49" i="46" s="1"/>
  <c r="N54" i="23"/>
  <c r="N55" i="23" s="1"/>
  <c r="BW33" i="46"/>
  <c r="BW47" i="46" s="1"/>
  <c r="S39" i="23"/>
  <c r="S54" i="23" s="1"/>
  <c r="S55" i="23" s="1"/>
  <c r="CP39" i="23"/>
  <c r="CP54" i="23" s="1"/>
  <c r="CP55" i="23" s="1"/>
  <c r="CP61" i="23" s="1"/>
  <c r="AZ54" i="23"/>
  <c r="AZ55" i="23" s="1"/>
  <c r="AZ61" i="23" s="1"/>
  <c r="AC39" i="23"/>
  <c r="AC54" i="23" s="1"/>
  <c r="AC55" i="23" s="1"/>
  <c r="BA40" i="46"/>
  <c r="CR54" i="23"/>
  <c r="CR55" i="23" s="1"/>
  <c r="CR61" i="23" s="1"/>
  <c r="CO49" i="23"/>
  <c r="V49" i="23"/>
  <c r="BH54" i="23"/>
  <c r="BH55" i="23" s="1"/>
  <c r="BH61" i="23" s="1"/>
  <c r="BA37" i="46"/>
  <c r="T54" i="23"/>
  <c r="T55" i="23" s="1"/>
  <c r="T61" i="23" s="1"/>
  <c r="BN39" i="23"/>
  <c r="BN54" i="23" s="1"/>
  <c r="BN55" i="23" s="1"/>
  <c r="BN61" i="23" s="1"/>
  <c r="BL39" i="23"/>
  <c r="BL54" i="23" s="1"/>
  <c r="BL55" i="23" s="1"/>
  <c r="BL61" i="23" s="1"/>
  <c r="CL39" i="23"/>
  <c r="CL54" i="23" s="1"/>
  <c r="CL55" i="23" s="1"/>
  <c r="CL61" i="23" s="1"/>
  <c r="CO54" i="23"/>
  <c r="CO55" i="23" s="1"/>
  <c r="CO61" i="23" s="1"/>
  <c r="AI39" i="23"/>
  <c r="BJ39" i="23"/>
  <c r="BJ54" i="23" s="1"/>
  <c r="BJ55" i="23" s="1"/>
  <c r="BJ61" i="23" s="1"/>
  <c r="AW39" i="23"/>
  <c r="AW54" i="23" s="1"/>
  <c r="AW55" i="23" s="1"/>
  <c r="AW61" i="23" s="1"/>
  <c r="BY39" i="23"/>
  <c r="BY54" i="23" s="1"/>
  <c r="BY55" i="23" s="1"/>
  <c r="BY61" i="23" s="1"/>
  <c r="BC49" i="23"/>
  <c r="N49" i="23"/>
  <c r="BW49" i="23"/>
  <c r="R39" i="23"/>
  <c r="CI39" i="23"/>
  <c r="CI54" i="23" s="1"/>
  <c r="CI55" i="23" s="1"/>
  <c r="CI61" i="23" s="1"/>
  <c r="BM49" i="23"/>
  <c r="X49" i="23"/>
  <c r="BG39" i="23"/>
  <c r="BG54" i="23" s="1"/>
  <c r="BG55" i="23" s="1"/>
  <c r="BG61" i="23" s="1"/>
  <c r="BV49" i="23"/>
  <c r="AD49" i="23"/>
  <c r="AA49" i="23"/>
  <c r="CD39" i="23"/>
  <c r="CD54" i="23" s="1"/>
  <c r="CD55" i="23" s="1"/>
  <c r="CD61" i="23" s="1"/>
  <c r="CR49" i="23"/>
  <c r="AG49" i="23"/>
  <c r="BF49" i="23"/>
  <c r="AX49" i="23"/>
  <c r="P49" i="23"/>
  <c r="BK49" i="23"/>
  <c r="AU49" i="23"/>
  <c r="BQ49" i="23"/>
  <c r="CN49" i="23"/>
  <c r="L39" i="23"/>
  <c r="AH49" i="23"/>
  <c r="AM39" i="23"/>
  <c r="AM54" i="23" s="1"/>
  <c r="AM55" i="23" s="1"/>
  <c r="AM61" i="23" s="1"/>
  <c r="T49" i="23"/>
  <c r="Y49" i="23"/>
  <c r="BA49" i="23"/>
  <c r="BW43" i="23"/>
  <c r="Q39" i="23"/>
  <c r="Q54" i="23" s="1"/>
  <c r="Q55" i="23" s="1"/>
  <c r="L49" i="23"/>
  <c r="BK43" i="23"/>
  <c r="BK54" i="23" s="1"/>
  <c r="BK55" i="23" s="1"/>
  <c r="BK61" i="23" s="1"/>
  <c r="BR43" i="23"/>
  <c r="AY49" i="23"/>
  <c r="BP49" i="23"/>
  <c r="BV39" i="23"/>
  <c r="BV54" i="23" s="1"/>
  <c r="BV55" i="23" s="1"/>
  <c r="BV61" i="23" s="1"/>
  <c r="BE39" i="23"/>
  <c r="AR49" i="23"/>
  <c r="CU49" i="23"/>
  <c r="BB49" i="23"/>
  <c r="CK49" i="23"/>
  <c r="BU39" i="23"/>
  <c r="BU54" i="23" s="1"/>
  <c r="BU55" i="23" s="1"/>
  <c r="BU61" i="23" s="1"/>
  <c r="AZ49" i="23"/>
  <c r="CF40" i="46"/>
  <c r="CH49" i="23"/>
  <c r="BH49" i="23"/>
  <c r="CK34" i="46"/>
  <c r="CK37" i="46"/>
  <c r="CK40" i="46"/>
  <c r="BT37" i="46"/>
  <c r="BC37" i="46"/>
  <c r="BG34" i="46"/>
  <c r="BQ40" i="46"/>
  <c r="CJ34" i="46"/>
  <c r="AY34" i="46"/>
  <c r="BQ34" i="46"/>
  <c r="CJ40" i="46"/>
  <c r="BG33" i="46"/>
  <c r="BG47" i="46" s="1"/>
  <c r="BQ33" i="46"/>
  <c r="BQ47" i="46" s="1"/>
  <c r="BQ37" i="46"/>
  <c r="CJ37" i="46"/>
  <c r="CJ33" i="46"/>
  <c r="CJ47" i="46" s="1"/>
  <c r="BD37" i="46"/>
  <c r="AR39" i="46"/>
  <c r="AR49" i="46" s="1"/>
  <c r="AW37" i="46"/>
  <c r="CF39" i="46"/>
  <c r="CF49" i="46" s="1"/>
  <c r="CF37" i="46"/>
  <c r="CF34" i="46"/>
  <c r="AR33" i="46"/>
  <c r="AR47" i="46" s="1"/>
  <c r="AR34" i="46"/>
  <c r="AR40" i="46"/>
  <c r="BT40" i="46"/>
  <c r="BT34" i="46"/>
  <c r="BB33" i="46"/>
  <c r="BB47" i="46" s="1"/>
  <c r="BB37" i="46"/>
  <c r="BC33" i="46"/>
  <c r="BC47" i="46" s="1"/>
  <c r="BB39" i="46"/>
  <c r="BB49" i="46" s="1"/>
  <c r="BB40" i="46"/>
  <c r="BT33" i="46"/>
  <c r="BT47" i="46" s="1"/>
  <c r="BD34" i="46"/>
  <c r="CC33" i="46"/>
  <c r="CC47" i="46" s="1"/>
  <c r="BD39" i="46"/>
  <c r="BD49" i="46" s="1"/>
  <c r="AN40" i="46"/>
  <c r="BH34" i="46"/>
  <c r="AN34" i="46"/>
  <c r="BH40" i="46"/>
  <c r="BH33" i="46"/>
  <c r="AN33" i="46"/>
  <c r="AN47" i="46" s="1"/>
  <c r="AH33" i="46"/>
  <c r="AH47" i="46" s="1"/>
  <c r="AH39" i="46"/>
  <c r="AH49" i="46" s="1"/>
  <c r="BU33" i="46"/>
  <c r="BU47" i="46" s="1"/>
  <c r="BU39" i="46"/>
  <c r="BU49" i="46" s="1"/>
  <c r="AH62" i="23"/>
  <c r="AG63" i="41"/>
  <c r="AL34" i="46"/>
  <c r="AW34" i="46"/>
  <c r="AM40" i="46"/>
  <c r="AW33" i="46"/>
  <c r="AW47" i="46" s="1"/>
  <c r="AM33" i="46"/>
  <c r="AM47" i="46" s="1"/>
  <c r="AW39" i="46"/>
  <c r="AW49" i="46" s="1"/>
  <c r="BV33" i="46"/>
  <c r="BV47" i="46" s="1"/>
  <c r="AL33" i="46"/>
  <c r="AL47" i="46" s="1"/>
  <c r="BI34" i="46"/>
  <c r="AG119" i="40" a="1"/>
  <c r="AG119" i="40" s="1"/>
  <c r="AG118" i="40" a="1"/>
  <c r="AG118" i="40" s="1"/>
  <c r="H239" i="23"/>
  <c r="W19" i="9"/>
  <c r="Z19" i="9"/>
  <c r="CV19" i="9"/>
  <c r="AE19" i="9"/>
  <c r="CT19" i="9"/>
  <c r="U19" i="9"/>
  <c r="N19" i="9"/>
  <c r="L19" i="9"/>
  <c r="Q19" i="9"/>
  <c r="V19" i="9"/>
  <c r="Y19" i="9"/>
  <c r="S19" i="9"/>
  <c r="AD19" i="9"/>
  <c r="CS19" i="9"/>
  <c r="AA19" i="9"/>
  <c r="M19" i="9"/>
  <c r="P19" i="9"/>
  <c r="AC19" i="9"/>
  <c r="CU19" i="9"/>
  <c r="X19" i="9"/>
  <c r="T19" i="9"/>
  <c r="O19" i="9"/>
  <c r="AF19" i="9"/>
  <c r="CR19" i="9"/>
  <c r="R19" i="9"/>
  <c r="AB19" i="9"/>
  <c r="W16" i="9"/>
  <c r="AC16" i="9"/>
  <c r="CV16" i="9"/>
  <c r="AE16" i="9"/>
  <c r="Q16" i="9"/>
  <c r="U16" i="9"/>
  <c r="N16" i="9"/>
  <c r="Y16" i="9"/>
  <c r="S16" i="9"/>
  <c r="V16" i="9"/>
  <c r="CS16" i="9"/>
  <c r="AA16" i="9"/>
  <c r="AD16" i="9"/>
  <c r="P16" i="9"/>
  <c r="CU16" i="9"/>
  <c r="X16" i="9"/>
  <c r="R16" i="9"/>
  <c r="AF16" i="9"/>
  <c r="CR16" i="9"/>
  <c r="Z16" i="9"/>
  <c r="T16" i="9"/>
  <c r="O16" i="9"/>
  <c r="CT16" i="9"/>
  <c r="AB16" i="9"/>
  <c r="BM34" i="46"/>
  <c r="BZ37" i="46"/>
  <c r="BI33" i="46"/>
  <c r="BI47" i="46" s="1"/>
  <c r="BI40" i="46"/>
  <c r="BZ34" i="46"/>
  <c r="BM39" i="46"/>
  <c r="BM49" i="46" s="1"/>
  <c r="BZ40" i="46"/>
  <c r="BZ33" i="46"/>
  <c r="BZ47" i="46" s="1"/>
  <c r="H231" i="23"/>
  <c r="H233" i="23"/>
  <c r="H223" i="23"/>
  <c r="H214" i="23"/>
  <c r="H219" i="23"/>
  <c r="H216" i="23"/>
  <c r="BD40" i="46"/>
  <c r="H217" i="23"/>
  <c r="H234" i="23"/>
  <c r="H238" i="23"/>
  <c r="AY39" i="46"/>
  <c r="AY49" i="46" s="1"/>
  <c r="H215" i="23"/>
  <c r="H225" i="23"/>
  <c r="H241" i="23"/>
  <c r="H230" i="23"/>
  <c r="H237" i="23"/>
  <c r="AJ33" i="46"/>
  <c r="AJ47" i="46" s="1"/>
  <c r="H218" i="23"/>
  <c r="H222" i="23"/>
  <c r="H229" i="23"/>
  <c r="H236" i="23"/>
  <c r="H240" i="23"/>
  <c r="BX33" i="46"/>
  <c r="BX47" i="46" s="1"/>
  <c r="CA37" i="46"/>
  <c r="H212" i="23"/>
  <c r="H221" i="23"/>
  <c r="H228" i="23"/>
  <c r="H235" i="23"/>
  <c r="H232" i="23"/>
  <c r="H242" i="23"/>
  <c r="H220" i="23"/>
  <c r="H224" i="23"/>
  <c r="CA34" i="46"/>
  <c r="AP33" i="46"/>
  <c r="AP47" i="46" s="1"/>
  <c r="AP40" i="46"/>
  <c r="AP39" i="46"/>
  <c r="AP49" i="46" s="1"/>
  <c r="CA33" i="46"/>
  <c r="CA47" i="46" s="1"/>
  <c r="AP37" i="46"/>
  <c r="CA39" i="46"/>
  <c r="CA49" i="46" s="1"/>
  <c r="BX40" i="46"/>
  <c r="AY37" i="46"/>
  <c r="AY40" i="46"/>
  <c r="BE40" i="46"/>
  <c r="BJ40" i="46"/>
  <c r="CO39" i="46"/>
  <c r="CO49" i="46" s="1"/>
  <c r="BE39" i="46"/>
  <c r="BE49" i="46" s="1"/>
  <c r="AI33" i="46"/>
  <c r="AI47" i="46" s="1"/>
  <c r="BE37" i="46"/>
  <c r="AI39" i="46"/>
  <c r="AI49" i="46" s="1"/>
  <c r="AI37" i="46"/>
  <c r="BE34" i="46"/>
  <c r="AI40" i="46"/>
  <c r="CO40" i="46"/>
  <c r="CO37" i="46"/>
  <c r="CO34" i="46"/>
  <c r="BJ34" i="46"/>
  <c r="AG40" i="46"/>
  <c r="BJ37" i="46"/>
  <c r="AH37" i="46"/>
  <c r="AH40" i="46"/>
  <c r="BU40" i="46"/>
  <c r="BU37" i="46"/>
  <c r="BJ33" i="46"/>
  <c r="BJ47" i="46" s="1"/>
  <c r="CI34" i="46"/>
  <c r="CC40" i="46"/>
  <c r="AU33" i="46"/>
  <c r="AU47" i="46" s="1"/>
  <c r="CC34" i="46"/>
  <c r="AU39" i="46"/>
  <c r="AU49" i="46" s="1"/>
  <c r="AJ34" i="46"/>
  <c r="AJ39" i="46"/>
  <c r="AJ49" i="46" s="1"/>
  <c r="CC39" i="46"/>
  <c r="CC49" i="46" s="1"/>
  <c r="AJ40" i="46"/>
  <c r="AU34" i="46"/>
  <c r="CB33" i="46"/>
  <c r="CB47" i="46" s="1"/>
  <c r="CI33" i="46"/>
  <c r="CI47" i="46" s="1"/>
  <c r="CB37" i="46"/>
  <c r="AZ34" i="46"/>
  <c r="AU40" i="46"/>
  <c r="CP40" i="46"/>
  <c r="CB39" i="46"/>
  <c r="CB49" i="46" s="1"/>
  <c r="CI39" i="46"/>
  <c r="CI49" i="46" s="1"/>
  <c r="CB34" i="46"/>
  <c r="AZ40" i="46"/>
  <c r="CI40" i="46"/>
  <c r="CP37" i="46"/>
  <c r="AZ33" i="46"/>
  <c r="AZ47" i="46" s="1"/>
  <c r="CP33" i="46"/>
  <c r="CP47" i="46" s="1"/>
  <c r="AZ37" i="46"/>
  <c r="CP34" i="46"/>
  <c r="CL34" i="46"/>
  <c r="CL33" i="46"/>
  <c r="CL47" i="46" s="1"/>
  <c r="CL40" i="46"/>
  <c r="CE40" i="46"/>
  <c r="CL39" i="46"/>
  <c r="CL49" i="46" s="1"/>
  <c r="CE34" i="46"/>
  <c r="CE33" i="46"/>
  <c r="CE47" i="46" s="1"/>
  <c r="AV39" i="46"/>
  <c r="AV49" i="46" s="1"/>
  <c r="CE37" i="46"/>
  <c r="CM37" i="46"/>
  <c r="CM34" i="46"/>
  <c r="CM33" i="46"/>
  <c r="CM47" i="46" s="1"/>
  <c r="BM40" i="46"/>
  <c r="CM40" i="46"/>
  <c r="BM37" i="46"/>
  <c r="BC39" i="46"/>
  <c r="BC49" i="46" s="1"/>
  <c r="BR37" i="46"/>
  <c r="BC34" i="46"/>
  <c r="AS40" i="46"/>
  <c r="BP33" i="46"/>
  <c r="BP47" i="46" s="1"/>
  <c r="BS34" i="46"/>
  <c r="AS34" i="46"/>
  <c r="CH40" i="46"/>
  <c r="BP39" i="46"/>
  <c r="BP49" i="46" s="1"/>
  <c r="CH33" i="46"/>
  <c r="CH47" i="46" s="1"/>
  <c r="BS40" i="46"/>
  <c r="AS37" i="46"/>
  <c r="CH37" i="46"/>
  <c r="CH39" i="46"/>
  <c r="CH49" i="46" s="1"/>
  <c r="BS33" i="46"/>
  <c r="BS47" i="46" s="1"/>
  <c r="BS37" i="46"/>
  <c r="BP34" i="46"/>
  <c r="AS33" i="46"/>
  <c r="AS47" i="46" s="1"/>
  <c r="BO33" i="46"/>
  <c r="BO47" i="46" s="1"/>
  <c r="BP40" i="46"/>
  <c r="AG33" i="46"/>
  <c r="AG47" i="46" s="1"/>
  <c r="CD39" i="46"/>
  <c r="CD49" i="46" s="1"/>
  <c r="AT33" i="46"/>
  <c r="AT47" i="46" s="1"/>
  <c r="AT39" i="46"/>
  <c r="AT49" i="46" s="1"/>
  <c r="AT40" i="46"/>
  <c r="AT37" i="46"/>
  <c r="BR40" i="46"/>
  <c r="BR34" i="46"/>
  <c r="BL39" i="46"/>
  <c r="BL49" i="46" s="1"/>
  <c r="CG33" i="46"/>
  <c r="CG47" i="46" s="1"/>
  <c r="CG40" i="46"/>
  <c r="CG39" i="46"/>
  <c r="CG49" i="46" s="1"/>
  <c r="CG37" i="46"/>
  <c r="BR33" i="46"/>
  <c r="BR47" i="46" s="1"/>
  <c r="AQ33" i="46"/>
  <c r="AQ47" i="46" s="1"/>
  <c r="AK33" i="46"/>
  <c r="AK47" i="46" s="1"/>
  <c r="AK34" i="46"/>
  <c r="BV40" i="46"/>
  <c r="AQ40" i="46"/>
  <c r="BV39" i="46"/>
  <c r="BV49" i="46" s="1"/>
  <c r="AQ39" i="46"/>
  <c r="AQ49" i="46" s="1"/>
  <c r="BF33" i="46"/>
  <c r="BF47" i="46" s="1"/>
  <c r="BV34" i="46"/>
  <c r="AQ37" i="46"/>
  <c r="BF40" i="46"/>
  <c r="BF39" i="46"/>
  <c r="BF49" i="46" s="1"/>
  <c r="BF37" i="46"/>
  <c r="BO39" i="46"/>
  <c r="BO49" i="46" s="1"/>
  <c r="CD34" i="46"/>
  <c r="AO40" i="46"/>
  <c r="CD37" i="46"/>
  <c r="BO37" i="46"/>
  <c r="CD40" i="46"/>
  <c r="BO40" i="46"/>
  <c r="AO33" i="46"/>
  <c r="AO47" i="46" s="1"/>
  <c r="AV37" i="46"/>
  <c r="AV40" i="46"/>
  <c r="AV34" i="46"/>
  <c r="BL33" i="46"/>
  <c r="BL47" i="46" s="1"/>
  <c r="H120" i="13"/>
  <c r="BL40" i="46"/>
  <c r="BL37" i="46"/>
  <c r="CV62" i="23"/>
  <c r="AM62" i="23"/>
  <c r="AF12" i="46"/>
  <c r="AD12" i="46"/>
  <c r="CN62" i="40"/>
  <c r="CN74" i="40" s="1"/>
  <c r="H119" i="13"/>
  <c r="AE12" i="46"/>
  <c r="AG12" i="46"/>
  <c r="AH12" i="46"/>
  <c r="BA12" i="46"/>
  <c r="BA12" i="13"/>
  <c r="BE12" i="46"/>
  <c r="BE12" i="13"/>
  <c r="BV12" i="46"/>
  <c r="BV12" i="13"/>
  <c r="BD12" i="46"/>
  <c r="BD12" i="13"/>
  <c r="AO12" i="46"/>
  <c r="AO12" i="13"/>
  <c r="AT12" i="46"/>
  <c r="AT12" i="13"/>
  <c r="AX12" i="46"/>
  <c r="AX12" i="13"/>
  <c r="CO12" i="46"/>
  <c r="CO12" i="13"/>
  <c r="AK12" i="46"/>
  <c r="AK12" i="13"/>
  <c r="CI12" i="46"/>
  <c r="CI12" i="13"/>
  <c r="CU12" i="46"/>
  <c r="CU12" i="13"/>
  <c r="V12" i="46"/>
  <c r="V12" i="13"/>
  <c r="AZ12" i="46"/>
  <c r="AZ12" i="13"/>
  <c r="BP12" i="46"/>
  <c r="BP12" i="13"/>
  <c r="AQ12" i="46"/>
  <c r="AQ12" i="13"/>
  <c r="BH12" i="46"/>
  <c r="BH12" i="13"/>
  <c r="AI12" i="46"/>
  <c r="AI12" i="13"/>
  <c r="BR12" i="46"/>
  <c r="BR12" i="13"/>
  <c r="CQ12" i="46"/>
  <c r="CQ12" i="13"/>
  <c r="BL12" i="46"/>
  <c r="BL12" i="13"/>
  <c r="AC12" i="46"/>
  <c r="AC12" i="13"/>
  <c r="BK12" i="46"/>
  <c r="BK12" i="13"/>
  <c r="Y12" i="46"/>
  <c r="Y12" i="13"/>
  <c r="BY12" i="46"/>
  <c r="BY12" i="13"/>
  <c r="BI12" i="46"/>
  <c r="BI12" i="13"/>
  <c r="CC12" i="46"/>
  <c r="CC12" i="13"/>
  <c r="CG12" i="46"/>
  <c r="CG12" i="13"/>
  <c r="AU12" i="46"/>
  <c r="AU12" i="13"/>
  <c r="Z12" i="46"/>
  <c r="Z12" i="13"/>
  <c r="CR12" i="46"/>
  <c r="CR12" i="13"/>
  <c r="Q12" i="46"/>
  <c r="Q12" i="13"/>
  <c r="CL12" i="46"/>
  <c r="CL12" i="13"/>
  <c r="S12" i="46"/>
  <c r="S12" i="13"/>
  <c r="CT12" i="46"/>
  <c r="CT12" i="13"/>
  <c r="BS12" i="46"/>
  <c r="BS12" i="13"/>
  <c r="AN12" i="46"/>
  <c r="AN12" i="13"/>
  <c r="AP12" i="46"/>
  <c r="AP12" i="13"/>
  <c r="CJ12" i="46"/>
  <c r="CJ12" i="13"/>
  <c r="AJ12" i="46"/>
  <c r="AJ12" i="13"/>
  <c r="CN12" i="46"/>
  <c r="CN12" i="13"/>
  <c r="R12" i="46"/>
  <c r="R12" i="13"/>
  <c r="AS12" i="46"/>
  <c r="AS12" i="13"/>
  <c r="AW12" i="46"/>
  <c r="AW12" i="13"/>
  <c r="U12" i="46"/>
  <c r="U12" i="13"/>
  <c r="P12" i="46"/>
  <c r="P12" i="13"/>
  <c r="BJ12" i="46"/>
  <c r="BJ12" i="13"/>
  <c r="CM12" i="46"/>
  <c r="CM12" i="13"/>
  <c r="BO12" i="46"/>
  <c r="BO12" i="13"/>
  <c r="CS12" i="46"/>
  <c r="CS12" i="13"/>
  <c r="BZ12" i="46"/>
  <c r="BZ12" i="13"/>
  <c r="CV12" i="46"/>
  <c r="CV12" i="13"/>
  <c r="L12" i="46"/>
  <c r="L12" i="13"/>
  <c r="CD12" i="46"/>
  <c r="CD12" i="13"/>
  <c r="N12" i="46"/>
  <c r="N12" i="13"/>
  <c r="AR12" i="46"/>
  <c r="AR12" i="13"/>
  <c r="X12" i="46"/>
  <c r="X12" i="13"/>
  <c r="CK12" i="46"/>
  <c r="CK12" i="13"/>
  <c r="W12" i="46"/>
  <c r="W12" i="13"/>
  <c r="CB12" i="46"/>
  <c r="CB12" i="13"/>
  <c r="BN12" i="46"/>
  <c r="BN12" i="13"/>
  <c r="AM12" i="46"/>
  <c r="AM12" i="13"/>
  <c r="M12" i="46"/>
  <c r="M12" i="13"/>
  <c r="AB12" i="46"/>
  <c r="AB12" i="13"/>
  <c r="BC12" i="46"/>
  <c r="BC12" i="13"/>
  <c r="BQ12" i="46"/>
  <c r="BQ12" i="13"/>
  <c r="BG12" i="46"/>
  <c r="BG12" i="13"/>
  <c r="AA12" i="46"/>
  <c r="AA12" i="13"/>
  <c r="BT12" i="46"/>
  <c r="BT12" i="13"/>
  <c r="CP12" i="46"/>
  <c r="CP12" i="13"/>
  <c r="BX12" i="46"/>
  <c r="BX12" i="13"/>
  <c r="CE12" i="46"/>
  <c r="CE12" i="13"/>
  <c r="AV12" i="46"/>
  <c r="AV12" i="13"/>
  <c r="AY12" i="46"/>
  <c r="AY12" i="13"/>
  <c r="BB12" i="46"/>
  <c r="BB12" i="13"/>
  <c r="BU12" i="46"/>
  <c r="BU12" i="13"/>
  <c r="CH12" i="46"/>
  <c r="CH12" i="13"/>
  <c r="CA12" i="46"/>
  <c r="CA12" i="13"/>
  <c r="CF12" i="46"/>
  <c r="CF12" i="13"/>
  <c r="BM12" i="46"/>
  <c r="BM12" i="13"/>
  <c r="T12" i="46"/>
  <c r="T12" i="13"/>
  <c r="BW12" i="46"/>
  <c r="BW12" i="13"/>
  <c r="AL12" i="46"/>
  <c r="AL12" i="13"/>
  <c r="BF12" i="46"/>
  <c r="BF12" i="13"/>
  <c r="O12" i="46"/>
  <c r="O12" i="13"/>
  <c r="L51" i="13"/>
  <c r="L53" i="13" s="1"/>
  <c r="L27" i="13" s="1"/>
  <c r="AG30" i="40"/>
  <c r="N64" i="40"/>
  <c r="N76" i="40" s="1"/>
  <c r="AC28" i="40"/>
  <c r="AC30" i="40" s="1"/>
  <c r="AI69" i="40"/>
  <c r="AI81" i="40" s="1"/>
  <c r="BW30" i="40"/>
  <c r="BZ30" i="40"/>
  <c r="N72" i="41"/>
  <c r="N76" i="41" s="1"/>
  <c r="AQ118" i="40" a="1"/>
  <c r="AQ118" i="40" s="1"/>
  <c r="AP118" i="40" a="1"/>
  <c r="AP118" i="40" s="1"/>
  <c r="AI119" i="40" a="1"/>
  <c r="AI119" i="40" s="1"/>
  <c r="AH119" i="40" a="1"/>
  <c r="AH119" i="40" s="1"/>
  <c r="AK118" i="40" a="1"/>
  <c r="AK118" i="40" s="1"/>
  <c r="BE119" i="40" a="1"/>
  <c r="BE119" i="40" s="1"/>
  <c r="AQ119" i="40" a="1"/>
  <c r="AQ119" i="40" s="1"/>
  <c r="J24" i="35"/>
  <c r="G31" i="9"/>
  <c r="H31" i="9" s="1"/>
  <c r="G28" i="9"/>
  <c r="H28" i="9" s="1"/>
  <c r="G29" i="9"/>
  <c r="H29" i="9" s="1"/>
  <c r="G34" i="9"/>
  <c r="H34" i="9" s="1"/>
  <c r="G32" i="9"/>
  <c r="H32" i="9" s="1"/>
  <c r="G33" i="9"/>
  <c r="H33" i="9" s="1"/>
  <c r="G30" i="9"/>
  <c r="H30" i="9" s="1"/>
  <c r="G27" i="9"/>
  <c r="H27" i="9" s="1"/>
  <c r="G26" i="9"/>
  <c r="H26" i="9" s="1"/>
  <c r="N119" i="40" a="1"/>
  <c r="N119" i="40" s="1"/>
  <c r="M119" i="40" a="1"/>
  <c r="M119" i="40" s="1"/>
  <c r="O118" i="40" a="1"/>
  <c r="O118" i="40" s="1"/>
  <c r="M118" i="40" a="1"/>
  <c r="M118" i="40" s="1"/>
  <c r="L118" i="40" a="1"/>
  <c r="L118" i="40" s="1"/>
  <c r="L119" i="40" a="1"/>
  <c r="L119" i="40" s="1"/>
  <c r="O119" i="40" a="1"/>
  <c r="O119" i="40" s="1"/>
  <c r="N118" i="40" a="1"/>
  <c r="N118" i="40" s="1"/>
  <c r="J26" i="35"/>
  <c r="J30" i="35"/>
  <c r="J25" i="35"/>
  <c r="J29" i="35"/>
  <c r="J28" i="35"/>
  <c r="J27" i="35"/>
  <c r="BQ62" i="40"/>
  <c r="BQ74" i="40" s="1"/>
  <c r="AB67" i="40"/>
  <c r="BW68" i="40"/>
  <c r="AP63" i="40"/>
  <c r="AP87" i="40" s="1"/>
  <c r="Q118" i="40" a="1"/>
  <c r="Q118" i="40" s="1"/>
  <c r="X118" i="40" a="1"/>
  <c r="X118" i="40" s="1"/>
  <c r="AD118" i="40" a="1"/>
  <c r="AD118" i="40" s="1"/>
  <c r="AW118" i="40" a="1"/>
  <c r="AW118" i="40" s="1"/>
  <c r="BD118" i="40" a="1"/>
  <c r="BD118" i="40" s="1"/>
  <c r="BJ118" i="40" a="1"/>
  <c r="BJ118" i="40" s="1"/>
  <c r="BW118" i="40" a="1"/>
  <c r="BW118" i="40" s="1"/>
  <c r="CC118" i="40" a="1"/>
  <c r="CC118" i="40" s="1"/>
  <c r="CJ118" i="40" a="1"/>
  <c r="CJ118" i="40" s="1"/>
  <c r="CP118" i="40" a="1"/>
  <c r="CP118" i="40" s="1"/>
  <c r="S119" i="40" a="1"/>
  <c r="S119" i="40" s="1"/>
  <c r="Y119" i="40" a="1"/>
  <c r="Y119" i="40" s="1"/>
  <c r="AF119" i="40" a="1"/>
  <c r="AF119" i="40" s="1"/>
  <c r="AL119" i="40" a="1"/>
  <c r="AL119" i="40" s="1"/>
  <c r="AY119" i="40" a="1"/>
  <c r="AY119" i="40" s="1"/>
  <c r="BL119" i="40" a="1"/>
  <c r="BL119" i="40" s="1"/>
  <c r="BR119" i="40" a="1"/>
  <c r="BR119" i="40" s="1"/>
  <c r="CE119" i="40" a="1"/>
  <c r="CE119" i="40" s="1"/>
  <c r="CK119" i="40" a="1"/>
  <c r="CK119" i="40" s="1"/>
  <c r="CR119" i="40" a="1"/>
  <c r="CR119" i="40" s="1"/>
  <c r="BK119" i="40" a="1"/>
  <c r="BK119" i="40" s="1"/>
  <c r="R118" i="40" a="1"/>
  <c r="R118" i="40" s="1"/>
  <c r="AE118" i="40" a="1"/>
  <c r="AE118" i="40" s="1"/>
  <c r="AR118" i="40" a="1"/>
  <c r="AR118" i="40" s="1"/>
  <c r="AX118" i="40" a="1"/>
  <c r="AX118" i="40" s="1"/>
  <c r="BK118" i="40" a="1"/>
  <c r="BK118" i="40" s="1"/>
  <c r="BQ118" i="40" a="1"/>
  <c r="BQ118" i="40" s="1"/>
  <c r="BX118" i="40" a="1"/>
  <c r="BX118" i="40" s="1"/>
  <c r="CD118" i="40" a="1"/>
  <c r="CD118" i="40" s="1"/>
  <c r="CQ118" i="40" a="1"/>
  <c r="CQ118" i="40" s="1"/>
  <c r="T119" i="40" a="1"/>
  <c r="T119" i="40" s="1"/>
  <c r="Z119" i="40" a="1"/>
  <c r="Z119" i="40" s="1"/>
  <c r="AM119" i="40" a="1"/>
  <c r="AM119" i="40" s="1"/>
  <c r="AS119" i="40" a="1"/>
  <c r="AS119" i="40" s="1"/>
  <c r="AZ119" i="40" a="1"/>
  <c r="AZ119" i="40" s="1"/>
  <c r="BF119" i="40" a="1"/>
  <c r="BF119" i="40" s="1"/>
  <c r="BS119" i="40" a="1"/>
  <c r="BS119" i="40" s="1"/>
  <c r="BY119" i="40" a="1"/>
  <c r="BY119" i="40" s="1"/>
  <c r="CF119" i="40" a="1"/>
  <c r="CF119" i="40" s="1"/>
  <c r="CL119" i="40" a="1"/>
  <c r="CL119" i="40" s="1"/>
  <c r="CS119" i="40" a="1"/>
  <c r="CS119" i="40" s="1"/>
  <c r="BH119" i="40" a="1"/>
  <c r="BH119" i="40" s="1"/>
  <c r="CG119" i="40" a="1"/>
  <c r="CG119" i="40" s="1"/>
  <c r="BA118" i="40" a="1"/>
  <c r="BA118" i="40" s="1"/>
  <c r="CA118" i="40" a="1"/>
  <c r="CA118" i="40" s="1"/>
  <c r="W119" i="40" a="1"/>
  <c r="W119" i="40" s="1"/>
  <c r="AP119" i="40" a="1"/>
  <c r="AP119" i="40" s="1"/>
  <c r="BV119" i="40" a="1"/>
  <c r="BV119" i="40" s="1"/>
  <c r="CI118" i="40" a="1"/>
  <c r="CI118" i="40" s="1"/>
  <c r="AR119" i="40" a="1"/>
  <c r="AR119" i="40" s="1"/>
  <c r="CQ119" i="40" a="1"/>
  <c r="CQ119" i="40" s="1"/>
  <c r="S118" i="40" a="1"/>
  <c r="S118" i="40" s="1"/>
  <c r="Y118" i="40" a="1"/>
  <c r="Y118" i="40" s="1"/>
  <c r="AF118" i="40" a="1"/>
  <c r="AF118" i="40" s="1"/>
  <c r="AL118" i="40" a="1"/>
  <c r="AL118" i="40" s="1"/>
  <c r="AY118" i="40" a="1"/>
  <c r="AY118" i="40" s="1"/>
  <c r="BE118" i="40" a="1"/>
  <c r="BE118" i="40" s="1"/>
  <c r="BL118" i="40" a="1"/>
  <c r="BL118" i="40" s="1"/>
  <c r="BR118" i="40" a="1"/>
  <c r="BR118" i="40" s="1"/>
  <c r="CE118" i="40" a="1"/>
  <c r="CE118" i="40" s="1"/>
  <c r="CK118" i="40" a="1"/>
  <c r="CK118" i="40" s="1"/>
  <c r="CR118" i="40" a="1"/>
  <c r="CR118" i="40" s="1"/>
  <c r="AA119" i="40" a="1"/>
  <c r="AA119" i="40" s="1"/>
  <c r="AN119" i="40" a="1"/>
  <c r="AN119" i="40" s="1"/>
  <c r="AT119" i="40" a="1"/>
  <c r="AT119" i="40" s="1"/>
  <c r="BG119" i="40" a="1"/>
  <c r="BG119" i="40" s="1"/>
  <c r="BM119" i="40" a="1"/>
  <c r="BM119" i="40" s="1"/>
  <c r="BT119" i="40" a="1"/>
  <c r="BT119" i="40" s="1"/>
  <c r="BZ119" i="40" a="1"/>
  <c r="BZ119" i="40" s="1"/>
  <c r="CM119" i="40" a="1"/>
  <c r="CM119" i="40" s="1"/>
  <c r="U119" i="40" a="1"/>
  <c r="U119" i="40" s="1"/>
  <c r="AU119" i="40" a="1"/>
  <c r="AU119" i="40" s="1"/>
  <c r="BN119" i="40" a="1"/>
  <c r="BN119" i="40" s="1"/>
  <c r="CN119" i="40" a="1"/>
  <c r="CN119" i="40" s="1"/>
  <c r="BH118" i="40" a="1"/>
  <c r="BH118" i="40" s="1"/>
  <c r="CT118" i="40" a="1"/>
  <c r="CT118" i="40" s="1"/>
  <c r="BP119" i="40" a="1"/>
  <c r="BP119" i="40" s="1"/>
  <c r="CV119" i="40" a="1"/>
  <c r="CV119" i="40" s="1"/>
  <c r="AE119" i="40" a="1"/>
  <c r="AE119" i="40" s="1"/>
  <c r="BX119" i="40" a="1"/>
  <c r="BX119" i="40" s="1"/>
  <c r="T118" i="40" a="1"/>
  <c r="T118" i="40" s="1"/>
  <c r="Z118" i="40" a="1"/>
  <c r="Z118" i="40" s="1"/>
  <c r="AM118" i="40" a="1"/>
  <c r="AM118" i="40" s="1"/>
  <c r="AS118" i="40" a="1"/>
  <c r="AS118" i="40" s="1"/>
  <c r="AZ118" i="40" a="1"/>
  <c r="AZ118" i="40" s="1"/>
  <c r="BF118" i="40" a="1"/>
  <c r="BF118" i="40" s="1"/>
  <c r="BS118" i="40" a="1"/>
  <c r="BS118" i="40" s="1"/>
  <c r="BY118" i="40" a="1"/>
  <c r="BY118" i="40" s="1"/>
  <c r="CF118" i="40" a="1"/>
  <c r="CF118" i="40" s="1"/>
  <c r="CL118" i="40" a="1"/>
  <c r="CL118" i="40" s="1"/>
  <c r="AB119" i="40" a="1"/>
  <c r="AB119" i="40" s="1"/>
  <c r="BA119" i="40" a="1"/>
  <c r="BA119" i="40" s="1"/>
  <c r="CA119" i="40" a="1"/>
  <c r="CA119" i="40" s="1"/>
  <c r="CT119" i="40" a="1"/>
  <c r="CT119" i="40" s="1"/>
  <c r="CG118" i="40" a="1"/>
  <c r="CG118" i="40" s="1"/>
  <c r="AJ119" i="40" a="1"/>
  <c r="AJ119" i="40" s="1"/>
  <c r="BI119" i="40" a="1"/>
  <c r="BI119" i="40" s="1"/>
  <c r="CO119" i="40" a="1"/>
  <c r="CO119" i="40" s="1"/>
  <c r="R119" i="40" a="1"/>
  <c r="R119" i="40" s="1"/>
  <c r="AK119" i="40" a="1"/>
  <c r="AK119" i="40" s="1"/>
  <c r="BQ119" i="40" a="1"/>
  <c r="BQ119" i="40" s="1"/>
  <c r="AA118" i="40" a="1"/>
  <c r="AA118" i="40" s="1"/>
  <c r="AN118" i="40" a="1"/>
  <c r="AN118" i="40" s="1"/>
  <c r="AT118" i="40" a="1"/>
  <c r="AT118" i="40" s="1"/>
  <c r="BG118" i="40" a="1"/>
  <c r="BG118" i="40" s="1"/>
  <c r="BM118" i="40" a="1"/>
  <c r="BM118" i="40" s="1"/>
  <c r="BT118" i="40" a="1"/>
  <c r="BT118" i="40" s="1"/>
  <c r="BZ118" i="40" a="1"/>
  <c r="BZ118" i="40" s="1"/>
  <c r="CM118" i="40" a="1"/>
  <c r="CM118" i="40" s="1"/>
  <c r="CS118" i="40" a="1"/>
  <c r="CS118" i="40" s="1"/>
  <c r="P119" i="40" a="1"/>
  <c r="P119" i="40" s="1"/>
  <c r="V119" i="40" a="1"/>
  <c r="V119" i="40" s="1"/>
  <c r="AO119" i="40" a="1"/>
  <c r="AO119" i="40" s="1"/>
  <c r="AV119" i="40" a="1"/>
  <c r="AV119" i="40" s="1"/>
  <c r="BB119" i="40" a="1"/>
  <c r="BB119" i="40" s="1"/>
  <c r="BO119" i="40" a="1"/>
  <c r="BO119" i="40" s="1"/>
  <c r="BU119" i="40" a="1"/>
  <c r="BU119" i="40" s="1"/>
  <c r="CB119" i="40" a="1"/>
  <c r="CB119" i="40" s="1"/>
  <c r="CH119" i="40" a="1"/>
  <c r="CH119" i="40" s="1"/>
  <c r="CU119" i="40" a="1"/>
  <c r="CU119" i="40" s="1"/>
  <c r="U118" i="40" a="1"/>
  <c r="U118" i="40" s="1"/>
  <c r="AB118" i="40" a="1"/>
  <c r="AB118" i="40" s="1"/>
  <c r="AU118" i="40" a="1"/>
  <c r="AU118" i="40" s="1"/>
  <c r="BN118" i="40" a="1"/>
  <c r="BN118" i="40" s="1"/>
  <c r="CN118" i="40" a="1"/>
  <c r="CN118" i="40" s="1"/>
  <c r="AC119" i="40" a="1"/>
  <c r="AC119" i="40" s="1"/>
  <c r="BC119" i="40" a="1"/>
  <c r="BC119" i="40" s="1"/>
  <c r="CI119" i="40" a="1"/>
  <c r="CI119" i="40" s="1"/>
  <c r="CV118" i="40" a="1"/>
  <c r="CV118" i="40" s="1"/>
  <c r="CD119" i="40" a="1"/>
  <c r="CD119" i="40" s="1"/>
  <c r="P118" i="40" a="1"/>
  <c r="P118" i="40" s="1"/>
  <c r="V118" i="40" a="1"/>
  <c r="V118" i="40" s="1"/>
  <c r="AI118" i="40" a="1"/>
  <c r="AI118" i="40" s="1"/>
  <c r="AO118" i="40" a="1"/>
  <c r="AO118" i="40" s="1"/>
  <c r="AV118" i="40" a="1"/>
  <c r="AV118" i="40" s="1"/>
  <c r="BB118" i="40" a="1"/>
  <c r="BB118" i="40" s="1"/>
  <c r="BO118" i="40" a="1"/>
  <c r="BO118" i="40" s="1"/>
  <c r="BU118" i="40" a="1"/>
  <c r="BU118" i="40" s="1"/>
  <c r="CB118" i="40" a="1"/>
  <c r="CB118" i="40" s="1"/>
  <c r="CH118" i="40" a="1"/>
  <c r="CH118" i="40" s="1"/>
  <c r="CU118" i="40" a="1"/>
  <c r="CU118" i="40" s="1"/>
  <c r="Q119" i="40" a="1"/>
  <c r="Q119" i="40" s="1"/>
  <c r="X119" i="40" a="1"/>
  <c r="X119" i="40" s="1"/>
  <c r="AD119" i="40" a="1"/>
  <c r="AD119" i="40" s="1"/>
  <c r="AW119" i="40" a="1"/>
  <c r="AW119" i="40" s="1"/>
  <c r="BD119" i="40" a="1"/>
  <c r="BD119" i="40" s="1"/>
  <c r="BJ119" i="40" a="1"/>
  <c r="BJ119" i="40" s="1"/>
  <c r="BW119" i="40" a="1"/>
  <c r="BW119" i="40" s="1"/>
  <c r="CC119" i="40" a="1"/>
  <c r="CC119" i="40" s="1"/>
  <c r="CJ119" i="40" a="1"/>
  <c r="CJ119" i="40" s="1"/>
  <c r="CP119" i="40" a="1"/>
  <c r="CP119" i="40" s="1"/>
  <c r="W118" i="40" a="1"/>
  <c r="W118" i="40" s="1"/>
  <c r="AC118" i="40" a="1"/>
  <c r="AC118" i="40" s="1"/>
  <c r="AJ118" i="40" a="1"/>
  <c r="AJ118" i="40" s="1"/>
  <c r="BC118" i="40" a="1"/>
  <c r="BC118" i="40" s="1"/>
  <c r="BI118" i="40" a="1"/>
  <c r="BI118" i="40" s="1"/>
  <c r="BP118" i="40" a="1"/>
  <c r="BP118" i="40" s="1"/>
  <c r="BV118" i="40" a="1"/>
  <c r="BV118" i="40" s="1"/>
  <c r="CO118" i="40" a="1"/>
  <c r="CO118" i="40" s="1"/>
  <c r="AX119" i="40" a="1"/>
  <c r="AX119" i="40" s="1"/>
  <c r="Y67" i="40"/>
  <c r="Y91" i="40" s="1"/>
  <c r="CV63" i="40"/>
  <c r="CV87" i="40" s="1"/>
  <c r="X66" i="40"/>
  <c r="X78" i="40" s="1"/>
  <c r="AP69" i="40"/>
  <c r="AP93" i="40" s="1"/>
  <c r="BR63" i="40"/>
  <c r="BR75" i="40" s="1"/>
  <c r="AW65" i="40"/>
  <c r="AW89" i="40" s="1"/>
  <c r="V69" i="40"/>
  <c r="V81" i="40" s="1"/>
  <c r="CH65" i="40"/>
  <c r="CH89" i="40" s="1"/>
  <c r="BW64" i="40"/>
  <c r="BW88" i="40" s="1"/>
  <c r="R68" i="40"/>
  <c r="R80" i="40" s="1"/>
  <c r="AX308" i="23"/>
  <c r="W308" i="23"/>
  <c r="AT308" i="23"/>
  <c r="BO308" i="23"/>
  <c r="BK36" i="46"/>
  <c r="BY36" i="46"/>
  <c r="BW36" i="46"/>
  <c r="AF47" i="46"/>
  <c r="AF36" i="46"/>
  <c r="AF37" i="46" s="1"/>
  <c r="AF39" i="46" s="1"/>
  <c r="AF49" i="46" s="1"/>
  <c r="CK47" i="46"/>
  <c r="CK36" i="46"/>
  <c r="BL36" i="46"/>
  <c r="AK36" i="46"/>
  <c r="BC36" i="46"/>
  <c r="BG36" i="46"/>
  <c r="AG36" i="46"/>
  <c r="AG37" i="46" s="1"/>
  <c r="AG39" i="46" s="1"/>
  <c r="AG49" i="46" s="1"/>
  <c r="V36" i="46"/>
  <c r="V47" i="46"/>
  <c r="BD47" i="46"/>
  <c r="BD36" i="46"/>
  <c r="CQ36" i="46"/>
  <c r="CQ47" i="46"/>
  <c r="AE36" i="46"/>
  <c r="AE37" i="46" s="1"/>
  <c r="AE39" i="46" s="1"/>
  <c r="AE49" i="46" s="1"/>
  <c r="AE47" i="46"/>
  <c r="BI36" i="46"/>
  <c r="BI37" i="46" s="1"/>
  <c r="BI39" i="46" s="1"/>
  <c r="BI49" i="46" s="1"/>
  <c r="BR36" i="46"/>
  <c r="Z47" i="46"/>
  <c r="Z36" i="46"/>
  <c r="BQ36" i="46"/>
  <c r="AB36" i="46"/>
  <c r="AB47" i="46"/>
  <c r="BV36" i="46"/>
  <c r="CD47" i="46"/>
  <c r="CD36" i="46"/>
  <c r="CP36" i="46"/>
  <c r="CF36" i="46"/>
  <c r="CF47" i="46"/>
  <c r="BM47" i="46"/>
  <c r="BM36" i="46"/>
  <c r="CN36" i="46"/>
  <c r="AV47" i="46"/>
  <c r="AV36" i="46"/>
  <c r="AJ36" i="46"/>
  <c r="BZ36" i="46"/>
  <c r="AY47" i="46"/>
  <c r="AY36" i="46"/>
  <c r="BS36" i="46"/>
  <c r="CA36" i="46"/>
  <c r="CC36" i="46"/>
  <c r="BA36" i="46"/>
  <c r="BE47" i="46"/>
  <c r="BE36" i="46"/>
  <c r="AR36" i="46"/>
  <c r="AA47" i="46"/>
  <c r="AA36" i="46"/>
  <c r="AM36" i="46"/>
  <c r="BB36" i="46"/>
  <c r="X47" i="46"/>
  <c r="X36" i="46"/>
  <c r="P47" i="46"/>
  <c r="P36" i="46"/>
  <c r="CI36" i="46"/>
  <c r="AH36" i="46"/>
  <c r="T36" i="46"/>
  <c r="T47" i="46"/>
  <c r="W36" i="46"/>
  <c r="W47" i="46"/>
  <c r="BO36" i="46"/>
  <c r="CJ36" i="46"/>
  <c r="AS36" i="46"/>
  <c r="CL36" i="46"/>
  <c r="Y47" i="46"/>
  <c r="Y36" i="46"/>
  <c r="AX36" i="46"/>
  <c r="BF36" i="46"/>
  <c r="AL36" i="46"/>
  <c r="CO36" i="46"/>
  <c r="CO47" i="46"/>
  <c r="S47" i="46"/>
  <c r="S36" i="46"/>
  <c r="O36" i="46"/>
  <c r="O47" i="46"/>
  <c r="Q47" i="46"/>
  <c r="Q36" i="46"/>
  <c r="R47" i="46"/>
  <c r="R36" i="46"/>
  <c r="AI36" i="46"/>
  <c r="U36" i="46"/>
  <c r="U47" i="46"/>
  <c r="M47" i="46"/>
  <c r="M36" i="46"/>
  <c r="AU36" i="46"/>
  <c r="AQ36" i="46"/>
  <c r="CE36" i="46"/>
  <c r="CB36" i="46"/>
  <c r="BU36" i="46"/>
  <c r="N47" i="46"/>
  <c r="N36" i="46"/>
  <c r="AT36" i="46"/>
  <c r="CM36" i="46"/>
  <c r="CH36" i="46"/>
  <c r="CR47" i="46"/>
  <c r="CR36" i="46"/>
  <c r="CS47" i="46"/>
  <c r="CS36" i="46"/>
  <c r="AW36" i="46"/>
  <c r="CG36" i="46"/>
  <c r="BN47" i="46"/>
  <c r="BN36" i="46"/>
  <c r="AZ36" i="46"/>
  <c r="BT36" i="46"/>
  <c r="BP36" i="46"/>
  <c r="BH36" i="46"/>
  <c r="BH37" i="46" s="1"/>
  <c r="BH39" i="46" s="1"/>
  <c r="L36" i="46"/>
  <c r="L47" i="46"/>
  <c r="CT47" i="46"/>
  <c r="CT36" i="46"/>
  <c r="AC36" i="46"/>
  <c r="AC47" i="46"/>
  <c r="BX36" i="46"/>
  <c r="BJ36" i="46"/>
  <c r="AN36" i="46"/>
  <c r="CU47" i="46"/>
  <c r="CU36" i="46"/>
  <c r="AO36" i="46"/>
  <c r="AP36" i="46"/>
  <c r="AD47" i="46"/>
  <c r="AD36" i="46"/>
  <c r="AD37" i="46" s="1"/>
  <c r="AD39" i="46" s="1"/>
  <c r="AD49" i="46" s="1"/>
  <c r="CP308" i="23"/>
  <c r="AH308" i="23"/>
  <c r="N308" i="23"/>
  <c r="AE308" i="23"/>
  <c r="BH65" i="40"/>
  <c r="BH77" i="40" s="1"/>
  <c r="AF308" i="23"/>
  <c r="CL308" i="23"/>
  <c r="L308" i="23"/>
  <c r="BR308" i="23"/>
  <c r="AC308" i="23"/>
  <c r="V308" i="23"/>
  <c r="CT308" i="23"/>
  <c r="BG308" i="23"/>
  <c r="AV308" i="23"/>
  <c r="BI308" i="23"/>
  <c r="P308" i="23"/>
  <c r="BH33" i="42"/>
  <c r="BH38" i="42" s="1"/>
  <c r="X308" i="23"/>
  <c r="CF308" i="23"/>
  <c r="AS308" i="23"/>
  <c r="BD308" i="23"/>
  <c r="CS308" i="23"/>
  <c r="AM308" i="23"/>
  <c r="BB308" i="23"/>
  <c r="BQ308" i="23"/>
  <c r="BM308" i="23"/>
  <c r="AN308" i="23"/>
  <c r="Y308" i="23"/>
  <c r="BF308" i="23"/>
  <c r="CU308" i="23"/>
  <c r="BS308" i="23"/>
  <c r="AJ308" i="23"/>
  <c r="Z308" i="23"/>
  <c r="BA308" i="23"/>
  <c r="CQ308" i="23"/>
  <c r="AY308" i="23"/>
  <c r="CN308" i="23"/>
  <c r="AR308" i="23"/>
  <c r="CE308" i="23"/>
  <c r="BC308" i="23"/>
  <c r="CJ308" i="23"/>
  <c r="BN308" i="23"/>
  <c r="AW308" i="23"/>
  <c r="M308" i="23"/>
  <c r="O308" i="23"/>
  <c r="CD308" i="23"/>
  <c r="CA308" i="23"/>
  <c r="CI308" i="23"/>
  <c r="AQ308" i="23"/>
  <c r="BE308" i="23"/>
  <c r="U308" i="23"/>
  <c r="Q308" i="23"/>
  <c r="BW308" i="23"/>
  <c r="CB308" i="23"/>
  <c r="AK308" i="23"/>
  <c r="AO308" i="23"/>
  <c r="AL308" i="23"/>
  <c r="CO308" i="23"/>
  <c r="BL308" i="23"/>
  <c r="BK64" i="40"/>
  <c r="BK76" i="40" s="1"/>
  <c r="BS68" i="40"/>
  <c r="BS92" i="40" s="1"/>
  <c r="CF67" i="40"/>
  <c r="CF91" i="40" s="1"/>
  <c r="BM69" i="40"/>
  <c r="BM81" i="40" s="1"/>
  <c r="AX63" i="40"/>
  <c r="AX75" i="40" s="1"/>
  <c r="CQ63" i="40"/>
  <c r="CQ75" i="40" s="1"/>
  <c r="Y69" i="40"/>
  <c r="Y81" i="40" s="1"/>
  <c r="AX64" i="40"/>
  <c r="AX76" i="40" s="1"/>
  <c r="AG71" i="24"/>
  <c r="CG71" i="24"/>
  <c r="CG77" i="37" s="1"/>
  <c r="AF71" i="24"/>
  <c r="BK71" i="24"/>
  <c r="BK77" i="37" s="1"/>
  <c r="CF71" i="24"/>
  <c r="CF77" i="37" s="1"/>
  <c r="W71" i="24"/>
  <c r="W77" i="37" s="1"/>
  <c r="N71" i="24"/>
  <c r="N77" i="37" s="1"/>
  <c r="CO71" i="24"/>
  <c r="CO77" i="37" s="1"/>
  <c r="BC71" i="24"/>
  <c r="BC77" i="37" s="1"/>
  <c r="AB71" i="24"/>
  <c r="AB77" i="37" s="1"/>
  <c r="AV71" i="24"/>
  <c r="AV77" i="37" s="1"/>
  <c r="Z71" i="24"/>
  <c r="Z77" i="37" s="1"/>
  <c r="AI71" i="24"/>
  <c r="AI77" i="37" s="1"/>
  <c r="CD64" i="40"/>
  <c r="CD88" i="40" s="1"/>
  <c r="CK66" i="40"/>
  <c r="CK90" i="40" s="1"/>
  <c r="AA68" i="40"/>
  <c r="AA92" i="40" s="1"/>
  <c r="AZ71" i="24"/>
  <c r="AZ77" i="37" s="1"/>
  <c r="BS71" i="24"/>
  <c r="BS77" i="37" s="1"/>
  <c r="AE71" i="24"/>
  <c r="CK71" i="24"/>
  <c r="CK77" i="37" s="1"/>
  <c r="CL71" i="24"/>
  <c r="CL77" i="37" s="1"/>
  <c r="AA71" i="24"/>
  <c r="AA77" i="37" s="1"/>
  <c r="AY71" i="24"/>
  <c r="AY77" i="37" s="1"/>
  <c r="BZ71" i="24"/>
  <c r="BZ77" i="37" s="1"/>
  <c r="M71" i="24"/>
  <c r="M77" i="37" s="1"/>
  <c r="CI71" i="24"/>
  <c r="CI77" i="37" s="1"/>
  <c r="BH71" i="24"/>
  <c r="CP71" i="24"/>
  <c r="CP77" i="37" s="1"/>
  <c r="AM71" i="24"/>
  <c r="Y71" i="24"/>
  <c r="Y77" i="37" s="1"/>
  <c r="CN71" i="24"/>
  <c r="CN77" i="37" s="1"/>
  <c r="CC71" i="24"/>
  <c r="CC77" i="37" s="1"/>
  <c r="AT71" i="24"/>
  <c r="AT77" i="37" s="1"/>
  <c r="CH71" i="24"/>
  <c r="CH77" i="37" s="1"/>
  <c r="AJ71" i="24"/>
  <c r="AJ77" i="37" s="1"/>
  <c r="BA71" i="24"/>
  <c r="BA77" i="37" s="1"/>
  <c r="X71" i="24"/>
  <c r="X77" i="37" s="1"/>
  <c r="BR71" i="24"/>
  <c r="BR77" i="37" s="1"/>
  <c r="CD63" i="40"/>
  <c r="CD87" i="40" s="1"/>
  <c r="BU65" i="40"/>
  <c r="BU89" i="40" s="1"/>
  <c r="CK63" i="40"/>
  <c r="CK87" i="40" s="1"/>
  <c r="AA66" i="40"/>
  <c r="AA78" i="40" s="1"/>
  <c r="U71" i="24"/>
  <c r="U77" i="37" s="1"/>
  <c r="CS71" i="24"/>
  <c r="CS77" i="37" s="1"/>
  <c r="BW71" i="24"/>
  <c r="BW77" i="37" s="1"/>
  <c r="AL71" i="24"/>
  <c r="BD71" i="24"/>
  <c r="BD77" i="37" s="1"/>
  <c r="AH71" i="24"/>
  <c r="AH77" i="37" s="1"/>
  <c r="BO71" i="24"/>
  <c r="BO77" i="37" s="1"/>
  <c r="AK71" i="24"/>
  <c r="BT71" i="24"/>
  <c r="BT77" i="37" s="1"/>
  <c r="CR71" i="24"/>
  <c r="CR77" i="37" s="1"/>
  <c r="BP71" i="24"/>
  <c r="BP77" i="37" s="1"/>
  <c r="O71" i="24"/>
  <c r="O77" i="37" s="1"/>
  <c r="V71" i="24"/>
  <c r="V77" i="37" s="1"/>
  <c r="S71" i="24"/>
  <c r="S77" i="37" s="1"/>
  <c r="T71" i="24"/>
  <c r="T77" i="37" s="1"/>
  <c r="BU71" i="24"/>
  <c r="BU77" i="37" s="1"/>
  <c r="CM71" i="24"/>
  <c r="CM77" i="37" s="1"/>
  <c r="BF71" i="24"/>
  <c r="BF77" i="37" s="1"/>
  <c r="CB71" i="24"/>
  <c r="CB77" i="37" s="1"/>
  <c r="BY71" i="24"/>
  <c r="BY77" i="37" s="1"/>
  <c r="BM71" i="24"/>
  <c r="BM77" i="37" s="1"/>
  <c r="BX71" i="24"/>
  <c r="AX71" i="24"/>
  <c r="AX77" i="37" s="1"/>
  <c r="CJ71" i="24"/>
  <c r="CJ77" i="37" s="1"/>
  <c r="AS71" i="24"/>
  <c r="AS77" i="37" s="1"/>
  <c r="AL64" i="40"/>
  <c r="AL76" i="40" s="1"/>
  <c r="AI62" i="40"/>
  <c r="AI86" i="40" s="1"/>
  <c r="AM63" i="40"/>
  <c r="AM87" i="40" s="1"/>
  <c r="CI64" i="40"/>
  <c r="CI76" i="40" s="1"/>
  <c r="AE66" i="40"/>
  <c r="AE90" i="40" s="1"/>
  <c r="BN71" i="24"/>
  <c r="BN77" i="37" s="1"/>
  <c r="BB71" i="24"/>
  <c r="BB77" i="37" s="1"/>
  <c r="AR71" i="24"/>
  <c r="AR77" i="37" s="1"/>
  <c r="AD71" i="24"/>
  <c r="BL71" i="24"/>
  <c r="BL77" i="37" s="1"/>
  <c r="AC71" i="24"/>
  <c r="AC77" i="37" s="1"/>
  <c r="BI71" i="24"/>
  <c r="BV71" i="24"/>
  <c r="BV77" i="37" s="1"/>
  <c r="AU71" i="24"/>
  <c r="AU77" i="37" s="1"/>
  <c r="AQ71" i="24"/>
  <c r="AQ77" i="37" s="1"/>
  <c r="CE71" i="24"/>
  <c r="CE77" i="37" s="1"/>
  <c r="CD71" i="24"/>
  <c r="CD77" i="37" s="1"/>
  <c r="BG71" i="24"/>
  <c r="BG77" i="37" s="1"/>
  <c r="R71" i="24"/>
  <c r="R77" i="37" s="1"/>
  <c r="CU71" i="24"/>
  <c r="CU77" i="37" s="1"/>
  <c r="AO71" i="24"/>
  <c r="AL65" i="40"/>
  <c r="AL89" i="40" s="1"/>
  <c r="W67" i="40"/>
  <c r="W79" i="40" s="1"/>
  <c r="BD67" i="40"/>
  <c r="BD91" i="40" s="1"/>
  <c r="CE69" i="40"/>
  <c r="CE93" i="40" s="1"/>
  <c r="AX67" i="40"/>
  <c r="AX79" i="40" s="1"/>
  <c r="CT71" i="24"/>
  <c r="CT77" i="37" s="1"/>
  <c r="AP71" i="24"/>
  <c r="AP77" i="37" s="1"/>
  <c r="CQ71" i="24"/>
  <c r="CQ77" i="37" s="1"/>
  <c r="BE71" i="24"/>
  <c r="BE77" i="37" s="1"/>
  <c r="Q71" i="24"/>
  <c r="Q77" i="37" s="1"/>
  <c r="AW71" i="24"/>
  <c r="AW77" i="37" s="1"/>
  <c r="P71" i="24"/>
  <c r="P77" i="37" s="1"/>
  <c r="CA71" i="24"/>
  <c r="CA77" i="37" s="1"/>
  <c r="BJ71" i="24"/>
  <c r="BJ77" i="37" s="1"/>
  <c r="AN71" i="24"/>
  <c r="AN77" i="37" s="1"/>
  <c r="L71" i="24"/>
  <c r="L77" i="37" s="1"/>
  <c r="BQ71" i="24"/>
  <c r="BQ77" i="37" s="1"/>
  <c r="AZ62" i="40"/>
  <c r="AZ86" i="40" s="1"/>
  <c r="AP66" i="40"/>
  <c r="AP90" i="40" s="1"/>
  <c r="CV64" i="40"/>
  <c r="CV76" i="40" s="1"/>
  <c r="BW66" i="40"/>
  <c r="BW90" i="40" s="1"/>
  <c r="BU67" i="40"/>
  <c r="BU79" i="40" s="1"/>
  <c r="BQ65" i="40"/>
  <c r="BQ77" i="40" s="1"/>
  <c r="CH67" i="40"/>
  <c r="CH91" i="40" s="1"/>
  <c r="W68" i="40"/>
  <c r="W92" i="40" s="1"/>
  <c r="AJ68" i="40"/>
  <c r="AJ92" i="40" s="1"/>
  <c r="W63" i="40"/>
  <c r="W87" i="40" s="1"/>
  <c r="CH69" i="40"/>
  <c r="CH81" i="40" s="1"/>
  <c r="BS67" i="40"/>
  <c r="BS79" i="40" s="1"/>
  <c r="CO64" i="40"/>
  <c r="CO88" i="40" s="1"/>
  <c r="BD68" i="40"/>
  <c r="BD80" i="40" s="1"/>
  <c r="CN66" i="40"/>
  <c r="CN90" i="40" s="1"/>
  <c r="S67" i="40"/>
  <c r="S91" i="40" s="1"/>
  <c r="AZ67" i="40"/>
  <c r="AZ91" i="40" s="1"/>
  <c r="CB62" i="40"/>
  <c r="CB86" i="40" s="1"/>
  <c r="AX68" i="40"/>
  <c r="AX92" i="40" s="1"/>
  <c r="AI68" i="40"/>
  <c r="AI92" i="40" s="1"/>
  <c r="AM64" i="40"/>
  <c r="AM88" i="40" s="1"/>
  <c r="BJ67" i="40"/>
  <c r="BJ91" i="40" s="1"/>
  <c r="BK62" i="40"/>
  <c r="BK86" i="40" s="1"/>
  <c r="BM62" i="40"/>
  <c r="BM86" i="40" s="1"/>
  <c r="X64" i="40"/>
  <c r="X88" i="40" s="1"/>
  <c r="BH62" i="40"/>
  <c r="BH74" i="40" s="1"/>
  <c r="AW62" i="40"/>
  <c r="AW74" i="40" s="1"/>
  <c r="BR64" i="40"/>
  <c r="BR88" i="40" s="1"/>
  <c r="AB64" i="40"/>
  <c r="AB88" i="40" s="1"/>
  <c r="CF62" i="40"/>
  <c r="CF86" i="40" s="1"/>
  <c r="BS69" i="40"/>
  <c r="BS93" i="40" s="1"/>
  <c r="AG66" i="40"/>
  <c r="AG78" i="40" s="1"/>
  <c r="AE64" i="40"/>
  <c r="AE76" i="40" s="1"/>
  <c r="CP68" i="40"/>
  <c r="CP92" i="40" s="1"/>
  <c r="O66" i="40"/>
  <c r="O90" i="40" s="1"/>
  <c r="P69" i="40"/>
  <c r="P93" i="40" s="1"/>
  <c r="BP67" i="40"/>
  <c r="BP91" i="40" s="1"/>
  <c r="CI65" i="40"/>
  <c r="CI89" i="40" s="1"/>
  <c r="BD66" i="40"/>
  <c r="BD78" i="40" s="1"/>
  <c r="AZ64" i="40"/>
  <c r="AZ88" i="40" s="1"/>
  <c r="AP65" i="40"/>
  <c r="AP89" i="40" s="1"/>
  <c r="BQ68" i="40"/>
  <c r="BQ80" i="40" s="1"/>
  <c r="BD69" i="40"/>
  <c r="BD81" i="40" s="1"/>
  <c r="CD65" i="40"/>
  <c r="CD77" i="40" s="1"/>
  <c r="AL69" i="40"/>
  <c r="AL81" i="40" s="1"/>
  <c r="CO67" i="40"/>
  <c r="CO91" i="40" s="1"/>
  <c r="CK67" i="40"/>
  <c r="CK91" i="40" s="1"/>
  <c r="AA64" i="40"/>
  <c r="AA88" i="40" s="1"/>
  <c r="CN64" i="40"/>
  <c r="CN88" i="40" s="1"/>
  <c r="Y63" i="40"/>
  <c r="Y87" i="40" s="1"/>
  <c r="BA63" i="40"/>
  <c r="BA87" i="40" s="1"/>
  <c r="CQ66" i="40"/>
  <c r="CQ90" i="40" s="1"/>
  <c r="CF64" i="40"/>
  <c r="CF88" i="40" s="1"/>
  <c r="CE62" i="40"/>
  <c r="CE86" i="40" s="1"/>
  <c r="BU69" i="40"/>
  <c r="BU81" i="40" s="1"/>
  <c r="R64" i="40"/>
  <c r="R88" i="40" s="1"/>
  <c r="V64" i="40"/>
  <c r="V76" i="40" s="1"/>
  <c r="BR62" i="40"/>
  <c r="BR86" i="40" s="1"/>
  <c r="CV68" i="40"/>
  <c r="CV92" i="40" s="1"/>
  <c r="CS69" i="40"/>
  <c r="CS81" i="40" s="1"/>
  <c r="BQ67" i="40"/>
  <c r="BQ91" i="40" s="1"/>
  <c r="R63" i="40"/>
  <c r="R87" i="40" s="1"/>
  <c r="CO65" i="40"/>
  <c r="CO77" i="40" s="1"/>
  <c r="AZ63" i="40"/>
  <c r="AZ87" i="40" s="1"/>
  <c r="CG66" i="40"/>
  <c r="CG90" i="40" s="1"/>
  <c r="AB65" i="40"/>
  <c r="AB89" i="40" s="1"/>
  <c r="BG64" i="40"/>
  <c r="BG76" i="40" s="1"/>
  <c r="BI66" i="40"/>
  <c r="BI90" i="40" s="1"/>
  <c r="AT67" i="40"/>
  <c r="AT91" i="40" s="1"/>
  <c r="Z64" i="40"/>
  <c r="Z76" i="40" s="1"/>
  <c r="BO67" i="40"/>
  <c r="BO91" i="40" s="1"/>
  <c r="CS68" i="40"/>
  <c r="CS92" i="40" s="1"/>
  <c r="BN66" i="40"/>
  <c r="BN78" i="40" s="1"/>
  <c r="CM64" i="40"/>
  <c r="CM88" i="40" s="1"/>
  <c r="CG64" i="40"/>
  <c r="CG88" i="40" s="1"/>
  <c r="BF65" i="40"/>
  <c r="BF89" i="40" s="1"/>
  <c r="AS68" i="40"/>
  <c r="AS92" i="40" s="1"/>
  <c r="U64" i="40"/>
  <c r="U88" i="40" s="1"/>
  <c r="CC69" i="40"/>
  <c r="CC93" i="40" s="1"/>
  <c r="AU65" i="40"/>
  <c r="AU77" i="40" s="1"/>
  <c r="BA66" i="40"/>
  <c r="BA90" i="40" s="1"/>
  <c r="AO67" i="40"/>
  <c r="AO91" i="40" s="1"/>
  <c r="CL66" i="40"/>
  <c r="CL78" i="40" s="1"/>
  <c r="BL62" i="40"/>
  <c r="BL74" i="40" s="1"/>
  <c r="AK66" i="40"/>
  <c r="AK90" i="40" s="1"/>
  <c r="AQ66" i="40"/>
  <c r="AQ90" i="40" s="1"/>
  <c r="CR67" i="40"/>
  <c r="CR91" i="40" s="1"/>
  <c r="CB69" i="40"/>
  <c r="CB93" i="40" s="1"/>
  <c r="BC64" i="40"/>
  <c r="BC88" i="40" s="1"/>
  <c r="BY65" i="40"/>
  <c r="BY89" i="40" s="1"/>
  <c r="BZ64" i="40"/>
  <c r="BZ88" i="40" s="1"/>
  <c r="BB67" i="40"/>
  <c r="BB91" i="40" s="1"/>
  <c r="BE65" i="40"/>
  <c r="BE89" i="40" s="1"/>
  <c r="CJ64" i="40"/>
  <c r="CJ88" i="40" s="1"/>
  <c r="AH63" i="40"/>
  <c r="AH75" i="40" s="1"/>
  <c r="BY67" i="40"/>
  <c r="BY91" i="40" s="1"/>
  <c r="CQ62" i="40"/>
  <c r="CQ86" i="40" s="1"/>
  <c r="BV66" i="40"/>
  <c r="BV90" i="40" s="1"/>
  <c r="AD68" i="40"/>
  <c r="AD92" i="40" s="1"/>
  <c r="CT65" i="40"/>
  <c r="CT89" i="40" s="1"/>
  <c r="AN66" i="40"/>
  <c r="AN90" i="40" s="1"/>
  <c r="AY66" i="40"/>
  <c r="AY78" i="40" s="1"/>
  <c r="AR66" i="40"/>
  <c r="AR90" i="40" s="1"/>
  <c r="S66" i="40"/>
  <c r="S78" i="40" s="1"/>
  <c r="CS67" i="40"/>
  <c r="CS79" i="40" s="1"/>
  <c r="CF65" i="40"/>
  <c r="CF77" i="40" s="1"/>
  <c r="CP67" i="40"/>
  <c r="CP91" i="40" s="1"/>
  <c r="AU64" i="40"/>
  <c r="AU76" i="40" s="1"/>
  <c r="BP65" i="40"/>
  <c r="BP89" i="40" s="1"/>
  <c r="Q66" i="40"/>
  <c r="Q78" i="40" s="1"/>
  <c r="CA67" i="40"/>
  <c r="CA91" i="40" s="1"/>
  <c r="AW69" i="40"/>
  <c r="AW81" i="40" s="1"/>
  <c r="CG65" i="40"/>
  <c r="CG77" i="40" s="1"/>
  <c r="BJ69" i="40"/>
  <c r="BJ81" i="40" s="1"/>
  <c r="CB63" i="40"/>
  <c r="CB87" i="40" s="1"/>
  <c r="BJ68" i="40"/>
  <c r="BJ92" i="40" s="1"/>
  <c r="BN69" i="40"/>
  <c r="BN93" i="40" s="1"/>
  <c r="AL67" i="40"/>
  <c r="AL91" i="40" s="1"/>
  <c r="BX67" i="40"/>
  <c r="BX91" i="40" s="1"/>
  <c r="CM65" i="40"/>
  <c r="CM77" i="40" s="1"/>
  <c r="AN67" i="40"/>
  <c r="AN79" i="40" s="1"/>
  <c r="AY65" i="40"/>
  <c r="AY77" i="40" s="1"/>
  <c r="BF69" i="40"/>
  <c r="BF93" i="40" s="1"/>
  <c r="CH68" i="40"/>
  <c r="CH92" i="40" s="1"/>
  <c r="CV65" i="40"/>
  <c r="CV89" i="40" s="1"/>
  <c r="AH66" i="40"/>
  <c r="AH90" i="40" s="1"/>
  <c r="CE65" i="40"/>
  <c r="CE89" i="40" s="1"/>
  <c r="V66" i="40"/>
  <c r="V90" i="40" s="1"/>
  <c r="CD66" i="40"/>
  <c r="CD78" i="40" s="1"/>
  <c r="AJ63" i="40"/>
  <c r="AJ75" i="40" s="1"/>
  <c r="BW65" i="40"/>
  <c r="BW89" i="40" s="1"/>
  <c r="BU68" i="40"/>
  <c r="BU80" i="40" s="1"/>
  <c r="CK64" i="40"/>
  <c r="CK88" i="40" s="1"/>
  <c r="AM66" i="40"/>
  <c r="AM78" i="40" s="1"/>
  <c r="AS63" i="40"/>
  <c r="AS75" i="40" s="1"/>
  <c r="CI67" i="40"/>
  <c r="CI91" i="40" s="1"/>
  <c r="AA63" i="40"/>
  <c r="AA87" i="40" s="1"/>
  <c r="AX69" i="40"/>
  <c r="AX93" i="40" s="1"/>
  <c r="T68" i="40"/>
  <c r="T80" i="40" s="1"/>
  <c r="CN63" i="40"/>
  <c r="CN87" i="40" s="1"/>
  <c r="AT64" i="40"/>
  <c r="AT76" i="40" s="1"/>
  <c r="S69" i="40"/>
  <c r="S93" i="40" s="1"/>
  <c r="BA62" i="40"/>
  <c r="BA74" i="40" s="1"/>
  <c r="CB66" i="40"/>
  <c r="CB78" i="40" s="1"/>
  <c r="BO68" i="40"/>
  <c r="BO80" i="40" s="1"/>
  <c r="CJ65" i="40"/>
  <c r="CJ77" i="40" s="1"/>
  <c r="BY62" i="40"/>
  <c r="BY74" i="40" s="1"/>
  <c r="BK65" i="40"/>
  <c r="BK89" i="40" s="1"/>
  <c r="BM64" i="40"/>
  <c r="BM76" i="40" s="1"/>
  <c r="BI63" i="40"/>
  <c r="BI87" i="40" s="1"/>
  <c r="AT68" i="40"/>
  <c r="AT92" i="40" s="1"/>
  <c r="X65" i="40"/>
  <c r="X89" i="40" s="1"/>
  <c r="AO69" i="40"/>
  <c r="AO93" i="40" s="1"/>
  <c r="CF63" i="40"/>
  <c r="CF75" i="40" s="1"/>
  <c r="BT68" i="40"/>
  <c r="BT92" i="40" s="1"/>
  <c r="AE65" i="40"/>
  <c r="AE77" i="40" s="1"/>
  <c r="V68" i="40"/>
  <c r="V92" i="40" s="1"/>
  <c r="AK64" i="40"/>
  <c r="AK88" i="40" s="1"/>
  <c r="BB68" i="40"/>
  <c r="BB80" i="40" s="1"/>
  <c r="W69" i="40"/>
  <c r="W81" i="40" s="1"/>
  <c r="BR65" i="40"/>
  <c r="BR77" i="40" s="1"/>
  <c r="AF66" i="40"/>
  <c r="AF90" i="40" s="1"/>
  <c r="BH67" i="40"/>
  <c r="BH79" i="40" s="1"/>
  <c r="AW67" i="40"/>
  <c r="AW91" i="40" s="1"/>
  <c r="CP69" i="40"/>
  <c r="CP93" i="40" s="1"/>
  <c r="BZ65" i="40"/>
  <c r="BZ89" i="40" s="1"/>
  <c r="BX62" i="40"/>
  <c r="BX86" i="40" s="1"/>
  <c r="AG63" i="40"/>
  <c r="AG87" i="40" s="1"/>
  <c r="BP68" i="40"/>
  <c r="BP92" i="40" s="1"/>
  <c r="AP64" i="40"/>
  <c r="AP76" i="40" s="1"/>
  <c r="CU66" i="40"/>
  <c r="CU90" i="40" s="1"/>
  <c r="AC67" i="40"/>
  <c r="AC91" i="40" s="1"/>
  <c r="AR64" i="40"/>
  <c r="AR76" i="40" s="1"/>
  <c r="AD69" i="40"/>
  <c r="AD81" i="40" s="1"/>
  <c r="Z65" i="40"/>
  <c r="Z77" i="40" s="1"/>
  <c r="AQ64" i="40"/>
  <c r="AQ76" i="40" s="1"/>
  <c r="CE67" i="40"/>
  <c r="CE91" i="40" s="1"/>
  <c r="BZ62" i="40"/>
  <c r="BZ86" i="40" s="1"/>
  <c r="CJ67" i="40"/>
  <c r="CJ91" i="40" s="1"/>
  <c r="CT67" i="40"/>
  <c r="CT79" i="40" s="1"/>
  <c r="BX63" i="40"/>
  <c r="BX87" i="40" s="1"/>
  <c r="BT69" i="40"/>
  <c r="BT81" i="40" s="1"/>
  <c r="BY63" i="40"/>
  <c r="BY75" i="40" s="1"/>
  <c r="Y65" i="40"/>
  <c r="Y89" i="40" s="1"/>
  <c r="CP64" i="40"/>
  <c r="CP76" i="40" s="1"/>
  <c r="CA68" i="40"/>
  <c r="CA92" i="40" s="1"/>
  <c r="Z67" i="40"/>
  <c r="Z79" i="40" s="1"/>
  <c r="C21" i="41"/>
  <c r="AP68" i="40"/>
  <c r="AP92" i="40" s="1"/>
  <c r="BW67" i="40"/>
  <c r="BW91" i="40" s="1"/>
  <c r="CM67" i="40"/>
  <c r="CM91" i="40" s="1"/>
  <c r="BS64" i="40"/>
  <c r="BS76" i="40" s="1"/>
  <c r="BJ66" i="40"/>
  <c r="BJ90" i="40" s="1"/>
  <c r="V63" i="40"/>
  <c r="V75" i="40" s="1"/>
  <c r="CB67" i="40"/>
  <c r="CB91" i="40" s="1"/>
  <c r="CH64" i="40"/>
  <c r="CH88" i="40" s="1"/>
  <c r="BW63" i="40"/>
  <c r="BW87" i="40" s="1"/>
  <c r="AL66" i="40"/>
  <c r="AL90" i="40" s="1"/>
  <c r="W65" i="40"/>
  <c r="W77" i="40" s="1"/>
  <c r="BD65" i="40"/>
  <c r="BD77" i="40" s="1"/>
  <c r="CD67" i="40"/>
  <c r="CD91" i="40" s="1"/>
  <c r="BU62" i="40"/>
  <c r="BU74" i="40" s="1"/>
  <c r="R66" i="40"/>
  <c r="R90" i="40" s="1"/>
  <c r="AS69" i="40"/>
  <c r="AS81" i="40" s="1"/>
  <c r="AJ64" i="40"/>
  <c r="AJ88" i="40" s="1"/>
  <c r="AH68" i="40"/>
  <c r="AH92" i="40" s="1"/>
  <c r="AA65" i="40"/>
  <c r="AA89" i="40" s="1"/>
  <c r="AX66" i="40"/>
  <c r="AX90" i="40" s="1"/>
  <c r="CQ64" i="40"/>
  <c r="CQ76" i="40" s="1"/>
  <c r="W66" i="40"/>
  <c r="W78" i="40" s="1"/>
  <c r="BY64" i="40"/>
  <c r="BY88" i="40" s="1"/>
  <c r="CN65" i="40"/>
  <c r="CN89" i="40" s="1"/>
  <c r="BJ63" i="40"/>
  <c r="BJ75" i="40" s="1"/>
  <c r="Y66" i="40"/>
  <c r="Y78" i="40" s="1"/>
  <c r="BB63" i="40"/>
  <c r="BB75" i="40" s="1"/>
  <c r="BR68" i="40"/>
  <c r="BR92" i="40" s="1"/>
  <c r="CP62" i="40"/>
  <c r="CP74" i="40" s="1"/>
  <c r="X67" i="40"/>
  <c r="X91" i="40" s="1"/>
  <c r="V65" i="40"/>
  <c r="V89" i="40" s="1"/>
  <c r="CS64" i="40"/>
  <c r="CS88" i="40" s="1"/>
  <c r="AG67" i="40"/>
  <c r="AG91" i="40" s="1"/>
  <c r="BT67" i="40"/>
  <c r="BT79" i="40" s="1"/>
  <c r="BL67" i="40"/>
  <c r="BL79" i="40" s="1"/>
  <c r="BP69" i="40"/>
  <c r="BP81" i="40" s="1"/>
  <c r="BE67" i="40"/>
  <c r="BE91" i="40" s="1"/>
  <c r="BV64" i="40"/>
  <c r="BV88" i="40" s="1"/>
  <c r="CC66" i="40"/>
  <c r="CC90" i="40" s="1"/>
  <c r="AK65" i="40"/>
  <c r="AK77" i="40" s="1"/>
  <c r="CS63" i="40"/>
  <c r="CS75" i="40" s="1"/>
  <c r="X68" i="40"/>
  <c r="X92" i="40" s="1"/>
  <c r="BF67" i="40"/>
  <c r="BF79" i="40" s="1"/>
  <c r="AR65" i="40"/>
  <c r="AR89" i="40" s="1"/>
  <c r="AY69" i="40"/>
  <c r="AY93" i="40" s="1"/>
  <c r="Q68" i="40"/>
  <c r="Q80" i="40" s="1"/>
  <c r="BN68" i="40"/>
  <c r="BN92" i="40" s="1"/>
  <c r="BI64" i="40"/>
  <c r="BI76" i="40" s="1"/>
  <c r="CA66" i="40"/>
  <c r="CA78" i="40" s="1"/>
  <c r="CU62" i="40"/>
  <c r="CU86" i="40" s="1"/>
  <c r="AC68" i="40"/>
  <c r="AC92" i="40" s="1"/>
  <c r="P68" i="40"/>
  <c r="P92" i="40" s="1"/>
  <c r="BC67" i="40"/>
  <c r="BC91" i="40" s="1"/>
  <c r="O67" i="40"/>
  <c r="O91" i="40" s="1"/>
  <c r="BS62" i="40"/>
  <c r="BS86" i="40" s="1"/>
  <c r="CL68" i="40"/>
  <c r="CL92" i="40" s="1"/>
  <c r="AG64" i="40"/>
  <c r="AG88" i="40" s="1"/>
  <c r="BH68" i="40"/>
  <c r="BH92" i="40" s="1"/>
  <c r="P63" i="40"/>
  <c r="P87" i="40" s="1"/>
  <c r="BM65" i="40"/>
  <c r="BM89" i="40" s="1"/>
  <c r="CU67" i="40"/>
  <c r="CU91" i="40" s="1"/>
  <c r="BG62" i="40"/>
  <c r="BK67" i="40"/>
  <c r="BK91" i="40" s="1"/>
  <c r="AT65" i="40"/>
  <c r="AT89" i="40" s="1"/>
  <c r="AQ65" i="40"/>
  <c r="AQ89" i="40" s="1"/>
  <c r="BV62" i="40"/>
  <c r="BV86" i="40" s="1"/>
  <c r="AJ66" i="40"/>
  <c r="AJ90" i="40" s="1"/>
  <c r="AU66" i="40"/>
  <c r="AU90" i="40" s="1"/>
  <c r="CM68" i="40"/>
  <c r="CM92" i="40" s="1"/>
  <c r="BB69" i="40"/>
  <c r="BB93" i="40" s="1"/>
  <c r="AN69" i="40"/>
  <c r="AN81" i="40" s="1"/>
  <c r="AS66" i="40"/>
  <c r="AS90" i="40" s="1"/>
  <c r="AF63" i="40"/>
  <c r="AF87" i="40" s="1"/>
  <c r="CI68" i="40"/>
  <c r="CI80" i="40" s="1"/>
  <c r="AD63" i="40"/>
  <c r="AD75" i="40" s="1"/>
  <c r="AE67" i="40"/>
  <c r="AE91" i="40" s="1"/>
  <c r="T63" i="40"/>
  <c r="T87" i="40" s="1"/>
  <c r="AO63" i="40"/>
  <c r="AO87" i="40" s="1"/>
  <c r="AM65" i="40"/>
  <c r="AM77" i="40" s="1"/>
  <c r="BO65" i="40"/>
  <c r="BO89" i="40" s="1"/>
  <c r="U66" i="40"/>
  <c r="U90" i="40" s="1"/>
  <c r="BN62" i="40"/>
  <c r="BN86" i="40" s="1"/>
  <c r="CR69" i="40"/>
  <c r="CR93" i="40" s="1"/>
  <c r="BO69" i="40"/>
  <c r="BO81" i="40" s="1"/>
  <c r="CR64" i="40"/>
  <c r="CR88" i="40" s="1"/>
  <c r="AI63" i="40"/>
  <c r="AI87" i="40" s="1"/>
  <c r="CG69" i="40"/>
  <c r="CG93" i="40" s="1"/>
  <c r="R65" i="40"/>
  <c r="R77" i="40" s="1"/>
  <c r="U65" i="40"/>
  <c r="U89" i="40" s="1"/>
  <c r="BL64" i="40"/>
  <c r="BL88" i="40" s="1"/>
  <c r="BG65" i="40"/>
  <c r="BG77" i="40" s="1"/>
  <c r="CE64" i="40"/>
  <c r="CE88" i="40" s="1"/>
  <c r="BM63" i="40"/>
  <c r="BM87" i="40" s="1"/>
  <c r="AN68" i="40"/>
  <c r="AN92" i="40" s="1"/>
  <c r="CT69" i="40"/>
  <c r="CT81" i="40" s="1"/>
  <c r="CC62" i="40"/>
  <c r="CC86" i="40" s="1"/>
  <c r="AS65" i="40"/>
  <c r="AS89" i="40" s="1"/>
  <c r="AU62" i="40"/>
  <c r="AU74" i="40" s="1"/>
  <c r="CR68" i="40"/>
  <c r="CR80" i="40" s="1"/>
  <c r="BC65" i="40"/>
  <c r="BC89" i="40" s="1"/>
  <c r="AV65" i="40"/>
  <c r="AV77" i="40" s="1"/>
  <c r="X63" i="40"/>
  <c r="X75" i="40" s="1"/>
  <c r="BR67" i="40"/>
  <c r="BR91" i="40" s="1"/>
  <c r="BH64" i="40"/>
  <c r="BH88" i="40" s="1"/>
  <c r="BK66" i="40"/>
  <c r="BK90" i="40" s="1"/>
  <c r="CD62" i="40"/>
  <c r="CD86" i="40" s="1"/>
  <c r="CI66" i="40"/>
  <c r="CI90" i="40" s="1"/>
  <c r="BT65" i="40"/>
  <c r="BT77" i="40" s="1"/>
  <c r="CT66" i="40"/>
  <c r="CT90" i="40" s="1"/>
  <c r="AZ69" i="40"/>
  <c r="AZ81" i="40" s="1"/>
  <c r="CK62" i="40"/>
  <c r="CK86" i="40" s="1"/>
  <c r="BR66" i="40"/>
  <c r="BR90" i="40" s="1"/>
  <c r="AM68" i="40"/>
  <c r="AM92" i="40" s="1"/>
  <c r="CH66" i="40"/>
  <c r="CH90" i="40" s="1"/>
  <c r="CV67" i="40"/>
  <c r="CV91" i="40" s="1"/>
  <c r="AA67" i="40"/>
  <c r="AA91" i="40" s="1"/>
  <c r="BM68" i="40"/>
  <c r="BM92" i="40" s="1"/>
  <c r="AG65" i="40"/>
  <c r="AG89" i="40" s="1"/>
  <c r="AW64" i="40"/>
  <c r="AW76" i="40" s="1"/>
  <c r="BW62" i="40"/>
  <c r="BW86" i="40" s="1"/>
  <c r="Y68" i="40"/>
  <c r="Y92" i="40" s="1"/>
  <c r="BD62" i="40"/>
  <c r="BD86" i="40" s="1"/>
  <c r="CE68" i="40"/>
  <c r="CE80" i="40" s="1"/>
  <c r="CL65" i="40"/>
  <c r="CL77" i="40" s="1"/>
  <c r="AM62" i="40"/>
  <c r="AM86" i="40" s="1"/>
  <c r="AC64" i="40"/>
  <c r="AC88" i="40" s="1"/>
  <c r="AE63" i="40"/>
  <c r="AE87" i="40" s="1"/>
  <c r="CD68" i="40"/>
  <c r="CD80" i="40" s="1"/>
  <c r="BU64" i="40"/>
  <c r="BU88" i="40" s="1"/>
  <c r="CV62" i="40"/>
  <c r="CV74" i="40" s="1"/>
  <c r="BS66" i="40"/>
  <c r="BS90" i="40" s="1"/>
  <c r="BJ65" i="40"/>
  <c r="BJ77" i="40" s="1"/>
  <c r="CN69" i="40"/>
  <c r="CN93" i="40" s="1"/>
  <c r="CP65" i="40"/>
  <c r="CP89" i="40" s="1"/>
  <c r="CO66" i="40"/>
  <c r="CO90" i="40" s="1"/>
  <c r="AI65" i="40"/>
  <c r="AI89" i="40" s="1"/>
  <c r="R69" i="40"/>
  <c r="R81" i="40" s="1"/>
  <c r="BQ66" i="40"/>
  <c r="BQ78" i="40" s="1"/>
  <c r="V67" i="40"/>
  <c r="V91" i="40" s="1"/>
  <c r="AL63" i="40"/>
  <c r="AL75" i="40" s="1"/>
  <c r="BP62" i="40"/>
  <c r="BP74" i="40" s="1"/>
  <c r="CF66" i="40"/>
  <c r="CF90" i="40" s="1"/>
  <c r="P66" i="40"/>
  <c r="P90" i="40" s="1"/>
  <c r="BL69" i="40"/>
  <c r="BL81" i="40" s="1"/>
  <c r="BZ66" i="40"/>
  <c r="BZ90" i="40" s="1"/>
  <c r="BU66" i="40"/>
  <c r="BU90" i="40" s="1"/>
  <c r="AG68" i="40"/>
  <c r="AG92" i="40" s="1"/>
  <c r="BP64" i="40"/>
  <c r="BP88" i="40" s="1"/>
  <c r="AN64" i="40"/>
  <c r="AN88" i="40" s="1"/>
  <c r="BR69" i="40"/>
  <c r="BR93" i="40" s="1"/>
  <c r="CU63" i="40"/>
  <c r="CU87" i="40" s="1"/>
  <c r="BD64" i="40"/>
  <c r="BD88" i="40" s="1"/>
  <c r="BV69" i="40"/>
  <c r="BV93" i="40" s="1"/>
  <c r="BT62" i="40"/>
  <c r="BT86" i="40" s="1"/>
  <c r="CU64" i="40"/>
  <c r="AC66" i="40"/>
  <c r="AC90" i="40" s="1"/>
  <c r="BJ64" i="40"/>
  <c r="BJ76" i="40" s="1"/>
  <c r="AW66" i="40"/>
  <c r="AW78" i="40" s="1"/>
  <c r="CP63" i="40"/>
  <c r="CP75" i="40" s="1"/>
  <c r="AK67" i="40"/>
  <c r="AK79" i="40" s="1"/>
  <c r="CA69" i="40"/>
  <c r="CA93" i="40" s="1"/>
  <c r="AP67" i="40"/>
  <c r="AP79" i="40" s="1"/>
  <c r="AM69" i="40"/>
  <c r="AM93" i="40" s="1"/>
  <c r="CI62" i="40"/>
  <c r="CI86" i="40" s="1"/>
  <c r="CL69" i="40"/>
  <c r="CL93" i="40" s="1"/>
  <c r="AE68" i="40"/>
  <c r="AE92" i="40" s="1"/>
  <c r="BK68" i="40"/>
  <c r="BK80" i="40" s="1"/>
  <c r="CD69" i="40"/>
  <c r="CD93" i="40" s="1"/>
  <c r="BI62" i="40"/>
  <c r="BI86" i="40" s="1"/>
  <c r="Y64" i="40"/>
  <c r="Y76" i="40" s="1"/>
  <c r="BB66" i="40"/>
  <c r="BB90" i="40" s="1"/>
  <c r="AO64" i="40"/>
  <c r="AO88" i="40" s="1"/>
  <c r="AQ62" i="40"/>
  <c r="AQ74" i="40" s="1"/>
  <c r="CR65" i="40"/>
  <c r="CR77" i="40" s="1"/>
  <c r="AY67" i="40"/>
  <c r="AY79" i="40" s="1"/>
  <c r="AC69" i="40"/>
  <c r="AC93" i="40" s="1"/>
  <c r="P67" i="40"/>
  <c r="P91" i="40" s="1"/>
  <c r="CJ68" i="40"/>
  <c r="CJ80" i="40" s="1"/>
  <c r="AS64" i="40"/>
  <c r="AS88" i="40" s="1"/>
  <c r="BT63" i="40"/>
  <c r="BT87" i="40" s="1"/>
  <c r="BQ69" i="40"/>
  <c r="BQ93" i="40" s="1"/>
  <c r="AX65" i="40"/>
  <c r="AX89" i="40" s="1"/>
  <c r="CH63" i="40"/>
  <c r="CH75" i="40" s="1"/>
  <c r="BA69" i="40"/>
  <c r="BA93" i="40" s="1"/>
  <c r="BU63" i="40"/>
  <c r="AQ69" i="40"/>
  <c r="AQ93" i="40" s="1"/>
  <c r="AI66" i="40"/>
  <c r="AI78" i="40" s="1"/>
  <c r="BP63" i="40"/>
  <c r="BP87" i="40" s="1"/>
  <c r="CR62" i="40"/>
  <c r="CR86" i="40" s="1"/>
  <c r="BE68" i="40"/>
  <c r="BE92" i="40" s="1"/>
  <c r="AM67" i="40"/>
  <c r="AM91" i="40" s="1"/>
  <c r="BF62" i="40"/>
  <c r="BF86" i="40" s="1"/>
  <c r="AB66" i="40"/>
  <c r="AB90" i="40" s="1"/>
  <c r="AH67" i="40"/>
  <c r="AH79" i="40" s="1"/>
  <c r="CI69" i="40"/>
  <c r="CI81" i="40" s="1"/>
  <c r="CE63" i="40"/>
  <c r="CE87" i="40" s="1"/>
  <c r="BY66" i="40"/>
  <c r="BY90" i="40" s="1"/>
  <c r="BS63" i="40"/>
  <c r="BS75" i="40" s="1"/>
  <c r="BH69" i="40"/>
  <c r="BH81" i="40" s="1"/>
  <c r="AV67" i="40"/>
  <c r="AV91" i="40" s="1"/>
  <c r="BX66" i="40"/>
  <c r="BX78" i="40" s="1"/>
  <c r="T64" i="40"/>
  <c r="T88" i="40" s="1"/>
  <c r="CP66" i="40"/>
  <c r="CP78" i="40" s="1"/>
  <c r="BN67" i="40"/>
  <c r="BN79" i="40" s="1"/>
  <c r="AJ65" i="40"/>
  <c r="AJ89" i="40" s="1"/>
  <c r="BZ68" i="40"/>
  <c r="BZ92" i="40" s="1"/>
  <c r="CT62" i="40"/>
  <c r="CT74" i="40" s="1"/>
  <c r="AZ66" i="40"/>
  <c r="AZ90" i="40" s="1"/>
  <c r="W64" i="40"/>
  <c r="W88" i="40" s="1"/>
  <c r="CK69" i="40"/>
  <c r="CK81" i="40" s="1"/>
  <c r="CB64" i="40"/>
  <c r="CB76" i="40" s="1"/>
  <c r="BE69" i="40"/>
  <c r="BE93" i="40" s="1"/>
  <c r="BD63" i="40"/>
  <c r="BD87" i="40" s="1"/>
  <c r="AB69" i="40"/>
  <c r="AB81" i="40" s="1"/>
  <c r="CH62" i="40"/>
  <c r="CH86" i="40" s="1"/>
  <c r="P64" i="40"/>
  <c r="P76" i="40" s="1"/>
  <c r="BC69" i="40"/>
  <c r="BC81" i="40" s="1"/>
  <c r="CL67" i="40"/>
  <c r="CL91" i="40" s="1"/>
  <c r="AE69" i="40"/>
  <c r="AE81" i="40" s="1"/>
  <c r="CF69" i="40"/>
  <c r="CF81" i="40" s="1"/>
  <c r="T65" i="40"/>
  <c r="T89" i="40" s="1"/>
  <c r="BK69" i="40"/>
  <c r="BK93" i="40" s="1"/>
  <c r="CC63" i="40"/>
  <c r="CC75" i="40" s="1"/>
  <c r="BN63" i="40"/>
  <c r="BN87" i="40" s="1"/>
  <c r="CS65" i="40"/>
  <c r="CS77" i="40" s="1"/>
  <c r="BM66" i="40"/>
  <c r="BM78" i="40" s="1"/>
  <c r="BW69" i="40"/>
  <c r="BW81" i="40" s="1"/>
  <c r="AL62" i="40"/>
  <c r="AL74" i="40" s="1"/>
  <c r="BA68" i="40"/>
  <c r="BA92" i="40" s="1"/>
  <c r="CO68" i="40"/>
  <c r="CO92" i="40" s="1"/>
  <c r="AO66" i="40"/>
  <c r="AO78" i="40" s="1"/>
  <c r="AI67" i="40"/>
  <c r="AI91" i="40" s="1"/>
  <c r="CK68" i="40"/>
  <c r="CK92" i="40" s="1"/>
  <c r="R67" i="40"/>
  <c r="R79" i="40" s="1"/>
  <c r="CV69" i="40"/>
  <c r="CV81" i="40" s="1"/>
  <c r="AD66" i="40"/>
  <c r="AD90" i="40" s="1"/>
  <c r="CL63" i="40"/>
  <c r="CL75" i="40" s="1"/>
  <c r="CN67" i="40"/>
  <c r="CN91" i="40" s="1"/>
  <c r="AL68" i="40"/>
  <c r="AL92" i="40" s="1"/>
  <c r="CA62" i="40"/>
  <c r="CA86" i="40" s="1"/>
  <c r="CT68" i="40"/>
  <c r="CT92" i="40" s="1"/>
  <c r="AT66" i="40"/>
  <c r="AT90" i="40" s="1"/>
  <c r="S63" i="40"/>
  <c r="S75" i="40" s="1"/>
  <c r="AZ65" i="40"/>
  <c r="AZ89" i="40" s="1"/>
  <c r="Z69" i="40"/>
  <c r="Z81" i="40" s="1"/>
  <c r="CM69" i="40"/>
  <c r="CO69" i="40"/>
  <c r="CO93" i="40" s="1"/>
  <c r="CQ65" i="40"/>
  <c r="CQ89" i="40" s="1"/>
  <c r="CG68" i="40"/>
  <c r="CG92" i="40" s="1"/>
  <c r="CB65" i="40"/>
  <c r="CB77" i="40" s="1"/>
  <c r="CF68" i="40"/>
  <c r="CF92" i="40" s="1"/>
  <c r="BS65" i="40"/>
  <c r="BS89" i="40" s="1"/>
  <c r="AA69" i="40"/>
  <c r="AA93" i="40" s="1"/>
  <c r="BH66" i="40"/>
  <c r="BH78" i="40" s="1"/>
  <c r="BQ63" i="40"/>
  <c r="BQ75" i="40" s="1"/>
  <c r="U63" i="40"/>
  <c r="U75" i="40" s="1"/>
  <c r="BN65" i="40"/>
  <c r="BN77" i="40" s="1"/>
  <c r="CM63" i="40"/>
  <c r="CM87" i="40" s="1"/>
  <c r="CQ69" i="40"/>
  <c r="CQ93" i="40" s="1"/>
  <c r="CU69" i="40"/>
  <c r="CU93" i="40" s="1"/>
  <c r="AB63" i="40"/>
  <c r="AB87" i="40" s="1"/>
  <c r="BC62" i="40"/>
  <c r="BC86" i="40" s="1"/>
  <c r="AR63" i="40"/>
  <c r="AR87" i="40" s="1"/>
  <c r="CO63" i="40"/>
  <c r="CO75" i="40" s="1"/>
  <c r="AO68" i="40"/>
  <c r="AO92" i="40" s="1"/>
  <c r="BE64" i="40"/>
  <c r="BE88" i="40" s="1"/>
  <c r="AR68" i="40"/>
  <c r="AR80" i="40" s="1"/>
  <c r="O65" i="40"/>
  <c r="O89" i="40" s="1"/>
  <c r="BT66" i="40"/>
  <c r="BT78" i="40" s="1"/>
  <c r="AK68" i="40"/>
  <c r="AK80" i="40" s="1"/>
  <c r="BZ67" i="40"/>
  <c r="BZ91" i="40" s="1"/>
  <c r="AQ63" i="40"/>
  <c r="AQ87" i="40" s="1"/>
  <c r="CB68" i="40"/>
  <c r="CB92" i="40" s="1"/>
  <c r="CC68" i="40"/>
  <c r="CC92" i="40" s="1"/>
  <c r="AK63" i="40"/>
  <c r="AK87" i="40" s="1"/>
  <c r="BX69" i="40"/>
  <c r="BX81" i="40" s="1"/>
  <c r="BB62" i="40"/>
  <c r="BB86" i="40" s="1"/>
  <c r="AQ68" i="40"/>
  <c r="AQ92" i="40" s="1"/>
  <c r="AN63" i="40"/>
  <c r="AN87" i="40" s="1"/>
  <c r="AC65" i="40"/>
  <c r="AC89" i="40" s="1"/>
  <c r="BV68" i="40"/>
  <c r="BV92" i="40" s="1"/>
  <c r="AS67" i="40"/>
  <c r="AS91" i="40" s="1"/>
  <c r="BJ62" i="40"/>
  <c r="BJ86" i="40" s="1"/>
  <c r="BG63" i="40"/>
  <c r="BG75" i="40" s="1"/>
  <c r="AJ69" i="40"/>
  <c r="AJ81" i="40" s="1"/>
  <c r="CT64" i="40"/>
  <c r="CT88" i="40" s="1"/>
  <c r="Z63" i="40"/>
  <c r="Z87" i="40" s="1"/>
  <c r="AY64" i="40"/>
  <c r="AY88" i="40" s="1"/>
  <c r="AD67" i="40"/>
  <c r="AD91" i="40" s="1"/>
  <c r="CL62" i="40"/>
  <c r="CL86" i="40" s="1"/>
  <c r="T69" i="40"/>
  <c r="T81" i="40" s="1"/>
  <c r="BG67" i="40"/>
  <c r="BG91" i="40" s="1"/>
  <c r="BZ63" i="40"/>
  <c r="BI69" i="40"/>
  <c r="BI81" i="40" s="1"/>
  <c r="BA65" i="40"/>
  <c r="BA89" i="40" s="1"/>
  <c r="CG63" i="40"/>
  <c r="CG75" i="40" s="1"/>
  <c r="BF64" i="40"/>
  <c r="BF88" i="40" s="1"/>
  <c r="CJ63" i="40"/>
  <c r="CJ87" i="40" s="1"/>
  <c r="BV63" i="40"/>
  <c r="BV75" i="40" s="1"/>
  <c r="BL63" i="40"/>
  <c r="BL75" i="40" s="1"/>
  <c r="CA65" i="40"/>
  <c r="CA77" i="40" s="1"/>
  <c r="BF63" i="40"/>
  <c r="BF87" i="40" s="1"/>
  <c r="T67" i="40"/>
  <c r="T79" i="40" s="1"/>
  <c r="AJ62" i="40"/>
  <c r="AJ74" i="40" s="1"/>
  <c r="AT63" i="40"/>
  <c r="AT87" i="40" s="1"/>
  <c r="AZ68" i="40"/>
  <c r="CO62" i="40"/>
  <c r="CO74" i="40" s="1"/>
  <c r="AO65" i="40"/>
  <c r="AO77" i="40" s="1"/>
  <c r="BP66" i="40"/>
  <c r="BP90" i="40" s="1"/>
  <c r="AH64" i="40"/>
  <c r="AH88" i="40" s="1"/>
  <c r="CI63" i="40"/>
  <c r="CI87" i="40" s="1"/>
  <c r="BH63" i="40"/>
  <c r="BH75" i="40" s="1"/>
  <c r="CN68" i="40"/>
  <c r="CN92" i="40" s="1"/>
  <c r="CS62" i="40"/>
  <c r="CS86" i="40" s="1"/>
  <c r="CS66" i="40"/>
  <c r="CS78" i="40" s="1"/>
  <c r="BX65" i="40"/>
  <c r="Z66" i="40"/>
  <c r="Z90" i="40" s="1"/>
  <c r="BB64" i="40"/>
  <c r="BB76" i="40" s="1"/>
  <c r="AO62" i="40"/>
  <c r="CU65" i="40"/>
  <c r="CU89" i="40" s="1"/>
  <c r="AB68" i="40"/>
  <c r="AB92" i="40" s="1"/>
  <c r="O63" i="40"/>
  <c r="O87" i="40" s="1"/>
  <c r="BY68" i="40"/>
  <c r="BY92" i="40" s="1"/>
  <c r="BQ64" i="40"/>
  <c r="BQ88" i="40" s="1"/>
  <c r="CQ67" i="40"/>
  <c r="CQ91" i="40" s="1"/>
  <c r="CK65" i="40"/>
  <c r="CK89" i="40" s="1"/>
  <c r="BE66" i="40"/>
  <c r="BE78" i="40" s="1"/>
  <c r="AY62" i="40"/>
  <c r="AY86" i="40" s="1"/>
  <c r="BC63" i="40"/>
  <c r="BC87" i="40" s="1"/>
  <c r="O68" i="40"/>
  <c r="O92" i="40" s="1"/>
  <c r="AH65" i="40"/>
  <c r="AH89" i="40" s="1"/>
  <c r="CL64" i="40"/>
  <c r="CL88" i="40" s="1"/>
  <c r="T66" i="40"/>
  <c r="T90" i="40" s="1"/>
  <c r="BL65" i="40"/>
  <c r="AK69" i="40"/>
  <c r="AK93" i="40" s="1"/>
  <c r="BM67" i="40"/>
  <c r="BM91" i="40" s="1"/>
  <c r="BI67" i="40"/>
  <c r="BI91" i="40" s="1"/>
  <c r="CT63" i="40"/>
  <c r="CT87" i="40" s="1"/>
  <c r="AT69" i="40"/>
  <c r="AT93" i="40" s="1"/>
  <c r="S64" i="40"/>
  <c r="S76" i="40" s="1"/>
  <c r="BA67" i="40"/>
  <c r="BA91" i="40" s="1"/>
  <c r="CM66" i="40"/>
  <c r="CM90" i="40" s="1"/>
  <c r="BB65" i="40"/>
  <c r="BB77" i="40" s="1"/>
  <c r="CQ68" i="40"/>
  <c r="CQ92" i="40" s="1"/>
  <c r="AQ67" i="40"/>
  <c r="AQ91" i="40" s="1"/>
  <c r="AN65" i="40"/>
  <c r="AN89" i="40" s="1"/>
  <c r="AY63" i="40"/>
  <c r="AY87" i="40" s="1"/>
  <c r="AC63" i="40"/>
  <c r="AC87" i="40" s="1"/>
  <c r="CV66" i="40"/>
  <c r="CV90" i="40" s="1"/>
  <c r="BV67" i="40"/>
  <c r="BV79" i="40" s="1"/>
  <c r="BT64" i="40"/>
  <c r="BT88" i="40" s="1"/>
  <c r="CE66" i="40"/>
  <c r="CE78" i="40" s="1"/>
  <c r="AW63" i="40"/>
  <c r="AW87" i="40" s="1"/>
  <c r="BK63" i="40"/>
  <c r="BK87" i="40" s="1"/>
  <c r="BZ69" i="40"/>
  <c r="BZ93" i="40" s="1"/>
  <c r="AG69" i="40"/>
  <c r="AG93" i="40" s="1"/>
  <c r="AI64" i="40"/>
  <c r="AI88" i="40" s="1"/>
  <c r="AY68" i="40"/>
  <c r="AY80" i="40" s="1"/>
  <c r="P65" i="40"/>
  <c r="P77" i="40" s="1"/>
  <c r="AH69" i="40"/>
  <c r="AH93" i="40" s="1"/>
  <c r="AD65" i="40"/>
  <c r="AD77" i="40" s="1"/>
  <c r="AX62" i="40"/>
  <c r="AX86" i="40" s="1"/>
  <c r="U68" i="40"/>
  <c r="U92" i="40" s="1"/>
  <c r="AJ67" i="40"/>
  <c r="AJ91" i="40" s="1"/>
  <c r="BI68" i="40"/>
  <c r="BI80" i="40" s="1"/>
  <c r="BA64" i="40"/>
  <c r="BA88" i="40" s="1"/>
  <c r="Z68" i="40"/>
  <c r="Z80" i="40" s="1"/>
  <c r="BE63" i="40"/>
  <c r="BE75" i="40" s="1"/>
  <c r="BF66" i="40"/>
  <c r="BF78" i="40" s="1"/>
  <c r="CJ69" i="40"/>
  <c r="O64" i="40"/>
  <c r="O76" i="40" s="1"/>
  <c r="CR66" i="40"/>
  <c r="CR90" i="40" s="1"/>
  <c r="AV64" i="40"/>
  <c r="AV88" i="40" s="1"/>
  <c r="CC65" i="40"/>
  <c r="CC89" i="40" s="1"/>
  <c r="CA63" i="40"/>
  <c r="CA75" i="40" s="1"/>
  <c r="AF67" i="40"/>
  <c r="AF91" i="40" s="1"/>
  <c r="Q69" i="40"/>
  <c r="Q81" i="40" s="1"/>
  <c r="CC64" i="40"/>
  <c r="CC88" i="40" s="1"/>
  <c r="BX64" i="40"/>
  <c r="BX88" i="40" s="1"/>
  <c r="BO62" i="40"/>
  <c r="BO74" i="40" s="1"/>
  <c r="AR62" i="40"/>
  <c r="AR74" i="40" s="1"/>
  <c r="AD64" i="40"/>
  <c r="AD76" i="40" s="1"/>
  <c r="Q67" i="40"/>
  <c r="Q79" i="40" s="1"/>
  <c r="BI65" i="40"/>
  <c r="BI89" i="40" s="1"/>
  <c r="BF68" i="40"/>
  <c r="BO66" i="40"/>
  <c r="BO90" i="40" s="1"/>
  <c r="BV65" i="40"/>
  <c r="BV89" i="40" s="1"/>
  <c r="O69" i="40"/>
  <c r="O93" i="40" s="1"/>
  <c r="AF64" i="40"/>
  <c r="AF88" i="40" s="1"/>
  <c r="BG66" i="40"/>
  <c r="BG78" i="40" s="1"/>
  <c r="AU69" i="40"/>
  <c r="AU93" i="40" s="1"/>
  <c r="BC68" i="40"/>
  <c r="BC92" i="40" s="1"/>
  <c r="AR69" i="40"/>
  <c r="AR81" i="40" s="1"/>
  <c r="AF65" i="40"/>
  <c r="AF77" i="40" s="1"/>
  <c r="U69" i="40"/>
  <c r="U93" i="40" s="1"/>
  <c r="BL68" i="40"/>
  <c r="BL92" i="40" s="1"/>
  <c r="BG69" i="40"/>
  <c r="BG93" i="40" s="1"/>
  <c r="S68" i="40"/>
  <c r="S80" i="40" s="1"/>
  <c r="CJ66" i="40"/>
  <c r="CJ90" i="40" s="1"/>
  <c r="BG68" i="40"/>
  <c r="BG80" i="40" s="1"/>
  <c r="AU67" i="40"/>
  <c r="AU91" i="40" s="1"/>
  <c r="AV63" i="40"/>
  <c r="AV87" i="40" s="1"/>
  <c r="CU68" i="40"/>
  <c r="CU92" i="40" s="1"/>
  <c r="BO63" i="40"/>
  <c r="BO87" i="40" s="1"/>
  <c r="CJ62" i="40"/>
  <c r="CJ74" i="40" s="1"/>
  <c r="AF69" i="40"/>
  <c r="AF93" i="40" s="1"/>
  <c r="BO64" i="40"/>
  <c r="BO88" i="40" s="1"/>
  <c r="BY69" i="40"/>
  <c r="BY81" i="40" s="1"/>
  <c r="BL66" i="40"/>
  <c r="BL90" i="40" s="1"/>
  <c r="BX68" i="40"/>
  <c r="BX92" i="40" s="1"/>
  <c r="CG62" i="40"/>
  <c r="CG74" i="40" s="1"/>
  <c r="CC67" i="40"/>
  <c r="BN64" i="40"/>
  <c r="BN88" i="40" s="1"/>
  <c r="AU63" i="40"/>
  <c r="AU87" i="40" s="1"/>
  <c r="S65" i="40"/>
  <c r="S89" i="40" s="1"/>
  <c r="CG67" i="40"/>
  <c r="CG79" i="40" s="1"/>
  <c r="AN62" i="40"/>
  <c r="AN86" i="40" s="1"/>
  <c r="BC66" i="40"/>
  <c r="BC78" i="40" s="1"/>
  <c r="J48" i="35"/>
  <c r="AF68" i="40"/>
  <c r="AF92" i="40" s="1"/>
  <c r="J46" i="35"/>
  <c r="L22" i="40"/>
  <c r="CA64" i="40"/>
  <c r="Q63" i="40"/>
  <c r="Q75" i="40" s="1"/>
  <c r="AV62" i="40"/>
  <c r="AV86" i="40" s="1"/>
  <c r="J49" i="35"/>
  <c r="CR63" i="40"/>
  <c r="Q65" i="40"/>
  <c r="Q89" i="40" s="1"/>
  <c r="AV69" i="40"/>
  <c r="AV93" i="40" s="1"/>
  <c r="U67" i="40"/>
  <c r="U91" i="40" s="1"/>
  <c r="AR67" i="40"/>
  <c r="AR91" i="40" s="1"/>
  <c r="Q64" i="40"/>
  <c r="Q88" i="40" s="1"/>
  <c r="AV66" i="40"/>
  <c r="AV90" i="40" s="1"/>
  <c r="C35" i="42"/>
  <c r="AI33" i="42"/>
  <c r="AI65" i="42" s="1"/>
  <c r="AB33" i="42"/>
  <c r="AG33" i="42"/>
  <c r="AG65" i="42" s="1"/>
  <c r="BT33" i="42"/>
  <c r="BT65" i="42" s="1"/>
  <c r="BJ33" i="42"/>
  <c r="BJ65" i="42" s="1"/>
  <c r="CR33" i="42"/>
  <c r="CR65" i="42" s="1"/>
  <c r="BV33" i="42"/>
  <c r="BV65" i="42" s="1"/>
  <c r="R33" i="42"/>
  <c r="R65" i="42" s="1"/>
  <c r="CH33" i="42"/>
  <c r="CH65" i="42" s="1"/>
  <c r="AZ33" i="42"/>
  <c r="AU33" i="42"/>
  <c r="CM33" i="42"/>
  <c r="CM65" i="42" s="1"/>
  <c r="CC33" i="42"/>
  <c r="CC65" i="42" s="1"/>
  <c r="CG33" i="42"/>
  <c r="CG65" i="42" s="1"/>
  <c r="CK33" i="42"/>
  <c r="CK65" i="42" s="1"/>
  <c r="AP33" i="42"/>
  <c r="AP65" i="42" s="1"/>
  <c r="BP33" i="42"/>
  <c r="BK33" i="42"/>
  <c r="AD33" i="42"/>
  <c r="AD65" i="42" s="1"/>
  <c r="BX33" i="42"/>
  <c r="BU33" i="42"/>
  <c r="BU65" i="42" s="1"/>
  <c r="BY33" i="42"/>
  <c r="BY65" i="42" s="1"/>
  <c r="BZ33" i="42"/>
  <c r="BZ65" i="42" s="1"/>
  <c r="T33" i="42"/>
  <c r="S33" i="42"/>
  <c r="S65" i="42" s="1"/>
  <c r="M87" i="40"/>
  <c r="M75" i="40"/>
  <c r="M93" i="40"/>
  <c r="M81" i="40"/>
  <c r="M89" i="40"/>
  <c r="M77" i="40"/>
  <c r="M92" i="40"/>
  <c r="M80" i="40"/>
  <c r="M91" i="40"/>
  <c r="M79" i="40"/>
  <c r="M90" i="40"/>
  <c r="M78" i="40"/>
  <c r="M88" i="40"/>
  <c r="M76" i="40"/>
  <c r="M74" i="40"/>
  <c r="O12" i="44"/>
  <c r="O12" i="41"/>
  <c r="O12" i="42"/>
  <c r="AB12" i="44"/>
  <c r="AB12" i="42"/>
  <c r="AB12" i="41"/>
  <c r="BC12" i="44"/>
  <c r="BC12" i="42"/>
  <c r="BC12" i="41"/>
  <c r="BQ12" i="44"/>
  <c r="BQ12" i="42"/>
  <c r="BQ12" i="41"/>
  <c r="BG12" i="44"/>
  <c r="BG12" i="42"/>
  <c r="BG12" i="41"/>
  <c r="AA12" i="44"/>
  <c r="AA12" i="42"/>
  <c r="AA12" i="41"/>
  <c r="BT12" i="44"/>
  <c r="BT12" i="42"/>
  <c r="BT12" i="41"/>
  <c r="CP12" i="44"/>
  <c r="CP12" i="42"/>
  <c r="CP12" i="41"/>
  <c r="CB12" i="44"/>
  <c r="CB12" i="42"/>
  <c r="CB12" i="41"/>
  <c r="BN12" i="42"/>
  <c r="BN12" i="44"/>
  <c r="BN12" i="41"/>
  <c r="AM12" i="44"/>
  <c r="AM12" i="41"/>
  <c r="AM12" i="42"/>
  <c r="AY12" i="44"/>
  <c r="AY12" i="42"/>
  <c r="AY12" i="41"/>
  <c r="BB12" i="44"/>
  <c r="BB12" i="42"/>
  <c r="BB12" i="41"/>
  <c r="BU12" i="44"/>
  <c r="BU12" i="42"/>
  <c r="BU12" i="41"/>
  <c r="CH12" i="44"/>
  <c r="CH12" i="42"/>
  <c r="CH12" i="41"/>
  <c r="CA12" i="44"/>
  <c r="CA12" i="42"/>
  <c r="CA12" i="41"/>
  <c r="CF12" i="44"/>
  <c r="CF12" i="42"/>
  <c r="CF12" i="41"/>
  <c r="BM12" i="44"/>
  <c r="BM12" i="42"/>
  <c r="BM12" i="41"/>
  <c r="T12" i="44"/>
  <c r="T12" i="42"/>
  <c r="T12" i="41"/>
  <c r="BX12" i="44"/>
  <c r="BX12" i="41"/>
  <c r="BX12" i="42"/>
  <c r="CE12" i="44"/>
  <c r="CE12" i="42"/>
  <c r="CE12" i="41"/>
  <c r="AV12" i="44"/>
  <c r="AV12" i="42"/>
  <c r="AV12" i="41"/>
  <c r="BA12" i="44"/>
  <c r="BA12" i="42"/>
  <c r="BA12" i="41"/>
  <c r="BE12" i="44"/>
  <c r="BE12" i="42"/>
  <c r="BE12" i="41"/>
  <c r="BV12" i="44"/>
  <c r="BV12" i="42"/>
  <c r="BV12" i="41"/>
  <c r="BD12" i="44"/>
  <c r="BD12" i="42"/>
  <c r="BD12" i="41"/>
  <c r="AO12" i="44"/>
  <c r="AO12" i="42"/>
  <c r="AO12" i="41"/>
  <c r="AT12" i="44"/>
  <c r="AT12" i="42"/>
  <c r="AT12" i="41"/>
  <c r="AX12" i="44"/>
  <c r="AX12" i="42"/>
  <c r="AX12" i="41"/>
  <c r="CO12" i="44"/>
  <c r="CO12" i="42"/>
  <c r="CO12" i="41"/>
  <c r="BW12" i="44"/>
  <c r="BW12" i="42"/>
  <c r="BW12" i="41"/>
  <c r="AL12" i="42"/>
  <c r="AL12" i="44"/>
  <c r="AL12" i="41"/>
  <c r="BF12" i="44"/>
  <c r="BF12" i="42"/>
  <c r="BF12" i="41"/>
  <c r="V12" i="44"/>
  <c r="V12" i="42"/>
  <c r="V12" i="41"/>
  <c r="AZ12" i="44"/>
  <c r="AZ12" i="42"/>
  <c r="AZ12" i="41"/>
  <c r="BP12" i="44"/>
  <c r="BP12" i="42"/>
  <c r="BP12" i="41"/>
  <c r="AG12" i="44"/>
  <c r="AG12" i="42"/>
  <c r="AG12" i="41"/>
  <c r="AQ12" i="44"/>
  <c r="AQ12" i="42"/>
  <c r="AQ12" i="41"/>
  <c r="BH12" i="44"/>
  <c r="BH12" i="42"/>
  <c r="BH12" i="41"/>
  <c r="AI12" i="44"/>
  <c r="AI12" i="42"/>
  <c r="AI12" i="41"/>
  <c r="BR12" i="42"/>
  <c r="BR12" i="44"/>
  <c r="BR12" i="41"/>
  <c r="AK12" i="44"/>
  <c r="AK12" i="42"/>
  <c r="AK12" i="41"/>
  <c r="CI12" i="44"/>
  <c r="CI12" i="41"/>
  <c r="CI12" i="42"/>
  <c r="CU12" i="44"/>
  <c r="CU12" i="42"/>
  <c r="CU12" i="41"/>
  <c r="BK12" i="44"/>
  <c r="BK12" i="42"/>
  <c r="BK12" i="41"/>
  <c r="Y12" i="44"/>
  <c r="Y12" i="42"/>
  <c r="Y12" i="41"/>
  <c r="BY12" i="44"/>
  <c r="BY12" i="42"/>
  <c r="BY12" i="41"/>
  <c r="AH12" i="44"/>
  <c r="AH12" i="42"/>
  <c r="AH12" i="41"/>
  <c r="BI12" i="44"/>
  <c r="BI12" i="42"/>
  <c r="BI12" i="41"/>
  <c r="CC12" i="44"/>
  <c r="CC12" i="42"/>
  <c r="CC12" i="41"/>
  <c r="CG12" i="44"/>
  <c r="CG12" i="42"/>
  <c r="CG12" i="41"/>
  <c r="AF12" i="44"/>
  <c r="AF12" i="42"/>
  <c r="AF12" i="41"/>
  <c r="CQ12" i="44"/>
  <c r="CQ12" i="42"/>
  <c r="CQ12" i="41"/>
  <c r="BL12" i="44"/>
  <c r="BL12" i="42"/>
  <c r="BL12" i="41"/>
  <c r="AC12" i="44"/>
  <c r="AC12" i="42"/>
  <c r="AC12" i="41"/>
  <c r="Q12" i="44"/>
  <c r="Q12" i="42"/>
  <c r="Q12" i="41"/>
  <c r="CL12" i="42"/>
  <c r="CL12" i="44"/>
  <c r="CL12" i="41"/>
  <c r="S12" i="44"/>
  <c r="S12" i="42"/>
  <c r="S12" i="41"/>
  <c r="CT12" i="42"/>
  <c r="CT12" i="44"/>
  <c r="CT12" i="41"/>
  <c r="AD12" i="44"/>
  <c r="AD12" i="42"/>
  <c r="AD12" i="41"/>
  <c r="BS12" i="44"/>
  <c r="BS12" i="41"/>
  <c r="BS12" i="42"/>
  <c r="AN12" i="44"/>
  <c r="AN12" i="42"/>
  <c r="AN12" i="41"/>
  <c r="AP12" i="44"/>
  <c r="AP12" i="42"/>
  <c r="AP12" i="41"/>
  <c r="AU12" i="44"/>
  <c r="AU12" i="41"/>
  <c r="AU12" i="42"/>
  <c r="Z12" i="44"/>
  <c r="Z12" i="42"/>
  <c r="Z12" i="41"/>
  <c r="CR12" i="44"/>
  <c r="CR12" i="42"/>
  <c r="CR12" i="41"/>
  <c r="CV12" i="44"/>
  <c r="CV12" i="42"/>
  <c r="CV12" i="41"/>
  <c r="R12" i="44"/>
  <c r="R12" i="42"/>
  <c r="R12" i="41"/>
  <c r="AS12" i="44"/>
  <c r="AS12" i="42"/>
  <c r="AS12" i="41"/>
  <c r="AW12" i="44"/>
  <c r="AW12" i="42"/>
  <c r="AW12" i="41"/>
  <c r="U12" i="44"/>
  <c r="U12" i="42"/>
  <c r="U12" i="41"/>
  <c r="P12" i="44"/>
  <c r="P12" i="42"/>
  <c r="P12" i="41"/>
  <c r="BJ12" i="44"/>
  <c r="BJ12" i="42"/>
  <c r="BJ12" i="41"/>
  <c r="CM12" i="44"/>
  <c r="CM12" i="42"/>
  <c r="CM12" i="41"/>
  <c r="BO12" i="44"/>
  <c r="BO12" i="42"/>
  <c r="BO12" i="41"/>
  <c r="CJ12" i="44"/>
  <c r="CJ12" i="42"/>
  <c r="CJ12" i="41"/>
  <c r="AJ12" i="44"/>
  <c r="AJ12" i="42"/>
  <c r="AJ12" i="41"/>
  <c r="CN12" i="44"/>
  <c r="CN12" i="42"/>
  <c r="CN12" i="41"/>
  <c r="L12" i="44"/>
  <c r="L12" i="42"/>
  <c r="L12" i="41"/>
  <c r="CD12" i="44"/>
  <c r="CD12" i="42"/>
  <c r="CD12" i="41"/>
  <c r="N12" i="44"/>
  <c r="N12" i="42"/>
  <c r="N12" i="41"/>
  <c r="AR12" i="44"/>
  <c r="AR12" i="42"/>
  <c r="AR12" i="41"/>
  <c r="X12" i="44"/>
  <c r="X12" i="42"/>
  <c r="X12" i="41"/>
  <c r="CK12" i="44"/>
  <c r="CK12" i="42"/>
  <c r="CK12" i="41"/>
  <c r="AE12" i="44"/>
  <c r="AE12" i="41"/>
  <c r="AE12" i="42"/>
  <c r="W12" i="44"/>
  <c r="W12" i="42"/>
  <c r="W12" i="41"/>
  <c r="M12" i="44"/>
  <c r="M12" i="42"/>
  <c r="M12" i="41"/>
  <c r="CS12" i="44"/>
  <c r="CS12" i="42"/>
  <c r="CS12" i="41"/>
  <c r="BZ12" i="44"/>
  <c r="BZ12" i="42"/>
  <c r="BZ12" i="41"/>
  <c r="BY12" i="16"/>
  <c r="BY12" i="37"/>
  <c r="AF12" i="37"/>
  <c r="AF12" i="16"/>
  <c r="R12" i="37"/>
  <c r="R12" i="16"/>
  <c r="AS12" i="16"/>
  <c r="AS12" i="37"/>
  <c r="AW12" i="37"/>
  <c r="AW12" i="16"/>
  <c r="U12" i="16"/>
  <c r="U12" i="37"/>
  <c r="P12" i="37"/>
  <c r="P12" i="16"/>
  <c r="BJ12" i="37"/>
  <c r="BJ12" i="16"/>
  <c r="CM12" i="16"/>
  <c r="CM12" i="37"/>
  <c r="BO12" i="16"/>
  <c r="BO12" i="37"/>
  <c r="CJ12" i="37"/>
  <c r="CJ12" i="16"/>
  <c r="AJ12" i="16"/>
  <c r="AJ12" i="37"/>
  <c r="CN12" i="16"/>
  <c r="CN12" i="37"/>
  <c r="CQ12" i="37"/>
  <c r="CQ12" i="16"/>
  <c r="CD12" i="37"/>
  <c r="CD12" i="16"/>
  <c r="N12" i="37"/>
  <c r="N12" i="16"/>
  <c r="AR12" i="16"/>
  <c r="AR12" i="37"/>
  <c r="X12" i="37"/>
  <c r="X12" i="16"/>
  <c r="CK12" i="37"/>
  <c r="CK12" i="16"/>
  <c r="AE12" i="37"/>
  <c r="AE12" i="16"/>
  <c r="W12" i="37"/>
  <c r="W12" i="16"/>
  <c r="M12" i="16"/>
  <c r="M12" i="37"/>
  <c r="CS12" i="37"/>
  <c r="CS12" i="16"/>
  <c r="BZ12" i="37"/>
  <c r="BZ12" i="16"/>
  <c r="CG12" i="16"/>
  <c r="CG12" i="37"/>
  <c r="O12" i="37"/>
  <c r="O12" i="16"/>
  <c r="AB12" i="16"/>
  <c r="AB12" i="37"/>
  <c r="BC12" i="37"/>
  <c r="BC12" i="16"/>
  <c r="BQ12" i="16"/>
  <c r="BQ12" i="37"/>
  <c r="BG12" i="16"/>
  <c r="BG12" i="37"/>
  <c r="AA12" i="16"/>
  <c r="AA12" i="37"/>
  <c r="BT12" i="37"/>
  <c r="BT12" i="16"/>
  <c r="CP12" i="37"/>
  <c r="CP12" i="16"/>
  <c r="CB12" i="37"/>
  <c r="CB12" i="16"/>
  <c r="BN12" i="37"/>
  <c r="BN12" i="16"/>
  <c r="AM12" i="37"/>
  <c r="AM12" i="16"/>
  <c r="BK12" i="37"/>
  <c r="BK12" i="16"/>
  <c r="BI12" i="16"/>
  <c r="BI12" i="37"/>
  <c r="L12" i="37"/>
  <c r="L12" i="16"/>
  <c r="AY12" i="16"/>
  <c r="AY12" i="37"/>
  <c r="BB12" i="37"/>
  <c r="BB12" i="16"/>
  <c r="BU12" i="37"/>
  <c r="BU12" i="16"/>
  <c r="CH12" i="37"/>
  <c r="CH12" i="16"/>
  <c r="CA12" i="37"/>
  <c r="CA12" i="16"/>
  <c r="CF12" i="16"/>
  <c r="CF12" i="37"/>
  <c r="BM12" i="37"/>
  <c r="BM12" i="16"/>
  <c r="T12" i="16"/>
  <c r="T12" i="37"/>
  <c r="BX12" i="16"/>
  <c r="BX12" i="37"/>
  <c r="CE12" i="16"/>
  <c r="CE12" i="37"/>
  <c r="AV12" i="37"/>
  <c r="AV12" i="16"/>
  <c r="AH12" i="37"/>
  <c r="AH12" i="16"/>
  <c r="AC12" i="16"/>
  <c r="AC12" i="37"/>
  <c r="BA12" i="16"/>
  <c r="BA12" i="37"/>
  <c r="BE12" i="37"/>
  <c r="BE12" i="16"/>
  <c r="BV12" i="37"/>
  <c r="BV12" i="16"/>
  <c r="BD12" i="37"/>
  <c r="BD12" i="16"/>
  <c r="AO12" i="37"/>
  <c r="AO12" i="16"/>
  <c r="AT12" i="37"/>
  <c r="AT12" i="16"/>
  <c r="AX12" i="37"/>
  <c r="AX12" i="16"/>
  <c r="CO12" i="16"/>
  <c r="CO12" i="37"/>
  <c r="BW12" i="16"/>
  <c r="BW12" i="37"/>
  <c r="AL12" i="37"/>
  <c r="AL12" i="16"/>
  <c r="BF12" i="37"/>
  <c r="BF12" i="16"/>
  <c r="CV12" i="16"/>
  <c r="CV12" i="37"/>
  <c r="CC12" i="37"/>
  <c r="CC12" i="16"/>
  <c r="V12" i="37"/>
  <c r="V12" i="16"/>
  <c r="AZ12" i="16"/>
  <c r="AZ12" i="37"/>
  <c r="BP12" i="16"/>
  <c r="BP12" i="37"/>
  <c r="AG12" i="37"/>
  <c r="AG12" i="16"/>
  <c r="AQ12" i="16"/>
  <c r="AQ12" i="37"/>
  <c r="BH12" i="16"/>
  <c r="BH12" i="37"/>
  <c r="AI12" i="16"/>
  <c r="AI12" i="37"/>
  <c r="BR12" i="37"/>
  <c r="BR12" i="16"/>
  <c r="AK12" i="16"/>
  <c r="AK12" i="37"/>
  <c r="CI12" i="37"/>
  <c r="CI12" i="16"/>
  <c r="CU12" i="16"/>
  <c r="CU12" i="37"/>
  <c r="Y12" i="37"/>
  <c r="Y12" i="16"/>
  <c r="BL12" i="37"/>
  <c r="BL12" i="16"/>
  <c r="Q12" i="37"/>
  <c r="Q12" i="16"/>
  <c r="CL12" i="37"/>
  <c r="CL12" i="16"/>
  <c r="S12" i="16"/>
  <c r="S12" i="37"/>
  <c r="CT12" i="37"/>
  <c r="CT12" i="16"/>
  <c r="AD12" i="37"/>
  <c r="AD12" i="16"/>
  <c r="BS12" i="37"/>
  <c r="BS12" i="16"/>
  <c r="AN12" i="37"/>
  <c r="AN12" i="16"/>
  <c r="AP12" i="37"/>
  <c r="AP12" i="16"/>
  <c r="AU12" i="37"/>
  <c r="AU12" i="16"/>
  <c r="Z12" i="37"/>
  <c r="Z12" i="16"/>
  <c r="CR12" i="37"/>
  <c r="CR12" i="16"/>
  <c r="AG12" i="32"/>
  <c r="CU12" i="32"/>
  <c r="CC12" i="32"/>
  <c r="BP12" i="32"/>
  <c r="AK12" i="32"/>
  <c r="BK12" i="32"/>
  <c r="CG12" i="32"/>
  <c r="Q12" i="32"/>
  <c r="CL12" i="32"/>
  <c r="S12" i="32"/>
  <c r="CT12" i="32"/>
  <c r="AD12" i="32"/>
  <c r="BS12" i="32"/>
  <c r="AN12" i="32"/>
  <c r="AP12" i="32"/>
  <c r="AU12" i="32"/>
  <c r="Z12" i="32"/>
  <c r="CR12" i="32"/>
  <c r="AZ12" i="32"/>
  <c r="AI12" i="32"/>
  <c r="BY12" i="32"/>
  <c r="AF12" i="32"/>
  <c r="R12" i="32"/>
  <c r="AS12" i="32"/>
  <c r="AW12" i="32"/>
  <c r="U12" i="32"/>
  <c r="P12" i="32"/>
  <c r="BJ12" i="32"/>
  <c r="CM12" i="32"/>
  <c r="BO12" i="32"/>
  <c r="CJ12" i="32"/>
  <c r="AJ12" i="32"/>
  <c r="CN12" i="32"/>
  <c r="CI12" i="32"/>
  <c r="Y12" i="32"/>
  <c r="BL12" i="32"/>
  <c r="CD12" i="32"/>
  <c r="N12" i="32"/>
  <c r="AR12" i="32"/>
  <c r="X12" i="32"/>
  <c r="CK12" i="32"/>
  <c r="AE12" i="32"/>
  <c r="W12" i="32"/>
  <c r="M12" i="32"/>
  <c r="CS12" i="32"/>
  <c r="BZ12" i="32"/>
  <c r="BR12" i="32"/>
  <c r="AH12" i="32"/>
  <c r="AC12" i="32"/>
  <c r="O12" i="32"/>
  <c r="AB12" i="32"/>
  <c r="BC12" i="32"/>
  <c r="BQ12" i="32"/>
  <c r="BG12" i="32"/>
  <c r="AA12" i="32"/>
  <c r="BT12" i="32"/>
  <c r="CP12" i="32"/>
  <c r="CB12" i="32"/>
  <c r="BN12" i="32"/>
  <c r="AM12" i="32"/>
  <c r="BH12" i="32"/>
  <c r="BI12" i="32"/>
  <c r="AY12" i="32"/>
  <c r="BB12" i="32"/>
  <c r="BU12" i="32"/>
  <c r="CH12" i="32"/>
  <c r="CA12" i="32"/>
  <c r="CF12" i="32"/>
  <c r="BM12" i="32"/>
  <c r="T12" i="32"/>
  <c r="BX12" i="32"/>
  <c r="CE12" i="32"/>
  <c r="AV12" i="32"/>
  <c r="CV12" i="32"/>
  <c r="V12" i="32"/>
  <c r="AQ12" i="32"/>
  <c r="CQ12" i="32"/>
  <c r="BA12" i="32"/>
  <c r="BE12" i="32"/>
  <c r="BV12" i="32"/>
  <c r="BD12" i="32"/>
  <c r="AO12" i="32"/>
  <c r="AT12" i="32"/>
  <c r="AX12" i="32"/>
  <c r="CO12" i="32"/>
  <c r="BW12" i="32"/>
  <c r="AL12" i="32"/>
  <c r="BF12" i="32"/>
  <c r="AC250" i="23"/>
  <c r="G45" i="9"/>
  <c r="L12" i="32"/>
  <c r="AO12" i="40"/>
  <c r="CO12" i="40"/>
  <c r="AL12" i="40"/>
  <c r="Q12" i="40"/>
  <c r="CL12" i="40"/>
  <c r="AG12" i="40"/>
  <c r="AQ12" i="40"/>
  <c r="BH12" i="40"/>
  <c r="AI12" i="40"/>
  <c r="BR12" i="40"/>
  <c r="CE12" i="40"/>
  <c r="BD12" i="40"/>
  <c r="AT12" i="40"/>
  <c r="AX12" i="40"/>
  <c r="BF12" i="40"/>
  <c r="R12" i="40"/>
  <c r="AS12" i="40"/>
  <c r="BW12" i="40"/>
  <c r="BX12" i="40"/>
  <c r="CN12" i="40"/>
  <c r="AV12" i="40"/>
  <c r="L12" i="40"/>
  <c r="CD12" i="40"/>
  <c r="N12" i="40"/>
  <c r="AH12" i="40"/>
  <c r="BI12" i="40"/>
  <c r="CC12" i="40"/>
  <c r="CG12" i="40"/>
  <c r="AF12" i="40"/>
  <c r="AK12" i="40"/>
  <c r="CI12" i="40"/>
  <c r="CU12" i="40"/>
  <c r="O12" i="40"/>
  <c r="AB12" i="40"/>
  <c r="BC12" i="40"/>
  <c r="S12" i="40"/>
  <c r="CT12" i="40"/>
  <c r="AD12" i="40"/>
  <c r="BS12" i="40"/>
  <c r="AN12" i="40"/>
  <c r="AP12" i="40"/>
  <c r="CQ12" i="40"/>
  <c r="BL12" i="40"/>
  <c r="AC12" i="40"/>
  <c r="AY12" i="40"/>
  <c r="BB12" i="40"/>
  <c r="BU12" i="40"/>
  <c r="AW12" i="40"/>
  <c r="U12" i="40"/>
  <c r="P12" i="40"/>
  <c r="BJ12" i="40"/>
  <c r="CM12" i="40"/>
  <c r="BO12" i="40"/>
  <c r="AU12" i="40"/>
  <c r="Z12" i="40"/>
  <c r="CR12" i="40"/>
  <c r="BA12" i="40"/>
  <c r="BE12" i="40"/>
  <c r="BV12" i="40"/>
  <c r="AR12" i="40"/>
  <c r="X12" i="40"/>
  <c r="CK12" i="40"/>
  <c r="AE12" i="40"/>
  <c r="W12" i="40"/>
  <c r="M12" i="40"/>
  <c r="CJ12" i="40"/>
  <c r="AJ12" i="40"/>
  <c r="V12" i="40"/>
  <c r="AZ12" i="40"/>
  <c r="BP12" i="40"/>
  <c r="BQ12" i="40"/>
  <c r="BG12" i="40"/>
  <c r="AA12" i="40"/>
  <c r="BT12" i="40"/>
  <c r="CP12" i="40"/>
  <c r="CB12" i="40"/>
  <c r="CS12" i="40"/>
  <c r="BZ12" i="40"/>
  <c r="BK12" i="40"/>
  <c r="Y12" i="40"/>
  <c r="BY12" i="40"/>
  <c r="CH12" i="40"/>
  <c r="CA12" i="40"/>
  <c r="CF12" i="40"/>
  <c r="BM12" i="40"/>
  <c r="T12" i="40"/>
  <c r="BN12" i="40"/>
  <c r="AM12" i="40"/>
  <c r="CV12" i="35"/>
  <c r="CV12" i="40"/>
  <c r="CV12" i="9"/>
  <c r="CV12" i="24"/>
  <c r="CC12" i="9"/>
  <c r="CC12" i="35"/>
  <c r="CC12" i="24"/>
  <c r="BM12" i="9"/>
  <c r="BM12" i="35"/>
  <c r="BM12" i="24"/>
  <c r="CA12" i="9"/>
  <c r="CA12" i="35"/>
  <c r="CA12" i="24"/>
  <c r="AB12" i="24"/>
  <c r="AB12" i="9"/>
  <c r="AB12" i="35"/>
  <c r="AM12" i="9"/>
  <c r="AM12" i="35"/>
  <c r="AM12" i="24"/>
  <c r="BO12" i="9"/>
  <c r="BO12" i="35"/>
  <c r="BO12" i="24"/>
  <c r="Y12" i="9"/>
  <c r="Y12" i="35"/>
  <c r="Y12" i="24"/>
  <c r="CS12" i="9"/>
  <c r="CS12" i="35"/>
  <c r="CS12" i="24"/>
  <c r="AZ12" i="24"/>
  <c r="AZ12" i="9"/>
  <c r="AZ12" i="35"/>
  <c r="AO12" i="24"/>
  <c r="AO12" i="9"/>
  <c r="AO12" i="35"/>
  <c r="BZ12" i="9"/>
  <c r="BZ12" i="35"/>
  <c r="BZ12" i="24"/>
  <c r="AS12" i="9"/>
  <c r="AS12" i="35"/>
  <c r="AS12" i="24"/>
  <c r="BT12" i="24"/>
  <c r="BT12" i="9"/>
  <c r="BT12" i="35"/>
  <c r="BI12" i="9"/>
  <c r="BI12" i="35"/>
  <c r="BI12" i="24"/>
  <c r="AQ12" i="9"/>
  <c r="AQ12" i="35"/>
  <c r="AQ12" i="24"/>
  <c r="O12" i="9"/>
  <c r="O12" i="35"/>
  <c r="O12" i="24"/>
  <c r="P12" i="9"/>
  <c r="P12" i="35"/>
  <c r="P12" i="24"/>
  <c r="N12" i="9"/>
  <c r="N12" i="35"/>
  <c r="N12" i="24"/>
  <c r="BF12" i="35"/>
  <c r="BF12" i="24"/>
  <c r="BF12" i="9"/>
  <c r="AR12" i="9"/>
  <c r="AR12" i="35"/>
  <c r="AR12" i="24"/>
  <c r="BR12" i="9"/>
  <c r="BR12" i="35"/>
  <c r="BR12" i="24"/>
  <c r="CN12" i="9"/>
  <c r="CN12" i="35"/>
  <c r="CN12" i="24"/>
  <c r="CU12" i="9"/>
  <c r="CU12" i="35"/>
  <c r="CU12" i="24"/>
  <c r="CK12" i="24"/>
  <c r="CK12" i="9"/>
  <c r="CK12" i="35"/>
  <c r="M12" i="9"/>
  <c r="M12" i="35"/>
  <c r="M12" i="24"/>
  <c r="BH12" i="9"/>
  <c r="BH12" i="35"/>
  <c r="BH12" i="24"/>
  <c r="CD12" i="24"/>
  <c r="CD12" i="9"/>
  <c r="CD12" i="35"/>
  <c r="BW12" i="9"/>
  <c r="BW12" i="35"/>
  <c r="BW12" i="24"/>
  <c r="W12" i="9"/>
  <c r="W12" i="35"/>
  <c r="W12" i="24"/>
  <c r="CF12" i="24"/>
  <c r="CF12" i="9"/>
  <c r="CF12" i="35"/>
  <c r="BL12" i="24"/>
  <c r="BL12" i="9"/>
  <c r="BL12" i="35"/>
  <c r="CJ12" i="9"/>
  <c r="CJ12" i="35"/>
  <c r="CJ12" i="24"/>
  <c r="BC12" i="24"/>
  <c r="BC12" i="9"/>
  <c r="BC12" i="35"/>
  <c r="CE12" i="35"/>
  <c r="CE12" i="24"/>
  <c r="CE12" i="9"/>
  <c r="AX12" i="24"/>
  <c r="AX12" i="9"/>
  <c r="AX12" i="35"/>
  <c r="BD12" i="9"/>
  <c r="BD12" i="35"/>
  <c r="BD12" i="24"/>
  <c r="AU12" i="24"/>
  <c r="AU12" i="35"/>
  <c r="AU12" i="9"/>
  <c r="CB12" i="24"/>
  <c r="CB12" i="9"/>
  <c r="CB12" i="35"/>
  <c r="AJ12" i="9"/>
  <c r="AJ12" i="35"/>
  <c r="AJ12" i="24"/>
  <c r="X12" i="9"/>
  <c r="X12" i="35"/>
  <c r="X12" i="24"/>
  <c r="AD12" i="9"/>
  <c r="AD12" i="35"/>
  <c r="AD12" i="24"/>
  <c r="BP12" i="24"/>
  <c r="BP12" i="35"/>
  <c r="BP12" i="9"/>
  <c r="AV12" i="9"/>
  <c r="AV12" i="35"/>
  <c r="AV12" i="24"/>
  <c r="L12" i="9"/>
  <c r="L12" i="35"/>
  <c r="L12" i="24"/>
  <c r="S12" i="9"/>
  <c r="S12" i="35"/>
  <c r="S12" i="24"/>
  <c r="BV12" i="35"/>
  <c r="BV12" i="24"/>
  <c r="BV12" i="9"/>
  <c r="BU12" i="24"/>
  <c r="BU12" i="9"/>
  <c r="BU12" i="35"/>
  <c r="CR12" i="9"/>
  <c r="CR12" i="35"/>
  <c r="CR12" i="24"/>
  <c r="AK12" i="9"/>
  <c r="AK12" i="35"/>
  <c r="AK12" i="24"/>
  <c r="CM12" i="9"/>
  <c r="CM12" i="35"/>
  <c r="CM12" i="24"/>
  <c r="BS12" i="9"/>
  <c r="BS12" i="35"/>
  <c r="BS12" i="24"/>
  <c r="CQ12" i="9"/>
  <c r="CQ12" i="35"/>
  <c r="CQ12" i="24"/>
  <c r="BK12" i="24"/>
  <c r="BK12" i="9"/>
  <c r="BK12" i="35"/>
  <c r="BG12" i="35"/>
  <c r="BG12" i="24"/>
  <c r="BG12" i="9"/>
  <c r="AG12" i="35"/>
  <c r="AG12" i="24"/>
  <c r="AG12" i="9"/>
  <c r="CP12" i="24"/>
  <c r="CP12" i="9"/>
  <c r="CP12" i="35"/>
  <c r="Q12" i="24"/>
  <c r="Q12" i="35"/>
  <c r="Q12" i="9"/>
  <c r="CH12" i="24"/>
  <c r="CH12" i="9"/>
  <c r="CH12" i="35"/>
  <c r="V12" i="9"/>
  <c r="V12" i="35"/>
  <c r="V12" i="24"/>
  <c r="CT12" i="9"/>
  <c r="CT12" i="35"/>
  <c r="CT12" i="24"/>
  <c r="AA12" i="9"/>
  <c r="AA12" i="35"/>
  <c r="AA12" i="24"/>
  <c r="BB12" i="35"/>
  <c r="BB12" i="9"/>
  <c r="BB12" i="24"/>
  <c r="AW12" i="35"/>
  <c r="AW12" i="9"/>
  <c r="AW12" i="24"/>
  <c r="R12" i="9"/>
  <c r="R12" i="35"/>
  <c r="R12" i="24"/>
  <c r="CO12" i="9"/>
  <c r="CO12" i="35"/>
  <c r="CO12" i="24"/>
  <c r="AF12" i="35"/>
  <c r="AF12" i="24"/>
  <c r="AF12" i="9"/>
  <c r="BN12" i="9"/>
  <c r="BN12" i="35"/>
  <c r="BN12" i="24"/>
  <c r="BX12" i="9"/>
  <c r="BX12" i="35"/>
  <c r="BX12" i="24"/>
  <c r="AL12" i="24"/>
  <c r="AL12" i="9"/>
  <c r="AL12" i="35"/>
  <c r="CG12" i="24"/>
  <c r="CG12" i="9"/>
  <c r="CG12" i="35"/>
  <c r="AT12" i="24"/>
  <c r="AT12" i="35"/>
  <c r="AT12" i="9"/>
  <c r="AE12" i="9"/>
  <c r="AE12" i="35"/>
  <c r="AE12" i="24"/>
  <c r="U12" i="24"/>
  <c r="U12" i="9"/>
  <c r="U12" i="35"/>
  <c r="T12" i="24"/>
  <c r="T12" i="9"/>
  <c r="T12" i="35"/>
  <c r="AY12" i="9"/>
  <c r="AY12" i="35"/>
  <c r="AY12" i="24"/>
  <c r="AC12" i="9"/>
  <c r="AC12" i="35"/>
  <c r="AC12" i="24"/>
  <c r="BE12" i="9"/>
  <c r="BE12" i="35"/>
  <c r="BE12" i="24"/>
  <c r="BA12" i="9"/>
  <c r="BA12" i="35"/>
  <c r="BA12" i="24"/>
  <c r="BY12" i="9"/>
  <c r="BY12" i="35"/>
  <c r="BY12" i="24"/>
  <c r="CL12" i="35"/>
  <c r="CL12" i="24"/>
  <c r="CL12" i="9"/>
  <c r="BQ12" i="24"/>
  <c r="BQ12" i="9"/>
  <c r="BQ12" i="35"/>
  <c r="CI12" i="24"/>
  <c r="CI12" i="9"/>
  <c r="CI12" i="35"/>
  <c r="AI12" i="9"/>
  <c r="AI12" i="35"/>
  <c r="AI12" i="24"/>
  <c r="BJ12" i="9"/>
  <c r="BJ12" i="35"/>
  <c r="BJ12" i="24"/>
  <c r="AN12" i="9"/>
  <c r="AN12" i="24"/>
  <c r="AN12" i="35"/>
  <c r="Z12" i="24"/>
  <c r="Z12" i="35"/>
  <c r="Z12" i="9"/>
  <c r="AP12" i="9"/>
  <c r="AP12" i="35"/>
  <c r="AP12" i="24"/>
  <c r="AH12" i="24"/>
  <c r="AH12" i="9"/>
  <c r="AH12" i="35"/>
  <c r="CV7" i="24"/>
  <c r="CV8" i="24"/>
  <c r="CV9" i="24"/>
  <c r="AR36" i="40" l="1"/>
  <c r="AS62" i="40"/>
  <c r="AS74" i="40" s="1"/>
  <c r="AQ31" i="13"/>
  <c r="AQ36" i="40"/>
  <c r="M102" i="23"/>
  <c r="M103" i="23" s="1"/>
  <c r="M135" i="13" s="1"/>
  <c r="V102" i="23"/>
  <c r="W102" i="23"/>
  <c r="L131" i="13"/>
  <c r="L102" i="23"/>
  <c r="Y138" i="13"/>
  <c r="Y143" i="13"/>
  <c r="Y142" i="13"/>
  <c r="U138" i="13"/>
  <c r="U143" i="13"/>
  <c r="U142" i="13"/>
  <c r="N143" i="13"/>
  <c r="N138" i="13"/>
  <c r="N142" i="13"/>
  <c r="Q143" i="13"/>
  <c r="Q138" i="13"/>
  <c r="Q142" i="13"/>
  <c r="W138" i="13"/>
  <c r="W143" i="13"/>
  <c r="W142" i="13"/>
  <c r="M138" i="13"/>
  <c r="M143" i="13"/>
  <c r="M142" i="13"/>
  <c r="AD143" i="13"/>
  <c r="AD138" i="13"/>
  <c r="AD142" i="13"/>
  <c r="S138" i="13"/>
  <c r="S143" i="13"/>
  <c r="S142" i="13"/>
  <c r="AB143" i="13"/>
  <c r="AB138" i="13"/>
  <c r="AB142" i="13"/>
  <c r="AF143" i="13"/>
  <c r="AF138" i="13"/>
  <c r="AF142" i="13"/>
  <c r="Z143" i="13"/>
  <c r="Z138" i="13"/>
  <c r="Z142" i="13"/>
  <c r="O143" i="13"/>
  <c r="O138" i="13"/>
  <c r="O142" i="13"/>
  <c r="T138" i="13"/>
  <c r="T143" i="13"/>
  <c r="T142" i="13"/>
  <c r="AT62" i="40"/>
  <c r="AT74" i="40" s="1"/>
  <c r="V138" i="13"/>
  <c r="V143" i="13"/>
  <c r="V142" i="13"/>
  <c r="AA138" i="13"/>
  <c r="AA143" i="13"/>
  <c r="AA142" i="13"/>
  <c r="R143" i="13"/>
  <c r="R138" i="13"/>
  <c r="R142" i="13"/>
  <c r="AR31" i="13"/>
  <c r="AE143" i="13"/>
  <c r="AE138" i="13"/>
  <c r="AE142" i="13"/>
  <c r="L143" i="13"/>
  <c r="L138" i="13"/>
  <c r="L142" i="13"/>
  <c r="AC143" i="13"/>
  <c r="AC138" i="13"/>
  <c r="AC142" i="13"/>
  <c r="X138" i="13"/>
  <c r="X143" i="13"/>
  <c r="X142" i="13"/>
  <c r="P143" i="13"/>
  <c r="P138" i="13"/>
  <c r="P142" i="13"/>
  <c r="AS143" i="13"/>
  <c r="P242" i="13" a="1"/>
  <c r="P242" i="13" s="1"/>
  <c r="P274" i="13" s="1"/>
  <c r="AU68" i="40"/>
  <c r="AU92" i="40" s="1"/>
  <c r="CA242" i="13" a="1"/>
  <c r="CA242" i="13" s="1"/>
  <c r="CA274" i="13" s="1"/>
  <c r="CM143" i="13"/>
  <c r="CM138" i="13"/>
  <c r="CM142" i="13"/>
  <c r="CF242" i="13" a="1"/>
  <c r="CF242" i="13" s="1"/>
  <c r="CF274" i="13" s="1"/>
  <c r="AS31" i="13"/>
  <c r="AS42" i="40"/>
  <c r="AS44" i="40" s="1"/>
  <c r="AS113" i="13" s="1"/>
  <c r="AU31" i="13"/>
  <c r="AU54" i="40"/>
  <c r="AU56" i="40" s="1"/>
  <c r="AU112" i="13" s="1"/>
  <c r="AW68" i="40"/>
  <c r="AW80" i="40" s="1"/>
  <c r="AU42" i="40"/>
  <c r="AU44" i="40" s="1"/>
  <c r="AU113" i="13" s="1"/>
  <c r="CA143" i="13"/>
  <c r="CA138" i="13"/>
  <c r="BM138" i="13"/>
  <c r="BM143" i="13"/>
  <c r="BC143" i="13"/>
  <c r="BC138" i="13"/>
  <c r="AY138" i="13"/>
  <c r="AY143" i="13"/>
  <c r="BB138" i="13"/>
  <c r="BB143" i="13"/>
  <c r="BR138" i="13"/>
  <c r="BR143" i="13"/>
  <c r="BS138" i="13"/>
  <c r="BS143" i="13"/>
  <c r="BY143" i="13"/>
  <c r="BY138" i="13"/>
  <c r="CL143" i="13"/>
  <c r="CL138" i="13"/>
  <c r="BV138" i="13"/>
  <c r="BV143" i="13"/>
  <c r="BH143" i="13"/>
  <c r="BH138" i="13"/>
  <c r="AP143" i="13"/>
  <c r="AP138" i="13"/>
  <c r="CF138" i="13"/>
  <c r="CF143" i="13"/>
  <c r="AV138" i="13"/>
  <c r="AV143" i="13"/>
  <c r="AM138" i="13"/>
  <c r="AM143" i="13"/>
  <c r="BW143" i="13"/>
  <c r="BW138" i="13"/>
  <c r="CK138" i="13"/>
  <c r="CK143" i="13"/>
  <c r="BA138" i="13"/>
  <c r="BA143" i="13"/>
  <c r="CD143" i="13"/>
  <c r="CD138" i="13"/>
  <c r="BU143" i="13"/>
  <c r="AQ143" i="13"/>
  <c r="AQ138" i="13"/>
  <c r="BK143" i="13"/>
  <c r="BK138" i="13"/>
  <c r="BP138" i="13"/>
  <c r="BP143" i="13"/>
  <c r="BT143" i="13"/>
  <c r="BT138" i="13"/>
  <c r="AH143" i="13"/>
  <c r="CC143" i="13"/>
  <c r="CC138" i="13"/>
  <c r="AR143" i="13"/>
  <c r="AR138" i="13"/>
  <c r="AW143" i="13"/>
  <c r="AW138" i="13"/>
  <c r="CG143" i="13"/>
  <c r="BI143" i="13"/>
  <c r="BI138" i="13"/>
  <c r="BL143" i="13"/>
  <c r="BL138" i="13"/>
  <c r="AT143" i="13"/>
  <c r="AT138" i="13"/>
  <c r="BN138" i="13"/>
  <c r="BN143" i="13"/>
  <c r="CB143" i="13"/>
  <c r="CB138" i="13"/>
  <c r="BF138" i="13"/>
  <c r="BF143" i="13"/>
  <c r="CE138" i="13"/>
  <c r="CE143" i="13"/>
  <c r="BX143" i="13"/>
  <c r="BX138" i="13"/>
  <c r="AX138" i="13"/>
  <c r="AX143" i="13"/>
  <c r="CH143" i="13"/>
  <c r="AN138" i="13"/>
  <c r="AN143" i="13"/>
  <c r="AL138" i="13"/>
  <c r="AL143" i="13"/>
  <c r="BD143" i="13"/>
  <c r="BD138" i="13"/>
  <c r="BJ143" i="13"/>
  <c r="BJ138" i="13"/>
  <c r="BQ143" i="13"/>
  <c r="BQ138" i="13"/>
  <c r="BE143" i="13"/>
  <c r="BE138" i="13"/>
  <c r="CI138" i="13"/>
  <c r="CI143" i="13"/>
  <c r="BO138" i="13"/>
  <c r="BO143" i="13"/>
  <c r="BZ138" i="13"/>
  <c r="BZ143" i="13"/>
  <c r="CJ143" i="13"/>
  <c r="CJ138" i="13"/>
  <c r="AU143" i="13"/>
  <c r="AU138" i="13"/>
  <c r="AO143" i="13"/>
  <c r="AO138" i="13"/>
  <c r="AZ143" i="13"/>
  <c r="AZ138" i="13"/>
  <c r="BG143" i="13"/>
  <c r="BG138" i="13"/>
  <c r="AK142" i="13"/>
  <c r="S62" i="40"/>
  <c r="S86" i="40" s="1"/>
  <c r="AV68" i="40"/>
  <c r="AV80" i="40" s="1"/>
  <c r="AT31" i="13"/>
  <c r="AS56" i="40"/>
  <c r="AS112" i="13" s="1"/>
  <c r="AT42" i="40"/>
  <c r="AT44" i="40" s="1"/>
  <c r="AT113" i="13" s="1"/>
  <c r="AT54" i="40"/>
  <c r="Q31" i="13"/>
  <c r="Q48" i="40"/>
  <c r="Q56" i="40" s="1"/>
  <c r="Q112" i="13" s="1"/>
  <c r="M31" i="13"/>
  <c r="M36" i="40"/>
  <c r="M44" i="40" s="1"/>
  <c r="M113" i="13" s="1"/>
  <c r="M48" i="40"/>
  <c r="M56" i="40" s="1"/>
  <c r="M112" i="13" s="1"/>
  <c r="P55" i="23"/>
  <c r="P61" i="23" s="1"/>
  <c r="P51" i="41" s="1"/>
  <c r="CL56" i="40"/>
  <c r="CL112" i="13" s="1"/>
  <c r="V43" i="40"/>
  <c r="J43" i="40" s="1"/>
  <c r="V55" i="40"/>
  <c r="J55" i="40" s="1"/>
  <c r="X69" i="40"/>
  <c r="X81" i="40" s="1"/>
  <c r="J31" i="35"/>
  <c r="W62" i="40"/>
  <c r="W86" i="40" s="1"/>
  <c r="Y36" i="40"/>
  <c r="Y44" i="40" s="1"/>
  <c r="Y113" i="13" s="1"/>
  <c r="Y31" i="13"/>
  <c r="AA62" i="40"/>
  <c r="AA74" i="40" s="1"/>
  <c r="P62" i="40"/>
  <c r="P74" i="40" s="1"/>
  <c r="BH42" i="42"/>
  <c r="U31" i="13"/>
  <c r="J39" i="40"/>
  <c r="J49" i="40"/>
  <c r="J37" i="40"/>
  <c r="J50" i="40"/>
  <c r="J38" i="40"/>
  <c r="J40" i="40"/>
  <c r="J52" i="40"/>
  <c r="J41" i="40"/>
  <c r="J51" i="40"/>
  <c r="J53" i="40"/>
  <c r="N48" i="40"/>
  <c r="N56" i="40" s="1"/>
  <c r="N112" i="13" s="1"/>
  <c r="N36" i="40"/>
  <c r="N44" i="40" s="1"/>
  <c r="N113" i="13" s="1"/>
  <c r="N31" i="13"/>
  <c r="U36" i="40"/>
  <c r="U44" i="40" s="1"/>
  <c r="U113" i="13" s="1"/>
  <c r="O31" i="13"/>
  <c r="X48" i="40"/>
  <c r="X56" i="40" s="1"/>
  <c r="X112" i="13" s="1"/>
  <c r="AG142" i="13"/>
  <c r="AH56" i="40"/>
  <c r="AH112" i="13" s="1"/>
  <c r="Z62" i="40"/>
  <c r="Z86" i="40" s="1"/>
  <c r="L128" i="13"/>
  <c r="L150" i="13" s="1"/>
  <c r="Q62" i="40"/>
  <c r="Q86" i="40" s="1"/>
  <c r="O48" i="40"/>
  <c r="O56" i="40" s="1"/>
  <c r="O36" i="40"/>
  <c r="O44" i="40" s="1"/>
  <c r="O113" i="13" s="1"/>
  <c r="X31" i="13"/>
  <c r="X36" i="40"/>
  <c r="X44" i="40" s="1"/>
  <c r="X113" i="13" s="1"/>
  <c r="AK56" i="40"/>
  <c r="AK112" i="13" s="1"/>
  <c r="AD48" i="40"/>
  <c r="AD56" i="40" s="1"/>
  <c r="AD112" i="13" s="1"/>
  <c r="AF62" i="40"/>
  <c r="AF86" i="40" s="1"/>
  <c r="AD36" i="40"/>
  <c r="AD44" i="40" s="1"/>
  <c r="AD113" i="13" s="1"/>
  <c r="AD31" i="13"/>
  <c r="CT128" i="13"/>
  <c r="CT150" i="13" s="1"/>
  <c r="Y128" i="13"/>
  <c r="Y150" i="13" s="1"/>
  <c r="CN128" i="13"/>
  <c r="CN150" i="13" s="1"/>
  <c r="CU128" i="13"/>
  <c r="CU150" i="13" s="1"/>
  <c r="X128" i="13"/>
  <c r="X150" i="13" s="1"/>
  <c r="CQ128" i="13"/>
  <c r="CQ150" i="13" s="1"/>
  <c r="M128" i="13"/>
  <c r="M150" i="13" s="1"/>
  <c r="CR128" i="13"/>
  <c r="CR150" i="13" s="1"/>
  <c r="CO128" i="13"/>
  <c r="CO150" i="13" s="1"/>
  <c r="U128" i="13"/>
  <c r="U150" i="13" s="1"/>
  <c r="CM128" i="13"/>
  <c r="CM150" i="13" s="1"/>
  <c r="T31" i="13"/>
  <c r="T36" i="40"/>
  <c r="T44" i="40" s="1"/>
  <c r="T113" i="13" s="1"/>
  <c r="V62" i="40"/>
  <c r="V86" i="40" s="1"/>
  <c r="T48" i="40"/>
  <c r="T56" i="40" s="1"/>
  <c r="T112" i="13" s="1"/>
  <c r="AE36" i="40"/>
  <c r="AE44" i="40" s="1"/>
  <c r="AE113" i="13" s="1"/>
  <c r="U62" i="40"/>
  <c r="U86" i="40" s="1"/>
  <c r="AA36" i="40"/>
  <c r="AA44" i="40" s="1"/>
  <c r="AA113" i="13" s="1"/>
  <c r="AE62" i="40"/>
  <c r="AE86" i="40" s="1"/>
  <c r="W48" i="40"/>
  <c r="W56" i="40" s="1"/>
  <c r="W112" i="13" s="1"/>
  <c r="P48" i="40"/>
  <c r="P56" i="40" s="1"/>
  <c r="P112" i="13" s="1"/>
  <c r="R31" i="13"/>
  <c r="L48" i="40"/>
  <c r="X86" i="40"/>
  <c r="V36" i="40"/>
  <c r="AC31" i="13"/>
  <c r="AC36" i="40"/>
  <c r="AC44" i="40" s="1"/>
  <c r="AC113" i="13" s="1"/>
  <c r="AM23" i="44"/>
  <c r="AM26" i="44" s="1"/>
  <c r="BV51" i="41"/>
  <c r="CL51" i="41"/>
  <c r="CR51" i="41"/>
  <c r="AR51" i="41"/>
  <c r="BQ51" i="41"/>
  <c r="CH63" i="23"/>
  <c r="BM51" i="41"/>
  <c r="CG51" i="41"/>
  <c r="AV51" i="41"/>
  <c r="BL51" i="41"/>
  <c r="BZ51" i="41"/>
  <c r="AB51" i="41"/>
  <c r="AQ51" i="41"/>
  <c r="U51" i="41"/>
  <c r="AN51" i="41"/>
  <c r="BT51" i="41"/>
  <c r="BU51" i="41"/>
  <c r="BN51" i="41"/>
  <c r="AP51" i="41"/>
  <c r="AU51" i="41"/>
  <c r="CS51" i="41"/>
  <c r="Y51" i="41"/>
  <c r="BI51" i="41"/>
  <c r="CA63" i="23"/>
  <c r="AM51" i="41"/>
  <c r="BG63" i="23"/>
  <c r="BY51" i="41"/>
  <c r="T51" i="41"/>
  <c r="AZ51" i="41"/>
  <c r="Z51" i="41"/>
  <c r="CT51" i="41"/>
  <c r="CC63" i="23"/>
  <c r="BO51" i="41"/>
  <c r="O51" i="41"/>
  <c r="BK51" i="41"/>
  <c r="AW51" i="41"/>
  <c r="CP51" i="41"/>
  <c r="BX51" i="41"/>
  <c r="CE51" i="41"/>
  <c r="CQ63" i="23"/>
  <c r="CM51" i="41"/>
  <c r="AS51" i="41"/>
  <c r="Q23" i="44"/>
  <c r="Q26" i="44" s="1"/>
  <c r="AD63" i="23"/>
  <c r="AD40" i="24" s="1"/>
  <c r="W63" i="23"/>
  <c r="BJ63" i="23"/>
  <c r="BH51" i="41"/>
  <c r="V51" i="41"/>
  <c r="BD51" i="41"/>
  <c r="CF51" i="41"/>
  <c r="AO51" i="41"/>
  <c r="AX51" i="41"/>
  <c r="CI51" i="41"/>
  <c r="CK51" i="41"/>
  <c r="AY51" i="41"/>
  <c r="BC51" i="41"/>
  <c r="BA51" i="41"/>
  <c r="BB63" i="23"/>
  <c r="AH23" i="44"/>
  <c r="AH26" i="44" s="1"/>
  <c r="CD51" i="41"/>
  <c r="CO51" i="41"/>
  <c r="AA51" i="41"/>
  <c r="CN51" i="41"/>
  <c r="BF51" i="41"/>
  <c r="AL51" i="41"/>
  <c r="BS63" i="23"/>
  <c r="CB51" i="41"/>
  <c r="CJ51" i="41"/>
  <c r="BP51" i="41"/>
  <c r="AT51" i="41"/>
  <c r="AK51" i="41"/>
  <c r="V48" i="40"/>
  <c r="AA31" i="13"/>
  <c r="S36" i="40"/>
  <c r="S44" i="40" s="1"/>
  <c r="S113" i="13" s="1"/>
  <c r="V31" i="13"/>
  <c r="AC48" i="40"/>
  <c r="AC56" i="40" s="1"/>
  <c r="AC112" i="13" s="1"/>
  <c r="AD62" i="40"/>
  <c r="AD86" i="40" s="1"/>
  <c r="AC62" i="40"/>
  <c r="AC86" i="40" s="1"/>
  <c r="AC94" i="40" s="1"/>
  <c r="AA48" i="40"/>
  <c r="AA56" i="40" s="1"/>
  <c r="AA112" i="13" s="1"/>
  <c r="T62" i="40"/>
  <c r="T74" i="40" s="1"/>
  <c r="AB62" i="40"/>
  <c r="AB86" i="40" s="1"/>
  <c r="R48" i="40"/>
  <c r="R56" i="40" s="1"/>
  <c r="R112" i="13" s="1"/>
  <c r="R36" i="40"/>
  <c r="R44" i="40" s="1"/>
  <c r="R113" i="13" s="1"/>
  <c r="AF48" i="40"/>
  <c r="AF56" i="40" s="1"/>
  <c r="AF112" i="13" s="1"/>
  <c r="AB36" i="40"/>
  <c r="AB44" i="40" s="1"/>
  <c r="AB113" i="13" s="1"/>
  <c r="AB48" i="40"/>
  <c r="AB56" i="40" s="1"/>
  <c r="AB112" i="13" s="1"/>
  <c r="AB31" i="13"/>
  <c r="L31" i="13"/>
  <c r="R62" i="40"/>
  <c r="R74" i="40" s="1"/>
  <c r="AF31" i="13"/>
  <c r="Y62" i="40"/>
  <c r="Y86" i="40" s="1"/>
  <c r="P31" i="13"/>
  <c r="P36" i="40"/>
  <c r="P44" i="40" s="1"/>
  <c r="P113" i="13" s="1"/>
  <c r="Z36" i="40"/>
  <c r="Z44" i="40" s="1"/>
  <c r="Z113" i="13" s="1"/>
  <c r="S61" i="23"/>
  <c r="Z31" i="13"/>
  <c r="Z48" i="40"/>
  <c r="Z56" i="40" s="1"/>
  <c r="Z112" i="13" s="1"/>
  <c r="L36" i="40"/>
  <c r="CV63" i="23"/>
  <c r="CV40" i="24" s="1"/>
  <c r="CV23" i="44"/>
  <c r="CV26" i="44" s="1"/>
  <c r="BH49" i="46"/>
  <c r="BH47" i="46"/>
  <c r="AE31" i="13"/>
  <c r="AE48" i="40"/>
  <c r="AE56" i="40" s="1"/>
  <c r="S31" i="13"/>
  <c r="AH62" i="40"/>
  <c r="AH74" i="40" s="1"/>
  <c r="AF36" i="40"/>
  <c r="AF44" i="40" s="1"/>
  <c r="AF113" i="13" s="1"/>
  <c r="S48" i="40"/>
  <c r="S56" i="40" s="1"/>
  <c r="S112" i="13" s="1"/>
  <c r="AG62" i="40"/>
  <c r="AG86" i="40" s="1"/>
  <c r="W31" i="13"/>
  <c r="W44" i="40"/>
  <c r="W113" i="13" s="1"/>
  <c r="AG16" i="9"/>
  <c r="O72" i="41"/>
  <c r="O76" i="41" s="1"/>
  <c r="M51" i="41"/>
  <c r="M63" i="23"/>
  <c r="M40" i="24" s="1"/>
  <c r="AC61" i="23"/>
  <c r="AG55" i="23"/>
  <c r="AP142" i="13"/>
  <c r="Q63" i="41"/>
  <c r="AH63" i="41"/>
  <c r="AM63" i="41"/>
  <c r="M131" i="13"/>
  <c r="W131" i="13"/>
  <c r="V131" i="13"/>
  <c r="CL142" i="13"/>
  <c r="C30" i="41"/>
  <c r="C42" i="41" s="1"/>
  <c r="C54" i="41" s="1"/>
  <c r="H45" i="9"/>
  <c r="BW194" i="40"/>
  <c r="BW25" i="22" s="1"/>
  <c r="AC194" i="40"/>
  <c r="AC25" i="22" s="1"/>
  <c r="AG194" i="40"/>
  <c r="AG25" i="22" s="1"/>
  <c r="BZ194" i="40"/>
  <c r="BZ25" i="22" s="1"/>
  <c r="L54" i="23"/>
  <c r="L55" i="23" s="1"/>
  <c r="L61" i="23" s="1"/>
  <c r="AI54" i="23"/>
  <c r="AI55" i="23" s="1"/>
  <c r="AI61" i="23" s="1"/>
  <c r="R54" i="23"/>
  <c r="R55" i="23" s="1"/>
  <c r="R61" i="23" s="1"/>
  <c r="Q61" i="23"/>
  <c r="N61" i="23"/>
  <c r="X55" i="23"/>
  <c r="X61" i="23" s="1"/>
  <c r="AJ61" i="23"/>
  <c r="W51" i="41"/>
  <c r="AA63" i="23"/>
  <c r="AA40" i="24" s="1"/>
  <c r="CU55" i="23"/>
  <c r="CU61" i="23" s="1"/>
  <c r="AE55" i="23"/>
  <c r="AE61" i="23" s="1"/>
  <c r="BW54" i="23"/>
  <c r="BR54" i="23"/>
  <c r="BE54" i="23"/>
  <c r="BU63" i="23"/>
  <c r="AY63" i="23"/>
  <c r="BM63" i="23"/>
  <c r="BD63" i="23"/>
  <c r="AK63" i="23"/>
  <c r="CG63" i="23"/>
  <c r="AW63" i="23"/>
  <c r="CM63" i="23"/>
  <c r="AR63" i="23"/>
  <c r="BB51" i="41"/>
  <c r="AX63" i="23"/>
  <c r="CP63" i="23"/>
  <c r="BP63" i="23"/>
  <c r="U63" i="23"/>
  <c r="AZ63" i="23"/>
  <c r="BZ63" i="23"/>
  <c r="AQ63" i="23"/>
  <c r="CF63" i="23"/>
  <c r="AP63" i="23"/>
  <c r="CO63" i="23"/>
  <c r="BT63" i="23"/>
  <c r="AV63" i="23"/>
  <c r="BH63" i="23"/>
  <c r="CE63" i="23"/>
  <c r="T63" i="23"/>
  <c r="BY63" i="23"/>
  <c r="BC63" i="23"/>
  <c r="BV63" i="23"/>
  <c r="CN63" i="23"/>
  <c r="CT63" i="23"/>
  <c r="AO63" i="23"/>
  <c r="BN63" i="23"/>
  <c r="BF63" i="23"/>
  <c r="CS63" i="23"/>
  <c r="AU63" i="23"/>
  <c r="BQ63" i="23"/>
  <c r="CD63" i="23"/>
  <c r="CD40" i="24" s="1"/>
  <c r="BA63" i="23"/>
  <c r="CR63" i="23"/>
  <c r="BO63" i="23"/>
  <c r="CB63" i="23"/>
  <c r="BI63" i="23"/>
  <c r="O63" i="23"/>
  <c r="BL63" i="23"/>
  <c r="BX63" i="23"/>
  <c r="CI63" i="23"/>
  <c r="AS63" i="23"/>
  <c r="V63" i="23"/>
  <c r="BK63" i="23"/>
  <c r="AN63" i="23"/>
  <c r="AL63" i="23"/>
  <c r="AT63" i="23"/>
  <c r="CH51" i="41"/>
  <c r="CA51" i="41"/>
  <c r="CC51" i="41"/>
  <c r="CQ51" i="41"/>
  <c r="BG51" i="41"/>
  <c r="BS51" i="41"/>
  <c r="BJ51" i="41"/>
  <c r="AB63" i="23"/>
  <c r="CL63" i="23"/>
  <c r="CJ63" i="23"/>
  <c r="CK63" i="23"/>
  <c r="AM63" i="23"/>
  <c r="Z63" i="23"/>
  <c r="Y63" i="23"/>
  <c r="CV63" i="41"/>
  <c r="M94" i="40"/>
  <c r="L243" i="13"/>
  <c r="M240" i="13" s="1"/>
  <c r="M243" i="13" s="1"/>
  <c r="N240" i="13" s="1"/>
  <c r="N243" i="13" s="1"/>
  <c r="O240" i="13" s="1"/>
  <c r="O243" i="13" s="1"/>
  <c r="P240" i="13" s="1"/>
  <c r="L274" i="13"/>
  <c r="L54" i="13"/>
  <c r="L28" i="13" s="1"/>
  <c r="L29" i="13" s="1"/>
  <c r="L56" i="13" s="1"/>
  <c r="BG142" i="13"/>
  <c r="BQ142" i="13"/>
  <c r="BR142" i="13"/>
  <c r="CJ142" i="13"/>
  <c r="CK142" i="13"/>
  <c r="BT142" i="13"/>
  <c r="CH142" i="13"/>
  <c r="BW142" i="13"/>
  <c r="CC142" i="13"/>
  <c r="BM142" i="13"/>
  <c r="BF142" i="13"/>
  <c r="BJ142" i="13"/>
  <c r="BV142" i="13"/>
  <c r="BY142" i="13"/>
  <c r="AT142" i="13"/>
  <c r="BZ142" i="13"/>
  <c r="AH142" i="13"/>
  <c r="AS142" i="13"/>
  <c r="AN142" i="13"/>
  <c r="AJ142" i="13"/>
  <c r="AM142" i="13"/>
  <c r="AR142" i="13"/>
  <c r="CG142" i="13"/>
  <c r="CA142" i="13"/>
  <c r="AW142" i="13"/>
  <c r="CF142" i="13"/>
  <c r="BK142" i="13"/>
  <c r="BH142" i="13"/>
  <c r="AQ142" i="13"/>
  <c r="BO142" i="13"/>
  <c r="BP142" i="13"/>
  <c r="BE142" i="13"/>
  <c r="CB142" i="13"/>
  <c r="AZ142" i="13"/>
  <c r="AI150" i="13"/>
  <c r="BB142" i="13"/>
  <c r="AI142" i="13"/>
  <c r="BA142" i="13"/>
  <c r="CD142" i="13"/>
  <c r="BD142" i="13"/>
  <c r="AO142" i="13"/>
  <c r="BN142" i="13"/>
  <c r="AN150" i="13"/>
  <c r="BS142" i="13"/>
  <c r="BL142" i="13"/>
  <c r="AL142" i="13"/>
  <c r="BC142" i="13"/>
  <c r="CE142" i="13"/>
  <c r="BX142" i="13"/>
  <c r="AU142" i="13"/>
  <c r="BI142" i="13"/>
  <c r="AX142" i="13"/>
  <c r="AY142" i="13"/>
  <c r="AV142" i="13"/>
  <c r="CI142" i="13"/>
  <c r="J47" i="35"/>
  <c r="G46" i="9"/>
  <c r="AI56" i="40"/>
  <c r="AI112" i="13" s="1"/>
  <c r="BC56" i="40"/>
  <c r="BC112" i="13" s="1"/>
  <c r="BC44" i="40"/>
  <c r="BC113" i="13" s="1"/>
  <c r="AN56" i="40"/>
  <c r="AN112" i="13" s="1"/>
  <c r="AN44" i="40"/>
  <c r="AN113" i="13" s="1"/>
  <c r="AP62" i="40"/>
  <c r="AP86" i="40" s="1"/>
  <c r="AI44" i="40"/>
  <c r="AI113" i="13" s="1"/>
  <c r="AK62" i="40"/>
  <c r="AK74" i="40" s="1"/>
  <c r="Z150" i="13"/>
  <c r="Q150" i="13"/>
  <c r="BE62" i="40"/>
  <c r="BE86" i="40" s="1"/>
  <c r="BC150" i="13"/>
  <c r="BU150" i="13"/>
  <c r="BK56" i="40"/>
  <c r="BK112" i="13" s="1"/>
  <c r="CO56" i="40"/>
  <c r="CO112" i="13" s="1"/>
  <c r="BG56" i="40"/>
  <c r="BG112" i="13" s="1"/>
  <c r="CT44" i="40"/>
  <c r="CT113" i="13" s="1"/>
  <c r="AV44" i="40"/>
  <c r="AV113" i="13" s="1"/>
  <c r="BR44" i="40"/>
  <c r="BR113" i="13" s="1"/>
  <c r="BB44" i="40"/>
  <c r="BB113" i="13" s="1"/>
  <c r="AX44" i="40"/>
  <c r="AX113" i="13" s="1"/>
  <c r="BD44" i="40"/>
  <c r="BD113" i="13" s="1"/>
  <c r="CN44" i="40"/>
  <c r="CN113" i="13" s="1"/>
  <c r="AJ44" i="40"/>
  <c r="AJ113" i="13" s="1"/>
  <c r="CC44" i="40"/>
  <c r="CC113" i="13" s="1"/>
  <c r="AM56" i="40"/>
  <c r="AM112" i="13" s="1"/>
  <c r="BR56" i="40"/>
  <c r="BR112" i="13" s="1"/>
  <c r="CP56" i="40"/>
  <c r="CP112" i="13" s="1"/>
  <c r="BO56" i="40"/>
  <c r="BO112" i="13" s="1"/>
  <c r="CA44" i="40"/>
  <c r="CA113" i="13" s="1"/>
  <c r="BZ44" i="40"/>
  <c r="BZ113" i="13" s="1"/>
  <c r="BX44" i="40"/>
  <c r="BX113" i="13" s="1"/>
  <c r="AG44" i="40"/>
  <c r="AG113" i="13" s="1"/>
  <c r="CP44" i="40"/>
  <c r="CP113" i="13" s="1"/>
  <c r="AW44" i="40"/>
  <c r="AW113" i="13" s="1"/>
  <c r="BK44" i="40"/>
  <c r="BK113" i="13" s="1"/>
  <c r="BZ56" i="40"/>
  <c r="BZ112" i="13" s="1"/>
  <c r="CA56" i="40"/>
  <c r="CA112" i="13" s="1"/>
  <c r="AZ56" i="40"/>
  <c r="AZ112" i="13" s="1"/>
  <c r="BH56" i="40"/>
  <c r="BH112" i="13" s="1"/>
  <c r="BM56" i="40"/>
  <c r="BM112" i="13" s="1"/>
  <c r="CK56" i="40"/>
  <c r="CK112" i="13" s="1"/>
  <c r="BN56" i="40"/>
  <c r="BN112" i="13" s="1"/>
  <c r="BI56" i="40"/>
  <c r="BI112" i="13" s="1"/>
  <c r="BP44" i="40"/>
  <c r="BP113" i="13" s="1"/>
  <c r="BV44" i="40"/>
  <c r="BV113" i="13" s="1"/>
  <c r="BH44" i="40"/>
  <c r="BH113" i="13" s="1"/>
  <c r="AQ44" i="40"/>
  <c r="AQ113" i="13" s="1"/>
  <c r="BT44" i="40"/>
  <c r="BT113" i="13" s="1"/>
  <c r="AL44" i="40"/>
  <c r="AL113" i="13" s="1"/>
  <c r="CO44" i="40"/>
  <c r="CO113" i="13" s="1"/>
  <c r="AV56" i="40"/>
  <c r="AV112" i="13" s="1"/>
  <c r="CQ56" i="40"/>
  <c r="CQ112" i="13" s="1"/>
  <c r="BB56" i="40"/>
  <c r="BB112" i="13" s="1"/>
  <c r="CB56" i="40"/>
  <c r="CB112" i="13" s="1"/>
  <c r="CT56" i="40"/>
  <c r="CT112" i="13" s="1"/>
  <c r="Y56" i="40"/>
  <c r="Y112" i="13" s="1"/>
  <c r="CD56" i="40"/>
  <c r="CD112" i="13" s="1"/>
  <c r="CJ56" i="40"/>
  <c r="CJ112" i="13" s="1"/>
  <c r="BA56" i="40"/>
  <c r="BA112" i="13" s="1"/>
  <c r="CH56" i="40"/>
  <c r="CH112" i="13" s="1"/>
  <c r="CG44" i="40"/>
  <c r="CG113" i="13" s="1"/>
  <c r="BO44" i="40"/>
  <c r="BO113" i="13" s="1"/>
  <c r="BM44" i="40"/>
  <c r="BM113" i="13" s="1"/>
  <c r="BA44" i="40"/>
  <c r="BA113" i="13" s="1"/>
  <c r="BV56" i="40"/>
  <c r="BV112" i="13" s="1"/>
  <c r="U56" i="40"/>
  <c r="U112" i="13" s="1"/>
  <c r="AG56" i="40"/>
  <c r="AG112" i="13" s="1"/>
  <c r="CF56" i="40"/>
  <c r="CF112" i="13" s="1"/>
  <c r="BS56" i="40"/>
  <c r="BS112" i="13" s="1"/>
  <c r="CM56" i="40"/>
  <c r="CM112" i="13" s="1"/>
  <c r="AM44" i="40"/>
  <c r="AM113" i="13" s="1"/>
  <c r="AY44" i="40"/>
  <c r="AY113" i="13" s="1"/>
  <c r="BJ44" i="40"/>
  <c r="BJ113" i="13" s="1"/>
  <c r="AO44" i="40"/>
  <c r="AO113" i="13" s="1"/>
  <c r="BE44" i="40"/>
  <c r="BE113" i="13" s="1"/>
  <c r="CM44" i="40"/>
  <c r="CM113" i="13" s="1"/>
  <c r="BY44" i="40"/>
  <c r="BY113" i="13" s="1"/>
  <c r="CQ44" i="40"/>
  <c r="CQ113" i="13" s="1"/>
  <c r="CS56" i="40"/>
  <c r="CS112" i="13" s="1"/>
  <c r="BD56" i="40"/>
  <c r="BD112" i="13" s="1"/>
  <c r="BL56" i="40"/>
  <c r="BL112" i="13" s="1"/>
  <c r="AJ56" i="40"/>
  <c r="AJ112" i="13" s="1"/>
  <c r="AW56" i="40"/>
  <c r="AW112" i="13" s="1"/>
  <c r="BF56" i="40"/>
  <c r="BF112" i="13" s="1"/>
  <c r="AO56" i="40"/>
  <c r="AO112" i="13" s="1"/>
  <c r="BE56" i="40"/>
  <c r="BE112" i="13" s="1"/>
  <c r="AQ56" i="40"/>
  <c r="AQ112" i="13" s="1"/>
  <c r="BG44" i="40"/>
  <c r="BG113" i="13" s="1"/>
  <c r="BF44" i="40"/>
  <c r="BF113" i="13" s="1"/>
  <c r="CF44" i="40"/>
  <c r="CF113" i="13" s="1"/>
  <c r="CK44" i="40"/>
  <c r="CK113" i="13" s="1"/>
  <c r="CU44" i="40"/>
  <c r="CU113" i="13" s="1"/>
  <c r="CL44" i="40"/>
  <c r="CL113" i="13" s="1"/>
  <c r="Q44" i="40"/>
  <c r="Q113" i="13" s="1"/>
  <c r="CC56" i="40"/>
  <c r="CC112" i="13" s="1"/>
  <c r="CN56" i="40"/>
  <c r="CN112" i="13" s="1"/>
  <c r="AL56" i="40"/>
  <c r="AL112" i="13" s="1"/>
  <c r="CR56" i="40"/>
  <c r="CR112" i="13" s="1"/>
  <c r="BY56" i="40"/>
  <c r="BY112" i="13" s="1"/>
  <c r="CJ44" i="40"/>
  <c r="CJ113" i="13" s="1"/>
  <c r="AZ44" i="40"/>
  <c r="AZ113" i="13" s="1"/>
  <c r="AP44" i="40"/>
  <c r="AP113" i="13" s="1"/>
  <c r="CS44" i="40"/>
  <c r="CS113" i="13" s="1"/>
  <c r="BN44" i="40"/>
  <c r="BN113" i="13" s="1"/>
  <c r="CE44" i="40"/>
  <c r="CE113" i="13" s="1"/>
  <c r="BL44" i="40"/>
  <c r="BL113" i="13" s="1"/>
  <c r="BS44" i="40"/>
  <c r="BS113" i="13" s="1"/>
  <c r="AR44" i="40"/>
  <c r="AR113" i="13" s="1"/>
  <c r="BQ44" i="40"/>
  <c r="BQ113" i="13" s="1"/>
  <c r="CE56" i="40"/>
  <c r="CE112" i="13" s="1"/>
  <c r="BJ56" i="40"/>
  <c r="BJ112" i="13" s="1"/>
  <c r="CU56" i="40"/>
  <c r="CU112" i="13" s="1"/>
  <c r="BX56" i="40"/>
  <c r="BX112" i="13" s="1"/>
  <c r="BI44" i="40"/>
  <c r="BI113" i="13" s="1"/>
  <c r="CB44" i="40"/>
  <c r="CB113" i="13" s="1"/>
  <c r="BW44" i="40"/>
  <c r="BW113" i="13" s="1"/>
  <c r="CI44" i="40"/>
  <c r="CI113" i="13" s="1"/>
  <c r="AK44" i="40"/>
  <c r="AK113" i="13" s="1"/>
  <c r="CR44" i="40"/>
  <c r="CR113" i="13" s="1"/>
  <c r="CH44" i="40"/>
  <c r="CH113" i="13" s="1"/>
  <c r="CD44" i="40"/>
  <c r="CD113" i="13" s="1"/>
  <c r="BQ56" i="40"/>
  <c r="BQ112" i="13" s="1"/>
  <c r="CG56" i="40"/>
  <c r="CG112" i="13" s="1"/>
  <c r="CI56" i="40"/>
  <c r="CI112" i="13" s="1"/>
  <c r="BP56" i="40"/>
  <c r="BP112" i="13" s="1"/>
  <c r="AY56" i="40"/>
  <c r="AY112" i="13" s="1"/>
  <c r="BT56" i="40"/>
  <c r="BT112" i="13" s="1"/>
  <c r="AP56" i="40"/>
  <c r="AP112" i="13" s="1"/>
  <c r="AX56" i="40"/>
  <c r="AX112" i="13" s="1"/>
  <c r="AR56" i="40"/>
  <c r="AR112" i="13" s="1"/>
  <c r="BW56" i="40"/>
  <c r="BW112" i="13" s="1"/>
  <c r="J52" i="35"/>
  <c r="AH44" i="40"/>
  <c r="AH113" i="13" s="1"/>
  <c r="J51" i="35"/>
  <c r="BQ86" i="40"/>
  <c r="N33" i="42"/>
  <c r="N65" i="42" s="1"/>
  <c r="J50" i="35"/>
  <c r="CV66" i="24"/>
  <c r="AO74" i="40"/>
  <c r="AO86" i="40"/>
  <c r="BG86" i="40"/>
  <c r="BG74" i="40"/>
  <c r="J45" i="35"/>
  <c r="BD79" i="40"/>
  <c r="AX88" i="40"/>
  <c r="BW76" i="40"/>
  <c r="CV75" i="40"/>
  <c r="BU56" i="40"/>
  <c r="BU112" i="13" s="1"/>
  <c r="BU44" i="40"/>
  <c r="BU113" i="13" s="1"/>
  <c r="V93" i="40"/>
  <c r="CD75" i="40"/>
  <c r="AP81" i="40"/>
  <c r="BY76" i="40"/>
  <c r="BS80" i="40"/>
  <c r="CE81" i="40"/>
  <c r="CJ33" i="42"/>
  <c r="CJ38" i="42" s="1"/>
  <c r="BM93" i="40"/>
  <c r="AP75" i="40"/>
  <c r="BZ76" i="40"/>
  <c r="CV88" i="40"/>
  <c r="AZ79" i="40"/>
  <c r="AW77" i="40"/>
  <c r="CD89" i="40"/>
  <c r="Y79" i="40"/>
  <c r="CH77" i="40"/>
  <c r="X90" i="40"/>
  <c r="BW80" i="40"/>
  <c r="BW92" i="40"/>
  <c r="AB91" i="40"/>
  <c r="AB79" i="40"/>
  <c r="CP33" i="42"/>
  <c r="CP65" i="42" s="1"/>
  <c r="R92" i="40"/>
  <c r="AL33" i="42"/>
  <c r="AL38" i="42" s="1"/>
  <c r="AQ33" i="42"/>
  <c r="AQ38" i="42" s="1"/>
  <c r="BN33" i="42"/>
  <c r="BN38" i="42" s="1"/>
  <c r="BA33" i="42"/>
  <c r="BA38" i="42" s="1"/>
  <c r="BM33" i="42"/>
  <c r="BM65" i="42" s="1"/>
  <c r="X33" i="42"/>
  <c r="X38" i="42" s="1"/>
  <c r="AH33" i="42"/>
  <c r="AH65" i="42" s="1"/>
  <c r="AO33" i="42"/>
  <c r="AO65" i="42" s="1"/>
  <c r="CI33" i="42"/>
  <c r="CI38" i="42" s="1"/>
  <c r="Z33" i="42"/>
  <c r="Z38" i="42" s="1"/>
  <c r="BQ33" i="42"/>
  <c r="BQ65" i="42" s="1"/>
  <c r="BR33" i="42"/>
  <c r="BR38" i="42" s="1"/>
  <c r="CA33" i="42"/>
  <c r="CA38" i="42" s="1"/>
  <c r="AJ33" i="42"/>
  <c r="AJ38" i="42" s="1"/>
  <c r="BB33" i="42"/>
  <c r="BB38" i="42" s="1"/>
  <c r="L33" i="42"/>
  <c r="L38" i="42" s="1"/>
  <c r="BO33" i="42"/>
  <c r="BO65" i="42" s="1"/>
  <c r="AW33" i="42"/>
  <c r="AW38" i="42" s="1"/>
  <c r="BS33" i="42"/>
  <c r="BS38" i="42" s="1"/>
  <c r="AM33" i="42"/>
  <c r="AM38" i="42" s="1"/>
  <c r="AT33" i="42"/>
  <c r="AT65" i="42" s="1"/>
  <c r="Y33" i="42"/>
  <c r="Y38" i="42" s="1"/>
  <c r="BW33" i="42"/>
  <c r="BW38" i="42" s="1"/>
  <c r="O33" i="42"/>
  <c r="O65" i="42" s="1"/>
  <c r="CU33" i="42"/>
  <c r="CU38" i="42" s="1"/>
  <c r="AV33" i="42"/>
  <c r="AV38" i="42" s="1"/>
  <c r="W33" i="42"/>
  <c r="W65" i="42" s="1"/>
  <c r="AY33" i="42"/>
  <c r="AY38" i="42" s="1"/>
  <c r="Q33" i="42"/>
  <c r="Q38" i="42" s="1"/>
  <c r="M33" i="42"/>
  <c r="M65" i="42" s="1"/>
  <c r="BF33" i="42"/>
  <c r="BF38" i="42" s="1"/>
  <c r="AX33" i="42"/>
  <c r="AX65" i="42" s="1"/>
  <c r="AE33" i="42"/>
  <c r="AE38" i="42" s="1"/>
  <c r="CO33" i="42"/>
  <c r="CO38" i="42" s="1"/>
  <c r="BE33" i="42"/>
  <c r="BE65" i="42" s="1"/>
  <c r="AA33" i="42"/>
  <c r="AA38" i="42" s="1"/>
  <c r="CQ33" i="42"/>
  <c r="CQ38" i="42" s="1"/>
  <c r="AN33" i="42"/>
  <c r="AN38" i="42" s="1"/>
  <c r="AU38" i="42"/>
  <c r="AU65" i="42"/>
  <c r="T38" i="42"/>
  <c r="T65" i="42"/>
  <c r="BK38" i="42"/>
  <c r="BK65" i="42"/>
  <c r="AZ38" i="42"/>
  <c r="AZ65" i="42"/>
  <c r="AB38" i="42"/>
  <c r="AB65" i="42"/>
  <c r="BX38" i="42"/>
  <c r="BX65" i="42"/>
  <c r="BP38" i="42"/>
  <c r="BP65" i="42"/>
  <c r="BD33" i="42"/>
  <c r="CN33" i="42"/>
  <c r="BG33" i="42"/>
  <c r="BH89" i="40"/>
  <c r="BK88" i="40"/>
  <c r="AF33" i="42"/>
  <c r="CF33" i="42"/>
  <c r="BR87" i="40"/>
  <c r="CF79" i="40"/>
  <c r="CE33" i="42"/>
  <c r="CD33" i="42"/>
  <c r="CB33" i="42"/>
  <c r="BC33" i="42"/>
  <c r="AK33" i="42"/>
  <c r="P33" i="42"/>
  <c r="AE78" i="40"/>
  <c r="AX87" i="40"/>
  <c r="AO37" i="46"/>
  <c r="AO39" i="46" s="1"/>
  <c r="AO49" i="46" s="1"/>
  <c r="AO45" i="46"/>
  <c r="BN45" i="46"/>
  <c r="BN48" i="46"/>
  <c r="CR48" i="46"/>
  <c r="CR45" i="46"/>
  <c r="N45" i="46"/>
  <c r="N48" i="46"/>
  <c r="AQ48" i="46"/>
  <c r="AQ45" i="46"/>
  <c r="AI48" i="46"/>
  <c r="AI45" i="46"/>
  <c r="S45" i="46"/>
  <c r="S48" i="46"/>
  <c r="AX45" i="46"/>
  <c r="AX48" i="46"/>
  <c r="CJ45" i="46"/>
  <c r="CJ48" i="46"/>
  <c r="BE48" i="46"/>
  <c r="BE45" i="46"/>
  <c r="AV48" i="46"/>
  <c r="AV45" i="46"/>
  <c r="CP48" i="46"/>
  <c r="CP45" i="46"/>
  <c r="AG48" i="46"/>
  <c r="AG45" i="46"/>
  <c r="BL48" i="46"/>
  <c r="BL45" i="46"/>
  <c r="BY45" i="46"/>
  <c r="BY48" i="46"/>
  <c r="BX45" i="46"/>
  <c r="BH48" i="46"/>
  <c r="BH45" i="46"/>
  <c r="AH48" i="46"/>
  <c r="AH45" i="46"/>
  <c r="BB48" i="46"/>
  <c r="BB45" i="46"/>
  <c r="BS48" i="46"/>
  <c r="BS45" i="46"/>
  <c r="BQ45" i="46"/>
  <c r="BQ48" i="46"/>
  <c r="AE48" i="46"/>
  <c r="AE45" i="46"/>
  <c r="CU48" i="46"/>
  <c r="CU45" i="46"/>
  <c r="BU48" i="46"/>
  <c r="BU45" i="46"/>
  <c r="R45" i="46"/>
  <c r="R48" i="46"/>
  <c r="Y45" i="46"/>
  <c r="Y48" i="46"/>
  <c r="BO48" i="46"/>
  <c r="BO45" i="46"/>
  <c r="AM37" i="46"/>
  <c r="AM39" i="46" s="1"/>
  <c r="AM49" i="46" s="1"/>
  <c r="AM48" i="46"/>
  <c r="AM45" i="46"/>
  <c r="BA45" i="46"/>
  <c r="BA48" i="46"/>
  <c r="AY45" i="46"/>
  <c r="AY48" i="46"/>
  <c r="CD48" i="46"/>
  <c r="CD45" i="46"/>
  <c r="Z45" i="46"/>
  <c r="Z48" i="46"/>
  <c r="BG48" i="46"/>
  <c r="BG45" i="46"/>
  <c r="CK45" i="46"/>
  <c r="CK48" i="46"/>
  <c r="BK48" i="46"/>
  <c r="BK45" i="46"/>
  <c r="AC48" i="46"/>
  <c r="AC45" i="46"/>
  <c r="BP45" i="46"/>
  <c r="BP48" i="46"/>
  <c r="CG45" i="46"/>
  <c r="CG48" i="46"/>
  <c r="CH48" i="46"/>
  <c r="CH45" i="46"/>
  <c r="AU48" i="46"/>
  <c r="AU45" i="46"/>
  <c r="CO48" i="46"/>
  <c r="CO45" i="46"/>
  <c r="CI45" i="46"/>
  <c r="CI48" i="46"/>
  <c r="CN48" i="46"/>
  <c r="CN45" i="46"/>
  <c r="CQ48" i="46"/>
  <c r="CQ45" i="46"/>
  <c r="AD48" i="46"/>
  <c r="AD45" i="46"/>
  <c r="AN48" i="46"/>
  <c r="AN45" i="46"/>
  <c r="CT45" i="46"/>
  <c r="CT48" i="46"/>
  <c r="BT48" i="46"/>
  <c r="BT45" i="46"/>
  <c r="AW48" i="46"/>
  <c r="AW45" i="46"/>
  <c r="CM48" i="46"/>
  <c r="CM45" i="46"/>
  <c r="CB48" i="46"/>
  <c r="CB45" i="46"/>
  <c r="M45" i="46"/>
  <c r="M48" i="46"/>
  <c r="Q48" i="46"/>
  <c r="Q45" i="46"/>
  <c r="AL37" i="46"/>
  <c r="AL39" i="46" s="1"/>
  <c r="AL49" i="46" s="1"/>
  <c r="AL48" i="46"/>
  <c r="AL45" i="46"/>
  <c r="CL45" i="46"/>
  <c r="CL48" i="46"/>
  <c r="P48" i="46"/>
  <c r="P45" i="46"/>
  <c r="AA45" i="46"/>
  <c r="AA48" i="46"/>
  <c r="CC45" i="46"/>
  <c r="CC48" i="46"/>
  <c r="BZ48" i="46"/>
  <c r="BZ45" i="46"/>
  <c r="BM48" i="46"/>
  <c r="BM45" i="46"/>
  <c r="BD45" i="46"/>
  <c r="BD48" i="46"/>
  <c r="BC48" i="46"/>
  <c r="BC45" i="46"/>
  <c r="AF48" i="46"/>
  <c r="AF45" i="46"/>
  <c r="W45" i="46"/>
  <c r="W48" i="46"/>
  <c r="BV45" i="46"/>
  <c r="BV48" i="46"/>
  <c r="BR45" i="46"/>
  <c r="BR48" i="46"/>
  <c r="AP45" i="46"/>
  <c r="AP48" i="46"/>
  <c r="AZ48" i="46"/>
  <c r="AZ45" i="46"/>
  <c r="CS45" i="46"/>
  <c r="CS48" i="46"/>
  <c r="CE45" i="46"/>
  <c r="CE48" i="46"/>
  <c r="BF45" i="46"/>
  <c r="BF48" i="46"/>
  <c r="X48" i="46"/>
  <c r="X45" i="46"/>
  <c r="BW48" i="46"/>
  <c r="BW45" i="46"/>
  <c r="BJ48" i="46"/>
  <c r="BJ45" i="46"/>
  <c r="L45" i="46"/>
  <c r="L48" i="46"/>
  <c r="AT48" i="46"/>
  <c r="AT45" i="46"/>
  <c r="U48" i="46"/>
  <c r="U45" i="46"/>
  <c r="O48" i="46"/>
  <c r="O45" i="46"/>
  <c r="AS45" i="46"/>
  <c r="AS48" i="46"/>
  <c r="T45" i="46"/>
  <c r="T48" i="46"/>
  <c r="AR48" i="46"/>
  <c r="AR45" i="46"/>
  <c r="CA48" i="46"/>
  <c r="CA45" i="46"/>
  <c r="AJ48" i="46"/>
  <c r="AJ45" i="46"/>
  <c r="CF48" i="46"/>
  <c r="CF45" i="46"/>
  <c r="AB48" i="46"/>
  <c r="AB45" i="46"/>
  <c r="BI45" i="46"/>
  <c r="BI48" i="46"/>
  <c r="V48" i="46"/>
  <c r="V45" i="46"/>
  <c r="AK45" i="46"/>
  <c r="AC33" i="42"/>
  <c r="AN37" i="46"/>
  <c r="AN49" i="46" s="1"/>
  <c r="AK37" i="46"/>
  <c r="AK48" i="46" s="1"/>
  <c r="BX37" i="46"/>
  <c r="BX48" i="46" s="1"/>
  <c r="CS33" i="42"/>
  <c r="AR33" i="42"/>
  <c r="CQ87" i="40"/>
  <c r="U33" i="42"/>
  <c r="V33" i="42"/>
  <c r="AS33" i="42"/>
  <c r="BI33" i="42"/>
  <c r="BL33" i="42"/>
  <c r="O86" i="40"/>
  <c r="CL33" i="42"/>
  <c r="CT33" i="42"/>
  <c r="BS91" i="40"/>
  <c r="CD76" i="40"/>
  <c r="Y93" i="40"/>
  <c r="S81" i="40"/>
  <c r="BU91" i="40"/>
  <c r="CS93" i="40"/>
  <c r="J22" i="40"/>
  <c r="L28" i="40"/>
  <c r="L30" i="40" s="1"/>
  <c r="AA90" i="40"/>
  <c r="CN86" i="40"/>
  <c r="CN94" i="40" s="1"/>
  <c r="AL88" i="40"/>
  <c r="AP78" i="40"/>
  <c r="AZ74" i="40"/>
  <c r="AX91" i="40"/>
  <c r="W75" i="40"/>
  <c r="AK76" i="40"/>
  <c r="AS86" i="40"/>
  <c r="BL86" i="40"/>
  <c r="AG76" i="40"/>
  <c r="BQ90" i="40"/>
  <c r="CK78" i="40"/>
  <c r="AJ80" i="40"/>
  <c r="CJ79" i="40"/>
  <c r="AA80" i="40"/>
  <c r="CI88" i="40"/>
  <c r="CK75" i="40"/>
  <c r="AI74" i="40"/>
  <c r="W91" i="40"/>
  <c r="AM75" i="40"/>
  <c r="BU77" i="40"/>
  <c r="AL77" i="40"/>
  <c r="CH79" i="40"/>
  <c r="AG90" i="40"/>
  <c r="AL93" i="40"/>
  <c r="CH93" i="40"/>
  <c r="CV80" i="40"/>
  <c r="CF76" i="40"/>
  <c r="BW78" i="40"/>
  <c r="CB74" i="40"/>
  <c r="BH80" i="40"/>
  <c r="CF87" i="40"/>
  <c r="CP80" i="40"/>
  <c r="CR79" i="40"/>
  <c r="U87" i="40"/>
  <c r="BP86" i="40"/>
  <c r="BG88" i="40"/>
  <c r="CK79" i="40"/>
  <c r="AR75" i="40"/>
  <c r="BQ89" i="40"/>
  <c r="BM90" i="40"/>
  <c r="CN81" i="40"/>
  <c r="W93" i="40"/>
  <c r="AW86" i="40"/>
  <c r="CO76" i="40"/>
  <c r="CF89" i="40"/>
  <c r="BR78" i="40"/>
  <c r="BQ79" i="40"/>
  <c r="AI80" i="40"/>
  <c r="AG75" i="40"/>
  <c r="Q90" i="40"/>
  <c r="BG89" i="40"/>
  <c r="W80" i="40"/>
  <c r="BU93" i="40"/>
  <c r="S87" i="40"/>
  <c r="BM88" i="40"/>
  <c r="AW88" i="40"/>
  <c r="BD90" i="40"/>
  <c r="CC81" i="40"/>
  <c r="Z89" i="40"/>
  <c r="V78" i="40"/>
  <c r="CD74" i="40"/>
  <c r="BI74" i="40"/>
  <c r="AU86" i="40"/>
  <c r="AK92" i="40"/>
  <c r="AC76" i="40"/>
  <c r="BP76" i="40"/>
  <c r="BA86" i="40"/>
  <c r="BJ93" i="40"/>
  <c r="CM89" i="40"/>
  <c r="AS87" i="40"/>
  <c r="CK93" i="40"/>
  <c r="BP75" i="40"/>
  <c r="CI79" i="40"/>
  <c r="BC76" i="40"/>
  <c r="P81" i="40"/>
  <c r="AP77" i="40"/>
  <c r="AU88" i="40"/>
  <c r="CA79" i="40"/>
  <c r="BA78" i="40"/>
  <c r="BJ79" i="40"/>
  <c r="AH87" i="40"/>
  <c r="V88" i="40"/>
  <c r="BT80" i="40"/>
  <c r="AA76" i="40"/>
  <c r="BN90" i="40"/>
  <c r="AZ76" i="40"/>
  <c r="CP79" i="40"/>
  <c r="BR89" i="40"/>
  <c r="CD90" i="40"/>
  <c r="AP80" i="40"/>
  <c r="AQ88" i="40"/>
  <c r="BT91" i="40"/>
  <c r="BD92" i="40"/>
  <c r="AM76" i="40"/>
  <c r="Y90" i="40"/>
  <c r="O78" i="40"/>
  <c r="CB90" i="40"/>
  <c r="BI78" i="40"/>
  <c r="CH76" i="40"/>
  <c r="AU89" i="40"/>
  <c r="CJ76" i="40"/>
  <c r="CT77" i="40"/>
  <c r="BP80" i="40"/>
  <c r="CB81" i="40"/>
  <c r="R76" i="40"/>
  <c r="R75" i="40"/>
  <c r="BO93" i="40"/>
  <c r="BU86" i="40"/>
  <c r="BY79" i="40"/>
  <c r="CO89" i="40"/>
  <c r="AO79" i="40"/>
  <c r="Y75" i="40"/>
  <c r="CM76" i="40"/>
  <c r="BK74" i="40"/>
  <c r="BQ92" i="40"/>
  <c r="Z88" i="40"/>
  <c r="AP88" i="40"/>
  <c r="CN76" i="40"/>
  <c r="CE79" i="40"/>
  <c r="BR76" i="40"/>
  <c r="AT79" i="40"/>
  <c r="AJ87" i="40"/>
  <c r="AY89" i="40"/>
  <c r="X77" i="40"/>
  <c r="AM89" i="40"/>
  <c r="AO76" i="40"/>
  <c r="S79" i="40"/>
  <c r="AB76" i="40"/>
  <c r="CP86" i="40"/>
  <c r="AN78" i="40"/>
  <c r="BP77" i="40"/>
  <c r="BJ80" i="40"/>
  <c r="CJ89" i="40"/>
  <c r="CH80" i="40"/>
  <c r="CG76" i="40"/>
  <c r="AW79" i="40"/>
  <c r="AC79" i="40"/>
  <c r="BA75" i="40"/>
  <c r="BY77" i="40"/>
  <c r="BD93" i="40"/>
  <c r="BY80" i="40"/>
  <c r="AW93" i="40"/>
  <c r="CN78" i="40"/>
  <c r="CC77" i="40"/>
  <c r="CE74" i="40"/>
  <c r="AE88" i="40"/>
  <c r="CS91" i="40"/>
  <c r="BH86" i="40"/>
  <c r="BT93" i="40"/>
  <c r="BB92" i="40"/>
  <c r="AX80" i="40"/>
  <c r="CO79" i="40"/>
  <c r="CD79" i="40"/>
  <c r="AK89" i="40"/>
  <c r="BX79" i="40"/>
  <c r="CE92" i="40"/>
  <c r="CA74" i="40"/>
  <c r="CL90" i="40"/>
  <c r="CA90" i="40"/>
  <c r="BF91" i="40"/>
  <c r="BT75" i="40"/>
  <c r="BI88" i="40"/>
  <c r="AN93" i="40"/>
  <c r="AQ86" i="40"/>
  <c r="CQ78" i="40"/>
  <c r="CL80" i="40"/>
  <c r="BM74" i="40"/>
  <c r="R93" i="40"/>
  <c r="CG78" i="40"/>
  <c r="BZ78" i="40"/>
  <c r="AR88" i="40"/>
  <c r="T92" i="40"/>
  <c r="AC75" i="40"/>
  <c r="CP88" i="40"/>
  <c r="X76" i="40"/>
  <c r="CT86" i="40"/>
  <c r="W90" i="40"/>
  <c r="AS93" i="40"/>
  <c r="AE80" i="40"/>
  <c r="BU76" i="40"/>
  <c r="BL93" i="40"/>
  <c r="CV77" i="40"/>
  <c r="BU92" i="40"/>
  <c r="CN75" i="40"/>
  <c r="CG81" i="40"/>
  <c r="CC74" i="40"/>
  <c r="CI77" i="40"/>
  <c r="AR78" i="40"/>
  <c r="W89" i="40"/>
  <c r="BR74" i="40"/>
  <c r="AF80" i="40"/>
  <c r="BF77" i="40"/>
  <c r="BD74" i="40"/>
  <c r="V80" i="40"/>
  <c r="CQ74" i="40"/>
  <c r="CF74" i="40"/>
  <c r="BO79" i="40"/>
  <c r="AD78" i="40"/>
  <c r="CO80" i="40"/>
  <c r="BS81" i="40"/>
  <c r="AZ75" i="40"/>
  <c r="CU81" i="40"/>
  <c r="BE79" i="40"/>
  <c r="AY90" i="40"/>
  <c r="BF75" i="40"/>
  <c r="AZ78" i="40"/>
  <c r="BP79" i="40"/>
  <c r="CR78" i="40"/>
  <c r="CC87" i="40"/>
  <c r="CH74" i="40"/>
  <c r="BO86" i="40"/>
  <c r="CM78" i="40"/>
  <c r="CT91" i="40"/>
  <c r="BV78" i="40"/>
  <c r="AB77" i="40"/>
  <c r="AS80" i="40"/>
  <c r="S90" i="40"/>
  <c r="AI93" i="40"/>
  <c r="BB79" i="40"/>
  <c r="CC78" i="40"/>
  <c r="AK78" i="40"/>
  <c r="AD93" i="40"/>
  <c r="BE77" i="40"/>
  <c r="AM90" i="40"/>
  <c r="BX74" i="40"/>
  <c r="U76" i="40"/>
  <c r="CS76" i="40"/>
  <c r="AQ78" i="40"/>
  <c r="AK75" i="40"/>
  <c r="CJ75" i="40"/>
  <c r="CE77" i="40"/>
  <c r="BK77" i="40"/>
  <c r="Z91" i="40"/>
  <c r="AD80" i="40"/>
  <c r="CS80" i="40"/>
  <c r="CG89" i="40"/>
  <c r="BB88" i="40"/>
  <c r="V87" i="40"/>
  <c r="AH80" i="40"/>
  <c r="CI92" i="40"/>
  <c r="CI75" i="40"/>
  <c r="AD89" i="40"/>
  <c r="AB78" i="40"/>
  <c r="AW90" i="40"/>
  <c r="BV76" i="40"/>
  <c r="CV86" i="40"/>
  <c r="CP81" i="40"/>
  <c r="AR92" i="40"/>
  <c r="AR77" i="40"/>
  <c r="BD89" i="40"/>
  <c r="BO77" i="40"/>
  <c r="BN81" i="40"/>
  <c r="AT77" i="40"/>
  <c r="BS88" i="40"/>
  <c r="BM80" i="40"/>
  <c r="AJ76" i="40"/>
  <c r="AS78" i="40"/>
  <c r="BR79" i="40"/>
  <c r="X79" i="40"/>
  <c r="AO81" i="40"/>
  <c r="BY86" i="40"/>
  <c r="AV79" i="40"/>
  <c r="BH90" i="40"/>
  <c r="CB75" i="40"/>
  <c r="BM75" i="40"/>
  <c r="AE79" i="40"/>
  <c r="AU78" i="40"/>
  <c r="AA75" i="40"/>
  <c r="Y77" i="40"/>
  <c r="AN91" i="40"/>
  <c r="BC79" i="40"/>
  <c r="AU80" i="40"/>
  <c r="BI75" i="40"/>
  <c r="Q92" i="40"/>
  <c r="AF78" i="40"/>
  <c r="CU79" i="40"/>
  <c r="CU80" i="40"/>
  <c r="CU78" i="40"/>
  <c r="CN70" i="40"/>
  <c r="U78" i="40"/>
  <c r="AT88" i="40"/>
  <c r="CN77" i="40"/>
  <c r="O77" i="40"/>
  <c r="BU78" i="40"/>
  <c r="AL79" i="40"/>
  <c r="CK76" i="40"/>
  <c r="AF75" i="40"/>
  <c r="BJ78" i="40"/>
  <c r="CU74" i="40"/>
  <c r="CA80" i="40"/>
  <c r="V77" i="40"/>
  <c r="AQ77" i="40"/>
  <c r="AH78" i="40"/>
  <c r="BX75" i="40"/>
  <c r="CL87" i="40"/>
  <c r="BZ77" i="40"/>
  <c r="P88" i="40"/>
  <c r="BQ87" i="40"/>
  <c r="BZ74" i="40"/>
  <c r="BF81" i="40"/>
  <c r="AX81" i="40"/>
  <c r="AO75" i="40"/>
  <c r="AN80" i="40"/>
  <c r="AE89" i="40"/>
  <c r="AF76" i="40"/>
  <c r="BO92" i="40"/>
  <c r="CQ88" i="40"/>
  <c r="BH91" i="40"/>
  <c r="BW77" i="40"/>
  <c r="AT80" i="40"/>
  <c r="AV89" i="40"/>
  <c r="BK79" i="40"/>
  <c r="BG81" i="40"/>
  <c r="BJ74" i="40"/>
  <c r="U80" i="40"/>
  <c r="AG81" i="40"/>
  <c r="CL74" i="40"/>
  <c r="CT75" i="40"/>
  <c r="AQ79" i="40"/>
  <c r="O80" i="40"/>
  <c r="AK91" i="40"/>
  <c r="Q91" i="40"/>
  <c r="BW75" i="40"/>
  <c r="BJ87" i="40"/>
  <c r="BE87" i="40"/>
  <c r="BY87" i="40"/>
  <c r="AH76" i="40"/>
  <c r="AJ78" i="40"/>
  <c r="BL91" i="40"/>
  <c r="CS87" i="40"/>
  <c r="BX93" i="40"/>
  <c r="BF90" i="40"/>
  <c r="BW79" i="40"/>
  <c r="CR76" i="40"/>
  <c r="O79" i="40"/>
  <c r="T93" i="40"/>
  <c r="CH70" i="40"/>
  <c r="BB81" i="40"/>
  <c r="CM79" i="40"/>
  <c r="BC77" i="40"/>
  <c r="BS74" i="40"/>
  <c r="R78" i="40"/>
  <c r="Z93" i="40"/>
  <c r="AI75" i="40"/>
  <c r="BN80" i="40"/>
  <c r="AL78" i="40"/>
  <c r="CM75" i="40"/>
  <c r="S88" i="40"/>
  <c r="BG79" i="40"/>
  <c r="BL87" i="40"/>
  <c r="BP93" i="40"/>
  <c r="BT89" i="40"/>
  <c r="BR80" i="40"/>
  <c r="AT86" i="40"/>
  <c r="P80" i="40"/>
  <c r="BM77" i="40"/>
  <c r="AA77" i="40"/>
  <c r="AG79" i="40"/>
  <c r="BV91" i="40"/>
  <c r="AY91" i="40"/>
  <c r="AD87" i="40"/>
  <c r="CJ86" i="40"/>
  <c r="BJ89" i="40"/>
  <c r="CB79" i="40"/>
  <c r="BK78" i="40"/>
  <c r="CR81" i="40"/>
  <c r="AY81" i="40"/>
  <c r="AG80" i="40"/>
  <c r="X80" i="40"/>
  <c r="T75" i="40"/>
  <c r="AT75" i="40"/>
  <c r="CM80" i="40"/>
  <c r="AN77" i="40"/>
  <c r="BW93" i="40"/>
  <c r="AI76" i="40"/>
  <c r="CF80" i="40"/>
  <c r="AE93" i="40"/>
  <c r="AH77" i="40"/>
  <c r="CR92" i="40"/>
  <c r="BV87" i="40"/>
  <c r="AX78" i="40"/>
  <c r="CP77" i="40"/>
  <c r="CF78" i="40"/>
  <c r="BH70" i="40"/>
  <c r="BN89" i="40"/>
  <c r="CB88" i="40"/>
  <c r="CE75" i="40"/>
  <c r="BB87" i="40"/>
  <c r="AP91" i="40"/>
  <c r="CE76" i="40"/>
  <c r="BG87" i="40"/>
  <c r="BX90" i="40"/>
  <c r="CM74" i="40"/>
  <c r="CL89" i="40"/>
  <c r="BN74" i="40"/>
  <c r="W76" i="40"/>
  <c r="BK92" i="40"/>
  <c r="CG87" i="40"/>
  <c r="CV78" i="40"/>
  <c r="BB89" i="40"/>
  <c r="T91" i="40"/>
  <c r="CA87" i="40"/>
  <c r="BH76" i="40"/>
  <c r="BG90" i="40"/>
  <c r="BM70" i="40"/>
  <c r="BV80" i="40"/>
  <c r="BN75" i="40"/>
  <c r="AB75" i="40"/>
  <c r="AG77" i="40"/>
  <c r="BM79" i="40"/>
  <c r="CG80" i="40"/>
  <c r="BV74" i="40"/>
  <c r="AY76" i="40"/>
  <c r="BQ76" i="40"/>
  <c r="AO90" i="40"/>
  <c r="BU70" i="40"/>
  <c r="AQ81" i="40"/>
  <c r="BS78" i="40"/>
  <c r="P75" i="40"/>
  <c r="CP87" i="40"/>
  <c r="BO75" i="40"/>
  <c r="BQ81" i="40"/>
  <c r="CG91" i="40"/>
  <c r="AC80" i="40"/>
  <c r="U77" i="40"/>
  <c r="BZ81" i="40"/>
  <c r="V79" i="40"/>
  <c r="BC75" i="40"/>
  <c r="CT80" i="40"/>
  <c r="CR89" i="40"/>
  <c r="X87" i="40"/>
  <c r="CT93" i="40"/>
  <c r="AS76" i="40"/>
  <c r="BX76" i="40"/>
  <c r="BD76" i="40"/>
  <c r="AV81" i="40"/>
  <c r="BK81" i="40"/>
  <c r="AZ93" i="40"/>
  <c r="AB93" i="40"/>
  <c r="BQ70" i="40"/>
  <c r="AV75" i="40"/>
  <c r="BH93" i="40"/>
  <c r="BF74" i="40"/>
  <c r="BU75" i="40"/>
  <c r="R89" i="40"/>
  <c r="BJ88" i="40"/>
  <c r="BU87" i="40"/>
  <c r="CL81" i="40"/>
  <c r="BI93" i="40"/>
  <c r="AU75" i="40"/>
  <c r="AA79" i="40"/>
  <c r="CV93" i="40"/>
  <c r="AA81" i="40"/>
  <c r="AI90" i="40"/>
  <c r="BN91" i="40"/>
  <c r="BW70" i="40"/>
  <c r="AL87" i="40"/>
  <c r="AS77" i="40"/>
  <c r="CS89" i="40"/>
  <c r="AE75" i="40"/>
  <c r="BI79" i="40"/>
  <c r="CR74" i="40"/>
  <c r="AN76" i="40"/>
  <c r="AX74" i="40"/>
  <c r="BW74" i="40"/>
  <c r="BT76" i="40"/>
  <c r="AM74" i="40"/>
  <c r="P79" i="40"/>
  <c r="CC80" i="40"/>
  <c r="CK74" i="40"/>
  <c r="BH87" i="40"/>
  <c r="BJ70" i="40"/>
  <c r="BC93" i="40"/>
  <c r="BL76" i="40"/>
  <c r="AM80" i="40"/>
  <c r="AZ77" i="40"/>
  <c r="AS79" i="40"/>
  <c r="CD81" i="40"/>
  <c r="BT90" i="40"/>
  <c r="CI78" i="40"/>
  <c r="BZ79" i="40"/>
  <c r="AT81" i="40"/>
  <c r="BZ70" i="40"/>
  <c r="CM70" i="40"/>
  <c r="AZ70" i="40"/>
  <c r="CP70" i="40"/>
  <c r="AQ80" i="40"/>
  <c r="CD92" i="40"/>
  <c r="AY92" i="40"/>
  <c r="CV70" i="40"/>
  <c r="BZ87" i="40"/>
  <c r="BZ94" i="40" s="1"/>
  <c r="T77" i="40"/>
  <c r="CJ92" i="40"/>
  <c r="BI92" i="40"/>
  <c r="BA79" i="40"/>
  <c r="CO86" i="40"/>
  <c r="AB80" i="40"/>
  <c r="BS87" i="40"/>
  <c r="AQ70" i="40"/>
  <c r="BZ75" i="40"/>
  <c r="AM79" i="40"/>
  <c r="AU79" i="40"/>
  <c r="CJ70" i="40"/>
  <c r="CT70" i="40"/>
  <c r="AY75" i="40"/>
  <c r="BY93" i="40"/>
  <c r="AW75" i="40"/>
  <c r="CS74" i="40"/>
  <c r="BS70" i="40"/>
  <c r="BA81" i="40"/>
  <c r="BB78" i="40"/>
  <c r="R91" i="40"/>
  <c r="CT76" i="40"/>
  <c r="CA89" i="40"/>
  <c r="CV79" i="40"/>
  <c r="BA80" i="40"/>
  <c r="CU75" i="40"/>
  <c r="CM81" i="40"/>
  <c r="Q87" i="40"/>
  <c r="O88" i="40"/>
  <c r="T78" i="40"/>
  <c r="BD75" i="40"/>
  <c r="CQ81" i="40"/>
  <c r="CI74" i="40"/>
  <c r="CK77" i="40"/>
  <c r="CM93" i="40"/>
  <c r="BD70" i="40"/>
  <c r="BZ80" i="40"/>
  <c r="CT78" i="40"/>
  <c r="AO80" i="40"/>
  <c r="AQ75" i="40"/>
  <c r="BS77" i="40"/>
  <c r="AC78" i="40"/>
  <c r="AI77" i="40"/>
  <c r="BX70" i="40"/>
  <c r="CU70" i="40"/>
  <c r="AL86" i="40"/>
  <c r="AZ80" i="40"/>
  <c r="CU77" i="40"/>
  <c r="CN80" i="40"/>
  <c r="CH78" i="40"/>
  <c r="CE70" i="40"/>
  <c r="CJ81" i="40"/>
  <c r="AZ92" i="40"/>
  <c r="CO87" i="40"/>
  <c r="CN79" i="40"/>
  <c r="CK70" i="40"/>
  <c r="CL70" i="40"/>
  <c r="BB70" i="40"/>
  <c r="CJ93" i="40"/>
  <c r="CU88" i="40"/>
  <c r="CE90" i="40"/>
  <c r="BB74" i="40"/>
  <c r="AJ79" i="40"/>
  <c r="AS70" i="40"/>
  <c r="CD70" i="40"/>
  <c r="Y88" i="40"/>
  <c r="CL76" i="40"/>
  <c r="P78" i="40"/>
  <c r="AM70" i="40"/>
  <c r="CF70" i="40"/>
  <c r="Y80" i="40"/>
  <c r="CO78" i="40"/>
  <c r="CQ79" i="40"/>
  <c r="AJ93" i="40"/>
  <c r="AM81" i="40"/>
  <c r="AL70" i="40"/>
  <c r="AX70" i="40"/>
  <c r="CB70" i="40"/>
  <c r="CU76" i="40"/>
  <c r="CK80" i="40"/>
  <c r="CL79" i="40"/>
  <c r="CP90" i="40"/>
  <c r="T76" i="40"/>
  <c r="BT70" i="40"/>
  <c r="AI70" i="40"/>
  <c r="AY70" i="40"/>
  <c r="CI70" i="40"/>
  <c r="CI93" i="40"/>
  <c r="CB80" i="40"/>
  <c r="AV74" i="40"/>
  <c r="S77" i="40"/>
  <c r="BX77" i="40"/>
  <c r="BV81" i="40"/>
  <c r="CH87" i="40"/>
  <c r="AY74" i="40"/>
  <c r="Q93" i="40"/>
  <c r="AH81" i="40"/>
  <c r="BL80" i="40"/>
  <c r="AJ86" i="40"/>
  <c r="CQ80" i="40"/>
  <c r="AD79" i="40"/>
  <c r="Z78" i="40"/>
  <c r="AJ77" i="40"/>
  <c r="AJ70" i="40"/>
  <c r="BI70" i="40"/>
  <c r="AC81" i="40"/>
  <c r="AK81" i="40"/>
  <c r="BE80" i="40"/>
  <c r="Z75" i="40"/>
  <c r="AN75" i="40"/>
  <c r="AC77" i="40"/>
  <c r="BE76" i="40"/>
  <c r="Q76" i="40"/>
  <c r="CA81" i="40"/>
  <c r="AX77" i="40"/>
  <c r="BT74" i="40"/>
  <c r="BX89" i="40"/>
  <c r="Z92" i="40"/>
  <c r="BA77" i="40"/>
  <c r="BY78" i="40"/>
  <c r="AF79" i="40"/>
  <c r="BI77" i="40"/>
  <c r="CR70" i="40"/>
  <c r="CA70" i="40"/>
  <c r="CQ77" i="40"/>
  <c r="CB89" i="40"/>
  <c r="AV76" i="40"/>
  <c r="BR81" i="40"/>
  <c r="BC74" i="40"/>
  <c r="AT78" i="40"/>
  <c r="BL78" i="40"/>
  <c r="AV78" i="40"/>
  <c r="BP78" i="40"/>
  <c r="BE81" i="40"/>
  <c r="AL80" i="40"/>
  <c r="AI79" i="40"/>
  <c r="BF76" i="40"/>
  <c r="CO81" i="40"/>
  <c r="AH91" i="40"/>
  <c r="CF93" i="40"/>
  <c r="BP70" i="40"/>
  <c r="CO70" i="40"/>
  <c r="CQ70" i="40"/>
  <c r="BR70" i="40"/>
  <c r="BL70" i="40"/>
  <c r="AO70" i="40"/>
  <c r="BA70" i="40"/>
  <c r="AO89" i="40"/>
  <c r="Q77" i="40"/>
  <c r="CS70" i="40"/>
  <c r="BK70" i="40"/>
  <c r="U81" i="40"/>
  <c r="CC76" i="40"/>
  <c r="O75" i="40"/>
  <c r="CS90" i="40"/>
  <c r="BL89" i="40"/>
  <c r="AR79" i="40"/>
  <c r="BK75" i="40"/>
  <c r="BL77" i="40"/>
  <c r="BA76" i="40"/>
  <c r="BF70" i="40"/>
  <c r="BN76" i="40"/>
  <c r="BN70" i="40"/>
  <c r="P89" i="40"/>
  <c r="BE90" i="40"/>
  <c r="BY70" i="40"/>
  <c r="BC70" i="40"/>
  <c r="BC90" i="40"/>
  <c r="AF81" i="40"/>
  <c r="BO78" i="40"/>
  <c r="BC80" i="40"/>
  <c r="AN70" i="40"/>
  <c r="BF80" i="40"/>
  <c r="BF92" i="40"/>
  <c r="CJ78" i="40"/>
  <c r="CG86" i="40"/>
  <c r="AU70" i="40"/>
  <c r="AN74" i="40"/>
  <c r="AU81" i="40"/>
  <c r="AD88" i="40"/>
  <c r="AR93" i="40"/>
  <c r="CC70" i="40"/>
  <c r="BO70" i="40"/>
  <c r="CR75" i="40"/>
  <c r="BV70" i="40"/>
  <c r="AR70" i="40"/>
  <c r="BG92" i="40"/>
  <c r="CG70" i="40"/>
  <c r="BG70" i="40"/>
  <c r="AR86" i="40"/>
  <c r="BV77" i="40"/>
  <c r="BX80" i="40"/>
  <c r="CA88" i="40"/>
  <c r="S92" i="40"/>
  <c r="CR87" i="40"/>
  <c r="CA76" i="40"/>
  <c r="U79" i="40"/>
  <c r="CC79" i="40"/>
  <c r="CC91" i="40"/>
  <c r="O70" i="40"/>
  <c r="BO76" i="40"/>
  <c r="AF89" i="40"/>
  <c r="O81" i="40"/>
  <c r="CC38" i="42"/>
  <c r="CH38" i="42"/>
  <c r="CR38" i="42"/>
  <c r="BZ38" i="42"/>
  <c r="AP38" i="42"/>
  <c r="CM38" i="42"/>
  <c r="R38" i="42"/>
  <c r="BJ38" i="42"/>
  <c r="AG38" i="42"/>
  <c r="BY38" i="42"/>
  <c r="AD38" i="42"/>
  <c r="CK38" i="42"/>
  <c r="BT38" i="42"/>
  <c r="S38" i="42"/>
  <c r="BU38" i="42"/>
  <c r="CG38" i="42"/>
  <c r="BV38" i="42"/>
  <c r="AI38" i="42"/>
  <c r="M82" i="40"/>
  <c r="P250" i="23"/>
  <c r="P110" i="40" s="1"/>
  <c r="Z250" i="23"/>
  <c r="Z110" i="40" s="1"/>
  <c r="O250" i="23"/>
  <c r="O110" i="40" s="1"/>
  <c r="AM250" i="23"/>
  <c r="AN250" i="23"/>
  <c r="AN110" i="40" s="1"/>
  <c r="AI250" i="23"/>
  <c r="AA250" i="23"/>
  <c r="AA110" i="40" s="1"/>
  <c r="X250" i="23"/>
  <c r="X110" i="40" s="1"/>
  <c r="AT250" i="23"/>
  <c r="AT110" i="40" s="1"/>
  <c r="AT148" i="40" s="1"/>
  <c r="AF250" i="23"/>
  <c r="AF110" i="40" s="1"/>
  <c r="M250" i="23"/>
  <c r="M110" i="40" s="1"/>
  <c r="M148" i="40" s="1"/>
  <c r="AP250" i="23"/>
  <c r="AP110" i="40" s="1"/>
  <c r="AP148" i="40" s="1"/>
  <c r="V250" i="23"/>
  <c r="V110" i="40" s="1"/>
  <c r="AD250" i="23"/>
  <c r="AD110" i="40" s="1"/>
  <c r="AB250" i="23"/>
  <c r="AB110" i="40" s="1"/>
  <c r="AY250" i="23"/>
  <c r="AY110" i="40" s="1"/>
  <c r="AY148" i="40" s="1"/>
  <c r="AO250" i="23"/>
  <c r="AH250" i="23"/>
  <c r="AV250" i="23"/>
  <c r="AV110" i="40" s="1"/>
  <c r="AV148" i="40" s="1"/>
  <c r="T250" i="23"/>
  <c r="T110" i="40" s="1"/>
  <c r="AC110" i="40"/>
  <c r="Y250" i="23"/>
  <c r="Y110" i="40" s="1"/>
  <c r="AW250" i="23"/>
  <c r="AW110" i="40" s="1"/>
  <c r="AW148" i="40" s="1"/>
  <c r="R250" i="23"/>
  <c r="R110" i="40" s="1"/>
  <c r="AZ250" i="23"/>
  <c r="AZ110" i="40" s="1"/>
  <c r="AZ148" i="40" s="1"/>
  <c r="S250" i="23"/>
  <c r="S110" i="40" s="1"/>
  <c r="AG250" i="23"/>
  <c r="AG110" i="40" s="1"/>
  <c r="BA250" i="23"/>
  <c r="BA110" i="40" s="1"/>
  <c r="BA148" i="40" s="1"/>
  <c r="AX250" i="23"/>
  <c r="AX110" i="40" s="1"/>
  <c r="AX148" i="40" s="1"/>
  <c r="L110" i="40"/>
  <c r="L111" i="40" s="1"/>
  <c r="W250" i="23"/>
  <c r="W110" i="40" s="1"/>
  <c r="AS250" i="23"/>
  <c r="AS110" i="40" s="1"/>
  <c r="AS148" i="40" s="1"/>
  <c r="Q250" i="23"/>
  <c r="Q110" i="40" s="1"/>
  <c r="AL250" i="23"/>
  <c r="AR250" i="23"/>
  <c r="AR110" i="40" s="1"/>
  <c r="AR148" i="40" s="1"/>
  <c r="AK250" i="23"/>
  <c r="U250" i="23"/>
  <c r="U110" i="40" s="1"/>
  <c r="AQ250" i="23"/>
  <c r="AQ110" i="40" s="1"/>
  <c r="AQ148" i="40" s="1"/>
  <c r="N250" i="23"/>
  <c r="N110" i="40" s="1"/>
  <c r="AU250" i="23"/>
  <c r="AU110" i="40" s="1"/>
  <c r="AU148" i="40" s="1"/>
  <c r="AJ250" i="23"/>
  <c r="AJ110" i="40" s="1"/>
  <c r="AE250" i="23"/>
  <c r="J174" i="40"/>
  <c r="J18" i="9" s="1"/>
  <c r="B15" i="24"/>
  <c r="M134" i="13" l="1"/>
  <c r="CI125" i="40"/>
  <c r="CJ126" i="40" s="1"/>
  <c r="CJ164" i="40" s="1"/>
  <c r="CI40" i="24"/>
  <c r="CE125" i="40"/>
  <c r="CF126" i="40" s="1"/>
  <c r="CF164" i="40" s="1"/>
  <c r="CE40" i="24"/>
  <c r="AY125" i="40"/>
  <c r="AZ126" i="40" s="1"/>
  <c r="AZ164" i="40" s="1"/>
  <c r="AY40" i="24"/>
  <c r="BX125" i="40"/>
  <c r="BY126" i="40" s="1"/>
  <c r="BY164" i="40" s="1"/>
  <c r="BX40" i="24"/>
  <c r="BH125" i="40"/>
  <c r="BI126" i="40" s="1"/>
  <c r="BI164" i="40" s="1"/>
  <c r="BH40" i="24"/>
  <c r="BU125" i="40"/>
  <c r="BV126" i="40" s="1"/>
  <c r="BV164" i="40" s="1"/>
  <c r="BU40" i="24"/>
  <c r="Y125" i="40"/>
  <c r="Z126" i="40" s="1"/>
  <c r="Z164" i="40" s="1"/>
  <c r="Y40" i="24"/>
  <c r="BL125" i="40"/>
  <c r="BM126" i="40" s="1"/>
  <c r="BM164" i="40" s="1"/>
  <c r="BL40" i="24"/>
  <c r="AV125" i="40"/>
  <c r="AW126" i="40" s="1"/>
  <c r="AW164" i="40" s="1"/>
  <c r="AV40" i="24"/>
  <c r="BB125" i="40"/>
  <c r="BC126" i="40" s="1"/>
  <c r="BC164" i="40" s="1"/>
  <c r="BB40" i="24"/>
  <c r="Z125" i="40"/>
  <c r="AA126" i="40" s="1"/>
  <c r="AA164" i="40" s="1"/>
  <c r="Z40" i="24"/>
  <c r="O125" i="40"/>
  <c r="P126" i="40" s="1"/>
  <c r="P164" i="40" s="1"/>
  <c r="O40" i="24"/>
  <c r="BT125" i="40"/>
  <c r="BU126" i="40" s="1"/>
  <c r="BU164" i="40" s="1"/>
  <c r="BT40" i="24"/>
  <c r="AM125" i="40"/>
  <c r="AN126" i="40" s="1"/>
  <c r="AN164" i="40" s="1"/>
  <c r="AM40" i="24"/>
  <c r="BI125" i="40"/>
  <c r="BJ126" i="40" s="1"/>
  <c r="BJ164" i="40" s="1"/>
  <c r="BI40" i="24"/>
  <c r="CO125" i="40"/>
  <c r="CP126" i="40" s="1"/>
  <c r="CP164" i="40" s="1"/>
  <c r="CO40" i="24"/>
  <c r="CK125" i="40"/>
  <c r="CL126" i="40" s="1"/>
  <c r="CL164" i="40" s="1"/>
  <c r="CK40" i="24"/>
  <c r="CB125" i="40"/>
  <c r="CC126" i="40" s="1"/>
  <c r="CC164" i="40" s="1"/>
  <c r="CB40" i="24"/>
  <c r="AP125" i="40"/>
  <c r="AQ126" i="40" s="1"/>
  <c r="AQ164" i="40" s="1"/>
  <c r="AP40" i="24"/>
  <c r="CJ125" i="40"/>
  <c r="CK126" i="40" s="1"/>
  <c r="CK164" i="40" s="1"/>
  <c r="CJ40" i="24"/>
  <c r="BO125" i="40"/>
  <c r="BP126" i="40" s="1"/>
  <c r="BP164" i="40" s="1"/>
  <c r="BO40" i="24"/>
  <c r="CF125" i="40"/>
  <c r="CG126" i="40" s="1"/>
  <c r="CG164" i="40" s="1"/>
  <c r="CF40" i="24"/>
  <c r="CC125" i="40"/>
  <c r="CD126" i="40" s="1"/>
  <c r="CD164" i="40" s="1"/>
  <c r="CC40" i="24"/>
  <c r="CL125" i="40"/>
  <c r="CM126" i="40" s="1"/>
  <c r="CM164" i="40" s="1"/>
  <c r="CL40" i="24"/>
  <c r="CR125" i="40"/>
  <c r="CS126" i="40" s="1"/>
  <c r="CS164" i="40" s="1"/>
  <c r="CR40" i="24"/>
  <c r="AQ125" i="40"/>
  <c r="AR126" i="40" s="1"/>
  <c r="AR164" i="40" s="1"/>
  <c r="AQ40" i="24"/>
  <c r="AB125" i="40"/>
  <c r="AC126" i="40" s="1"/>
  <c r="AC164" i="40" s="1"/>
  <c r="AB40" i="24"/>
  <c r="BA125" i="40"/>
  <c r="BB126" i="40" s="1"/>
  <c r="BB164" i="40" s="1"/>
  <c r="BA40" i="24"/>
  <c r="BZ125" i="40"/>
  <c r="CA126" i="40" s="1"/>
  <c r="CA164" i="40" s="1"/>
  <c r="BZ40" i="24"/>
  <c r="AZ125" i="40"/>
  <c r="BA126" i="40" s="1"/>
  <c r="BA164" i="40" s="1"/>
  <c r="AZ40" i="24"/>
  <c r="BQ125" i="40"/>
  <c r="BR126" i="40" s="1"/>
  <c r="BR164" i="40" s="1"/>
  <c r="BQ40" i="24"/>
  <c r="U125" i="40"/>
  <c r="V126" i="40" s="1"/>
  <c r="V164" i="40" s="1"/>
  <c r="U40" i="24"/>
  <c r="CH125" i="40"/>
  <c r="CI126" i="40" s="1"/>
  <c r="CI164" i="40" s="1"/>
  <c r="CH40" i="24"/>
  <c r="AU125" i="40"/>
  <c r="AV126" i="40" s="1"/>
  <c r="AV164" i="40" s="1"/>
  <c r="AU40" i="24"/>
  <c r="BP125" i="40"/>
  <c r="BQ126" i="40" s="1"/>
  <c r="BQ164" i="40" s="1"/>
  <c r="BP40" i="24"/>
  <c r="CS125" i="40"/>
  <c r="CT126" i="40" s="1"/>
  <c r="CT164" i="40" s="1"/>
  <c r="CS40" i="24"/>
  <c r="CP125" i="40"/>
  <c r="CQ126" i="40" s="1"/>
  <c r="CQ164" i="40" s="1"/>
  <c r="CP40" i="24"/>
  <c r="BG125" i="40"/>
  <c r="BH126" i="40" s="1"/>
  <c r="BH164" i="40" s="1"/>
  <c r="BG40" i="24"/>
  <c r="BF125" i="40"/>
  <c r="BG126" i="40" s="1"/>
  <c r="BG164" i="40" s="1"/>
  <c r="BF40" i="24"/>
  <c r="AX125" i="40"/>
  <c r="AY126" i="40" s="1"/>
  <c r="AY164" i="40" s="1"/>
  <c r="AX40" i="24"/>
  <c r="BN125" i="40"/>
  <c r="BO126" i="40" s="1"/>
  <c r="BO164" i="40" s="1"/>
  <c r="BN40" i="24"/>
  <c r="BJ125" i="40"/>
  <c r="BK126" i="40" s="1"/>
  <c r="BK164" i="40" s="1"/>
  <c r="BJ40" i="24"/>
  <c r="CA125" i="40"/>
  <c r="CB126" i="40" s="1"/>
  <c r="CB164" i="40" s="1"/>
  <c r="CA40" i="24"/>
  <c r="AO125" i="40"/>
  <c r="AP126" i="40" s="1"/>
  <c r="AP164" i="40" s="1"/>
  <c r="AO40" i="24"/>
  <c r="AR125" i="40"/>
  <c r="AS126" i="40" s="1"/>
  <c r="AS164" i="40" s="1"/>
  <c r="AR40" i="24"/>
  <c r="W125" i="40"/>
  <c r="X126" i="40" s="1"/>
  <c r="X164" i="40" s="1"/>
  <c r="W40" i="24"/>
  <c r="AT125" i="40"/>
  <c r="AU126" i="40" s="1"/>
  <c r="AU164" i="40" s="1"/>
  <c r="AT40" i="24"/>
  <c r="CT125" i="40"/>
  <c r="CU126" i="40" s="1"/>
  <c r="CU164" i="40" s="1"/>
  <c r="CT40" i="24"/>
  <c r="CM125" i="40"/>
  <c r="CN126" i="40" s="1"/>
  <c r="CN164" i="40" s="1"/>
  <c r="CM40" i="24"/>
  <c r="BS125" i="40"/>
  <c r="BT126" i="40" s="1"/>
  <c r="BT164" i="40" s="1"/>
  <c r="BS40" i="24"/>
  <c r="AL125" i="40"/>
  <c r="AM126" i="40" s="1"/>
  <c r="AM164" i="40" s="1"/>
  <c r="AL40" i="24"/>
  <c r="CN125" i="40"/>
  <c r="CO126" i="40" s="1"/>
  <c r="CO164" i="40" s="1"/>
  <c r="CN40" i="24"/>
  <c r="AW125" i="40"/>
  <c r="AX126" i="40" s="1"/>
  <c r="AX164" i="40" s="1"/>
  <c r="AW40" i="24"/>
  <c r="AN125" i="40"/>
  <c r="AO126" i="40" s="1"/>
  <c r="AO164" i="40" s="1"/>
  <c r="AN40" i="24"/>
  <c r="BV125" i="40"/>
  <c r="BW126" i="40" s="1"/>
  <c r="BW164" i="40" s="1"/>
  <c r="BV40" i="24"/>
  <c r="CG125" i="40"/>
  <c r="CH126" i="40" s="1"/>
  <c r="CH164" i="40" s="1"/>
  <c r="CG40" i="24"/>
  <c r="BK125" i="40"/>
  <c r="BL126" i="40" s="1"/>
  <c r="BL164" i="40" s="1"/>
  <c r="BK40" i="24"/>
  <c r="BC125" i="40"/>
  <c r="BD126" i="40" s="1"/>
  <c r="BD164" i="40" s="1"/>
  <c r="BC40" i="24"/>
  <c r="AK125" i="40"/>
  <c r="AL126" i="40" s="1"/>
  <c r="AL164" i="40" s="1"/>
  <c r="AK40" i="24"/>
  <c r="V125" i="40"/>
  <c r="W126" i="40" s="1"/>
  <c r="W164" i="40" s="1"/>
  <c r="V40" i="24"/>
  <c r="BY125" i="40"/>
  <c r="BZ126" i="40" s="1"/>
  <c r="BZ164" i="40" s="1"/>
  <c r="BY40" i="24"/>
  <c r="BD125" i="40"/>
  <c r="BE126" i="40" s="1"/>
  <c r="BE164" i="40" s="1"/>
  <c r="BD40" i="24"/>
  <c r="CQ125" i="40"/>
  <c r="CR126" i="40" s="1"/>
  <c r="CR164" i="40" s="1"/>
  <c r="CQ40" i="24"/>
  <c r="AS125" i="40"/>
  <c r="AT126" i="40" s="1"/>
  <c r="AT164" i="40" s="1"/>
  <c r="AS40" i="24"/>
  <c r="T125" i="40"/>
  <c r="U126" i="40" s="1"/>
  <c r="U164" i="40" s="1"/>
  <c r="T40" i="24"/>
  <c r="BM125" i="40"/>
  <c r="BN126" i="40" s="1"/>
  <c r="BN164" i="40" s="1"/>
  <c r="BM40" i="24"/>
  <c r="L103" i="23"/>
  <c r="L135" i="13" s="1"/>
  <c r="L134" i="13"/>
  <c r="W103" i="23"/>
  <c r="W135" i="13" s="1"/>
  <c r="W134" i="13"/>
  <c r="V103" i="23"/>
  <c r="V135" i="13" s="1"/>
  <c r="V134" i="13"/>
  <c r="AT70" i="40"/>
  <c r="AF139" i="13"/>
  <c r="P243" i="13"/>
  <c r="Q240" i="13" s="1"/>
  <c r="Q243" i="13" s="1"/>
  <c r="R240" i="13" s="1"/>
  <c r="R243" i="13" s="1"/>
  <c r="S240" i="13" s="1"/>
  <c r="S243" i="13" s="1"/>
  <c r="T240" i="13" s="1"/>
  <c r="T243" i="13" s="1"/>
  <c r="U240" i="13" s="1"/>
  <c r="U243" i="13" s="1"/>
  <c r="V240" i="13" s="1"/>
  <c r="V243" i="13" s="1"/>
  <c r="W240" i="13" s="1"/>
  <c r="W243" i="13" s="1"/>
  <c r="X240" i="13" s="1"/>
  <c r="X243" i="13" s="1"/>
  <c r="Y240" i="13" s="1"/>
  <c r="Y243" i="13" s="1"/>
  <c r="Z240" i="13" s="1"/>
  <c r="Z243" i="13" s="1"/>
  <c r="AA240" i="13" s="1"/>
  <c r="AA243" i="13" s="1"/>
  <c r="AB240" i="13" s="1"/>
  <c r="AB243" i="13" s="1"/>
  <c r="AC240" i="13" s="1"/>
  <c r="AC243" i="13" s="1"/>
  <c r="AD240" i="13" s="1"/>
  <c r="AD243" i="13" s="1"/>
  <c r="AE240" i="13" s="1"/>
  <c r="AE243" i="13" s="1"/>
  <c r="AF240" i="13" s="1"/>
  <c r="AF243" i="13" s="1"/>
  <c r="AG240" i="13" s="1"/>
  <c r="AG243" i="13" s="1"/>
  <c r="AH240" i="13" s="1"/>
  <c r="AH243" i="13" s="1"/>
  <c r="AI240" i="13" s="1"/>
  <c r="AI243" i="13" s="1"/>
  <c r="AJ240" i="13" s="1"/>
  <c r="AJ243" i="13" s="1"/>
  <c r="AK240" i="13" s="1"/>
  <c r="AK243" i="13" s="1"/>
  <c r="AL240" i="13" s="1"/>
  <c r="AL243" i="13" s="1"/>
  <c r="AM240" i="13" s="1"/>
  <c r="AM243" i="13" s="1"/>
  <c r="AN240" i="13" s="1"/>
  <c r="AN243" i="13" s="1"/>
  <c r="AO240" i="13" s="1"/>
  <c r="AO243" i="13" s="1"/>
  <c r="AP240" i="13" s="1"/>
  <c r="AP243" i="13" s="1"/>
  <c r="AQ240" i="13" s="1"/>
  <c r="AQ243" i="13" s="1"/>
  <c r="AR240" i="13" s="1"/>
  <c r="AR243" i="13" s="1"/>
  <c r="AS240" i="13" s="1"/>
  <c r="AS243" i="13" s="1"/>
  <c r="AT240" i="13" s="1"/>
  <c r="AT243" i="13" s="1"/>
  <c r="AU240" i="13" s="1"/>
  <c r="AU243" i="13" s="1"/>
  <c r="AV240" i="13" s="1"/>
  <c r="AV243" i="13" s="1"/>
  <c r="AW240" i="13" s="1"/>
  <c r="AW243" i="13" s="1"/>
  <c r="AX240" i="13" s="1"/>
  <c r="AX243" i="13" s="1"/>
  <c r="AY240" i="13" s="1"/>
  <c r="AY243" i="13" s="1"/>
  <c r="AZ240" i="13" s="1"/>
  <c r="AZ243" i="13" s="1"/>
  <c r="BA240" i="13" s="1"/>
  <c r="BA243" i="13" s="1"/>
  <c r="BB240" i="13" s="1"/>
  <c r="BB243" i="13" s="1"/>
  <c r="BC240" i="13" s="1"/>
  <c r="BC243" i="13" s="1"/>
  <c r="BD240" i="13" s="1"/>
  <c r="BD243" i="13" s="1"/>
  <c r="BE240" i="13" s="1"/>
  <c r="BE243" i="13" s="1"/>
  <c r="BF240" i="13" s="1"/>
  <c r="BF243" i="13" s="1"/>
  <c r="BG240" i="13" s="1"/>
  <c r="BG243" i="13" s="1"/>
  <c r="BH240" i="13" s="1"/>
  <c r="BH243" i="13" s="1"/>
  <c r="BI240" i="13" s="1"/>
  <c r="BI243" i="13" s="1"/>
  <c r="BJ240" i="13" s="1"/>
  <c r="BJ243" i="13" s="1"/>
  <c r="BK240" i="13" s="1"/>
  <c r="BK243" i="13" s="1"/>
  <c r="BL240" i="13" s="1"/>
  <c r="BL243" i="13" s="1"/>
  <c r="BM240" i="13" s="1"/>
  <c r="BM243" i="13" s="1"/>
  <c r="BN240" i="13" s="1"/>
  <c r="BN243" i="13" s="1"/>
  <c r="BO240" i="13" s="1"/>
  <c r="BO243" i="13" s="1"/>
  <c r="BP240" i="13" s="1"/>
  <c r="BP243" i="13" s="1"/>
  <c r="BQ240" i="13" s="1"/>
  <c r="BQ243" i="13" s="1"/>
  <c r="BR240" i="13" s="1"/>
  <c r="BR243" i="13" s="1"/>
  <c r="BS240" i="13" s="1"/>
  <c r="BS243" i="13" s="1"/>
  <c r="BT240" i="13" s="1"/>
  <c r="BT243" i="13" s="1"/>
  <c r="BU240" i="13" s="1"/>
  <c r="BU243" i="13" s="1"/>
  <c r="BV240" i="13" s="1"/>
  <c r="BV243" i="13" s="1"/>
  <c r="BW240" i="13" s="1"/>
  <c r="BW243" i="13" s="1"/>
  <c r="BX240" i="13" s="1"/>
  <c r="BX243" i="13" s="1"/>
  <c r="BY240" i="13" s="1"/>
  <c r="BY243" i="13" s="1"/>
  <c r="BZ240" i="13" s="1"/>
  <c r="BZ243" i="13" s="1"/>
  <c r="CA240" i="13" s="1"/>
  <c r="CA243" i="13" s="1"/>
  <c r="CB240" i="13" s="1"/>
  <c r="R139" i="13"/>
  <c r="AC139" i="13"/>
  <c r="AS138" i="13"/>
  <c r="T139" i="13"/>
  <c r="Z139" i="13"/>
  <c r="Q139" i="13"/>
  <c r="N139" i="13"/>
  <c r="X139" i="13"/>
  <c r="V139" i="13"/>
  <c r="U139" i="13"/>
  <c r="S139" i="13"/>
  <c r="M139" i="13"/>
  <c r="P139" i="13"/>
  <c r="W139" i="13"/>
  <c r="AA139" i="13"/>
  <c r="AB139" i="13"/>
  <c r="L139" i="13"/>
  <c r="AD139" i="13"/>
  <c r="AE139" i="13"/>
  <c r="O139" i="13"/>
  <c r="Y139" i="13"/>
  <c r="CB242" i="13" a="1"/>
  <c r="CB242" i="13" s="1"/>
  <c r="CB274" i="13" s="1"/>
  <c r="J54" i="40"/>
  <c r="AW92" i="40"/>
  <c r="AW94" i="40" s="1"/>
  <c r="AW100" i="40" s="1"/>
  <c r="CH242" i="13" a="1"/>
  <c r="CH242" i="13" s="1"/>
  <c r="CH274" i="13" s="1"/>
  <c r="AW70" i="40"/>
  <c r="CM139" i="13"/>
  <c r="AV70" i="40"/>
  <c r="S74" i="40"/>
  <c r="S82" i="40" s="1"/>
  <c r="S99" i="40" s="1"/>
  <c r="S181" i="40" s="1"/>
  <c r="S70" i="40"/>
  <c r="AV92" i="40"/>
  <c r="AV94" i="40" s="1"/>
  <c r="AV100" i="40" s="1"/>
  <c r="AH138" i="13"/>
  <c r="AT56" i="40"/>
  <c r="AT112" i="13" s="1"/>
  <c r="AT115" i="13" s="1"/>
  <c r="J42" i="40"/>
  <c r="M99" i="40"/>
  <c r="M181" i="40" s="1"/>
  <c r="AC115" i="13"/>
  <c r="V44" i="40"/>
  <c r="V113" i="13" s="1"/>
  <c r="W74" i="40"/>
  <c r="W82" i="40" s="1"/>
  <c r="W99" i="40" s="1"/>
  <c r="W181" i="40" s="1"/>
  <c r="CM242" i="13" a="1"/>
  <c r="CM242" i="13" s="1"/>
  <c r="CP242" i="13" s="1" a="1"/>
  <c r="CP242" i="13" s="1"/>
  <c r="V56" i="40"/>
  <c r="V112" i="13" s="1"/>
  <c r="X93" i="40"/>
  <c r="X94" i="40" s="1"/>
  <c r="X100" i="40" s="1"/>
  <c r="AH61" i="23"/>
  <c r="AH51" i="41" s="1"/>
  <c r="AA70" i="40"/>
  <c r="P70" i="40"/>
  <c r="AA86" i="40"/>
  <c r="AA94" i="40" s="1"/>
  <c r="P63" i="23"/>
  <c r="AI115" i="13"/>
  <c r="AK115" i="13"/>
  <c r="AJ115" i="13"/>
  <c r="AG115" i="13"/>
  <c r="W70" i="40"/>
  <c r="P86" i="40"/>
  <c r="P94" i="40" s="1"/>
  <c r="P100" i="40" s="1"/>
  <c r="Z74" i="40"/>
  <c r="Z82" i="40" s="1"/>
  <c r="Z99" i="40" s="1"/>
  <c r="Z181" i="40" s="1"/>
  <c r="Z70" i="40"/>
  <c r="J48" i="40"/>
  <c r="J36" i="40"/>
  <c r="W115" i="13"/>
  <c r="M125" i="40"/>
  <c r="N126" i="40" s="1"/>
  <c r="N164" i="40" s="1"/>
  <c r="Q70" i="40"/>
  <c r="Q74" i="40"/>
  <c r="Q82" i="40" s="1"/>
  <c r="Q99" i="40" s="1"/>
  <c r="Q181" i="40" s="1"/>
  <c r="AF70" i="40"/>
  <c r="AF74" i="40"/>
  <c r="AF82" i="40" s="1"/>
  <c r="AF99" i="40" s="1"/>
  <c r="AF181" i="40" s="1"/>
  <c r="AF94" i="40"/>
  <c r="AF80" i="42" s="1"/>
  <c r="V74" i="40"/>
  <c r="V82" i="40" s="1"/>
  <c r="V99" i="40" s="1"/>
  <c r="V181" i="40" s="1"/>
  <c r="V70" i="40"/>
  <c r="W128" i="13"/>
  <c r="W150" i="13" s="1"/>
  <c r="V128" i="13"/>
  <c r="V150" i="13" s="1"/>
  <c r="AB128" i="13"/>
  <c r="AB150" i="13" s="1"/>
  <c r="AC128" i="13"/>
  <c r="AC150" i="13" s="1"/>
  <c r="AE128" i="13"/>
  <c r="AE150" i="13" s="1"/>
  <c r="R128" i="13"/>
  <c r="R150" i="13" s="1"/>
  <c r="AA128" i="13"/>
  <c r="AA150" i="13" s="1"/>
  <c r="AF128" i="13"/>
  <c r="AF150" i="13" s="1"/>
  <c r="P128" i="13"/>
  <c r="P150" i="13" s="1"/>
  <c r="S128" i="13"/>
  <c r="S150" i="13" s="1"/>
  <c r="AE70" i="40"/>
  <c r="AE74" i="40"/>
  <c r="AE82" i="40" s="1"/>
  <c r="X74" i="40"/>
  <c r="X82" i="40" s="1"/>
  <c r="X70" i="40"/>
  <c r="U74" i="40"/>
  <c r="U82" i="40" s="1"/>
  <c r="U99" i="40" s="1"/>
  <c r="U181" i="40" s="1"/>
  <c r="U70" i="40"/>
  <c r="AD74" i="40"/>
  <c r="AD82" i="40" s="1"/>
  <c r="AD99" i="40" s="1"/>
  <c r="AD181" i="40" s="1"/>
  <c r="AD70" i="40"/>
  <c r="AY115" i="13"/>
  <c r="AN115" i="13"/>
  <c r="R70" i="40"/>
  <c r="AB74" i="40"/>
  <c r="AB82" i="40" s="1"/>
  <c r="AB99" i="40" s="1"/>
  <c r="AB181" i="40" s="1"/>
  <c r="AB70" i="40"/>
  <c r="N63" i="23"/>
  <c r="T70" i="40"/>
  <c r="CU63" i="23"/>
  <c r="AI51" i="41"/>
  <c r="AC51" i="41"/>
  <c r="L63" i="23"/>
  <c r="AJ51" i="41"/>
  <c r="S51" i="41"/>
  <c r="T86" i="40"/>
  <c r="T94" i="40" s="1"/>
  <c r="T100" i="40" s="1"/>
  <c r="AC74" i="40"/>
  <c r="AC82" i="40" s="1"/>
  <c r="AC99" i="40" s="1"/>
  <c r="AC181" i="40" s="1"/>
  <c r="AC70" i="40"/>
  <c r="AH86" i="40"/>
  <c r="AH94" i="40" s="1"/>
  <c r="AH100" i="40" s="1"/>
  <c r="S63" i="23"/>
  <c r="R86" i="40"/>
  <c r="R94" i="40" s="1"/>
  <c r="R100" i="40" s="1"/>
  <c r="Y70" i="40"/>
  <c r="Y74" i="40"/>
  <c r="Y82" i="40" s="1"/>
  <c r="Y99" i="40" s="1"/>
  <c r="Y181" i="40" s="1"/>
  <c r="AG70" i="40"/>
  <c r="AG74" i="40"/>
  <c r="AG82" i="40" s="1"/>
  <c r="AG99" i="40" s="1"/>
  <c r="AG181" i="40" s="1"/>
  <c r="AH70" i="40"/>
  <c r="AG94" i="40"/>
  <c r="AG31" i="44" s="1"/>
  <c r="AG61" i="23"/>
  <c r="AE94" i="40"/>
  <c r="AE100" i="40" s="1"/>
  <c r="AE112" i="13"/>
  <c r="AE115" i="13" s="1"/>
  <c r="AC63" i="23"/>
  <c r="P72" i="41"/>
  <c r="P76" i="41" s="1"/>
  <c r="O112" i="13"/>
  <c r="O115" i="13" s="1"/>
  <c r="Q63" i="23"/>
  <c r="Q51" i="41"/>
  <c r="O206" i="23"/>
  <c r="O211" i="23" s="1"/>
  <c r="CU51" i="41"/>
  <c r="AH19" i="9"/>
  <c r="AH16" i="9"/>
  <c r="AA125" i="40"/>
  <c r="AB126" i="40" s="1"/>
  <c r="AB164" i="40" s="1"/>
  <c r="H46" i="9"/>
  <c r="L194" i="40"/>
  <c r="R51" i="41"/>
  <c r="R63" i="23"/>
  <c r="AJ63" i="23"/>
  <c r="L51" i="41"/>
  <c r="X51" i="41"/>
  <c r="X63" i="23"/>
  <c r="N51" i="41"/>
  <c r="N78" i="41" s="1"/>
  <c r="N80" i="41" s="1"/>
  <c r="N81" i="41" s="1"/>
  <c r="N22" i="22" s="1"/>
  <c r="AE51" i="41"/>
  <c r="AE63" i="23"/>
  <c r="BE55" i="23"/>
  <c r="BE61" i="23" s="1"/>
  <c r="BW55" i="23"/>
  <c r="BW61" i="23" s="1"/>
  <c r="BR55" i="23"/>
  <c r="BR61" i="23" s="1"/>
  <c r="AI63" i="23"/>
  <c r="AC18" i="9"/>
  <c r="AD18" i="9"/>
  <c r="AA18" i="9"/>
  <c r="O18" i="9"/>
  <c r="AB18" i="9"/>
  <c r="N18" i="9"/>
  <c r="R18" i="9"/>
  <c r="AF18" i="9"/>
  <c r="M18" i="9"/>
  <c r="Q18" i="9"/>
  <c r="AG18" i="9"/>
  <c r="CR18" i="9"/>
  <c r="U18" i="9"/>
  <c r="W18" i="9"/>
  <c r="L18" i="9"/>
  <c r="CU18" i="9"/>
  <c r="Z18" i="9"/>
  <c r="P18" i="9"/>
  <c r="CV18" i="9"/>
  <c r="V18" i="9"/>
  <c r="S18" i="9"/>
  <c r="AH18" i="9"/>
  <c r="Y18" i="9"/>
  <c r="X18" i="9"/>
  <c r="CS18" i="9"/>
  <c r="CT18" i="9"/>
  <c r="AE18" i="9"/>
  <c r="T18" i="9"/>
  <c r="AD125" i="40"/>
  <c r="AE126" i="40" s="1"/>
  <c r="AE164" i="40" s="1"/>
  <c r="AD51" i="41"/>
  <c r="CN274" i="13"/>
  <c r="BM139" i="13"/>
  <c r="CJ139" i="13"/>
  <c r="CL115" i="13"/>
  <c r="BR139" i="13"/>
  <c r="BG139" i="13"/>
  <c r="BZ139" i="13"/>
  <c r="BW139" i="13"/>
  <c r="BJ139" i="13"/>
  <c r="BT139" i="13"/>
  <c r="BS139" i="13"/>
  <c r="BQ139" i="13"/>
  <c r="BY139" i="13"/>
  <c r="AH115" i="13"/>
  <c r="N115" i="13"/>
  <c r="P115" i="13"/>
  <c r="AL139" i="13"/>
  <c r="AQ115" i="13"/>
  <c r="BL139" i="13"/>
  <c r="BC139" i="13"/>
  <c r="CI139" i="13"/>
  <c r="CE139" i="13"/>
  <c r="AY139" i="13"/>
  <c r="CC139" i="13"/>
  <c r="CG115" i="13"/>
  <c r="CT115" i="13"/>
  <c r="CK139" i="13"/>
  <c r="AP139" i="13"/>
  <c r="BV139" i="13"/>
  <c r="BW115" i="13"/>
  <c r="BK139" i="13"/>
  <c r="AH139" i="13"/>
  <c r="AU139" i="13"/>
  <c r="CB139" i="13"/>
  <c r="BD115" i="13"/>
  <c r="AM139" i="13"/>
  <c r="AW139" i="13"/>
  <c r="CC115" i="13"/>
  <c r="BJ115" i="13"/>
  <c r="AV139" i="13"/>
  <c r="CI115" i="13"/>
  <c r="BO139" i="13"/>
  <c r="AT139" i="13"/>
  <c r="CF139" i="13"/>
  <c r="AR139" i="13"/>
  <c r="AX115" i="13"/>
  <c r="BX115" i="13"/>
  <c r="AW115" i="13"/>
  <c r="BX139" i="13"/>
  <c r="CL139" i="13"/>
  <c r="BT115" i="13"/>
  <c r="AX139" i="13"/>
  <c r="CF115" i="13"/>
  <c r="CA115" i="13"/>
  <c r="AO139" i="13"/>
  <c r="AQ139" i="13"/>
  <c r="BH115" i="13"/>
  <c r="BP139" i="13"/>
  <c r="BD139" i="13"/>
  <c r="AN139" i="13"/>
  <c r="AP115" i="13"/>
  <c r="AS115" i="13"/>
  <c r="AV115" i="13"/>
  <c r="BF139" i="13"/>
  <c r="BA139" i="13"/>
  <c r="AD115" i="13"/>
  <c r="BK115" i="13"/>
  <c r="AZ139" i="13"/>
  <c r="BB139" i="13"/>
  <c r="BE139" i="13"/>
  <c r="BH139" i="13"/>
  <c r="CN115" i="13"/>
  <c r="T115" i="13"/>
  <c r="BR115" i="13"/>
  <c r="BN139" i="13"/>
  <c r="CA139" i="13"/>
  <c r="CU115" i="13"/>
  <c r="BA115" i="13"/>
  <c r="BB115" i="13"/>
  <c r="BE115" i="13"/>
  <c r="Y115" i="13"/>
  <c r="AB115" i="13"/>
  <c r="BC115" i="13"/>
  <c r="AO115" i="13"/>
  <c r="BV115" i="13"/>
  <c r="CD139" i="13"/>
  <c r="BP115" i="13"/>
  <c r="AF115" i="13"/>
  <c r="AL115" i="13"/>
  <c r="BF115" i="13"/>
  <c r="CH115" i="13"/>
  <c r="X115" i="13"/>
  <c r="AU115" i="13"/>
  <c r="BG115" i="13"/>
  <c r="BU115" i="13"/>
  <c r="CM115" i="13"/>
  <c r="M100" i="40"/>
  <c r="M195" i="40" s="1"/>
  <c r="M26" i="22" s="1"/>
  <c r="M115" i="13"/>
  <c r="BM115" i="13"/>
  <c r="BO115" i="13"/>
  <c r="CO115" i="13"/>
  <c r="BU138" i="13"/>
  <c r="BU142" i="13"/>
  <c r="BS115" i="13"/>
  <c r="AA115" i="13"/>
  <c r="CP115" i="13"/>
  <c r="BL115" i="13"/>
  <c r="AZ115" i="13"/>
  <c r="CH139" i="13"/>
  <c r="CH138" i="13"/>
  <c r="AR115" i="13"/>
  <c r="BQ115" i="13"/>
  <c r="Q115" i="13"/>
  <c r="CJ115" i="13"/>
  <c r="CB115" i="13"/>
  <c r="BI115" i="13"/>
  <c r="AM115" i="13"/>
  <c r="CE115" i="13"/>
  <c r="BY115" i="13"/>
  <c r="CS115" i="13"/>
  <c r="CD115" i="13"/>
  <c r="BN115" i="13"/>
  <c r="BZ115" i="13"/>
  <c r="BI139" i="13"/>
  <c r="CG139" i="13"/>
  <c r="CG138" i="13"/>
  <c r="R115" i="13"/>
  <c r="U115" i="13"/>
  <c r="Z115" i="13"/>
  <c r="CR115" i="13"/>
  <c r="S115" i="13"/>
  <c r="CQ115" i="13"/>
  <c r="CK115" i="13"/>
  <c r="G47" i="9"/>
  <c r="CR42" i="42"/>
  <c r="CR43" i="42" s="1"/>
  <c r="CR46" i="42" s="1"/>
  <c r="CR47" i="42" s="1"/>
  <c r="AN94" i="40"/>
  <c r="AN100" i="40" s="1"/>
  <c r="AP70" i="40"/>
  <c r="AP74" i="40"/>
  <c r="AP82" i="40" s="1"/>
  <c r="AP99" i="40" s="1"/>
  <c r="AP181" i="40" s="1"/>
  <c r="AK86" i="40"/>
  <c r="AK94" i="40" s="1"/>
  <c r="AK100" i="40" s="1"/>
  <c r="AK70" i="40"/>
  <c r="BE70" i="40"/>
  <c r="BE74" i="40"/>
  <c r="BE82" i="40" s="1"/>
  <c r="BE99" i="40" s="1"/>
  <c r="BE181" i="40" s="1"/>
  <c r="BZ100" i="40"/>
  <c r="BZ195" i="40" s="1"/>
  <c r="BZ26" i="22" s="1"/>
  <c r="CN100" i="40"/>
  <c r="CN195" i="40" s="1"/>
  <c r="CN26" i="22" s="1"/>
  <c r="AC100" i="40"/>
  <c r="AC195" i="40" s="1"/>
  <c r="AC26" i="22" s="1"/>
  <c r="N38" i="42"/>
  <c r="AH82" i="40"/>
  <c r="AH99" i="40" s="1"/>
  <c r="AH181" i="40" s="1"/>
  <c r="AO94" i="40"/>
  <c r="AO100" i="40" s="1"/>
  <c r="CH94" i="40"/>
  <c r="CH100" i="40" s="1"/>
  <c r="CH195" i="40" s="1"/>
  <c r="CH26" i="22" s="1"/>
  <c r="BE94" i="40"/>
  <c r="BE100" i="40" s="1"/>
  <c r="BE195" i="40" s="1"/>
  <c r="BE26" i="22" s="1"/>
  <c r="AA82" i="40"/>
  <c r="L42" i="42"/>
  <c r="L116" i="40"/>
  <c r="AO38" i="42"/>
  <c r="CJ40" i="42"/>
  <c r="BX40" i="42"/>
  <c r="BK40" i="42"/>
  <c r="AZ42" i="42"/>
  <c r="CQ40" i="42"/>
  <c r="CJ65" i="42"/>
  <c r="AW40" i="42"/>
  <c r="BN42" i="42"/>
  <c r="BP42" i="42"/>
  <c r="T40" i="42"/>
  <c r="AQ40" i="42"/>
  <c r="CI42" i="42"/>
  <c r="AL40" i="42"/>
  <c r="AB42" i="42"/>
  <c r="AU42" i="42"/>
  <c r="CP38" i="42"/>
  <c r="T42" i="42"/>
  <c r="AH38" i="42"/>
  <c r="AT38" i="42"/>
  <c r="L65" i="42"/>
  <c r="BA65" i="42"/>
  <c r="BM38" i="42"/>
  <c r="AL65" i="42"/>
  <c r="CI65" i="42"/>
  <c r="X65" i="42"/>
  <c r="X40" i="42"/>
  <c r="X42" i="42"/>
  <c r="AQ65" i="42"/>
  <c r="AW65" i="42"/>
  <c r="BP40" i="42"/>
  <c r="AL42" i="42"/>
  <c r="AW42" i="42"/>
  <c r="AQ42" i="42"/>
  <c r="CJ42" i="42"/>
  <c r="AJ40" i="42"/>
  <c r="AJ42" i="42"/>
  <c r="AJ65" i="42"/>
  <c r="BH65" i="42"/>
  <c r="Y65" i="42"/>
  <c r="BO38" i="42"/>
  <c r="BW94" i="40"/>
  <c r="AZ40" i="42"/>
  <c r="CI40" i="42"/>
  <c r="BH40" i="42"/>
  <c r="AU40" i="42"/>
  <c r="BX42" i="42"/>
  <c r="CO65" i="42"/>
  <c r="BN65" i="42"/>
  <c r="AM65" i="42"/>
  <c r="BS65" i="42"/>
  <c r="CQ65" i="42"/>
  <c r="O38" i="42"/>
  <c r="Z42" i="42"/>
  <c r="Z40" i="42"/>
  <c r="AE40" i="42"/>
  <c r="AE42" i="42"/>
  <c r="AX94" i="40"/>
  <c r="BQ38" i="42"/>
  <c r="Z65" i="42"/>
  <c r="AE65" i="42"/>
  <c r="CU65" i="42"/>
  <c r="AN65" i="42"/>
  <c r="AY65" i="42"/>
  <c r="CA42" i="42"/>
  <c r="CA40" i="42"/>
  <c r="BA42" i="42"/>
  <c r="BA40" i="42"/>
  <c r="CA65" i="42"/>
  <c r="BF65" i="42"/>
  <c r="AY42" i="42"/>
  <c r="AY40" i="42"/>
  <c r="CU42" i="42"/>
  <c r="CU40" i="42"/>
  <c r="W38" i="42"/>
  <c r="BN40" i="42"/>
  <c r="BB65" i="42"/>
  <c r="AX38" i="42"/>
  <c r="Q40" i="42"/>
  <c r="Q42" i="42"/>
  <c r="BB40" i="42"/>
  <c r="BB42" i="42"/>
  <c r="BR42" i="42"/>
  <c r="BR40" i="42"/>
  <c r="CQ42" i="42"/>
  <c r="AB40" i="42"/>
  <c r="M38" i="42"/>
  <c r="BW65" i="42"/>
  <c r="Q65" i="42"/>
  <c r="BK94" i="40"/>
  <c r="AV65" i="42"/>
  <c r="BK42" i="42"/>
  <c r="BR65" i="42"/>
  <c r="AA40" i="42"/>
  <c r="AA42" i="42"/>
  <c r="AV40" i="42"/>
  <c r="AV42" i="42"/>
  <c r="BW40" i="42"/>
  <c r="BW42" i="42"/>
  <c r="Y40" i="42"/>
  <c r="Y42" i="42"/>
  <c r="AM40" i="42"/>
  <c r="AM42" i="42"/>
  <c r="AN42" i="42"/>
  <c r="AN40" i="42"/>
  <c r="CO40" i="42"/>
  <c r="CO42" i="42"/>
  <c r="BF42" i="42"/>
  <c r="BF40" i="42"/>
  <c r="BS40" i="42"/>
  <c r="BS42" i="42"/>
  <c r="BE38" i="42"/>
  <c r="BR94" i="40"/>
  <c r="AA65" i="42"/>
  <c r="CL38" i="42"/>
  <c r="CL65" i="42"/>
  <c r="CF38" i="42"/>
  <c r="CF65" i="42"/>
  <c r="AS38" i="42"/>
  <c r="AS65" i="42"/>
  <c r="AR38" i="42"/>
  <c r="AR65" i="42"/>
  <c r="BC38" i="42"/>
  <c r="BC65" i="42"/>
  <c r="BD38" i="42"/>
  <c r="BD65" i="42"/>
  <c r="V38" i="42"/>
  <c r="V65" i="42"/>
  <c r="AC38" i="42"/>
  <c r="AC65" i="42"/>
  <c r="U38" i="42"/>
  <c r="U65" i="42"/>
  <c r="CS38" i="42"/>
  <c r="CS65" i="42"/>
  <c r="CB38" i="42"/>
  <c r="CB65" i="42"/>
  <c r="BL38" i="42"/>
  <c r="BL65" i="42"/>
  <c r="CD38" i="42"/>
  <c r="CD65" i="42"/>
  <c r="AF38" i="42"/>
  <c r="AF65" i="42"/>
  <c r="BG38" i="42"/>
  <c r="BG65" i="42"/>
  <c r="CT38" i="42"/>
  <c r="CT65" i="42"/>
  <c r="P38" i="42"/>
  <c r="P65" i="42"/>
  <c r="CE38" i="42"/>
  <c r="CE65" i="42"/>
  <c r="BI38" i="42"/>
  <c r="BI65" i="42"/>
  <c r="AK38" i="42"/>
  <c r="AK65" i="42"/>
  <c r="CN38" i="42"/>
  <c r="CN65" i="42"/>
  <c r="C66" i="41"/>
  <c r="CQ94" i="40"/>
  <c r="AO48" i="46"/>
  <c r="AU94" i="40"/>
  <c r="BX39" i="46"/>
  <c r="BX49" i="46" s="1"/>
  <c r="AK39" i="46"/>
  <c r="AK49" i="46" s="1"/>
  <c r="J28" i="40"/>
  <c r="U94" i="40"/>
  <c r="AL94" i="40"/>
  <c r="AL100" i="40" s="1"/>
  <c r="CM94" i="40"/>
  <c r="BP94" i="40"/>
  <c r="CC94" i="40"/>
  <c r="BM94" i="40"/>
  <c r="CF94" i="40"/>
  <c r="V94" i="40"/>
  <c r="BA94" i="40"/>
  <c r="CK94" i="40"/>
  <c r="AQ94" i="40"/>
  <c r="CT94" i="40"/>
  <c r="CD94" i="40"/>
  <c r="AS94" i="40"/>
  <c r="AS100" i="40" s="1"/>
  <c r="R82" i="40"/>
  <c r="R99" i="40" s="1"/>
  <c r="R181" i="40" s="1"/>
  <c r="W94" i="40"/>
  <c r="BQ94" i="40"/>
  <c r="AP94" i="40"/>
  <c r="AP100" i="40" s="1"/>
  <c r="AM94" i="40"/>
  <c r="CL94" i="40"/>
  <c r="CL100" i="40" s="1"/>
  <c r="BU94" i="40"/>
  <c r="BY82" i="40"/>
  <c r="BY99" i="40" s="1"/>
  <c r="BY181" i="40" s="1"/>
  <c r="CD82" i="40"/>
  <c r="CD99" i="40" s="1"/>
  <c r="CD181" i="40" s="1"/>
  <c r="CG82" i="40"/>
  <c r="CG99" i="40" s="1"/>
  <c r="CG181" i="40" s="1"/>
  <c r="CE94" i="40"/>
  <c r="CE100" i="40" s="1"/>
  <c r="CU94" i="40"/>
  <c r="CU100" i="40" s="1"/>
  <c r="BD94" i="40"/>
  <c r="BD100" i="40" s="1"/>
  <c r="BJ82" i="40"/>
  <c r="BJ99" i="40" s="1"/>
  <c r="BJ181" i="40" s="1"/>
  <c r="CP94" i="40"/>
  <c r="CP100" i="40" s="1"/>
  <c r="BI94" i="40"/>
  <c r="BI100" i="40" s="1"/>
  <c r="AI94" i="40"/>
  <c r="AD94" i="40"/>
  <c r="CI94" i="40"/>
  <c r="CI100" i="40" s="1"/>
  <c r="CS82" i="40"/>
  <c r="CS99" i="40" s="1"/>
  <c r="CS181" i="40" s="1"/>
  <c r="AT94" i="40"/>
  <c r="AK82" i="40"/>
  <c r="CP82" i="40"/>
  <c r="CP99" i="40" s="1"/>
  <c r="CP181" i="40" s="1"/>
  <c r="BS82" i="40"/>
  <c r="BS99" i="40" s="1"/>
  <c r="BS181" i="40" s="1"/>
  <c r="AO82" i="40"/>
  <c r="AO99" i="40" s="1"/>
  <c r="AO181" i="40" s="1"/>
  <c r="BB94" i="40"/>
  <c r="BB100" i="40" s="1"/>
  <c r="BS94" i="40"/>
  <c r="BS100" i="40" s="1"/>
  <c r="AR82" i="40"/>
  <c r="AR99" i="40" s="1"/>
  <c r="AR181" i="40" s="1"/>
  <c r="BP82" i="40"/>
  <c r="BP99" i="40" s="1"/>
  <c r="BP181" i="40" s="1"/>
  <c r="AY94" i="40"/>
  <c r="AY100" i="40" s="1"/>
  <c r="BO94" i="40"/>
  <c r="BO100" i="40" s="1"/>
  <c r="Y94" i="40"/>
  <c r="Y100" i="40" s="1"/>
  <c r="CF82" i="40"/>
  <c r="CF99" i="40" s="1"/>
  <c r="CF181" i="40" s="1"/>
  <c r="BU82" i="40"/>
  <c r="BU99" i="40" s="1"/>
  <c r="BU181" i="40" s="1"/>
  <c r="O94" i="40"/>
  <c r="O100" i="40" s="1"/>
  <c r="BH94" i="40"/>
  <c r="BH100" i="40" s="1"/>
  <c r="BN94" i="40"/>
  <c r="BN100" i="40" s="1"/>
  <c r="BG82" i="40"/>
  <c r="BG99" i="40" s="1"/>
  <c r="BG181" i="40" s="1"/>
  <c r="CR82" i="40"/>
  <c r="CR99" i="40" s="1"/>
  <c r="CR181" i="40" s="1"/>
  <c r="AB94" i="40"/>
  <c r="AB100" i="40" s="1"/>
  <c r="BW82" i="40"/>
  <c r="BW99" i="40" s="1"/>
  <c r="BW181" i="40" s="1"/>
  <c r="BT94" i="40"/>
  <c r="BT100" i="40" s="1"/>
  <c r="S94" i="40"/>
  <c r="S100" i="40" s="1"/>
  <c r="BF94" i="40"/>
  <c r="BF100" i="40" s="1"/>
  <c r="BL94" i="40"/>
  <c r="BL100" i="40" s="1"/>
  <c r="BH82" i="40"/>
  <c r="BH99" i="40" s="1"/>
  <c r="BH181" i="40" s="1"/>
  <c r="CM82" i="40"/>
  <c r="CM99" i="40" s="1"/>
  <c r="CM181" i="40" s="1"/>
  <c r="BM82" i="40"/>
  <c r="BM99" i="40" s="1"/>
  <c r="BM181" i="40" s="1"/>
  <c r="BG94" i="40"/>
  <c r="BG100" i="40" s="1"/>
  <c r="Z94" i="40"/>
  <c r="Z100" i="40" s="1"/>
  <c r="AZ94" i="40"/>
  <c r="AZ100" i="40" s="1"/>
  <c r="CV82" i="40"/>
  <c r="CV99" i="40" s="1"/>
  <c r="CV181" i="40" s="1"/>
  <c r="CS94" i="40"/>
  <c r="CS100" i="40" s="1"/>
  <c r="BX94" i="40"/>
  <c r="BX100" i="40" s="1"/>
  <c r="BR82" i="40"/>
  <c r="BR99" i="40" s="1"/>
  <c r="BR181" i="40" s="1"/>
  <c r="AT82" i="40"/>
  <c r="AT99" i="40" s="1"/>
  <c r="AT181" i="40" s="1"/>
  <c r="CO82" i="40"/>
  <c r="CO99" i="40" s="1"/>
  <c r="CO181" i="40" s="1"/>
  <c r="BD82" i="40"/>
  <c r="BD99" i="40" s="1"/>
  <c r="BD181" i="40" s="1"/>
  <c r="BJ94" i="40"/>
  <c r="BJ100" i="40" s="1"/>
  <c r="BI82" i="40"/>
  <c r="BI99" i="40" s="1"/>
  <c r="BI181" i="40" s="1"/>
  <c r="CE82" i="40"/>
  <c r="CE99" i="40" s="1"/>
  <c r="CE181" i="40" s="1"/>
  <c r="AZ82" i="40"/>
  <c r="AZ99" i="40" s="1"/>
  <c r="AZ181" i="40" s="1"/>
  <c r="P82" i="40"/>
  <c r="P99" i="40" s="1"/>
  <c r="P181" i="40" s="1"/>
  <c r="AI82" i="40"/>
  <c r="AI99" i="40" s="1"/>
  <c r="AI181" i="40" s="1"/>
  <c r="BV94" i="40"/>
  <c r="BV100" i="40" s="1"/>
  <c r="AL82" i="40"/>
  <c r="AL99" i="40" s="1"/>
  <c r="AL181" i="40" s="1"/>
  <c r="O82" i="40"/>
  <c r="O99" i="40" s="1"/>
  <c r="O181" i="40" s="1"/>
  <c r="AS82" i="40"/>
  <c r="BC94" i="40"/>
  <c r="BC100" i="40" s="1"/>
  <c r="CB94" i="40"/>
  <c r="CB100" i="40" s="1"/>
  <c r="BZ82" i="40"/>
  <c r="BZ99" i="40" s="1"/>
  <c r="BZ181" i="40" s="1"/>
  <c r="BQ82" i="40"/>
  <c r="BQ99" i="40" s="1"/>
  <c r="BQ181" i="40" s="1"/>
  <c r="CR94" i="40"/>
  <c r="CR100" i="40" s="1"/>
  <c r="BK82" i="40"/>
  <c r="BK99" i="40" s="1"/>
  <c r="BK181" i="40" s="1"/>
  <c r="CV94" i="40"/>
  <c r="CV100" i="40" s="1"/>
  <c r="CA94" i="40"/>
  <c r="CA100" i="40" s="1"/>
  <c r="BB82" i="40"/>
  <c r="BB99" i="40" s="1"/>
  <c r="BB181" i="40" s="1"/>
  <c r="BL82" i="40"/>
  <c r="BL99" i="40" s="1"/>
  <c r="BL181" i="40" s="1"/>
  <c r="AQ82" i="40"/>
  <c r="AQ99" i="40" s="1"/>
  <c r="AQ181" i="40" s="1"/>
  <c r="BC82" i="40"/>
  <c r="BC99" i="40" s="1"/>
  <c r="BC181" i="40" s="1"/>
  <c r="AU82" i="40"/>
  <c r="AU99" i="40" s="1"/>
  <c r="AU181" i="40" s="1"/>
  <c r="BF82" i="40"/>
  <c r="BF99" i="40" s="1"/>
  <c r="BF181" i="40" s="1"/>
  <c r="BN82" i="40"/>
  <c r="BN99" i="40" s="1"/>
  <c r="BN181" i="40" s="1"/>
  <c r="CB82" i="40"/>
  <c r="CB99" i="40" s="1"/>
  <c r="CB181" i="40" s="1"/>
  <c r="CH82" i="40"/>
  <c r="CH99" i="40" s="1"/>
  <c r="CH181" i="40" s="1"/>
  <c r="CO94" i="40"/>
  <c r="CO100" i="40" s="1"/>
  <c r="CI82" i="40"/>
  <c r="CI99" i="40" s="1"/>
  <c r="CI181" i="40" s="1"/>
  <c r="AX82" i="40"/>
  <c r="AX99" i="40" s="1"/>
  <c r="AX181" i="40" s="1"/>
  <c r="BT82" i="40"/>
  <c r="BT99" i="40" s="1"/>
  <c r="BT181" i="40" s="1"/>
  <c r="AY82" i="40"/>
  <c r="AY99" i="40" s="1"/>
  <c r="AY181" i="40" s="1"/>
  <c r="BA82" i="40"/>
  <c r="BA99" i="40" s="1"/>
  <c r="BA181" i="40" s="1"/>
  <c r="BY94" i="40"/>
  <c r="BY100" i="40" s="1"/>
  <c r="AJ94" i="40"/>
  <c r="AJ100" i="40" s="1"/>
  <c r="CJ94" i="40"/>
  <c r="CJ100" i="40" s="1"/>
  <c r="T82" i="40"/>
  <c r="T99" i="40" s="1"/>
  <c r="T181" i="40" s="1"/>
  <c r="CT82" i="40"/>
  <c r="CT99" i="40" s="1"/>
  <c r="CT181" i="40" s="1"/>
  <c r="AM82" i="40"/>
  <c r="AM99" i="40" s="1"/>
  <c r="AM181" i="40" s="1"/>
  <c r="CN82" i="40"/>
  <c r="CN99" i="40" s="1"/>
  <c r="CN181" i="40" s="1"/>
  <c r="AW82" i="40"/>
  <c r="AW99" i="40" s="1"/>
  <c r="AW181" i="40" s="1"/>
  <c r="CU82" i="40"/>
  <c r="CU99" i="40" s="1"/>
  <c r="CU181" i="40" s="1"/>
  <c r="AJ82" i="40"/>
  <c r="AJ99" i="40" s="1"/>
  <c r="AJ181" i="40" s="1"/>
  <c r="CJ82" i="40"/>
  <c r="CJ99" i="40" s="1"/>
  <c r="CJ181" i="40" s="1"/>
  <c r="CL82" i="40"/>
  <c r="CL99" i="40" s="1"/>
  <c r="CL181" i="40" s="1"/>
  <c r="CK82" i="40"/>
  <c r="CK99" i="40" s="1"/>
  <c r="CK181" i="40" s="1"/>
  <c r="Q94" i="40"/>
  <c r="Q100" i="40" s="1"/>
  <c r="AN82" i="40"/>
  <c r="AN99" i="40" s="1"/>
  <c r="AN181" i="40" s="1"/>
  <c r="AV82" i="40"/>
  <c r="AV99" i="40" s="1"/>
  <c r="AV181" i="40" s="1"/>
  <c r="CQ82" i="40"/>
  <c r="CQ99" i="40" s="1"/>
  <c r="CQ181" i="40" s="1"/>
  <c r="CG94" i="40"/>
  <c r="CG100" i="40" s="1"/>
  <c r="BX82" i="40"/>
  <c r="BX99" i="40" s="1"/>
  <c r="BX181" i="40" s="1"/>
  <c r="CA82" i="40"/>
  <c r="CA99" i="40" s="1"/>
  <c r="CA181" i="40" s="1"/>
  <c r="CC82" i="40"/>
  <c r="CC99" i="40" s="1"/>
  <c r="CC181" i="40" s="1"/>
  <c r="BV82" i="40"/>
  <c r="BV99" i="40" s="1"/>
  <c r="BV181" i="40" s="1"/>
  <c r="BO82" i="40"/>
  <c r="BO99" i="40" s="1"/>
  <c r="BO181" i="40" s="1"/>
  <c r="AR94" i="40"/>
  <c r="AR100" i="40" s="1"/>
  <c r="AQ111" i="40"/>
  <c r="Y111" i="40"/>
  <c r="Y148" i="40"/>
  <c r="AD111" i="40"/>
  <c r="AD148" i="40"/>
  <c r="U111" i="40"/>
  <c r="U148" i="40"/>
  <c r="AX111" i="40"/>
  <c r="AC111" i="40"/>
  <c r="AC148" i="40"/>
  <c r="V111" i="40"/>
  <c r="V148" i="40"/>
  <c r="AN111" i="40"/>
  <c r="AN148" i="40"/>
  <c r="BA111" i="40"/>
  <c r="T111" i="40"/>
  <c r="T148" i="40"/>
  <c r="AP111" i="40"/>
  <c r="AR111" i="40"/>
  <c r="AG111" i="40"/>
  <c r="AG148" i="40"/>
  <c r="AV111" i="40"/>
  <c r="M111" i="40"/>
  <c r="O111" i="40"/>
  <c r="O148" i="40"/>
  <c r="S111" i="40"/>
  <c r="S148" i="40"/>
  <c r="AF111" i="40"/>
  <c r="AF116" i="40" s="1"/>
  <c r="AF148" i="40"/>
  <c r="Z111" i="40"/>
  <c r="Z148" i="40"/>
  <c r="AJ111" i="40"/>
  <c r="AJ148" i="40"/>
  <c r="Q111" i="40"/>
  <c r="Q148" i="40"/>
  <c r="AZ111" i="40"/>
  <c r="AT111" i="40"/>
  <c r="P111" i="40"/>
  <c r="P148" i="40"/>
  <c r="AU111" i="40"/>
  <c r="AS111" i="40"/>
  <c r="R111" i="40"/>
  <c r="R148" i="40"/>
  <c r="AY111" i="40"/>
  <c r="X111" i="40"/>
  <c r="X148" i="40"/>
  <c r="N111" i="40"/>
  <c r="N148" i="40"/>
  <c r="W111" i="40"/>
  <c r="W148" i="40"/>
  <c r="AW111" i="40"/>
  <c r="AB111" i="40"/>
  <c r="AB148" i="40"/>
  <c r="AA111" i="40"/>
  <c r="AA148" i="40"/>
  <c r="N69" i="40"/>
  <c r="J69" i="40" s="1"/>
  <c r="N66" i="40"/>
  <c r="N90" i="40" s="1"/>
  <c r="J90" i="40" s="1"/>
  <c r="N65" i="40"/>
  <c r="N89" i="40" s="1"/>
  <c r="J89" i="40" s="1"/>
  <c r="N68" i="40"/>
  <c r="N92" i="40" s="1"/>
  <c r="N63" i="40"/>
  <c r="N67" i="40"/>
  <c r="N79" i="40" s="1"/>
  <c r="J79" i="40" s="1"/>
  <c r="J76" i="40"/>
  <c r="N62" i="40"/>
  <c r="J62" i="40" s="1"/>
  <c r="BZ42" i="42"/>
  <c r="CG42" i="42"/>
  <c r="AI40" i="42"/>
  <c r="BV40" i="42"/>
  <c r="CK40" i="42"/>
  <c r="AG40" i="42"/>
  <c r="CG40" i="42"/>
  <c r="AD42" i="42"/>
  <c r="BJ40" i="42"/>
  <c r="R40" i="42"/>
  <c r="CH42" i="42"/>
  <c r="CM42" i="42"/>
  <c r="CC40" i="42"/>
  <c r="BU40" i="42"/>
  <c r="AP40" i="42"/>
  <c r="S42" i="42"/>
  <c r="BZ40" i="42"/>
  <c r="BT40" i="42"/>
  <c r="BY40" i="42"/>
  <c r="CH40" i="42"/>
  <c r="R42" i="42"/>
  <c r="AD40" i="42"/>
  <c r="CK42" i="42"/>
  <c r="CC42" i="42"/>
  <c r="BU42" i="42"/>
  <c r="CR40" i="42"/>
  <c r="AP42" i="42"/>
  <c r="BY42" i="42"/>
  <c r="BV42" i="42"/>
  <c r="BJ42" i="42"/>
  <c r="BT42" i="42"/>
  <c r="CM40" i="42"/>
  <c r="AG42" i="42"/>
  <c r="S40" i="42"/>
  <c r="AI42" i="42"/>
  <c r="M80" i="42"/>
  <c r="CN80" i="42"/>
  <c r="AC80" i="42"/>
  <c r="BZ80" i="42"/>
  <c r="AO110" i="40"/>
  <c r="AK110" i="40"/>
  <c r="AM110" i="40"/>
  <c r="AE110" i="40"/>
  <c r="AL110" i="40"/>
  <c r="AH110" i="40"/>
  <c r="AI110" i="40"/>
  <c r="M31" i="44"/>
  <c r="M52" i="44" s="1"/>
  <c r="AC31" i="44"/>
  <c r="CN31" i="44"/>
  <c r="BZ31" i="44"/>
  <c r="CV125" i="40"/>
  <c r="CD125" i="40"/>
  <c r="CE126" i="40" s="1"/>
  <c r="CE164" i="40" s="1"/>
  <c r="L40" i="42"/>
  <c r="M78" i="41"/>
  <c r="M80" i="41" s="1"/>
  <c r="M81" i="41" s="1"/>
  <c r="M22" i="22" s="1"/>
  <c r="O78" i="41"/>
  <c r="O80" i="41" s="1"/>
  <c r="O81" i="41" s="1"/>
  <c r="O22" i="22" s="1"/>
  <c r="J173" i="40"/>
  <c r="J17" i="9" s="1"/>
  <c r="L127" i="40" a="1"/>
  <c r="L127" i="40" s="1"/>
  <c r="B19" i="24"/>
  <c r="B24" i="24" s="1"/>
  <c r="S125" i="40" l="1"/>
  <c r="T126" i="40" s="1"/>
  <c r="T164" i="40" s="1"/>
  <c r="S40" i="24"/>
  <c r="L125" i="40"/>
  <c r="M126" i="40" s="1"/>
  <c r="M164" i="40" s="1"/>
  <c r="L40" i="24"/>
  <c r="Q125" i="40"/>
  <c r="R126" i="40" s="1"/>
  <c r="R164" i="40" s="1"/>
  <c r="Q40" i="24"/>
  <c r="AI125" i="40"/>
  <c r="AJ126" i="40" s="1"/>
  <c r="AJ164" i="40" s="1"/>
  <c r="AI40" i="24"/>
  <c r="CU125" i="40"/>
  <c r="CV126" i="40" s="1"/>
  <c r="CV164" i="40" s="1"/>
  <c r="CU40" i="24"/>
  <c r="AC125" i="40"/>
  <c r="AD126" i="40" s="1"/>
  <c r="AD164" i="40" s="1"/>
  <c r="AC40" i="24"/>
  <c r="P125" i="40"/>
  <c r="Q126" i="40" s="1"/>
  <c r="Q164" i="40" s="1"/>
  <c r="P40" i="24"/>
  <c r="N125" i="40"/>
  <c r="O126" i="40" s="1"/>
  <c r="O164" i="40" s="1"/>
  <c r="N40" i="24"/>
  <c r="AE125" i="40"/>
  <c r="AF126" i="40" s="1"/>
  <c r="AF164" i="40" s="1"/>
  <c r="AE40" i="24"/>
  <c r="X125" i="40"/>
  <c r="Y126" i="40" s="1"/>
  <c r="Y164" i="40" s="1"/>
  <c r="X40" i="24"/>
  <c r="AJ125" i="40"/>
  <c r="AK126" i="40" s="1"/>
  <c r="AK164" i="40" s="1"/>
  <c r="AJ40" i="24"/>
  <c r="R125" i="40"/>
  <c r="S126" i="40" s="1"/>
  <c r="S164" i="40" s="1"/>
  <c r="R40" i="24"/>
  <c r="AF160" i="13"/>
  <c r="AD162" i="13"/>
  <c r="W165" i="13"/>
  <c r="W156" i="13"/>
  <c r="W157" i="13"/>
  <c r="BP158" i="13"/>
  <c r="BV163" i="13"/>
  <c r="CI158" i="13"/>
  <c r="AO162" i="13"/>
  <c r="AS155" i="13"/>
  <c r="AB163" i="13"/>
  <c r="Y165" i="13"/>
  <c r="BE160" i="13"/>
  <c r="O155" i="13"/>
  <c r="AJ163" i="13"/>
  <c r="BH160" i="13"/>
  <c r="BD158" i="13"/>
  <c r="AK164" i="13"/>
  <c r="BA165" i="13"/>
  <c r="AE160" i="13"/>
  <c r="M157" i="13"/>
  <c r="M156" i="13"/>
  <c r="CF162" i="13"/>
  <c r="CU163" i="13"/>
  <c r="CA158" i="13"/>
  <c r="CN161" i="13"/>
  <c r="AY164" i="13"/>
  <c r="CJ164" i="13"/>
  <c r="AW162" i="13"/>
  <c r="CT161" i="13"/>
  <c r="CL164" i="13"/>
  <c r="BX162" i="13"/>
  <c r="CG165" i="13"/>
  <c r="AM164" i="13"/>
  <c r="T165" i="13"/>
  <c r="BT160" i="13"/>
  <c r="AX165" i="13"/>
  <c r="BK160" i="13"/>
  <c r="AS139" i="13"/>
  <c r="AS161" i="13" s="1"/>
  <c r="CB243" i="13"/>
  <c r="CC240" i="13" s="1"/>
  <c r="CC243" i="13" s="1"/>
  <c r="CD240" i="13" s="1"/>
  <c r="CD243" i="13" s="1"/>
  <c r="CE240" i="13" s="1"/>
  <c r="CE243" i="13" s="1"/>
  <c r="CF240" i="13" s="1"/>
  <c r="CF243" i="13" s="1"/>
  <c r="CG240" i="13" s="1"/>
  <c r="CG243" i="13" s="1"/>
  <c r="CH240" i="13" s="1"/>
  <c r="CH243" i="13" s="1"/>
  <c r="CI240" i="13" s="1"/>
  <c r="CI243" i="13" s="1"/>
  <c r="CJ240" i="13" s="1"/>
  <c r="CJ243" i="13" s="1"/>
  <c r="CK240" i="13" s="1"/>
  <c r="CK242" i="13" a="1"/>
  <c r="CK242" i="13" s="1"/>
  <c r="CK274" i="13" s="1"/>
  <c r="AT100" i="40"/>
  <c r="AT195" i="40" s="1"/>
  <c r="AT26" i="22" s="1"/>
  <c r="J92" i="40"/>
  <c r="V115" i="13"/>
  <c r="CM274" i="13"/>
  <c r="AS99" i="40"/>
  <c r="AS181" i="40" s="1"/>
  <c r="AS184" i="40" s="1"/>
  <c r="AS192" i="40" s="1"/>
  <c r="AH63" i="23"/>
  <c r="L78" i="41"/>
  <c r="L80" i="41" s="1"/>
  <c r="L81" i="41" s="1"/>
  <c r="L22" i="22" s="1"/>
  <c r="X99" i="40"/>
  <c r="X181" i="40" s="1"/>
  <c r="X184" i="40" s="1"/>
  <c r="X192" i="40" s="1"/>
  <c r="AF100" i="40"/>
  <c r="AF195" i="40" s="1"/>
  <c r="AF26" i="22" s="1"/>
  <c r="AF31" i="44"/>
  <c r="AF90" i="44" s="1"/>
  <c r="AY160" i="13"/>
  <c r="AG17" i="9"/>
  <c r="AK99" i="40"/>
  <c r="AK181" i="40" s="1"/>
  <c r="L25" i="22"/>
  <c r="H25" i="22" s="1"/>
  <c r="J194" i="40"/>
  <c r="AG80" i="42"/>
  <c r="AG88" i="42" s="1"/>
  <c r="AG63" i="23"/>
  <c r="AG100" i="40"/>
  <c r="AG195" i="40" s="1"/>
  <c r="AG26" i="22" s="1"/>
  <c r="AG51" i="41"/>
  <c r="AE99" i="40"/>
  <c r="AE181" i="40" s="1"/>
  <c r="Q72" i="41"/>
  <c r="Q76" i="41" s="1"/>
  <c r="P78" i="41"/>
  <c r="P80" i="41" s="1"/>
  <c r="P81" i="41" s="1"/>
  <c r="P22" i="22" s="1"/>
  <c r="P206" i="23"/>
  <c r="P211" i="23" s="1"/>
  <c r="AI18" i="9"/>
  <c r="CL195" i="40"/>
  <c r="CL26" i="22" s="1"/>
  <c r="AG164" i="13"/>
  <c r="AI19" i="9"/>
  <c r="AI16" i="9"/>
  <c r="BH161" i="13"/>
  <c r="H47" i="9"/>
  <c r="M177" i="40"/>
  <c r="M189" i="40" s="1"/>
  <c r="M184" i="40"/>
  <c r="M192" i="40" s="1"/>
  <c r="BW51" i="41"/>
  <c r="BW63" i="23"/>
  <c r="BE51" i="41"/>
  <c r="BE63" i="23"/>
  <c r="BR51" i="41"/>
  <c r="BR63" i="23"/>
  <c r="T17" i="9"/>
  <c r="Z17" i="9"/>
  <c r="AB17" i="9"/>
  <c r="AD17" i="9"/>
  <c r="AI17" i="9"/>
  <c r="U17" i="9"/>
  <c r="W17" i="9"/>
  <c r="AC17" i="9"/>
  <c r="Y17" i="9"/>
  <c r="N17" i="9"/>
  <c r="S17" i="9"/>
  <c r="CU17" i="9"/>
  <c r="AE17" i="9"/>
  <c r="CT17" i="9"/>
  <c r="AH17" i="9"/>
  <c r="M17" i="9"/>
  <c r="R17" i="9"/>
  <c r="AF17" i="9"/>
  <c r="L17" i="9"/>
  <c r="V17" i="9"/>
  <c r="AA17" i="9"/>
  <c r="CR17" i="9"/>
  <c r="O17" i="9"/>
  <c r="Q17" i="9"/>
  <c r="CS17" i="9"/>
  <c r="P17" i="9"/>
  <c r="CV17" i="9"/>
  <c r="X17" i="9"/>
  <c r="AX162" i="13"/>
  <c r="CT158" i="13"/>
  <c r="CT155" i="13"/>
  <c r="AX158" i="13"/>
  <c r="BD160" i="13"/>
  <c r="CC165" i="13"/>
  <c r="CA155" i="13"/>
  <c r="CC160" i="13"/>
  <c r="CA163" i="13"/>
  <c r="AX160" i="13"/>
  <c r="CT160" i="13"/>
  <c r="CC162" i="13"/>
  <c r="BW161" i="13"/>
  <c r="AX164" i="13"/>
  <c r="CA162" i="13"/>
  <c r="CC158" i="13"/>
  <c r="AX163" i="13"/>
  <c r="CA164" i="13"/>
  <c r="CT165" i="13"/>
  <c r="CC164" i="13"/>
  <c r="CA161" i="13"/>
  <c r="AB158" i="13"/>
  <c r="CA165" i="13"/>
  <c r="CT162" i="13"/>
  <c r="CC155" i="13"/>
  <c r="AX155" i="13"/>
  <c r="CA160" i="13"/>
  <c r="CT164" i="13"/>
  <c r="CC163" i="13"/>
  <c r="CT163" i="13"/>
  <c r="BJ155" i="13"/>
  <c r="BX158" i="13"/>
  <c r="AE165" i="13"/>
  <c r="AE155" i="13"/>
  <c r="AE164" i="13"/>
  <c r="AE161" i="13"/>
  <c r="AJ158" i="13"/>
  <c r="AJ164" i="13"/>
  <c r="AE163" i="13"/>
  <c r="AJ162" i="13"/>
  <c r="CI164" i="13"/>
  <c r="AE162" i="13"/>
  <c r="AE158" i="13"/>
  <c r="AJ155" i="13"/>
  <c r="BH164" i="13"/>
  <c r="CL184" i="40"/>
  <c r="CL192" i="40" s="1"/>
  <c r="BJ158" i="13"/>
  <c r="BJ165" i="13"/>
  <c r="BJ161" i="13"/>
  <c r="BJ162" i="13"/>
  <c r="BJ160" i="13"/>
  <c r="BJ164" i="13"/>
  <c r="BX165" i="13"/>
  <c r="BJ163" i="13"/>
  <c r="BX155" i="13"/>
  <c r="CC161" i="13"/>
  <c r="BX160" i="13"/>
  <c r="BE163" i="13"/>
  <c r="BE165" i="13"/>
  <c r="BR160" i="13"/>
  <c r="BE158" i="13"/>
  <c r="BK165" i="13"/>
  <c r="BE155" i="13"/>
  <c r="AP160" i="13"/>
  <c r="AP164" i="13"/>
  <c r="BC163" i="13"/>
  <c r="AQ162" i="13"/>
  <c r="AQ155" i="13"/>
  <c r="AQ163" i="13"/>
  <c r="AQ158" i="13"/>
  <c r="AQ165" i="13"/>
  <c r="AQ160" i="13"/>
  <c r="AQ164" i="13"/>
  <c r="P160" i="13"/>
  <c r="P162" i="13"/>
  <c r="P155" i="13"/>
  <c r="P165" i="13"/>
  <c r="P164" i="13"/>
  <c r="P161" i="13"/>
  <c r="P163" i="13"/>
  <c r="P158" i="13"/>
  <c r="N161" i="13"/>
  <c r="N160" i="13"/>
  <c r="N162" i="13"/>
  <c r="N155" i="13"/>
  <c r="N164" i="13"/>
  <c r="N165" i="13"/>
  <c r="N158" i="13"/>
  <c r="N163" i="13"/>
  <c r="AQ161" i="13"/>
  <c r="AO161" i="13"/>
  <c r="AY163" i="13"/>
  <c r="BW155" i="13"/>
  <c r="AX161" i="13"/>
  <c r="BW164" i="13"/>
  <c r="AY162" i="13"/>
  <c r="BW162" i="13"/>
  <c r="AY155" i="13"/>
  <c r="BB165" i="13"/>
  <c r="BW160" i="13"/>
  <c r="AY158" i="13"/>
  <c r="BW163" i="13"/>
  <c r="BW158" i="13"/>
  <c r="BT164" i="13"/>
  <c r="BT165" i="13"/>
  <c r="AB162" i="13"/>
  <c r="AB165" i="13"/>
  <c r="AB160" i="13"/>
  <c r="AB155" i="13"/>
  <c r="AB161" i="13"/>
  <c r="AB164" i="13"/>
  <c r="BB158" i="13"/>
  <c r="BB162" i="13"/>
  <c r="BB160" i="13"/>
  <c r="BB155" i="13"/>
  <c r="BB164" i="13"/>
  <c r="BW165" i="13"/>
  <c r="AY161" i="13"/>
  <c r="AY165" i="13"/>
  <c r="BB163" i="13"/>
  <c r="CG158" i="13"/>
  <c r="Y158" i="13"/>
  <c r="CG164" i="13"/>
  <c r="AP158" i="13"/>
  <c r="CG162" i="13"/>
  <c r="CG160" i="13"/>
  <c r="CG155" i="13"/>
  <c r="CG161" i="13"/>
  <c r="CG163" i="13"/>
  <c r="BT158" i="13"/>
  <c r="BT162" i="13"/>
  <c r="BV161" i="13"/>
  <c r="BT161" i="13"/>
  <c r="BT155" i="13"/>
  <c r="BT163" i="13"/>
  <c r="CU160" i="13"/>
  <c r="BE164" i="13"/>
  <c r="BE162" i="13"/>
  <c r="BA155" i="13"/>
  <c r="BX163" i="13"/>
  <c r="BX161" i="13"/>
  <c r="BV160" i="13"/>
  <c r="BD162" i="13"/>
  <c r="BH158" i="13"/>
  <c r="CI155" i="13"/>
  <c r="CI163" i="13"/>
  <c r="BV158" i="13"/>
  <c r="BD161" i="13"/>
  <c r="BA160" i="13"/>
  <c r="BH163" i="13"/>
  <c r="BD165" i="13"/>
  <c r="BA164" i="13"/>
  <c r="BH155" i="13"/>
  <c r="CI162" i="13"/>
  <c r="BV165" i="13"/>
  <c r="BD155" i="13"/>
  <c r="BA163" i="13"/>
  <c r="CI165" i="13"/>
  <c r="BV155" i="13"/>
  <c r="BD164" i="13"/>
  <c r="BA161" i="13"/>
  <c r="BH162" i="13"/>
  <c r="CI160" i="13"/>
  <c r="BV164" i="13"/>
  <c r="BV162" i="13"/>
  <c r="BD163" i="13"/>
  <c r="BA158" i="13"/>
  <c r="BH165" i="13"/>
  <c r="CI161" i="13"/>
  <c r="AO164" i="13"/>
  <c r="CU164" i="13"/>
  <c r="AO155" i="13"/>
  <c r="CU158" i="13"/>
  <c r="AO158" i="13"/>
  <c r="CU165" i="13"/>
  <c r="AO165" i="13"/>
  <c r="AO160" i="13"/>
  <c r="CU162" i="13"/>
  <c r="AO163" i="13"/>
  <c r="CU155" i="13"/>
  <c r="CU161" i="13"/>
  <c r="AD161" i="13"/>
  <c r="T162" i="13"/>
  <c r="AD158" i="13"/>
  <c r="AD163" i="13"/>
  <c r="AD160" i="13"/>
  <c r="AD165" i="13"/>
  <c r="AD164" i="13"/>
  <c r="AD155" i="13"/>
  <c r="T160" i="13"/>
  <c r="AP163" i="13"/>
  <c r="T155" i="13"/>
  <c r="T158" i="13"/>
  <c r="AP155" i="13"/>
  <c r="T164" i="13"/>
  <c r="AP162" i="13"/>
  <c r="T161" i="13"/>
  <c r="AP165" i="13"/>
  <c r="AP161" i="13"/>
  <c r="T163" i="13"/>
  <c r="CN155" i="13"/>
  <c r="O164" i="13"/>
  <c r="BR162" i="13"/>
  <c r="BK161" i="13"/>
  <c r="O158" i="13"/>
  <c r="O160" i="13"/>
  <c r="BR161" i="13"/>
  <c r="BA162" i="13"/>
  <c r="BK164" i="13"/>
  <c r="CN162" i="13"/>
  <c r="CN163" i="13"/>
  <c r="O165" i="13"/>
  <c r="BR158" i="13"/>
  <c r="BK162" i="13"/>
  <c r="CN165" i="13"/>
  <c r="O163" i="13"/>
  <c r="BR163" i="13"/>
  <c r="BK163" i="13"/>
  <c r="CN160" i="13"/>
  <c r="O162" i="13"/>
  <c r="BR155" i="13"/>
  <c r="BK158" i="13"/>
  <c r="CN158" i="13"/>
  <c r="O161" i="13"/>
  <c r="BR165" i="13"/>
  <c r="BK155" i="13"/>
  <c r="CN164" i="13"/>
  <c r="BR164" i="13"/>
  <c r="CF161" i="13"/>
  <c r="CF160" i="13"/>
  <c r="W155" i="13"/>
  <c r="CF164" i="13"/>
  <c r="W163" i="13"/>
  <c r="CF163" i="13"/>
  <c r="CF158" i="13"/>
  <c r="W162" i="13"/>
  <c r="CF165" i="13"/>
  <c r="BP160" i="13"/>
  <c r="W160" i="13"/>
  <c r="CF155" i="13"/>
  <c r="CF169" i="13" s="1"/>
  <c r="CF204" i="13" s="1"/>
  <c r="BP165" i="13"/>
  <c r="W158" i="13"/>
  <c r="W154" i="13"/>
  <c r="AS163" i="13"/>
  <c r="AS164" i="13"/>
  <c r="BE161" i="13"/>
  <c r="BX164" i="13"/>
  <c r="BC164" i="13"/>
  <c r="AW164" i="13"/>
  <c r="AW165" i="13"/>
  <c r="AV164" i="13"/>
  <c r="BC162" i="13"/>
  <c r="AW160" i="13"/>
  <c r="BU139" i="13"/>
  <c r="BU161" i="13" s="1"/>
  <c r="BC160" i="13"/>
  <c r="AW163" i="13"/>
  <c r="AW161" i="13"/>
  <c r="BC165" i="13"/>
  <c r="AW158" i="13"/>
  <c r="BC161" i="13"/>
  <c r="W153" i="13"/>
  <c r="W164" i="13"/>
  <c r="BC155" i="13"/>
  <c r="BC158" i="13"/>
  <c r="AW155" i="13"/>
  <c r="BP164" i="13"/>
  <c r="W161" i="13"/>
  <c r="AF164" i="13"/>
  <c r="AS162" i="13"/>
  <c r="AS160" i="13"/>
  <c r="AS165" i="13"/>
  <c r="AV162" i="13"/>
  <c r="AV155" i="13"/>
  <c r="AV165" i="13"/>
  <c r="AV161" i="13"/>
  <c r="AV158" i="13"/>
  <c r="AV163" i="13"/>
  <c r="AV160" i="13"/>
  <c r="BB161" i="13"/>
  <c r="Y163" i="13"/>
  <c r="AF158" i="13"/>
  <c r="BP162" i="13"/>
  <c r="Y164" i="13"/>
  <c r="AF161" i="13"/>
  <c r="AF155" i="13"/>
  <c r="Y161" i="13"/>
  <c r="Y155" i="13"/>
  <c r="AF165" i="13"/>
  <c r="BP155" i="13"/>
  <c r="Y160" i="13"/>
  <c r="AF163" i="13"/>
  <c r="BP163" i="13"/>
  <c r="Y162" i="13"/>
  <c r="AF162" i="13"/>
  <c r="BP161" i="13"/>
  <c r="AS158" i="13"/>
  <c r="BZ163" i="13"/>
  <c r="BZ161" i="13"/>
  <c r="BZ164" i="13"/>
  <c r="BZ160" i="13"/>
  <c r="BZ162" i="13"/>
  <c r="BZ155" i="13"/>
  <c r="BZ165" i="13"/>
  <c r="BZ158" i="13"/>
  <c r="CS161" i="13"/>
  <c r="CS158" i="13"/>
  <c r="CS162" i="13"/>
  <c r="CS165" i="13"/>
  <c r="CS164" i="13"/>
  <c r="CS160" i="13"/>
  <c r="CS155" i="13"/>
  <c r="CS163" i="13"/>
  <c r="BI162" i="13"/>
  <c r="BI163" i="13"/>
  <c r="BI165" i="13"/>
  <c r="BI158" i="13"/>
  <c r="BI155" i="13"/>
  <c r="BI160" i="13"/>
  <c r="BI164" i="13"/>
  <c r="BI161" i="13"/>
  <c r="AH160" i="13"/>
  <c r="AH158" i="13"/>
  <c r="AH161" i="13"/>
  <c r="AH162" i="13"/>
  <c r="AH164" i="13"/>
  <c r="AH163" i="13"/>
  <c r="AH165" i="13"/>
  <c r="AH155" i="13"/>
  <c r="CP155" i="13"/>
  <c r="CP165" i="13"/>
  <c r="CP160" i="13"/>
  <c r="CP162" i="13"/>
  <c r="CP158" i="13"/>
  <c r="CP163" i="13"/>
  <c r="CP161" i="13"/>
  <c r="CP164" i="13"/>
  <c r="BO163" i="13"/>
  <c r="BO155" i="13"/>
  <c r="BO164" i="13"/>
  <c r="BO162" i="13"/>
  <c r="BO165" i="13"/>
  <c r="BO160" i="13"/>
  <c r="BO161" i="13"/>
  <c r="BO158" i="13"/>
  <c r="X163" i="13"/>
  <c r="X164" i="13"/>
  <c r="X155" i="13"/>
  <c r="X165" i="13"/>
  <c r="X162" i="13"/>
  <c r="X158" i="13"/>
  <c r="X161" i="13"/>
  <c r="X160" i="13"/>
  <c r="AK158" i="13"/>
  <c r="AK163" i="13"/>
  <c r="AK155" i="13"/>
  <c r="AK162" i="13"/>
  <c r="BN158" i="13"/>
  <c r="BN165" i="13"/>
  <c r="BN160" i="13"/>
  <c r="BN162" i="13"/>
  <c r="BN161" i="13"/>
  <c r="BN163" i="13"/>
  <c r="BN155" i="13"/>
  <c r="BN164" i="13"/>
  <c r="CB155" i="13"/>
  <c r="CB164" i="13"/>
  <c r="CB162" i="13"/>
  <c r="CB161" i="13"/>
  <c r="CB158" i="13"/>
  <c r="CB165" i="13"/>
  <c r="CB163" i="13"/>
  <c r="CB160" i="13"/>
  <c r="BM163" i="13"/>
  <c r="BM160" i="13"/>
  <c r="BM158" i="13"/>
  <c r="BM161" i="13"/>
  <c r="BM155" i="13"/>
  <c r="BM165" i="13"/>
  <c r="BM162" i="13"/>
  <c r="BM164" i="13"/>
  <c r="BG163" i="13"/>
  <c r="BG165" i="13"/>
  <c r="BG155" i="13"/>
  <c r="BG164" i="13"/>
  <c r="BG160" i="13"/>
  <c r="BG161" i="13"/>
  <c r="BG162" i="13"/>
  <c r="BG158" i="13"/>
  <c r="CH158" i="13"/>
  <c r="CH163" i="13"/>
  <c r="CH164" i="13"/>
  <c r="CH161" i="13"/>
  <c r="CH162" i="13"/>
  <c r="CH165" i="13"/>
  <c r="CH155" i="13"/>
  <c r="CH160" i="13"/>
  <c r="U161" i="13"/>
  <c r="U155" i="13"/>
  <c r="U158" i="13"/>
  <c r="U160" i="13"/>
  <c r="U162" i="13"/>
  <c r="U164" i="13"/>
  <c r="U163" i="13"/>
  <c r="U165" i="13"/>
  <c r="CJ162" i="13"/>
  <c r="CJ163" i="13"/>
  <c r="CJ155" i="13"/>
  <c r="CJ161" i="13"/>
  <c r="CJ165" i="13"/>
  <c r="CJ160" i="13"/>
  <c r="CJ158" i="13"/>
  <c r="BL155" i="13"/>
  <c r="BL164" i="13"/>
  <c r="BL158" i="13"/>
  <c r="BL161" i="13"/>
  <c r="BL163" i="13"/>
  <c r="BL165" i="13"/>
  <c r="BL162" i="13"/>
  <c r="BL160" i="13"/>
  <c r="BU162" i="13"/>
  <c r="BU155" i="13"/>
  <c r="BU165" i="13"/>
  <c r="BU158" i="13"/>
  <c r="BU163" i="13"/>
  <c r="BU164" i="13"/>
  <c r="BU160" i="13"/>
  <c r="AC160" i="13"/>
  <c r="AC165" i="13"/>
  <c r="AC163" i="13"/>
  <c r="AC155" i="13"/>
  <c r="AC164" i="13"/>
  <c r="AC162" i="13"/>
  <c r="AC161" i="13"/>
  <c r="AC158" i="13"/>
  <c r="CK155" i="13"/>
  <c r="CK164" i="13"/>
  <c r="CK158" i="13"/>
  <c r="CK165" i="13"/>
  <c r="CK163" i="13"/>
  <c r="CK160" i="13"/>
  <c r="CK161" i="13"/>
  <c r="CK162" i="13"/>
  <c r="R161" i="13"/>
  <c r="R162" i="13"/>
  <c r="R165" i="13"/>
  <c r="R164" i="13"/>
  <c r="R160" i="13"/>
  <c r="R158" i="13"/>
  <c r="R163" i="13"/>
  <c r="R155" i="13"/>
  <c r="AM165" i="13"/>
  <c r="AM161" i="13"/>
  <c r="AM160" i="13"/>
  <c r="AM158" i="13"/>
  <c r="AM162" i="13"/>
  <c r="AM163" i="13"/>
  <c r="AM155" i="13"/>
  <c r="Q164" i="13"/>
  <c r="Q165" i="13"/>
  <c r="Q155" i="13"/>
  <c r="Q160" i="13"/>
  <c r="Q162" i="13"/>
  <c r="Q161" i="13"/>
  <c r="Q158" i="13"/>
  <c r="Q163" i="13"/>
  <c r="AI155" i="13"/>
  <c r="AI162" i="13"/>
  <c r="AI163" i="13"/>
  <c r="AI158" i="13"/>
  <c r="AI164" i="13"/>
  <c r="AU163" i="13"/>
  <c r="AU155" i="13"/>
  <c r="AU164" i="13"/>
  <c r="AU158" i="13"/>
  <c r="AU162" i="13"/>
  <c r="AU165" i="13"/>
  <c r="AU161" i="13"/>
  <c r="AU160" i="13"/>
  <c r="CQ160" i="13"/>
  <c r="CQ155" i="13"/>
  <c r="CQ163" i="13"/>
  <c r="CQ161" i="13"/>
  <c r="CQ164" i="13"/>
  <c r="CQ162" i="13"/>
  <c r="CQ165" i="13"/>
  <c r="CQ158" i="13"/>
  <c r="BQ165" i="13"/>
  <c r="BQ162" i="13"/>
  <c r="BQ158" i="13"/>
  <c r="BQ163" i="13"/>
  <c r="BQ160" i="13"/>
  <c r="BQ155" i="13"/>
  <c r="BQ161" i="13"/>
  <c r="BQ164" i="13"/>
  <c r="CM165" i="13"/>
  <c r="CM162" i="13"/>
  <c r="CM155" i="13"/>
  <c r="CM163" i="13"/>
  <c r="CM164" i="13"/>
  <c r="CM158" i="13"/>
  <c r="CM160" i="13"/>
  <c r="CM161" i="13"/>
  <c r="S165" i="13"/>
  <c r="S158" i="13"/>
  <c r="S163" i="13"/>
  <c r="S160" i="13"/>
  <c r="S161" i="13"/>
  <c r="S162" i="13"/>
  <c r="S164" i="13"/>
  <c r="S155" i="13"/>
  <c r="BY163" i="13"/>
  <c r="BY155" i="13"/>
  <c r="BY162" i="13"/>
  <c r="BY164" i="13"/>
  <c r="BY165" i="13"/>
  <c r="BY158" i="13"/>
  <c r="BY161" i="13"/>
  <c r="BY160" i="13"/>
  <c r="AR161" i="13"/>
  <c r="AR155" i="13"/>
  <c r="AR165" i="13"/>
  <c r="AR162" i="13"/>
  <c r="AR164" i="13"/>
  <c r="AR160" i="13"/>
  <c r="AR158" i="13"/>
  <c r="AR163" i="13"/>
  <c r="AZ160" i="13"/>
  <c r="AZ165" i="13"/>
  <c r="AZ163" i="13"/>
  <c r="AZ162" i="13"/>
  <c r="AZ164" i="13"/>
  <c r="AZ158" i="13"/>
  <c r="AZ155" i="13"/>
  <c r="AZ161" i="13"/>
  <c r="AA160" i="13"/>
  <c r="AA162" i="13"/>
  <c r="AA161" i="13"/>
  <c r="AA155" i="13"/>
  <c r="AA164" i="13"/>
  <c r="AA165" i="13"/>
  <c r="AA158" i="13"/>
  <c r="AA163" i="13"/>
  <c r="AT155" i="13"/>
  <c r="AT165" i="13"/>
  <c r="AT158" i="13"/>
  <c r="AT163" i="13"/>
  <c r="AT161" i="13"/>
  <c r="AT162" i="13"/>
  <c r="AT164" i="13"/>
  <c r="AT160" i="13"/>
  <c r="CR155" i="13"/>
  <c r="CR158" i="13"/>
  <c r="CR162" i="13"/>
  <c r="CR161" i="13"/>
  <c r="CR164" i="13"/>
  <c r="CR163" i="13"/>
  <c r="CR165" i="13"/>
  <c r="CR160" i="13"/>
  <c r="AN158" i="13"/>
  <c r="AN155" i="13"/>
  <c r="AN162" i="13"/>
  <c r="AN164" i="13"/>
  <c r="AN165" i="13"/>
  <c r="AN163" i="13"/>
  <c r="AN161" i="13"/>
  <c r="AN160" i="13"/>
  <c r="CD158" i="13"/>
  <c r="CD164" i="13"/>
  <c r="CD160" i="13"/>
  <c r="CD161" i="13"/>
  <c r="CD163" i="13"/>
  <c r="CD155" i="13"/>
  <c r="CD165" i="13"/>
  <c r="CD162" i="13"/>
  <c r="CE165" i="13"/>
  <c r="CE162" i="13"/>
  <c r="CE164" i="13"/>
  <c r="CE163" i="13"/>
  <c r="CE155" i="13"/>
  <c r="CE160" i="13"/>
  <c r="CE161" i="13"/>
  <c r="CE158" i="13"/>
  <c r="M154" i="13"/>
  <c r="M162" i="13"/>
  <c r="M158" i="13"/>
  <c r="M161" i="13"/>
  <c r="M155" i="13"/>
  <c r="M164" i="13"/>
  <c r="M165" i="13"/>
  <c r="M160" i="13"/>
  <c r="M153" i="13"/>
  <c r="M163" i="13"/>
  <c r="BF161" i="13"/>
  <c r="BF162" i="13"/>
  <c r="BF155" i="13"/>
  <c r="BF163" i="13"/>
  <c r="BF164" i="13"/>
  <c r="BF165" i="13"/>
  <c r="BF160" i="13"/>
  <c r="BF158" i="13"/>
  <c r="Z155" i="13"/>
  <c r="Z164" i="13"/>
  <c r="Z158" i="13"/>
  <c r="Z165" i="13"/>
  <c r="Z163" i="13"/>
  <c r="Z162" i="13"/>
  <c r="Z160" i="13"/>
  <c r="Z161" i="13"/>
  <c r="AG162" i="13"/>
  <c r="AG155" i="13"/>
  <c r="AG158" i="13"/>
  <c r="AG163" i="13"/>
  <c r="BS164" i="13"/>
  <c r="BS158" i="13"/>
  <c r="BS161" i="13"/>
  <c r="BS160" i="13"/>
  <c r="BS162" i="13"/>
  <c r="BS163" i="13"/>
  <c r="BS165" i="13"/>
  <c r="BS155" i="13"/>
  <c r="CO163" i="13"/>
  <c r="CO158" i="13"/>
  <c r="CO165" i="13"/>
  <c r="CO160" i="13"/>
  <c r="CO162" i="13"/>
  <c r="CO164" i="13"/>
  <c r="CO155" i="13"/>
  <c r="CO161" i="13"/>
  <c r="AL155" i="13"/>
  <c r="AL160" i="13"/>
  <c r="AL165" i="13"/>
  <c r="AL158" i="13"/>
  <c r="AL162" i="13"/>
  <c r="AL163" i="13"/>
  <c r="AL161" i="13"/>
  <c r="AL164" i="13"/>
  <c r="CL158" i="13"/>
  <c r="CL165" i="13"/>
  <c r="CL160" i="13"/>
  <c r="CL161" i="13"/>
  <c r="CL155" i="13"/>
  <c r="CL162" i="13"/>
  <c r="CL163" i="13"/>
  <c r="G48" i="9"/>
  <c r="L99" i="40"/>
  <c r="L181" i="40" s="1"/>
  <c r="L56" i="40"/>
  <c r="AO40" i="42"/>
  <c r="CP42" i="42"/>
  <c r="CP43" i="42" s="1"/>
  <c r="CP46" i="42" s="1"/>
  <c r="CP47" i="42" s="1"/>
  <c r="AF42" i="42"/>
  <c r="AF43" i="42" s="1"/>
  <c r="AF46" i="42" s="1"/>
  <c r="AF47" i="42" s="1"/>
  <c r="N40" i="42"/>
  <c r="AT42" i="42"/>
  <c r="AT43" i="42" s="1"/>
  <c r="AT46" i="42" s="1"/>
  <c r="AT47" i="42" s="1"/>
  <c r="AH40" i="42"/>
  <c r="BW100" i="40"/>
  <c r="BW195" i="40" s="1"/>
  <c r="BW26" i="22" s="1"/>
  <c r="N42" i="42"/>
  <c r="N43" i="42" s="1"/>
  <c r="N46" i="42" s="1"/>
  <c r="N47" i="42" s="1"/>
  <c r="BE31" i="44"/>
  <c r="BE52" i="44" s="1"/>
  <c r="BE80" i="42"/>
  <c r="BE88" i="42" s="1"/>
  <c r="CH31" i="44"/>
  <c r="CH52" i="44" s="1"/>
  <c r="CH80" i="42"/>
  <c r="CH88" i="42" s="1"/>
  <c r="AA99" i="40"/>
  <c r="L44" i="40"/>
  <c r="AD80" i="42"/>
  <c r="AD88" i="42" s="1"/>
  <c r="AD100" i="40"/>
  <c r="AD195" i="40" s="1"/>
  <c r="AD26" i="22" s="1"/>
  <c r="BM100" i="40"/>
  <c r="BM195" i="40" s="1"/>
  <c r="BM26" i="22" s="1"/>
  <c r="BU31" i="44"/>
  <c r="BU52" i="44" s="1"/>
  <c r="BU100" i="40"/>
  <c r="BU195" i="40" s="1"/>
  <c r="BU26" i="22" s="1"/>
  <c r="AS31" i="44"/>
  <c r="AS52" i="44" s="1"/>
  <c r="AS195" i="40"/>
  <c r="AS26" i="22" s="1"/>
  <c r="CC80" i="42"/>
  <c r="CC88" i="42" s="1"/>
  <c r="CC100" i="40"/>
  <c r="CC195" i="40" s="1"/>
  <c r="CC26" i="22" s="1"/>
  <c r="BK100" i="40"/>
  <c r="BK195" i="40" s="1"/>
  <c r="BK26" i="22" s="1"/>
  <c r="AX100" i="40"/>
  <c r="AX195" i="40" s="1"/>
  <c r="AX26" i="22" s="1"/>
  <c r="BW31" i="44"/>
  <c r="BW90" i="44" s="1"/>
  <c r="AI100" i="40"/>
  <c r="AI195" i="40" s="1"/>
  <c r="AI26" i="22" s="1"/>
  <c r="CD31" i="44"/>
  <c r="CD90" i="44" s="1"/>
  <c r="CD100" i="40"/>
  <c r="CD195" i="40" s="1"/>
  <c r="CD26" i="22" s="1"/>
  <c r="BP100" i="40"/>
  <c r="BP195" i="40" s="1"/>
  <c r="BP26" i="22" s="1"/>
  <c r="AU100" i="40"/>
  <c r="AU195" i="40" s="1"/>
  <c r="AU26" i="22" s="1"/>
  <c r="BR100" i="40"/>
  <c r="BR195" i="40" s="1"/>
  <c r="BR26" i="22" s="1"/>
  <c r="CL80" i="42"/>
  <c r="CL88" i="42" s="1"/>
  <c r="CT80" i="42"/>
  <c r="CT88" i="42" s="1"/>
  <c r="CT100" i="40"/>
  <c r="CT195" i="40" s="1"/>
  <c r="CT26" i="22" s="1"/>
  <c r="CM100" i="40"/>
  <c r="CM195" i="40" s="1"/>
  <c r="CM26" i="22" s="1"/>
  <c r="AM80" i="42"/>
  <c r="AM88" i="42" s="1"/>
  <c r="AM100" i="40"/>
  <c r="AM195" i="40" s="1"/>
  <c r="AM26" i="22" s="1"/>
  <c r="AQ31" i="44"/>
  <c r="AQ90" i="44" s="1"/>
  <c r="AQ100" i="40"/>
  <c r="AQ195" i="40" s="1"/>
  <c r="AQ26" i="22" s="1"/>
  <c r="CK31" i="44"/>
  <c r="CK90" i="44" s="1"/>
  <c r="CK100" i="40"/>
  <c r="CK195" i="40" s="1"/>
  <c r="CK26" i="22" s="1"/>
  <c r="CQ100" i="40"/>
  <c r="CQ195" i="40" s="1"/>
  <c r="CQ26" i="22" s="1"/>
  <c r="AA100" i="40"/>
  <c r="AA195" i="40" s="1"/>
  <c r="AA26" i="22" s="1"/>
  <c r="BA100" i="40"/>
  <c r="BA195" i="40" s="1"/>
  <c r="BA26" i="22" s="1"/>
  <c r="U100" i="40"/>
  <c r="U195" i="40" s="1"/>
  <c r="U26" i="22" s="1"/>
  <c r="BQ80" i="42"/>
  <c r="BQ88" i="42" s="1"/>
  <c r="BQ100" i="40"/>
  <c r="BQ195" i="40" s="1"/>
  <c r="BQ26" i="22" s="1"/>
  <c r="V100" i="40"/>
  <c r="V195" i="40" s="1"/>
  <c r="V26" i="22" s="1"/>
  <c r="W31" i="44"/>
  <c r="W52" i="44" s="1"/>
  <c r="W100" i="40"/>
  <c r="CF100" i="40"/>
  <c r="CF195" i="40" s="1"/>
  <c r="CF26" i="22" s="1"/>
  <c r="AH184" i="40"/>
  <c r="AH192" i="40" s="1"/>
  <c r="AL195" i="40"/>
  <c r="AL26" i="22" s="1"/>
  <c r="BY43" i="42"/>
  <c r="AN43" i="42"/>
  <c r="Q43" i="42"/>
  <c r="AL43" i="42"/>
  <c r="AU43" i="42"/>
  <c r="AI43" i="42"/>
  <c r="AP43" i="42"/>
  <c r="CM43" i="42"/>
  <c r="BS43" i="42"/>
  <c r="AM43" i="42"/>
  <c r="AA43" i="42"/>
  <c r="AY43" i="42"/>
  <c r="BX43" i="42"/>
  <c r="AB43" i="42"/>
  <c r="CH43" i="42"/>
  <c r="Z43" i="42"/>
  <c r="AG43" i="42"/>
  <c r="BU43" i="42"/>
  <c r="Y43" i="42"/>
  <c r="CQ43" i="42"/>
  <c r="AJ43" i="42"/>
  <c r="CI43" i="42"/>
  <c r="AZ43" i="42"/>
  <c r="CC43" i="42"/>
  <c r="BF43" i="42"/>
  <c r="BK43" i="42"/>
  <c r="X43" i="42"/>
  <c r="BH43" i="42"/>
  <c r="BT43" i="42"/>
  <c r="CK43" i="42"/>
  <c r="S43" i="42"/>
  <c r="CG43" i="42"/>
  <c r="CO43" i="42"/>
  <c r="BW43" i="42"/>
  <c r="BR43" i="42"/>
  <c r="BA43" i="42"/>
  <c r="CJ43" i="42"/>
  <c r="BJ43" i="42"/>
  <c r="AD43" i="42"/>
  <c r="BZ43" i="42"/>
  <c r="BB43" i="42"/>
  <c r="AQ43" i="42"/>
  <c r="T43" i="42"/>
  <c r="BP43" i="42"/>
  <c r="BV43" i="42"/>
  <c r="R43" i="42"/>
  <c r="AV43" i="42"/>
  <c r="CU43" i="42"/>
  <c r="CA43" i="42"/>
  <c r="AE43" i="42"/>
  <c r="AW43" i="42"/>
  <c r="BN43" i="42"/>
  <c r="CP40" i="42"/>
  <c r="AB116" i="40"/>
  <c r="AY116" i="40"/>
  <c r="AZ116" i="40"/>
  <c r="AN116" i="40"/>
  <c r="U116" i="40"/>
  <c r="AW116" i="40"/>
  <c r="AG116" i="40"/>
  <c r="AD116" i="40"/>
  <c r="X116" i="40"/>
  <c r="R116" i="40"/>
  <c r="Q116" i="40"/>
  <c r="S116" i="40"/>
  <c r="AR116" i="40"/>
  <c r="V116" i="40"/>
  <c r="AT116" i="40"/>
  <c r="W116" i="40"/>
  <c r="AS116" i="40"/>
  <c r="AP116" i="40"/>
  <c r="Y116" i="40"/>
  <c r="AU116" i="40"/>
  <c r="AJ116" i="40"/>
  <c r="O116" i="40"/>
  <c r="AC116" i="40"/>
  <c r="AQ116" i="40"/>
  <c r="AV116" i="40"/>
  <c r="N116" i="40"/>
  <c r="T116" i="40"/>
  <c r="AX116" i="40"/>
  <c r="AA116" i="40"/>
  <c r="P116" i="40"/>
  <c r="Z116" i="40"/>
  <c r="BA116" i="40"/>
  <c r="M150" i="40"/>
  <c r="AX31" i="44"/>
  <c r="AX90" i="44" s="1"/>
  <c r="AA31" i="44"/>
  <c r="AA90" i="44" s="1"/>
  <c r="AT40" i="42"/>
  <c r="AA80" i="42"/>
  <c r="AA88" i="42" s="1"/>
  <c r="AH42" i="42"/>
  <c r="BK80" i="42"/>
  <c r="BK88" i="42" s="1"/>
  <c r="BK31" i="44"/>
  <c r="BK90" i="44" s="1"/>
  <c r="AX80" i="42"/>
  <c r="AX88" i="42" s="1"/>
  <c r="AO42" i="42"/>
  <c r="AX40" i="42"/>
  <c r="BM42" i="42"/>
  <c r="CE42" i="42"/>
  <c r="AF40" i="42"/>
  <c r="CS40" i="42"/>
  <c r="P42" i="42"/>
  <c r="U42" i="42"/>
  <c r="CL40" i="42"/>
  <c r="CD40" i="42"/>
  <c r="CT42" i="42"/>
  <c r="BL42" i="42"/>
  <c r="AC40" i="42"/>
  <c r="AR42" i="42"/>
  <c r="BO40" i="42"/>
  <c r="BI42" i="42"/>
  <c r="CB40" i="42"/>
  <c r="V40" i="42"/>
  <c r="AS40" i="42"/>
  <c r="BM40" i="42"/>
  <c r="BO42" i="42"/>
  <c r="BR80" i="42"/>
  <c r="BR88" i="42" s="1"/>
  <c r="BR31" i="44"/>
  <c r="BR52" i="44" s="1"/>
  <c r="BW80" i="42"/>
  <c r="BW88" i="42" s="1"/>
  <c r="AX42" i="42"/>
  <c r="CS42" i="42"/>
  <c r="AS42" i="42"/>
  <c r="CL42" i="42"/>
  <c r="P40" i="42"/>
  <c r="U40" i="42"/>
  <c r="CD42" i="42"/>
  <c r="O42" i="42"/>
  <c r="O40" i="42"/>
  <c r="BQ42" i="42"/>
  <c r="BQ40" i="42"/>
  <c r="CE40" i="42"/>
  <c r="W40" i="42"/>
  <c r="W42" i="42"/>
  <c r="AC42" i="42"/>
  <c r="CT40" i="42"/>
  <c r="AR40" i="42"/>
  <c r="M40" i="42"/>
  <c r="M42" i="42"/>
  <c r="BL40" i="42"/>
  <c r="BE42" i="42"/>
  <c r="BE40" i="42"/>
  <c r="CB42" i="42"/>
  <c r="BI40" i="42"/>
  <c r="V42" i="42"/>
  <c r="AK40" i="42"/>
  <c r="AK42" i="42"/>
  <c r="BG40" i="42"/>
  <c r="BG42" i="42"/>
  <c r="BD40" i="42"/>
  <c r="BD42" i="42"/>
  <c r="CF40" i="42"/>
  <c r="CF42" i="42"/>
  <c r="CN42" i="42"/>
  <c r="CN40" i="42"/>
  <c r="BC40" i="42"/>
  <c r="BC42" i="42"/>
  <c r="CQ31" i="44"/>
  <c r="CQ52" i="44" s="1"/>
  <c r="CQ80" i="42"/>
  <c r="CQ88" i="42" s="1"/>
  <c r="M116" i="40"/>
  <c r="BP80" i="42"/>
  <c r="BP88" i="42" s="1"/>
  <c r="AU80" i="42"/>
  <c r="AU88" i="42" s="1"/>
  <c r="AU31" i="44"/>
  <c r="AU52" i="44" s="1"/>
  <c r="BZ88" i="42"/>
  <c r="AC88" i="42"/>
  <c r="CN88" i="42"/>
  <c r="M88" i="42"/>
  <c r="AF88" i="42"/>
  <c r="J30" i="40"/>
  <c r="U31" i="44"/>
  <c r="U52" i="44" s="1"/>
  <c r="U80" i="42"/>
  <c r="V31" i="44"/>
  <c r="V90" i="44" s="1"/>
  <c r="BM31" i="44"/>
  <c r="BM52" i="44" s="1"/>
  <c r="BM80" i="42"/>
  <c r="CC31" i="44"/>
  <c r="CC52" i="44" s="1"/>
  <c r="CF80" i="42"/>
  <c r="CF31" i="44"/>
  <c r="CF52" i="44" s="1"/>
  <c r="AL31" i="44"/>
  <c r="AL52" i="44" s="1"/>
  <c r="AL80" i="42"/>
  <c r="V80" i="42"/>
  <c r="CM80" i="42"/>
  <c r="W80" i="42"/>
  <c r="CM31" i="44"/>
  <c r="CM52" i="44" s="1"/>
  <c r="BP31" i="44"/>
  <c r="BP52" i="44" s="1"/>
  <c r="CK80" i="42"/>
  <c r="BA80" i="42"/>
  <c r="AQ80" i="42"/>
  <c r="BA31" i="44"/>
  <c r="BA52" i="44" s="1"/>
  <c r="AM31" i="44"/>
  <c r="AM52" i="44" s="1"/>
  <c r="CL31" i="44"/>
  <c r="CL52" i="44" s="1"/>
  <c r="CT31" i="44"/>
  <c r="CT52" i="44" s="1"/>
  <c r="M101" i="40"/>
  <c r="CD80" i="42"/>
  <c r="BO184" i="40"/>
  <c r="BO192" i="40" s="1"/>
  <c r="CG195" i="40"/>
  <c r="CG26" i="22" s="1"/>
  <c r="T184" i="40"/>
  <c r="T192" i="40" s="1"/>
  <c r="AY184" i="40"/>
  <c r="AY192" i="40" s="1"/>
  <c r="BF184" i="40"/>
  <c r="BF192" i="40" s="1"/>
  <c r="CV195" i="40"/>
  <c r="CV26" i="22" s="1"/>
  <c r="AZ195" i="40"/>
  <c r="AZ26" i="22" s="1"/>
  <c r="BF195" i="40"/>
  <c r="BF26" i="22" s="1"/>
  <c r="BG184" i="40"/>
  <c r="BG192" i="40" s="1"/>
  <c r="BS195" i="40"/>
  <c r="BS26" i="22" s="1"/>
  <c r="P195" i="40"/>
  <c r="P26" i="22" s="1"/>
  <c r="BS80" i="42"/>
  <c r="CJ195" i="40"/>
  <c r="CJ26" i="22" s="1"/>
  <c r="AB184" i="40"/>
  <c r="AB192" i="40" s="1"/>
  <c r="Z195" i="40"/>
  <c r="Z26" i="22" s="1"/>
  <c r="AV195" i="40"/>
  <c r="AV26" i="22" s="1"/>
  <c r="BB195" i="40"/>
  <c r="BB26" i="22" s="1"/>
  <c r="CI195" i="40"/>
  <c r="CI26" i="22" s="1"/>
  <c r="BJ184" i="40"/>
  <c r="BJ192" i="40" s="1"/>
  <c r="AN195" i="40"/>
  <c r="AN26" i="22" s="1"/>
  <c r="AT184" i="40"/>
  <c r="AT192" i="40" s="1"/>
  <c r="AJ195" i="40"/>
  <c r="AJ26" i="22" s="1"/>
  <c r="CR195" i="40"/>
  <c r="CR26" i="22" s="1"/>
  <c r="P31" i="44"/>
  <c r="P52" i="44" s="1"/>
  <c r="AN184" i="40"/>
  <c r="AN192" i="40" s="1"/>
  <c r="BY195" i="40"/>
  <c r="BY26" i="22" s="1"/>
  <c r="CO195" i="40"/>
  <c r="CO26" i="22" s="1"/>
  <c r="BL184" i="40"/>
  <c r="BL192" i="40" s="1"/>
  <c r="AO195" i="40"/>
  <c r="AO26" i="22" s="1"/>
  <c r="O184" i="40"/>
  <c r="O192" i="40" s="1"/>
  <c r="BX195" i="40"/>
  <c r="BX26" i="22" s="1"/>
  <c r="BT195" i="40"/>
  <c r="BT26" i="22" s="1"/>
  <c r="BN195" i="40"/>
  <c r="BN26" i="22" s="1"/>
  <c r="BO195" i="40"/>
  <c r="BO26" i="22" s="1"/>
  <c r="CE195" i="40"/>
  <c r="CE26" i="22" s="1"/>
  <c r="AK195" i="40"/>
  <c r="AK26" i="22" s="1"/>
  <c r="BC195" i="40"/>
  <c r="BC26" i="22" s="1"/>
  <c r="BG195" i="40"/>
  <c r="BG26" i="22" s="1"/>
  <c r="AQ184" i="40"/>
  <c r="AQ192" i="40" s="1"/>
  <c r="T195" i="40"/>
  <c r="T26" i="22" s="1"/>
  <c r="Y195" i="40"/>
  <c r="Y26" i="22" s="1"/>
  <c r="AP184" i="40"/>
  <c r="AP192" i="40" s="1"/>
  <c r="CU195" i="40"/>
  <c r="CU26" i="22" s="1"/>
  <c r="BS31" i="44"/>
  <c r="BS52" i="44" s="1"/>
  <c r="P80" i="42"/>
  <c r="Q184" i="40"/>
  <c r="Q192" i="40" s="1"/>
  <c r="Q195" i="40"/>
  <c r="Q26" i="22" s="1"/>
  <c r="AE195" i="40"/>
  <c r="AE26" i="22" s="1"/>
  <c r="CS195" i="40"/>
  <c r="CS26" i="22" s="1"/>
  <c r="AY195" i="40"/>
  <c r="AY26" i="22" s="1"/>
  <c r="BI195" i="40"/>
  <c r="BI26" i="22" s="1"/>
  <c r="AW195" i="40"/>
  <c r="AW26" i="22" s="1"/>
  <c r="AO184" i="40"/>
  <c r="AO192" i="40" s="1"/>
  <c r="BD195" i="40"/>
  <c r="BD26" i="22" s="1"/>
  <c r="R184" i="40"/>
  <c r="R192" i="40" s="1"/>
  <c r="AV184" i="40"/>
  <c r="AV192" i="40" s="1"/>
  <c r="BQ31" i="44"/>
  <c r="BQ52" i="44" s="1"/>
  <c r="BX101" i="40"/>
  <c r="CA195" i="40"/>
  <c r="CA26" i="22" s="1"/>
  <c r="AB195" i="40"/>
  <c r="AB26" i="22" s="1"/>
  <c r="BH195" i="40"/>
  <c r="BH26" i="22" s="1"/>
  <c r="CP195" i="40"/>
  <c r="CP26" i="22" s="1"/>
  <c r="X195" i="40"/>
  <c r="X26" i="22" s="1"/>
  <c r="BC184" i="40"/>
  <c r="BC192" i="40" s="1"/>
  <c r="S195" i="40"/>
  <c r="S26" i="22" s="1"/>
  <c r="AS80" i="42"/>
  <c r="AR195" i="40"/>
  <c r="AR26" i="22" s="1"/>
  <c r="AD184" i="40"/>
  <c r="AD192" i="40" s="1"/>
  <c r="BN184" i="40"/>
  <c r="BN192" i="40" s="1"/>
  <c r="R195" i="40"/>
  <c r="R26" i="22" s="1"/>
  <c r="CB195" i="40"/>
  <c r="CB26" i="22" s="1"/>
  <c r="BV195" i="40"/>
  <c r="BV26" i="22" s="1"/>
  <c r="BJ195" i="40"/>
  <c r="BJ26" i="22" s="1"/>
  <c r="BL195" i="40"/>
  <c r="BL26" i="22" s="1"/>
  <c r="O195" i="40"/>
  <c r="O26" i="22" s="1"/>
  <c r="AP195" i="40"/>
  <c r="AP26" i="22" s="1"/>
  <c r="AP80" i="42"/>
  <c r="BJ80" i="42"/>
  <c r="AP31" i="44"/>
  <c r="AP52" i="44" s="1"/>
  <c r="AI80" i="42"/>
  <c r="AI31" i="44"/>
  <c r="AI52" i="44" s="1"/>
  <c r="AK80" i="42"/>
  <c r="CE31" i="44"/>
  <c r="CE52" i="44" s="1"/>
  <c r="BU80" i="42"/>
  <c r="CU31" i="44"/>
  <c r="CU52" i="44" s="1"/>
  <c r="CU80" i="42"/>
  <c r="AN31" i="44"/>
  <c r="AN52" i="44" s="1"/>
  <c r="AN80" i="42"/>
  <c r="R80" i="42"/>
  <c r="CE80" i="42"/>
  <c r="BO31" i="44"/>
  <c r="BO52" i="44" s="1"/>
  <c r="BV80" i="42"/>
  <c r="AK31" i="44"/>
  <c r="AK52" i="44" s="1"/>
  <c r="O80" i="42"/>
  <c r="BH80" i="42"/>
  <c r="CP80" i="42"/>
  <c r="AT31" i="44"/>
  <c r="AT90" i="44" s="1"/>
  <c r="AW31" i="44"/>
  <c r="AW52" i="44" s="1"/>
  <c r="CP31" i="44"/>
  <c r="CP52" i="44" s="1"/>
  <c r="BI31" i="44"/>
  <c r="BI52" i="44" s="1"/>
  <c r="X31" i="44"/>
  <c r="X52" i="44" s="1"/>
  <c r="AT80" i="42"/>
  <c r="AB80" i="42"/>
  <c r="AW80" i="42"/>
  <c r="BH31" i="44"/>
  <c r="BH52" i="44" s="1"/>
  <c r="X80" i="42"/>
  <c r="AB31" i="44"/>
  <c r="AB52" i="44" s="1"/>
  <c r="BI80" i="42"/>
  <c r="BD31" i="44"/>
  <c r="BD52" i="44" s="1"/>
  <c r="BD80" i="42"/>
  <c r="BL31" i="44"/>
  <c r="BL52" i="44" s="1"/>
  <c r="CB80" i="42"/>
  <c r="CB31" i="44"/>
  <c r="CB52" i="44" s="1"/>
  <c r="BL80" i="42"/>
  <c r="CI80" i="42"/>
  <c r="R31" i="44"/>
  <c r="R90" i="44" s="1"/>
  <c r="BV31" i="44"/>
  <c r="BV90" i="44" s="1"/>
  <c r="BJ31" i="44"/>
  <c r="BJ90" i="44" s="1"/>
  <c r="O31" i="44"/>
  <c r="O52" i="44" s="1"/>
  <c r="AD31" i="44"/>
  <c r="AD52" i="44" s="1"/>
  <c r="AV80" i="42"/>
  <c r="CI31" i="44"/>
  <c r="CI52" i="44" s="1"/>
  <c r="BB80" i="42"/>
  <c r="BB31" i="44"/>
  <c r="BB52" i="44" s="1"/>
  <c r="AY31" i="44"/>
  <c r="AY52" i="44" s="1"/>
  <c r="AY80" i="42"/>
  <c r="CR80" i="42"/>
  <c r="BY31" i="44"/>
  <c r="BY52" i="44" s="1"/>
  <c r="BO80" i="42"/>
  <c r="Y80" i="42"/>
  <c r="S31" i="44"/>
  <c r="S52" i="44" s="1"/>
  <c r="Y31" i="44"/>
  <c r="Y90" i="44" s="1"/>
  <c r="CO80" i="42"/>
  <c r="CS80" i="42"/>
  <c r="BT31" i="44"/>
  <c r="BT52" i="44" s="1"/>
  <c r="AO80" i="42"/>
  <c r="CO31" i="44"/>
  <c r="CO52" i="44" s="1"/>
  <c r="CS31" i="44"/>
  <c r="CS90" i="44" s="1"/>
  <c r="BY80" i="42"/>
  <c r="AE80" i="42"/>
  <c r="AO31" i="44"/>
  <c r="AO90" i="44" s="1"/>
  <c r="BX31" i="44"/>
  <c r="BX90" i="44" s="1"/>
  <c r="AE31" i="44"/>
  <c r="AE90" i="44" s="1"/>
  <c r="BT80" i="42"/>
  <c r="BN80" i="42"/>
  <c r="BN31" i="44"/>
  <c r="BN52" i="44" s="1"/>
  <c r="BX80" i="42"/>
  <c r="AV31" i="44"/>
  <c r="AV52" i="44" s="1"/>
  <c r="T31" i="44"/>
  <c r="T52" i="44" s="1"/>
  <c r="T80" i="42"/>
  <c r="AH31" i="44"/>
  <c r="AH52" i="44" s="1"/>
  <c r="S80" i="42"/>
  <c r="BG31" i="44"/>
  <c r="BG52" i="44" s="1"/>
  <c r="BG80" i="42"/>
  <c r="BF80" i="42"/>
  <c r="BF31" i="44"/>
  <c r="BF52" i="44" s="1"/>
  <c r="AJ31" i="44"/>
  <c r="CR31" i="44"/>
  <c r="CR90" i="44" s="1"/>
  <c r="AJ80" i="42"/>
  <c r="Z31" i="44"/>
  <c r="Z52" i="44" s="1"/>
  <c r="Z80" i="42"/>
  <c r="CJ80" i="42"/>
  <c r="CV80" i="42"/>
  <c r="AZ31" i="44"/>
  <c r="AZ52" i="44" s="1"/>
  <c r="AZ80" i="42"/>
  <c r="CJ31" i="44"/>
  <c r="CJ52" i="44" s="1"/>
  <c r="CV31" i="44"/>
  <c r="CV52" i="44" s="1"/>
  <c r="AH80" i="42"/>
  <c r="BC80" i="42"/>
  <c r="BC31" i="44"/>
  <c r="BC52" i="44" s="1"/>
  <c r="CA31" i="44"/>
  <c r="CA52" i="44" s="1"/>
  <c r="CA80" i="42"/>
  <c r="CG31" i="44"/>
  <c r="CG90" i="44" s="1"/>
  <c r="CG80" i="42"/>
  <c r="Q31" i="44"/>
  <c r="Q52" i="44" s="1"/>
  <c r="Q80" i="42"/>
  <c r="AR80" i="42"/>
  <c r="AR31" i="44"/>
  <c r="AR52" i="44" s="1"/>
  <c r="J65" i="40"/>
  <c r="N77" i="40"/>
  <c r="J77" i="40" s="1"/>
  <c r="N74" i="40"/>
  <c r="AO148" i="40"/>
  <c r="N86" i="40"/>
  <c r="AL111" i="40"/>
  <c r="AL148" i="40"/>
  <c r="AE111" i="40"/>
  <c r="AE148" i="40"/>
  <c r="AM111" i="40"/>
  <c r="AM148" i="40"/>
  <c r="AI111" i="40"/>
  <c r="AI148" i="40"/>
  <c r="AK111" i="40"/>
  <c r="AK148" i="40"/>
  <c r="AH111" i="40"/>
  <c r="AH148" i="40"/>
  <c r="AO111" i="40"/>
  <c r="N80" i="40"/>
  <c r="J80" i="40" s="1"/>
  <c r="J68" i="40"/>
  <c r="N91" i="40"/>
  <c r="J91" i="40" s="1"/>
  <c r="J64" i="40"/>
  <c r="N81" i="40"/>
  <c r="J81" i="40" s="1"/>
  <c r="N88" i="40"/>
  <c r="J88" i="40" s="1"/>
  <c r="J66" i="40"/>
  <c r="N78" i="40"/>
  <c r="J78" i="40" s="1"/>
  <c r="N70" i="40"/>
  <c r="J70" i="40" s="1"/>
  <c r="N93" i="40"/>
  <c r="J93" i="40" s="1"/>
  <c r="J67" i="40"/>
  <c r="N87" i="40"/>
  <c r="J87" i="40" s="1"/>
  <c r="N75" i="40"/>
  <c r="J75" i="40" s="1"/>
  <c r="J63" i="40"/>
  <c r="L43" i="42"/>
  <c r="AG52" i="44"/>
  <c r="AG90" i="44"/>
  <c r="AC52" i="44"/>
  <c r="AC90" i="44"/>
  <c r="CN52" i="44"/>
  <c r="CN90" i="44"/>
  <c r="BZ52" i="44"/>
  <c r="BZ90" i="44"/>
  <c r="M90" i="44"/>
  <c r="B46" i="24"/>
  <c r="N127" i="40" a="1"/>
  <c r="N127" i="40" s="1"/>
  <c r="W127" i="40" a="1"/>
  <c r="W127" i="40" s="1"/>
  <c r="M127" i="40" a="1"/>
  <c r="M127" i="40" s="1"/>
  <c r="T127" i="40" a="1"/>
  <c r="T127" i="40" s="1"/>
  <c r="V127" i="40" a="1"/>
  <c r="V127" i="40" s="1"/>
  <c r="O127" i="40" a="1"/>
  <c r="O127" i="40" s="1"/>
  <c r="Q127" i="40" a="1"/>
  <c r="Q127" i="40" s="1"/>
  <c r="U127" i="40" a="1"/>
  <c r="U127" i="40" s="1"/>
  <c r="X127" i="40" a="1"/>
  <c r="X127" i="40" s="1"/>
  <c r="R127" i="40" a="1"/>
  <c r="R127" i="40" s="1"/>
  <c r="P127" i="40" l="1" a="1"/>
  <c r="P127" i="40" s="1"/>
  <c r="S127" i="40" a="1"/>
  <c r="S127" i="40" s="1"/>
  <c r="AD169" i="13"/>
  <c r="AD204" i="13" s="1"/>
  <c r="AF127" i="40" a="1"/>
  <c r="AF127" i="40" s="1"/>
  <c r="AD127" i="40" a="1"/>
  <c r="AD127" i="40" s="1"/>
  <c r="Y127" i="40" a="1"/>
  <c r="Y127" i="40" s="1"/>
  <c r="Z127" i="40" a="1"/>
  <c r="Z127" i="40" s="1"/>
  <c r="AA127" i="40" a="1"/>
  <c r="AA127" i="40" s="1"/>
  <c r="AB127" i="40" a="1"/>
  <c r="AB127" i="40" s="1"/>
  <c r="AE127" i="40" a="1"/>
  <c r="AE127" i="40" s="1"/>
  <c r="AC127" i="40" a="1"/>
  <c r="AC127" i="40" s="1"/>
  <c r="BD172" i="13"/>
  <c r="BP172" i="13"/>
  <c r="AO169" i="13"/>
  <c r="AO204" i="13" s="1"/>
  <c r="W172" i="13"/>
  <c r="O169" i="13"/>
  <c r="O204" i="13" s="1"/>
  <c r="AG125" i="40"/>
  <c r="AH126" i="40" s="1"/>
  <c r="AH164" i="40" s="1"/>
  <c r="AG40" i="24"/>
  <c r="BR125" i="40"/>
  <c r="BS126" i="40" s="1"/>
  <c r="BS164" i="40" s="1"/>
  <c r="BR40" i="24"/>
  <c r="BE125" i="40"/>
  <c r="BF126" i="40" s="1"/>
  <c r="BF164" i="40" s="1"/>
  <c r="BE40" i="24"/>
  <c r="BW125" i="40"/>
  <c r="BX126" i="40" s="1"/>
  <c r="BX164" i="40" s="1"/>
  <c r="BW40" i="24"/>
  <c r="AH125" i="40"/>
  <c r="AI126" i="40" s="1"/>
  <c r="AI164" i="40" s="1"/>
  <c r="AH40" i="24"/>
  <c r="CI172" i="13"/>
  <c r="T172" i="13"/>
  <c r="Y172" i="13"/>
  <c r="BA172" i="13"/>
  <c r="AW169" i="13"/>
  <c r="AW204" i="13" s="1"/>
  <c r="AS169" i="13"/>
  <c r="AS204" i="13" s="1"/>
  <c r="AX172" i="13"/>
  <c r="V154" i="13"/>
  <c r="V157" i="13"/>
  <c r="V156" i="13"/>
  <c r="CA172" i="13"/>
  <c r="CG172" i="13"/>
  <c r="BX169" i="13"/>
  <c r="BX204" i="13" s="1"/>
  <c r="CL242" i="13" a="1"/>
  <c r="CL242" i="13" s="1"/>
  <c r="CL274" i="13" s="1"/>
  <c r="V153" i="13"/>
  <c r="V160" i="13"/>
  <c r="CK243" i="13"/>
  <c r="CL240" i="13" s="1"/>
  <c r="V165" i="13"/>
  <c r="AF52" i="44"/>
  <c r="V161" i="13"/>
  <c r="V158" i="13"/>
  <c r="V162" i="13"/>
  <c r="V155" i="13"/>
  <c r="V163" i="13"/>
  <c r="V164" i="13"/>
  <c r="AS101" i="40"/>
  <c r="M167" i="13"/>
  <c r="M182" i="13" s="1"/>
  <c r="W167" i="13"/>
  <c r="W182" i="13" s="1"/>
  <c r="R46" i="42"/>
  <c r="R47" i="42" s="1"/>
  <c r="BJ46" i="42"/>
  <c r="BJ47" i="42" s="1"/>
  <c r="CK46" i="42"/>
  <c r="CK47" i="42" s="1"/>
  <c r="CI46" i="42"/>
  <c r="CI47" i="42" s="1"/>
  <c r="AB46" i="42"/>
  <c r="AB47" i="42" s="1"/>
  <c r="AI46" i="42"/>
  <c r="AI47" i="42" s="1"/>
  <c r="CU46" i="42"/>
  <c r="CU47" i="42" s="1"/>
  <c r="AZ46" i="42"/>
  <c r="AZ47" i="42" s="1"/>
  <c r="AU46" i="42"/>
  <c r="AU47" i="42" s="1"/>
  <c r="AV46" i="42"/>
  <c r="AV47" i="42" s="1"/>
  <c r="CH46" i="42"/>
  <c r="CH47" i="42" s="1"/>
  <c r="BV46" i="42"/>
  <c r="BV47" i="42" s="1"/>
  <c r="BT46" i="42"/>
  <c r="BT47" i="42" s="1"/>
  <c r="BX46" i="42"/>
  <c r="BX47" i="42" s="1"/>
  <c r="BZ46" i="42"/>
  <c r="BZ47" i="42" s="1"/>
  <c r="CG46" i="42"/>
  <c r="CG47" i="42" s="1"/>
  <c r="CC46" i="42"/>
  <c r="CC47" i="42" s="1"/>
  <c r="Z46" i="42"/>
  <c r="Z47" i="42" s="1"/>
  <c r="CM46" i="42"/>
  <c r="CM47" i="42" s="1"/>
  <c r="AD46" i="42"/>
  <c r="AD47" i="42" s="1"/>
  <c r="S46" i="42"/>
  <c r="S47" i="42" s="1"/>
  <c r="AP46" i="42"/>
  <c r="AP47" i="42" s="1"/>
  <c r="BP46" i="42"/>
  <c r="BP47" i="42" s="1"/>
  <c r="CJ46" i="42"/>
  <c r="CJ47" i="42" s="1"/>
  <c r="AJ46" i="42"/>
  <c r="AJ47" i="42" s="1"/>
  <c r="BN46" i="42"/>
  <c r="BN47" i="42" s="1"/>
  <c r="BH46" i="42"/>
  <c r="BH47" i="42" s="1"/>
  <c r="CQ46" i="42"/>
  <c r="CQ47" i="42" s="1"/>
  <c r="AY46" i="42"/>
  <c r="AY47" i="42" s="1"/>
  <c r="AL46" i="42"/>
  <c r="AL47" i="42" s="1"/>
  <c r="T46" i="42"/>
  <c r="T47" i="42" s="1"/>
  <c r="BR46" i="42"/>
  <c r="BR47" i="42" s="1"/>
  <c r="X46" i="42"/>
  <c r="X47" i="42" s="1"/>
  <c r="Y46" i="42"/>
  <c r="Y47" i="42" s="1"/>
  <c r="AA46" i="42"/>
  <c r="AA47" i="42" s="1"/>
  <c r="Q46" i="42"/>
  <c r="Q47" i="42" s="1"/>
  <c r="AE46" i="42"/>
  <c r="AE47" i="42" s="1"/>
  <c r="AQ46" i="42"/>
  <c r="AQ47" i="42" s="1"/>
  <c r="BW46" i="42"/>
  <c r="BW47" i="42" s="1"/>
  <c r="BK46" i="42"/>
  <c r="BK47" i="42" s="1"/>
  <c r="BU46" i="42"/>
  <c r="BU47" i="42" s="1"/>
  <c r="AM46" i="42"/>
  <c r="AM47" i="42" s="1"/>
  <c r="AN46" i="42"/>
  <c r="AN47" i="42" s="1"/>
  <c r="BA46" i="42"/>
  <c r="BA47" i="42" s="1"/>
  <c r="AW46" i="42"/>
  <c r="AW47" i="42" s="1"/>
  <c r="CA46" i="42"/>
  <c r="CA47" i="42" s="1"/>
  <c r="BB46" i="42"/>
  <c r="BB47" i="42" s="1"/>
  <c r="CO46" i="42"/>
  <c r="CO47" i="42" s="1"/>
  <c r="BF46" i="42"/>
  <c r="BF47" i="42" s="1"/>
  <c r="AG46" i="42"/>
  <c r="AG47" i="42" s="1"/>
  <c r="BS46" i="42"/>
  <c r="BS47" i="42" s="1"/>
  <c r="BY46" i="42"/>
  <c r="BY47" i="42" s="1"/>
  <c r="M168" i="13"/>
  <c r="M193" i="13" s="1"/>
  <c r="J56" i="40"/>
  <c r="L112" i="13"/>
  <c r="W168" i="13"/>
  <c r="W193" i="13" s="1"/>
  <c r="L46" i="42"/>
  <c r="L47" i="42" s="1"/>
  <c r="AD34" i="41"/>
  <c r="Q34" i="41"/>
  <c r="AQ34" i="41"/>
  <c r="BL34" i="41"/>
  <c r="AY34" i="41"/>
  <c r="M34" i="41"/>
  <c r="AO34" i="41"/>
  <c r="BF34" i="41"/>
  <c r="BC34" i="41"/>
  <c r="AP34" i="41"/>
  <c r="BJ34" i="41"/>
  <c r="T34" i="41"/>
  <c r="M25" i="41"/>
  <c r="X34" i="41"/>
  <c r="AT34" i="41"/>
  <c r="AB34" i="41"/>
  <c r="AV34" i="41"/>
  <c r="AN34" i="41"/>
  <c r="BG34" i="41"/>
  <c r="BO34" i="41"/>
  <c r="O34" i="41"/>
  <c r="BN34" i="41"/>
  <c r="R34" i="41"/>
  <c r="AS34" i="41"/>
  <c r="CL34" i="41"/>
  <c r="BD169" i="13"/>
  <c r="BD204" i="13" s="1"/>
  <c r="AE101" i="40"/>
  <c r="CL101" i="40"/>
  <c r="L113" i="13"/>
  <c r="H113" i="13" s="1"/>
  <c r="J44" i="40"/>
  <c r="Q78" i="41"/>
  <c r="Q80" i="41" s="1"/>
  <c r="Q81" i="41" s="1"/>
  <c r="Q22" i="22" s="1"/>
  <c r="L100" i="40"/>
  <c r="L195" i="40" s="1"/>
  <c r="L26" i="22" s="1"/>
  <c r="J86" i="40"/>
  <c r="N94" i="40"/>
  <c r="Q206" i="23"/>
  <c r="AJ17" i="9"/>
  <c r="AJ19" i="9"/>
  <c r="AJ16" i="9"/>
  <c r="AJ18" i="9"/>
  <c r="AH34" i="41"/>
  <c r="H48" i="9"/>
  <c r="L177" i="40"/>
  <c r="L189" i="40" s="1"/>
  <c r="L184" i="40"/>
  <c r="L192" i="40" s="1"/>
  <c r="L34" i="41" s="1"/>
  <c r="AA181" i="40"/>
  <c r="AA184" i="40" s="1"/>
  <c r="AA192" i="40" s="1"/>
  <c r="CO177" i="40"/>
  <c r="CO189" i="40" s="1"/>
  <c r="CO184" i="40"/>
  <c r="CO192" i="40" s="1"/>
  <c r="AM177" i="40"/>
  <c r="AM189" i="40" s="1"/>
  <c r="AM184" i="40"/>
  <c r="AM192" i="40" s="1"/>
  <c r="CS177" i="40"/>
  <c r="CS189" i="40" s="1"/>
  <c r="CS184" i="40"/>
  <c r="CS192" i="40" s="1"/>
  <c r="CP177" i="40"/>
  <c r="CP189" i="40" s="1"/>
  <c r="CP184" i="40"/>
  <c r="CP192" i="40" s="1"/>
  <c r="BT177" i="40"/>
  <c r="BT189" i="40" s="1"/>
  <c r="BT184" i="40"/>
  <c r="BT192" i="40" s="1"/>
  <c r="BU177" i="40"/>
  <c r="BU189" i="40" s="1"/>
  <c r="BU184" i="40"/>
  <c r="BU192" i="40" s="1"/>
  <c r="CD177" i="40"/>
  <c r="CD189" i="40" s="1"/>
  <c r="CD184" i="40"/>
  <c r="CD192" i="40" s="1"/>
  <c r="CJ177" i="40"/>
  <c r="CJ189" i="40" s="1"/>
  <c r="CJ184" i="40"/>
  <c r="CJ192" i="40" s="1"/>
  <c r="CG177" i="40"/>
  <c r="CG189" i="40" s="1"/>
  <c r="CG184" i="40"/>
  <c r="CG192" i="40" s="1"/>
  <c r="CU177" i="40"/>
  <c r="CU189" i="40" s="1"/>
  <c r="CU184" i="40"/>
  <c r="CU192" i="40" s="1"/>
  <c r="BV177" i="40"/>
  <c r="BV189" i="40" s="1"/>
  <c r="BV184" i="40"/>
  <c r="BV192" i="40" s="1"/>
  <c r="CB177" i="40"/>
  <c r="CB189" i="40" s="1"/>
  <c r="CB184" i="40"/>
  <c r="CB192" i="40" s="1"/>
  <c r="CE177" i="40"/>
  <c r="CE189" i="40" s="1"/>
  <c r="CE184" i="40"/>
  <c r="CE192" i="40" s="1"/>
  <c r="AI177" i="40"/>
  <c r="AI189" i="40" s="1"/>
  <c r="AI184" i="40"/>
  <c r="AI192" i="40" s="1"/>
  <c r="AX169" i="13"/>
  <c r="AX204" i="13" s="1"/>
  <c r="BB172" i="13"/>
  <c r="CO274" i="13"/>
  <c r="CN172" i="13"/>
  <c r="BJ169" i="13"/>
  <c r="BJ204" i="13" s="1"/>
  <c r="N169" i="13"/>
  <c r="N204" i="13" s="1"/>
  <c r="CC172" i="13"/>
  <c r="AB172" i="13"/>
  <c r="BX172" i="13"/>
  <c r="CC169" i="13"/>
  <c r="CC204" i="13" s="1"/>
  <c r="AJ169" i="13"/>
  <c r="AJ204" i="13" s="1"/>
  <c r="AE169" i="13"/>
  <c r="AE204" i="13" s="1"/>
  <c r="CT172" i="13"/>
  <c r="AE172" i="13"/>
  <c r="CT169" i="13"/>
  <c r="CT204" i="13" s="1"/>
  <c r="CA169" i="13"/>
  <c r="CA204" i="13" s="1"/>
  <c r="BW172" i="13"/>
  <c r="BT172" i="13"/>
  <c r="BJ172" i="13"/>
  <c r="BE169" i="13"/>
  <c r="BE204" i="13" s="1"/>
  <c r="AQ172" i="13"/>
  <c r="AP172" i="13"/>
  <c r="BA169" i="13"/>
  <c r="BA204" i="13" s="1"/>
  <c r="P172" i="13"/>
  <c r="BK172" i="13"/>
  <c r="N172" i="13"/>
  <c r="AQ169" i="13"/>
  <c r="AQ204" i="13" s="1"/>
  <c r="BE172" i="13"/>
  <c r="BC172" i="13"/>
  <c r="AB169" i="13"/>
  <c r="AB204" i="13" s="1"/>
  <c r="BW169" i="13"/>
  <c r="BW204" i="13" s="1"/>
  <c r="AY169" i="13"/>
  <c r="AY204" i="13" s="1"/>
  <c r="P169" i="13"/>
  <c r="P204" i="13" s="1"/>
  <c r="BH172" i="13"/>
  <c r="W170" i="13"/>
  <c r="W215" i="13" s="1"/>
  <c r="BR169" i="13"/>
  <c r="BR204" i="13" s="1"/>
  <c r="BR172" i="13"/>
  <c r="AW172" i="13"/>
  <c r="W171" i="13"/>
  <c r="W273" i="13" s="1"/>
  <c r="W310" i="13" s="1"/>
  <c r="AD172" i="13"/>
  <c r="BH169" i="13"/>
  <c r="BH204" i="13" s="1"/>
  <c r="BV172" i="13"/>
  <c r="BB169" i="13"/>
  <c r="BB204" i="13" s="1"/>
  <c r="CU169" i="13"/>
  <c r="CU204" i="13" s="1"/>
  <c r="BC169" i="13"/>
  <c r="BC204" i="13" s="1"/>
  <c r="AY172" i="13"/>
  <c r="O172" i="13"/>
  <c r="AO172" i="13"/>
  <c r="BT169" i="13"/>
  <c r="BT204" i="13" s="1"/>
  <c r="BK169" i="13"/>
  <c r="BK204" i="13" s="1"/>
  <c r="BV169" i="13"/>
  <c r="BV204" i="13" s="1"/>
  <c r="CG169" i="13"/>
  <c r="CG204" i="13" s="1"/>
  <c r="CN169" i="13"/>
  <c r="CN204" i="13" s="1"/>
  <c r="AP169" i="13"/>
  <c r="AP204" i="13" s="1"/>
  <c r="CI169" i="13"/>
  <c r="CI204" i="13" s="1"/>
  <c r="T169" i="13"/>
  <c r="T204" i="13" s="1"/>
  <c r="AF172" i="13"/>
  <c r="CF172" i="13"/>
  <c r="CU172" i="13"/>
  <c r="AV172" i="13"/>
  <c r="W169" i="13"/>
  <c r="W204" i="13" s="1"/>
  <c r="AS172" i="13"/>
  <c r="AV169" i="13"/>
  <c r="AV204" i="13" s="1"/>
  <c r="BP169" i="13"/>
  <c r="BP204" i="13" s="1"/>
  <c r="AF169" i="13"/>
  <c r="AF204" i="13" s="1"/>
  <c r="AA169" i="13"/>
  <c r="AA204" i="13" s="1"/>
  <c r="S169" i="13"/>
  <c r="S204" i="13" s="1"/>
  <c r="BU172" i="13"/>
  <c r="AC172" i="13"/>
  <c r="AR169" i="13"/>
  <c r="AR204" i="13" s="1"/>
  <c r="CM172" i="13"/>
  <c r="CP172" i="13"/>
  <c r="CQ169" i="13"/>
  <c r="CQ204" i="13" s="1"/>
  <c r="BM169" i="13"/>
  <c r="BM204" i="13" s="1"/>
  <c r="Y169" i="13"/>
  <c r="Y204" i="13" s="1"/>
  <c r="BS169" i="13"/>
  <c r="BS204" i="13" s="1"/>
  <c r="BS172" i="13"/>
  <c r="M172" i="13"/>
  <c r="AT169" i="13"/>
  <c r="AT204" i="13" s="1"/>
  <c r="BL172" i="13"/>
  <c r="BO172" i="13"/>
  <c r="BZ169" i="13"/>
  <c r="BZ204" i="13" s="1"/>
  <c r="AT172" i="13"/>
  <c r="BN172" i="13"/>
  <c r="BF172" i="13"/>
  <c r="BQ169" i="13"/>
  <c r="BQ204" i="13" s="1"/>
  <c r="Q172" i="13"/>
  <c r="BO169" i="13"/>
  <c r="BO204" i="13" s="1"/>
  <c r="BI169" i="13"/>
  <c r="BI204" i="13" s="1"/>
  <c r="S172" i="13"/>
  <c r="Z172" i="13"/>
  <c r="AL172" i="13"/>
  <c r="M170" i="13"/>
  <c r="M215" i="13" s="1"/>
  <c r="AA172" i="13"/>
  <c r="CQ172" i="13"/>
  <c r="AC169" i="13"/>
  <c r="AC204" i="13" s="1"/>
  <c r="BM172" i="13"/>
  <c r="CB172" i="13"/>
  <c r="M171" i="13"/>
  <c r="M273" i="13" s="1"/>
  <c r="M310" i="13" s="1"/>
  <c r="BG172" i="13"/>
  <c r="AU172" i="13"/>
  <c r="CJ172" i="13"/>
  <c r="CP169" i="13"/>
  <c r="CP204" i="13" s="1"/>
  <c r="AH172" i="13"/>
  <c r="BQ172" i="13"/>
  <c r="AM172" i="13"/>
  <c r="R172" i="13"/>
  <c r="CK169" i="13"/>
  <c r="CK204" i="13" s="1"/>
  <c r="AL169" i="13"/>
  <c r="AL204" i="13" s="1"/>
  <c r="M169" i="13"/>
  <c r="M204" i="13" s="1"/>
  <c r="CE169" i="13"/>
  <c r="CE204" i="13" s="1"/>
  <c r="AN172" i="13"/>
  <c r="BY172" i="13"/>
  <c r="R169" i="13"/>
  <c r="R204" i="13" s="1"/>
  <c r="CJ169" i="13"/>
  <c r="CJ204" i="13" s="1"/>
  <c r="X172" i="13"/>
  <c r="BZ172" i="13"/>
  <c r="BF169" i="13"/>
  <c r="BF204" i="13" s="1"/>
  <c r="CD172" i="13"/>
  <c r="AI169" i="13"/>
  <c r="AI204" i="13" s="1"/>
  <c r="CK172" i="13"/>
  <c r="AK169" i="13"/>
  <c r="AK204" i="13" s="1"/>
  <c r="X169" i="13"/>
  <c r="X204" i="13" s="1"/>
  <c r="AH169" i="13"/>
  <c r="AH204" i="13" s="1"/>
  <c r="CO172" i="13"/>
  <c r="CR172" i="13"/>
  <c r="AR172" i="13"/>
  <c r="U172" i="13"/>
  <c r="CB169" i="13"/>
  <c r="CB204" i="13" s="1"/>
  <c r="AG169" i="13"/>
  <c r="AG204" i="13" s="1"/>
  <c r="CE172" i="13"/>
  <c r="CD169" i="13"/>
  <c r="CD204" i="13" s="1"/>
  <c r="CR169" i="13"/>
  <c r="CR204" i="13" s="1"/>
  <c r="AU169" i="13"/>
  <c r="AU204" i="13" s="1"/>
  <c r="U169" i="13"/>
  <c r="U204" i="13" s="1"/>
  <c r="CH169" i="13"/>
  <c r="CH204" i="13" s="1"/>
  <c r="BI172" i="13"/>
  <c r="CS172" i="13"/>
  <c r="AZ169" i="13"/>
  <c r="AZ204" i="13" s="1"/>
  <c r="BY169" i="13"/>
  <c r="BY204" i="13" s="1"/>
  <c r="CO169" i="13"/>
  <c r="CO204" i="13" s="1"/>
  <c r="Z169" i="13"/>
  <c r="Z204" i="13" s="1"/>
  <c r="AN169" i="13"/>
  <c r="AN204" i="13" s="1"/>
  <c r="AZ172" i="13"/>
  <c r="CM169" i="13"/>
  <c r="CM204" i="13" s="1"/>
  <c r="Q169" i="13"/>
  <c r="Q204" i="13" s="1"/>
  <c r="AM169" i="13"/>
  <c r="AM204" i="13" s="1"/>
  <c r="BU169" i="13"/>
  <c r="BU204" i="13" s="1"/>
  <c r="BL169" i="13"/>
  <c r="BL204" i="13" s="1"/>
  <c r="CH172" i="13"/>
  <c r="BG169" i="13"/>
  <c r="BG204" i="13" s="1"/>
  <c r="BN169" i="13"/>
  <c r="BN204" i="13" s="1"/>
  <c r="CS169" i="13"/>
  <c r="CS204" i="13" s="1"/>
  <c r="CL169" i="13"/>
  <c r="CL204" i="13" s="1"/>
  <c r="CL172" i="13"/>
  <c r="G49" i="9"/>
  <c r="J74" i="40"/>
  <c r="N82" i="40"/>
  <c r="J82" i="40" s="1"/>
  <c r="CD52" i="44"/>
  <c r="AS90" i="44"/>
  <c r="BE90" i="44"/>
  <c r="CH90" i="44"/>
  <c r="CK52" i="44"/>
  <c r="BW52" i="44"/>
  <c r="BU90" i="44"/>
  <c r="AQ52" i="44"/>
  <c r="W90" i="44"/>
  <c r="AJ101" i="40"/>
  <c r="AH195" i="40"/>
  <c r="AH26" i="22" s="1"/>
  <c r="AH101" i="40"/>
  <c r="W195" i="40"/>
  <c r="W26" i="22" s="1"/>
  <c r="AJ90" i="44"/>
  <c r="AJ52" i="44"/>
  <c r="BI43" i="42"/>
  <c r="U43" i="42"/>
  <c r="AK43" i="42"/>
  <c r="M43" i="42"/>
  <c r="P43" i="42"/>
  <c r="CN43" i="42"/>
  <c r="BQ43" i="42"/>
  <c r="CL43" i="42"/>
  <c r="AR43" i="42"/>
  <c r="CF43" i="42"/>
  <c r="V43" i="42"/>
  <c r="BO43" i="42"/>
  <c r="AH43" i="42"/>
  <c r="O43" i="42"/>
  <c r="AS43" i="42"/>
  <c r="BL43" i="42"/>
  <c r="CE43" i="42"/>
  <c r="BD43" i="42"/>
  <c r="CB43" i="42"/>
  <c r="AC43" i="42"/>
  <c r="CD43" i="42"/>
  <c r="CS43" i="42"/>
  <c r="CT43" i="42"/>
  <c r="BM43" i="42"/>
  <c r="W43" i="42"/>
  <c r="AX43" i="42"/>
  <c r="BC43" i="42"/>
  <c r="BG43" i="42"/>
  <c r="BE43" i="42"/>
  <c r="AO43" i="42"/>
  <c r="AX52" i="44"/>
  <c r="AO116" i="40"/>
  <c r="AH116" i="40"/>
  <c r="AE116" i="40"/>
  <c r="AM116" i="40"/>
  <c r="AK116" i="40"/>
  <c r="AL116" i="40"/>
  <c r="AI116" i="40"/>
  <c r="AA52" i="44"/>
  <c r="BK52" i="44"/>
  <c r="BR90" i="44"/>
  <c r="AQ177" i="40"/>
  <c r="AQ189" i="40" s="1"/>
  <c r="AN177" i="40"/>
  <c r="AN189" i="40" s="1"/>
  <c r="AO177" i="40"/>
  <c r="AO189" i="40" s="1"/>
  <c r="AT177" i="40"/>
  <c r="AT189" i="40" s="1"/>
  <c r="BO177" i="40"/>
  <c r="BO189" i="40" s="1"/>
  <c r="X177" i="40"/>
  <c r="X189" i="40" s="1"/>
  <c r="O177" i="40"/>
  <c r="BN177" i="40"/>
  <c r="BN189" i="40" s="1"/>
  <c r="AP177" i="40"/>
  <c r="AP189" i="40" s="1"/>
  <c r="AD177" i="40"/>
  <c r="AD189" i="40" s="1"/>
  <c r="BL177" i="40"/>
  <c r="BL189" i="40" s="1"/>
  <c r="BF177" i="40"/>
  <c r="BF189" i="40" s="1"/>
  <c r="BC177" i="40"/>
  <c r="BC189" i="40" s="1"/>
  <c r="AV177" i="40"/>
  <c r="AV189" i="40" s="1"/>
  <c r="Q177" i="40"/>
  <c r="BG177" i="40"/>
  <c r="BG189" i="40" s="1"/>
  <c r="AY177" i="40"/>
  <c r="AY189" i="40" s="1"/>
  <c r="R177" i="40"/>
  <c r="R189" i="40" s="1"/>
  <c r="T177" i="40"/>
  <c r="T189" i="40" s="1"/>
  <c r="AS177" i="40"/>
  <c r="AS189" i="40" s="1"/>
  <c r="BJ177" i="40"/>
  <c r="BJ189" i="40" s="1"/>
  <c r="AB177" i="40"/>
  <c r="AB189" i="40" s="1"/>
  <c r="CQ90" i="44"/>
  <c r="AU90" i="44"/>
  <c r="U90" i="44"/>
  <c r="AZ88" i="42"/>
  <c r="CS88" i="42"/>
  <c r="AY88" i="42"/>
  <c r="BD88" i="42"/>
  <c r="AT88" i="42"/>
  <c r="O88" i="42"/>
  <c r="CU88" i="42"/>
  <c r="BJ88" i="42"/>
  <c r="CA88" i="42"/>
  <c r="CO88" i="42"/>
  <c r="AP88" i="42"/>
  <c r="CF88" i="42"/>
  <c r="CV88" i="42"/>
  <c r="BF88" i="42"/>
  <c r="BX88" i="42"/>
  <c r="AE88" i="42"/>
  <c r="BI88" i="42"/>
  <c r="BV88" i="42"/>
  <c r="BU88" i="42"/>
  <c r="BS88" i="42"/>
  <c r="CJ88" i="42"/>
  <c r="BY88" i="42"/>
  <c r="P88" i="42"/>
  <c r="W88" i="42"/>
  <c r="CI88" i="42"/>
  <c r="AR88" i="42"/>
  <c r="BC88" i="42"/>
  <c r="Z88" i="42"/>
  <c r="BN88" i="42"/>
  <c r="Y88" i="42"/>
  <c r="BL88" i="42"/>
  <c r="X88" i="42"/>
  <c r="CE88" i="42"/>
  <c r="AK88" i="42"/>
  <c r="CM88" i="42"/>
  <c r="BM88" i="42"/>
  <c r="BB88" i="42"/>
  <c r="Q88" i="42"/>
  <c r="AH88" i="42"/>
  <c r="S88" i="42"/>
  <c r="BT88" i="42"/>
  <c r="BO88" i="42"/>
  <c r="AV88" i="42"/>
  <c r="R88" i="42"/>
  <c r="AS88" i="42"/>
  <c r="AQ88" i="42"/>
  <c r="V88" i="42"/>
  <c r="BG88" i="42"/>
  <c r="AJ88" i="42"/>
  <c r="AO88" i="42"/>
  <c r="CB88" i="42"/>
  <c r="AW88" i="42"/>
  <c r="CP88" i="42"/>
  <c r="AN88" i="42"/>
  <c r="AI88" i="42"/>
  <c r="CD88" i="42"/>
  <c r="BA88" i="42"/>
  <c r="AL88" i="42"/>
  <c r="CG88" i="42"/>
  <c r="T88" i="42"/>
  <c r="CR88" i="42"/>
  <c r="AB88" i="42"/>
  <c r="BH88" i="42"/>
  <c r="CK88" i="42"/>
  <c r="U88" i="42"/>
  <c r="CC90" i="44"/>
  <c r="BA90" i="44"/>
  <c r="CF90" i="44"/>
  <c r="V52" i="44"/>
  <c r="BM90" i="44"/>
  <c r="AM90" i="44"/>
  <c r="CM90" i="44"/>
  <c r="AL90" i="44"/>
  <c r="BP90" i="44"/>
  <c r="AI90" i="44"/>
  <c r="CL90" i="44"/>
  <c r="BS90" i="44"/>
  <c r="CT90" i="44"/>
  <c r="CE90" i="44"/>
  <c r="P90" i="44"/>
  <c r="AT52" i="44"/>
  <c r="X90" i="44"/>
  <c r="BD90" i="44"/>
  <c r="BV52" i="44"/>
  <c r="AK90" i="44"/>
  <c r="AN90" i="44"/>
  <c r="CU90" i="44"/>
  <c r="AP90" i="44"/>
  <c r="S101" i="40"/>
  <c r="S184" i="40"/>
  <c r="S192" i="40" s="1"/>
  <c r="CM101" i="40"/>
  <c r="W101" i="40"/>
  <c r="W184" i="40"/>
  <c r="W192" i="40" s="1"/>
  <c r="CV101" i="40"/>
  <c r="AA101" i="40"/>
  <c r="CI101" i="40"/>
  <c r="BM101" i="40"/>
  <c r="BM184" i="40"/>
  <c r="BM192" i="40" s="1"/>
  <c r="BK101" i="40"/>
  <c r="BK184" i="40"/>
  <c r="BK192" i="40" s="1"/>
  <c r="BS101" i="40"/>
  <c r="CK101" i="40"/>
  <c r="AE184" i="40"/>
  <c r="AE192" i="40" s="1"/>
  <c r="BQ101" i="40"/>
  <c r="BQ184" i="40"/>
  <c r="BQ192" i="40" s="1"/>
  <c r="Z101" i="40"/>
  <c r="P101" i="40"/>
  <c r="P184" i="40"/>
  <c r="P192" i="40" s="1"/>
  <c r="AW90" i="44"/>
  <c r="CI90" i="44"/>
  <c r="AR101" i="40"/>
  <c r="AR184" i="40"/>
  <c r="AR192" i="40" s="1"/>
  <c r="BP101" i="40"/>
  <c r="BP184" i="40"/>
  <c r="BP192" i="40" s="1"/>
  <c r="AL101" i="40"/>
  <c r="AL184" i="40"/>
  <c r="AL192" i="40" s="1"/>
  <c r="BW101" i="40"/>
  <c r="BB101" i="40"/>
  <c r="BB184" i="40"/>
  <c r="BB192" i="40" s="1"/>
  <c r="BY101" i="40"/>
  <c r="V101" i="40"/>
  <c r="V184" i="40"/>
  <c r="V192" i="40" s="1"/>
  <c r="CC101" i="40"/>
  <c r="CQ101" i="40"/>
  <c r="Y101" i="40"/>
  <c r="Y184" i="40"/>
  <c r="Y192" i="40" s="1"/>
  <c r="AJ184" i="40"/>
  <c r="AJ192" i="40" s="1"/>
  <c r="CT101" i="40"/>
  <c r="BZ101" i="40"/>
  <c r="BH101" i="40"/>
  <c r="BH184" i="40"/>
  <c r="BH192" i="40" s="1"/>
  <c r="CH101" i="40"/>
  <c r="AW101" i="40"/>
  <c r="AW184" i="40"/>
  <c r="AW192" i="40" s="1"/>
  <c r="BD101" i="40"/>
  <c r="BD184" i="40"/>
  <c r="BD192" i="40" s="1"/>
  <c r="AF101" i="40"/>
  <c r="CL177" i="40"/>
  <c r="AZ101" i="40"/>
  <c r="AZ184" i="40"/>
  <c r="AZ192" i="40" s="1"/>
  <c r="BA101" i="40"/>
  <c r="BA184" i="40"/>
  <c r="BA192" i="40" s="1"/>
  <c r="BE101" i="40"/>
  <c r="CR101" i="40"/>
  <c r="U101" i="40"/>
  <c r="U184" i="40"/>
  <c r="U192" i="40" s="1"/>
  <c r="AX101" i="40"/>
  <c r="AX184" i="40"/>
  <c r="AX192" i="40" s="1"/>
  <c r="CN101" i="40"/>
  <c r="BR101" i="40"/>
  <c r="BR184" i="40"/>
  <c r="BR192" i="40" s="1"/>
  <c r="CA101" i="40"/>
  <c r="AU101" i="40"/>
  <c r="AU184" i="40"/>
  <c r="AU192" i="40" s="1"/>
  <c r="AG101" i="40"/>
  <c r="AG184" i="40"/>
  <c r="AC101" i="40"/>
  <c r="AC184" i="40"/>
  <c r="AC192" i="40" s="1"/>
  <c r="AK101" i="40"/>
  <c r="AK184" i="40"/>
  <c r="AK192" i="40" s="1"/>
  <c r="BI101" i="40"/>
  <c r="BI184" i="40"/>
  <c r="BI192" i="40" s="1"/>
  <c r="CF101" i="40"/>
  <c r="CG101" i="40"/>
  <c r="BN101" i="40"/>
  <c r="AM101" i="40"/>
  <c r="CU101" i="40"/>
  <c r="O101" i="40"/>
  <c r="AV101" i="40"/>
  <c r="AO101" i="40"/>
  <c r="Q101" i="40"/>
  <c r="BJ101" i="40"/>
  <c r="AB101" i="40"/>
  <c r="CJ101" i="40"/>
  <c r="AD101" i="40"/>
  <c r="AP101" i="40"/>
  <c r="CP101" i="40"/>
  <c r="CD101" i="40"/>
  <c r="BF101" i="40"/>
  <c r="BC101" i="40"/>
  <c r="R101" i="40"/>
  <c r="CO101" i="40"/>
  <c r="T101" i="40"/>
  <c r="BU101" i="40"/>
  <c r="BQ90" i="44"/>
  <c r="CS101" i="40"/>
  <c r="X101" i="40"/>
  <c r="CB101" i="40"/>
  <c r="AQ101" i="40"/>
  <c r="BL101" i="40"/>
  <c r="AN101" i="40"/>
  <c r="BG101" i="40"/>
  <c r="AI101" i="40"/>
  <c r="AY101" i="40"/>
  <c r="BO101" i="40"/>
  <c r="CE101" i="40"/>
  <c r="AT101" i="40"/>
  <c r="BT101" i="40"/>
  <c r="BV101" i="40"/>
  <c r="BI90" i="44"/>
  <c r="BO90" i="44"/>
  <c r="CP90" i="44"/>
  <c r="S90" i="44"/>
  <c r="AB90" i="44"/>
  <c r="AD90" i="44"/>
  <c r="BH90" i="44"/>
  <c r="O90" i="44"/>
  <c r="BL90" i="44"/>
  <c r="CB90" i="44"/>
  <c r="CO90" i="44"/>
  <c r="BJ52" i="44"/>
  <c r="R52" i="44"/>
  <c r="Y52" i="44"/>
  <c r="AY90" i="44"/>
  <c r="BY90" i="44"/>
  <c r="BB90" i="44"/>
  <c r="CS52" i="44"/>
  <c r="BT90" i="44"/>
  <c r="AO52" i="44"/>
  <c r="BN90" i="44"/>
  <c r="CR52" i="44"/>
  <c r="AE52" i="44"/>
  <c r="CA90" i="44"/>
  <c r="BF90" i="44"/>
  <c r="AH90" i="44"/>
  <c r="T90" i="44"/>
  <c r="BX52" i="44"/>
  <c r="AV90" i="44"/>
  <c r="BG90" i="44"/>
  <c r="Z90" i="44"/>
  <c r="AZ90" i="44"/>
  <c r="CV90" i="44"/>
  <c r="BC90" i="44"/>
  <c r="CG52" i="44"/>
  <c r="CJ90" i="44"/>
  <c r="Q90" i="44"/>
  <c r="AR90" i="44"/>
  <c r="C26" i="24"/>
  <c r="V168" i="13" l="1"/>
  <c r="V193" i="13" s="1"/>
  <c r="V167" i="13"/>
  <c r="V182" i="13" s="1"/>
  <c r="CL243" i="13"/>
  <c r="CM240" i="13" s="1"/>
  <c r="CM243" i="13" s="1"/>
  <c r="CN240" i="13" s="1"/>
  <c r="CN243" i="13" s="1"/>
  <c r="CO240" i="13" s="1"/>
  <c r="CO243" i="13" s="1"/>
  <c r="CP240" i="13" s="1"/>
  <c r="CP243" i="13" s="1"/>
  <c r="CQ240" i="13" s="1"/>
  <c r="V172" i="13"/>
  <c r="V169" i="13"/>
  <c r="V204" i="13" s="1"/>
  <c r="V171" i="13"/>
  <c r="V273" i="13" s="1"/>
  <c r="V310" i="13" s="1"/>
  <c r="V170" i="13"/>
  <c r="V215" i="13" s="1"/>
  <c r="O46" i="42"/>
  <c r="O47" i="42" s="1"/>
  <c r="AO46" i="42"/>
  <c r="AO47" i="42" s="1"/>
  <c r="CS46" i="42"/>
  <c r="CS47" i="42" s="1"/>
  <c r="CN46" i="42"/>
  <c r="CN47" i="42" s="1"/>
  <c r="BE46" i="42"/>
  <c r="BE47" i="42" s="1"/>
  <c r="CD46" i="42"/>
  <c r="CD47" i="42" s="1"/>
  <c r="AH46" i="42"/>
  <c r="AH47" i="42" s="1"/>
  <c r="P46" i="42"/>
  <c r="P47" i="42" s="1"/>
  <c r="BG46" i="42"/>
  <c r="BG47" i="42" s="1"/>
  <c r="AC46" i="42"/>
  <c r="AC47" i="42" s="1"/>
  <c r="BO46" i="42"/>
  <c r="BO47" i="42" s="1"/>
  <c r="M46" i="42"/>
  <c r="M47" i="42" s="1"/>
  <c r="BC46" i="42"/>
  <c r="BC47" i="42" s="1"/>
  <c r="CB46" i="42"/>
  <c r="CB47" i="42" s="1"/>
  <c r="V46" i="42"/>
  <c r="V47" i="42" s="1"/>
  <c r="AK46" i="42"/>
  <c r="AK47" i="42" s="1"/>
  <c r="AX46" i="42"/>
  <c r="AX47" i="42" s="1"/>
  <c r="BD46" i="42"/>
  <c r="BD47" i="42" s="1"/>
  <c r="CF46" i="42"/>
  <c r="CF47" i="42" s="1"/>
  <c r="U46" i="42"/>
  <c r="U47" i="42" s="1"/>
  <c r="BM46" i="42"/>
  <c r="BM47" i="42" s="1"/>
  <c r="BL46" i="42"/>
  <c r="BL47" i="42" s="1"/>
  <c r="CL46" i="42"/>
  <c r="CL47" i="42" s="1"/>
  <c r="W46" i="42"/>
  <c r="W47" i="42" s="1"/>
  <c r="CE46" i="42"/>
  <c r="CE47" i="42" s="1"/>
  <c r="AR46" i="42"/>
  <c r="AR47" i="42" s="1"/>
  <c r="BI46" i="42"/>
  <c r="BI47" i="42" s="1"/>
  <c r="CT46" i="42"/>
  <c r="CT47" i="42" s="1"/>
  <c r="AS46" i="42"/>
  <c r="AS47" i="42" s="1"/>
  <c r="BQ46" i="42"/>
  <c r="BQ47" i="42" s="1"/>
  <c r="AC34" i="41"/>
  <c r="BA34" i="41"/>
  <c r="Y34" i="41"/>
  <c r="BN25" i="41"/>
  <c r="AM25" i="41"/>
  <c r="W34" i="41"/>
  <c r="BC25" i="41"/>
  <c r="BQ34" i="41"/>
  <c r="AO25" i="41"/>
  <c r="CD34" i="41"/>
  <c r="AK34" i="41"/>
  <c r="BD34" i="41"/>
  <c r="AR34" i="41"/>
  <c r="R25" i="41"/>
  <c r="AD25" i="41"/>
  <c r="AN25" i="41"/>
  <c r="BV25" i="41"/>
  <c r="CD25" i="41"/>
  <c r="CS25" i="41"/>
  <c r="AI25" i="41"/>
  <c r="BH34" i="41"/>
  <c r="BJ25" i="41"/>
  <c r="T25" i="41"/>
  <c r="BL25" i="41"/>
  <c r="BV34" i="41"/>
  <c r="CS34" i="41"/>
  <c r="BR34" i="41"/>
  <c r="BB34" i="41"/>
  <c r="AE34" i="41"/>
  <c r="AY25" i="41"/>
  <c r="AP25" i="41"/>
  <c r="AQ25" i="41"/>
  <c r="CU34" i="41"/>
  <c r="BU34" i="41"/>
  <c r="AM34" i="41"/>
  <c r="AW34" i="41"/>
  <c r="BU25" i="41"/>
  <c r="CE34" i="41"/>
  <c r="CG34" i="41"/>
  <c r="BT34" i="41"/>
  <c r="CO34" i="41"/>
  <c r="AX34" i="41"/>
  <c r="AZ34" i="41"/>
  <c r="AL34" i="41"/>
  <c r="P34" i="41"/>
  <c r="BK34" i="41"/>
  <c r="AB25" i="41"/>
  <c r="AV25" i="41"/>
  <c r="X25" i="41"/>
  <c r="CE25" i="41"/>
  <c r="CG25" i="41"/>
  <c r="BT25" i="41"/>
  <c r="CO25" i="41"/>
  <c r="BG25" i="41"/>
  <c r="CU25" i="41"/>
  <c r="BO25" i="41"/>
  <c r="CB34" i="41"/>
  <c r="CJ34" i="41"/>
  <c r="CP34" i="41"/>
  <c r="AA34" i="41"/>
  <c r="BI34" i="41"/>
  <c r="AU34" i="41"/>
  <c r="U34" i="41"/>
  <c r="V34" i="41"/>
  <c r="BP34" i="41"/>
  <c r="BM34" i="41"/>
  <c r="S34" i="41"/>
  <c r="AS25" i="41"/>
  <c r="BF25" i="41"/>
  <c r="AT25" i="41"/>
  <c r="CB25" i="41"/>
  <c r="CJ25" i="41"/>
  <c r="CP25" i="41"/>
  <c r="L115" i="13"/>
  <c r="N100" i="40"/>
  <c r="J100" i="40" s="1"/>
  <c r="J94" i="40"/>
  <c r="J95" i="40" s="1"/>
  <c r="R72" i="41"/>
  <c r="R76" i="41" s="1"/>
  <c r="N99" i="40"/>
  <c r="N181" i="40" s="1"/>
  <c r="N184" i="40" s="1"/>
  <c r="N192" i="40" s="1"/>
  <c r="R206" i="23"/>
  <c r="Q211" i="23"/>
  <c r="J45" i="9" a="1"/>
  <c r="J45" i="9" s="1"/>
  <c r="Q189" i="40"/>
  <c r="H49" i="9"/>
  <c r="J49" i="9" a="1"/>
  <c r="J49" i="9" s="1"/>
  <c r="AJ34" i="41"/>
  <c r="J47" i="9" a="1"/>
  <c r="J47" i="9" s="1"/>
  <c r="J48" i="9" a="1"/>
  <c r="J48" i="9" s="1"/>
  <c r="AI34" i="41"/>
  <c r="J46" i="9" a="1"/>
  <c r="J46" i="9" s="1"/>
  <c r="AG192" i="40"/>
  <c r="L25" i="41"/>
  <c r="CC177" i="40"/>
  <c r="CC189" i="40" s="1"/>
  <c r="CC184" i="40"/>
  <c r="CC192" i="40" s="1"/>
  <c r="CT177" i="40"/>
  <c r="CT189" i="40" s="1"/>
  <c r="CT184" i="40"/>
  <c r="CT192" i="40" s="1"/>
  <c r="BW177" i="40"/>
  <c r="BW189" i="40" s="1"/>
  <c r="BW184" i="40"/>
  <c r="BW192" i="40" s="1"/>
  <c r="CH177" i="40"/>
  <c r="CH189" i="40" s="1"/>
  <c r="CH184" i="40"/>
  <c r="CH192" i="40" s="1"/>
  <c r="CK177" i="40"/>
  <c r="CK189" i="40" s="1"/>
  <c r="CK184" i="40"/>
  <c r="CK192" i="40" s="1"/>
  <c r="CI177" i="40"/>
  <c r="CI189" i="40" s="1"/>
  <c r="CI184" i="40"/>
  <c r="CI192" i="40" s="1"/>
  <c r="CA177" i="40"/>
  <c r="CA189" i="40" s="1"/>
  <c r="CA184" i="40"/>
  <c r="CA192" i="40" s="1"/>
  <c r="BX177" i="40"/>
  <c r="BX189" i="40" s="1"/>
  <c r="BX184" i="40"/>
  <c r="BX192" i="40" s="1"/>
  <c r="CR177" i="40"/>
  <c r="CR189" i="40" s="1"/>
  <c r="CR184" i="40"/>
  <c r="CR192" i="40" s="1"/>
  <c r="BY177" i="40"/>
  <c r="BY189" i="40" s="1"/>
  <c r="BY184" i="40"/>
  <c r="BY192" i="40" s="1"/>
  <c r="CM177" i="40"/>
  <c r="CM189" i="40" s="1"/>
  <c r="CM184" i="40"/>
  <c r="CM192" i="40" s="1"/>
  <c r="Z177" i="40"/>
  <c r="Z189" i="40" s="1"/>
  <c r="Z184" i="40"/>
  <c r="Z192" i="40" s="1"/>
  <c r="BS177" i="40"/>
  <c r="BS189" i="40" s="1"/>
  <c r="BS184" i="40"/>
  <c r="BS192" i="40" s="1"/>
  <c r="CF177" i="40"/>
  <c r="CF189" i="40" s="1"/>
  <c r="CF184" i="40"/>
  <c r="CF192" i="40" s="1"/>
  <c r="CN177" i="40"/>
  <c r="CN189" i="40" s="1"/>
  <c r="CN184" i="40"/>
  <c r="CN192" i="40" s="1"/>
  <c r="BE177" i="40"/>
  <c r="BE189" i="40" s="1"/>
  <c r="BE184" i="40"/>
  <c r="BE192" i="40" s="1"/>
  <c r="CQ177" i="40"/>
  <c r="CQ189" i="40" s="1"/>
  <c r="CQ184" i="40"/>
  <c r="CQ192" i="40" s="1"/>
  <c r="CV177" i="40"/>
  <c r="CV189" i="40" s="1"/>
  <c r="CV184" i="40"/>
  <c r="CV192" i="40" s="1"/>
  <c r="AF177" i="40"/>
  <c r="AF189" i="40" s="1"/>
  <c r="AF184" i="40"/>
  <c r="AF192" i="40" s="1"/>
  <c r="BZ177" i="40"/>
  <c r="BZ189" i="40" s="1"/>
  <c r="BZ184" i="40"/>
  <c r="BZ192" i="40" s="1"/>
  <c r="CP274" i="13"/>
  <c r="CQ274" i="13"/>
  <c r="CT274" i="13"/>
  <c r="H112" i="13"/>
  <c r="G50" i="9"/>
  <c r="L101" i="40"/>
  <c r="O189" i="40"/>
  <c r="BM177" i="40"/>
  <c r="BM189" i="40" s="1"/>
  <c r="AU177" i="40"/>
  <c r="AU189" i="40" s="1"/>
  <c r="BD177" i="40"/>
  <c r="BD189" i="40" s="1"/>
  <c r="BI177" i="40"/>
  <c r="BI189" i="40" s="1"/>
  <c r="AK177" i="40"/>
  <c r="AK189" i="40" s="1"/>
  <c r="U177" i="40"/>
  <c r="U189" i="40" s="1"/>
  <c r="AZ177" i="40"/>
  <c r="AZ189" i="40" s="1"/>
  <c r="AW177" i="40"/>
  <c r="AW189" i="40" s="1"/>
  <c r="AH177" i="40"/>
  <c r="AH189" i="40" s="1"/>
  <c r="BB177" i="40"/>
  <c r="BB189" i="40" s="1"/>
  <c r="BP177" i="40"/>
  <c r="BP189" i="40" s="1"/>
  <c r="AA177" i="40"/>
  <c r="AA189" i="40" s="1"/>
  <c r="S177" i="40"/>
  <c r="S189" i="40" s="1"/>
  <c r="W177" i="40"/>
  <c r="W189" i="40" s="1"/>
  <c r="AX177" i="40"/>
  <c r="AX189" i="40" s="1"/>
  <c r="BA177" i="40"/>
  <c r="BA189" i="40" s="1"/>
  <c r="Y177" i="40"/>
  <c r="AL177" i="40"/>
  <c r="AL189" i="40" s="1"/>
  <c r="P177" i="40"/>
  <c r="P189" i="40" s="1"/>
  <c r="AG177" i="40"/>
  <c r="AG189" i="40" s="1"/>
  <c r="AC177" i="40"/>
  <c r="AC189" i="40" s="1"/>
  <c r="BR177" i="40"/>
  <c r="BR189" i="40" s="1"/>
  <c r="AR177" i="40"/>
  <c r="AR189" i="40" s="1"/>
  <c r="BQ177" i="40"/>
  <c r="BQ189" i="40" s="1"/>
  <c r="BK177" i="40"/>
  <c r="BK189" i="40" s="1"/>
  <c r="BH177" i="40"/>
  <c r="BH189" i="40" s="1"/>
  <c r="AJ177" i="40"/>
  <c r="AJ189" i="40" s="1"/>
  <c r="AE177" i="40"/>
  <c r="AE189" i="40" s="1"/>
  <c r="V177" i="40"/>
  <c r="V189" i="40" s="1"/>
  <c r="CL189" i="40"/>
  <c r="N80" i="42"/>
  <c r="N31" i="44"/>
  <c r="N90" i="44" s="1"/>
  <c r="C34" i="24"/>
  <c r="N168" i="23"/>
  <c r="L164" i="13" l="1"/>
  <c r="L157" i="13"/>
  <c r="L156" i="13"/>
  <c r="L27" i="41"/>
  <c r="L33" i="41" s="1"/>
  <c r="L56" i="41" s="1"/>
  <c r="AK17" i="9"/>
  <c r="AK16" i="9"/>
  <c r="AX25" i="41"/>
  <c r="BX25" i="41"/>
  <c r="BR25" i="41"/>
  <c r="CN34" i="41"/>
  <c r="BW34" i="41"/>
  <c r="J44" i="9" a="1"/>
  <c r="J44" i="9" s="1"/>
  <c r="Q25" i="41"/>
  <c r="AR25" i="41"/>
  <c r="BE25" i="41"/>
  <c r="CH25" i="41"/>
  <c r="W25" i="41"/>
  <c r="CM34" i="41"/>
  <c r="AK25" i="41"/>
  <c r="CN25" i="41"/>
  <c r="CM25" i="41"/>
  <c r="CA25" i="41"/>
  <c r="BW25" i="41"/>
  <c r="AF34" i="41"/>
  <c r="AE25" i="41"/>
  <c r="CI34" i="41"/>
  <c r="BZ25" i="41"/>
  <c r="AG25" i="41"/>
  <c r="AA25" i="41"/>
  <c r="BI25" i="41"/>
  <c r="CV34" i="41"/>
  <c r="CF34" i="41"/>
  <c r="BY34" i="41"/>
  <c r="CT34" i="41"/>
  <c r="AJ25" i="41"/>
  <c r="BP25" i="41"/>
  <c r="BD25" i="41"/>
  <c r="CV25" i="41"/>
  <c r="CF25" i="41"/>
  <c r="BY25" i="41"/>
  <c r="CI25" i="41"/>
  <c r="CT25" i="41"/>
  <c r="N34" i="41"/>
  <c r="AZ25" i="41"/>
  <c r="CL25" i="41"/>
  <c r="CQ34" i="41"/>
  <c r="BS34" i="41"/>
  <c r="CR34" i="41"/>
  <c r="CK34" i="41"/>
  <c r="CC34" i="41"/>
  <c r="BK25" i="41"/>
  <c r="BM25" i="41"/>
  <c r="CQ25" i="41"/>
  <c r="BS25" i="41"/>
  <c r="CR25" i="41"/>
  <c r="CK25" i="41"/>
  <c r="CC25" i="41"/>
  <c r="Z25" i="41"/>
  <c r="U25" i="41"/>
  <c r="CA34" i="41"/>
  <c r="V25" i="41"/>
  <c r="AC25" i="41"/>
  <c r="S25" i="41"/>
  <c r="BH25" i="41"/>
  <c r="AL25" i="41"/>
  <c r="BB25" i="41"/>
  <c r="AU25" i="41"/>
  <c r="BQ25" i="41"/>
  <c r="BA25" i="41"/>
  <c r="AW25" i="41"/>
  <c r="O25" i="41"/>
  <c r="BZ34" i="41"/>
  <c r="BE34" i="41"/>
  <c r="Z34" i="41"/>
  <c r="BX34" i="41"/>
  <c r="CH34" i="41"/>
  <c r="L163" i="13"/>
  <c r="AK18" i="9"/>
  <c r="AK19" i="9"/>
  <c r="R78" i="41"/>
  <c r="R80" i="41" s="1"/>
  <c r="R81" i="41" s="1"/>
  <c r="R22" i="22" s="1"/>
  <c r="S206" i="23"/>
  <c r="R211" i="23"/>
  <c r="AL19" i="9" s="1"/>
  <c r="P25" i="41"/>
  <c r="AG34" i="41"/>
  <c r="H50" i="9"/>
  <c r="J50" i="9" a="1"/>
  <c r="J50" i="9" s="1"/>
  <c r="J192" i="40"/>
  <c r="Y189" i="40"/>
  <c r="J184" i="40"/>
  <c r="CR274" i="13"/>
  <c r="H274" i="13" s="1"/>
  <c r="CQ243" i="13"/>
  <c r="CR240" i="13" s="1"/>
  <c r="L153" i="13"/>
  <c r="L161" i="13"/>
  <c r="L154" i="13"/>
  <c r="L165" i="13"/>
  <c r="L158" i="13"/>
  <c r="L160" i="13"/>
  <c r="L155" i="13"/>
  <c r="L162" i="13"/>
  <c r="H115" i="13"/>
  <c r="G51" i="9"/>
  <c r="AH25" i="41"/>
  <c r="N169" i="23"/>
  <c r="AF25" i="41"/>
  <c r="C48" i="24"/>
  <c r="C54" i="24" s="1"/>
  <c r="C63" i="24" s="1"/>
  <c r="C69" i="24" s="1"/>
  <c r="C77" i="24" s="1"/>
  <c r="N195" i="40"/>
  <c r="N26" i="22" s="1"/>
  <c r="H26" i="22" s="1"/>
  <c r="N177" i="40"/>
  <c r="J181" i="40"/>
  <c r="N101" i="40"/>
  <c r="J101" i="40" s="1"/>
  <c r="J99" i="40"/>
  <c r="N88" i="42"/>
  <c r="H88" i="42" s="1"/>
  <c r="N52" i="44"/>
  <c r="N185" i="23"/>
  <c r="L171" i="13" l="1"/>
  <c r="L273" i="13" s="1"/>
  <c r="L310" i="13" s="1"/>
  <c r="L167" i="13"/>
  <c r="L182" i="13" s="1"/>
  <c r="L183" i="13" s="1"/>
  <c r="L184" i="13" s="1"/>
  <c r="L222" i="13" s="1"/>
  <c r="L168" i="13"/>
  <c r="L193" i="13" s="1"/>
  <c r="L194" i="13" s="1"/>
  <c r="L195" i="13" s="1"/>
  <c r="L223" i="13" s="1"/>
  <c r="Y25" i="41"/>
  <c r="L170" i="13"/>
  <c r="L215" i="13" s="1"/>
  <c r="L216" i="13" s="1"/>
  <c r="S72" i="41"/>
  <c r="S76" i="41" s="1"/>
  <c r="AL17" i="9"/>
  <c r="AL18" i="9"/>
  <c r="AL16" i="9"/>
  <c r="T206" i="23"/>
  <c r="S211" i="23"/>
  <c r="AM19" i="9" s="1"/>
  <c r="H51" i="9"/>
  <c r="J51" i="9" a="1"/>
  <c r="J51" i="9" s="1"/>
  <c r="L28" i="41"/>
  <c r="N210" i="23"/>
  <c r="CR243" i="13"/>
  <c r="CS240" i="13" s="1"/>
  <c r="CS243" i="13" s="1"/>
  <c r="CT240" i="13" s="1"/>
  <c r="CT243" i="13" s="1"/>
  <c r="CU240" i="13" s="1"/>
  <c r="CU243" i="13" s="1"/>
  <c r="CV240" i="13" s="1"/>
  <c r="CV243" i="13" s="1"/>
  <c r="J243" i="13" s="1"/>
  <c r="J242" i="13"/>
  <c r="N227" i="23"/>
  <c r="L169" i="13"/>
  <c r="L204" i="13" s="1"/>
  <c r="L205" i="13" s="1"/>
  <c r="L206" i="13" s="1"/>
  <c r="L224" i="13" s="1"/>
  <c r="L172" i="13"/>
  <c r="G52" i="9"/>
  <c r="J195" i="40"/>
  <c r="M16" i="46"/>
  <c r="M82" i="46" s="1"/>
  <c r="N189" i="40"/>
  <c r="J177" i="40"/>
  <c r="M17" i="44"/>
  <c r="M16" i="42"/>
  <c r="M39" i="42" s="1"/>
  <c r="M17" i="41"/>
  <c r="M16" i="37"/>
  <c r="L217" i="13" l="1"/>
  <c r="L225" i="13" s="1"/>
  <c r="L226" i="13" s="1"/>
  <c r="L275" i="13" s="1"/>
  <c r="L311" i="13" s="1"/>
  <c r="M64" i="42"/>
  <c r="M66" i="42" s="1"/>
  <c r="T72" i="41"/>
  <c r="T76" i="41" s="1"/>
  <c r="S78" i="41"/>
  <c r="S80" i="41" s="1"/>
  <c r="S81" i="41" s="1"/>
  <c r="S22" i="22" s="1"/>
  <c r="AM16" i="9"/>
  <c r="AM17" i="9"/>
  <c r="L45" i="41"/>
  <c r="AM18" i="9"/>
  <c r="U206" i="23"/>
  <c r="T211" i="23"/>
  <c r="AN19" i="9" s="1"/>
  <c r="H52" i="9"/>
  <c r="J52" i="9" a="1"/>
  <c r="J52" i="9" s="1"/>
  <c r="AG117" i="40" a="1"/>
  <c r="AG117" i="40" s="1"/>
  <c r="AG120" i="40" s="1"/>
  <c r="AH117" i="40" a="1"/>
  <c r="AH117" i="40" s="1"/>
  <c r="AH120" i="40" s="1"/>
  <c r="L117" i="40" a="1"/>
  <c r="L117" i="40" s="1"/>
  <c r="L120" i="40" s="1"/>
  <c r="L122" i="40" s="1"/>
  <c r="L128" i="40" s="1"/>
  <c r="J240" i="13"/>
  <c r="L196" i="13"/>
  <c r="M191" i="13" s="1"/>
  <c r="M194" i="13" s="1"/>
  <c r="M195" i="13" s="1"/>
  <c r="L207" i="13"/>
  <c r="M202" i="13" s="1"/>
  <c r="M205" i="13" s="1"/>
  <c r="M206" i="13" s="1"/>
  <c r="G53" i="9"/>
  <c r="M97" i="46"/>
  <c r="N16" i="46"/>
  <c r="N82" i="46" s="1"/>
  <c r="L64" i="42"/>
  <c r="L66" i="42" s="1"/>
  <c r="L255" i="23"/>
  <c r="L56" i="24" s="1"/>
  <c r="M255" i="23"/>
  <c r="M56" i="24" s="1"/>
  <c r="N25" i="41"/>
  <c r="CB117" i="40" a="1"/>
  <c r="CB117" i="40" s="1"/>
  <c r="CB120" i="40" s="1"/>
  <c r="Y117" i="40" a="1"/>
  <c r="Y117" i="40" s="1"/>
  <c r="Y120" i="40" s="1"/>
  <c r="X117" i="40" a="1"/>
  <c r="X117" i="40" s="1"/>
  <c r="X120" i="40" s="1"/>
  <c r="AO117" i="40" a="1"/>
  <c r="AO117" i="40" s="1"/>
  <c r="AO120" i="40" s="1"/>
  <c r="AN117" i="40" a="1"/>
  <c r="AN117" i="40" s="1"/>
  <c r="AN120" i="40" s="1"/>
  <c r="AY117" i="40" a="1"/>
  <c r="AY117" i="40" s="1"/>
  <c r="AY120" i="40" s="1"/>
  <c r="AW117" i="40" a="1"/>
  <c r="AW117" i="40" s="1"/>
  <c r="AW120" i="40" s="1"/>
  <c r="CO117" i="40" a="1"/>
  <c r="CO117" i="40" s="1"/>
  <c r="CO120" i="40" s="1"/>
  <c r="BL117" i="40" a="1"/>
  <c r="BL117" i="40" s="1"/>
  <c r="BL120" i="40" s="1"/>
  <c r="CI117" i="40" a="1"/>
  <c r="CI117" i="40" s="1"/>
  <c r="CI120" i="40" s="1"/>
  <c r="CR117" i="40" a="1"/>
  <c r="CR117" i="40" s="1"/>
  <c r="CR120" i="40" s="1"/>
  <c r="BP117" i="40" a="1"/>
  <c r="BP117" i="40" s="1"/>
  <c r="BP120" i="40" s="1"/>
  <c r="W117" i="40" a="1"/>
  <c r="W117" i="40" s="1"/>
  <c r="W120" i="40" s="1"/>
  <c r="U117" i="40" a="1"/>
  <c r="U117" i="40" s="1"/>
  <c r="U120" i="40" s="1"/>
  <c r="CK117" i="40" a="1"/>
  <c r="CK117" i="40" s="1"/>
  <c r="CK120" i="40" s="1"/>
  <c r="CJ117" i="40" a="1"/>
  <c r="CJ117" i="40" s="1"/>
  <c r="CJ120" i="40" s="1"/>
  <c r="AC117" i="40" a="1"/>
  <c r="AC117" i="40" s="1"/>
  <c r="AC120" i="40" s="1"/>
  <c r="AU117" i="40" a="1"/>
  <c r="AU117" i="40" s="1"/>
  <c r="AU120" i="40" s="1"/>
  <c r="T117" i="40" a="1"/>
  <c r="T117" i="40" s="1"/>
  <c r="T120" i="40" s="1"/>
  <c r="R117" i="40" a="1"/>
  <c r="R117" i="40" s="1"/>
  <c r="R120" i="40" s="1"/>
  <c r="BH117" i="40" a="1"/>
  <c r="BH117" i="40" s="1"/>
  <c r="BH120" i="40" s="1"/>
  <c r="AM117" i="40" a="1"/>
  <c r="AM117" i="40" s="1"/>
  <c r="AM120" i="40" s="1"/>
  <c r="BJ117" i="40" a="1"/>
  <c r="BJ117" i="40" s="1"/>
  <c r="BJ120" i="40" s="1"/>
  <c r="CH117" i="40" a="1"/>
  <c r="CH117" i="40" s="1"/>
  <c r="CH120" i="40" s="1"/>
  <c r="AJ117" i="40" a="1"/>
  <c r="AJ117" i="40" s="1"/>
  <c r="AJ120" i="40" s="1"/>
  <c r="BT117" i="40" a="1"/>
  <c r="BT117" i="40" s="1"/>
  <c r="BT120" i="40" s="1"/>
  <c r="BW117" i="40" a="1"/>
  <c r="BW117" i="40" s="1"/>
  <c r="BW120" i="40" s="1"/>
  <c r="CG117" i="40" a="1"/>
  <c r="CG117" i="40" s="1"/>
  <c r="CG120" i="40" s="1"/>
  <c r="BF117" i="40" a="1"/>
  <c r="BF117" i="40" s="1"/>
  <c r="BF120" i="40" s="1"/>
  <c r="BK117" i="40" a="1"/>
  <c r="BK117" i="40" s="1"/>
  <c r="BK120" i="40" s="1"/>
  <c r="AD117" i="40" a="1"/>
  <c r="AD117" i="40" s="1"/>
  <c r="AD120" i="40" s="1"/>
  <c r="AP117" i="40" a="1"/>
  <c r="AP117" i="40" s="1"/>
  <c r="AP120" i="40" s="1"/>
  <c r="CF117" i="40" a="1"/>
  <c r="CF117" i="40" s="1"/>
  <c r="CF120" i="40" s="1"/>
  <c r="CD117" i="40" a="1"/>
  <c r="CD117" i="40" s="1"/>
  <c r="CD120" i="40" s="1"/>
  <c r="BV117" i="40" a="1"/>
  <c r="BV117" i="40" s="1"/>
  <c r="BV120" i="40" s="1"/>
  <c r="BZ117" i="40" a="1"/>
  <c r="BZ117" i="40" s="1"/>
  <c r="BZ120" i="40" s="1"/>
  <c r="AK117" i="40" a="1"/>
  <c r="AK117" i="40" s="1"/>
  <c r="AK120" i="40" s="1"/>
  <c r="S117" i="40" a="1"/>
  <c r="S117" i="40" s="1"/>
  <c r="S120" i="40" s="1"/>
  <c r="Z117" i="40" a="1"/>
  <c r="Z117" i="40" s="1"/>
  <c r="Z120" i="40" s="1"/>
  <c r="AR117" i="40" a="1"/>
  <c r="AR117" i="40" s="1"/>
  <c r="AR120" i="40" s="1"/>
  <c r="V117" i="40" a="1"/>
  <c r="V117" i="40" s="1"/>
  <c r="V120" i="40" s="1"/>
  <c r="AA117" i="40" a="1"/>
  <c r="AA117" i="40" s="1"/>
  <c r="AA120" i="40" s="1"/>
  <c r="AF117" i="40" a="1"/>
  <c r="AF117" i="40" s="1"/>
  <c r="AF120" i="40" s="1"/>
  <c r="CP117" i="40" a="1"/>
  <c r="CP117" i="40" s="1"/>
  <c r="CP120" i="40" s="1"/>
  <c r="AV117" i="40" a="1"/>
  <c r="AV117" i="40" s="1"/>
  <c r="AV120" i="40" s="1"/>
  <c r="AT117" i="40" a="1"/>
  <c r="AT117" i="40" s="1"/>
  <c r="AT120" i="40" s="1"/>
  <c r="BE117" i="40" a="1"/>
  <c r="BE117" i="40" s="1"/>
  <c r="BE120" i="40" s="1"/>
  <c r="BO117" i="40" a="1"/>
  <c r="BO117" i="40" s="1"/>
  <c r="BO120" i="40" s="1"/>
  <c r="BM117" i="40" a="1"/>
  <c r="BM117" i="40" s="1"/>
  <c r="BM120" i="40" s="1"/>
  <c r="BR117" i="40" a="1"/>
  <c r="BR117" i="40" s="1"/>
  <c r="BR120" i="40" s="1"/>
  <c r="AB117" i="40" a="1"/>
  <c r="AB117" i="40" s="1"/>
  <c r="AB120" i="40" s="1"/>
  <c r="BA117" i="40" a="1"/>
  <c r="BA117" i="40" s="1"/>
  <c r="BA120" i="40" s="1"/>
  <c r="AS117" i="40" a="1"/>
  <c r="AS117" i="40" s="1"/>
  <c r="AS120" i="40" s="1"/>
  <c r="BQ117" i="40" a="1"/>
  <c r="BQ117" i="40" s="1"/>
  <c r="BQ120" i="40" s="1"/>
  <c r="BU117" i="40" a="1"/>
  <c r="BU117" i="40" s="1"/>
  <c r="BU120" i="40" s="1"/>
  <c r="O117" i="40" a="1"/>
  <c r="O117" i="40" s="1"/>
  <c r="O120" i="40" s="1"/>
  <c r="CE117" i="40" a="1"/>
  <c r="CE117" i="40" s="1"/>
  <c r="CE120" i="40" s="1"/>
  <c r="Q117" i="40" a="1"/>
  <c r="Q117" i="40" s="1"/>
  <c r="Q120" i="40" s="1"/>
  <c r="CN117" i="40" a="1"/>
  <c r="CN117" i="40" s="1"/>
  <c r="CN120" i="40" s="1"/>
  <c r="BS117" i="40" a="1"/>
  <c r="BS117" i="40" s="1"/>
  <c r="BS120" i="40" s="1"/>
  <c r="AL117" i="40" a="1"/>
  <c r="AL117" i="40" s="1"/>
  <c r="AL120" i="40" s="1"/>
  <c r="AQ117" i="40" a="1"/>
  <c r="AQ117" i="40" s="1"/>
  <c r="AQ120" i="40" s="1"/>
  <c r="BI117" i="40" a="1"/>
  <c r="BI117" i="40" s="1"/>
  <c r="BI120" i="40" s="1"/>
  <c r="CL117" i="40" a="1"/>
  <c r="CL117" i="40" s="1"/>
  <c r="CL120" i="40" s="1"/>
  <c r="BD117" i="40" a="1"/>
  <c r="BD117" i="40" s="1"/>
  <c r="BD120" i="40" s="1"/>
  <c r="BN117" i="40" a="1"/>
  <c r="BN117" i="40" s="1"/>
  <c r="BN120" i="40" s="1"/>
  <c r="CM117" i="40" a="1"/>
  <c r="CM117" i="40" s="1"/>
  <c r="CM120" i="40" s="1"/>
  <c r="BC117" i="40" a="1"/>
  <c r="BC117" i="40" s="1"/>
  <c r="BC120" i="40" s="1"/>
  <c r="CA117" i="40" a="1"/>
  <c r="CA117" i="40" s="1"/>
  <c r="CA120" i="40" s="1"/>
  <c r="AZ117" i="40" a="1"/>
  <c r="AZ117" i="40" s="1"/>
  <c r="AZ120" i="40" s="1"/>
  <c r="CC117" i="40" a="1"/>
  <c r="CC117" i="40" s="1"/>
  <c r="CC120" i="40" s="1"/>
  <c r="AI117" i="40" a="1"/>
  <c r="AI117" i="40" s="1"/>
  <c r="AI120" i="40" s="1"/>
  <c r="M117" i="40" a="1"/>
  <c r="M117" i="40" s="1"/>
  <c r="M120" i="40" s="1"/>
  <c r="BB117" i="40" a="1"/>
  <c r="BB117" i="40" s="1"/>
  <c r="BB120" i="40" s="1"/>
  <c r="BG117" i="40" a="1"/>
  <c r="BG117" i="40" s="1"/>
  <c r="BG120" i="40" s="1"/>
  <c r="AE117" i="40" a="1"/>
  <c r="AE117" i="40" s="1"/>
  <c r="AE120" i="40" s="1"/>
  <c r="CV117" i="40" a="1"/>
  <c r="CV117" i="40" s="1"/>
  <c r="CV120" i="40" s="1"/>
  <c r="CU117" i="40" a="1"/>
  <c r="CU117" i="40" s="1"/>
  <c r="CU120" i="40" s="1"/>
  <c r="BX117" i="40" a="1"/>
  <c r="BX117" i="40" s="1"/>
  <c r="BX120" i="40" s="1"/>
  <c r="CQ117" i="40" a="1"/>
  <c r="CQ117" i="40" s="1"/>
  <c r="CQ120" i="40" s="1"/>
  <c r="P117" i="40" a="1"/>
  <c r="P117" i="40" s="1"/>
  <c r="P120" i="40" s="1"/>
  <c r="N117" i="40" a="1"/>
  <c r="N117" i="40" s="1"/>
  <c r="N120" i="40" s="1"/>
  <c r="AX117" i="40" a="1"/>
  <c r="AX117" i="40" s="1"/>
  <c r="AX120" i="40" s="1"/>
  <c r="CT117" i="40" a="1"/>
  <c r="CT117" i="40" s="1"/>
  <c r="CT120" i="40" s="1"/>
  <c r="BY117" i="40" a="1"/>
  <c r="BY117" i="40" s="1"/>
  <c r="BY120" i="40" s="1"/>
  <c r="CS117" i="40" a="1"/>
  <c r="CS117" i="40" s="1"/>
  <c r="CS120" i="40" s="1"/>
  <c r="N17" i="44"/>
  <c r="N16" i="42"/>
  <c r="N17" i="41"/>
  <c r="M17" i="24"/>
  <c r="M16" i="16"/>
  <c r="N16" i="37"/>
  <c r="L218" i="13" l="1"/>
  <c r="M213" i="13" s="1"/>
  <c r="M216" i="13" s="1"/>
  <c r="M217" i="13" s="1"/>
  <c r="M225" i="13" s="1"/>
  <c r="N39" i="42"/>
  <c r="N64" i="42"/>
  <c r="N66" i="42" s="1"/>
  <c r="L94" i="41"/>
  <c r="L95" i="41" s="1"/>
  <c r="L47" i="41"/>
  <c r="AN17" i="9"/>
  <c r="AN18" i="9"/>
  <c r="AN16" i="9"/>
  <c r="T78" i="41"/>
  <c r="T80" i="41" s="1"/>
  <c r="T81" i="41" s="1"/>
  <c r="T22" i="22" s="1"/>
  <c r="U72" i="41"/>
  <c r="U76" i="41" s="1"/>
  <c r="N94" i="23"/>
  <c r="N95" i="23" s="1"/>
  <c r="N97" i="23" s="1"/>
  <c r="V206" i="23"/>
  <c r="U211" i="23"/>
  <c r="AO16" i="9" s="1"/>
  <c r="H53" i="9"/>
  <c r="J53" i="9" a="1"/>
  <c r="J53" i="9" s="1"/>
  <c r="M224" i="13"/>
  <c r="L185" i="13"/>
  <c r="M180" i="13" s="1"/>
  <c r="M183" i="13" s="1"/>
  <c r="M184" i="13" s="1"/>
  <c r="M223" i="13"/>
  <c r="G54" i="9"/>
  <c r="O16" i="46"/>
  <c r="O82" i="46" s="1"/>
  <c r="L51" i="46"/>
  <c r="L256" i="23"/>
  <c r="N255" i="23"/>
  <c r="N56" i="24" s="1"/>
  <c r="M51" i="46"/>
  <c r="M256" i="23"/>
  <c r="M259" i="23" s="1"/>
  <c r="M41" i="37"/>
  <c r="M43" i="37"/>
  <c r="M42" i="37"/>
  <c r="O17" i="44"/>
  <c r="O17" i="41"/>
  <c r="O16" i="42"/>
  <c r="N17" i="24"/>
  <c r="N16" i="16"/>
  <c r="O16" i="37"/>
  <c r="M218" i="13" l="1"/>
  <c r="N213" i="13" s="1"/>
  <c r="N100" i="23"/>
  <c r="N132" i="13" s="1"/>
  <c r="N154" i="13" s="1"/>
  <c r="N99" i="23"/>
  <c r="O39" i="42"/>
  <c r="O64" i="42"/>
  <c r="O66" i="42" s="1"/>
  <c r="V72" i="41"/>
  <c r="V76" i="41" s="1"/>
  <c r="U78" i="41"/>
  <c r="U80" i="41" s="1"/>
  <c r="U81" i="41" s="1"/>
  <c r="U22" i="22" s="1"/>
  <c r="AO17" i="9"/>
  <c r="AO18" i="9"/>
  <c r="M81" i="46"/>
  <c r="M64" i="46"/>
  <c r="M76" i="46" s="1"/>
  <c r="AO19" i="9"/>
  <c r="W206" i="23"/>
  <c r="V211" i="23"/>
  <c r="AP16" i="9" s="1"/>
  <c r="H54" i="9"/>
  <c r="J54" i="9" a="1"/>
  <c r="J54" i="9" s="1"/>
  <c r="O94" i="23"/>
  <c r="O95" i="23" s="1"/>
  <c r="O97" i="23" s="1"/>
  <c r="M196" i="13"/>
  <c r="N191" i="13" s="1"/>
  <c r="M207" i="13"/>
  <c r="N202" i="13" s="1"/>
  <c r="N205" i="13" s="1"/>
  <c r="N206" i="13" s="1"/>
  <c r="G55" i="9"/>
  <c r="L27" i="42"/>
  <c r="L50" i="42" s="1"/>
  <c r="L58" i="24"/>
  <c r="M27" i="42"/>
  <c r="M50" i="42" s="1"/>
  <c r="M58" i="24"/>
  <c r="O255" i="23"/>
  <c r="O56" i="24" s="1"/>
  <c r="P16" i="46"/>
  <c r="P82" i="46" s="1"/>
  <c r="N51" i="46"/>
  <c r="N256" i="23"/>
  <c r="N259" i="23" s="1"/>
  <c r="N42" i="37"/>
  <c r="P17" i="44"/>
  <c r="P17" i="41"/>
  <c r="P16" i="42"/>
  <c r="P39" i="42" s="1"/>
  <c r="M41" i="24"/>
  <c r="M42" i="24" s="1"/>
  <c r="O17" i="24"/>
  <c r="P16" i="37"/>
  <c r="O16" i="16"/>
  <c r="N102" i="23" l="1"/>
  <c r="N134" i="13" s="1"/>
  <c r="N156" i="13" s="1"/>
  <c r="N170" i="13" s="1"/>
  <c r="N215" i="13" s="1"/>
  <c r="N216" i="13" s="1"/>
  <c r="O100" i="23"/>
  <c r="O132" i="13" s="1"/>
  <c r="O154" i="13" s="1"/>
  <c r="O99" i="23"/>
  <c r="N168" i="13"/>
  <c r="N193" i="13" s="1"/>
  <c r="N194" i="13" s="1"/>
  <c r="N195" i="13" s="1"/>
  <c r="V78" i="41"/>
  <c r="V80" i="41" s="1"/>
  <c r="V81" i="41" s="1"/>
  <c r="V22" i="22" s="1"/>
  <c r="W72" i="41"/>
  <c r="W76" i="41" s="1"/>
  <c r="AP18" i="9"/>
  <c r="AP19" i="9"/>
  <c r="AP17" i="9"/>
  <c r="X206" i="23"/>
  <c r="W211" i="23"/>
  <c r="AQ16" i="9" s="1"/>
  <c r="N131" i="13"/>
  <c r="N153" i="13" s="1"/>
  <c r="M222" i="13"/>
  <c r="M226" i="13" s="1"/>
  <c r="M275" i="13" s="1"/>
  <c r="M311" i="13" s="1"/>
  <c r="H55" i="9"/>
  <c r="J55" i="9" a="1"/>
  <c r="J55" i="9" s="1"/>
  <c r="P94" i="23"/>
  <c r="P95" i="23" s="1"/>
  <c r="P97" i="23" s="1"/>
  <c r="M185" i="13"/>
  <c r="N180" i="13" s="1"/>
  <c r="N224" i="13"/>
  <c r="G56" i="9"/>
  <c r="M29" i="42"/>
  <c r="M55" i="46" s="1"/>
  <c r="M60" i="24"/>
  <c r="M75" i="37" s="1"/>
  <c r="N27" i="42"/>
  <c r="N50" i="42" s="1"/>
  <c r="N58" i="24"/>
  <c r="M53" i="46"/>
  <c r="M68" i="42"/>
  <c r="M71" i="42" s="1"/>
  <c r="O72" i="42" s="1"/>
  <c r="L29" i="42"/>
  <c r="L55" i="46" s="1"/>
  <c r="L60" i="24"/>
  <c r="L75" i="37" s="1"/>
  <c r="Q16" i="46"/>
  <c r="Q82" i="46" s="1"/>
  <c r="P64" i="42"/>
  <c r="P66" i="42" s="1"/>
  <c r="P255" i="23"/>
  <c r="P56" i="24" s="1"/>
  <c r="L68" i="42"/>
  <c r="L53" i="46"/>
  <c r="O51" i="46"/>
  <c r="O256" i="23"/>
  <c r="O259" i="23" s="1"/>
  <c r="O42" i="37"/>
  <c r="Q17" i="41"/>
  <c r="Q17" i="44"/>
  <c r="Q16" i="42"/>
  <c r="Q39" i="42" s="1"/>
  <c r="N41" i="24"/>
  <c r="P17" i="24"/>
  <c r="Q16" i="37"/>
  <c r="P16" i="16"/>
  <c r="O102" i="23" l="1"/>
  <c r="N103" i="23"/>
  <c r="N135" i="13" s="1"/>
  <c r="L66" i="46"/>
  <c r="L72" i="37" s="1"/>
  <c r="L59" i="46"/>
  <c r="M66" i="46"/>
  <c r="M72" i="37" s="1"/>
  <c r="M59" i="46"/>
  <c r="N217" i="13"/>
  <c r="N225" i="13" s="1"/>
  <c r="N157" i="13"/>
  <c r="N171" i="13" s="1"/>
  <c r="N273" i="13" s="1"/>
  <c r="N310" i="13" s="1"/>
  <c r="O103" i="23"/>
  <c r="O135" i="13" s="1"/>
  <c r="O134" i="13"/>
  <c r="O156" i="13" s="1"/>
  <c r="O170" i="13" s="1"/>
  <c r="O215" i="13" s="1"/>
  <c r="P100" i="23"/>
  <c r="P132" i="13" s="1"/>
  <c r="P154" i="13" s="1"/>
  <c r="P99" i="23"/>
  <c r="N167" i="13"/>
  <c r="N182" i="13" s="1"/>
  <c r="N183" i="13" s="1"/>
  <c r="N184" i="13" s="1"/>
  <c r="N222" i="13" s="1"/>
  <c r="O168" i="13"/>
  <c r="O193" i="13" s="1"/>
  <c r="L71" i="42"/>
  <c r="N72" i="42" s="1"/>
  <c r="AQ17" i="9"/>
  <c r="AQ18" i="9"/>
  <c r="AQ19" i="9"/>
  <c r="X72" i="41"/>
  <c r="X76" i="41" s="1"/>
  <c r="W78" i="41"/>
  <c r="W80" i="41" s="1"/>
  <c r="W81" i="41" s="1"/>
  <c r="W22" i="22" s="1"/>
  <c r="Y206" i="23"/>
  <c r="X211" i="23"/>
  <c r="AR19" i="9" s="1"/>
  <c r="O131" i="13"/>
  <c r="O153" i="13" s="1"/>
  <c r="H56" i="9"/>
  <c r="J56" i="9" a="1"/>
  <c r="J56" i="9" s="1"/>
  <c r="Q94" i="23"/>
  <c r="Q95" i="23" s="1"/>
  <c r="Q97" i="23" s="1"/>
  <c r="N223" i="13"/>
  <c r="N207" i="13"/>
  <c r="O202" i="13" s="1"/>
  <c r="O205" i="13" s="1"/>
  <c r="O206" i="13" s="1"/>
  <c r="G57" i="9"/>
  <c r="L30" i="42"/>
  <c r="L52" i="42" s="1"/>
  <c r="M61" i="24"/>
  <c r="M80" i="24" s="1"/>
  <c r="M58" i="37" s="1"/>
  <c r="M30" i="42"/>
  <c r="M52" i="42" s="1"/>
  <c r="L61" i="24"/>
  <c r="L80" i="24" s="1"/>
  <c r="L58" i="37" s="1"/>
  <c r="M72" i="46"/>
  <c r="M73" i="37" s="1"/>
  <c r="M69" i="37"/>
  <c r="Q64" i="42"/>
  <c r="Q66" i="42" s="1"/>
  <c r="Q255" i="23"/>
  <c r="Q56" i="24" s="1"/>
  <c r="N29" i="42"/>
  <c r="N55" i="46" s="1"/>
  <c r="N60" i="24"/>
  <c r="N75" i="37" s="1"/>
  <c r="O30" i="44"/>
  <c r="O58" i="44" s="1"/>
  <c r="O91" i="44" s="1"/>
  <c r="O87" i="42"/>
  <c r="O32" i="22" s="1"/>
  <c r="L72" i="46"/>
  <c r="L73" i="37" s="1"/>
  <c r="L69" i="37"/>
  <c r="R16" i="46"/>
  <c r="R82" i="46" s="1"/>
  <c r="L64" i="46"/>
  <c r="L76" i="46" s="1"/>
  <c r="N53" i="46"/>
  <c r="N68" i="42"/>
  <c r="N71" i="42" s="1"/>
  <c r="P72" i="42" s="1"/>
  <c r="M51" i="37"/>
  <c r="O27" i="42"/>
  <c r="O50" i="42" s="1"/>
  <c r="O58" i="24"/>
  <c r="P51" i="46"/>
  <c r="P256" i="23"/>
  <c r="P259" i="23" s="1"/>
  <c r="P42" i="37"/>
  <c r="R17" i="41"/>
  <c r="R17" i="44"/>
  <c r="R16" i="42"/>
  <c r="R39" i="42" s="1"/>
  <c r="O41" i="24"/>
  <c r="P41" i="24"/>
  <c r="Q16" i="16"/>
  <c r="R16" i="37"/>
  <c r="P102" i="23" l="1"/>
  <c r="N66" i="46"/>
  <c r="N72" i="37" s="1"/>
  <c r="N59" i="46"/>
  <c r="N69" i="37" s="1"/>
  <c r="N218" i="13"/>
  <c r="O213" i="13" s="1"/>
  <c r="O216" i="13" s="1"/>
  <c r="O157" i="13"/>
  <c r="O171" i="13" s="1"/>
  <c r="O273" i="13" s="1"/>
  <c r="O310" i="13" s="1"/>
  <c r="P103" i="23"/>
  <c r="P134" i="13"/>
  <c r="P156" i="13" s="1"/>
  <c r="P170" i="13" s="1"/>
  <c r="P215" i="13" s="1"/>
  <c r="Q100" i="23"/>
  <c r="Q132" i="13" s="1"/>
  <c r="Q154" i="13" s="1"/>
  <c r="Q99" i="23"/>
  <c r="Q102" i="23" s="1"/>
  <c r="O167" i="13"/>
  <c r="O182" i="13" s="1"/>
  <c r="P168" i="13"/>
  <c r="P193" i="13" s="1"/>
  <c r="N87" i="42"/>
  <c r="N32" i="22" s="1"/>
  <c r="N30" i="44"/>
  <c r="N58" i="44" s="1"/>
  <c r="N91" i="44" s="1"/>
  <c r="AR18" i="9"/>
  <c r="Y72" i="41"/>
  <c r="Y76" i="41" s="1"/>
  <c r="X78" i="41"/>
  <c r="X80" i="41" s="1"/>
  <c r="X81" i="41" s="1"/>
  <c r="X22" i="22" s="1"/>
  <c r="AR17" i="9"/>
  <c r="AR16" i="9"/>
  <c r="Z206" i="23"/>
  <c r="Y211" i="23"/>
  <c r="AS18" i="9" s="1"/>
  <c r="P131" i="13"/>
  <c r="P153" i="13" s="1"/>
  <c r="P135" i="13"/>
  <c r="H57" i="9"/>
  <c r="J57" i="9" a="1"/>
  <c r="J57" i="9" s="1"/>
  <c r="R94" i="23"/>
  <c r="R95" i="23" s="1"/>
  <c r="R97" i="23" s="1"/>
  <c r="N226" i="13"/>
  <c r="O224" i="13"/>
  <c r="N185" i="13"/>
  <c r="O180" i="13" s="1"/>
  <c r="N196" i="13"/>
  <c r="O191" i="13" s="1"/>
  <c r="O194" i="13" s="1"/>
  <c r="O195" i="13" s="1"/>
  <c r="G58" i="9"/>
  <c r="O43" i="37"/>
  <c r="N30" i="42"/>
  <c r="N52" i="42" s="1"/>
  <c r="N61" i="24"/>
  <c r="N80" i="24" s="1"/>
  <c r="N58" i="37" s="1"/>
  <c r="N72" i="46"/>
  <c r="N73" i="37" s="1"/>
  <c r="N64" i="46"/>
  <c r="N76" i="46" s="1"/>
  <c r="N81" i="46"/>
  <c r="N51" i="37" s="1"/>
  <c r="O29" i="42"/>
  <c r="O55" i="46" s="1"/>
  <c r="O60" i="24"/>
  <c r="O75" i="37" s="1"/>
  <c r="Q51" i="46"/>
  <c r="Q256" i="23"/>
  <c r="Q259" i="23" s="1"/>
  <c r="S16" i="46"/>
  <c r="S82" i="46" s="1"/>
  <c r="O53" i="46"/>
  <c r="O68" i="42"/>
  <c r="O71" i="42" s="1"/>
  <c r="Q72" i="42" s="1"/>
  <c r="M118" i="46"/>
  <c r="R64" i="42"/>
  <c r="R66" i="42" s="1"/>
  <c r="R255" i="23"/>
  <c r="R56" i="24" s="1"/>
  <c r="P27" i="42"/>
  <c r="P50" i="42" s="1"/>
  <c r="P58" i="24"/>
  <c r="P30" i="44"/>
  <c r="P58" i="44" s="1"/>
  <c r="P91" i="44" s="1"/>
  <c r="P87" i="42"/>
  <c r="P32" i="22" s="1"/>
  <c r="Q42" i="37"/>
  <c r="S17" i="44"/>
  <c r="S16" i="42"/>
  <c r="S39" i="42" s="1"/>
  <c r="S17" i="41"/>
  <c r="R17" i="24"/>
  <c r="R16" i="16"/>
  <c r="S16" i="37"/>
  <c r="O66" i="46" l="1"/>
  <c r="O72" i="37" s="1"/>
  <c r="O59" i="46"/>
  <c r="O69" i="37" s="1"/>
  <c r="P157" i="13"/>
  <c r="P171" i="13" s="1"/>
  <c r="P273" i="13" s="1"/>
  <c r="P310" i="13" s="1"/>
  <c r="Q103" i="23"/>
  <c r="Q134" i="13"/>
  <c r="Q156" i="13" s="1"/>
  <c r="Q170" i="13" s="1"/>
  <c r="Q215" i="13" s="1"/>
  <c r="O217" i="13"/>
  <c r="O225" i="13" s="1"/>
  <c r="R100" i="23"/>
  <c r="R132" i="13" s="1"/>
  <c r="R154" i="13" s="1"/>
  <c r="R99" i="23"/>
  <c r="O183" i="13"/>
  <c r="O184" i="13" s="1"/>
  <c r="O222" i="13" s="1"/>
  <c r="P167" i="13"/>
  <c r="P182" i="13" s="1"/>
  <c r="Q168" i="13"/>
  <c r="Q193" i="13" s="1"/>
  <c r="N43" i="37"/>
  <c r="AS16" i="9"/>
  <c r="AS19" i="9"/>
  <c r="Y78" i="41"/>
  <c r="Y80" i="41" s="1"/>
  <c r="Y81" i="41" s="1"/>
  <c r="Y22" i="22" s="1"/>
  <c r="Z72" i="41"/>
  <c r="Z76" i="41" s="1"/>
  <c r="AS17" i="9"/>
  <c r="AA206" i="23"/>
  <c r="Z211" i="23"/>
  <c r="AT17" i="9" s="1"/>
  <c r="Q131" i="13"/>
  <c r="Q153" i="13" s="1"/>
  <c r="Q135" i="13"/>
  <c r="N275" i="13"/>
  <c r="N311" i="13" s="1"/>
  <c r="H58" i="9"/>
  <c r="J58" i="9" a="1"/>
  <c r="J58" i="9" s="1"/>
  <c r="S94" i="23"/>
  <c r="S95" i="23" s="1"/>
  <c r="S97" i="23" s="1"/>
  <c r="O223" i="13"/>
  <c r="O207" i="13"/>
  <c r="P202" i="13" s="1"/>
  <c r="P205" i="13" s="1"/>
  <c r="P206" i="13" s="1"/>
  <c r="G59" i="9"/>
  <c r="P43" i="37"/>
  <c r="O61" i="24"/>
  <c r="Q27" i="42"/>
  <c r="Q50" i="42" s="1"/>
  <c r="Q58" i="24"/>
  <c r="O64" i="46"/>
  <c r="O76" i="46" s="1"/>
  <c r="O81" i="46"/>
  <c r="P29" i="42"/>
  <c r="P55" i="46" s="1"/>
  <c r="P60" i="24"/>
  <c r="P75" i="37" s="1"/>
  <c r="N118" i="46"/>
  <c r="Q30" i="44"/>
  <c r="Q58" i="44" s="1"/>
  <c r="Q91" i="44" s="1"/>
  <c r="Q87" i="42"/>
  <c r="Q32" i="22" s="1"/>
  <c r="P53" i="46"/>
  <c r="P68" i="42"/>
  <c r="P71" i="42" s="1"/>
  <c r="R72" i="42" s="1"/>
  <c r="O30" i="42"/>
  <c r="O52" i="42" s="1"/>
  <c r="T16" i="46"/>
  <c r="T82" i="46" s="1"/>
  <c r="O72" i="46"/>
  <c r="O73" i="37" s="1"/>
  <c r="R51" i="46"/>
  <c r="R256" i="23"/>
  <c r="R259" i="23" s="1"/>
  <c r="S64" i="42"/>
  <c r="S66" i="42" s="1"/>
  <c r="S255" i="23"/>
  <c r="S56" i="24" s="1"/>
  <c r="R42" i="37"/>
  <c r="T17" i="44"/>
  <c r="T16" i="42"/>
  <c r="T39" i="42" s="1"/>
  <c r="T17" i="41"/>
  <c r="S17" i="24"/>
  <c r="T16" i="37"/>
  <c r="S16" i="16"/>
  <c r="P66" i="46" l="1"/>
  <c r="P72" i="37" s="1"/>
  <c r="P59" i="46"/>
  <c r="P69" i="37" s="1"/>
  <c r="R102" i="23"/>
  <c r="R134" i="13" s="1"/>
  <c r="R156" i="13" s="1"/>
  <c r="R170" i="13" s="1"/>
  <c r="R215" i="13" s="1"/>
  <c r="O218" i="13"/>
  <c r="P213" i="13" s="1"/>
  <c r="P216" i="13" s="1"/>
  <c r="P217" i="13" s="1"/>
  <c r="P225" i="13" s="1"/>
  <c r="Q157" i="13"/>
  <c r="Q171" i="13" s="1"/>
  <c r="Q273" i="13" s="1"/>
  <c r="Q310" i="13" s="1"/>
  <c r="S100" i="23"/>
  <c r="S132" i="13" s="1"/>
  <c r="S154" i="13" s="1"/>
  <c r="S99" i="23"/>
  <c r="Q167" i="13"/>
  <c r="Q182" i="13" s="1"/>
  <c r="R168" i="13"/>
  <c r="R193" i="13" s="1"/>
  <c r="AT18" i="9"/>
  <c r="AA72" i="41"/>
  <c r="AA76" i="41" s="1"/>
  <c r="Z78" i="41"/>
  <c r="Z80" i="41" s="1"/>
  <c r="Z81" i="41" s="1"/>
  <c r="Z22" i="22" s="1"/>
  <c r="AT19" i="9"/>
  <c r="AT16" i="9"/>
  <c r="AB206" i="23"/>
  <c r="AA211" i="23"/>
  <c r="AU18" i="9" s="1"/>
  <c r="R131" i="13"/>
  <c r="R153" i="13" s="1"/>
  <c r="H59" i="9"/>
  <c r="J59" i="9" a="1"/>
  <c r="J59" i="9" s="1"/>
  <c r="T94" i="23"/>
  <c r="T95" i="23" s="1"/>
  <c r="T97" i="23" s="1"/>
  <c r="O226" i="13"/>
  <c r="O185" i="13"/>
  <c r="P180" i="13" s="1"/>
  <c r="P183" i="13" s="1"/>
  <c r="P224" i="13"/>
  <c r="O196" i="13"/>
  <c r="P191" i="13" s="1"/>
  <c r="P194" i="13" s="1"/>
  <c r="P195" i="13" s="1"/>
  <c r="G60" i="9"/>
  <c r="O51" i="37"/>
  <c r="Q43" i="37"/>
  <c r="O80" i="24"/>
  <c r="O58" i="37" s="1"/>
  <c r="P61" i="24"/>
  <c r="P80" i="24" s="1"/>
  <c r="P58" i="37" s="1"/>
  <c r="O118" i="46"/>
  <c r="S51" i="46"/>
  <c r="S256" i="23"/>
  <c r="S259" i="23" s="1"/>
  <c r="T64" i="42"/>
  <c r="T66" i="42" s="1"/>
  <c r="T255" i="23"/>
  <c r="T56" i="24" s="1"/>
  <c r="R27" i="42"/>
  <c r="R50" i="42" s="1"/>
  <c r="R58" i="24"/>
  <c r="R30" i="44"/>
  <c r="R58" i="44" s="1"/>
  <c r="R91" i="44" s="1"/>
  <c r="R87" i="42"/>
  <c r="R32" i="22" s="1"/>
  <c r="Q29" i="42"/>
  <c r="Q55" i="46" s="1"/>
  <c r="Q60" i="24"/>
  <c r="Q75" i="37" s="1"/>
  <c r="U16" i="46"/>
  <c r="U82" i="46" s="1"/>
  <c r="P30" i="42"/>
  <c r="P52" i="42" s="1"/>
  <c r="Q53" i="46"/>
  <c r="Q68" i="42"/>
  <c r="Q71" i="42" s="1"/>
  <c r="S72" i="42" s="1"/>
  <c r="P72" i="46"/>
  <c r="P73" i="37" s="1"/>
  <c r="P64" i="46"/>
  <c r="P76" i="46" s="1"/>
  <c r="P81" i="46"/>
  <c r="P51" i="37" s="1"/>
  <c r="S42" i="37"/>
  <c r="U17" i="44"/>
  <c r="U16" i="42"/>
  <c r="U39" i="42" s="1"/>
  <c r="U17" i="41"/>
  <c r="R41" i="24"/>
  <c r="T17" i="24"/>
  <c r="U16" i="37"/>
  <c r="T16" i="16"/>
  <c r="R103" i="23" l="1"/>
  <c r="R135" i="13" s="1"/>
  <c r="R157" i="13" s="1"/>
  <c r="R171" i="13" s="1"/>
  <c r="R273" i="13" s="1"/>
  <c r="R310" i="13" s="1"/>
  <c r="Q66" i="46"/>
  <c r="Q72" i="37" s="1"/>
  <c r="Q59" i="46"/>
  <c r="P218" i="13"/>
  <c r="Q213" i="13" s="1"/>
  <c r="Q216" i="13" s="1"/>
  <c r="Q217" i="13" s="1"/>
  <c r="Q225" i="13" s="1"/>
  <c r="S102" i="23"/>
  <c r="S103" i="23" s="1"/>
  <c r="S135" i="13" s="1"/>
  <c r="T99" i="23"/>
  <c r="T100" i="23"/>
  <c r="T132" i="13" s="1"/>
  <c r="T154" i="13" s="1"/>
  <c r="R167" i="13"/>
  <c r="R182" i="13" s="1"/>
  <c r="S168" i="13"/>
  <c r="S193" i="13" s="1"/>
  <c r="AU16" i="9"/>
  <c r="AB72" i="41"/>
  <c r="AB76" i="41" s="1"/>
  <c r="AA78" i="41"/>
  <c r="AA80" i="41" s="1"/>
  <c r="AA81" i="41" s="1"/>
  <c r="AA22" i="22" s="1"/>
  <c r="AU19" i="9"/>
  <c r="AU17" i="9"/>
  <c r="AC206" i="23"/>
  <c r="AB211" i="23"/>
  <c r="AV16" i="9" s="1"/>
  <c r="S131" i="13"/>
  <c r="S153" i="13" s="1"/>
  <c r="P184" i="13"/>
  <c r="P222" i="13" s="1"/>
  <c r="O275" i="13"/>
  <c r="O311" i="13" s="1"/>
  <c r="H60" i="9"/>
  <c r="J60" i="9" a="1"/>
  <c r="J60" i="9" s="1"/>
  <c r="U94" i="23"/>
  <c r="U95" i="23" s="1"/>
  <c r="U97" i="23" s="1"/>
  <c r="P223" i="13"/>
  <c r="P207" i="13"/>
  <c r="Q202" i="13" s="1"/>
  <c r="Q205" i="13" s="1"/>
  <c r="Q206" i="13" s="1"/>
  <c r="G61" i="9"/>
  <c r="R43" i="37"/>
  <c r="Q61" i="24"/>
  <c r="Q80" i="24" s="1"/>
  <c r="Q58" i="37" s="1"/>
  <c r="Q72" i="46"/>
  <c r="Q73" i="37" s="1"/>
  <c r="Q69" i="37"/>
  <c r="S27" i="42"/>
  <c r="S50" i="42" s="1"/>
  <c r="S58" i="24"/>
  <c r="P118" i="46"/>
  <c r="U64" i="42"/>
  <c r="U66" i="42" s="1"/>
  <c r="U255" i="23"/>
  <c r="U56" i="24" s="1"/>
  <c r="R53" i="46"/>
  <c r="R68" i="42"/>
  <c r="R71" i="42" s="1"/>
  <c r="T72" i="42" s="1"/>
  <c r="V16" i="46"/>
  <c r="V82" i="46" s="1"/>
  <c r="Q30" i="42"/>
  <c r="Q52" i="42" s="1"/>
  <c r="Q64" i="46"/>
  <c r="Q76" i="46" s="1"/>
  <c r="Q81" i="46"/>
  <c r="Q51" i="37" s="1"/>
  <c r="R29" i="42"/>
  <c r="R55" i="46" s="1"/>
  <c r="R60" i="24"/>
  <c r="R75" i="37" s="1"/>
  <c r="S30" i="44"/>
  <c r="S58" i="44" s="1"/>
  <c r="S91" i="44" s="1"/>
  <c r="S87" i="42"/>
  <c r="S32" i="22" s="1"/>
  <c r="T51" i="46"/>
  <c r="T256" i="23"/>
  <c r="T259" i="23" s="1"/>
  <c r="T42" i="37"/>
  <c r="S41" i="24"/>
  <c r="V17" i="44"/>
  <c r="V16" i="42"/>
  <c r="V39" i="42" s="1"/>
  <c r="V17" i="41"/>
  <c r="U17" i="24"/>
  <c r="U16" i="16"/>
  <c r="V16" i="37"/>
  <c r="R66" i="46" l="1"/>
  <c r="R72" i="37" s="1"/>
  <c r="R59" i="46"/>
  <c r="S134" i="13"/>
  <c r="S156" i="13" s="1"/>
  <c r="S170" i="13" s="1"/>
  <c r="S215" i="13" s="1"/>
  <c r="Q218" i="13"/>
  <c r="R213" i="13" s="1"/>
  <c r="R216" i="13" s="1"/>
  <c r="R217" i="13" s="1"/>
  <c r="R225" i="13" s="1"/>
  <c r="S157" i="13"/>
  <c r="S171" i="13" s="1"/>
  <c r="S273" i="13" s="1"/>
  <c r="S310" i="13" s="1"/>
  <c r="T102" i="23"/>
  <c r="U100" i="23"/>
  <c r="U132" i="13" s="1"/>
  <c r="U154" i="13" s="1"/>
  <c r="U99" i="23"/>
  <c r="S167" i="13"/>
  <c r="S182" i="13" s="1"/>
  <c r="T168" i="13"/>
  <c r="T193" i="13" s="1"/>
  <c r="AV17" i="9"/>
  <c r="AV19" i="9"/>
  <c r="AC72" i="41"/>
  <c r="AC76" i="41" s="1"/>
  <c r="AB78" i="41"/>
  <c r="AB80" i="41" s="1"/>
  <c r="AB81" i="41" s="1"/>
  <c r="AB22" i="22" s="1"/>
  <c r="AV18" i="9"/>
  <c r="P185" i="13"/>
  <c r="Q180" i="13" s="1"/>
  <c r="Q183" i="13" s="1"/>
  <c r="Q184" i="13" s="1"/>
  <c r="Q222" i="13" s="1"/>
  <c r="AC211" i="23"/>
  <c r="AW18" i="9" s="1"/>
  <c r="AD206" i="23"/>
  <c r="T131" i="13"/>
  <c r="T153" i="13" s="1"/>
  <c r="P226" i="13"/>
  <c r="P275" i="13" s="1"/>
  <c r="P311" i="13" s="1"/>
  <c r="H61" i="9"/>
  <c r="J61" i="9" a="1"/>
  <c r="J61" i="9" s="1"/>
  <c r="Q224" i="13"/>
  <c r="P196" i="13"/>
  <c r="Q191" i="13" s="1"/>
  <c r="Q194" i="13" s="1"/>
  <c r="Q195" i="13" s="1"/>
  <c r="G62" i="9"/>
  <c r="S43" i="37"/>
  <c r="R64" i="46"/>
  <c r="R76" i="46" s="1"/>
  <c r="R81" i="46"/>
  <c r="R51" i="37" s="1"/>
  <c r="T30" i="44"/>
  <c r="T58" i="44" s="1"/>
  <c r="T91" i="44" s="1"/>
  <c r="T87" i="42"/>
  <c r="T32" i="22" s="1"/>
  <c r="R30" i="42"/>
  <c r="R52" i="42" s="1"/>
  <c r="T27" i="42"/>
  <c r="T50" i="42" s="1"/>
  <c r="T58" i="24"/>
  <c r="Q118" i="46"/>
  <c r="R69" i="37"/>
  <c r="R72" i="46"/>
  <c r="R73" i="37" s="1"/>
  <c r="R61" i="24"/>
  <c r="R80" i="24" s="1"/>
  <c r="R58" i="37" s="1"/>
  <c r="U51" i="46"/>
  <c r="U256" i="23"/>
  <c r="U259" i="23" s="1"/>
  <c r="S29" i="42"/>
  <c r="S55" i="46" s="1"/>
  <c r="S60" i="24"/>
  <c r="S75" i="37" s="1"/>
  <c r="S53" i="46"/>
  <c r="S68" i="42"/>
  <c r="S71" i="42" s="1"/>
  <c r="U72" i="42" s="1"/>
  <c r="W16" i="46"/>
  <c r="W82" i="46" s="1"/>
  <c r="V64" i="42"/>
  <c r="V66" i="42" s="1"/>
  <c r="V255" i="23"/>
  <c r="V56" i="24" s="1"/>
  <c r="U42" i="37"/>
  <c r="W17" i="44"/>
  <c r="W17" i="41"/>
  <c r="W16" i="42"/>
  <c r="W39" i="42" s="1"/>
  <c r="T41" i="24"/>
  <c r="V16" i="16"/>
  <c r="W16" i="37"/>
  <c r="V17" i="24"/>
  <c r="R218" i="13" l="1"/>
  <c r="S213" i="13" s="1"/>
  <c r="S216" i="13" s="1"/>
  <c r="S217" i="13" s="1"/>
  <c r="S225" i="13" s="1"/>
  <c r="S66" i="46"/>
  <c r="S72" i="37" s="1"/>
  <c r="S59" i="46"/>
  <c r="U102" i="23"/>
  <c r="T103" i="23"/>
  <c r="T135" i="13" s="1"/>
  <c r="T134" i="13"/>
  <c r="T156" i="13" s="1"/>
  <c r="T170" i="13" s="1"/>
  <c r="T215" i="13" s="1"/>
  <c r="S218" i="13"/>
  <c r="T213" i="13" s="1"/>
  <c r="T167" i="13"/>
  <c r="T182" i="13" s="1"/>
  <c r="U168" i="13"/>
  <c r="U193" i="13" s="1"/>
  <c r="AD72" i="41"/>
  <c r="AD76" i="41" s="1"/>
  <c r="AC78" i="41"/>
  <c r="AC80" i="41" s="1"/>
  <c r="AC81" i="41" s="1"/>
  <c r="AC22" i="22" s="1"/>
  <c r="AW16" i="9"/>
  <c r="AW19" i="9"/>
  <c r="AW17" i="9"/>
  <c r="AE206" i="23"/>
  <c r="AD211" i="23"/>
  <c r="AX16" i="9" s="1"/>
  <c r="U131" i="13"/>
  <c r="U153" i="13" s="1"/>
  <c r="H62" i="9"/>
  <c r="J62" i="9" a="1"/>
  <c r="J62" i="9" s="1"/>
  <c r="Q223" i="13"/>
  <c r="Q226" i="13" s="1"/>
  <c r="Q185" i="13"/>
  <c r="R180" i="13" s="1"/>
  <c r="R183" i="13" s="1"/>
  <c r="R184" i="13" s="1"/>
  <c r="Q207" i="13"/>
  <c r="R202" i="13" s="1"/>
  <c r="R205" i="13" s="1"/>
  <c r="R206" i="13" s="1"/>
  <c r="G63" i="9"/>
  <c r="T43" i="37"/>
  <c r="S30" i="42"/>
  <c r="S52" i="42" s="1"/>
  <c r="S61" i="24"/>
  <c r="S80" i="24" s="1"/>
  <c r="S58" i="37" s="1"/>
  <c r="T53" i="46"/>
  <c r="T68" i="42"/>
  <c r="T71" i="42" s="1"/>
  <c r="V72" i="42" s="1"/>
  <c r="T29" i="42"/>
  <c r="T55" i="46" s="1"/>
  <c r="T60" i="24"/>
  <c r="T75" i="37" s="1"/>
  <c r="X16" i="46"/>
  <c r="X82" i="46" s="1"/>
  <c r="V51" i="46"/>
  <c r="V256" i="23"/>
  <c r="V259" i="23" s="1"/>
  <c r="S64" i="46"/>
  <c r="S76" i="46" s="1"/>
  <c r="S81" i="46"/>
  <c r="S51" i="37" s="1"/>
  <c r="S69" i="37"/>
  <c r="S72" i="46"/>
  <c r="S73" i="37" s="1"/>
  <c r="W64" i="42"/>
  <c r="W66" i="42" s="1"/>
  <c r="W255" i="23"/>
  <c r="W56" i="24" s="1"/>
  <c r="U27" i="42"/>
  <c r="U50" i="42" s="1"/>
  <c r="U58" i="24"/>
  <c r="U87" i="42"/>
  <c r="U32" i="22" s="1"/>
  <c r="U30" i="44"/>
  <c r="U58" i="44" s="1"/>
  <c r="U91" i="44" s="1"/>
  <c r="R118" i="46"/>
  <c r="V42" i="37"/>
  <c r="U41" i="24"/>
  <c r="X17" i="44"/>
  <c r="X17" i="41"/>
  <c r="X16" i="42"/>
  <c r="X39" i="42" s="1"/>
  <c r="L16" i="37"/>
  <c r="L51" i="37" s="1"/>
  <c r="L17" i="24"/>
  <c r="L16" i="16"/>
  <c r="W17" i="24"/>
  <c r="X16" i="37"/>
  <c r="W16" i="16"/>
  <c r="T66" i="46" l="1"/>
  <c r="T72" i="37" s="1"/>
  <c r="T59" i="46"/>
  <c r="T216" i="13"/>
  <c r="T157" i="13"/>
  <c r="T171" i="13" s="1"/>
  <c r="T273" i="13" s="1"/>
  <c r="T310" i="13" s="1"/>
  <c r="U103" i="23"/>
  <c r="U135" i="13" s="1"/>
  <c r="U134" i="13"/>
  <c r="U156" i="13" s="1"/>
  <c r="U170" i="13" s="1"/>
  <c r="U215" i="13" s="1"/>
  <c r="U167" i="13"/>
  <c r="U182" i="13" s="1"/>
  <c r="AX19" i="9"/>
  <c r="AE72" i="41"/>
  <c r="AE76" i="41" s="1"/>
  <c r="AD78" i="41"/>
  <c r="AD80" i="41" s="1"/>
  <c r="AD81" i="41" s="1"/>
  <c r="AD22" i="22" s="1"/>
  <c r="AX17" i="9"/>
  <c r="AX18" i="9"/>
  <c r="AF206" i="23"/>
  <c r="AE211" i="23"/>
  <c r="AY17" i="9" s="1"/>
  <c r="Q275" i="13"/>
  <c r="Q311" i="13" s="1"/>
  <c r="H63" i="9"/>
  <c r="J63" i="9" a="1"/>
  <c r="J63" i="9" s="1"/>
  <c r="X94" i="23"/>
  <c r="X95" i="23" s="1"/>
  <c r="X97" i="23" s="1"/>
  <c r="R224" i="13"/>
  <c r="R222" i="13"/>
  <c r="Q196" i="13"/>
  <c r="R191" i="13" s="1"/>
  <c r="R194" i="13" s="1"/>
  <c r="R195" i="13" s="1"/>
  <c r="G64" i="9"/>
  <c r="U43" i="37"/>
  <c r="T61" i="24"/>
  <c r="T80" i="24" s="1"/>
  <c r="T58" i="37" s="1"/>
  <c r="T64" i="46"/>
  <c r="T76" i="46" s="1"/>
  <c r="T81" i="46"/>
  <c r="T51" i="37" s="1"/>
  <c r="S118" i="46"/>
  <c r="Y16" i="46"/>
  <c r="Y82" i="46" s="1"/>
  <c r="U29" i="42"/>
  <c r="U55" i="46" s="1"/>
  <c r="U60" i="24"/>
  <c r="U75" i="37" s="1"/>
  <c r="U53" i="46"/>
  <c r="U68" i="42"/>
  <c r="U71" i="42" s="1"/>
  <c r="W72" i="42" s="1"/>
  <c r="V27" i="42"/>
  <c r="V50" i="42" s="1"/>
  <c r="V58" i="24"/>
  <c r="W51" i="46"/>
  <c r="W256" i="23"/>
  <c r="W259" i="23" s="1"/>
  <c r="V87" i="42"/>
  <c r="V32" i="22" s="1"/>
  <c r="V30" i="44"/>
  <c r="V58" i="44" s="1"/>
  <c r="V91" i="44" s="1"/>
  <c r="T30" i="42"/>
  <c r="T52" i="42" s="1"/>
  <c r="X64" i="42"/>
  <c r="X66" i="42" s="1"/>
  <c r="X255" i="23"/>
  <c r="X56" i="24" s="1"/>
  <c r="T69" i="37"/>
  <c r="T72" i="46"/>
  <c r="T73" i="37" s="1"/>
  <c r="L32" i="16"/>
  <c r="L31" i="16"/>
  <c r="W42" i="37"/>
  <c r="L47" i="37"/>
  <c r="L41" i="37"/>
  <c r="L43" i="37"/>
  <c r="L42" i="37"/>
  <c r="V41" i="24"/>
  <c r="L41" i="24"/>
  <c r="Y17" i="41"/>
  <c r="Y17" i="44"/>
  <c r="Y16" i="42"/>
  <c r="Y39" i="42" s="1"/>
  <c r="X17" i="24"/>
  <c r="X16" i="16"/>
  <c r="Y16" i="37"/>
  <c r="U66" i="46" l="1"/>
  <c r="U72" i="37" s="1"/>
  <c r="U59" i="46"/>
  <c r="T217" i="13"/>
  <c r="T225" i="13" s="1"/>
  <c r="U157" i="13"/>
  <c r="U171" i="13" s="1"/>
  <c r="U273" i="13" s="1"/>
  <c r="U310" i="13" s="1"/>
  <c r="X100" i="23"/>
  <c r="X132" i="13" s="1"/>
  <c r="X154" i="13" s="1"/>
  <c r="X99" i="23"/>
  <c r="AY18" i="9"/>
  <c r="AY16" i="9"/>
  <c r="AF72" i="41"/>
  <c r="AF76" i="41" s="1"/>
  <c r="AE78" i="41"/>
  <c r="AE80" i="41" s="1"/>
  <c r="AE81" i="41" s="1"/>
  <c r="AE22" i="22" s="1"/>
  <c r="AY19" i="9"/>
  <c r="AG206" i="23"/>
  <c r="AF211" i="23"/>
  <c r="AZ16" i="9" s="1"/>
  <c r="H64" i="9"/>
  <c r="J64" i="9" a="1"/>
  <c r="J64" i="9" s="1"/>
  <c r="Y94" i="23"/>
  <c r="Y95" i="23" s="1"/>
  <c r="Y97" i="23" s="1"/>
  <c r="R223" i="13"/>
  <c r="R226" i="13" s="1"/>
  <c r="R185" i="13"/>
  <c r="S180" i="13" s="1"/>
  <c r="S183" i="13" s="1"/>
  <c r="S184" i="13" s="1"/>
  <c r="R207" i="13"/>
  <c r="S202" i="13" s="1"/>
  <c r="S205" i="13" s="1"/>
  <c r="S206" i="13" s="1"/>
  <c r="G65" i="9"/>
  <c r="V43" i="37"/>
  <c r="U30" i="42"/>
  <c r="U52" i="42" s="1"/>
  <c r="W87" i="42"/>
  <c r="W32" i="22" s="1"/>
  <c r="W30" i="44"/>
  <c r="W58" i="44" s="1"/>
  <c r="W91" i="44" s="1"/>
  <c r="W27" i="42"/>
  <c r="W50" i="42" s="1"/>
  <c r="W58" i="24"/>
  <c r="Z16" i="46"/>
  <c r="Z82" i="46" s="1"/>
  <c r="U69" i="37"/>
  <c r="U72" i="46"/>
  <c r="U73" i="37" s="1"/>
  <c r="U61" i="24"/>
  <c r="U80" i="24" s="1"/>
  <c r="U58" i="37" s="1"/>
  <c r="X51" i="46"/>
  <c r="X256" i="23"/>
  <c r="X259" i="23" s="1"/>
  <c r="U64" i="46"/>
  <c r="U76" i="46" s="1"/>
  <c r="U81" i="46"/>
  <c r="T118" i="46"/>
  <c r="V60" i="24"/>
  <c r="V75" i="37" s="1"/>
  <c r="V29" i="42"/>
  <c r="V55" i="46" s="1"/>
  <c r="V53" i="46"/>
  <c r="V68" i="42"/>
  <c r="V71" i="42" s="1"/>
  <c r="X72" i="42" s="1"/>
  <c r="Y64" i="42"/>
  <c r="Y66" i="42" s="1"/>
  <c r="Y255" i="23"/>
  <c r="Y56" i="24" s="1"/>
  <c r="X42" i="37"/>
  <c r="Z17" i="41"/>
  <c r="Z17" i="44"/>
  <c r="Z16" i="42"/>
  <c r="Z39" i="42" s="1"/>
  <c r="W41" i="24"/>
  <c r="Y17" i="24"/>
  <c r="Y16" i="16"/>
  <c r="Z16" i="37"/>
  <c r="X102" i="23" l="1"/>
  <c r="V66" i="46"/>
  <c r="V72" i="37" s="1"/>
  <c r="V59" i="46"/>
  <c r="T218" i="13"/>
  <c r="U213" i="13" s="1"/>
  <c r="U216" i="13" s="1"/>
  <c r="U217" i="13" s="1"/>
  <c r="U225" i="13" s="1"/>
  <c r="X103" i="23"/>
  <c r="X134" i="13"/>
  <c r="X156" i="13" s="1"/>
  <c r="X170" i="13" s="1"/>
  <c r="X215" i="13" s="1"/>
  <c r="Y100" i="23"/>
  <c r="Y132" i="13" s="1"/>
  <c r="Y154" i="13" s="1"/>
  <c r="Y99" i="23"/>
  <c r="X168" i="13"/>
  <c r="X193" i="13" s="1"/>
  <c r="AZ19" i="9"/>
  <c r="AZ17" i="9"/>
  <c r="AZ18" i="9"/>
  <c r="AG72" i="41"/>
  <c r="AG76" i="41" s="1"/>
  <c r="AH206" i="23"/>
  <c r="AG211" i="23"/>
  <c r="BA17" i="9" s="1"/>
  <c r="X131" i="13"/>
  <c r="X153" i="13" s="1"/>
  <c r="X135" i="13"/>
  <c r="R275" i="13"/>
  <c r="R311" i="13" s="1"/>
  <c r="H65" i="9"/>
  <c r="J65" i="9" a="1"/>
  <c r="J65" i="9" s="1"/>
  <c r="Z94" i="23"/>
  <c r="Z95" i="23" s="1"/>
  <c r="Z97" i="23" s="1"/>
  <c r="S224" i="13"/>
  <c r="S222" i="13"/>
  <c r="R196" i="13"/>
  <c r="S191" i="13" s="1"/>
  <c r="S194" i="13" s="1"/>
  <c r="S195" i="13" s="1"/>
  <c r="G66" i="9"/>
  <c r="U51" i="37"/>
  <c r="W43" i="37"/>
  <c r="V61" i="24"/>
  <c r="V80" i="24" s="1"/>
  <c r="V58" i="37" s="1"/>
  <c r="V69" i="37"/>
  <c r="V72" i="46"/>
  <c r="V73" i="37" s="1"/>
  <c r="V64" i="46"/>
  <c r="V76" i="46" s="1"/>
  <c r="V81" i="46"/>
  <c r="V51" i="37" s="1"/>
  <c r="X27" i="42"/>
  <c r="X50" i="42" s="1"/>
  <c r="X58" i="24"/>
  <c r="Z64" i="42"/>
  <c r="Z66" i="42" s="1"/>
  <c r="Z255" i="23"/>
  <c r="Z56" i="24" s="1"/>
  <c r="Y51" i="46"/>
  <c r="Y256" i="23"/>
  <c r="Y259" i="23" s="1"/>
  <c r="W29" i="42"/>
  <c r="W55" i="46" s="1"/>
  <c r="W60" i="24"/>
  <c r="W75" i="37" s="1"/>
  <c r="W53" i="46"/>
  <c r="W68" i="42"/>
  <c r="W71" i="42" s="1"/>
  <c r="Y72" i="42" s="1"/>
  <c r="AA16" i="46"/>
  <c r="AA82" i="46" s="1"/>
  <c r="AA255" i="23"/>
  <c r="X87" i="42"/>
  <c r="X32" i="22" s="1"/>
  <c r="X30" i="44"/>
  <c r="X58" i="44" s="1"/>
  <c r="X91" i="44" s="1"/>
  <c r="V30" i="42"/>
  <c r="V52" i="42" s="1"/>
  <c r="U118" i="46"/>
  <c r="Y42" i="37"/>
  <c r="AA17" i="44"/>
  <c r="AA16" i="42"/>
  <c r="AA39" i="42" s="1"/>
  <c r="AA17" i="41"/>
  <c r="X41" i="24"/>
  <c r="Z17" i="24"/>
  <c r="Z16" i="16"/>
  <c r="AA16" i="37"/>
  <c r="Y102" i="23" l="1"/>
  <c r="W66" i="46"/>
  <c r="W72" i="37" s="1"/>
  <c r="W59" i="46"/>
  <c r="U218" i="13"/>
  <c r="V213" i="13" s="1"/>
  <c r="V216" i="13" s="1"/>
  <c r="V217" i="13" s="1"/>
  <c r="V225" i="13" s="1"/>
  <c r="X157" i="13"/>
  <c r="X171" i="13" s="1"/>
  <c r="X273" i="13" s="1"/>
  <c r="X310" i="13" s="1"/>
  <c r="Y103" i="23"/>
  <c r="Y134" i="13"/>
  <c r="Y156" i="13" s="1"/>
  <c r="Y170" i="13" s="1"/>
  <c r="Y215" i="13" s="1"/>
  <c r="Z100" i="23"/>
  <c r="Z132" i="13" s="1"/>
  <c r="Z154" i="13" s="1"/>
  <c r="Z99" i="23"/>
  <c r="X167" i="13"/>
  <c r="X182" i="13" s="1"/>
  <c r="Y168" i="13"/>
  <c r="Y193" i="13" s="1"/>
  <c r="BA18" i="9"/>
  <c r="BA16" i="9"/>
  <c r="BA19" i="9"/>
  <c r="AH72" i="41"/>
  <c r="AH76" i="41" s="1"/>
  <c r="AG78" i="41"/>
  <c r="AG80" i="41" s="1"/>
  <c r="AG81" i="41" s="1"/>
  <c r="AG22" i="22" s="1"/>
  <c r="AI206" i="23"/>
  <c r="AH211" i="23"/>
  <c r="BB18" i="9" s="1"/>
  <c r="Y131" i="13"/>
  <c r="Y153" i="13" s="1"/>
  <c r="Y135" i="13"/>
  <c r="H66" i="9"/>
  <c r="J66" i="9" a="1"/>
  <c r="J66" i="9" s="1"/>
  <c r="AA94" i="23"/>
  <c r="AA95" i="23" s="1"/>
  <c r="AA97" i="23" s="1"/>
  <c r="S223" i="13"/>
  <c r="S226" i="13" s="1"/>
  <c r="S185" i="13"/>
  <c r="T180" i="13" s="1"/>
  <c r="T183" i="13" s="1"/>
  <c r="T184" i="13" s="1"/>
  <c r="S207" i="13"/>
  <c r="T202" i="13" s="1"/>
  <c r="T205" i="13" s="1"/>
  <c r="T206" i="13" s="1"/>
  <c r="G67" i="9"/>
  <c r="J67" i="9" s="1" a="1"/>
  <c r="J67" i="9" s="1"/>
  <c r="AB255" i="23"/>
  <c r="X43" i="37"/>
  <c r="W30" i="42"/>
  <c r="W52" i="42" s="1"/>
  <c r="W61" i="24"/>
  <c r="W80" i="24" s="1"/>
  <c r="W58" i="37" s="1"/>
  <c r="AB16" i="46"/>
  <c r="AB82" i="46" s="1"/>
  <c r="X53" i="46"/>
  <c r="X68" i="42"/>
  <c r="X71" i="42" s="1"/>
  <c r="Z72" i="42" s="1"/>
  <c r="Y87" i="42"/>
  <c r="Y32" i="22" s="1"/>
  <c r="Y30" i="44"/>
  <c r="Y58" i="44" s="1"/>
  <c r="Y91" i="44" s="1"/>
  <c r="Y27" i="42"/>
  <c r="Y50" i="42" s="1"/>
  <c r="Y58" i="24"/>
  <c r="V118" i="46"/>
  <c r="W72" i="46"/>
  <c r="W73" i="37" s="1"/>
  <c r="W69" i="37"/>
  <c r="Z51" i="46"/>
  <c r="Z256" i="23"/>
  <c r="Z259" i="23" s="1"/>
  <c r="AA64" i="42"/>
  <c r="AA66" i="42" s="1"/>
  <c r="W64" i="46"/>
  <c r="W76" i="46" s="1"/>
  <c r="W81" i="46"/>
  <c r="W51" i="37" s="1"/>
  <c r="X29" i="42"/>
  <c r="X55" i="46" s="1"/>
  <c r="X60" i="24"/>
  <c r="X75" i="37" s="1"/>
  <c r="Z42" i="37"/>
  <c r="Y41" i="24"/>
  <c r="AB17" i="44"/>
  <c r="AB16" i="42"/>
  <c r="AB39" i="42" s="1"/>
  <c r="AB17" i="41"/>
  <c r="AA17" i="24"/>
  <c r="AA16" i="16"/>
  <c r="AB16" i="37"/>
  <c r="X66" i="46" l="1"/>
  <c r="X72" i="37" s="1"/>
  <c r="X59" i="46"/>
  <c r="V218" i="13"/>
  <c r="W213" i="13" s="1"/>
  <c r="W216" i="13" s="1"/>
  <c r="W217" i="13" s="1"/>
  <c r="W218" i="13" s="1"/>
  <c r="X213" i="13" s="1"/>
  <c r="X216" i="13" s="1"/>
  <c r="X217" i="13" s="1"/>
  <c r="X225" i="13" s="1"/>
  <c r="Z102" i="23"/>
  <c r="Z103" i="23" s="1"/>
  <c r="Z135" i="13" s="1"/>
  <c r="Y157" i="13"/>
  <c r="Y171" i="13" s="1"/>
  <c r="Y273" i="13" s="1"/>
  <c r="Y310" i="13" s="1"/>
  <c r="AA100" i="23"/>
  <c r="AA132" i="13" s="1"/>
  <c r="AA154" i="13" s="1"/>
  <c r="AA99" i="23"/>
  <c r="Y167" i="13"/>
  <c r="Y182" i="13" s="1"/>
  <c r="Z168" i="13"/>
  <c r="Z193" i="13" s="1"/>
  <c r="BB17" i="9"/>
  <c r="BB16" i="9"/>
  <c r="BB19" i="9"/>
  <c r="AI72" i="41"/>
  <c r="AI76" i="41" s="1"/>
  <c r="AH78" i="41"/>
  <c r="AH80" i="41" s="1"/>
  <c r="AH81" i="41" s="1"/>
  <c r="AH22" i="22" s="1"/>
  <c r="AJ206" i="23"/>
  <c r="AI211" i="23"/>
  <c r="BC19" i="9" s="1"/>
  <c r="Z131" i="13"/>
  <c r="Z153" i="13" s="1"/>
  <c r="S275" i="13"/>
  <c r="S311" i="13" s="1"/>
  <c r="AB94" i="23"/>
  <c r="AB95" i="23" s="1"/>
  <c r="AB97" i="23" s="1"/>
  <c r="S196" i="13"/>
  <c r="T191" i="13" s="1"/>
  <c r="T194" i="13" s="1"/>
  <c r="T224" i="13"/>
  <c r="T222" i="13"/>
  <c r="H67" i="9"/>
  <c r="G68" i="9"/>
  <c r="AA56" i="24"/>
  <c r="AA256" i="23"/>
  <c r="AA58" i="24" s="1"/>
  <c r="Y43" i="37"/>
  <c r="AA51" i="46"/>
  <c r="Z30" i="44"/>
  <c r="Z58" i="44" s="1"/>
  <c r="Z91" i="44" s="1"/>
  <c r="Z87" i="42"/>
  <c r="Z32" i="22" s="1"/>
  <c r="Z27" i="42"/>
  <c r="Z50" i="42" s="1"/>
  <c r="Z58" i="24"/>
  <c r="X30" i="42"/>
  <c r="X52" i="42" s="1"/>
  <c r="X64" i="46"/>
  <c r="X76" i="46" s="1"/>
  <c r="X81" i="46"/>
  <c r="X51" i="37" s="1"/>
  <c r="X72" i="46"/>
  <c r="X73" i="37" s="1"/>
  <c r="X69" i="37"/>
  <c r="Y29" i="42"/>
  <c r="Y55" i="46" s="1"/>
  <c r="Y60" i="24"/>
  <c r="Y75" i="37" s="1"/>
  <c r="X61" i="24"/>
  <c r="X80" i="24" s="1"/>
  <c r="X58" i="37" s="1"/>
  <c r="W118" i="46"/>
  <c r="Y53" i="46"/>
  <c r="Y68" i="42"/>
  <c r="Y71" i="42" s="1"/>
  <c r="AA72" i="42" s="1"/>
  <c r="AB64" i="42"/>
  <c r="AB66" i="42" s="1"/>
  <c r="AB56" i="24"/>
  <c r="AC16" i="46"/>
  <c r="AC82" i="46" s="1"/>
  <c r="AC255" i="23"/>
  <c r="AA42" i="37"/>
  <c r="AC17" i="44"/>
  <c r="AC16" i="42"/>
  <c r="AC39" i="42" s="1"/>
  <c r="AC17" i="41"/>
  <c r="Z41" i="24"/>
  <c r="AB16" i="16"/>
  <c r="AC16" i="37"/>
  <c r="AB17" i="24"/>
  <c r="Z134" i="13" l="1"/>
  <c r="Z156" i="13" s="1"/>
  <c r="Z170" i="13" s="1"/>
  <c r="Z215" i="13" s="1"/>
  <c r="AA102" i="23"/>
  <c r="Y66" i="46"/>
  <c r="Y72" i="37" s="1"/>
  <c r="Y59" i="46"/>
  <c r="W225" i="13"/>
  <c r="X218" i="13"/>
  <c r="Y213" i="13" s="1"/>
  <c r="Y216" i="13" s="1"/>
  <c r="Y217" i="13" s="1"/>
  <c r="Y225" i="13" s="1"/>
  <c r="Z157" i="13"/>
  <c r="Z171" i="13" s="1"/>
  <c r="Z273" i="13" s="1"/>
  <c r="Z310" i="13" s="1"/>
  <c r="AA103" i="23"/>
  <c r="AA135" i="13" s="1"/>
  <c r="AA157" i="13" s="1"/>
  <c r="AA134" i="13"/>
  <c r="AA156" i="13" s="1"/>
  <c r="AA170" i="13" s="1"/>
  <c r="AA215" i="13" s="1"/>
  <c r="AB99" i="23"/>
  <c r="AB100" i="23"/>
  <c r="AB132" i="13" s="1"/>
  <c r="AB154" i="13" s="1"/>
  <c r="Z167" i="13"/>
  <c r="Z182" i="13" s="1"/>
  <c r="AA168" i="13"/>
  <c r="AA193" i="13" s="1"/>
  <c r="BC17" i="9"/>
  <c r="BC18" i="9"/>
  <c r="BC16" i="9"/>
  <c r="AJ72" i="41"/>
  <c r="AJ76" i="41" s="1"/>
  <c r="AI78" i="41"/>
  <c r="AI80" i="41" s="1"/>
  <c r="AI81" i="41" s="1"/>
  <c r="AI22" i="22" s="1"/>
  <c r="AK206" i="23"/>
  <c r="AJ211" i="23"/>
  <c r="BD17" i="9" s="1"/>
  <c r="AA131" i="13"/>
  <c r="AA153" i="13" s="1"/>
  <c r="T195" i="13"/>
  <c r="T223" i="13" s="1"/>
  <c r="T226" i="13" s="1"/>
  <c r="H68" i="9"/>
  <c r="J68" i="9" a="1"/>
  <c r="J68" i="9" s="1"/>
  <c r="AC95" i="23"/>
  <c r="AC97" i="23" s="1"/>
  <c r="AC100" i="23" s="1"/>
  <c r="T185" i="13"/>
  <c r="U180" i="13" s="1"/>
  <c r="U183" i="13" s="1"/>
  <c r="U184" i="13" s="1"/>
  <c r="T207" i="13"/>
  <c r="U202" i="13" s="1"/>
  <c r="U205" i="13" s="1"/>
  <c r="U206" i="13" s="1"/>
  <c r="G69" i="9"/>
  <c r="AA259" i="23"/>
  <c r="Z43" i="37"/>
  <c r="Z53" i="46"/>
  <c r="Z68" i="42"/>
  <c r="Z71" i="42" s="1"/>
  <c r="AB72" i="42" s="1"/>
  <c r="AC64" i="42"/>
  <c r="AC66" i="42" s="1"/>
  <c r="AC56" i="24"/>
  <c r="AB51" i="46"/>
  <c r="AB256" i="23"/>
  <c r="AB259" i="23" s="1"/>
  <c r="X118" i="46"/>
  <c r="Y69" i="37"/>
  <c r="Y72" i="46"/>
  <c r="Y73" i="37" s="1"/>
  <c r="Y61" i="24"/>
  <c r="Y80" i="24" s="1"/>
  <c r="Y58" i="37" s="1"/>
  <c r="AA27" i="42"/>
  <c r="AA50" i="42" s="1"/>
  <c r="AA30" i="44"/>
  <c r="AA58" i="44" s="1"/>
  <c r="AA91" i="44" s="1"/>
  <c r="AA87" i="42"/>
  <c r="AA32" i="22" s="1"/>
  <c r="AD16" i="46"/>
  <c r="AD82" i="46" s="1"/>
  <c r="Y30" i="42"/>
  <c r="Y52" i="42" s="1"/>
  <c r="Y64" i="46"/>
  <c r="Y76" i="46" s="1"/>
  <c r="Y81" i="46"/>
  <c r="Y51" i="37" s="1"/>
  <c r="Z29" i="42"/>
  <c r="Z55" i="46" s="1"/>
  <c r="Z60" i="24"/>
  <c r="Z75" i="37" s="1"/>
  <c r="AB42" i="37"/>
  <c r="AA41" i="24"/>
  <c r="AA42" i="24" s="1"/>
  <c r="AD17" i="44"/>
  <c r="AD16" i="42"/>
  <c r="AD39" i="42" s="1"/>
  <c r="AD17" i="41"/>
  <c r="AC17" i="24"/>
  <c r="AD16" i="37"/>
  <c r="AC16" i="16"/>
  <c r="Z66" i="46" l="1"/>
  <c r="Z72" i="37" s="1"/>
  <c r="Z59" i="46"/>
  <c r="AB102" i="23"/>
  <c r="AA167" i="13"/>
  <c r="AA182" i="13" s="1"/>
  <c r="AB168" i="13"/>
  <c r="AB193" i="13" s="1"/>
  <c r="BD18" i="9"/>
  <c r="BD19" i="9"/>
  <c r="AK72" i="41"/>
  <c r="AK76" i="41" s="1"/>
  <c r="AJ78" i="41"/>
  <c r="AJ80" i="41" s="1"/>
  <c r="AJ81" i="41" s="1"/>
  <c r="AJ22" i="22" s="1"/>
  <c r="BD16" i="9"/>
  <c r="AL206" i="23"/>
  <c r="AK211" i="23"/>
  <c r="BE18" i="9" s="1"/>
  <c r="AB131" i="13"/>
  <c r="AB153" i="13" s="1"/>
  <c r="T196" i="13"/>
  <c r="U191" i="13" s="1"/>
  <c r="U194" i="13" s="1"/>
  <c r="U195" i="13" s="1"/>
  <c r="U223" i="13" s="1"/>
  <c r="T275" i="13"/>
  <c r="T311" i="13" s="1"/>
  <c r="H69" i="9"/>
  <c r="J69" i="9" a="1"/>
  <c r="J69" i="9" s="1"/>
  <c r="AD94" i="23"/>
  <c r="AD95" i="23" s="1"/>
  <c r="AD97" i="23" s="1"/>
  <c r="AA171" i="13"/>
  <c r="AA273" i="13" s="1"/>
  <c r="AA310" i="13" s="1"/>
  <c r="Y218" i="13"/>
  <c r="Z213" i="13" s="1"/>
  <c r="Z216" i="13" s="1"/>
  <c r="Z217" i="13" s="1"/>
  <c r="U224" i="13"/>
  <c r="U222" i="13"/>
  <c r="G70" i="9"/>
  <c r="AA43" i="37"/>
  <c r="Z61" i="24"/>
  <c r="Z80" i="24" s="1"/>
  <c r="Z58" i="37" s="1"/>
  <c r="Z64" i="46"/>
  <c r="Z76" i="46" s="1"/>
  <c r="Z81" i="46"/>
  <c r="Z51" i="37" s="1"/>
  <c r="AC51" i="46"/>
  <c r="AC256" i="23"/>
  <c r="AC259" i="23" s="1"/>
  <c r="Y118" i="46"/>
  <c r="AA29" i="42"/>
  <c r="AA55" i="46" s="1"/>
  <c r="AA60" i="24"/>
  <c r="AB30" i="44"/>
  <c r="AB58" i="44" s="1"/>
  <c r="AB91" i="44" s="1"/>
  <c r="AB87" i="42"/>
  <c r="AB32" i="22" s="1"/>
  <c r="AA53" i="46"/>
  <c r="AA68" i="42"/>
  <c r="AA71" i="42" s="1"/>
  <c r="AC72" i="42" s="1"/>
  <c r="AB27" i="42"/>
  <c r="AB50" i="42" s="1"/>
  <c r="AB58" i="24"/>
  <c r="Z30" i="42"/>
  <c r="Z52" i="42" s="1"/>
  <c r="AE16" i="46"/>
  <c r="AE82" i="46" s="1"/>
  <c r="AD64" i="42"/>
  <c r="AD66" i="42" s="1"/>
  <c r="AD255" i="23"/>
  <c r="AD56" i="24" s="1"/>
  <c r="Z69" i="37"/>
  <c r="Z72" i="46"/>
  <c r="Z73" i="37" s="1"/>
  <c r="AC42" i="37"/>
  <c r="AB41" i="24"/>
  <c r="AE17" i="44"/>
  <c r="AE17" i="41"/>
  <c r="AE16" i="42"/>
  <c r="AE39" i="42" s="1"/>
  <c r="AE16" i="37"/>
  <c r="AD16" i="16"/>
  <c r="AD17" i="24"/>
  <c r="AA66" i="46" l="1"/>
  <c r="AA72" i="37" s="1"/>
  <c r="AA59" i="46"/>
  <c r="AA69" i="37" s="1"/>
  <c r="AB103" i="23"/>
  <c r="AB135" i="13" s="1"/>
  <c r="AB134" i="13"/>
  <c r="AB156" i="13" s="1"/>
  <c r="AB170" i="13" s="1"/>
  <c r="AB215" i="13" s="1"/>
  <c r="Z225" i="13"/>
  <c r="AC132" i="13"/>
  <c r="AC154" i="13" s="1"/>
  <c r="AC168" i="13" s="1"/>
  <c r="AC193" i="13" s="1"/>
  <c r="AC99" i="23"/>
  <c r="AD100" i="23"/>
  <c r="AD132" i="13" s="1"/>
  <c r="AD154" i="13" s="1"/>
  <c r="AD99" i="23"/>
  <c r="AB167" i="13"/>
  <c r="AB182" i="13" s="1"/>
  <c r="BE19" i="9"/>
  <c r="BE16" i="9"/>
  <c r="AL72" i="41"/>
  <c r="AL76" i="41" s="1"/>
  <c r="AK78" i="41"/>
  <c r="AK80" i="41" s="1"/>
  <c r="AK81" i="41" s="1"/>
  <c r="AK22" i="22" s="1"/>
  <c r="BE17" i="9"/>
  <c r="AM206" i="23"/>
  <c r="AL211" i="23"/>
  <c r="BF16" i="9" s="1"/>
  <c r="H70" i="9"/>
  <c r="J70" i="9" a="1"/>
  <c r="J70" i="9" s="1"/>
  <c r="AE94" i="23"/>
  <c r="AE95" i="23" s="1"/>
  <c r="AE97" i="23" s="1"/>
  <c r="Z218" i="13"/>
  <c r="AA213" i="13" s="1"/>
  <c r="AA216" i="13" s="1"/>
  <c r="AA217" i="13" s="1"/>
  <c r="U196" i="13"/>
  <c r="V191" i="13" s="1"/>
  <c r="V194" i="13" s="1"/>
  <c r="V195" i="13" s="1"/>
  <c r="U185" i="13"/>
  <c r="V180" i="13" s="1"/>
  <c r="V183" i="13" s="1"/>
  <c r="V184" i="13" s="1"/>
  <c r="U226" i="13"/>
  <c r="U207" i="13"/>
  <c r="V202" i="13" s="1"/>
  <c r="V205" i="13" s="1"/>
  <c r="V206" i="13" s="1"/>
  <c r="G71" i="9"/>
  <c r="AA75" i="37"/>
  <c r="AA61" i="24"/>
  <c r="AA80" i="24" s="1"/>
  <c r="AA58" i="37" s="1"/>
  <c r="AB43" i="37"/>
  <c r="AC27" i="42"/>
  <c r="AC50" i="42" s="1"/>
  <c r="AC58" i="24"/>
  <c r="AB53" i="46"/>
  <c r="AB68" i="42"/>
  <c r="AB71" i="42" s="1"/>
  <c r="AD72" i="42" s="1"/>
  <c r="AA64" i="46"/>
  <c r="AA76" i="46" s="1"/>
  <c r="AA81" i="46"/>
  <c r="AB29" i="42"/>
  <c r="AB55" i="46" s="1"/>
  <c r="AB60" i="24"/>
  <c r="AB75" i="37" s="1"/>
  <c r="AD51" i="46"/>
  <c r="AD256" i="23"/>
  <c r="AD259" i="23" s="1"/>
  <c r="AD64" i="46" s="1"/>
  <c r="AD76" i="46" s="1"/>
  <c r="AC87" i="42"/>
  <c r="AC32" i="22" s="1"/>
  <c r="AC30" i="44"/>
  <c r="AC58" i="44" s="1"/>
  <c r="AC91" i="44" s="1"/>
  <c r="AA30" i="42"/>
  <c r="AA52" i="42" s="1"/>
  <c r="Z118" i="46"/>
  <c r="AE64" i="42"/>
  <c r="AE66" i="42" s="1"/>
  <c r="AE255" i="23"/>
  <c r="AE56" i="24" s="1"/>
  <c r="AA72" i="46"/>
  <c r="AA73" i="37" s="1"/>
  <c r="AF16" i="46"/>
  <c r="AF82" i="46" s="1"/>
  <c r="AD42" i="37"/>
  <c r="AC41" i="24"/>
  <c r="AF17" i="44"/>
  <c r="AF17" i="41"/>
  <c r="AF16" i="42"/>
  <c r="AF39" i="42" s="1"/>
  <c r="AE17" i="24"/>
  <c r="AE16" i="16"/>
  <c r="AF16" i="37"/>
  <c r="AB66" i="46" l="1"/>
  <c r="AB72" i="37" s="1"/>
  <c r="AB59" i="46"/>
  <c r="AD102" i="23"/>
  <c r="AD103" i="23" s="1"/>
  <c r="AD135" i="13" s="1"/>
  <c r="AC102" i="23"/>
  <c r="AB157" i="13"/>
  <c r="AB171" i="13" s="1"/>
  <c r="AB273" i="13" s="1"/>
  <c r="AB310" i="13" s="1"/>
  <c r="AA225" i="13"/>
  <c r="AC131" i="13"/>
  <c r="AC153" i="13" s="1"/>
  <c r="AC167" i="13" s="1"/>
  <c r="AC182" i="13" s="1"/>
  <c r="AE100" i="23"/>
  <c r="AE132" i="13" s="1"/>
  <c r="AE154" i="13" s="1"/>
  <c r="AE99" i="23"/>
  <c r="AD168" i="13"/>
  <c r="AD193" i="13" s="1"/>
  <c r="BF17" i="9"/>
  <c r="BF18" i="9"/>
  <c r="BF19" i="9"/>
  <c r="AM72" i="41"/>
  <c r="AM76" i="41" s="1"/>
  <c r="AL78" i="41"/>
  <c r="AL80" i="41" s="1"/>
  <c r="AL81" i="41" s="1"/>
  <c r="AL22" i="22" s="1"/>
  <c r="AN206" i="23"/>
  <c r="AM211" i="23"/>
  <c r="BG17" i="9" s="1"/>
  <c r="AD131" i="13"/>
  <c r="AD153" i="13" s="1"/>
  <c r="U275" i="13"/>
  <c r="U311" i="13" s="1"/>
  <c r="H71" i="9"/>
  <c r="J71" i="9" a="1"/>
  <c r="J71" i="9" s="1"/>
  <c r="AF94" i="23"/>
  <c r="AF95" i="23" s="1"/>
  <c r="AF97" i="23" s="1"/>
  <c r="V224" i="13"/>
  <c r="V222" i="13"/>
  <c r="V223" i="13"/>
  <c r="G72" i="9"/>
  <c r="AA51" i="37"/>
  <c r="AA118" i="46"/>
  <c r="AC43" i="37"/>
  <c r="AB30" i="42"/>
  <c r="AB52" i="42" s="1"/>
  <c r="AE51" i="46"/>
  <c r="AE256" i="23"/>
  <c r="AE259" i="23" s="1"/>
  <c r="AD27" i="42"/>
  <c r="AD50" i="42" s="1"/>
  <c r="AD58" i="24"/>
  <c r="AD30" i="44"/>
  <c r="AD58" i="44" s="1"/>
  <c r="AD91" i="44" s="1"/>
  <c r="AD87" i="42"/>
  <c r="AD32" i="22" s="1"/>
  <c r="AF64" i="42"/>
  <c r="AF66" i="42" s="1"/>
  <c r="AF255" i="23"/>
  <c r="AF56" i="24" s="1"/>
  <c r="AB69" i="37"/>
  <c r="AB72" i="46"/>
  <c r="AB73" i="37" s="1"/>
  <c r="AB64" i="46"/>
  <c r="AB76" i="46" s="1"/>
  <c r="AB81" i="46"/>
  <c r="AC29" i="42"/>
  <c r="AC55" i="46" s="1"/>
  <c r="AC60" i="24"/>
  <c r="AC75" i="37" s="1"/>
  <c r="AG16" i="46"/>
  <c r="AG82" i="46" s="1"/>
  <c r="AC53" i="46"/>
  <c r="AC68" i="42"/>
  <c r="AC71" i="42" s="1"/>
  <c r="AE72" i="42" s="1"/>
  <c r="AB61" i="24"/>
  <c r="AB80" i="24" s="1"/>
  <c r="AB58" i="37" s="1"/>
  <c r="AE42" i="37"/>
  <c r="AG17" i="41"/>
  <c r="AG17" i="44"/>
  <c r="AG16" i="42"/>
  <c r="AG39" i="42" s="1"/>
  <c r="AD41" i="24"/>
  <c r="AF17" i="24"/>
  <c r="AF16" i="16"/>
  <c r="AG16" i="37"/>
  <c r="AC66" i="46" l="1"/>
  <c r="AC72" i="37" s="1"/>
  <c r="AC59" i="46"/>
  <c r="AD134" i="13"/>
  <c r="AD156" i="13" s="1"/>
  <c r="AD170" i="13" s="1"/>
  <c r="AD215" i="13" s="1"/>
  <c r="AE102" i="23"/>
  <c r="AE134" i="13" s="1"/>
  <c r="AE156" i="13" s="1"/>
  <c r="AE170" i="13" s="1"/>
  <c r="AE215" i="13" s="1"/>
  <c r="AD157" i="13"/>
  <c r="AD171" i="13" s="1"/>
  <c r="AD273" i="13" s="1"/>
  <c r="AD310" i="13" s="1"/>
  <c r="AC103" i="23"/>
  <c r="AC135" i="13" s="1"/>
  <c r="AC157" i="13" s="1"/>
  <c r="AC171" i="13" s="1"/>
  <c r="AC273" i="13" s="1"/>
  <c r="AC310" i="13" s="1"/>
  <c r="AC134" i="13"/>
  <c r="AC156" i="13" s="1"/>
  <c r="AC170" i="13" s="1"/>
  <c r="AC215" i="13" s="1"/>
  <c r="AA218" i="13"/>
  <c r="AB213" i="13" s="1"/>
  <c r="AB216" i="13" s="1"/>
  <c r="AB217" i="13" s="1"/>
  <c r="AB225" i="13" s="1"/>
  <c r="AF100" i="23"/>
  <c r="AF132" i="13" s="1"/>
  <c r="AF154" i="13" s="1"/>
  <c r="AF99" i="23"/>
  <c r="AD167" i="13"/>
  <c r="AD182" i="13" s="1"/>
  <c r="AE168" i="13"/>
  <c r="AE193" i="13" s="1"/>
  <c r="BG18" i="9"/>
  <c r="BG16" i="9"/>
  <c r="BG19" i="9"/>
  <c r="AN72" i="41"/>
  <c r="AN76" i="41" s="1"/>
  <c r="AM78" i="41"/>
  <c r="AM80" i="41" s="1"/>
  <c r="AM81" i="41" s="1"/>
  <c r="AM22" i="22" s="1"/>
  <c r="AO206" i="23"/>
  <c r="AN211" i="23"/>
  <c r="BH19" i="9" s="1"/>
  <c r="AE131" i="13"/>
  <c r="AE153" i="13" s="1"/>
  <c r="H72" i="9"/>
  <c r="J72" i="9" a="1"/>
  <c r="J72" i="9" s="1"/>
  <c r="AG94" i="23"/>
  <c r="AG95" i="23" s="1"/>
  <c r="AG97" i="23" s="1"/>
  <c r="V196" i="13"/>
  <c r="W191" i="13" s="1"/>
  <c r="W194" i="13" s="1"/>
  <c r="W195" i="13" s="1"/>
  <c r="V185" i="13"/>
  <c r="W180" i="13" s="1"/>
  <c r="W183" i="13" s="1"/>
  <c r="W184" i="13" s="1"/>
  <c r="V226" i="13"/>
  <c r="V207" i="13"/>
  <c r="W202" i="13" s="1"/>
  <c r="W205" i="13" s="1"/>
  <c r="W206" i="13" s="1"/>
  <c r="G73" i="9"/>
  <c r="AB51" i="37"/>
  <c r="AB118" i="46"/>
  <c r="AD43" i="37"/>
  <c r="AC61" i="24"/>
  <c r="AC30" i="42"/>
  <c r="AC52" i="42" s="1"/>
  <c r="AC69" i="37"/>
  <c r="AC72" i="46"/>
  <c r="AC73" i="37" s="1"/>
  <c r="AG64" i="42"/>
  <c r="AG66" i="42" s="1"/>
  <c r="AG255" i="23"/>
  <c r="AG56" i="24" s="1"/>
  <c r="AD53" i="46"/>
  <c r="AD68" i="42"/>
  <c r="AD71" i="42" s="1"/>
  <c r="AF72" i="42" s="1"/>
  <c r="AH16" i="46"/>
  <c r="AH82" i="46" s="1"/>
  <c r="AH255" i="23"/>
  <c r="AH256" i="23" s="1"/>
  <c r="AD29" i="42"/>
  <c r="AD55" i="46" s="1"/>
  <c r="AD60" i="24"/>
  <c r="AD75" i="37" s="1"/>
  <c r="AC64" i="46"/>
  <c r="AC76" i="46" s="1"/>
  <c r="AC81" i="46"/>
  <c r="AC51" i="37" s="1"/>
  <c r="AE27" i="42"/>
  <c r="AE50" i="42" s="1"/>
  <c r="AE58" i="24"/>
  <c r="AE87" i="42"/>
  <c r="AE32" i="22" s="1"/>
  <c r="AE30" i="44"/>
  <c r="AE58" i="44" s="1"/>
  <c r="AE91" i="44" s="1"/>
  <c r="AF51" i="46"/>
  <c r="AF256" i="23"/>
  <c r="AF259" i="23" s="1"/>
  <c r="AF42" i="37"/>
  <c r="AH17" i="41"/>
  <c r="AH17" i="44"/>
  <c r="AH16" i="42"/>
  <c r="AH39" i="42" s="1"/>
  <c r="AE41" i="24"/>
  <c r="AG17" i="24"/>
  <c r="AG16" i="16"/>
  <c r="AH16" i="37"/>
  <c r="AE103" i="23" l="1"/>
  <c r="AE135" i="13" s="1"/>
  <c r="AE157" i="13" s="1"/>
  <c r="AD66" i="46"/>
  <c r="AD72" i="37" s="1"/>
  <c r="AD59" i="46"/>
  <c r="AF102" i="23"/>
  <c r="AF103" i="23" s="1"/>
  <c r="AF135" i="13" s="1"/>
  <c r="AG100" i="23"/>
  <c r="AG132" i="13" s="1"/>
  <c r="AG154" i="13" s="1"/>
  <c r="AG99" i="23"/>
  <c r="AE167" i="13"/>
  <c r="AE182" i="13" s="1"/>
  <c r="AF168" i="13"/>
  <c r="AF193" i="13" s="1"/>
  <c r="BH17" i="9"/>
  <c r="BH18" i="9"/>
  <c r="BH16" i="9"/>
  <c r="AO72" i="41"/>
  <c r="AO76" i="41" s="1"/>
  <c r="AN78" i="41"/>
  <c r="AN80" i="41" s="1"/>
  <c r="AN81" i="41" s="1"/>
  <c r="AN22" i="22" s="1"/>
  <c r="AP206" i="23"/>
  <c r="AO211" i="23"/>
  <c r="BI17" i="9" s="1"/>
  <c r="AF131" i="13"/>
  <c r="AF153" i="13" s="1"/>
  <c r="V275" i="13"/>
  <c r="V311" i="13" s="1"/>
  <c r="H73" i="9"/>
  <c r="J73" i="9" a="1"/>
  <c r="J73" i="9" s="1"/>
  <c r="AH94" i="23"/>
  <c r="AH95" i="23" s="1"/>
  <c r="AH97" i="23" s="1"/>
  <c r="AE171" i="13"/>
  <c r="AE273" i="13" s="1"/>
  <c r="AE310" i="13" s="1"/>
  <c r="AB218" i="13"/>
  <c r="AC213" i="13" s="1"/>
  <c r="AC216" i="13" s="1"/>
  <c r="AC217" i="13" s="1"/>
  <c r="W224" i="13"/>
  <c r="W222" i="13"/>
  <c r="W223" i="13"/>
  <c r="G74" i="9"/>
  <c r="AG66" i="24"/>
  <c r="AE43" i="37"/>
  <c r="AC80" i="24"/>
  <c r="AC58" i="37" s="1"/>
  <c r="AD30" i="42"/>
  <c r="AD52" i="42" s="1"/>
  <c r="AE29" i="42"/>
  <c r="AE55" i="46" s="1"/>
  <c r="AE60" i="24"/>
  <c r="AE75" i="37" s="1"/>
  <c r="AE53" i="46"/>
  <c r="AE68" i="42"/>
  <c r="AE71" i="42" s="1"/>
  <c r="AG72" i="42" s="1"/>
  <c r="AH64" i="42"/>
  <c r="AH66" i="42" s="1"/>
  <c r="AH56" i="24"/>
  <c r="AF27" i="42"/>
  <c r="AF50" i="42" s="1"/>
  <c r="AF58" i="24"/>
  <c r="AC118" i="46"/>
  <c r="AF87" i="42"/>
  <c r="AF32" i="22" s="1"/>
  <c r="AF30" i="44"/>
  <c r="AF58" i="44" s="1"/>
  <c r="AF91" i="44" s="1"/>
  <c r="AD81" i="46"/>
  <c r="AD51" i="37" s="1"/>
  <c r="AD72" i="46"/>
  <c r="AD73" i="37" s="1"/>
  <c r="AD69" i="37"/>
  <c r="AI16" i="46"/>
  <c r="AI82" i="46" s="1"/>
  <c r="AG51" i="46"/>
  <c r="AG256" i="23"/>
  <c r="AG258" i="23" s="1"/>
  <c r="AD61" i="24"/>
  <c r="AG42" i="37"/>
  <c r="AI16" i="42"/>
  <c r="AI39" i="42" s="1"/>
  <c r="AI17" i="44"/>
  <c r="AI17" i="41"/>
  <c r="AF41" i="24"/>
  <c r="AH17" i="24"/>
  <c r="AI16" i="37"/>
  <c r="AH16" i="16"/>
  <c r="AF134" i="13" l="1"/>
  <c r="AF156" i="13" s="1"/>
  <c r="AF170" i="13" s="1"/>
  <c r="AF215" i="13" s="1"/>
  <c r="AE66" i="46"/>
  <c r="AE72" i="37" s="1"/>
  <c r="AE59" i="46"/>
  <c r="AE69" i="37" s="1"/>
  <c r="AF157" i="13"/>
  <c r="AF171" i="13" s="1"/>
  <c r="AF273" i="13" s="1"/>
  <c r="AF310" i="13" s="1"/>
  <c r="AG102" i="23"/>
  <c r="AC225" i="13"/>
  <c r="AH100" i="23"/>
  <c r="AH99" i="23"/>
  <c r="AF167" i="13"/>
  <c r="AF182" i="13" s="1"/>
  <c r="AP72" i="41"/>
  <c r="AP76" i="41" s="1"/>
  <c r="AO78" i="41"/>
  <c r="AO80" i="41" s="1"/>
  <c r="AO81" i="41" s="1"/>
  <c r="AO22" i="22" s="1"/>
  <c r="BI18" i="9"/>
  <c r="BI19" i="9"/>
  <c r="BI16" i="9"/>
  <c r="AQ206" i="23"/>
  <c r="AP211" i="23"/>
  <c r="BJ16" i="9" s="1"/>
  <c r="H74" i="9"/>
  <c r="J74" i="9" a="1"/>
  <c r="J74" i="9" s="1"/>
  <c r="AI94" i="23"/>
  <c r="AI95" i="23" s="1"/>
  <c r="AC218" i="13"/>
  <c r="AD213" i="13" s="1"/>
  <c r="AD216" i="13" s="1"/>
  <c r="AD217" i="13" s="1"/>
  <c r="W196" i="13"/>
  <c r="X191" i="13" s="1"/>
  <c r="X194" i="13" s="1"/>
  <c r="X195" i="13" s="1"/>
  <c r="W185" i="13"/>
  <c r="X180" i="13" s="1"/>
  <c r="X183" i="13" s="1"/>
  <c r="X184" i="13" s="1"/>
  <c r="W226" i="13"/>
  <c r="W207" i="13"/>
  <c r="X202" i="13" s="1"/>
  <c r="X205" i="13" s="1"/>
  <c r="X206" i="13" s="1"/>
  <c r="G75" i="9"/>
  <c r="AG259" i="23"/>
  <c r="AG58" i="24"/>
  <c r="AH66" i="24"/>
  <c r="AF43" i="37"/>
  <c r="AD80" i="24"/>
  <c r="AD58" i="37" s="1"/>
  <c r="AE30" i="42"/>
  <c r="AE52" i="42" s="1"/>
  <c r="AG87" i="42"/>
  <c r="AG32" i="22" s="1"/>
  <c r="AG30" i="44"/>
  <c r="AG58" i="44" s="1"/>
  <c r="AG91" i="44" s="1"/>
  <c r="AE72" i="46"/>
  <c r="AE73" i="37" s="1"/>
  <c r="AG27" i="42"/>
  <c r="AG50" i="42" s="1"/>
  <c r="AD118" i="46"/>
  <c r="AF29" i="42"/>
  <c r="AF55" i="46" s="1"/>
  <c r="AF60" i="24"/>
  <c r="AF75" i="37" s="1"/>
  <c r="AF53" i="46"/>
  <c r="AF68" i="42"/>
  <c r="AF71" i="42" s="1"/>
  <c r="AH72" i="42" s="1"/>
  <c r="AE64" i="46"/>
  <c r="AE76" i="46" s="1"/>
  <c r="AE81" i="46"/>
  <c r="AE51" i="37" s="1"/>
  <c r="AI64" i="42"/>
  <c r="AI66" i="42" s="1"/>
  <c r="AI255" i="23"/>
  <c r="AI56" i="24" s="1"/>
  <c r="AI66" i="24" s="1"/>
  <c r="AH51" i="46"/>
  <c r="AJ16" i="46"/>
  <c r="AJ82" i="46" s="1"/>
  <c r="AJ255" i="23"/>
  <c r="AE61" i="24"/>
  <c r="AE80" i="24" s="1"/>
  <c r="AE58" i="37" s="1"/>
  <c r="AH42" i="37"/>
  <c r="AG41" i="24"/>
  <c r="AJ17" i="44"/>
  <c r="AJ16" i="42"/>
  <c r="AJ39" i="42" s="1"/>
  <c r="AJ17" i="41"/>
  <c r="AI16" i="16"/>
  <c r="AJ16" i="37"/>
  <c r="AI17" i="24"/>
  <c r="AH102" i="23" l="1"/>
  <c r="AF66" i="46"/>
  <c r="AF72" i="37" s="1"/>
  <c r="AF59" i="46"/>
  <c r="AF69" i="37" s="1"/>
  <c r="AH103" i="23"/>
  <c r="AH135" i="13" s="1"/>
  <c r="AH157" i="13" s="1"/>
  <c r="AH134" i="13"/>
  <c r="AH156" i="13" s="1"/>
  <c r="AH170" i="13" s="1"/>
  <c r="AH215" i="13" s="1"/>
  <c r="AG103" i="23"/>
  <c r="AG134" i="13"/>
  <c r="AG156" i="13" s="1"/>
  <c r="AG170" i="13" s="1"/>
  <c r="AG215" i="13" s="1"/>
  <c r="AD225" i="13"/>
  <c r="AH131" i="13"/>
  <c r="AH153" i="13" s="1"/>
  <c r="BJ19" i="9"/>
  <c r="BJ17" i="9"/>
  <c r="BJ18" i="9"/>
  <c r="AQ72" i="41"/>
  <c r="AQ76" i="41" s="1"/>
  <c r="AP78" i="41"/>
  <c r="AP80" i="41" s="1"/>
  <c r="AP81" i="41" s="1"/>
  <c r="AP22" i="22" s="1"/>
  <c r="AR206" i="23"/>
  <c r="AQ211" i="23"/>
  <c r="BK17" i="9" s="1"/>
  <c r="AG131" i="13"/>
  <c r="AG153" i="13" s="1"/>
  <c r="W275" i="13"/>
  <c r="W311" i="13" s="1"/>
  <c r="H75" i="9"/>
  <c r="J75" i="9" a="1"/>
  <c r="J75" i="9" s="1"/>
  <c r="AJ94" i="23"/>
  <c r="AJ95" i="23" s="1"/>
  <c r="AI97" i="23"/>
  <c r="AH132" i="13"/>
  <c r="AH154" i="13" s="1"/>
  <c r="X224" i="13"/>
  <c r="X222" i="13"/>
  <c r="AD218" i="13"/>
  <c r="AE213" i="13" s="1"/>
  <c r="AE216" i="13" s="1"/>
  <c r="AE217" i="13" s="1"/>
  <c r="X223" i="13"/>
  <c r="G76" i="9"/>
  <c r="AH258" i="23"/>
  <c r="AH259" i="23" s="1"/>
  <c r="AG43" i="37"/>
  <c r="AG53" i="46"/>
  <c r="AG68" i="42"/>
  <c r="AG71" i="42" s="1"/>
  <c r="AI72" i="42" s="1"/>
  <c r="AI51" i="46"/>
  <c r="AI256" i="23"/>
  <c r="AI258" i="23" s="1"/>
  <c r="AF64" i="46"/>
  <c r="AF76" i="46" s="1"/>
  <c r="AF81" i="46"/>
  <c r="AF51" i="37" s="1"/>
  <c r="AG29" i="42"/>
  <c r="AG55" i="46" s="1"/>
  <c r="AG60" i="24"/>
  <c r="AG75" i="37" s="1"/>
  <c r="AE118" i="46"/>
  <c r="AJ64" i="42"/>
  <c r="AJ66" i="42" s="1"/>
  <c r="AJ56" i="24"/>
  <c r="AJ66" i="24" s="1"/>
  <c r="AF61" i="24"/>
  <c r="AF80" i="24" s="1"/>
  <c r="AF58" i="37" s="1"/>
  <c r="AH30" i="44"/>
  <c r="AH58" i="44" s="1"/>
  <c r="AH91" i="44" s="1"/>
  <c r="AH87" i="42"/>
  <c r="AH32" i="22" s="1"/>
  <c r="AH27" i="42"/>
  <c r="AH50" i="42" s="1"/>
  <c r="AH58" i="24"/>
  <c r="AF30" i="42"/>
  <c r="AF52" i="42" s="1"/>
  <c r="AK16" i="46"/>
  <c r="AK82" i="46" s="1"/>
  <c r="AF72" i="46"/>
  <c r="AF73" i="37" s="1"/>
  <c r="AI42" i="37"/>
  <c r="AH41" i="24"/>
  <c r="AK17" i="44"/>
  <c r="AK16" i="42"/>
  <c r="AK39" i="42" s="1"/>
  <c r="AK17" i="41"/>
  <c r="AJ17" i="24"/>
  <c r="AJ16" i="16"/>
  <c r="AK16" i="37"/>
  <c r="AG66" i="46" l="1"/>
  <c r="AG72" i="37" s="1"/>
  <c r="AG59" i="46"/>
  <c r="AG69" i="37" s="1"/>
  <c r="AG135" i="13"/>
  <c r="AG157" i="13" s="1"/>
  <c r="AG171" i="13" s="1"/>
  <c r="AG273" i="13" s="1"/>
  <c r="AG310" i="13" s="1"/>
  <c r="AG133" i="23"/>
  <c r="AG138" i="23"/>
  <c r="AG143" i="13" s="1"/>
  <c r="AG165" i="13" s="1"/>
  <c r="AG172" i="13" s="1"/>
  <c r="AI100" i="23"/>
  <c r="AI132" i="13" s="1"/>
  <c r="AI154" i="13" s="1"/>
  <c r="AI99" i="23"/>
  <c r="AH167" i="13"/>
  <c r="AH182" i="13" s="1"/>
  <c r="AH168" i="13"/>
  <c r="AH193" i="13" s="1"/>
  <c r="BK16" i="9"/>
  <c r="BK19" i="9"/>
  <c r="AR72" i="41"/>
  <c r="AR76" i="41" s="1"/>
  <c r="AQ78" i="41"/>
  <c r="AQ80" i="41" s="1"/>
  <c r="AQ81" i="41" s="1"/>
  <c r="AQ22" i="22" s="1"/>
  <c r="BK18" i="9"/>
  <c r="AS206" i="23"/>
  <c r="AR211" i="23"/>
  <c r="BL16" i="9" s="1"/>
  <c r="H76" i="9"/>
  <c r="J76" i="9" a="1"/>
  <c r="J76" i="9" s="1"/>
  <c r="AK94" i="23"/>
  <c r="AK95" i="23" s="1"/>
  <c r="AJ97" i="23"/>
  <c r="X196" i="13"/>
  <c r="Y191" i="13" s="1"/>
  <c r="Y194" i="13" s="1"/>
  <c r="Y195" i="13" s="1"/>
  <c r="AE225" i="13"/>
  <c r="X185" i="13"/>
  <c r="Y180" i="13" s="1"/>
  <c r="Y183" i="13" s="1"/>
  <c r="Y184" i="13" s="1"/>
  <c r="X226" i="13"/>
  <c r="X207" i="13"/>
  <c r="Y202" i="13" s="1"/>
  <c r="Y205" i="13" s="1"/>
  <c r="Y206" i="13" s="1"/>
  <c r="G77" i="9"/>
  <c r="AI259" i="23"/>
  <c r="AH43" i="37"/>
  <c r="AG61" i="24"/>
  <c r="AG80" i="24" s="1"/>
  <c r="AG58" i="37" s="1"/>
  <c r="AH53" i="46"/>
  <c r="AH68" i="42"/>
  <c r="AH71" i="42" s="1"/>
  <c r="AJ72" i="42" s="1"/>
  <c r="AH29" i="42"/>
  <c r="AH55" i="46" s="1"/>
  <c r="AH60" i="24"/>
  <c r="AH75" i="37" s="1"/>
  <c r="AI27" i="42"/>
  <c r="AI50" i="42" s="1"/>
  <c r="AI58" i="24"/>
  <c r="AK64" i="42"/>
  <c r="AK66" i="42" s="1"/>
  <c r="AK255" i="23"/>
  <c r="AK56" i="24" s="1"/>
  <c r="AK66" i="24" s="1"/>
  <c r="AG64" i="46"/>
  <c r="AG76" i="46" s="1"/>
  <c r="AG81" i="46"/>
  <c r="AG51" i="37" s="1"/>
  <c r="AI30" i="44"/>
  <c r="AI58" i="44" s="1"/>
  <c r="AI91" i="44" s="1"/>
  <c r="AI87" i="42"/>
  <c r="AI32" i="22" s="1"/>
  <c r="AG30" i="42"/>
  <c r="AG52" i="42" s="1"/>
  <c r="AL16" i="46"/>
  <c r="AL82" i="46" s="1"/>
  <c r="AJ51" i="46"/>
  <c r="AJ256" i="23"/>
  <c r="AJ258" i="23" s="1"/>
  <c r="AF118" i="46"/>
  <c r="AG72" i="46"/>
  <c r="AG73" i="37" s="1"/>
  <c r="AJ42" i="37"/>
  <c r="AL17" i="44"/>
  <c r="AL16" i="42"/>
  <c r="AL39" i="42" s="1"/>
  <c r="AL17" i="41"/>
  <c r="AI41" i="24"/>
  <c r="AK17" i="24"/>
  <c r="AL16" i="37"/>
  <c r="AK16" i="16"/>
  <c r="AI102" i="23" l="1"/>
  <c r="AH66" i="46"/>
  <c r="AH72" i="37" s="1"/>
  <c r="AH59" i="46"/>
  <c r="AI103" i="23"/>
  <c r="AI134" i="13"/>
  <c r="AI156" i="13" s="1"/>
  <c r="AI170" i="13" s="1"/>
  <c r="AI215" i="13" s="1"/>
  <c r="AG134" i="23"/>
  <c r="AG139" i="13" s="1"/>
  <c r="AG161" i="13" s="1"/>
  <c r="AG168" i="13" s="1"/>
  <c r="AG193" i="13" s="1"/>
  <c r="AG138" i="13"/>
  <c r="AG160" i="13" s="1"/>
  <c r="AG167" i="13" s="1"/>
  <c r="AG182" i="13" s="1"/>
  <c r="AJ100" i="23"/>
  <c r="AJ132" i="13" s="1"/>
  <c r="AJ154" i="13" s="1"/>
  <c r="AJ99" i="23"/>
  <c r="AH171" i="13"/>
  <c r="AH273" i="13" s="1"/>
  <c r="AH310" i="13" s="1"/>
  <c r="BL19" i="9"/>
  <c r="BL17" i="9"/>
  <c r="BL18" i="9"/>
  <c r="AR78" i="41"/>
  <c r="AR80" i="41" s="1"/>
  <c r="AR81" i="41" s="1"/>
  <c r="AR22" i="22" s="1"/>
  <c r="AS72" i="41"/>
  <c r="AS76" i="41" s="1"/>
  <c r="AT206" i="23"/>
  <c r="AS211" i="23"/>
  <c r="BM17" i="9" s="1"/>
  <c r="AI131" i="13"/>
  <c r="AI153" i="13" s="1"/>
  <c r="AI135" i="13"/>
  <c r="X275" i="13"/>
  <c r="X311" i="13" s="1"/>
  <c r="H77" i="9"/>
  <c r="J77" i="9" a="1"/>
  <c r="J77" i="9" s="1"/>
  <c r="AL94" i="23"/>
  <c r="AL95" i="23" s="1"/>
  <c r="AL97" i="23" s="1"/>
  <c r="AK97" i="23"/>
  <c r="AE218" i="13"/>
  <c r="AF213" i="13" s="1"/>
  <c r="AF216" i="13" s="1"/>
  <c r="AF217" i="13" s="1"/>
  <c r="Y224" i="13"/>
  <c r="Y222" i="13"/>
  <c r="Y223" i="13"/>
  <c r="G78" i="9"/>
  <c r="AH61" i="24"/>
  <c r="AH80" i="24" s="1"/>
  <c r="AH58" i="37" s="1"/>
  <c r="AJ259" i="23"/>
  <c r="AI43" i="37"/>
  <c r="AJ27" i="42"/>
  <c r="AJ50" i="42" s="1"/>
  <c r="AJ58" i="24"/>
  <c r="AI53" i="46"/>
  <c r="AI68" i="42"/>
  <c r="AI71" i="42" s="1"/>
  <c r="AK72" i="42" s="1"/>
  <c r="AI29" i="42"/>
  <c r="AI55" i="46" s="1"/>
  <c r="AI60" i="24"/>
  <c r="AI75" i="37" s="1"/>
  <c r="AG118" i="46"/>
  <c r="AH64" i="46"/>
  <c r="AH76" i="46" s="1"/>
  <c r="AH81" i="46"/>
  <c r="AH51" i="37" s="1"/>
  <c r="AL64" i="42"/>
  <c r="AL66" i="42" s="1"/>
  <c r="AL255" i="23"/>
  <c r="AL56" i="24" s="1"/>
  <c r="AL66" i="24" s="1"/>
  <c r="AK51" i="46"/>
  <c r="AK256" i="23"/>
  <c r="AK258" i="23" s="1"/>
  <c r="AJ30" i="44"/>
  <c r="AJ58" i="44" s="1"/>
  <c r="AJ91" i="44" s="1"/>
  <c r="AJ87" i="42"/>
  <c r="AJ32" i="22" s="1"/>
  <c r="AM16" i="46"/>
  <c r="AM82" i="46" s="1"/>
  <c r="AH30" i="42"/>
  <c r="AH52" i="42" s="1"/>
  <c r="AH69" i="37"/>
  <c r="AH72" i="46"/>
  <c r="AH73" i="37" s="1"/>
  <c r="AK42" i="37"/>
  <c r="AJ41" i="24"/>
  <c r="AM17" i="44"/>
  <c r="AM17" i="41"/>
  <c r="AM16" i="42"/>
  <c r="AM39" i="42" s="1"/>
  <c r="AL17" i="24"/>
  <c r="AM16" i="37"/>
  <c r="AL16" i="16"/>
  <c r="AJ102" i="23" l="1"/>
  <c r="AI66" i="46"/>
  <c r="AI72" i="37" s="1"/>
  <c r="AI59" i="46"/>
  <c r="AI157" i="13"/>
  <c r="AI171" i="13" s="1"/>
  <c r="AI273" i="13" s="1"/>
  <c r="AI310" i="13" s="1"/>
  <c r="AJ103" i="23"/>
  <c r="AJ134" i="13"/>
  <c r="AJ156" i="13" s="1"/>
  <c r="AJ170" i="13" s="1"/>
  <c r="AJ215" i="13" s="1"/>
  <c r="AF225" i="13"/>
  <c r="AJ131" i="13"/>
  <c r="AJ153" i="13" s="1"/>
  <c r="AI143" i="13"/>
  <c r="AI165" i="13" s="1"/>
  <c r="AI172" i="13" s="1"/>
  <c r="AK100" i="23"/>
  <c r="AK132" i="13" s="1"/>
  <c r="AK154" i="13" s="1"/>
  <c r="AK99" i="23"/>
  <c r="AL100" i="23"/>
  <c r="AL132" i="13" s="1"/>
  <c r="AL154" i="13" s="1"/>
  <c r="AL99" i="23"/>
  <c r="BM18" i="9"/>
  <c r="BM19" i="9"/>
  <c r="BM16" i="9"/>
  <c r="AT72" i="41"/>
  <c r="AT76" i="41" s="1"/>
  <c r="AS78" i="41"/>
  <c r="AS80" i="41" s="1"/>
  <c r="AS81" i="41" s="1"/>
  <c r="AS22" i="22" s="1"/>
  <c r="AU206" i="23"/>
  <c r="AT211" i="23"/>
  <c r="BN19" i="9" s="1"/>
  <c r="AJ135" i="13"/>
  <c r="H78" i="9"/>
  <c r="J78" i="9" a="1"/>
  <c r="J78" i="9" s="1"/>
  <c r="AM94" i="23"/>
  <c r="AM95" i="23" s="1"/>
  <c r="AM97" i="23" s="1"/>
  <c r="AF218" i="13"/>
  <c r="AG213" i="13" s="1"/>
  <c r="AG216" i="13" s="1"/>
  <c r="AG217" i="13" s="1"/>
  <c r="Y196" i="13"/>
  <c r="Z191" i="13" s="1"/>
  <c r="Z194" i="13" s="1"/>
  <c r="Y185" i="13"/>
  <c r="Z180" i="13" s="1"/>
  <c r="Z183" i="13" s="1"/>
  <c r="Z184" i="13" s="1"/>
  <c r="Y226" i="13"/>
  <c r="Y207" i="13"/>
  <c r="Z202" i="13" s="1"/>
  <c r="Z205" i="13" s="1"/>
  <c r="Z206" i="13" s="1"/>
  <c r="G79" i="9"/>
  <c r="AK259" i="23"/>
  <c r="AJ43" i="37"/>
  <c r="AI30" i="42"/>
  <c r="AI52" i="42" s="1"/>
  <c r="AL51" i="46"/>
  <c r="AL256" i="23"/>
  <c r="AL258" i="23" s="1"/>
  <c r="AN16" i="46"/>
  <c r="AN82" i="46" s="1"/>
  <c r="AI64" i="46"/>
  <c r="AI76" i="46" s="1"/>
  <c r="AI81" i="46"/>
  <c r="AK27" i="42"/>
  <c r="AK50" i="42" s="1"/>
  <c r="AK58" i="24"/>
  <c r="AJ29" i="42"/>
  <c r="AJ55" i="46" s="1"/>
  <c r="AJ60" i="24"/>
  <c r="AJ75" i="37" s="1"/>
  <c r="AI69" i="37"/>
  <c r="AI72" i="46"/>
  <c r="AI73" i="37" s="1"/>
  <c r="AH118" i="46"/>
  <c r="AI61" i="24"/>
  <c r="AI80" i="24" s="1"/>
  <c r="AI58" i="37" s="1"/>
  <c r="AM64" i="42"/>
  <c r="AM66" i="42" s="1"/>
  <c r="AM255" i="23"/>
  <c r="AM56" i="24" s="1"/>
  <c r="AM66" i="24" s="1"/>
  <c r="AK30" i="44"/>
  <c r="AK58" i="44" s="1"/>
  <c r="AK91" i="44" s="1"/>
  <c r="AK87" i="42"/>
  <c r="AK32" i="22" s="1"/>
  <c r="AJ53" i="46"/>
  <c r="AJ68" i="42"/>
  <c r="AJ71" i="42" s="1"/>
  <c r="AL72" i="42" s="1"/>
  <c r="AL42" i="37"/>
  <c r="AN17" i="44"/>
  <c r="AN17" i="41"/>
  <c r="AN16" i="42"/>
  <c r="AN39" i="42" s="1"/>
  <c r="AK41" i="24"/>
  <c r="AM17" i="24"/>
  <c r="AN16" i="37"/>
  <c r="AM16" i="16"/>
  <c r="AK102" i="23" l="1"/>
  <c r="AL102" i="23"/>
  <c r="AJ66" i="46"/>
  <c r="AJ72" i="37" s="1"/>
  <c r="AJ59" i="46"/>
  <c r="AJ69" i="37" s="1"/>
  <c r="AJ157" i="13"/>
  <c r="AJ171" i="13" s="1"/>
  <c r="AJ273" i="13" s="1"/>
  <c r="AJ310" i="13" s="1"/>
  <c r="AK103" i="23"/>
  <c r="AK134" i="13"/>
  <c r="AK156" i="13" s="1"/>
  <c r="AK170" i="13" s="1"/>
  <c r="AK215" i="13" s="1"/>
  <c r="AL103" i="23"/>
  <c r="AL135" i="13" s="1"/>
  <c r="AL157" i="13" s="1"/>
  <c r="AL134" i="13"/>
  <c r="AL156" i="13" s="1"/>
  <c r="AL170" i="13" s="1"/>
  <c r="AL215" i="13" s="1"/>
  <c r="AG225" i="13"/>
  <c r="AJ143" i="13"/>
  <c r="AJ165" i="13" s="1"/>
  <c r="AJ172" i="13" s="1"/>
  <c r="AI138" i="13"/>
  <c r="AI160" i="13" s="1"/>
  <c r="AI167" i="13" s="1"/>
  <c r="AI182" i="13" s="1"/>
  <c r="AI139" i="13"/>
  <c r="AI161" i="13" s="1"/>
  <c r="AI168" i="13" s="1"/>
  <c r="AI193" i="13" s="1"/>
  <c r="AM100" i="23"/>
  <c r="AM132" i="13" s="1"/>
  <c r="AM154" i="13" s="1"/>
  <c r="AM99" i="23"/>
  <c r="AL168" i="13"/>
  <c r="AL193" i="13" s="1"/>
  <c r="BN17" i="9"/>
  <c r="AU72" i="41"/>
  <c r="AU76" i="41" s="1"/>
  <c r="AT78" i="41"/>
  <c r="AT80" i="41" s="1"/>
  <c r="AT81" i="41" s="1"/>
  <c r="AT22" i="22" s="1"/>
  <c r="BN18" i="9"/>
  <c r="BN16" i="9"/>
  <c r="AV206" i="23"/>
  <c r="AU211" i="23"/>
  <c r="BO16" i="9" s="1"/>
  <c r="AK131" i="13"/>
  <c r="AK153" i="13" s="1"/>
  <c r="AL131" i="13"/>
  <c r="AL153" i="13" s="1"/>
  <c r="Z195" i="13"/>
  <c r="Z223" i="13" s="1"/>
  <c r="Y275" i="13"/>
  <c r="Y311" i="13" s="1"/>
  <c r="H79" i="9"/>
  <c r="J79" i="9" a="1"/>
  <c r="J79" i="9" s="1"/>
  <c r="AN94" i="23"/>
  <c r="AN95" i="23" s="1"/>
  <c r="AN97" i="23" s="1"/>
  <c r="AG218" i="13"/>
  <c r="AH213" i="13" s="1"/>
  <c r="AH216" i="13" s="1"/>
  <c r="AH217" i="13" s="1"/>
  <c r="Z224" i="13"/>
  <c r="Z222" i="13"/>
  <c r="G80" i="9"/>
  <c r="AI51" i="37"/>
  <c r="AI118" i="46"/>
  <c r="AL259" i="23"/>
  <c r="AK43" i="37"/>
  <c r="AJ30" i="42"/>
  <c r="AJ52" i="42" s="1"/>
  <c r="AJ61" i="24"/>
  <c r="AJ80" i="24" s="1"/>
  <c r="AJ58" i="37" s="1"/>
  <c r="AL30" i="44"/>
  <c r="AL58" i="44" s="1"/>
  <c r="AL91" i="44" s="1"/>
  <c r="AL87" i="42"/>
  <c r="AL32" i="22" s="1"/>
  <c r="AJ64" i="46"/>
  <c r="AJ76" i="46" s="1"/>
  <c r="AJ81" i="46"/>
  <c r="AJ51" i="37" s="1"/>
  <c r="AN64" i="42"/>
  <c r="AN66" i="42" s="1"/>
  <c r="AN255" i="23"/>
  <c r="AN56" i="24" s="1"/>
  <c r="AN66" i="24" s="1"/>
  <c r="AJ72" i="46"/>
  <c r="AJ73" i="37" s="1"/>
  <c r="AK29" i="42"/>
  <c r="AK55" i="46" s="1"/>
  <c r="AK60" i="24"/>
  <c r="AK75" i="37" s="1"/>
  <c r="AL27" i="42"/>
  <c r="AL50" i="42" s="1"/>
  <c r="AL58" i="24"/>
  <c r="AO16" i="46"/>
  <c r="AO82" i="46" s="1"/>
  <c r="AK53" i="46"/>
  <c r="AK68" i="42"/>
  <c r="AK71" i="42" s="1"/>
  <c r="AM72" i="42" s="1"/>
  <c r="AM51" i="46"/>
  <c r="AM256" i="23"/>
  <c r="AM258" i="23" s="1"/>
  <c r="AM42" i="37"/>
  <c r="AO17" i="41"/>
  <c r="AO17" i="44"/>
  <c r="AO16" i="42"/>
  <c r="AO39" i="42" s="1"/>
  <c r="AL41" i="24"/>
  <c r="AN17" i="24"/>
  <c r="AN16" i="16"/>
  <c r="AO16" i="37"/>
  <c r="AK66" i="46" l="1"/>
  <c r="AK72" i="37" s="1"/>
  <c r="AK59" i="46"/>
  <c r="AM102" i="23"/>
  <c r="AH225" i="13"/>
  <c r="AJ138" i="13"/>
  <c r="AJ160" i="13" s="1"/>
  <c r="AJ167" i="13" s="1"/>
  <c r="AJ182" i="13" s="1"/>
  <c r="AJ139" i="13"/>
  <c r="AJ161" i="13" s="1"/>
  <c r="AJ168" i="13" s="1"/>
  <c r="AJ193" i="13" s="1"/>
  <c r="AK143" i="13"/>
  <c r="AK165" i="13" s="1"/>
  <c r="AK172" i="13" s="1"/>
  <c r="AN100" i="23"/>
  <c r="AN132" i="13" s="1"/>
  <c r="AN154" i="13" s="1"/>
  <c r="AN99" i="23"/>
  <c r="AL167" i="13"/>
  <c r="AL182" i="13" s="1"/>
  <c r="AM168" i="13"/>
  <c r="AM193" i="13" s="1"/>
  <c r="AL171" i="13"/>
  <c r="AL273" i="13" s="1"/>
  <c r="AL310" i="13" s="1"/>
  <c r="AK135" i="13"/>
  <c r="AK157" i="13" s="1"/>
  <c r="BO18" i="9"/>
  <c r="BO19" i="9"/>
  <c r="BO17" i="9"/>
  <c r="AU78" i="41"/>
  <c r="AU80" i="41" s="1"/>
  <c r="AU81" i="41" s="1"/>
  <c r="AU22" i="22" s="1"/>
  <c r="AV72" i="41"/>
  <c r="AV76" i="41" s="1"/>
  <c r="AW206" i="23"/>
  <c r="AV211" i="23"/>
  <c r="BP17" i="9" s="1"/>
  <c r="AM131" i="13"/>
  <c r="AM153" i="13" s="1"/>
  <c r="Z196" i="13"/>
  <c r="AA191" i="13" s="1"/>
  <c r="AA194" i="13" s="1"/>
  <c r="AA195" i="13" s="1"/>
  <c r="AA223" i="13" s="1"/>
  <c r="H80" i="9"/>
  <c r="J80" i="9" a="1"/>
  <c r="J80" i="9" s="1"/>
  <c r="AO94" i="23"/>
  <c r="AO95" i="23" s="1"/>
  <c r="AO97" i="23" s="1"/>
  <c r="Z207" i="13"/>
  <c r="AA202" i="13" s="1"/>
  <c r="AA205" i="13" s="1"/>
  <c r="Z185" i="13"/>
  <c r="AA180" i="13" s="1"/>
  <c r="AA183" i="13" s="1"/>
  <c r="AA184" i="13" s="1"/>
  <c r="Z226" i="13"/>
  <c r="G81" i="9"/>
  <c r="AM259" i="23"/>
  <c r="AL43" i="37"/>
  <c r="AK61" i="24"/>
  <c r="AK80" i="24" s="1"/>
  <c r="AK58" i="37" s="1"/>
  <c r="AK30" i="42"/>
  <c r="AK52" i="42" s="1"/>
  <c r="AK72" i="46"/>
  <c r="AK73" i="37" s="1"/>
  <c r="AK69" i="37"/>
  <c r="AP16" i="46"/>
  <c r="AP82" i="46" s="1"/>
  <c r="AO64" i="42"/>
  <c r="AO66" i="42" s="1"/>
  <c r="AO255" i="23"/>
  <c r="AO56" i="24" s="1"/>
  <c r="AO66" i="24" s="1"/>
  <c r="AK64" i="46"/>
  <c r="AK76" i="46" s="1"/>
  <c r="AK81" i="46"/>
  <c r="AK51" i="37" s="1"/>
  <c r="AJ118" i="46"/>
  <c r="AM27" i="42"/>
  <c r="AM50" i="42" s="1"/>
  <c r="AM58" i="24"/>
  <c r="AN51" i="46"/>
  <c r="AN256" i="23"/>
  <c r="AN258" i="23" s="1"/>
  <c r="AL29" i="42"/>
  <c r="AL55" i="46" s="1"/>
  <c r="AL60" i="24"/>
  <c r="AL75" i="37" s="1"/>
  <c r="AM87" i="42"/>
  <c r="AM32" i="22" s="1"/>
  <c r="AM30" i="44"/>
  <c r="AM58" i="44" s="1"/>
  <c r="AM91" i="44" s="1"/>
  <c r="AL53" i="46"/>
  <c r="AL68" i="42"/>
  <c r="AL71" i="42" s="1"/>
  <c r="AN72" i="42" s="1"/>
  <c r="AN42" i="37"/>
  <c r="AP17" i="41"/>
  <c r="AP17" i="44"/>
  <c r="AP16" i="42"/>
  <c r="AP39" i="42" s="1"/>
  <c r="AM41" i="24"/>
  <c r="AO17" i="24"/>
  <c r="AP16" i="37"/>
  <c r="AO16" i="16"/>
  <c r="AN102" i="23" l="1"/>
  <c r="AN103" i="23" s="1"/>
  <c r="AN135" i="13" s="1"/>
  <c r="AL66" i="46"/>
  <c r="AL72" i="37" s="1"/>
  <c r="AL59" i="46"/>
  <c r="AL69" i="37" s="1"/>
  <c r="AM103" i="23"/>
  <c r="AM135" i="13" s="1"/>
  <c r="AM134" i="13"/>
  <c r="AM156" i="13" s="1"/>
  <c r="AM170" i="13" s="1"/>
  <c r="AM215" i="13" s="1"/>
  <c r="AH218" i="13"/>
  <c r="AI213" i="13" s="1"/>
  <c r="AI216" i="13" s="1"/>
  <c r="AI217" i="13" s="1"/>
  <c r="AK138" i="13"/>
  <c r="AK160" i="13" s="1"/>
  <c r="AK167" i="13" s="1"/>
  <c r="AK182" i="13" s="1"/>
  <c r="AK139" i="13"/>
  <c r="AK161" i="13" s="1"/>
  <c r="AK168" i="13" s="1"/>
  <c r="AK193" i="13" s="1"/>
  <c r="AO100" i="23"/>
  <c r="AO132" i="13" s="1"/>
  <c r="AO154" i="13" s="1"/>
  <c r="AO99" i="23"/>
  <c r="AO102" i="23" s="1"/>
  <c r="AM167" i="13"/>
  <c r="AM182" i="13" s="1"/>
  <c r="AN168" i="13"/>
  <c r="AN193" i="13" s="1"/>
  <c r="AK171" i="13"/>
  <c r="AK273" i="13" s="1"/>
  <c r="AK310" i="13" s="1"/>
  <c r="BP19" i="9"/>
  <c r="BP18" i="9"/>
  <c r="BP16" i="9"/>
  <c r="AV78" i="41"/>
  <c r="AV80" i="41" s="1"/>
  <c r="AV81" i="41" s="1"/>
  <c r="AV22" i="22" s="1"/>
  <c r="AW72" i="41"/>
  <c r="AW76" i="41" s="1"/>
  <c r="AX206" i="23"/>
  <c r="AW211" i="23"/>
  <c r="BQ19" i="9" s="1"/>
  <c r="AN131" i="13"/>
  <c r="AN153" i="13" s="1"/>
  <c r="AA206" i="13"/>
  <c r="AA224" i="13" s="1"/>
  <c r="Z275" i="13"/>
  <c r="Z311" i="13" s="1"/>
  <c r="H81" i="9"/>
  <c r="J81" i="9" a="1"/>
  <c r="J81" i="9" s="1"/>
  <c r="AP94" i="23"/>
  <c r="AP95" i="23" s="1"/>
  <c r="AP97" i="23" s="1"/>
  <c r="AA222" i="13"/>
  <c r="AA196" i="13"/>
  <c r="AB191" i="13" s="1"/>
  <c r="AB194" i="13" s="1"/>
  <c r="AB195" i="13" s="1"/>
  <c r="G82" i="9"/>
  <c r="AN259" i="23"/>
  <c r="AM43" i="37"/>
  <c r="AL64" i="46"/>
  <c r="AL76" i="46" s="1"/>
  <c r="AL81" i="46"/>
  <c r="AL51" i="37" s="1"/>
  <c r="AO51" i="46"/>
  <c r="AO256" i="23"/>
  <c r="AO258" i="23" s="1"/>
  <c r="AM29" i="42"/>
  <c r="AM55" i="46" s="1"/>
  <c r="AM60" i="24"/>
  <c r="AM75" i="37" s="1"/>
  <c r="AN30" i="44"/>
  <c r="AN58" i="44" s="1"/>
  <c r="AN91" i="44" s="1"/>
  <c r="AN87" i="42"/>
  <c r="AN32" i="22" s="1"/>
  <c r="AL61" i="24"/>
  <c r="AL80" i="24" s="1"/>
  <c r="AL58" i="37" s="1"/>
  <c r="AM53" i="46"/>
  <c r="AM68" i="42"/>
  <c r="AM71" i="42" s="1"/>
  <c r="AO72" i="42" s="1"/>
  <c r="AP64" i="42"/>
  <c r="AP66" i="42" s="1"/>
  <c r="AP255" i="23"/>
  <c r="AP56" i="24" s="1"/>
  <c r="AP66" i="24" s="1"/>
  <c r="AL30" i="42"/>
  <c r="AL52" i="42" s="1"/>
  <c r="AL72" i="46"/>
  <c r="AL73" i="37" s="1"/>
  <c r="AN27" i="42"/>
  <c r="AN50" i="42" s="1"/>
  <c r="AN58" i="24"/>
  <c r="AQ16" i="46"/>
  <c r="AQ82" i="46" s="1"/>
  <c r="AK118" i="46"/>
  <c r="AO42" i="37"/>
  <c r="AQ17" i="44"/>
  <c r="AQ16" i="42"/>
  <c r="AQ39" i="42" s="1"/>
  <c r="AQ17" i="41"/>
  <c r="AN41" i="24"/>
  <c r="AP17" i="24"/>
  <c r="AP16" i="16"/>
  <c r="AQ16" i="37"/>
  <c r="AN134" i="13" l="1"/>
  <c r="AN156" i="13" s="1"/>
  <c r="AN170" i="13" s="1"/>
  <c r="AN215" i="13" s="1"/>
  <c r="AM66" i="46"/>
  <c r="AM72" i="37" s="1"/>
  <c r="AM59" i="46"/>
  <c r="AN157" i="13"/>
  <c r="AN171" i="13" s="1"/>
  <c r="AN273" i="13" s="1"/>
  <c r="AN310" i="13" s="1"/>
  <c r="AM157" i="13"/>
  <c r="AM171" i="13" s="1"/>
  <c r="AM273" i="13" s="1"/>
  <c r="AM310" i="13" s="1"/>
  <c r="AO103" i="23"/>
  <c r="AO134" i="13"/>
  <c r="AO156" i="13" s="1"/>
  <c r="AO170" i="13" s="1"/>
  <c r="AO215" i="13" s="1"/>
  <c r="AI218" i="13"/>
  <c r="AJ213" i="13" s="1"/>
  <c r="AJ216" i="13" s="1"/>
  <c r="AJ217" i="13" s="1"/>
  <c r="AP100" i="23"/>
  <c r="AP132" i="13" s="1"/>
  <c r="AP154" i="13" s="1"/>
  <c r="AP99" i="23"/>
  <c r="AP102" i="23" s="1"/>
  <c r="AN167" i="13"/>
  <c r="AN182" i="13" s="1"/>
  <c r="AO168" i="13"/>
  <c r="AO193" i="13" s="1"/>
  <c r="BQ18" i="9"/>
  <c r="BQ17" i="9"/>
  <c r="BQ16" i="9"/>
  <c r="AW78" i="41"/>
  <c r="AW80" i="41" s="1"/>
  <c r="AW81" i="41" s="1"/>
  <c r="AW22" i="22" s="1"/>
  <c r="AX72" i="41"/>
  <c r="AX76" i="41" s="1"/>
  <c r="AY206" i="23"/>
  <c r="AX211" i="23"/>
  <c r="BR18" i="9" s="1"/>
  <c r="AO131" i="13"/>
  <c r="AO153" i="13" s="1"/>
  <c r="AO135" i="13"/>
  <c r="AA207" i="13"/>
  <c r="AB202" i="13" s="1"/>
  <c r="AB205" i="13" s="1"/>
  <c r="AB206" i="13" s="1"/>
  <c r="AB224" i="13" s="1"/>
  <c r="AA226" i="13"/>
  <c r="AA275" i="13" s="1"/>
  <c r="AA311" i="13" s="1"/>
  <c r="H82" i="9"/>
  <c r="J82" i="9" a="1"/>
  <c r="J82" i="9" s="1"/>
  <c r="AQ94" i="23"/>
  <c r="AQ95" i="23" s="1"/>
  <c r="AQ97" i="23" s="1"/>
  <c r="AB223" i="13"/>
  <c r="AA185" i="13"/>
  <c r="AB180" i="13" s="1"/>
  <c r="AB183" i="13" s="1"/>
  <c r="AB184" i="13" s="1"/>
  <c r="G83" i="9"/>
  <c r="AO259" i="23"/>
  <c r="AN43" i="37"/>
  <c r="AM30" i="42"/>
  <c r="AM52" i="42" s="1"/>
  <c r="AM69" i="37"/>
  <c r="AM72" i="46"/>
  <c r="AM73" i="37" s="1"/>
  <c r="AO27" i="42"/>
  <c r="AO50" i="42" s="1"/>
  <c r="AO58" i="24"/>
  <c r="AO87" i="42"/>
  <c r="AO32" i="22" s="1"/>
  <c r="AO30" i="44"/>
  <c r="AO58" i="44" s="1"/>
  <c r="AO91" i="44" s="1"/>
  <c r="AQ64" i="42"/>
  <c r="AQ66" i="42" s="1"/>
  <c r="AQ255" i="23"/>
  <c r="AQ56" i="24" s="1"/>
  <c r="AQ66" i="24" s="1"/>
  <c r="AN29" i="42"/>
  <c r="AN55" i="46" s="1"/>
  <c r="AN60" i="24"/>
  <c r="AN75" i="37" s="1"/>
  <c r="AM61" i="24"/>
  <c r="AM80" i="24" s="1"/>
  <c r="AM58" i="37" s="1"/>
  <c r="AP51" i="46"/>
  <c r="AP256" i="23"/>
  <c r="AP258" i="23" s="1"/>
  <c r="AL118" i="46"/>
  <c r="AR16" i="46"/>
  <c r="AR82" i="46" s="1"/>
  <c r="AN53" i="46"/>
  <c r="AN68" i="42"/>
  <c r="AN71" i="42" s="1"/>
  <c r="AP72" i="42" s="1"/>
  <c r="AM64" i="46"/>
  <c r="AM76" i="46" s="1"/>
  <c r="AM81" i="46"/>
  <c r="AM51" i="37" s="1"/>
  <c r="AP42" i="37"/>
  <c r="AR17" i="44"/>
  <c r="AR16" i="42"/>
  <c r="AR39" i="42" s="1"/>
  <c r="AR17" i="41"/>
  <c r="AO41" i="24"/>
  <c r="AQ17" i="24"/>
  <c r="AR16" i="37"/>
  <c r="AQ16" i="16"/>
  <c r="AN66" i="46" l="1"/>
  <c r="AN72" i="37" s="1"/>
  <c r="AN59" i="46"/>
  <c r="AO157" i="13"/>
  <c r="AO171" i="13" s="1"/>
  <c r="AO273" i="13" s="1"/>
  <c r="AO310" i="13" s="1"/>
  <c r="AP103" i="23"/>
  <c r="AP134" i="13"/>
  <c r="AP156" i="13" s="1"/>
  <c r="AP170" i="13" s="1"/>
  <c r="AP215" i="13" s="1"/>
  <c r="AJ225" i="13"/>
  <c r="AI225" i="13"/>
  <c r="AQ100" i="23"/>
  <c r="AQ132" i="13" s="1"/>
  <c r="AQ154" i="13" s="1"/>
  <c r="AQ99" i="23"/>
  <c r="AO167" i="13"/>
  <c r="AO182" i="13" s="1"/>
  <c r="AP168" i="13"/>
  <c r="AP193" i="13" s="1"/>
  <c r="BR17" i="9"/>
  <c r="BR16" i="9"/>
  <c r="BR19" i="9"/>
  <c r="AX78" i="41"/>
  <c r="AX80" i="41" s="1"/>
  <c r="AX81" i="41" s="1"/>
  <c r="AX22" i="22" s="1"/>
  <c r="AY72" i="41"/>
  <c r="AY76" i="41" s="1"/>
  <c r="AZ206" i="23"/>
  <c r="AY211" i="23"/>
  <c r="BS19" i="9" s="1"/>
  <c r="AP131" i="13"/>
  <c r="AP153" i="13" s="1"/>
  <c r="AP135" i="13"/>
  <c r="H83" i="9"/>
  <c r="J83" i="9" a="1"/>
  <c r="J83" i="9" s="1"/>
  <c r="AR94" i="23"/>
  <c r="AR95" i="23" s="1"/>
  <c r="AR97" i="23" s="1"/>
  <c r="AB207" i="13"/>
  <c r="AC202" i="13" s="1"/>
  <c r="AC205" i="13" s="1"/>
  <c r="AC206" i="13" s="1"/>
  <c r="AB222" i="13"/>
  <c r="AB226" i="13" s="1"/>
  <c r="AB196" i="13"/>
  <c r="AC191" i="13" s="1"/>
  <c r="AC194" i="13" s="1"/>
  <c r="AC195" i="13" s="1"/>
  <c r="G84" i="9"/>
  <c r="AP259" i="23"/>
  <c r="AO43" i="37"/>
  <c r="AM118" i="46"/>
  <c r="AN64" i="46"/>
  <c r="AN76" i="46" s="1"/>
  <c r="AN81" i="46"/>
  <c r="AO53" i="46"/>
  <c r="AO68" i="42"/>
  <c r="AO71" i="42" s="1"/>
  <c r="AQ72" i="42" s="1"/>
  <c r="AO29" i="42"/>
  <c r="AO55" i="46" s="1"/>
  <c r="AO60" i="24"/>
  <c r="AO75" i="37" s="1"/>
  <c r="AP87" i="42"/>
  <c r="AP32" i="22" s="1"/>
  <c r="AP30" i="44"/>
  <c r="AP58" i="44" s="1"/>
  <c r="AP91" i="44" s="1"/>
  <c r="AP27" i="42"/>
  <c r="AP50" i="42" s="1"/>
  <c r="AP58" i="24"/>
  <c r="AN30" i="42"/>
  <c r="AN52" i="42" s="1"/>
  <c r="AQ51" i="46"/>
  <c r="AQ256" i="23"/>
  <c r="AQ258" i="23" s="1"/>
  <c r="AN69" i="37"/>
  <c r="AN72" i="46"/>
  <c r="AN73" i="37" s="1"/>
  <c r="AS16" i="46"/>
  <c r="AS82" i="46" s="1"/>
  <c r="AR64" i="42"/>
  <c r="AR66" i="42" s="1"/>
  <c r="AR255" i="23"/>
  <c r="AR56" i="24" s="1"/>
  <c r="AR66" i="24" s="1"/>
  <c r="AN61" i="24"/>
  <c r="AN80" i="24" s="1"/>
  <c r="AN58" i="37" s="1"/>
  <c r="AQ42" i="37"/>
  <c r="AS17" i="44"/>
  <c r="AS16" i="42"/>
  <c r="AS39" i="42" s="1"/>
  <c r="AS17" i="41"/>
  <c r="AP41" i="24"/>
  <c r="AR17" i="24"/>
  <c r="AR16" i="16"/>
  <c r="AS16" i="37"/>
  <c r="AQ102" i="23" l="1"/>
  <c r="AO66" i="46"/>
  <c r="AO72" i="37" s="1"/>
  <c r="AO59" i="46"/>
  <c r="AP157" i="13"/>
  <c r="AP171" i="13" s="1"/>
  <c r="AP273" i="13" s="1"/>
  <c r="AP310" i="13" s="1"/>
  <c r="AQ103" i="23"/>
  <c r="AQ134" i="13"/>
  <c r="AQ156" i="13" s="1"/>
  <c r="AQ170" i="13" s="1"/>
  <c r="AQ215" i="13" s="1"/>
  <c r="AJ218" i="13"/>
  <c r="AK213" i="13" s="1"/>
  <c r="AK216" i="13" s="1"/>
  <c r="AK217" i="13" s="1"/>
  <c r="AR100" i="23"/>
  <c r="AR132" i="13" s="1"/>
  <c r="AR154" i="13" s="1"/>
  <c r="AR99" i="23"/>
  <c r="AP167" i="13"/>
  <c r="AP182" i="13" s="1"/>
  <c r="AQ168" i="13"/>
  <c r="AQ193" i="13" s="1"/>
  <c r="BS17" i="9"/>
  <c r="BS18" i="9"/>
  <c r="BS16" i="9"/>
  <c r="AZ72" i="41"/>
  <c r="AZ76" i="41" s="1"/>
  <c r="AY78" i="41"/>
  <c r="AY80" i="41" s="1"/>
  <c r="AY81" i="41" s="1"/>
  <c r="AY22" i="22" s="1"/>
  <c r="BA206" i="23"/>
  <c r="AZ211" i="23"/>
  <c r="BT16" i="9" s="1"/>
  <c r="AQ131" i="13"/>
  <c r="AQ153" i="13" s="1"/>
  <c r="AQ135" i="13"/>
  <c r="AB275" i="13"/>
  <c r="AB311" i="13" s="1"/>
  <c r="H84" i="9"/>
  <c r="J84" i="9" a="1"/>
  <c r="J84" i="9" s="1"/>
  <c r="AS94" i="23"/>
  <c r="AS95" i="23" s="1"/>
  <c r="AS97" i="23" s="1"/>
  <c r="AB185" i="13"/>
  <c r="AC180" i="13" s="1"/>
  <c r="AC183" i="13" s="1"/>
  <c r="AC184" i="13" s="1"/>
  <c r="G85" i="9"/>
  <c r="AN51" i="37"/>
  <c r="AN118" i="46"/>
  <c r="AQ259" i="23"/>
  <c r="AP43" i="37"/>
  <c r="AO30" i="42"/>
  <c r="AO52" i="42" s="1"/>
  <c r="AQ30" i="44"/>
  <c r="AQ58" i="44" s="1"/>
  <c r="AQ91" i="44" s="1"/>
  <c r="AQ87" i="42"/>
  <c r="AQ32" i="22" s="1"/>
  <c r="AP29" i="42"/>
  <c r="AP55" i="46" s="1"/>
  <c r="AP60" i="24"/>
  <c r="AP75" i="37" s="1"/>
  <c r="AQ27" i="42"/>
  <c r="AQ50" i="42" s="1"/>
  <c r="AQ58" i="24"/>
  <c r="AO72" i="46"/>
  <c r="AO73" i="37" s="1"/>
  <c r="AO69" i="37"/>
  <c r="AR51" i="46"/>
  <c r="AR256" i="23"/>
  <c r="AR258" i="23" s="1"/>
  <c r="AP53" i="46"/>
  <c r="AP68" i="42"/>
  <c r="AP71" i="42" s="1"/>
  <c r="AR72" i="42" s="1"/>
  <c r="AS64" i="42"/>
  <c r="AS66" i="42" s="1"/>
  <c r="AS255" i="23"/>
  <c r="AS56" i="24" s="1"/>
  <c r="AS66" i="24" s="1"/>
  <c r="AO64" i="46"/>
  <c r="AO76" i="46" s="1"/>
  <c r="AO81" i="46"/>
  <c r="AO51" i="37" s="1"/>
  <c r="AO61" i="24"/>
  <c r="AO80" i="24" s="1"/>
  <c r="AO58" i="37" s="1"/>
  <c r="AT16" i="46"/>
  <c r="AT82" i="46" s="1"/>
  <c r="AR42" i="37"/>
  <c r="AT17" i="44"/>
  <c r="AT16" i="42"/>
  <c r="AT39" i="42" s="1"/>
  <c r="AT17" i="41"/>
  <c r="AQ41" i="24"/>
  <c r="AS17" i="24"/>
  <c r="AS16" i="16"/>
  <c r="AT16" i="37"/>
  <c r="AR102" i="23" l="1"/>
  <c r="AP66" i="46"/>
  <c r="AP72" i="37" s="1"/>
  <c r="AP59" i="46"/>
  <c r="AR103" i="23"/>
  <c r="AR134" i="13"/>
  <c r="AR156" i="13" s="1"/>
  <c r="AR170" i="13" s="1"/>
  <c r="AR215" i="13" s="1"/>
  <c r="AQ157" i="13"/>
  <c r="AQ171" i="13" s="1"/>
  <c r="AQ273" i="13" s="1"/>
  <c r="AQ310" i="13" s="1"/>
  <c r="AK225" i="13"/>
  <c r="AK218" i="13"/>
  <c r="AL213" i="13" s="1"/>
  <c r="AL216" i="13" s="1"/>
  <c r="AL217" i="13" s="1"/>
  <c r="AS100" i="23"/>
  <c r="AS132" i="13" s="1"/>
  <c r="AS154" i="13" s="1"/>
  <c r="AS99" i="23"/>
  <c r="AQ167" i="13"/>
  <c r="AQ182" i="13" s="1"/>
  <c r="AR168" i="13"/>
  <c r="AR193" i="13" s="1"/>
  <c r="BT17" i="9"/>
  <c r="BT18" i="9"/>
  <c r="BT19" i="9"/>
  <c r="BA72" i="41"/>
  <c r="BA76" i="41" s="1"/>
  <c r="AZ78" i="41"/>
  <c r="AZ80" i="41" s="1"/>
  <c r="AZ81" i="41" s="1"/>
  <c r="AZ22" i="22" s="1"/>
  <c r="BB206" i="23"/>
  <c r="BA211" i="23"/>
  <c r="BU16" i="9" s="1"/>
  <c r="AR131" i="13"/>
  <c r="AR153" i="13" s="1"/>
  <c r="AR135" i="13"/>
  <c r="AC222" i="13"/>
  <c r="AC223" i="13"/>
  <c r="AC207" i="13"/>
  <c r="AD202" i="13" s="1"/>
  <c r="AD205" i="13" s="1"/>
  <c r="AD206" i="13" s="1"/>
  <c r="AC224" i="13"/>
  <c r="H85" i="9"/>
  <c r="J85" i="9" a="1"/>
  <c r="J85" i="9" s="1"/>
  <c r="AT94" i="23"/>
  <c r="AT95" i="23" s="1"/>
  <c r="AT97" i="23" s="1"/>
  <c r="AC196" i="13"/>
  <c r="AD191" i="13" s="1"/>
  <c r="AD194" i="13" s="1"/>
  <c r="AD195" i="13" s="1"/>
  <c r="G86" i="9"/>
  <c r="AR259" i="23"/>
  <c r="AQ43" i="37"/>
  <c r="AP30" i="42"/>
  <c r="AP52" i="42" s="1"/>
  <c r="AQ29" i="42"/>
  <c r="AQ55" i="46" s="1"/>
  <c r="AQ60" i="24"/>
  <c r="AQ75" i="37" s="1"/>
  <c r="AO118" i="46"/>
  <c r="AP61" i="24"/>
  <c r="AP80" i="24" s="1"/>
  <c r="AP58" i="37" s="1"/>
  <c r="AS51" i="46"/>
  <c r="AS256" i="23"/>
  <c r="AS258" i="23" s="1"/>
  <c r="AR27" i="42"/>
  <c r="AR50" i="42" s="1"/>
  <c r="AR58" i="24"/>
  <c r="AQ53" i="46"/>
  <c r="AQ68" i="42"/>
  <c r="AQ71" i="42" s="1"/>
  <c r="AS72" i="42" s="1"/>
  <c r="AT64" i="42"/>
  <c r="AT66" i="42" s="1"/>
  <c r="AT255" i="23"/>
  <c r="AT56" i="24" s="1"/>
  <c r="AT66" i="24" s="1"/>
  <c r="AR30" i="44"/>
  <c r="AR58" i="44" s="1"/>
  <c r="AR91" i="44" s="1"/>
  <c r="AR87" i="42"/>
  <c r="AR32" i="22" s="1"/>
  <c r="AP64" i="46"/>
  <c r="AP76" i="46" s="1"/>
  <c r="AP81" i="46"/>
  <c r="AP51" i="37" s="1"/>
  <c r="AP72" i="46"/>
  <c r="AP73" i="37" s="1"/>
  <c r="AP69" i="37"/>
  <c r="AU16" i="46"/>
  <c r="AU82" i="46" s="1"/>
  <c r="AS42" i="37"/>
  <c r="AU17" i="44"/>
  <c r="AU17" i="41"/>
  <c r="AU16" i="42"/>
  <c r="AU39" i="42" s="1"/>
  <c r="AR41" i="24"/>
  <c r="AT17" i="24"/>
  <c r="AT16" i="16"/>
  <c r="AU16" i="37"/>
  <c r="AQ66" i="46" l="1"/>
  <c r="AQ72" i="37" s="1"/>
  <c r="AQ59" i="46"/>
  <c r="AR157" i="13"/>
  <c r="AR171" i="13" s="1"/>
  <c r="AR273" i="13" s="1"/>
  <c r="AR310" i="13" s="1"/>
  <c r="AS102" i="23"/>
  <c r="AL225" i="13"/>
  <c r="AL218" i="13"/>
  <c r="AM213" i="13" s="1"/>
  <c r="AM216" i="13" s="1"/>
  <c r="AM217" i="13" s="1"/>
  <c r="AT100" i="23"/>
  <c r="AT132" i="13" s="1"/>
  <c r="AT154" i="13" s="1"/>
  <c r="AT99" i="23"/>
  <c r="AR167" i="13"/>
  <c r="AR182" i="13" s="1"/>
  <c r="AS168" i="13"/>
  <c r="AS193" i="13" s="1"/>
  <c r="BU17" i="9"/>
  <c r="BU18" i="9"/>
  <c r="BB72" i="41"/>
  <c r="BB76" i="41" s="1"/>
  <c r="BA78" i="41"/>
  <c r="BA80" i="41" s="1"/>
  <c r="BA81" i="41" s="1"/>
  <c r="BA22" i="22" s="1"/>
  <c r="BU19" i="9"/>
  <c r="BC206" i="23"/>
  <c r="BB211" i="23"/>
  <c r="BV16" i="9" s="1"/>
  <c r="AS131" i="13"/>
  <c r="AS153" i="13" s="1"/>
  <c r="AC185" i="13"/>
  <c r="AC226" i="13"/>
  <c r="AC275" i="13" s="1"/>
  <c r="AC311" i="13" s="1"/>
  <c r="AD224" i="13"/>
  <c r="H86" i="9"/>
  <c r="J86" i="9" a="1"/>
  <c r="J86" i="9" s="1"/>
  <c r="AU94" i="23"/>
  <c r="AU95" i="23" s="1"/>
  <c r="AU97" i="23" s="1"/>
  <c r="AD207" i="13"/>
  <c r="AE202" i="13" s="1"/>
  <c r="AE205" i="13" s="1"/>
  <c r="AE206" i="13" s="1"/>
  <c r="G87" i="9"/>
  <c r="AS259" i="23"/>
  <c r="AR43" i="37"/>
  <c r="AQ61" i="24"/>
  <c r="AQ80" i="24" s="1"/>
  <c r="AQ58" i="37" s="1"/>
  <c r="AQ30" i="42"/>
  <c r="AQ52" i="42" s="1"/>
  <c r="AQ72" i="46"/>
  <c r="AQ73" i="37" s="1"/>
  <c r="AQ69" i="37"/>
  <c r="AR29" i="42"/>
  <c r="AR55" i="46" s="1"/>
  <c r="AR60" i="24"/>
  <c r="AR75" i="37" s="1"/>
  <c r="AV16" i="46"/>
  <c r="AV82" i="46" s="1"/>
  <c r="AU64" i="42"/>
  <c r="AU66" i="42" s="1"/>
  <c r="AU255" i="23"/>
  <c r="AU56" i="24" s="1"/>
  <c r="AU66" i="24" s="1"/>
  <c r="AR53" i="46"/>
  <c r="AR68" i="42"/>
  <c r="AR71" i="42" s="1"/>
  <c r="AT72" i="42" s="1"/>
  <c r="AT51" i="46"/>
  <c r="AT256" i="23"/>
  <c r="AT258" i="23" s="1"/>
  <c r="AS27" i="42"/>
  <c r="AS50" i="42" s="1"/>
  <c r="AS58" i="24"/>
  <c r="AS30" i="44"/>
  <c r="AS58" i="44" s="1"/>
  <c r="AS91" i="44" s="1"/>
  <c r="AS87" i="42"/>
  <c r="AS32" i="22" s="1"/>
  <c r="AQ64" i="46"/>
  <c r="AQ76" i="46" s="1"/>
  <c r="AQ81" i="46"/>
  <c r="AQ51" i="37" s="1"/>
  <c r="AP118" i="46"/>
  <c r="AT42" i="37"/>
  <c r="AV17" i="44"/>
  <c r="AV17" i="41"/>
  <c r="AV16" i="42"/>
  <c r="AV39" i="42" s="1"/>
  <c r="AS41" i="24"/>
  <c r="AU17" i="24"/>
  <c r="AU16" i="16"/>
  <c r="AV16" i="37"/>
  <c r="AR66" i="46" l="1"/>
  <c r="AR72" i="37" s="1"/>
  <c r="AR59" i="46"/>
  <c r="AT102" i="23"/>
  <c r="AS103" i="23"/>
  <c r="AS135" i="13" s="1"/>
  <c r="AS134" i="13"/>
  <c r="AS156" i="13" s="1"/>
  <c r="AS170" i="13" s="1"/>
  <c r="AS215" i="13" s="1"/>
  <c r="AM225" i="13"/>
  <c r="AU100" i="23"/>
  <c r="AU132" i="13" s="1"/>
  <c r="AU154" i="13" s="1"/>
  <c r="AU99" i="23"/>
  <c r="AS167" i="13"/>
  <c r="AS182" i="13" s="1"/>
  <c r="AT168" i="13"/>
  <c r="AT193" i="13" s="1"/>
  <c r="BC72" i="41"/>
  <c r="BC76" i="41" s="1"/>
  <c r="BB78" i="41"/>
  <c r="BB80" i="41" s="1"/>
  <c r="BB81" i="41" s="1"/>
  <c r="BB22" i="22" s="1"/>
  <c r="BV17" i="9"/>
  <c r="BV18" i="9"/>
  <c r="BV19" i="9"/>
  <c r="BD206" i="23"/>
  <c r="BC211" i="23"/>
  <c r="BW19" i="9" s="1"/>
  <c r="AT131" i="13"/>
  <c r="AT153" i="13" s="1"/>
  <c r="AD180" i="13"/>
  <c r="AD223" i="13"/>
  <c r="H87" i="9"/>
  <c r="J87" i="9" a="1"/>
  <c r="J87" i="9" s="1"/>
  <c r="AV94" i="23"/>
  <c r="AV95" i="23" s="1"/>
  <c r="AV97" i="23" s="1"/>
  <c r="AD196" i="13"/>
  <c r="AE191" i="13" s="1"/>
  <c r="AE194" i="13" s="1"/>
  <c r="AE195" i="13" s="1"/>
  <c r="G88" i="9"/>
  <c r="AT259" i="23"/>
  <c r="AS43" i="37"/>
  <c r="AR30" i="42"/>
  <c r="AR52" i="42" s="1"/>
  <c r="AV64" i="42"/>
  <c r="AV66" i="42" s="1"/>
  <c r="AV255" i="23"/>
  <c r="AV56" i="24" s="1"/>
  <c r="AV66" i="24" s="1"/>
  <c r="AR69" i="37"/>
  <c r="AR72" i="46"/>
  <c r="AR73" i="37" s="1"/>
  <c r="AW16" i="46"/>
  <c r="AW82" i="46" s="1"/>
  <c r="AS29" i="42"/>
  <c r="AS55" i="46" s="1"/>
  <c r="AS60" i="24"/>
  <c r="AS75" i="37" s="1"/>
  <c r="AR64" i="46"/>
  <c r="AR76" i="46" s="1"/>
  <c r="AR81" i="46"/>
  <c r="AR51" i="37" s="1"/>
  <c r="AS53" i="46"/>
  <c r="AS68" i="42"/>
  <c r="AS71" i="42" s="1"/>
  <c r="AU72" i="42" s="1"/>
  <c r="AR61" i="24"/>
  <c r="AR80" i="24" s="1"/>
  <c r="AR58" i="37" s="1"/>
  <c r="AT27" i="42"/>
  <c r="AT50" i="42" s="1"/>
  <c r="AT58" i="24"/>
  <c r="AU51" i="46"/>
  <c r="AU256" i="23"/>
  <c r="AU258" i="23" s="1"/>
  <c r="AQ118" i="46"/>
  <c r="AT87" i="42"/>
  <c r="AT32" i="22" s="1"/>
  <c r="AT30" i="44"/>
  <c r="AT58" i="44" s="1"/>
  <c r="AT91" i="44" s="1"/>
  <c r="AU42" i="37"/>
  <c r="AW17" i="41"/>
  <c r="AW17" i="44"/>
  <c r="AW16" i="42"/>
  <c r="AW39" i="42" s="1"/>
  <c r="AT41" i="24"/>
  <c r="AV17" i="24"/>
  <c r="AV16" i="16"/>
  <c r="AW16" i="37"/>
  <c r="AU102" i="23" l="1"/>
  <c r="AU103" i="23" s="1"/>
  <c r="AU135" i="13" s="1"/>
  <c r="AS66" i="46"/>
  <c r="AS72" i="37" s="1"/>
  <c r="AS59" i="46"/>
  <c r="AS157" i="13"/>
  <c r="AS171" i="13" s="1"/>
  <c r="AS273" i="13" s="1"/>
  <c r="AS310" i="13" s="1"/>
  <c r="AT103" i="23"/>
  <c r="AT135" i="13" s="1"/>
  <c r="AT134" i="13"/>
  <c r="AT156" i="13" s="1"/>
  <c r="AT170" i="13" s="1"/>
  <c r="AT215" i="13" s="1"/>
  <c r="AM218" i="13"/>
  <c r="AN213" i="13" s="1"/>
  <c r="AN216" i="13" s="1"/>
  <c r="AV100" i="23"/>
  <c r="AV132" i="13" s="1"/>
  <c r="AV154" i="13" s="1"/>
  <c r="AV99" i="23"/>
  <c r="AT167" i="13"/>
  <c r="AT182" i="13" s="1"/>
  <c r="AU168" i="13"/>
  <c r="AU193" i="13" s="1"/>
  <c r="BC78" i="41"/>
  <c r="BC80" i="41" s="1"/>
  <c r="BC81" i="41" s="1"/>
  <c r="BC22" i="22" s="1"/>
  <c r="BD72" i="41"/>
  <c r="BD76" i="41" s="1"/>
  <c r="BW17" i="9"/>
  <c r="BW18" i="9"/>
  <c r="BW16" i="9"/>
  <c r="BE206" i="23"/>
  <c r="BD211" i="23"/>
  <c r="BX19" i="9" s="1"/>
  <c r="AU131" i="13"/>
  <c r="AU153" i="13" s="1"/>
  <c r="AD183" i="13"/>
  <c r="AE224" i="13"/>
  <c r="H88" i="9"/>
  <c r="J88" i="9" a="1"/>
  <c r="J88" i="9" s="1"/>
  <c r="AW94" i="23"/>
  <c r="AW95" i="23" s="1"/>
  <c r="AW97" i="23" s="1"/>
  <c r="AE207" i="13"/>
  <c r="AF202" i="13" s="1"/>
  <c r="AF205" i="13" s="1"/>
  <c r="AF206" i="13" s="1"/>
  <c r="G89" i="9"/>
  <c r="AU259" i="23"/>
  <c r="AT43" i="37"/>
  <c r="AS30" i="42"/>
  <c r="AS52" i="42" s="1"/>
  <c r="AX16" i="46"/>
  <c r="AX82" i="46" s="1"/>
  <c r="AS72" i="46"/>
  <c r="AS73" i="37" s="1"/>
  <c r="AS69" i="37"/>
  <c r="AR118" i="46"/>
  <c r="AT53" i="46"/>
  <c r="AT68" i="42"/>
  <c r="AT71" i="42" s="1"/>
  <c r="AV72" i="42" s="1"/>
  <c r="AT29" i="42"/>
  <c r="AT55" i="46" s="1"/>
  <c r="AT60" i="24"/>
  <c r="AT75" i="37" s="1"/>
  <c r="AS61" i="24"/>
  <c r="AS80" i="24" s="1"/>
  <c r="AS58" i="37" s="1"/>
  <c r="AS64" i="46"/>
  <c r="AS76" i="46" s="1"/>
  <c r="AS81" i="46"/>
  <c r="AS51" i="37" s="1"/>
  <c r="AV51" i="46"/>
  <c r="AV256" i="23"/>
  <c r="AV258" i="23" s="1"/>
  <c r="AU27" i="42"/>
  <c r="AU50" i="42" s="1"/>
  <c r="AU58" i="24"/>
  <c r="AU30" i="44"/>
  <c r="AU58" i="44" s="1"/>
  <c r="AU91" i="44" s="1"/>
  <c r="AU87" i="42"/>
  <c r="AU32" i="22" s="1"/>
  <c r="AW64" i="42"/>
  <c r="AW66" i="42" s="1"/>
  <c r="AW255" i="23"/>
  <c r="AW56" i="24" s="1"/>
  <c r="AW66" i="24" s="1"/>
  <c r="AV42" i="37"/>
  <c r="AX17" i="41"/>
  <c r="AX17" i="44"/>
  <c r="AX16" i="42"/>
  <c r="AX39" i="42" s="1"/>
  <c r="AU41" i="24"/>
  <c r="AW17" i="24"/>
  <c r="AX16" i="37"/>
  <c r="AW16" i="16"/>
  <c r="AU134" i="13" l="1"/>
  <c r="AU156" i="13" s="1"/>
  <c r="AU170" i="13" s="1"/>
  <c r="AU215" i="13" s="1"/>
  <c r="AT66" i="46"/>
  <c r="AT72" i="37" s="1"/>
  <c r="AT59" i="46"/>
  <c r="AU157" i="13"/>
  <c r="AU171" i="13" s="1"/>
  <c r="AU273" i="13" s="1"/>
  <c r="AU310" i="13" s="1"/>
  <c r="AV102" i="23"/>
  <c r="AT157" i="13"/>
  <c r="AT171" i="13" s="1"/>
  <c r="AT273" i="13" s="1"/>
  <c r="AT310" i="13" s="1"/>
  <c r="AN217" i="13"/>
  <c r="AN218" i="13" s="1"/>
  <c r="AO213" i="13" s="1"/>
  <c r="AO216" i="13" s="1"/>
  <c r="AO217" i="13" s="1"/>
  <c r="AO225" i="13" s="1"/>
  <c r="AW100" i="23"/>
  <c r="AW132" i="13" s="1"/>
  <c r="AW154" i="13" s="1"/>
  <c r="AW99" i="23"/>
  <c r="AU167" i="13"/>
  <c r="AU182" i="13" s="1"/>
  <c r="AV168" i="13"/>
  <c r="AV193" i="13" s="1"/>
  <c r="BD78" i="41"/>
  <c r="BD80" i="41" s="1"/>
  <c r="BD81" i="41" s="1"/>
  <c r="BD22" i="22" s="1"/>
  <c r="BE72" i="41"/>
  <c r="BE76" i="41" s="1"/>
  <c r="BX17" i="9"/>
  <c r="BX18" i="9"/>
  <c r="BX16" i="9"/>
  <c r="BF206" i="23"/>
  <c r="BE211" i="23"/>
  <c r="BY18" i="9" s="1"/>
  <c r="AV131" i="13"/>
  <c r="AV153" i="13" s="1"/>
  <c r="AD184" i="13"/>
  <c r="AE223" i="13"/>
  <c r="H89" i="9"/>
  <c r="J89" i="9" a="1"/>
  <c r="J89" i="9" s="1"/>
  <c r="AX94" i="23"/>
  <c r="AX95" i="23" s="1"/>
  <c r="AX97" i="23" s="1"/>
  <c r="AE196" i="13"/>
  <c r="AF191" i="13" s="1"/>
  <c r="AF194" i="13" s="1"/>
  <c r="AF195" i="13" s="1"/>
  <c r="G90" i="9"/>
  <c r="AV259" i="23"/>
  <c r="AU43" i="37"/>
  <c r="AT61" i="24"/>
  <c r="AT80" i="24" s="1"/>
  <c r="AT58" i="37" s="1"/>
  <c r="AY16" i="46"/>
  <c r="AY82" i="46" s="1"/>
  <c r="AV27" i="42"/>
  <c r="AV50" i="42" s="1"/>
  <c r="AV58" i="24"/>
  <c r="AW51" i="46"/>
  <c r="AW256" i="23"/>
  <c r="AW258" i="23" s="1"/>
  <c r="AT64" i="46"/>
  <c r="AT76" i="46" s="1"/>
  <c r="AT81" i="46"/>
  <c r="AT51" i="37" s="1"/>
  <c r="AU29" i="42"/>
  <c r="AU55" i="46" s="1"/>
  <c r="AU60" i="24"/>
  <c r="AU75" i="37" s="1"/>
  <c r="AS118" i="46"/>
  <c r="AV30" i="44"/>
  <c r="AV58" i="44" s="1"/>
  <c r="AV91" i="44" s="1"/>
  <c r="AV87" i="42"/>
  <c r="AV32" i="22" s="1"/>
  <c r="AT30" i="42"/>
  <c r="AT52" i="42" s="1"/>
  <c r="AT69" i="37"/>
  <c r="AT72" i="46"/>
  <c r="AT73" i="37" s="1"/>
  <c r="AX64" i="42"/>
  <c r="AX66" i="42" s="1"/>
  <c r="AX255" i="23"/>
  <c r="AX56" i="24" s="1"/>
  <c r="AX66" i="24" s="1"/>
  <c r="AU53" i="46"/>
  <c r="AU68" i="42"/>
  <c r="AU71" i="42" s="1"/>
  <c r="AW72" i="42" s="1"/>
  <c r="AW42" i="37"/>
  <c r="AY17" i="44"/>
  <c r="AY16" i="42"/>
  <c r="AY39" i="42" s="1"/>
  <c r="AY17" i="41"/>
  <c r="AV41" i="24"/>
  <c r="AX17" i="24"/>
  <c r="AY16" i="37"/>
  <c r="AX16" i="16"/>
  <c r="AW102" i="23" l="1"/>
  <c r="AU66" i="46"/>
  <c r="AU72" i="37" s="1"/>
  <c r="AU59" i="46"/>
  <c r="AW103" i="23"/>
  <c r="AW135" i="13" s="1"/>
  <c r="AW134" i="13"/>
  <c r="AW156" i="13" s="1"/>
  <c r="AW170" i="13" s="1"/>
  <c r="AW215" i="13" s="1"/>
  <c r="AO218" i="13"/>
  <c r="AP213" i="13" s="1"/>
  <c r="AP216" i="13" s="1"/>
  <c r="AP217" i="13" s="1"/>
  <c r="AP218" i="13" s="1"/>
  <c r="AQ213" i="13" s="1"/>
  <c r="AQ216" i="13" s="1"/>
  <c r="AQ217" i="13" s="1"/>
  <c r="AV103" i="23"/>
  <c r="AV135" i="13" s="1"/>
  <c r="AV134" i="13"/>
  <c r="AV156" i="13" s="1"/>
  <c r="AV170" i="13" s="1"/>
  <c r="AV215" i="13" s="1"/>
  <c r="AN225" i="13"/>
  <c r="AX100" i="23"/>
  <c r="AX132" i="13" s="1"/>
  <c r="AX154" i="13" s="1"/>
  <c r="AX99" i="23"/>
  <c r="AV167" i="13"/>
  <c r="AV182" i="13" s="1"/>
  <c r="AW168" i="13"/>
  <c r="AW193" i="13" s="1"/>
  <c r="BE78" i="41"/>
  <c r="BE80" i="41" s="1"/>
  <c r="BE81" i="41" s="1"/>
  <c r="BE22" i="22" s="1"/>
  <c r="BF72" i="41"/>
  <c r="BF76" i="41" s="1"/>
  <c r="BY17" i="9"/>
  <c r="BY16" i="9"/>
  <c r="BY19" i="9"/>
  <c r="AD185" i="13"/>
  <c r="AE180" i="13" s="1"/>
  <c r="BG206" i="23"/>
  <c r="BF211" i="23"/>
  <c r="BZ16" i="9" s="1"/>
  <c r="AW131" i="13"/>
  <c r="AW153" i="13" s="1"/>
  <c r="AD222" i="13"/>
  <c r="AD226" i="13" s="1"/>
  <c r="AD275" i="13" s="1"/>
  <c r="AD311" i="13" s="1"/>
  <c r="AF224" i="13"/>
  <c r="H90" i="9"/>
  <c r="J90" i="9" a="1"/>
  <c r="J90" i="9" s="1"/>
  <c r="AY94" i="23"/>
  <c r="AY95" i="23" s="1"/>
  <c r="AY97" i="23" s="1"/>
  <c r="AF207" i="13"/>
  <c r="AG202" i="13" s="1"/>
  <c r="AG205" i="13" s="1"/>
  <c r="G91" i="9"/>
  <c r="AW259" i="23"/>
  <c r="AV43" i="37"/>
  <c r="AU30" i="42"/>
  <c r="AU52" i="42" s="1"/>
  <c r="AU61" i="24"/>
  <c r="AU80" i="24" s="1"/>
  <c r="AU58" i="37" s="1"/>
  <c r="AW27" i="42"/>
  <c r="AW50" i="42" s="1"/>
  <c r="AW58" i="24"/>
  <c r="AW30" i="44"/>
  <c r="AW58" i="44" s="1"/>
  <c r="AW91" i="44" s="1"/>
  <c r="AW87" i="42"/>
  <c r="AW32" i="22" s="1"/>
  <c r="AV29" i="42"/>
  <c r="AV55" i="46" s="1"/>
  <c r="AV60" i="24"/>
  <c r="AV75" i="37" s="1"/>
  <c r="AU64" i="46"/>
  <c r="AU76" i="46" s="1"/>
  <c r="AU81" i="46"/>
  <c r="AU51" i="37" s="1"/>
  <c r="AU69" i="37"/>
  <c r="AU72" i="46"/>
  <c r="AU73" i="37" s="1"/>
  <c r="AV53" i="46"/>
  <c r="AV68" i="42"/>
  <c r="AV71" i="42" s="1"/>
  <c r="AX72" i="42" s="1"/>
  <c r="AX51" i="46"/>
  <c r="AX256" i="23"/>
  <c r="AX258" i="23" s="1"/>
  <c r="AT118" i="46"/>
  <c r="AY64" i="42"/>
  <c r="AY66" i="42" s="1"/>
  <c r="AY255" i="23"/>
  <c r="AY56" i="24" s="1"/>
  <c r="AY66" i="24" s="1"/>
  <c r="AZ16" i="46"/>
  <c r="AZ82" i="46" s="1"/>
  <c r="AX42" i="37"/>
  <c r="AZ17" i="44"/>
  <c r="AZ16" i="42"/>
  <c r="AZ39" i="42" s="1"/>
  <c r="AZ17" i="41"/>
  <c r="AW41" i="24"/>
  <c r="AY17" i="24"/>
  <c r="AZ16" i="37"/>
  <c r="AY16" i="16"/>
  <c r="AV66" i="46" l="1"/>
  <c r="AV72" i="37" s="1"/>
  <c r="AV59" i="46"/>
  <c r="AX102" i="23"/>
  <c r="AP225" i="13"/>
  <c r="AW157" i="13"/>
  <c r="AW171" i="13" s="1"/>
  <c r="AW273" i="13" s="1"/>
  <c r="AW310" i="13" s="1"/>
  <c r="AX103" i="23"/>
  <c r="AX134" i="13"/>
  <c r="AX156" i="13" s="1"/>
  <c r="AX170" i="13" s="1"/>
  <c r="AX215" i="13" s="1"/>
  <c r="AV157" i="13"/>
  <c r="AV171" i="13" s="1"/>
  <c r="AV273" i="13" s="1"/>
  <c r="AV310" i="13" s="1"/>
  <c r="AQ225" i="13"/>
  <c r="AY100" i="23"/>
  <c r="AY132" i="13" s="1"/>
  <c r="AY154" i="13" s="1"/>
  <c r="AY99" i="23"/>
  <c r="AY102" i="23" s="1"/>
  <c r="AW167" i="13"/>
  <c r="AW182" i="13" s="1"/>
  <c r="AX168" i="13"/>
  <c r="AX193" i="13" s="1"/>
  <c r="BG72" i="41"/>
  <c r="BG76" i="41" s="1"/>
  <c r="BF78" i="41"/>
  <c r="BF80" i="41" s="1"/>
  <c r="BF81" i="41" s="1"/>
  <c r="BF22" i="22" s="1"/>
  <c r="BZ18" i="9"/>
  <c r="BZ17" i="9"/>
  <c r="BZ19" i="9"/>
  <c r="BH206" i="23"/>
  <c r="BG211" i="23"/>
  <c r="CA16" i="9" s="1"/>
  <c r="AX131" i="13"/>
  <c r="AX153" i="13" s="1"/>
  <c r="AX135" i="13"/>
  <c r="AE183" i="13"/>
  <c r="AF223" i="13"/>
  <c r="AG206" i="13"/>
  <c r="H91" i="9"/>
  <c r="J91" i="9" a="1"/>
  <c r="J91" i="9" s="1"/>
  <c r="AZ94" i="23"/>
  <c r="AZ95" i="23" s="1"/>
  <c r="AZ97" i="23" s="1"/>
  <c r="AQ218" i="13"/>
  <c r="AR213" i="13" s="1"/>
  <c r="AR216" i="13" s="1"/>
  <c r="AR217" i="13" s="1"/>
  <c r="AF196" i="13"/>
  <c r="AG191" i="13" s="1"/>
  <c r="AG194" i="13" s="1"/>
  <c r="G92" i="9"/>
  <c r="AX259" i="23"/>
  <c r="AW43" i="37"/>
  <c r="AV61" i="24"/>
  <c r="AV80" i="24" s="1"/>
  <c r="AV58" i="37" s="1"/>
  <c r="AV64" i="46"/>
  <c r="AV76" i="46" s="1"/>
  <c r="AV81" i="46"/>
  <c r="AV51" i="37" s="1"/>
  <c r="AX27" i="42"/>
  <c r="AX50" i="42" s="1"/>
  <c r="AX58" i="24"/>
  <c r="AZ64" i="42"/>
  <c r="AZ66" i="42" s="1"/>
  <c r="AZ255" i="23"/>
  <c r="AZ56" i="24" s="1"/>
  <c r="AZ66" i="24" s="1"/>
  <c r="AU118" i="46"/>
  <c r="AW29" i="42"/>
  <c r="AW55" i="46" s="1"/>
  <c r="AW60" i="24"/>
  <c r="AW75" i="37" s="1"/>
  <c r="AY51" i="46"/>
  <c r="AY256" i="23"/>
  <c r="AY258" i="23" s="1"/>
  <c r="AX30" i="44"/>
  <c r="AX58" i="44" s="1"/>
  <c r="AX91" i="44" s="1"/>
  <c r="AX87" i="42"/>
  <c r="AX32" i="22" s="1"/>
  <c r="AW53" i="46"/>
  <c r="AW68" i="42"/>
  <c r="AW71" i="42" s="1"/>
  <c r="AY72" i="42" s="1"/>
  <c r="AV72" i="46"/>
  <c r="AV73" i="37" s="1"/>
  <c r="AV69" i="37"/>
  <c r="BA16" i="46"/>
  <c r="BA82" i="46" s="1"/>
  <c r="AV30" i="42"/>
  <c r="AV52" i="42" s="1"/>
  <c r="AY42" i="37"/>
  <c r="BA17" i="44"/>
  <c r="BA16" i="42"/>
  <c r="BA39" i="42" s="1"/>
  <c r="BA17" i="41"/>
  <c r="AX41" i="24"/>
  <c r="AZ17" i="24"/>
  <c r="AZ16" i="16"/>
  <c r="BA16" i="37"/>
  <c r="AW66" i="46" l="1"/>
  <c r="AW72" i="37" s="1"/>
  <c r="AW59" i="46"/>
  <c r="AX157" i="13"/>
  <c r="AX171" i="13" s="1"/>
  <c r="AX273" i="13" s="1"/>
  <c r="AX310" i="13" s="1"/>
  <c r="AY103" i="23"/>
  <c r="AY134" i="13"/>
  <c r="AY156" i="13" s="1"/>
  <c r="AY170" i="13" s="1"/>
  <c r="AY215" i="13" s="1"/>
  <c r="AR225" i="13"/>
  <c r="AZ99" i="23"/>
  <c r="AZ100" i="23"/>
  <c r="AZ132" i="13" s="1"/>
  <c r="AZ154" i="13" s="1"/>
  <c r="AX167" i="13"/>
  <c r="AX182" i="13" s="1"/>
  <c r="AY168" i="13"/>
  <c r="AY193" i="13" s="1"/>
  <c r="CA18" i="9"/>
  <c r="CA19" i="9"/>
  <c r="BH72" i="41"/>
  <c r="BH76" i="41" s="1"/>
  <c r="BG78" i="41"/>
  <c r="BG80" i="41" s="1"/>
  <c r="BG81" i="41" s="1"/>
  <c r="BG22" i="22" s="1"/>
  <c r="CA17" i="9"/>
  <c r="BI206" i="23"/>
  <c r="BH211" i="23"/>
  <c r="CB16" i="9" s="1"/>
  <c r="AY131" i="13"/>
  <c r="AY153" i="13" s="1"/>
  <c r="AY135" i="13"/>
  <c r="AY157" i="13" s="1"/>
  <c r="AG224" i="13"/>
  <c r="AE184" i="13"/>
  <c r="AG195" i="13"/>
  <c r="H92" i="9"/>
  <c r="J92" i="9" a="1"/>
  <c r="J92" i="9" s="1"/>
  <c r="BA94" i="23"/>
  <c r="BA95" i="23" s="1"/>
  <c r="BA97" i="23" s="1"/>
  <c r="AR218" i="13"/>
  <c r="AS213" i="13" s="1"/>
  <c r="AS216" i="13" s="1"/>
  <c r="AS217" i="13" s="1"/>
  <c r="AG207" i="13"/>
  <c r="AH202" i="13" s="1"/>
  <c r="AH205" i="13" s="1"/>
  <c r="AH206" i="13" s="1"/>
  <c r="G93" i="9"/>
  <c r="AY259" i="23"/>
  <c r="AX43" i="37"/>
  <c r="AW30" i="42"/>
  <c r="AW52" i="42" s="1"/>
  <c r="AW64" i="46"/>
  <c r="AW76" i="46" s="1"/>
  <c r="AW81" i="46"/>
  <c r="AW51" i="37" s="1"/>
  <c r="AW72" i="46"/>
  <c r="AW73" i="37" s="1"/>
  <c r="AW69" i="37"/>
  <c r="BA64" i="42"/>
  <c r="BA66" i="42" s="1"/>
  <c r="BA255" i="23"/>
  <c r="BA56" i="24" s="1"/>
  <c r="BA66" i="24" s="1"/>
  <c r="AX29" i="42"/>
  <c r="AX55" i="46" s="1"/>
  <c r="AX60" i="24"/>
  <c r="AX75" i="37" s="1"/>
  <c r="AZ51" i="46"/>
  <c r="AZ256" i="23"/>
  <c r="AZ258" i="23" s="1"/>
  <c r="AX53" i="46"/>
  <c r="AX68" i="42"/>
  <c r="AX71" i="42" s="1"/>
  <c r="AZ72" i="42" s="1"/>
  <c r="AY27" i="42"/>
  <c r="AY50" i="42" s="1"/>
  <c r="AY58" i="24"/>
  <c r="AV118" i="46"/>
  <c r="AY30" i="44"/>
  <c r="AY58" i="44" s="1"/>
  <c r="AY91" i="44" s="1"/>
  <c r="AY87" i="42"/>
  <c r="AY32" i="22" s="1"/>
  <c r="BB16" i="46"/>
  <c r="BB82" i="46" s="1"/>
  <c r="AW61" i="24"/>
  <c r="AW80" i="24" s="1"/>
  <c r="AW58" i="37" s="1"/>
  <c r="AZ42" i="37"/>
  <c r="BB17" i="44"/>
  <c r="BB16" i="42"/>
  <c r="BB39" i="42" s="1"/>
  <c r="BB17" i="41"/>
  <c r="AY41" i="24"/>
  <c r="BA17" i="24"/>
  <c r="BA16" i="16"/>
  <c r="BB16" i="37"/>
  <c r="AX66" i="46" l="1"/>
  <c r="AX72" i="37" s="1"/>
  <c r="AX59" i="46"/>
  <c r="AX69" i="37" s="1"/>
  <c r="AZ102" i="23"/>
  <c r="AS225" i="13"/>
  <c r="BA100" i="23"/>
  <c r="BA99" i="23"/>
  <c r="BA102" i="23" s="1"/>
  <c r="AY167" i="13"/>
  <c r="AY182" i="13" s="1"/>
  <c r="AZ168" i="13"/>
  <c r="AZ193" i="13" s="1"/>
  <c r="BA132" i="13"/>
  <c r="BA154" i="13" s="1"/>
  <c r="AY171" i="13"/>
  <c r="AY273" i="13" s="1"/>
  <c r="AY310" i="13" s="1"/>
  <c r="CB17" i="9"/>
  <c r="CB18" i="9"/>
  <c r="CB19" i="9"/>
  <c r="BI72" i="41"/>
  <c r="BI76" i="41" s="1"/>
  <c r="BH78" i="41"/>
  <c r="BH80" i="41" s="1"/>
  <c r="BH81" i="41" s="1"/>
  <c r="BH22" i="22" s="1"/>
  <c r="AE185" i="13"/>
  <c r="AF180" i="13" s="1"/>
  <c r="BJ206" i="23"/>
  <c r="BI211" i="23"/>
  <c r="AZ131" i="13"/>
  <c r="AZ153" i="13" s="1"/>
  <c r="AG223" i="13"/>
  <c r="AE222" i="13"/>
  <c r="AE226" i="13" s="1"/>
  <c r="AE275" i="13" s="1"/>
  <c r="AE311" i="13" s="1"/>
  <c r="H93" i="9"/>
  <c r="J93" i="9" a="1"/>
  <c r="J93" i="9" s="1"/>
  <c r="BB94" i="23"/>
  <c r="BB95" i="23" s="1"/>
  <c r="BB97" i="23" s="1"/>
  <c r="AS218" i="13"/>
  <c r="AT213" i="13" s="1"/>
  <c r="AT216" i="13" s="1"/>
  <c r="AT217" i="13" s="1"/>
  <c r="AG196" i="13"/>
  <c r="AH191" i="13" s="1"/>
  <c r="AH194" i="13" s="1"/>
  <c r="AH195" i="13" s="1"/>
  <c r="G94" i="9"/>
  <c r="AZ259" i="23"/>
  <c r="AY43" i="37"/>
  <c r="AZ27" i="42"/>
  <c r="AZ50" i="42" s="1"/>
  <c r="AZ58" i="24"/>
  <c r="AX61" i="24"/>
  <c r="AX80" i="24" s="1"/>
  <c r="AX58" i="37" s="1"/>
  <c r="BB64" i="42"/>
  <c r="BB66" i="42" s="1"/>
  <c r="BB255" i="23"/>
  <c r="BB56" i="24" s="1"/>
  <c r="BB66" i="24" s="1"/>
  <c r="AY53" i="46"/>
  <c r="AY68" i="42"/>
  <c r="AY71" i="42" s="1"/>
  <c r="BA72" i="42" s="1"/>
  <c r="AY29" i="42"/>
  <c r="AY55" i="46" s="1"/>
  <c r="AY60" i="24"/>
  <c r="AY75" i="37" s="1"/>
  <c r="AZ30" i="44"/>
  <c r="AZ58" i="44" s="1"/>
  <c r="AZ91" i="44" s="1"/>
  <c r="AZ87" i="42"/>
  <c r="AZ32" i="22" s="1"/>
  <c r="AX64" i="46"/>
  <c r="AX76" i="46" s="1"/>
  <c r="AX81" i="46"/>
  <c r="AX51" i="37" s="1"/>
  <c r="BC16" i="46"/>
  <c r="BC82" i="46" s="1"/>
  <c r="AX30" i="42"/>
  <c r="AX52" i="42" s="1"/>
  <c r="AW118" i="46"/>
  <c r="AX72" i="46"/>
  <c r="AX73" i="37" s="1"/>
  <c r="BA51" i="46"/>
  <c r="BA256" i="23"/>
  <c r="BA258" i="23" s="1"/>
  <c r="BA42" i="37"/>
  <c r="BC17" i="44"/>
  <c r="BC17" i="41"/>
  <c r="BC16" i="42"/>
  <c r="BC39" i="42" s="1"/>
  <c r="AZ41" i="24"/>
  <c r="BB17" i="24"/>
  <c r="BC16" i="37"/>
  <c r="BB16" i="16"/>
  <c r="AY66" i="46" l="1"/>
  <c r="AY72" i="37" s="1"/>
  <c r="AY59" i="46"/>
  <c r="BA103" i="23"/>
  <c r="BA134" i="13"/>
  <c r="BA156" i="13" s="1"/>
  <c r="BA170" i="13" s="1"/>
  <c r="BA215" i="13" s="1"/>
  <c r="AZ103" i="23"/>
  <c r="AZ135" i="13" s="1"/>
  <c r="AZ134" i="13"/>
  <c r="AZ156" i="13" s="1"/>
  <c r="AZ170" i="13" s="1"/>
  <c r="AZ215" i="13" s="1"/>
  <c r="AT225" i="13"/>
  <c r="BB100" i="23"/>
  <c r="BB132" i="13" s="1"/>
  <c r="BB154" i="13" s="1"/>
  <c r="BB99" i="23"/>
  <c r="AZ167" i="13"/>
  <c r="AZ182" i="13" s="1"/>
  <c r="BA168" i="13"/>
  <c r="BA193" i="13" s="1"/>
  <c r="CC16" i="9"/>
  <c r="CC17" i="9"/>
  <c r="CC18" i="9"/>
  <c r="BI78" i="41"/>
  <c r="BI80" i="41" s="1"/>
  <c r="BI81" i="41" s="1"/>
  <c r="BI22" i="22" s="1"/>
  <c r="BJ72" i="41"/>
  <c r="BJ76" i="41" s="1"/>
  <c r="CC19" i="9"/>
  <c r="BK206" i="23"/>
  <c r="BJ211" i="23"/>
  <c r="CD19" i="9" s="1"/>
  <c r="BA131" i="13"/>
  <c r="BA153" i="13" s="1"/>
  <c r="BA135" i="13"/>
  <c r="AF183" i="13"/>
  <c r="AH224" i="13"/>
  <c r="H94" i="9"/>
  <c r="J94" i="9" a="1"/>
  <c r="J94" i="9" s="1"/>
  <c r="BC94" i="23"/>
  <c r="BC95" i="23" s="1"/>
  <c r="BC97" i="23" s="1"/>
  <c r="AT218" i="13"/>
  <c r="AU213" i="13" s="1"/>
  <c r="AU216" i="13" s="1"/>
  <c r="AU217" i="13" s="1"/>
  <c r="AH207" i="13"/>
  <c r="AI202" i="13" s="1"/>
  <c r="AI205" i="13" s="1"/>
  <c r="AI206" i="13" s="1"/>
  <c r="G95" i="9"/>
  <c r="BA259" i="23"/>
  <c r="AZ43" i="37"/>
  <c r="BA27" i="42"/>
  <c r="BA50" i="42" s="1"/>
  <c r="BA58" i="24"/>
  <c r="BB51" i="46"/>
  <c r="BB256" i="23"/>
  <c r="BB258" i="23" s="1"/>
  <c r="BC64" i="42"/>
  <c r="BC66" i="42" s="1"/>
  <c r="BC255" i="23"/>
  <c r="BC56" i="24" s="1"/>
  <c r="BC66" i="24" s="1"/>
  <c r="AY64" i="46"/>
  <c r="AY76" i="46" s="1"/>
  <c r="AY81" i="46"/>
  <c r="AY51" i="37" s="1"/>
  <c r="AY69" i="37"/>
  <c r="AY72" i="46"/>
  <c r="AY73" i="37" s="1"/>
  <c r="AX118" i="46"/>
  <c r="AZ53" i="46"/>
  <c r="AZ68" i="42"/>
  <c r="AZ71" i="42" s="1"/>
  <c r="BB72" i="42" s="1"/>
  <c r="BA30" i="44"/>
  <c r="BA58" i="44" s="1"/>
  <c r="BA91" i="44" s="1"/>
  <c r="BA87" i="42"/>
  <c r="BA32" i="22" s="1"/>
  <c r="AZ29" i="42"/>
  <c r="AZ55" i="46" s="1"/>
  <c r="AZ60" i="24"/>
  <c r="AZ75" i="37" s="1"/>
  <c r="BD16" i="46"/>
  <c r="BD82" i="46" s="1"/>
  <c r="AY30" i="42"/>
  <c r="AY52" i="42" s="1"/>
  <c r="AY61" i="24"/>
  <c r="AY80" i="24" s="1"/>
  <c r="AY58" i="37" s="1"/>
  <c r="BB42" i="37"/>
  <c r="BD17" i="44"/>
  <c r="BD17" i="41"/>
  <c r="BD16" i="42"/>
  <c r="BD39" i="42" s="1"/>
  <c r="BA41" i="24"/>
  <c r="BC17" i="24"/>
  <c r="BC16" i="16"/>
  <c r="BD16" i="37"/>
  <c r="BB102" i="23" l="1"/>
  <c r="AZ66" i="46"/>
  <c r="AZ72" i="37" s="1"/>
  <c r="AZ59" i="46"/>
  <c r="BA157" i="13"/>
  <c r="BA171" i="13" s="1"/>
  <c r="BA273" i="13" s="1"/>
  <c r="BA310" i="13" s="1"/>
  <c r="BB103" i="23"/>
  <c r="BB134" i="13"/>
  <c r="BB156" i="13" s="1"/>
  <c r="BB170" i="13" s="1"/>
  <c r="BB215" i="13" s="1"/>
  <c r="AZ157" i="13"/>
  <c r="AZ171" i="13" s="1"/>
  <c r="AZ273" i="13" s="1"/>
  <c r="AZ310" i="13" s="1"/>
  <c r="AU225" i="13"/>
  <c r="BC100" i="23"/>
  <c r="BC132" i="13" s="1"/>
  <c r="BC154" i="13" s="1"/>
  <c r="BC99" i="23"/>
  <c r="BC102" i="23" s="1"/>
  <c r="BA167" i="13"/>
  <c r="BA182" i="13" s="1"/>
  <c r="BB168" i="13"/>
  <c r="BB193" i="13" s="1"/>
  <c r="CD17" i="9"/>
  <c r="CD18" i="9"/>
  <c r="CD16" i="9"/>
  <c r="BJ78" i="41"/>
  <c r="BJ80" i="41" s="1"/>
  <c r="BJ81" i="41" s="1"/>
  <c r="BJ22" i="22" s="1"/>
  <c r="BK72" i="41"/>
  <c r="BK76" i="41" s="1"/>
  <c r="BL206" i="23"/>
  <c r="BK211" i="23"/>
  <c r="CE18" i="9" s="1"/>
  <c r="BB131" i="13"/>
  <c r="BB153" i="13" s="1"/>
  <c r="BB135" i="13"/>
  <c r="AF184" i="13"/>
  <c r="AH223" i="13"/>
  <c r="H95" i="9"/>
  <c r="J95" i="9" a="1"/>
  <c r="J95" i="9" s="1"/>
  <c r="BD94" i="23"/>
  <c r="BD95" i="23" s="1"/>
  <c r="BD97" i="23" s="1"/>
  <c r="AU218" i="13"/>
  <c r="AV213" i="13" s="1"/>
  <c r="AV216" i="13" s="1"/>
  <c r="AV217" i="13" s="1"/>
  <c r="AH196" i="13"/>
  <c r="AI191" i="13" s="1"/>
  <c r="AI194" i="13" s="1"/>
  <c r="AI195" i="13" s="1"/>
  <c r="G96" i="9"/>
  <c r="BB259" i="23"/>
  <c r="BA43" i="37"/>
  <c r="AZ61" i="24"/>
  <c r="AZ80" i="24" s="1"/>
  <c r="AZ58" i="37" s="1"/>
  <c r="AZ30" i="42"/>
  <c r="AZ52" i="42" s="1"/>
  <c r="BB27" i="42"/>
  <c r="BB50" i="42" s="1"/>
  <c r="BB58" i="24"/>
  <c r="BB87" i="42"/>
  <c r="BB32" i="22" s="1"/>
  <c r="BB30" i="44"/>
  <c r="BB58" i="44" s="1"/>
  <c r="BB91" i="44" s="1"/>
  <c r="BD64" i="42"/>
  <c r="BD66" i="42" s="1"/>
  <c r="BD255" i="23"/>
  <c r="BD56" i="24" s="1"/>
  <c r="BD66" i="24" s="1"/>
  <c r="BE16" i="46"/>
  <c r="BE82" i="46" s="1"/>
  <c r="AZ69" i="37"/>
  <c r="AZ72" i="46"/>
  <c r="AZ73" i="37" s="1"/>
  <c r="AZ64" i="46"/>
  <c r="AZ76" i="46" s="1"/>
  <c r="AZ81" i="46"/>
  <c r="AZ51" i="37" s="1"/>
  <c r="AY118" i="46"/>
  <c r="BA53" i="46"/>
  <c r="BA68" i="42"/>
  <c r="BA71" i="42" s="1"/>
  <c r="BC72" i="42" s="1"/>
  <c r="BC51" i="46"/>
  <c r="BC256" i="23"/>
  <c r="BC258" i="23" s="1"/>
  <c r="BA29" i="42"/>
  <c r="BA55" i="46" s="1"/>
  <c r="BA60" i="24"/>
  <c r="BA75" i="37" s="1"/>
  <c r="BC42" i="37"/>
  <c r="BE17" i="41"/>
  <c r="BE17" i="44"/>
  <c r="BE16" i="42"/>
  <c r="BE39" i="42" s="1"/>
  <c r="BB41" i="24"/>
  <c r="BD16" i="16"/>
  <c r="BD17" i="24"/>
  <c r="BE16" i="37"/>
  <c r="BA66" i="46" l="1"/>
  <c r="BA72" i="37" s="1"/>
  <c r="BA59" i="46"/>
  <c r="BB157" i="13"/>
  <c r="BB171" i="13" s="1"/>
  <c r="BB273" i="13" s="1"/>
  <c r="BB310" i="13" s="1"/>
  <c r="BC103" i="23"/>
  <c r="BC134" i="13"/>
  <c r="BC156" i="13" s="1"/>
  <c r="BC170" i="13" s="1"/>
  <c r="BC215" i="13" s="1"/>
  <c r="AV225" i="13"/>
  <c r="BD100" i="23"/>
  <c r="BD132" i="13" s="1"/>
  <c r="BD154" i="13" s="1"/>
  <c r="BD99" i="23"/>
  <c r="BB167" i="13"/>
  <c r="BB182" i="13" s="1"/>
  <c r="BC168" i="13"/>
  <c r="BC193" i="13" s="1"/>
  <c r="BL72" i="41"/>
  <c r="BL76" i="41" s="1"/>
  <c r="BK78" i="41"/>
  <c r="BK80" i="41" s="1"/>
  <c r="BK81" i="41" s="1"/>
  <c r="BK22" i="22" s="1"/>
  <c r="CE19" i="9"/>
  <c r="CE16" i="9"/>
  <c r="CE17" i="9"/>
  <c r="AF185" i="13"/>
  <c r="AG180" i="13" s="1"/>
  <c r="AG183" i="13" s="1"/>
  <c r="AG184" i="13" s="1"/>
  <c r="BM206" i="23"/>
  <c r="BL211" i="23"/>
  <c r="CF19" i="9" s="1"/>
  <c r="BC131" i="13"/>
  <c r="BC153" i="13" s="1"/>
  <c r="BC135" i="13"/>
  <c r="AF222" i="13"/>
  <c r="AF226" i="13" s="1"/>
  <c r="AF275" i="13" s="1"/>
  <c r="AF311" i="13" s="1"/>
  <c r="AI224" i="13"/>
  <c r="H96" i="9"/>
  <c r="J96" i="9" a="1"/>
  <c r="J96" i="9" s="1"/>
  <c r="BE94" i="23"/>
  <c r="BE95" i="23" s="1"/>
  <c r="BE97" i="23" s="1"/>
  <c r="AV218" i="13"/>
  <c r="AW213" i="13" s="1"/>
  <c r="AW216" i="13" s="1"/>
  <c r="AW217" i="13" s="1"/>
  <c r="AI207" i="13"/>
  <c r="AJ202" i="13" s="1"/>
  <c r="AJ205" i="13" s="1"/>
  <c r="AJ206" i="13" s="1"/>
  <c r="G97" i="9"/>
  <c r="BC259" i="23"/>
  <c r="BB43" i="37"/>
  <c r="BA30" i="42"/>
  <c r="BA52" i="42" s="1"/>
  <c r="AZ118" i="46"/>
  <c r="BD51" i="46"/>
  <c r="BD256" i="23"/>
  <c r="BD258" i="23" s="1"/>
  <c r="BF16" i="46"/>
  <c r="BF82" i="46" s="1"/>
  <c r="BC87" i="42"/>
  <c r="BC32" i="22" s="1"/>
  <c r="BC30" i="44"/>
  <c r="BC58" i="44" s="1"/>
  <c r="BC91" i="44" s="1"/>
  <c r="BA61" i="24"/>
  <c r="BA80" i="24" s="1"/>
  <c r="BA58" i="37" s="1"/>
  <c r="BA64" i="46"/>
  <c r="BA76" i="46" s="1"/>
  <c r="BA81" i="46"/>
  <c r="BA51" i="37" s="1"/>
  <c r="BA72" i="46"/>
  <c r="BA73" i="37" s="1"/>
  <c r="BA69" i="37"/>
  <c r="BE64" i="42"/>
  <c r="BE66" i="42" s="1"/>
  <c r="BE255" i="23"/>
  <c r="BE56" i="24" s="1"/>
  <c r="BE66" i="24" s="1"/>
  <c r="BB29" i="42"/>
  <c r="BB55" i="46" s="1"/>
  <c r="BB60" i="24"/>
  <c r="BB75" i="37" s="1"/>
  <c r="BC27" i="42"/>
  <c r="BC50" i="42" s="1"/>
  <c r="BC58" i="24"/>
  <c r="BB53" i="46"/>
  <c r="BB68" i="42"/>
  <c r="BB71" i="42" s="1"/>
  <c r="BD72" i="42" s="1"/>
  <c r="BD42" i="37"/>
  <c r="BF17" i="41"/>
  <c r="BF17" i="44"/>
  <c r="BF16" i="42"/>
  <c r="BF39" i="42" s="1"/>
  <c r="BC41" i="24"/>
  <c r="BE17" i="24"/>
  <c r="BE16" i="16"/>
  <c r="BF16" i="37"/>
  <c r="BD102" i="23" l="1"/>
  <c r="BD103" i="23" s="1"/>
  <c r="BD135" i="13" s="1"/>
  <c r="BB66" i="46"/>
  <c r="BB72" i="37" s="1"/>
  <c r="BB59" i="46"/>
  <c r="BC157" i="13"/>
  <c r="BC171" i="13" s="1"/>
  <c r="BC273" i="13" s="1"/>
  <c r="BC310" i="13" s="1"/>
  <c r="BD134" i="13"/>
  <c r="BD156" i="13" s="1"/>
  <c r="BD170" i="13" s="1"/>
  <c r="BD215" i="13" s="1"/>
  <c r="BE100" i="23"/>
  <c r="BE132" i="13" s="1"/>
  <c r="BE154" i="13" s="1"/>
  <c r="BE99" i="23"/>
  <c r="BC167" i="13"/>
  <c r="BC182" i="13" s="1"/>
  <c r="BD168" i="13"/>
  <c r="BD193" i="13" s="1"/>
  <c r="CF17" i="9"/>
  <c r="CF18" i="9"/>
  <c r="CF16" i="9"/>
  <c r="BM72" i="41"/>
  <c r="BM76" i="41" s="1"/>
  <c r="BL78" i="41"/>
  <c r="BL80" i="41" s="1"/>
  <c r="BL81" i="41" s="1"/>
  <c r="BL22" i="22" s="1"/>
  <c r="BN206" i="23"/>
  <c r="BM211" i="23"/>
  <c r="CG19" i="9" s="1"/>
  <c r="BD131" i="13"/>
  <c r="BD153" i="13" s="1"/>
  <c r="AG185" i="13"/>
  <c r="AG222" i="13"/>
  <c r="AG226" i="13" s="1"/>
  <c r="AG275" i="13" s="1"/>
  <c r="AI223" i="13"/>
  <c r="H97" i="9"/>
  <c r="J97" i="9" a="1"/>
  <c r="J97" i="9" s="1"/>
  <c r="BF94" i="23"/>
  <c r="BF95" i="23" s="1"/>
  <c r="BF97" i="23" s="1"/>
  <c r="AW225" i="13"/>
  <c r="AI196" i="13"/>
  <c r="AJ191" i="13" s="1"/>
  <c r="AJ194" i="13" s="1"/>
  <c r="AJ195" i="13" s="1"/>
  <c r="G98" i="9"/>
  <c r="BD259" i="23"/>
  <c r="BC43" i="37"/>
  <c r="BB30" i="42"/>
  <c r="BB52" i="42" s="1"/>
  <c r="BF64" i="42"/>
  <c r="BF66" i="42" s="1"/>
  <c r="BF255" i="23"/>
  <c r="BF56" i="24" s="1"/>
  <c r="BF66" i="24" s="1"/>
  <c r="BB64" i="46"/>
  <c r="BB76" i="46" s="1"/>
  <c r="BB81" i="46"/>
  <c r="BB51" i="37" s="1"/>
  <c r="BD27" i="42"/>
  <c r="BD50" i="42" s="1"/>
  <c r="BD58" i="24"/>
  <c r="BC53" i="46"/>
  <c r="BC68" i="42"/>
  <c r="BC71" i="42" s="1"/>
  <c r="BE72" i="42" s="1"/>
  <c r="BA118" i="46"/>
  <c r="BB72" i="46"/>
  <c r="BB73" i="37" s="1"/>
  <c r="BB69" i="37"/>
  <c r="BE51" i="46"/>
  <c r="BE256" i="23"/>
  <c r="BE258" i="23" s="1"/>
  <c r="BD30" i="44"/>
  <c r="BD58" i="44" s="1"/>
  <c r="BD91" i="44" s="1"/>
  <c r="BD87" i="42"/>
  <c r="BD32" i="22" s="1"/>
  <c r="BG16" i="46"/>
  <c r="BG82" i="46" s="1"/>
  <c r="BB61" i="24"/>
  <c r="BB80" i="24" s="1"/>
  <c r="BB58" i="37" s="1"/>
  <c r="BC29" i="42"/>
  <c r="BC55" i="46" s="1"/>
  <c r="BC60" i="24"/>
  <c r="BC75" i="37" s="1"/>
  <c r="BE42" i="37"/>
  <c r="BG17" i="44"/>
  <c r="BG16" i="42"/>
  <c r="BG39" i="42" s="1"/>
  <c r="BG17" i="41"/>
  <c r="BD41" i="24"/>
  <c r="BF17" i="24"/>
  <c r="BG16" i="37"/>
  <c r="BF16" i="16"/>
  <c r="BC66" i="46" l="1"/>
  <c r="BC72" i="37" s="1"/>
  <c r="BC59" i="46"/>
  <c r="BD157" i="13"/>
  <c r="BD171" i="13" s="1"/>
  <c r="BD273" i="13" s="1"/>
  <c r="BD310" i="13" s="1"/>
  <c r="BE102" i="23"/>
  <c r="BF100" i="23"/>
  <c r="BF132" i="13" s="1"/>
  <c r="BF154" i="13" s="1"/>
  <c r="BF99" i="23"/>
  <c r="BD167" i="13"/>
  <c r="BD182" i="13" s="1"/>
  <c r="BE168" i="13"/>
  <c r="BE193" i="13" s="1"/>
  <c r="CG17" i="9"/>
  <c r="CG18" i="9"/>
  <c r="CG16" i="9"/>
  <c r="BM78" i="41"/>
  <c r="BM80" i="41" s="1"/>
  <c r="BM81" i="41" s="1"/>
  <c r="BM22" i="22" s="1"/>
  <c r="BN72" i="41"/>
  <c r="BN76" i="41" s="1"/>
  <c r="BO206" i="23"/>
  <c r="BN211" i="23"/>
  <c r="CH19" i="9" s="1"/>
  <c r="BE131" i="13"/>
  <c r="BE153" i="13" s="1"/>
  <c r="AJ224" i="13"/>
  <c r="H98" i="9"/>
  <c r="J98" i="9" a="1"/>
  <c r="J98" i="9" s="1"/>
  <c r="BG94" i="23"/>
  <c r="BG95" i="23" s="1"/>
  <c r="BG97" i="23" s="1"/>
  <c r="AW218" i="13"/>
  <c r="AX213" i="13" s="1"/>
  <c r="AX216" i="13" s="1"/>
  <c r="AX217" i="13" s="1"/>
  <c r="AJ207" i="13"/>
  <c r="AK202" i="13" s="1"/>
  <c r="AK205" i="13" s="1"/>
  <c r="AK206" i="13" s="1"/>
  <c r="G99" i="9"/>
  <c r="BE259" i="23"/>
  <c r="BD43" i="37"/>
  <c r="BD53" i="46"/>
  <c r="BD68" i="42"/>
  <c r="BD71" i="42" s="1"/>
  <c r="BF72" i="42" s="1"/>
  <c r="BB118" i="46"/>
  <c r="BH16" i="46"/>
  <c r="BH82" i="46" s="1"/>
  <c r="BC64" i="46"/>
  <c r="BC76" i="46" s="1"/>
  <c r="BC81" i="46"/>
  <c r="BC51" i="37" s="1"/>
  <c r="BE27" i="42"/>
  <c r="BE50" i="42" s="1"/>
  <c r="BE58" i="24"/>
  <c r="BE30" i="44"/>
  <c r="BE58" i="44" s="1"/>
  <c r="BE91" i="44" s="1"/>
  <c r="BE87" i="42"/>
  <c r="BE32" i="22" s="1"/>
  <c r="BD29" i="42"/>
  <c r="BD55" i="46" s="1"/>
  <c r="BD60" i="24"/>
  <c r="BD75" i="37" s="1"/>
  <c r="BC30" i="42"/>
  <c r="BC52" i="42" s="1"/>
  <c r="BC61" i="24"/>
  <c r="BC80" i="24" s="1"/>
  <c r="BC58" i="37" s="1"/>
  <c r="BC72" i="46"/>
  <c r="BC73" i="37" s="1"/>
  <c r="BC69" i="37"/>
  <c r="BF51" i="46"/>
  <c r="BF256" i="23"/>
  <c r="BF258" i="23" s="1"/>
  <c r="BG64" i="42"/>
  <c r="BG66" i="42" s="1"/>
  <c r="BG255" i="23"/>
  <c r="BG56" i="24" s="1"/>
  <c r="BG66" i="24" s="1"/>
  <c r="BF42" i="37"/>
  <c r="BH17" i="44"/>
  <c r="BH16" i="42"/>
  <c r="BH39" i="42" s="1"/>
  <c r="BH17" i="41"/>
  <c r="BE41" i="24"/>
  <c r="BG17" i="24"/>
  <c r="BG16" i="16"/>
  <c r="BH16" i="37"/>
  <c r="BF102" i="23" l="1"/>
  <c r="BF103" i="23" s="1"/>
  <c r="BF135" i="13" s="1"/>
  <c r="BD66" i="46"/>
  <c r="BD72" i="37" s="1"/>
  <c r="BD59" i="46"/>
  <c r="BD69" i="37" s="1"/>
  <c r="BE103" i="23"/>
  <c r="BE135" i="13" s="1"/>
  <c r="BE134" i="13"/>
  <c r="BE156" i="13" s="1"/>
  <c r="BE170" i="13" s="1"/>
  <c r="BE215" i="13" s="1"/>
  <c r="BG100" i="23"/>
  <c r="BG132" i="13" s="1"/>
  <c r="BG154" i="13" s="1"/>
  <c r="BG99" i="23"/>
  <c r="BE167" i="13"/>
  <c r="BE182" i="13" s="1"/>
  <c r="BF168" i="13"/>
  <c r="BF193" i="13" s="1"/>
  <c r="CH17" i="9"/>
  <c r="CH16" i="9"/>
  <c r="CH18" i="9"/>
  <c r="BO72" i="41"/>
  <c r="BO76" i="41" s="1"/>
  <c r="BN78" i="41"/>
  <c r="BN80" i="41" s="1"/>
  <c r="BN81" i="41" s="1"/>
  <c r="BN22" i="22" s="1"/>
  <c r="BO211" i="23"/>
  <c r="CI17" i="9" s="1"/>
  <c r="BP206" i="23"/>
  <c r="BF131" i="13"/>
  <c r="BF153" i="13" s="1"/>
  <c r="AH180" i="13"/>
  <c r="AG311" i="13"/>
  <c r="AJ223" i="13"/>
  <c r="H99" i="9"/>
  <c r="J99" i="9" a="1"/>
  <c r="J99" i="9" s="1"/>
  <c r="BH94" i="23"/>
  <c r="BH95" i="23" s="1"/>
  <c r="BH97" i="23" s="1"/>
  <c r="AX225" i="13"/>
  <c r="AJ196" i="13"/>
  <c r="AK191" i="13" s="1"/>
  <c r="AK194" i="13" s="1"/>
  <c r="AK195" i="13" s="1"/>
  <c r="G100" i="9"/>
  <c r="BF259" i="23"/>
  <c r="BE43" i="37"/>
  <c r="BD61" i="24"/>
  <c r="BD80" i="24" s="1"/>
  <c r="BD58" i="37" s="1"/>
  <c r="BG51" i="46"/>
  <c r="BG256" i="23"/>
  <c r="BG258" i="23" s="1"/>
  <c r="BE29" i="42"/>
  <c r="BE55" i="46" s="1"/>
  <c r="BE60" i="24"/>
  <c r="BE75" i="37" s="1"/>
  <c r="BE53" i="46"/>
  <c r="BE68" i="42"/>
  <c r="BE71" i="42" s="1"/>
  <c r="BG72" i="42" s="1"/>
  <c r="BF27" i="42"/>
  <c r="BF50" i="42" s="1"/>
  <c r="BF58" i="24"/>
  <c r="BC118" i="46"/>
  <c r="BI16" i="46"/>
  <c r="BI82" i="46" s="1"/>
  <c r="BD64" i="46"/>
  <c r="BD76" i="46" s="1"/>
  <c r="BD81" i="46"/>
  <c r="BD51" i="37" s="1"/>
  <c r="BF87" i="42"/>
  <c r="BF32" i="22" s="1"/>
  <c r="BF30" i="44"/>
  <c r="BF58" i="44" s="1"/>
  <c r="BF91" i="44" s="1"/>
  <c r="BH64" i="42"/>
  <c r="BH66" i="42" s="1"/>
  <c r="BH255" i="23"/>
  <c r="BH56" i="24" s="1"/>
  <c r="BH66" i="24" s="1"/>
  <c r="BD30" i="42"/>
  <c r="BD52" i="42" s="1"/>
  <c r="BD72" i="46"/>
  <c r="BD73" i="37" s="1"/>
  <c r="BG42" i="37"/>
  <c r="BI17" i="44"/>
  <c r="BI16" i="42"/>
  <c r="BI39" i="42" s="1"/>
  <c r="BI17" i="41"/>
  <c r="BF41" i="24"/>
  <c r="BH16" i="16"/>
  <c r="BI16" i="37"/>
  <c r="BH17" i="24"/>
  <c r="BG102" i="23" l="1"/>
  <c r="BG134" i="13" s="1"/>
  <c r="BG156" i="13" s="1"/>
  <c r="BG170" i="13" s="1"/>
  <c r="BG215" i="13" s="1"/>
  <c r="BF134" i="13"/>
  <c r="BF156" i="13" s="1"/>
  <c r="BF170" i="13" s="1"/>
  <c r="BF215" i="13" s="1"/>
  <c r="BE66" i="46"/>
  <c r="BE72" i="37" s="1"/>
  <c r="BE59" i="46"/>
  <c r="BE69" i="37" s="1"/>
  <c r="BE157" i="13"/>
  <c r="BE171" i="13" s="1"/>
  <c r="BE273" i="13" s="1"/>
  <c r="BE310" i="13" s="1"/>
  <c r="BF157" i="13"/>
  <c r="BF171" i="13" s="1"/>
  <c r="BF273" i="13" s="1"/>
  <c r="BF310" i="13" s="1"/>
  <c r="BH100" i="23"/>
  <c r="BH132" i="13" s="1"/>
  <c r="BH154" i="13" s="1"/>
  <c r="BH99" i="23"/>
  <c r="BH102" i="23" s="1"/>
  <c r="BF167" i="13"/>
  <c r="BF182" i="13" s="1"/>
  <c r="BG168" i="13"/>
  <c r="BG193" i="13" s="1"/>
  <c r="CI18" i="9"/>
  <c r="CI19" i="9"/>
  <c r="CI16" i="9"/>
  <c r="BP72" i="41"/>
  <c r="BP76" i="41" s="1"/>
  <c r="BO78" i="41"/>
  <c r="BO80" i="41" s="1"/>
  <c r="BO81" i="41" s="1"/>
  <c r="BO22" i="22" s="1"/>
  <c r="BQ206" i="23"/>
  <c r="BP211" i="23"/>
  <c r="CJ18" i="9" s="1"/>
  <c r="BG131" i="13"/>
  <c r="BG153" i="13" s="1"/>
  <c r="AH183" i="13"/>
  <c r="AK224" i="13"/>
  <c r="H100" i="9"/>
  <c r="J100" i="9" a="1"/>
  <c r="J100" i="9" s="1"/>
  <c r="BI94" i="23"/>
  <c r="BI95" i="23" s="1"/>
  <c r="BI97" i="23" s="1"/>
  <c r="AX218" i="13"/>
  <c r="AY213" i="13" s="1"/>
  <c r="AY216" i="13" s="1"/>
  <c r="AY217" i="13" s="1"/>
  <c r="AK207" i="13"/>
  <c r="AL202" i="13" s="1"/>
  <c r="AL205" i="13" s="1"/>
  <c r="AL206" i="13" s="1"/>
  <c r="G101" i="9"/>
  <c r="BG259" i="23"/>
  <c r="BF43" i="37"/>
  <c r="BE64" i="46"/>
  <c r="BE76" i="46" s="1"/>
  <c r="BE81" i="46"/>
  <c r="BE51" i="37" s="1"/>
  <c r="BD118" i="46"/>
  <c r="BF29" i="42"/>
  <c r="BF55" i="46" s="1"/>
  <c r="BF60" i="24"/>
  <c r="BF75" i="37" s="1"/>
  <c r="BG27" i="42"/>
  <c r="BG50" i="42" s="1"/>
  <c r="BG58" i="24"/>
  <c r="BF53" i="46"/>
  <c r="BF68" i="42"/>
  <c r="BF71" i="42" s="1"/>
  <c r="BH72" i="42" s="1"/>
  <c r="BI64" i="42"/>
  <c r="BI66" i="42" s="1"/>
  <c r="BG30" i="44"/>
  <c r="BG58" i="44" s="1"/>
  <c r="BG91" i="44" s="1"/>
  <c r="BG87" i="42"/>
  <c r="BG32" i="22" s="1"/>
  <c r="BE30" i="42"/>
  <c r="BE52" i="42" s="1"/>
  <c r="BJ16" i="46"/>
  <c r="BJ82" i="46" s="1"/>
  <c r="BH51" i="46"/>
  <c r="BH256" i="23"/>
  <c r="BH258" i="23" s="1"/>
  <c r="BE72" i="46"/>
  <c r="BE73" i="37" s="1"/>
  <c r="BE61" i="24"/>
  <c r="BE80" i="24" s="1"/>
  <c r="BE58" i="37" s="1"/>
  <c r="BH42" i="37"/>
  <c r="BJ17" i="44"/>
  <c r="BJ16" i="42"/>
  <c r="BJ39" i="42" s="1"/>
  <c r="BJ17" i="41"/>
  <c r="BG41" i="24"/>
  <c r="BI17" i="24"/>
  <c r="BI16" i="16"/>
  <c r="BJ16" i="37"/>
  <c r="BG103" i="23" l="1"/>
  <c r="BG135" i="13" s="1"/>
  <c r="BG157" i="13" s="1"/>
  <c r="BG171" i="13" s="1"/>
  <c r="BG273" i="13" s="1"/>
  <c r="BG310" i="13" s="1"/>
  <c r="BF66" i="46"/>
  <c r="BF72" i="37" s="1"/>
  <c r="BF59" i="46"/>
  <c r="BH103" i="23"/>
  <c r="BH134" i="13"/>
  <c r="BH156" i="13" s="1"/>
  <c r="BH170" i="13" s="1"/>
  <c r="BH215" i="13" s="1"/>
  <c r="AY225" i="13"/>
  <c r="BI100" i="23"/>
  <c r="BI132" i="13" s="1"/>
  <c r="BI154" i="13" s="1"/>
  <c r="BI99" i="23"/>
  <c r="BG167" i="13"/>
  <c r="BG182" i="13" s="1"/>
  <c r="BH168" i="13"/>
  <c r="BH193" i="13" s="1"/>
  <c r="CJ16" i="9"/>
  <c r="CJ19" i="9"/>
  <c r="CJ17" i="9"/>
  <c r="BQ72" i="41"/>
  <c r="BQ76" i="41" s="1"/>
  <c r="BP78" i="41"/>
  <c r="BP80" i="41" s="1"/>
  <c r="BP81" i="41" s="1"/>
  <c r="BP22" i="22" s="1"/>
  <c r="BR206" i="23"/>
  <c r="BQ211" i="23"/>
  <c r="CK19" i="9" s="1"/>
  <c r="BH131" i="13"/>
  <c r="BH153" i="13" s="1"/>
  <c r="BH135" i="13"/>
  <c r="AH184" i="13"/>
  <c r="AK223" i="13"/>
  <c r="H101" i="9"/>
  <c r="J101" i="9" a="1"/>
  <c r="J101" i="9" s="1"/>
  <c r="BJ94" i="23"/>
  <c r="BJ95" i="23" s="1"/>
  <c r="BJ97" i="23" s="1"/>
  <c r="AY218" i="13"/>
  <c r="AZ213" i="13" s="1"/>
  <c r="AZ216" i="13" s="1"/>
  <c r="AZ217" i="13" s="1"/>
  <c r="AK196" i="13"/>
  <c r="AL191" i="13" s="1"/>
  <c r="AL194" i="13" s="1"/>
  <c r="AL195" i="13" s="1"/>
  <c r="G102" i="9"/>
  <c r="BH259" i="23"/>
  <c r="BG43" i="37"/>
  <c r="BF30" i="42"/>
  <c r="BF52" i="42" s="1"/>
  <c r="BH30" i="44"/>
  <c r="BH58" i="44" s="1"/>
  <c r="BH91" i="44" s="1"/>
  <c r="BH87" i="42"/>
  <c r="BH32" i="22" s="1"/>
  <c r="BF69" i="37"/>
  <c r="BF72" i="46"/>
  <c r="BF73" i="37" s="1"/>
  <c r="BF64" i="46"/>
  <c r="BF76" i="46" s="1"/>
  <c r="BF81" i="46"/>
  <c r="BF51" i="37" s="1"/>
  <c r="BK16" i="46"/>
  <c r="BK82" i="46" s="1"/>
  <c r="BH27" i="42"/>
  <c r="BH50" i="42" s="1"/>
  <c r="BH58" i="24"/>
  <c r="BG29" i="42"/>
  <c r="BG55" i="46" s="1"/>
  <c r="BG60" i="24"/>
  <c r="BG75" i="37" s="1"/>
  <c r="BE118" i="46"/>
  <c r="BG53" i="46"/>
  <c r="BG68" i="42"/>
  <c r="BG71" i="42" s="1"/>
  <c r="BI72" i="42" s="1"/>
  <c r="BJ64" i="42"/>
  <c r="BJ66" i="42" s="1"/>
  <c r="BJ255" i="23"/>
  <c r="BJ56" i="24" s="1"/>
  <c r="BJ66" i="24" s="1"/>
  <c r="BI51" i="46"/>
  <c r="BI256" i="23"/>
  <c r="BI258" i="23" s="1"/>
  <c r="BF61" i="24"/>
  <c r="BF80" i="24" s="1"/>
  <c r="BF58" i="37" s="1"/>
  <c r="BI42" i="37"/>
  <c r="BK17" i="44"/>
  <c r="BK17" i="41"/>
  <c r="BK16" i="42"/>
  <c r="BK39" i="42" s="1"/>
  <c r="BH41" i="24"/>
  <c r="BJ17" i="24"/>
  <c r="BK16" i="37"/>
  <c r="BJ16" i="16"/>
  <c r="BI102" i="23" l="1"/>
  <c r="BI103" i="23" s="1"/>
  <c r="BI135" i="13" s="1"/>
  <c r="BG66" i="46"/>
  <c r="BG72" i="37" s="1"/>
  <c r="BG59" i="46"/>
  <c r="BH157" i="13"/>
  <c r="BH171" i="13" s="1"/>
  <c r="BH273" i="13" s="1"/>
  <c r="BH310" i="13" s="1"/>
  <c r="AZ225" i="13"/>
  <c r="BR211" i="23"/>
  <c r="BS206" i="23"/>
  <c r="BT206" i="23" s="1"/>
  <c r="BU206" i="23" s="1"/>
  <c r="BV206" i="23" s="1"/>
  <c r="BW206" i="23" s="1"/>
  <c r="BX206" i="23" s="1"/>
  <c r="BY206" i="23" s="1"/>
  <c r="BJ100" i="23"/>
  <c r="BJ132" i="13" s="1"/>
  <c r="BJ154" i="13" s="1"/>
  <c r="BJ99" i="23"/>
  <c r="BH167" i="13"/>
  <c r="BH182" i="13" s="1"/>
  <c r="BI168" i="13"/>
  <c r="BI193" i="13" s="1"/>
  <c r="CQ19" i="9"/>
  <c r="CQ16" i="9"/>
  <c r="CQ18" i="9"/>
  <c r="CQ17" i="9"/>
  <c r="CN18" i="9"/>
  <c r="CN19" i="9"/>
  <c r="CM18" i="9"/>
  <c r="CM16" i="9"/>
  <c r="CM19" i="9"/>
  <c r="CM17" i="9"/>
  <c r="BQ78" i="41"/>
  <c r="BQ80" i="41" s="1"/>
  <c r="BQ81" i="41" s="1"/>
  <c r="BQ22" i="22" s="1"/>
  <c r="BR72" i="41"/>
  <c r="BR76" i="41" s="1"/>
  <c r="CK17" i="9"/>
  <c r="CK18" i="9"/>
  <c r="AH185" i="13"/>
  <c r="AI180" i="13" s="1"/>
  <c r="AI183" i="13" s="1"/>
  <c r="AI184" i="13" s="1"/>
  <c r="CK16" i="9"/>
  <c r="CO16" i="9"/>
  <c r="CO19" i="9"/>
  <c r="CO18" i="9"/>
  <c r="CO17" i="9"/>
  <c r="CP16" i="9"/>
  <c r="CP19" i="9"/>
  <c r="CP18" i="9"/>
  <c r="CP17" i="9"/>
  <c r="H211" i="23"/>
  <c r="BI131" i="13"/>
  <c r="BI153" i="13" s="1"/>
  <c r="AH222" i="13"/>
  <c r="AH226" i="13" s="1"/>
  <c r="AH275" i="13" s="1"/>
  <c r="AH311" i="13" s="1"/>
  <c r="AL224" i="13"/>
  <c r="CL19" i="9"/>
  <c r="CL16" i="9"/>
  <c r="CL18" i="9"/>
  <c r="CL17" i="9"/>
  <c r="H102" i="9"/>
  <c r="J102" i="9" a="1"/>
  <c r="J102" i="9" s="1"/>
  <c r="BK94" i="23"/>
  <c r="BK95" i="23" s="1"/>
  <c r="BK97" i="23" s="1"/>
  <c r="AL207" i="13"/>
  <c r="AM202" i="13" s="1"/>
  <c r="AM205" i="13" s="1"/>
  <c r="AM206" i="13" s="1"/>
  <c r="G103" i="9"/>
  <c r="BI259" i="23"/>
  <c r="BH43" i="37"/>
  <c r="BG61" i="24"/>
  <c r="BG80" i="24" s="1"/>
  <c r="BG58" i="37" s="1"/>
  <c r="BG30" i="42"/>
  <c r="BG52" i="42" s="1"/>
  <c r="BH29" i="42"/>
  <c r="BH55" i="46" s="1"/>
  <c r="BH60" i="24"/>
  <c r="BH75" i="37" s="1"/>
  <c r="BG69" i="37"/>
  <c r="BG72" i="46"/>
  <c r="BG73" i="37" s="1"/>
  <c r="BI27" i="42"/>
  <c r="BI50" i="42" s="1"/>
  <c r="BI58" i="24"/>
  <c r="BH53" i="46"/>
  <c r="BH68" i="42"/>
  <c r="BH71" i="42" s="1"/>
  <c r="BJ72" i="42" s="1"/>
  <c r="BK64" i="42"/>
  <c r="BK66" i="42" s="1"/>
  <c r="BK255" i="23"/>
  <c r="BK56" i="24" s="1"/>
  <c r="BK66" i="24" s="1"/>
  <c r="BI30" i="44"/>
  <c r="BI58" i="44" s="1"/>
  <c r="BI91" i="44" s="1"/>
  <c r="BI87" i="42"/>
  <c r="BI32" i="22" s="1"/>
  <c r="BL16" i="46"/>
  <c r="BL82" i="46" s="1"/>
  <c r="BJ51" i="46"/>
  <c r="BJ256" i="23"/>
  <c r="BJ258" i="23" s="1"/>
  <c r="BG64" i="46"/>
  <c r="BG76" i="46" s="1"/>
  <c r="BG81" i="46"/>
  <c r="BG51" i="37" s="1"/>
  <c r="BF118" i="46"/>
  <c r="BJ42" i="37"/>
  <c r="BL17" i="44"/>
  <c r="BL17" i="41"/>
  <c r="BL16" i="42"/>
  <c r="BL39" i="42" s="1"/>
  <c r="BI41" i="24"/>
  <c r="BK17" i="24"/>
  <c r="BK16" i="16"/>
  <c r="BL16" i="37"/>
  <c r="BI134" i="13" l="1"/>
  <c r="BI156" i="13" s="1"/>
  <c r="BI170" i="13" s="1"/>
  <c r="BI215" i="13" s="1"/>
  <c r="BH66" i="46"/>
  <c r="BH72" i="37" s="1"/>
  <c r="BH59" i="46"/>
  <c r="BI157" i="13"/>
  <c r="BI171" i="13" s="1"/>
  <c r="BI273" i="13" s="1"/>
  <c r="BI310" i="13" s="1"/>
  <c r="BJ102" i="23"/>
  <c r="AZ218" i="13"/>
  <c r="BA213" i="13" s="1"/>
  <c r="BA216" i="13" s="1"/>
  <c r="BA217" i="13" s="1"/>
  <c r="BA225" i="13" s="1"/>
  <c r="CN16" i="9"/>
  <c r="CN17" i="9"/>
  <c r="BK100" i="23"/>
  <c r="BK132" i="13" s="1"/>
  <c r="BK154" i="13" s="1"/>
  <c r="BK99" i="23"/>
  <c r="BI167" i="13"/>
  <c r="BI182" i="13" s="1"/>
  <c r="BJ168" i="13"/>
  <c r="BJ193" i="13" s="1"/>
  <c r="BS72" i="41"/>
  <c r="BS76" i="41" s="1"/>
  <c r="BR78" i="41"/>
  <c r="BR80" i="41" s="1"/>
  <c r="BR81" i="41" s="1"/>
  <c r="BR22" i="22" s="1"/>
  <c r="AI185" i="13"/>
  <c r="AJ180" i="13" s="1"/>
  <c r="AJ183" i="13" s="1"/>
  <c r="AJ184" i="13" s="1"/>
  <c r="BJ131" i="13"/>
  <c r="BJ153" i="13" s="1"/>
  <c r="AI222" i="13"/>
  <c r="AI226" i="13" s="1"/>
  <c r="AI275" i="13" s="1"/>
  <c r="AI311" i="13" s="1"/>
  <c r="AL223" i="13"/>
  <c r="H103" i="9"/>
  <c r="J103" i="9" a="1"/>
  <c r="J103" i="9" s="1"/>
  <c r="BL94" i="23"/>
  <c r="BL95" i="23" s="1"/>
  <c r="BL97" i="23" s="1"/>
  <c r="AL196" i="13"/>
  <c r="AM191" i="13" s="1"/>
  <c r="AM194" i="13" s="1"/>
  <c r="AM195" i="13" s="1"/>
  <c r="G104" i="9"/>
  <c r="BJ259" i="23"/>
  <c r="BI43" i="37"/>
  <c r="BH30" i="42"/>
  <c r="BH52" i="42" s="1"/>
  <c r="BH61" i="24"/>
  <c r="BH80" i="24" s="1"/>
  <c r="BH58" i="37" s="1"/>
  <c r="BJ87" i="42"/>
  <c r="BJ32" i="22" s="1"/>
  <c r="BJ30" i="44"/>
  <c r="BJ58" i="44" s="1"/>
  <c r="BJ91" i="44" s="1"/>
  <c r="BL64" i="42"/>
  <c r="BL66" i="42" s="1"/>
  <c r="BL255" i="23"/>
  <c r="BL56" i="24" s="1"/>
  <c r="BL66" i="24" s="1"/>
  <c r="BH69" i="37"/>
  <c r="BH72" i="46"/>
  <c r="BH73" i="37" s="1"/>
  <c r="BH64" i="46"/>
  <c r="BH76" i="46" s="1"/>
  <c r="BH81" i="46"/>
  <c r="BH51" i="37" s="1"/>
  <c r="BK51" i="46"/>
  <c r="BK256" i="23"/>
  <c r="BK258" i="23" s="1"/>
  <c r="BG118" i="46"/>
  <c r="BM16" i="46"/>
  <c r="BM82" i="46" s="1"/>
  <c r="BI29" i="42"/>
  <c r="BI55" i="46" s="1"/>
  <c r="BI60" i="24"/>
  <c r="BI75" i="37" s="1"/>
  <c r="BJ27" i="42"/>
  <c r="BJ50" i="42" s="1"/>
  <c r="BJ58" i="24"/>
  <c r="BI53" i="46"/>
  <c r="BI68" i="42"/>
  <c r="BI71" i="42" s="1"/>
  <c r="BK72" i="42" s="1"/>
  <c r="BK42" i="37"/>
  <c r="BM17" i="41"/>
  <c r="BM17" i="44"/>
  <c r="BM16" i="42"/>
  <c r="BM39" i="42" s="1"/>
  <c r="BJ41" i="24"/>
  <c r="BM16" i="37"/>
  <c r="BL16" i="16"/>
  <c r="BL17" i="24"/>
  <c r="BK102" i="23" l="1"/>
  <c r="BK103" i="23" s="1"/>
  <c r="BK135" i="13" s="1"/>
  <c r="BI66" i="46"/>
  <c r="BI72" i="37" s="1"/>
  <c r="BI59" i="46"/>
  <c r="BJ103" i="23"/>
  <c r="BJ135" i="13" s="1"/>
  <c r="BJ134" i="13"/>
  <c r="BJ156" i="13" s="1"/>
  <c r="BJ170" i="13" s="1"/>
  <c r="BJ215" i="13" s="1"/>
  <c r="BL100" i="23"/>
  <c r="BL132" i="13" s="1"/>
  <c r="BL154" i="13" s="1"/>
  <c r="BL99" i="23"/>
  <c r="BJ167" i="13"/>
  <c r="BJ182" i="13" s="1"/>
  <c r="BK168" i="13"/>
  <c r="BK193" i="13" s="1"/>
  <c r="BS78" i="41"/>
  <c r="BS80" i="41" s="1"/>
  <c r="BS81" i="41" s="1"/>
  <c r="BS22" i="22" s="1"/>
  <c r="BT72" i="41"/>
  <c r="BT76" i="41" s="1"/>
  <c r="AJ185" i="13"/>
  <c r="AK180" i="13" s="1"/>
  <c r="AK183" i="13" s="1"/>
  <c r="AK184" i="13" s="1"/>
  <c r="BK131" i="13"/>
  <c r="BK153" i="13" s="1"/>
  <c r="AJ222" i="13"/>
  <c r="AJ226" i="13" s="1"/>
  <c r="AJ275" i="13" s="1"/>
  <c r="AJ311" i="13" s="1"/>
  <c r="AM224" i="13"/>
  <c r="H104" i="9"/>
  <c r="J104" i="9" a="1"/>
  <c r="J104" i="9" s="1"/>
  <c r="BM94" i="23"/>
  <c r="BM95" i="23" s="1"/>
  <c r="BM97" i="23" s="1"/>
  <c r="BA218" i="13"/>
  <c r="BB213" i="13" s="1"/>
  <c r="BB216" i="13" s="1"/>
  <c r="BB217" i="13" s="1"/>
  <c r="AM207" i="13"/>
  <c r="AN202" i="13" s="1"/>
  <c r="AN205" i="13" s="1"/>
  <c r="AN206" i="13" s="1"/>
  <c r="G105" i="9"/>
  <c r="BK259" i="23"/>
  <c r="BJ43" i="37"/>
  <c r="BI30" i="42"/>
  <c r="BI52" i="42" s="1"/>
  <c r="BI64" i="46"/>
  <c r="BI76" i="46" s="1"/>
  <c r="BI81" i="46"/>
  <c r="BI51" i="37" s="1"/>
  <c r="BK27" i="42"/>
  <c r="BK50" i="42" s="1"/>
  <c r="BK58" i="24"/>
  <c r="BL51" i="46"/>
  <c r="BL256" i="23"/>
  <c r="BL258" i="23" s="1"/>
  <c r="BK30" i="44"/>
  <c r="BK58" i="44" s="1"/>
  <c r="BK91" i="44" s="1"/>
  <c r="BK87" i="42"/>
  <c r="BK32" i="22" s="1"/>
  <c r="BJ29" i="42"/>
  <c r="BJ55" i="46" s="1"/>
  <c r="BJ60" i="24"/>
  <c r="BJ75" i="37" s="1"/>
  <c r="BM64" i="42"/>
  <c r="BM66" i="42" s="1"/>
  <c r="BM255" i="23"/>
  <c r="BM56" i="24" s="1"/>
  <c r="BM66" i="24" s="1"/>
  <c r="BI69" i="37"/>
  <c r="BI72" i="46"/>
  <c r="BI73" i="37" s="1"/>
  <c r="BH118" i="46"/>
  <c r="BN16" i="46"/>
  <c r="BN82" i="46" s="1"/>
  <c r="BI61" i="24"/>
  <c r="BI80" i="24" s="1"/>
  <c r="BI58" i="37" s="1"/>
  <c r="BJ53" i="46"/>
  <c r="BJ68" i="42"/>
  <c r="BJ71" i="42" s="1"/>
  <c r="BL72" i="42" s="1"/>
  <c r="BL42" i="37"/>
  <c r="BK41" i="24"/>
  <c r="BN17" i="41"/>
  <c r="BN17" i="44"/>
  <c r="BN16" i="42"/>
  <c r="BN39" i="42" s="1"/>
  <c r="BM17" i="24"/>
  <c r="BN16" i="37"/>
  <c r="BM16" i="16"/>
  <c r="BK134" i="13" l="1"/>
  <c r="BK156" i="13" s="1"/>
  <c r="BK170" i="13" s="1"/>
  <c r="BK215" i="13" s="1"/>
  <c r="BJ66" i="46"/>
  <c r="BJ72" i="37" s="1"/>
  <c r="BJ59" i="46"/>
  <c r="BL102" i="23"/>
  <c r="BL103" i="23" s="1"/>
  <c r="BL135" i="13" s="1"/>
  <c r="BK157" i="13"/>
  <c r="BK171" i="13" s="1"/>
  <c r="BK273" i="13" s="1"/>
  <c r="BK310" i="13" s="1"/>
  <c r="BJ157" i="13"/>
  <c r="BJ171" i="13" s="1"/>
  <c r="BJ273" i="13" s="1"/>
  <c r="BJ310" i="13" s="1"/>
  <c r="BM100" i="23"/>
  <c r="BM132" i="13" s="1"/>
  <c r="BM154" i="13" s="1"/>
  <c r="BM99" i="23"/>
  <c r="BK167" i="13"/>
  <c r="BK182" i="13" s="1"/>
  <c r="BL168" i="13"/>
  <c r="BL193" i="13" s="1"/>
  <c r="BU72" i="41"/>
  <c r="BU76" i="41" s="1"/>
  <c r="BT78" i="41"/>
  <c r="BT80" i="41" s="1"/>
  <c r="BT81" i="41" s="1"/>
  <c r="BT22" i="22" s="1"/>
  <c r="AK185" i="13"/>
  <c r="AL180" i="13" s="1"/>
  <c r="AL183" i="13" s="1"/>
  <c r="AL184" i="13" s="1"/>
  <c r="BL131" i="13"/>
  <c r="BL153" i="13" s="1"/>
  <c r="AK222" i="13"/>
  <c r="AK226" i="13" s="1"/>
  <c r="AK275" i="13" s="1"/>
  <c r="AK311" i="13" s="1"/>
  <c r="AM223" i="13"/>
  <c r="H105" i="9"/>
  <c r="J105" i="9" a="1"/>
  <c r="J105" i="9" s="1"/>
  <c r="BN94" i="23"/>
  <c r="BN95" i="23" s="1"/>
  <c r="BN97" i="23" s="1"/>
  <c r="BB225" i="13"/>
  <c r="BB218" i="13"/>
  <c r="BC213" i="13" s="1"/>
  <c r="BC216" i="13" s="1"/>
  <c r="BC217" i="13" s="1"/>
  <c r="AM196" i="13"/>
  <c r="AN191" i="13" s="1"/>
  <c r="AN194" i="13" s="1"/>
  <c r="AN195" i="13" s="1"/>
  <c r="G106" i="9"/>
  <c r="BL259" i="23"/>
  <c r="BK43" i="37"/>
  <c r="BJ30" i="42"/>
  <c r="BJ52" i="42" s="1"/>
  <c r="BJ61" i="24"/>
  <c r="BJ80" i="24" s="1"/>
  <c r="BJ58" i="37" s="1"/>
  <c r="BN64" i="42"/>
  <c r="BN66" i="42" s="1"/>
  <c r="BN255" i="23"/>
  <c r="BN56" i="24" s="1"/>
  <c r="BN66" i="24" s="1"/>
  <c r="BL27" i="42"/>
  <c r="BL50" i="42" s="1"/>
  <c r="BL58" i="24"/>
  <c r="BM51" i="46"/>
  <c r="BM256" i="23"/>
  <c r="BM258" i="23" s="1"/>
  <c r="BL30" i="44"/>
  <c r="BL58" i="44" s="1"/>
  <c r="BL91" i="44" s="1"/>
  <c r="BL87" i="42"/>
  <c r="BL32" i="22" s="1"/>
  <c r="BJ64" i="46"/>
  <c r="BJ76" i="46" s="1"/>
  <c r="BJ81" i="46"/>
  <c r="BJ51" i="37" s="1"/>
  <c r="BJ69" i="37"/>
  <c r="BJ72" i="46"/>
  <c r="BJ73" i="37" s="1"/>
  <c r="BK53" i="46"/>
  <c r="BK68" i="42"/>
  <c r="BK71" i="42" s="1"/>
  <c r="BM72" i="42" s="1"/>
  <c r="BO16" i="46"/>
  <c r="BO82" i="46" s="1"/>
  <c r="BK29" i="42"/>
  <c r="BK55" i="46" s="1"/>
  <c r="BK60" i="24"/>
  <c r="BK75" i="37" s="1"/>
  <c r="BI118" i="46"/>
  <c r="BM42" i="37"/>
  <c r="BO17" i="44"/>
  <c r="BO16" i="42"/>
  <c r="BO39" i="42" s="1"/>
  <c r="BO17" i="41"/>
  <c r="BL41" i="24"/>
  <c r="BN17" i="24"/>
  <c r="BO16" i="37"/>
  <c r="BN16" i="16"/>
  <c r="BL134" i="13" l="1"/>
  <c r="BL156" i="13" s="1"/>
  <c r="BL170" i="13" s="1"/>
  <c r="BL215" i="13" s="1"/>
  <c r="BK66" i="46"/>
  <c r="BK72" i="37" s="1"/>
  <c r="BK59" i="46"/>
  <c r="BL157" i="13"/>
  <c r="BL171" i="13" s="1"/>
  <c r="BL273" i="13" s="1"/>
  <c r="BL310" i="13" s="1"/>
  <c r="BM102" i="23"/>
  <c r="BC225" i="13"/>
  <c r="BN100" i="23"/>
  <c r="BN132" i="13" s="1"/>
  <c r="BN154" i="13" s="1"/>
  <c r="BN99" i="23"/>
  <c r="BN102" i="23" s="1"/>
  <c r="BL167" i="13"/>
  <c r="BL182" i="13" s="1"/>
  <c r="BM168" i="13"/>
  <c r="BM193" i="13" s="1"/>
  <c r="BV72" i="41"/>
  <c r="BV76" i="41" s="1"/>
  <c r="BV78" i="41" s="1"/>
  <c r="BV80" i="41" s="1"/>
  <c r="BV81" i="41" s="1"/>
  <c r="BV22" i="22" s="1"/>
  <c r="BU78" i="41"/>
  <c r="BU80" i="41" s="1"/>
  <c r="BU81" i="41" s="1"/>
  <c r="BU22" i="22" s="1"/>
  <c r="AL185" i="13"/>
  <c r="AM180" i="13" s="1"/>
  <c r="AM183" i="13" s="1"/>
  <c r="AM184" i="13" s="1"/>
  <c r="BM131" i="13"/>
  <c r="BM153" i="13" s="1"/>
  <c r="AL222" i="13"/>
  <c r="AL226" i="13" s="1"/>
  <c r="AL275" i="13" s="1"/>
  <c r="AL311" i="13" s="1"/>
  <c r="AN224" i="13"/>
  <c r="H106" i="9"/>
  <c r="J106" i="9" a="1"/>
  <c r="J106" i="9" s="1"/>
  <c r="BO94" i="23"/>
  <c r="BO95" i="23" s="1"/>
  <c r="BO97" i="23" s="1"/>
  <c r="BC218" i="13"/>
  <c r="BD213" i="13" s="1"/>
  <c r="BD216" i="13" s="1"/>
  <c r="BD217" i="13" s="1"/>
  <c r="AN207" i="13"/>
  <c r="AO202" i="13" s="1"/>
  <c r="AO205" i="13" s="1"/>
  <c r="AO206" i="13" s="1"/>
  <c r="G107" i="9"/>
  <c r="BM259" i="23"/>
  <c r="BL43" i="37"/>
  <c r="BK61" i="24"/>
  <c r="BK80" i="24" s="1"/>
  <c r="BK58" i="37" s="1"/>
  <c r="BO64" i="42"/>
  <c r="BO66" i="42" s="1"/>
  <c r="BO255" i="23"/>
  <c r="BO56" i="24" s="1"/>
  <c r="BO66" i="24" s="1"/>
  <c r="BP16" i="46"/>
  <c r="BP82" i="46" s="1"/>
  <c r="BJ118" i="46"/>
  <c r="BM87" i="42"/>
  <c r="BM32" i="22" s="1"/>
  <c r="BM30" i="44"/>
  <c r="BM58" i="44" s="1"/>
  <c r="BM91" i="44" s="1"/>
  <c r="BL29" i="42"/>
  <c r="BL55" i="46" s="1"/>
  <c r="BL60" i="24"/>
  <c r="BL75" i="37" s="1"/>
  <c r="BK30" i="42"/>
  <c r="BK52" i="42" s="1"/>
  <c r="BL53" i="46"/>
  <c r="BL68" i="42"/>
  <c r="BL71" i="42" s="1"/>
  <c r="BN72" i="42" s="1"/>
  <c r="BK69" i="37"/>
  <c r="BK72" i="46"/>
  <c r="BK73" i="37" s="1"/>
  <c r="BN51" i="46"/>
  <c r="BN256" i="23"/>
  <c r="BN258" i="23" s="1"/>
  <c r="BM27" i="42"/>
  <c r="BM50" i="42" s="1"/>
  <c r="BM58" i="24"/>
  <c r="BK64" i="46"/>
  <c r="BK76" i="46" s="1"/>
  <c r="BK81" i="46"/>
  <c r="BK51" i="37" s="1"/>
  <c r="BN42" i="37"/>
  <c r="BP17" i="44"/>
  <c r="BP16" i="42"/>
  <c r="BP39" i="42" s="1"/>
  <c r="BP17" i="41"/>
  <c r="BM41" i="24"/>
  <c r="BP16" i="37"/>
  <c r="BO16" i="16"/>
  <c r="BO17" i="24"/>
  <c r="BL66" i="46" l="1"/>
  <c r="BL72" i="37" s="1"/>
  <c r="BL59" i="46"/>
  <c r="BN103" i="23"/>
  <c r="BN134" i="13"/>
  <c r="BN156" i="13" s="1"/>
  <c r="BN170" i="13" s="1"/>
  <c r="BN215" i="13" s="1"/>
  <c r="BM103" i="23"/>
  <c r="BM135" i="13" s="1"/>
  <c r="BM134" i="13"/>
  <c r="BM156" i="13" s="1"/>
  <c r="BM170" i="13" s="1"/>
  <c r="BM215" i="13" s="1"/>
  <c r="BD225" i="13"/>
  <c r="BO100" i="23"/>
  <c r="BO132" i="13" s="1"/>
  <c r="BO154" i="13" s="1"/>
  <c r="BO99" i="23"/>
  <c r="BM167" i="13"/>
  <c r="BM182" i="13" s="1"/>
  <c r="BN168" i="13"/>
  <c r="BN193" i="13" s="1"/>
  <c r="BW72" i="41"/>
  <c r="BW76" i="41" s="1"/>
  <c r="AM185" i="13"/>
  <c r="AN180" i="13" s="1"/>
  <c r="AN183" i="13" s="1"/>
  <c r="AN184" i="13" s="1"/>
  <c r="BN131" i="13"/>
  <c r="BN153" i="13" s="1"/>
  <c r="BN135" i="13"/>
  <c r="AM222" i="13"/>
  <c r="AM226" i="13" s="1"/>
  <c r="AM275" i="13" s="1"/>
  <c r="AM311" i="13" s="1"/>
  <c r="AN223" i="13"/>
  <c r="H107" i="9"/>
  <c r="J107" i="9" a="1"/>
  <c r="J107" i="9" s="1"/>
  <c r="BP94" i="23"/>
  <c r="BP95" i="23" s="1"/>
  <c r="BP97" i="23" s="1"/>
  <c r="BD218" i="13"/>
  <c r="BE213" i="13" s="1"/>
  <c r="BE216" i="13" s="1"/>
  <c r="BE217" i="13" s="1"/>
  <c r="AN196" i="13"/>
  <c r="AO191" i="13" s="1"/>
  <c r="AO194" i="13" s="1"/>
  <c r="AO195" i="13" s="1"/>
  <c r="G108" i="9"/>
  <c r="BN259" i="23"/>
  <c r="BM43" i="37"/>
  <c r="BL30" i="42"/>
  <c r="BL52" i="42" s="1"/>
  <c r="BK118" i="46"/>
  <c r="BL64" i="46"/>
  <c r="BL76" i="46" s="1"/>
  <c r="BL81" i="46"/>
  <c r="BL51" i="37" s="1"/>
  <c r="BP64" i="42"/>
  <c r="BP66" i="42" s="1"/>
  <c r="BP255" i="23"/>
  <c r="BP56" i="24" s="1"/>
  <c r="BP66" i="24" s="1"/>
  <c r="BM29" i="42"/>
  <c r="BM55" i="46" s="1"/>
  <c r="BM60" i="24"/>
  <c r="BM75" i="37" s="1"/>
  <c r="BN30" i="44"/>
  <c r="BN58" i="44" s="1"/>
  <c r="BN91" i="44" s="1"/>
  <c r="BN87" i="42"/>
  <c r="BN32" i="22" s="1"/>
  <c r="BM53" i="46"/>
  <c r="BM68" i="42"/>
  <c r="BM71" i="42" s="1"/>
  <c r="BO72" i="42" s="1"/>
  <c r="BO51" i="46"/>
  <c r="BO256" i="23"/>
  <c r="BO258" i="23" s="1"/>
  <c r="BQ16" i="46"/>
  <c r="BQ82" i="46" s="1"/>
  <c r="BN27" i="42"/>
  <c r="BN50" i="42" s="1"/>
  <c r="BN58" i="24"/>
  <c r="BL69" i="37"/>
  <c r="BL72" i="46"/>
  <c r="BL73" i="37" s="1"/>
  <c r="BL61" i="24"/>
  <c r="BL80" i="24" s="1"/>
  <c r="BL58" i="37" s="1"/>
  <c r="BO42" i="37"/>
  <c r="BQ17" i="44"/>
  <c r="BQ16" i="42"/>
  <c r="BQ39" i="42" s="1"/>
  <c r="BQ17" i="41"/>
  <c r="BN41" i="24"/>
  <c r="BP17" i="24"/>
  <c r="BQ16" i="37"/>
  <c r="BP16" i="16"/>
  <c r="BO102" i="23" l="1"/>
  <c r="BO103" i="23" s="1"/>
  <c r="BO135" i="13" s="1"/>
  <c r="BM66" i="46"/>
  <c r="BM72" i="37" s="1"/>
  <c r="BM59" i="46"/>
  <c r="BM157" i="13"/>
  <c r="BM171" i="13" s="1"/>
  <c r="BM273" i="13" s="1"/>
  <c r="BM310" i="13" s="1"/>
  <c r="BN157" i="13"/>
  <c r="BN171" i="13" s="1"/>
  <c r="BN273" i="13" s="1"/>
  <c r="BN310" i="13" s="1"/>
  <c r="BE225" i="13"/>
  <c r="BP100" i="23"/>
  <c r="BP132" i="13" s="1"/>
  <c r="BP154" i="13" s="1"/>
  <c r="BP99" i="23"/>
  <c r="BN167" i="13"/>
  <c r="BN182" i="13" s="1"/>
  <c r="BO168" i="13"/>
  <c r="BO193" i="13" s="1"/>
  <c r="AN185" i="13"/>
  <c r="AO180" i="13" s="1"/>
  <c r="AO183" i="13" s="1"/>
  <c r="AO184" i="13" s="1"/>
  <c r="AO222" i="13" s="1"/>
  <c r="BO131" i="13"/>
  <c r="BO153" i="13" s="1"/>
  <c r="AN222" i="13"/>
  <c r="AN226" i="13" s="1"/>
  <c r="AN275" i="13" s="1"/>
  <c r="AN311" i="13" s="1"/>
  <c r="AO224" i="13"/>
  <c r="H108" i="9"/>
  <c r="J108" i="9" a="1"/>
  <c r="J108" i="9" s="1"/>
  <c r="BQ94" i="23"/>
  <c r="BQ95" i="23" s="1"/>
  <c r="BQ97" i="23" s="1"/>
  <c r="BE218" i="13"/>
  <c r="BF213" i="13" s="1"/>
  <c r="BF216" i="13" s="1"/>
  <c r="BF217" i="13" s="1"/>
  <c r="AO207" i="13"/>
  <c r="AP202" i="13" s="1"/>
  <c r="AP205" i="13" s="1"/>
  <c r="AP206" i="13" s="1"/>
  <c r="G109" i="9"/>
  <c r="BO259" i="23"/>
  <c r="BN43" i="37"/>
  <c r="BM61" i="24"/>
  <c r="BM80" i="24" s="1"/>
  <c r="BM58" i="37" s="1"/>
  <c r="BM30" i="42"/>
  <c r="BM52" i="42" s="1"/>
  <c r="BN29" i="42"/>
  <c r="BN55" i="46" s="1"/>
  <c r="BN60" i="24"/>
  <c r="BN75" i="37" s="1"/>
  <c r="BP51" i="46"/>
  <c r="BP256" i="23"/>
  <c r="BP258" i="23" s="1"/>
  <c r="BQ64" i="42"/>
  <c r="BQ66" i="42" s="1"/>
  <c r="BQ255" i="23"/>
  <c r="BQ56" i="24" s="1"/>
  <c r="BQ66" i="24" s="1"/>
  <c r="BM72" i="46"/>
  <c r="BM73" i="37" s="1"/>
  <c r="BM69" i="37"/>
  <c r="BL118" i="46"/>
  <c r="BO27" i="42"/>
  <c r="BO50" i="42" s="1"/>
  <c r="BO58" i="24"/>
  <c r="BM64" i="46"/>
  <c r="BM76" i="46" s="1"/>
  <c r="BM81" i="46"/>
  <c r="BM51" i="37" s="1"/>
  <c r="BR16" i="46"/>
  <c r="BR82" i="46" s="1"/>
  <c r="BN53" i="46"/>
  <c r="BN68" i="42"/>
  <c r="BN71" i="42" s="1"/>
  <c r="BP72" i="42" s="1"/>
  <c r="BO30" i="44"/>
  <c r="BO58" i="44" s="1"/>
  <c r="BO91" i="44" s="1"/>
  <c r="BO87" i="42"/>
  <c r="BO32" i="22" s="1"/>
  <c r="BX72" i="41"/>
  <c r="BX76" i="41" s="1"/>
  <c r="BW78" i="41"/>
  <c r="BW80" i="41" s="1"/>
  <c r="BW81" i="41" s="1"/>
  <c r="BW22" i="22" s="1"/>
  <c r="BP42" i="37"/>
  <c r="BR17" i="44"/>
  <c r="BR16" i="42"/>
  <c r="BR39" i="42" s="1"/>
  <c r="BR17" i="41"/>
  <c r="BO41" i="24"/>
  <c r="BQ17" i="24"/>
  <c r="BQ16" i="16"/>
  <c r="BR16" i="37"/>
  <c r="BP102" i="23" l="1"/>
  <c r="BO134" i="13"/>
  <c r="BO156" i="13" s="1"/>
  <c r="BO170" i="13" s="1"/>
  <c r="BO215" i="13" s="1"/>
  <c r="BN66" i="46"/>
  <c r="BN72" i="37" s="1"/>
  <c r="BN59" i="46"/>
  <c r="BO157" i="13"/>
  <c r="BO171" i="13" s="1"/>
  <c r="BO273" i="13" s="1"/>
  <c r="BO310" i="13" s="1"/>
  <c r="BP103" i="23"/>
  <c r="BP134" i="13"/>
  <c r="BP156" i="13" s="1"/>
  <c r="BP170" i="13" s="1"/>
  <c r="BP215" i="13" s="1"/>
  <c r="BF225" i="13"/>
  <c r="BQ100" i="23"/>
  <c r="BQ132" i="13" s="1"/>
  <c r="BQ154" i="13" s="1"/>
  <c r="BQ99" i="23"/>
  <c r="BO167" i="13"/>
  <c r="BO182" i="13" s="1"/>
  <c r="BP168" i="13"/>
  <c r="BP193" i="13" s="1"/>
  <c r="AO185" i="13"/>
  <c r="AP180" i="13" s="1"/>
  <c r="AP183" i="13" s="1"/>
  <c r="AP184" i="13" s="1"/>
  <c r="BP131" i="13"/>
  <c r="BP153" i="13" s="1"/>
  <c r="BP135" i="13"/>
  <c r="AO223" i="13"/>
  <c r="AO226" i="13" s="1"/>
  <c r="AO275" i="13" s="1"/>
  <c r="AO311" i="13" s="1"/>
  <c r="H109" i="9"/>
  <c r="J109" i="9" a="1"/>
  <c r="J109" i="9" s="1"/>
  <c r="BR94" i="23"/>
  <c r="BR95" i="23" s="1"/>
  <c r="BR97" i="23" s="1"/>
  <c r="AO196" i="13"/>
  <c r="AP191" i="13" s="1"/>
  <c r="AP194" i="13" s="1"/>
  <c r="AP195" i="13" s="1"/>
  <c r="BF218" i="13"/>
  <c r="BG213" i="13" s="1"/>
  <c r="BG216" i="13" s="1"/>
  <c r="BG217" i="13" s="1"/>
  <c r="G110" i="9"/>
  <c r="BP259" i="23"/>
  <c r="BO43" i="37"/>
  <c r="BN30" i="42"/>
  <c r="BN52" i="42" s="1"/>
  <c r="BN61" i="24"/>
  <c r="BN80" i="24" s="1"/>
  <c r="BN58" i="37" s="1"/>
  <c r="BO53" i="46"/>
  <c r="BO68" i="42"/>
  <c r="BO71" i="42" s="1"/>
  <c r="BQ72" i="42" s="1"/>
  <c r="BQ51" i="46"/>
  <c r="BQ256" i="23"/>
  <c r="BQ258" i="23" s="1"/>
  <c r="BR64" i="42"/>
  <c r="BR66" i="42" s="1"/>
  <c r="BR255" i="23"/>
  <c r="BR56" i="24" s="1"/>
  <c r="BR66" i="24" s="1"/>
  <c r="BP27" i="42"/>
  <c r="BP50" i="42" s="1"/>
  <c r="BP58" i="24"/>
  <c r="BM118" i="46"/>
  <c r="BP30" i="44"/>
  <c r="BP58" i="44" s="1"/>
  <c r="BP91" i="44" s="1"/>
  <c r="BP87" i="42"/>
  <c r="BP32" i="22" s="1"/>
  <c r="BO29" i="42"/>
  <c r="BO55" i="46" s="1"/>
  <c r="BO60" i="24"/>
  <c r="BO75" i="37" s="1"/>
  <c r="BN64" i="46"/>
  <c r="BN76" i="46" s="1"/>
  <c r="BN81" i="46"/>
  <c r="BN51" i="37" s="1"/>
  <c r="BS16" i="46"/>
  <c r="BS82" i="46" s="1"/>
  <c r="BN69" i="37"/>
  <c r="BN72" i="46"/>
  <c r="BN73" i="37" s="1"/>
  <c r="BQ42" i="37"/>
  <c r="BS17" i="44"/>
  <c r="BS17" i="41"/>
  <c r="BS16" i="42"/>
  <c r="BS39" i="42" s="1"/>
  <c r="BP41" i="24"/>
  <c r="BR17" i="24"/>
  <c r="BR16" i="16"/>
  <c r="BS16" i="37"/>
  <c r="BO66" i="46" l="1"/>
  <c r="BO72" i="37" s="1"/>
  <c r="BO59" i="46"/>
  <c r="BO69" i="37" s="1"/>
  <c r="BQ102" i="23"/>
  <c r="BQ103" i="23" s="1"/>
  <c r="BQ135" i="13" s="1"/>
  <c r="BP157" i="13"/>
  <c r="BP171" i="13" s="1"/>
  <c r="BP273" i="13" s="1"/>
  <c r="BP310" i="13" s="1"/>
  <c r="BG225" i="13"/>
  <c r="BR100" i="23"/>
  <c r="BR132" i="13" s="1"/>
  <c r="BR154" i="13" s="1"/>
  <c r="BR99" i="23"/>
  <c r="BP167" i="13"/>
  <c r="BP182" i="13" s="1"/>
  <c r="BQ168" i="13"/>
  <c r="BQ193" i="13" s="1"/>
  <c r="BQ131" i="13"/>
  <c r="BQ153" i="13" s="1"/>
  <c r="AP222" i="13"/>
  <c r="AP185" i="13"/>
  <c r="AQ180" i="13" s="1"/>
  <c r="AQ183" i="13" s="1"/>
  <c r="AQ184" i="13" s="1"/>
  <c r="AP223" i="13"/>
  <c r="AP224" i="13"/>
  <c r="H110" i="9"/>
  <c r="J110" i="9" a="1"/>
  <c r="J110" i="9" s="1"/>
  <c r="BS94" i="23"/>
  <c r="BS95" i="23" s="1"/>
  <c r="BS97" i="23" s="1"/>
  <c r="BG218" i="13"/>
  <c r="BH213" i="13" s="1"/>
  <c r="BH216" i="13" s="1"/>
  <c r="BH217" i="13" s="1"/>
  <c r="AP207" i="13"/>
  <c r="AQ202" i="13" s="1"/>
  <c r="AQ205" i="13" s="1"/>
  <c r="AQ206" i="13" s="1"/>
  <c r="AP196" i="13"/>
  <c r="AQ191" i="13" s="1"/>
  <c r="AQ194" i="13" s="1"/>
  <c r="AQ195" i="13" s="1"/>
  <c r="G111" i="9"/>
  <c r="BQ259" i="23"/>
  <c r="BP43" i="37"/>
  <c r="BO61" i="24"/>
  <c r="BO80" i="24" s="1"/>
  <c r="BO58" i="37" s="1"/>
  <c r="BR51" i="46"/>
  <c r="BR256" i="23"/>
  <c r="BR258" i="23" s="1"/>
  <c r="BT16" i="46"/>
  <c r="BT82" i="46" s="1"/>
  <c r="BN118" i="46"/>
  <c r="BQ27" i="42"/>
  <c r="BQ50" i="42" s="1"/>
  <c r="BQ58" i="24"/>
  <c r="BO64" i="46"/>
  <c r="BO76" i="46" s="1"/>
  <c r="BO81" i="46"/>
  <c r="BO51" i="37" s="1"/>
  <c r="BP53" i="46"/>
  <c r="BP68" i="42"/>
  <c r="BP71" i="42" s="1"/>
  <c r="BR72" i="42" s="1"/>
  <c r="BP29" i="42"/>
  <c r="BP55" i="46" s="1"/>
  <c r="BP60" i="24"/>
  <c r="BP75" i="37" s="1"/>
  <c r="BQ30" i="44"/>
  <c r="BQ58" i="44" s="1"/>
  <c r="BQ91" i="44" s="1"/>
  <c r="BQ87" i="42"/>
  <c r="BQ32" i="22" s="1"/>
  <c r="BO30" i="42"/>
  <c r="BO52" i="42" s="1"/>
  <c r="BS64" i="42"/>
  <c r="BS66" i="42" s="1"/>
  <c r="BS255" i="23"/>
  <c r="BS56" i="24" s="1"/>
  <c r="BS66" i="24" s="1"/>
  <c r="BO72" i="46"/>
  <c r="BO73" i="37" s="1"/>
  <c r="BY72" i="41"/>
  <c r="BY76" i="41" s="1"/>
  <c r="BX78" i="41"/>
  <c r="BX80" i="41" s="1"/>
  <c r="BX81" i="41" s="1"/>
  <c r="BX22" i="22" s="1"/>
  <c r="BR42" i="37"/>
  <c r="BT17" i="44"/>
  <c r="BT17" i="41"/>
  <c r="BT16" i="42"/>
  <c r="BT39" i="42" s="1"/>
  <c r="BQ41" i="24"/>
  <c r="BT16" i="37"/>
  <c r="BS16" i="16"/>
  <c r="BS17" i="24"/>
  <c r="BQ134" i="13" l="1"/>
  <c r="BQ156" i="13" s="1"/>
  <c r="BQ170" i="13" s="1"/>
  <c r="BQ215" i="13" s="1"/>
  <c r="BR102" i="23"/>
  <c r="BR103" i="23" s="1"/>
  <c r="BR135" i="13" s="1"/>
  <c r="BP66" i="46"/>
  <c r="BP72" i="37" s="1"/>
  <c r="BP59" i="46"/>
  <c r="BP69" i="37" s="1"/>
  <c r="BQ157" i="13"/>
  <c r="BQ171" i="13" s="1"/>
  <c r="BQ273" i="13" s="1"/>
  <c r="BQ310" i="13" s="1"/>
  <c r="BH225" i="13"/>
  <c r="BS100" i="23"/>
  <c r="BS132" i="13" s="1"/>
  <c r="BS154" i="13" s="1"/>
  <c r="BS99" i="23"/>
  <c r="BQ167" i="13"/>
  <c r="BQ182" i="13" s="1"/>
  <c r="BR168" i="13"/>
  <c r="BR193" i="13" s="1"/>
  <c r="BR131" i="13"/>
  <c r="BR153" i="13" s="1"/>
  <c r="AQ222" i="13"/>
  <c r="AP226" i="13"/>
  <c r="AP275" i="13" s="1"/>
  <c r="AP311" i="13" s="1"/>
  <c r="H111" i="9"/>
  <c r="J111" i="9" a="1"/>
  <c r="J111" i="9" s="1"/>
  <c r="BT94" i="23"/>
  <c r="BT95" i="23" s="1"/>
  <c r="BT97" i="23" s="1"/>
  <c r="BH218" i="13"/>
  <c r="BI213" i="13" s="1"/>
  <c r="BI216" i="13" s="1"/>
  <c r="BI217" i="13" s="1"/>
  <c r="AQ185" i="13"/>
  <c r="AR180" i="13" s="1"/>
  <c r="AR183" i="13" s="1"/>
  <c r="AR184" i="13" s="1"/>
  <c r="G112" i="9"/>
  <c r="BR259" i="23"/>
  <c r="BQ43" i="37"/>
  <c r="BP72" i="46"/>
  <c r="BP73" i="37" s="1"/>
  <c r="BO118" i="46"/>
  <c r="BT64" i="42"/>
  <c r="BT66" i="42" s="1"/>
  <c r="BT255" i="23"/>
  <c r="BT56" i="24" s="1"/>
  <c r="BT66" i="24" s="1"/>
  <c r="BP61" i="24"/>
  <c r="BP80" i="24" s="1"/>
  <c r="BP58" i="37" s="1"/>
  <c r="BP64" i="46"/>
  <c r="BP76" i="46" s="1"/>
  <c r="BP81" i="46"/>
  <c r="BP51" i="37" s="1"/>
  <c r="BS51" i="46"/>
  <c r="BS256" i="23"/>
  <c r="BS258" i="23" s="1"/>
  <c r="BQ29" i="42"/>
  <c r="BQ55" i="46" s="1"/>
  <c r="BQ60" i="24"/>
  <c r="BQ75" i="37" s="1"/>
  <c r="BR27" i="42"/>
  <c r="BR50" i="42" s="1"/>
  <c r="BR58" i="24"/>
  <c r="BU16" i="46"/>
  <c r="BU82" i="46" s="1"/>
  <c r="BR87" i="42"/>
  <c r="BR32" i="22" s="1"/>
  <c r="BR30" i="44"/>
  <c r="BR58" i="44" s="1"/>
  <c r="BR91" i="44" s="1"/>
  <c r="BP30" i="42"/>
  <c r="BP52" i="42" s="1"/>
  <c r="BQ53" i="46"/>
  <c r="BQ68" i="42"/>
  <c r="BQ71" i="42" s="1"/>
  <c r="BS72" i="42" s="1"/>
  <c r="BS42" i="37"/>
  <c r="BU17" i="41"/>
  <c r="BU17" i="44"/>
  <c r="BU16" i="42"/>
  <c r="BU39" i="42" s="1"/>
  <c r="BR41" i="24"/>
  <c r="BT17" i="24"/>
  <c r="BU16" i="37"/>
  <c r="BT16" i="16"/>
  <c r="BR134" i="13" l="1"/>
  <c r="BR156" i="13" s="1"/>
  <c r="BR170" i="13" s="1"/>
  <c r="BR215" i="13" s="1"/>
  <c r="BQ66" i="46"/>
  <c r="BQ72" i="37" s="1"/>
  <c r="BQ59" i="46"/>
  <c r="BR157" i="13"/>
  <c r="BR171" i="13" s="1"/>
  <c r="BR273" i="13" s="1"/>
  <c r="BR310" i="13" s="1"/>
  <c r="BS102" i="23"/>
  <c r="BI225" i="13"/>
  <c r="BT100" i="23"/>
  <c r="BT132" i="13" s="1"/>
  <c r="BT154" i="13" s="1"/>
  <c r="BT99" i="23"/>
  <c r="BR167" i="13"/>
  <c r="BR182" i="13" s="1"/>
  <c r="BS168" i="13"/>
  <c r="BS193" i="13" s="1"/>
  <c r="BS131" i="13"/>
  <c r="BS153" i="13" s="1"/>
  <c r="AQ223" i="13"/>
  <c r="AQ224" i="13"/>
  <c r="H112" i="9"/>
  <c r="J112" i="9" a="1"/>
  <c r="J112" i="9" s="1"/>
  <c r="BU94" i="23"/>
  <c r="BU95" i="23" s="1"/>
  <c r="BU97" i="23" s="1"/>
  <c r="BI218" i="13"/>
  <c r="BJ213" i="13" s="1"/>
  <c r="BJ216" i="13" s="1"/>
  <c r="BJ217" i="13" s="1"/>
  <c r="AR222" i="13"/>
  <c r="AQ207" i="13"/>
  <c r="AR202" i="13" s="1"/>
  <c r="AR205" i="13" s="1"/>
  <c r="AR206" i="13" s="1"/>
  <c r="AQ196" i="13"/>
  <c r="AR191" i="13" s="1"/>
  <c r="AR194" i="13" s="1"/>
  <c r="AR195" i="13" s="1"/>
  <c r="G113" i="9"/>
  <c r="BS259" i="23"/>
  <c r="BR43" i="37"/>
  <c r="BT51" i="46"/>
  <c r="BT256" i="23"/>
  <c r="BT258" i="23" s="1"/>
  <c r="BS87" i="42"/>
  <c r="BS32" i="22" s="1"/>
  <c r="BS30" i="44"/>
  <c r="BS58" i="44" s="1"/>
  <c r="BS91" i="44" s="1"/>
  <c r="BU64" i="42"/>
  <c r="BU66" i="42" s="1"/>
  <c r="BU255" i="23"/>
  <c r="BU56" i="24" s="1"/>
  <c r="BU66" i="24" s="1"/>
  <c r="BS27" i="42"/>
  <c r="BS50" i="42" s="1"/>
  <c r="BS58" i="24"/>
  <c r="BQ30" i="42"/>
  <c r="BQ52" i="42" s="1"/>
  <c r="BQ72" i="46"/>
  <c r="BQ73" i="37" s="1"/>
  <c r="BQ69" i="37"/>
  <c r="BP118" i="46"/>
  <c r="BR29" i="42"/>
  <c r="BR55" i="46" s="1"/>
  <c r="BR60" i="24"/>
  <c r="BR75" i="37" s="1"/>
  <c r="BR53" i="46"/>
  <c r="BR68" i="42"/>
  <c r="BR71" i="42" s="1"/>
  <c r="BT72" i="42" s="1"/>
  <c r="BQ61" i="24"/>
  <c r="BQ80" i="24" s="1"/>
  <c r="BQ58" i="37" s="1"/>
  <c r="BQ64" i="46"/>
  <c r="BQ76" i="46" s="1"/>
  <c r="BQ81" i="46"/>
  <c r="BQ51" i="37" s="1"/>
  <c r="BV16" i="46"/>
  <c r="BV82" i="46" s="1"/>
  <c r="BZ72" i="41"/>
  <c r="BZ76" i="41" s="1"/>
  <c r="BY78" i="41"/>
  <c r="BY80" i="41" s="1"/>
  <c r="BY81" i="41" s="1"/>
  <c r="BY22" i="22" s="1"/>
  <c r="BT42" i="37"/>
  <c r="BV17" i="41"/>
  <c r="BV17" i="44"/>
  <c r="BV16" i="42"/>
  <c r="BV39" i="42" s="1"/>
  <c r="BS41" i="24"/>
  <c r="BU17" i="24"/>
  <c r="BV16" i="37"/>
  <c r="BU16" i="16"/>
  <c r="BT102" i="23" l="1"/>
  <c r="BT103" i="23" s="1"/>
  <c r="BT135" i="13" s="1"/>
  <c r="BR66" i="46"/>
  <c r="BR72" i="37" s="1"/>
  <c r="BR59" i="46"/>
  <c r="BS103" i="23"/>
  <c r="BS135" i="13" s="1"/>
  <c r="BS134" i="13"/>
  <c r="BS156" i="13" s="1"/>
  <c r="BS170" i="13" s="1"/>
  <c r="BS215" i="13" s="1"/>
  <c r="BJ225" i="13"/>
  <c r="BU100" i="23"/>
  <c r="BU132" i="13" s="1"/>
  <c r="BU154" i="13" s="1"/>
  <c r="BU99" i="23"/>
  <c r="BS167" i="13"/>
  <c r="BS182" i="13" s="1"/>
  <c r="BT168" i="13"/>
  <c r="BT193" i="13" s="1"/>
  <c r="BT131" i="13"/>
  <c r="BT153" i="13" s="1"/>
  <c r="AQ226" i="13"/>
  <c r="AQ275" i="13" s="1"/>
  <c r="AQ311" i="13" s="1"/>
  <c r="H113" i="9"/>
  <c r="J113" i="9" a="1"/>
  <c r="J113" i="9" s="1"/>
  <c r="BV94" i="23"/>
  <c r="BV95" i="23" s="1"/>
  <c r="BV97" i="23" s="1"/>
  <c r="BJ218" i="13"/>
  <c r="BK213" i="13" s="1"/>
  <c r="BK216" i="13" s="1"/>
  <c r="BK217" i="13" s="1"/>
  <c r="AR185" i="13"/>
  <c r="AS180" i="13" s="1"/>
  <c r="AS183" i="13" s="1"/>
  <c r="AS184" i="13" s="1"/>
  <c r="BT259" i="23"/>
  <c r="BS43" i="37"/>
  <c r="BR30" i="42"/>
  <c r="BR52" i="42" s="1"/>
  <c r="BR61" i="24"/>
  <c r="BR80" i="24" s="1"/>
  <c r="BR58" i="37" s="1"/>
  <c r="BV64" i="42"/>
  <c r="BV66" i="42" s="1"/>
  <c r="BV255" i="23"/>
  <c r="BV56" i="24" s="1"/>
  <c r="BV66" i="24" s="1"/>
  <c r="BR64" i="46"/>
  <c r="BR76" i="46" s="1"/>
  <c r="BR81" i="46"/>
  <c r="BR51" i="37" s="1"/>
  <c r="BU51" i="46"/>
  <c r="BU256" i="23"/>
  <c r="BU258" i="23" s="1"/>
  <c r="BQ118" i="46"/>
  <c r="BR69" i="37"/>
  <c r="BR72" i="46"/>
  <c r="BR73" i="37" s="1"/>
  <c r="BS53" i="46"/>
  <c r="BS68" i="42"/>
  <c r="BS71" i="42" s="1"/>
  <c r="BU72" i="42" s="1"/>
  <c r="BW16" i="46"/>
  <c r="BW82" i="46" s="1"/>
  <c r="BT58" i="24"/>
  <c r="BT27" i="42"/>
  <c r="BT50" i="42" s="1"/>
  <c r="BT87" i="42"/>
  <c r="BT32" i="22" s="1"/>
  <c r="BT30" i="44"/>
  <c r="BT58" i="44" s="1"/>
  <c r="BT91" i="44" s="1"/>
  <c r="BS29" i="42"/>
  <c r="BS55" i="46" s="1"/>
  <c r="BS60" i="24"/>
  <c r="BS75" i="37" s="1"/>
  <c r="BU42" i="37"/>
  <c r="BW17" i="44"/>
  <c r="BW16" i="42"/>
  <c r="BW39" i="42" s="1"/>
  <c r="BW17" i="41"/>
  <c r="BT41" i="24"/>
  <c r="BV17" i="24"/>
  <c r="BV16" i="16"/>
  <c r="BW16" i="37"/>
  <c r="BT134" i="13" l="1"/>
  <c r="BT156" i="13" s="1"/>
  <c r="BT170" i="13" s="1"/>
  <c r="BT215" i="13" s="1"/>
  <c r="BS66" i="46"/>
  <c r="BS72" i="37" s="1"/>
  <c r="BS59" i="46"/>
  <c r="BU102" i="23"/>
  <c r="BS157" i="13"/>
  <c r="BS171" i="13" s="1"/>
  <c r="BS273" i="13" s="1"/>
  <c r="BS310" i="13" s="1"/>
  <c r="BT157" i="13"/>
  <c r="BT171" i="13" s="1"/>
  <c r="BT273" i="13" s="1"/>
  <c r="BT310" i="13" s="1"/>
  <c r="BU103" i="23"/>
  <c r="BU134" i="13"/>
  <c r="BU156" i="13" s="1"/>
  <c r="BU170" i="13" s="1"/>
  <c r="BU215" i="13" s="1"/>
  <c r="BK225" i="13"/>
  <c r="BV100" i="23"/>
  <c r="BV132" i="13" s="1"/>
  <c r="BV154" i="13" s="1"/>
  <c r="BV99" i="23"/>
  <c r="BT167" i="13"/>
  <c r="BT182" i="13" s="1"/>
  <c r="BU168" i="13"/>
  <c r="BU193" i="13" s="1"/>
  <c r="BU131" i="13"/>
  <c r="BU153" i="13" s="1"/>
  <c r="BU135" i="13"/>
  <c r="AR223" i="13"/>
  <c r="AR224" i="13"/>
  <c r="BW94" i="23"/>
  <c r="BW95" i="23" s="1"/>
  <c r="BW97" i="23" s="1"/>
  <c r="BK218" i="13"/>
  <c r="BL213" i="13" s="1"/>
  <c r="BL216" i="13" s="1"/>
  <c r="BL217" i="13" s="1"/>
  <c r="AS222" i="13"/>
  <c r="AR207" i="13"/>
  <c r="AS202" i="13" s="1"/>
  <c r="AS205" i="13" s="1"/>
  <c r="AS206" i="13" s="1"/>
  <c r="AR196" i="13"/>
  <c r="AS191" i="13" s="1"/>
  <c r="AS194" i="13" s="1"/>
  <c r="AS195" i="13" s="1"/>
  <c r="BU259" i="23"/>
  <c r="BT43" i="37"/>
  <c r="BS61" i="24"/>
  <c r="BS80" i="24" s="1"/>
  <c r="BS58" i="37" s="1"/>
  <c r="BS30" i="42"/>
  <c r="BS52" i="42" s="1"/>
  <c r="BS72" i="46"/>
  <c r="BS73" i="37" s="1"/>
  <c r="BS69" i="37"/>
  <c r="BU27" i="42"/>
  <c r="BU50" i="42" s="1"/>
  <c r="BU58" i="24"/>
  <c r="BT53" i="46"/>
  <c r="BT68" i="42"/>
  <c r="BT71" i="42" s="1"/>
  <c r="BV72" i="42" s="1"/>
  <c r="BT29" i="42"/>
  <c r="BT55" i="46" s="1"/>
  <c r="BT60" i="24"/>
  <c r="BT75" i="37" s="1"/>
  <c r="BR118" i="46"/>
  <c r="BX16" i="46"/>
  <c r="BX82" i="46" s="1"/>
  <c r="BS64" i="46"/>
  <c r="BS76" i="46" s="1"/>
  <c r="BS81" i="46"/>
  <c r="BS51" i="37" s="1"/>
  <c r="BW64" i="42"/>
  <c r="BW66" i="42" s="1"/>
  <c r="BW255" i="23"/>
  <c r="BW56" i="24" s="1"/>
  <c r="BW66" i="24" s="1"/>
  <c r="BV51" i="46"/>
  <c r="BV256" i="23"/>
  <c r="BV258" i="23" s="1"/>
  <c r="BU30" i="44"/>
  <c r="BU58" i="44" s="1"/>
  <c r="BU91" i="44" s="1"/>
  <c r="BU87" i="42"/>
  <c r="BU32" i="22" s="1"/>
  <c r="CA72" i="41"/>
  <c r="CA76" i="41" s="1"/>
  <c r="BZ78" i="41"/>
  <c r="BZ80" i="41" s="1"/>
  <c r="BZ81" i="41" s="1"/>
  <c r="BZ22" i="22" s="1"/>
  <c r="BV42" i="37"/>
  <c r="BX17" i="44"/>
  <c r="BX16" i="42"/>
  <c r="BX39" i="42" s="1"/>
  <c r="BX17" i="41"/>
  <c r="BU41" i="24"/>
  <c r="BW17" i="24"/>
  <c r="BW16" i="16"/>
  <c r="BX16" i="37"/>
  <c r="BT66" i="46" l="1"/>
  <c r="BT72" i="37" s="1"/>
  <c r="BT59" i="46"/>
  <c r="BT69" i="37" s="1"/>
  <c r="BV102" i="23"/>
  <c r="BU157" i="13"/>
  <c r="BU171" i="13" s="1"/>
  <c r="BU273" i="13" s="1"/>
  <c r="BU310" i="13" s="1"/>
  <c r="BV103" i="23"/>
  <c r="BV134" i="13"/>
  <c r="BV156" i="13" s="1"/>
  <c r="BV170" i="13" s="1"/>
  <c r="BV215" i="13" s="1"/>
  <c r="BL225" i="13"/>
  <c r="BW100" i="23"/>
  <c r="BW132" i="13" s="1"/>
  <c r="BW154" i="13" s="1"/>
  <c r="BW99" i="23"/>
  <c r="BU167" i="13"/>
  <c r="BU182" i="13" s="1"/>
  <c r="BV168" i="13"/>
  <c r="BV193" i="13" s="1"/>
  <c r="BV131" i="13"/>
  <c r="BV153" i="13" s="1"/>
  <c r="BV135" i="13"/>
  <c r="AR226" i="13"/>
  <c r="AR275" i="13" s="1"/>
  <c r="AR311" i="13" s="1"/>
  <c r="BX94" i="23"/>
  <c r="BX95" i="23" s="1"/>
  <c r="BX97" i="23" s="1"/>
  <c r="BL218" i="13"/>
  <c r="BM213" i="13" s="1"/>
  <c r="BM216" i="13" s="1"/>
  <c r="BM217" i="13" s="1"/>
  <c r="AS185" i="13"/>
  <c r="AT180" i="13" s="1"/>
  <c r="AT183" i="13" s="1"/>
  <c r="AT184" i="13" s="1"/>
  <c r="BV259" i="23"/>
  <c r="BU43" i="37"/>
  <c r="BT61" i="24"/>
  <c r="BT80" i="24" s="1"/>
  <c r="BT58" i="37" s="1"/>
  <c r="BT30" i="42"/>
  <c r="BT52" i="42" s="1"/>
  <c r="BW51" i="46"/>
  <c r="BW256" i="23"/>
  <c r="BW258" i="23" s="1"/>
  <c r="BT72" i="46"/>
  <c r="BT73" i="37" s="1"/>
  <c r="BS118" i="46"/>
  <c r="BU53" i="46"/>
  <c r="BU68" i="42"/>
  <c r="BU71" i="42" s="1"/>
  <c r="BW72" i="42" s="1"/>
  <c r="BY16" i="46"/>
  <c r="BY82" i="46" s="1"/>
  <c r="BT64" i="46"/>
  <c r="BT76" i="46" s="1"/>
  <c r="BT81" i="46"/>
  <c r="BT51" i="37" s="1"/>
  <c r="BU29" i="42"/>
  <c r="BU55" i="46" s="1"/>
  <c r="BU60" i="24"/>
  <c r="BU75" i="37" s="1"/>
  <c r="BV27" i="42"/>
  <c r="BV50" i="42" s="1"/>
  <c r="BV58" i="24"/>
  <c r="BX64" i="42"/>
  <c r="BX66" i="42" s="1"/>
  <c r="BX255" i="23"/>
  <c r="BX56" i="24" s="1"/>
  <c r="BX66" i="24" s="1"/>
  <c r="BV87" i="42"/>
  <c r="BV32" i="22" s="1"/>
  <c r="BV30" i="44"/>
  <c r="BV58" i="44" s="1"/>
  <c r="BV91" i="44" s="1"/>
  <c r="BW42" i="37"/>
  <c r="BV41" i="24"/>
  <c r="BY17" i="44"/>
  <c r="BY16" i="42"/>
  <c r="BY39" i="42" s="1"/>
  <c r="BY17" i="41"/>
  <c r="BX17" i="24"/>
  <c r="BX16" i="16"/>
  <c r="BY16" i="37"/>
  <c r="BU66" i="46" l="1"/>
  <c r="BU72" i="37" s="1"/>
  <c r="BU59" i="46"/>
  <c r="BU69" i="37" s="1"/>
  <c r="BW102" i="23"/>
  <c r="BV157" i="13"/>
  <c r="BV171" i="13" s="1"/>
  <c r="BV273" i="13" s="1"/>
  <c r="BV310" i="13" s="1"/>
  <c r="BM225" i="13"/>
  <c r="BX100" i="23"/>
  <c r="BX132" i="13" s="1"/>
  <c r="BX154" i="13" s="1"/>
  <c r="BX99" i="23"/>
  <c r="BV167" i="13"/>
  <c r="BV182" i="13" s="1"/>
  <c r="BW168" i="13"/>
  <c r="BW193" i="13" s="1"/>
  <c r="BW131" i="13"/>
  <c r="BW153" i="13" s="1"/>
  <c r="AS223" i="13"/>
  <c r="AS224" i="13"/>
  <c r="BY94" i="23"/>
  <c r="BY95" i="23" s="1"/>
  <c r="BY97" i="23" s="1"/>
  <c r="BM218" i="13"/>
  <c r="BN213" i="13" s="1"/>
  <c r="BN216" i="13" s="1"/>
  <c r="BN217" i="13" s="1"/>
  <c r="AT222" i="13"/>
  <c r="AS207" i="13"/>
  <c r="AT202" i="13" s="1"/>
  <c r="AT205" i="13" s="1"/>
  <c r="AT206" i="13" s="1"/>
  <c r="AS196" i="13"/>
  <c r="AT191" i="13" s="1"/>
  <c r="AT194" i="13" s="1"/>
  <c r="AT195" i="13" s="1"/>
  <c r="BW259" i="23"/>
  <c r="BV43" i="37"/>
  <c r="BU30" i="42"/>
  <c r="BU52" i="42" s="1"/>
  <c r="BU61" i="24"/>
  <c r="BU80" i="24" s="1"/>
  <c r="BU58" i="37" s="1"/>
  <c r="BY64" i="42"/>
  <c r="BY66" i="42" s="1"/>
  <c r="BY255" i="23"/>
  <c r="BY56" i="24" s="1"/>
  <c r="BY66" i="24" s="1"/>
  <c r="BV29" i="42"/>
  <c r="BV55" i="46" s="1"/>
  <c r="BV60" i="24"/>
  <c r="BV75" i="37" s="1"/>
  <c r="BU72" i="46"/>
  <c r="BU73" i="37" s="1"/>
  <c r="BW27" i="42"/>
  <c r="BW50" i="42" s="1"/>
  <c r="BW58" i="24"/>
  <c r="BX51" i="46"/>
  <c r="BX256" i="23"/>
  <c r="BX258" i="23" s="1"/>
  <c r="BU64" i="46"/>
  <c r="BU76" i="46" s="1"/>
  <c r="BU81" i="46"/>
  <c r="BU51" i="37" s="1"/>
  <c r="BT118" i="46"/>
  <c r="BV53" i="46"/>
  <c r="BV68" i="42"/>
  <c r="BV71" i="42" s="1"/>
  <c r="BX72" i="42" s="1"/>
  <c r="BW87" i="42"/>
  <c r="BW32" i="22" s="1"/>
  <c r="BW30" i="44"/>
  <c r="BW58" i="44" s="1"/>
  <c r="BW91" i="44" s="1"/>
  <c r="BZ16" i="46"/>
  <c r="BZ82" i="46" s="1"/>
  <c r="CB72" i="41"/>
  <c r="CB76" i="41" s="1"/>
  <c r="CA78" i="41"/>
  <c r="CA80" i="41" s="1"/>
  <c r="CA81" i="41" s="1"/>
  <c r="CA22" i="22" s="1"/>
  <c r="BX42" i="37"/>
  <c r="BZ17" i="44"/>
  <c r="BZ16" i="42"/>
  <c r="BZ39" i="42" s="1"/>
  <c r="BZ17" i="41"/>
  <c r="BW41" i="24"/>
  <c r="BY16" i="16"/>
  <c r="BY17" i="24"/>
  <c r="BZ16" i="37"/>
  <c r="BX102" i="23" l="1"/>
  <c r="BX134" i="13" s="1"/>
  <c r="BX156" i="13" s="1"/>
  <c r="BX170" i="13" s="1"/>
  <c r="BX215" i="13" s="1"/>
  <c r="BV66" i="46"/>
  <c r="BV72" i="37" s="1"/>
  <c r="BV59" i="46"/>
  <c r="BV69" i="37" s="1"/>
  <c r="BW103" i="23"/>
  <c r="BW135" i="13" s="1"/>
  <c r="BW134" i="13"/>
  <c r="BW156" i="13" s="1"/>
  <c r="BW170" i="13" s="1"/>
  <c r="BW215" i="13" s="1"/>
  <c r="BY100" i="23"/>
  <c r="BY132" i="13" s="1"/>
  <c r="BY154" i="13" s="1"/>
  <c r="BY99" i="23"/>
  <c r="BW167" i="13"/>
  <c r="BW182" i="13" s="1"/>
  <c r="BX168" i="13"/>
  <c r="BX193" i="13" s="1"/>
  <c r="AS226" i="13"/>
  <c r="AS275" i="13" s="1"/>
  <c r="AS311" i="13" s="1"/>
  <c r="BX131" i="13"/>
  <c r="BX153" i="13" s="1"/>
  <c r="BZ94" i="23"/>
  <c r="BZ95" i="23" s="1"/>
  <c r="BZ97" i="23" s="1"/>
  <c r="AT185" i="13"/>
  <c r="AU180" i="13" s="1"/>
  <c r="AU183" i="13" s="1"/>
  <c r="AU184" i="13" s="1"/>
  <c r="BN225" i="13"/>
  <c r="BX259" i="23"/>
  <c r="BW43" i="37"/>
  <c r="BV30" i="42"/>
  <c r="BV52" i="42" s="1"/>
  <c r="BV61" i="24"/>
  <c r="BV80" i="24" s="1"/>
  <c r="BV58" i="37" s="1"/>
  <c r="BX30" i="44"/>
  <c r="BX58" i="44" s="1"/>
  <c r="BX91" i="44" s="1"/>
  <c r="BX87" i="42"/>
  <c r="BX32" i="22" s="1"/>
  <c r="CA16" i="46"/>
  <c r="CA82" i="46" s="1"/>
  <c r="BV72" i="46"/>
  <c r="BV73" i="37" s="1"/>
  <c r="BV64" i="46"/>
  <c r="BV76" i="46" s="1"/>
  <c r="BV81" i="46"/>
  <c r="BV51" i="37" s="1"/>
  <c r="BX27" i="42"/>
  <c r="BX50" i="42" s="1"/>
  <c r="BX58" i="24"/>
  <c r="BZ64" i="42"/>
  <c r="BZ66" i="42" s="1"/>
  <c r="BZ255" i="23"/>
  <c r="BZ56" i="24" s="1"/>
  <c r="BZ66" i="24" s="1"/>
  <c r="BW29" i="42"/>
  <c r="BW55" i="46" s="1"/>
  <c r="BW60" i="24"/>
  <c r="BW75" i="37" s="1"/>
  <c r="BU118" i="46"/>
  <c r="BW53" i="46"/>
  <c r="BW68" i="42"/>
  <c r="BW71" i="42" s="1"/>
  <c r="BY72" i="42" s="1"/>
  <c r="BY51" i="46"/>
  <c r="BY256" i="23"/>
  <c r="BY258" i="23" s="1"/>
  <c r="BY42" i="37"/>
  <c r="CA17" i="44"/>
  <c r="CA17" i="41"/>
  <c r="CA16" i="42"/>
  <c r="CA39" i="42" s="1"/>
  <c r="BX41" i="24"/>
  <c r="BZ17" i="24"/>
  <c r="BZ16" i="16"/>
  <c r="CA16" i="37"/>
  <c r="BX103" i="23" l="1"/>
  <c r="BX135" i="13" s="1"/>
  <c r="BX157" i="13" s="1"/>
  <c r="BX171" i="13" s="1"/>
  <c r="BX273" i="13" s="1"/>
  <c r="BX310" i="13" s="1"/>
  <c r="BY102" i="23"/>
  <c r="BY134" i="13" s="1"/>
  <c r="BY156" i="13" s="1"/>
  <c r="BY170" i="13" s="1"/>
  <c r="BY215" i="13" s="1"/>
  <c r="BW66" i="46"/>
  <c r="BW72" i="37" s="1"/>
  <c r="BW59" i="46"/>
  <c r="BW69" i="37" s="1"/>
  <c r="BW157" i="13"/>
  <c r="BW171" i="13" s="1"/>
  <c r="BW273" i="13" s="1"/>
  <c r="BW310" i="13" s="1"/>
  <c r="BZ100" i="23"/>
  <c r="BZ132" i="13" s="1"/>
  <c r="BZ154" i="13" s="1"/>
  <c r="BZ99" i="23"/>
  <c r="BX167" i="13"/>
  <c r="BX182" i="13" s="1"/>
  <c r="BY168" i="13"/>
  <c r="BY193" i="13" s="1"/>
  <c r="BY131" i="13"/>
  <c r="BY153" i="13" s="1"/>
  <c r="AT223" i="13"/>
  <c r="AT224" i="13"/>
  <c r="CA94" i="23"/>
  <c r="CA95" i="23" s="1"/>
  <c r="CA97" i="23" s="1"/>
  <c r="BN218" i="13"/>
  <c r="BO213" i="13" s="1"/>
  <c r="BO216" i="13" s="1"/>
  <c r="BO217" i="13" s="1"/>
  <c r="AU222" i="13"/>
  <c r="AT207" i="13"/>
  <c r="AU202" i="13" s="1"/>
  <c r="AU205" i="13" s="1"/>
  <c r="AU206" i="13" s="1"/>
  <c r="AT196" i="13"/>
  <c r="AU191" i="13" s="1"/>
  <c r="AU194" i="13" s="1"/>
  <c r="AU195" i="13" s="1"/>
  <c r="BY259" i="23"/>
  <c r="BX43" i="37"/>
  <c r="BW30" i="42"/>
  <c r="BW52" i="42" s="1"/>
  <c r="BZ51" i="46"/>
  <c r="BZ256" i="23"/>
  <c r="BZ258" i="23" s="1"/>
  <c r="BW72" i="46"/>
  <c r="BW73" i="37" s="1"/>
  <c r="BW61" i="24"/>
  <c r="BW80" i="24" s="1"/>
  <c r="BW58" i="37" s="1"/>
  <c r="CA64" i="42"/>
  <c r="CA66" i="42" s="1"/>
  <c r="CA255" i="23"/>
  <c r="CA56" i="24" s="1"/>
  <c r="CA66" i="24" s="1"/>
  <c r="BW64" i="46"/>
  <c r="BW76" i="46" s="1"/>
  <c r="BW81" i="46"/>
  <c r="BW51" i="37" s="1"/>
  <c r="CB16" i="46"/>
  <c r="CB82" i="46" s="1"/>
  <c r="BX53" i="46"/>
  <c r="BX68" i="42"/>
  <c r="BX71" i="42" s="1"/>
  <c r="BZ72" i="42" s="1"/>
  <c r="BY27" i="42"/>
  <c r="BY50" i="42" s="1"/>
  <c r="BY58" i="24"/>
  <c r="BY30" i="44"/>
  <c r="BY58" i="44" s="1"/>
  <c r="BY91" i="44" s="1"/>
  <c r="BY87" i="42"/>
  <c r="BY32" i="22" s="1"/>
  <c r="BX29" i="42"/>
  <c r="BX55" i="46" s="1"/>
  <c r="BX60" i="24"/>
  <c r="BX75" i="37" s="1"/>
  <c r="BV118" i="46"/>
  <c r="CC72" i="41"/>
  <c r="CC76" i="41" s="1"/>
  <c r="CB78" i="41"/>
  <c r="CB80" i="41" s="1"/>
  <c r="CB81" i="41" s="1"/>
  <c r="CB22" i="22" s="1"/>
  <c r="BZ42" i="37"/>
  <c r="CB17" i="44"/>
  <c r="CB17" i="41"/>
  <c r="CB16" i="42"/>
  <c r="CB39" i="42" s="1"/>
  <c r="BY41" i="24"/>
  <c r="CA16" i="16"/>
  <c r="CB16" i="37"/>
  <c r="CA17" i="24"/>
  <c r="BY103" i="23" l="1"/>
  <c r="BY135" i="13" s="1"/>
  <c r="BY157" i="13" s="1"/>
  <c r="BY171" i="13" s="1"/>
  <c r="BY273" i="13" s="1"/>
  <c r="BY310" i="13" s="1"/>
  <c r="BZ102" i="23"/>
  <c r="BZ103" i="23" s="1"/>
  <c r="BZ135" i="13" s="1"/>
  <c r="BX66" i="46"/>
  <c r="BX72" i="37" s="1"/>
  <c r="BX59" i="46"/>
  <c r="CA100" i="23"/>
  <c r="CA132" i="13" s="1"/>
  <c r="CA154" i="13" s="1"/>
  <c r="CA99" i="23"/>
  <c r="BY167" i="13"/>
  <c r="BY182" i="13" s="1"/>
  <c r="BZ168" i="13"/>
  <c r="BZ193" i="13" s="1"/>
  <c r="AT226" i="13"/>
  <c r="AT275" i="13" s="1"/>
  <c r="AT311" i="13" s="1"/>
  <c r="BZ131" i="13"/>
  <c r="BZ153" i="13" s="1"/>
  <c r="CB94" i="23"/>
  <c r="CB95" i="23" s="1"/>
  <c r="CB97" i="23" s="1"/>
  <c r="AU185" i="13"/>
  <c r="AV180" i="13" s="1"/>
  <c r="AV183" i="13" s="1"/>
  <c r="AV184" i="13" s="1"/>
  <c r="BO225" i="13"/>
  <c r="BZ259" i="23"/>
  <c r="BY43" i="37"/>
  <c r="CA51" i="46"/>
  <c r="CA256" i="23"/>
  <c r="CA258" i="23" s="1"/>
  <c r="BX72" i="46"/>
  <c r="BX73" i="37" s="1"/>
  <c r="BX69" i="37"/>
  <c r="BX61" i="24"/>
  <c r="BX80" i="24" s="1"/>
  <c r="BX58" i="37" s="1"/>
  <c r="CC16" i="46"/>
  <c r="CC82" i="46" s="1"/>
  <c r="CB64" i="42"/>
  <c r="CB66" i="42" s="1"/>
  <c r="CB255" i="23"/>
  <c r="CB56" i="24" s="1"/>
  <c r="CB66" i="24" s="1"/>
  <c r="BY53" i="46"/>
  <c r="BY68" i="42"/>
  <c r="BY71" i="42" s="1"/>
  <c r="CA72" i="42" s="1"/>
  <c r="BW118" i="46"/>
  <c r="BY29" i="42"/>
  <c r="BY55" i="46" s="1"/>
  <c r="BY60" i="24"/>
  <c r="BY75" i="37" s="1"/>
  <c r="BZ27" i="42"/>
  <c r="BZ50" i="42" s="1"/>
  <c r="BZ58" i="24"/>
  <c r="BX64" i="46"/>
  <c r="BX76" i="46" s="1"/>
  <c r="BX81" i="46"/>
  <c r="BX51" i="37" s="1"/>
  <c r="BZ87" i="42"/>
  <c r="BZ32" i="22" s="1"/>
  <c r="BZ30" i="44"/>
  <c r="BZ58" i="44" s="1"/>
  <c r="BZ91" i="44" s="1"/>
  <c r="BX30" i="42"/>
  <c r="BX52" i="42" s="1"/>
  <c r="CA42" i="37"/>
  <c r="CC17" i="41"/>
  <c r="CC17" i="44"/>
  <c r="CC16" i="42"/>
  <c r="CC39" i="42" s="1"/>
  <c r="BZ41" i="24"/>
  <c r="CB17" i="24"/>
  <c r="CB16" i="16"/>
  <c r="CC16" i="37"/>
  <c r="BZ134" i="13" l="1"/>
  <c r="BZ156" i="13" s="1"/>
  <c r="BZ170" i="13" s="1"/>
  <c r="BZ215" i="13" s="1"/>
  <c r="CA102" i="23"/>
  <c r="BY66" i="46"/>
  <c r="BY72" i="37" s="1"/>
  <c r="BY59" i="46"/>
  <c r="BY69" i="37" s="1"/>
  <c r="BZ157" i="13"/>
  <c r="BZ171" i="13" s="1"/>
  <c r="BZ273" i="13" s="1"/>
  <c r="BZ310" i="13" s="1"/>
  <c r="CA103" i="23"/>
  <c r="CA135" i="13" s="1"/>
  <c r="CA134" i="13"/>
  <c r="CA156" i="13" s="1"/>
  <c r="CA170" i="13" s="1"/>
  <c r="CA215" i="13" s="1"/>
  <c r="CB100" i="23"/>
  <c r="CB132" i="13" s="1"/>
  <c r="CB154" i="13" s="1"/>
  <c r="CB99" i="23"/>
  <c r="BZ167" i="13"/>
  <c r="BZ182" i="13" s="1"/>
  <c r="CA168" i="13"/>
  <c r="CA193" i="13" s="1"/>
  <c r="CA131" i="13"/>
  <c r="CA153" i="13" s="1"/>
  <c r="AU223" i="13"/>
  <c r="AU224" i="13"/>
  <c r="CC94" i="23"/>
  <c r="CC95" i="23" s="1"/>
  <c r="CC97" i="23" s="1"/>
  <c r="BO218" i="13"/>
  <c r="BP213" i="13" s="1"/>
  <c r="BP216" i="13" s="1"/>
  <c r="BP217" i="13" s="1"/>
  <c r="AV222" i="13"/>
  <c r="AU207" i="13"/>
  <c r="AV202" i="13" s="1"/>
  <c r="AV205" i="13" s="1"/>
  <c r="AV206" i="13" s="1"/>
  <c r="AU196" i="13"/>
  <c r="AV191" i="13" s="1"/>
  <c r="AV194" i="13" s="1"/>
  <c r="AV195" i="13" s="1"/>
  <c r="CA259" i="23"/>
  <c r="BZ43" i="37"/>
  <c r="BY30" i="42"/>
  <c r="BY52" i="42" s="1"/>
  <c r="BZ53" i="46"/>
  <c r="BZ68" i="42"/>
  <c r="BZ71" i="42" s="1"/>
  <c r="CB72" i="42" s="1"/>
  <c r="BZ29" i="42"/>
  <c r="BZ55" i="46" s="1"/>
  <c r="BZ60" i="24"/>
  <c r="BZ75" i="37" s="1"/>
  <c r="CA87" i="42"/>
  <c r="CA32" i="22" s="1"/>
  <c r="CA30" i="44"/>
  <c r="CA58" i="44" s="1"/>
  <c r="CA91" i="44" s="1"/>
  <c r="BY64" i="46"/>
  <c r="BY76" i="46" s="1"/>
  <c r="BY81" i="46"/>
  <c r="BY51" i="37" s="1"/>
  <c r="BY72" i="46"/>
  <c r="BY73" i="37" s="1"/>
  <c r="BX118" i="46"/>
  <c r="CB51" i="46"/>
  <c r="CB256" i="23"/>
  <c r="CB258" i="23" s="1"/>
  <c r="CD16" i="46"/>
  <c r="CD82" i="46" s="1"/>
  <c r="CA27" i="42"/>
  <c r="CA50" i="42" s="1"/>
  <c r="CA58" i="24"/>
  <c r="BY61" i="24"/>
  <c r="BY80" i="24" s="1"/>
  <c r="BY58" i="37" s="1"/>
  <c r="CC64" i="42"/>
  <c r="CC66" i="42" s="1"/>
  <c r="CC255" i="23"/>
  <c r="CC56" i="24" s="1"/>
  <c r="CC66" i="24" s="1"/>
  <c r="CD72" i="41"/>
  <c r="CD76" i="41" s="1"/>
  <c r="CC78" i="41"/>
  <c r="CC80" i="41" s="1"/>
  <c r="CC81" i="41" s="1"/>
  <c r="CC22" i="22" s="1"/>
  <c r="CB42" i="37"/>
  <c r="CD17" i="41"/>
  <c r="CD17" i="44"/>
  <c r="CD16" i="42"/>
  <c r="CD39" i="42" s="1"/>
  <c r="CA41" i="24"/>
  <c r="CC17" i="24"/>
  <c r="CD16" i="37"/>
  <c r="CC16" i="16"/>
  <c r="BZ66" i="46" l="1"/>
  <c r="BZ72" i="37" s="1"/>
  <c r="BZ59" i="46"/>
  <c r="CB102" i="23"/>
  <c r="CB103" i="23" s="1"/>
  <c r="CB135" i="13" s="1"/>
  <c r="CA157" i="13"/>
  <c r="CA171" i="13" s="1"/>
  <c r="CA273" i="13" s="1"/>
  <c r="CA310" i="13" s="1"/>
  <c r="CC100" i="23"/>
  <c r="CC132" i="13" s="1"/>
  <c r="CC154" i="13" s="1"/>
  <c r="CC99" i="23"/>
  <c r="CA167" i="13"/>
  <c r="CA182" i="13" s="1"/>
  <c r="CB168" i="13"/>
  <c r="CB193" i="13" s="1"/>
  <c r="CB131" i="13"/>
  <c r="CB153" i="13" s="1"/>
  <c r="AU226" i="13"/>
  <c r="AU275" i="13" s="1"/>
  <c r="AU311" i="13" s="1"/>
  <c r="CD94" i="23"/>
  <c r="CD95" i="23" s="1"/>
  <c r="CD97" i="23" s="1"/>
  <c r="AV185" i="13"/>
  <c r="AW180" i="13" s="1"/>
  <c r="AW183" i="13" s="1"/>
  <c r="AW184" i="13" s="1"/>
  <c r="BP225" i="13"/>
  <c r="CB259" i="23"/>
  <c r="CA43" i="37"/>
  <c r="BZ61" i="24"/>
  <c r="BZ80" i="24" s="1"/>
  <c r="BZ58" i="37" s="1"/>
  <c r="CA53" i="46"/>
  <c r="CA68" i="42"/>
  <c r="CA71" i="42" s="1"/>
  <c r="CC72" i="42" s="1"/>
  <c r="CE16" i="46"/>
  <c r="CE82" i="46" s="1"/>
  <c r="CD64" i="42"/>
  <c r="CD66" i="42" s="1"/>
  <c r="CD255" i="23"/>
  <c r="CD56" i="24" s="1"/>
  <c r="CD66" i="24" s="1"/>
  <c r="BZ64" i="46"/>
  <c r="BZ76" i="46" s="1"/>
  <c r="BZ81" i="46"/>
  <c r="BZ51" i="37" s="1"/>
  <c r="CC51" i="46"/>
  <c r="CC256" i="23"/>
  <c r="CC258" i="23" s="1"/>
  <c r="CB27" i="42"/>
  <c r="CB50" i="42" s="1"/>
  <c r="CB58" i="24"/>
  <c r="BY118" i="46"/>
  <c r="CB87" i="42"/>
  <c r="CB32" i="22" s="1"/>
  <c r="CB30" i="44"/>
  <c r="CB58" i="44" s="1"/>
  <c r="CB91" i="44" s="1"/>
  <c r="CA29" i="42"/>
  <c r="CA55" i="46" s="1"/>
  <c r="CA60" i="24"/>
  <c r="CA75" i="37" s="1"/>
  <c r="BZ30" i="42"/>
  <c r="BZ52" i="42" s="1"/>
  <c r="BZ69" i="37"/>
  <c r="BZ72" i="46"/>
  <c r="BZ73" i="37" s="1"/>
  <c r="CC42" i="37"/>
  <c r="CE17" i="44"/>
  <c r="CE16" i="42"/>
  <c r="CE39" i="42" s="1"/>
  <c r="CE17" i="41"/>
  <c r="CB41" i="24"/>
  <c r="CD17" i="24"/>
  <c r="CE16" i="37"/>
  <c r="CD16" i="16"/>
  <c r="CA66" i="46" l="1"/>
  <c r="CA72" i="37" s="1"/>
  <c r="CA59" i="46"/>
  <c r="CB134" i="13"/>
  <c r="CB156" i="13" s="1"/>
  <c r="CB170" i="13" s="1"/>
  <c r="CB215" i="13" s="1"/>
  <c r="CC102" i="23"/>
  <c r="CC103" i="23" s="1"/>
  <c r="CC135" i="13" s="1"/>
  <c r="CB157" i="13"/>
  <c r="CB171" i="13" s="1"/>
  <c r="CB273" i="13" s="1"/>
  <c r="CB310" i="13" s="1"/>
  <c r="CD100" i="23"/>
  <c r="CD132" i="13" s="1"/>
  <c r="CD154" i="13" s="1"/>
  <c r="CD99" i="23"/>
  <c r="CB167" i="13"/>
  <c r="CB182" i="13" s="1"/>
  <c r="CC168" i="13"/>
  <c r="CC193" i="13" s="1"/>
  <c r="CC131" i="13"/>
  <c r="CC153" i="13" s="1"/>
  <c r="AV223" i="13"/>
  <c r="AV224" i="13"/>
  <c r="CE94" i="23"/>
  <c r="CE95" i="23" s="1"/>
  <c r="CE97" i="23" s="1"/>
  <c r="BP218" i="13"/>
  <c r="BQ213" i="13" s="1"/>
  <c r="BQ216" i="13" s="1"/>
  <c r="BQ217" i="13" s="1"/>
  <c r="AV207" i="13"/>
  <c r="AW202" i="13" s="1"/>
  <c r="AW205" i="13" s="1"/>
  <c r="AW206" i="13" s="1"/>
  <c r="AW222" i="13"/>
  <c r="AV196" i="13"/>
  <c r="AW191" i="13" s="1"/>
  <c r="AW194" i="13" s="1"/>
  <c r="AW195" i="13" s="1"/>
  <c r="CC259" i="23"/>
  <c r="CB43" i="37"/>
  <c r="CA64" i="46"/>
  <c r="CA76" i="46" s="1"/>
  <c r="CA81" i="46"/>
  <c r="CA51" i="37" s="1"/>
  <c r="CB53" i="46"/>
  <c r="CB68" i="42"/>
  <c r="CB71" i="42" s="1"/>
  <c r="CD72" i="42" s="1"/>
  <c r="CD51" i="46"/>
  <c r="CD256" i="23"/>
  <c r="CD258" i="23" s="1"/>
  <c r="CF16" i="46"/>
  <c r="CF82" i="46" s="1"/>
  <c r="CE64" i="42"/>
  <c r="CE66" i="42" s="1"/>
  <c r="CE255" i="23"/>
  <c r="CE56" i="24" s="1"/>
  <c r="CE66" i="24" s="1"/>
  <c r="CC27" i="42"/>
  <c r="CC50" i="42" s="1"/>
  <c r="CC58" i="24"/>
  <c r="CA61" i="24"/>
  <c r="CA80" i="24" s="1"/>
  <c r="CA58" i="37" s="1"/>
  <c r="CC30" i="44"/>
  <c r="CC58" i="44" s="1"/>
  <c r="CC91" i="44" s="1"/>
  <c r="CC87" i="42"/>
  <c r="CC32" i="22" s="1"/>
  <c r="CA30" i="42"/>
  <c r="CA52" i="42" s="1"/>
  <c r="CB60" i="24"/>
  <c r="CB75" i="37" s="1"/>
  <c r="CB29" i="42"/>
  <c r="CB55" i="46" s="1"/>
  <c r="BZ118" i="46"/>
  <c r="CA72" i="46"/>
  <c r="CA73" i="37" s="1"/>
  <c r="CA69" i="37"/>
  <c r="CE72" i="41"/>
  <c r="CE76" i="41" s="1"/>
  <c r="CD78" i="41"/>
  <c r="CD80" i="41" s="1"/>
  <c r="CD81" i="41" s="1"/>
  <c r="CD22" i="22" s="1"/>
  <c r="CD42" i="37"/>
  <c r="CF17" i="44"/>
  <c r="CF16" i="42"/>
  <c r="CF39" i="42" s="1"/>
  <c r="CF17" i="41"/>
  <c r="CC41" i="24"/>
  <c r="CE17" i="24"/>
  <c r="CF16" i="37"/>
  <c r="CE16" i="16"/>
  <c r="CC134" i="13" l="1"/>
  <c r="CC156" i="13" s="1"/>
  <c r="CC170" i="13" s="1"/>
  <c r="CC215" i="13" s="1"/>
  <c r="CD102" i="23"/>
  <c r="CD134" i="13" s="1"/>
  <c r="CD156" i="13" s="1"/>
  <c r="CD170" i="13" s="1"/>
  <c r="CD215" i="13" s="1"/>
  <c r="CB66" i="46"/>
  <c r="CB72" i="37" s="1"/>
  <c r="CB59" i="46"/>
  <c r="CC157" i="13"/>
  <c r="CC171" i="13" s="1"/>
  <c r="CC273" i="13" s="1"/>
  <c r="CC310" i="13" s="1"/>
  <c r="CD103" i="23"/>
  <c r="BQ225" i="13"/>
  <c r="CE100" i="23"/>
  <c r="CE132" i="13" s="1"/>
  <c r="CE154" i="13" s="1"/>
  <c r="CE99" i="23"/>
  <c r="CC167" i="13"/>
  <c r="CC182" i="13" s="1"/>
  <c r="CD168" i="13"/>
  <c r="CD193" i="13" s="1"/>
  <c r="CD131" i="13"/>
  <c r="CD153" i="13" s="1"/>
  <c r="CD135" i="13"/>
  <c r="AV226" i="13"/>
  <c r="AV275" i="13" s="1"/>
  <c r="AV311" i="13" s="1"/>
  <c r="AW224" i="13"/>
  <c r="CF94" i="23"/>
  <c r="CF95" i="23" s="1"/>
  <c r="CF97" i="23" s="1"/>
  <c r="BQ218" i="13"/>
  <c r="BR213" i="13" s="1"/>
  <c r="BR216" i="13" s="1"/>
  <c r="BR217" i="13" s="1"/>
  <c r="AW185" i="13"/>
  <c r="AX180" i="13" s="1"/>
  <c r="AX183" i="13" s="1"/>
  <c r="AW207" i="13"/>
  <c r="AX202" i="13" s="1"/>
  <c r="AX205" i="13" s="1"/>
  <c r="AX206" i="13" s="1"/>
  <c r="CD259" i="23"/>
  <c r="CC43" i="37"/>
  <c r="CB64" i="46"/>
  <c r="CB76" i="46" s="1"/>
  <c r="CB81" i="46"/>
  <c r="CB51" i="37" s="1"/>
  <c r="CC53" i="46"/>
  <c r="CC68" i="42"/>
  <c r="CC71" i="42" s="1"/>
  <c r="CE72" i="42" s="1"/>
  <c r="CC29" i="42"/>
  <c r="CC55" i="46" s="1"/>
  <c r="CC60" i="24"/>
  <c r="CC75" i="37" s="1"/>
  <c r="CE51" i="46"/>
  <c r="CE256" i="23"/>
  <c r="CE258" i="23" s="1"/>
  <c r="CD87" i="42"/>
  <c r="CD32" i="22" s="1"/>
  <c r="CD30" i="44"/>
  <c r="CD58" i="44" s="1"/>
  <c r="CD91" i="44" s="1"/>
  <c r="CG16" i="46"/>
  <c r="CG82" i="46" s="1"/>
  <c r="CB30" i="42"/>
  <c r="CB52" i="42" s="1"/>
  <c r="CD27" i="42"/>
  <c r="CD50" i="42" s="1"/>
  <c r="CD58" i="24"/>
  <c r="CF64" i="42"/>
  <c r="CF66" i="42" s="1"/>
  <c r="CF255" i="23"/>
  <c r="CF56" i="24" s="1"/>
  <c r="CF66" i="24" s="1"/>
  <c r="CB69" i="37"/>
  <c r="CB72" i="46"/>
  <c r="CB73" i="37" s="1"/>
  <c r="CA118" i="46"/>
  <c r="CB61" i="24"/>
  <c r="CB80" i="24" s="1"/>
  <c r="CB58" i="37" s="1"/>
  <c r="CE42" i="37"/>
  <c r="CG16" i="42"/>
  <c r="CG39" i="42" s="1"/>
  <c r="CG17" i="44"/>
  <c r="CG17" i="41"/>
  <c r="CD41" i="24"/>
  <c r="CF17" i="24"/>
  <c r="CF16" i="16"/>
  <c r="CG16" i="37"/>
  <c r="CE102" i="23" l="1"/>
  <c r="CE103" i="23" s="1"/>
  <c r="CE135" i="13" s="1"/>
  <c r="CC66" i="46"/>
  <c r="CC72" i="37" s="1"/>
  <c r="CC59" i="46"/>
  <c r="CD157" i="13"/>
  <c r="CD171" i="13" s="1"/>
  <c r="CD273" i="13" s="1"/>
  <c r="CD310" i="13" s="1"/>
  <c r="BR225" i="13"/>
  <c r="CF100" i="23"/>
  <c r="CF132" i="13" s="1"/>
  <c r="CF154" i="13" s="1"/>
  <c r="CF99" i="23"/>
  <c r="CD167" i="13"/>
  <c r="CD182" i="13" s="1"/>
  <c r="CE168" i="13"/>
  <c r="CE193" i="13" s="1"/>
  <c r="CE131" i="13"/>
  <c r="CE153" i="13" s="1"/>
  <c r="AX184" i="13"/>
  <c r="AW223" i="13"/>
  <c r="AW226" i="13" s="1"/>
  <c r="AW275" i="13" s="1"/>
  <c r="AW311" i="13" s="1"/>
  <c r="CG94" i="23"/>
  <c r="CG95" i="23" s="1"/>
  <c r="CG97" i="23" s="1"/>
  <c r="BR218" i="13"/>
  <c r="BS213" i="13" s="1"/>
  <c r="BS216" i="13" s="1"/>
  <c r="BS217" i="13" s="1"/>
  <c r="AW196" i="13"/>
  <c r="AX191" i="13" s="1"/>
  <c r="AX194" i="13" s="1"/>
  <c r="AX195" i="13" s="1"/>
  <c r="CE259" i="23"/>
  <c r="CD43" i="37"/>
  <c r="CC64" i="46"/>
  <c r="CC76" i="46" s="1"/>
  <c r="CC81" i="46"/>
  <c r="CC51" i="37" s="1"/>
  <c r="CG64" i="42"/>
  <c r="CG66" i="42" s="1"/>
  <c r="CG255" i="23"/>
  <c r="CG56" i="24" s="1"/>
  <c r="CG66" i="24" s="1"/>
  <c r="CH16" i="46"/>
  <c r="CH82" i="46" s="1"/>
  <c r="CF51" i="46"/>
  <c r="CF256" i="23"/>
  <c r="CF258" i="23" s="1"/>
  <c r="CD29" i="42"/>
  <c r="CD55" i="46" s="1"/>
  <c r="CD60" i="24"/>
  <c r="CD75" i="37" s="1"/>
  <c r="CE27" i="42"/>
  <c r="CE50" i="42" s="1"/>
  <c r="CE58" i="24"/>
  <c r="CC30" i="42"/>
  <c r="CC52" i="42" s="1"/>
  <c r="CC72" i="46"/>
  <c r="CC73" i="37" s="1"/>
  <c r="CC69" i="37"/>
  <c r="CE30" i="44"/>
  <c r="CE58" i="44" s="1"/>
  <c r="CE91" i="44" s="1"/>
  <c r="CE87" i="42"/>
  <c r="CE32" i="22" s="1"/>
  <c r="CC61" i="24"/>
  <c r="CC80" i="24" s="1"/>
  <c r="CC58" i="37" s="1"/>
  <c r="CD53" i="46"/>
  <c r="CD68" i="42"/>
  <c r="CD71" i="42" s="1"/>
  <c r="CF72" i="42" s="1"/>
  <c r="CB118" i="46"/>
  <c r="CF72" i="41"/>
  <c r="CF76" i="41" s="1"/>
  <c r="CE78" i="41"/>
  <c r="CE80" i="41" s="1"/>
  <c r="CE81" i="41" s="1"/>
  <c r="CE22" i="22" s="1"/>
  <c r="CF42" i="37"/>
  <c r="CH17" i="44"/>
  <c r="CH16" i="42"/>
  <c r="CH39" i="42" s="1"/>
  <c r="CH17" i="41"/>
  <c r="CE41" i="24"/>
  <c r="CG16" i="16"/>
  <c r="CH16" i="37"/>
  <c r="CG17" i="24"/>
  <c r="CE134" i="13" l="1"/>
  <c r="CE156" i="13" s="1"/>
  <c r="CE170" i="13" s="1"/>
  <c r="CE215" i="13" s="1"/>
  <c r="CD66" i="46"/>
  <c r="CD72" i="37" s="1"/>
  <c r="CD59" i="46"/>
  <c r="CF102" i="23"/>
  <c r="CE157" i="13"/>
  <c r="CE171" i="13" s="1"/>
  <c r="CE273" i="13" s="1"/>
  <c r="CE310" i="13" s="1"/>
  <c r="CF103" i="23"/>
  <c r="CF134" i="13"/>
  <c r="CF156" i="13" s="1"/>
  <c r="CF170" i="13" s="1"/>
  <c r="CF215" i="13" s="1"/>
  <c r="CG100" i="23"/>
  <c r="CG132" i="13" s="1"/>
  <c r="CG154" i="13" s="1"/>
  <c r="CG99" i="23"/>
  <c r="CG102" i="23" s="1"/>
  <c r="CE167" i="13"/>
  <c r="CE182" i="13" s="1"/>
  <c r="CF168" i="13"/>
  <c r="CF193" i="13" s="1"/>
  <c r="CF131" i="13"/>
  <c r="CF153" i="13" s="1"/>
  <c r="CF135" i="13"/>
  <c r="AX222" i="13"/>
  <c r="AX185" i="13"/>
  <c r="AY180" i="13" s="1"/>
  <c r="AY183" i="13" s="1"/>
  <c r="AY184" i="13" s="1"/>
  <c r="AX224" i="13"/>
  <c r="CH94" i="23"/>
  <c r="CH95" i="23" s="1"/>
  <c r="CH97" i="23" s="1"/>
  <c r="BS225" i="13"/>
  <c r="BS218" i="13"/>
  <c r="BT213" i="13" s="1"/>
  <c r="BT216" i="13" s="1"/>
  <c r="BT217" i="13" s="1"/>
  <c r="AX207" i="13"/>
  <c r="AY202" i="13" s="1"/>
  <c r="AY205" i="13" s="1"/>
  <c r="AY206" i="13" s="1"/>
  <c r="CF259" i="23"/>
  <c r="CE43" i="37"/>
  <c r="CD30" i="42"/>
  <c r="CD52" i="42" s="1"/>
  <c r="CD61" i="24"/>
  <c r="CD80" i="24" s="1"/>
  <c r="CD58" i="37" s="1"/>
  <c r="CH64" i="42"/>
  <c r="CH66" i="42" s="1"/>
  <c r="CH255" i="23"/>
  <c r="CH56" i="24" s="1"/>
  <c r="CH66" i="24" s="1"/>
  <c r="CE60" i="24"/>
  <c r="CE75" i="37" s="1"/>
  <c r="CE29" i="42"/>
  <c r="CE55" i="46" s="1"/>
  <c r="CE53" i="46"/>
  <c r="CE68" i="42"/>
  <c r="CE71" i="42" s="1"/>
  <c r="CG72" i="42" s="1"/>
  <c r="CD64" i="46"/>
  <c r="CD76" i="46" s="1"/>
  <c r="CD81" i="46"/>
  <c r="CD51" i="37" s="1"/>
  <c r="CG51" i="46"/>
  <c r="CG256" i="23"/>
  <c r="CG258" i="23" s="1"/>
  <c r="CF30" i="44"/>
  <c r="CF58" i="44" s="1"/>
  <c r="CF91" i="44" s="1"/>
  <c r="CF87" i="42"/>
  <c r="CF32" i="22" s="1"/>
  <c r="CC118" i="46"/>
  <c r="CI16" i="46"/>
  <c r="CI82" i="46" s="1"/>
  <c r="CD72" i="46"/>
  <c r="CD73" i="37" s="1"/>
  <c r="CD69" i="37"/>
  <c r="CF27" i="42"/>
  <c r="CF50" i="42" s="1"/>
  <c r="CF58" i="24"/>
  <c r="CG42" i="37"/>
  <c r="CI17" i="44"/>
  <c r="CI17" i="41"/>
  <c r="CI16" i="42"/>
  <c r="CI39" i="42" s="1"/>
  <c r="CF41" i="24"/>
  <c r="CH17" i="24"/>
  <c r="CH16" i="16"/>
  <c r="CI16" i="37"/>
  <c r="CE66" i="46" l="1"/>
  <c r="CE72" i="37" s="1"/>
  <c r="CE59" i="46"/>
  <c r="CG103" i="23"/>
  <c r="CG135" i="13" s="1"/>
  <c r="CG134" i="13"/>
  <c r="CG156" i="13" s="1"/>
  <c r="CG170" i="13" s="1"/>
  <c r="CG215" i="13" s="1"/>
  <c r="CF157" i="13"/>
  <c r="CF171" i="13" s="1"/>
  <c r="CF273" i="13" s="1"/>
  <c r="CF310" i="13" s="1"/>
  <c r="BT225" i="13"/>
  <c r="CH100" i="23"/>
  <c r="CH132" i="13" s="1"/>
  <c r="CH154" i="13" s="1"/>
  <c r="CH99" i="23"/>
  <c r="CF167" i="13"/>
  <c r="CF182" i="13" s="1"/>
  <c r="CG168" i="13"/>
  <c r="CG193" i="13" s="1"/>
  <c r="CG131" i="13"/>
  <c r="CG153" i="13" s="1"/>
  <c r="AY222" i="13"/>
  <c r="AX223" i="13"/>
  <c r="AX226" i="13" s="1"/>
  <c r="AX275" i="13" s="1"/>
  <c r="AX311" i="13" s="1"/>
  <c r="CI94" i="23"/>
  <c r="CI95" i="23" s="1"/>
  <c r="CI97" i="23" s="1"/>
  <c r="BT218" i="13"/>
  <c r="BU213" i="13" s="1"/>
  <c r="BU216" i="13" s="1"/>
  <c r="BU217" i="13" s="1"/>
  <c r="AY185" i="13"/>
  <c r="AZ180" i="13" s="1"/>
  <c r="AX196" i="13"/>
  <c r="AY191" i="13" s="1"/>
  <c r="AY194" i="13" s="1"/>
  <c r="AY195" i="13" s="1"/>
  <c r="CG259" i="23"/>
  <c r="CF43" i="37"/>
  <c r="CE30" i="42"/>
  <c r="CE52" i="42" s="1"/>
  <c r="CI64" i="42"/>
  <c r="CI66" i="42" s="1"/>
  <c r="CI255" i="23"/>
  <c r="CI56" i="24" s="1"/>
  <c r="CI66" i="24" s="1"/>
  <c r="CE72" i="46"/>
  <c r="CE73" i="37" s="1"/>
  <c r="CE69" i="37"/>
  <c r="CD118" i="46"/>
  <c r="CJ16" i="46"/>
  <c r="CJ82" i="46" s="1"/>
  <c r="CE64" i="46"/>
  <c r="CE76" i="46" s="1"/>
  <c r="CE81" i="46"/>
  <c r="CE51" i="37" s="1"/>
  <c r="CG27" i="42"/>
  <c r="CG50" i="42" s="1"/>
  <c r="CG58" i="24"/>
  <c r="CF29" i="42"/>
  <c r="CF55" i="46" s="1"/>
  <c r="CF60" i="24"/>
  <c r="CF75" i="37" s="1"/>
  <c r="CF53" i="46"/>
  <c r="CF68" i="42"/>
  <c r="CF71" i="42" s="1"/>
  <c r="CH72" i="42" s="1"/>
  <c r="CH51" i="46"/>
  <c r="CH256" i="23"/>
  <c r="CH258" i="23" s="1"/>
  <c r="CG87" i="42"/>
  <c r="CG32" i="22" s="1"/>
  <c r="CG30" i="44"/>
  <c r="CG58" i="44" s="1"/>
  <c r="CG91" i="44" s="1"/>
  <c r="CE61" i="24"/>
  <c r="CE80" i="24" s="1"/>
  <c r="CE58" i="37" s="1"/>
  <c r="CG72" i="41"/>
  <c r="CG76" i="41" s="1"/>
  <c r="CF78" i="41"/>
  <c r="CF80" i="41" s="1"/>
  <c r="CF81" i="41" s="1"/>
  <c r="CF22" i="22" s="1"/>
  <c r="CH42" i="37"/>
  <c r="CJ17" i="44"/>
  <c r="CJ17" i="41"/>
  <c r="CJ16" i="42"/>
  <c r="CJ39" i="42" s="1"/>
  <c r="CG41" i="24"/>
  <c r="CI16" i="16"/>
  <c r="CI17" i="24"/>
  <c r="CJ16" i="37"/>
  <c r="CF66" i="46" l="1"/>
  <c r="CF72" i="37" s="1"/>
  <c r="CF59" i="46"/>
  <c r="CF69" i="37" s="1"/>
  <c r="CH102" i="23"/>
  <c r="CH134" i="13" s="1"/>
  <c r="CH156" i="13" s="1"/>
  <c r="CH170" i="13" s="1"/>
  <c r="CH215" i="13" s="1"/>
  <c r="CG157" i="13"/>
  <c r="CG171" i="13" s="1"/>
  <c r="CG273" i="13" s="1"/>
  <c r="CG310" i="13" s="1"/>
  <c r="BU225" i="13"/>
  <c r="CI100" i="23"/>
  <c r="CI132" i="13" s="1"/>
  <c r="CI154" i="13" s="1"/>
  <c r="CI99" i="23"/>
  <c r="CG167" i="13"/>
  <c r="CG182" i="13" s="1"/>
  <c r="CH168" i="13"/>
  <c r="CH193" i="13" s="1"/>
  <c r="AZ183" i="13"/>
  <c r="AZ184" i="13" s="1"/>
  <c r="AZ222" i="13" s="1"/>
  <c r="CH131" i="13"/>
  <c r="CH153" i="13" s="1"/>
  <c r="AY224" i="13"/>
  <c r="CJ94" i="23"/>
  <c r="CJ95" i="23" s="1"/>
  <c r="CJ97" i="23" s="1"/>
  <c r="AY207" i="13"/>
  <c r="AZ202" i="13" s="1"/>
  <c r="AZ205" i="13" s="1"/>
  <c r="AZ206" i="13" s="1"/>
  <c r="BU218" i="13"/>
  <c r="BV213" i="13" s="1"/>
  <c r="BV216" i="13" s="1"/>
  <c r="BV217" i="13" s="1"/>
  <c r="CH259" i="23"/>
  <c r="CG43" i="37"/>
  <c r="CF30" i="42"/>
  <c r="CF52" i="42" s="1"/>
  <c r="CK16" i="46"/>
  <c r="CK82" i="46" s="1"/>
  <c r="CG29" i="42"/>
  <c r="CG55" i="46" s="1"/>
  <c r="CG60" i="24"/>
  <c r="CG75" i="37" s="1"/>
  <c r="CF61" i="24"/>
  <c r="CF80" i="24" s="1"/>
  <c r="CF58" i="37" s="1"/>
  <c r="CF72" i="46"/>
  <c r="CF73" i="37" s="1"/>
  <c r="CE118" i="46"/>
  <c r="CG53" i="46"/>
  <c r="CG68" i="42"/>
  <c r="CG71" i="42" s="1"/>
  <c r="CI72" i="42" s="1"/>
  <c r="CF64" i="46"/>
  <c r="CF76" i="46" s="1"/>
  <c r="CF81" i="46"/>
  <c r="CF51" i="37" s="1"/>
  <c r="CJ64" i="42"/>
  <c r="CJ66" i="42" s="1"/>
  <c r="CJ255" i="23"/>
  <c r="CJ56" i="24" s="1"/>
  <c r="CJ66" i="24" s="1"/>
  <c r="CH27" i="42"/>
  <c r="CH50" i="42" s="1"/>
  <c r="CH58" i="24"/>
  <c r="CH30" i="44"/>
  <c r="CH58" i="44" s="1"/>
  <c r="CH91" i="44" s="1"/>
  <c r="CH87" i="42"/>
  <c r="CH32" i="22" s="1"/>
  <c r="CI51" i="46"/>
  <c r="CI256" i="23"/>
  <c r="CI258" i="23" s="1"/>
  <c r="CI42" i="37"/>
  <c r="CK17" i="41"/>
  <c r="CK17" i="44"/>
  <c r="CK16" i="42"/>
  <c r="CK39" i="42" s="1"/>
  <c r="CH41" i="24"/>
  <c r="CJ16" i="16"/>
  <c r="CK16" i="37"/>
  <c r="CJ17" i="24"/>
  <c r="CI102" i="23" l="1"/>
  <c r="CI103" i="23" s="1"/>
  <c r="CI135" i="13" s="1"/>
  <c r="CG66" i="46"/>
  <c r="CG72" i="37" s="1"/>
  <c r="CG59" i="46"/>
  <c r="CH103" i="23"/>
  <c r="CH135" i="13" s="1"/>
  <c r="CH157" i="13" s="1"/>
  <c r="CH171" i="13" s="1"/>
  <c r="CH273" i="13" s="1"/>
  <c r="CH310" i="13" s="1"/>
  <c r="CJ100" i="23"/>
  <c r="CJ132" i="13" s="1"/>
  <c r="CJ154" i="13" s="1"/>
  <c r="CJ99" i="23"/>
  <c r="CH167" i="13"/>
  <c r="CH182" i="13" s="1"/>
  <c r="CI168" i="13"/>
  <c r="CI193" i="13" s="1"/>
  <c r="CI131" i="13"/>
  <c r="CI153" i="13" s="1"/>
  <c r="AY223" i="13"/>
  <c r="AY226" i="13" s="1"/>
  <c r="AY275" i="13" s="1"/>
  <c r="AY311" i="13" s="1"/>
  <c r="AZ224" i="13"/>
  <c r="CK94" i="23"/>
  <c r="CK95" i="23" s="1"/>
  <c r="CK97" i="23" s="1"/>
  <c r="BV225" i="13"/>
  <c r="AZ185" i="13"/>
  <c r="BA180" i="13" s="1"/>
  <c r="AZ207" i="13"/>
  <c r="BA202" i="13" s="1"/>
  <c r="BA205" i="13" s="1"/>
  <c r="BA206" i="13" s="1"/>
  <c r="AY196" i="13"/>
  <c r="AZ191" i="13" s="1"/>
  <c r="AZ194" i="13" s="1"/>
  <c r="AZ195" i="13" s="1"/>
  <c r="CI259" i="23"/>
  <c r="CH43" i="37"/>
  <c r="CG30" i="42"/>
  <c r="CG52" i="42" s="1"/>
  <c r="CG61" i="24"/>
  <c r="CG80" i="24" s="1"/>
  <c r="CG58" i="37" s="1"/>
  <c r="CI87" i="42"/>
  <c r="CI32" i="22" s="1"/>
  <c r="CI30" i="44"/>
  <c r="CI58" i="44" s="1"/>
  <c r="CI91" i="44" s="1"/>
  <c r="CL16" i="46"/>
  <c r="CL82" i="46" s="1"/>
  <c r="CI27" i="42"/>
  <c r="CI50" i="42" s="1"/>
  <c r="CI58" i="24"/>
  <c r="CH29" i="42"/>
  <c r="CH55" i="46" s="1"/>
  <c r="CH60" i="24"/>
  <c r="CH75" i="37" s="1"/>
  <c r="CG69" i="37"/>
  <c r="CG72" i="46"/>
  <c r="CG73" i="37" s="1"/>
  <c r="CG64" i="46"/>
  <c r="CG76" i="46" s="1"/>
  <c r="CG81" i="46"/>
  <c r="CG51" i="37" s="1"/>
  <c r="CJ51" i="46"/>
  <c r="CJ256" i="23"/>
  <c r="CJ258" i="23" s="1"/>
  <c r="CK64" i="42"/>
  <c r="CK66" i="42" s="1"/>
  <c r="CK255" i="23"/>
  <c r="CK56" i="24" s="1"/>
  <c r="CK66" i="24" s="1"/>
  <c r="CH53" i="46"/>
  <c r="CH68" i="42"/>
  <c r="CH71" i="42" s="1"/>
  <c r="CJ72" i="42" s="1"/>
  <c r="CJ87" i="42" s="1"/>
  <c r="CJ32" i="22" s="1"/>
  <c r="CF118" i="46"/>
  <c r="CH72" i="41"/>
  <c r="CH76" i="41" s="1"/>
  <c r="CG78" i="41"/>
  <c r="CG80" i="41" s="1"/>
  <c r="CG81" i="41" s="1"/>
  <c r="CG22" i="22" s="1"/>
  <c r="CJ42" i="37"/>
  <c r="CL17" i="41"/>
  <c r="CL17" i="44"/>
  <c r="CL16" i="42"/>
  <c r="CL39" i="42" s="1"/>
  <c r="CI41" i="24"/>
  <c r="CL16" i="37"/>
  <c r="CK16" i="16"/>
  <c r="CK17" i="24"/>
  <c r="CI134" i="13" l="1"/>
  <c r="CI156" i="13" s="1"/>
  <c r="CI170" i="13" s="1"/>
  <c r="CI215" i="13" s="1"/>
  <c r="CJ102" i="23"/>
  <c r="CH66" i="46"/>
  <c r="CH72" i="37" s="1"/>
  <c r="CH59" i="46"/>
  <c r="CI157" i="13"/>
  <c r="CI171" i="13" s="1"/>
  <c r="CI273" i="13" s="1"/>
  <c r="CI310" i="13" s="1"/>
  <c r="CJ103" i="23"/>
  <c r="CJ134" i="13"/>
  <c r="CJ156" i="13" s="1"/>
  <c r="CJ170" i="13" s="1"/>
  <c r="CJ215" i="13" s="1"/>
  <c r="CK100" i="23"/>
  <c r="CK132" i="13" s="1"/>
  <c r="CK154" i="13" s="1"/>
  <c r="CK99" i="23"/>
  <c r="CI167" i="13"/>
  <c r="CI182" i="13" s="1"/>
  <c r="CJ168" i="13"/>
  <c r="CJ193" i="13" s="1"/>
  <c r="BA183" i="13"/>
  <c r="BA184" i="13" s="1"/>
  <c r="BA222" i="13" s="1"/>
  <c r="CJ131" i="13"/>
  <c r="CJ153" i="13" s="1"/>
  <c r="CJ135" i="13"/>
  <c r="CL94" i="23"/>
  <c r="CL95" i="23" s="1"/>
  <c r="CL97" i="23" s="1"/>
  <c r="BV218" i="13"/>
  <c r="BW213" i="13" s="1"/>
  <c r="BW216" i="13" s="1"/>
  <c r="BW217" i="13" s="1"/>
  <c r="CJ259" i="23"/>
  <c r="CI43" i="37"/>
  <c r="CH30" i="42"/>
  <c r="CH52" i="42" s="1"/>
  <c r="CG118" i="46"/>
  <c r="CH69" i="37"/>
  <c r="CH72" i="46"/>
  <c r="CH73" i="37" s="1"/>
  <c r="CI29" i="42"/>
  <c r="CI55" i="46" s="1"/>
  <c r="CI60" i="24"/>
  <c r="CI75" i="37" s="1"/>
  <c r="CK51" i="46"/>
  <c r="CK256" i="23"/>
  <c r="CK258" i="23" s="1"/>
  <c r="CI53" i="46"/>
  <c r="CI68" i="42"/>
  <c r="CI71" i="42" s="1"/>
  <c r="CK72" i="42" s="1"/>
  <c r="CL64" i="42"/>
  <c r="CL66" i="42" s="1"/>
  <c r="CL255" i="23"/>
  <c r="CL56" i="24" s="1"/>
  <c r="CL66" i="24" s="1"/>
  <c r="CJ27" i="42"/>
  <c r="CJ50" i="42" s="1"/>
  <c r="CJ58" i="24"/>
  <c r="CH64" i="46"/>
  <c r="CH76" i="46" s="1"/>
  <c r="CH81" i="46"/>
  <c r="CH51" i="37" s="1"/>
  <c r="CM16" i="46"/>
  <c r="CM82" i="46" s="1"/>
  <c r="CJ30" i="44"/>
  <c r="CJ58" i="44" s="1"/>
  <c r="CJ91" i="44" s="1"/>
  <c r="CH61" i="24"/>
  <c r="CH80" i="24" s="1"/>
  <c r="CH58" i="37" s="1"/>
  <c r="CK42" i="37"/>
  <c r="CM17" i="44"/>
  <c r="CM16" i="42"/>
  <c r="CM39" i="42" s="1"/>
  <c r="CM17" i="41"/>
  <c r="CJ41" i="24"/>
  <c r="CL16" i="16"/>
  <c r="CM16" i="37"/>
  <c r="CL17" i="24"/>
  <c r="CK102" i="23" l="1"/>
  <c r="CK134" i="13" s="1"/>
  <c r="CK156" i="13" s="1"/>
  <c r="CK170" i="13" s="1"/>
  <c r="CK215" i="13" s="1"/>
  <c r="CI66" i="46"/>
  <c r="CI72" i="37" s="1"/>
  <c r="CI59" i="46"/>
  <c r="CI69" i="37" s="1"/>
  <c r="CJ157" i="13"/>
  <c r="CJ171" i="13" s="1"/>
  <c r="CJ273" i="13" s="1"/>
  <c r="CJ310" i="13" s="1"/>
  <c r="BW225" i="13"/>
  <c r="CL100" i="23"/>
  <c r="CL132" i="13" s="1"/>
  <c r="CL154" i="13" s="1"/>
  <c r="CL99" i="23"/>
  <c r="CJ167" i="13"/>
  <c r="CJ182" i="13" s="1"/>
  <c r="CK168" i="13"/>
  <c r="CK193" i="13" s="1"/>
  <c r="CK131" i="13"/>
  <c r="CK153" i="13" s="1"/>
  <c r="AZ223" i="13"/>
  <c r="AZ226" i="13" s="1"/>
  <c r="AZ275" i="13" s="1"/>
  <c r="AZ311" i="13" s="1"/>
  <c r="BA224" i="13"/>
  <c r="CM94" i="23"/>
  <c r="CM95" i="23" s="1"/>
  <c r="CM97" i="23" s="1"/>
  <c r="BW218" i="13"/>
  <c r="BX213" i="13" s="1"/>
  <c r="BX216" i="13" s="1"/>
  <c r="BX217" i="13" s="1"/>
  <c r="BA185" i="13"/>
  <c r="BB180" i="13" s="1"/>
  <c r="BA207" i="13"/>
  <c r="BB202" i="13" s="1"/>
  <c r="BB205" i="13" s="1"/>
  <c r="BB206" i="13" s="1"/>
  <c r="AZ196" i="13"/>
  <c r="BA191" i="13" s="1"/>
  <c r="BA194" i="13" s="1"/>
  <c r="BA195" i="13" s="1"/>
  <c r="CK259" i="23"/>
  <c r="CJ43" i="37"/>
  <c r="CI30" i="42"/>
  <c r="CI52" i="42" s="1"/>
  <c r="CK30" i="44"/>
  <c r="CK58" i="44" s="1"/>
  <c r="CK91" i="44" s="1"/>
  <c r="CK87" i="42"/>
  <c r="CK32" i="22" s="1"/>
  <c r="CJ29" i="42"/>
  <c r="CJ55" i="46" s="1"/>
  <c r="CJ60" i="24"/>
  <c r="CJ75" i="37" s="1"/>
  <c r="CK27" i="42"/>
  <c r="CK50" i="42" s="1"/>
  <c r="CK58" i="24"/>
  <c r="CI72" i="46"/>
  <c r="CI73" i="37" s="1"/>
  <c r="CM64" i="42"/>
  <c r="CM66" i="42" s="1"/>
  <c r="CM255" i="23"/>
  <c r="CM56" i="24" s="1"/>
  <c r="CM66" i="24" s="1"/>
  <c r="CH118" i="46"/>
  <c r="CN16" i="46"/>
  <c r="CN82" i="46" s="1"/>
  <c r="CJ53" i="46"/>
  <c r="CJ68" i="42"/>
  <c r="CJ71" i="42" s="1"/>
  <c r="CL72" i="42" s="1"/>
  <c r="CI61" i="24"/>
  <c r="CI80" i="24" s="1"/>
  <c r="CI58" i="37" s="1"/>
  <c r="CL51" i="46"/>
  <c r="CL256" i="23"/>
  <c r="CL258" i="23" s="1"/>
  <c r="CI64" i="46"/>
  <c r="CI76" i="46" s="1"/>
  <c r="CI81" i="46"/>
  <c r="CI51" i="37" s="1"/>
  <c r="CI72" i="41"/>
  <c r="CI76" i="41" s="1"/>
  <c r="CH78" i="41"/>
  <c r="CH80" i="41" s="1"/>
  <c r="CH81" i="41" s="1"/>
  <c r="CH22" i="22" s="1"/>
  <c r="CL42" i="37"/>
  <c r="CN17" i="44"/>
  <c r="CN16" i="42"/>
  <c r="CN39" i="42" s="1"/>
  <c r="CN17" i="41"/>
  <c r="CK41" i="24"/>
  <c r="CM17" i="24"/>
  <c r="CN16" i="37"/>
  <c r="CM16" i="16"/>
  <c r="CL102" i="23" l="1"/>
  <c r="CL103" i="23" s="1"/>
  <c r="CL135" i="13" s="1"/>
  <c r="CK103" i="23"/>
  <c r="CK135" i="13" s="1"/>
  <c r="CK157" i="13" s="1"/>
  <c r="CK171" i="13" s="1"/>
  <c r="CK273" i="13" s="1"/>
  <c r="CK310" i="13" s="1"/>
  <c r="CJ66" i="46"/>
  <c r="CJ72" i="37" s="1"/>
  <c r="CJ59" i="46"/>
  <c r="CJ69" i="37" s="1"/>
  <c r="CM100" i="23"/>
  <c r="CM132" i="13" s="1"/>
  <c r="CM154" i="13" s="1"/>
  <c r="CM99" i="23"/>
  <c r="CM102" i="23" s="1"/>
  <c r="CK167" i="13"/>
  <c r="CK182" i="13" s="1"/>
  <c r="CL168" i="13"/>
  <c r="CL193" i="13" s="1"/>
  <c r="BB183" i="13"/>
  <c r="BB184" i="13" s="1"/>
  <c r="BB222" i="13" s="1"/>
  <c r="CL131" i="13"/>
  <c r="CL153" i="13" s="1"/>
  <c r="CN94" i="23"/>
  <c r="CN95" i="23" s="1"/>
  <c r="CN97" i="23" s="1"/>
  <c r="BX225" i="13"/>
  <c r="BX218" i="13"/>
  <c r="BY213" i="13" s="1"/>
  <c r="BY216" i="13" s="1"/>
  <c r="BY217" i="13" s="1"/>
  <c r="CL259" i="23"/>
  <c r="CK43" i="37"/>
  <c r="CJ61" i="24"/>
  <c r="CJ80" i="24" s="1"/>
  <c r="CJ58" i="37" s="1"/>
  <c r="CJ30" i="42"/>
  <c r="CJ52" i="42" s="1"/>
  <c r="CO16" i="46"/>
  <c r="CO82" i="46" s="1"/>
  <c r="CL30" i="44"/>
  <c r="CL58" i="44" s="1"/>
  <c r="CL91" i="44" s="1"/>
  <c r="CL87" i="42"/>
  <c r="CL32" i="22" s="1"/>
  <c r="CK53" i="46"/>
  <c r="CK68" i="42"/>
  <c r="CK71" i="42" s="1"/>
  <c r="CM72" i="42" s="1"/>
  <c r="CK29" i="42"/>
  <c r="CK55" i="46" s="1"/>
  <c r="CK60" i="24"/>
  <c r="CK75" i="37" s="1"/>
  <c r="CJ72" i="46"/>
  <c r="CJ73" i="37" s="1"/>
  <c r="CJ64" i="46"/>
  <c r="CJ76" i="46" s="1"/>
  <c r="CJ81" i="46"/>
  <c r="CJ51" i="37" s="1"/>
  <c r="CL27" i="42"/>
  <c r="CL50" i="42" s="1"/>
  <c r="CL58" i="24"/>
  <c r="CN64" i="42"/>
  <c r="CN66" i="42" s="1"/>
  <c r="CN255" i="23"/>
  <c r="CN56" i="24" s="1"/>
  <c r="CN66" i="24" s="1"/>
  <c r="CI118" i="46"/>
  <c r="CM51" i="46"/>
  <c r="CM256" i="23"/>
  <c r="CM42" i="37"/>
  <c r="CO17" i="44"/>
  <c r="CO16" i="42"/>
  <c r="CO39" i="42" s="1"/>
  <c r="CO17" i="41"/>
  <c r="CL41" i="24"/>
  <c r="CN17" i="24"/>
  <c r="CO16" i="37"/>
  <c r="CN16" i="16"/>
  <c r="CL134" i="13" l="1"/>
  <c r="CL156" i="13" s="1"/>
  <c r="CL170" i="13" s="1"/>
  <c r="CL215" i="13" s="1"/>
  <c r="CK66" i="46"/>
  <c r="CK72" i="37" s="1"/>
  <c r="CK59" i="46"/>
  <c r="CK69" i="37" s="1"/>
  <c r="CL157" i="13"/>
  <c r="CL171" i="13" s="1"/>
  <c r="CL273" i="13" s="1"/>
  <c r="CL310" i="13" s="1"/>
  <c r="CM103" i="23"/>
  <c r="CM135" i="13" s="1"/>
  <c r="CM134" i="13"/>
  <c r="CM156" i="13" s="1"/>
  <c r="CM170" i="13" s="1"/>
  <c r="CM215" i="13" s="1"/>
  <c r="BY225" i="13"/>
  <c r="CN100" i="23"/>
  <c r="CN132" i="13" s="1"/>
  <c r="CN154" i="13" s="1"/>
  <c r="CN99" i="23"/>
  <c r="CL167" i="13"/>
  <c r="CL182" i="13" s="1"/>
  <c r="CM168" i="13"/>
  <c r="CM193" i="13" s="1"/>
  <c r="CM131" i="13"/>
  <c r="CM153" i="13" s="1"/>
  <c r="BA223" i="13"/>
  <c r="BA226" i="13" s="1"/>
  <c r="BA275" i="13" s="1"/>
  <c r="BA311" i="13" s="1"/>
  <c r="BB224" i="13"/>
  <c r="CO94" i="23"/>
  <c r="CO95" i="23" s="1"/>
  <c r="CO97" i="23" s="1"/>
  <c r="BY218" i="13"/>
  <c r="BZ213" i="13" s="1"/>
  <c r="BZ216" i="13" s="1"/>
  <c r="BZ217" i="13" s="1"/>
  <c r="BB185" i="13"/>
  <c r="BC180" i="13" s="1"/>
  <c r="BB207" i="13"/>
  <c r="BC202" i="13" s="1"/>
  <c r="BC205" i="13" s="1"/>
  <c r="BC206" i="13" s="1"/>
  <c r="BA196" i="13"/>
  <c r="BB191" i="13" s="1"/>
  <c r="BB194" i="13" s="1"/>
  <c r="BB195" i="13" s="1"/>
  <c r="CM258" i="23"/>
  <c r="CM259" i="23" s="1"/>
  <c r="CL43" i="37"/>
  <c r="CK30" i="42"/>
  <c r="CK52" i="42" s="1"/>
  <c r="CM87" i="42"/>
  <c r="CM32" i="22" s="1"/>
  <c r="CM30" i="44"/>
  <c r="CM58" i="44" s="1"/>
  <c r="CM91" i="44" s="1"/>
  <c r="CN51" i="46"/>
  <c r="CN256" i="23"/>
  <c r="CK72" i="46"/>
  <c r="CK73" i="37" s="1"/>
  <c r="CP16" i="46"/>
  <c r="CP82" i="46" s="1"/>
  <c r="CM27" i="42"/>
  <c r="CM50" i="42" s="1"/>
  <c r="CM58" i="24"/>
  <c r="CO64" i="42"/>
  <c r="CO66" i="42" s="1"/>
  <c r="CO255" i="23"/>
  <c r="CO56" i="24" s="1"/>
  <c r="CO66" i="24" s="1"/>
  <c r="CL53" i="46"/>
  <c r="CL68" i="42"/>
  <c r="CL71" i="42" s="1"/>
  <c r="CN72" i="42" s="1"/>
  <c r="CK64" i="46"/>
  <c r="CK76" i="46" s="1"/>
  <c r="CK81" i="46"/>
  <c r="CK51" i="37" s="1"/>
  <c r="CL29" i="42"/>
  <c r="CL55" i="46" s="1"/>
  <c r="CL60" i="24"/>
  <c r="CL75" i="37" s="1"/>
  <c r="CJ118" i="46"/>
  <c r="CK61" i="24"/>
  <c r="CK80" i="24" s="1"/>
  <c r="CK58" i="37" s="1"/>
  <c r="CJ72" i="41"/>
  <c r="CJ76" i="41" s="1"/>
  <c r="CI78" i="41"/>
  <c r="CI80" i="41" s="1"/>
  <c r="CI81" i="41" s="1"/>
  <c r="CI22" i="22" s="1"/>
  <c r="CN42" i="37"/>
  <c r="CP17" i="44"/>
  <c r="CP16" i="42"/>
  <c r="CP39" i="42" s="1"/>
  <c r="CP17" i="41"/>
  <c r="CM41" i="24"/>
  <c r="CO17" i="24"/>
  <c r="CP16" i="37"/>
  <c r="CO16" i="16"/>
  <c r="CL66" i="46" l="1"/>
  <c r="CL72" i="37" s="1"/>
  <c r="CL59" i="46"/>
  <c r="CL69" i="37" s="1"/>
  <c r="CN102" i="23"/>
  <c r="CN134" i="13" s="1"/>
  <c r="CN156" i="13" s="1"/>
  <c r="CN170" i="13" s="1"/>
  <c r="CN215" i="13" s="1"/>
  <c r="CM157" i="13"/>
  <c r="CM171" i="13" s="1"/>
  <c r="CM273" i="13" s="1"/>
  <c r="CM310" i="13" s="1"/>
  <c r="BZ225" i="13"/>
  <c r="CO100" i="23"/>
  <c r="CO132" i="13" s="1"/>
  <c r="CO154" i="13" s="1"/>
  <c r="CO99" i="23"/>
  <c r="CO102" i="23" s="1"/>
  <c r="CM167" i="13"/>
  <c r="CM182" i="13" s="1"/>
  <c r="CN168" i="13"/>
  <c r="CN193" i="13" s="1"/>
  <c r="BC183" i="13"/>
  <c r="BC184" i="13" s="1"/>
  <c r="BC222" i="13" s="1"/>
  <c r="CN131" i="13"/>
  <c r="CN153" i="13" s="1"/>
  <c r="CP94" i="23"/>
  <c r="CP95" i="23" s="1"/>
  <c r="CP97" i="23" s="1"/>
  <c r="BZ218" i="13"/>
  <c r="CA213" i="13" s="1"/>
  <c r="CA216" i="13" s="1"/>
  <c r="CA217" i="13" s="1"/>
  <c r="CN258" i="23"/>
  <c r="CN259" i="23" s="1"/>
  <c r="CM43" i="37"/>
  <c r="CL61" i="24"/>
  <c r="CL80" i="24" s="1"/>
  <c r="CL58" i="37" s="1"/>
  <c r="CQ16" i="46"/>
  <c r="CQ82" i="46" s="1"/>
  <c r="CN27" i="42"/>
  <c r="CN50" i="42" s="1"/>
  <c r="CN58" i="24"/>
  <c r="CK118" i="46"/>
  <c r="CN30" i="44"/>
  <c r="CN58" i="44" s="1"/>
  <c r="CN91" i="44" s="1"/>
  <c r="CN87" i="42"/>
  <c r="CN32" i="22" s="1"/>
  <c r="CM53" i="46"/>
  <c r="CM68" i="42"/>
  <c r="CM71" i="42" s="1"/>
  <c r="CO72" i="42" s="1"/>
  <c r="CO51" i="46"/>
  <c r="CO256" i="23"/>
  <c r="CL30" i="42"/>
  <c r="CL52" i="42" s="1"/>
  <c r="CM29" i="42"/>
  <c r="CM55" i="46" s="1"/>
  <c r="CM60" i="24"/>
  <c r="CM75" i="37" s="1"/>
  <c r="CL72" i="46"/>
  <c r="CL73" i="37" s="1"/>
  <c r="CP64" i="42"/>
  <c r="CP66" i="42" s="1"/>
  <c r="CP255" i="23"/>
  <c r="CP56" i="24" s="1"/>
  <c r="CP66" i="24" s="1"/>
  <c r="CL64" i="46"/>
  <c r="CL76" i="46" s="1"/>
  <c r="CL81" i="46"/>
  <c r="CL51" i="37" s="1"/>
  <c r="CO42" i="37"/>
  <c r="CQ17" i="44"/>
  <c r="CQ17" i="41"/>
  <c r="CQ16" i="42"/>
  <c r="CQ39" i="42" s="1"/>
  <c r="CN41" i="24"/>
  <c r="CP17" i="24"/>
  <c r="CQ16" i="37"/>
  <c r="CP16" i="16"/>
  <c r="CN103" i="23" l="1"/>
  <c r="CN135" i="13" s="1"/>
  <c r="CN157" i="13" s="1"/>
  <c r="CN171" i="13" s="1"/>
  <c r="CN273" i="13" s="1"/>
  <c r="CN310" i="13" s="1"/>
  <c r="CM66" i="46"/>
  <c r="CM72" i="37" s="1"/>
  <c r="CM59" i="46"/>
  <c r="CO103" i="23"/>
  <c r="CO135" i="13" s="1"/>
  <c r="CO134" i="13"/>
  <c r="CO156" i="13" s="1"/>
  <c r="CO170" i="13" s="1"/>
  <c r="CO215" i="13" s="1"/>
  <c r="CP100" i="23"/>
  <c r="CP99" i="23"/>
  <c r="CN167" i="13"/>
  <c r="CN182" i="13" s="1"/>
  <c r="CO168" i="13"/>
  <c r="CO193" i="13" s="1"/>
  <c r="CO131" i="13"/>
  <c r="CO153" i="13" s="1"/>
  <c r="BB223" i="13"/>
  <c r="BC224" i="13"/>
  <c r="CQ94" i="23"/>
  <c r="CQ95" i="23" s="1"/>
  <c r="CQ97" i="23" s="1"/>
  <c r="BC185" i="13"/>
  <c r="BD180" i="13" s="1"/>
  <c r="BC207" i="13"/>
  <c r="BD202" i="13" s="1"/>
  <c r="BD205" i="13" s="1"/>
  <c r="BD206" i="13" s="1"/>
  <c r="CA225" i="13"/>
  <c r="BB196" i="13"/>
  <c r="BC191" i="13" s="1"/>
  <c r="BC194" i="13" s="1"/>
  <c r="BC195" i="13" s="1"/>
  <c r="CO258" i="23"/>
  <c r="CO259" i="23" s="1"/>
  <c r="CP132" i="13"/>
  <c r="CP154" i="13" s="1"/>
  <c r="CN43" i="37"/>
  <c r="CM30" i="42"/>
  <c r="CM52" i="42" s="1"/>
  <c r="CO87" i="42"/>
  <c r="CO32" i="22" s="1"/>
  <c r="CO30" i="44"/>
  <c r="CO58" i="44" s="1"/>
  <c r="CO91" i="44" s="1"/>
  <c r="CL118" i="46"/>
  <c r="CM64" i="46"/>
  <c r="CM76" i="46" s="1"/>
  <c r="CM81" i="46"/>
  <c r="CM51" i="37" s="1"/>
  <c r="CM69" i="37"/>
  <c r="CM72" i="46"/>
  <c r="CM73" i="37" s="1"/>
  <c r="CN29" i="42"/>
  <c r="CN55" i="46" s="1"/>
  <c r="CN60" i="24"/>
  <c r="CN75" i="37" s="1"/>
  <c r="CR16" i="46"/>
  <c r="CR82" i="46" s="1"/>
  <c r="CN53" i="46"/>
  <c r="CN68" i="42"/>
  <c r="CN71" i="42" s="1"/>
  <c r="CP72" i="42" s="1"/>
  <c r="CP51" i="46"/>
  <c r="CP256" i="23"/>
  <c r="CM61" i="24"/>
  <c r="CM80" i="24" s="1"/>
  <c r="CM58" i="37" s="1"/>
  <c r="CO27" i="42"/>
  <c r="CO50" i="42" s="1"/>
  <c r="CO58" i="24"/>
  <c r="CQ64" i="42"/>
  <c r="CQ66" i="42" s="1"/>
  <c r="CQ255" i="23"/>
  <c r="CQ56" i="24" s="1"/>
  <c r="CK72" i="41"/>
  <c r="CK76" i="41" s="1"/>
  <c r="CJ78" i="41"/>
  <c r="CJ80" i="41" s="1"/>
  <c r="CJ81" i="41" s="1"/>
  <c r="CJ22" i="22" s="1"/>
  <c r="CP42" i="37"/>
  <c r="CR17" i="44"/>
  <c r="CR17" i="41"/>
  <c r="CR16" i="42"/>
  <c r="CR39" i="42" s="1"/>
  <c r="CO41" i="24"/>
  <c r="CQ17" i="24"/>
  <c r="CQ16" i="16"/>
  <c r="CR16" i="37"/>
  <c r="CN66" i="46" l="1"/>
  <c r="CN72" i="37" s="1"/>
  <c r="CN59" i="46"/>
  <c r="CN69" i="37" s="1"/>
  <c r="CP102" i="23"/>
  <c r="CP103" i="23" s="1"/>
  <c r="CP135" i="13" s="1"/>
  <c r="CO157" i="13"/>
  <c r="CO171" i="13" s="1"/>
  <c r="CO273" i="13" s="1"/>
  <c r="CO310" i="13" s="1"/>
  <c r="CQ100" i="23"/>
  <c r="CQ132" i="13" s="1"/>
  <c r="CQ154" i="13" s="1"/>
  <c r="CQ99" i="23"/>
  <c r="CO167" i="13"/>
  <c r="CO182" i="13" s="1"/>
  <c r="CP168" i="13"/>
  <c r="CP193" i="13" s="1"/>
  <c r="BB226" i="13"/>
  <c r="BB275" i="13" s="1"/>
  <c r="BB311" i="13" s="1"/>
  <c r="BD183" i="13"/>
  <c r="BD184" i="13" s="1"/>
  <c r="BD222" i="13" s="1"/>
  <c r="CP131" i="13"/>
  <c r="CP153" i="13" s="1"/>
  <c r="CR94" i="23"/>
  <c r="CR95" i="23" s="1"/>
  <c r="CR97" i="23" s="1"/>
  <c r="CA218" i="13"/>
  <c r="CB213" i="13" s="1"/>
  <c r="CB216" i="13" s="1"/>
  <c r="CB217" i="13" s="1"/>
  <c r="CP258" i="23"/>
  <c r="CP259" i="23" s="1"/>
  <c r="CO43" i="37"/>
  <c r="CN30" i="42"/>
  <c r="CN52" i="42" s="1"/>
  <c r="CM118" i="46"/>
  <c r="CQ51" i="46"/>
  <c r="CQ256" i="23"/>
  <c r="CQ259" i="23" s="1"/>
  <c r="CN64" i="46"/>
  <c r="CN76" i="46" s="1"/>
  <c r="CN81" i="46"/>
  <c r="CN51" i="37" s="1"/>
  <c r="CP27" i="42"/>
  <c r="CP50" i="42" s="1"/>
  <c r="CP58" i="24"/>
  <c r="CP30" i="44"/>
  <c r="CP58" i="44" s="1"/>
  <c r="CP91" i="44" s="1"/>
  <c r="CP87" i="42"/>
  <c r="CP32" i="22" s="1"/>
  <c r="CN61" i="24"/>
  <c r="CN80" i="24" s="1"/>
  <c r="CN58" i="37" s="1"/>
  <c r="CO29" i="42"/>
  <c r="CO55" i="46" s="1"/>
  <c r="CO60" i="24"/>
  <c r="CO75" i="37" s="1"/>
  <c r="CR64" i="42"/>
  <c r="CR66" i="42" s="1"/>
  <c r="CR255" i="23"/>
  <c r="CR56" i="24" s="1"/>
  <c r="CS16" i="46"/>
  <c r="CS82" i="46" s="1"/>
  <c r="CO53" i="46"/>
  <c r="CO68" i="42"/>
  <c r="CO71" i="42" s="1"/>
  <c r="CQ72" i="42" s="1"/>
  <c r="CN72" i="46"/>
  <c r="CN73" i="37" s="1"/>
  <c r="CQ42" i="37"/>
  <c r="CS17" i="41"/>
  <c r="CS17" i="44"/>
  <c r="CS16" i="42"/>
  <c r="CS39" i="42" s="1"/>
  <c r="CP41" i="24"/>
  <c r="CR16" i="16"/>
  <c r="CS16" i="37"/>
  <c r="CR17" i="24"/>
  <c r="CO66" i="46" l="1"/>
  <c r="CO72" i="37" s="1"/>
  <c r="CO59" i="46"/>
  <c r="CQ102" i="23"/>
  <c r="CQ103" i="23" s="1"/>
  <c r="CQ135" i="13" s="1"/>
  <c r="CP134" i="13"/>
  <c r="CP156" i="13" s="1"/>
  <c r="CP170" i="13" s="1"/>
  <c r="CP215" i="13" s="1"/>
  <c r="CP157" i="13"/>
  <c r="CP171" i="13" s="1"/>
  <c r="CP273" i="13" s="1"/>
  <c r="CP310" i="13" s="1"/>
  <c r="CQ134" i="13"/>
  <c r="CQ156" i="13" s="1"/>
  <c r="CQ170" i="13" s="1"/>
  <c r="CQ215" i="13" s="1"/>
  <c r="CB225" i="13"/>
  <c r="CR100" i="23"/>
  <c r="CR132" i="13" s="1"/>
  <c r="CR154" i="13" s="1"/>
  <c r="CR99" i="23"/>
  <c r="CP167" i="13"/>
  <c r="CP182" i="13" s="1"/>
  <c r="CQ168" i="13"/>
  <c r="CQ193" i="13" s="1"/>
  <c r="CQ131" i="13"/>
  <c r="CQ153" i="13" s="1"/>
  <c r="BC223" i="13"/>
  <c r="BC226" i="13" s="1"/>
  <c r="BC275" i="13" s="1"/>
  <c r="BC311" i="13" s="1"/>
  <c r="BD224" i="13"/>
  <c r="CS94" i="23"/>
  <c r="CS95" i="23" s="1"/>
  <c r="CS97" i="23" s="1"/>
  <c r="BD185" i="13"/>
  <c r="BE180" i="13" s="1"/>
  <c r="BE183" i="13" s="1"/>
  <c r="BE184" i="13" s="1"/>
  <c r="BD207" i="13"/>
  <c r="BE202" i="13" s="1"/>
  <c r="BE205" i="13" s="1"/>
  <c r="BE206" i="13" s="1"/>
  <c r="CB218" i="13"/>
  <c r="CC213" i="13" s="1"/>
  <c r="CC216" i="13" s="1"/>
  <c r="CC217" i="13" s="1"/>
  <c r="BC196" i="13"/>
  <c r="BD191" i="13" s="1"/>
  <c r="BD194" i="13" s="1"/>
  <c r="BD195" i="13" s="1"/>
  <c r="CP43" i="37"/>
  <c r="CO61" i="24"/>
  <c r="CO80" i="24" s="1"/>
  <c r="CO58" i="37" s="1"/>
  <c r="CO30" i="42"/>
  <c r="CO52" i="42" s="1"/>
  <c r="CQ27" i="42"/>
  <c r="CQ50" i="42" s="1"/>
  <c r="CQ58" i="24"/>
  <c r="CR51" i="46"/>
  <c r="CR256" i="23"/>
  <c r="CR259" i="23" s="1"/>
  <c r="CP29" i="42"/>
  <c r="CP55" i="46" s="1"/>
  <c r="CP60" i="24"/>
  <c r="CP75" i="37" s="1"/>
  <c r="CS64" i="42"/>
  <c r="CS66" i="42" s="1"/>
  <c r="CS255" i="23"/>
  <c r="CS56" i="24" s="1"/>
  <c r="CT16" i="46"/>
  <c r="CT82" i="46" s="1"/>
  <c r="CQ30" i="44"/>
  <c r="CQ58" i="44" s="1"/>
  <c r="CQ91" i="44" s="1"/>
  <c r="CQ87" i="42"/>
  <c r="CQ32" i="22" s="1"/>
  <c r="CO64" i="46"/>
  <c r="CO76" i="46" s="1"/>
  <c r="CO81" i="46"/>
  <c r="CO51" i="37" s="1"/>
  <c r="CP53" i="46"/>
  <c r="CP68" i="42"/>
  <c r="CP71" i="42" s="1"/>
  <c r="CR72" i="42" s="1"/>
  <c r="CN118" i="46"/>
  <c r="CO69" i="37"/>
  <c r="CO72" i="46"/>
  <c r="CO73" i="37" s="1"/>
  <c r="CL72" i="41"/>
  <c r="CL76" i="41" s="1"/>
  <c r="CK78" i="41"/>
  <c r="CK80" i="41" s="1"/>
  <c r="CK81" i="41" s="1"/>
  <c r="CK22" i="22" s="1"/>
  <c r="CR42" i="37"/>
  <c r="CT17" i="41"/>
  <c r="CT17" i="44"/>
  <c r="CT16" i="42"/>
  <c r="CT39" i="42" s="1"/>
  <c r="CQ41" i="24"/>
  <c r="CS16" i="16"/>
  <c r="CT16" i="37"/>
  <c r="CS17" i="24"/>
  <c r="CR102" i="23" l="1"/>
  <c r="CP66" i="46"/>
  <c r="CP72" i="37" s="1"/>
  <c r="CP59" i="46"/>
  <c r="CP69" i="37" s="1"/>
  <c r="CR103" i="23"/>
  <c r="CR134" i="13"/>
  <c r="CR156" i="13" s="1"/>
  <c r="CR170" i="13" s="1"/>
  <c r="CR215" i="13" s="1"/>
  <c r="CQ157" i="13"/>
  <c r="CQ171" i="13" s="1"/>
  <c r="CQ273" i="13" s="1"/>
  <c r="CQ310" i="13" s="1"/>
  <c r="CS100" i="23"/>
  <c r="CS132" i="13" s="1"/>
  <c r="CS154" i="13" s="1"/>
  <c r="CS99" i="23"/>
  <c r="CQ167" i="13"/>
  <c r="CQ182" i="13" s="1"/>
  <c r="CR168" i="13"/>
  <c r="CR193" i="13" s="1"/>
  <c r="CR131" i="13"/>
  <c r="CR153" i="13" s="1"/>
  <c r="CR135" i="13"/>
  <c r="CT94" i="23"/>
  <c r="CT95" i="23" s="1"/>
  <c r="CT97" i="23" s="1"/>
  <c r="CC225" i="13"/>
  <c r="BE222" i="13"/>
  <c r="CQ43" i="37"/>
  <c r="CP61" i="24"/>
  <c r="CP80" i="24" s="1"/>
  <c r="CP58" i="37" s="1"/>
  <c r="CR30" i="44"/>
  <c r="CR58" i="44" s="1"/>
  <c r="CR91" i="44" s="1"/>
  <c r="CR87" i="42"/>
  <c r="CR32" i="22" s="1"/>
  <c r="CT64" i="42"/>
  <c r="CT66" i="42" s="1"/>
  <c r="CT255" i="23"/>
  <c r="CT56" i="24" s="1"/>
  <c r="CR27" i="42"/>
  <c r="CR50" i="42" s="1"/>
  <c r="CR58" i="24"/>
  <c r="CP30" i="42"/>
  <c r="CP52" i="42" s="1"/>
  <c r="CP72" i="46"/>
  <c r="CP73" i="37" s="1"/>
  <c r="CS51" i="46"/>
  <c r="CS256" i="23"/>
  <c r="CS259" i="23" s="1"/>
  <c r="CO118" i="46"/>
  <c r="CP64" i="46"/>
  <c r="CP76" i="46" s="1"/>
  <c r="CP81" i="46"/>
  <c r="CP51" i="37" s="1"/>
  <c r="CQ29" i="42"/>
  <c r="CQ55" i="46" s="1"/>
  <c r="CQ60" i="24"/>
  <c r="CQ75" i="37" s="1"/>
  <c r="CQ53" i="46"/>
  <c r="CQ68" i="42"/>
  <c r="CQ71" i="42" s="1"/>
  <c r="CS72" i="42" s="1"/>
  <c r="CS42" i="37"/>
  <c r="CR41" i="24"/>
  <c r="CT17" i="24"/>
  <c r="CT16" i="16"/>
  <c r="M184" i="23"/>
  <c r="CQ66" i="46" l="1"/>
  <c r="CQ72" i="37" s="1"/>
  <c r="CQ59" i="46"/>
  <c r="CQ69" i="37" s="1"/>
  <c r="CS102" i="23"/>
  <c r="CS134" i="13" s="1"/>
  <c r="CS156" i="13" s="1"/>
  <c r="CS170" i="13" s="1"/>
  <c r="CS215" i="13" s="1"/>
  <c r="CR157" i="13"/>
  <c r="CR171" i="13" s="1"/>
  <c r="CR273" i="13" s="1"/>
  <c r="CR310" i="13" s="1"/>
  <c r="CT100" i="23"/>
  <c r="CT132" i="13" s="1"/>
  <c r="CT154" i="13" s="1"/>
  <c r="CT99" i="23"/>
  <c r="CR167" i="13"/>
  <c r="CR182" i="13" s="1"/>
  <c r="CS168" i="13"/>
  <c r="CS193" i="13" s="1"/>
  <c r="CS131" i="13"/>
  <c r="CS153" i="13" s="1"/>
  <c r="BD223" i="13"/>
  <c r="BD226" i="13" s="1"/>
  <c r="BD275" i="13" s="1"/>
  <c r="BD311" i="13" s="1"/>
  <c r="BE224" i="13"/>
  <c r="M226" i="23"/>
  <c r="CU94" i="23"/>
  <c r="CU95" i="23" s="1"/>
  <c r="CU97" i="23" s="1"/>
  <c r="CC218" i="13"/>
  <c r="CD213" i="13" s="1"/>
  <c r="CD216" i="13" s="1"/>
  <c r="CD217" i="13" s="1"/>
  <c r="BE185" i="13"/>
  <c r="BF180" i="13" s="1"/>
  <c r="BF183" i="13" s="1"/>
  <c r="BF184" i="13" s="1"/>
  <c r="BE207" i="13"/>
  <c r="BF202" i="13" s="1"/>
  <c r="BF205" i="13" s="1"/>
  <c r="BF206" i="13" s="1"/>
  <c r="BD196" i="13"/>
  <c r="BE191" i="13" s="1"/>
  <c r="BE194" i="13" s="1"/>
  <c r="BE195" i="13" s="1"/>
  <c r="CR43" i="37"/>
  <c r="CQ61" i="24"/>
  <c r="CQ80" i="24" s="1"/>
  <c r="CQ58" i="37" s="1"/>
  <c r="CQ30" i="42"/>
  <c r="CQ52" i="42" s="1"/>
  <c r="CS27" i="42"/>
  <c r="CS50" i="42" s="1"/>
  <c r="CS58" i="24"/>
  <c r="CV16" i="46"/>
  <c r="CV82" i="46" s="1"/>
  <c r="CP118" i="46"/>
  <c r="CR53" i="46"/>
  <c r="CR68" i="42"/>
  <c r="CR71" i="42" s="1"/>
  <c r="CT72" i="42" s="1"/>
  <c r="CR29" i="42"/>
  <c r="CR55" i="46" s="1"/>
  <c r="CR60" i="24"/>
  <c r="CR75" i="37" s="1"/>
  <c r="CS30" i="44"/>
  <c r="CS58" i="44" s="1"/>
  <c r="CS91" i="44" s="1"/>
  <c r="CS87" i="42"/>
  <c r="CS32" i="22" s="1"/>
  <c r="CT51" i="46"/>
  <c r="CT256" i="23"/>
  <c r="CT259" i="23" s="1"/>
  <c r="CQ64" i="46"/>
  <c r="CQ76" i="46" s="1"/>
  <c r="CQ81" i="46"/>
  <c r="CQ51" i="37" s="1"/>
  <c r="CQ72" i="46"/>
  <c r="CQ73" i="37" s="1"/>
  <c r="CU16" i="46"/>
  <c r="CU82" i="46" s="1"/>
  <c r="CM72" i="41"/>
  <c r="CM76" i="41" s="1"/>
  <c r="CN72" i="41" s="1"/>
  <c r="CL78" i="41"/>
  <c r="CL80" i="41" s="1"/>
  <c r="CL81" i="41" s="1"/>
  <c r="CL22" i="22" s="1"/>
  <c r="CT42" i="37"/>
  <c r="CV17" i="24"/>
  <c r="CV17" i="44"/>
  <c r="CV16" i="42"/>
  <c r="CV39" i="42" s="1"/>
  <c r="CV17" i="41"/>
  <c r="CU16" i="37"/>
  <c r="CU17" i="44"/>
  <c r="CU16" i="42"/>
  <c r="CU39" i="42" s="1"/>
  <c r="CU17" i="41"/>
  <c r="CV16" i="37"/>
  <c r="CV16" i="16"/>
  <c r="CS41" i="24"/>
  <c r="P2" i="24"/>
  <c r="P1" i="24"/>
  <c r="N2" i="24"/>
  <c r="N1" i="24"/>
  <c r="CU16" i="16"/>
  <c r="CU17" i="24"/>
  <c r="CS103" i="23" l="1"/>
  <c r="CS135" i="13" s="1"/>
  <c r="CS157" i="13" s="1"/>
  <c r="CS171" i="13" s="1"/>
  <c r="CS273" i="13" s="1"/>
  <c r="CS310" i="13" s="1"/>
  <c r="CR66" i="46"/>
  <c r="CR72" i="37" s="1"/>
  <c r="CR59" i="46"/>
  <c r="CT102" i="23"/>
  <c r="CT103" i="23" s="1"/>
  <c r="CT135" i="13" s="1"/>
  <c r="CD225" i="13"/>
  <c r="CU100" i="23"/>
  <c r="CU132" i="13" s="1"/>
  <c r="CU154" i="13" s="1"/>
  <c r="CU99" i="23"/>
  <c r="CS167" i="13"/>
  <c r="CS182" i="13" s="1"/>
  <c r="CT168" i="13"/>
  <c r="CT193" i="13" s="1"/>
  <c r="CT131" i="13"/>
  <c r="CT153" i="13" s="1"/>
  <c r="CV94" i="23"/>
  <c r="CV95" i="23" s="1"/>
  <c r="CV97" i="23" s="1"/>
  <c r="CD218" i="13"/>
  <c r="CE213" i="13" s="1"/>
  <c r="CE216" i="13" s="1"/>
  <c r="CE217" i="13" s="1"/>
  <c r="BF222" i="13"/>
  <c r="CS43" i="37"/>
  <c r="CQ118" i="46"/>
  <c r="CR64" i="46"/>
  <c r="CR76" i="46" s="1"/>
  <c r="CR81" i="46"/>
  <c r="CR51" i="37" s="1"/>
  <c r="CV64" i="42"/>
  <c r="CV66" i="42" s="1"/>
  <c r="CV255" i="23"/>
  <c r="CV56" i="24" s="1"/>
  <c r="CT27" i="42"/>
  <c r="CT50" i="42" s="1"/>
  <c r="CT58" i="24"/>
  <c r="CT87" i="42"/>
  <c r="CT32" i="22" s="1"/>
  <c r="CT30" i="44"/>
  <c r="CT58" i="44" s="1"/>
  <c r="CT91" i="44" s="1"/>
  <c r="CR61" i="24"/>
  <c r="CR80" i="24" s="1"/>
  <c r="CR58" i="37" s="1"/>
  <c r="CU64" i="42"/>
  <c r="CU66" i="42" s="1"/>
  <c r="CU255" i="23"/>
  <c r="CU56" i="24" s="1"/>
  <c r="CR30" i="42"/>
  <c r="CR52" i="42" s="1"/>
  <c r="CR72" i="46"/>
  <c r="CR73" i="37" s="1"/>
  <c r="CR69" i="37"/>
  <c r="CS29" i="42"/>
  <c r="CS55" i="46" s="1"/>
  <c r="CS60" i="24"/>
  <c r="CS75" i="37" s="1"/>
  <c r="CS53" i="46"/>
  <c r="CS68" i="42"/>
  <c r="CS71" i="42" s="1"/>
  <c r="CU72" i="42" s="1"/>
  <c r="CV42" i="37"/>
  <c r="CU42" i="37"/>
  <c r="CV41" i="24"/>
  <c r="CV42" i="24" s="1"/>
  <c r="CT41" i="24"/>
  <c r="CU41" i="24"/>
  <c r="M2" i="24"/>
  <c r="M1" i="24"/>
  <c r="Q2" i="24"/>
  <c r="Q1" i="24"/>
  <c r="L1" i="24"/>
  <c r="O184" i="23"/>
  <c r="P184" i="23"/>
  <c r="Q184" i="23"/>
  <c r="R184" i="23"/>
  <c r="S184" i="23"/>
  <c r="T184" i="23"/>
  <c r="U184" i="23"/>
  <c r="V184" i="23"/>
  <c r="W184" i="23"/>
  <c r="X184" i="23"/>
  <c r="Y184" i="23"/>
  <c r="Z184" i="23"/>
  <c r="AA184" i="23"/>
  <c r="AB184" i="23"/>
  <c r="AC184" i="23"/>
  <c r="AD184" i="23"/>
  <c r="AE184" i="23"/>
  <c r="AF184" i="23"/>
  <c r="AG184" i="23"/>
  <c r="AH184" i="23"/>
  <c r="AI184" i="23"/>
  <c r="AJ184" i="23"/>
  <c r="AK184" i="23"/>
  <c r="AL184" i="23"/>
  <c r="AM184" i="23"/>
  <c r="AN184" i="23"/>
  <c r="AO184" i="23"/>
  <c r="AP184" i="23"/>
  <c r="AQ184" i="23"/>
  <c r="AR184" i="23"/>
  <c r="AS184" i="23"/>
  <c r="AT184" i="23"/>
  <c r="AU184" i="23"/>
  <c r="AV184" i="23"/>
  <c r="AW184" i="23"/>
  <c r="AX184" i="23"/>
  <c r="AY184" i="23"/>
  <c r="AZ184" i="23"/>
  <c r="BA184" i="23"/>
  <c r="BB184" i="23"/>
  <c r="BC184" i="23"/>
  <c r="BD184" i="23"/>
  <c r="BE184" i="23"/>
  <c r="BF226" i="23" s="1"/>
  <c r="N184" i="23"/>
  <c r="O168" i="23"/>
  <c r="CT134" i="13" l="1"/>
  <c r="CT156" i="13" s="1"/>
  <c r="CT170" i="13" s="1"/>
  <c r="CT215" i="13" s="1"/>
  <c r="CS66" i="46"/>
  <c r="CS72" i="37" s="1"/>
  <c r="CS59" i="46"/>
  <c r="CU102" i="23"/>
  <c r="CU103" i="23" s="1"/>
  <c r="CU135" i="13" s="1"/>
  <c r="CT157" i="13"/>
  <c r="CT171" i="13" s="1"/>
  <c r="CT273" i="13" s="1"/>
  <c r="CT310" i="13" s="1"/>
  <c r="CU134" i="13"/>
  <c r="CU156" i="13" s="1"/>
  <c r="CU170" i="13" s="1"/>
  <c r="CU215" i="13" s="1"/>
  <c r="CE225" i="13"/>
  <c r="CV99" i="23"/>
  <c r="CV100" i="23"/>
  <c r="CV132" i="13" s="1"/>
  <c r="CV154" i="13" s="1"/>
  <c r="CT167" i="13"/>
  <c r="CT182" i="13" s="1"/>
  <c r="CU168" i="13"/>
  <c r="CU193" i="13" s="1"/>
  <c r="CU131" i="13"/>
  <c r="CU153" i="13" s="1"/>
  <c r="BE223" i="13"/>
  <c r="BE226" i="13" s="1"/>
  <c r="BE275" i="13" s="1"/>
  <c r="BE311" i="13" s="1"/>
  <c r="BF224" i="13"/>
  <c r="BC226" i="23"/>
  <c r="AU226" i="23"/>
  <c r="AM226" i="23"/>
  <c r="AE226" i="23"/>
  <c r="W226" i="23"/>
  <c r="AR226" i="23"/>
  <c r="T226" i="23"/>
  <c r="AJ226" i="23"/>
  <c r="AZ226" i="23"/>
  <c r="AB226" i="23"/>
  <c r="O226" i="23"/>
  <c r="N226" i="23"/>
  <c r="S226" i="23"/>
  <c r="R226" i="23"/>
  <c r="AH226" i="23"/>
  <c r="AW226" i="23"/>
  <c r="Q226" i="23"/>
  <c r="AY226" i="23"/>
  <c r="AI226" i="23"/>
  <c r="Z226" i="23"/>
  <c r="BE226" i="23"/>
  <c r="AO226" i="23"/>
  <c r="AG226" i="23"/>
  <c r="Y226" i="23"/>
  <c r="BD226" i="23"/>
  <c r="AV226" i="23"/>
  <c r="AN226" i="23"/>
  <c r="AF226" i="23"/>
  <c r="X226" i="23"/>
  <c r="P226" i="23"/>
  <c r="AQ226" i="23"/>
  <c r="AA226" i="23"/>
  <c r="AP226" i="23"/>
  <c r="BB226" i="23"/>
  <c r="AL226" i="23"/>
  <c r="V226" i="23"/>
  <c r="AX226" i="23"/>
  <c r="AT226" i="23"/>
  <c r="AD226" i="23"/>
  <c r="BA226" i="23"/>
  <c r="AS226" i="23"/>
  <c r="AK226" i="23"/>
  <c r="AC226" i="23"/>
  <c r="U226" i="23"/>
  <c r="CE218" i="13"/>
  <c r="CF213" i="13" s="1"/>
  <c r="CF216" i="13" s="1"/>
  <c r="CF217" i="13" s="1"/>
  <c r="BF185" i="13"/>
  <c r="BG180" i="13" s="1"/>
  <c r="BG183" i="13" s="1"/>
  <c r="BG184" i="13" s="1"/>
  <c r="BF207" i="13"/>
  <c r="BG202" i="13" s="1"/>
  <c r="BG205" i="13" s="1"/>
  <c r="BG206" i="13" s="1"/>
  <c r="BE196" i="13"/>
  <c r="BF191" i="13" s="1"/>
  <c r="BF194" i="13" s="1"/>
  <c r="BF195" i="13" s="1"/>
  <c r="CT43" i="37"/>
  <c r="O169" i="23"/>
  <c r="O210" i="23" s="1"/>
  <c r="CS30" i="42"/>
  <c r="CS52" i="42" s="1"/>
  <c r="CV51" i="46"/>
  <c r="CV256" i="23"/>
  <c r="CV259" i="23" s="1"/>
  <c r="CU30" i="44"/>
  <c r="CU58" i="44" s="1"/>
  <c r="CU91" i="44" s="1"/>
  <c r="CU87" i="42"/>
  <c r="CU32" i="22" s="1"/>
  <c r="CR118" i="46"/>
  <c r="CU51" i="46"/>
  <c r="CU256" i="23"/>
  <c r="CU259" i="23" s="1"/>
  <c r="CS61" i="24"/>
  <c r="CS80" i="24" s="1"/>
  <c r="CS58" i="37" s="1"/>
  <c r="CT29" i="42"/>
  <c r="CT55" i="46" s="1"/>
  <c r="CT60" i="24"/>
  <c r="CT75" i="37" s="1"/>
  <c r="CS64" i="46"/>
  <c r="CS76" i="46" s="1"/>
  <c r="CS81" i="46"/>
  <c r="CS51" i="37" s="1"/>
  <c r="CS72" i="46"/>
  <c r="CS73" i="37" s="1"/>
  <c r="CS69" i="37"/>
  <c r="CT53" i="46"/>
  <c r="CT68" i="42"/>
  <c r="CT71" i="42" s="1"/>
  <c r="CV72" i="42" s="1"/>
  <c r="CN76" i="41"/>
  <c r="CM78" i="41"/>
  <c r="CM80" i="41" s="1"/>
  <c r="CM81" i="41" s="1"/>
  <c r="CM22" i="22" s="1"/>
  <c r="H184" i="23"/>
  <c r="O185" i="23"/>
  <c r="R2" i="24"/>
  <c r="R1" i="24"/>
  <c r="P168" i="23"/>
  <c r="L2" i="24"/>
  <c r="CT66" i="46" l="1"/>
  <c r="CT72" i="37" s="1"/>
  <c r="CT59" i="46"/>
  <c r="CU157" i="13"/>
  <c r="CU171" i="13" s="1"/>
  <c r="CU273" i="13" s="1"/>
  <c r="CU310" i="13" s="1"/>
  <c r="CV102" i="23"/>
  <c r="CF225" i="13"/>
  <c r="CU167" i="13"/>
  <c r="CU182" i="13" s="1"/>
  <c r="CV168" i="13"/>
  <c r="CV193" i="13" s="1"/>
  <c r="CV131" i="13"/>
  <c r="CV153" i="13" s="1"/>
  <c r="O227" i="23"/>
  <c r="H226" i="23"/>
  <c r="BG222" i="13"/>
  <c r="P169" i="23"/>
  <c r="CU43" i="37"/>
  <c r="CT30" i="42"/>
  <c r="CT52" i="42" s="1"/>
  <c r="CT61" i="24"/>
  <c r="CT80" i="24" s="1"/>
  <c r="CT58" i="37" s="1"/>
  <c r="CV30" i="44"/>
  <c r="CV58" i="44" s="1"/>
  <c r="CV91" i="44" s="1"/>
  <c r="CV87" i="42"/>
  <c r="CT64" i="46"/>
  <c r="CT76" i="46" s="1"/>
  <c r="CT81" i="46"/>
  <c r="CT51" i="37" s="1"/>
  <c r="CT72" i="46"/>
  <c r="CT73" i="37" s="1"/>
  <c r="CT69" i="37"/>
  <c r="CU27" i="42"/>
  <c r="CU50" i="42" s="1"/>
  <c r="CU58" i="24"/>
  <c r="CV27" i="42"/>
  <c r="CV50" i="42" s="1"/>
  <c r="CV58" i="24"/>
  <c r="CS118" i="46"/>
  <c r="P185" i="23"/>
  <c r="Q168" i="23"/>
  <c r="AK44" i="9" s="1"/>
  <c r="S2" i="24"/>
  <c r="S1" i="24"/>
  <c r="K2" i="24"/>
  <c r="K1" i="24"/>
  <c r="CV103" i="23" l="1"/>
  <c r="CV135" i="13" s="1"/>
  <c r="CV134" i="13"/>
  <c r="CV156" i="13" s="1"/>
  <c r="CV170" i="13" s="1"/>
  <c r="CV215" i="13" s="1"/>
  <c r="CF218" i="13"/>
  <c r="CG213" i="13" s="1"/>
  <c r="CG216" i="13" s="1"/>
  <c r="CG217" i="13" s="1"/>
  <c r="CG225" i="13" s="1"/>
  <c r="CV167" i="13"/>
  <c r="CV182" i="13" s="1"/>
  <c r="J182" i="13" s="1"/>
  <c r="BF223" i="13"/>
  <c r="BF226" i="13" s="1"/>
  <c r="BF275" i="13" s="1"/>
  <c r="BF311" i="13" s="1"/>
  <c r="BG224" i="13"/>
  <c r="H87" i="42"/>
  <c r="CV32" i="22"/>
  <c r="H32" i="22" s="1"/>
  <c r="P227" i="23"/>
  <c r="P210" i="23"/>
  <c r="BG185" i="13"/>
  <c r="BH180" i="13" s="1"/>
  <c r="BH183" i="13" s="1"/>
  <c r="BH184" i="13" s="1"/>
  <c r="BG207" i="13"/>
  <c r="BH202" i="13" s="1"/>
  <c r="BH205" i="13" s="1"/>
  <c r="BH206" i="13" s="1"/>
  <c r="BF196" i="13"/>
  <c r="BG191" i="13" s="1"/>
  <c r="BG194" i="13" s="1"/>
  <c r="BG195" i="13" s="1"/>
  <c r="CV43" i="37"/>
  <c r="Q169" i="23"/>
  <c r="CU53" i="46"/>
  <c r="CU68" i="42"/>
  <c r="CU71" i="42" s="1"/>
  <c r="CV29" i="42"/>
  <c r="CV55" i="46" s="1"/>
  <c r="CV60" i="24"/>
  <c r="CV75" i="37" s="1"/>
  <c r="CT118" i="46"/>
  <c r="CV53" i="46"/>
  <c r="CV68" i="42"/>
  <c r="CV71" i="42" s="1"/>
  <c r="CU29" i="42"/>
  <c r="CU55" i="46" s="1"/>
  <c r="CU60" i="24"/>
  <c r="CU75" i="37" s="1"/>
  <c r="CO72" i="41"/>
  <c r="CO76" i="41" s="1"/>
  <c r="CN78" i="41"/>
  <c r="CN80" i="41" s="1"/>
  <c r="CN81" i="41" s="1"/>
  <c r="CN22" i="22" s="1"/>
  <c r="Q185" i="23"/>
  <c r="R168" i="23"/>
  <c r="T2" i="24"/>
  <c r="T1" i="24"/>
  <c r="CU66" i="46" l="1"/>
  <c r="CU72" i="37" s="1"/>
  <c r="CU59" i="46"/>
  <c r="CV66" i="46"/>
  <c r="CV72" i="37" s="1"/>
  <c r="CV59" i="46"/>
  <c r="CV157" i="13"/>
  <c r="CV171" i="13" s="1"/>
  <c r="CV273" i="13" s="1"/>
  <c r="Q210" i="23"/>
  <c r="Q227" i="23"/>
  <c r="CG218" i="13"/>
  <c r="CH213" i="13" s="1"/>
  <c r="CH216" i="13" s="1"/>
  <c r="CH217" i="13" s="1"/>
  <c r="BH222" i="13"/>
  <c r="R169" i="23"/>
  <c r="CU64" i="46"/>
  <c r="CU76" i="46" s="1"/>
  <c r="CU81" i="46"/>
  <c r="CU51" i="37" s="1"/>
  <c r="CV64" i="46"/>
  <c r="CV76" i="46" s="1"/>
  <c r="CV81" i="46"/>
  <c r="CV51" i="37" s="1"/>
  <c r="CV30" i="42"/>
  <c r="CV52" i="42" s="1"/>
  <c r="CV61" i="24"/>
  <c r="CV80" i="24" s="1"/>
  <c r="CV58" i="37" s="1"/>
  <c r="CV72" i="46"/>
  <c r="CV73" i="37" s="1"/>
  <c r="CV69" i="37"/>
  <c r="CU30" i="42"/>
  <c r="CU52" i="42" s="1"/>
  <c r="CU69" i="37"/>
  <c r="CU72" i="46"/>
  <c r="CU73" i="37" s="1"/>
  <c r="CU61" i="24"/>
  <c r="CU80" i="24" s="1"/>
  <c r="CU58" i="37" s="1"/>
  <c r="R185" i="23"/>
  <c r="S168" i="23"/>
  <c r="U2" i="24"/>
  <c r="U1" i="24"/>
  <c r="CV310" i="13" l="1"/>
  <c r="H273" i="13"/>
  <c r="BG223" i="13"/>
  <c r="BG226" i="13" s="1"/>
  <c r="BG275" i="13" s="1"/>
  <c r="BG311" i="13" s="1"/>
  <c r="BH224" i="13"/>
  <c r="R227" i="23"/>
  <c r="R210" i="23"/>
  <c r="BH185" i="13"/>
  <c r="BI180" i="13" s="1"/>
  <c r="BI183" i="13" s="1"/>
  <c r="BI184" i="13" s="1"/>
  <c r="BH207" i="13"/>
  <c r="BI202" i="13" s="1"/>
  <c r="BI205" i="13" s="1"/>
  <c r="BI206" i="13" s="1"/>
  <c r="CH225" i="13"/>
  <c r="BG196" i="13"/>
  <c r="BH191" i="13" s="1"/>
  <c r="BH194" i="13" s="1"/>
  <c r="BH195" i="13" s="1"/>
  <c r="S169" i="23"/>
  <c r="S210" i="23" s="1"/>
  <c r="CV118" i="46"/>
  <c r="CU118" i="46"/>
  <c r="CP72" i="41"/>
  <c r="CP76" i="41" s="1"/>
  <c r="CO78" i="41"/>
  <c r="CO80" i="41" s="1"/>
  <c r="CO81" i="41" s="1"/>
  <c r="CO22" i="22" s="1"/>
  <c r="S185" i="23"/>
  <c r="T168" i="23"/>
  <c r="V2" i="24"/>
  <c r="V1" i="24"/>
  <c r="S227" i="23" l="1"/>
  <c r="CH218" i="13"/>
  <c r="CI213" i="13" s="1"/>
  <c r="CI216" i="13" s="1"/>
  <c r="CI217" i="13" s="1"/>
  <c r="BI222" i="13"/>
  <c r="T169" i="23"/>
  <c r="U168" i="23"/>
  <c r="T185" i="23"/>
  <c r="W2" i="24"/>
  <c r="W1" i="24"/>
  <c r="BH223" i="13" l="1"/>
  <c r="BH226" i="13" s="1"/>
  <c r="BH275" i="13" s="1"/>
  <c r="BH311" i="13" s="1"/>
  <c r="BI224" i="13"/>
  <c r="T210" i="23"/>
  <c r="T227" i="23"/>
  <c r="U169" i="23"/>
  <c r="BI207" i="13"/>
  <c r="BJ202" i="13" s="1"/>
  <c r="BJ205" i="13" s="1"/>
  <c r="BJ206" i="13" s="1"/>
  <c r="CI225" i="13"/>
  <c r="BI185" i="13"/>
  <c r="BJ180" i="13" s="1"/>
  <c r="BJ183" i="13" s="1"/>
  <c r="BJ184" i="13" s="1"/>
  <c r="BH196" i="13"/>
  <c r="BI191" i="13" s="1"/>
  <c r="BI194" i="13" s="1"/>
  <c r="BI195" i="13" s="1"/>
  <c r="CQ72" i="41"/>
  <c r="CQ76" i="41" s="1"/>
  <c r="CP78" i="41"/>
  <c r="CP80" i="41" s="1"/>
  <c r="CP81" i="41" s="1"/>
  <c r="CP22" i="22" s="1"/>
  <c r="U185" i="23"/>
  <c r="U227" i="23" s="1"/>
  <c r="V168" i="23"/>
  <c r="X2" i="24"/>
  <c r="X1" i="24"/>
  <c r="O42" i="24"/>
  <c r="U210" i="23" l="1"/>
  <c r="V169" i="23"/>
  <c r="CI218" i="13"/>
  <c r="CJ213" i="13" s="1"/>
  <c r="CJ216" i="13" s="1"/>
  <c r="CJ217" i="13" s="1"/>
  <c r="BJ222" i="13"/>
  <c r="V185" i="23"/>
  <c r="V227" i="23" s="1"/>
  <c r="W168" i="23"/>
  <c r="Y2" i="24"/>
  <c r="Y1" i="24"/>
  <c r="N42" i="24"/>
  <c r="P42" i="24"/>
  <c r="BI223" i="13" l="1"/>
  <c r="BI226" i="13" s="1"/>
  <c r="BI275" i="13" s="1"/>
  <c r="BI311" i="13" s="1"/>
  <c r="BJ224" i="13"/>
  <c r="V210" i="23"/>
  <c r="CJ225" i="13"/>
  <c r="CJ218" i="13"/>
  <c r="CK213" i="13" s="1"/>
  <c r="CK216" i="13" s="1"/>
  <c r="CK217" i="13" s="1"/>
  <c r="BJ207" i="13"/>
  <c r="BK202" i="13" s="1"/>
  <c r="BK205" i="13" s="1"/>
  <c r="BK206" i="13" s="1"/>
  <c r="BJ185" i="13"/>
  <c r="BK180" i="13" s="1"/>
  <c r="BK183" i="13" s="1"/>
  <c r="BK184" i="13" s="1"/>
  <c r="BI196" i="13"/>
  <c r="BJ191" i="13" s="1"/>
  <c r="BJ194" i="13" s="1"/>
  <c r="BJ195" i="13" s="1"/>
  <c r="X168" i="23"/>
  <c r="W169" i="23"/>
  <c r="CR72" i="41"/>
  <c r="CR76" i="41" s="1"/>
  <c r="CQ78" i="41"/>
  <c r="CQ80" i="41" s="1"/>
  <c r="CQ81" i="41" s="1"/>
  <c r="CQ22" i="22" s="1"/>
  <c r="W185" i="23"/>
  <c r="Z2" i="24"/>
  <c r="Z1" i="24"/>
  <c r="L9" i="24"/>
  <c r="L8" i="24"/>
  <c r="L7" i="24"/>
  <c r="Q42" i="24"/>
  <c r="CK225" i="13" l="1"/>
  <c r="W227" i="23"/>
  <c r="W210" i="23"/>
  <c r="X169" i="23"/>
  <c r="CK218" i="13"/>
  <c r="CL213" i="13" s="1"/>
  <c r="CL216" i="13" s="1"/>
  <c r="CL217" i="13" s="1"/>
  <c r="BK222" i="13"/>
  <c r="Y168" i="23"/>
  <c r="X185" i="23"/>
  <c r="L66" i="24"/>
  <c r="AA2" i="24"/>
  <c r="AA1" i="24"/>
  <c r="R42" i="24"/>
  <c r="CL225" i="13" l="1"/>
  <c r="BJ223" i="13"/>
  <c r="BJ226" i="13" s="1"/>
  <c r="BJ275" i="13" s="1"/>
  <c r="BJ311" i="13" s="1"/>
  <c r="BK224" i="13"/>
  <c r="X210" i="23"/>
  <c r="X227" i="23"/>
  <c r="Y169" i="23"/>
  <c r="BK185" i="13"/>
  <c r="BL180" i="13" s="1"/>
  <c r="BL183" i="13" s="1"/>
  <c r="BL184" i="13" s="1"/>
  <c r="BK207" i="13"/>
  <c r="BL202" i="13" s="1"/>
  <c r="BL205" i="13" s="1"/>
  <c r="BL206" i="13" s="1"/>
  <c r="BJ196" i="13"/>
  <c r="BK191" i="13" s="1"/>
  <c r="BK194" i="13" s="1"/>
  <c r="BK195" i="13" s="1"/>
  <c r="Z168" i="23"/>
  <c r="Y185" i="23"/>
  <c r="CS72" i="41"/>
  <c r="CS76" i="41" s="1"/>
  <c r="CR78" i="41"/>
  <c r="CR80" i="41" s="1"/>
  <c r="CR81" i="41" s="1"/>
  <c r="CR22" i="22" s="1"/>
  <c r="AB2" i="24"/>
  <c r="AB1" i="24"/>
  <c r="S42" i="24"/>
  <c r="CL218" i="13" l="1"/>
  <c r="CM213" i="13" s="1"/>
  <c r="CM216" i="13" s="1"/>
  <c r="CM217" i="13" s="1"/>
  <c r="Y227" i="23"/>
  <c r="Y210" i="23"/>
  <c r="Z169" i="23"/>
  <c r="BL222" i="13"/>
  <c r="AA168" i="23"/>
  <c r="Z185" i="23"/>
  <c r="AC2" i="24"/>
  <c r="AC1" i="24"/>
  <c r="T42" i="24"/>
  <c r="CM218" i="13" l="1"/>
  <c r="CN213" i="13" s="1"/>
  <c r="CN216" i="13" s="1"/>
  <c r="CN217" i="13" s="1"/>
  <c r="BK223" i="13"/>
  <c r="BK226" i="13" s="1"/>
  <c r="BK275" i="13" s="1"/>
  <c r="BK311" i="13" s="1"/>
  <c r="BL224" i="13"/>
  <c r="Z227" i="23"/>
  <c r="Z210" i="23"/>
  <c r="AA169" i="23"/>
  <c r="AA185" i="23"/>
  <c r="AB168" i="23"/>
  <c r="BL185" i="13"/>
  <c r="BM180" i="13" s="1"/>
  <c r="BM183" i="13" s="1"/>
  <c r="BM184" i="13" s="1"/>
  <c r="BK196" i="13"/>
  <c r="BL191" i="13" s="1"/>
  <c r="BL194" i="13" s="1"/>
  <c r="BL195" i="13" s="1"/>
  <c r="BL207" i="13"/>
  <c r="BM202" i="13" s="1"/>
  <c r="BM205" i="13" s="1"/>
  <c r="BM206" i="13" s="1"/>
  <c r="CT72" i="41"/>
  <c r="CT76" i="41" s="1"/>
  <c r="CS78" i="41"/>
  <c r="CS80" i="41" s="1"/>
  <c r="CS81" i="41" s="1"/>
  <c r="CS22" i="22" s="1"/>
  <c r="AD2" i="24"/>
  <c r="AD1" i="24"/>
  <c r="U42" i="24"/>
  <c r="CN225" i="13" l="1"/>
  <c r="CM225" i="13"/>
  <c r="AA227" i="23"/>
  <c r="AA210" i="23"/>
  <c r="AB169" i="23"/>
  <c r="AC168" i="23"/>
  <c r="AC185" i="23" s="1"/>
  <c r="AB185" i="23"/>
  <c r="BM222" i="13"/>
  <c r="AE2" i="24"/>
  <c r="AE1" i="24"/>
  <c r="V42" i="24"/>
  <c r="CN218" i="13" l="1"/>
  <c r="CO213" i="13" s="1"/>
  <c r="CO216" i="13" s="1"/>
  <c r="CO217" i="13" s="1"/>
  <c r="BL223" i="13"/>
  <c r="BL226" i="13" s="1"/>
  <c r="BL275" i="13" s="1"/>
  <c r="BL311" i="13" s="1"/>
  <c r="BM224" i="13"/>
  <c r="AC227" i="23"/>
  <c r="AB210" i="23"/>
  <c r="AB227" i="23"/>
  <c r="AD168" i="23"/>
  <c r="AD169" i="23" s="1"/>
  <c r="AC169" i="23"/>
  <c r="BM207" i="13"/>
  <c r="BN202" i="13" s="1"/>
  <c r="BN205" i="13" s="1"/>
  <c r="BN206" i="13" s="1"/>
  <c r="BM185" i="13"/>
  <c r="BN180" i="13" s="1"/>
  <c r="BN183" i="13" s="1"/>
  <c r="BN184" i="13" s="1"/>
  <c r="BL196" i="13"/>
  <c r="BM191" i="13" s="1"/>
  <c r="BM194" i="13" s="1"/>
  <c r="BM195" i="13" s="1"/>
  <c r="CU72" i="41"/>
  <c r="CU76" i="41" s="1"/>
  <c r="CT78" i="41"/>
  <c r="CT80" i="41" s="1"/>
  <c r="CT81" i="41" s="1"/>
  <c r="CT22" i="22" s="1"/>
  <c r="AF2" i="24"/>
  <c r="AF1" i="24"/>
  <c r="W42" i="24"/>
  <c r="CO225" i="13" l="1"/>
  <c r="AD185" i="23"/>
  <c r="AD227" i="23" s="1"/>
  <c r="AE168" i="23"/>
  <c r="AE169" i="23" s="1"/>
  <c r="AD210" i="23"/>
  <c r="AC210" i="23"/>
  <c r="BN222" i="13"/>
  <c r="AG2" i="24"/>
  <c r="AG1" i="24"/>
  <c r="X42" i="24"/>
  <c r="CO218" i="13" l="1"/>
  <c r="CP213" i="13" s="1"/>
  <c r="CP216" i="13" s="1"/>
  <c r="CP217" i="13" s="1"/>
  <c r="BM223" i="13"/>
  <c r="BM226" i="13" s="1"/>
  <c r="BM275" i="13" s="1"/>
  <c r="BM311" i="13" s="1"/>
  <c r="BN224" i="13"/>
  <c r="AF168" i="23"/>
  <c r="AG168" i="23" s="1"/>
  <c r="AE185" i="23"/>
  <c r="AE227" i="23" s="1"/>
  <c r="AE210" i="23"/>
  <c r="AF169" i="23"/>
  <c r="BM196" i="13"/>
  <c r="BN191" i="13" s="1"/>
  <c r="BN194" i="13" s="1"/>
  <c r="BN195" i="13" s="1"/>
  <c r="BN207" i="13"/>
  <c r="BO202" i="13" s="1"/>
  <c r="BO205" i="13" s="1"/>
  <c r="BO206" i="13" s="1"/>
  <c r="BN185" i="13"/>
  <c r="BO180" i="13" s="1"/>
  <c r="BO183" i="13" s="1"/>
  <c r="BO184" i="13" s="1"/>
  <c r="CV72" i="41"/>
  <c r="CV76" i="41" s="1"/>
  <c r="CU78" i="41"/>
  <c r="CU80" i="41" s="1"/>
  <c r="CU81" i="41" s="1"/>
  <c r="CU22" i="22" s="1"/>
  <c r="AF185" i="23"/>
  <c r="AH2" i="24"/>
  <c r="AH1" i="24"/>
  <c r="Y42" i="24"/>
  <c r="CP225" i="13" l="1"/>
  <c r="AF227" i="23"/>
  <c r="AF210" i="23"/>
  <c r="AG169" i="23"/>
  <c r="BO222" i="13"/>
  <c r="CV78" i="41"/>
  <c r="CV80" i="41" s="1"/>
  <c r="CV81" i="41" s="1"/>
  <c r="CV22" i="22" s="1"/>
  <c r="AG185" i="23"/>
  <c r="AI2" i="24"/>
  <c r="AI1" i="24"/>
  <c r="Z42" i="24"/>
  <c r="AH168" i="23"/>
  <c r="CP218" i="13" l="1"/>
  <c r="CQ213" i="13" s="1"/>
  <c r="CQ216" i="13" s="1"/>
  <c r="CQ217" i="13" s="1"/>
  <c r="BN223" i="13"/>
  <c r="BN226" i="13" s="1"/>
  <c r="BN275" i="13" s="1"/>
  <c r="BN311" i="13" s="1"/>
  <c r="BO224" i="13"/>
  <c r="AG227" i="23"/>
  <c r="AG210" i="23"/>
  <c r="AH169" i="23"/>
  <c r="BN196" i="13"/>
  <c r="BO191" i="13" s="1"/>
  <c r="BO194" i="13" s="1"/>
  <c r="BO195" i="13" s="1"/>
  <c r="BO185" i="13"/>
  <c r="BP180" i="13" s="1"/>
  <c r="BP183" i="13" s="1"/>
  <c r="BP184" i="13" s="1"/>
  <c r="BO207" i="13"/>
  <c r="BP202" i="13" s="1"/>
  <c r="BP205" i="13" s="1"/>
  <c r="BP206" i="13" s="1"/>
  <c r="AH185" i="23"/>
  <c r="AJ2" i="24"/>
  <c r="AJ1" i="24"/>
  <c r="AI168" i="23"/>
  <c r="CQ225" i="13" l="1"/>
  <c r="AH227" i="23"/>
  <c r="AH210" i="23"/>
  <c r="AI169" i="23"/>
  <c r="BP222" i="13"/>
  <c r="AI185" i="23"/>
  <c r="AK2" i="24"/>
  <c r="AK1" i="24"/>
  <c r="AB42" i="24"/>
  <c r="AJ168" i="23"/>
  <c r="CQ218" i="13" l="1"/>
  <c r="CR213" i="13" s="1"/>
  <c r="CR216" i="13" s="1"/>
  <c r="CR217" i="13" s="1"/>
  <c r="BO223" i="13"/>
  <c r="BO226" i="13" s="1"/>
  <c r="BO275" i="13" s="1"/>
  <c r="BO311" i="13" s="1"/>
  <c r="BP224" i="13"/>
  <c r="AI227" i="23"/>
  <c r="AI210" i="23"/>
  <c r="BO196" i="13"/>
  <c r="BP191" i="13" s="1"/>
  <c r="BP194" i="13" s="1"/>
  <c r="BP195" i="13" s="1"/>
  <c r="BP207" i="13"/>
  <c r="BQ202" i="13" s="1"/>
  <c r="BQ205" i="13" s="1"/>
  <c r="BQ206" i="13" s="1"/>
  <c r="BP185" i="13"/>
  <c r="BQ180" i="13" s="1"/>
  <c r="BQ183" i="13" s="1"/>
  <c r="BQ184" i="13" s="1"/>
  <c r="AJ169" i="23"/>
  <c r="AJ185" i="23"/>
  <c r="AJ227" i="23" s="1"/>
  <c r="AL2" i="24"/>
  <c r="AL1" i="24"/>
  <c r="AC42" i="24"/>
  <c r="AK168" i="23"/>
  <c r="CR225" i="13" l="1"/>
  <c r="AJ210" i="23"/>
  <c r="AK169" i="23"/>
  <c r="BQ222" i="13"/>
  <c r="AK185" i="23"/>
  <c r="AM2" i="24"/>
  <c r="AM1" i="24"/>
  <c r="AD42" i="24"/>
  <c r="AL168" i="23"/>
  <c r="CR218" i="13" l="1"/>
  <c r="CS213" i="13" s="1"/>
  <c r="CS216" i="13" s="1"/>
  <c r="CS217" i="13" s="1"/>
  <c r="BP223" i="13"/>
  <c r="BP226" i="13" s="1"/>
  <c r="BP275" i="13" s="1"/>
  <c r="BP311" i="13" s="1"/>
  <c r="BQ224" i="13"/>
  <c r="AK210" i="23"/>
  <c r="AK227" i="23"/>
  <c r="AL169" i="23"/>
  <c r="BP196" i="13"/>
  <c r="BQ191" i="13" s="1"/>
  <c r="BQ194" i="13" s="1"/>
  <c r="BQ195" i="13" s="1"/>
  <c r="BQ207" i="13"/>
  <c r="BR202" i="13" s="1"/>
  <c r="BR205" i="13" s="1"/>
  <c r="BR206" i="13" s="1"/>
  <c r="BQ185" i="13"/>
  <c r="BR180" i="13" s="1"/>
  <c r="BR183" i="13" s="1"/>
  <c r="BR184" i="13" s="1"/>
  <c r="AL185" i="23"/>
  <c r="AL227" i="23" s="1"/>
  <c r="AN2" i="24"/>
  <c r="AN1" i="24"/>
  <c r="AE42" i="24"/>
  <c r="AM168" i="23"/>
  <c r="CS225" i="13" l="1"/>
  <c r="AL210" i="23"/>
  <c r="AM169" i="23"/>
  <c r="BR222" i="13"/>
  <c r="AM185" i="23"/>
  <c r="AO2" i="24"/>
  <c r="AO1" i="24"/>
  <c r="AN168" i="23"/>
  <c r="CS218" i="13" l="1"/>
  <c r="CT213" i="13" s="1"/>
  <c r="CT216" i="13" s="1"/>
  <c r="CT217" i="13" s="1"/>
  <c r="BQ223" i="13"/>
  <c r="BQ226" i="13" s="1"/>
  <c r="BQ275" i="13" s="1"/>
  <c r="BQ311" i="13" s="1"/>
  <c r="BR224" i="13"/>
  <c r="AM227" i="23"/>
  <c r="AM210" i="23"/>
  <c r="AN169" i="23"/>
  <c r="BQ196" i="13"/>
  <c r="BR191" i="13" s="1"/>
  <c r="BR194" i="13" s="1"/>
  <c r="BR195" i="13" s="1"/>
  <c r="BR207" i="13"/>
  <c r="BS202" i="13" s="1"/>
  <c r="BS205" i="13" s="1"/>
  <c r="BS206" i="13" s="1"/>
  <c r="BR185" i="13"/>
  <c r="BS180" i="13" s="1"/>
  <c r="BS183" i="13" s="1"/>
  <c r="BS184" i="13" s="1"/>
  <c r="AN185" i="23"/>
  <c r="AP2" i="24"/>
  <c r="AP1" i="24"/>
  <c r="AG42" i="24"/>
  <c r="AO168" i="23"/>
  <c r="CT225" i="13" l="1"/>
  <c r="CT218" i="13"/>
  <c r="CU213" i="13" s="1"/>
  <c r="CU216" i="13" s="1"/>
  <c r="CU217" i="13" s="1"/>
  <c r="AN210" i="23"/>
  <c r="AN227" i="23"/>
  <c r="AO169" i="23"/>
  <c r="BS222" i="13"/>
  <c r="AO185" i="23"/>
  <c r="AO227" i="23" s="1"/>
  <c r="AQ2" i="24"/>
  <c r="AQ1" i="24"/>
  <c r="AH42" i="24"/>
  <c r="AP168" i="23"/>
  <c r="CU225" i="13" l="1"/>
  <c r="BR223" i="13"/>
  <c r="BR226" i="13" s="1"/>
  <c r="BR275" i="13" s="1"/>
  <c r="BR311" i="13" s="1"/>
  <c r="BS224" i="13"/>
  <c r="AO210" i="23"/>
  <c r="AP169" i="23"/>
  <c r="BS207" i="13"/>
  <c r="BT202" i="13" s="1"/>
  <c r="BT205" i="13" s="1"/>
  <c r="BT206" i="13" s="1"/>
  <c r="BR196" i="13"/>
  <c r="BS191" i="13" s="1"/>
  <c r="BS194" i="13" s="1"/>
  <c r="BS195" i="13" s="1"/>
  <c r="BS185" i="13"/>
  <c r="BT180" i="13" s="1"/>
  <c r="BT183" i="13" s="1"/>
  <c r="BT184" i="13" s="1"/>
  <c r="AP185" i="23"/>
  <c r="AP227" i="23" s="1"/>
  <c r="AR2" i="24"/>
  <c r="AR1" i="24"/>
  <c r="AI42" i="24"/>
  <c r="AQ168" i="23"/>
  <c r="CU218" i="13" l="1"/>
  <c r="CV213" i="13" s="1"/>
  <c r="CV216" i="13" s="1"/>
  <c r="CV217" i="13" s="1"/>
  <c r="BT224" i="13"/>
  <c r="H185" i="23"/>
  <c r="AQ227" i="23"/>
  <c r="H227" i="23" s="1"/>
  <c r="AP210" i="23"/>
  <c r="AQ169" i="23"/>
  <c r="AQ210" i="23" s="1"/>
  <c r="BT222" i="13"/>
  <c r="BT207" i="13"/>
  <c r="BU202" i="13" s="1"/>
  <c r="BU205" i="13" s="1"/>
  <c r="BU206" i="13" s="1"/>
  <c r="AS2" i="24"/>
  <c r="AS1" i="24"/>
  <c r="AJ42" i="24"/>
  <c r="AR168" i="23"/>
  <c r="CV225" i="13" l="1"/>
  <c r="J225" i="13" s="1"/>
  <c r="BS223" i="13"/>
  <c r="BS226" i="13" s="1"/>
  <c r="BS275" i="13" s="1"/>
  <c r="BS311" i="13" s="1"/>
  <c r="AR169" i="23"/>
  <c r="BS196" i="13"/>
  <c r="BT191" i="13" s="1"/>
  <c r="BT194" i="13" s="1"/>
  <c r="BT195" i="13" s="1"/>
  <c r="BT185" i="13"/>
  <c r="BU180" i="13" s="1"/>
  <c r="BU183" i="13" s="1"/>
  <c r="BU184" i="13" s="1"/>
  <c r="AT2" i="24"/>
  <c r="AT1" i="24"/>
  <c r="AK42" i="24"/>
  <c r="AS168" i="23"/>
  <c r="CV218" i="13" l="1"/>
  <c r="BU224" i="13"/>
  <c r="AR210" i="23"/>
  <c r="AS169" i="23"/>
  <c r="BU222" i="13"/>
  <c r="BU207" i="13"/>
  <c r="BV202" i="13" s="1"/>
  <c r="BV205" i="13" s="1"/>
  <c r="BV206" i="13" s="1"/>
  <c r="AU2" i="24"/>
  <c r="AU1" i="24"/>
  <c r="AL42" i="24"/>
  <c r="AT168" i="23"/>
  <c r="BT223" i="13" l="1"/>
  <c r="BT226" i="13" s="1"/>
  <c r="BT275" i="13" s="1"/>
  <c r="BT311" i="13" s="1"/>
  <c r="AS210" i="23"/>
  <c r="AT169" i="23"/>
  <c r="BU185" i="13"/>
  <c r="BV180" i="13" s="1"/>
  <c r="BV183" i="13" s="1"/>
  <c r="BV184" i="13" s="1"/>
  <c r="BT196" i="13"/>
  <c r="BU191" i="13" s="1"/>
  <c r="BU194" i="13" s="1"/>
  <c r="BU195" i="13" s="1"/>
  <c r="AV2" i="24"/>
  <c r="AV1" i="24"/>
  <c r="AM42" i="24"/>
  <c r="AU168" i="23"/>
  <c r="BV224" i="13" l="1"/>
  <c r="AT210" i="23"/>
  <c r="AU169" i="23"/>
  <c r="BV222" i="13"/>
  <c r="BV207" i="13"/>
  <c r="BW202" i="13" s="1"/>
  <c r="BW205" i="13" s="1"/>
  <c r="BW206" i="13" s="1"/>
  <c r="AW2" i="24"/>
  <c r="AW1" i="24"/>
  <c r="AN42" i="24"/>
  <c r="AV168" i="23"/>
  <c r="BU223" i="13" l="1"/>
  <c r="BU226" i="13" s="1"/>
  <c r="BU275" i="13" s="1"/>
  <c r="BU311" i="13" s="1"/>
  <c r="AU210" i="23"/>
  <c r="AV169" i="23"/>
  <c r="BU196" i="13"/>
  <c r="BV191" i="13" s="1"/>
  <c r="BV194" i="13" s="1"/>
  <c r="BV195" i="13" s="1"/>
  <c r="BV185" i="13"/>
  <c r="BW180" i="13" s="1"/>
  <c r="BW183" i="13" s="1"/>
  <c r="BW184" i="13" s="1"/>
  <c r="AX2" i="24"/>
  <c r="AX1" i="24"/>
  <c r="AO42" i="24"/>
  <c r="AW168" i="23"/>
  <c r="BW224" i="13" l="1"/>
  <c r="AV210" i="23"/>
  <c r="AW169" i="23"/>
  <c r="BW222" i="13"/>
  <c r="BW207" i="13"/>
  <c r="BX202" i="13" s="1"/>
  <c r="BX205" i="13" s="1"/>
  <c r="BX206" i="13" s="1"/>
  <c r="AY2" i="24"/>
  <c r="AY1" i="24"/>
  <c r="AP42" i="24"/>
  <c r="AX168" i="23"/>
  <c r="BV223" i="13" l="1"/>
  <c r="BV226" i="13" s="1"/>
  <c r="BV275" i="13" s="1"/>
  <c r="BV311" i="13" s="1"/>
  <c r="AW210" i="23"/>
  <c r="AX169" i="23"/>
  <c r="BW185" i="13"/>
  <c r="BX180" i="13" s="1"/>
  <c r="BX183" i="13" s="1"/>
  <c r="BX184" i="13" s="1"/>
  <c r="BV196" i="13"/>
  <c r="BW191" i="13" s="1"/>
  <c r="BW194" i="13" s="1"/>
  <c r="BW195" i="13" s="1"/>
  <c r="AZ2" i="24"/>
  <c r="AZ1" i="24"/>
  <c r="AQ42" i="24"/>
  <c r="AY168" i="23"/>
  <c r="BX224" i="13" l="1"/>
  <c r="AX210" i="23"/>
  <c r="AY169" i="23"/>
  <c r="AY210" i="23" s="1"/>
  <c r="BX222" i="13"/>
  <c r="BX207" i="13"/>
  <c r="BY202" i="13" s="1"/>
  <c r="BY205" i="13" s="1"/>
  <c r="BY206" i="13" s="1"/>
  <c r="BA2" i="24"/>
  <c r="BA1" i="24"/>
  <c r="AR42" i="24"/>
  <c r="AZ168" i="23"/>
  <c r="BW223" i="13" l="1"/>
  <c r="BW226" i="13" s="1"/>
  <c r="BW275" i="13" s="1"/>
  <c r="BW311" i="13" s="1"/>
  <c r="AZ169" i="23"/>
  <c r="BW196" i="13"/>
  <c r="BX191" i="13" s="1"/>
  <c r="BX194" i="13" s="1"/>
  <c r="BX195" i="13" s="1"/>
  <c r="BX185" i="13"/>
  <c r="BY180" i="13" s="1"/>
  <c r="BY183" i="13" s="1"/>
  <c r="BY184" i="13" s="1"/>
  <c r="BB2" i="24"/>
  <c r="BB1" i="24"/>
  <c r="AS42" i="24"/>
  <c r="BA168" i="23"/>
  <c r="BY224" i="13" l="1"/>
  <c r="AZ210" i="23"/>
  <c r="BA169" i="23"/>
  <c r="BY222" i="13"/>
  <c r="BY207" i="13"/>
  <c r="BZ202" i="13" s="1"/>
  <c r="BZ205" i="13" s="1"/>
  <c r="BZ206" i="13" s="1"/>
  <c r="BC2" i="24"/>
  <c r="BC1" i="24"/>
  <c r="AT42" i="24"/>
  <c r="BB168" i="23"/>
  <c r="BX223" i="13" l="1"/>
  <c r="BX226" i="13" s="1"/>
  <c r="BX275" i="13" s="1"/>
  <c r="BX311" i="13" s="1"/>
  <c r="BA210" i="23"/>
  <c r="BB169" i="23"/>
  <c r="BX196" i="13"/>
  <c r="BY191" i="13" s="1"/>
  <c r="BY194" i="13" s="1"/>
  <c r="BY195" i="13" s="1"/>
  <c r="BY185" i="13"/>
  <c r="BZ180" i="13" s="1"/>
  <c r="BZ183" i="13" s="1"/>
  <c r="BZ184" i="13" s="1"/>
  <c r="BD2" i="24"/>
  <c r="BD1" i="24"/>
  <c r="AU42" i="24"/>
  <c r="BC168" i="23"/>
  <c r="BZ224" i="13" l="1"/>
  <c r="BB210" i="23"/>
  <c r="BC169" i="23"/>
  <c r="BZ222" i="13"/>
  <c r="BZ207" i="13"/>
  <c r="CA202" i="13" s="1"/>
  <c r="CA205" i="13" s="1"/>
  <c r="CA206" i="13" s="1"/>
  <c r="BE2" i="24"/>
  <c r="BE1" i="24"/>
  <c r="AV42" i="24"/>
  <c r="BD168" i="23"/>
  <c r="BY223" i="13" l="1"/>
  <c r="BY226" i="13" s="1"/>
  <c r="BY275" i="13" s="1"/>
  <c r="BY311" i="13" s="1"/>
  <c r="BC210" i="23"/>
  <c r="BD169" i="23"/>
  <c r="BZ185" i="13"/>
  <c r="CA180" i="13" s="1"/>
  <c r="CA183" i="13" s="1"/>
  <c r="CA184" i="13" s="1"/>
  <c r="BY196" i="13"/>
  <c r="BZ191" i="13" s="1"/>
  <c r="BZ194" i="13" s="1"/>
  <c r="BZ195" i="13" s="1"/>
  <c r="BF2" i="24"/>
  <c r="BF1" i="24"/>
  <c r="AW42" i="24"/>
  <c r="BE168" i="23"/>
  <c r="CA224" i="13" l="1"/>
  <c r="BD210" i="23"/>
  <c r="BE169" i="23"/>
  <c r="CA222" i="13"/>
  <c r="CA207" i="13"/>
  <c r="CB202" i="13" s="1"/>
  <c r="CB205" i="13" s="1"/>
  <c r="CB206" i="13" s="1"/>
  <c r="BG2" i="24"/>
  <c r="BG1" i="24"/>
  <c r="AX42" i="24"/>
  <c r="BF168" i="23"/>
  <c r="BZ223" i="13" l="1"/>
  <c r="BZ226" i="13" s="1"/>
  <c r="BZ275" i="13" s="1"/>
  <c r="BZ311" i="13" s="1"/>
  <c r="BE210" i="23"/>
  <c r="BF169" i="23"/>
  <c r="BZ196" i="13"/>
  <c r="CA191" i="13" s="1"/>
  <c r="CA194" i="13" s="1"/>
  <c r="CA195" i="13" s="1"/>
  <c r="CA185" i="13"/>
  <c r="CB180" i="13" s="1"/>
  <c r="CB183" i="13" s="1"/>
  <c r="CB184" i="13" s="1"/>
  <c r="BH2" i="24"/>
  <c r="BH1" i="24"/>
  <c r="AY42" i="24"/>
  <c r="BG168" i="23"/>
  <c r="CB224" i="13" l="1"/>
  <c r="BF210" i="23"/>
  <c r="BG169" i="23"/>
  <c r="CB222" i="13"/>
  <c r="CB207" i="13"/>
  <c r="CC202" i="13" s="1"/>
  <c r="CC205" i="13" s="1"/>
  <c r="CC206" i="13" s="1"/>
  <c r="BI2" i="24"/>
  <c r="BI1" i="24"/>
  <c r="AZ42" i="24"/>
  <c r="BH168" i="23"/>
  <c r="CA223" i="13" l="1"/>
  <c r="CA226" i="13" s="1"/>
  <c r="CA275" i="13" s="1"/>
  <c r="CA311" i="13" s="1"/>
  <c r="BG210" i="23"/>
  <c r="BH169" i="23"/>
  <c r="CB185" i="13"/>
  <c r="CC180" i="13" s="1"/>
  <c r="CC183" i="13" s="1"/>
  <c r="CC184" i="13" s="1"/>
  <c r="CA196" i="13"/>
  <c r="CB191" i="13" s="1"/>
  <c r="CB194" i="13" s="1"/>
  <c r="CB195" i="13" s="1"/>
  <c r="BJ2" i="24"/>
  <c r="BJ1" i="24"/>
  <c r="BA42" i="24"/>
  <c r="BI168" i="23"/>
  <c r="CC224" i="13" l="1"/>
  <c r="BH210" i="23"/>
  <c r="BI169" i="23"/>
  <c r="CC207" i="13"/>
  <c r="CD202" i="13" s="1"/>
  <c r="CD205" i="13" s="1"/>
  <c r="CD206" i="13" s="1"/>
  <c r="CC222" i="13"/>
  <c r="BK2" i="24"/>
  <c r="BK1" i="24"/>
  <c r="BB42" i="24"/>
  <c r="BJ168" i="23"/>
  <c r="CB223" i="13" l="1"/>
  <c r="CB226" i="13" s="1"/>
  <c r="CB275" i="13" s="1"/>
  <c r="CB311" i="13" s="1"/>
  <c r="BI210" i="23"/>
  <c r="BJ169" i="23"/>
  <c r="CC185" i="13"/>
  <c r="CD180" i="13" s="1"/>
  <c r="CD183" i="13" s="1"/>
  <c r="CD184" i="13" s="1"/>
  <c r="CB196" i="13"/>
  <c r="CC191" i="13" s="1"/>
  <c r="CC194" i="13" s="1"/>
  <c r="CC195" i="13" s="1"/>
  <c r="BL2" i="24"/>
  <c r="BL1" i="24"/>
  <c r="BC42" i="24"/>
  <c r="BK168" i="23"/>
  <c r="CD224" i="13" l="1"/>
  <c r="BJ210" i="23"/>
  <c r="BK169" i="23"/>
  <c r="CD222" i="13"/>
  <c r="CD207" i="13"/>
  <c r="CE202" i="13" s="1"/>
  <c r="CE205" i="13" s="1"/>
  <c r="CE206" i="13" s="1"/>
  <c r="BM2" i="24"/>
  <c r="BM1" i="24"/>
  <c r="BD42" i="24"/>
  <c r="BL168" i="23"/>
  <c r="CC223" i="13" l="1"/>
  <c r="CC226" i="13" s="1"/>
  <c r="CC275" i="13" s="1"/>
  <c r="CC311" i="13" s="1"/>
  <c r="BK210" i="23"/>
  <c r="BL169" i="23"/>
  <c r="CC196" i="13"/>
  <c r="CD191" i="13" s="1"/>
  <c r="CD194" i="13" s="1"/>
  <c r="CD195" i="13" s="1"/>
  <c r="CD185" i="13"/>
  <c r="CE180" i="13" s="1"/>
  <c r="CE183" i="13" s="1"/>
  <c r="CE184" i="13" s="1"/>
  <c r="BN2" i="24"/>
  <c r="BN1" i="24"/>
  <c r="BE42" i="24"/>
  <c r="BM168" i="23"/>
  <c r="CE224" i="13" l="1"/>
  <c r="BL210" i="23"/>
  <c r="BM169" i="23"/>
  <c r="CE222" i="13"/>
  <c r="CE207" i="13"/>
  <c r="CF202" i="13" s="1"/>
  <c r="CF205" i="13" s="1"/>
  <c r="CF206" i="13" s="1"/>
  <c r="BO2" i="24"/>
  <c r="BO1" i="24"/>
  <c r="BF42" i="24"/>
  <c r="BN168" i="23"/>
  <c r="CD223" i="13" l="1"/>
  <c r="CD226" i="13" s="1"/>
  <c r="CD275" i="13" s="1"/>
  <c r="CD311" i="13" s="1"/>
  <c r="BM210" i="23"/>
  <c r="BN169" i="23"/>
  <c r="CE185" i="13"/>
  <c r="CF180" i="13" s="1"/>
  <c r="CF183" i="13" s="1"/>
  <c r="CF184" i="13" s="1"/>
  <c r="CD196" i="13"/>
  <c r="CE191" i="13" s="1"/>
  <c r="CE194" i="13" s="1"/>
  <c r="CE195" i="13" s="1"/>
  <c r="BP2" i="24"/>
  <c r="BP1" i="24"/>
  <c r="BG42" i="24"/>
  <c r="BO168" i="23"/>
  <c r="CF224" i="13" l="1"/>
  <c r="BN210" i="23"/>
  <c r="BO169" i="23"/>
  <c r="CF222" i="13"/>
  <c r="CF207" i="13"/>
  <c r="CG202" i="13" s="1"/>
  <c r="CG205" i="13" s="1"/>
  <c r="CG206" i="13" s="1"/>
  <c r="BQ2" i="24"/>
  <c r="BQ1" i="24"/>
  <c r="BH42" i="24"/>
  <c r="BP168" i="23"/>
  <c r="CE223" i="13" l="1"/>
  <c r="CE226" i="13" s="1"/>
  <c r="CE275" i="13" s="1"/>
  <c r="CE311" i="13" s="1"/>
  <c r="BO210" i="23"/>
  <c r="BP169" i="23"/>
  <c r="CF185" i="13"/>
  <c r="CG180" i="13" s="1"/>
  <c r="CG183" i="13" s="1"/>
  <c r="CG184" i="13" s="1"/>
  <c r="CE196" i="13"/>
  <c r="CF191" i="13" s="1"/>
  <c r="CF194" i="13" s="1"/>
  <c r="CF195" i="13" s="1"/>
  <c r="H170" i="23"/>
  <c r="BR2" i="24"/>
  <c r="BR1" i="24"/>
  <c r="BI42" i="24"/>
  <c r="BQ168" i="23"/>
  <c r="CG224" i="13" l="1"/>
  <c r="BP210" i="23"/>
  <c r="BQ169" i="23"/>
  <c r="BR210" i="23" s="1"/>
  <c r="CG207" i="13"/>
  <c r="CH202" i="13" s="1"/>
  <c r="CH205" i="13" s="1"/>
  <c r="CH206" i="13" s="1"/>
  <c r="CG222" i="13"/>
  <c r="BS2" i="24"/>
  <c r="BS1" i="24"/>
  <c r="BJ42" i="24"/>
  <c r="BR168" i="23"/>
  <c r="CF223" i="13" l="1"/>
  <c r="CF226" i="13" s="1"/>
  <c r="CF275" i="13" s="1"/>
  <c r="CF311" i="13" s="1"/>
  <c r="CH224" i="13"/>
  <c r="BQ210" i="23"/>
  <c r="H210" i="23" s="1"/>
  <c r="CG185" i="13"/>
  <c r="CH180" i="13" s="1"/>
  <c r="CH183" i="13" s="1"/>
  <c r="CH184" i="13" s="1"/>
  <c r="CH207" i="13"/>
  <c r="CI202" i="13" s="1"/>
  <c r="CI205" i="13" s="1"/>
  <c r="CI206" i="13" s="1"/>
  <c r="CF196" i="13"/>
  <c r="CG191" i="13" s="1"/>
  <c r="CG194" i="13" s="1"/>
  <c r="CG195" i="13" s="1"/>
  <c r="BT2" i="24"/>
  <c r="BT1" i="24"/>
  <c r="BK42" i="24"/>
  <c r="BS168" i="23"/>
  <c r="CH222" i="13" l="1"/>
  <c r="BU2" i="24"/>
  <c r="BU1" i="24"/>
  <c r="BL42" i="24"/>
  <c r="BT168" i="23"/>
  <c r="CG223" i="13" l="1"/>
  <c r="CG226" i="13" s="1"/>
  <c r="CG275" i="13" s="1"/>
  <c r="CG311" i="13" s="1"/>
  <c r="CI224" i="13"/>
  <c r="CH185" i="13"/>
  <c r="CI180" i="13" s="1"/>
  <c r="CI183" i="13" s="1"/>
  <c r="CI184" i="13" s="1"/>
  <c r="CI207" i="13"/>
  <c r="CJ202" i="13" s="1"/>
  <c r="CJ205" i="13" s="1"/>
  <c r="CJ206" i="13" s="1"/>
  <c r="CG196" i="13"/>
  <c r="CH191" i="13" s="1"/>
  <c r="CH194" i="13" s="1"/>
  <c r="CH195" i="13" s="1"/>
  <c r="BU168" i="23"/>
  <c r="BV2" i="24"/>
  <c r="BV1" i="24"/>
  <c r="BM42" i="24"/>
  <c r="H169" i="23"/>
  <c r="CI222" i="13" l="1"/>
  <c r="BV168" i="23"/>
  <c r="BW2" i="24"/>
  <c r="BW1" i="24"/>
  <c r="BN42" i="24"/>
  <c r="CH223" i="13" l="1"/>
  <c r="CH226" i="13" s="1"/>
  <c r="CH275" i="13" s="1"/>
  <c r="CH311" i="13" s="1"/>
  <c r="CJ224" i="13"/>
  <c r="CH196" i="13"/>
  <c r="CI191" i="13" s="1"/>
  <c r="CI194" i="13" s="1"/>
  <c r="CI195" i="13" s="1"/>
  <c r="CI185" i="13"/>
  <c r="CJ180" i="13" s="1"/>
  <c r="CJ183" i="13" s="1"/>
  <c r="CJ184" i="13" s="1"/>
  <c r="CJ207" i="13"/>
  <c r="CK202" i="13" s="1"/>
  <c r="CK205" i="13" s="1"/>
  <c r="CK206" i="13" s="1"/>
  <c r="BW168" i="23"/>
  <c r="BX2" i="24"/>
  <c r="BX1" i="24"/>
  <c r="BO42" i="24"/>
  <c r="CJ222" i="13" l="1"/>
  <c r="BX168" i="23"/>
  <c r="BY2" i="24"/>
  <c r="BY1" i="24"/>
  <c r="BP42" i="24"/>
  <c r="CI223" i="13" l="1"/>
  <c r="CI226" i="13" s="1"/>
  <c r="CI275" i="13" s="1"/>
  <c r="CI311" i="13" s="1"/>
  <c r="CK224" i="13"/>
  <c r="CJ185" i="13"/>
  <c r="CK180" i="13" s="1"/>
  <c r="CK183" i="13" s="1"/>
  <c r="CI196" i="13"/>
  <c r="CJ191" i="13" s="1"/>
  <c r="CJ194" i="13" s="1"/>
  <c r="CJ195" i="13" s="1"/>
  <c r="CK207" i="13"/>
  <c r="CL202" i="13" s="1"/>
  <c r="CL205" i="13" s="1"/>
  <c r="CL206" i="13" s="1"/>
  <c r="BY168" i="23"/>
  <c r="BZ2" i="24"/>
  <c r="BZ1" i="24"/>
  <c r="BQ42" i="24"/>
  <c r="BP61" i="9" l="1"/>
  <c r="AK46" i="9"/>
  <c r="AK45" i="9"/>
  <c r="CK184" i="13"/>
  <c r="CK185" i="13" s="1"/>
  <c r="CL180" i="13" s="1"/>
  <c r="CL183" i="13" s="1"/>
  <c r="CL184" i="13" s="1"/>
  <c r="BZ84" i="9"/>
  <c r="CV106" i="9"/>
  <c r="BD62" i="9"/>
  <c r="BU79" i="9"/>
  <c r="BV80" i="9"/>
  <c r="BX82" i="9"/>
  <c r="BW81" i="9"/>
  <c r="BG65" i="9"/>
  <c r="BT78" i="9"/>
  <c r="CO99" i="9"/>
  <c r="CF90" i="9"/>
  <c r="CB86" i="9"/>
  <c r="BO73" i="9"/>
  <c r="BI67" i="9"/>
  <c r="CA85" i="9"/>
  <c r="AT52" i="9"/>
  <c r="CG91" i="9"/>
  <c r="AR50" i="9"/>
  <c r="BS77" i="9"/>
  <c r="CS103" i="9"/>
  <c r="CC87" i="9"/>
  <c r="CL96" i="9"/>
  <c r="CU105" i="9"/>
  <c r="CI93" i="9"/>
  <c r="CR102" i="9"/>
  <c r="BB60" i="9"/>
  <c r="CN98" i="9"/>
  <c r="BJ68" i="9"/>
  <c r="BK69" i="9"/>
  <c r="CQ101" i="9"/>
  <c r="BH66" i="9"/>
  <c r="BR76" i="9"/>
  <c r="BM71" i="9"/>
  <c r="AS51" i="9"/>
  <c r="BQ75" i="9"/>
  <c r="AU53" i="9"/>
  <c r="BL70" i="9"/>
  <c r="AV54" i="9"/>
  <c r="AZ58" i="9"/>
  <c r="CT104" i="9"/>
  <c r="BF64" i="9"/>
  <c r="CH92" i="9"/>
  <c r="CP100" i="9"/>
  <c r="AW55" i="9"/>
  <c r="BN72" i="9"/>
  <c r="BY83" i="9"/>
  <c r="CK95" i="9"/>
  <c r="CM97" i="9"/>
  <c r="AX56" i="9"/>
  <c r="BP74" i="9"/>
  <c r="BA59" i="9"/>
  <c r="BC61" i="9"/>
  <c r="CJ94" i="9"/>
  <c r="BE63" i="9"/>
  <c r="CD88" i="9"/>
  <c r="AY57" i="9"/>
  <c r="AJ44" i="9"/>
  <c r="CR103" i="9"/>
  <c r="BZ86" i="9"/>
  <c r="AQ51" i="9"/>
  <c r="BR78" i="9"/>
  <c r="AR52" i="9"/>
  <c r="AT54" i="9"/>
  <c r="BD64" i="9"/>
  <c r="CG93" i="9"/>
  <c r="CI95" i="9"/>
  <c r="AV56" i="9"/>
  <c r="CO100" i="9"/>
  <c r="BB62" i="9"/>
  <c r="BG67" i="9"/>
  <c r="CA87" i="9"/>
  <c r="CS105" i="9"/>
  <c r="BQ77" i="9"/>
  <c r="AO49" i="9"/>
  <c r="CM99" i="9"/>
  <c r="AP50" i="9"/>
  <c r="AU55" i="9"/>
  <c r="CO101" i="9"/>
  <c r="AN48" i="9"/>
  <c r="CC89" i="9"/>
  <c r="CV108" i="9"/>
  <c r="BT80" i="9"/>
  <c r="CK97" i="9"/>
  <c r="BJ70" i="9"/>
  <c r="BN74" i="9"/>
  <c r="CP102" i="9"/>
  <c r="BM73" i="9"/>
  <c r="BA61" i="9"/>
  <c r="CU107" i="9"/>
  <c r="CQ103" i="9"/>
  <c r="CA86" i="9"/>
  <c r="AS52" i="9"/>
  <c r="BY84" i="9"/>
  <c r="CP101" i="9"/>
  <c r="BD63" i="9"/>
  <c r="AY59" i="9"/>
  <c r="BL71" i="9"/>
  <c r="BX84" i="9"/>
  <c r="CF92" i="9"/>
  <c r="CN99" i="9"/>
  <c r="CQ102" i="9"/>
  <c r="BL72" i="9"/>
  <c r="AM47" i="9"/>
  <c r="AQ50" i="9"/>
  <c r="BQ76" i="9"/>
  <c r="BE65" i="9"/>
  <c r="AT53" i="9"/>
  <c r="CT106" i="9"/>
  <c r="AX58" i="9"/>
  <c r="CD89" i="9"/>
  <c r="BE64" i="9"/>
  <c r="BF66" i="9"/>
  <c r="BW83" i="9"/>
  <c r="CD90" i="9"/>
  <c r="BS79" i="9"/>
  <c r="AS53" i="9"/>
  <c r="BU80" i="9"/>
  <c r="AW57" i="9"/>
  <c r="BH68" i="9"/>
  <c r="BJ69" i="9"/>
  <c r="CT105" i="9"/>
  <c r="BO74" i="9"/>
  <c r="AW56" i="9"/>
  <c r="CE91" i="9"/>
  <c r="AZ60" i="9"/>
  <c r="AL46" i="9"/>
  <c r="BF65" i="9"/>
  <c r="AN47" i="9"/>
  <c r="CL98" i="9"/>
  <c r="BW82" i="9"/>
  <c r="BK71" i="9"/>
  <c r="BP75" i="9"/>
  <c r="BO75" i="9"/>
  <c r="BA60" i="9"/>
  <c r="AL45" i="9"/>
  <c r="CJ96" i="9"/>
  <c r="CH93" i="9"/>
  <c r="CV107" i="9"/>
  <c r="BY85" i="9"/>
  <c r="BI69" i="9"/>
  <c r="BP76" i="9"/>
  <c r="BV82" i="9"/>
  <c r="BZ85" i="9"/>
  <c r="CK96" i="9"/>
  <c r="CB88" i="9"/>
  <c r="CU106" i="9"/>
  <c r="CM98" i="9"/>
  <c r="BB61" i="9"/>
  <c r="BN73" i="9"/>
  <c r="BG66" i="9"/>
  <c r="CJ95" i="9"/>
  <c r="AU54" i="9"/>
  <c r="AY58" i="9"/>
  <c r="CI94" i="9"/>
  <c r="AZ59" i="9"/>
  <c r="BM72" i="9"/>
  <c r="BC63" i="9"/>
  <c r="BS78" i="9"/>
  <c r="CE90" i="9"/>
  <c r="BX83" i="9"/>
  <c r="AM46" i="9"/>
  <c r="CL97" i="9"/>
  <c r="AO48" i="9"/>
  <c r="CN100" i="9"/>
  <c r="BC62" i="9"/>
  <c r="BR77" i="9"/>
  <c r="AV55" i="9"/>
  <c r="CF91" i="9"/>
  <c r="CH94" i="9"/>
  <c r="AR51" i="9"/>
  <c r="CR104" i="9"/>
  <c r="BV81" i="9"/>
  <c r="BU81" i="9"/>
  <c r="BH67" i="9"/>
  <c r="BI68" i="9"/>
  <c r="BT79" i="9"/>
  <c r="CS104" i="9"/>
  <c r="CC88" i="9"/>
  <c r="BK70" i="9"/>
  <c r="AX57" i="9"/>
  <c r="CG92" i="9"/>
  <c r="AP49" i="9"/>
  <c r="CB87" i="9"/>
  <c r="AJ47" i="9"/>
  <c r="BT83" i="9"/>
  <c r="AS56" i="9"/>
  <c r="AY62" i="9"/>
  <c r="BG70" i="9"/>
  <c r="BS81" i="9"/>
  <c r="CA90" i="9"/>
  <c r="AU57" i="9"/>
  <c r="CQ105" i="9"/>
  <c r="CE94" i="9"/>
  <c r="CA89" i="9"/>
  <c r="CD93" i="9"/>
  <c r="AK48" i="9"/>
  <c r="BR80" i="9"/>
  <c r="BY88" i="9"/>
  <c r="CN102" i="9"/>
  <c r="BM76" i="9"/>
  <c r="CM101" i="9"/>
  <c r="BG69" i="9"/>
  <c r="BK74" i="9"/>
  <c r="BP78" i="9"/>
  <c r="AN51" i="9"/>
  <c r="CH96" i="9"/>
  <c r="AL49" i="9"/>
  <c r="BA64" i="9"/>
  <c r="BJ73" i="9"/>
  <c r="CL100" i="9"/>
  <c r="BI72" i="9"/>
  <c r="BB65" i="9"/>
  <c r="BW86" i="9"/>
  <c r="AR54" i="9"/>
  <c r="CQ106" i="9"/>
  <c r="AU58" i="9"/>
  <c r="CO104" i="9"/>
  <c r="AX60" i="9"/>
  <c r="BW85" i="9"/>
  <c r="AP53" i="9"/>
  <c r="BF68" i="9"/>
  <c r="AY61" i="9"/>
  <c r="CU110" i="9"/>
  <c r="BO78" i="9"/>
  <c r="CF95" i="9"/>
  <c r="BA63" i="9"/>
  <c r="AV59" i="9"/>
  <c r="CB91" i="9"/>
  <c r="BH71" i="9"/>
  <c r="BX87" i="9"/>
  <c r="AH45" i="9"/>
  <c r="CM102" i="9"/>
  <c r="AZ63" i="9"/>
  <c r="CG95" i="9"/>
  <c r="BB64" i="9"/>
  <c r="AS55" i="9"/>
  <c r="CC92" i="9"/>
  <c r="CN103" i="9"/>
  <c r="CV110" i="9"/>
  <c r="CR106" i="9"/>
  <c r="AJ46" i="9"/>
  <c r="CE93" i="9"/>
  <c r="AO51" i="9"/>
  <c r="CF94" i="9"/>
  <c r="CG96" i="9"/>
  <c r="AP52" i="9"/>
  <c r="CU109" i="9"/>
  <c r="BQ79" i="9"/>
  <c r="BI71" i="9"/>
  <c r="BL74" i="9"/>
  <c r="BC66" i="9"/>
  <c r="BF69" i="9"/>
  <c r="BS82" i="9"/>
  <c r="BU83" i="9"/>
  <c r="BZ89" i="9"/>
  <c r="BZ88" i="9"/>
  <c r="CH97" i="9"/>
  <c r="AT57" i="9"/>
  <c r="AZ62" i="9"/>
  <c r="CO103" i="9"/>
  <c r="CI97" i="9"/>
  <c r="BM75" i="9"/>
  <c r="BV85" i="9"/>
  <c r="CS108" i="9"/>
  <c r="CK99" i="9"/>
  <c r="BL75" i="9"/>
  <c r="AX61" i="9"/>
  <c r="CS107" i="9"/>
  <c r="BN77" i="9"/>
  <c r="CL101" i="9"/>
  <c r="CD92" i="9"/>
  <c r="BP79" i="9"/>
  <c r="BU84" i="9"/>
  <c r="BT82" i="9"/>
  <c r="AH44" i="9"/>
  <c r="BD66" i="9"/>
  <c r="BN76" i="9"/>
  <c r="CP104" i="9"/>
  <c r="CK100" i="9"/>
  <c r="AW59" i="9"/>
  <c r="BO77" i="9"/>
  <c r="BJ72" i="9"/>
  <c r="BE68" i="9"/>
  <c r="BR81" i="9"/>
  <c r="CC91" i="9"/>
  <c r="AQ53" i="9"/>
  <c r="CT108" i="9"/>
  <c r="CT109" i="9"/>
  <c r="BH70" i="9"/>
  <c r="CJ98" i="9"/>
  <c r="AM50" i="9"/>
  <c r="BV84" i="9"/>
  <c r="CV111" i="9"/>
  <c r="CR107" i="9"/>
  <c r="AQ54" i="9"/>
  <c r="AO52" i="9"/>
  <c r="AI45" i="9"/>
  <c r="AT56" i="9"/>
  <c r="BX86" i="9"/>
  <c r="CJ99" i="9"/>
  <c r="AL48" i="9"/>
  <c r="BD65" i="9"/>
  <c r="AI46" i="9"/>
  <c r="BM74" i="9"/>
  <c r="CK98" i="9"/>
  <c r="BE67" i="9"/>
  <c r="AR55" i="9"/>
  <c r="AM48" i="9"/>
  <c r="AW58" i="9"/>
  <c r="CF93" i="9"/>
  <c r="CA88" i="9"/>
  <c r="AO50" i="9"/>
  <c r="BO76" i="9"/>
  <c r="CI98" i="9"/>
  <c r="CG94" i="9"/>
  <c r="BI70" i="9"/>
  <c r="CR105" i="9"/>
  <c r="CV109" i="9"/>
  <c r="BK73" i="9"/>
  <c r="BQ78" i="9"/>
  <c r="CU108" i="9"/>
  <c r="BT81" i="9"/>
  <c r="AN50" i="9"/>
  <c r="CC90" i="9"/>
  <c r="AN49" i="9"/>
  <c r="BF67" i="9"/>
  <c r="CL99" i="9"/>
  <c r="AU56" i="9"/>
  <c r="BG68" i="9"/>
  <c r="AM49" i="9"/>
  <c r="BC65" i="9"/>
  <c r="CP105" i="9"/>
  <c r="CD91" i="9"/>
  <c r="BD67" i="9"/>
  <c r="BQ80" i="9"/>
  <c r="BH69" i="9"/>
  <c r="CQ104" i="9"/>
  <c r="BL73" i="9"/>
  <c r="CB89" i="9"/>
  <c r="AS54" i="9"/>
  <c r="AY60" i="9"/>
  <c r="AR53" i="9"/>
  <c r="BW84" i="9"/>
  <c r="CM100" i="9"/>
  <c r="CS106" i="9"/>
  <c r="BS80" i="9"/>
  <c r="CJ97" i="9"/>
  <c r="BE66" i="9"/>
  <c r="BY86" i="9"/>
  <c r="AP51" i="9"/>
  <c r="BK72" i="9"/>
  <c r="CO102" i="9"/>
  <c r="AV58" i="9"/>
  <c r="CI96" i="9"/>
  <c r="AX59" i="9"/>
  <c r="BR79" i="9"/>
  <c r="CH95" i="9"/>
  <c r="CN101" i="9"/>
  <c r="AW60" i="9"/>
  <c r="BB63" i="9"/>
  <c r="BA62" i="9"/>
  <c r="BV83" i="9"/>
  <c r="AG44" i="9"/>
  <c r="AL47" i="9"/>
  <c r="BZ87" i="9"/>
  <c r="CB90" i="9"/>
  <c r="AI44" i="9"/>
  <c r="BJ71" i="9"/>
  <c r="BY87" i="9"/>
  <c r="AZ61" i="9"/>
  <c r="CT107" i="9"/>
  <c r="CP103" i="9"/>
  <c r="BX85" i="9"/>
  <c r="BP77" i="9"/>
  <c r="BC64" i="9"/>
  <c r="AK47" i="9"/>
  <c r="BN75" i="9"/>
  <c r="BU82" i="9"/>
  <c r="AV57" i="9"/>
  <c r="AJ45" i="9"/>
  <c r="AT55" i="9"/>
  <c r="AQ52" i="9"/>
  <c r="CE92" i="9"/>
  <c r="AU49" i="9"/>
  <c r="CE89" i="9"/>
  <c r="W102" i="9"/>
  <c r="AE44" i="9"/>
  <c r="AU48" i="9"/>
  <c r="AE46" i="9"/>
  <c r="AV49" i="9"/>
  <c r="U49" i="9"/>
  <c r="AP47" i="9"/>
  <c r="Y46" i="9"/>
  <c r="M44" i="9"/>
  <c r="BQ48" i="9"/>
  <c r="BK47" i="9"/>
  <c r="BX47" i="9"/>
  <c r="Y49" i="9"/>
  <c r="CP48" i="9"/>
  <c r="CB46" i="9"/>
  <c r="AK49" i="9"/>
  <c r="BG49" i="9"/>
  <c r="BJ44" i="9"/>
  <c r="CU46" i="9"/>
  <c r="BY47" i="9"/>
  <c r="N48" i="9"/>
  <c r="BU48" i="9"/>
  <c r="S44" i="9"/>
  <c r="CS48" i="9"/>
  <c r="CH47" i="9"/>
  <c r="Z49" i="9"/>
  <c r="CT46" i="9"/>
  <c r="BN48" i="9"/>
  <c r="AF47" i="9"/>
  <c r="AQ47" i="9"/>
  <c r="BL49" i="9"/>
  <c r="BC49" i="9"/>
  <c r="CA44" i="9"/>
  <c r="AF48" i="9"/>
  <c r="BH49" i="9"/>
  <c r="AA48" i="9"/>
  <c r="AY47" i="9"/>
  <c r="CL44" i="9"/>
  <c r="BZ44" i="9"/>
  <c r="L48" i="9"/>
  <c r="BJ46" i="9"/>
  <c r="AS47" i="9"/>
  <c r="BL47" i="9"/>
  <c r="CJ44" i="9"/>
  <c r="CV45" i="9"/>
  <c r="AC46" i="9"/>
  <c r="CM45" i="9"/>
  <c r="AI48" i="9"/>
  <c r="BB46" i="9"/>
  <c r="BS44" i="9"/>
  <c r="Z45" i="9"/>
  <c r="AR45" i="9"/>
  <c r="AS45" i="9"/>
  <c r="CB44" i="9"/>
  <c r="BT44" i="9"/>
  <c r="CO46" i="9"/>
  <c r="V49" i="9"/>
  <c r="CU45" i="9"/>
  <c r="BS49" i="9"/>
  <c r="V45" i="9"/>
  <c r="AV47" i="9"/>
  <c r="AD48" i="9"/>
  <c r="AX46" i="9"/>
  <c r="CV47" i="9"/>
  <c r="AF49" i="9"/>
  <c r="BD48" i="9"/>
  <c r="BT45" i="9"/>
  <c r="AR44" i="9"/>
  <c r="AX48" i="9"/>
  <c r="CA45" i="9"/>
  <c r="CG47" i="9"/>
  <c r="CE45" i="9"/>
  <c r="CK46" i="9"/>
  <c r="AM44" i="9"/>
  <c r="CO44" i="9"/>
  <c r="CR44" i="9"/>
  <c r="CJ47" i="9"/>
  <c r="X47" i="9"/>
  <c r="BB45" i="9"/>
  <c r="BL46" i="9"/>
  <c r="BQ44" i="9"/>
  <c r="BT49" i="9"/>
  <c r="BX48" i="9"/>
  <c r="BM44" i="9"/>
  <c r="AI49" i="9"/>
  <c r="R48" i="9"/>
  <c r="BO46" i="9"/>
  <c r="AZ45" i="9"/>
  <c r="BQ46" i="9"/>
  <c r="P46" i="9"/>
  <c r="BQ45" i="9"/>
  <c r="CS49" i="9"/>
  <c r="BE48" i="9"/>
  <c r="CI49" i="9"/>
  <c r="O45" i="9"/>
  <c r="AU46" i="9"/>
  <c r="BL45" i="9"/>
  <c r="T46" i="9"/>
  <c r="BL48" i="9"/>
  <c r="BK44" i="9"/>
  <c r="BB47" i="9"/>
  <c r="AD49" i="9"/>
  <c r="AU44" i="9"/>
  <c r="CN48" i="9"/>
  <c r="AU47" i="9"/>
  <c r="AG47" i="9"/>
  <c r="AE49" i="9"/>
  <c r="CD47" i="9"/>
  <c r="U48" i="9"/>
  <c r="BA49" i="9"/>
  <c r="AJ49" i="9"/>
  <c r="AN44" i="9"/>
  <c r="X49" i="9"/>
  <c r="CM48" i="9"/>
  <c r="V44" i="9"/>
  <c r="AU45" i="9"/>
  <c r="M45" i="9"/>
  <c r="AR49" i="9"/>
  <c r="AV44" i="9"/>
  <c r="BH47" i="9"/>
  <c r="BW49" i="9"/>
  <c r="AY46" i="9"/>
  <c r="CT49" i="9"/>
  <c r="Q44" i="9"/>
  <c r="T45" i="9"/>
  <c r="BK49" i="9"/>
  <c r="W49" i="9"/>
  <c r="AC47" i="9"/>
  <c r="BC47" i="9"/>
  <c r="AI47" i="9"/>
  <c r="AD47" i="9"/>
  <c r="CR47" i="9"/>
  <c r="BN44" i="9"/>
  <c r="Y44" i="9"/>
  <c r="BI49" i="9"/>
  <c r="O46" i="9"/>
  <c r="CA46" i="9"/>
  <c r="Q47" i="9"/>
  <c r="BK46" i="9"/>
  <c r="AB44" i="9"/>
  <c r="CH48" i="9"/>
  <c r="AC45" i="9"/>
  <c r="AJ48" i="9"/>
  <c r="N47" i="9"/>
  <c r="O44" i="9"/>
  <c r="BA45" i="9"/>
  <c r="BB49" i="9"/>
  <c r="BL44" i="9"/>
  <c r="CD46" i="9"/>
  <c r="BH44" i="9"/>
  <c r="CH46" i="9"/>
  <c r="BQ49" i="9"/>
  <c r="AA49" i="9"/>
  <c r="L47" i="9"/>
  <c r="AY45" i="9"/>
  <c r="CT48" i="9"/>
  <c r="S48" i="9"/>
  <c r="Z48" i="9"/>
  <c r="CL47" i="9"/>
  <c r="AO46" i="9"/>
  <c r="BC44" i="9"/>
  <c r="AN46" i="9"/>
  <c r="V48" i="9"/>
  <c r="T47" i="9"/>
  <c r="CK49" i="9"/>
  <c r="Y45" i="9"/>
  <c r="BU45" i="9"/>
  <c r="AZ48" i="9"/>
  <c r="CP44" i="9"/>
  <c r="CL45" i="9"/>
  <c r="W46" i="9"/>
  <c r="BE44" i="9"/>
  <c r="M49" i="9"/>
  <c r="BP46" i="9"/>
  <c r="CI48" i="9"/>
  <c r="BQ47" i="9"/>
  <c r="CA47" i="9"/>
  <c r="AX44" i="9"/>
  <c r="BJ49" i="9"/>
  <c r="AD45" i="9"/>
  <c r="BR44" i="9"/>
  <c r="BI44" i="9"/>
  <c r="BG45" i="9"/>
  <c r="AQ48" i="9"/>
  <c r="CV49" i="9"/>
  <c r="CH49" i="9"/>
  <c r="CS45" i="9"/>
  <c r="AF45" i="9"/>
  <c r="BF45" i="9"/>
  <c r="R44" i="9"/>
  <c r="CF49" i="9"/>
  <c r="AA47" i="9"/>
  <c r="L44" i="9"/>
  <c r="BE46" i="9"/>
  <c r="AQ45" i="9"/>
  <c r="AT48" i="9"/>
  <c r="AF44" i="9"/>
  <c r="CQ47" i="9"/>
  <c r="CH44" i="9"/>
  <c r="CD49" i="9"/>
  <c r="BA44" i="9"/>
  <c r="P45" i="9"/>
  <c r="P44" i="9"/>
  <c r="AO47" i="9"/>
  <c r="BP49" i="9"/>
  <c r="BA46" i="9"/>
  <c r="BP45" i="9"/>
  <c r="AH46" i="9"/>
  <c r="BY45" i="9"/>
  <c r="Q45" i="9"/>
  <c r="N49" i="9"/>
  <c r="CR49" i="9"/>
  <c r="L49" i="9"/>
  <c r="BR49" i="9"/>
  <c r="AG48" i="9"/>
  <c r="BO45" i="9"/>
  <c r="R46" i="9"/>
  <c r="CR48" i="9"/>
  <c r="BE45" i="9"/>
  <c r="CS44" i="9"/>
  <c r="BX45" i="9"/>
  <c r="CQ44" i="9"/>
  <c r="BJ48" i="9"/>
  <c r="BU44" i="9"/>
  <c r="CU49" i="9"/>
  <c r="CN47" i="9"/>
  <c r="BG46" i="9"/>
  <c r="CU44" i="9"/>
  <c r="CB49" i="9"/>
  <c r="BW47" i="9"/>
  <c r="AR47" i="9"/>
  <c r="AA45" i="9"/>
  <c r="CG44" i="9"/>
  <c r="BK45" i="9"/>
  <c r="AO44" i="9"/>
  <c r="AW46" i="9"/>
  <c r="BU49" i="9"/>
  <c r="CF44" i="9"/>
  <c r="N46" i="9"/>
  <c r="AX47" i="9"/>
  <c r="BA47" i="9"/>
  <c r="AB46" i="9"/>
  <c r="BC48" i="9"/>
  <c r="BD46" i="9"/>
  <c r="BO47" i="9"/>
  <c r="S46" i="9"/>
  <c r="CJ49" i="9"/>
  <c r="BV45" i="9"/>
  <c r="AA44" i="9"/>
  <c r="AL44" i="9"/>
  <c r="BX49" i="9"/>
  <c r="BY44" i="9"/>
  <c r="CA49" i="9"/>
  <c r="AZ47" i="9"/>
  <c r="AZ44" i="9"/>
  <c r="CF46" i="9"/>
  <c r="BO44" i="9"/>
  <c r="BA48" i="9"/>
  <c r="BM45" i="9"/>
  <c r="CK47" i="9"/>
  <c r="AC49" i="9"/>
  <c r="AQ49" i="9"/>
  <c r="BF47" i="9"/>
  <c r="AX45" i="9"/>
  <c r="W48" i="9"/>
  <c r="AY48" i="9"/>
  <c r="BN45" i="9"/>
  <c r="CO48" i="9"/>
  <c r="CE49" i="9"/>
  <c r="CC45" i="9"/>
  <c r="CL48" i="9"/>
  <c r="CC48" i="9"/>
  <c r="CE46" i="9"/>
  <c r="BG47" i="9"/>
  <c r="BR48" i="9"/>
  <c r="CO45" i="9"/>
  <c r="BZ47" i="9"/>
  <c r="BS45" i="9"/>
  <c r="M47" i="9"/>
  <c r="CK45" i="9"/>
  <c r="BM49" i="9"/>
  <c r="BD49" i="9"/>
  <c r="BF44" i="9"/>
  <c r="CU48" i="9"/>
  <c r="CP49" i="9"/>
  <c r="CV44" i="9"/>
  <c r="BX44" i="9"/>
  <c r="CM49" i="9"/>
  <c r="BZ49" i="9"/>
  <c r="AN45" i="9"/>
  <c r="CE47" i="9"/>
  <c r="CE48" i="9"/>
  <c r="BF49" i="9"/>
  <c r="W45" i="9"/>
  <c r="AW49" i="9"/>
  <c r="CC44" i="9"/>
  <c r="BP48" i="9"/>
  <c r="CG48" i="9"/>
  <c r="AB49" i="9"/>
  <c r="BZ48" i="9"/>
  <c r="BJ45" i="9"/>
  <c r="BO48" i="9"/>
  <c r="AD44" i="9"/>
  <c r="U44" i="9"/>
  <c r="Z44" i="9"/>
  <c r="AT45" i="9"/>
  <c r="O49" i="9"/>
  <c r="R49" i="9"/>
  <c r="W47" i="9"/>
  <c r="BX46" i="9"/>
  <c r="AQ46" i="9"/>
  <c r="BR46" i="9"/>
  <c r="CN46" i="9"/>
  <c r="BZ45" i="9"/>
  <c r="CI44" i="9"/>
  <c r="BU46" i="9"/>
  <c r="CD44" i="9"/>
  <c r="CV46" i="9"/>
  <c r="AY44" i="9"/>
  <c r="CH45" i="9"/>
  <c r="BV47" i="9"/>
  <c r="CM44" i="9"/>
  <c r="BF46" i="9"/>
  <c r="X46" i="9"/>
  <c r="X45" i="9"/>
  <c r="BW44" i="9"/>
  <c r="CN44" i="9"/>
  <c r="P49" i="9"/>
  <c r="CK44" i="9"/>
  <c r="O47" i="9"/>
  <c r="AP46" i="9"/>
  <c r="Y48" i="9"/>
  <c r="BD44" i="9"/>
  <c r="AX49" i="9"/>
  <c r="CB45" i="9"/>
  <c r="CL49" i="9"/>
  <c r="BM47" i="9"/>
  <c r="U47" i="9"/>
  <c r="CB47" i="9"/>
  <c r="BB48" i="9"/>
  <c r="CD45" i="9"/>
  <c r="AW47" i="9"/>
  <c r="BG48" i="9"/>
  <c r="CC46" i="9"/>
  <c r="CF48" i="9"/>
  <c r="BY49" i="9"/>
  <c r="AT46" i="9"/>
  <c r="AW45" i="9"/>
  <c r="CP47" i="9"/>
  <c r="AR46" i="9"/>
  <c r="X44" i="9"/>
  <c r="BH46" i="9"/>
  <c r="AP45" i="9"/>
  <c r="L46" i="9"/>
  <c r="CK48" i="9"/>
  <c r="AF46" i="9"/>
  <c r="N44" i="9"/>
  <c r="AE45" i="9"/>
  <c r="CN49" i="9"/>
  <c r="BU47" i="9"/>
  <c r="AT49" i="9"/>
  <c r="AQ44" i="9"/>
  <c r="AB45" i="9"/>
  <c r="CC49" i="9"/>
  <c r="CC47" i="9"/>
  <c r="BH45" i="9"/>
  <c r="CG46" i="9"/>
  <c r="CI47" i="9"/>
  <c r="AW48" i="9"/>
  <c r="BH48" i="9"/>
  <c r="BW48" i="9"/>
  <c r="CJ48" i="9"/>
  <c r="CD48" i="9"/>
  <c r="AH48" i="9"/>
  <c r="L45" i="9"/>
  <c r="BE49" i="9"/>
  <c r="T49" i="9"/>
  <c r="BK48" i="9"/>
  <c r="CT47" i="9"/>
  <c r="BE47" i="9"/>
  <c r="Q46" i="9"/>
  <c r="CE44" i="9"/>
  <c r="BS48" i="9"/>
  <c r="CI46" i="9"/>
  <c r="O48" i="9"/>
  <c r="AD46" i="9"/>
  <c r="U45" i="9"/>
  <c r="BR47" i="9"/>
  <c r="CP46" i="9"/>
  <c r="AV46" i="9"/>
  <c r="CI45" i="9"/>
  <c r="BW46" i="9"/>
  <c r="BG44" i="9"/>
  <c r="CQ45" i="9"/>
  <c r="BN46" i="9"/>
  <c r="AW44" i="9"/>
  <c r="Q49" i="9"/>
  <c r="CF45" i="9"/>
  <c r="AS49" i="9"/>
  <c r="BS47" i="9"/>
  <c r="BM48" i="9"/>
  <c r="AH49" i="9"/>
  <c r="BT48" i="9"/>
  <c r="BY48" i="9"/>
  <c r="BC45" i="9"/>
  <c r="CJ45" i="9"/>
  <c r="M48" i="9"/>
  <c r="CQ49" i="9"/>
  <c r="AB48" i="9"/>
  <c r="N45" i="9"/>
  <c r="AP44" i="9"/>
  <c r="CR45" i="9"/>
  <c r="BV48" i="9"/>
  <c r="AS48" i="9"/>
  <c r="CO49" i="9"/>
  <c r="AZ46" i="9"/>
  <c r="AC44" i="9"/>
  <c r="BD45" i="9"/>
  <c r="CR46" i="9"/>
  <c r="BD47" i="9"/>
  <c r="AM45" i="9"/>
  <c r="BV44" i="9"/>
  <c r="AG49" i="9"/>
  <c r="BJ47" i="9"/>
  <c r="BI45" i="9"/>
  <c r="CG45" i="9"/>
  <c r="BN47" i="9"/>
  <c r="AP48" i="9"/>
  <c r="V46" i="9"/>
  <c r="AO45" i="9"/>
  <c r="S45" i="9"/>
  <c r="CN45" i="9"/>
  <c r="CM46" i="9"/>
  <c r="AS46" i="9"/>
  <c r="CA48" i="9"/>
  <c r="CQ48" i="9"/>
  <c r="BI48" i="9"/>
  <c r="AE48" i="9"/>
  <c r="X48" i="9"/>
  <c r="CM47" i="9"/>
  <c r="BN49" i="9"/>
  <c r="BP47" i="9"/>
  <c r="AV45" i="9"/>
  <c r="CQ46" i="9"/>
  <c r="CG49" i="9"/>
  <c r="CB48" i="9"/>
  <c r="R47" i="9"/>
  <c r="CT44" i="9"/>
  <c r="BM46" i="9"/>
  <c r="W44" i="9"/>
  <c r="AH47" i="9"/>
  <c r="BW45" i="9"/>
  <c r="CS47" i="9"/>
  <c r="BS46" i="9"/>
  <c r="AT44" i="9"/>
  <c r="BI47" i="9"/>
  <c r="M46" i="9"/>
  <c r="S49" i="9"/>
  <c r="Q48" i="9"/>
  <c r="T44" i="9"/>
  <c r="P48" i="9"/>
  <c r="CS46" i="9"/>
  <c r="BF48" i="9"/>
  <c r="AG45" i="9"/>
  <c r="R45" i="9"/>
  <c r="AS44" i="9"/>
  <c r="T48" i="9"/>
  <c r="BV49" i="9"/>
  <c r="CF47" i="9"/>
  <c r="BB44" i="9"/>
  <c r="AV48" i="9"/>
  <c r="BV46" i="9"/>
  <c r="BP44" i="9"/>
  <c r="CT45" i="9"/>
  <c r="CO47" i="9"/>
  <c r="CP45" i="9"/>
  <c r="AG46" i="9"/>
  <c r="AR48" i="9"/>
  <c r="AE47" i="9"/>
  <c r="BT46" i="9"/>
  <c r="P47" i="9"/>
  <c r="AT47" i="9"/>
  <c r="AB47" i="9"/>
  <c r="BT47" i="9"/>
  <c r="CU47" i="9"/>
  <c r="AC48" i="9"/>
  <c r="Y47" i="9"/>
  <c r="S47" i="9"/>
  <c r="BR45" i="9"/>
  <c r="V47" i="9"/>
  <c r="CV48" i="9"/>
  <c r="U46" i="9"/>
  <c r="AA46" i="9"/>
  <c r="CL46" i="9"/>
  <c r="BY46" i="9"/>
  <c r="BO49" i="9"/>
  <c r="CJ46" i="9"/>
  <c r="BZ46" i="9"/>
  <c r="AZ49" i="9"/>
  <c r="Z46" i="9"/>
  <c r="Z47" i="9"/>
  <c r="AY49" i="9"/>
  <c r="BC46" i="9"/>
  <c r="BI46" i="9"/>
  <c r="S77" i="9"/>
  <c r="BV76" i="9"/>
  <c r="BG94" i="9"/>
  <c r="AW112" i="9"/>
  <c r="Q90" i="9"/>
  <c r="CM105" i="9"/>
  <c r="CI57" i="9"/>
  <c r="M66" i="9"/>
  <c r="AD66" i="9"/>
  <c r="AO100" i="9"/>
  <c r="T84" i="9"/>
  <c r="AM68" i="9"/>
  <c r="BU66" i="9"/>
  <c r="AO69" i="9"/>
  <c r="CF85" i="9"/>
  <c r="CM67" i="9"/>
  <c r="T69" i="9"/>
  <c r="CG51" i="9"/>
  <c r="BH96" i="9"/>
  <c r="CR100" i="9"/>
  <c r="P90" i="9"/>
  <c r="P77" i="9"/>
  <c r="BL95" i="9"/>
  <c r="BG111" i="9"/>
  <c r="AI90" i="9"/>
  <c r="BI104" i="9"/>
  <c r="BQ56" i="9"/>
  <c r="BS59" i="9"/>
  <c r="CG59" i="9"/>
  <c r="AZ93" i="9"/>
  <c r="BA77" i="9"/>
  <c r="U59" i="9"/>
  <c r="AR65" i="9"/>
  <c r="AL68" i="9"/>
  <c r="BF90" i="9"/>
  <c r="AI73" i="9"/>
  <c r="BU74" i="9"/>
  <c r="O75" i="9"/>
  <c r="CG89" i="9"/>
  <c r="BI91" i="9"/>
  <c r="BG92" i="9"/>
  <c r="AV77" i="9"/>
  <c r="CU94" i="9"/>
  <c r="AA107" i="9"/>
  <c r="BV90" i="9"/>
  <c r="AH74" i="9"/>
  <c r="X52" i="9"/>
  <c r="BB52" i="9"/>
  <c r="CQ79" i="9"/>
  <c r="BV94" i="9"/>
  <c r="X77" i="9"/>
  <c r="R58" i="9"/>
  <c r="R64" i="9"/>
  <c r="AV76" i="9"/>
  <c r="AJ90" i="9"/>
  <c r="BY66" i="9"/>
  <c r="BB67" i="9"/>
  <c r="AJ81" i="9"/>
  <c r="CT92" i="9"/>
  <c r="M55" i="9"/>
  <c r="BX99" i="9"/>
  <c r="CU84" i="9"/>
  <c r="S101" i="9"/>
  <c r="W100" i="9"/>
  <c r="BD84" i="9"/>
  <c r="AW67" i="9"/>
  <c r="CL76" i="9"/>
  <c r="BN51" i="9"/>
  <c r="S85" i="9"/>
  <c r="BB93" i="9"/>
  <c r="BV77" i="9"/>
  <c r="P58" i="9"/>
  <c r="BP63" i="9"/>
  <c r="AI106" i="9"/>
  <c r="AL83" i="9"/>
  <c r="V60" i="9"/>
  <c r="R60" i="9"/>
  <c r="BV106" i="9"/>
  <c r="Z82" i="9"/>
  <c r="CF100" i="9"/>
  <c r="CP91" i="9"/>
  <c r="AT77" i="9"/>
  <c r="AU111" i="9"/>
  <c r="V107" i="9"/>
  <c r="BW90" i="9"/>
  <c r="Z67" i="9"/>
  <c r="CB68" i="9"/>
  <c r="BG90" i="9"/>
  <c r="BS104" i="9"/>
  <c r="AW88" i="9"/>
  <c r="N63" i="9"/>
  <c r="AK68" i="9"/>
  <c r="S81" i="9"/>
  <c r="AG95" i="9"/>
  <c r="R72" i="9"/>
  <c r="AA73" i="9"/>
  <c r="CT86" i="9"/>
  <c r="BS98" i="9"/>
  <c r="BW52" i="9"/>
  <c r="AR80" i="9"/>
  <c r="AX108" i="9"/>
  <c r="Q87" i="9"/>
  <c r="BS101" i="9"/>
  <c r="AD53" i="9"/>
  <c r="CD56" i="9"/>
  <c r="AQ56" i="9"/>
  <c r="BE90" i="9"/>
  <c r="BF105" i="9"/>
  <c r="R56" i="9"/>
  <c r="AA56" i="9"/>
  <c r="CJ53" i="9"/>
  <c r="AL106" i="9"/>
  <c r="BP58" i="9"/>
  <c r="BK65" i="9"/>
  <c r="CB65" i="9"/>
  <c r="AI85" i="9"/>
  <c r="BB87" i="9"/>
  <c r="BW95" i="9"/>
  <c r="CE81" i="9"/>
  <c r="X99" i="9"/>
  <c r="CG107" i="9"/>
  <c r="AH86" i="9"/>
  <c r="CI101" i="9"/>
  <c r="AO53" i="9"/>
  <c r="AC56" i="9"/>
  <c r="AH55" i="9"/>
  <c r="AG90" i="9"/>
  <c r="AF104" i="9"/>
  <c r="P55" i="9"/>
  <c r="CH56" i="9"/>
  <c r="CS52" i="9"/>
  <c r="BL106" i="9"/>
  <c r="V57" i="9"/>
  <c r="AT64" i="9"/>
  <c r="CQ64" i="9"/>
  <c r="AR84" i="9"/>
  <c r="BV86" i="9"/>
  <c r="AD93" i="9"/>
  <c r="BH107" i="9"/>
  <c r="CH88" i="9"/>
  <c r="S93" i="9"/>
  <c r="BU106" i="9"/>
  <c r="AM90" i="9"/>
  <c r="AH112" i="9"/>
  <c r="BA101" i="9"/>
  <c r="L84" i="9"/>
  <c r="CB95" i="9"/>
  <c r="AV92" i="9"/>
  <c r="BA106" i="9"/>
  <c r="CK90" i="9"/>
  <c r="M107" i="9"/>
  <c r="O106" i="9"/>
  <c r="CJ89" i="9"/>
  <c r="W98" i="9"/>
  <c r="CR93" i="9"/>
  <c r="BN106" i="9"/>
  <c r="V91" i="9"/>
  <c r="BF112" i="9"/>
  <c r="BO100" i="9"/>
  <c r="CC77" i="9"/>
  <c r="BW88" i="9"/>
  <c r="X66" i="9"/>
  <c r="V65" i="9"/>
  <c r="BX60" i="9"/>
  <c r="BN58" i="9"/>
  <c r="BQ53" i="9"/>
  <c r="CV53" i="9"/>
  <c r="CI103" i="9"/>
  <c r="N64" i="9"/>
  <c r="AO98" i="9"/>
  <c r="AQ80" i="9"/>
  <c r="BA84" i="9"/>
  <c r="AK92" i="9"/>
  <c r="AQ105" i="9"/>
  <c r="BN90" i="9"/>
  <c r="CK112" i="9"/>
  <c r="AQ100" i="9"/>
  <c r="CO83" i="9"/>
  <c r="CD95" i="9"/>
  <c r="CR91" i="9"/>
  <c r="AP105" i="9"/>
  <c r="BK89" i="9"/>
  <c r="N108" i="9"/>
  <c r="BR105" i="9"/>
  <c r="AR88" i="9"/>
  <c r="AH97" i="9"/>
  <c r="CR92" i="9"/>
  <c r="CJ106" i="9"/>
  <c r="AU90" i="9"/>
  <c r="CO113" i="9"/>
  <c r="L99" i="9"/>
  <c r="W83" i="9"/>
  <c r="Q95" i="9"/>
  <c r="CV50" i="9"/>
  <c r="L60" i="9"/>
  <c r="CF104" i="9"/>
  <c r="CU73" i="9"/>
  <c r="BQ113" i="9"/>
  <c r="S72" i="9"/>
  <c r="CN72" i="9"/>
  <c r="CC66" i="9"/>
  <c r="AX95" i="9"/>
  <c r="AK79" i="9"/>
  <c r="BW93" i="9"/>
  <c r="O109" i="9"/>
  <c r="BV79" i="9"/>
  <c r="AI87" i="9"/>
  <c r="CV102" i="9"/>
  <c r="AI98" i="9"/>
  <c r="CJ81" i="9"/>
  <c r="CN95" i="9"/>
  <c r="AB108" i="9"/>
  <c r="CV97" i="9"/>
  <c r="AY81" i="9"/>
  <c r="BQ95" i="9"/>
  <c r="AM96" i="9"/>
  <c r="AU105" i="9"/>
  <c r="CI89" i="9"/>
  <c r="X113" i="9"/>
  <c r="Y99" i="9"/>
  <c r="X81" i="9"/>
  <c r="CD96" i="9"/>
  <c r="W92" i="9"/>
  <c r="AK106" i="9"/>
  <c r="R89" i="9"/>
  <c r="Q107" i="9"/>
  <c r="CH55" i="9"/>
  <c r="CI112" i="9"/>
  <c r="CD61" i="9"/>
  <c r="Q60" i="9"/>
  <c r="CA50" i="9"/>
  <c r="Z54" i="9"/>
  <c r="BR108" i="9"/>
  <c r="AC61" i="9"/>
  <c r="CT101" i="9"/>
  <c r="CG84" i="9"/>
  <c r="AU99" i="9"/>
  <c r="BZ110" i="9"/>
  <c r="M79" i="9"/>
  <c r="Q92" i="9"/>
  <c r="AY108" i="9"/>
  <c r="AF112" i="9"/>
  <c r="Q86" i="9"/>
  <c r="AI101" i="9"/>
  <c r="V109" i="9"/>
  <c r="CF78" i="9"/>
  <c r="M92" i="9"/>
  <c r="AO101" i="9"/>
  <c r="CS113" i="9"/>
  <c r="BN85" i="9"/>
  <c r="CA101" i="9"/>
  <c r="CO109" i="9"/>
  <c r="BW104" i="9"/>
  <c r="BP86" i="9"/>
  <c r="AX102" i="9"/>
  <c r="AF97" i="9"/>
  <c r="AU80" i="9"/>
  <c r="BW94" i="9"/>
  <c r="AJ113" i="9"/>
  <c r="CN67" i="9"/>
  <c r="AA113" i="9"/>
  <c r="AB61" i="9"/>
  <c r="BP105" i="9"/>
  <c r="AD73" i="9"/>
  <c r="CL73" i="9"/>
  <c r="CS62" i="9"/>
  <c r="CL107" i="9"/>
  <c r="R90" i="9"/>
  <c r="U105" i="9"/>
  <c r="CB107" i="9"/>
  <c r="AW92" i="9"/>
  <c r="BM105" i="9"/>
  <c r="Q77" i="9"/>
  <c r="AN84" i="9"/>
  <c r="BG98" i="9"/>
  <c r="AG80" i="9"/>
  <c r="BO107" i="9"/>
  <c r="CO90" i="9"/>
  <c r="CH105" i="9"/>
  <c r="AH107" i="9"/>
  <c r="CQ89" i="9"/>
  <c r="M103" i="9"/>
  <c r="AU88" i="9"/>
  <c r="BE108" i="9"/>
  <c r="AI97" i="9"/>
  <c r="N80" i="9"/>
  <c r="U94" i="9"/>
  <c r="AK90" i="9"/>
  <c r="AY104" i="9"/>
  <c r="BV88" i="9"/>
  <c r="BM113" i="9"/>
  <c r="X51" i="9"/>
  <c r="AT74" i="9"/>
  <c r="BY51" i="9"/>
  <c r="BF74" i="9"/>
  <c r="CI107" i="9"/>
  <c r="AO55" i="9"/>
  <c r="AI113" i="9"/>
  <c r="AY74" i="9"/>
  <c r="S107" i="9"/>
  <c r="CK89" i="9"/>
  <c r="CD105" i="9"/>
  <c r="AO108" i="9"/>
  <c r="AQ91" i="9"/>
  <c r="BV104" i="9"/>
  <c r="BC102" i="9"/>
  <c r="BE84" i="9"/>
  <c r="CD98" i="9"/>
  <c r="BA80" i="9"/>
  <c r="CA108" i="9"/>
  <c r="N89" i="9"/>
  <c r="CB104" i="9"/>
  <c r="AG101" i="9"/>
  <c r="BB88" i="9"/>
  <c r="AC103" i="9"/>
  <c r="CO87" i="9"/>
  <c r="CP109" i="9"/>
  <c r="AW97" i="9"/>
  <c r="BA79" i="9"/>
  <c r="X93" i="9"/>
  <c r="BI83" i="9"/>
  <c r="AJ91" i="9"/>
  <c r="X105" i="9"/>
  <c r="N105" i="9"/>
  <c r="BT58" i="9"/>
  <c r="Y75" i="9"/>
  <c r="CN64" i="9"/>
  <c r="BM56" i="9"/>
  <c r="T108" i="9"/>
  <c r="CS56" i="9"/>
  <c r="AT75" i="9"/>
  <c r="W51" i="9"/>
  <c r="BI106" i="9"/>
  <c r="BM88" i="9"/>
  <c r="BO102" i="9"/>
  <c r="BZ102" i="9"/>
  <c r="BQ88" i="9"/>
  <c r="CO95" i="9"/>
  <c r="BP80" i="9"/>
  <c r="BR101" i="9"/>
  <c r="CM84" i="9"/>
  <c r="BE99" i="9"/>
  <c r="AB112" i="9"/>
  <c r="BE107" i="9"/>
  <c r="BL89" i="9"/>
  <c r="M105" i="9"/>
  <c r="R110" i="9"/>
  <c r="Z89" i="9"/>
  <c r="BZ104" i="9"/>
  <c r="BR100" i="9"/>
  <c r="CF83" i="9"/>
  <c r="AB96" i="9"/>
  <c r="CP80" i="9"/>
  <c r="AX109" i="9"/>
  <c r="AS90" i="9"/>
  <c r="L104" i="9"/>
  <c r="BD109" i="9"/>
  <c r="AK64" i="9"/>
  <c r="M63" i="9"/>
  <c r="V53" i="9"/>
  <c r="X76" i="9"/>
  <c r="BI111" i="9"/>
  <c r="Z64" i="9"/>
  <c r="P52" i="9"/>
  <c r="AX107" i="9"/>
  <c r="CN70" i="9"/>
  <c r="CS57" i="9"/>
  <c r="BD93" i="9"/>
  <c r="U108" i="9"/>
  <c r="X89" i="9"/>
  <c r="BQ94" i="9"/>
  <c r="AD107" i="9"/>
  <c r="AV91" i="9"/>
  <c r="BW111" i="9"/>
  <c r="BB102" i="9"/>
  <c r="BL84" i="9"/>
  <c r="BS96" i="9"/>
  <c r="CP93" i="9"/>
  <c r="AK107" i="9"/>
  <c r="AI91" i="9"/>
  <c r="AY113" i="9"/>
  <c r="BI100" i="9"/>
  <c r="CU83" i="9"/>
  <c r="AN99" i="9"/>
  <c r="BJ94" i="9"/>
  <c r="CG101" i="9"/>
  <c r="BA86" i="9"/>
  <c r="BD110" i="9"/>
  <c r="AV95" i="9"/>
  <c r="CA77" i="9"/>
  <c r="AS89" i="9"/>
  <c r="AC50" i="9"/>
  <c r="L71" i="9"/>
  <c r="Q111" i="9"/>
  <c r="CU70" i="9"/>
  <c r="AC110" i="9"/>
  <c r="AL52" i="9"/>
  <c r="S110" i="9"/>
  <c r="CM50" i="9"/>
  <c r="Q70" i="9"/>
  <c r="BG104" i="9"/>
  <c r="CQ51" i="9"/>
  <c r="AL54" i="9"/>
  <c r="CM113" i="9"/>
  <c r="CG65" i="9"/>
  <c r="AF65" i="9"/>
  <c r="BM50" i="9"/>
  <c r="AT63" i="9"/>
  <c r="L112" i="9"/>
  <c r="CK63" i="9"/>
  <c r="CV61" i="9"/>
  <c r="Q59" i="9"/>
  <c r="BJ64" i="9"/>
  <c r="BN81" i="9"/>
  <c r="CV98" i="9"/>
  <c r="BE83" i="9"/>
  <c r="CK62" i="9"/>
  <c r="CR51" i="9"/>
  <c r="BS74" i="9"/>
  <c r="O91" i="9"/>
  <c r="BH82" i="9"/>
  <c r="BZ62" i="9"/>
  <c r="CC85" i="9"/>
  <c r="U103" i="9"/>
  <c r="M58" i="9"/>
  <c r="L57" i="9"/>
  <c r="CI55" i="9"/>
  <c r="CE78" i="9"/>
  <c r="R96" i="9"/>
  <c r="AH71" i="9"/>
  <c r="BR69" i="9"/>
  <c r="AW61" i="9"/>
  <c r="M112" i="9"/>
  <c r="Z55" i="9"/>
  <c r="Q112" i="9"/>
  <c r="AN65" i="9"/>
  <c r="BJ65" i="9"/>
  <c r="AM52" i="9"/>
  <c r="M76" i="9"/>
  <c r="AG108" i="9"/>
  <c r="AI57" i="9"/>
  <c r="CG54" i="9"/>
  <c r="BR54" i="9"/>
  <c r="BL51" i="9"/>
  <c r="CR99" i="9"/>
  <c r="BG85" i="9"/>
  <c r="AB63" i="9"/>
  <c r="BG51" i="9"/>
  <c r="M71" i="9"/>
  <c r="AM87" i="9"/>
  <c r="BI103" i="9"/>
  <c r="BU75" i="9"/>
  <c r="AL63" i="9"/>
  <c r="U86" i="9"/>
  <c r="BF103" i="9"/>
  <c r="CV52" i="9"/>
  <c r="V52" i="9"/>
  <c r="Y69" i="9"/>
  <c r="BE91" i="9"/>
  <c r="BC78" i="9"/>
  <c r="BC54" i="9"/>
  <c r="R52" i="9"/>
  <c r="BW69" i="9"/>
  <c r="AK98" i="9"/>
  <c r="BG61" i="9"/>
  <c r="W57" i="9"/>
  <c r="W56" i="9"/>
  <c r="BO50" i="9"/>
  <c r="Q72" i="9"/>
  <c r="CO108" i="9"/>
  <c r="BT59" i="9"/>
  <c r="BW112" i="9"/>
  <c r="AU51" i="9"/>
  <c r="AO67" i="9"/>
  <c r="BH61" i="9"/>
  <c r="BF59" i="9"/>
  <c r="BI82" i="9"/>
  <c r="AV99" i="9"/>
  <c r="CO85" i="9"/>
  <c r="AK58" i="9"/>
  <c r="Y59" i="9"/>
  <c r="CF81" i="9"/>
  <c r="AM98" i="9"/>
  <c r="CA52" i="9"/>
  <c r="Z51" i="9"/>
  <c r="AI70" i="9"/>
  <c r="BU99" i="9"/>
  <c r="X85" i="9"/>
  <c r="CQ66" i="9"/>
  <c r="AC64" i="9"/>
  <c r="CM56" i="9"/>
  <c r="AY105" i="9"/>
  <c r="BJ91" i="9"/>
  <c r="AZ66" i="9"/>
  <c r="CJ65" i="9"/>
  <c r="AQ62" i="9"/>
  <c r="N51" i="9"/>
  <c r="Q76" i="9"/>
  <c r="BV50" i="9"/>
  <c r="BU61" i="9"/>
  <c r="AR112" i="9"/>
  <c r="BG72" i="9"/>
  <c r="Q71" i="9"/>
  <c r="CN65" i="9"/>
  <c r="CT57" i="9"/>
  <c r="W73" i="9"/>
  <c r="CG73" i="9"/>
  <c r="X71" i="9"/>
  <c r="P88" i="9"/>
  <c r="BY105" i="9"/>
  <c r="BZ53" i="9"/>
  <c r="CN53" i="9"/>
  <c r="CM76" i="9"/>
  <c r="AB93" i="9"/>
  <c r="AX78" i="9"/>
  <c r="BY65" i="9"/>
  <c r="CI58" i="9"/>
  <c r="CC75" i="9"/>
  <c r="BC93" i="9"/>
  <c r="L79" i="9"/>
  <c r="CL66" i="9"/>
  <c r="AP64" i="9"/>
  <c r="AG87" i="9"/>
  <c r="CC105" i="9"/>
  <c r="BR65" i="9"/>
  <c r="AS72" i="9"/>
  <c r="CO71" i="9"/>
  <c r="BB110" i="9"/>
  <c r="R57" i="9"/>
  <c r="CI110" i="9"/>
  <c r="BW67" i="9"/>
  <c r="CF112" i="9"/>
  <c r="AJ66" i="9"/>
  <c r="Y66" i="9"/>
  <c r="CT66" i="9"/>
  <c r="U64" i="9"/>
  <c r="AW62" i="9"/>
  <c r="CG61" i="9"/>
  <c r="BY90" i="9"/>
  <c r="CJ107" i="9"/>
  <c r="CC53" i="9"/>
  <c r="AB60" i="9"/>
  <c r="AT59" i="9"/>
  <c r="AF107" i="9"/>
  <c r="BF92" i="9"/>
  <c r="AA72" i="9"/>
  <c r="AO71" i="9"/>
  <c r="BB70" i="9"/>
  <c r="BO88" i="9"/>
  <c r="AB105" i="9"/>
  <c r="BT60" i="9"/>
  <c r="M59" i="9"/>
  <c r="AN94" i="9"/>
  <c r="AK80" i="9"/>
  <c r="L61" i="9"/>
  <c r="CR60" i="9"/>
  <c r="AQ109" i="9"/>
  <c r="AD58" i="9"/>
  <c r="AN109" i="9"/>
  <c r="AH51" i="9"/>
  <c r="CI74" i="9"/>
  <c r="BP55" i="9"/>
  <c r="Q55" i="9"/>
  <c r="W61" i="9"/>
  <c r="P59" i="9"/>
  <c r="Z57" i="9"/>
  <c r="BX62" i="9"/>
  <c r="BH90" i="9"/>
  <c r="AS76" i="9"/>
  <c r="AJ60" i="9"/>
  <c r="AP60" i="9"/>
  <c r="CV60" i="9"/>
  <c r="O77" i="9"/>
  <c r="CS93" i="9"/>
  <c r="AG73" i="9"/>
  <c r="Y71" i="9"/>
  <c r="V77" i="9"/>
  <c r="CT94" i="9"/>
  <c r="V81" i="9"/>
  <c r="BX67" i="9"/>
  <c r="P65" i="9"/>
  <c r="CF88" i="9"/>
  <c r="BK106" i="9"/>
  <c r="AC57" i="9"/>
  <c r="CC55" i="9"/>
  <c r="CO53" i="9"/>
  <c r="Q109" i="9"/>
  <c r="AC65" i="9"/>
  <c r="CM110" i="9"/>
  <c r="CC63" i="9"/>
  <c r="U51" i="9"/>
  <c r="BP56" i="9"/>
  <c r="BS56" i="9"/>
  <c r="S50" i="9"/>
  <c r="BZ54" i="9"/>
  <c r="BC76" i="9"/>
  <c r="BI63" i="9"/>
  <c r="CR61" i="9"/>
  <c r="X78" i="9"/>
  <c r="BY67" i="9"/>
  <c r="AS67" i="9"/>
  <c r="CU72" i="9"/>
  <c r="AV89" i="9"/>
  <c r="BV105" i="9"/>
  <c r="X61" i="9"/>
  <c r="R61" i="9"/>
  <c r="AW84" i="9"/>
  <c r="AA101" i="9"/>
  <c r="Q65" i="9"/>
  <c r="AD55" i="9"/>
  <c r="BR53" i="9"/>
  <c r="AL102" i="9"/>
  <c r="CI88" i="9"/>
  <c r="BY63" i="9"/>
  <c r="CF56" i="9"/>
  <c r="BQ54" i="9"/>
  <c r="AI102" i="9"/>
  <c r="CO66" i="9"/>
  <c r="S60" i="9"/>
  <c r="AO112" i="9"/>
  <c r="CE64" i="9"/>
  <c r="BU52" i="9"/>
  <c r="BT111" i="9"/>
  <c r="BT57" i="9"/>
  <c r="CH74" i="9"/>
  <c r="AB67" i="9"/>
  <c r="BX66" i="9"/>
  <c r="BR70" i="9"/>
  <c r="BT63" i="9"/>
  <c r="CS86" i="9"/>
  <c r="CN78" i="9"/>
  <c r="AI69" i="9"/>
  <c r="O74" i="9"/>
  <c r="CL75" i="9"/>
  <c r="BI97" i="9"/>
  <c r="P82" i="9"/>
  <c r="P62" i="9"/>
  <c r="AS61" i="9"/>
  <c r="BU60" i="9"/>
  <c r="CE84" i="9"/>
  <c r="BC101" i="9"/>
  <c r="BY57" i="9"/>
  <c r="T55" i="9"/>
  <c r="BM78" i="9"/>
  <c r="AO96" i="9"/>
  <c r="AT82" i="9"/>
  <c r="CS63" i="9"/>
  <c r="Z56" i="9"/>
  <c r="AL81" i="9"/>
  <c r="BO98" i="9"/>
  <c r="N103" i="9"/>
  <c r="AQ87" i="9"/>
  <c r="AB70" i="9"/>
  <c r="CC73" i="9"/>
  <c r="AT73" i="9"/>
  <c r="AE101" i="9"/>
  <c r="AR85" i="9"/>
  <c r="BQ67" i="9"/>
  <c r="CT70" i="9"/>
  <c r="U92" i="9"/>
  <c r="BZ74" i="9"/>
  <c r="BH51" i="9"/>
  <c r="CL58" i="9"/>
  <c r="AE103" i="9"/>
  <c r="BG78" i="9"/>
  <c r="AM86" i="9"/>
  <c r="AL97" i="9"/>
  <c r="CF55" i="9"/>
  <c r="AR90" i="9"/>
  <c r="W89" i="9"/>
  <c r="AB82" i="9"/>
  <c r="CT100" i="9"/>
  <c r="CN113" i="9"/>
  <c r="BR84" i="9"/>
  <c r="BV99" i="9"/>
  <c r="AG51" i="9"/>
  <c r="CD60" i="9"/>
  <c r="BS60" i="9"/>
  <c r="BN94" i="9"/>
  <c r="AB78" i="9"/>
  <c r="AG60" i="9"/>
  <c r="CA60" i="9"/>
  <c r="Z63" i="9"/>
  <c r="AB79" i="9"/>
  <c r="AS62" i="9"/>
  <c r="AQ63" i="9"/>
  <c r="V75" i="9"/>
  <c r="CT89" i="9"/>
  <c r="AM92" i="9"/>
  <c r="R97" i="9"/>
  <c r="AN83" i="9"/>
  <c r="AS101" i="9"/>
  <c r="AE112" i="9"/>
  <c r="BK84" i="9"/>
  <c r="AA98" i="9"/>
  <c r="AH76" i="9"/>
  <c r="BG53" i="9"/>
  <c r="BW53" i="9"/>
  <c r="CT87" i="9"/>
  <c r="BD102" i="9"/>
  <c r="AJ53" i="9"/>
  <c r="CC59" i="9"/>
  <c r="BL62" i="9"/>
  <c r="CO84" i="9"/>
  <c r="T68" i="9"/>
  <c r="N68" i="9"/>
  <c r="CK69" i="9"/>
  <c r="CK82" i="9"/>
  <c r="AY82" i="9"/>
  <c r="U98" i="9"/>
  <c r="BR83" i="9"/>
  <c r="BF100" i="9"/>
  <c r="AB101" i="9"/>
  <c r="AU85" i="9"/>
  <c r="BS67" i="9"/>
  <c r="AU70" i="9"/>
  <c r="CO70" i="9"/>
  <c r="AX104" i="9"/>
  <c r="CM88" i="9"/>
  <c r="AB71" i="9"/>
  <c r="CD52" i="9"/>
  <c r="Q56" i="9"/>
  <c r="CS101" i="9"/>
  <c r="BG84" i="9"/>
  <c r="BQ61" i="9"/>
  <c r="AA61" i="9"/>
  <c r="BM106" i="9"/>
  <c r="AJ83" i="9"/>
  <c r="R92" i="9"/>
  <c r="AT105" i="9"/>
  <c r="S90" i="9"/>
  <c r="BY109" i="9"/>
  <c r="BE94" i="9"/>
  <c r="AI78" i="9"/>
  <c r="CF61" i="9"/>
  <c r="BQ64" i="9"/>
  <c r="AJ76" i="9"/>
  <c r="CE79" i="9"/>
  <c r="CI87" i="9"/>
  <c r="BY71" i="9"/>
  <c r="CT52" i="9"/>
  <c r="CV55" i="9"/>
  <c r="CU101" i="9"/>
  <c r="AW77" i="9"/>
  <c r="AJ54" i="9"/>
  <c r="CT55" i="9"/>
  <c r="CU100" i="9"/>
  <c r="CO105" i="9"/>
  <c r="AR106" i="9"/>
  <c r="BR97" i="9"/>
  <c r="BS83" i="9"/>
  <c r="AC86" i="9"/>
  <c r="BB101" i="9"/>
  <c r="AM84" i="9"/>
  <c r="BJ62" i="9"/>
  <c r="U62" i="9"/>
  <c r="BO84" i="9"/>
  <c r="CE98" i="9"/>
  <c r="AV82" i="9"/>
  <c r="X57" i="9"/>
  <c r="AG61" i="9"/>
  <c r="AN106" i="9"/>
  <c r="BU89" i="9"/>
  <c r="CI66" i="9"/>
  <c r="BL80" i="9"/>
  <c r="BC89" i="9"/>
  <c r="CC104" i="9"/>
  <c r="BS86" i="9"/>
  <c r="CK104" i="9"/>
  <c r="CH109" i="9"/>
  <c r="AT81" i="9"/>
  <c r="V96" i="9"/>
  <c r="BW73" i="9"/>
  <c r="CI73" i="9"/>
  <c r="BT73" i="9"/>
  <c r="CD84" i="9"/>
  <c r="BP99" i="9"/>
  <c r="AX74" i="9"/>
  <c r="BQ73" i="9"/>
  <c r="W86" i="9"/>
  <c r="U100" i="9"/>
  <c r="CJ52" i="9"/>
  <c r="BP59" i="9"/>
  <c r="CB59" i="9"/>
  <c r="AQ79" i="9"/>
  <c r="CJ79" i="9"/>
  <c r="CH102" i="9"/>
  <c r="AF87" i="9"/>
  <c r="BQ105" i="9"/>
  <c r="AN108" i="9"/>
  <c r="AI80" i="9"/>
  <c r="BO95" i="9"/>
  <c r="BH73" i="9"/>
  <c r="BZ73" i="9"/>
  <c r="AT67" i="9"/>
  <c r="CJ84" i="9"/>
  <c r="BA98" i="9"/>
  <c r="BS73" i="9"/>
  <c r="Q73" i="9"/>
  <c r="AN85" i="9"/>
  <c r="AI99" i="9"/>
  <c r="BS51" i="9"/>
  <c r="BS58" i="9"/>
  <c r="Y58" i="9"/>
  <c r="U78" i="9"/>
  <c r="Z79" i="9"/>
  <c r="BO110" i="9"/>
  <c r="CU87" i="9"/>
  <c r="BJ101" i="9"/>
  <c r="AL112" i="9"/>
  <c r="CK87" i="9"/>
  <c r="AY100" i="9"/>
  <c r="Z84" i="9"/>
  <c r="AC111" i="9"/>
  <c r="U95" i="9"/>
  <c r="AU77" i="9"/>
  <c r="BW87" i="9"/>
  <c r="AL86" i="9"/>
  <c r="AB100" i="9"/>
  <c r="AZ84" i="9"/>
  <c r="CT113" i="9"/>
  <c r="BC100" i="9"/>
  <c r="Q83" i="9"/>
  <c r="AT91" i="9"/>
  <c r="CL87" i="9"/>
  <c r="BM100" i="9"/>
  <c r="BR85" i="9"/>
  <c r="BX111" i="9"/>
  <c r="BS94" i="9"/>
  <c r="V103" i="9"/>
  <c r="AF108" i="9"/>
  <c r="AL72" i="9"/>
  <c r="BC71" i="9"/>
  <c r="N66" i="9"/>
  <c r="CA64" i="9"/>
  <c r="CF59" i="9"/>
  <c r="BU59" i="9"/>
  <c r="BZ50" i="9"/>
  <c r="AK109" i="9"/>
  <c r="AG92" i="9"/>
  <c r="AA106" i="9"/>
  <c r="Y113" i="9"/>
  <c r="AZ86" i="9"/>
  <c r="AY99" i="9"/>
  <c r="AI84" i="9"/>
  <c r="AB111" i="9"/>
  <c r="M94" i="9"/>
  <c r="BL76" i="9"/>
  <c r="CF82" i="9"/>
  <c r="AY85" i="9"/>
  <c r="BJ99" i="9"/>
  <c r="AI83" i="9"/>
  <c r="Q106" i="9"/>
  <c r="AP99" i="9"/>
  <c r="AP82" i="9"/>
  <c r="BQ89" i="9"/>
  <c r="L86" i="9"/>
  <c r="BY100" i="9"/>
  <c r="CI84" i="9"/>
  <c r="AV112" i="9"/>
  <c r="AP93" i="9"/>
  <c r="AU108" i="9"/>
  <c r="AB85" i="9"/>
  <c r="AV50" i="9"/>
  <c r="CD66" i="9"/>
  <c r="BW108" i="9"/>
  <c r="BK54" i="9"/>
  <c r="Y107" i="9"/>
  <c r="AY53" i="9"/>
  <c r="AR109" i="9"/>
  <c r="CQ72" i="9"/>
  <c r="AO89" i="9"/>
  <c r="Y104" i="9"/>
  <c r="CP87" i="9"/>
  <c r="AR108" i="9"/>
  <c r="CA105" i="9"/>
  <c r="BL81" i="9"/>
  <c r="AZ96" i="9"/>
  <c r="AX92" i="9"/>
  <c r="AB106" i="9"/>
  <c r="AH88" i="9"/>
  <c r="CB105" i="9"/>
  <c r="CQ92" i="9"/>
  <c r="AR107" i="9"/>
  <c r="BS87" i="9"/>
  <c r="CT90" i="9"/>
  <c r="BB99" i="9"/>
  <c r="Z83" i="9"/>
  <c r="Z112" i="9"/>
  <c r="S92" i="9"/>
  <c r="AC107" i="9"/>
  <c r="BE88" i="9"/>
  <c r="CK86" i="9"/>
  <c r="CJ100" i="9"/>
  <c r="BK83" i="9"/>
  <c r="AI108" i="9"/>
  <c r="CP61" i="9"/>
  <c r="Q113" i="9"/>
  <c r="BD68" i="9"/>
  <c r="CF66" i="9"/>
  <c r="AL50" i="9"/>
  <c r="AD60" i="9"/>
  <c r="AH109" i="9"/>
  <c r="CF68" i="9"/>
  <c r="CB94" i="9"/>
  <c r="BD78" i="9"/>
  <c r="CA93" i="9"/>
  <c r="CN109" i="9"/>
  <c r="AQ104" i="9"/>
  <c r="M86" i="9"/>
  <c r="BW101" i="9"/>
  <c r="BH97" i="9"/>
  <c r="BA95" i="9"/>
  <c r="BJ109" i="9"/>
  <c r="BY103" i="9"/>
  <c r="CQ86" i="9"/>
  <c r="CR95" i="9"/>
  <c r="AA96" i="9"/>
  <c r="L95" i="9"/>
  <c r="CC108" i="9"/>
  <c r="AQ98" i="9"/>
  <c r="CK80" i="9"/>
  <c r="BE95" i="9"/>
  <c r="Q91" i="9"/>
  <c r="AL105" i="9"/>
  <c r="BE82" i="9"/>
  <c r="T109" i="9"/>
  <c r="BJ74" i="9"/>
  <c r="AB107" i="9"/>
  <c r="AX68" i="9"/>
  <c r="BS108" i="9"/>
  <c r="BB55" i="9"/>
  <c r="CB113" i="9"/>
  <c r="AR68" i="9"/>
  <c r="AW101" i="9"/>
  <c r="CP84" i="9"/>
  <c r="BZ99" i="9"/>
  <c r="CP113" i="9"/>
  <c r="N85" i="9"/>
  <c r="BM99" i="9"/>
  <c r="BH110" i="9"/>
  <c r="AE79" i="9"/>
  <c r="CB92" i="9"/>
  <c r="BW106" i="9"/>
  <c r="Z113" i="9"/>
  <c r="CB84" i="9"/>
  <c r="AD99" i="9"/>
  <c r="BC109" i="9"/>
  <c r="BG83" i="9"/>
  <c r="L98" i="9"/>
  <c r="BA82" i="9"/>
  <c r="BH104" i="9"/>
  <c r="S91" i="9"/>
  <c r="AX106" i="9"/>
  <c r="V80" i="9"/>
  <c r="CS84" i="9"/>
  <c r="Y98" i="9"/>
  <c r="BG81" i="9"/>
  <c r="BK103" i="9"/>
  <c r="Y57" i="9"/>
  <c r="AK111" i="9"/>
  <c r="BS57" i="9"/>
  <c r="O55" i="9"/>
  <c r="Y108" i="9"/>
  <c r="T61" i="9"/>
  <c r="BH103" i="9"/>
  <c r="BH55" i="9"/>
  <c r="CJ101" i="9"/>
  <c r="L83" i="9"/>
  <c r="S98" i="9"/>
  <c r="AR101" i="9"/>
  <c r="AE84" i="9"/>
  <c r="P99" i="9"/>
  <c r="T111" i="9"/>
  <c r="AV78" i="9"/>
  <c r="AO92" i="9"/>
  <c r="CI105" i="9"/>
  <c r="AC101" i="9"/>
  <c r="CP83" i="9"/>
  <c r="BE98" i="9"/>
  <c r="CI111" i="9"/>
  <c r="BY82" i="9"/>
  <c r="W97" i="9"/>
  <c r="BE81" i="9"/>
  <c r="BG108" i="9"/>
  <c r="AB90" i="9"/>
  <c r="BW105" i="9"/>
  <c r="CV105" i="9"/>
  <c r="Z77" i="9"/>
  <c r="BP98" i="9"/>
  <c r="AB50" i="9"/>
  <c r="CI63" i="9"/>
  <c r="BJ110" i="9"/>
  <c r="AA70" i="9"/>
  <c r="M62" i="9"/>
  <c r="AF50" i="9"/>
  <c r="BU62" i="9"/>
  <c r="BX112" i="9"/>
  <c r="AN56" i="9"/>
  <c r="X98" i="9"/>
  <c r="BP82" i="9"/>
  <c r="CM96" i="9"/>
  <c r="AL100" i="9"/>
  <c r="U82" i="9"/>
  <c r="CS90" i="9"/>
  <c r="BY99" i="9"/>
  <c r="AW95" i="9"/>
  <c r="CS78" i="9"/>
  <c r="BE92" i="9"/>
  <c r="AR111" i="9"/>
  <c r="CE101" i="9"/>
  <c r="CE99" i="9"/>
  <c r="AS99" i="9"/>
  <c r="S83" i="9"/>
  <c r="BU98" i="9"/>
  <c r="S112" i="9"/>
  <c r="AA77" i="9"/>
  <c r="BZ90" i="9"/>
  <c r="AH106" i="9"/>
  <c r="W101" i="9"/>
  <c r="AV84" i="9"/>
  <c r="P98" i="9"/>
  <c r="BQ110" i="9"/>
  <c r="BE70" i="9"/>
  <c r="AF75" i="9"/>
  <c r="O59" i="9"/>
  <c r="BU51" i="9"/>
  <c r="BH112" i="9"/>
  <c r="CP70" i="9"/>
  <c r="CT58" i="9"/>
  <c r="BF108" i="9"/>
  <c r="AN76" i="9"/>
  <c r="U109" i="9"/>
  <c r="CE87" i="9"/>
  <c r="BA102" i="9"/>
  <c r="AT109" i="9"/>
  <c r="CK88" i="9"/>
  <c r="X101" i="9"/>
  <c r="CP85" i="9"/>
  <c r="AF110" i="9"/>
  <c r="BR95" i="9"/>
  <c r="CQ78" i="9"/>
  <c r="BP88" i="9"/>
  <c r="AT87" i="9"/>
  <c r="CB101" i="9"/>
  <c r="AQ85" i="9"/>
  <c r="BC112" i="9"/>
  <c r="P94" i="9"/>
  <c r="AQ78" i="9"/>
  <c r="BC92" i="9"/>
  <c r="AF88" i="9"/>
  <c r="AC95" i="9"/>
  <c r="CH79" i="9"/>
  <c r="BO109" i="9"/>
  <c r="AJ89" i="9"/>
  <c r="BO103" i="9"/>
  <c r="AM108" i="9"/>
  <c r="BD53" i="9"/>
  <c r="AG52" i="9"/>
  <c r="BK53" i="9"/>
  <c r="CL52" i="9"/>
  <c r="CK111" i="9"/>
  <c r="AH58" i="9"/>
  <c r="AZ111" i="9"/>
  <c r="CU52" i="9"/>
  <c r="AA76" i="9"/>
  <c r="X108" i="9"/>
  <c r="CD102" i="9"/>
  <c r="BG60" i="9"/>
  <c r="AS105" i="9"/>
  <c r="AW71" i="9"/>
  <c r="BH52" i="9"/>
  <c r="BY69" i="9"/>
  <c r="P113" i="9"/>
  <c r="CP69" i="9"/>
  <c r="CV67" i="9"/>
  <c r="BM65" i="9"/>
  <c r="AP70" i="9"/>
  <c r="BT87" i="9"/>
  <c r="AL104" i="9"/>
  <c r="BG89" i="9"/>
  <c r="CR68" i="9"/>
  <c r="CR58" i="9"/>
  <c r="BD80" i="9"/>
  <c r="CT97" i="9"/>
  <c r="CQ75" i="9"/>
  <c r="AH67" i="9"/>
  <c r="AR67" i="9"/>
  <c r="T91" i="9"/>
  <c r="W77" i="9"/>
  <c r="CG64" i="9"/>
  <c r="CA63" i="9"/>
  <c r="BE61" i="9"/>
  <c r="AV85" i="9"/>
  <c r="CL102" i="9"/>
  <c r="BV52" i="9"/>
  <c r="AX75" i="9"/>
  <c r="CO67" i="9"/>
  <c r="AQ112" i="9"/>
  <c r="CO61" i="9"/>
  <c r="BT113" i="9"/>
  <c r="AF72" i="9"/>
  <c r="W71" i="9"/>
  <c r="CS58" i="9"/>
  <c r="BX52" i="9"/>
  <c r="M109" i="9"/>
  <c r="BH63" i="9"/>
  <c r="AL60" i="9"/>
  <c r="N59" i="9"/>
  <c r="CO57" i="9"/>
  <c r="AH105" i="9"/>
  <c r="L91" i="9"/>
  <c r="BM69" i="9"/>
  <c r="U57" i="9"/>
  <c r="CB76" i="9"/>
  <c r="BA93" i="9"/>
  <c r="CH78" i="9"/>
  <c r="AF64" i="9"/>
  <c r="BB51" i="9"/>
  <c r="BQ69" i="9"/>
  <c r="AB92" i="9"/>
  <c r="BE78" i="9"/>
  <c r="AK59" i="9"/>
  <c r="BO58" i="9"/>
  <c r="AO74" i="9"/>
  <c r="CD97" i="9"/>
  <c r="AT84" i="9"/>
  <c r="BZ60" i="9"/>
  <c r="AO58" i="9"/>
  <c r="AI75" i="9"/>
  <c r="BQ104" i="9"/>
  <c r="CD68" i="9"/>
  <c r="BW62" i="9"/>
  <c r="AU62" i="9"/>
  <c r="BO54" i="9"/>
  <c r="AP54" i="9"/>
  <c r="AI109" i="9"/>
  <c r="AG65" i="9"/>
  <c r="AU113" i="9"/>
  <c r="P57" i="9"/>
  <c r="AD74" i="9"/>
  <c r="CK67" i="9"/>
  <c r="M65" i="9"/>
  <c r="BH88" i="9"/>
  <c r="O105" i="9"/>
  <c r="AU91" i="9"/>
  <c r="CT64" i="9"/>
  <c r="S65" i="9"/>
  <c r="W87" i="9"/>
  <c r="BF79" i="9"/>
  <c r="AQ59" i="9"/>
  <c r="CE57" i="9"/>
  <c r="CH76" i="9"/>
  <c r="BK105" i="9"/>
  <c r="BO91" i="9"/>
  <c r="BV72" i="9"/>
  <c r="W70" i="9"/>
  <c r="BE62" i="9"/>
  <c r="Z80" i="9"/>
  <c r="BZ97" i="9"/>
  <c r="CB72" i="9"/>
  <c r="AI71" i="9"/>
  <c r="BL69" i="9"/>
  <c r="BE57" i="9"/>
  <c r="Y51" i="9"/>
  <c r="CD50" i="9"/>
  <c r="O67" i="9"/>
  <c r="BZ113" i="9"/>
  <c r="BM54" i="9"/>
  <c r="CC110" i="9"/>
  <c r="AQ71" i="9"/>
  <c r="AE63" i="9"/>
  <c r="X56" i="9"/>
  <c r="CS54" i="9"/>
  <c r="CM77" i="9"/>
  <c r="BO94" i="9"/>
  <c r="BB80" i="9"/>
  <c r="W59" i="9"/>
  <c r="AT60" i="9"/>
  <c r="L82" i="9"/>
  <c r="CV99" i="9"/>
  <c r="M84" i="9"/>
  <c r="CL71" i="9"/>
  <c r="Y65" i="9"/>
  <c r="BM82" i="9"/>
  <c r="P85" i="9"/>
  <c r="AY72" i="9"/>
  <c r="BM70" i="9"/>
  <c r="CM93" i="9"/>
  <c r="AN80" i="9"/>
  <c r="L55" i="9"/>
  <c r="CT54" i="9"/>
  <c r="P61" i="9"/>
  <c r="BX50" i="9"/>
  <c r="AE64" i="9"/>
  <c r="AL111" i="9"/>
  <c r="BW74" i="9"/>
  <c r="CI113" i="9"/>
  <c r="AZ72" i="9"/>
  <c r="N72" i="9"/>
  <c r="AL70" i="9"/>
  <c r="Q67" i="9"/>
  <c r="BM67" i="9"/>
  <c r="Q96" i="9"/>
  <c r="CV82" i="9"/>
  <c r="CP59" i="9"/>
  <c r="BZ65" i="9"/>
  <c r="AB65" i="9"/>
  <c r="AZ82" i="9"/>
  <c r="BT98" i="9"/>
  <c r="AK54" i="9"/>
  <c r="BP53" i="9"/>
  <c r="BX76" i="9"/>
  <c r="AK94" i="9"/>
  <c r="CE80" i="9"/>
  <c r="AG66" i="9"/>
  <c r="AV65" i="9"/>
  <c r="BZ82" i="9"/>
  <c r="Q100" i="9"/>
  <c r="CV86" i="9"/>
  <c r="AN68" i="9"/>
  <c r="BP66" i="9"/>
  <c r="W109" i="9"/>
  <c r="CP65" i="9"/>
  <c r="CS110" i="9"/>
  <c r="BB56" i="9"/>
  <c r="AP109" i="9"/>
  <c r="BK61" i="9"/>
  <c r="AK61" i="9"/>
  <c r="R66" i="9"/>
  <c r="CS65" i="9"/>
  <c r="AW63" i="9"/>
  <c r="BY74" i="9"/>
  <c r="U96" i="9"/>
  <c r="T82" i="9"/>
  <c r="CK66" i="9"/>
  <c r="AQ66" i="9"/>
  <c r="AH66" i="9"/>
  <c r="AG83" i="9"/>
  <c r="S99" i="9"/>
  <c r="AY54" i="9"/>
  <c r="AA59" i="9"/>
  <c r="CD83" i="9"/>
  <c r="CC100" i="9"/>
  <c r="BR86" i="9"/>
  <c r="BY73" i="9"/>
  <c r="CK71" i="9"/>
  <c r="CD94" i="9"/>
  <c r="AB81" i="9"/>
  <c r="CO63" i="9"/>
  <c r="BN61" i="9"/>
  <c r="BC59" i="9"/>
  <c r="CM108" i="9"/>
  <c r="Y72" i="9"/>
  <c r="AW52" i="9"/>
  <c r="S69" i="9"/>
  <c r="BF109" i="9"/>
  <c r="CV62" i="9"/>
  <c r="AI62" i="9"/>
  <c r="AD61" i="9"/>
  <c r="N60" i="9"/>
  <c r="AA52" i="9"/>
  <c r="AS69" i="9"/>
  <c r="BQ68" i="9"/>
  <c r="CA84" i="9"/>
  <c r="BU101" i="9"/>
  <c r="AQ73" i="9"/>
  <c r="CV56" i="9"/>
  <c r="BN78" i="9"/>
  <c r="BI95" i="9"/>
  <c r="BY80" i="9"/>
  <c r="BJ67" i="9"/>
  <c r="AA67" i="9"/>
  <c r="CP90" i="9"/>
  <c r="P107" i="9"/>
  <c r="AH63" i="9"/>
  <c r="CK61" i="9"/>
  <c r="BM59" i="9"/>
  <c r="R77" i="9"/>
  <c r="R94" i="9"/>
  <c r="P69" i="9"/>
  <c r="AE62" i="9"/>
  <c r="CE60" i="9"/>
  <c r="AI77" i="9"/>
  <c r="CP73" i="9"/>
  <c r="AR66" i="9"/>
  <c r="CC113" i="9"/>
  <c r="CJ70" i="9"/>
  <c r="CM58" i="9"/>
  <c r="W50" i="9"/>
  <c r="BK63" i="9"/>
  <c r="AR113" i="9"/>
  <c r="CM74" i="9"/>
  <c r="AX72" i="9"/>
  <c r="CC52" i="9"/>
  <c r="AX69" i="9"/>
  <c r="AE92" i="9"/>
  <c r="CF84" i="9"/>
  <c r="BD56" i="9"/>
  <c r="AD56" i="9"/>
  <c r="BC55" i="9"/>
  <c r="BD103" i="9"/>
  <c r="AX88" i="9"/>
  <c r="CT67" i="9"/>
  <c r="AB68" i="9"/>
  <c r="CA66" i="9"/>
  <c r="CV90" i="9"/>
  <c r="BX107" i="9"/>
  <c r="S63" i="9"/>
  <c r="AF61" i="9"/>
  <c r="O84" i="9"/>
  <c r="CU102" i="9"/>
  <c r="CR88" i="9"/>
  <c r="AC69" i="9"/>
  <c r="AF62" i="9"/>
  <c r="AJ102" i="9"/>
  <c r="Y88" i="9"/>
  <c r="AG112" i="9"/>
  <c r="AZ97" i="9"/>
  <c r="AW81" i="9"/>
  <c r="M64" i="9"/>
  <c r="AF67" i="9"/>
  <c r="U67" i="9"/>
  <c r="T95" i="9"/>
  <c r="CD79" i="9"/>
  <c r="Z61" i="9"/>
  <c r="AC67" i="9"/>
  <c r="P100" i="9"/>
  <c r="CB54" i="9"/>
  <c r="AC62" i="9"/>
  <c r="BR103" i="9"/>
  <c r="BR88" i="9"/>
  <c r="CK106" i="9"/>
  <c r="Y105" i="9"/>
  <c r="CC79" i="9"/>
  <c r="AH77" i="9"/>
  <c r="AG54" i="9"/>
  <c r="AD54" i="9"/>
  <c r="AN88" i="9"/>
  <c r="AK103" i="9"/>
  <c r="Y53" i="9"/>
  <c r="BI54" i="9"/>
  <c r="BN57" i="9"/>
  <c r="BE104" i="9"/>
  <c r="AL55" i="9"/>
  <c r="T57" i="9"/>
  <c r="BE69" i="9"/>
  <c r="CQ83" i="9"/>
  <c r="AV83" i="9"/>
  <c r="AU104" i="9"/>
  <c r="AD89" i="9"/>
  <c r="AV107" i="9"/>
  <c r="CE113" i="9"/>
  <c r="Z78" i="9"/>
  <c r="BF93" i="9"/>
  <c r="AV70" i="9"/>
  <c r="R70" i="9"/>
  <c r="M98" i="9"/>
  <c r="AN81" i="9"/>
  <c r="BG96" i="9"/>
  <c r="CK77" i="9"/>
  <c r="CH53" i="9"/>
  <c r="BC56" i="9"/>
  <c r="Q79" i="9"/>
  <c r="BJ61" i="9"/>
  <c r="CG62" i="9"/>
  <c r="BY62" i="9"/>
  <c r="CK107" i="9"/>
  <c r="CT76" i="9"/>
  <c r="AV104" i="9"/>
  <c r="AV90" i="9"/>
  <c r="AA109" i="9"/>
  <c r="CT95" i="9"/>
  <c r="AN79" i="9"/>
  <c r="CJ62" i="9"/>
  <c r="AI65" i="9"/>
  <c r="AS64" i="9"/>
  <c r="BQ98" i="9"/>
  <c r="AW82" i="9"/>
  <c r="BU65" i="9"/>
  <c r="CD70" i="9"/>
  <c r="BE73" i="9"/>
  <c r="CV95" i="9"/>
  <c r="AP78" i="9"/>
  <c r="AZ55" i="9"/>
  <c r="BA55" i="9"/>
  <c r="BY101" i="9"/>
  <c r="BX106" i="9"/>
  <c r="V92" i="9"/>
  <c r="AA79" i="9"/>
  <c r="BT96" i="9"/>
  <c r="CL110" i="9"/>
  <c r="W88" i="9"/>
  <c r="AH103" i="9"/>
  <c r="R55" i="9"/>
  <c r="AF58" i="9"/>
  <c r="V70" i="9"/>
  <c r="CG104" i="9"/>
  <c r="AJ82" i="9"/>
  <c r="CK65" i="9"/>
  <c r="CR70" i="9"/>
  <c r="AX73" i="9"/>
  <c r="BD95" i="9"/>
  <c r="AD71" i="9"/>
  <c r="X72" i="9"/>
  <c r="L94" i="9"/>
  <c r="BP97" i="9"/>
  <c r="CI81" i="9"/>
  <c r="AY103" i="9"/>
  <c r="CL89" i="9"/>
  <c r="CC80" i="9"/>
  <c r="AH95" i="9"/>
  <c r="P78" i="9"/>
  <c r="AJ56" i="9"/>
  <c r="N56" i="9"/>
  <c r="BI78" i="9"/>
  <c r="BL93" i="9"/>
  <c r="BK76" i="9"/>
  <c r="Q51" i="9"/>
  <c r="BT55" i="9"/>
  <c r="CH100" i="9"/>
  <c r="AQ83" i="9"/>
  <c r="CJ59" i="9"/>
  <c r="CU60" i="9"/>
  <c r="AG105" i="9"/>
  <c r="BK81" i="9"/>
  <c r="AV101" i="9"/>
  <c r="CK92" i="9"/>
  <c r="AR78" i="9"/>
  <c r="CE110" i="9"/>
  <c r="P106" i="9"/>
  <c r="BX89" i="9"/>
  <c r="V67" i="9"/>
  <c r="P68" i="9"/>
  <c r="BT95" i="9"/>
  <c r="AA78" i="9"/>
  <c r="CB93" i="9"/>
  <c r="CH68" i="9"/>
  <c r="M68" i="9"/>
  <c r="CT80" i="9"/>
  <c r="BF94" i="9"/>
  <c r="CO77" i="9"/>
  <c r="BC53" i="9"/>
  <c r="BO53" i="9"/>
  <c r="BR104" i="9"/>
  <c r="CD71" i="9"/>
  <c r="CI76" i="9"/>
  <c r="Z93" i="9"/>
  <c r="AS79" i="9"/>
  <c r="T110" i="9"/>
  <c r="AO105" i="9"/>
  <c r="V89" i="9"/>
  <c r="BA67" i="9"/>
  <c r="AP67" i="9"/>
  <c r="CV94" i="9"/>
  <c r="CM78" i="9"/>
  <c r="AJ92" i="9"/>
  <c r="BB68" i="9"/>
  <c r="W68" i="9"/>
  <c r="CR79" i="9"/>
  <c r="M93" i="9"/>
  <c r="AG76" i="9"/>
  <c r="BY52" i="9"/>
  <c r="T52" i="9"/>
  <c r="W103" i="9"/>
  <c r="AY70" i="9"/>
  <c r="BN97" i="9"/>
  <c r="AZ81" i="9"/>
  <c r="AU95" i="9"/>
  <c r="BM108" i="9"/>
  <c r="CQ81" i="9"/>
  <c r="T94" i="9"/>
  <c r="BH78" i="9"/>
  <c r="BP110" i="9"/>
  <c r="BD89" i="9"/>
  <c r="AD103" i="9"/>
  <c r="CQ110" i="9"/>
  <c r="CI80" i="9"/>
  <c r="Z94" i="9"/>
  <c r="AN78" i="9"/>
  <c r="AN112" i="9"/>
  <c r="AF94" i="9"/>
  <c r="Y103" i="9"/>
  <c r="BU107" i="9"/>
  <c r="AF81" i="9"/>
  <c r="AR94" i="9"/>
  <c r="P79" i="9"/>
  <c r="CN110" i="9"/>
  <c r="CN88" i="9"/>
  <c r="CO97" i="9"/>
  <c r="S109" i="9"/>
  <c r="BA54" i="9"/>
  <c r="BC113" i="9"/>
  <c r="M72" i="9"/>
  <c r="CC70" i="9"/>
  <c r="CA65" i="9"/>
  <c r="AJ65" i="9"/>
  <c r="CG53" i="9"/>
  <c r="AZ112" i="9"/>
  <c r="AT86" i="9"/>
  <c r="BL100" i="9"/>
  <c r="AQ108" i="9"/>
  <c r="CJ80" i="9"/>
  <c r="BM93" i="9"/>
  <c r="AS78" i="9"/>
  <c r="BY110" i="9"/>
  <c r="CO88" i="9"/>
  <c r="AG102" i="9"/>
  <c r="BA104" i="9"/>
  <c r="AP79" i="9"/>
  <c r="BK93" i="9"/>
  <c r="AM77" i="9"/>
  <c r="CK113" i="9"/>
  <c r="AH93" i="9"/>
  <c r="AH108" i="9"/>
  <c r="S108" i="9"/>
  <c r="CK81" i="9"/>
  <c r="BH94" i="9"/>
  <c r="AJ78" i="9"/>
  <c r="AY111" i="9"/>
  <c r="BK88" i="9"/>
  <c r="CS102" i="9"/>
  <c r="BW113" i="9"/>
  <c r="BH50" i="9"/>
  <c r="AG72" i="9"/>
  <c r="CM109" i="9"/>
  <c r="AN60" i="9"/>
  <c r="CC109" i="9"/>
  <c r="CR59" i="9"/>
  <c r="Q110" i="9"/>
  <c r="AX53" i="9"/>
  <c r="CE83" i="9"/>
  <c r="CH98" i="9"/>
  <c r="CC81" i="9"/>
  <c r="AO103" i="9"/>
  <c r="AF93" i="9"/>
  <c r="R107" i="9"/>
  <c r="BR87" i="9"/>
  <c r="BD86" i="9"/>
  <c r="BS100" i="9"/>
  <c r="AG82" i="9"/>
  <c r="AO113" i="9"/>
  <c r="CR86" i="9"/>
  <c r="L101" i="9"/>
  <c r="BS109" i="9"/>
  <c r="BJ84" i="9"/>
  <c r="CV93" i="9"/>
  <c r="CQ77" i="9"/>
  <c r="BY111" i="9"/>
  <c r="Y86" i="9"/>
  <c r="BD101" i="9"/>
  <c r="BB108" i="9"/>
  <c r="BW80" i="9"/>
  <c r="W94" i="9"/>
  <c r="BB76" i="9"/>
  <c r="BK109" i="9"/>
  <c r="AL67" i="9"/>
  <c r="AO106" i="9"/>
  <c r="S73" i="9"/>
  <c r="CC72" i="9"/>
  <c r="CF50" i="9"/>
  <c r="CM68" i="9"/>
  <c r="BW110" i="9"/>
  <c r="P73" i="9"/>
  <c r="N88" i="9"/>
  <c r="BX103" i="9"/>
  <c r="P87" i="9"/>
  <c r="BV108" i="9"/>
  <c r="CQ98" i="9"/>
  <c r="BM80" i="9"/>
  <c r="AT95" i="9"/>
  <c r="BH91" i="9"/>
  <c r="BT105" i="9"/>
  <c r="AR87" i="9"/>
  <c r="AL108" i="9"/>
  <c r="Z97" i="9"/>
  <c r="CA80" i="9"/>
  <c r="BG82" i="9"/>
  <c r="CU90" i="9"/>
  <c r="AW104" i="9"/>
  <c r="CN89" i="9"/>
  <c r="V106" i="9"/>
  <c r="U91" i="9"/>
  <c r="CD106" i="9"/>
  <c r="AO86" i="9"/>
  <c r="R85" i="9"/>
  <c r="BH99" i="9"/>
  <c r="AS107" i="9"/>
  <c r="CA55" i="9"/>
  <c r="BK55" i="9"/>
  <c r="CQ108" i="9"/>
  <c r="CA73" i="9"/>
  <c r="AS109" i="9"/>
  <c r="M61" i="9"/>
  <c r="BJ107" i="9"/>
  <c r="CQ74" i="9"/>
  <c r="BU96" i="9"/>
  <c r="AH78" i="9"/>
  <c r="CV92" i="9"/>
  <c r="CS96" i="9"/>
  <c r="BN79" i="9"/>
  <c r="CL93" i="9"/>
  <c r="Y109" i="9"/>
  <c r="BB104" i="9"/>
  <c r="CQ87" i="9"/>
  <c r="BS99" i="9"/>
  <c r="BP95" i="9"/>
  <c r="CT78" i="9"/>
  <c r="BG93" i="9"/>
  <c r="AY112" i="9"/>
  <c r="BZ77" i="9"/>
  <c r="CL92" i="9"/>
  <c r="AY107" i="9"/>
  <c r="AV113" i="9"/>
  <c r="CS85" i="9"/>
  <c r="BG100" i="9"/>
  <c r="AK110" i="9"/>
  <c r="CP78" i="9"/>
  <c r="BU92" i="9"/>
  <c r="Z108" i="9"/>
  <c r="CJ63" i="9"/>
  <c r="BK112" i="9"/>
  <c r="AS63" i="9"/>
  <c r="BS61" i="9"/>
  <c r="CH50" i="9"/>
  <c r="M67" i="9"/>
  <c r="Q108" i="9"/>
  <c r="CH62" i="9"/>
  <c r="Z95" i="9"/>
  <c r="AY77" i="9"/>
  <c r="AE91" i="9"/>
  <c r="BC95" i="9"/>
  <c r="AD78" i="9"/>
  <c r="BX93" i="9"/>
  <c r="BT110" i="9"/>
  <c r="BU104" i="9"/>
  <c r="AV86" i="9"/>
  <c r="AR98" i="9"/>
  <c r="AB94" i="9"/>
  <c r="AG77" i="9"/>
  <c r="P92" i="9"/>
  <c r="CT112" i="9"/>
  <c r="CS76" i="9"/>
  <c r="CM91" i="9"/>
  <c r="CO106" i="9"/>
  <c r="Y101" i="9"/>
  <c r="BS84" i="9"/>
  <c r="V99" i="9"/>
  <c r="CT110" i="9"/>
  <c r="AX103" i="9"/>
  <c r="CG80" i="9"/>
  <c r="N91" i="9"/>
  <c r="BD51" i="9"/>
  <c r="CE69" i="9"/>
  <c r="AD111" i="9"/>
  <c r="BA76" i="9"/>
  <c r="X67" i="9"/>
  <c r="CJ50" i="9"/>
  <c r="BA69" i="9"/>
  <c r="BD113" i="9"/>
  <c r="AM63" i="9"/>
  <c r="Y92" i="9"/>
  <c r="AI107" i="9"/>
  <c r="BO90" i="9"/>
  <c r="BM112" i="9"/>
  <c r="AM76" i="9"/>
  <c r="AG84" i="9"/>
  <c r="BX92" i="9"/>
  <c r="CP89" i="9"/>
  <c r="AM103" i="9"/>
  <c r="BK85" i="9"/>
  <c r="BX110" i="9"/>
  <c r="Q94" i="9"/>
  <c r="W78" i="9"/>
  <c r="AI92" i="9"/>
  <c r="BT93" i="9"/>
  <c r="AB77" i="9"/>
  <c r="BK92" i="9"/>
  <c r="AV111" i="9"/>
  <c r="AA102" i="9"/>
  <c r="BN84" i="9"/>
  <c r="AJ99" i="9"/>
  <c r="AB95" i="9"/>
  <c r="R78" i="9"/>
  <c r="BV111" i="9"/>
  <c r="BD52" i="9"/>
  <c r="CI51" i="9"/>
  <c r="AQ64" i="9"/>
  <c r="CK57" i="9"/>
  <c r="BK113" i="9"/>
  <c r="U76" i="9"/>
  <c r="O64" i="9"/>
  <c r="T50" i="9"/>
  <c r="BR51" i="9"/>
  <c r="V97" i="9"/>
  <c r="BB81" i="9"/>
  <c r="CP96" i="9"/>
  <c r="V104" i="9"/>
  <c r="N82" i="9"/>
  <c r="AD95" i="9"/>
  <c r="CB79" i="9"/>
  <c r="CA109" i="9"/>
  <c r="BR89" i="9"/>
  <c r="Z104" i="9"/>
  <c r="BV113" i="9"/>
  <c r="AR81" i="9"/>
  <c r="AL95" i="9"/>
  <c r="AL79" i="9"/>
  <c r="CL111" i="9"/>
  <c r="M89" i="9"/>
  <c r="AW103" i="9"/>
  <c r="BM90" i="9"/>
  <c r="R76" i="9"/>
  <c r="BJ89" i="9"/>
  <c r="BG105" i="9"/>
  <c r="AA100" i="9"/>
  <c r="AK83" i="9"/>
  <c r="BY97" i="9"/>
  <c r="U110" i="9"/>
  <c r="AF59" i="9"/>
  <c r="AA64" i="9"/>
  <c r="BG59" i="9"/>
  <c r="U58" i="9"/>
  <c r="AC112" i="9"/>
  <c r="BI64" i="9"/>
  <c r="AK112" i="9"/>
  <c r="R59" i="9"/>
  <c r="CI52" i="9"/>
  <c r="AG109" i="9"/>
  <c r="CV113" i="9"/>
  <c r="R68" i="9"/>
  <c r="BD108" i="9"/>
  <c r="CD53" i="9"/>
  <c r="V113" i="9"/>
  <c r="BJ57" i="9"/>
  <c r="BC75" i="9"/>
  <c r="CF107" i="9"/>
  <c r="BV75" i="9"/>
  <c r="CH73" i="9"/>
  <c r="CT71" i="9"/>
  <c r="CF76" i="9"/>
  <c r="CQ93" i="9"/>
  <c r="S79" i="9"/>
  <c r="Y74" i="9"/>
  <c r="BY75" i="9"/>
  <c r="CH64" i="9"/>
  <c r="BM86" i="9"/>
  <c r="BF77" i="9"/>
  <c r="BG57" i="9"/>
  <c r="BX74" i="9"/>
  <c r="CS74" i="9"/>
  <c r="BD97" i="9"/>
  <c r="BM83" i="9"/>
  <c r="BQ70" i="9"/>
  <c r="BU69" i="9"/>
  <c r="Q68" i="9"/>
  <c r="AX91" i="9"/>
  <c r="AO77" i="9"/>
  <c r="BZ58" i="9"/>
  <c r="BQ51" i="9"/>
  <c r="BT74" i="9"/>
  <c r="AF113" i="9"/>
  <c r="BK68" i="9"/>
  <c r="BT107" i="9"/>
  <c r="AZ53" i="9"/>
  <c r="CE112" i="9"/>
  <c r="CP64" i="9"/>
  <c r="CC58" i="9"/>
  <c r="CF52" i="9"/>
  <c r="L69" i="9"/>
  <c r="CU66" i="9"/>
  <c r="AK65" i="9"/>
  <c r="CV63" i="9"/>
  <c r="W80" i="9"/>
  <c r="BW97" i="9"/>
  <c r="AJ75" i="9"/>
  <c r="BO63" i="9"/>
  <c r="CE51" i="9"/>
  <c r="BN99" i="9"/>
  <c r="CK84" i="9"/>
  <c r="O70" i="9"/>
  <c r="AM57" i="9"/>
  <c r="CB75" i="9"/>
  <c r="AD98" i="9"/>
  <c r="BF84" i="9"/>
  <c r="BV65" i="9"/>
  <c r="AU63" i="9"/>
  <c r="CS55" i="9"/>
  <c r="BJ104" i="9"/>
  <c r="BK90" i="9"/>
  <c r="AL66" i="9"/>
  <c r="AI64" i="9"/>
  <c r="CK56" i="9"/>
  <c r="AV79" i="9"/>
  <c r="CJ76" i="9"/>
  <c r="CQ67" i="9"/>
  <c r="X109" i="9"/>
  <c r="BP60" i="9"/>
  <c r="AO60" i="9"/>
  <c r="BA50" i="9"/>
  <c r="AN71" i="9"/>
  <c r="BE103" i="9"/>
  <c r="AR63" i="9"/>
  <c r="CK51" i="9"/>
  <c r="L73" i="9"/>
  <c r="BA71" i="9"/>
  <c r="CN94" i="9"/>
  <c r="Q80" i="9"/>
  <c r="BO52" i="9"/>
  <c r="BW71" i="9"/>
  <c r="BG71" i="9"/>
  <c r="S94" i="9"/>
  <c r="AF85" i="9"/>
  <c r="BX65" i="9"/>
  <c r="AO63" i="9"/>
  <c r="AX63" i="9"/>
  <c r="BJ80" i="9"/>
  <c r="AO97" i="9"/>
  <c r="BS53" i="9"/>
  <c r="CK76" i="9"/>
  <c r="CI68" i="9"/>
  <c r="X86" i="9"/>
  <c r="BZ103" i="9"/>
  <c r="AA54" i="9"/>
  <c r="BJ52" i="9"/>
  <c r="CB111" i="9"/>
  <c r="AV63" i="9"/>
  <c r="N57" i="9"/>
  <c r="AG50" i="9"/>
  <c r="BC73" i="9"/>
  <c r="AS104" i="9"/>
  <c r="X60" i="9"/>
  <c r="AQ111" i="9"/>
  <c r="BN52" i="9"/>
  <c r="CJ69" i="9"/>
  <c r="BV61" i="9"/>
  <c r="BD60" i="9"/>
  <c r="X83" i="9"/>
  <c r="AS100" i="9"/>
  <c r="CF86" i="9"/>
  <c r="AL65" i="9"/>
  <c r="AT66" i="9"/>
  <c r="AA88" i="9"/>
  <c r="AI105" i="9"/>
  <c r="T53" i="9"/>
  <c r="W52" i="9"/>
  <c r="AX71" i="9"/>
  <c r="BN88" i="9"/>
  <c r="BX105" i="9"/>
  <c r="R54" i="9"/>
  <c r="U53" i="9"/>
  <c r="AK76" i="9"/>
  <c r="AG100" i="9"/>
  <c r="T86" i="9"/>
  <c r="AP61" i="9"/>
  <c r="BH60" i="9"/>
  <c r="AX55" i="9"/>
  <c r="CK52" i="9"/>
  <c r="AZ71" i="9"/>
  <c r="CJ56" i="9"/>
  <c r="CT56" i="9"/>
  <c r="CE107" i="9"/>
  <c r="BL54" i="9"/>
  <c r="BP109" i="9"/>
  <c r="CP53" i="9"/>
  <c r="N73" i="9"/>
  <c r="BD74" i="9"/>
  <c r="BF73" i="9"/>
  <c r="BW102" i="9"/>
  <c r="BL87" i="9"/>
  <c r="BH65" i="9"/>
  <c r="AV71" i="9"/>
  <c r="BR71" i="9"/>
  <c r="M88" i="9"/>
  <c r="AH104" i="9"/>
  <c r="CO59" i="9"/>
  <c r="AD59" i="9"/>
  <c r="CQ82" i="9"/>
  <c r="AT100" i="9"/>
  <c r="O86" i="9"/>
  <c r="AM72" i="9"/>
  <c r="R71" i="9"/>
  <c r="CQ88" i="9"/>
  <c r="CP106" i="9"/>
  <c r="AC70" i="9"/>
  <c r="AJ73" i="9"/>
  <c r="CF72" i="9"/>
  <c r="P110" i="9"/>
  <c r="AJ71" i="9"/>
  <c r="AH50" i="9"/>
  <c r="AG62" i="9"/>
  <c r="AL110" i="9"/>
  <c r="AP68" i="9"/>
  <c r="AX67" i="9"/>
  <c r="AW72" i="9"/>
  <c r="U71" i="9"/>
  <c r="CI69" i="9"/>
  <c r="W54" i="9"/>
  <c r="AM102" i="9"/>
  <c r="BJ88" i="9"/>
  <c r="U72" i="9"/>
  <c r="BX73" i="9"/>
  <c r="BA72" i="9"/>
  <c r="CG88" i="9"/>
  <c r="BH105" i="9"/>
  <c r="BW60" i="9"/>
  <c r="T66" i="9"/>
  <c r="BS89" i="9"/>
  <c r="BR106" i="9"/>
  <c r="AM56" i="9"/>
  <c r="AY55" i="9"/>
  <c r="BQ52" i="9"/>
  <c r="AU101" i="9"/>
  <c r="X87" i="9"/>
  <c r="Q69" i="9"/>
  <c r="AK67" i="9"/>
  <c r="U68" i="9"/>
  <c r="BF54" i="9"/>
  <c r="Q53" i="9"/>
  <c r="CA57" i="9"/>
  <c r="CJ75" i="9"/>
  <c r="Z110" i="9"/>
  <c r="R67" i="9"/>
  <c r="CV68" i="9"/>
  <c r="W67" i="9"/>
  <c r="AW66" i="9"/>
  <c r="BM58" i="9"/>
  <c r="Z75" i="9"/>
  <c r="T73" i="9"/>
  <c r="CT91" i="9"/>
  <c r="BI107" i="9"/>
  <c r="X55" i="9"/>
  <c r="CT62" i="9"/>
  <c r="Y84" i="9"/>
  <c r="BF101" i="9"/>
  <c r="AW86" i="9"/>
  <c r="AV73" i="9"/>
  <c r="AU73" i="9"/>
  <c r="AJ96" i="9"/>
  <c r="AQ82" i="9"/>
  <c r="W69" i="9"/>
  <c r="CE68" i="9"/>
  <c r="X65" i="9"/>
  <c r="AB83" i="9"/>
  <c r="AL101" i="9"/>
  <c r="CR75" i="9"/>
  <c r="BL67" i="9"/>
  <c r="AA66" i="9"/>
  <c r="CR84" i="9"/>
  <c r="AO107" i="9"/>
  <c r="BT72" i="9"/>
  <c r="CB103" i="9"/>
  <c r="BG76" i="9"/>
  <c r="CS64" i="9"/>
  <c r="BZ51" i="9"/>
  <c r="CA106" i="9"/>
  <c r="CR55" i="9"/>
  <c r="CP52" i="9"/>
  <c r="CA58" i="9"/>
  <c r="CO76" i="9"/>
  <c r="AK104" i="9"/>
  <c r="AY90" i="9"/>
  <c r="BT62" i="9"/>
  <c r="CN62" i="9"/>
  <c r="CH61" i="9"/>
  <c r="BY78" i="9"/>
  <c r="BC94" i="9"/>
  <c r="BA74" i="9"/>
  <c r="BV73" i="9"/>
  <c r="BZ72" i="9"/>
  <c r="AT96" i="9"/>
  <c r="BD82" i="9"/>
  <c r="BU67" i="9"/>
  <c r="CN68" i="9"/>
  <c r="CQ90" i="9"/>
  <c r="U77" i="9"/>
  <c r="BX75" i="9"/>
  <c r="AW68" i="9"/>
  <c r="CN108" i="9"/>
  <c r="AC93" i="9"/>
  <c r="BY113" i="9"/>
  <c r="CH91" i="9"/>
  <c r="AM106" i="9"/>
  <c r="BU58" i="9"/>
  <c r="CQ55" i="9"/>
  <c r="BT89" i="9"/>
  <c r="CF80" i="9"/>
  <c r="AE93" i="9"/>
  <c r="Y78" i="9"/>
  <c r="CK94" i="9"/>
  <c r="AM80" i="9"/>
  <c r="CF108" i="9"/>
  <c r="AT104" i="9"/>
  <c r="BE87" i="9"/>
  <c r="T71" i="9"/>
  <c r="Q99" i="9"/>
  <c r="CG82" i="9"/>
  <c r="CR97" i="9"/>
  <c r="AE72" i="9"/>
  <c r="V71" i="9"/>
  <c r="BP84" i="9"/>
  <c r="BR98" i="9"/>
  <c r="AA75" i="9"/>
  <c r="CP51" i="9"/>
  <c r="CU63" i="9"/>
  <c r="AP77" i="9"/>
  <c r="P76" i="9"/>
  <c r="N79" i="9"/>
  <c r="AF95" i="9"/>
  <c r="BQ81" i="9"/>
  <c r="BC107" i="9"/>
  <c r="AT103" i="9"/>
  <c r="AX87" i="9"/>
  <c r="AU64" i="9"/>
  <c r="AL64" i="9"/>
  <c r="AQ92" i="9"/>
  <c r="U107" i="9"/>
  <c r="CR90" i="9"/>
  <c r="BD71" i="9"/>
  <c r="AF70" i="9"/>
  <c r="BB72" i="9"/>
  <c r="BB103" i="9"/>
  <c r="CN55" i="9"/>
  <c r="BG56" i="9"/>
  <c r="CC56" i="9"/>
  <c r="BP101" i="9"/>
  <c r="AJ67" i="9"/>
  <c r="CV78" i="9"/>
  <c r="BL96" i="9"/>
  <c r="AB110" i="9"/>
  <c r="Q89" i="9"/>
  <c r="R104" i="9"/>
  <c r="AF56" i="9"/>
  <c r="CI59" i="9"/>
  <c r="CV58" i="9"/>
  <c r="AK93" i="9"/>
  <c r="T76" i="9"/>
  <c r="CE58" i="9"/>
  <c r="CI64" i="9"/>
  <c r="CQ68" i="9"/>
  <c r="CI90" i="9"/>
  <c r="AR72" i="9"/>
  <c r="CV73" i="9"/>
  <c r="AF74" i="9"/>
  <c r="R95" i="9"/>
  <c r="AB97" i="9"/>
  <c r="AQ99" i="9"/>
  <c r="AZ85" i="9"/>
  <c r="CC102" i="9"/>
  <c r="AI111" i="9"/>
  <c r="CU82" i="9"/>
  <c r="CP97" i="9"/>
  <c r="CV75" i="9"/>
  <c r="CM52" i="9"/>
  <c r="AN64" i="9"/>
  <c r="CG98" i="9"/>
  <c r="CQ107" i="9"/>
  <c r="CQ57" i="9"/>
  <c r="BM64" i="9"/>
  <c r="Z68" i="9"/>
  <c r="L89" i="9"/>
  <c r="CE65" i="9"/>
  <c r="X68" i="9"/>
  <c r="S68" i="9"/>
  <c r="CG87" i="9"/>
  <c r="T88" i="9"/>
  <c r="AM88" i="9"/>
  <c r="CO78" i="9"/>
  <c r="AR95" i="9"/>
  <c r="CJ105" i="9"/>
  <c r="AN89" i="9"/>
  <c r="CH72" i="9"/>
  <c r="BT69" i="9"/>
  <c r="CD75" i="9"/>
  <c r="AV103" i="9"/>
  <c r="U87" i="9"/>
  <c r="AD70" i="9"/>
  <c r="BZ75" i="9"/>
  <c r="BO72" i="9"/>
  <c r="AD94" i="9"/>
  <c r="BY77" i="9"/>
  <c r="CF53" i="9"/>
  <c r="CC54" i="9"/>
  <c r="CP99" i="9"/>
  <c r="S103" i="9"/>
  <c r="BR82" i="9"/>
  <c r="BV98" i="9"/>
  <c r="AJ84" i="9"/>
  <c r="CK85" i="9"/>
  <c r="BD100" i="9"/>
  <c r="CT84" i="9"/>
  <c r="BD61" i="9"/>
  <c r="O61" i="9"/>
  <c r="AR89" i="9"/>
  <c r="Q104" i="9"/>
  <c r="BO87" i="9"/>
  <c r="CQ62" i="9"/>
  <c r="CT61" i="9"/>
  <c r="AN105" i="9"/>
  <c r="CU71" i="9"/>
  <c r="O72" i="9"/>
  <c r="AD85" i="9"/>
  <c r="AJ97" i="9"/>
  <c r="BX63" i="9"/>
  <c r="R82" i="9"/>
  <c r="CB99" i="9"/>
  <c r="AA85" i="9"/>
  <c r="CQ85" i="9"/>
  <c r="CA99" i="9"/>
  <c r="AR83" i="9"/>
  <c r="BT61" i="9"/>
  <c r="AE61" i="9"/>
  <c r="Q88" i="9"/>
  <c r="CT103" i="9"/>
  <c r="AS86" i="9"/>
  <c r="CU61" i="9"/>
  <c r="AA60" i="9"/>
  <c r="AB104" i="9"/>
  <c r="CN87" i="9"/>
  <c r="BY70" i="9"/>
  <c r="AR70" i="9"/>
  <c r="AU84" i="9"/>
  <c r="BH95" i="9"/>
  <c r="CC61" i="9"/>
  <c r="BB91" i="9"/>
  <c r="AJ105" i="9"/>
  <c r="AG89" i="9"/>
  <c r="CA113" i="9"/>
  <c r="BZ107" i="9"/>
  <c r="AV88" i="9"/>
  <c r="CJ104" i="9"/>
  <c r="R100" i="9"/>
  <c r="M83" i="9"/>
  <c r="CC97" i="9"/>
  <c r="AU102" i="9"/>
  <c r="X106" i="9"/>
  <c r="AK88" i="9"/>
  <c r="W104" i="9"/>
  <c r="AF111" i="9"/>
  <c r="AO88" i="9"/>
  <c r="AQ113" i="9"/>
  <c r="BC106" i="9"/>
  <c r="AP89" i="9"/>
  <c r="AI104" i="9"/>
  <c r="BR99" i="9"/>
  <c r="BB82" i="9"/>
  <c r="BY91" i="9"/>
  <c r="AT110" i="9"/>
  <c r="AR60" i="9"/>
  <c r="AZ108" i="9"/>
  <c r="AN52" i="9"/>
  <c r="CN71" i="9"/>
  <c r="BZ71" i="9"/>
  <c r="BN59" i="9"/>
  <c r="AN96" i="9"/>
  <c r="AV80" i="9"/>
  <c r="AZ88" i="9"/>
  <c r="BJ106" i="9"/>
  <c r="AE106" i="9"/>
  <c r="S87" i="9"/>
  <c r="AP103" i="9"/>
  <c r="AE99" i="9"/>
  <c r="AD82" i="9"/>
  <c r="P96" i="9"/>
  <c r="BS107" i="9"/>
  <c r="AF105" i="9"/>
  <c r="CR87" i="9"/>
  <c r="AU103" i="9"/>
  <c r="BD112" i="9"/>
  <c r="BG87" i="9"/>
  <c r="M102" i="9"/>
  <c r="AP104" i="9"/>
  <c r="AM105" i="9"/>
  <c r="X88" i="9"/>
  <c r="BN103" i="9"/>
  <c r="BF98" i="9"/>
  <c r="X82" i="9"/>
  <c r="S96" i="9"/>
  <c r="V105" i="9"/>
  <c r="CK54" i="9"/>
  <c r="CN54" i="9"/>
  <c r="BU110" i="9"/>
  <c r="CJ66" i="9"/>
  <c r="CB110" i="9"/>
  <c r="AB66" i="9"/>
  <c r="AM111" i="9"/>
  <c r="BZ59" i="9"/>
  <c r="BG77" i="9"/>
  <c r="Z91" i="9"/>
  <c r="CM107" i="9"/>
  <c r="AH113" i="9"/>
  <c r="CH87" i="9"/>
  <c r="Q101" i="9"/>
  <c r="BJ108" i="9"/>
  <c r="AB80" i="9"/>
  <c r="AE94" i="9"/>
  <c r="BR107" i="9"/>
  <c r="O112" i="9"/>
  <c r="AF80" i="9"/>
  <c r="BG95" i="9"/>
  <c r="AV110" i="9"/>
  <c r="BF104" i="9"/>
  <c r="AW87" i="9"/>
  <c r="CK103" i="9"/>
  <c r="CP98" i="9"/>
  <c r="L80" i="9"/>
  <c r="BU95" i="9"/>
  <c r="R108" i="9"/>
  <c r="Q105" i="9"/>
  <c r="BG88" i="9"/>
  <c r="AI50" i="9"/>
  <c r="CO73" i="9"/>
  <c r="BI108" i="9"/>
  <c r="BU55" i="9"/>
  <c r="BJ113" i="9"/>
  <c r="BI50" i="9"/>
  <c r="BP73" i="9"/>
  <c r="BE111" i="9"/>
  <c r="S54" i="9"/>
  <c r="AK82" i="9"/>
  <c r="AV97" i="9"/>
  <c r="AU106" i="9"/>
  <c r="CJ113" i="9"/>
  <c r="CJ92" i="9"/>
  <c r="BF106" i="9"/>
  <c r="CR83" i="9"/>
  <c r="CD85" i="9"/>
  <c r="M99" i="9"/>
  <c r="AI81" i="9"/>
  <c r="BV103" i="9"/>
  <c r="CO91" i="9"/>
  <c r="CF106" i="9"/>
  <c r="AE108" i="9"/>
  <c r="AH84" i="9"/>
  <c r="AU98" i="9"/>
  <c r="AP83" i="9"/>
  <c r="BF113" i="9"/>
  <c r="AJ85" i="9"/>
  <c r="S100" i="9"/>
  <c r="AU109" i="9"/>
  <c r="CG79" i="9"/>
  <c r="BS93" i="9"/>
  <c r="BB100" i="9"/>
  <c r="AA62" i="9"/>
  <c r="Q61" i="9"/>
  <c r="CB56" i="9"/>
  <c r="AQ55" i="9"/>
  <c r="BW50" i="9"/>
  <c r="BK67" i="9"/>
  <c r="CB109" i="9"/>
  <c r="CJ111" i="9"/>
  <c r="W90" i="9"/>
  <c r="AC104" i="9"/>
  <c r="AS97" i="9"/>
  <c r="V90" i="9"/>
  <c r="AQ103" i="9"/>
  <c r="AP87" i="9"/>
  <c r="CD108" i="9"/>
  <c r="BX98" i="9"/>
  <c r="AS81" i="9"/>
  <c r="BJ92" i="9"/>
  <c r="BN89" i="9"/>
  <c r="Z103" i="9"/>
  <c r="V87" i="9"/>
  <c r="CD110" i="9"/>
  <c r="CU103" i="9"/>
  <c r="BG86" i="9"/>
  <c r="BE101" i="9"/>
  <c r="BE96" i="9"/>
  <c r="AT79" i="9"/>
  <c r="BB94" i="9"/>
  <c r="CJ109" i="9"/>
  <c r="CU104" i="9"/>
  <c r="BT86" i="9"/>
  <c r="CD99" i="9"/>
  <c r="AA50" i="9"/>
  <c r="CN69" i="9"/>
  <c r="U113" i="9"/>
  <c r="AY69" i="9"/>
  <c r="CG67" i="9"/>
  <c r="BE51" i="9"/>
  <c r="AV74" i="9"/>
  <c r="AV109" i="9"/>
  <c r="BO113" i="9"/>
  <c r="AF89" i="9"/>
  <c r="BL103" i="9"/>
  <c r="BL111" i="9"/>
  <c r="AY89" i="9"/>
  <c r="AV102" i="9"/>
  <c r="BF87" i="9"/>
  <c r="BY108" i="9"/>
  <c r="BM97" i="9"/>
  <c r="CM80" i="9"/>
  <c r="BL91" i="9"/>
  <c r="AP88" i="9"/>
  <c r="BY102" i="9"/>
  <c r="CP86" i="9"/>
  <c r="X111" i="9"/>
  <c r="CA102" i="9"/>
  <c r="AK85" i="9"/>
  <c r="L100" i="9"/>
  <c r="AX96" i="9"/>
  <c r="T78" i="9"/>
  <c r="AJ93" i="9"/>
  <c r="AP110" i="9"/>
  <c r="CF96" i="9"/>
  <c r="L105" i="9"/>
  <c r="BE93" i="9"/>
  <c r="BE58" i="9"/>
  <c r="AC75" i="9"/>
  <c r="BE112" i="9"/>
  <c r="P51" i="9"/>
  <c r="U74" i="9"/>
  <c r="CS51" i="9"/>
  <c r="AE75" i="9"/>
  <c r="BC105" i="9"/>
  <c r="AK69" i="9"/>
  <c r="AX86" i="9"/>
  <c r="AF101" i="9"/>
  <c r="BB85" i="9"/>
  <c r="AA111" i="9"/>
  <c r="AY102" i="9"/>
  <c r="BW78" i="9"/>
  <c r="BX96" i="9"/>
  <c r="N83" i="9"/>
  <c r="AY97" i="9"/>
  <c r="BX79" i="9"/>
  <c r="BI109" i="9"/>
  <c r="BO89" i="9"/>
  <c r="BY104" i="9"/>
  <c r="AO95" i="9"/>
  <c r="AD87" i="9"/>
  <c r="AP102" i="9"/>
  <c r="BU86" i="9"/>
  <c r="BQ109" i="9"/>
  <c r="AL96" i="9"/>
  <c r="BU78" i="9"/>
  <c r="CS92" i="9"/>
  <c r="P89" i="9"/>
  <c r="BK102" i="9"/>
  <c r="CO86" i="9"/>
  <c r="BQ112" i="9"/>
  <c r="BV58" i="9"/>
  <c r="CI109" i="9"/>
  <c r="BO70" i="9"/>
  <c r="AI63" i="9"/>
  <c r="BO104" i="9"/>
  <c r="AI51" i="9"/>
  <c r="AW69" i="9"/>
  <c r="P50" i="9"/>
  <c r="AE57" i="9"/>
  <c r="AK91" i="9"/>
  <c r="AP106" i="9"/>
  <c r="CH90" i="9"/>
  <c r="AC113" i="9"/>
  <c r="BG107" i="9"/>
  <c r="AI89" i="9"/>
  <c r="CI104" i="9"/>
  <c r="BT100" i="9"/>
  <c r="R83" i="9"/>
  <c r="BD98" i="9"/>
  <c r="BG113" i="9"/>
  <c r="Y106" i="9"/>
  <c r="CM89" i="9"/>
  <c r="CA104" i="9"/>
  <c r="BW99" i="9"/>
  <c r="CN82" i="9"/>
  <c r="AS98" i="9"/>
  <c r="Y112" i="9"/>
  <c r="CV101" i="9"/>
  <c r="Y83" i="9"/>
  <c r="BO99" i="9"/>
  <c r="BY94" i="9"/>
  <c r="N77" i="9"/>
  <c r="AZ91" i="9"/>
  <c r="U111" i="9"/>
  <c r="CL65" i="9"/>
  <c r="CV70" i="9"/>
  <c r="U65" i="9"/>
  <c r="CL63" i="9"/>
  <c r="AD50" i="9"/>
  <c r="BU70" i="9"/>
  <c r="AP113" i="9"/>
  <c r="BI65" i="9"/>
  <c r="X58" i="9"/>
  <c r="CK73" i="9"/>
  <c r="BI113" i="9"/>
  <c r="BH74" i="9"/>
  <c r="CU50" i="9"/>
  <c r="CD59" i="9"/>
  <c r="U106" i="9"/>
  <c r="BW63" i="9"/>
  <c r="AY51" i="9"/>
  <c r="BK108" i="9"/>
  <c r="AO56" i="9"/>
  <c r="N53" i="9"/>
  <c r="CE53" i="9"/>
  <c r="CA51" i="9"/>
  <c r="AH99" i="9"/>
  <c r="M85" i="9"/>
  <c r="BV56" i="9"/>
  <c r="M51" i="9"/>
  <c r="BA70" i="9"/>
  <c r="N92" i="9"/>
  <c r="V83" i="9"/>
  <c r="BV63" i="9"/>
  <c r="AH54" i="9"/>
  <c r="CF103" i="9"/>
  <c r="BP89" i="9"/>
  <c r="V51" i="9"/>
  <c r="AK74" i="9"/>
  <c r="V79" i="9"/>
  <c r="BB97" i="9"/>
  <c r="BH83" i="9"/>
  <c r="BH64" i="9"/>
  <c r="CJ57" i="9"/>
  <c r="BX53" i="9"/>
  <c r="X50" i="9"/>
  <c r="V74" i="9"/>
  <c r="AX50" i="9"/>
  <c r="BO59" i="9"/>
  <c r="BE113" i="9"/>
  <c r="AE70" i="9"/>
  <c r="BT64" i="9"/>
  <c r="AE58" i="9"/>
  <c r="S75" i="9"/>
  <c r="BE72" i="9"/>
  <c r="CR71" i="9"/>
  <c r="BN69" i="9"/>
  <c r="CM86" i="9"/>
  <c r="BC103" i="9"/>
  <c r="CF51" i="9"/>
  <c r="AR69" i="9"/>
  <c r="BA57" i="9"/>
  <c r="P105" i="9"/>
  <c r="BL90" i="9"/>
  <c r="AZ76" i="9"/>
  <c r="AP63" i="9"/>
  <c r="AA55" i="9"/>
  <c r="CD104" i="9"/>
  <c r="AE90" i="9"/>
  <c r="AA71" i="9"/>
  <c r="CR69" i="9"/>
  <c r="AQ61" i="9"/>
  <c r="CA79" i="9"/>
  <c r="S97" i="9"/>
  <c r="CI72" i="9"/>
  <c r="M70" i="9"/>
  <c r="AM62" i="9"/>
  <c r="BO86" i="9"/>
  <c r="AD112" i="9"/>
  <c r="CD74" i="9"/>
  <c r="AJ111" i="9"/>
  <c r="W66" i="9"/>
  <c r="AI66" i="9"/>
  <c r="M53" i="9"/>
  <c r="CQ53" i="9"/>
  <c r="BZ108" i="9"/>
  <c r="U69" i="9"/>
  <c r="U55" i="9"/>
  <c r="BH54" i="9"/>
  <c r="AI52" i="9"/>
  <c r="CA100" i="9"/>
  <c r="AG86" i="9"/>
  <c r="CJ58" i="9"/>
  <c r="AE52" i="9"/>
  <c r="CN51" i="9"/>
  <c r="BG99" i="9"/>
  <c r="CK91" i="9"/>
  <c r="CG71" i="9"/>
  <c r="CS69" i="9"/>
  <c r="AF69" i="9"/>
  <c r="AU86" i="9"/>
  <c r="CJ103" i="9"/>
  <c r="T59" i="9"/>
  <c r="AB51" i="9"/>
  <c r="Q74" i="9"/>
  <c r="BP92" i="9"/>
  <c r="V78" i="9"/>
  <c r="BC60" i="9"/>
  <c r="BD58" i="9"/>
  <c r="AH111" i="9"/>
  <c r="AZ69" i="9"/>
  <c r="CF63" i="9"/>
  <c r="V55" i="9"/>
  <c r="BR55" i="9"/>
  <c r="CI108" i="9"/>
  <c r="BT66" i="9"/>
  <c r="P112" i="9"/>
  <c r="BA58" i="9"/>
  <c r="AP75" i="9"/>
  <c r="S67" i="9"/>
  <c r="AN66" i="9"/>
  <c r="CR89" i="9"/>
  <c r="AT92" i="9"/>
  <c r="AP71" i="9"/>
  <c r="CK72" i="9"/>
  <c r="CC94" i="9"/>
  <c r="AF79" i="9"/>
  <c r="BB59" i="9"/>
  <c r="AM58" i="9"/>
  <c r="M77" i="9"/>
  <c r="AG94" i="9"/>
  <c r="CD80" i="9"/>
  <c r="CQ60" i="9"/>
  <c r="X59" i="9"/>
  <c r="CG57" i="9"/>
  <c r="CB106" i="9"/>
  <c r="BQ92" i="9"/>
  <c r="BR67" i="9"/>
  <c r="BI66" i="9"/>
  <c r="CH63" i="9"/>
  <c r="AN58" i="9"/>
  <c r="CE52" i="9"/>
  <c r="O62" i="9"/>
  <c r="CF62" i="9"/>
  <c r="BJ50" i="9"/>
  <c r="AO110" i="9"/>
  <c r="AM59" i="9"/>
  <c r="AL56" i="9"/>
  <c r="BA56" i="9"/>
  <c r="X54" i="9"/>
  <c r="BB77" i="9"/>
  <c r="BQ100" i="9"/>
  <c r="CC71" i="9"/>
  <c r="AP55" i="9"/>
  <c r="BD77" i="9"/>
  <c r="CS94" i="9"/>
  <c r="W79" i="9"/>
  <c r="AS65" i="9"/>
  <c r="CH65" i="9"/>
  <c r="BD88" i="9"/>
  <c r="AE105" i="9"/>
  <c r="BE55" i="9"/>
  <c r="BE54" i="9"/>
  <c r="BC77" i="9"/>
  <c r="V94" i="9"/>
  <c r="X80" i="9"/>
  <c r="BH56" i="9"/>
  <c r="CK55" i="9"/>
  <c r="AN67" i="9"/>
  <c r="BI53" i="9"/>
  <c r="BN53" i="9"/>
  <c r="CV51" i="9"/>
  <c r="AD67" i="9"/>
  <c r="AO111" i="9"/>
  <c r="AW73" i="9"/>
  <c r="CQ109" i="9"/>
  <c r="N54" i="9"/>
  <c r="BV57" i="9"/>
  <c r="L75" i="9"/>
  <c r="AC60" i="9"/>
  <c r="CD77" i="9"/>
  <c r="AJ94" i="9"/>
  <c r="AM54" i="9"/>
  <c r="CO56" i="9"/>
  <c r="CU78" i="9"/>
  <c r="CO94" i="9"/>
  <c r="CQ80" i="9"/>
  <c r="BN66" i="9"/>
  <c r="CA72" i="9"/>
  <c r="AS95" i="9"/>
  <c r="P81" i="9"/>
  <c r="BV62" i="9"/>
  <c r="U60" i="9"/>
  <c r="T58" i="9"/>
  <c r="BS76" i="9"/>
  <c r="AN93" i="9"/>
  <c r="CK75" i="9"/>
  <c r="BI73" i="9"/>
  <c r="BD59" i="9"/>
  <c r="AU60" i="9"/>
  <c r="BY59" i="9"/>
  <c r="BQ63" i="9"/>
  <c r="AV51" i="9"/>
  <c r="BB111" i="9"/>
  <c r="AJ74" i="9"/>
  <c r="AW74" i="9"/>
  <c r="CB73" i="9"/>
  <c r="CV71" i="9"/>
  <c r="CV64" i="9"/>
  <c r="CN56" i="9"/>
  <c r="BL79" i="9"/>
  <c r="CO96" i="9"/>
  <c r="S82" i="9"/>
  <c r="AI61" i="9"/>
  <c r="CT68" i="9"/>
  <c r="AL90" i="9"/>
  <c r="AU107" i="9"/>
  <c r="BW56" i="9"/>
  <c r="BT54" i="9"/>
  <c r="CB53" i="9"/>
  <c r="AF102" i="9"/>
  <c r="AG88" i="9"/>
  <c r="CP74" i="9"/>
  <c r="BA73" i="9"/>
  <c r="CQ71" i="9"/>
  <c r="AH89" i="9"/>
  <c r="AC106" i="9"/>
  <c r="AA51" i="9"/>
  <c r="CE74" i="9"/>
  <c r="AV72" i="9"/>
  <c r="X90" i="9"/>
  <c r="AV108" i="9"/>
  <c r="AN53" i="9"/>
  <c r="CL108" i="9"/>
  <c r="CN52" i="9"/>
  <c r="BW70" i="9"/>
  <c r="BL57" i="9"/>
  <c r="AV75" i="9"/>
  <c r="CH108" i="9"/>
  <c r="AN61" i="9"/>
  <c r="O58" i="9"/>
  <c r="BW64" i="9"/>
  <c r="BK56" i="9"/>
  <c r="CS79" i="9"/>
  <c r="CE96" i="9"/>
  <c r="P67" i="9"/>
  <c r="L67" i="9"/>
  <c r="BS68" i="9"/>
  <c r="BQ84" i="9"/>
  <c r="BF56" i="9"/>
  <c r="BZ55" i="9"/>
  <c r="AR79" i="9"/>
  <c r="P102" i="9"/>
  <c r="AJ57" i="9"/>
  <c r="CA75" i="9"/>
  <c r="AY73" i="9"/>
  <c r="BV96" i="9"/>
  <c r="CT83" i="9"/>
  <c r="BF58" i="9"/>
  <c r="AJ51" i="9"/>
  <c r="AU74" i="9"/>
  <c r="AR82" i="9"/>
  <c r="AM99" i="9"/>
  <c r="BI102" i="9"/>
  <c r="BA85" i="9"/>
  <c r="AP100" i="9"/>
  <c r="BR52" i="9"/>
  <c r="CJ55" i="9"/>
  <c r="N99" i="9"/>
  <c r="AX83" i="9"/>
  <c r="AV98" i="9"/>
  <c r="CJ72" i="9"/>
  <c r="AJ72" i="9"/>
  <c r="BP51" i="9"/>
  <c r="AD105" i="9"/>
  <c r="BZ56" i="9"/>
  <c r="CD64" i="9"/>
  <c r="BV64" i="9"/>
  <c r="CA83" i="9"/>
  <c r="CM85" i="9"/>
  <c r="S84" i="9"/>
  <c r="U75" i="9"/>
  <c r="AP57" i="9"/>
  <c r="AR77" i="9"/>
  <c r="BC69" i="9"/>
  <c r="O103" i="9"/>
  <c r="CE85" i="9"/>
  <c r="AZ100" i="9"/>
  <c r="V86" i="9"/>
  <c r="CK83" i="9"/>
  <c r="CO98" i="9"/>
  <c r="CR81" i="9"/>
  <c r="CR65" i="9"/>
  <c r="BW65" i="9"/>
  <c r="V93" i="9"/>
  <c r="BW76" i="9"/>
  <c r="CU91" i="9"/>
  <c r="CV66" i="9"/>
  <c r="AD65" i="9"/>
  <c r="L78" i="9"/>
  <c r="AH92" i="9"/>
  <c r="BD69" i="9"/>
  <c r="CV76" i="9"/>
  <c r="BP57" i="9"/>
  <c r="AX101" i="9"/>
  <c r="AM69" i="9"/>
  <c r="CR85" i="9"/>
  <c r="AM101" i="9"/>
  <c r="BJ87" i="9"/>
  <c r="BQ83" i="9"/>
  <c r="AR97" i="9"/>
  <c r="AP80" i="9"/>
  <c r="AQ58" i="9"/>
  <c r="BB58" i="9"/>
  <c r="CI86" i="9"/>
  <c r="R101" i="9"/>
  <c r="AF84" i="9"/>
  <c r="AW65" i="9"/>
  <c r="CB64" i="9"/>
  <c r="CG83" i="9"/>
  <c r="T97" i="9"/>
  <c r="BB74" i="9"/>
  <c r="BA75" i="9"/>
  <c r="AM71" i="9"/>
  <c r="BY93" i="9"/>
  <c r="AF57" i="9"/>
  <c r="CN84" i="9"/>
  <c r="CI102" i="9"/>
  <c r="CE111" i="9"/>
  <c r="BO83" i="9"/>
  <c r="BK98" i="9"/>
  <c r="BG75" i="9"/>
  <c r="CI53" i="9"/>
  <c r="BK52" i="9"/>
  <c r="CM87" i="9"/>
  <c r="CD101" i="9"/>
  <c r="AC52" i="9"/>
  <c r="BV59" i="9"/>
  <c r="AV61" i="9"/>
  <c r="CH84" i="9"/>
  <c r="Q66" i="9"/>
  <c r="BY68" i="9"/>
  <c r="AJ68" i="9"/>
  <c r="AL88" i="9"/>
  <c r="AQ89" i="9"/>
  <c r="AR105" i="9"/>
  <c r="CQ91" i="9"/>
  <c r="CN77" i="9"/>
  <c r="CN112" i="9"/>
  <c r="AC76" i="9"/>
  <c r="BK91" i="9"/>
  <c r="O69" i="9"/>
  <c r="BY76" i="9"/>
  <c r="W58" i="9"/>
  <c r="AJ86" i="9"/>
  <c r="AH101" i="9"/>
  <c r="BX51" i="9"/>
  <c r="AP58" i="9"/>
  <c r="BM61" i="9"/>
  <c r="CJ83" i="9"/>
  <c r="BI59" i="9"/>
  <c r="CQ61" i="9"/>
  <c r="CF60" i="9"/>
  <c r="CN80" i="9"/>
  <c r="BZ81" i="9"/>
  <c r="CQ94" i="9"/>
  <c r="CL85" i="9"/>
  <c r="BO101" i="9"/>
  <c r="AF99" i="9"/>
  <c r="AS83" i="9"/>
  <c r="BA66" i="9"/>
  <c r="AF63" i="9"/>
  <c r="R69" i="9"/>
  <c r="AN97" i="9"/>
  <c r="BA81" i="9"/>
  <c r="CT63" i="9"/>
  <c r="AD69" i="9"/>
  <c r="AF66" i="9"/>
  <c r="AC88" i="9"/>
  <c r="CL70" i="9"/>
  <c r="V72" i="9"/>
  <c r="BX72" i="9"/>
  <c r="BJ93" i="9"/>
  <c r="AZ95" i="9"/>
  <c r="CU88" i="9"/>
  <c r="BL104" i="9"/>
  <c r="BR90" i="9"/>
  <c r="BO80" i="9"/>
  <c r="BL94" i="9"/>
  <c r="AK78" i="9"/>
  <c r="AR56" i="9"/>
  <c r="CL56" i="9"/>
  <c r="CH83" i="9"/>
  <c r="N98" i="9"/>
  <c r="AP81" i="9"/>
  <c r="BI56" i="9"/>
  <c r="CP54" i="9"/>
  <c r="CU99" i="9"/>
  <c r="CC82" i="9"/>
  <c r="CO64" i="9"/>
  <c r="BQ65" i="9"/>
  <c r="BM79" i="9"/>
  <c r="CV89" i="9"/>
  <c r="CC51" i="9"/>
  <c r="AB89" i="9"/>
  <c r="AW105" i="9"/>
  <c r="CV91" i="9"/>
  <c r="CP79" i="9"/>
  <c r="BR93" i="9"/>
  <c r="AJ77" i="9"/>
  <c r="AM55" i="9"/>
  <c r="CG55" i="9"/>
  <c r="CB82" i="9"/>
  <c r="AP97" i="9"/>
  <c r="AC80" i="9"/>
  <c r="BI55" i="9"/>
  <c r="CU53" i="9"/>
  <c r="AF98" i="9"/>
  <c r="T81" i="9"/>
  <c r="CB63" i="9"/>
  <c r="BJ78" i="9"/>
  <c r="AH87" i="9"/>
  <c r="CG85" i="9"/>
  <c r="CT99" i="9"/>
  <c r="BF83" i="9"/>
  <c r="X112" i="9"/>
  <c r="AT101" i="9"/>
  <c r="CM82" i="9"/>
  <c r="BQ97" i="9"/>
  <c r="AA93" i="9"/>
  <c r="AI76" i="9"/>
  <c r="BP90" i="9"/>
  <c r="M113" i="9"/>
  <c r="AX100" i="9"/>
  <c r="CS82" i="9"/>
  <c r="Q97" i="9"/>
  <c r="BL98" i="9"/>
  <c r="M82" i="9"/>
  <c r="X91" i="9"/>
  <c r="CJ112" i="9"/>
  <c r="CQ100" i="9"/>
  <c r="AO83" i="9"/>
  <c r="BZ98" i="9"/>
  <c r="AR93" i="9"/>
  <c r="CA76" i="9"/>
  <c r="BC85" i="9"/>
  <c r="BO111" i="9"/>
  <c r="BW66" i="9"/>
  <c r="BL109" i="9"/>
  <c r="S59" i="9"/>
  <c r="BQ108" i="9"/>
  <c r="CG52" i="9"/>
  <c r="AI110" i="9"/>
  <c r="AZ65" i="9"/>
  <c r="CN90" i="9"/>
  <c r="AA105" i="9"/>
  <c r="BO82" i="9"/>
  <c r="BL113" i="9"/>
  <c r="AV100" i="9"/>
  <c r="AU82" i="9"/>
  <c r="AP96" i="9"/>
  <c r="CK93" i="9"/>
  <c r="AG107" i="9"/>
  <c r="BF89" i="9"/>
  <c r="AB113" i="9"/>
  <c r="AZ98" i="9"/>
  <c r="BJ81" i="9"/>
  <c r="BA96" i="9"/>
  <c r="BJ97" i="9"/>
  <c r="CH81" i="9"/>
  <c r="BB96" i="9"/>
  <c r="S113" i="9"/>
  <c r="CC99" i="9"/>
  <c r="BN82" i="9"/>
  <c r="CE97" i="9"/>
  <c r="CP92" i="9"/>
  <c r="AY106" i="9"/>
  <c r="AO90" i="9"/>
  <c r="BX108" i="9"/>
  <c r="BF61" i="9"/>
  <c r="BY60" i="9"/>
  <c r="CE50" i="9"/>
  <c r="AO72" i="9"/>
  <c r="CP111" i="9"/>
  <c r="BY72" i="9"/>
  <c r="CA112" i="9"/>
  <c r="W65" i="9"/>
  <c r="BG103" i="9"/>
  <c r="BI85" i="9"/>
  <c r="BI101" i="9"/>
  <c r="BI112" i="9"/>
  <c r="Y81" i="9"/>
  <c r="AK95" i="9"/>
  <c r="BV107" i="9"/>
  <c r="AG106" i="9"/>
  <c r="S88" i="9"/>
  <c r="V101" i="9"/>
  <c r="CV96" i="9"/>
  <c r="N104" i="9"/>
  <c r="CH89" i="9"/>
  <c r="AE109" i="9"/>
  <c r="Z98" i="9"/>
  <c r="CP81" i="9"/>
  <c r="AU96" i="9"/>
  <c r="BB92" i="9"/>
  <c r="CG105" i="9"/>
  <c r="CU89" i="9"/>
  <c r="O113" i="9"/>
  <c r="O99" i="9"/>
  <c r="BK82" i="9"/>
  <c r="BU94" i="9"/>
  <c r="AI55" i="9"/>
  <c r="BG54" i="9"/>
  <c r="CL109" i="9"/>
  <c r="CI61" i="9"/>
  <c r="AR104" i="9"/>
  <c r="AC55" i="9"/>
  <c r="AE55" i="9"/>
  <c r="L50" i="9"/>
  <c r="T60" i="9"/>
  <c r="BI76" i="9"/>
  <c r="BU90" i="9"/>
  <c r="AC100" i="9"/>
  <c r="U112" i="9"/>
  <c r="CH86" i="9"/>
  <c r="BP100" i="9"/>
  <c r="O108" i="9"/>
  <c r="U79" i="9"/>
  <c r="BV93" i="9"/>
  <c r="AM107" i="9"/>
  <c r="AE113" i="9"/>
  <c r="CT85" i="9"/>
  <c r="AV94" i="9"/>
  <c r="BZ111" i="9"/>
  <c r="CD78" i="9"/>
  <c r="BA92" i="9"/>
  <c r="BW77" i="9"/>
  <c r="CG112" i="9"/>
  <c r="CL79" i="9"/>
  <c r="N94" i="9"/>
  <c r="M108" i="9"/>
  <c r="R105" i="9"/>
  <c r="CF87" i="9"/>
  <c r="U93" i="9"/>
  <c r="CJ68" i="9"/>
  <c r="AT68" i="9"/>
  <c r="X62" i="9"/>
  <c r="BL61" i="9"/>
  <c r="BB50" i="9"/>
  <c r="CE73" i="9"/>
  <c r="CP110" i="9"/>
  <c r="BW100" i="9"/>
  <c r="BC84" i="9"/>
  <c r="Q98" i="9"/>
  <c r="CQ111" i="9"/>
  <c r="AX84" i="9"/>
  <c r="BA97" i="9"/>
  <c r="CG81" i="9"/>
  <c r="BM102" i="9"/>
  <c r="BY92" i="9"/>
  <c r="CL106" i="9"/>
  <c r="P95" i="9"/>
  <c r="AU83" i="9"/>
  <c r="BV97" i="9"/>
  <c r="AU81" i="9"/>
  <c r="CG109" i="9"/>
  <c r="CQ97" i="9"/>
  <c r="S80" i="9"/>
  <c r="AX94" i="9"/>
  <c r="AP90" i="9"/>
  <c r="CC103" i="9"/>
  <c r="AJ88" i="9"/>
  <c r="BA108" i="9"/>
  <c r="Y97" i="9"/>
  <c r="AW80" i="9"/>
  <c r="CU92" i="9"/>
  <c r="BD57" i="9"/>
  <c r="AS75" i="9"/>
  <c r="AO102" i="9"/>
  <c r="AR75" i="9"/>
  <c r="AB73" i="9"/>
  <c r="CP56" i="9"/>
  <c r="BN56" i="9"/>
  <c r="BN110" i="9"/>
  <c r="CH99" i="9"/>
  <c r="CB83" i="9"/>
  <c r="BO97" i="9"/>
  <c r="AP112" i="9"/>
  <c r="T83" i="9"/>
  <c r="CB96" i="9"/>
  <c r="CU81" i="9"/>
  <c r="AP107" i="9"/>
  <c r="BC91" i="9"/>
  <c r="AV105" i="9"/>
  <c r="AF91" i="9"/>
  <c r="AO82" i="9"/>
  <c r="AS96" i="9"/>
  <c r="M80" i="9"/>
  <c r="BF110" i="9"/>
  <c r="AG96" i="9"/>
  <c r="AW79" i="9"/>
  <c r="CU93" i="9"/>
  <c r="S89" i="9"/>
  <c r="AI103" i="9"/>
  <c r="R87" i="9"/>
  <c r="CK109" i="9"/>
  <c r="BW91" i="9"/>
  <c r="AB99" i="9"/>
  <c r="AS110" i="9"/>
  <c r="BU64" i="9"/>
  <c r="BJ51" i="9"/>
  <c r="AG113" i="9"/>
  <c r="O57" i="9"/>
  <c r="O110" i="9"/>
  <c r="AO57" i="9"/>
  <c r="BC51" i="9"/>
  <c r="CK108" i="9"/>
  <c r="AH75" i="9"/>
  <c r="CV80" i="9"/>
  <c r="CA94" i="9"/>
  <c r="CR78" i="9"/>
  <c r="AQ110" i="9"/>
  <c r="CH104" i="9"/>
  <c r="CD111" i="9"/>
  <c r="CL77" i="9"/>
  <c r="BX91" i="9"/>
  <c r="BM104" i="9"/>
  <c r="CD100" i="9"/>
  <c r="CI83" i="9"/>
  <c r="CC98" i="9"/>
  <c r="L106" i="9"/>
  <c r="AD81" i="9"/>
  <c r="M96" i="9"/>
  <c r="BN80" i="9"/>
  <c r="CB108" i="9"/>
  <c r="BA89" i="9"/>
  <c r="AM104" i="9"/>
  <c r="AC99" i="9"/>
  <c r="BT97" i="9"/>
  <c r="AJ79" i="9"/>
  <c r="CT50" i="9"/>
  <c r="BL64" i="9"/>
  <c r="CG110" i="9"/>
  <c r="O52" i="9"/>
  <c r="AH69" i="9"/>
  <c r="N50" i="9"/>
  <c r="AG57" i="9"/>
  <c r="CO75" i="9"/>
  <c r="U50" i="9"/>
  <c r="T63" i="9"/>
  <c r="CV85" i="9"/>
  <c r="CE100" i="9"/>
  <c r="AA84" i="9"/>
  <c r="BO112" i="9"/>
  <c r="AD101" i="9"/>
  <c r="CN83" i="9"/>
  <c r="AG98" i="9"/>
  <c r="AL94" i="9"/>
  <c r="CB77" i="9"/>
  <c r="BQ91" i="9"/>
  <c r="BS112" i="9"/>
  <c r="AW100" i="9"/>
  <c r="P83" i="9"/>
  <c r="V98" i="9"/>
  <c r="CM92" i="9"/>
  <c r="CQ76" i="9"/>
  <c r="Z92" i="9"/>
  <c r="BM111" i="9"/>
  <c r="CE95" i="9"/>
  <c r="BX77" i="9"/>
  <c r="BD91" i="9"/>
  <c r="R88" i="9"/>
  <c r="AX85" i="9"/>
  <c r="Y111" i="9"/>
  <c r="CJ71" i="9"/>
  <c r="AX52" i="9"/>
  <c r="CP71" i="9"/>
  <c r="M69" i="9"/>
  <c r="R53" i="9"/>
  <c r="BC52" i="9"/>
  <c r="AJ107" i="9"/>
  <c r="CE71" i="9"/>
  <c r="BR64" i="9"/>
  <c r="CS53" i="9"/>
  <c r="AF55" i="9"/>
  <c r="BW55" i="9"/>
  <c r="Y50" i="9"/>
  <c r="AQ65" i="9"/>
  <c r="BC108" i="9"/>
  <c r="N69" i="9"/>
  <c r="CL57" i="9"/>
  <c r="AY109" i="9"/>
  <c r="BQ62" i="9"/>
  <c r="AN59" i="9"/>
  <c r="CM59" i="9"/>
  <c r="AE56" i="9"/>
  <c r="AK105" i="9"/>
  <c r="AA90" i="9"/>
  <c r="N62" i="9"/>
  <c r="BZ57" i="9"/>
  <c r="BU76" i="9"/>
  <c r="AJ98" i="9"/>
  <c r="Y89" i="9"/>
  <c r="BO69" i="9"/>
  <c r="CC62" i="9"/>
  <c r="AT61" i="9"/>
  <c r="AU79" i="9"/>
  <c r="AF96" i="9"/>
  <c r="AR57" i="9"/>
  <c r="CA56" i="9"/>
  <c r="BJ85" i="9"/>
  <c r="CM103" i="9"/>
  <c r="AU89" i="9"/>
  <c r="AT70" i="9"/>
  <c r="X63" i="9"/>
  <c r="CM61" i="9"/>
  <c r="AP56" i="9"/>
  <c r="CR56" i="9"/>
  <c r="BK50" i="9"/>
  <c r="AA65" i="9"/>
  <c r="CN107" i="9"/>
  <c r="AK52" i="9"/>
  <c r="AX70" i="9"/>
  <c r="CE56" i="9"/>
  <c r="BD54" i="9"/>
  <c r="BJ53" i="9"/>
  <c r="BH75" i="9"/>
  <c r="AG93" i="9"/>
  <c r="N78" i="9"/>
  <c r="AB57" i="9"/>
  <c r="V76" i="9"/>
  <c r="AA63" i="9"/>
  <c r="R80" i="9"/>
  <c r="CN96" i="9"/>
  <c r="CD51" i="9"/>
  <c r="CC67" i="9"/>
  <c r="AX62" i="9"/>
  <c r="AO80" i="9"/>
  <c r="BE97" i="9"/>
  <c r="BA52" i="9"/>
  <c r="AY75" i="9"/>
  <c r="BC68" i="9"/>
  <c r="AN86" i="9"/>
  <c r="CE103" i="9"/>
  <c r="BY53" i="9"/>
  <c r="BD76" i="9"/>
  <c r="AZ67" i="9"/>
  <c r="AL92" i="9"/>
  <c r="AN111" i="9"/>
  <c r="AH56" i="9"/>
  <c r="T112" i="9"/>
  <c r="BP72" i="9"/>
  <c r="BD72" i="9"/>
  <c r="BQ59" i="9"/>
  <c r="Z59" i="9"/>
  <c r="AZ52" i="9"/>
  <c r="BB75" i="9"/>
  <c r="CN61" i="9"/>
  <c r="M60" i="9"/>
  <c r="CF58" i="9"/>
  <c r="AJ106" i="9"/>
  <c r="BH92" i="9"/>
  <c r="AH64" i="9"/>
  <c r="CU58" i="9"/>
  <c r="AN57" i="9"/>
  <c r="CL105" i="9"/>
  <c r="L97" i="9"/>
  <c r="L52" i="9"/>
  <c r="CF75" i="9"/>
  <c r="CS75" i="9"/>
  <c r="AN92" i="9"/>
  <c r="CG78" i="9"/>
  <c r="AY65" i="9"/>
  <c r="BR57" i="9"/>
  <c r="CU80" i="9"/>
  <c r="AL98" i="9"/>
  <c r="AY84" i="9"/>
  <c r="P66" i="9"/>
  <c r="AV64" i="9"/>
  <c r="AX111" i="9"/>
  <c r="X75" i="9"/>
  <c r="AC109" i="9"/>
  <c r="AH61" i="9"/>
  <c r="BR61" i="9"/>
  <c r="BS50" i="9"/>
  <c r="CR72" i="9"/>
  <c r="R113" i="9"/>
  <c r="AX64" i="9"/>
  <c r="CI67" i="9"/>
  <c r="CL74" i="9"/>
  <c r="BW72" i="9"/>
  <c r="BB95" i="9"/>
  <c r="BH81" i="9"/>
  <c r="BV53" i="9"/>
  <c r="Z53" i="9"/>
  <c r="Y52" i="9"/>
  <c r="CV100" i="9"/>
  <c r="AP85" i="9"/>
  <c r="Z66" i="9"/>
  <c r="CJ64" i="9"/>
  <c r="BO51" i="9"/>
  <c r="BT99" i="9"/>
  <c r="Y85" i="9"/>
  <c r="BZ66" i="9"/>
  <c r="CD65" i="9"/>
  <c r="BZ63" i="9"/>
  <c r="AK81" i="9"/>
  <c r="BB98" i="9"/>
  <c r="CN73" i="9"/>
  <c r="CP72" i="9"/>
  <c r="BX71" i="9"/>
  <c r="BY64" i="9"/>
  <c r="BK58" i="9"/>
  <c r="BV68" i="9"/>
  <c r="CG68" i="9"/>
  <c r="CK50" i="9"/>
  <c r="BJ66" i="9"/>
  <c r="BK111" i="9"/>
  <c r="BL65" i="9"/>
  <c r="AN62" i="9"/>
  <c r="CP62" i="9"/>
  <c r="BR60" i="9"/>
  <c r="BQ82" i="9"/>
  <c r="BI105" i="9"/>
  <c r="AB59" i="9"/>
  <c r="AO61" i="9"/>
  <c r="BZ83" i="9"/>
  <c r="AR99" i="9"/>
  <c r="CU85" i="9"/>
  <c r="AT71" i="9"/>
  <c r="P71" i="9"/>
  <c r="AC94" i="9"/>
  <c r="CR80" i="9"/>
  <c r="N61" i="9"/>
  <c r="BO60" i="9"/>
  <c r="BN100" i="9"/>
  <c r="BF86" i="9"/>
  <c r="W62" i="9"/>
  <c r="AJ61" i="9"/>
  <c r="BE56" i="9"/>
  <c r="CQ59" i="9"/>
  <c r="BH59" i="9"/>
  <c r="BF57" i="9"/>
  <c r="BG74" i="9"/>
  <c r="R112" i="9"/>
  <c r="CU55" i="9"/>
  <c r="BE110" i="9"/>
  <c r="AI60" i="9"/>
  <c r="AD63" i="9"/>
  <c r="CM57" i="9"/>
  <c r="AY66" i="9"/>
  <c r="CV83" i="9"/>
  <c r="AJ100" i="9"/>
  <c r="CG60" i="9"/>
  <c r="CB62" i="9"/>
  <c r="AO84" i="9"/>
  <c r="V100" i="9"/>
  <c r="R86" i="9"/>
  <c r="BS72" i="9"/>
  <c r="AU52" i="9"/>
  <c r="AQ101" i="9"/>
  <c r="BV87" i="9"/>
  <c r="CA68" i="9"/>
  <c r="CN66" i="9"/>
  <c r="BN64" i="9"/>
  <c r="U83" i="9"/>
  <c r="BK100" i="9"/>
  <c r="AB56" i="9"/>
  <c r="W55" i="9"/>
  <c r="AH65" i="9"/>
  <c r="AX65" i="9"/>
  <c r="AU112" i="9"/>
  <c r="AE69" i="9"/>
  <c r="CD57" i="9"/>
  <c r="V112" i="9"/>
  <c r="P56" i="9"/>
  <c r="P108" i="9"/>
  <c r="CE54" i="9"/>
  <c r="CH51" i="9"/>
  <c r="CH70" i="9"/>
  <c r="BH62" i="9"/>
  <c r="T85" i="9"/>
  <c r="AW102" i="9"/>
  <c r="O88" i="9"/>
  <c r="AH68" i="9"/>
  <c r="N74" i="9"/>
  <c r="AC96" i="9"/>
  <c r="AF82" i="9"/>
  <c r="Q62" i="9"/>
  <c r="P60" i="9"/>
  <c r="AJ59" i="9"/>
  <c r="O78" i="9"/>
  <c r="AP94" i="9"/>
  <c r="AK56" i="9"/>
  <c r="AW54" i="9"/>
  <c r="Y77" i="9"/>
  <c r="N95" i="9"/>
  <c r="Q81" i="9"/>
  <c r="BQ57" i="9"/>
  <c r="AB55" i="9"/>
  <c r="CK78" i="9"/>
  <c r="CQ96" i="9"/>
  <c r="BT106" i="9"/>
  <c r="AL59" i="9"/>
  <c r="AJ109" i="9"/>
  <c r="AA58" i="9"/>
  <c r="CB52" i="9"/>
  <c r="CM63" i="9"/>
  <c r="CT51" i="9"/>
  <c r="BH109" i="9"/>
  <c r="AQ68" i="9"/>
  <c r="CC65" i="9"/>
  <c r="CF70" i="9"/>
  <c r="AL62" i="9"/>
  <c r="AO85" i="9"/>
  <c r="CT102" i="9"/>
  <c r="Z74" i="9"/>
  <c r="AG74" i="9"/>
  <c r="R73" i="9"/>
  <c r="BB90" i="9"/>
  <c r="CE106" i="9"/>
  <c r="AD62" i="9"/>
  <c r="BS62" i="9"/>
  <c r="O85" i="9"/>
  <c r="AF77" i="9"/>
  <c r="BL63" i="9"/>
  <c r="AI56" i="9"/>
  <c r="V54" i="9"/>
  <c r="AR103" i="9"/>
  <c r="AB88" i="9"/>
  <c r="CM64" i="9"/>
  <c r="BO57" i="9"/>
  <c r="BC96" i="9"/>
  <c r="CV88" i="9"/>
  <c r="BD105" i="9"/>
  <c r="BL108" i="9"/>
  <c r="CN79" i="9"/>
  <c r="BI94" i="9"/>
  <c r="BQ72" i="9"/>
  <c r="AH72" i="9"/>
  <c r="CU77" i="9"/>
  <c r="AZ92" i="9"/>
  <c r="Y68" i="9"/>
  <c r="S66" i="9"/>
  <c r="BH98" i="9"/>
  <c r="N58" i="9"/>
  <c r="CA78" i="9"/>
  <c r="AB52" i="9"/>
  <c r="AG70" i="9"/>
  <c r="AC91" i="9"/>
  <c r="BY106" i="9"/>
  <c r="BT92" i="9"/>
  <c r="BI77" i="9"/>
  <c r="AU92" i="9"/>
  <c r="AU75" i="9"/>
  <c r="V59" i="9"/>
  <c r="AI59" i="9"/>
  <c r="AY87" i="9"/>
  <c r="BN101" i="9"/>
  <c r="BE85" i="9"/>
  <c r="CO60" i="9"/>
  <c r="BL58" i="9"/>
  <c r="P103" i="9"/>
  <c r="AE86" i="9"/>
  <c r="CL62" i="9"/>
  <c r="CH69" i="9"/>
  <c r="CS83" i="9"/>
  <c r="AQ94" i="9"/>
  <c r="CB58" i="9"/>
  <c r="AB91" i="9"/>
  <c r="BZ76" i="9"/>
  <c r="AW93" i="9"/>
  <c r="AY76" i="9"/>
  <c r="AD91" i="9"/>
  <c r="R74" i="9"/>
  <c r="O53" i="9"/>
  <c r="CM53" i="9"/>
  <c r="U80" i="9"/>
  <c r="AM95" i="9"/>
  <c r="M78" i="9"/>
  <c r="BW59" i="9"/>
  <c r="CK58" i="9"/>
  <c r="AZ77" i="9"/>
  <c r="AR91" i="9"/>
  <c r="CE67" i="9"/>
  <c r="CA67" i="9"/>
  <c r="CE82" i="9"/>
  <c r="R84" i="9"/>
  <c r="AX98" i="9"/>
  <c r="BJ90" i="9"/>
  <c r="W107" i="9"/>
  <c r="AX113" i="9"/>
  <c r="AQ77" i="9"/>
  <c r="CA92" i="9"/>
  <c r="P70" i="9"/>
  <c r="CK70" i="9"/>
  <c r="BX97" i="9"/>
  <c r="AG81" i="9"/>
  <c r="CA95" i="9"/>
  <c r="W76" i="9"/>
  <c r="AC53" i="9"/>
  <c r="BN55" i="9"/>
  <c r="AE78" i="9"/>
  <c r="AQ60" i="9"/>
  <c r="CA61" i="9"/>
  <c r="CE61" i="9"/>
  <c r="BY81" i="9"/>
  <c r="CO82" i="9"/>
  <c r="CB80" i="9"/>
  <c r="BZ96" i="9"/>
  <c r="BL83" i="9"/>
  <c r="AO87" i="9"/>
  <c r="AS102" i="9"/>
  <c r="V85" i="9"/>
  <c r="L63" i="9"/>
  <c r="V69" i="9"/>
  <c r="R51" i="9"/>
  <c r="BC80" i="9"/>
  <c r="X95" i="9"/>
  <c r="Q75" i="9"/>
  <c r="N52" i="9"/>
  <c r="BX55" i="9"/>
  <c r="CH77" i="9"/>
  <c r="CR53" i="9"/>
  <c r="BJ55" i="9"/>
  <c r="AX54" i="9"/>
  <c r="AS106" i="9"/>
  <c r="AP73" i="9"/>
  <c r="X100" i="9"/>
  <c r="AS91" i="9"/>
  <c r="BU108" i="9"/>
  <c r="P93" i="9"/>
  <c r="BE77" i="9"/>
  <c r="W60" i="9"/>
  <c r="CN57" i="9"/>
  <c r="P63" i="9"/>
  <c r="M91" i="9"/>
  <c r="AF106" i="9"/>
  <c r="BY56" i="9"/>
  <c r="CD63" i="9"/>
  <c r="CC60" i="9"/>
  <c r="BP65" i="9"/>
  <c r="CE66" i="9"/>
  <c r="AP66" i="9"/>
  <c r="BC86" i="9"/>
  <c r="BI88" i="9"/>
  <c r="BT94" i="9"/>
  <c r="T79" i="9"/>
  <c r="BK96" i="9"/>
  <c r="BB105" i="9"/>
  <c r="BU88" i="9"/>
  <c r="BF71" i="9"/>
  <c r="L74" i="9"/>
  <c r="CU74" i="9"/>
  <c r="CP77" i="9"/>
  <c r="BL92" i="9"/>
  <c r="BE75" i="9"/>
  <c r="CF74" i="9"/>
  <c r="AS71" i="9"/>
  <c r="CJ93" i="9"/>
  <c r="AR76" i="9"/>
  <c r="AL58" i="9"/>
  <c r="AU59" i="9"/>
  <c r="CN104" i="9"/>
  <c r="BD81" i="9"/>
  <c r="BA94" i="9"/>
  <c r="AP95" i="9"/>
  <c r="BZ80" i="9"/>
  <c r="AK97" i="9"/>
  <c r="AN104" i="9"/>
  <c r="AY88" i="9"/>
  <c r="S71" i="9"/>
  <c r="AS73" i="9"/>
  <c r="U73" i="9"/>
  <c r="S76" i="9"/>
  <c r="R91" i="9"/>
  <c r="BV74" i="9"/>
  <c r="CT73" i="9"/>
  <c r="AM70" i="9"/>
  <c r="BP93" i="9"/>
  <c r="BI75" i="9"/>
  <c r="BH58" i="9"/>
  <c r="BI58" i="9"/>
  <c r="S104" i="9"/>
  <c r="BH79" i="9"/>
  <c r="AS93" i="9"/>
  <c r="L77" i="9"/>
  <c r="BC111" i="9"/>
  <c r="CQ95" i="9"/>
  <c r="AE76" i="9"/>
  <c r="T90" i="9"/>
  <c r="AZ87" i="9"/>
  <c r="BH101" i="9"/>
  <c r="N84" i="9"/>
  <c r="CS111" i="9"/>
  <c r="BQ93" i="9"/>
  <c r="O76" i="9"/>
  <c r="AW89" i="9"/>
  <c r="BW92" i="9"/>
  <c r="N107" i="9"/>
  <c r="BP85" i="9"/>
  <c r="AE111" i="9"/>
  <c r="BM94" i="9"/>
  <c r="AN77" i="9"/>
  <c r="CL90" i="9"/>
  <c r="AB87" i="9"/>
  <c r="AJ101" i="9"/>
  <c r="AM78" i="9"/>
  <c r="BR50" i="9"/>
  <c r="Z72" i="9"/>
  <c r="BK110" i="9"/>
  <c r="BO65" i="9"/>
  <c r="BM109" i="9"/>
  <c r="AR58" i="9"/>
  <c r="CC111" i="9"/>
  <c r="BO71" i="9"/>
  <c r="AL84" i="9"/>
  <c r="BD99" i="9"/>
  <c r="AL76" i="9"/>
  <c r="CL112" i="9"/>
  <c r="AU94" i="9"/>
  <c r="BN107" i="9"/>
  <c r="CF89" i="9"/>
  <c r="BP87" i="9"/>
  <c r="BX101" i="9"/>
  <c r="AM83" i="9"/>
  <c r="CQ112" i="9"/>
  <c r="AD92" i="9"/>
  <c r="AN107" i="9"/>
  <c r="AI88" i="9"/>
  <c r="BZ91" i="9"/>
  <c r="R106" i="9"/>
  <c r="AC90" i="9"/>
  <c r="AA112" i="9"/>
  <c r="AL93" i="9"/>
  <c r="AK108" i="9"/>
  <c r="AM89" i="9"/>
  <c r="P86" i="9"/>
  <c r="AE100" i="9"/>
  <c r="AB84" i="9"/>
  <c r="BG109" i="9"/>
  <c r="L68" i="9"/>
  <c r="L66" i="9"/>
  <c r="CB55" i="9"/>
  <c r="X53" i="9"/>
  <c r="BP54" i="9"/>
  <c r="P54" i="9"/>
  <c r="BC50" i="9"/>
  <c r="AL71" i="9"/>
  <c r="AA97" i="9"/>
  <c r="CV79" i="9"/>
  <c r="BK94" i="9"/>
  <c r="BC97" i="9"/>
  <c r="CV104" i="9"/>
  <c r="BH89" i="9"/>
  <c r="BA113" i="9"/>
  <c r="CF99" i="9"/>
  <c r="CI82" i="9"/>
  <c r="AH94" i="9"/>
  <c r="BH84" i="9"/>
  <c r="AP98" i="9"/>
  <c r="AZ83" i="9"/>
  <c r="BH108" i="9"/>
  <c r="BD92" i="9"/>
  <c r="T107" i="9"/>
  <c r="BX88" i="9"/>
  <c r="CN86" i="9"/>
  <c r="AA99" i="9"/>
  <c r="BA83" i="9"/>
  <c r="CR112" i="9"/>
  <c r="T93" i="9"/>
  <c r="BF107" i="9"/>
  <c r="BO79" i="9"/>
  <c r="AR61" i="9"/>
  <c r="AS60" i="9"/>
  <c r="CP50" i="9"/>
  <c r="BX68" i="9"/>
  <c r="BO108" i="9"/>
  <c r="AM61" i="9"/>
  <c r="BY61" i="9"/>
  <c r="CG50" i="9"/>
  <c r="U66" i="9"/>
  <c r="L102" i="9"/>
  <c r="AG85" i="9"/>
  <c r="N93" i="9"/>
  <c r="CA97" i="9"/>
  <c r="CL80" i="9"/>
  <c r="O94" i="9"/>
  <c r="CE108" i="9"/>
  <c r="BU105" i="9"/>
  <c r="O87" i="9"/>
  <c r="AR100" i="9"/>
  <c r="BQ96" i="9"/>
  <c r="CM79" i="9"/>
  <c r="AT88" i="9"/>
  <c r="AH110" i="9"/>
  <c r="BN86" i="9"/>
  <c r="AR102" i="9"/>
  <c r="AD97" i="9"/>
  <c r="BX104" i="9"/>
  <c r="AS88" i="9"/>
  <c r="AQ107" i="9"/>
  <c r="AE98" i="9"/>
  <c r="AH81" i="9"/>
  <c r="BC104" i="9"/>
  <c r="CC74" i="9"/>
  <c r="BB73" i="9"/>
  <c r="AI67" i="9"/>
  <c r="P72" i="9"/>
  <c r="L56" i="9"/>
  <c r="CL55" i="9"/>
  <c r="W110" i="9"/>
  <c r="CR94" i="9"/>
  <c r="AE77" i="9"/>
  <c r="AC92" i="9"/>
  <c r="BA111" i="9"/>
  <c r="AO78" i="9"/>
  <c r="CJ91" i="9"/>
  <c r="CO107" i="9"/>
  <c r="BB113" i="9"/>
  <c r="AB86" i="9"/>
  <c r="Z100" i="9"/>
  <c r="BG110" i="9"/>
  <c r="AS77" i="9"/>
  <c r="BR91" i="9"/>
  <c r="BW107" i="9"/>
  <c r="W108" i="9"/>
  <c r="AH91" i="9"/>
  <c r="CM106" i="9"/>
  <c r="BO81" i="9"/>
  <c r="CQ84" i="9"/>
  <c r="CF97" i="9"/>
  <c r="CH82" i="9"/>
  <c r="BA105" i="9"/>
  <c r="CA91" i="9"/>
  <c r="BP106" i="9"/>
  <c r="CR98" i="9"/>
  <c r="CQ63" i="9"/>
  <c r="BX56" i="9"/>
  <c r="AC108" i="9"/>
  <c r="O56" i="9"/>
  <c r="N111" i="9"/>
  <c r="CO62" i="9"/>
  <c r="CE62" i="9"/>
  <c r="AG56" i="9"/>
  <c r="AV93" i="9"/>
  <c r="CE77" i="9"/>
  <c r="AY91" i="9"/>
  <c r="CU111" i="9"/>
  <c r="CV77" i="9"/>
  <c r="CJ90" i="9"/>
  <c r="AQ106" i="9"/>
  <c r="CQ113" i="9"/>
  <c r="Z85" i="9"/>
  <c r="BF99" i="9"/>
  <c r="N112" i="9"/>
  <c r="L76" i="9"/>
  <c r="BT90" i="9"/>
  <c r="T106" i="9"/>
  <c r="AD109" i="9"/>
  <c r="CG90" i="9"/>
  <c r="CN105" i="9"/>
  <c r="BG106" i="9"/>
  <c r="AW83" i="9"/>
  <c r="AE97" i="9"/>
  <c r="BI81" i="9"/>
  <c r="AW108" i="9"/>
  <c r="BM84" i="9"/>
  <c r="AO93" i="9"/>
  <c r="P111" i="9"/>
  <c r="L70" i="9"/>
  <c r="CU57" i="9"/>
  <c r="AX105" i="9"/>
  <c r="AG63" i="9"/>
  <c r="AI112" i="9"/>
  <c r="AY63" i="9"/>
  <c r="CP57" i="9"/>
  <c r="BW109" i="9"/>
  <c r="BR56" i="9"/>
  <c r="CN106" i="9"/>
  <c r="BC88" i="9"/>
  <c r="BD104" i="9"/>
  <c r="BN109" i="9"/>
  <c r="Y90" i="9"/>
  <c r="CA98" i="9"/>
  <c r="M110" i="9"/>
  <c r="CL103" i="9"/>
  <c r="BD85" i="9"/>
  <c r="O97" i="9"/>
  <c r="CO93" i="9"/>
  <c r="BJ76" i="9"/>
  <c r="AF92" i="9"/>
  <c r="CH113" i="9"/>
  <c r="BY107" i="9"/>
  <c r="BI90" i="9"/>
  <c r="CI106" i="9"/>
  <c r="T101" i="9"/>
  <c r="CC83" i="9"/>
  <c r="BY98" i="9"/>
  <c r="BF111" i="9"/>
  <c r="CS77" i="9"/>
  <c r="AM91" i="9"/>
  <c r="AO104" i="9"/>
  <c r="BF50" i="9"/>
  <c r="CG70" i="9"/>
  <c r="BR111" i="9"/>
  <c r="BR58" i="9"/>
  <c r="CE75" i="9"/>
  <c r="BE50" i="9"/>
  <c r="V63" i="9"/>
  <c r="M111" i="9"/>
  <c r="BT51" i="9"/>
  <c r="AN69" i="9"/>
  <c r="AS80" i="9"/>
  <c r="BH93" i="9"/>
  <c r="BL78" i="9"/>
  <c r="Z111" i="9"/>
  <c r="AQ95" i="9"/>
  <c r="CF77" i="9"/>
  <c r="BM91" i="9"/>
  <c r="CJ88" i="9"/>
  <c r="Z102" i="9"/>
  <c r="AQ84" i="9"/>
  <c r="AW111" i="9"/>
  <c r="AI94" i="9"/>
  <c r="AK77" i="9"/>
  <c r="CS91" i="9"/>
  <c r="BU87" i="9"/>
  <c r="BQ101" i="9"/>
  <c r="CD86" i="9"/>
  <c r="CK110" i="9"/>
  <c r="AQ88" i="9"/>
  <c r="AJ103" i="9"/>
  <c r="CP94" i="9"/>
  <c r="CP82" i="9"/>
  <c r="BN96" i="9"/>
  <c r="AZ79" i="9"/>
  <c r="AS50" i="9"/>
  <c r="AH53" i="9"/>
  <c r="BN108" i="9"/>
  <c r="BZ52" i="9"/>
  <c r="N75" i="9"/>
  <c r="BR59" i="9"/>
  <c r="BY58" i="9"/>
  <c r="BT50" i="9"/>
  <c r="S52" i="9"/>
  <c r="AH70" i="9"/>
  <c r="BQ60" i="9"/>
  <c r="BX61" i="9"/>
  <c r="CB61" i="9"/>
  <c r="AE50" i="9"/>
  <c r="CB71" i="9"/>
  <c r="BE109" i="9"/>
  <c r="BR75" i="9"/>
  <c r="Y63" i="9"/>
  <c r="BU50" i="9"/>
  <c r="AQ67" i="9"/>
  <c r="CQ65" i="9"/>
  <c r="BA65" i="9"/>
  <c r="CG63" i="9"/>
  <c r="CS80" i="9"/>
  <c r="BD96" i="9"/>
  <c r="CC68" i="9"/>
  <c r="CE63" i="9"/>
  <c r="T56" i="9"/>
  <c r="AG104" i="9"/>
  <c r="BJ95" i="9"/>
  <c r="AB75" i="9"/>
  <c r="AZ68" i="9"/>
  <c r="CS67" i="9"/>
  <c r="BL85" i="9"/>
  <c r="BQ102" i="9"/>
  <c r="CL69" i="9"/>
  <c r="BI62" i="9"/>
  <c r="AL91" i="9"/>
  <c r="BM77" i="9"/>
  <c r="BT53" i="9"/>
  <c r="AH52" i="9"/>
  <c r="BX69" i="9"/>
  <c r="AE68" i="9"/>
  <c r="BF62" i="9"/>
  <c r="BK62" i="9"/>
  <c r="AU50" i="9"/>
  <c r="BV71" i="9"/>
  <c r="V108" i="9"/>
  <c r="Q58" i="9"/>
  <c r="BP111" i="9"/>
  <c r="BZ70" i="9"/>
  <c r="Y62" i="9"/>
  <c r="O60" i="9"/>
  <c r="CE59" i="9"/>
  <c r="AA81" i="9"/>
  <c r="AX99" i="9"/>
  <c r="W84" i="9"/>
  <c r="CP63" i="9"/>
  <c r="U52" i="9"/>
  <c r="AG69" i="9"/>
  <c r="AY86" i="9"/>
  <c r="AE102" i="9"/>
  <c r="BB57" i="9"/>
  <c r="AM74" i="9"/>
  <c r="BP67" i="9"/>
  <c r="AD86" i="9"/>
  <c r="R103" i="9"/>
  <c r="AI58" i="9"/>
  <c r="S51" i="9"/>
  <c r="AR73" i="9"/>
  <c r="X92" i="9"/>
  <c r="BX78" i="9"/>
  <c r="BE59" i="9"/>
  <c r="BK51" i="9"/>
  <c r="AT98" i="9"/>
  <c r="CH112" i="9"/>
  <c r="T62" i="9"/>
  <c r="AJ112" i="9"/>
  <c r="L54" i="9"/>
  <c r="AX112" i="9"/>
  <c r="AE65" i="9"/>
  <c r="L65" i="9"/>
  <c r="BQ58" i="9"/>
  <c r="AL51" i="9"/>
  <c r="AG68" i="9"/>
  <c r="CH66" i="9"/>
  <c r="S64" i="9"/>
  <c r="AM81" i="9"/>
  <c r="CU98" i="9"/>
  <c r="AQ70" i="9"/>
  <c r="BK64" i="9"/>
  <c r="BS63" i="9"/>
  <c r="T80" i="9"/>
  <c r="CG103" i="9"/>
  <c r="AT58" i="9"/>
  <c r="AE51" i="9"/>
  <c r="N81" i="9"/>
  <c r="BJ98" i="9"/>
  <c r="P84" i="9"/>
  <c r="CM71" i="9"/>
  <c r="AJ63" i="9"/>
  <c r="AA86" i="9"/>
  <c r="BK104" i="9"/>
  <c r="CM90" i="9"/>
  <c r="BC72" i="9"/>
  <c r="CI70" i="9"/>
  <c r="CH111" i="9"/>
  <c r="BL56" i="9"/>
  <c r="BI110" i="9"/>
  <c r="CD67" i="9"/>
  <c r="AF68" i="9"/>
  <c r="CH54" i="9"/>
  <c r="BN54" i="9"/>
  <c r="AW106" i="9"/>
  <c r="CQ70" i="9"/>
  <c r="Y56" i="9"/>
  <c r="N55" i="9"/>
  <c r="CK53" i="9"/>
  <c r="CF101" i="9"/>
  <c r="M87" i="9"/>
  <c r="AG59" i="9"/>
  <c r="BJ58" i="9"/>
  <c r="CH106" i="9"/>
  <c r="BU91" i="9"/>
  <c r="BQ71" i="9"/>
  <c r="BF70" i="9"/>
  <c r="CC57" i="9"/>
  <c r="BD106" i="9"/>
  <c r="AS92" i="9"/>
  <c r="AU72" i="9"/>
  <c r="AC71" i="9"/>
  <c r="Z69" i="9"/>
  <c r="AJ87" i="9"/>
  <c r="BT104" i="9"/>
  <c r="BQ55" i="9"/>
  <c r="P53" i="9"/>
  <c r="CF110" i="9"/>
  <c r="CS70" i="9"/>
  <c r="BO64" i="9"/>
  <c r="X74" i="9"/>
  <c r="AZ73" i="9"/>
  <c r="BD50" i="9"/>
  <c r="AK72" i="9"/>
  <c r="AM112" i="9"/>
  <c r="N71" i="9"/>
  <c r="V68" i="9"/>
  <c r="BN68" i="9"/>
  <c r="V66" i="9"/>
  <c r="BL88" i="9"/>
  <c r="AH80" i="9"/>
  <c r="AM65" i="9"/>
  <c r="AD68" i="9"/>
  <c r="AK89" i="9"/>
  <c r="S105" i="9"/>
  <c r="AV53" i="9"/>
  <c r="AM53" i="9"/>
  <c r="BT52" i="9"/>
  <c r="CS100" i="9"/>
  <c r="BH86" i="9"/>
  <c r="AU68" i="9"/>
  <c r="CB66" i="9"/>
  <c r="CO58" i="9"/>
  <c r="CG106" i="9"/>
  <c r="AR92" i="9"/>
  <c r="CP67" i="9"/>
  <c r="CP66" i="9"/>
  <c r="BX64" i="9"/>
  <c r="BN65" i="9"/>
  <c r="BP113" i="9"/>
  <c r="BJ63" i="9"/>
  <c r="V56" i="9"/>
  <c r="CN50" i="9"/>
  <c r="BO61" i="9"/>
  <c r="BD111" i="9"/>
  <c r="O66" i="9"/>
  <c r="AJ69" i="9"/>
  <c r="CS68" i="9"/>
  <c r="CO72" i="9"/>
  <c r="AF90" i="9"/>
  <c r="CM81" i="9"/>
  <c r="AK66" i="9"/>
  <c r="BO68" i="9"/>
  <c r="BX90" i="9"/>
  <c r="Z106" i="9"/>
  <c r="CO54" i="9"/>
  <c r="CR54" i="9"/>
  <c r="AG58" i="9"/>
  <c r="AM94" i="9"/>
  <c r="AZ74" i="9"/>
  <c r="BF72" i="9"/>
  <c r="AZ70" i="9"/>
  <c r="U89" i="9"/>
  <c r="W106" i="9"/>
  <c r="AH62" i="9"/>
  <c r="CB60" i="9"/>
  <c r="BU73" i="9"/>
  <c r="BS71" i="9"/>
  <c r="AM113" i="9"/>
  <c r="CH75" i="9"/>
  <c r="BG63" i="9"/>
  <c r="BP50" i="9"/>
  <c r="CA62" i="9"/>
  <c r="BV109" i="9"/>
  <c r="CT60" i="9"/>
  <c r="BW58" i="9"/>
  <c r="AQ76" i="9"/>
  <c r="AY67" i="9"/>
  <c r="W91" i="9"/>
  <c r="AD77" i="9"/>
  <c r="CL94" i="9"/>
  <c r="P74" i="9"/>
  <c r="BY54" i="9"/>
  <c r="BH102" i="9"/>
  <c r="V88" i="9"/>
  <c r="CU67" i="9"/>
  <c r="CS66" i="9"/>
  <c r="O83" i="9"/>
  <c r="BZ100" i="9"/>
  <c r="AB62" i="9"/>
  <c r="CM60" i="9"/>
  <c r="AH83" i="9"/>
  <c r="BZ101" i="9"/>
  <c r="BM87" i="9"/>
  <c r="BU63" i="9"/>
  <c r="V61" i="9"/>
  <c r="CV84" i="9"/>
  <c r="X102" i="9"/>
  <c r="BM107" i="9"/>
  <c r="AC73" i="9"/>
  <c r="W64" i="9"/>
  <c r="AS108" i="9"/>
  <c r="CU69" i="9"/>
  <c r="BU57" i="9"/>
  <c r="CH110" i="9"/>
  <c r="Z73" i="9"/>
  <c r="S70" i="9"/>
  <c r="CR76" i="9"/>
  <c r="CO68" i="9"/>
  <c r="BF91" i="9"/>
  <c r="CN76" i="9"/>
  <c r="AZ56" i="9"/>
  <c r="AL57" i="9"/>
  <c r="BE79" i="9"/>
  <c r="AK96" i="9"/>
  <c r="AQ81" i="9"/>
  <c r="AG67" i="9"/>
  <c r="CH67" i="9"/>
  <c r="CG97" i="9"/>
  <c r="AH82" i="9"/>
  <c r="AT69" i="9"/>
  <c r="AO62" i="9"/>
  <c r="CH60" i="9"/>
  <c r="CB78" i="9"/>
  <c r="BF95" i="9"/>
  <c r="AO70" i="9"/>
  <c r="AK63" i="9"/>
  <c r="BL102" i="9"/>
  <c r="AM93" i="9"/>
  <c r="AY80" i="9"/>
  <c r="P109" i="9"/>
  <c r="M104" i="9"/>
  <c r="BS88" i="9"/>
  <c r="AX66" i="9"/>
  <c r="CR66" i="9"/>
  <c r="CS88" i="9"/>
  <c r="BJ102" i="9"/>
  <c r="BI86" i="9"/>
  <c r="BW61" i="9"/>
  <c r="AS59" i="9"/>
  <c r="AF78" i="9"/>
  <c r="BI92" i="9"/>
  <c r="AX51" i="9"/>
  <c r="AU97" i="9"/>
  <c r="AC81" i="9"/>
  <c r="BM98" i="9"/>
  <c r="Y102" i="9"/>
  <c r="CG86" i="9"/>
  <c r="BB69" i="9"/>
  <c r="AF53" i="9"/>
  <c r="BA53" i="9"/>
  <c r="CL81" i="9"/>
  <c r="CR96" i="9"/>
  <c r="AI79" i="9"/>
  <c r="CQ52" i="9"/>
  <c r="BU97" i="9"/>
  <c r="Y80" i="9"/>
  <c r="BJ56" i="9"/>
  <c r="BR63" i="9"/>
  <c r="CI77" i="9"/>
  <c r="CH85" i="9"/>
  <c r="BT88" i="9"/>
  <c r="BS97" i="9"/>
  <c r="BL82" i="9"/>
  <c r="AK99" i="9"/>
  <c r="S102" i="9"/>
  <c r="AE85" i="9"/>
  <c r="Y67" i="9"/>
  <c r="CF71" i="9"/>
  <c r="AY71" i="9"/>
  <c r="BS105" i="9"/>
  <c r="O89" i="9"/>
  <c r="AP72" i="9"/>
  <c r="BH53" i="9"/>
  <c r="BI51" i="9"/>
  <c r="T102" i="9"/>
  <c r="CI85" i="9"/>
  <c r="Y61" i="9"/>
  <c r="CI62" i="9"/>
  <c r="Z101" i="9"/>
  <c r="N106" i="9"/>
  <c r="BJ105" i="9"/>
  <c r="W96" i="9"/>
  <c r="Q82" i="9"/>
  <c r="O102" i="9"/>
  <c r="BG102" i="9"/>
  <c r="CL86" i="9"/>
  <c r="BG64" i="9"/>
  <c r="CK64" i="9"/>
  <c r="AW91" i="9"/>
  <c r="AT106" i="9"/>
  <c r="AT89" i="9"/>
  <c r="CE70" i="9"/>
  <c r="AF76" i="9"/>
  <c r="BN67" i="9"/>
  <c r="BV102" i="9"/>
  <c r="Y54" i="9"/>
  <c r="BO56" i="9"/>
  <c r="AN55" i="9"/>
  <c r="BH106" i="9"/>
  <c r="AQ75" i="9"/>
  <c r="AN87" i="9"/>
  <c r="AK102" i="9"/>
  <c r="BY89" i="9"/>
  <c r="CB81" i="9"/>
  <c r="CC96" i="9"/>
  <c r="AH79" i="9"/>
  <c r="CF57" i="9"/>
  <c r="W63" i="9"/>
  <c r="AQ96" i="9"/>
  <c r="CF105" i="9"/>
  <c r="AX89" i="9"/>
  <c r="AK70" i="9"/>
  <c r="AW75" i="9"/>
  <c r="CV87" i="9"/>
  <c r="AN101" i="9"/>
  <c r="CS72" i="9"/>
  <c r="AH73" i="9"/>
  <c r="U99" i="9"/>
  <c r="CR64" i="9"/>
  <c r="Z105" i="9"/>
  <c r="AT97" i="9"/>
  <c r="BZ109" i="9"/>
  <c r="AL87" i="9"/>
  <c r="CG102" i="9"/>
  <c r="AI54" i="9"/>
  <c r="AW51" i="9"/>
  <c r="AS57" i="9"/>
  <c r="BM85" i="9"/>
  <c r="BU100" i="9"/>
  <c r="AG75" i="9"/>
  <c r="CV57" i="9"/>
  <c r="Q54" i="9"/>
  <c r="Z76" i="9"/>
  <c r="V58" i="9"/>
  <c r="Y60" i="9"/>
  <c r="AK60" i="9"/>
  <c r="BG80" i="9"/>
  <c r="AE73" i="9"/>
  <c r="BA100" i="9"/>
  <c r="CE86" i="9"/>
  <c r="CL113" i="9"/>
  <c r="CQ99" i="9"/>
  <c r="AM82" i="9"/>
  <c r="BT65" i="9"/>
  <c r="CF67" i="9"/>
  <c r="T67" i="9"/>
  <c r="AC102" i="9"/>
  <c r="BE86" i="9"/>
  <c r="CQ69" i="9"/>
  <c r="O68" i="9"/>
  <c r="CV65" i="9"/>
  <c r="BI87" i="9"/>
  <c r="X70" i="9"/>
  <c r="AJ52" i="9"/>
  <c r="BM53" i="9"/>
  <c r="AW98" i="9"/>
  <c r="BS103" i="9"/>
  <c r="BL107" i="9"/>
  <c r="CK101" i="9"/>
  <c r="Y87" i="9"/>
  <c r="BJ112" i="9"/>
  <c r="BC98" i="9"/>
  <c r="BC82" i="9"/>
  <c r="CI65" i="9"/>
  <c r="CJ67" i="9"/>
  <c r="BO67" i="9"/>
  <c r="V102" i="9"/>
  <c r="W85" i="9"/>
  <c r="CU68" i="9"/>
  <c r="AE67" i="9"/>
  <c r="AO64" i="9"/>
  <c r="BD87" i="9"/>
  <c r="AV69" i="9"/>
  <c r="BS52" i="9"/>
  <c r="BL52" i="9"/>
  <c r="R98" i="9"/>
  <c r="N101" i="9"/>
  <c r="CL104" i="9"/>
  <c r="BQ87" i="9"/>
  <c r="BP102" i="9"/>
  <c r="AG110" i="9"/>
  <c r="CO89" i="9"/>
  <c r="BR102" i="9"/>
  <c r="BR109" i="9"/>
  <c r="CJ82" i="9"/>
  <c r="BN95" i="9"/>
  <c r="CI78" i="9"/>
  <c r="V110" i="9"/>
  <c r="Z87" i="9"/>
  <c r="AZ102" i="9"/>
  <c r="BZ112" i="9"/>
  <c r="Z86" i="9"/>
  <c r="AH100" i="9"/>
  <c r="BB79" i="9"/>
  <c r="CR110" i="9"/>
  <c r="AD88" i="9"/>
  <c r="AZ103" i="9"/>
  <c r="AE89" i="9"/>
  <c r="BM81" i="9"/>
  <c r="S95" i="9"/>
  <c r="BU102" i="9"/>
  <c r="BU53" i="9"/>
  <c r="CT53" i="9"/>
  <c r="CA111" i="9"/>
  <c r="CA71" i="9"/>
  <c r="BL110" i="9"/>
  <c r="L64" i="9"/>
  <c r="CB112" i="9"/>
  <c r="AG53" i="9"/>
  <c r="AU78" i="9"/>
  <c r="CO92" i="9"/>
  <c r="CR101" i="9"/>
  <c r="CN111" i="9"/>
  <c r="CE88" i="9"/>
  <c r="R102" i="9"/>
  <c r="Z107" i="9"/>
  <c r="R81" i="9"/>
  <c r="AE95" i="9"/>
  <c r="AC77" i="9"/>
  <c r="BN111" i="9"/>
  <c r="AQ86" i="9"/>
  <c r="M101" i="9"/>
  <c r="AU110" i="9"/>
  <c r="AS85" i="9"/>
  <c r="BV100" i="9"/>
  <c r="AY78" i="9"/>
  <c r="O111" i="9"/>
  <c r="BC87" i="9"/>
  <c r="AB102" i="9"/>
  <c r="BD107" i="9"/>
  <c r="BF80" i="9"/>
  <c r="BR94" i="9"/>
  <c r="BT77" i="9"/>
  <c r="CO110" i="9"/>
  <c r="CQ73" i="9"/>
  <c r="BT71" i="9"/>
  <c r="S61" i="9"/>
  <c r="AU65" i="9"/>
  <c r="CS60" i="9"/>
  <c r="CP60" i="9"/>
  <c r="CJ54" i="9"/>
  <c r="BN112" i="9"/>
  <c r="CL91" i="9"/>
  <c r="BE105" i="9"/>
  <c r="CL78" i="9"/>
  <c r="BG91" i="9"/>
  <c r="AO99" i="9"/>
  <c r="AC83" i="9"/>
  <c r="BT112" i="9"/>
  <c r="BO93" i="9"/>
  <c r="CD107" i="9"/>
  <c r="AT76" i="9"/>
  <c r="BW79" i="9"/>
  <c r="BM92" i="9"/>
  <c r="BJ77" i="9"/>
  <c r="T103" i="9"/>
  <c r="AK86" i="9"/>
  <c r="CH101" i="9"/>
  <c r="BB109" i="9"/>
  <c r="BK80" i="9"/>
  <c r="R93" i="9"/>
  <c r="AL77" i="9"/>
  <c r="V111" i="9"/>
  <c r="N87" i="9"/>
  <c r="BT101" i="9"/>
  <c r="CD112" i="9"/>
  <c r="BT67" i="9"/>
  <c r="AM66" i="9"/>
  <c r="AW50" i="9"/>
  <c r="BD73" i="9"/>
  <c r="CS109" i="9"/>
  <c r="N67" i="9"/>
  <c r="BA68" i="9"/>
  <c r="Z50" i="9"/>
  <c r="CE72" i="9"/>
  <c r="BO96" i="9"/>
  <c r="Y79" i="9"/>
  <c r="BP103" i="9"/>
  <c r="BP91" i="9"/>
  <c r="AA104" i="9"/>
  <c r="AE88" i="9"/>
  <c r="CM104" i="9"/>
  <c r="AY98" i="9"/>
  <c r="BF81" i="9"/>
  <c r="O93" i="9"/>
  <c r="L90" i="9"/>
  <c r="BU103" i="9"/>
  <c r="BF82" i="9"/>
  <c r="BA109" i="9"/>
  <c r="CN97" i="9"/>
  <c r="AV81" i="9"/>
  <c r="AI95" i="9"/>
  <c r="AG91" i="9"/>
  <c r="CB98" i="9"/>
  <c r="AT83" i="9"/>
  <c r="AD113" i="9"/>
  <c r="L92" i="9"/>
  <c r="BZ106" i="9"/>
  <c r="R111" i="9"/>
  <c r="CQ56" i="9"/>
  <c r="CF111" i="9"/>
  <c r="CG74" i="9"/>
  <c r="BG112" i="9"/>
  <c r="V62" i="9"/>
  <c r="BI61" i="9"/>
  <c r="AY50" i="9"/>
  <c r="L88" i="9"/>
  <c r="BN102" i="9"/>
  <c r="AP86" i="9"/>
  <c r="BX109" i="9"/>
  <c r="BN104" i="9"/>
  <c r="BU85" i="9"/>
  <c r="O101" i="9"/>
  <c r="U97" i="9"/>
  <c r="AD80" i="9"/>
  <c r="AY94" i="9"/>
  <c r="BA110" i="9"/>
  <c r="Q103" i="9"/>
  <c r="L85" i="9"/>
  <c r="T100" i="9"/>
  <c r="BG101" i="9"/>
  <c r="U85" i="9"/>
  <c r="N100" i="9"/>
  <c r="CA110" i="9"/>
  <c r="CJ78" i="9"/>
  <c r="AT107" i="9"/>
  <c r="AK113" i="9"/>
  <c r="AL85" i="9"/>
  <c r="M100" i="9"/>
  <c r="CT111" i="9"/>
  <c r="AB69" i="9"/>
  <c r="AT62" i="9"/>
  <c r="CO50" i="9"/>
  <c r="BN62" i="9"/>
  <c r="CC112" i="9"/>
  <c r="BV67" i="9"/>
  <c r="CR67" i="9"/>
  <c r="BO62" i="9"/>
  <c r="CJ87" i="9"/>
  <c r="BT102" i="9"/>
  <c r="CN85" i="9"/>
  <c r="Y110" i="9"/>
  <c r="X103" i="9"/>
  <c r="CL84" i="9"/>
  <c r="AN100" i="9"/>
  <c r="T96" i="9"/>
  <c r="CT79" i="9"/>
  <c r="CC93" i="9"/>
  <c r="L110" i="9"/>
  <c r="BE102" i="9"/>
  <c r="U84" i="9"/>
  <c r="BJ100" i="9"/>
  <c r="BX100" i="9"/>
  <c r="BI84" i="9"/>
  <c r="BI99" i="9"/>
  <c r="BH111" i="9"/>
  <c r="AL78" i="9"/>
  <c r="Y91" i="9"/>
  <c r="BO106" i="9"/>
  <c r="O95" i="9"/>
  <c r="BB78" i="9"/>
  <c r="T87" i="9"/>
  <c r="AT112" i="9"/>
  <c r="AU76" i="9"/>
  <c r="AC63" i="9"/>
  <c r="AF52" i="9"/>
  <c r="CA69" i="9"/>
  <c r="CR113" i="9"/>
  <c r="CB69" i="9"/>
  <c r="BN63" i="9"/>
  <c r="V50" i="9"/>
  <c r="BR62" i="9"/>
  <c r="AK100" i="9"/>
  <c r="AC82" i="9"/>
  <c r="M97" i="9"/>
  <c r="AM100" i="9"/>
  <c r="T77" i="9"/>
  <c r="AP92" i="9"/>
  <c r="AW109" i="9"/>
  <c r="BI96" i="9"/>
  <c r="AD79" i="9"/>
  <c r="M90" i="9"/>
  <c r="AS87" i="9"/>
  <c r="BK101" i="9"/>
  <c r="BK86" i="9"/>
  <c r="CM112" i="9"/>
  <c r="BV101" i="9"/>
  <c r="BB84" i="9"/>
  <c r="AU100" i="9"/>
  <c r="V95" i="9"/>
  <c r="BU77" i="9"/>
  <c r="O92" i="9"/>
  <c r="CM111" i="9"/>
  <c r="N102" i="9"/>
  <c r="BF85" i="9"/>
  <c r="BW98" i="9"/>
  <c r="BM52" i="9"/>
  <c r="CB51" i="9"/>
  <c r="CV112" i="9"/>
  <c r="AD64" i="9"/>
  <c r="BW51" i="9"/>
  <c r="AD52" i="9"/>
  <c r="BX70" i="9"/>
  <c r="CU112" i="9"/>
  <c r="BI57" i="9"/>
  <c r="CP75" i="9"/>
  <c r="W105" i="9"/>
  <c r="BA87" i="9"/>
  <c r="CA103" i="9"/>
  <c r="AA110" i="9"/>
  <c r="Z90" i="9"/>
  <c r="L103" i="9"/>
  <c r="T92" i="9"/>
  <c r="AE82" i="9"/>
  <c r="Z96" i="9"/>
  <c r="BK78" i="9"/>
  <c r="AX110" i="9"/>
  <c r="U88" i="9"/>
  <c r="BW103" i="9"/>
  <c r="AT108" i="9"/>
  <c r="O81" i="9"/>
  <c r="BX95" i="9"/>
  <c r="AZ80" i="9"/>
  <c r="Z109" i="9"/>
  <c r="AA82" i="9"/>
  <c r="AN98" i="9"/>
  <c r="CP112" i="9"/>
  <c r="CP108" i="9"/>
  <c r="AX90" i="9"/>
  <c r="BQ103" i="9"/>
  <c r="M50" i="9"/>
  <c r="AC59" i="9"/>
  <c r="AM109" i="9"/>
  <c r="BC58" i="9"/>
  <c r="T51" i="9"/>
  <c r="CC64" i="9"/>
  <c r="BS64" i="9"/>
  <c r="CI50" i="9"/>
  <c r="L58" i="9"/>
  <c r="BP112" i="9"/>
  <c r="AV68" i="9"/>
  <c r="AY68" i="9"/>
  <c r="AS111" i="9"/>
  <c r="BE53" i="9"/>
  <c r="L53" i="9"/>
  <c r="BC110" i="9"/>
  <c r="CL51" i="9"/>
  <c r="BV69" i="9"/>
  <c r="BF51" i="9"/>
  <c r="W74" i="9"/>
  <c r="Z71" i="9"/>
  <c r="AR71" i="9"/>
  <c r="CO69" i="9"/>
  <c r="AT85" i="9"/>
  <c r="BF102" i="9"/>
  <c r="T74" i="9"/>
  <c r="AJ62" i="9"/>
  <c r="CU79" i="9"/>
  <c r="AP101" i="9"/>
  <c r="BM51" i="9"/>
  <c r="CB74" i="9"/>
  <c r="CR73" i="9"/>
  <c r="AA91" i="9"/>
  <c r="CG77" i="9"/>
  <c r="BK75" i="9"/>
  <c r="AC68" i="9"/>
  <c r="P97" i="9"/>
  <c r="CM83" i="9"/>
  <c r="CL59" i="9"/>
  <c r="AS58" i="9"/>
  <c r="CN74" i="9"/>
  <c r="R75" i="9"/>
  <c r="BC67" i="9"/>
  <c r="N110" i="9"/>
  <c r="Q50" i="9"/>
  <c r="S53" i="9"/>
  <c r="CR109" i="9"/>
  <c r="AZ64" i="9"/>
  <c r="T113" i="9"/>
  <c r="BF75" i="9"/>
  <c r="AU67" i="9"/>
  <c r="BK66" i="9"/>
  <c r="Z70" i="9"/>
  <c r="AK87" i="9"/>
  <c r="T105" i="9"/>
  <c r="AN90" i="9"/>
  <c r="T70" i="9"/>
  <c r="BL59" i="9"/>
  <c r="AD75" i="9"/>
  <c r="CI91" i="9"/>
  <c r="CR77" i="9"/>
  <c r="CN63" i="9"/>
  <c r="AT51" i="9"/>
  <c r="AA74" i="9"/>
  <c r="AN91" i="9"/>
  <c r="BV78" i="9"/>
  <c r="AM64" i="9"/>
  <c r="Q57" i="9"/>
  <c r="BI79" i="9"/>
  <c r="N97" i="9"/>
  <c r="CC84" i="9"/>
  <c r="R65" i="9"/>
  <c r="AZ57" i="9"/>
  <c r="N86" i="9"/>
  <c r="CV74" i="9"/>
  <c r="AS112" i="9"/>
  <c r="BP69" i="9"/>
  <c r="CR50" i="9"/>
  <c r="BL60" i="9"/>
  <c r="CG113" i="9"/>
  <c r="AK71" i="9"/>
  <c r="CS71" i="9"/>
  <c r="Y64" i="9"/>
  <c r="M57" i="9"/>
  <c r="M73" i="9"/>
  <c r="BU72" i="9"/>
  <c r="BT70" i="9"/>
  <c r="CS87" i="9"/>
  <c r="BP104" i="9"/>
  <c r="AP76" i="9"/>
  <c r="AN70" i="9"/>
  <c r="X69" i="9"/>
  <c r="BJ86" i="9"/>
  <c r="CT77" i="9"/>
  <c r="BZ64" i="9"/>
  <c r="AK57" i="9"/>
  <c r="BN87" i="9"/>
  <c r="U104" i="9"/>
  <c r="CU54" i="9"/>
  <c r="AY52" i="9"/>
  <c r="CF69" i="9"/>
  <c r="CI92" i="9"/>
  <c r="AO79" i="9"/>
  <c r="AE54" i="9"/>
  <c r="AA53" i="9"/>
  <c r="CE55" i="9"/>
  <c r="BN50" i="9"/>
  <c r="BP62" i="9"/>
  <c r="AT111" i="9"/>
  <c r="CD73" i="9"/>
  <c r="AM73" i="9"/>
  <c r="CL60" i="9"/>
  <c r="CJ60" i="9"/>
  <c r="AK53" i="9"/>
  <c r="CG76" i="9"/>
  <c r="CL61" i="9"/>
  <c r="CJ61" i="9"/>
  <c r="AE59" i="9"/>
  <c r="BA107" i="9"/>
  <c r="AY93" i="9"/>
  <c r="BS65" i="9"/>
  <c r="O65" i="9"/>
  <c r="AG64" i="9"/>
  <c r="L81" i="9"/>
  <c r="CS97" i="9"/>
  <c r="AW53" i="9"/>
  <c r="AX76" i="9"/>
  <c r="R63" i="9"/>
  <c r="M81" i="9"/>
  <c r="AC98" i="9"/>
  <c r="AF54" i="9"/>
  <c r="AV52" i="9"/>
  <c r="W75" i="9"/>
  <c r="AU93" i="9"/>
  <c r="BZ79" i="9"/>
  <c r="AM60" i="9"/>
  <c r="CT59" i="9"/>
  <c r="AD110" i="9"/>
  <c r="AD76" i="9"/>
  <c r="AP108" i="9"/>
  <c r="BT56" i="9"/>
  <c r="AZ110" i="9"/>
  <c r="BL55" i="9"/>
  <c r="AO54" i="9"/>
  <c r="AC54" i="9"/>
  <c r="CH52" i="9"/>
  <c r="CK74" i="9"/>
  <c r="AK73" i="9"/>
  <c r="AG78" i="9"/>
  <c r="CC95" i="9"/>
  <c r="AI86" i="9"/>
  <c r="CM72" i="9"/>
  <c r="X73" i="9"/>
  <c r="CS95" i="9"/>
  <c r="AL80" i="9"/>
  <c r="Z60" i="9"/>
  <c r="AH59" i="9"/>
  <c r="CH57" i="9"/>
  <c r="AL107" i="9"/>
  <c r="CN93" i="9"/>
  <c r="AL73" i="9"/>
  <c r="T72" i="9"/>
  <c r="X64" i="9"/>
  <c r="O82" i="9"/>
  <c r="AT99" i="9"/>
  <c r="AP74" i="9"/>
  <c r="AT72" i="9"/>
  <c r="CL72" i="9"/>
  <c r="O71" i="9"/>
  <c r="BP107" i="9"/>
  <c r="BZ69" i="9"/>
  <c r="AK62" i="9"/>
  <c r="CC50" i="9"/>
  <c r="AV67" i="9"/>
  <c r="CS112" i="9"/>
  <c r="AB72" i="9"/>
  <c r="BT75" i="9"/>
  <c r="AQ74" i="9"/>
  <c r="AT78" i="9"/>
  <c r="CU96" i="9"/>
  <c r="BN93" i="9"/>
  <c r="CS73" i="9"/>
  <c r="AN73" i="9"/>
  <c r="AI96" i="9"/>
  <c r="Z81" i="9"/>
  <c r="AU61" i="9"/>
  <c r="AF60" i="9"/>
  <c r="Z65" i="9"/>
  <c r="AE83" i="9"/>
  <c r="AD100" i="9"/>
  <c r="BM55" i="9"/>
  <c r="BU54" i="9"/>
  <c r="AW76" i="9"/>
  <c r="W95" i="9"/>
  <c r="CS81" i="9"/>
  <c r="BT68" i="9"/>
  <c r="BL66" i="9"/>
  <c r="AF109" i="9"/>
  <c r="BB53" i="9"/>
  <c r="CC107" i="9"/>
  <c r="BV51" i="9"/>
  <c r="CV69" i="9"/>
  <c r="BL50" i="9"/>
  <c r="BW68" i="9"/>
  <c r="AY110" i="9"/>
  <c r="BQ66" i="9"/>
  <c r="AJ64" i="9"/>
  <c r="CO51" i="9"/>
  <c r="BW75" i="9"/>
  <c r="BK97" i="9"/>
  <c r="AF83" i="9"/>
  <c r="S55" i="9"/>
  <c r="AJ55" i="9"/>
  <c r="BE60" i="9"/>
  <c r="CJ77" i="9"/>
  <c r="X94" i="9"/>
  <c r="BQ74" i="9"/>
  <c r="BH72" i="9"/>
  <c r="CD72" i="9"/>
  <c r="AZ89" i="9"/>
  <c r="BB106" i="9"/>
  <c r="CB67" i="9"/>
  <c r="BV66" i="9"/>
  <c r="T89" i="9"/>
  <c r="L107" i="9"/>
  <c r="AD51" i="9"/>
  <c r="CM69" i="9"/>
  <c r="BR68" i="9"/>
  <c r="BS90" i="9"/>
  <c r="AG71" i="9"/>
  <c r="AJ50" i="9"/>
  <c r="O54" i="9"/>
  <c r="BI52" i="9"/>
  <c r="AJ70" i="9"/>
  <c r="AL109" i="9"/>
  <c r="CU75" i="9"/>
  <c r="S62" i="9"/>
  <c r="M56" i="9"/>
  <c r="BB54" i="9"/>
  <c r="W53" i="9"/>
  <c r="L51" i="9"/>
  <c r="BI74" i="9"/>
  <c r="BG97" i="9"/>
  <c r="BP83" i="9"/>
  <c r="AP62" i="9"/>
  <c r="BM63" i="9"/>
  <c r="CJ85" i="9"/>
  <c r="CF102" i="9"/>
  <c r="AS70" i="9"/>
  <c r="M74" i="9"/>
  <c r="AL74" i="9"/>
  <c r="CB102" i="9"/>
  <c r="CT88" i="9"/>
  <c r="M75" i="9"/>
  <c r="CL68" i="9"/>
  <c r="BB66" i="9"/>
  <c r="X84" i="9"/>
  <c r="AZ101" i="9"/>
  <c r="BP52" i="9"/>
  <c r="BS69" i="9"/>
  <c r="AX77" i="9"/>
  <c r="AW99" i="9"/>
  <c r="AM85" i="9"/>
  <c r="BT84" i="9"/>
  <c r="BL99" i="9"/>
  <c r="AL82" i="9"/>
  <c r="CK60" i="9"/>
  <c r="AV60" i="9"/>
  <c r="CR82" i="9"/>
  <c r="CT96" i="9"/>
  <c r="AX80" i="9"/>
  <c r="BG55" i="9"/>
  <c r="M52" i="9"/>
  <c r="P104" i="9"/>
  <c r="Q63" i="9"/>
  <c r="CG69" i="9"/>
  <c r="AP84" i="9"/>
  <c r="M95" i="9"/>
  <c r="CD58" i="9"/>
  <c r="Q64" i="9"/>
  <c r="AN75" i="9"/>
  <c r="Z58" i="9"/>
  <c r="Y70" i="9"/>
  <c r="BX102" i="9"/>
  <c r="BA88" i="9"/>
  <c r="S111" i="9"/>
  <c r="BM96" i="9"/>
  <c r="BE80" i="9"/>
  <c r="O63" i="9"/>
  <c r="CT72" i="9"/>
  <c r="AD72" i="9"/>
  <c r="AD106" i="9"/>
  <c r="BA90" i="9"/>
  <c r="CJ73" i="9"/>
  <c r="CV72" i="9"/>
  <c r="AZ75" i="9"/>
  <c r="AP91" i="9"/>
  <c r="V73" i="9"/>
  <c r="BD75" i="9"/>
  <c r="AQ57" i="9"/>
  <c r="AH102" i="9"/>
  <c r="CD76" i="9"/>
  <c r="AC97" i="9"/>
  <c r="CH103" i="9"/>
  <c r="BM89" i="9"/>
  <c r="BS110" i="9"/>
  <c r="BF96" i="9"/>
  <c r="O79" i="9"/>
  <c r="Z62" i="9"/>
  <c r="AP65" i="9"/>
  <c r="CT65" i="9"/>
  <c r="BA99" i="9"/>
  <c r="BC83" i="9"/>
  <c r="AC66" i="9"/>
  <c r="CH71" i="9"/>
  <c r="BC74" i="9"/>
  <c r="BW96" i="9"/>
  <c r="AG79" i="9"/>
  <c r="CP55" i="9"/>
  <c r="CI56" i="9"/>
  <c r="BM95" i="9"/>
  <c r="BQ99" i="9"/>
  <c r="BJ79" i="9"/>
  <c r="AD102" i="9"/>
  <c r="CP88" i="9"/>
  <c r="V82" i="9"/>
  <c r="BP96" i="9"/>
  <c r="BI80" i="9"/>
  <c r="CH58" i="9"/>
  <c r="BX58" i="9"/>
  <c r="AH85" i="9"/>
  <c r="BE100" i="9"/>
  <c r="BN83" i="9"/>
  <c r="CU64" i="9"/>
  <c r="CD69" i="9"/>
  <c r="CA82" i="9"/>
  <c r="AE96" i="9"/>
  <c r="BR73" i="9"/>
  <c r="AS74" i="9"/>
  <c r="BR66" i="9"/>
  <c r="CG100" i="9"/>
  <c r="AT65" i="9"/>
  <c r="AI93" i="9"/>
  <c r="BZ78" i="9"/>
  <c r="BV95" i="9"/>
  <c r="BQ106" i="9"/>
  <c r="U90" i="9"/>
  <c r="AF73" i="9"/>
  <c r="AF51" i="9"/>
  <c r="CN91" i="9"/>
  <c r="T99" i="9"/>
  <c r="BB83" i="9"/>
  <c r="CF64" i="9"/>
  <c r="CC69" i="9"/>
  <c r="AX81" i="9"/>
  <c r="BI89" i="9"/>
  <c r="AU66" i="9"/>
  <c r="CG66" i="9"/>
  <c r="W81" i="9"/>
  <c r="P91" i="9"/>
  <c r="BG52" i="9"/>
  <c r="BO85" i="9"/>
  <c r="BA103" i="9"/>
  <c r="BV110" i="9"/>
  <c r="AH96" i="9"/>
  <c r="AN74" i="9"/>
  <c r="AM75" i="9"/>
  <c r="Y96" i="9"/>
  <c r="BK79" i="9"/>
  <c r="AT94" i="9"/>
  <c r="AQ69" i="9"/>
  <c r="BR74" i="9"/>
  <c r="CJ86" i="9"/>
  <c r="Y100" i="9"/>
  <c r="CA53" i="9"/>
  <c r="BS54" i="9"/>
  <c r="CM54" i="9"/>
  <c r="BZ105" i="9"/>
  <c r="AB64" i="9"/>
  <c r="M106" i="9"/>
  <c r="BR92" i="9"/>
  <c r="AZ105" i="9"/>
  <c r="AT93" i="9"/>
  <c r="BE76" i="9"/>
  <c r="CK59" i="9"/>
  <c r="BG62" i="9"/>
  <c r="CD62" i="9"/>
  <c r="BR96" i="9"/>
  <c r="CH80" i="9"/>
  <c r="CR62" i="9"/>
  <c r="CU62" i="9"/>
  <c r="BJ59" i="9"/>
  <c r="BX81" i="9"/>
  <c r="AW64" i="9"/>
  <c r="BN71" i="9"/>
  <c r="AN72" i="9"/>
  <c r="AA92" i="9"/>
  <c r="AY95" i="9"/>
  <c r="CI79" i="9"/>
  <c r="BK107" i="9"/>
  <c r="Y93" i="9"/>
  <c r="AZ113" i="9"/>
  <c r="BO92" i="9"/>
  <c r="AZ107" i="9"/>
  <c r="AO59" i="9"/>
  <c r="CM62" i="9"/>
  <c r="AL61" i="9"/>
  <c r="L96" i="9"/>
  <c r="BC79" i="9"/>
  <c r="BM62" i="9"/>
  <c r="L62" i="9"/>
  <c r="AB58" i="9"/>
  <c r="CN81" i="9"/>
  <c r="BF63" i="9"/>
  <c r="BD70" i="9"/>
  <c r="BE71" i="9"/>
  <c r="BA91" i="9"/>
  <c r="BP94" i="9"/>
  <c r="BI98" i="9"/>
  <c r="BP81" i="9"/>
  <c r="AD96" i="9"/>
  <c r="CG99" i="9"/>
  <c r="CT82" i="9"/>
  <c r="N96" i="9"/>
  <c r="BX113" i="9"/>
  <c r="BB107" i="9"/>
  <c r="AQ90" i="9"/>
  <c r="AS103" i="9"/>
  <c r="BC99" i="9"/>
  <c r="CT81" i="9"/>
  <c r="AW96" i="9"/>
  <c r="AB109" i="9"/>
  <c r="AA80" i="9"/>
  <c r="BZ94" i="9"/>
  <c r="X104" i="9"/>
  <c r="W99" i="9"/>
  <c r="AX82" i="9"/>
  <c r="X97" i="9"/>
  <c r="CO112" i="9"/>
  <c r="CP107" i="9"/>
  <c r="AD83" i="9"/>
  <c r="AV96" i="9"/>
  <c r="AH60" i="9"/>
  <c r="CN59" i="9"/>
  <c r="U54" i="9"/>
  <c r="CO52" i="9"/>
  <c r="CR111" i="9"/>
  <c r="BU71" i="9"/>
  <c r="BN113" i="9"/>
  <c r="CA59" i="9"/>
  <c r="AD104" i="9"/>
  <c r="S86" i="9"/>
  <c r="AJ95" i="9"/>
  <c r="AH98" i="9"/>
  <c r="BC81" i="9"/>
  <c r="O96" i="9"/>
  <c r="Q102" i="9"/>
  <c r="CC106" i="9"/>
  <c r="AC89" i="9"/>
  <c r="AQ102" i="9"/>
  <c r="CS98" i="9"/>
  <c r="AE80" i="9"/>
  <c r="CP95" i="9"/>
  <c r="L109" i="9"/>
  <c r="CF79" i="9"/>
  <c r="AO94" i="9"/>
  <c r="AN103" i="9"/>
  <c r="CS99" i="9"/>
  <c r="AE81" i="9"/>
  <c r="AY96" i="9"/>
  <c r="L113" i="9"/>
  <c r="BE106" i="9"/>
  <c r="BF88" i="9"/>
  <c r="CE102" i="9"/>
  <c r="O50" i="9"/>
  <c r="CV54" i="9"/>
  <c r="CD113" i="9"/>
  <c r="AA68" i="9"/>
  <c r="AU71" i="9"/>
  <c r="CM66" i="9"/>
  <c r="BM66" i="9"/>
  <c r="CI60" i="9"/>
  <c r="BU113" i="9"/>
  <c r="CB85" i="9"/>
  <c r="R99" i="9"/>
  <c r="BT108" i="9"/>
  <c r="Q85" i="9"/>
  <c r="CT93" i="9"/>
  <c r="BK77" i="9"/>
  <c r="BU111" i="9"/>
  <c r="AC87" i="9"/>
  <c r="U101" i="9"/>
  <c r="CK105" i="9"/>
  <c r="T104" i="9"/>
  <c r="CC86" i="9"/>
  <c r="AT102" i="9"/>
  <c r="AW113" i="9"/>
  <c r="BX80" i="9"/>
  <c r="CU95" i="9"/>
  <c r="CA107" i="9"/>
  <c r="BO105" i="9"/>
  <c r="CD87" i="9"/>
  <c r="CD103" i="9"/>
  <c r="O98" i="9"/>
  <c r="AO81" i="9"/>
  <c r="Y95" i="9"/>
  <c r="CF113" i="9"/>
  <c r="O73" i="9"/>
  <c r="W72" i="9"/>
  <c r="CG56" i="9"/>
  <c r="AN54" i="9"/>
  <c r="AE110" i="9"/>
  <c r="Y73" i="9"/>
  <c r="L72" i="9"/>
  <c r="CI54" i="9"/>
  <c r="L108" i="9"/>
  <c r="AT90" i="9"/>
  <c r="AC105" i="9"/>
  <c r="CE109" i="9"/>
  <c r="BT85" i="9"/>
  <c r="AB98" i="9"/>
  <c r="W82" i="9"/>
  <c r="BR113" i="9"/>
  <c r="BS92" i="9"/>
  <c r="X107" i="9"/>
  <c r="CC101" i="9"/>
  <c r="AS84" i="9"/>
  <c r="CT98" i="9"/>
  <c r="BQ107" i="9"/>
  <c r="CG108" i="9"/>
  <c r="BN91" i="9"/>
  <c r="BS106" i="9"/>
  <c r="AU87" i="9"/>
  <c r="AX79" i="9"/>
  <c r="BN92" i="9"/>
  <c r="CE76" i="9"/>
  <c r="BU112" i="9"/>
  <c r="BB86" i="9"/>
  <c r="AI100" i="9"/>
  <c r="BA112" i="9"/>
  <c r="AR62" i="9"/>
  <c r="BR112" i="9"/>
  <c r="AS113" i="9"/>
  <c r="BZ67" i="9"/>
  <c r="AM67" i="9"/>
  <c r="AG55" i="9"/>
  <c r="CD82" i="9"/>
  <c r="CA96" i="9"/>
  <c r="O80" i="9"/>
  <c r="CR108" i="9"/>
  <c r="BN98" i="9"/>
  <c r="BY79" i="9"/>
  <c r="BX94" i="9"/>
  <c r="BC90" i="9"/>
  <c r="CE104" i="9"/>
  <c r="AE87" i="9"/>
  <c r="BU109" i="9"/>
  <c r="BY96" i="9"/>
  <c r="AY79" i="9"/>
  <c r="AA94" i="9"/>
  <c r="CL95" i="9"/>
  <c r="CK79" i="9"/>
  <c r="AW94" i="9"/>
  <c r="CD109" i="9"/>
  <c r="CV103" i="9"/>
  <c r="AF86" i="9"/>
  <c r="AK101" i="9"/>
  <c r="BJ96" i="9"/>
  <c r="R79" i="9"/>
  <c r="CM94" i="9"/>
  <c r="BY112" i="9"/>
  <c r="CI75" i="9"/>
  <c r="BZ68" i="9"/>
  <c r="AT50" i="9"/>
  <c r="CK68" i="9"/>
  <c r="AL113" i="9"/>
  <c r="AE74" i="9"/>
  <c r="CO74" i="9"/>
  <c r="CP68" i="9"/>
  <c r="CV81" i="9"/>
  <c r="BZ95" i="9"/>
  <c r="CO79" i="9"/>
  <c r="AZ109" i="9"/>
  <c r="AM97" i="9"/>
  <c r="AC79" i="9"/>
  <c r="BI93" i="9"/>
  <c r="AD90" i="9"/>
  <c r="AE104" i="9"/>
  <c r="BQ86" i="9"/>
  <c r="N109" i="9"/>
  <c r="AN95" i="9"/>
  <c r="AC78" i="9"/>
  <c r="L93" i="9"/>
  <c r="AS94" i="9"/>
  <c r="S78" i="9"/>
  <c r="BZ93" i="9"/>
  <c r="BM110" i="9"/>
  <c r="BS102" i="9"/>
  <c r="AW85" i="9"/>
  <c r="CI100" i="9"/>
  <c r="CS89" i="9"/>
  <c r="AL103" i="9"/>
  <c r="CO80" i="9"/>
  <c r="N113" i="9"/>
  <c r="Z52" i="9"/>
  <c r="AU69" i="9"/>
  <c r="CG58" i="9"/>
  <c r="AO75" i="9"/>
  <c r="W113" i="9"/>
  <c r="CM75" i="9"/>
  <c r="CT69" i="9"/>
  <c r="CL50" i="9"/>
  <c r="BP68" i="9"/>
  <c r="BD94" i="9"/>
  <c r="BF76" i="9"/>
  <c r="N90" i="9"/>
  <c r="Y94" i="9"/>
  <c r="BL101" i="9"/>
  <c r="AR86" i="9"/>
  <c r="AA108" i="9"/>
  <c r="AW90" i="9"/>
  <c r="AJ104" i="9"/>
  <c r="AR110" i="9"/>
  <c r="CO81" i="9"/>
  <c r="BS95" i="9"/>
  <c r="AJ80" i="9"/>
  <c r="AP111" i="9"/>
  <c r="BY95" i="9"/>
  <c r="BF78" i="9"/>
  <c r="Q93" i="9"/>
  <c r="AA89" i="9"/>
  <c r="AN102" i="9"/>
  <c r="CU86" i="9"/>
  <c r="AW110" i="9"/>
  <c r="X96" i="9"/>
  <c r="AW78" i="9"/>
  <c r="O90" i="9"/>
  <c r="BG58" i="9"/>
  <c r="BM57" i="9"/>
  <c r="AZ50" i="9"/>
  <c r="BC70" i="9"/>
  <c r="X110" i="9"/>
  <c r="CN58" i="9"/>
  <c r="N76" i="9"/>
  <c r="BS113" i="9"/>
  <c r="P64" i="9"/>
  <c r="CU51" i="9"/>
  <c r="CI99" i="9"/>
  <c r="AS82" i="9"/>
  <c r="AQ97" i="9"/>
  <c r="AF100" i="9"/>
  <c r="CL83" i="9"/>
  <c r="BF97" i="9"/>
  <c r="BB112" i="9"/>
  <c r="BT76" i="9"/>
  <c r="AZ90" i="9"/>
  <c r="AZ104" i="9"/>
  <c r="Z99" i="9"/>
  <c r="AN82" i="9"/>
  <c r="AX97" i="9"/>
  <c r="AD108" i="9"/>
  <c r="AZ106" i="9"/>
  <c r="BE89" i="9"/>
  <c r="BN105" i="9"/>
  <c r="O100" i="9"/>
  <c r="AO76" i="9"/>
  <c r="BT91" i="9"/>
  <c r="L111" i="9"/>
  <c r="P101" i="9"/>
  <c r="Q84" i="9"/>
  <c r="CU97" i="9"/>
  <c r="BG50" i="9"/>
  <c r="N65" i="9"/>
  <c r="AM110" i="9"/>
  <c r="V64" i="9"/>
  <c r="AO109" i="9"/>
  <c r="BB71" i="9"/>
  <c r="BV70" i="9"/>
  <c r="AK50" i="9"/>
  <c r="CL64" i="9"/>
  <c r="BH113" i="9"/>
  <c r="AI74" i="9"/>
  <c r="CF73" i="9"/>
  <c r="W112" i="9"/>
  <c r="BX59" i="9"/>
  <c r="CU59" i="9"/>
  <c r="CS50" i="9"/>
  <c r="AH57" i="9"/>
  <c r="BC57" i="9"/>
  <c r="BF55" i="9"/>
  <c r="BF53" i="9"/>
  <c r="S58" i="9"/>
  <c r="AB74" i="9"/>
  <c r="BZ92" i="9"/>
  <c r="BH77" i="9"/>
  <c r="BU56" i="9"/>
  <c r="P75" i="9"/>
  <c r="BU68" i="9"/>
  <c r="BH85" i="9"/>
  <c r="AE107" i="9"/>
  <c r="AA57" i="9"/>
  <c r="S56" i="9"/>
  <c r="BG79" i="9"/>
  <c r="CB97" i="9"/>
  <c r="BJ83" i="9"/>
  <c r="CM51" i="9"/>
  <c r="BE74" i="9"/>
  <c r="BM103" i="9"/>
  <c r="BB89" i="9"/>
  <c r="AO65" i="9"/>
  <c r="T64" i="9"/>
  <c r="BS55" i="9"/>
  <c r="CU113" i="9"/>
  <c r="CT74" i="9"/>
  <c r="BQ111" i="9"/>
  <c r="T54" i="9"/>
  <c r="CV59" i="9"/>
  <c r="BY50" i="9"/>
  <c r="CM70" i="9"/>
  <c r="U102" i="9"/>
  <c r="AC51" i="9"/>
  <c r="AR74" i="9"/>
  <c r="CG72" i="9"/>
  <c r="BL77" i="9"/>
  <c r="BU93" i="9"/>
  <c r="BD79" i="9"/>
  <c r="CB57" i="9"/>
  <c r="Y76" i="9"/>
  <c r="CU65" i="9"/>
  <c r="CA81" i="9"/>
  <c r="AG97" i="9"/>
  <c r="AY83" i="9"/>
  <c r="AP69" i="9"/>
  <c r="BH57" i="9"/>
  <c r="BH80" i="9"/>
  <c r="BL97" i="9"/>
  <c r="AK84" i="9"/>
  <c r="CA70" i="9"/>
  <c r="U63" i="9"/>
  <c r="BQ85" i="9"/>
  <c r="AA103" i="9"/>
  <c r="BQ90" i="9"/>
  <c r="AF71" i="9"/>
  <c r="AN63" i="9"/>
  <c r="BV92" i="9"/>
  <c r="AZ54" i="9"/>
  <c r="AZ51" i="9"/>
  <c r="CT75" i="9"/>
  <c r="R50" i="9"/>
  <c r="AV66" i="9"/>
  <c r="AG103" i="9"/>
  <c r="AE53" i="9"/>
  <c r="W111" i="9"/>
  <c r="U70" i="9"/>
  <c r="CR63" i="9"/>
  <c r="BO55" i="9"/>
  <c r="AI53" i="9"/>
  <c r="CC76" i="9"/>
  <c r="AZ94" i="9"/>
  <c r="AM79" i="9"/>
  <c r="Q52" i="9"/>
  <c r="BL53" i="9"/>
  <c r="CG75" i="9"/>
  <c r="CN92" i="9"/>
  <c r="BD83" i="9"/>
  <c r="AW70" i="9"/>
  <c r="AR64" i="9"/>
  <c r="AX93" i="9"/>
  <c r="X79" i="9"/>
  <c r="BM60" i="9"/>
  <c r="CP58" i="9"/>
  <c r="AL75" i="9"/>
  <c r="BK99" i="9"/>
  <c r="AC85" i="9"/>
  <c r="BJ60" i="9"/>
  <c r="L59" i="9"/>
  <c r="CD55" i="9"/>
  <c r="CB50" i="9"/>
  <c r="BS70" i="9"/>
  <c r="BL112" i="9"/>
  <c r="CO55" i="9"/>
  <c r="BJ111" i="9"/>
  <c r="BS66" i="9"/>
  <c r="CM65" i="9"/>
  <c r="AP59" i="9"/>
  <c r="BA51" i="9"/>
  <c r="BL68" i="9"/>
  <c r="AI68" i="9"/>
  <c r="CO65" i="9"/>
  <c r="CL82" i="9"/>
  <c r="AG99" i="9"/>
  <c r="CI71" i="9"/>
  <c r="AE71" i="9"/>
  <c r="BN70" i="9"/>
  <c r="AV87" i="9"/>
  <c r="AB103" i="9"/>
  <c r="CH59" i="9"/>
  <c r="BF52" i="9"/>
  <c r="AL69" i="9"/>
  <c r="BK87" i="9"/>
  <c r="BV60" i="9"/>
  <c r="AC58" i="9"/>
  <c r="CD81" i="9"/>
  <c r="AZ99" i="9"/>
  <c r="BS85" i="9"/>
  <c r="AE66" i="9"/>
  <c r="CF65" i="9"/>
  <c r="BR110" i="9"/>
  <c r="O51" i="9"/>
  <c r="BT109" i="9"/>
  <c r="R62" i="9"/>
  <c r="CG111" i="9"/>
  <c r="BF60" i="9"/>
  <c r="AE60" i="9"/>
  <c r="BK60" i="9"/>
  <c r="AJ58" i="9"/>
  <c r="AY56" i="9"/>
  <c r="BD55" i="9"/>
  <c r="V84" i="9"/>
  <c r="AY101" i="9"/>
  <c r="AY92" i="9"/>
  <c r="BX54" i="9"/>
  <c r="AB53" i="9"/>
  <c r="BM101" i="9"/>
  <c r="BL86" i="9"/>
  <c r="AS66" i="9"/>
  <c r="T65" i="9"/>
  <c r="BP64" i="9"/>
  <c r="Y82" i="9"/>
  <c r="AL99" i="9"/>
  <c r="CQ54" i="9"/>
  <c r="CL53" i="9"/>
  <c r="N70" i="9"/>
  <c r="Z88" i="9"/>
  <c r="BL105" i="9"/>
  <c r="Y55" i="9"/>
  <c r="CL54" i="9"/>
  <c r="AJ110" i="9"/>
  <c r="CR52" i="9"/>
  <c r="CJ108" i="9"/>
  <c r="BS75" i="9"/>
  <c r="AS68" i="9"/>
  <c r="BQ50" i="9"/>
  <c r="BG73" i="9"/>
  <c r="BY55" i="9"/>
  <c r="AL53" i="9"/>
  <c r="AK51" i="9"/>
  <c r="CU56" i="9"/>
  <c r="AC84" i="9"/>
  <c r="CK102" i="9"/>
  <c r="CA54" i="9"/>
  <c r="CF54" i="9"/>
  <c r="BV54" i="9"/>
  <c r="CJ102" i="9"/>
  <c r="L87" i="9"/>
  <c r="CL67" i="9"/>
  <c r="BO66" i="9"/>
  <c r="BP71" i="9"/>
  <c r="BW89" i="9"/>
  <c r="S106" i="9"/>
  <c r="BZ61" i="9"/>
  <c r="BI60" i="9"/>
  <c r="BJ82" i="9"/>
  <c r="CB100" i="9"/>
  <c r="BH87" i="9"/>
  <c r="CR74" i="9"/>
  <c r="AI72" i="9"/>
  <c r="AJ108" i="9"/>
  <c r="AR59" i="9"/>
  <c r="CF109" i="9"/>
  <c r="AD57" i="9"/>
  <c r="BJ75" i="9"/>
  <c r="CQ50" i="9"/>
  <c r="CJ74" i="9"/>
  <c r="AG111" i="9"/>
  <c r="AQ72" i="9"/>
  <c r="CB70" i="9"/>
  <c r="CR57" i="9"/>
  <c r="CM55" i="9"/>
  <c r="BJ103" i="9"/>
  <c r="BV89" i="9"/>
  <c r="CS61" i="9"/>
  <c r="AO66" i="9"/>
  <c r="AA83" i="9"/>
  <c r="BH100" i="9"/>
  <c r="AK55" i="9"/>
  <c r="AB54" i="9"/>
  <c r="BA78" i="9"/>
  <c r="CM95" i="9"/>
  <c r="U81" i="9"/>
  <c r="S74" i="9"/>
  <c r="AC72" i="9"/>
  <c r="AA95" i="9"/>
  <c r="AI82" i="9"/>
  <c r="BW57" i="9"/>
  <c r="T75" i="9"/>
  <c r="AO73" i="9"/>
  <c r="AR96" i="9"/>
  <c r="BK59" i="9"/>
  <c r="M54" i="9"/>
  <c r="CN60" i="9"/>
  <c r="CQ58" i="9"/>
  <c r="CP76" i="9"/>
  <c r="AN110" i="9"/>
  <c r="CJ51" i="9"/>
  <c r="AO68" i="9"/>
  <c r="AV62" i="9"/>
  <c r="BN60" i="9"/>
  <c r="CS59" i="9"/>
  <c r="BK57" i="9"/>
  <c r="AT80" i="9"/>
  <c r="BT103" i="9"/>
  <c r="AL89" i="9"/>
  <c r="BM68" i="9"/>
  <c r="AA69" i="9"/>
  <c r="AO91" i="9"/>
  <c r="AB76" i="9"/>
  <c r="U56" i="9"/>
  <c r="BV55" i="9"/>
  <c r="CD54" i="9"/>
  <c r="AZ78" i="9"/>
  <c r="BK95" i="9"/>
  <c r="AM51" i="9"/>
  <c r="CA74" i="9"/>
  <c r="BR72" i="9"/>
  <c r="BD90" i="9"/>
  <c r="O107" i="9"/>
  <c r="S57" i="9"/>
  <c r="AK75" i="9"/>
  <c r="AD84" i="9"/>
  <c r="CE105" i="9"/>
  <c r="BV91" i="9"/>
  <c r="Q78" i="9"/>
  <c r="W93" i="9"/>
  <c r="CU76" i="9"/>
  <c r="BJ54" i="9"/>
  <c r="BW54" i="9"/>
  <c r="CH107" i="9"/>
  <c r="AH90" i="9"/>
  <c r="AC74" i="9"/>
  <c r="CM73" i="9"/>
  <c r="CN75" i="9"/>
  <c r="T98" i="9"/>
  <c r="P80" i="9"/>
  <c r="BX57" i="9"/>
  <c r="AY64" i="9"/>
  <c r="CC78" i="9"/>
  <c r="AA87" i="9"/>
  <c r="BH76" i="9"/>
  <c r="U61" i="9"/>
  <c r="BE52" i="9"/>
  <c r="O104" i="9"/>
  <c r="BP70" i="9"/>
  <c r="AT113" i="9"/>
  <c r="BP108" i="9"/>
  <c r="R109" i="9"/>
  <c r="AN113" i="9"/>
  <c r="CL88" i="9"/>
  <c r="AV106" i="9"/>
  <c r="CF98" i="9"/>
  <c r="CJ110" i="9"/>
  <c r="BS91" i="9"/>
  <c r="AF103" i="9"/>
  <c r="AQ93" i="9"/>
  <c r="CO111" i="9"/>
  <c r="BS111" i="9"/>
  <c r="AW107" i="9"/>
  <c r="BV112" i="9"/>
  <c r="CA2" i="24"/>
  <c r="CA1" i="24"/>
  <c r="BR42" i="24"/>
  <c r="CK222" i="13" l="1"/>
  <c r="CJ223" i="13"/>
  <c r="CJ226" i="13" s="1"/>
  <c r="CJ275" i="13" s="1"/>
  <c r="CJ311" i="13" s="1"/>
  <c r="CL224" i="13"/>
  <c r="CW17" i="9"/>
  <c r="CW16" i="9"/>
  <c r="CW19" i="9"/>
  <c r="CW18" i="9"/>
  <c r="CL222" i="13"/>
  <c r="CL207" i="13"/>
  <c r="CM202" i="13" s="1"/>
  <c r="CM205" i="13" s="1"/>
  <c r="CM206" i="13" s="1"/>
  <c r="CJ196" i="13"/>
  <c r="CK191" i="13" s="1"/>
  <c r="CK194" i="13" s="1"/>
  <c r="CK195" i="13" s="1"/>
  <c r="CW44" i="9"/>
  <c r="CW88" i="9"/>
  <c r="CW73" i="9"/>
  <c r="CW85" i="9"/>
  <c r="CW55" i="9"/>
  <c r="CW83" i="9"/>
  <c r="CW81" i="9"/>
  <c r="CW79" i="9"/>
  <c r="CW77" i="9"/>
  <c r="CW72" i="9"/>
  <c r="CW71" i="9"/>
  <c r="CW45" i="9"/>
  <c r="CW61" i="9"/>
  <c r="CW52" i="9"/>
  <c r="CW50" i="9"/>
  <c r="CW47" i="9"/>
  <c r="CW78" i="9"/>
  <c r="CW76" i="9"/>
  <c r="CW70" i="9"/>
  <c r="CW59" i="9"/>
  <c r="CW49" i="9"/>
  <c r="CW82" i="9"/>
  <c r="CW74" i="9"/>
  <c r="CW54" i="9"/>
  <c r="CW60" i="9"/>
  <c r="CW65" i="9"/>
  <c r="CW63" i="9"/>
  <c r="CW75" i="9"/>
  <c r="CW67" i="9"/>
  <c r="CW62" i="9"/>
  <c r="CW64" i="9"/>
  <c r="CW46" i="9"/>
  <c r="CW87" i="9"/>
  <c r="CW84" i="9"/>
  <c r="CW80" i="9"/>
  <c r="CW69" i="9"/>
  <c r="CW68" i="9"/>
  <c r="CW51" i="9"/>
  <c r="CW57" i="9"/>
  <c r="CW53" i="9"/>
  <c r="CW56" i="9"/>
  <c r="CW86" i="9"/>
  <c r="CW66" i="9"/>
  <c r="CW58" i="9"/>
  <c r="CW48" i="9"/>
  <c r="CB2" i="24"/>
  <c r="CB1" i="24"/>
  <c r="BS42" i="24"/>
  <c r="CL185" i="13" l="1"/>
  <c r="CM180" i="13" s="1"/>
  <c r="CM183" i="13" s="1"/>
  <c r="CM224" i="13"/>
  <c r="CW89" i="9"/>
  <c r="CC2" i="24"/>
  <c r="CC1" i="24"/>
  <c r="BT42" i="24"/>
  <c r="CM184" i="13" l="1"/>
  <c r="CM222" i="13" s="1"/>
  <c r="CK223" i="13"/>
  <c r="CK226" i="13" s="1"/>
  <c r="CK275" i="13" s="1"/>
  <c r="CK311" i="13" s="1"/>
  <c r="CM207" i="13"/>
  <c r="CN202" i="13" s="1"/>
  <c r="CN205" i="13" s="1"/>
  <c r="CN206" i="13" s="1"/>
  <c r="CK196" i="13"/>
  <c r="CL191" i="13" s="1"/>
  <c r="CL194" i="13" s="1"/>
  <c r="CL195" i="13" s="1"/>
  <c r="CD2" i="24"/>
  <c r="CD1" i="24"/>
  <c r="BU42" i="24"/>
  <c r="CM185" i="13" l="1"/>
  <c r="CN180" i="13" s="1"/>
  <c r="CN183" i="13" s="1"/>
  <c r="CN184" i="13" s="1"/>
  <c r="CN222" i="13" s="1"/>
  <c r="CN224" i="13"/>
  <c r="CW90" i="9"/>
  <c r="CE2" i="24"/>
  <c r="CE1" i="24"/>
  <c r="BV42" i="24"/>
  <c r="CL223" i="13" l="1"/>
  <c r="CL226" i="13" s="1"/>
  <c r="CL275" i="13" s="1"/>
  <c r="CL311" i="13" s="1"/>
  <c r="CN185" i="13"/>
  <c r="CO180" i="13" s="1"/>
  <c r="CO183" i="13" s="1"/>
  <c r="CL196" i="13"/>
  <c r="CM191" i="13" s="1"/>
  <c r="CM194" i="13" s="1"/>
  <c r="CN207" i="13"/>
  <c r="CO202" i="13" s="1"/>
  <c r="CO205" i="13" s="1"/>
  <c r="CO206" i="13" s="1"/>
  <c r="CF2" i="24"/>
  <c r="CF1" i="24"/>
  <c r="BW42" i="24"/>
  <c r="CO184" i="13" l="1"/>
  <c r="CO222" i="13" s="1"/>
  <c r="CM195" i="13"/>
  <c r="CM223" i="13" s="1"/>
  <c r="CM226" i="13" s="1"/>
  <c r="CM275" i="13" s="1"/>
  <c r="CM311" i="13" s="1"/>
  <c r="CO224" i="13"/>
  <c r="CG2" i="24"/>
  <c r="CG1" i="24"/>
  <c r="BX42" i="24"/>
  <c r="CO185" i="13" l="1"/>
  <c r="CP180" i="13" s="1"/>
  <c r="CP183" i="13" s="1"/>
  <c r="CM196" i="13"/>
  <c r="CN191" i="13" s="1"/>
  <c r="CN194" i="13" s="1"/>
  <c r="CN195" i="13" s="1"/>
  <c r="CN223" i="13" s="1"/>
  <c r="CN226" i="13" s="1"/>
  <c r="CO207" i="13"/>
  <c r="CP202" i="13" s="1"/>
  <c r="CP205" i="13" s="1"/>
  <c r="CP206" i="13" s="1"/>
  <c r="CW91" i="9"/>
  <c r="CH2" i="24"/>
  <c r="CH1" i="24"/>
  <c r="BY42" i="24"/>
  <c r="CP184" i="13" l="1"/>
  <c r="CP185" i="13" s="1"/>
  <c r="CQ180" i="13" s="1"/>
  <c r="CQ183" i="13" s="1"/>
  <c r="CQ184" i="13" s="1"/>
  <c r="CQ222" i="13" s="1"/>
  <c r="CN275" i="13"/>
  <c r="CN311" i="13" s="1"/>
  <c r="CP224" i="13"/>
  <c r="CN196" i="13"/>
  <c r="CO191" i="13" s="1"/>
  <c r="CO194" i="13" s="1"/>
  <c r="CO195" i="13" s="1"/>
  <c r="CI2" i="24"/>
  <c r="CI1" i="24"/>
  <c r="BZ42" i="24"/>
  <c r="CP222" i="13" l="1"/>
  <c r="CQ185" i="13"/>
  <c r="CR180" i="13" s="1"/>
  <c r="CR183" i="13" s="1"/>
  <c r="CP207" i="13"/>
  <c r="CQ202" i="13" s="1"/>
  <c r="CQ205" i="13" s="1"/>
  <c r="CO223" i="13"/>
  <c r="CO226" i="13" s="1"/>
  <c r="CW92" i="9"/>
  <c r="CJ2" i="24"/>
  <c r="CJ1" i="24"/>
  <c r="CA42" i="24"/>
  <c r="CR184" i="13" l="1"/>
  <c r="CR222" i="13" s="1"/>
  <c r="CQ206" i="13"/>
  <c r="CQ224" i="13" s="1"/>
  <c r="CO275" i="13"/>
  <c r="CO311" i="13" s="1"/>
  <c r="CO196" i="13"/>
  <c r="CP191" i="13" s="1"/>
  <c r="CP194" i="13" s="1"/>
  <c r="CK2" i="24"/>
  <c r="CK1" i="24"/>
  <c r="CB42" i="24"/>
  <c r="CR185" i="13" l="1"/>
  <c r="CS180" i="13" s="1"/>
  <c r="CS183" i="13" s="1"/>
  <c r="CP195" i="13"/>
  <c r="CP223" i="13" s="1"/>
  <c r="CP226" i="13" s="1"/>
  <c r="CP275" i="13" s="1"/>
  <c r="CP311" i="13" s="1"/>
  <c r="CQ207" i="13"/>
  <c r="CR202" i="13" s="1"/>
  <c r="CR205" i="13" s="1"/>
  <c r="CR206" i="13" s="1"/>
  <c r="CR224" i="13" s="1"/>
  <c r="CW93" i="9"/>
  <c r="CL2" i="24"/>
  <c r="CL1" i="24"/>
  <c r="CC42" i="24"/>
  <c r="CS184" i="13" l="1"/>
  <c r="CS185" i="13" s="1"/>
  <c r="CT180" i="13" s="1"/>
  <c r="CT183" i="13" s="1"/>
  <c r="CT184" i="13" s="1"/>
  <c r="CT222" i="13" s="1"/>
  <c r="CP196" i="13"/>
  <c r="CQ191" i="13" s="1"/>
  <c r="CQ194" i="13" s="1"/>
  <c r="CR207" i="13"/>
  <c r="CS202" i="13" s="1"/>
  <c r="CS205" i="13" s="1"/>
  <c r="CS206" i="13" s="1"/>
  <c r="CM2" i="24"/>
  <c r="CM1" i="24"/>
  <c r="CD42" i="24"/>
  <c r="CS222" i="13" l="1"/>
  <c r="CQ195" i="13"/>
  <c r="CQ196" i="13" s="1"/>
  <c r="CR191" i="13" s="1"/>
  <c r="CR194" i="13" s="1"/>
  <c r="CR195" i="13" s="1"/>
  <c r="CR223" i="13" s="1"/>
  <c r="CR226" i="13" s="1"/>
  <c r="CT185" i="13"/>
  <c r="CU180" i="13" s="1"/>
  <c r="CU183" i="13" s="1"/>
  <c r="CU184" i="13" s="1"/>
  <c r="CS224" i="13"/>
  <c r="CW94" i="9"/>
  <c r="CN2" i="24"/>
  <c r="CN1" i="24"/>
  <c r="CE42" i="24"/>
  <c r="CQ223" i="13" l="1"/>
  <c r="CQ226" i="13" s="1"/>
  <c r="CQ275" i="13" s="1"/>
  <c r="CQ311" i="13" s="1"/>
  <c r="CR275" i="13"/>
  <c r="CR311" i="13" s="1"/>
  <c r="CS207" i="13"/>
  <c r="CT202" i="13" s="1"/>
  <c r="CT205" i="13" s="1"/>
  <c r="CR196" i="13"/>
  <c r="CS191" i="13" s="1"/>
  <c r="CS194" i="13" s="1"/>
  <c r="CS195" i="13" s="1"/>
  <c r="CU222" i="13"/>
  <c r="CO2" i="24"/>
  <c r="CO1" i="24"/>
  <c r="CF42" i="24"/>
  <c r="CT206" i="13" l="1"/>
  <c r="CT224" i="13" s="1"/>
  <c r="CU185" i="13"/>
  <c r="CV180" i="13" s="1"/>
  <c r="J180" i="13" s="1"/>
  <c r="CS223" i="13"/>
  <c r="CS226" i="13" s="1"/>
  <c r="CW95" i="9"/>
  <c r="CP2" i="24"/>
  <c r="CP1" i="24"/>
  <c r="CG42" i="24"/>
  <c r="CV183" i="13" l="1"/>
  <c r="CT207" i="13"/>
  <c r="CU202" i="13" s="1"/>
  <c r="CU205" i="13" s="1"/>
  <c r="CU206" i="13" s="1"/>
  <c r="CU224" i="13" s="1"/>
  <c r="CS275" i="13"/>
  <c r="CS311" i="13" s="1"/>
  <c r="CS196" i="13"/>
  <c r="CT191" i="13" s="1"/>
  <c r="CT194" i="13" s="1"/>
  <c r="CT195" i="13" s="1"/>
  <c r="CQ2" i="24"/>
  <c r="CQ1" i="24"/>
  <c r="CH42" i="24"/>
  <c r="CV184" i="13" l="1"/>
  <c r="CV185" i="13" s="1"/>
  <c r="J185" i="13" s="1"/>
  <c r="J183" i="13"/>
  <c r="CU207" i="13"/>
  <c r="CV202" i="13" s="1"/>
  <c r="CV205" i="13" s="1"/>
  <c r="CT223" i="13"/>
  <c r="CT226" i="13" s="1"/>
  <c r="CW96" i="9"/>
  <c r="CR2" i="24"/>
  <c r="CR1" i="24"/>
  <c r="CI42" i="24"/>
  <c r="J184" i="13" l="1"/>
  <c r="CV222" i="13"/>
  <c r="J222" i="13" s="1"/>
  <c r="CV206" i="13"/>
  <c r="CV224" i="13" s="1"/>
  <c r="J224" i="13" s="1"/>
  <c r="CT275" i="13"/>
  <c r="CT311" i="13" s="1"/>
  <c r="CT196" i="13"/>
  <c r="CU191" i="13" s="1"/>
  <c r="CU194" i="13" s="1"/>
  <c r="CS2" i="24"/>
  <c r="CS1" i="24"/>
  <c r="CJ42" i="24"/>
  <c r="CU195" i="13" l="1"/>
  <c r="CU223" i="13" s="1"/>
  <c r="CU226" i="13" s="1"/>
  <c r="CU275" i="13" s="1"/>
  <c r="CU311" i="13" s="1"/>
  <c r="CV207" i="13"/>
  <c r="CW97" i="9"/>
  <c r="CT2" i="24"/>
  <c r="CT1" i="24"/>
  <c r="CK42" i="24"/>
  <c r="CU196" i="13" l="1"/>
  <c r="CV191" i="13" s="1"/>
  <c r="CV194" i="13" s="1"/>
  <c r="CV195" i="13" s="1"/>
  <c r="CV223" i="13" s="1"/>
  <c r="CU2" i="24"/>
  <c r="CU1" i="24"/>
  <c r="CL42" i="24"/>
  <c r="CV226" i="13" l="1"/>
  <c r="CV275" i="13" s="1"/>
  <c r="J223" i="13"/>
  <c r="CV196" i="13"/>
  <c r="CV2" i="24"/>
  <c r="CV1" i="24"/>
  <c r="CM42" i="24"/>
  <c r="J226" i="13" l="1"/>
  <c r="H275" i="13"/>
  <c r="CV311" i="13"/>
  <c r="CW98" i="9"/>
  <c r="CN42" i="24"/>
  <c r="CO42" i="24" l="1"/>
  <c r="CW99" i="9" l="1"/>
  <c r="CP42" i="24"/>
  <c r="CQ42" i="24" l="1"/>
  <c r="CR42" i="24" l="1"/>
  <c r="CW100" i="9" l="1"/>
  <c r="CS42" i="24"/>
  <c r="CT42" i="24" l="1"/>
  <c r="CW101" i="9" l="1"/>
  <c r="CU42" i="24"/>
  <c r="CW102" i="9" l="1"/>
  <c r="CW103" i="9" l="1"/>
  <c r="CW104" i="9" l="1"/>
  <c r="CW105" i="9" l="1"/>
  <c r="CW106" i="9" l="1"/>
  <c r="C47" i="16" l="1"/>
  <c r="C55" i="16" s="1"/>
  <c r="CW107" i="9" l="1"/>
  <c r="B58" i="33" l="1"/>
  <c r="B68" i="33" l="1"/>
  <c r="B104" i="33" s="1"/>
  <c r="B111" i="33" l="1"/>
  <c r="CW109" i="9"/>
  <c r="CW108" i="9"/>
  <c r="CW113" i="9"/>
  <c r="CW110" i="9"/>
  <c r="CW111" i="9"/>
  <c r="CW112" i="9"/>
  <c r="L123" i="40" l="1"/>
  <c r="M122" i="40" s="1"/>
  <c r="L191" i="40" l="1"/>
  <c r="M128" i="40"/>
  <c r="L35" i="41" l="1"/>
  <c r="M123" i="40"/>
  <c r="N122" i="40" l="1"/>
  <c r="N128" i="40" s="1"/>
  <c r="N191" i="40" s="1"/>
  <c r="M191" i="40"/>
  <c r="M35" i="41" l="1"/>
  <c r="N35" i="41"/>
  <c r="N123" i="40"/>
  <c r="O122" i="40" s="1"/>
  <c r="O128" i="40" s="1"/>
  <c r="O191" i="40" s="1"/>
  <c r="O35" i="41" l="1"/>
  <c r="O123" i="40"/>
  <c r="P122" i="40" s="1"/>
  <c r="P128" i="40" s="1"/>
  <c r="P191" i="40" s="1"/>
  <c r="C34" i="40"/>
  <c r="P35" i="41" l="1"/>
  <c r="P123" i="40"/>
  <c r="Q122" i="40" s="1"/>
  <c r="Q123" i="40" s="1"/>
  <c r="R122" i="40" s="1"/>
  <c r="R128" i="40" s="1"/>
  <c r="C46" i="40"/>
  <c r="Q128" i="40" l="1"/>
  <c r="Q191" i="40" s="1"/>
  <c r="C108" i="35"/>
  <c r="R123" i="40"/>
  <c r="S122" i="40" s="1"/>
  <c r="S128" i="40" s="1"/>
  <c r="R191" i="40"/>
  <c r="Q35" i="41" l="1"/>
  <c r="R35" i="41"/>
  <c r="C116" i="35"/>
  <c r="C126" i="35" s="1"/>
  <c r="C129" i="35" s="1"/>
  <c r="S191" i="40"/>
  <c r="S123" i="40"/>
  <c r="T122" i="40" s="1"/>
  <c r="T128" i="40" s="1"/>
  <c r="C105" i="40"/>
  <c r="C132" i="35" l="1"/>
  <c r="C137" i="35" s="1"/>
  <c r="S35" i="41"/>
  <c r="C143" i="40"/>
  <c r="C130" i="40"/>
  <c r="C171" i="40" s="1"/>
  <c r="T191" i="40"/>
  <c r="T123" i="40"/>
  <c r="U122" i="40" s="1"/>
  <c r="U128" i="40" s="1"/>
  <c r="Q32" i="16"/>
  <c r="CJ32" i="16"/>
  <c r="V32" i="16"/>
  <c r="AJ32" i="16"/>
  <c r="W32" i="16"/>
  <c r="AB32" i="16"/>
  <c r="AD32" i="16"/>
  <c r="BN32" i="16"/>
  <c r="R32" i="16"/>
  <c r="CH32" i="16"/>
  <c r="S32" i="16"/>
  <c r="CM32" i="16"/>
  <c r="BV32" i="16"/>
  <c r="AE32" i="16"/>
  <c r="BE32" i="16"/>
  <c r="CK32" i="16"/>
  <c r="CD32" i="16"/>
  <c r="CF32" i="16"/>
  <c r="CG32" i="16"/>
  <c r="BW32" i="16"/>
  <c r="CE32" i="16"/>
  <c r="AZ32" i="16"/>
  <c r="BA32" i="16"/>
  <c r="AS32" i="16"/>
  <c r="CB32" i="16"/>
  <c r="BT32" i="16"/>
  <c r="AR32" i="16"/>
  <c r="CA32" i="16"/>
  <c r="U32" i="16"/>
  <c r="BR32" i="16"/>
  <c r="BS32" i="16"/>
  <c r="BX32" i="16"/>
  <c r="BP32" i="16"/>
  <c r="AN32" i="16"/>
  <c r="BG32" i="16"/>
  <c r="AL32" i="16"/>
  <c r="AY32" i="16"/>
  <c r="AX32" i="16"/>
  <c r="AG32" i="16"/>
  <c r="BI32" i="16"/>
  <c r="AP32" i="16"/>
  <c r="AT32" i="16"/>
  <c r="AC32" i="16"/>
  <c r="X32" i="16"/>
  <c r="M32" i="16"/>
  <c r="BM32" i="16"/>
  <c r="T32" i="16"/>
  <c r="Y32" i="16"/>
  <c r="BK32" i="16"/>
  <c r="BQ32" i="16"/>
  <c r="AF32" i="16"/>
  <c r="P32" i="16"/>
  <c r="CI32" i="16"/>
  <c r="CN32" i="16"/>
  <c r="O32" i="16"/>
  <c r="AA32" i="16"/>
  <c r="BO32" i="16"/>
  <c r="CL32" i="16"/>
  <c r="AI32" i="16"/>
  <c r="N32" i="16"/>
  <c r="BH32" i="16"/>
  <c r="BF32" i="16"/>
  <c r="BB32" i="16"/>
  <c r="CC32" i="16"/>
  <c r="BL32" i="16"/>
  <c r="BU32" i="16"/>
  <c r="BZ32" i="16"/>
  <c r="AH32" i="16"/>
  <c r="BC32" i="16"/>
  <c r="AU32" i="16"/>
  <c r="Z32" i="16"/>
  <c r="AK32" i="16"/>
  <c r="BJ32" i="16"/>
  <c r="AW32" i="16"/>
  <c r="AO32" i="16"/>
  <c r="AV32" i="16"/>
  <c r="AM32" i="16"/>
  <c r="AQ32" i="16"/>
  <c r="BD32" i="16"/>
  <c r="BY32" i="16"/>
  <c r="C144" i="35" l="1"/>
  <c r="C151" i="35" s="1"/>
  <c r="T35" i="41"/>
  <c r="C179" i="40"/>
  <c r="U191" i="40"/>
  <c r="U123" i="40"/>
  <c r="V122" i="40" s="1"/>
  <c r="V128" i="40" s="1"/>
  <c r="U35" i="41" l="1"/>
  <c r="V191" i="40"/>
  <c r="V123" i="40"/>
  <c r="W122" i="40" s="1"/>
  <c r="W128" i="40" s="1"/>
  <c r="V35" i="41" l="1"/>
  <c r="W191" i="40"/>
  <c r="W123" i="40"/>
  <c r="X122" i="40" s="1"/>
  <c r="X128" i="40" s="1"/>
  <c r="W35" i="41" l="1"/>
  <c r="X123" i="40"/>
  <c r="Y122" i="40" s="1"/>
  <c r="Y123" i="40" l="1"/>
  <c r="Z122" i="40" s="1"/>
  <c r="Z128" i="40" s="1"/>
  <c r="Y128" i="40"/>
  <c r="X191" i="40"/>
  <c r="M31" i="16"/>
  <c r="X35" i="41" l="1"/>
  <c r="Z123" i="40"/>
  <c r="AA122" i="40" s="1"/>
  <c r="AA128" i="40" s="1"/>
  <c r="AA191" i="40" s="1"/>
  <c r="Z191" i="40"/>
  <c r="Y191" i="40"/>
  <c r="N31" i="16"/>
  <c r="Z35" i="41" l="1"/>
  <c r="Y35" i="41"/>
  <c r="AA35" i="41"/>
  <c r="AA123" i="40"/>
  <c r="AB122" i="40" s="1"/>
  <c r="AB128" i="40" s="1"/>
  <c r="AB191" i="40" s="1"/>
  <c r="AB35" i="41" l="1"/>
  <c r="AB123" i="40"/>
  <c r="AC122" i="40" s="1"/>
  <c r="AC128" i="40" s="1"/>
  <c r="O31" i="16"/>
  <c r="AC123" i="40" l="1"/>
  <c r="AD122" i="40" s="1"/>
  <c r="AD128" i="40" s="1"/>
  <c r="AD191" i="40" s="1"/>
  <c r="AC191" i="40"/>
  <c r="AC35" i="41" l="1"/>
  <c r="AD35" i="41"/>
  <c r="AD123" i="40"/>
  <c r="P31" i="16"/>
  <c r="Q31" i="16" l="1"/>
  <c r="R31" i="16" l="1"/>
  <c r="S31" i="16" l="1"/>
  <c r="T31" i="16" l="1"/>
  <c r="U31" i="16" l="1"/>
  <c r="V31" i="16" l="1"/>
  <c r="W31" i="16" l="1"/>
  <c r="X31" i="16" l="1"/>
  <c r="Y31" i="16" l="1"/>
  <c r="Z31" i="16" l="1"/>
  <c r="AA31" i="16" l="1"/>
  <c r="AB31" i="16" l="1"/>
  <c r="AC31" i="16" l="1"/>
  <c r="AD31" i="16" l="1"/>
  <c r="AE31" i="16" l="1"/>
  <c r="AF31" i="16" l="1"/>
  <c r="AG31" i="16" l="1"/>
  <c r="AH31" i="16" l="1"/>
  <c r="AI31" i="16" l="1"/>
  <c r="AJ31" i="16" l="1"/>
  <c r="AK31" i="16" l="1"/>
  <c r="AL31" i="16" l="1"/>
  <c r="AM31" i="16" l="1"/>
  <c r="AN31" i="16" l="1"/>
  <c r="AO31" i="16" l="1"/>
  <c r="AP31" i="16" l="1"/>
  <c r="AQ31" i="16" l="1"/>
  <c r="AR31" i="16" l="1"/>
  <c r="AS31" i="16" l="1"/>
  <c r="AT31" i="16" l="1"/>
  <c r="AU31" i="16" l="1"/>
  <c r="AV31" i="16" l="1"/>
  <c r="AW31" i="16" l="1"/>
  <c r="AX31" i="16" l="1"/>
  <c r="AY31" i="16" l="1"/>
  <c r="AZ31" i="16" l="1"/>
  <c r="BA31" i="16" l="1"/>
  <c r="BB31" i="16" l="1"/>
  <c r="BC31" i="16" l="1"/>
  <c r="BD31" i="16" l="1"/>
  <c r="BE31" i="16" l="1"/>
  <c r="BF31" i="16" l="1"/>
  <c r="BG31" i="16" l="1"/>
  <c r="BH31" i="16" l="1"/>
  <c r="BI31" i="16" l="1"/>
  <c r="BJ31" i="16" l="1"/>
  <c r="BK31" i="16" l="1"/>
  <c r="BL31" i="16" l="1"/>
  <c r="BM31" i="16" l="1"/>
  <c r="BN31" i="16" l="1"/>
  <c r="BO31" i="16" l="1"/>
  <c r="BP31" i="16" l="1"/>
  <c r="BQ31" i="16" l="1"/>
  <c r="BR31" i="16" l="1"/>
  <c r="BS31" i="16" l="1"/>
  <c r="BT31" i="16" l="1"/>
  <c r="BU31" i="16" l="1"/>
  <c r="BV31" i="16" l="1"/>
  <c r="BW31" i="16" l="1"/>
  <c r="BX31" i="16" l="1"/>
  <c r="BY31" i="16" l="1"/>
  <c r="BZ31" i="16" l="1"/>
  <c r="CA31" i="16" l="1"/>
  <c r="CB31" i="16" l="1"/>
  <c r="CC31" i="16" l="1"/>
  <c r="CD31" i="16" l="1"/>
  <c r="CE31" i="16" l="1"/>
  <c r="CF31" i="16" l="1"/>
  <c r="CG31" i="16" l="1"/>
  <c r="CH31" i="16" l="1"/>
  <c r="CI31" i="16" l="1"/>
  <c r="CJ31" i="16" l="1"/>
  <c r="CK31" i="16" l="1"/>
  <c r="CL31" i="16" l="1"/>
  <c r="CM31" i="16" l="1"/>
  <c r="CN31" i="16" l="1"/>
  <c r="C62" i="42" l="1"/>
  <c r="C74" i="42" s="1"/>
  <c r="C84" i="42" l="1"/>
  <c r="J189" i="40" l="1"/>
  <c r="C60" i="40" l="1"/>
  <c r="C72" i="40" l="1"/>
  <c r="C84" i="40" s="1"/>
  <c r="C97" i="40" l="1"/>
  <c r="L44" i="37" l="1"/>
  <c r="AE122" i="40" l="1"/>
  <c r="AE123" i="40" l="1"/>
  <c r="AF122" i="40" s="1"/>
  <c r="AF128" i="40" s="1"/>
  <c r="AE128" i="40"/>
  <c r="AF123" i="40" l="1"/>
  <c r="AF191" i="40"/>
  <c r="AE191" i="40"/>
  <c r="AE35" i="41" l="1"/>
  <c r="AF35" i="41"/>
  <c r="AG122" i="40"/>
  <c r="AG123" i="40" l="1"/>
  <c r="AH122" i="40" s="1"/>
  <c r="AH123" i="40" l="1"/>
  <c r="AI122" i="40" s="1"/>
  <c r="AI123" i="40" l="1"/>
  <c r="AJ122" i="40" s="1"/>
  <c r="AJ123" i="40" s="1"/>
  <c r="AK122" i="40" s="1"/>
  <c r="AK123" i="40" l="1"/>
  <c r="AL122" i="40" s="1"/>
  <c r="AL123" i="40" l="1"/>
  <c r="AM122" i="40" s="1"/>
  <c r="AM123" i="40" s="1"/>
  <c r="AN122" i="40" l="1"/>
  <c r="AN123" i="40" s="1"/>
  <c r="AO122" i="40" s="1"/>
  <c r="AO123" i="40" l="1"/>
  <c r="AP122" i="40" s="1"/>
  <c r="AP123" i="40" l="1"/>
  <c r="AQ122" i="40" s="1"/>
  <c r="AQ123" i="40" l="1"/>
  <c r="AR122" i="40" s="1"/>
  <c r="AR123" i="40" s="1"/>
  <c r="AS122" i="40" s="1"/>
  <c r="AS123" i="40" s="1"/>
  <c r="AT122" i="40" s="1"/>
  <c r="AT123" i="40" l="1"/>
  <c r="AU122" i="40" s="1"/>
  <c r="AU123" i="40" l="1"/>
  <c r="AV122" i="40" s="1"/>
  <c r="AV123" i="40" l="1"/>
  <c r="AW122" i="40" s="1"/>
  <c r="AW123" i="40" l="1"/>
  <c r="AX122" i="40" s="1"/>
  <c r="AX123" i="40" l="1"/>
  <c r="AY122" i="40" s="1"/>
  <c r="AY123" i="40" l="1"/>
  <c r="AZ122" i="40" s="1"/>
  <c r="AZ123" i="40" l="1"/>
  <c r="BA122" i="40" s="1"/>
  <c r="BA123" i="40" l="1"/>
  <c r="BB122" i="40" s="1"/>
  <c r="BB123" i="40" l="1"/>
  <c r="BC122" i="40" s="1"/>
  <c r="BC123" i="40" l="1"/>
  <c r="BD122" i="40" s="1"/>
  <c r="BD123" i="40" l="1"/>
  <c r="BE122" i="40" l="1"/>
  <c r="BE123" i="40" l="1"/>
  <c r="BF122" i="40" s="1"/>
  <c r="BF123" i="40" l="1"/>
  <c r="BG122" i="40" s="1"/>
  <c r="BG123" i="40" l="1"/>
  <c r="BH122" i="40" s="1"/>
  <c r="BH123" i="40" l="1"/>
  <c r="BI122" i="40" s="1"/>
  <c r="BI123" i="40" l="1"/>
  <c r="BJ122" i="40" s="1"/>
  <c r="BJ123" i="40" l="1"/>
  <c r="BK122" i="40" s="1"/>
  <c r="BK123" i="40" l="1"/>
  <c r="BL122" i="40" s="1"/>
  <c r="BL123" i="40" l="1"/>
  <c r="BM122" i="40" s="1"/>
  <c r="BM123" i="40" l="1"/>
  <c r="BN122" i="40" s="1"/>
  <c r="BN123" i="40" l="1"/>
  <c r="BO122" i="40" s="1"/>
  <c r="BO123" i="40" l="1"/>
  <c r="BP122" i="40" s="1"/>
  <c r="BP123" i="40" l="1"/>
  <c r="BQ122" i="40" s="1"/>
  <c r="BQ123" i="40" l="1"/>
  <c r="BR122" i="40" s="1"/>
  <c r="BR123" i="40" l="1"/>
  <c r="BS122" i="40" s="1"/>
  <c r="BS123" i="40" l="1"/>
  <c r="BT122" i="40" s="1"/>
  <c r="BT123" i="40" l="1"/>
  <c r="BU122" i="40" s="1"/>
  <c r="BU123" i="40" l="1"/>
  <c r="BV122" i="40" s="1"/>
  <c r="BV123" i="40" l="1"/>
  <c r="BW122" i="40" s="1"/>
  <c r="BW123" i="40" l="1"/>
  <c r="BX122" i="40" s="1"/>
  <c r="BX123" i="40" l="1"/>
  <c r="BY122" i="40" s="1"/>
  <c r="BY123" i="40" l="1"/>
  <c r="BZ122" i="40" s="1"/>
  <c r="BZ123" i="40" l="1"/>
  <c r="CA122" i="40" s="1"/>
  <c r="CA123" i="40" l="1"/>
  <c r="CB122" i="40" s="1"/>
  <c r="CB123" i="40" l="1"/>
  <c r="CC122" i="40" s="1"/>
  <c r="CC123" i="40" l="1"/>
  <c r="CD122" i="40" s="1"/>
  <c r="CD123" i="40" l="1"/>
  <c r="CE122" i="40" s="1"/>
  <c r="CE123" i="40" l="1"/>
  <c r="CF122" i="40" s="1"/>
  <c r="CF123" i="40" l="1"/>
  <c r="CG122" i="40" s="1"/>
  <c r="CG123" i="40" l="1"/>
  <c r="CH122" i="40" s="1"/>
  <c r="CH123" i="40" l="1"/>
  <c r="CI122" i="40" s="1"/>
  <c r="CI123" i="40" l="1"/>
  <c r="CJ122" i="40" s="1"/>
  <c r="CJ123" i="40" l="1"/>
  <c r="CK122" i="40" s="1"/>
  <c r="CK123" i="40" l="1"/>
  <c r="CL122" i="40" s="1"/>
  <c r="CL123" i="40" l="1"/>
  <c r="CM122" i="40" s="1"/>
  <c r="CM123" i="40" l="1"/>
  <c r="CN122" i="40" s="1"/>
  <c r="CN123" i="40" l="1"/>
  <c r="CO122" i="40" s="1"/>
  <c r="CO123" i="40" l="1"/>
  <c r="CP122" i="40" s="1"/>
  <c r="CP123" i="40" l="1"/>
  <c r="CQ122" i="40" s="1"/>
  <c r="CQ123" i="40" l="1"/>
  <c r="CR122" i="40" s="1"/>
  <c r="CR123" i="40" l="1"/>
  <c r="CS122" i="40" s="1"/>
  <c r="CS123" i="40" l="1"/>
  <c r="CT122" i="40" s="1"/>
  <c r="CT123" i="40" l="1"/>
  <c r="CU122" i="40" s="1"/>
  <c r="CU123" i="40" l="1"/>
  <c r="CV122" i="40" s="1"/>
  <c r="CV123" i="40" l="1"/>
  <c r="J122" i="40"/>
  <c r="L98" i="46" l="1"/>
  <c r="AM77" i="37" l="1"/>
  <c r="AK77" i="37" l="1"/>
  <c r="AL77" i="37" l="1"/>
  <c r="BX77" i="37" l="1"/>
  <c r="AD77" i="37" l="1"/>
  <c r="AE77" i="37" l="1"/>
  <c r="AF77" i="37" l="1"/>
  <c r="AG77" i="37" l="1"/>
  <c r="AO77" i="37" l="1"/>
  <c r="L84" i="46" l="1"/>
  <c r="L92" i="46" s="1"/>
  <c r="L93" i="46" s="1"/>
  <c r="L99" i="46" l="1"/>
  <c r="L31" i="24"/>
  <c r="L37" i="41" l="1"/>
  <c r="M138" i="40"/>
  <c r="L40" i="9"/>
  <c r="M38" i="9" l="1"/>
  <c r="M23" i="41" l="1"/>
  <c r="M44" i="41" s="1"/>
  <c r="M93" i="41" l="1"/>
  <c r="M27" i="41"/>
  <c r="M33" i="41" s="1"/>
  <c r="L49" i="41"/>
  <c r="L52" i="41" s="1"/>
  <c r="M28" i="41" l="1"/>
  <c r="L85" i="41"/>
  <c r="M45" i="41" l="1"/>
  <c r="M94" i="41" s="1"/>
  <c r="M95" i="41" s="1"/>
  <c r="N23" i="41"/>
  <c r="N44" i="41" l="1"/>
  <c r="N93" i="41" s="1"/>
  <c r="N27" i="41"/>
  <c r="M47" i="41"/>
  <c r="M49" i="41" s="1"/>
  <c r="L86" i="41" l="1"/>
  <c r="L87" i="41" s="1"/>
  <c r="L89" i="41" s="1"/>
  <c r="M85" i="41"/>
  <c r="N28" i="41"/>
  <c r="N33" i="41"/>
  <c r="M52" i="41"/>
  <c r="N45" i="41" l="1"/>
  <c r="N94" i="41" s="1"/>
  <c r="N95" i="41" s="1"/>
  <c r="L23" i="22"/>
  <c r="O23" i="41" l="1"/>
  <c r="O44" i="41" l="1"/>
  <c r="O93" i="41" s="1"/>
  <c r="O27" i="41"/>
  <c r="O33" i="41" s="1"/>
  <c r="N47" i="41"/>
  <c r="N49" i="41" s="1"/>
  <c r="N85" i="41" s="1"/>
  <c r="O28" i="41" l="1"/>
  <c r="N52" i="41"/>
  <c r="M86" i="41"/>
  <c r="M87" i="41" s="1"/>
  <c r="M89" i="41" s="1"/>
  <c r="M23" i="22" s="1"/>
  <c r="O45" i="41" l="1"/>
  <c r="O94" i="41" s="1"/>
  <c r="O95" i="41" s="1"/>
  <c r="P23" i="41"/>
  <c r="P44" i="41" s="1"/>
  <c r="P93" i="41" l="1"/>
  <c r="P27" i="41"/>
  <c r="P28" i="41" s="1"/>
  <c r="O47" i="41"/>
  <c r="O49" i="41" s="1"/>
  <c r="O85" i="41" s="1"/>
  <c r="P33" i="41" l="1"/>
  <c r="O52" i="41"/>
  <c r="N86" i="41"/>
  <c r="N87" i="41" s="1"/>
  <c r="N89" i="41" s="1"/>
  <c r="N23" i="22" s="1"/>
  <c r="P45" i="41" l="1"/>
  <c r="P94" i="41" s="1"/>
  <c r="P95" i="41" s="1"/>
  <c r="Q23" i="41"/>
  <c r="Q44" i="41" l="1"/>
  <c r="Q93" i="41" s="1"/>
  <c r="Q27" i="41"/>
  <c r="P47" i="41"/>
  <c r="P49" i="41" s="1"/>
  <c r="P52" i="41" s="1"/>
  <c r="Q33" i="41" l="1"/>
  <c r="Q28" i="41"/>
  <c r="P85" i="41"/>
  <c r="O86" i="41"/>
  <c r="Q45" i="41" l="1"/>
  <c r="Q94" i="41" s="1"/>
  <c r="Q95" i="41" s="1"/>
  <c r="O87" i="41"/>
  <c r="O89" i="41" s="1"/>
  <c r="Q47" i="41" l="1"/>
  <c r="Q49" i="41" s="1"/>
  <c r="Q52" i="41" s="1"/>
  <c r="O23" i="22"/>
  <c r="R23" i="41" l="1"/>
  <c r="R44" i="41" l="1"/>
  <c r="R93" i="41" s="1"/>
  <c r="R27" i="41"/>
  <c r="R33" i="41" s="1"/>
  <c r="Q85" i="41"/>
  <c r="R28" i="41" l="1"/>
  <c r="R45" i="41" s="1"/>
  <c r="R94" i="41" s="1"/>
  <c r="R95" i="41" s="1"/>
  <c r="P86" i="41"/>
  <c r="P87" i="41" s="1"/>
  <c r="P89" i="41" s="1"/>
  <c r="P23" i="22" s="1"/>
  <c r="S23" i="41" l="1"/>
  <c r="S44" i="41" l="1"/>
  <c r="S93" i="41" s="1"/>
  <c r="S27" i="41"/>
  <c r="R47" i="41"/>
  <c r="R49" i="41" s="1"/>
  <c r="R85" i="41" s="1"/>
  <c r="S28" i="41" l="1"/>
  <c r="S45" i="41" s="1"/>
  <c r="S94" i="41" s="1"/>
  <c r="S95" i="41" s="1"/>
  <c r="S33" i="41"/>
  <c r="R52" i="41"/>
  <c r="Q86" i="41"/>
  <c r="Q87" i="41" s="1"/>
  <c r="Q89" i="41" s="1"/>
  <c r="Q23" i="22" l="1"/>
  <c r="T23" i="41" l="1"/>
  <c r="T44" i="41" l="1"/>
  <c r="T93" i="41" s="1"/>
  <c r="T27" i="41"/>
  <c r="T33" i="41" s="1"/>
  <c r="S47" i="41"/>
  <c r="S49" i="41" s="1"/>
  <c r="S85" i="41" l="1"/>
  <c r="T28" i="41"/>
  <c r="T45" i="41" s="1"/>
  <c r="T94" i="41" s="1"/>
  <c r="T95" i="41" s="1"/>
  <c r="S52" i="41"/>
  <c r="R86" i="41"/>
  <c r="R87" i="41" s="1"/>
  <c r="R89" i="41" s="1"/>
  <c r="R23" i="22" s="1"/>
  <c r="U23" i="41" l="1"/>
  <c r="U44" i="41" l="1"/>
  <c r="U93" i="41" s="1"/>
  <c r="U27" i="41"/>
  <c r="U33" i="41" s="1"/>
  <c r="T47" i="41"/>
  <c r="T49" i="41" s="1"/>
  <c r="T85" i="41" l="1"/>
  <c r="U28" i="41"/>
  <c r="T52" i="41"/>
  <c r="S86" i="41"/>
  <c r="S87" i="41" s="1"/>
  <c r="S89" i="41" s="1"/>
  <c r="S23" i="22" s="1"/>
  <c r="U45" i="41" l="1"/>
  <c r="U94" i="41" s="1"/>
  <c r="U95" i="41" s="1"/>
  <c r="V23" i="41"/>
  <c r="V44" i="41" l="1"/>
  <c r="V93" i="41" s="1"/>
  <c r="V27" i="41"/>
  <c r="V33" i="41" s="1"/>
  <c r="U47" i="41"/>
  <c r="U49" i="41" s="1"/>
  <c r="U85" i="41" s="1"/>
  <c r="V28" i="41" l="1"/>
  <c r="U52" i="41"/>
  <c r="T86" i="41"/>
  <c r="T87" i="41" s="1"/>
  <c r="T89" i="41" s="1"/>
  <c r="T23" i="22" s="1"/>
  <c r="V45" i="41" l="1"/>
  <c r="V94" i="41" s="1"/>
  <c r="V95" i="41" s="1"/>
  <c r="W23" i="41"/>
  <c r="W44" i="41" l="1"/>
  <c r="W93" i="41" s="1"/>
  <c r="W27" i="41"/>
  <c r="W33" i="41" s="1"/>
  <c r="V47" i="41"/>
  <c r="V49" i="41" s="1"/>
  <c r="V85" i="41" s="1"/>
  <c r="W28" i="41" l="1"/>
  <c r="W45" i="41" s="1"/>
  <c r="W94" i="41" s="1"/>
  <c r="W95" i="41" s="1"/>
  <c r="U86" i="41"/>
  <c r="U87" i="41" s="1"/>
  <c r="U89" i="41" s="1"/>
  <c r="U23" i="22" s="1"/>
  <c r="V52" i="41"/>
  <c r="X23" i="41" l="1"/>
  <c r="X44" i="41" l="1"/>
  <c r="X93" i="41" s="1"/>
  <c r="X27" i="41"/>
  <c r="X33" i="41" s="1"/>
  <c r="W47" i="41"/>
  <c r="W49" i="41" s="1"/>
  <c r="W85" i="41" s="1"/>
  <c r="X28" i="41" l="1"/>
  <c r="X45" i="41" s="1"/>
  <c r="X94" i="41" s="1"/>
  <c r="X95" i="41" s="1"/>
  <c r="W52" i="41"/>
  <c r="V86" i="41"/>
  <c r="V87" i="41" s="1"/>
  <c r="V89" i="41" s="1"/>
  <c r="V23" i="22" s="1"/>
  <c r="Y23" i="41" l="1"/>
  <c r="Y44" i="41" l="1"/>
  <c r="Y93" i="41" s="1"/>
  <c r="Y27" i="41"/>
  <c r="Y33" i="41" s="1"/>
  <c r="X47" i="41"/>
  <c r="X49" i="41" s="1"/>
  <c r="X85" i="41" s="1"/>
  <c r="Y28" i="41" l="1"/>
  <c r="Y45" i="41" s="1"/>
  <c r="Y94" i="41" s="1"/>
  <c r="Y95" i="41" s="1"/>
  <c r="X52" i="41"/>
  <c r="W86" i="41"/>
  <c r="W87" i="41" s="1"/>
  <c r="W89" i="41" s="1"/>
  <c r="W23" i="22" s="1"/>
  <c r="Z23" i="41" l="1"/>
  <c r="Z44" i="41" s="1"/>
  <c r="Z93" i="41" l="1"/>
  <c r="Z27" i="41"/>
  <c r="Z33" i="41" s="1"/>
  <c r="Y47" i="41"/>
  <c r="Y49" i="41" s="1"/>
  <c r="Y85" i="41" s="1"/>
  <c r="Z28" i="41" l="1"/>
  <c r="Z45" i="41" s="1"/>
  <c r="Z94" i="41" s="1"/>
  <c r="Z95" i="41" s="1"/>
  <c r="X86" i="41"/>
  <c r="X87" i="41" s="1"/>
  <c r="X89" i="41" s="1"/>
  <c r="X23" i="22" s="1"/>
  <c r="Y52" i="41"/>
  <c r="AA23" i="41" l="1"/>
  <c r="AA44" i="41" l="1"/>
  <c r="AA93" i="41" s="1"/>
  <c r="AA27" i="41"/>
  <c r="AA33" i="41" s="1"/>
  <c r="Z47" i="41"/>
  <c r="Z49" i="41" s="1"/>
  <c r="Z85" i="41" s="1"/>
  <c r="AA28" i="41" l="1"/>
  <c r="Z52" i="41"/>
  <c r="Y86" i="41"/>
  <c r="Y87" i="41" s="1"/>
  <c r="Y89" i="41" s="1"/>
  <c r="Y23" i="22" s="1"/>
  <c r="AA45" i="41" l="1"/>
  <c r="AA94" i="41" s="1"/>
  <c r="AA95" i="41" s="1"/>
  <c r="AB23" i="41"/>
  <c r="AB44" i="41" s="1"/>
  <c r="AB93" i="41" s="1"/>
  <c r="AA47" i="41" l="1"/>
  <c r="AA49" i="41" s="1"/>
  <c r="AA85" i="41" s="1"/>
  <c r="AB27" i="41"/>
  <c r="AB28" i="41" s="1"/>
  <c r="AB45" i="41" s="1"/>
  <c r="AB94" i="41" s="1"/>
  <c r="AB95" i="41" s="1"/>
  <c r="AB33" i="41" l="1"/>
  <c r="Z86" i="41"/>
  <c r="Z87" i="41" s="1"/>
  <c r="Z89" i="41" s="1"/>
  <c r="Z23" i="22" s="1"/>
  <c r="AA52" i="41"/>
  <c r="AC23" i="41"/>
  <c r="AC44" i="41" l="1"/>
  <c r="AC93" i="41" s="1"/>
  <c r="AC27" i="41"/>
  <c r="AC33" i="41" s="1"/>
  <c r="AB47" i="41"/>
  <c r="AB49" i="41" l="1"/>
  <c r="AB52" i="41" s="1"/>
  <c r="AC28" i="41"/>
  <c r="AC45" i="41" s="1"/>
  <c r="AC94" i="41" s="1"/>
  <c r="AC95" i="41" s="1"/>
  <c r="AA86" i="41" l="1"/>
  <c r="AA87" i="41" s="1"/>
  <c r="AA89" i="41" s="1"/>
  <c r="AA23" i="22" s="1"/>
  <c r="AB85" i="41"/>
  <c r="AD23" i="41"/>
  <c r="AD44" i="41" l="1"/>
  <c r="AD93" i="41" s="1"/>
  <c r="AD27" i="41"/>
  <c r="AD33" i="41" s="1"/>
  <c r="AC47" i="41"/>
  <c r="AC49" i="41" s="1"/>
  <c r="AC85" i="41" s="1"/>
  <c r="AD28" i="41" l="1"/>
  <c r="AC52" i="41"/>
  <c r="AB86" i="41"/>
  <c r="AB87" i="41" s="1"/>
  <c r="AB89" i="41" s="1"/>
  <c r="AB23" i="22" s="1"/>
  <c r="AD45" i="41" l="1"/>
  <c r="AD94" i="41" s="1"/>
  <c r="AD95" i="41" s="1"/>
  <c r="AE23" i="41"/>
  <c r="AE44" i="41" l="1"/>
  <c r="AE93" i="41" s="1"/>
  <c r="AE27" i="41"/>
  <c r="AE33" i="41" s="1"/>
  <c r="AD47" i="41"/>
  <c r="AD49" i="41" s="1"/>
  <c r="AD85" i="41" l="1"/>
  <c r="AC86" i="41"/>
  <c r="AC87" i="41" s="1"/>
  <c r="AC89" i="41" s="1"/>
  <c r="AC23" i="22" s="1"/>
  <c r="AE28" i="41"/>
  <c r="AE45" i="41" s="1"/>
  <c r="AE94" i="41" s="1"/>
  <c r="AE95" i="41" s="1"/>
  <c r="AD52" i="41"/>
  <c r="AF23" i="41" l="1"/>
  <c r="AF44" i="41" l="1"/>
  <c r="AF93" i="41" s="1"/>
  <c r="AF27" i="41"/>
  <c r="AF33" i="41" s="1"/>
  <c r="AE47" i="41"/>
  <c r="AE49" i="41" s="1"/>
  <c r="AE85" i="41" s="1"/>
  <c r="AF28" i="41" l="1"/>
  <c r="AF45" i="41" s="1"/>
  <c r="AF94" i="41" s="1"/>
  <c r="AF95" i="41" s="1"/>
  <c r="AD86" i="41"/>
  <c r="AD87" i="41" s="1"/>
  <c r="AD89" i="41" s="1"/>
  <c r="AD23" i="22" s="1"/>
  <c r="AE52" i="41"/>
  <c r="AG23" i="41" l="1"/>
  <c r="AG44" i="41" l="1"/>
  <c r="AG93" i="41" s="1"/>
  <c r="AG27" i="41"/>
  <c r="AG33" i="41" s="1"/>
  <c r="AG28" i="41" l="1"/>
  <c r="AG45" i="41" s="1"/>
  <c r="AG94" i="41" s="1"/>
  <c r="AG95" i="41" s="1"/>
  <c r="AG47" i="41" l="1"/>
  <c r="AG49" i="41" s="1"/>
  <c r="AG85" i="41" s="1"/>
  <c r="AH23" i="41" l="1"/>
  <c r="AH44" i="41" l="1"/>
  <c r="AH93" i="41" s="1"/>
  <c r="AH27" i="41"/>
  <c r="AH33" i="41" s="1"/>
  <c r="AH28" i="41" l="1"/>
  <c r="AH45" i="41" s="1"/>
  <c r="AH94" i="41" s="1"/>
  <c r="AH95" i="41" s="1"/>
  <c r="AG52" i="41"/>
  <c r="AF86" i="41"/>
  <c r="AI23" i="41" l="1"/>
  <c r="AI44" i="41" l="1"/>
  <c r="AI93" i="41" s="1"/>
  <c r="AI27" i="41"/>
  <c r="AI33" i="41" s="1"/>
  <c r="AH47" i="41"/>
  <c r="AH49" i="41" s="1"/>
  <c r="AH52" i="41" s="1"/>
  <c r="AG86" i="41" l="1"/>
  <c r="AG87" i="41" s="1"/>
  <c r="AG89" i="41" s="1"/>
  <c r="AG23" i="22" s="1"/>
  <c r="AH85" i="41"/>
  <c r="AI28" i="41"/>
  <c r="AI45" i="41" l="1"/>
  <c r="AI94" i="41" s="1"/>
  <c r="AI95" i="41" s="1"/>
  <c r="AJ23" i="41"/>
  <c r="AJ44" i="41" l="1"/>
  <c r="AJ93" i="41" s="1"/>
  <c r="AJ27" i="41"/>
  <c r="AJ33" i="41" s="1"/>
  <c r="AI47" i="41"/>
  <c r="AI49" i="41" s="1"/>
  <c r="AI85" i="41" s="1"/>
  <c r="AJ28" i="41" l="1"/>
  <c r="AJ45" i="41" s="1"/>
  <c r="AJ94" i="41" s="1"/>
  <c r="AJ95" i="41" s="1"/>
  <c r="AI52" i="41"/>
  <c r="AH86" i="41"/>
  <c r="AH87" i="41" s="1"/>
  <c r="AH89" i="41" s="1"/>
  <c r="AH23" i="22" s="1"/>
  <c r="AK23" i="41" l="1"/>
  <c r="AK44" i="41" l="1"/>
  <c r="AK93" i="41" s="1"/>
  <c r="AK27" i="41"/>
  <c r="AK33" i="41" s="1"/>
  <c r="AJ47" i="41"/>
  <c r="AJ49" i="41" s="1"/>
  <c r="AJ85" i="41" s="1"/>
  <c r="AK28" i="41" l="1"/>
  <c r="AK45" i="41" s="1"/>
  <c r="AK94" i="41" s="1"/>
  <c r="AK95" i="41" s="1"/>
  <c r="AI86" i="41"/>
  <c r="AI87" i="41" s="1"/>
  <c r="AI89" i="41" s="1"/>
  <c r="AI23" i="22" s="1"/>
  <c r="AJ52" i="41"/>
  <c r="AL23" i="41" l="1"/>
  <c r="AL44" i="41" l="1"/>
  <c r="AL93" i="41" s="1"/>
  <c r="AL27" i="41"/>
  <c r="AK47" i="41"/>
  <c r="AK49" i="41" s="1"/>
  <c r="AK85" i="41" l="1"/>
  <c r="AK52" i="41"/>
  <c r="AL28" i="41"/>
  <c r="AL45" i="41" s="1"/>
  <c r="AL94" i="41" s="1"/>
  <c r="AL95" i="41" s="1"/>
  <c r="AL33" i="41"/>
  <c r="AJ86" i="41"/>
  <c r="AJ87" i="41" s="1"/>
  <c r="AJ89" i="41" s="1"/>
  <c r="AJ23" i="22" s="1"/>
  <c r="AM23" i="41" l="1"/>
  <c r="AM44" i="41" l="1"/>
  <c r="AM93" i="41" s="1"/>
  <c r="AM27" i="41"/>
  <c r="AM33" i="41" s="1"/>
  <c r="AL47" i="41"/>
  <c r="AL49" i="41" s="1"/>
  <c r="AL85" i="41" s="1"/>
  <c r="AM28" i="41" l="1"/>
  <c r="AM45" i="41" s="1"/>
  <c r="AM94" i="41" s="1"/>
  <c r="AM95" i="41" s="1"/>
  <c r="AK86" i="41"/>
  <c r="AK87" i="41" s="1"/>
  <c r="AK89" i="41" s="1"/>
  <c r="AK23" i="22" s="1"/>
  <c r="AL52" i="41"/>
  <c r="AN23" i="41" l="1"/>
  <c r="AN44" i="41" l="1"/>
  <c r="AN93" i="41" s="1"/>
  <c r="AN27" i="41"/>
  <c r="AN33" i="41" s="1"/>
  <c r="AM47" i="41"/>
  <c r="AM49" i="41" s="1"/>
  <c r="AM85" i="41" s="1"/>
  <c r="AN28" i="41" l="1"/>
  <c r="AN45" i="41" s="1"/>
  <c r="AN94" i="41" s="1"/>
  <c r="AN95" i="41" s="1"/>
  <c r="AL86" i="41"/>
  <c r="AL87" i="41" s="1"/>
  <c r="AL89" i="41" s="1"/>
  <c r="AL23" i="22" s="1"/>
  <c r="AM52" i="41"/>
  <c r="AO23" i="41" l="1"/>
  <c r="AO44" i="41" l="1"/>
  <c r="AO93" i="41" s="1"/>
  <c r="AO27" i="41"/>
  <c r="AO33" i="41" s="1"/>
  <c r="AN47" i="41"/>
  <c r="AN49" i="41" s="1"/>
  <c r="AN85" i="41" s="1"/>
  <c r="AO28" i="41" l="1"/>
  <c r="AO45" i="41" s="1"/>
  <c r="AO94" i="41" s="1"/>
  <c r="AO95" i="41" s="1"/>
  <c r="AN52" i="41"/>
  <c r="AM86" i="41"/>
  <c r="AM87" i="41" s="1"/>
  <c r="AM89" i="41" s="1"/>
  <c r="AM23" i="22" s="1"/>
  <c r="AP23" i="41" l="1"/>
  <c r="AP44" i="41" l="1"/>
  <c r="AP93" i="41" s="1"/>
  <c r="AP27" i="41"/>
  <c r="AO47" i="41"/>
  <c r="AO49" i="41" s="1"/>
  <c r="AO85" i="41" s="1"/>
  <c r="AP28" i="41" l="1"/>
  <c r="AP45" i="41" s="1"/>
  <c r="AP94" i="41" s="1"/>
  <c r="AP95" i="41" s="1"/>
  <c r="AP33" i="41"/>
  <c r="AO52" i="41"/>
  <c r="AN86" i="41"/>
  <c r="AN87" i="41" s="1"/>
  <c r="AN89" i="41" s="1"/>
  <c r="AN23" i="22" s="1"/>
  <c r="AQ23" i="41" l="1"/>
  <c r="AQ44" i="41" l="1"/>
  <c r="AQ93" i="41" s="1"/>
  <c r="AQ27" i="41"/>
  <c r="AQ33" i="41" s="1"/>
  <c r="AP47" i="41"/>
  <c r="AP49" i="41" s="1"/>
  <c r="AO86" i="41" l="1"/>
  <c r="AO87" i="41" s="1"/>
  <c r="AO89" i="41" s="1"/>
  <c r="AP85" i="41"/>
  <c r="AQ28" i="41"/>
  <c r="AQ45" i="41" s="1"/>
  <c r="AQ94" i="41" s="1"/>
  <c r="AQ95" i="41" s="1"/>
  <c r="AP52" i="41"/>
  <c r="AO23" i="22" l="1"/>
  <c r="AR23" i="41" l="1"/>
  <c r="AR44" i="41" l="1"/>
  <c r="AR93" i="41" s="1"/>
  <c r="AR27" i="41"/>
  <c r="AR33" i="41" s="1"/>
  <c r="AQ47" i="41"/>
  <c r="AQ49" i="41" s="1"/>
  <c r="AQ85" i="41" s="1"/>
  <c r="AR28" i="41" l="1"/>
  <c r="AR45" i="41" s="1"/>
  <c r="AR94" i="41" s="1"/>
  <c r="AR95" i="41" s="1"/>
  <c r="AP86" i="41"/>
  <c r="AP87" i="41" s="1"/>
  <c r="AP89" i="41" s="1"/>
  <c r="AQ52" i="41"/>
  <c r="AP23" i="22" l="1"/>
  <c r="AS23" i="41" l="1"/>
  <c r="AS44" i="41" l="1"/>
  <c r="AS93" i="41" s="1"/>
  <c r="AS27" i="41"/>
  <c r="AS33" i="41" s="1"/>
  <c r="AR47" i="41"/>
  <c r="AR49" i="41" s="1"/>
  <c r="AR85" i="41" s="1"/>
  <c r="AS28" i="41" l="1"/>
  <c r="AS45" i="41" s="1"/>
  <c r="AS94" i="41" s="1"/>
  <c r="AS95" i="41" s="1"/>
  <c r="AR52" i="41"/>
  <c r="AQ86" i="41"/>
  <c r="AQ87" i="41" s="1"/>
  <c r="AQ89" i="41" s="1"/>
  <c r="AQ23" i="22" l="1"/>
  <c r="AT23" i="41" l="1"/>
  <c r="AT44" i="41" l="1"/>
  <c r="AT93" i="41" s="1"/>
  <c r="AT27" i="41"/>
  <c r="AT33" i="41" s="1"/>
  <c r="AS47" i="41"/>
  <c r="AS49" i="41" s="1"/>
  <c r="AS85" i="41" s="1"/>
  <c r="AT28" i="41" l="1"/>
  <c r="AT45" i="41" s="1"/>
  <c r="AT94" i="41" s="1"/>
  <c r="AT95" i="41" s="1"/>
  <c r="AR86" i="41"/>
  <c r="AR87" i="41" s="1"/>
  <c r="AR89" i="41" s="1"/>
  <c r="AS52" i="41"/>
  <c r="AR23" i="22" l="1"/>
  <c r="AU23" i="41" l="1"/>
  <c r="AU44" i="41" l="1"/>
  <c r="AU93" i="41" s="1"/>
  <c r="AU27" i="41"/>
  <c r="AU33" i="41" s="1"/>
  <c r="AT47" i="41"/>
  <c r="AT49" i="41" s="1"/>
  <c r="AT85" i="41" s="1"/>
  <c r="AU28" i="41" l="1"/>
  <c r="AU45" i="41" s="1"/>
  <c r="AU94" i="41" s="1"/>
  <c r="AU95" i="41" s="1"/>
  <c r="AT52" i="41"/>
  <c r="AS86" i="41"/>
  <c r="AS87" i="41" s="1"/>
  <c r="AS89" i="41" s="1"/>
  <c r="AS23" i="22" l="1"/>
  <c r="AV23" i="41" l="1"/>
  <c r="AV44" i="41" l="1"/>
  <c r="AV93" i="41" s="1"/>
  <c r="AV27" i="41"/>
  <c r="AV33" i="41" s="1"/>
  <c r="AU47" i="41"/>
  <c r="AU49" i="41" s="1"/>
  <c r="AU85" i="41" s="1"/>
  <c r="AV28" i="41" l="1"/>
  <c r="AV45" i="41" s="1"/>
  <c r="AV94" i="41" s="1"/>
  <c r="AV95" i="41" s="1"/>
  <c r="AU52" i="41"/>
  <c r="AT86" i="41"/>
  <c r="AT87" i="41" s="1"/>
  <c r="AT89" i="41" s="1"/>
  <c r="AT23" i="22" l="1"/>
  <c r="AW23" i="41" l="1"/>
  <c r="AW44" i="41" l="1"/>
  <c r="AW93" i="41" s="1"/>
  <c r="AW27" i="41"/>
  <c r="AW33" i="41" s="1"/>
  <c r="AV47" i="41"/>
  <c r="AV49" i="41" s="1"/>
  <c r="AV85" i="41" s="1"/>
  <c r="AW28" i="41" l="1"/>
  <c r="AW45" i="41" s="1"/>
  <c r="AW94" i="41" s="1"/>
  <c r="AW95" i="41" s="1"/>
  <c r="AV52" i="41"/>
  <c r="AU86" i="41"/>
  <c r="AU87" i="41" s="1"/>
  <c r="AU89" i="41" s="1"/>
  <c r="AU23" i="22" l="1"/>
  <c r="AX23" i="41" l="1"/>
  <c r="AX44" i="41" l="1"/>
  <c r="AX93" i="41" s="1"/>
  <c r="AX27" i="41"/>
  <c r="AX33" i="41" s="1"/>
  <c r="AW47" i="41"/>
  <c r="AW49" i="41" s="1"/>
  <c r="AW85" i="41" s="1"/>
  <c r="AX28" i="41" l="1"/>
  <c r="AX45" i="41" s="1"/>
  <c r="AX94" i="41" s="1"/>
  <c r="AX95" i="41" s="1"/>
  <c r="AV86" i="41"/>
  <c r="AV87" i="41" s="1"/>
  <c r="AV89" i="41" s="1"/>
  <c r="AW52" i="41"/>
  <c r="AV23" i="22" l="1"/>
  <c r="AY23" i="41" l="1"/>
  <c r="AY44" i="41" l="1"/>
  <c r="AY93" i="41" s="1"/>
  <c r="AY27" i="41"/>
  <c r="AY33" i="41" s="1"/>
  <c r="AX47" i="41"/>
  <c r="AX49" i="41" s="1"/>
  <c r="AX85" i="41" s="1"/>
  <c r="AY28" i="41" l="1"/>
  <c r="AY45" i="41" s="1"/>
  <c r="AY94" i="41" s="1"/>
  <c r="AY95" i="41" s="1"/>
  <c r="AX52" i="41"/>
  <c r="AW86" i="41"/>
  <c r="AW87" i="41" s="1"/>
  <c r="AW89" i="41" s="1"/>
  <c r="AW23" i="22" l="1"/>
  <c r="AZ23" i="41" l="1"/>
  <c r="AZ44" i="41" l="1"/>
  <c r="AZ93" i="41" s="1"/>
  <c r="AZ27" i="41"/>
  <c r="AZ33" i="41" s="1"/>
  <c r="AY47" i="41"/>
  <c r="AY49" i="41" s="1"/>
  <c r="AY85" i="41" s="1"/>
  <c r="AZ28" i="41" l="1"/>
  <c r="AZ45" i="41" s="1"/>
  <c r="AZ94" i="41" s="1"/>
  <c r="AZ95" i="41" s="1"/>
  <c r="AY52" i="41"/>
  <c r="AX86" i="41"/>
  <c r="AX87" i="41" s="1"/>
  <c r="AX89" i="41" s="1"/>
  <c r="AX23" i="22" l="1"/>
  <c r="BA23" i="41" l="1"/>
  <c r="AZ47" i="41"/>
  <c r="AZ49" i="41" s="1"/>
  <c r="AZ85" i="41" s="1"/>
  <c r="BA44" i="41" l="1"/>
  <c r="BA93" i="41" s="1"/>
  <c r="BA27" i="41"/>
  <c r="BA33" i="41" s="1"/>
  <c r="AY86" i="41"/>
  <c r="AY87" i="41" s="1"/>
  <c r="AY89" i="41" s="1"/>
  <c r="AZ52" i="41"/>
  <c r="AY23" i="22" l="1"/>
  <c r="BA28" i="41"/>
  <c r="BA45" i="41" s="1"/>
  <c r="BA94" i="41" s="1"/>
  <c r="BA95" i="41" s="1"/>
  <c r="BB23" i="41" l="1"/>
  <c r="BB44" i="41" l="1"/>
  <c r="BB93" i="41" s="1"/>
  <c r="BB27" i="41"/>
  <c r="BB33" i="41" s="1"/>
  <c r="BA47" i="41"/>
  <c r="BA49" i="41" s="1"/>
  <c r="BA85" i="41" s="1"/>
  <c r="BB28" i="41" l="1"/>
  <c r="BB45" i="41" s="1"/>
  <c r="BB94" i="41" s="1"/>
  <c r="BB95" i="41" s="1"/>
  <c r="AZ86" i="41"/>
  <c r="AZ87" i="41" s="1"/>
  <c r="AZ89" i="41" s="1"/>
  <c r="BA52" i="41"/>
  <c r="AZ23" i="22" l="1"/>
  <c r="BC23" i="41" l="1"/>
  <c r="BC44" i="41" l="1"/>
  <c r="BC93" i="41" s="1"/>
  <c r="BC27" i="41"/>
  <c r="BB47" i="41"/>
  <c r="BB49" i="41" s="1"/>
  <c r="BB85" i="41" s="1"/>
  <c r="BC28" i="41" l="1"/>
  <c r="BC45" i="41" s="1"/>
  <c r="BC94" i="41" s="1"/>
  <c r="BC95" i="41" s="1"/>
  <c r="BC33" i="41"/>
  <c r="BB52" i="41"/>
  <c r="BA86" i="41"/>
  <c r="BA87" i="41" s="1"/>
  <c r="BA89" i="41" s="1"/>
  <c r="BA23" i="22" l="1"/>
  <c r="BD23" i="41" l="1"/>
  <c r="BD44" i="41" l="1"/>
  <c r="BD93" i="41" s="1"/>
  <c r="BD27" i="41"/>
  <c r="BD33" i="41" s="1"/>
  <c r="BC47" i="41"/>
  <c r="BC49" i="41" s="1"/>
  <c r="BC85" i="41" s="1"/>
  <c r="BD28" i="41" l="1"/>
  <c r="BD45" i="41" s="1"/>
  <c r="BD94" i="41" s="1"/>
  <c r="BD95" i="41" s="1"/>
  <c r="BC52" i="41"/>
  <c r="BB86" i="41"/>
  <c r="BB87" i="41" s="1"/>
  <c r="BB89" i="41" s="1"/>
  <c r="BB23" i="22" l="1"/>
  <c r="BE23" i="41" l="1"/>
  <c r="BE44" i="41" l="1"/>
  <c r="BE93" i="41" s="1"/>
  <c r="BE27" i="41"/>
  <c r="BE33" i="41" s="1"/>
  <c r="BD47" i="41"/>
  <c r="BD49" i="41" s="1"/>
  <c r="BD85" i="41" s="1"/>
  <c r="BE28" i="41" l="1"/>
  <c r="BE45" i="41" s="1"/>
  <c r="BE94" i="41" s="1"/>
  <c r="BE95" i="41" s="1"/>
  <c r="BC86" i="41"/>
  <c r="BC87" i="41" s="1"/>
  <c r="BC89" i="41" s="1"/>
  <c r="BD52" i="41"/>
  <c r="BC23" i="22" l="1"/>
  <c r="BF23" i="41" l="1"/>
  <c r="BF44" i="41" l="1"/>
  <c r="BF93" i="41" s="1"/>
  <c r="BF27" i="41"/>
  <c r="BE47" i="41"/>
  <c r="BE49" i="41" s="1"/>
  <c r="BE85" i="41" s="1"/>
  <c r="BF28" i="41" l="1"/>
  <c r="BF45" i="41" s="1"/>
  <c r="BF94" i="41" s="1"/>
  <c r="BF95" i="41" s="1"/>
  <c r="BF33" i="41"/>
  <c r="BD86" i="41"/>
  <c r="BD87" i="41" s="1"/>
  <c r="BD89" i="41" s="1"/>
  <c r="BE52" i="41"/>
  <c r="BD23" i="22" l="1"/>
  <c r="BG23" i="41" l="1"/>
  <c r="BG44" i="41" l="1"/>
  <c r="BG93" i="41" s="1"/>
  <c r="BG27" i="41"/>
  <c r="BG33" i="41" s="1"/>
  <c r="BF47" i="41"/>
  <c r="BF49" i="41" s="1"/>
  <c r="BF85" i="41" s="1"/>
  <c r="BG28" i="41" l="1"/>
  <c r="BG45" i="41" s="1"/>
  <c r="BG94" i="41" s="1"/>
  <c r="BG95" i="41" s="1"/>
  <c r="BF52" i="41"/>
  <c r="BE86" i="41"/>
  <c r="BE87" i="41" s="1"/>
  <c r="BE89" i="41" s="1"/>
  <c r="BE23" i="22" l="1"/>
  <c r="BH23" i="41" l="1"/>
  <c r="BH44" i="41" l="1"/>
  <c r="BH93" i="41" s="1"/>
  <c r="BH27" i="41"/>
  <c r="BG47" i="41"/>
  <c r="BG49" i="41" s="1"/>
  <c r="BG85" i="41" s="1"/>
  <c r="BH28" i="41" l="1"/>
  <c r="BH45" i="41" s="1"/>
  <c r="BH94" i="41" s="1"/>
  <c r="BH95" i="41" s="1"/>
  <c r="BH33" i="41"/>
  <c r="BF86" i="41"/>
  <c r="BF87" i="41" s="1"/>
  <c r="BF89" i="41" s="1"/>
  <c r="BG52" i="41"/>
  <c r="BF23" i="22" l="1"/>
  <c r="BI23" i="41" l="1"/>
  <c r="BI44" i="41" l="1"/>
  <c r="BI93" i="41" s="1"/>
  <c r="BI27" i="41"/>
  <c r="BI33" i="41" s="1"/>
  <c r="BH47" i="41"/>
  <c r="BH49" i="41" s="1"/>
  <c r="BH85" i="41" s="1"/>
  <c r="BI28" i="41" l="1"/>
  <c r="BI45" i="41" s="1"/>
  <c r="BI94" i="41" s="1"/>
  <c r="BI95" i="41" s="1"/>
  <c r="BG86" i="41"/>
  <c r="BG87" i="41" s="1"/>
  <c r="BG89" i="41" s="1"/>
  <c r="BH52" i="41"/>
  <c r="BG23" i="22" l="1"/>
  <c r="BJ23" i="41" l="1"/>
  <c r="BJ44" i="41" l="1"/>
  <c r="BJ93" i="41" s="1"/>
  <c r="BJ27" i="41"/>
  <c r="BJ33" i="41" s="1"/>
  <c r="BI47" i="41"/>
  <c r="BI49" i="41" s="1"/>
  <c r="BI52" i="41" l="1"/>
  <c r="BI85" i="41"/>
  <c r="BJ28" i="41"/>
  <c r="BJ45" i="41" s="1"/>
  <c r="BJ94" i="41" s="1"/>
  <c r="BJ95" i="41" s="1"/>
  <c r="BH86" i="41"/>
  <c r="BH87" i="41" s="1"/>
  <c r="BH89" i="41" s="1"/>
  <c r="BH23" i="22" l="1"/>
  <c r="BK23" i="41" l="1"/>
  <c r="BK44" i="41" l="1"/>
  <c r="BK93" i="41" s="1"/>
  <c r="BK27" i="41"/>
  <c r="BK33" i="41" s="1"/>
  <c r="BJ47" i="41"/>
  <c r="BJ49" i="41" s="1"/>
  <c r="BJ85" i="41" s="1"/>
  <c r="BK28" i="41" l="1"/>
  <c r="BK45" i="41" s="1"/>
  <c r="BK94" i="41" s="1"/>
  <c r="BK95" i="41" s="1"/>
  <c r="BI86" i="41"/>
  <c r="BI87" i="41" s="1"/>
  <c r="BI89" i="41" s="1"/>
  <c r="BJ52" i="41"/>
  <c r="BI23" i="22" l="1"/>
  <c r="BL23" i="41" l="1"/>
  <c r="BL44" i="41" l="1"/>
  <c r="BL93" i="41" s="1"/>
  <c r="BL27" i="41"/>
  <c r="BL33" i="41" s="1"/>
  <c r="BK47" i="41"/>
  <c r="BK49" i="41" s="1"/>
  <c r="BK85" i="41" s="1"/>
  <c r="BL28" i="41" l="1"/>
  <c r="BL45" i="41" s="1"/>
  <c r="BL94" i="41" s="1"/>
  <c r="BL95" i="41" s="1"/>
  <c r="BJ86" i="41"/>
  <c r="BJ87" i="41" s="1"/>
  <c r="BJ89" i="41" s="1"/>
  <c r="BK52" i="41"/>
  <c r="BJ23" i="22" l="1"/>
  <c r="BM23" i="41" l="1"/>
  <c r="BM44" i="41" l="1"/>
  <c r="BM93" i="41" s="1"/>
  <c r="BM27" i="41"/>
  <c r="BL47" i="41"/>
  <c r="BL49" i="41" s="1"/>
  <c r="BL85" i="41" s="1"/>
  <c r="BM28" i="41" l="1"/>
  <c r="BM45" i="41" s="1"/>
  <c r="BM94" i="41" s="1"/>
  <c r="BM95" i="41" s="1"/>
  <c r="BM33" i="41"/>
  <c r="BK86" i="41"/>
  <c r="BK87" i="41" s="1"/>
  <c r="BK89" i="41" s="1"/>
  <c r="BL52" i="41"/>
  <c r="BK23" i="22" l="1"/>
  <c r="BN23" i="41" l="1"/>
  <c r="BN44" i="41" l="1"/>
  <c r="BN93" i="41" s="1"/>
  <c r="BN27" i="41"/>
  <c r="BN33" i="41" s="1"/>
  <c r="BM47" i="41"/>
  <c r="BM49" i="41" s="1"/>
  <c r="BM85" i="41" s="1"/>
  <c r="BN28" i="41" l="1"/>
  <c r="BN45" i="41" s="1"/>
  <c r="BN94" i="41" s="1"/>
  <c r="BN95" i="41" s="1"/>
  <c r="BL86" i="41"/>
  <c r="BL87" i="41" s="1"/>
  <c r="BL89" i="41" s="1"/>
  <c r="BM52" i="41"/>
  <c r="BL23" i="22" l="1"/>
  <c r="BO23" i="41" l="1"/>
  <c r="BO44" i="41" l="1"/>
  <c r="BO93" i="41" s="1"/>
  <c r="BO27" i="41"/>
  <c r="BO33" i="41" s="1"/>
  <c r="BN47" i="41"/>
  <c r="BN49" i="41" s="1"/>
  <c r="BN85" i="41" s="1"/>
  <c r="BO28" i="41" l="1"/>
  <c r="BO45" i="41" s="1"/>
  <c r="BO94" i="41" s="1"/>
  <c r="BO95" i="41" s="1"/>
  <c r="BM86" i="41"/>
  <c r="BM87" i="41" s="1"/>
  <c r="BM89" i="41" s="1"/>
  <c r="BN52" i="41"/>
  <c r="BM23" i="22" l="1"/>
  <c r="BP23" i="41" l="1"/>
  <c r="BP44" i="41" l="1"/>
  <c r="BP93" i="41" s="1"/>
  <c r="BP27" i="41"/>
  <c r="BP33" i="41" s="1"/>
  <c r="BO47" i="41"/>
  <c r="BO49" i="41" s="1"/>
  <c r="BO85" i="41" s="1"/>
  <c r="BP28" i="41" l="1"/>
  <c r="BP45" i="41" s="1"/>
  <c r="BP94" i="41" s="1"/>
  <c r="BP95" i="41" s="1"/>
  <c r="BO52" i="41"/>
  <c r="BN86" i="41"/>
  <c r="BN87" i="41" s="1"/>
  <c r="BN89" i="41" s="1"/>
  <c r="BN23" i="22" l="1"/>
  <c r="BQ23" i="41" l="1"/>
  <c r="BQ44" i="41" l="1"/>
  <c r="BQ93" i="41" s="1"/>
  <c r="BQ27" i="41"/>
  <c r="BQ33" i="41" s="1"/>
  <c r="BP47" i="41"/>
  <c r="BP49" i="41" s="1"/>
  <c r="BP85" i="41" s="1"/>
  <c r="BQ28" i="41" l="1"/>
  <c r="BQ45" i="41" s="1"/>
  <c r="BQ94" i="41" s="1"/>
  <c r="BQ95" i="41" s="1"/>
  <c r="BP52" i="41"/>
  <c r="BO86" i="41"/>
  <c r="BO87" i="41" s="1"/>
  <c r="BO89" i="41" s="1"/>
  <c r="BO23" i="22" l="1"/>
  <c r="BR23" i="41" l="1"/>
  <c r="BR44" i="41" l="1"/>
  <c r="BR93" i="41" s="1"/>
  <c r="BR27" i="41"/>
  <c r="BR33" i="41" s="1"/>
  <c r="BQ47" i="41"/>
  <c r="BQ49" i="41" s="1"/>
  <c r="BQ85" i="41" s="1"/>
  <c r="BR28" i="41" l="1"/>
  <c r="BR45" i="41" s="1"/>
  <c r="BR94" i="41" s="1"/>
  <c r="BR95" i="41" s="1"/>
  <c r="BP86" i="41"/>
  <c r="BP87" i="41" s="1"/>
  <c r="BP89" i="41" s="1"/>
  <c r="BQ52" i="41"/>
  <c r="BP23" i="22" l="1"/>
  <c r="BS23" i="41" l="1"/>
  <c r="BS44" i="41" l="1"/>
  <c r="BS93" i="41" s="1"/>
  <c r="BS27" i="41"/>
  <c r="BS33" i="41" s="1"/>
  <c r="BR47" i="41"/>
  <c r="BR49" i="41" s="1"/>
  <c r="BR85" i="41" s="1"/>
  <c r="BS28" i="41" l="1"/>
  <c r="BS45" i="41" s="1"/>
  <c r="BS94" i="41" s="1"/>
  <c r="BS95" i="41" s="1"/>
  <c r="BR52" i="41"/>
  <c r="BQ86" i="41"/>
  <c r="BQ87" i="41" s="1"/>
  <c r="BQ89" i="41" s="1"/>
  <c r="BQ23" i="22" l="1"/>
  <c r="BT23" i="41" l="1"/>
  <c r="BT44" i="41" l="1"/>
  <c r="BT93" i="41" s="1"/>
  <c r="BT27" i="41"/>
  <c r="BS47" i="41"/>
  <c r="BS49" i="41" s="1"/>
  <c r="BS85" i="41" s="1"/>
  <c r="BT28" i="41" l="1"/>
  <c r="BT45" i="41" s="1"/>
  <c r="BT94" i="41" s="1"/>
  <c r="BT95" i="41" s="1"/>
  <c r="BT33" i="41"/>
  <c r="BR86" i="41"/>
  <c r="BR87" i="41" s="1"/>
  <c r="BR89" i="41" s="1"/>
  <c r="BS52" i="41"/>
  <c r="BR23" i="22" l="1"/>
  <c r="BU23" i="41" l="1"/>
  <c r="BU44" i="41" l="1"/>
  <c r="BU93" i="41" s="1"/>
  <c r="BU27" i="41"/>
  <c r="BT47" i="41" l="1"/>
  <c r="BT49" i="41" s="1"/>
  <c r="BU28" i="41"/>
  <c r="BU45" i="41" s="1"/>
  <c r="BU94" i="41" s="1"/>
  <c r="BU95" i="41" s="1"/>
  <c r="BU33" i="41"/>
  <c r="BT52" i="41" l="1"/>
  <c r="BT85" i="41"/>
  <c r="BS86" i="41"/>
  <c r="BS87" i="41" s="1"/>
  <c r="BS89" i="41" s="1"/>
  <c r="BS23" i="22" l="1"/>
  <c r="BV23" i="41" l="1"/>
  <c r="BV44" i="41" l="1"/>
  <c r="BV93" i="41" s="1"/>
  <c r="BV27" i="41"/>
  <c r="BV33" i="41" s="1"/>
  <c r="BU47" i="41"/>
  <c r="BU49" i="41" s="1"/>
  <c r="BU85" i="41" s="1"/>
  <c r="BV28" i="41" l="1"/>
  <c r="BV45" i="41" s="1"/>
  <c r="BV94" i="41" s="1"/>
  <c r="BV95" i="41" s="1"/>
  <c r="BT86" i="41"/>
  <c r="BT87" i="41" s="1"/>
  <c r="BT89" i="41" s="1"/>
  <c r="BU52" i="41"/>
  <c r="BT23" i="22" l="1"/>
  <c r="BW23" i="41" l="1"/>
  <c r="BW44" i="41" l="1"/>
  <c r="BW93" i="41" s="1"/>
  <c r="BW27" i="41"/>
  <c r="BW33" i="41" s="1"/>
  <c r="BV47" i="41"/>
  <c r="BV49" i="41" s="1"/>
  <c r="BV85" i="41" s="1"/>
  <c r="BW28" i="41" l="1"/>
  <c r="BW45" i="41" s="1"/>
  <c r="BW94" i="41" s="1"/>
  <c r="BW95" i="41" s="1"/>
  <c r="BV52" i="41"/>
  <c r="BU86" i="41"/>
  <c r="BU87" i="41" s="1"/>
  <c r="BU89" i="41" s="1"/>
  <c r="BU23" i="22" l="1"/>
  <c r="BX23" i="41" l="1"/>
  <c r="BX44" i="41" l="1"/>
  <c r="BX93" i="41" s="1"/>
  <c r="BX27" i="41"/>
  <c r="BW47" i="41"/>
  <c r="BW49" i="41" s="1"/>
  <c r="BW85" i="41" s="1"/>
  <c r="BX28" i="41" l="1"/>
  <c r="BX45" i="41" s="1"/>
  <c r="BX94" i="41" s="1"/>
  <c r="BX95" i="41" s="1"/>
  <c r="BX33" i="41"/>
  <c r="BV86" i="41"/>
  <c r="BV87" i="41" s="1"/>
  <c r="BV89" i="41" s="1"/>
  <c r="BW52" i="41"/>
  <c r="BV23" i="22" l="1"/>
  <c r="BY23" i="41" l="1"/>
  <c r="BY44" i="41" l="1"/>
  <c r="BY93" i="41" s="1"/>
  <c r="BY27" i="41"/>
  <c r="BX47" i="41"/>
  <c r="BX49" i="41" s="1"/>
  <c r="BX85" i="41" s="1"/>
  <c r="BY28" i="41" l="1"/>
  <c r="BY45" i="41" s="1"/>
  <c r="BY94" i="41" s="1"/>
  <c r="BY95" i="41" s="1"/>
  <c r="BY33" i="41"/>
  <c r="BW86" i="41"/>
  <c r="BW87" i="41" s="1"/>
  <c r="BW89" i="41" s="1"/>
  <c r="BX52" i="41"/>
  <c r="BW23" i="22" l="1"/>
  <c r="BZ23" i="41" l="1"/>
  <c r="BZ44" i="41" l="1"/>
  <c r="BZ93" i="41" s="1"/>
  <c r="BZ27" i="41"/>
  <c r="BZ33" i="41" s="1"/>
  <c r="BY47" i="41"/>
  <c r="BY49" i="41" s="1"/>
  <c r="BY85" i="41" s="1"/>
  <c r="BZ28" i="41" l="1"/>
  <c r="BZ45" i="41" s="1"/>
  <c r="BZ94" i="41" s="1"/>
  <c r="BZ95" i="41" s="1"/>
  <c r="BX86" i="41"/>
  <c r="BX87" i="41" s="1"/>
  <c r="BX89" i="41" s="1"/>
  <c r="BY52" i="41"/>
  <c r="BX23" i="22" l="1"/>
  <c r="CA23" i="41" l="1"/>
  <c r="CA44" i="41" l="1"/>
  <c r="CA93" i="41" s="1"/>
  <c r="CA27" i="41"/>
  <c r="CA33" i="41" s="1"/>
  <c r="BZ47" i="41"/>
  <c r="BZ49" i="41" s="1"/>
  <c r="BZ85" i="41" s="1"/>
  <c r="CA28" i="41" l="1"/>
  <c r="CA45" i="41" s="1"/>
  <c r="CA94" i="41" s="1"/>
  <c r="CA95" i="41" s="1"/>
  <c r="BZ52" i="41"/>
  <c r="BY86" i="41"/>
  <c r="BY87" i="41" s="1"/>
  <c r="BY89" i="41" s="1"/>
  <c r="BY23" i="22" l="1"/>
  <c r="CB23" i="41" l="1"/>
  <c r="CB44" i="41" l="1"/>
  <c r="CB93" i="41" s="1"/>
  <c r="CB27" i="41"/>
  <c r="CB33" i="41" s="1"/>
  <c r="CA47" i="41"/>
  <c r="CA49" i="41" s="1"/>
  <c r="CA85" i="41" s="1"/>
  <c r="CB28" i="41" l="1"/>
  <c r="CB45" i="41" s="1"/>
  <c r="CB94" i="41" s="1"/>
  <c r="CB95" i="41" s="1"/>
  <c r="BZ86" i="41"/>
  <c r="BZ87" i="41" s="1"/>
  <c r="BZ89" i="41" s="1"/>
  <c r="CA52" i="41"/>
  <c r="BZ23" i="22" l="1"/>
  <c r="CC23" i="41" l="1"/>
  <c r="CC44" i="41" l="1"/>
  <c r="CC93" i="41" s="1"/>
  <c r="CC27" i="41"/>
  <c r="CB47" i="41"/>
  <c r="CB49" i="41" s="1"/>
  <c r="CB85" i="41" s="1"/>
  <c r="CC28" i="41" l="1"/>
  <c r="CC45" i="41" s="1"/>
  <c r="CC94" i="41" s="1"/>
  <c r="CC95" i="41" s="1"/>
  <c r="CC33" i="41"/>
  <c r="CB52" i="41"/>
  <c r="CA86" i="41"/>
  <c r="CA87" i="41" s="1"/>
  <c r="CA89" i="41" s="1"/>
  <c r="CA23" i="22" l="1"/>
  <c r="CD23" i="41" l="1"/>
  <c r="CD44" i="41" l="1"/>
  <c r="CD93" i="41" s="1"/>
  <c r="CD27" i="41"/>
  <c r="CD33" i="41" s="1"/>
  <c r="CC47" i="41"/>
  <c r="CC49" i="41" s="1"/>
  <c r="CC85" i="41" s="1"/>
  <c r="CD28" i="41" l="1"/>
  <c r="CD45" i="41" s="1"/>
  <c r="CD94" i="41" s="1"/>
  <c r="CD95" i="41" s="1"/>
  <c r="CC52" i="41"/>
  <c r="CB86" i="41"/>
  <c r="CB87" i="41" s="1"/>
  <c r="CB89" i="41" s="1"/>
  <c r="CB23" i="22" l="1"/>
  <c r="CE23" i="41" l="1"/>
  <c r="CE44" i="41" l="1"/>
  <c r="CE93" i="41" s="1"/>
  <c r="CE27" i="41"/>
  <c r="CE33" i="41" s="1"/>
  <c r="CD47" i="41"/>
  <c r="CD49" i="41" s="1"/>
  <c r="CC86" i="41" l="1"/>
  <c r="CC87" i="41" s="1"/>
  <c r="CC89" i="41" s="1"/>
  <c r="CD85" i="41"/>
  <c r="CE28" i="41"/>
  <c r="CE45" i="41" s="1"/>
  <c r="CE94" i="41" s="1"/>
  <c r="CE95" i="41" s="1"/>
  <c r="CD52" i="41"/>
  <c r="CC23" i="22" l="1"/>
  <c r="CF23" i="41" l="1"/>
  <c r="CF44" i="41" l="1"/>
  <c r="CF93" i="41" s="1"/>
  <c r="CF27" i="41"/>
  <c r="CF33" i="41" s="1"/>
  <c r="CE47" i="41"/>
  <c r="CE49" i="41" s="1"/>
  <c r="CE85" i="41" s="1"/>
  <c r="CF28" i="41" l="1"/>
  <c r="CF45" i="41" s="1"/>
  <c r="CF94" i="41" s="1"/>
  <c r="CF95" i="41" s="1"/>
  <c r="CE52" i="41"/>
  <c r="CD86" i="41"/>
  <c r="CD87" i="41" s="1"/>
  <c r="CD89" i="41" s="1"/>
  <c r="CD23" i="22" l="1"/>
  <c r="CG23" i="41" l="1"/>
  <c r="CG44" i="41" l="1"/>
  <c r="CG93" i="41" s="1"/>
  <c r="CG27" i="41"/>
  <c r="CG33" i="41" s="1"/>
  <c r="CF47" i="41"/>
  <c r="CF49" i="41" s="1"/>
  <c r="CF85" i="41" s="1"/>
  <c r="CG28" i="41" l="1"/>
  <c r="CG45" i="41" s="1"/>
  <c r="CG94" i="41" s="1"/>
  <c r="CG95" i="41" s="1"/>
  <c r="CE86" i="41"/>
  <c r="CE87" i="41" s="1"/>
  <c r="CE89" i="41" s="1"/>
  <c r="CF52" i="41"/>
  <c r="CE23" i="22" l="1"/>
  <c r="CH23" i="41" l="1"/>
  <c r="CH44" i="41" l="1"/>
  <c r="CH93" i="41" s="1"/>
  <c r="CH27" i="41"/>
  <c r="CG47" i="41"/>
  <c r="CG49" i="41" s="1"/>
  <c r="CG85" i="41" s="1"/>
  <c r="CH28" i="41" l="1"/>
  <c r="CH45" i="41" s="1"/>
  <c r="CH94" i="41" s="1"/>
  <c r="CH95" i="41" s="1"/>
  <c r="CH33" i="41"/>
  <c r="CG52" i="41"/>
  <c r="CF86" i="41"/>
  <c r="CF87" i="41" s="1"/>
  <c r="CF89" i="41" s="1"/>
  <c r="CF23" i="22" l="1"/>
  <c r="CI23" i="41" l="1"/>
  <c r="CI44" i="41" l="1"/>
  <c r="CI93" i="41" s="1"/>
  <c r="CI27" i="41"/>
  <c r="CI33" i="41" s="1"/>
  <c r="CH47" i="41"/>
  <c r="CH49" i="41" s="1"/>
  <c r="CI28" i="41" l="1"/>
  <c r="CI45" i="41" s="1"/>
  <c r="CI94" i="41" s="1"/>
  <c r="CI95" i="41" s="1"/>
  <c r="CH52" i="41"/>
  <c r="CH85" i="41"/>
  <c r="CG86" i="41"/>
  <c r="CG87" i="41" s="1"/>
  <c r="CG89" i="41" s="1"/>
  <c r="CG23" i="22" l="1"/>
  <c r="CJ23" i="41" l="1"/>
  <c r="CJ44" i="41" l="1"/>
  <c r="CJ93" i="41" s="1"/>
  <c r="CJ27" i="41"/>
  <c r="CJ33" i="41" s="1"/>
  <c r="CI47" i="41"/>
  <c r="CI49" i="41" s="1"/>
  <c r="CI85" i="41" s="1"/>
  <c r="CJ28" i="41" l="1"/>
  <c r="CJ45" i="41" s="1"/>
  <c r="CJ94" i="41" s="1"/>
  <c r="CJ95" i="41" s="1"/>
  <c r="CI52" i="41"/>
  <c r="CH86" i="41"/>
  <c r="CH87" i="41" s="1"/>
  <c r="CH89" i="41" s="1"/>
  <c r="CH23" i="22" l="1"/>
  <c r="CK23" i="41" l="1"/>
  <c r="CK44" i="41" l="1"/>
  <c r="CK93" i="41" s="1"/>
  <c r="CK27" i="41"/>
  <c r="CK33" i="41" s="1"/>
  <c r="CJ47" i="41"/>
  <c r="CJ49" i="41" s="1"/>
  <c r="CJ85" i="41" s="1"/>
  <c r="CK28" i="41" l="1"/>
  <c r="CK45" i="41" s="1"/>
  <c r="CK94" i="41" s="1"/>
  <c r="CK95" i="41" s="1"/>
  <c r="CJ52" i="41"/>
  <c r="CI86" i="41"/>
  <c r="CI87" i="41" s="1"/>
  <c r="CI89" i="41" s="1"/>
  <c r="CI23" i="22" l="1"/>
  <c r="CL23" i="41" l="1"/>
  <c r="CL44" i="41" l="1"/>
  <c r="CL93" i="41" s="1"/>
  <c r="CL27" i="41"/>
  <c r="CL33" i="41" s="1"/>
  <c r="CK47" i="41"/>
  <c r="CK49" i="41" s="1"/>
  <c r="CK85" i="41" s="1"/>
  <c r="CL28" i="41" l="1"/>
  <c r="CL45" i="41" s="1"/>
  <c r="CL94" i="41" s="1"/>
  <c r="CL95" i="41" s="1"/>
  <c r="CJ86" i="41"/>
  <c r="CJ87" i="41" s="1"/>
  <c r="CJ89" i="41" s="1"/>
  <c r="CK52" i="41"/>
  <c r="CJ23" i="22" l="1"/>
  <c r="CM23" i="41" l="1"/>
  <c r="CM44" i="41" l="1"/>
  <c r="CM93" i="41" s="1"/>
  <c r="CM27" i="41"/>
  <c r="CM33" i="41" s="1"/>
  <c r="CL47" i="41"/>
  <c r="CL49" i="41" s="1"/>
  <c r="CL85" i="41" s="1"/>
  <c r="CM28" i="41" l="1"/>
  <c r="CM45" i="41" s="1"/>
  <c r="CM94" i="41" s="1"/>
  <c r="CM95" i="41" s="1"/>
  <c r="CK86" i="41"/>
  <c r="CK87" i="41" s="1"/>
  <c r="CK89" i="41" s="1"/>
  <c r="CL52" i="41"/>
  <c r="CK23" i="22" l="1"/>
  <c r="CN23" i="41" l="1"/>
  <c r="CN44" i="41" l="1"/>
  <c r="CN93" i="41" s="1"/>
  <c r="CN27" i="41"/>
  <c r="CN33" i="41" s="1"/>
  <c r="CM47" i="41"/>
  <c r="CM49" i="41" s="1"/>
  <c r="CM85" i="41" s="1"/>
  <c r="CN28" i="41" l="1"/>
  <c r="CN45" i="41" s="1"/>
  <c r="CN94" i="41" s="1"/>
  <c r="CN95" i="41" s="1"/>
  <c r="CM52" i="41"/>
  <c r="CL86" i="41"/>
  <c r="CL87" i="41" s="1"/>
  <c r="CL89" i="41" s="1"/>
  <c r="CL23" i="22" l="1"/>
  <c r="CO23" i="41" l="1"/>
  <c r="CO44" i="41" l="1"/>
  <c r="CO93" i="41" s="1"/>
  <c r="CO27" i="41"/>
  <c r="CO33" i="41" s="1"/>
  <c r="CN47" i="41"/>
  <c r="CN49" i="41" s="1"/>
  <c r="CN85" i="41" s="1"/>
  <c r="CO28" i="41" l="1"/>
  <c r="CO45" i="41" s="1"/>
  <c r="CO94" i="41" s="1"/>
  <c r="CO95" i="41" s="1"/>
  <c r="CM86" i="41"/>
  <c r="CM87" i="41" s="1"/>
  <c r="CM89" i="41" s="1"/>
  <c r="CN52" i="41"/>
  <c r="CM23" i="22" l="1"/>
  <c r="CP23" i="41" l="1"/>
  <c r="CP44" i="41" l="1"/>
  <c r="CP93" i="41" s="1"/>
  <c r="CP27" i="41"/>
  <c r="CP33" i="41" s="1"/>
  <c r="CO47" i="41"/>
  <c r="CO49" i="41" s="1"/>
  <c r="CO85" i="41" s="1"/>
  <c r="CP28" i="41" l="1"/>
  <c r="CP45" i="41" s="1"/>
  <c r="CP94" i="41" s="1"/>
  <c r="CP95" i="41" s="1"/>
  <c r="CO52" i="41"/>
  <c r="CN86" i="41"/>
  <c r="CN87" i="41" s="1"/>
  <c r="CN89" i="41" s="1"/>
  <c r="CN23" i="22" l="1"/>
  <c r="CQ23" i="41" l="1"/>
  <c r="CQ44" i="41" l="1"/>
  <c r="CQ93" i="41" s="1"/>
  <c r="CQ27" i="41"/>
  <c r="CQ33" i="41" s="1"/>
  <c r="CP47" i="41"/>
  <c r="CP49" i="41" s="1"/>
  <c r="CP85" i="41" s="1"/>
  <c r="CQ28" i="41" l="1"/>
  <c r="CQ45" i="41" s="1"/>
  <c r="CQ94" i="41" s="1"/>
  <c r="CQ95" i="41" s="1"/>
  <c r="CO86" i="41"/>
  <c r="CO87" i="41" s="1"/>
  <c r="CO89" i="41" s="1"/>
  <c r="CP52" i="41"/>
  <c r="CO23" i="22" l="1"/>
  <c r="CR23" i="41" l="1"/>
  <c r="CR44" i="41" l="1"/>
  <c r="CR93" i="41" s="1"/>
  <c r="CR27" i="41"/>
  <c r="CR33" i="41" s="1"/>
  <c r="CQ47" i="41"/>
  <c r="CQ49" i="41" s="1"/>
  <c r="CQ85" i="41" s="1"/>
  <c r="CR28" i="41" l="1"/>
  <c r="CR45" i="41" s="1"/>
  <c r="CR94" i="41" s="1"/>
  <c r="CR95" i="41" s="1"/>
  <c r="CQ52" i="41"/>
  <c r="CP86" i="41"/>
  <c r="CP87" i="41" s="1"/>
  <c r="CP89" i="41" s="1"/>
  <c r="CP23" i="22" l="1"/>
  <c r="CS23" i="41" l="1"/>
  <c r="CS44" i="41" l="1"/>
  <c r="CS93" i="41" s="1"/>
  <c r="CS27" i="41"/>
  <c r="CR47" i="41"/>
  <c r="CR49" i="41" s="1"/>
  <c r="CR85" i="41" s="1"/>
  <c r="CS28" i="41" l="1"/>
  <c r="CS45" i="41" s="1"/>
  <c r="CS94" i="41" s="1"/>
  <c r="CS95" i="41" s="1"/>
  <c r="CS33" i="41"/>
  <c r="CR52" i="41"/>
  <c r="CQ86" i="41"/>
  <c r="CQ87" i="41" s="1"/>
  <c r="CQ89" i="41" s="1"/>
  <c r="CQ23" i="22" l="1"/>
  <c r="CT23" i="41" l="1"/>
  <c r="CT44" i="41" l="1"/>
  <c r="CT93" i="41" s="1"/>
  <c r="CT27" i="41"/>
  <c r="CT33" i="41" s="1"/>
  <c r="CS47" i="41"/>
  <c r="CS49" i="41" s="1"/>
  <c r="CS85" i="41" s="1"/>
  <c r="CT28" i="41" l="1"/>
  <c r="CT45" i="41" s="1"/>
  <c r="CT94" i="41" s="1"/>
  <c r="CT95" i="41" s="1"/>
  <c r="CR86" i="41"/>
  <c r="CR87" i="41" s="1"/>
  <c r="CR89" i="41" s="1"/>
  <c r="CS52" i="41"/>
  <c r="CR23" i="22" l="1"/>
  <c r="CU23" i="41" l="1"/>
  <c r="CU44" i="41" l="1"/>
  <c r="CU93" i="41" s="1"/>
  <c r="CU27" i="41"/>
  <c r="CU33" i="41" s="1"/>
  <c r="CT47" i="41"/>
  <c r="CT49" i="41" s="1"/>
  <c r="CT85" i="41" s="1"/>
  <c r="CU28" i="41" l="1"/>
  <c r="CU45" i="41" s="1"/>
  <c r="CU94" i="41" s="1"/>
  <c r="CU95" i="41" s="1"/>
  <c r="CT52" i="41"/>
  <c r="CS86" i="41"/>
  <c r="CS87" i="41" s="1"/>
  <c r="CS89" i="41" s="1"/>
  <c r="CS23" i="22" l="1"/>
  <c r="CV23" i="41" l="1"/>
  <c r="CV44" i="41" l="1"/>
  <c r="CV93" i="41" s="1"/>
  <c r="CV27" i="41"/>
  <c r="CV33" i="41" s="1"/>
  <c r="CU47" i="41"/>
  <c r="CU49" i="41" s="1"/>
  <c r="CU85" i="41" s="1"/>
  <c r="CV28" i="41" l="1"/>
  <c r="CT86" i="41"/>
  <c r="CT87" i="41" s="1"/>
  <c r="CT89" i="41" s="1"/>
  <c r="CU52" i="41"/>
  <c r="CV45" i="41" l="1"/>
  <c r="CV94" i="41" s="1"/>
  <c r="CV95" i="41" s="1"/>
  <c r="CT23" i="22"/>
  <c r="CV47" i="41" l="1"/>
  <c r="CV49" i="41" s="1"/>
  <c r="CV85" i="41" s="1"/>
  <c r="CU86" i="41" l="1"/>
  <c r="CU87" i="41" s="1"/>
  <c r="CU89" i="41" s="1"/>
  <c r="CV87" i="41"/>
  <c r="CV89" i="41" s="1"/>
  <c r="CV23" i="22" s="1"/>
  <c r="CV52" i="41"/>
  <c r="CU23" i="22" l="1"/>
  <c r="AF49" i="23" l="1"/>
  <c r="H49" i="23" s="1"/>
  <c r="AF43" i="23"/>
  <c r="AF54" i="23" s="1"/>
  <c r="AF55" i="23" s="1"/>
  <c r="AF61" i="23" s="1"/>
  <c r="AF51" i="41" l="1"/>
  <c r="AF63" i="23"/>
  <c r="AF40" i="24" s="1"/>
  <c r="AF42" i="24" l="1"/>
  <c r="AF125" i="40"/>
  <c r="AG126" i="40" s="1"/>
  <c r="AF78" i="41"/>
  <c r="AF80" i="41" s="1"/>
  <c r="AF81" i="41" s="1"/>
  <c r="AF22" i="22" s="1"/>
  <c r="H22" i="22" s="1"/>
  <c r="AF47" i="41"/>
  <c r="AF49" i="41" s="1"/>
  <c r="AF52" i="41" s="1"/>
  <c r="AN127" i="40" l="1" a="1"/>
  <c r="AN127" i="40" s="1"/>
  <c r="AN128" i="40" s="1"/>
  <c r="AM127" i="40" a="1"/>
  <c r="AM127" i="40" s="1"/>
  <c r="AM128" i="40" s="1"/>
  <c r="AI127" i="40" a="1"/>
  <c r="AI127" i="40" s="1"/>
  <c r="AI128" i="40" s="1"/>
  <c r="AI191" i="40" s="1"/>
  <c r="AU127" i="40" a="1"/>
  <c r="AU127" i="40" s="1"/>
  <c r="AU128" i="40" s="1"/>
  <c r="AU191" i="40" s="1"/>
  <c r="AG164" i="40"/>
  <c r="AH127" i="40" a="1"/>
  <c r="AH127" i="40" s="1"/>
  <c r="AH128" i="40" s="1"/>
  <c r="AH191" i="40" s="1"/>
  <c r="AJ127" i="40" a="1"/>
  <c r="AJ127" i="40" s="1"/>
  <c r="AJ128" i="40" s="1"/>
  <c r="AJ191" i="40" s="1"/>
  <c r="AV127" i="40" a="1"/>
  <c r="AV127" i="40" s="1"/>
  <c r="AV128" i="40" s="1"/>
  <c r="AV191" i="40" s="1"/>
  <c r="AO127" i="40" a="1"/>
  <c r="AO127" i="40" s="1"/>
  <c r="AO128" i="40" s="1"/>
  <c r="AQ127" i="40" a="1"/>
  <c r="AQ127" i="40" s="1"/>
  <c r="AQ128" i="40" s="1"/>
  <c r="AS127" i="40" a="1"/>
  <c r="AS127" i="40" s="1"/>
  <c r="AS128" i="40" s="1"/>
  <c r="BF127" i="40" a="1"/>
  <c r="BF127" i="40" s="1"/>
  <c r="BF128" i="40" s="1"/>
  <c r="BF191" i="40" s="1"/>
  <c r="BN127" i="40" a="1"/>
  <c r="BN127" i="40" s="1"/>
  <c r="BN128" i="40" s="1"/>
  <c r="BN191" i="40" s="1"/>
  <c r="BV127" i="40" a="1"/>
  <c r="BV127" i="40" s="1"/>
  <c r="BV128" i="40" s="1"/>
  <c r="BV191" i="40" s="1"/>
  <c r="CD127" i="40" a="1"/>
  <c r="CD127" i="40" s="1"/>
  <c r="CD128" i="40" s="1"/>
  <c r="CD191" i="40" s="1"/>
  <c r="CL127" i="40" a="1"/>
  <c r="CL127" i="40" s="1"/>
  <c r="CL128" i="40" s="1"/>
  <c r="CL191" i="40" s="1"/>
  <c r="CT127" i="40" a="1"/>
  <c r="CT127" i="40" s="1"/>
  <c r="CT128" i="40" s="1"/>
  <c r="CT191" i="40" s="1"/>
  <c r="BA127" i="40" a="1"/>
  <c r="BA127" i="40" s="1"/>
  <c r="BA128" i="40" s="1"/>
  <c r="BA191" i="40" s="1"/>
  <c r="BC127" i="40" a="1"/>
  <c r="BC127" i="40" s="1"/>
  <c r="BC128" i="40" s="1"/>
  <c r="BC191" i="40" s="1"/>
  <c r="BK127" i="40" a="1"/>
  <c r="BK127" i="40" s="1"/>
  <c r="BK128" i="40" s="1"/>
  <c r="BK191" i="40" s="1"/>
  <c r="BS127" i="40" a="1"/>
  <c r="BS127" i="40" s="1"/>
  <c r="BS128" i="40" s="1"/>
  <c r="BS191" i="40" s="1"/>
  <c r="CA127" i="40" a="1"/>
  <c r="CA127" i="40" s="1"/>
  <c r="CA128" i="40" s="1"/>
  <c r="CA191" i="40" s="1"/>
  <c r="CI127" i="40" a="1"/>
  <c r="CI127" i="40" s="1"/>
  <c r="CI128" i="40" s="1"/>
  <c r="CI191" i="40" s="1"/>
  <c r="CQ127" i="40" a="1"/>
  <c r="CQ127" i="40" s="1"/>
  <c r="CQ128" i="40" s="1"/>
  <c r="CQ191" i="40" s="1"/>
  <c r="AX127" i="40" a="1"/>
  <c r="AX127" i="40" s="1"/>
  <c r="AX128" i="40" s="1"/>
  <c r="AX191" i="40" s="1"/>
  <c r="BH127" i="40" a="1"/>
  <c r="BH127" i="40" s="1"/>
  <c r="BH128" i="40" s="1"/>
  <c r="BH191" i="40" s="1"/>
  <c r="BP127" i="40" a="1"/>
  <c r="BP127" i="40" s="1"/>
  <c r="BP128" i="40" s="1"/>
  <c r="BP191" i="40" s="1"/>
  <c r="BX127" i="40" a="1"/>
  <c r="BX127" i="40" s="1"/>
  <c r="BX128" i="40" s="1"/>
  <c r="BX191" i="40" s="1"/>
  <c r="CF127" i="40" a="1"/>
  <c r="CF127" i="40" s="1"/>
  <c r="CF128" i="40" s="1"/>
  <c r="CF191" i="40" s="1"/>
  <c r="CN127" i="40" a="1"/>
  <c r="CN127" i="40" s="1"/>
  <c r="CN128" i="40" s="1"/>
  <c r="CN191" i="40" s="1"/>
  <c r="CV127" i="40" a="1"/>
  <c r="CV127" i="40" s="1"/>
  <c r="CV128" i="40" s="1"/>
  <c r="CV191" i="40" s="1"/>
  <c r="AT127" i="40" a="1"/>
  <c r="AT127" i="40" s="1"/>
  <c r="AT128" i="40" s="1"/>
  <c r="BE127" i="40" a="1"/>
  <c r="BE127" i="40" s="1"/>
  <c r="BE128" i="40" s="1"/>
  <c r="BE191" i="40" s="1"/>
  <c r="BM127" i="40" a="1"/>
  <c r="BM127" i="40" s="1"/>
  <c r="BM128" i="40" s="1"/>
  <c r="BM191" i="40" s="1"/>
  <c r="BU127" i="40" a="1"/>
  <c r="BU127" i="40" s="1"/>
  <c r="BU128" i="40" s="1"/>
  <c r="BU191" i="40" s="1"/>
  <c r="CC127" i="40" a="1"/>
  <c r="CC127" i="40" s="1"/>
  <c r="CC128" i="40" s="1"/>
  <c r="CC191" i="40" s="1"/>
  <c r="CK127" i="40" a="1"/>
  <c r="CK127" i="40" s="1"/>
  <c r="CK128" i="40" s="1"/>
  <c r="CK191" i="40" s="1"/>
  <c r="CS127" i="40" a="1"/>
  <c r="CS127" i="40" s="1"/>
  <c r="CS128" i="40" s="1"/>
  <c r="CS191" i="40" s="1"/>
  <c r="AP127" i="40" a="1"/>
  <c r="AP127" i="40" s="1"/>
  <c r="AP128" i="40" s="1"/>
  <c r="AR127" i="40" a="1"/>
  <c r="AR127" i="40" s="1"/>
  <c r="AR128" i="40" s="1"/>
  <c r="BB127" i="40" a="1"/>
  <c r="BB127" i="40" s="1"/>
  <c r="BB128" i="40" s="1"/>
  <c r="BB191" i="40" s="1"/>
  <c r="BJ127" i="40" a="1"/>
  <c r="BJ127" i="40" s="1"/>
  <c r="BJ128" i="40" s="1"/>
  <c r="BJ191" i="40" s="1"/>
  <c r="BR127" i="40" a="1"/>
  <c r="BR127" i="40" s="1"/>
  <c r="BR128" i="40" s="1"/>
  <c r="BR191" i="40" s="1"/>
  <c r="BZ127" i="40" a="1"/>
  <c r="BZ127" i="40" s="1"/>
  <c r="BZ128" i="40" s="1"/>
  <c r="BZ191" i="40" s="1"/>
  <c r="CH127" i="40" a="1"/>
  <c r="CH127" i="40" s="1"/>
  <c r="CH128" i="40" s="1"/>
  <c r="CH191" i="40" s="1"/>
  <c r="CP127" i="40" a="1"/>
  <c r="CP127" i="40" s="1"/>
  <c r="CP128" i="40" s="1"/>
  <c r="CP191" i="40" s="1"/>
  <c r="AZ127" i="40" a="1"/>
  <c r="AZ127" i="40" s="1"/>
  <c r="AZ128" i="40" s="1"/>
  <c r="AZ191" i="40" s="1"/>
  <c r="BG127" i="40" a="1"/>
  <c r="BG127" i="40" s="1"/>
  <c r="BG128" i="40" s="1"/>
  <c r="BG191" i="40" s="1"/>
  <c r="BO127" i="40" a="1"/>
  <c r="BO127" i="40" s="1"/>
  <c r="BO128" i="40" s="1"/>
  <c r="BO191" i="40" s="1"/>
  <c r="BW127" i="40" a="1"/>
  <c r="BW127" i="40" s="1"/>
  <c r="BW128" i="40" s="1"/>
  <c r="BW191" i="40" s="1"/>
  <c r="CE127" i="40" a="1"/>
  <c r="CE127" i="40" s="1"/>
  <c r="CE128" i="40" s="1"/>
  <c r="CE191" i="40" s="1"/>
  <c r="CM127" i="40" a="1"/>
  <c r="CM127" i="40" s="1"/>
  <c r="CM128" i="40" s="1"/>
  <c r="CM191" i="40" s="1"/>
  <c r="CU127" i="40" a="1"/>
  <c r="CU127" i="40" s="1"/>
  <c r="CU128" i="40" s="1"/>
  <c r="CU191" i="40" s="1"/>
  <c r="AW127" i="40" a="1"/>
  <c r="AW127" i="40" s="1"/>
  <c r="AW128" i="40" s="1"/>
  <c r="AW191" i="40" s="1"/>
  <c r="AY127" i="40" a="1"/>
  <c r="AY127" i="40" s="1"/>
  <c r="AY128" i="40" s="1"/>
  <c r="AY191" i="40" s="1"/>
  <c r="BD127" i="40" a="1"/>
  <c r="BD127" i="40" s="1"/>
  <c r="BD128" i="40" s="1"/>
  <c r="BD191" i="40" s="1"/>
  <c r="BL127" i="40" a="1"/>
  <c r="BL127" i="40" s="1"/>
  <c r="BL128" i="40" s="1"/>
  <c r="BL191" i="40" s="1"/>
  <c r="BT127" i="40" a="1"/>
  <c r="BT127" i="40" s="1"/>
  <c r="BT128" i="40" s="1"/>
  <c r="BT191" i="40" s="1"/>
  <c r="CB127" i="40" a="1"/>
  <c r="CB127" i="40" s="1"/>
  <c r="CB128" i="40" s="1"/>
  <c r="CB191" i="40" s="1"/>
  <c r="CJ127" i="40" a="1"/>
  <c r="CJ127" i="40" s="1"/>
  <c r="CJ128" i="40" s="1"/>
  <c r="CJ191" i="40" s="1"/>
  <c r="CR127" i="40" a="1"/>
  <c r="CR127" i="40" s="1"/>
  <c r="CR128" i="40" s="1"/>
  <c r="CR191" i="40" s="1"/>
  <c r="BI127" i="40" a="1"/>
  <c r="BI127" i="40" s="1"/>
  <c r="BI128" i="40" s="1"/>
  <c r="BI191" i="40" s="1"/>
  <c r="BQ127" i="40" a="1"/>
  <c r="BQ127" i="40" s="1"/>
  <c r="BQ128" i="40" s="1"/>
  <c r="BQ191" i="40" s="1"/>
  <c r="BY127" i="40" a="1"/>
  <c r="BY127" i="40" s="1"/>
  <c r="BY128" i="40" s="1"/>
  <c r="BY191" i="40" s="1"/>
  <c r="CG127" i="40" a="1"/>
  <c r="CG127" i="40" s="1"/>
  <c r="CG128" i="40" s="1"/>
  <c r="CG191" i="40" s="1"/>
  <c r="CO127" i="40" a="1"/>
  <c r="CO127" i="40" s="1"/>
  <c r="CO128" i="40" s="1"/>
  <c r="CO191" i="40" s="1"/>
  <c r="AL127" i="40" a="1"/>
  <c r="AL127" i="40" s="1"/>
  <c r="AL128" i="40" s="1"/>
  <c r="AG127" i="40" a="1"/>
  <c r="AG127" i="40" s="1"/>
  <c r="AG128" i="40" s="1"/>
  <c r="AK127" i="40" a="1"/>
  <c r="AK127" i="40" s="1"/>
  <c r="AK128" i="40" s="1"/>
  <c r="AF85" i="41"/>
  <c r="AF87" i="41" s="1"/>
  <c r="AF89" i="41" s="1"/>
  <c r="AF23" i="22" s="1"/>
  <c r="AE86" i="41"/>
  <c r="AE87" i="41" s="1"/>
  <c r="AE89" i="41" s="1"/>
  <c r="AE23" i="22" s="1"/>
  <c r="BY35" i="41" l="1"/>
  <c r="BD35" i="41"/>
  <c r="BG35" i="41"/>
  <c r="CQ35" i="41"/>
  <c r="CL35" i="41"/>
  <c r="AV35" i="41"/>
  <c r="BQ35" i="41"/>
  <c r="AY35" i="41"/>
  <c r="AZ35" i="41"/>
  <c r="CV35" i="41"/>
  <c r="CI35" i="41"/>
  <c r="CD35" i="41"/>
  <c r="AJ35" i="41"/>
  <c r="BI35" i="41"/>
  <c r="AW35" i="41"/>
  <c r="CP35" i="41"/>
  <c r="CS35" i="41"/>
  <c r="CN35" i="41"/>
  <c r="CA35" i="41"/>
  <c r="BV35" i="41"/>
  <c r="AH35" i="41"/>
  <c r="CH35" i="41"/>
  <c r="CK35" i="41"/>
  <c r="CF35" i="41"/>
  <c r="BS35" i="41"/>
  <c r="BN35" i="41"/>
  <c r="CJ35" i="41"/>
  <c r="CM35" i="41"/>
  <c r="BZ35" i="41"/>
  <c r="CC35" i="41"/>
  <c r="BX35" i="41"/>
  <c r="BK35" i="41"/>
  <c r="BF35" i="41"/>
  <c r="AU35" i="41"/>
  <c r="CR35" i="41"/>
  <c r="CB35" i="41"/>
  <c r="CE35" i="41"/>
  <c r="BR35" i="41"/>
  <c r="BU35" i="41"/>
  <c r="BP35" i="41"/>
  <c r="BC35" i="41"/>
  <c r="AI35" i="41"/>
  <c r="CU35" i="41"/>
  <c r="CO35" i="41"/>
  <c r="BT35" i="41"/>
  <c r="BW35" i="41"/>
  <c r="BJ35" i="41"/>
  <c r="BM35" i="41"/>
  <c r="BH35" i="41"/>
  <c r="BA35" i="41"/>
  <c r="CG35" i="41"/>
  <c r="BL35" i="41"/>
  <c r="BO35" i="41"/>
  <c r="BB35" i="41"/>
  <c r="BE35" i="41"/>
  <c r="AX35" i="41"/>
  <c r="CT35" i="41"/>
  <c r="AP191" i="40"/>
  <c r="J30" i="9" a="1"/>
  <c r="J30" i="9" s="1"/>
  <c r="H23" i="22"/>
  <c r="AK191" i="40"/>
  <c r="J25" i="9" a="1"/>
  <c r="J25" i="9" s="1"/>
  <c r="J128" i="40"/>
  <c r="AG191" i="40"/>
  <c r="AU134" i="40"/>
  <c r="J26" i="9" a="1"/>
  <c r="J26" i="9" s="1"/>
  <c r="AL191" i="40"/>
  <c r="AQ134" i="40"/>
  <c r="CA134" i="40"/>
  <c r="AW134" i="40"/>
  <c r="AD134" i="40"/>
  <c r="V134" i="40"/>
  <c r="BS134" i="40"/>
  <c r="AT134" i="40"/>
  <c r="U134" i="40"/>
  <c r="CD134" i="40"/>
  <c r="AE134" i="40"/>
  <c r="CL134" i="40"/>
  <c r="BE134" i="40"/>
  <c r="AR134" i="40"/>
  <c r="X134" i="40"/>
  <c r="CC134" i="40"/>
  <c r="CP134" i="40"/>
  <c r="BQ134" i="40"/>
  <c r="T134" i="40"/>
  <c r="CI134" i="40"/>
  <c r="CG134" i="40"/>
  <c r="BY134" i="40"/>
  <c r="P134" i="40"/>
  <c r="BN134" i="40"/>
  <c r="AL134" i="40"/>
  <c r="BM134" i="40"/>
  <c r="CN134" i="40"/>
  <c r="L134" i="40"/>
  <c r="BW134" i="40"/>
  <c r="CE134" i="40"/>
  <c r="AK134" i="40"/>
  <c r="BJ134" i="40"/>
  <c r="CK134" i="40"/>
  <c r="AM134" i="40"/>
  <c r="BF134" i="40"/>
  <c r="BZ134" i="40"/>
  <c r="BI134" i="40"/>
  <c r="CS134" i="40"/>
  <c r="BP134" i="40"/>
  <c r="AG134" i="40"/>
  <c r="AO134" i="40"/>
  <c r="AJ134" i="40"/>
  <c r="CJ134" i="40"/>
  <c r="BG134" i="40"/>
  <c r="BU134" i="40"/>
  <c r="BO134" i="40"/>
  <c r="BV134" i="40"/>
  <c r="AP134" i="40"/>
  <c r="BD134" i="40"/>
  <c r="S134" i="40"/>
  <c r="CO134" i="40"/>
  <c r="BH134" i="40"/>
  <c r="AV134" i="40"/>
  <c r="CQ134" i="40"/>
  <c r="O134" i="40"/>
  <c r="BC134" i="40"/>
  <c r="AZ134" i="40"/>
  <c r="BT134" i="40"/>
  <c r="AH134" i="40"/>
  <c r="CT134" i="40"/>
  <c r="AX134" i="40"/>
  <c r="BL134" i="40"/>
  <c r="N134" i="40"/>
  <c r="AA134" i="40"/>
  <c r="AB134" i="40"/>
  <c r="AS134" i="40"/>
  <c r="BK134" i="40"/>
  <c r="CF134" i="40"/>
  <c r="BB134" i="40"/>
  <c r="AF134" i="40"/>
  <c r="M134" i="40"/>
  <c r="CU134" i="40"/>
  <c r="CM134" i="40"/>
  <c r="CR134" i="40"/>
  <c r="R134" i="40"/>
  <c r="AY134" i="40"/>
  <c r="CB134" i="40"/>
  <c r="Z134" i="40"/>
  <c r="AN134" i="40"/>
  <c r="Q134" i="40"/>
  <c r="CH134" i="40"/>
  <c r="BX134" i="40"/>
  <c r="BA134" i="40"/>
  <c r="Y134" i="40"/>
  <c r="BR134" i="40"/>
  <c r="CV134" i="40"/>
  <c r="AI134" i="40"/>
  <c r="AC134" i="40"/>
  <c r="W134" i="40"/>
  <c r="AS191" i="40"/>
  <c r="J33" i="9" a="1"/>
  <c r="J33" i="9" s="1"/>
  <c r="AQ191" i="40"/>
  <c r="J31" i="9" a="1"/>
  <c r="J31" i="9" s="1"/>
  <c r="AM191" i="40"/>
  <c r="J27" i="9" a="1"/>
  <c r="J27" i="9" s="1"/>
  <c r="J29" i="9" a="1"/>
  <c r="J29" i="9" s="1"/>
  <c r="AO191" i="40"/>
  <c r="J28" i="9" a="1"/>
  <c r="J28" i="9" s="1"/>
  <c r="AN191" i="40"/>
  <c r="AR191" i="40"/>
  <c r="J32" i="9" a="1"/>
  <c r="J32" i="9" s="1"/>
  <c r="AT191" i="40"/>
  <c r="J34" i="9" a="1"/>
  <c r="J34" i="9" s="1"/>
  <c r="AR35" i="41" l="1"/>
  <c r="AK35" i="41"/>
  <c r="AS35" i="41"/>
  <c r="AQ35" i="41"/>
  <c r="AN35" i="41"/>
  <c r="AO35" i="41"/>
  <c r="AL35" i="41"/>
  <c r="AP35" i="41"/>
  <c r="AT35" i="41"/>
  <c r="AM35" i="41"/>
  <c r="S25" i="9"/>
  <c r="T25" i="9"/>
  <c r="BE25" i="9"/>
  <c r="CK25" i="9"/>
  <c r="Y25" i="9"/>
  <c r="BF25" i="9"/>
  <c r="CL25" i="9"/>
  <c r="CD25" i="9"/>
  <c r="AH25" i="9"/>
  <c r="BN25" i="9"/>
  <c r="CU25" i="9"/>
  <c r="AX25" i="9"/>
  <c r="AJ25" i="9"/>
  <c r="BP25" i="9"/>
  <c r="BU25" i="9"/>
  <c r="AZ25" i="9"/>
  <c r="AO25" i="9"/>
  <c r="CF25" i="9"/>
  <c r="AP25" i="9"/>
  <c r="BV25" i="9"/>
  <c r="Q25" i="9"/>
  <c r="AG25" i="9"/>
  <c r="CC25" i="9"/>
  <c r="AR25" i="9"/>
  <c r="CR25" i="9"/>
  <c r="AF25" i="9"/>
  <c r="BC25" i="9"/>
  <c r="CH25" i="9"/>
  <c r="V25" i="9"/>
  <c r="AS25" i="9"/>
  <c r="U25" i="9"/>
  <c r="BA25" i="9"/>
  <c r="CV25" i="9"/>
  <c r="BM25" i="9"/>
  <c r="AA25" i="9"/>
  <c r="CJ25" i="9"/>
  <c r="X25" i="9"/>
  <c r="AU25" i="9"/>
  <c r="BZ25" i="9"/>
  <c r="N25" i="9"/>
  <c r="AK25" i="9"/>
  <c r="BH25" i="9"/>
  <c r="CE25" i="9"/>
  <c r="AW25" i="9"/>
  <c r="CM25" i="9"/>
  <c r="CB25" i="9"/>
  <c r="P25" i="9"/>
  <c r="AM25" i="9"/>
  <c r="BR25" i="9"/>
  <c r="CO25" i="9"/>
  <c r="AC25" i="9"/>
  <c r="CP25" i="9"/>
  <c r="BO25" i="9"/>
  <c r="AB25" i="9"/>
  <c r="CN25" i="9"/>
  <c r="BT25" i="9"/>
  <c r="CQ25" i="9"/>
  <c r="AE25" i="9"/>
  <c r="BJ25" i="9"/>
  <c r="CG25" i="9"/>
  <c r="BK25" i="9"/>
  <c r="AY25" i="9"/>
  <c r="M25" i="9"/>
  <c r="BW25" i="9"/>
  <c r="BL25" i="9"/>
  <c r="CI25" i="9"/>
  <c r="W25" i="9"/>
  <c r="BB25" i="9"/>
  <c r="BY25" i="9"/>
  <c r="Z25" i="9"/>
  <c r="AI25" i="9"/>
  <c r="CS25" i="9"/>
  <c r="BG25" i="9"/>
  <c r="BD25" i="9"/>
  <c r="CA25" i="9"/>
  <c r="O25" i="9"/>
  <c r="AT25" i="9"/>
  <c r="BQ25" i="9"/>
  <c r="CT25" i="9"/>
  <c r="R25" i="9"/>
  <c r="BX25" i="9"/>
  <c r="AQ25" i="9"/>
  <c r="AV25" i="9"/>
  <c r="BS25" i="9"/>
  <c r="L25" i="9"/>
  <c r="AL25" i="9"/>
  <c r="BI25" i="9"/>
  <c r="AN25" i="9"/>
  <c r="AD25" i="9"/>
  <c r="Y135" i="40"/>
  <c r="Y136" i="40"/>
  <c r="AY135" i="40"/>
  <c r="AY136" i="40"/>
  <c r="CF136" i="40"/>
  <c r="CF135" i="40"/>
  <c r="CT136" i="40"/>
  <c r="CT135" i="40"/>
  <c r="BH136" i="40"/>
  <c r="BH135" i="40"/>
  <c r="BG136" i="40"/>
  <c r="BG135" i="40"/>
  <c r="BZ135" i="40"/>
  <c r="BZ136" i="40"/>
  <c r="L135" i="40"/>
  <c r="L140" i="40" s="1"/>
  <c r="L136" i="40"/>
  <c r="L141" i="40" s="1"/>
  <c r="CI136" i="40"/>
  <c r="CI135" i="40"/>
  <c r="CL135" i="40"/>
  <c r="CL136" i="40"/>
  <c r="AW136" i="40"/>
  <c r="AW135" i="40"/>
  <c r="CB33" i="9"/>
  <c r="CN33" i="9"/>
  <c r="AV33" i="9"/>
  <c r="AW33" i="9"/>
  <c r="BM33" i="9"/>
  <c r="CG33" i="9"/>
  <c r="CH33" i="9"/>
  <c r="W33" i="9"/>
  <c r="CQ33" i="9"/>
  <c r="CC33" i="9"/>
  <c r="CS33" i="9"/>
  <c r="CR33" i="9"/>
  <c r="CD33" i="9"/>
  <c r="BU33" i="9"/>
  <c r="AI33" i="9"/>
  <c r="T33" i="9"/>
  <c r="AP33" i="9"/>
  <c r="CK33" i="9"/>
  <c r="BD33" i="9"/>
  <c r="S33" i="9"/>
  <c r="AJ33" i="9"/>
  <c r="AZ33" i="9"/>
  <c r="BP33" i="9"/>
  <c r="Z33" i="9"/>
  <c r="N33" i="9"/>
  <c r="BH33" i="9"/>
  <c r="AT33" i="9"/>
  <c r="CJ33" i="9"/>
  <c r="AR33" i="9"/>
  <c r="BK33" i="9"/>
  <c r="L33" i="9"/>
  <c r="BN33" i="9"/>
  <c r="CI33" i="9"/>
  <c r="AD33" i="9"/>
  <c r="BQ33" i="9"/>
  <c r="CA33" i="9"/>
  <c r="O33" i="9"/>
  <c r="BL33" i="9"/>
  <c r="AY33" i="9"/>
  <c r="U33" i="9"/>
  <c r="V33" i="9"/>
  <c r="AL33" i="9"/>
  <c r="BC33" i="9"/>
  <c r="Q33" i="9"/>
  <c r="M33" i="9"/>
  <c r="AG33" i="9"/>
  <c r="BS33" i="9"/>
  <c r="AH33" i="9"/>
  <c r="BJ33" i="9"/>
  <c r="CM33" i="9"/>
  <c r="BI33" i="9"/>
  <c r="AX33" i="9"/>
  <c r="Y33" i="9"/>
  <c r="AE33" i="9"/>
  <c r="BE33" i="9"/>
  <c r="BO33" i="9"/>
  <c r="R33" i="9"/>
  <c r="CE33" i="9"/>
  <c r="BY33" i="9"/>
  <c r="CL33" i="9"/>
  <c r="CO33" i="9"/>
  <c r="BT33" i="9"/>
  <c r="AU33" i="9"/>
  <c r="P33" i="9"/>
  <c r="BW33" i="9"/>
  <c r="AB33" i="9"/>
  <c r="AQ33" i="9"/>
  <c r="BV33" i="9"/>
  <c r="BZ33" i="9"/>
  <c r="CU33" i="9"/>
  <c r="CF33" i="9"/>
  <c r="BR33" i="9"/>
  <c r="BG33" i="9"/>
  <c r="AO33" i="9"/>
  <c r="X33" i="9"/>
  <c r="CV33" i="9"/>
  <c r="AK33" i="9"/>
  <c r="BA33" i="9"/>
  <c r="BB33" i="9"/>
  <c r="AF33" i="9"/>
  <c r="AS33" i="9"/>
  <c r="AM33" i="9"/>
  <c r="CT33" i="9"/>
  <c r="AC33" i="9"/>
  <c r="AA33" i="9"/>
  <c r="BX33" i="9"/>
  <c r="BF33" i="9"/>
  <c r="AN33" i="9"/>
  <c r="CP33" i="9"/>
  <c r="BA135" i="40"/>
  <c r="BA136" i="40"/>
  <c r="R136" i="40"/>
  <c r="R135" i="40"/>
  <c r="BK135" i="40"/>
  <c r="BK136" i="40"/>
  <c r="AH135" i="40"/>
  <c r="AH136" i="40"/>
  <c r="CO135" i="40"/>
  <c r="CO136" i="40"/>
  <c r="CJ136" i="40"/>
  <c r="CJ135" i="40"/>
  <c r="BF135" i="40"/>
  <c r="BF136" i="40"/>
  <c r="CN136" i="40"/>
  <c r="CN135" i="40"/>
  <c r="T135" i="40"/>
  <c r="T136" i="40"/>
  <c r="AE136" i="40"/>
  <c r="AE135" i="40"/>
  <c r="CA136" i="40"/>
  <c r="CA135" i="40"/>
  <c r="J191" i="40"/>
  <c r="AG35" i="41"/>
  <c r="AB28" i="9"/>
  <c r="CT28" i="9"/>
  <c r="W28" i="9"/>
  <c r="BY28" i="9"/>
  <c r="CE28" i="9"/>
  <c r="CD28" i="9"/>
  <c r="AU28" i="9"/>
  <c r="AK28" i="9"/>
  <c r="AQ28" i="9"/>
  <c r="AX28" i="9"/>
  <c r="CP28" i="9"/>
  <c r="CN28" i="9"/>
  <c r="Y28" i="9"/>
  <c r="CI28" i="9"/>
  <c r="BB28" i="9"/>
  <c r="AZ28" i="9"/>
  <c r="AW28" i="9"/>
  <c r="X28" i="9"/>
  <c r="N28" i="9"/>
  <c r="L28" i="9"/>
  <c r="AP28" i="9"/>
  <c r="BS28" i="9"/>
  <c r="BI28" i="9"/>
  <c r="CK28" i="9"/>
  <c r="BL28" i="9"/>
  <c r="AE28" i="9"/>
  <c r="U28" i="9"/>
  <c r="AA28" i="9"/>
  <c r="CJ28" i="9"/>
  <c r="BZ28" i="9"/>
  <c r="BX28" i="9"/>
  <c r="BU28" i="9"/>
  <c r="AV28" i="9"/>
  <c r="AL28" i="9"/>
  <c r="BO28" i="9"/>
  <c r="BV28" i="9"/>
  <c r="CQ28" i="9"/>
  <c r="CG28" i="9"/>
  <c r="CM28" i="9"/>
  <c r="Z28" i="9"/>
  <c r="BC28" i="9"/>
  <c r="AS28" i="9"/>
  <c r="AY28" i="9"/>
  <c r="BF28" i="9"/>
  <c r="M28" i="9"/>
  <c r="O28" i="9"/>
  <c r="AJ28" i="9"/>
  <c r="AG28" i="9"/>
  <c r="BT28" i="9"/>
  <c r="BJ28" i="9"/>
  <c r="BH28" i="9"/>
  <c r="BE28" i="9"/>
  <c r="AF28" i="9"/>
  <c r="V28" i="9"/>
  <c r="T28" i="9"/>
  <c r="AH28" i="9"/>
  <c r="Q28" i="9"/>
  <c r="CA28" i="9"/>
  <c r="CV28" i="9"/>
  <c r="CS28" i="9"/>
  <c r="R28" i="9"/>
  <c r="AM28" i="9"/>
  <c r="AC28" i="9"/>
  <c r="AI28" i="9"/>
  <c r="CR28" i="9"/>
  <c r="CH28" i="9"/>
  <c r="CF28" i="9"/>
  <c r="CC28" i="9"/>
  <c r="BD28" i="9"/>
  <c r="BQ28" i="9"/>
  <c r="BW28" i="9"/>
  <c r="AO28" i="9"/>
  <c r="P28" i="9"/>
  <c r="CO28" i="9"/>
  <c r="CU28" i="9"/>
  <c r="CL28" i="9"/>
  <c r="BK28" i="9"/>
  <c r="BA28" i="9"/>
  <c r="BG28" i="9"/>
  <c r="BN28" i="9"/>
  <c r="AT28" i="9"/>
  <c r="AR28" i="9"/>
  <c r="S28" i="9"/>
  <c r="CB28" i="9"/>
  <c r="BR28" i="9"/>
  <c r="BP28" i="9"/>
  <c r="BM28" i="9"/>
  <c r="AN28" i="9"/>
  <c r="AD28" i="9"/>
  <c r="BX136" i="40"/>
  <c r="BX135" i="40"/>
  <c r="CR136" i="40"/>
  <c r="CR135" i="40"/>
  <c r="AS136" i="40"/>
  <c r="AS135" i="40"/>
  <c r="BT136" i="40"/>
  <c r="BT135" i="40"/>
  <c r="S135" i="40"/>
  <c r="S136" i="40"/>
  <c r="AJ135" i="40"/>
  <c r="AJ136" i="40"/>
  <c r="AM136" i="40"/>
  <c r="AM135" i="40"/>
  <c r="BM135" i="40"/>
  <c r="BM136" i="40"/>
  <c r="BQ136" i="40"/>
  <c r="BQ135" i="40"/>
  <c r="CD136" i="40"/>
  <c r="CD135" i="40"/>
  <c r="AQ135" i="40"/>
  <c r="AQ136" i="40"/>
  <c r="CU34" i="9"/>
  <c r="AF34" i="9"/>
  <c r="CC34" i="9"/>
  <c r="CL34" i="9"/>
  <c r="AM34" i="9"/>
  <c r="V34" i="9"/>
  <c r="AZ34" i="9"/>
  <c r="AK34" i="9"/>
  <c r="BV34" i="9"/>
  <c r="CB34" i="9"/>
  <c r="BS34" i="9"/>
  <c r="BD34" i="9"/>
  <c r="U34" i="9"/>
  <c r="O34" i="9"/>
  <c r="BJ34" i="9"/>
  <c r="AT34" i="9"/>
  <c r="AW34" i="9"/>
  <c r="CG34" i="9"/>
  <c r="CH34" i="9"/>
  <c r="CA34" i="9"/>
  <c r="AD34" i="9"/>
  <c r="BH34" i="9"/>
  <c r="AR34" i="9"/>
  <c r="BO34" i="9"/>
  <c r="AY34" i="9"/>
  <c r="Y34" i="9"/>
  <c r="S34" i="9"/>
  <c r="CE34" i="9"/>
  <c r="CK34" i="9"/>
  <c r="BU34" i="9"/>
  <c r="BB34" i="9"/>
  <c r="BE34" i="9"/>
  <c r="CO34" i="9"/>
  <c r="BY34" i="9"/>
  <c r="AB34" i="9"/>
  <c r="CN34" i="9"/>
  <c r="AH34" i="9"/>
  <c r="CQ34" i="9"/>
  <c r="AN34" i="9"/>
  <c r="W34" i="9"/>
  <c r="BA34" i="9"/>
  <c r="Q34" i="9"/>
  <c r="CM34" i="9"/>
  <c r="CS34" i="9"/>
  <c r="AP34" i="9"/>
  <c r="R34" i="9"/>
  <c r="CJ34" i="9"/>
  <c r="P34" i="9"/>
  <c r="BK34" i="9"/>
  <c r="AU34" i="9"/>
  <c r="L34" i="9"/>
  <c r="AG34" i="9"/>
  <c r="CT34" i="9"/>
  <c r="CD34" i="9"/>
  <c r="AE34" i="9"/>
  <c r="N34" i="9"/>
  <c r="AX34" i="9"/>
  <c r="AL34" i="9"/>
  <c r="BP34" i="9"/>
  <c r="AI34" i="9"/>
  <c r="AJ34" i="9"/>
  <c r="CV34" i="9"/>
  <c r="BG34" i="9"/>
  <c r="BR34" i="9"/>
  <c r="BC34" i="9"/>
  <c r="T34" i="9"/>
  <c r="AO34" i="9"/>
  <c r="AS34" i="9"/>
  <c r="AC34" i="9"/>
  <c r="CI34" i="9"/>
  <c r="BX34" i="9"/>
  <c r="BN34" i="9"/>
  <c r="CR34" i="9"/>
  <c r="X34" i="9"/>
  <c r="AQ34" i="9"/>
  <c r="AA34" i="9"/>
  <c r="BQ34" i="9"/>
  <c r="BM34" i="9"/>
  <c r="BW34" i="9"/>
  <c r="CP34" i="9"/>
  <c r="BZ34" i="9"/>
  <c r="BF34" i="9"/>
  <c r="BT34" i="9"/>
  <c r="BL34" i="9"/>
  <c r="AV34" i="9"/>
  <c r="Z34" i="9"/>
  <c r="CF34" i="9"/>
  <c r="BI34" i="9"/>
  <c r="M34" i="9"/>
  <c r="W136" i="40"/>
  <c r="W135" i="40"/>
  <c r="CH135" i="40"/>
  <c r="CH136" i="40"/>
  <c r="CM135" i="40"/>
  <c r="CM136" i="40"/>
  <c r="AB135" i="40"/>
  <c r="AB136" i="40"/>
  <c r="AZ136" i="40"/>
  <c r="AZ135" i="40"/>
  <c r="BD135" i="40"/>
  <c r="BD136" i="40"/>
  <c r="AO136" i="40"/>
  <c r="AO135" i="40"/>
  <c r="CK135" i="40"/>
  <c r="CK136" i="40"/>
  <c r="AL136" i="40"/>
  <c r="AL135" i="40"/>
  <c r="CP135" i="40"/>
  <c r="CP136" i="40"/>
  <c r="U135" i="40"/>
  <c r="U136" i="40"/>
  <c r="P29" i="9"/>
  <c r="BZ29" i="9"/>
  <c r="L29" i="9"/>
  <c r="CR29" i="9"/>
  <c r="BS29" i="9"/>
  <c r="BI29" i="9"/>
  <c r="BO29" i="9"/>
  <c r="CC29" i="9"/>
  <c r="AE29" i="9"/>
  <c r="U29" i="9"/>
  <c r="CM29" i="9"/>
  <c r="CB29" i="9"/>
  <c r="BC29" i="9"/>
  <c r="BX29" i="9"/>
  <c r="BV29" i="9"/>
  <c r="AO29" i="9"/>
  <c r="AL29" i="9"/>
  <c r="AJ29" i="9"/>
  <c r="BD29" i="9"/>
  <c r="CQ29" i="9"/>
  <c r="CG29" i="9"/>
  <c r="BH29" i="9"/>
  <c r="M29" i="9"/>
  <c r="BF29" i="9"/>
  <c r="AG29" i="9"/>
  <c r="AS29" i="9"/>
  <c r="AY29" i="9"/>
  <c r="AN29" i="9"/>
  <c r="O29" i="9"/>
  <c r="CV29" i="9"/>
  <c r="AH29" i="9"/>
  <c r="BE29" i="9"/>
  <c r="BJ29" i="9"/>
  <c r="AC29" i="9"/>
  <c r="AI29" i="9"/>
  <c r="BU29" i="9"/>
  <c r="V29" i="9"/>
  <c r="T29" i="9"/>
  <c r="R29" i="9"/>
  <c r="CA29" i="9"/>
  <c r="BQ29" i="9"/>
  <c r="CT29" i="9"/>
  <c r="BL29" i="9"/>
  <c r="AM29" i="9"/>
  <c r="CO29" i="9"/>
  <c r="CU29" i="9"/>
  <c r="X29" i="9"/>
  <c r="CH29" i="9"/>
  <c r="CF29" i="9"/>
  <c r="CD29" i="9"/>
  <c r="Q29" i="9"/>
  <c r="AT29" i="9"/>
  <c r="BW29" i="9"/>
  <c r="AP29" i="9"/>
  <c r="Y29" i="9"/>
  <c r="BR29" i="9"/>
  <c r="BP29" i="9"/>
  <c r="CJ29" i="9"/>
  <c r="BK29" i="9"/>
  <c r="BA29" i="9"/>
  <c r="BG29" i="9"/>
  <c r="AV29" i="9"/>
  <c r="W29" i="9"/>
  <c r="AR29" i="9"/>
  <c r="S29" i="9"/>
  <c r="BT29" i="9"/>
  <c r="AU29" i="9"/>
  <c r="AK29" i="9"/>
  <c r="BN29" i="9"/>
  <c r="CS29" i="9"/>
  <c r="AD29" i="9"/>
  <c r="AB29" i="9"/>
  <c r="Z29" i="9"/>
  <c r="CI29" i="9"/>
  <c r="BY29" i="9"/>
  <c r="CE29" i="9"/>
  <c r="AX29" i="9"/>
  <c r="CK29" i="9"/>
  <c r="N29" i="9"/>
  <c r="AQ29" i="9"/>
  <c r="AF29" i="9"/>
  <c r="CP29" i="9"/>
  <c r="CN29" i="9"/>
  <c r="CL29" i="9"/>
  <c r="AW29" i="9"/>
  <c r="BB29" i="9"/>
  <c r="AZ29" i="9"/>
  <c r="AA29" i="9"/>
  <c r="BM29" i="9"/>
  <c r="AC136" i="40"/>
  <c r="AC135" i="40"/>
  <c r="Q135" i="40"/>
  <c r="Q136" i="40"/>
  <c r="CU135" i="40"/>
  <c r="CU136" i="40"/>
  <c r="AA135" i="40"/>
  <c r="AA136" i="40"/>
  <c r="BC136" i="40"/>
  <c r="BC135" i="40"/>
  <c r="AP136" i="40"/>
  <c r="AP135" i="40"/>
  <c r="AG135" i="40"/>
  <c r="AG136" i="40"/>
  <c r="BJ136" i="40"/>
  <c r="BJ135" i="40"/>
  <c r="BN135" i="40"/>
  <c r="BN136" i="40"/>
  <c r="CC136" i="40"/>
  <c r="CC135" i="40"/>
  <c r="AT136" i="40"/>
  <c r="AT135" i="40"/>
  <c r="X26" i="9"/>
  <c r="AV26" i="9"/>
  <c r="BM26" i="9"/>
  <c r="BL26" i="9"/>
  <c r="BU26" i="9"/>
  <c r="BR26" i="9"/>
  <c r="BO26" i="9"/>
  <c r="AD26" i="9"/>
  <c r="CF26" i="9"/>
  <c r="CP26" i="9"/>
  <c r="W26" i="9"/>
  <c r="AL26" i="9"/>
  <c r="AW26" i="9"/>
  <c r="BN26" i="9"/>
  <c r="BH26" i="9"/>
  <c r="BV26" i="9"/>
  <c r="CA26" i="9"/>
  <c r="BQ26" i="9"/>
  <c r="BW26" i="9"/>
  <c r="AK26" i="9"/>
  <c r="P26" i="9"/>
  <c r="AE26" i="9"/>
  <c r="CM26" i="9"/>
  <c r="BC26" i="9"/>
  <c r="AX26" i="9"/>
  <c r="BD26" i="9"/>
  <c r="AU26" i="9"/>
  <c r="CN26" i="9"/>
  <c r="CB26" i="9"/>
  <c r="BZ26" i="9"/>
  <c r="BY26" i="9"/>
  <c r="N26" i="9"/>
  <c r="Q26" i="9"/>
  <c r="CO26" i="9"/>
  <c r="AJ26" i="9"/>
  <c r="AN26" i="9"/>
  <c r="AT26" i="9"/>
  <c r="AI26" i="9"/>
  <c r="BA26" i="9"/>
  <c r="CC26" i="9"/>
  <c r="CI26" i="9"/>
  <c r="CH26" i="9"/>
  <c r="T26" i="9"/>
  <c r="R26" i="9"/>
  <c r="AA26" i="9"/>
  <c r="BB26" i="9"/>
  <c r="AS26" i="9"/>
  <c r="S26" i="9"/>
  <c r="AO26" i="9"/>
  <c r="AR26" i="9"/>
  <c r="CD26" i="9"/>
  <c r="CJ26" i="9"/>
  <c r="CQ26" i="9"/>
  <c r="AC26" i="9"/>
  <c r="CV26" i="9"/>
  <c r="AF26" i="9"/>
  <c r="CU26" i="9"/>
  <c r="V26" i="9"/>
  <c r="Y26" i="9"/>
  <c r="BF26" i="9"/>
  <c r="AB26" i="9"/>
  <c r="BP26" i="9"/>
  <c r="CK26" i="9"/>
  <c r="CR26" i="9"/>
  <c r="BJ26" i="9"/>
  <c r="L26" i="9"/>
  <c r="AG26" i="9"/>
  <c r="Z26" i="9"/>
  <c r="AM26" i="9"/>
  <c r="AP26" i="9"/>
  <c r="BS26" i="9"/>
  <c r="AY26" i="9"/>
  <c r="BK26" i="9"/>
  <c r="CL26" i="9"/>
  <c r="CS26" i="9"/>
  <c r="CE26" i="9"/>
  <c r="AZ26" i="9"/>
  <c r="AH26" i="9"/>
  <c r="AQ26" i="9"/>
  <c r="BI26" i="9"/>
  <c r="BG26" i="9"/>
  <c r="BT26" i="9"/>
  <c r="BE26" i="9"/>
  <c r="O26" i="9"/>
  <c r="BX26" i="9"/>
  <c r="CT26" i="9"/>
  <c r="CG26" i="9"/>
  <c r="U26" i="9"/>
  <c r="M26" i="9"/>
  <c r="BB27" i="9"/>
  <c r="CD27" i="9"/>
  <c r="BE27" i="9"/>
  <c r="BR27" i="9"/>
  <c r="BP27" i="9"/>
  <c r="CM27" i="9"/>
  <c r="AN27" i="9"/>
  <c r="AD27" i="9"/>
  <c r="AB27" i="9"/>
  <c r="CS27" i="9"/>
  <c r="CI27" i="9"/>
  <c r="AE27" i="9"/>
  <c r="AZ27" i="9"/>
  <c r="CE27" i="9"/>
  <c r="AU27" i="9"/>
  <c r="AK27" i="9"/>
  <c r="AP27" i="9"/>
  <c r="Q27" i="9"/>
  <c r="CP27" i="9"/>
  <c r="CN27" i="9"/>
  <c r="AQ27" i="9"/>
  <c r="BL27" i="9"/>
  <c r="CQ27" i="9"/>
  <c r="U27" i="9"/>
  <c r="BO27" i="9"/>
  <c r="X27" i="9"/>
  <c r="N27" i="9"/>
  <c r="L27" i="9"/>
  <c r="CC27" i="9"/>
  <c r="BS27" i="9"/>
  <c r="BI27" i="9"/>
  <c r="BN27" i="9"/>
  <c r="AO27" i="9"/>
  <c r="BT27" i="9"/>
  <c r="CG27" i="9"/>
  <c r="Z27" i="9"/>
  <c r="CJ27" i="9"/>
  <c r="BZ27" i="9"/>
  <c r="BX27" i="9"/>
  <c r="AI27" i="9"/>
  <c r="AV27" i="9"/>
  <c r="AL27" i="9"/>
  <c r="AJ27" i="9"/>
  <c r="BW27" i="9"/>
  <c r="M27" i="9"/>
  <c r="AW27" i="9"/>
  <c r="BJ27" i="9"/>
  <c r="CL27" i="9"/>
  <c r="BM27" i="9"/>
  <c r="BC27" i="9"/>
  <c r="AS27" i="9"/>
  <c r="AX27" i="9"/>
  <c r="Y27" i="9"/>
  <c r="O27" i="9"/>
  <c r="CV27" i="9"/>
  <c r="AY27" i="9"/>
  <c r="BV27" i="9"/>
  <c r="S27" i="9"/>
  <c r="AM27" i="9"/>
  <c r="BH27" i="9"/>
  <c r="AA27" i="9"/>
  <c r="AF27" i="9"/>
  <c r="V27" i="9"/>
  <c r="T27" i="9"/>
  <c r="CK27" i="9"/>
  <c r="CA27" i="9"/>
  <c r="BQ27" i="9"/>
  <c r="AR27" i="9"/>
  <c r="BG27" i="9"/>
  <c r="P27" i="9"/>
  <c r="AC27" i="9"/>
  <c r="AH27" i="9"/>
  <c r="CR27" i="9"/>
  <c r="CH27" i="9"/>
  <c r="CF27" i="9"/>
  <c r="CU27" i="9"/>
  <c r="BD27" i="9"/>
  <c r="AT27" i="9"/>
  <c r="BY27" i="9"/>
  <c r="R27" i="9"/>
  <c r="CB27" i="9"/>
  <c r="CO27" i="9"/>
  <c r="CT27" i="9"/>
  <c r="BU27" i="9"/>
  <c r="BK27" i="9"/>
  <c r="BA27" i="9"/>
  <c r="BF27" i="9"/>
  <c r="AG27" i="9"/>
  <c r="W27" i="9"/>
  <c r="AI136" i="40"/>
  <c r="AI135" i="40"/>
  <c r="AN136" i="40"/>
  <c r="AN135" i="40"/>
  <c r="M135" i="40"/>
  <c r="M140" i="40" s="1"/>
  <c r="M136" i="40"/>
  <c r="M141" i="40" s="1"/>
  <c r="N136" i="40"/>
  <c r="N135" i="40"/>
  <c r="O135" i="40"/>
  <c r="O136" i="40"/>
  <c r="BV136" i="40"/>
  <c r="BV135" i="40"/>
  <c r="BP135" i="40"/>
  <c r="BP136" i="40"/>
  <c r="AK135" i="40"/>
  <c r="AK136" i="40"/>
  <c r="P135" i="40"/>
  <c r="P136" i="40"/>
  <c r="X136" i="40"/>
  <c r="X135" i="40"/>
  <c r="BS135" i="40"/>
  <c r="BS136" i="40"/>
  <c r="AU135" i="40"/>
  <c r="AU136" i="40"/>
  <c r="CV135" i="40"/>
  <c r="CV136" i="40"/>
  <c r="Z135" i="40"/>
  <c r="Z136" i="40"/>
  <c r="AF136" i="40"/>
  <c r="AF135" i="40"/>
  <c r="BL136" i="40"/>
  <c r="BL135" i="40"/>
  <c r="CQ136" i="40"/>
  <c r="CQ135" i="40"/>
  <c r="BO135" i="40"/>
  <c r="BO136" i="40"/>
  <c r="CS135" i="40"/>
  <c r="CS136" i="40"/>
  <c r="CE136" i="40"/>
  <c r="CE135" i="40"/>
  <c r="BY135" i="40"/>
  <c r="BY136" i="40"/>
  <c r="AR136" i="40"/>
  <c r="AR135" i="40"/>
  <c r="V136" i="40"/>
  <c r="V135" i="40"/>
  <c r="AH30" i="9"/>
  <c r="W30" i="9"/>
  <c r="CG30" i="9"/>
  <c r="CM30" i="9"/>
  <c r="CC30" i="9"/>
  <c r="X30" i="9"/>
  <c r="AS30" i="9"/>
  <c r="AY30" i="9"/>
  <c r="AO30" i="9"/>
  <c r="BL30" i="9"/>
  <c r="CV30" i="9"/>
  <c r="CT30" i="9"/>
  <c r="CI30" i="9"/>
  <c r="BJ30" i="9"/>
  <c r="BH30" i="9"/>
  <c r="BF30" i="9"/>
  <c r="AU30" i="9"/>
  <c r="V30" i="9"/>
  <c r="T30" i="9"/>
  <c r="R30" i="9"/>
  <c r="CR30" i="9"/>
  <c r="BQ30" i="9"/>
  <c r="BW30" i="9"/>
  <c r="BM30" i="9"/>
  <c r="P30" i="9"/>
  <c r="AC30" i="9"/>
  <c r="AI30" i="9"/>
  <c r="Y30" i="9"/>
  <c r="CH30" i="9"/>
  <c r="CF30" i="9"/>
  <c r="CD30" i="9"/>
  <c r="BS30" i="9"/>
  <c r="AT30" i="9"/>
  <c r="AR30" i="9"/>
  <c r="AP30" i="9"/>
  <c r="AE30" i="9"/>
  <c r="CO30" i="9"/>
  <c r="CU30" i="9"/>
  <c r="CK30" i="9"/>
  <c r="CJ30" i="9"/>
  <c r="BA30" i="9"/>
  <c r="BG30" i="9"/>
  <c r="AW30" i="9"/>
  <c r="BD30" i="9"/>
  <c r="BY30" i="9"/>
  <c r="S30" i="9"/>
  <c r="CQ30" i="9"/>
  <c r="BR30" i="9"/>
  <c r="BP30" i="9"/>
  <c r="BN30" i="9"/>
  <c r="BC30" i="9"/>
  <c r="AD30" i="9"/>
  <c r="AB30" i="9"/>
  <c r="Z30" i="9"/>
  <c r="AN30" i="9"/>
  <c r="O30" i="9"/>
  <c r="BB30" i="9"/>
  <c r="CE30" i="9"/>
  <c r="BU30" i="9"/>
  <c r="CB30" i="9"/>
  <c r="AK30" i="9"/>
  <c r="AQ30" i="9"/>
  <c r="AG30" i="9"/>
  <c r="CP30" i="9"/>
  <c r="CN30" i="9"/>
  <c r="CL30" i="9"/>
  <c r="CA30" i="9"/>
  <c r="BT30" i="9"/>
  <c r="AZ30" i="9"/>
  <c r="AX30" i="9"/>
  <c r="AM30" i="9"/>
  <c r="N30" i="9"/>
  <c r="L30" i="9"/>
  <c r="CS30" i="9"/>
  <c r="AF30" i="9"/>
  <c r="BI30" i="9"/>
  <c r="BO30" i="9"/>
  <c r="BE30" i="9"/>
  <c r="AV30" i="9"/>
  <c r="U30" i="9"/>
  <c r="AA30" i="9"/>
  <c r="Q30" i="9"/>
  <c r="BZ30" i="9"/>
  <c r="BX30" i="9"/>
  <c r="BV30" i="9"/>
  <c r="BK30" i="9"/>
  <c r="AL30" i="9"/>
  <c r="AJ30" i="9"/>
  <c r="M30" i="9"/>
  <c r="CM32" i="9"/>
  <c r="Q32" i="9"/>
  <c r="CO32" i="9"/>
  <c r="BX32" i="9"/>
  <c r="BV32" i="9"/>
  <c r="BL32" i="9"/>
  <c r="BA32" i="9"/>
  <c r="AJ32" i="9"/>
  <c r="AH32" i="9"/>
  <c r="X32" i="9"/>
  <c r="BJ32" i="9"/>
  <c r="BY32" i="9"/>
  <c r="BH32" i="9"/>
  <c r="CC32" i="9"/>
  <c r="BS32" i="9"/>
  <c r="AD32" i="9"/>
  <c r="AY32" i="9"/>
  <c r="AO32" i="9"/>
  <c r="AE32" i="9"/>
  <c r="CV32" i="9"/>
  <c r="CT32" i="9"/>
  <c r="CJ32" i="9"/>
  <c r="BC32" i="9"/>
  <c r="V32" i="9"/>
  <c r="BF32" i="9"/>
  <c r="AV32" i="9"/>
  <c r="AK32" i="9"/>
  <c r="T32" i="9"/>
  <c r="R32" i="9"/>
  <c r="CQ32" i="9"/>
  <c r="AT32" i="9"/>
  <c r="BW32" i="9"/>
  <c r="BM32" i="9"/>
  <c r="AF32" i="9"/>
  <c r="BR32" i="9"/>
  <c r="AI32" i="9"/>
  <c r="Y32" i="9"/>
  <c r="O32" i="9"/>
  <c r="CF32" i="9"/>
  <c r="CD32" i="9"/>
  <c r="BT32" i="9"/>
  <c r="BI32" i="9"/>
  <c r="AR32" i="9"/>
  <c r="AP32" i="9"/>
  <c r="CR32" i="9"/>
  <c r="U32" i="9"/>
  <c r="CU32" i="9"/>
  <c r="CK32" i="9"/>
  <c r="CA32" i="9"/>
  <c r="CP32" i="9"/>
  <c r="BG32" i="9"/>
  <c r="AW32" i="9"/>
  <c r="AM32" i="9"/>
  <c r="N32" i="9"/>
  <c r="S32" i="9"/>
  <c r="BU32" i="9"/>
  <c r="CG32" i="9"/>
  <c r="BP32" i="9"/>
  <c r="BN32" i="9"/>
  <c r="BD32" i="9"/>
  <c r="AS32" i="9"/>
  <c r="AB32" i="9"/>
  <c r="Z32" i="9"/>
  <c r="P32" i="9"/>
  <c r="BB32" i="9"/>
  <c r="CE32" i="9"/>
  <c r="AX32" i="9"/>
  <c r="BK32" i="9"/>
  <c r="CH32" i="9"/>
  <c r="AQ32" i="9"/>
  <c r="AG32" i="9"/>
  <c r="W32" i="9"/>
  <c r="CN32" i="9"/>
  <c r="CL32" i="9"/>
  <c r="CB32" i="9"/>
  <c r="BQ32" i="9"/>
  <c r="AZ32" i="9"/>
  <c r="AA32" i="9"/>
  <c r="AN32" i="9"/>
  <c r="AC32" i="9"/>
  <c r="L32" i="9"/>
  <c r="CS32" i="9"/>
  <c r="CI32" i="9"/>
  <c r="AL32" i="9"/>
  <c r="BO32" i="9"/>
  <c r="BE32" i="9"/>
  <c r="AU32" i="9"/>
  <c r="BZ32" i="9"/>
  <c r="M32" i="9"/>
  <c r="BV31" i="9"/>
  <c r="CH31" i="9"/>
  <c r="BI31" i="9"/>
  <c r="BO31" i="9"/>
  <c r="BE31" i="9"/>
  <c r="X31" i="9"/>
  <c r="AY31" i="9"/>
  <c r="BL31" i="9"/>
  <c r="BK31" i="9"/>
  <c r="AJ31" i="9"/>
  <c r="AH31" i="9"/>
  <c r="CJ31" i="9"/>
  <c r="O31" i="9"/>
  <c r="T31" i="9"/>
  <c r="AO31" i="9"/>
  <c r="AD31" i="9"/>
  <c r="CV31" i="9"/>
  <c r="CT31" i="9"/>
  <c r="BM31" i="9"/>
  <c r="N31" i="9"/>
  <c r="CF31" i="9"/>
  <c r="R31" i="9"/>
  <c r="CP31" i="9"/>
  <c r="BQ31" i="9"/>
  <c r="BW31" i="9"/>
  <c r="AP31" i="9"/>
  <c r="BZ31" i="9"/>
  <c r="BA31" i="9"/>
  <c r="CD31" i="9"/>
  <c r="BT31" i="9"/>
  <c r="AE31" i="9"/>
  <c r="AR31" i="9"/>
  <c r="S31" i="9"/>
  <c r="BD31" i="9"/>
  <c r="BC31" i="9"/>
  <c r="BG31" i="9"/>
  <c r="AW31" i="9"/>
  <c r="AL31" i="9"/>
  <c r="BY31" i="9"/>
  <c r="CE31" i="9"/>
  <c r="AG31" i="9"/>
  <c r="CI31" i="9"/>
  <c r="AB31" i="9"/>
  <c r="Z31" i="9"/>
  <c r="P31" i="9"/>
  <c r="BS31" i="9"/>
  <c r="CS31" i="9"/>
  <c r="V31" i="9"/>
  <c r="CN31" i="9"/>
  <c r="CL31" i="9"/>
  <c r="CB31" i="9"/>
  <c r="AT31" i="9"/>
  <c r="U31" i="9"/>
  <c r="AX31" i="9"/>
  <c r="AN31" i="9"/>
  <c r="AM31" i="9"/>
  <c r="L31" i="9"/>
  <c r="AA31" i="9"/>
  <c r="Q31" i="9"/>
  <c r="CQ31" i="9"/>
  <c r="BX31" i="9"/>
  <c r="AZ31" i="9"/>
  <c r="CM31" i="9"/>
  <c r="CC31" i="9"/>
  <c r="BR31" i="9"/>
  <c r="AS31" i="9"/>
  <c r="CG31" i="9"/>
  <c r="BH31" i="9"/>
  <c r="BF31" i="9"/>
  <c r="AV31" i="9"/>
  <c r="AU31" i="9"/>
  <c r="M31" i="9"/>
  <c r="BB31" i="9"/>
  <c r="AC31" i="9"/>
  <c r="AI31" i="9"/>
  <c r="Y31" i="9"/>
  <c r="W31" i="9"/>
  <c r="AF31" i="9"/>
  <c r="CO31" i="9"/>
  <c r="CU31" i="9"/>
  <c r="CK31" i="9"/>
  <c r="CR31" i="9"/>
  <c r="CA31" i="9"/>
  <c r="BP31" i="9"/>
  <c r="BN31" i="9"/>
  <c r="BU31" i="9"/>
  <c r="BJ31" i="9"/>
  <c r="AK31" i="9"/>
  <c r="AQ31" i="9"/>
  <c r="BR136" i="40"/>
  <c r="BR135" i="40"/>
  <c r="CB135" i="40"/>
  <c r="CB136" i="40"/>
  <c r="BB136" i="40"/>
  <c r="BB135" i="40"/>
  <c r="AX135" i="40"/>
  <c r="AX136" i="40"/>
  <c r="AV136" i="40"/>
  <c r="AV135" i="40"/>
  <c r="BU136" i="40"/>
  <c r="BU135" i="40"/>
  <c r="BI135" i="40"/>
  <c r="BI136" i="40"/>
  <c r="BW136" i="40"/>
  <c r="BW135" i="40"/>
  <c r="CG136" i="40"/>
  <c r="CG135" i="40"/>
  <c r="BE136" i="40"/>
  <c r="BE135" i="40"/>
  <c r="AD135" i="40"/>
  <c r="AD136" i="40"/>
  <c r="CW25" i="9" l="1"/>
  <c r="CW32" i="9"/>
  <c r="CW34" i="9"/>
  <c r="CW30" i="9"/>
  <c r="CW26" i="9"/>
  <c r="CW29" i="9"/>
  <c r="CW28" i="9"/>
  <c r="CW27" i="9"/>
  <c r="L117" i="9"/>
  <c r="CW33" i="9"/>
  <c r="CW31" i="9"/>
  <c r="L36" i="41" l="1"/>
  <c r="L34" i="16" l="1"/>
  <c r="L20" i="22"/>
  <c r="L38" i="41"/>
  <c r="L58" i="13" l="1"/>
  <c r="L22" i="16" s="1"/>
  <c r="L93" i="13"/>
  <c r="L94" i="13" s="1"/>
  <c r="L97" i="13" s="1"/>
  <c r="L33" i="13" s="1"/>
  <c r="L42" i="16" s="1"/>
  <c r="N99" i="41"/>
  <c r="L31" i="37"/>
  <c r="L57" i="41"/>
  <c r="L59" i="41" s="1"/>
  <c r="L61" i="41" s="1"/>
  <c r="L64" i="41" s="1"/>
  <c r="M32" i="41"/>
  <c r="M45" i="13" s="1"/>
  <c r="L40" i="44" l="1"/>
  <c r="M56" i="41"/>
  <c r="M153" i="40"/>
  <c r="L42" i="44" l="1"/>
  <c r="L44" i="44" s="1"/>
  <c r="L41" i="44"/>
  <c r="L68" i="41"/>
  <c r="L21" i="22" s="1"/>
  <c r="L28" i="44"/>
  <c r="L45" i="44" l="1"/>
  <c r="L89" i="44" s="1"/>
  <c r="L31" i="22"/>
  <c r="L30" i="13"/>
  <c r="L34" i="13" s="1"/>
  <c r="L66" i="13" s="1"/>
  <c r="L68" i="13" s="1"/>
  <c r="L72" i="13" s="1"/>
  <c r="L81" i="13" s="1"/>
  <c r="L66" i="44"/>
  <c r="L81" i="44" s="1"/>
  <c r="L60" i="44"/>
  <c r="L54" i="44"/>
  <c r="L47" i="44" l="1"/>
  <c r="L79" i="44"/>
  <c r="L103" i="44"/>
  <c r="L73" i="13"/>
  <c r="L88" i="13" s="1"/>
  <c r="L263" i="13" s="1"/>
  <c r="L104" i="44"/>
  <c r="L80" i="44"/>
  <c r="L35" i="22"/>
  <c r="L40" i="37"/>
  <c r="L48" i="37" s="1"/>
  <c r="L22" i="42"/>
  <c r="L78" i="44" l="1"/>
  <c r="L48" i="44"/>
  <c r="L230" i="13"/>
  <c r="L233" i="13" s="1"/>
  <c r="L89" i="13"/>
  <c r="L36" i="13" s="1"/>
  <c r="L37" i="16" s="1"/>
  <c r="L33" i="37" s="1"/>
  <c r="L105" i="44"/>
  <c r="L257" i="13"/>
  <c r="L35" i="13"/>
  <c r="L36" i="16" s="1"/>
  <c r="L234" i="13" l="1"/>
  <c r="L271" i="13" s="1"/>
  <c r="L307" i="13" s="1"/>
  <c r="L270" i="13"/>
  <c r="L306" i="13" s="1"/>
  <c r="L111" i="44"/>
  <c r="L110" i="44"/>
  <c r="L32" i="37"/>
  <c r="L52" i="16"/>
  <c r="L253" i="13" l="1"/>
  <c r="L252" i="13"/>
  <c r="L235" i="13"/>
  <c r="M232" i="13" s="1"/>
  <c r="L95" i="44"/>
  <c r="L76" i="42"/>
  <c r="L84" i="44"/>
  <c r="L254" i="13" l="1"/>
  <c r="L260" i="13" s="1"/>
  <c r="L264" i="13" s="1"/>
  <c r="L272" i="13" s="1"/>
  <c r="L309" i="13" s="1"/>
  <c r="L281" i="13" l="1"/>
  <c r="L289" i="13" s="1"/>
  <c r="L294" i="13" s="1"/>
  <c r="L296" i="13" s="1"/>
  <c r="L300" i="13" s="1"/>
  <c r="L256" i="13"/>
  <c r="L258" i="13" s="1"/>
  <c r="L265" i="13"/>
  <c r="M262" i="13" s="1"/>
  <c r="L286" i="13" l="1"/>
  <c r="L290" i="13" s="1"/>
  <c r="M285" i="13" s="1"/>
  <c r="L38" i="13"/>
  <c r="L308" i="13"/>
  <c r="L312" i="13" s="1"/>
  <c r="L23" i="42"/>
  <c r="L39" i="16"/>
  <c r="L37" i="22"/>
  <c r="L39" i="22" l="1"/>
  <c r="L45" i="42"/>
  <c r="L48" i="42" s="1"/>
  <c r="L63" i="46"/>
  <c r="L319" i="13"/>
  <c r="L324" i="13" s="1"/>
  <c r="L326" i="13" s="1"/>
  <c r="L317" i="13"/>
  <c r="L49" i="37"/>
  <c r="L50" i="37" s="1"/>
  <c r="L57" i="42" l="1"/>
  <c r="N58" i="42" s="1"/>
  <c r="L320" i="13"/>
  <c r="M316" i="13" s="1"/>
  <c r="L40" i="16"/>
  <c r="L51" i="16" s="1"/>
  <c r="L39" i="13"/>
  <c r="L40" i="13" s="1"/>
  <c r="L21" i="24"/>
  <c r="L52" i="37"/>
  <c r="L105" i="46"/>
  <c r="L96" i="46"/>
  <c r="L100" i="46" s="1"/>
  <c r="L22" i="24" l="1"/>
  <c r="N86" i="42"/>
  <c r="N33" i="22" s="1"/>
  <c r="N33" i="44"/>
  <c r="N64" i="44" s="1"/>
  <c r="N92" i="44" s="1"/>
  <c r="L122" i="46"/>
  <c r="L63" i="37"/>
  <c r="L54" i="37"/>
  <c r="L59" i="13"/>
  <c r="L23" i="16"/>
  <c r="L24" i="16" s="1"/>
  <c r="L24" i="37"/>
  <c r="M26" i="13"/>
  <c r="L62" i="37" l="1"/>
  <c r="L28" i="24"/>
  <c r="N41" i="37"/>
  <c r="M44" i="13"/>
  <c r="M46" i="13" s="1"/>
  <c r="M49" i="13" s="1"/>
  <c r="M65" i="13"/>
  <c r="L35" i="44"/>
  <c r="L70" i="44" s="1"/>
  <c r="L72" i="44" s="1"/>
  <c r="L128" i="46"/>
  <c r="L129" i="46" s="1"/>
  <c r="L101" i="46" s="1"/>
  <c r="L102" i="46" s="1"/>
  <c r="L119" i="46"/>
  <c r="L120" i="46" s="1"/>
  <c r="M108" i="46" l="1"/>
  <c r="M48" i="44"/>
  <c r="L30" i="24"/>
  <c r="L32" i="24" s="1"/>
  <c r="L93" i="44"/>
  <c r="L94" i="44" s="1"/>
  <c r="L96" i="44" s="1"/>
  <c r="L98" i="44" s="1"/>
  <c r="L74" i="44"/>
  <c r="L82" i="44" s="1"/>
  <c r="L83" i="44" s="1"/>
  <c r="L85" i="44" s="1"/>
  <c r="M51" i="13"/>
  <c r="M53" i="13" s="1"/>
  <c r="M27" i="13" s="1"/>
  <c r="M54" i="13" l="1"/>
  <c r="M28" i="13" s="1"/>
  <c r="M29" i="13" s="1"/>
  <c r="L55" i="37"/>
  <c r="L56" i="37" s="1"/>
  <c r="L50" i="24"/>
  <c r="L52" i="24" s="1"/>
  <c r="M36" i="44"/>
  <c r="M71" i="44" s="1"/>
  <c r="M56" i="13" l="1"/>
  <c r="L36" i="24"/>
  <c r="L65" i="24" l="1"/>
  <c r="L67" i="24" s="1"/>
  <c r="L56" i="46" l="1"/>
  <c r="L71" i="46" s="1"/>
  <c r="L57" i="46" l="1"/>
  <c r="L60" i="46"/>
  <c r="L61" i="46" s="1"/>
  <c r="L65" i="46" s="1"/>
  <c r="L68" i="46" s="1"/>
  <c r="L70" i="46" s="1"/>
  <c r="L73" i="46" s="1"/>
  <c r="L71" i="37"/>
  <c r="L73" i="24"/>
  <c r="L70" i="37" l="1"/>
  <c r="L75" i="46"/>
  <c r="L77" i="46" s="1"/>
  <c r="L74" i="37"/>
  <c r="L74" i="24" l="1"/>
  <c r="L75" i="24" s="1"/>
  <c r="L81" i="24" s="1"/>
  <c r="L76" i="37"/>
  <c r="L79" i="24" l="1"/>
  <c r="L82" i="24" l="1"/>
  <c r="L37" i="24" s="1"/>
  <c r="L38" i="24" s="1"/>
  <c r="L59" i="37"/>
  <c r="L60" i="37" s="1"/>
  <c r="L65" i="37" s="1"/>
  <c r="N48" i="44"/>
  <c r="N44" i="24" l="1" a="1"/>
  <c r="N44" i="24" s="1"/>
  <c r="N97" i="46" s="1"/>
  <c r="L30" i="16"/>
  <c r="L33" i="16" s="1"/>
  <c r="L49" i="16" s="1"/>
  <c r="L53" i="16" s="1"/>
  <c r="L22" i="37" s="1"/>
  <c r="L30" i="37" s="1"/>
  <c r="L64" i="37"/>
  <c r="N29" i="24" l="1"/>
  <c r="N53" i="37" s="1"/>
  <c r="L26" i="37"/>
  <c r="L35" i="16"/>
  <c r="L38" i="16" s="1"/>
  <c r="L41" i="16" s="1"/>
  <c r="L43" i="16" s="1"/>
  <c r="L35" i="37"/>
  <c r="L36" i="37"/>
  <c r="O48" i="44" l="1"/>
  <c r="P48" i="44" l="1"/>
  <c r="Q48" i="44" l="1"/>
  <c r="R48" i="44" l="1"/>
  <c r="S48" i="44" l="1"/>
  <c r="T48" i="44" l="1"/>
  <c r="U48" i="44" l="1"/>
  <c r="V48" i="44" l="1"/>
  <c r="W48" i="44" l="1"/>
  <c r="X48" i="44" l="1"/>
  <c r="Y48" i="44" l="1"/>
  <c r="Z48" i="44" l="1"/>
  <c r="AA48" i="44" l="1"/>
  <c r="AB48" i="44" l="1"/>
  <c r="AC48" i="44" l="1"/>
  <c r="AD48" i="44" l="1"/>
  <c r="AE48" i="44" l="1"/>
  <c r="AF48" i="44" l="1"/>
  <c r="CM48" i="44" l="1"/>
  <c r="BH77" i="37" l="1"/>
  <c r="BI77" i="37" l="1"/>
  <c r="M38" i="41" l="1"/>
  <c r="M93" i="13" l="1"/>
  <c r="M94" i="13" s="1"/>
  <c r="M97" i="13" s="1"/>
  <c r="M33" i="13" s="1"/>
  <c r="M58" i="13"/>
  <c r="O99" i="41"/>
  <c r="N32" i="41"/>
  <c r="M57" i="41"/>
  <c r="M59" i="41" s="1"/>
  <c r="M61" i="41" s="1"/>
  <c r="N45" i="13" l="1"/>
  <c r="N56" i="41"/>
  <c r="N153" i="40"/>
  <c r="M332" i="13"/>
  <c r="M335" i="13" s="1"/>
  <c r="M22" i="16"/>
  <c r="M42" i="16"/>
  <c r="M57" i="16"/>
  <c r="M40" i="44"/>
  <c r="M64" i="41"/>
  <c r="M68" i="41" l="1"/>
  <c r="M21" i="22" s="1"/>
  <c r="M28" i="44"/>
  <c r="M41" i="44"/>
  <c r="M42" i="44"/>
  <c r="M44" i="44" s="1"/>
  <c r="M66" i="44" l="1"/>
  <c r="M81" i="44" s="1"/>
  <c r="M54" i="44"/>
  <c r="M60" i="44"/>
  <c r="M45" i="44"/>
  <c r="M79" i="44" l="1"/>
  <c r="M103" i="44"/>
  <c r="M80" i="44"/>
  <c r="M104" i="44"/>
  <c r="M89" i="44"/>
  <c r="M47" i="44"/>
  <c r="M78" i="44" s="1"/>
  <c r="M105" i="44" l="1"/>
  <c r="N117" i="9" l="1"/>
  <c r="M111" i="44"/>
  <c r="M110" i="44"/>
  <c r="M76" i="42" l="1"/>
  <c r="M90" i="42" s="1"/>
  <c r="M84" i="44"/>
  <c r="M95" i="44"/>
  <c r="N36" i="41"/>
  <c r="N34" i="16" l="1"/>
  <c r="N20" i="22"/>
  <c r="N38" i="41"/>
  <c r="M34" i="22"/>
  <c r="M47" i="37"/>
  <c r="N58" i="13" l="1"/>
  <c r="N57" i="41"/>
  <c r="N59" i="41" s="1"/>
  <c r="N61" i="41" s="1"/>
  <c r="P99" i="41"/>
  <c r="N93" i="13"/>
  <c r="N94" i="13" s="1"/>
  <c r="N97" i="13" s="1"/>
  <c r="N33" i="13" s="1"/>
  <c r="O32" i="41"/>
  <c r="N31" i="37"/>
  <c r="N64" i="41" l="1"/>
  <c r="N40" i="44"/>
  <c r="O56" i="41"/>
  <c r="O45" i="13"/>
  <c r="O153" i="40"/>
  <c r="N57" i="16"/>
  <c r="N42" i="16"/>
  <c r="N332" i="13"/>
  <c r="N335" i="13" s="1"/>
  <c r="N22" i="16"/>
  <c r="N68" i="41" l="1"/>
  <c r="N21" i="22" s="1"/>
  <c r="N28" i="44"/>
  <c r="N42" i="44"/>
  <c r="N44" i="44" s="1"/>
  <c r="N41" i="44"/>
  <c r="M234" i="13"/>
  <c r="M271" i="13" s="1"/>
  <c r="M235" i="13" l="1"/>
  <c r="N232" i="13" s="1"/>
  <c r="M307" i="13"/>
  <c r="N31" i="22"/>
  <c r="N60" i="44"/>
  <c r="N54" i="44"/>
  <c r="N66" i="44"/>
  <c r="N81" i="44" s="1"/>
  <c r="N45" i="44"/>
  <c r="N40" i="37" l="1"/>
  <c r="N22" i="42"/>
  <c r="N47" i="44"/>
  <c r="N78" i="44" s="1"/>
  <c r="N89" i="44"/>
  <c r="N79" i="44"/>
  <c r="N103" i="44"/>
  <c r="N104" i="44"/>
  <c r="N80" i="44"/>
  <c r="M265" i="13" l="1"/>
  <c r="N262" i="13" s="1"/>
  <c r="N105" i="44"/>
  <c r="M289" i="13" l="1"/>
  <c r="O117" i="9"/>
  <c r="N110" i="44"/>
  <c r="N111" i="44"/>
  <c r="O36" i="41" l="1"/>
  <c r="N84" i="44"/>
  <c r="N95" i="44"/>
  <c r="N76" i="42"/>
  <c r="N90" i="42" s="1"/>
  <c r="N34" i="22" l="1"/>
  <c r="N47" i="37"/>
  <c r="M319" i="13"/>
  <c r="O34" i="16"/>
  <c r="O20" i="22"/>
  <c r="O38" i="41"/>
  <c r="O31" i="37" l="1"/>
  <c r="O58" i="13"/>
  <c r="Q99" i="41"/>
  <c r="O93" i="13"/>
  <c r="O94" i="13" s="1"/>
  <c r="O97" i="13" s="1"/>
  <c r="O33" i="13" s="1"/>
  <c r="O57" i="41"/>
  <c r="O59" i="41" s="1"/>
  <c r="O61" i="41" s="1"/>
  <c r="P32" i="41"/>
  <c r="N30" i="13"/>
  <c r="N35" i="22"/>
  <c r="M320" i="13"/>
  <c r="N316" i="13" s="1"/>
  <c r="N230" i="13" l="1"/>
  <c r="N233" i="13" s="1"/>
  <c r="M111" i="46"/>
  <c r="M116" i="46" s="1"/>
  <c r="M117" i="46" s="1"/>
  <c r="M130" i="46" s="1"/>
  <c r="M83" i="46" s="1"/>
  <c r="M84" i="46" s="1"/>
  <c r="P45" i="13"/>
  <c r="P153" i="40"/>
  <c r="P56" i="41"/>
  <c r="O57" i="16"/>
  <c r="O42" i="16"/>
  <c r="O332" i="13"/>
  <c r="O335" i="13" s="1"/>
  <c r="O22" i="16"/>
  <c r="O64" i="41"/>
  <c r="O40" i="44"/>
  <c r="M92" i="46" l="1"/>
  <c r="M93" i="46" s="1"/>
  <c r="M99" i="46" s="1"/>
  <c r="M31" i="24"/>
  <c r="N270" i="13"/>
  <c r="N234" i="13"/>
  <c r="N271" i="13" s="1"/>
  <c r="O42" i="44"/>
  <c r="O44" i="44" s="1"/>
  <c r="O41" i="44"/>
  <c r="O28" i="44"/>
  <c r="O68" i="41"/>
  <c r="O21" i="22" s="1"/>
  <c r="N306" i="13" l="1"/>
  <c r="N352" i="13" s="1"/>
  <c r="N355" i="13" s="1"/>
  <c r="N253" i="13"/>
  <c r="N252" i="13"/>
  <c r="O54" i="44"/>
  <c r="O60" i="44"/>
  <c r="O31" i="22"/>
  <c r="N307" i="13"/>
  <c r="N235" i="13"/>
  <c r="O232" i="13" s="1"/>
  <c r="O45" i="44"/>
  <c r="O89" i="44" l="1"/>
  <c r="O47" i="44"/>
  <c r="O78" i="44" s="1"/>
  <c r="O104" i="44"/>
  <c r="O80" i="44"/>
  <c r="O22" i="42"/>
  <c r="O40" i="37"/>
  <c r="O79" i="44"/>
  <c r="O103" i="44"/>
  <c r="N254" i="13"/>
  <c r="N256" i="13" s="1"/>
  <c r="O105" i="44" l="1"/>
  <c r="O110" i="44" s="1"/>
  <c r="N260" i="13"/>
  <c r="O111" i="44" l="1"/>
  <c r="O95" i="44" s="1"/>
  <c r="P117" i="9" l="1"/>
  <c r="P36" i="41" s="1"/>
  <c r="O84" i="44"/>
  <c r="O76" i="42"/>
  <c r="O90" i="42" s="1"/>
  <c r="O34" i="22" s="1"/>
  <c r="O47" i="37" l="1"/>
  <c r="O30" i="13"/>
  <c r="O35" i="22"/>
  <c r="P34" i="16"/>
  <c r="P20" i="22"/>
  <c r="P38" i="41"/>
  <c r="P93" i="13" l="1"/>
  <c r="P94" i="13" s="1"/>
  <c r="P97" i="13" s="1"/>
  <c r="P33" i="13" s="1"/>
  <c r="P58" i="13"/>
  <c r="R99" i="41"/>
  <c r="Q32" i="41"/>
  <c r="P57" i="41"/>
  <c r="P59" i="41" s="1"/>
  <c r="P61" i="41" s="1"/>
  <c r="P31" i="37"/>
  <c r="N281" i="13" l="1"/>
  <c r="P64" i="41"/>
  <c r="P40" i="44"/>
  <c r="Q45" i="13"/>
  <c r="Q153" i="40"/>
  <c r="Q56" i="41"/>
  <c r="P332" i="13"/>
  <c r="P335" i="13" s="1"/>
  <c r="P22" i="16"/>
  <c r="P57" i="16"/>
  <c r="P42" i="16"/>
  <c r="N286" i="13" l="1"/>
  <c r="N354" i="13"/>
  <c r="N357" i="13" s="1"/>
  <c r="N363" i="13" s="1"/>
  <c r="N367" i="13" s="1"/>
  <c r="N371" i="13" s="1"/>
  <c r="P42" i="44"/>
  <c r="P44" i="44" s="1"/>
  <c r="P41" i="44"/>
  <c r="P68" i="41"/>
  <c r="P21" i="22" s="1"/>
  <c r="P28" i="44"/>
  <c r="P45" i="44" l="1"/>
  <c r="P89" i="44" s="1"/>
  <c r="P54" i="44"/>
  <c r="P60" i="44"/>
  <c r="P31" i="22"/>
  <c r="P47" i="44" l="1"/>
  <c r="P78" i="44" s="1"/>
  <c r="N45" i="42"/>
  <c r="N48" i="42" s="1"/>
  <c r="N57" i="42" s="1"/>
  <c r="P58" i="42" s="1"/>
  <c r="N63" i="46"/>
  <c r="P22" i="42"/>
  <c r="P40" i="37"/>
  <c r="N319" i="13"/>
  <c r="P104" i="44"/>
  <c r="P80" i="44"/>
  <c r="P79" i="44"/>
  <c r="P103" i="44"/>
  <c r="N320" i="13" l="1"/>
  <c r="O316" i="13" s="1"/>
  <c r="N105" i="46"/>
  <c r="N109" i="46" s="1"/>
  <c r="N96" i="46"/>
  <c r="N122" i="46" s="1"/>
  <c r="P86" i="42"/>
  <c r="P33" i="44"/>
  <c r="P64" i="44" s="1"/>
  <c r="P105" i="44"/>
  <c r="Q117" i="9" l="1"/>
  <c r="P110" i="44"/>
  <c r="P111" i="44"/>
  <c r="P33" i="22"/>
  <c r="P41" i="37"/>
  <c r="N44" i="37"/>
  <c r="N48" i="37" s="1"/>
  <c r="N50" i="37" s="1"/>
  <c r="N89" i="42"/>
  <c r="P92" i="44"/>
  <c r="P66" i="44"/>
  <c r="P81" i="44" s="1"/>
  <c r="N124" i="46"/>
  <c r="O44" i="24" l="1" a="1"/>
  <c r="O44" i="24" s="1"/>
  <c r="O29" i="24" s="1"/>
  <c r="P76" i="42"/>
  <c r="P90" i="42" s="1"/>
  <c r="P47" i="37" s="1"/>
  <c r="N91" i="42"/>
  <c r="N90" i="46" s="1"/>
  <c r="N98" i="46" s="1"/>
  <c r="N36" i="22"/>
  <c r="P84" i="44"/>
  <c r="P95" i="44"/>
  <c r="Q36" i="41"/>
  <c r="N52" i="37"/>
  <c r="O97" i="46" l="1"/>
  <c r="O230" i="13"/>
  <c r="O233" i="13" s="1"/>
  <c r="O270" i="13" s="1"/>
  <c r="O306" i="13" s="1"/>
  <c r="O352" i="13" s="1"/>
  <c r="O355" i="13" s="1"/>
  <c r="O53" i="37"/>
  <c r="P34" i="22"/>
  <c r="Q20" i="22"/>
  <c r="Q34" i="16"/>
  <c r="Q38" i="41"/>
  <c r="N39" i="22"/>
  <c r="N54" i="37"/>
  <c r="O234" i="13" l="1"/>
  <c r="O271" i="13" s="1"/>
  <c r="O253" i="13" s="1"/>
  <c r="P35" i="22"/>
  <c r="P30" i="13"/>
  <c r="N21" i="24"/>
  <c r="Q58" i="13"/>
  <c r="Q93" i="13"/>
  <c r="Q94" i="13" s="1"/>
  <c r="Q97" i="13" s="1"/>
  <c r="Q33" i="13" s="1"/>
  <c r="R32" i="41"/>
  <c r="Q57" i="41"/>
  <c r="Q59" i="41" s="1"/>
  <c r="Q61" i="41" s="1"/>
  <c r="S99" i="41"/>
  <c r="Q31" i="37"/>
  <c r="O252" i="13" l="1"/>
  <c r="O254" i="13" s="1"/>
  <c r="O260" i="13" s="1"/>
  <c r="O235" i="13"/>
  <c r="P232" i="13" s="1"/>
  <c r="O307" i="13"/>
  <c r="Q57" i="16"/>
  <c r="Q42" i="16"/>
  <c r="R45" i="13"/>
  <c r="R153" i="40"/>
  <c r="R56" i="41"/>
  <c r="Q64" i="41"/>
  <c r="Q40" i="44"/>
  <c r="Q22" i="16"/>
  <c r="Q332" i="13"/>
  <c r="Q335" i="13" s="1"/>
  <c r="N22" i="24"/>
  <c r="O256" i="13" l="1"/>
  <c r="Q68" i="41"/>
  <c r="Q21" i="22" s="1"/>
  <c r="Q28" i="44"/>
  <c r="N28" i="24"/>
  <c r="N32" i="24" s="1"/>
  <c r="N62" i="37"/>
  <c r="Q41" i="44"/>
  <c r="Q42" i="44"/>
  <c r="Q44" i="44" s="1"/>
  <c r="Q45" i="44" l="1"/>
  <c r="Q47" i="44" s="1"/>
  <c r="Q78" i="44" s="1"/>
  <c r="N36" i="24"/>
  <c r="N50" i="24"/>
  <c r="N52" i="24" s="1"/>
  <c r="N65" i="24" s="1"/>
  <c r="N67" i="24" s="1"/>
  <c r="Q31" i="22"/>
  <c r="Q60" i="44"/>
  <c r="Q54" i="44"/>
  <c r="Q89" i="44" l="1"/>
  <c r="Q80" i="44"/>
  <c r="Q104" i="44"/>
  <c r="N56" i="46"/>
  <c r="Q103" i="44"/>
  <c r="Q79" i="44"/>
  <c r="Q22" i="42"/>
  <c r="Q40" i="37"/>
  <c r="Q105" i="44" l="1"/>
  <c r="Q111" i="44" s="1"/>
  <c r="N71" i="46"/>
  <c r="N57" i="46"/>
  <c r="N60" i="46"/>
  <c r="O281" i="13"/>
  <c r="Q110" i="44" l="1"/>
  <c r="Q95" i="44" s="1"/>
  <c r="O354" i="13"/>
  <c r="O357" i="13" s="1"/>
  <c r="O363" i="13" s="1"/>
  <c r="O367" i="13" s="1"/>
  <c r="O371" i="13" s="1"/>
  <c r="O286" i="13"/>
  <c r="N61" i="46"/>
  <c r="N65" i="46" s="1"/>
  <c r="N68" i="46" s="1"/>
  <c r="N70" i="46" s="1"/>
  <c r="N73" i="46" s="1"/>
  <c r="N70" i="37"/>
  <c r="N73" i="24"/>
  <c r="N71" i="37"/>
  <c r="Q84" i="44" l="1"/>
  <c r="Q76" i="42"/>
  <c r="Q90" i="42" s="1"/>
  <c r="Q34" i="22" s="1"/>
  <c r="N74" i="37"/>
  <c r="N75" i="46"/>
  <c r="N77" i="46" s="1"/>
  <c r="R38" i="41"/>
  <c r="Q47" i="37" l="1"/>
  <c r="N74" i="24"/>
  <c r="N75" i="24" s="1"/>
  <c r="N81" i="24" s="1"/>
  <c r="N76" i="37"/>
  <c r="O45" i="42"/>
  <c r="O48" i="42" s="1"/>
  <c r="O57" i="42" s="1"/>
  <c r="Q58" i="42" s="1"/>
  <c r="O63" i="46"/>
  <c r="O319" i="13"/>
  <c r="R58" i="13"/>
  <c r="T99" i="41"/>
  <c r="S32" i="41"/>
  <c r="R93" i="13"/>
  <c r="R94" i="13" s="1"/>
  <c r="R97" i="13" s="1"/>
  <c r="R33" i="13" s="1"/>
  <c r="R57" i="41"/>
  <c r="R59" i="41" s="1"/>
  <c r="R61" i="41" s="1"/>
  <c r="N79" i="24" l="1"/>
  <c r="N59" i="37" s="1"/>
  <c r="N60" i="37" s="1"/>
  <c r="S153" i="40"/>
  <c r="S45" i="13"/>
  <c r="S56" i="41"/>
  <c r="R42" i="16"/>
  <c r="R57" i="16"/>
  <c r="Q33" i="44"/>
  <c r="Q64" i="44" s="1"/>
  <c r="Q86" i="42"/>
  <c r="R332" i="13"/>
  <c r="R335" i="13" s="1"/>
  <c r="R22" i="16"/>
  <c r="O320" i="13"/>
  <c r="P316" i="13" s="1"/>
  <c r="O105" i="46"/>
  <c r="O109" i="46" s="1"/>
  <c r="O96" i="46"/>
  <c r="O122" i="46" s="1"/>
  <c r="R64" i="41"/>
  <c r="R40" i="44"/>
  <c r="N82" i="24" l="1"/>
  <c r="N37" i="24" s="1"/>
  <c r="N30" i="16" s="1"/>
  <c r="N33" i="16" s="1"/>
  <c r="R68" i="41"/>
  <c r="R21" i="22" s="1"/>
  <c r="R28" i="44"/>
  <c r="Q66" i="44"/>
  <c r="Q81" i="44" s="1"/>
  <c r="Q92" i="44"/>
  <c r="Q41" i="37"/>
  <c r="Q33" i="22"/>
  <c r="O44" i="37"/>
  <c r="O48" i="37" s="1"/>
  <c r="O50" i="37" s="1"/>
  <c r="O89" i="42"/>
  <c r="R41" i="44"/>
  <c r="R42" i="44"/>
  <c r="R44" i="44" s="1"/>
  <c r="N38" i="24" l="1"/>
  <c r="R45" i="44"/>
  <c r="R47" i="44" s="1"/>
  <c r="R78" i="44" s="1"/>
  <c r="N35" i="16"/>
  <c r="N38" i="16" s="1"/>
  <c r="N41" i="16" s="1"/>
  <c r="N43" i="16" s="1"/>
  <c r="N49" i="16"/>
  <c r="N53" i="16" s="1"/>
  <c r="O36" i="22"/>
  <c r="Q30" i="13"/>
  <c r="Q35" i="22"/>
  <c r="R54" i="44"/>
  <c r="R60" i="44"/>
  <c r="O52" i="37"/>
  <c r="P44" i="24" l="1" a="1"/>
  <c r="P44" i="24" s="1"/>
  <c r="P97" i="46" s="1"/>
  <c r="R89" i="44"/>
  <c r="O54" i="37"/>
  <c r="N22" i="37"/>
  <c r="N58" i="16"/>
  <c r="N23" i="37" s="1"/>
  <c r="R103" i="44"/>
  <c r="R79" i="44"/>
  <c r="R80" i="44"/>
  <c r="R104" i="44"/>
  <c r="O39" i="22"/>
  <c r="P29" i="24" l="1"/>
  <c r="P53" i="37" s="1"/>
  <c r="R105" i="44"/>
  <c r="N30" i="37"/>
  <c r="O21" i="24"/>
  <c r="P230" i="13" l="1"/>
  <c r="P233" i="13" s="1"/>
  <c r="P270" i="13" s="1"/>
  <c r="P306" i="13" s="1"/>
  <c r="P352" i="13" s="1"/>
  <c r="P355" i="13" s="1"/>
  <c r="R110" i="44"/>
  <c r="R111" i="44"/>
  <c r="O22" i="24"/>
  <c r="S117" i="9"/>
  <c r="S36" i="41" s="1"/>
  <c r="P234" i="13" l="1"/>
  <c r="P271" i="13" s="1"/>
  <c r="P252" i="13" s="1"/>
  <c r="O28" i="24"/>
  <c r="O32" i="24" s="1"/>
  <c r="O62" i="37"/>
  <c r="S20" i="22"/>
  <c r="S34" i="16"/>
  <c r="S38" i="41"/>
  <c r="R84" i="44"/>
  <c r="R76" i="42"/>
  <c r="R90" i="42" s="1"/>
  <c r="R95" i="44"/>
  <c r="P235" i="13" l="1"/>
  <c r="Q232" i="13" s="1"/>
  <c r="P307" i="13"/>
  <c r="P253" i="13"/>
  <c r="P254" i="13" s="1"/>
  <c r="P260" i="13" s="1"/>
  <c r="R34" i="22"/>
  <c r="R47" i="37"/>
  <c r="O50" i="24"/>
  <c r="O52" i="24" s="1"/>
  <c r="O65" i="24" s="1"/>
  <c r="O67" i="24" s="1"/>
  <c r="O36" i="24"/>
  <c r="T32" i="41"/>
  <c r="S58" i="13"/>
  <c r="U99" i="41"/>
  <c r="S93" i="13"/>
  <c r="S94" i="13" s="1"/>
  <c r="S97" i="13" s="1"/>
  <c r="S33" i="13" s="1"/>
  <c r="S57" i="41"/>
  <c r="S59" i="41" s="1"/>
  <c r="S61" i="41" s="1"/>
  <c r="S31" i="37"/>
  <c r="P256" i="13" l="1"/>
  <c r="S64" i="41"/>
  <c r="S40" i="44"/>
  <c r="S42" i="16"/>
  <c r="S57" i="16"/>
  <c r="S332" i="13"/>
  <c r="S335" i="13" s="1"/>
  <c r="S22" i="16"/>
  <c r="O56" i="46"/>
  <c r="T45" i="13"/>
  <c r="T56" i="41"/>
  <c r="T153" i="40"/>
  <c r="O71" i="46" l="1"/>
  <c r="O60" i="46"/>
  <c r="O57" i="46"/>
  <c r="S42" i="44"/>
  <c r="S44" i="44" s="1"/>
  <c r="S41" i="44"/>
  <c r="S68" i="41"/>
  <c r="S21" i="22" s="1"/>
  <c r="S28" i="44"/>
  <c r="S45" i="44" l="1"/>
  <c r="S89" i="44" s="1"/>
  <c r="S31" i="22"/>
  <c r="P281" i="13"/>
  <c r="O61" i="46"/>
  <c r="O65" i="46" s="1"/>
  <c r="O68" i="46" s="1"/>
  <c r="O70" i="46" s="1"/>
  <c r="O73" i="46" s="1"/>
  <c r="O70" i="37"/>
  <c r="S60" i="44"/>
  <c r="S54" i="44"/>
  <c r="O73" i="24"/>
  <c r="O71" i="37"/>
  <c r="S47" i="44" l="1"/>
  <c r="S78" i="44" s="1"/>
  <c r="O75" i="46"/>
  <c r="O77" i="46" s="1"/>
  <c r="O74" i="37"/>
  <c r="S79" i="44"/>
  <c r="S103" i="44"/>
  <c r="P354" i="13"/>
  <c r="P357" i="13" s="1"/>
  <c r="P363" i="13" s="1"/>
  <c r="P367" i="13" s="1"/>
  <c r="P371" i="13" s="1"/>
  <c r="P286" i="13"/>
  <c r="S104" i="44"/>
  <c r="S80" i="44"/>
  <c r="S40" i="37"/>
  <c r="S22" i="42"/>
  <c r="O74" i="24" l="1"/>
  <c r="O75" i="24" s="1"/>
  <c r="O81" i="24" s="1"/>
  <c r="O76" i="37"/>
  <c r="S105" i="44"/>
  <c r="O79" i="24" l="1"/>
  <c r="O59" i="37" s="1"/>
  <c r="O60" i="37" s="1"/>
  <c r="P319" i="13"/>
  <c r="S110" i="44"/>
  <c r="S111" i="44"/>
  <c r="P45" i="42"/>
  <c r="P48" i="42" s="1"/>
  <c r="P57" i="42" s="1"/>
  <c r="R58" i="42" s="1"/>
  <c r="P63" i="46"/>
  <c r="T117" i="9"/>
  <c r="T36" i="41" s="1"/>
  <c r="O82" i="24" l="1"/>
  <c r="O37" i="24" s="1"/>
  <c r="O38" i="24" s="1"/>
  <c r="S76" i="42"/>
  <c r="S90" i="42" s="1"/>
  <c r="S47" i="37" s="1"/>
  <c r="R33" i="44"/>
  <c r="R64" i="44" s="1"/>
  <c r="R86" i="42"/>
  <c r="T34" i="16"/>
  <c r="T20" i="22"/>
  <c r="T38" i="41"/>
  <c r="P105" i="46"/>
  <c r="P109" i="46" s="1"/>
  <c r="P96" i="46"/>
  <c r="P122" i="46" s="1"/>
  <c r="S84" i="44"/>
  <c r="S95" i="44"/>
  <c r="P320" i="13"/>
  <c r="Q316" i="13" s="1"/>
  <c r="Q44" i="24" l="1" a="1"/>
  <c r="Q44" i="24" s="1"/>
  <c r="Q29" i="24" s="1"/>
  <c r="O30" i="16"/>
  <c r="O33" i="16" s="1"/>
  <c r="O35" i="16" s="1"/>
  <c r="O38" i="16" s="1"/>
  <c r="O41" i="16" s="1"/>
  <c r="O43" i="16" s="1"/>
  <c r="S34" i="22"/>
  <c r="P44" i="37"/>
  <c r="P48" i="37" s="1"/>
  <c r="P50" i="37" s="1"/>
  <c r="P89" i="42"/>
  <c r="P124" i="46"/>
  <c r="R33" i="22"/>
  <c r="R41" i="37"/>
  <c r="U32" i="41"/>
  <c r="V99" i="41"/>
  <c r="T93" i="13"/>
  <c r="T94" i="13" s="1"/>
  <c r="T97" i="13" s="1"/>
  <c r="T33" i="13" s="1"/>
  <c r="T58" i="13"/>
  <c r="T57" i="41"/>
  <c r="T59" i="41" s="1"/>
  <c r="T61" i="41" s="1"/>
  <c r="T31" i="37"/>
  <c r="R92" i="44"/>
  <c r="R66" i="44"/>
  <c r="R81" i="44" s="1"/>
  <c r="Q97" i="46" l="1"/>
  <c r="O49" i="16"/>
  <c r="O53" i="16" s="1"/>
  <c r="O22" i="37" s="1"/>
  <c r="U45" i="13"/>
  <c r="U153" i="40"/>
  <c r="U56" i="41"/>
  <c r="Q53" i="37"/>
  <c r="Q230" i="13"/>
  <c r="Q233" i="13" s="1"/>
  <c r="Q270" i="13" s="1"/>
  <c r="P91" i="42"/>
  <c r="P90" i="46" s="1"/>
  <c r="P98" i="46" s="1"/>
  <c r="P36" i="22"/>
  <c r="T332" i="13"/>
  <c r="T335" i="13" s="1"/>
  <c r="T22" i="16"/>
  <c r="P52" i="37"/>
  <c r="T42" i="16"/>
  <c r="T57" i="16"/>
  <c r="T64" i="41"/>
  <c r="T40" i="44"/>
  <c r="O58" i="16" l="1"/>
  <c r="O23" i="37" s="1"/>
  <c r="Q306" i="13"/>
  <c r="Q352" i="13" s="1"/>
  <c r="Q355" i="13" s="1"/>
  <c r="P39" i="22"/>
  <c r="T42" i="44"/>
  <c r="T44" i="44" s="1"/>
  <c r="T41" i="44"/>
  <c r="P54" i="37"/>
  <c r="T28" i="44"/>
  <c r="T68" i="41"/>
  <c r="T21" i="22" s="1"/>
  <c r="Q234" i="13"/>
  <c r="Q271" i="13" s="1"/>
  <c r="Q252" i="13" s="1"/>
  <c r="O30" i="37"/>
  <c r="Q235" i="13" l="1"/>
  <c r="R232" i="13" s="1"/>
  <c r="T54" i="44"/>
  <c r="T60" i="44"/>
  <c r="Q253" i="13"/>
  <c r="Q254" i="13" s="1"/>
  <c r="Q256" i="13" s="1"/>
  <c r="T31" i="22"/>
  <c r="T45" i="44"/>
  <c r="P21" i="24"/>
  <c r="Q307" i="13"/>
  <c r="T89" i="44" l="1"/>
  <c r="T47" i="44"/>
  <c r="T78" i="44" s="1"/>
  <c r="T103" i="44"/>
  <c r="T79" i="44"/>
  <c r="T40" i="37"/>
  <c r="T22" i="42"/>
  <c r="P22" i="24"/>
  <c r="T80" i="44"/>
  <c r="T104" i="44"/>
  <c r="Q260" i="13"/>
  <c r="T105" i="44" l="1"/>
  <c r="T110" i="44" s="1"/>
  <c r="P28" i="24"/>
  <c r="P32" i="24" s="1"/>
  <c r="P62" i="37"/>
  <c r="T111" i="44" l="1"/>
  <c r="T84" i="44" s="1"/>
  <c r="P36" i="24"/>
  <c r="P50" i="24"/>
  <c r="P52" i="24" s="1"/>
  <c r="P65" i="24" s="1"/>
  <c r="P67" i="24" s="1"/>
  <c r="U117" i="9"/>
  <c r="U36" i="41" s="1"/>
  <c r="T76" i="42" l="1"/>
  <c r="T90" i="42" s="1"/>
  <c r="T34" i="22" s="1"/>
  <c r="T95" i="44"/>
  <c r="U34" i="16"/>
  <c r="U20" i="22"/>
  <c r="U38" i="41"/>
  <c r="P56" i="46"/>
  <c r="T47" i="37" l="1"/>
  <c r="P60" i="46"/>
  <c r="P71" i="46"/>
  <c r="P57" i="46"/>
  <c r="U58" i="13"/>
  <c r="W99" i="41"/>
  <c r="U93" i="13"/>
  <c r="U94" i="13" s="1"/>
  <c r="U97" i="13" s="1"/>
  <c r="U33" i="13" s="1"/>
  <c r="U57" i="41"/>
  <c r="U59" i="41" s="1"/>
  <c r="U61" i="41" s="1"/>
  <c r="V32" i="41"/>
  <c r="U31" i="37"/>
  <c r="Q281" i="13"/>
  <c r="Q354" i="13" l="1"/>
  <c r="Q357" i="13" s="1"/>
  <c r="Q363" i="13" s="1"/>
  <c r="Q367" i="13" s="1"/>
  <c r="Q371" i="13" s="1"/>
  <c r="Q286" i="13"/>
  <c r="U57" i="16"/>
  <c r="U42" i="16"/>
  <c r="V45" i="13"/>
  <c r="V56" i="41"/>
  <c r="V153" i="40"/>
  <c r="U22" i="16"/>
  <c r="U332" i="13"/>
  <c r="U335" i="13" s="1"/>
  <c r="P71" i="37"/>
  <c r="P73" i="24"/>
  <c r="U40" i="44"/>
  <c r="U64" i="41"/>
  <c r="P70" i="37"/>
  <c r="P61" i="46"/>
  <c r="P65" i="46" s="1"/>
  <c r="P68" i="46" s="1"/>
  <c r="P70" i="46" s="1"/>
  <c r="P73" i="46" s="1"/>
  <c r="U68" i="41" l="1"/>
  <c r="U21" i="22" s="1"/>
  <c r="U28" i="44"/>
  <c r="U42" i="44"/>
  <c r="U44" i="44" s="1"/>
  <c r="U41" i="44"/>
  <c r="P75" i="46"/>
  <c r="P77" i="46" s="1"/>
  <c r="P74" i="37"/>
  <c r="P74" i="24" l="1"/>
  <c r="P75" i="24" s="1"/>
  <c r="P76" i="37"/>
  <c r="Q319" i="13"/>
  <c r="U54" i="44"/>
  <c r="U60" i="44"/>
  <c r="U45" i="44"/>
  <c r="Q63" i="46"/>
  <c r="Q45" i="42"/>
  <c r="Q48" i="42" s="1"/>
  <c r="Q57" i="42" s="1"/>
  <c r="S58" i="42" s="1"/>
  <c r="U31" i="22"/>
  <c r="P81" i="24" l="1"/>
  <c r="P79" i="24"/>
  <c r="Q105" i="46"/>
  <c r="Q109" i="46" s="1"/>
  <c r="Q96" i="46"/>
  <c r="Q122" i="46" s="1"/>
  <c r="U80" i="44"/>
  <c r="U104" i="44"/>
  <c r="U79" i="44"/>
  <c r="U103" i="44"/>
  <c r="Q320" i="13"/>
  <c r="R316" i="13" s="1"/>
  <c r="S33" i="44"/>
  <c r="S64" i="44" s="1"/>
  <c r="S86" i="42"/>
  <c r="U47" i="44"/>
  <c r="U78" i="44" s="1"/>
  <c r="U89" i="44"/>
  <c r="U40" i="37"/>
  <c r="U22" i="42"/>
  <c r="P82" i="24" l="1"/>
  <c r="P37" i="24" s="1"/>
  <c r="P30" i="16" s="1"/>
  <c r="P33" i="16" s="1"/>
  <c r="P59" i="37"/>
  <c r="P60" i="37" s="1"/>
  <c r="U105" i="44"/>
  <c r="U110" i="44" s="1"/>
  <c r="S33" i="22"/>
  <c r="S41" i="37"/>
  <c r="S66" i="44"/>
  <c r="S81" i="44" s="1"/>
  <c r="S92" i="44"/>
  <c r="Q124" i="46"/>
  <c r="Q44" i="37"/>
  <c r="Q48" i="37" s="1"/>
  <c r="Q50" i="37" s="1"/>
  <c r="Q89" i="42"/>
  <c r="P38" i="24" l="1"/>
  <c r="R44" i="24" a="1"/>
  <c r="R44" i="24" s="1"/>
  <c r="R97" i="46" s="1"/>
  <c r="U111" i="44"/>
  <c r="U95" i="44" s="1"/>
  <c r="Q36" i="22"/>
  <c r="Q91" i="42"/>
  <c r="Q90" i="46" s="1"/>
  <c r="Q98" i="46" s="1"/>
  <c r="P35" i="16"/>
  <c r="P38" i="16" s="1"/>
  <c r="P41" i="16" s="1"/>
  <c r="P43" i="16" s="1"/>
  <c r="P49" i="16"/>
  <c r="P53" i="16" s="1"/>
  <c r="Q52" i="37"/>
  <c r="S30" i="13"/>
  <c r="S35" i="22"/>
  <c r="V117" i="9"/>
  <c r="V36" i="41" s="1"/>
  <c r="R29" i="24" l="1"/>
  <c r="U84" i="44"/>
  <c r="U76" i="42"/>
  <c r="U90" i="42" s="1"/>
  <c r="U34" i="22" s="1"/>
  <c r="V34" i="16"/>
  <c r="V20" i="22"/>
  <c r="V38" i="41"/>
  <c r="Q54" i="37"/>
  <c r="P22" i="37"/>
  <c r="P58" i="16"/>
  <c r="P23" i="37" s="1"/>
  <c r="Q39" i="22"/>
  <c r="R53" i="37" l="1"/>
  <c r="U47" i="37"/>
  <c r="R234" i="13"/>
  <c r="R271" i="13" s="1"/>
  <c r="R307" i="13" s="1"/>
  <c r="V31" i="37"/>
  <c r="Q21" i="24"/>
  <c r="P30" i="37"/>
  <c r="V58" i="13"/>
  <c r="V93" i="13"/>
  <c r="V94" i="13" s="1"/>
  <c r="V97" i="13" s="1"/>
  <c r="V33" i="13" s="1"/>
  <c r="W32" i="41"/>
  <c r="X99" i="41"/>
  <c r="V57" i="41"/>
  <c r="V59" i="41" s="1"/>
  <c r="V61" i="41" s="1"/>
  <c r="R235" i="13" l="1"/>
  <c r="S232" i="13" s="1"/>
  <c r="V22" i="16"/>
  <c r="V332" i="13"/>
  <c r="V335" i="13" s="1"/>
  <c r="W45" i="13"/>
  <c r="W56" i="41"/>
  <c r="W153" i="40"/>
  <c r="Q22" i="24"/>
  <c r="V64" i="41"/>
  <c r="V40" i="44"/>
  <c r="V42" i="16"/>
  <c r="V57" i="16"/>
  <c r="Q28" i="24" l="1"/>
  <c r="Q32" i="24" s="1"/>
  <c r="Q62" i="37"/>
  <c r="V42" i="44"/>
  <c r="V44" i="44" s="1"/>
  <c r="V41" i="44"/>
  <c r="V68" i="41"/>
  <c r="V21" i="22" s="1"/>
  <c r="V28" i="44"/>
  <c r="V45" i="44" l="1"/>
  <c r="V89" i="44" s="1"/>
  <c r="V31" i="22"/>
  <c r="V60" i="44"/>
  <c r="V54" i="44"/>
  <c r="Q50" i="24"/>
  <c r="Q52" i="24" s="1"/>
  <c r="Q65" i="24" s="1"/>
  <c r="Q67" i="24" s="1"/>
  <c r="Q36" i="24"/>
  <c r="Q56" i="46" l="1"/>
  <c r="V47" i="44"/>
  <c r="V78" i="44" s="1"/>
  <c r="V103" i="44"/>
  <c r="V79" i="44"/>
  <c r="V22" i="42"/>
  <c r="V40" i="37"/>
  <c r="V80" i="44"/>
  <c r="V104" i="44"/>
  <c r="V105" i="44" l="1"/>
  <c r="Q71" i="46"/>
  <c r="Q57" i="46"/>
  <c r="Q60" i="46"/>
  <c r="Q61" i="46" l="1"/>
  <c r="Q65" i="46" s="1"/>
  <c r="Q68" i="46" s="1"/>
  <c r="Q70" i="46" s="1"/>
  <c r="Q73" i="46" s="1"/>
  <c r="Q70" i="37"/>
  <c r="Q71" i="37"/>
  <c r="Q73" i="24"/>
  <c r="V110" i="44"/>
  <c r="V111" i="44"/>
  <c r="W117" i="9"/>
  <c r="W36" i="41" s="1"/>
  <c r="W34" i="16" l="1"/>
  <c r="W20" i="22"/>
  <c r="W38" i="41"/>
  <c r="V76" i="42"/>
  <c r="V90" i="42" s="1"/>
  <c r="V95" i="44"/>
  <c r="V84" i="44"/>
  <c r="Q74" i="37"/>
  <c r="Q75" i="46"/>
  <c r="Q77" i="46" s="1"/>
  <c r="Q74" i="24" l="1"/>
  <c r="Q75" i="24" s="1"/>
  <c r="R319" i="13"/>
  <c r="Q76" i="37"/>
  <c r="Y99" i="41"/>
  <c r="W93" i="13"/>
  <c r="W94" i="13" s="1"/>
  <c r="W97" i="13" s="1"/>
  <c r="W33" i="13" s="1"/>
  <c r="X32" i="41"/>
  <c r="W58" i="13"/>
  <c r="W57" i="41"/>
  <c r="W59" i="41" s="1"/>
  <c r="W61" i="41" s="1"/>
  <c r="V34" i="22"/>
  <c r="V47" i="37"/>
  <c r="W31" i="37"/>
  <c r="Q81" i="24" l="1"/>
  <c r="Q79" i="24"/>
  <c r="W332" i="13"/>
  <c r="W335" i="13" s="1"/>
  <c r="W22" i="16"/>
  <c r="X45" i="13"/>
  <c r="X56" i="41"/>
  <c r="X153" i="40"/>
  <c r="W64" i="41"/>
  <c r="W40" i="44"/>
  <c r="W42" i="16"/>
  <c r="W57" i="16"/>
  <c r="R320" i="13"/>
  <c r="S316" i="13" s="1"/>
  <c r="Q59" i="37" l="1"/>
  <c r="Q60" i="37" s="1"/>
  <c r="Q82" i="24"/>
  <c r="Q37" i="24" s="1"/>
  <c r="Q38" i="24" s="1"/>
  <c r="S44" i="24" s="1" a="1"/>
  <c r="S44" i="24" s="1"/>
  <c r="W42" i="44"/>
  <c r="W44" i="44" s="1"/>
  <c r="W41" i="44"/>
  <c r="W28" i="44"/>
  <c r="W68" i="41"/>
  <c r="W21" i="22" s="1"/>
  <c r="R124" i="46"/>
  <c r="Q30" i="16" l="1"/>
  <c r="Q33" i="16" s="1"/>
  <c r="Q35" i="16" s="1"/>
  <c r="Q38" i="16" s="1"/>
  <c r="Q41" i="16" s="1"/>
  <c r="Q43" i="16" s="1"/>
  <c r="W45" i="44"/>
  <c r="W89" i="44" s="1"/>
  <c r="R91" i="42"/>
  <c r="R90" i="46" s="1"/>
  <c r="R98" i="46" s="1"/>
  <c r="S97" i="46"/>
  <c r="S29" i="24"/>
  <c r="W60" i="44"/>
  <c r="W54" i="44"/>
  <c r="T30" i="13"/>
  <c r="T35" i="22"/>
  <c r="W31" i="22"/>
  <c r="Q49" i="16" l="1"/>
  <c r="Q53" i="16" s="1"/>
  <c r="Q22" i="37" s="1"/>
  <c r="W47" i="44"/>
  <c r="W78" i="44" s="1"/>
  <c r="S53" i="37"/>
  <c r="S230" i="13"/>
  <c r="S233" i="13" s="1"/>
  <c r="W40" i="37"/>
  <c r="W22" i="42"/>
  <c r="W79" i="44"/>
  <c r="W103" i="44"/>
  <c r="W80" i="44"/>
  <c r="W104" i="44"/>
  <c r="Q58" i="16"/>
  <c r="Q23" i="37" s="1"/>
  <c r="W105" i="44" l="1"/>
  <c r="Q30" i="37"/>
  <c r="S270" i="13"/>
  <c r="S234" i="13"/>
  <c r="S271" i="13" s="1"/>
  <c r="S307" i="13" s="1"/>
  <c r="S235" i="13" l="1"/>
  <c r="T232" i="13" s="1"/>
  <c r="W110" i="44"/>
  <c r="W111" i="44"/>
  <c r="S306" i="13"/>
  <c r="S352" i="13" s="1"/>
  <c r="S355" i="13" s="1"/>
  <c r="S252" i="13"/>
  <c r="S253" i="13"/>
  <c r="S254" i="13" l="1"/>
  <c r="S256" i="13" s="1"/>
  <c r="W76" i="42"/>
  <c r="W90" i="42" s="1"/>
  <c r="W47" i="37" s="1"/>
  <c r="X117" i="9"/>
  <c r="X36" i="41" s="1"/>
  <c r="W95" i="44"/>
  <c r="W84" i="44"/>
  <c r="W34" i="22" l="1"/>
  <c r="S260" i="13"/>
  <c r="X20" i="22"/>
  <c r="X34" i="16"/>
  <c r="X38" i="41"/>
  <c r="X31" i="37" l="1"/>
  <c r="X58" i="13"/>
  <c r="Y32" i="41"/>
  <c r="X57" i="41"/>
  <c r="X59" i="41" s="1"/>
  <c r="X61" i="41" s="1"/>
  <c r="Z99" i="41"/>
  <c r="X93" i="13"/>
  <c r="X94" i="13" s="1"/>
  <c r="X97" i="13" s="1"/>
  <c r="X33" i="13" s="1"/>
  <c r="S281" i="13" l="1"/>
  <c r="S354" i="13" s="1"/>
  <c r="S357" i="13" s="1"/>
  <c r="S363" i="13" s="1"/>
  <c r="S367" i="13" s="1"/>
  <c r="S371" i="13" s="1"/>
  <c r="Y56" i="41"/>
  <c r="Y153" i="40"/>
  <c r="Y45" i="13"/>
  <c r="X40" i="44"/>
  <c r="X64" i="41"/>
  <c r="X42" i="16"/>
  <c r="X57" i="16"/>
  <c r="X332" i="13"/>
  <c r="X335" i="13" s="1"/>
  <c r="X22" i="16"/>
  <c r="S286" i="13" l="1"/>
  <c r="X68" i="41"/>
  <c r="X21" i="22" s="1"/>
  <c r="X28" i="44"/>
  <c r="X42" i="44"/>
  <c r="X44" i="44" s="1"/>
  <c r="X41" i="44"/>
  <c r="X45" i="44" l="1"/>
  <c r="X31" i="22"/>
  <c r="X60" i="44"/>
  <c r="X54" i="44"/>
  <c r="S63" i="46" l="1"/>
  <c r="S105" i="46" s="1"/>
  <c r="S109" i="46" s="1"/>
  <c r="S319" i="13"/>
  <c r="X40" i="37"/>
  <c r="X22" i="42"/>
  <c r="X80" i="44"/>
  <c r="X104" i="44"/>
  <c r="X103" i="44"/>
  <c r="X79" i="44"/>
  <c r="X89" i="44"/>
  <c r="X47" i="44"/>
  <c r="X78" i="44" s="1"/>
  <c r="S96" i="46" l="1"/>
  <c r="S122" i="46" s="1"/>
  <c r="S124" i="46" s="1"/>
  <c r="S320" i="13"/>
  <c r="T316" i="13" s="1"/>
  <c r="X105" i="44"/>
  <c r="X110" i="44" s="1"/>
  <c r="S44" i="37"/>
  <c r="S48" i="37" s="1"/>
  <c r="S50" i="37" s="1"/>
  <c r="S89" i="42"/>
  <c r="X111" i="44" l="1"/>
  <c r="X76" i="42" s="1"/>
  <c r="X90" i="42" s="1"/>
  <c r="S52" i="37"/>
  <c r="U30" i="13"/>
  <c r="U35" i="22"/>
  <c r="S36" i="22"/>
  <c r="S39" i="22" s="1"/>
  <c r="S91" i="42"/>
  <c r="S90" i="46" s="1"/>
  <c r="S98" i="46" s="1"/>
  <c r="S21" i="24" l="1"/>
  <c r="S22" i="24" s="1"/>
  <c r="S28" i="24" s="1"/>
  <c r="X95" i="44"/>
  <c r="X84" i="44"/>
  <c r="Y117" i="9"/>
  <c r="Y36" i="41" s="1"/>
  <c r="S54" i="37"/>
  <c r="X47" i="37"/>
  <c r="X34" i="22"/>
  <c r="S62" i="37" l="1"/>
  <c r="T234" i="13"/>
  <c r="T271" i="13" s="1"/>
  <c r="T307" i="13" s="1"/>
  <c r="Y20" i="22"/>
  <c r="Y34" i="16"/>
  <c r="Y38" i="41"/>
  <c r="T235" i="13" l="1"/>
  <c r="U232" i="13" s="1"/>
  <c r="Y58" i="13"/>
  <c r="AA99" i="41"/>
  <c r="Y93" i="13"/>
  <c r="Y94" i="13" s="1"/>
  <c r="Y97" i="13" s="1"/>
  <c r="Y33" i="13" s="1"/>
  <c r="Y57" i="41"/>
  <c r="Y59" i="41" s="1"/>
  <c r="Y61" i="41" s="1"/>
  <c r="Z32" i="41"/>
  <c r="Y31" i="37"/>
  <c r="Z56" i="41" l="1"/>
  <c r="Z45" i="13"/>
  <c r="Z153" i="40"/>
  <c r="Y22" i="16"/>
  <c r="Y332" i="13"/>
  <c r="Y335" i="13" s="1"/>
  <c r="Y42" i="16"/>
  <c r="Y57" i="16"/>
  <c r="Y64" i="41"/>
  <c r="Y40" i="44"/>
  <c r="S32" i="24"/>
  <c r="S50" i="24" l="1"/>
  <c r="S52" i="24" s="1"/>
  <c r="S65" i="24" s="1"/>
  <c r="S67" i="24" s="1"/>
  <c r="S36" i="24"/>
  <c r="Y68" i="41"/>
  <c r="Y21" i="22" s="1"/>
  <c r="Y28" i="44"/>
  <c r="Y41" i="44"/>
  <c r="Y42" i="44"/>
  <c r="Y44" i="44" s="1"/>
  <c r="Y45" i="44" l="1"/>
  <c r="Y89" i="44" s="1"/>
  <c r="Y31" i="22"/>
  <c r="Y60" i="44"/>
  <c r="Y54" i="44"/>
  <c r="S56" i="46"/>
  <c r="Y47" i="44" l="1"/>
  <c r="Y78" i="44" s="1"/>
  <c r="Y80" i="44"/>
  <c r="Y104" i="44"/>
  <c r="Y40" i="37"/>
  <c r="Y22" i="42"/>
  <c r="S71" i="46"/>
  <c r="S57" i="46"/>
  <c r="S60" i="46"/>
  <c r="Y103" i="44"/>
  <c r="Y79" i="44"/>
  <c r="Y105" i="44" l="1"/>
  <c r="Y111" i="44" s="1"/>
  <c r="S71" i="37"/>
  <c r="S73" i="24"/>
  <c r="S70" i="37"/>
  <c r="S61" i="46"/>
  <c r="S65" i="46" s="1"/>
  <c r="S68" i="46" s="1"/>
  <c r="S70" i="46" s="1"/>
  <c r="S73" i="46" s="1"/>
  <c r="Y110" i="44" l="1"/>
  <c r="Y76" i="42" s="1"/>
  <c r="Y90" i="42" s="1"/>
  <c r="S75" i="46"/>
  <c r="S77" i="46" s="1"/>
  <c r="S74" i="37"/>
  <c r="S74" i="24" l="1"/>
  <c r="S75" i="24" s="1"/>
  <c r="S81" i="24" s="1"/>
  <c r="Y84" i="44"/>
  <c r="Y95" i="44"/>
  <c r="S76" i="37"/>
  <c r="T45" i="42"/>
  <c r="T48" i="42" s="1"/>
  <c r="T57" i="42" s="1"/>
  <c r="V58" i="42" s="1"/>
  <c r="T63" i="46"/>
  <c r="Y47" i="37"/>
  <c r="Y34" i="22"/>
  <c r="T319" i="13"/>
  <c r="Z117" i="9"/>
  <c r="Z36" i="41" s="1"/>
  <c r="S79" i="24" l="1"/>
  <c r="S59" i="37" s="1"/>
  <c r="S60" i="37" s="1"/>
  <c r="T320" i="13"/>
  <c r="U316" i="13" s="1"/>
  <c r="Z34" i="16"/>
  <c r="Z20" i="22"/>
  <c r="Z38" i="41"/>
  <c r="V33" i="44"/>
  <c r="V64" i="44" s="1"/>
  <c r="V86" i="42"/>
  <c r="T105" i="46"/>
  <c r="T109" i="46" s="1"/>
  <c r="T96" i="46"/>
  <c r="T122" i="46" s="1"/>
  <c r="S82" i="24" l="1"/>
  <c r="S37" i="24" s="1"/>
  <c r="S38" i="24" s="1"/>
  <c r="U44" i="24" s="1" a="1"/>
  <c r="U44" i="24" s="1"/>
  <c r="T44" i="37"/>
  <c r="T48" i="37" s="1"/>
  <c r="T50" i="37" s="1"/>
  <c r="T89" i="42"/>
  <c r="V41" i="37"/>
  <c r="V33" i="22"/>
  <c r="Z31" i="37"/>
  <c r="V92" i="44"/>
  <c r="V66" i="44"/>
  <c r="V81" i="44" s="1"/>
  <c r="Z58" i="13"/>
  <c r="AB99" i="41"/>
  <c r="AA32" i="41"/>
  <c r="Z57" i="41"/>
  <c r="Z59" i="41" s="1"/>
  <c r="Z61" i="41" s="1"/>
  <c r="Z93" i="13"/>
  <c r="Z94" i="13" s="1"/>
  <c r="Z97" i="13" s="1"/>
  <c r="Z33" i="13" s="1"/>
  <c r="S30" i="16" l="1"/>
  <c r="S33" i="16" s="1"/>
  <c r="S49" i="16" s="1"/>
  <c r="S53" i="16" s="1"/>
  <c r="Z332" i="13"/>
  <c r="Z335" i="13" s="1"/>
  <c r="Z22" i="16"/>
  <c r="U29" i="24"/>
  <c r="U97" i="46"/>
  <c r="V30" i="13"/>
  <c r="V35" i="22"/>
  <c r="AA56" i="41"/>
  <c r="AA45" i="13"/>
  <c r="AA153" i="40"/>
  <c r="T36" i="22"/>
  <c r="T39" i="22" s="1"/>
  <c r="Z42" i="16"/>
  <c r="Z57" i="16"/>
  <c r="Z64" i="41"/>
  <c r="Z40" i="44"/>
  <c r="T52" i="37"/>
  <c r="S35" i="16" l="1"/>
  <c r="S38" i="16" s="1"/>
  <c r="S41" i="16" s="1"/>
  <c r="S43" i="16" s="1"/>
  <c r="T21" i="24"/>
  <c r="T22" i="24" s="1"/>
  <c r="T28" i="24" s="1"/>
  <c r="Z68" i="41"/>
  <c r="Z21" i="22" s="1"/>
  <c r="Z28" i="44"/>
  <c r="S22" i="37"/>
  <c r="S58" i="16"/>
  <c r="S23" i="37" s="1"/>
  <c r="Z42" i="44"/>
  <c r="Z44" i="44" s="1"/>
  <c r="Z41" i="44"/>
  <c r="U53" i="37"/>
  <c r="U230" i="13"/>
  <c r="U233" i="13" s="1"/>
  <c r="U270" i="13" s="1"/>
  <c r="T54" i="37"/>
  <c r="T62" i="37" l="1"/>
  <c r="U306" i="13"/>
  <c r="U352" i="13" s="1"/>
  <c r="U355" i="13" s="1"/>
  <c r="Z60" i="44"/>
  <c r="Z54" i="44"/>
  <c r="Z45" i="44"/>
  <c r="Z31" i="22"/>
  <c r="S30" i="37"/>
  <c r="U234" i="13"/>
  <c r="U271" i="13" s="1"/>
  <c r="U307" i="13" s="1"/>
  <c r="U235" i="13" l="1"/>
  <c r="V232" i="13" s="1"/>
  <c r="U252" i="13"/>
  <c r="U253" i="13"/>
  <c r="Z40" i="37"/>
  <c r="Z22" i="42"/>
  <c r="Z103" i="44"/>
  <c r="Z79" i="44"/>
  <c r="T32" i="24"/>
  <c r="Z47" i="44"/>
  <c r="Z78" i="44" s="1"/>
  <c r="Z89" i="44"/>
  <c r="Z104" i="44"/>
  <c r="Z80" i="44"/>
  <c r="U254" i="13" l="1"/>
  <c r="T50" i="24"/>
  <c r="T52" i="24" s="1"/>
  <c r="T65" i="24" s="1"/>
  <c r="T67" i="24" s="1"/>
  <c r="T36" i="24"/>
  <c r="Z105" i="44"/>
  <c r="U256" i="13" l="1"/>
  <c r="U260" i="13"/>
  <c r="Z110" i="44"/>
  <c r="Z111" i="44"/>
  <c r="T56" i="46"/>
  <c r="AA117" i="9" l="1"/>
  <c r="AA36" i="41" s="1"/>
  <c r="Z84" i="44"/>
  <c r="Z76" i="42"/>
  <c r="Z90" i="42" s="1"/>
  <c r="T60" i="46"/>
  <c r="T57" i="46"/>
  <c r="T71" i="46"/>
  <c r="Z95" i="44"/>
  <c r="T73" i="24" l="1"/>
  <c r="T71" i="37"/>
  <c r="AA34" i="16"/>
  <c r="AA20" i="22"/>
  <c r="AA38" i="41"/>
  <c r="T70" i="37"/>
  <c r="T61" i="46"/>
  <c r="T65" i="46" s="1"/>
  <c r="T68" i="46" s="1"/>
  <c r="T70" i="46" s="1"/>
  <c r="T73" i="46" s="1"/>
  <c r="Z34" i="22"/>
  <c r="Z47" i="37"/>
  <c r="U281" i="13"/>
  <c r="U286" i="13" l="1"/>
  <c r="U354" i="13"/>
  <c r="U357" i="13" s="1"/>
  <c r="U363" i="13" s="1"/>
  <c r="U367" i="13" s="1"/>
  <c r="U371" i="13" s="1"/>
  <c r="T75" i="46"/>
  <c r="T77" i="46" s="1"/>
  <c r="T74" i="37"/>
  <c r="AA58" i="13"/>
  <c r="AC99" i="41"/>
  <c r="AB32" i="41"/>
  <c r="AA57" i="41"/>
  <c r="AA59" i="41" s="1"/>
  <c r="AA61" i="41" s="1"/>
  <c r="AA93" i="13"/>
  <c r="AA94" i="13" s="1"/>
  <c r="AA97" i="13" s="1"/>
  <c r="AA33" i="13" s="1"/>
  <c r="AA31" i="37"/>
  <c r="T74" i="24" l="1"/>
  <c r="T75" i="24" s="1"/>
  <c r="T81" i="24" s="1"/>
  <c r="AA57" i="16"/>
  <c r="AA42" i="16"/>
  <c r="AB56" i="41"/>
  <c r="AB45" i="13"/>
  <c r="AB153" i="40"/>
  <c r="T76" i="37"/>
  <c r="AA332" i="13"/>
  <c r="AA335" i="13" s="1"/>
  <c r="AA22" i="16"/>
  <c r="AA40" i="44"/>
  <c r="AA64" i="41"/>
  <c r="T79" i="24" l="1"/>
  <c r="T59" i="37" s="1"/>
  <c r="T60" i="37" s="1"/>
  <c r="U319" i="13"/>
  <c r="AA42" i="44"/>
  <c r="AA44" i="44" s="1"/>
  <c r="AA41" i="44"/>
  <c r="AA68" i="41"/>
  <c r="AA21" i="22" s="1"/>
  <c r="AA28" i="44"/>
  <c r="U63" i="46"/>
  <c r="U45" i="42"/>
  <c r="U48" i="42" s="1"/>
  <c r="U57" i="42" s="1"/>
  <c r="W58" i="42" s="1"/>
  <c r="T82" i="24" l="1"/>
  <c r="T37" i="24" s="1"/>
  <c r="T30" i="16" s="1"/>
  <c r="T33" i="16" s="1"/>
  <c r="U320" i="13"/>
  <c r="V316" i="13" s="1"/>
  <c r="AA45" i="44"/>
  <c r="AA47" i="44" s="1"/>
  <c r="AA78" i="44" s="1"/>
  <c r="AA31" i="22"/>
  <c r="AA60" i="44"/>
  <c r="AA54" i="44"/>
  <c r="W33" i="44"/>
  <c r="W64" i="44" s="1"/>
  <c r="W86" i="42"/>
  <c r="U105" i="46"/>
  <c r="U109" i="46" s="1"/>
  <c r="U96" i="46"/>
  <c r="U122" i="46" s="1"/>
  <c r="T38" i="24" l="1"/>
  <c r="AA89" i="44"/>
  <c r="W41" i="37"/>
  <c r="W33" i="22"/>
  <c r="AA40" i="37"/>
  <c r="AA22" i="42"/>
  <c r="W92" i="44"/>
  <c r="W66" i="44"/>
  <c r="W81" i="44" s="1"/>
  <c r="AA104" i="44"/>
  <c r="AA80" i="44"/>
  <c r="U124" i="46"/>
  <c r="U89" i="42"/>
  <c r="U44" i="37"/>
  <c r="U48" i="37" s="1"/>
  <c r="U50" i="37" s="1"/>
  <c r="T35" i="16"/>
  <c r="T38" i="16" s="1"/>
  <c r="T41" i="16" s="1"/>
  <c r="T43" i="16" s="1"/>
  <c r="T49" i="16"/>
  <c r="T53" i="16" s="1"/>
  <c r="AA79" i="44"/>
  <c r="AA103" i="44"/>
  <c r="V44" i="24" l="1" a="1"/>
  <c r="V44" i="24" s="1"/>
  <c r="V29" i="24" s="1"/>
  <c r="U36" i="22"/>
  <c r="U39" i="22" s="1"/>
  <c r="W30" i="13"/>
  <c r="W35" i="22"/>
  <c r="U52" i="37"/>
  <c r="AA105" i="44"/>
  <c r="T22" i="37"/>
  <c r="T58" i="16"/>
  <c r="T23" i="37" s="1"/>
  <c r="V230" i="13" l="1"/>
  <c r="V233" i="13" s="1"/>
  <c r="V234" i="13" s="1"/>
  <c r="V271" i="13" s="1"/>
  <c r="V307" i="13" s="1"/>
  <c r="V53" i="37"/>
  <c r="V97" i="46"/>
  <c r="U21" i="24"/>
  <c r="U22" i="24" s="1"/>
  <c r="U28" i="24" s="1"/>
  <c r="T30" i="37"/>
  <c r="AA110" i="44"/>
  <c r="AA111" i="44"/>
  <c r="U54" i="37"/>
  <c r="V270" i="13" l="1"/>
  <c r="V252" i="13" s="1"/>
  <c r="U62" i="37"/>
  <c r="AA76" i="42"/>
  <c r="AA90" i="42" s="1"/>
  <c r="AA47" i="37" s="1"/>
  <c r="V235" i="13"/>
  <c r="W232" i="13" s="1"/>
  <c r="AA95" i="44"/>
  <c r="AA84" i="44"/>
  <c r="AB117" i="9"/>
  <c r="AB36" i="41" s="1"/>
  <c r="V306" i="13" l="1"/>
  <c r="V352" i="13" s="1"/>
  <c r="V355" i="13" s="1"/>
  <c r="V253" i="13"/>
  <c r="V254" i="13" s="1"/>
  <c r="V256" i="13" s="1"/>
  <c r="AA34" i="22"/>
  <c r="AB20" i="22"/>
  <c r="AB34" i="16"/>
  <c r="AB38" i="41"/>
  <c r="V260" i="13" l="1"/>
  <c r="AB31" i="37"/>
  <c r="AB58" i="13"/>
  <c r="AB93" i="13"/>
  <c r="AB94" i="13" s="1"/>
  <c r="AB97" i="13" s="1"/>
  <c r="AB33" i="13" s="1"/>
  <c r="AD99" i="41"/>
  <c r="AB57" i="41"/>
  <c r="AB59" i="41" s="1"/>
  <c r="AB61" i="41" s="1"/>
  <c r="AC32" i="41"/>
  <c r="U32" i="24"/>
  <c r="AB64" i="41" l="1"/>
  <c r="AB40" i="44"/>
  <c r="AB332" i="13"/>
  <c r="AB335" i="13" s="1"/>
  <c r="AB22" i="16"/>
  <c r="AB42" i="16"/>
  <c r="AB57" i="16"/>
  <c r="U50" i="24"/>
  <c r="U52" i="24" s="1"/>
  <c r="U65" i="24" s="1"/>
  <c r="U67" i="24" s="1"/>
  <c r="U36" i="24"/>
  <c r="AC153" i="40"/>
  <c r="AC45" i="13"/>
  <c r="AC56" i="41"/>
  <c r="AB68" i="41" l="1"/>
  <c r="AB21" i="22" s="1"/>
  <c r="AB28" i="44"/>
  <c r="U56" i="46"/>
  <c r="AB41" i="44"/>
  <c r="AB42" i="44"/>
  <c r="AB44" i="44" s="1"/>
  <c r="V281" i="13"/>
  <c r="AB54" i="44" l="1"/>
  <c r="AB60" i="44"/>
  <c r="AB31" i="22"/>
  <c r="U60" i="46"/>
  <c r="U71" i="46"/>
  <c r="U57" i="46"/>
  <c r="V286" i="13"/>
  <c r="V354" i="13"/>
  <c r="V357" i="13" s="1"/>
  <c r="V363" i="13" s="1"/>
  <c r="V367" i="13" s="1"/>
  <c r="V371" i="13" s="1"/>
  <c r="AB45" i="44"/>
  <c r="AB89" i="44" l="1"/>
  <c r="AB47" i="44"/>
  <c r="AB78" i="44" s="1"/>
  <c r="AB40" i="37"/>
  <c r="AB22" i="42"/>
  <c r="U71" i="37"/>
  <c r="U73" i="24"/>
  <c r="U70" i="37"/>
  <c r="U61" i="46"/>
  <c r="U65" i="46" s="1"/>
  <c r="U68" i="46" s="1"/>
  <c r="U70" i="46" s="1"/>
  <c r="U73" i="46" s="1"/>
  <c r="AB104" i="44"/>
  <c r="AB80" i="44"/>
  <c r="AB79" i="44"/>
  <c r="AB103" i="44"/>
  <c r="AB105" i="44" l="1"/>
  <c r="AB111" i="44" s="1"/>
  <c r="V319" i="13"/>
  <c r="V45" i="42"/>
  <c r="V48" i="42" s="1"/>
  <c r="V57" i="42" s="1"/>
  <c r="X58" i="42" s="1"/>
  <c r="V63" i="46"/>
  <c r="U75" i="46"/>
  <c r="U77" i="46" s="1"/>
  <c r="U74" i="37"/>
  <c r="U74" i="24" l="1"/>
  <c r="U75" i="24" s="1"/>
  <c r="U81" i="24" s="1"/>
  <c r="AB110" i="44"/>
  <c r="AB95" i="44" s="1"/>
  <c r="V105" i="46"/>
  <c r="V109" i="46" s="1"/>
  <c r="V96" i="46"/>
  <c r="V122" i="46" s="1"/>
  <c r="U76" i="37"/>
  <c r="X86" i="42"/>
  <c r="X33" i="44"/>
  <c r="X64" i="44" s="1"/>
  <c r="V320" i="13"/>
  <c r="W316" i="13" s="1"/>
  <c r="AC117" i="9"/>
  <c r="AC36" i="41" s="1"/>
  <c r="U79" i="24" l="1"/>
  <c r="U59" i="37" s="1"/>
  <c r="U60" i="37" s="1"/>
  <c r="AB84" i="44"/>
  <c r="AB76" i="42"/>
  <c r="AB90" i="42" s="1"/>
  <c r="AB47" i="37" s="1"/>
  <c r="AC34" i="16"/>
  <c r="AC20" i="22"/>
  <c r="AC38" i="41"/>
  <c r="X33" i="22"/>
  <c r="X41" i="37"/>
  <c r="X92" i="44"/>
  <c r="X66" i="44"/>
  <c r="X81" i="44" s="1"/>
  <c r="V124" i="46"/>
  <c r="V44" i="37"/>
  <c r="V48" i="37" s="1"/>
  <c r="V50" i="37" s="1"/>
  <c r="V89" i="42"/>
  <c r="U82" i="24" l="1"/>
  <c r="U37" i="24" s="1"/>
  <c r="U38" i="24" s="1"/>
  <c r="W44" i="24" s="1" a="1"/>
  <c r="W44" i="24" s="1"/>
  <c r="AB34" i="22"/>
  <c r="V52" i="37"/>
  <c r="AC31" i="37"/>
  <c r="X30" i="13"/>
  <c r="X35" i="22"/>
  <c r="AC58" i="13"/>
  <c r="AE99" i="41"/>
  <c r="AC93" i="13"/>
  <c r="AC94" i="13" s="1"/>
  <c r="AC97" i="13" s="1"/>
  <c r="AC33" i="13" s="1"/>
  <c r="AC57" i="41"/>
  <c r="AC59" i="41" s="1"/>
  <c r="AC61" i="41" s="1"/>
  <c r="AD32" i="41"/>
  <c r="V36" i="22"/>
  <c r="V39" i="22" s="1"/>
  <c r="V91" i="42"/>
  <c r="V90" i="46" s="1"/>
  <c r="V98" i="46" s="1"/>
  <c r="U30" i="16" l="1"/>
  <c r="U33" i="16" s="1"/>
  <c r="U35" i="16" s="1"/>
  <c r="U38" i="16" s="1"/>
  <c r="U41" i="16" s="1"/>
  <c r="U43" i="16" s="1"/>
  <c r="V21" i="24"/>
  <c r="V22" i="24" s="1"/>
  <c r="V28" i="24" s="1"/>
  <c r="AC332" i="13"/>
  <c r="AC335" i="13" s="1"/>
  <c r="AC22" i="16"/>
  <c r="AC64" i="41"/>
  <c r="AC40" i="44"/>
  <c r="AD56" i="41"/>
  <c r="AD45" i="13"/>
  <c r="AD153" i="40"/>
  <c r="AC42" i="16"/>
  <c r="AC57" i="16"/>
  <c r="W29" i="24"/>
  <c r="W97" i="46"/>
  <c r="V54" i="37"/>
  <c r="U49" i="16" l="1"/>
  <c r="U53" i="16" s="1"/>
  <c r="U22" i="37" s="1"/>
  <c r="V62" i="37"/>
  <c r="W53" i="37"/>
  <c r="W230" i="13"/>
  <c r="W233" i="13" s="1"/>
  <c r="W270" i="13" s="1"/>
  <c r="AC42" i="44"/>
  <c r="AC44" i="44" s="1"/>
  <c r="AC41" i="44"/>
  <c r="AC68" i="41"/>
  <c r="AC21" i="22" s="1"/>
  <c r="AC28" i="44"/>
  <c r="U58" i="16" l="1"/>
  <c r="U23" i="37" s="1"/>
  <c r="AC45" i="44"/>
  <c r="AC89" i="44" s="1"/>
  <c r="W306" i="13"/>
  <c r="W352" i="13" s="1"/>
  <c r="W355" i="13" s="1"/>
  <c r="AC60" i="44"/>
  <c r="AC54" i="44"/>
  <c r="W234" i="13"/>
  <c r="W271" i="13" s="1"/>
  <c r="W307" i="13" s="1"/>
  <c r="AC31" i="22"/>
  <c r="U30" i="37"/>
  <c r="AC47" i="44" l="1"/>
  <c r="AC78" i="44" s="1"/>
  <c r="W235" i="13"/>
  <c r="X232" i="13" s="1"/>
  <c r="AC22" i="42"/>
  <c r="AC40" i="37"/>
  <c r="AC103" i="44"/>
  <c r="AC79" i="44"/>
  <c r="AC104" i="44"/>
  <c r="AC80" i="44"/>
  <c r="V32" i="24"/>
  <c r="W252" i="13"/>
  <c r="W253" i="13"/>
  <c r="W254" i="13" l="1"/>
  <c r="W256" i="13" s="1"/>
  <c r="V50" i="24"/>
  <c r="V52" i="24" s="1"/>
  <c r="V65" i="24" s="1"/>
  <c r="V67" i="24" s="1"/>
  <c r="V36" i="24"/>
  <c r="AC105" i="44"/>
  <c r="W260" i="13" l="1"/>
  <c r="AC110" i="44"/>
  <c r="AC111" i="44"/>
  <c r="V56" i="46"/>
  <c r="AD117" i="9"/>
  <c r="AD36" i="41" s="1"/>
  <c r="AC95" i="44" l="1"/>
  <c r="AD34" i="16"/>
  <c r="AD20" i="22"/>
  <c r="AD38" i="41"/>
  <c r="V57" i="46"/>
  <c r="V60" i="46"/>
  <c r="V71" i="46"/>
  <c r="AC84" i="44"/>
  <c r="AC76" i="42"/>
  <c r="AC90" i="42" s="1"/>
  <c r="W281" i="13" l="1"/>
  <c r="W354" i="13" s="1"/>
  <c r="W357" i="13" s="1"/>
  <c r="W363" i="13" s="1"/>
  <c r="W367" i="13" s="1"/>
  <c r="W371" i="13" s="1"/>
  <c r="AC34" i="22"/>
  <c r="AC47" i="37"/>
  <c r="V70" i="37"/>
  <c r="V61" i="46"/>
  <c r="V65" i="46" s="1"/>
  <c r="V68" i="46" s="1"/>
  <c r="V70" i="46" s="1"/>
  <c r="V73" i="46" s="1"/>
  <c r="AE32" i="41"/>
  <c r="AF99" i="41"/>
  <c r="AD57" i="41"/>
  <c r="AD59" i="41" s="1"/>
  <c r="AD61" i="41" s="1"/>
  <c r="AD58" i="13"/>
  <c r="AD93" i="13"/>
  <c r="AD94" i="13" s="1"/>
  <c r="AD97" i="13" s="1"/>
  <c r="AD33" i="13" s="1"/>
  <c r="V71" i="37"/>
  <c r="V73" i="24"/>
  <c r="AD31" i="37"/>
  <c r="W286" i="13" l="1"/>
  <c r="AD332" i="13"/>
  <c r="AD335" i="13" s="1"/>
  <c r="AD22" i="16"/>
  <c r="AD57" i="16"/>
  <c r="AD42" i="16"/>
  <c r="AD64" i="41"/>
  <c r="AD40" i="44"/>
  <c r="AE153" i="40"/>
  <c r="AE45" i="13"/>
  <c r="AE56" i="41"/>
  <c r="V74" i="37"/>
  <c r="V75" i="46"/>
  <c r="V77" i="46" s="1"/>
  <c r="V74" i="24" l="1"/>
  <c r="V75" i="24" s="1"/>
  <c r="V81" i="24" s="1"/>
  <c r="V76" i="37"/>
  <c r="AD41" i="44"/>
  <c r="AD42" i="44"/>
  <c r="AD44" i="44" s="1"/>
  <c r="AD68" i="41"/>
  <c r="AD21" i="22" s="1"/>
  <c r="AD28" i="44"/>
  <c r="W45" i="42"/>
  <c r="W48" i="42" s="1"/>
  <c r="W57" i="42" s="1"/>
  <c r="Y58" i="42" s="1"/>
  <c r="W63" i="46"/>
  <c r="W319" i="13" l="1"/>
  <c r="V79" i="24"/>
  <c r="V59" i="37" s="1"/>
  <c r="V60" i="37" s="1"/>
  <c r="AD45" i="44"/>
  <c r="AD47" i="44" s="1"/>
  <c r="AD78" i="44" s="1"/>
  <c r="Y33" i="44"/>
  <c r="Y64" i="44" s="1"/>
  <c r="Y86" i="42"/>
  <c r="W105" i="46"/>
  <c r="W109" i="46" s="1"/>
  <c r="W96" i="46"/>
  <c r="W122" i="46" s="1"/>
  <c r="AD31" i="22"/>
  <c r="AD54" i="44"/>
  <c r="AD60" i="44"/>
  <c r="W320" i="13" l="1"/>
  <c r="X316" i="13" s="1"/>
  <c r="V82" i="24"/>
  <c r="V37" i="24" s="1"/>
  <c r="V30" i="16" s="1"/>
  <c r="V33" i="16" s="1"/>
  <c r="AD89" i="44"/>
  <c r="AD104" i="44"/>
  <c r="AD80" i="44"/>
  <c r="AD22" i="42"/>
  <c r="AD40" i="37"/>
  <c r="W44" i="37"/>
  <c r="W48" i="37" s="1"/>
  <c r="W50" i="37" s="1"/>
  <c r="W89" i="42"/>
  <c r="AD103" i="44"/>
  <c r="AD79" i="44"/>
  <c r="W124" i="46"/>
  <c r="Y41" i="37"/>
  <c r="Y33" i="22"/>
  <c r="Y92" i="44"/>
  <c r="Y66" i="44"/>
  <c r="Y81" i="44" s="1"/>
  <c r="V38" i="24" l="1"/>
  <c r="AD105" i="44"/>
  <c r="AD110" i="44" s="1"/>
  <c r="W36" i="22"/>
  <c r="W39" i="22" s="1"/>
  <c r="W91" i="42"/>
  <c r="W90" i="46" s="1"/>
  <c r="W98" i="46" s="1"/>
  <c r="W52" i="37"/>
  <c r="Y30" i="13"/>
  <c r="Y35" i="22"/>
  <c r="V35" i="16"/>
  <c r="V38" i="16" s="1"/>
  <c r="V41" i="16" s="1"/>
  <c r="V43" i="16" s="1"/>
  <c r="V49" i="16"/>
  <c r="V53" i="16" s="1"/>
  <c r="X44" i="24" l="1" a="1"/>
  <c r="X44" i="24" s="1"/>
  <c r="X29" i="24" s="1"/>
  <c r="W21" i="24"/>
  <c r="W22" i="24" s="1"/>
  <c r="W28" i="24" s="1"/>
  <c r="AD111" i="44"/>
  <c r="AD95" i="44" s="1"/>
  <c r="V58" i="16"/>
  <c r="V23" i="37" s="1"/>
  <c r="V22" i="37"/>
  <c r="AE117" i="9"/>
  <c r="AE36" i="41" s="1"/>
  <c r="W54" i="37"/>
  <c r="X97" i="46" l="1"/>
  <c r="X53" i="37"/>
  <c r="X230" i="13"/>
  <c r="X233" i="13" s="1"/>
  <c r="X270" i="13" s="1"/>
  <c r="AD76" i="42"/>
  <c r="AD90" i="42" s="1"/>
  <c r="AD47" i="37" s="1"/>
  <c r="AD84" i="44"/>
  <c r="W62" i="37"/>
  <c r="V30" i="37"/>
  <c r="X234" i="13"/>
  <c r="X271" i="13" s="1"/>
  <c r="X307" i="13" s="1"/>
  <c r="AE20" i="22"/>
  <c r="AE34" i="16"/>
  <c r="AE38" i="41"/>
  <c r="AD34" i="22" l="1"/>
  <c r="X235" i="13"/>
  <c r="Y232" i="13" s="1"/>
  <c r="AE31" i="37"/>
  <c r="AE57" i="41"/>
  <c r="AE59" i="41" s="1"/>
  <c r="AE61" i="41" s="1"/>
  <c r="AE58" i="13"/>
  <c r="AE93" i="13"/>
  <c r="AE94" i="13" s="1"/>
  <c r="AE97" i="13" s="1"/>
  <c r="AE33" i="13" s="1"/>
  <c r="AF32" i="41"/>
  <c r="AG99" i="41"/>
  <c r="X306" i="13"/>
  <c r="X352" i="13" s="1"/>
  <c r="X355" i="13" s="1"/>
  <c r="X252" i="13"/>
  <c r="X253" i="13"/>
  <c r="W32" i="24"/>
  <c r="X254" i="13" l="1"/>
  <c r="X260" i="13" s="1"/>
  <c r="AE57" i="16"/>
  <c r="AE42" i="16"/>
  <c r="AF56" i="41"/>
  <c r="AF45" i="13"/>
  <c r="AF153" i="40"/>
  <c r="AE332" i="13"/>
  <c r="AE335" i="13" s="1"/>
  <c r="AE22" i="16"/>
  <c r="W36" i="24"/>
  <c r="W50" i="24"/>
  <c r="W52" i="24" s="1"/>
  <c r="W65" i="24" s="1"/>
  <c r="W67" i="24" s="1"/>
  <c r="AE64" i="41"/>
  <c r="AE40" i="44"/>
  <c r="X256" i="13" l="1"/>
  <c r="AE28" i="44"/>
  <c r="AE68" i="41"/>
  <c r="AE21" i="22" s="1"/>
  <c r="W56" i="46"/>
  <c r="AE41" i="44"/>
  <c r="AE42" i="44"/>
  <c r="AE44" i="44" s="1"/>
  <c r="AE45" i="44" l="1"/>
  <c r="AE47" i="44" s="1"/>
  <c r="AE78" i="44" s="1"/>
  <c r="W71" i="46"/>
  <c r="W57" i="46"/>
  <c r="W60" i="46"/>
  <c r="AE60" i="44"/>
  <c r="AE54" i="44"/>
  <c r="AE31" i="22"/>
  <c r="AE89" i="44" l="1"/>
  <c r="AE80" i="44"/>
  <c r="AE104" i="44"/>
  <c r="W70" i="37"/>
  <c r="W61" i="46"/>
  <c r="W65" i="46" s="1"/>
  <c r="W68" i="46" s="1"/>
  <c r="W70" i="46" s="1"/>
  <c r="W73" i="46" s="1"/>
  <c r="AE40" i="37"/>
  <c r="AE22" i="42"/>
  <c r="AE103" i="44"/>
  <c r="AE79" i="44"/>
  <c r="W71" i="37"/>
  <c r="W73" i="24"/>
  <c r="X281" i="13"/>
  <c r="AE105" i="44" l="1"/>
  <c r="AE110" i="44" s="1"/>
  <c r="W75" i="46"/>
  <c r="W77" i="46" s="1"/>
  <c r="W74" i="37"/>
  <c r="X286" i="13"/>
  <c r="X354" i="13"/>
  <c r="X357" i="13" s="1"/>
  <c r="X363" i="13" s="1"/>
  <c r="X367" i="13" s="1"/>
  <c r="X371" i="13" s="1"/>
  <c r="W74" i="24" l="1"/>
  <c r="W75" i="24" s="1"/>
  <c r="W81" i="24" s="1"/>
  <c r="AE111" i="44"/>
  <c r="AE76" i="42" s="1"/>
  <c r="AE90" i="42" s="1"/>
  <c r="AE47" i="37" s="1"/>
  <c r="AF117" i="9"/>
  <c r="AF36" i="41" s="1"/>
  <c r="W76" i="37"/>
  <c r="W79" i="24" l="1"/>
  <c r="W59" i="37" s="1"/>
  <c r="W60" i="37" s="1"/>
  <c r="AE95" i="44"/>
  <c r="AE84" i="44"/>
  <c r="AE34" i="22"/>
  <c r="AF34" i="16"/>
  <c r="AF20" i="22"/>
  <c r="AF38" i="41"/>
  <c r="X45" i="42"/>
  <c r="X48" i="42" s="1"/>
  <c r="X57" i="42" s="1"/>
  <c r="Z58" i="42" s="1"/>
  <c r="X63" i="46"/>
  <c r="X319" i="13"/>
  <c r="W82" i="24" l="1"/>
  <c r="W37" i="24" s="1"/>
  <c r="W30" i="16" s="1"/>
  <c r="W33" i="16" s="1"/>
  <c r="X320" i="13"/>
  <c r="Y316" i="13" s="1"/>
  <c r="X105" i="46"/>
  <c r="X109" i="46" s="1"/>
  <c r="X96" i="46"/>
  <c r="X122" i="46" s="1"/>
  <c r="Z86" i="42"/>
  <c r="Z33" i="44"/>
  <c r="Z64" i="44" s="1"/>
  <c r="AF58" i="13"/>
  <c r="AF57" i="41"/>
  <c r="AF59" i="41" s="1"/>
  <c r="AF61" i="41" s="1"/>
  <c r="AH99" i="41"/>
  <c r="AF93" i="13"/>
  <c r="AF94" i="13" s="1"/>
  <c r="AF97" i="13" s="1"/>
  <c r="AF33" i="13" s="1"/>
  <c r="AG32" i="41"/>
  <c r="AF31" i="37"/>
  <c r="W38" i="24" l="1"/>
  <c r="AF332" i="13"/>
  <c r="AF335" i="13" s="1"/>
  <c r="AF22" i="16"/>
  <c r="Z41" i="37"/>
  <c r="Z33" i="22"/>
  <c r="X44" i="37"/>
  <c r="X48" i="37" s="1"/>
  <c r="X50" i="37" s="1"/>
  <c r="X89" i="42"/>
  <c r="AG153" i="40"/>
  <c r="AG56" i="41"/>
  <c r="AG45" i="13"/>
  <c r="AF42" i="16"/>
  <c r="AF57" i="16"/>
  <c r="AF40" i="44"/>
  <c r="AF64" i="41"/>
  <c r="Z66" i="44"/>
  <c r="Z81" i="44" s="1"/>
  <c r="Z92" i="44"/>
  <c r="X124" i="46"/>
  <c r="W49" i="16"/>
  <c r="W53" i="16" s="1"/>
  <c r="W35" i="16"/>
  <c r="W38" i="16" s="1"/>
  <c r="W41" i="16" s="1"/>
  <c r="W43" i="16" s="1"/>
  <c r="Y44" i="24" l="1" a="1"/>
  <c r="Y44" i="24" s="1"/>
  <c r="Y29" i="24" s="1"/>
  <c r="AF68" i="41"/>
  <c r="AF21" i="22" s="1"/>
  <c r="AF28" i="44"/>
  <c r="AF42" i="44"/>
  <c r="AF44" i="44" s="1"/>
  <c r="AF41" i="44"/>
  <c r="X36" i="22"/>
  <c r="X39" i="22" s="1"/>
  <c r="X91" i="42"/>
  <c r="X90" i="46" s="1"/>
  <c r="X98" i="46" s="1"/>
  <c r="X52" i="37"/>
  <c r="Z30" i="13"/>
  <c r="Z35" i="22"/>
  <c r="W58" i="16"/>
  <c r="W23" i="37" s="1"/>
  <c r="W22" i="37"/>
  <c r="Y53" i="37" l="1"/>
  <c r="Y230" i="13"/>
  <c r="Y233" i="13" s="1"/>
  <c r="Y270" i="13" s="1"/>
  <c r="Y306" i="13" s="1"/>
  <c r="Y352" i="13" s="1"/>
  <c r="Y355" i="13" s="1"/>
  <c r="Y97" i="46"/>
  <c r="X21" i="24"/>
  <c r="X22" i="24" s="1"/>
  <c r="X28" i="24" s="1"/>
  <c r="AF45" i="44"/>
  <c r="AF47" i="44" s="1"/>
  <c r="AF78" i="44" s="1"/>
  <c r="X54" i="37"/>
  <c r="AF54" i="44"/>
  <c r="AF60" i="44"/>
  <c r="AF31" i="22"/>
  <c r="W30" i="37"/>
  <c r="Y234" i="13" l="1"/>
  <c r="Y271" i="13" s="1"/>
  <c r="Y307" i="13" s="1"/>
  <c r="X62" i="37"/>
  <c r="AF89" i="44"/>
  <c r="AF22" i="42"/>
  <c r="AF40" i="37"/>
  <c r="AF79" i="44"/>
  <c r="AF103" i="44"/>
  <c r="AF80" i="44"/>
  <c r="AF104" i="44"/>
  <c r="Y253" i="13" l="1"/>
  <c r="Y235" i="13"/>
  <c r="Z232" i="13" s="1"/>
  <c r="Y252" i="13"/>
  <c r="AF105" i="44"/>
  <c r="AG117" i="9"/>
  <c r="AG36" i="41" s="1"/>
  <c r="Y254" i="13" l="1"/>
  <c r="Y260" i="13" s="1"/>
  <c r="X32" i="24"/>
  <c r="AF111" i="44"/>
  <c r="AF110" i="44"/>
  <c r="AG34" i="16"/>
  <c r="AG20" i="22"/>
  <c r="AG38" i="41"/>
  <c r="Y256" i="13" l="1"/>
  <c r="AG31" i="37"/>
  <c r="AG58" i="13"/>
  <c r="AG93" i="13"/>
  <c r="AG94" i="13" s="1"/>
  <c r="AG97" i="13" s="1"/>
  <c r="AG33" i="13" s="1"/>
  <c r="AG57" i="41"/>
  <c r="AG59" i="41" s="1"/>
  <c r="AG61" i="41" s="1"/>
  <c r="AI99" i="41"/>
  <c r="AH32" i="41"/>
  <c r="X36" i="24"/>
  <c r="X50" i="24"/>
  <c r="X52" i="24" s="1"/>
  <c r="X65" i="24" s="1"/>
  <c r="X67" i="24" s="1"/>
  <c r="AF84" i="44"/>
  <c r="AF95" i="44"/>
  <c r="AF76" i="42"/>
  <c r="AF90" i="42" s="1"/>
  <c r="AG40" i="44" l="1"/>
  <c r="AG64" i="41"/>
  <c r="AF47" i="37"/>
  <c r="AF34" i="22"/>
  <c r="X56" i="46"/>
  <c r="AH45" i="13"/>
  <c r="AH153" i="40"/>
  <c r="AH56" i="41"/>
  <c r="AG42" i="16"/>
  <c r="AG57" i="16"/>
  <c r="AG332" i="13"/>
  <c r="AG335" i="13" s="1"/>
  <c r="AG22" i="16"/>
  <c r="Y281" i="13" l="1"/>
  <c r="X71" i="46"/>
  <c r="X60" i="46"/>
  <c r="X57" i="46"/>
  <c r="AG68" i="41"/>
  <c r="AG21" i="22" s="1"/>
  <c r="AG28" i="44"/>
  <c r="AG42" i="44"/>
  <c r="AG44" i="44" s="1"/>
  <c r="AG41" i="44"/>
  <c r="X71" i="37" l="1"/>
  <c r="X73" i="24"/>
  <c r="AG31" i="22"/>
  <c r="AG45" i="44"/>
  <c r="X70" i="37"/>
  <c r="X61" i="46"/>
  <c r="X65" i="46" s="1"/>
  <c r="X68" i="46" s="1"/>
  <c r="X70" i="46" s="1"/>
  <c r="X73" i="46" s="1"/>
  <c r="AG60" i="44"/>
  <c r="AG54" i="44"/>
  <c r="Y354" i="13"/>
  <c r="Y357" i="13" s="1"/>
  <c r="Y363" i="13" s="1"/>
  <c r="Y367" i="13" s="1"/>
  <c r="Y371" i="13" s="1"/>
  <c r="Y286" i="13"/>
  <c r="AG47" i="44" l="1"/>
  <c r="AG89" i="44"/>
  <c r="AG79" i="44"/>
  <c r="AG103" i="44"/>
  <c r="X74" i="37"/>
  <c r="X75" i="46"/>
  <c r="X77" i="46" s="1"/>
  <c r="AG80" i="44"/>
  <c r="AG104" i="44"/>
  <c r="AG22" i="42"/>
  <c r="AG40" i="37"/>
  <c r="X74" i="24" l="1"/>
  <c r="X75" i="24" s="1"/>
  <c r="X81" i="24" s="1"/>
  <c r="X76" i="37"/>
  <c r="AG105" i="44"/>
  <c r="AG48" i="44"/>
  <c r="AG78" i="44"/>
  <c r="Y63" i="46"/>
  <c r="Y45" i="42"/>
  <c r="Y48" i="42" s="1"/>
  <c r="Y57" i="42" s="1"/>
  <c r="AA58" i="42" s="1"/>
  <c r="Y319" i="13"/>
  <c r="X79" i="24" l="1"/>
  <c r="X59" i="37" s="1"/>
  <c r="X60" i="37" s="1"/>
  <c r="AA33" i="44"/>
  <c r="AA64" i="44" s="1"/>
  <c r="AA86" i="42"/>
  <c r="Y320" i="13"/>
  <c r="Z316" i="13" s="1"/>
  <c r="AH117" i="9"/>
  <c r="AH36" i="41" s="1"/>
  <c r="Y96" i="46"/>
  <c r="Y122" i="46" s="1"/>
  <c r="Y105" i="46"/>
  <c r="Y109" i="46" s="1"/>
  <c r="AG110" i="44"/>
  <c r="AG111" i="44"/>
  <c r="X82" i="24" l="1"/>
  <c r="X37" i="24" s="1"/>
  <c r="X38" i="24" s="1"/>
  <c r="Z44" i="24" s="1" a="1"/>
  <c r="Z44" i="24" s="1"/>
  <c r="AG76" i="42"/>
  <c r="AG90" i="42" s="1"/>
  <c r="AG47" i="37" s="1"/>
  <c r="AG95" i="44"/>
  <c r="AG84" i="44"/>
  <c r="Y89" i="42"/>
  <c r="Y44" i="37"/>
  <c r="Y48" i="37" s="1"/>
  <c r="Y50" i="37" s="1"/>
  <c r="Y124" i="46"/>
  <c r="AA33" i="22"/>
  <c r="AA41" i="37"/>
  <c r="AH20" i="22"/>
  <c r="AH34" i="16"/>
  <c r="AH38" i="41"/>
  <c r="AA66" i="44"/>
  <c r="AA81" i="44" s="1"/>
  <c r="AA92" i="44"/>
  <c r="X30" i="16" l="1"/>
  <c r="X33" i="16" s="1"/>
  <c r="X35" i="16" s="1"/>
  <c r="X38" i="16" s="1"/>
  <c r="X41" i="16" s="1"/>
  <c r="X43" i="16" s="1"/>
  <c r="AG34" i="22"/>
  <c r="AH58" i="13"/>
  <c r="AH57" i="41"/>
  <c r="AH59" i="41" s="1"/>
  <c r="AH61" i="41" s="1"/>
  <c r="AH93" i="13"/>
  <c r="AH94" i="13" s="1"/>
  <c r="AH97" i="13" s="1"/>
  <c r="AH33" i="13" s="1"/>
  <c r="AI32" i="41"/>
  <c r="AJ99" i="41"/>
  <c r="AH31" i="37"/>
  <c r="Z97" i="46"/>
  <c r="Z29" i="24"/>
  <c r="AA30" i="13"/>
  <c r="AA35" i="22"/>
  <c r="Y52" i="37"/>
  <c r="Y36" i="22"/>
  <c r="Y39" i="22" s="1"/>
  <c r="Y91" i="42"/>
  <c r="Y90" i="46" s="1"/>
  <c r="Y98" i="46" s="1"/>
  <c r="X49" i="16" l="1"/>
  <c r="X53" i="16" s="1"/>
  <c r="X58" i="16" s="1"/>
  <c r="X23" i="37" s="1"/>
  <c r="Y21" i="24"/>
  <c r="Y22" i="24" s="1"/>
  <c r="Y28" i="24" s="1"/>
  <c r="Y54" i="37"/>
  <c r="AH42" i="16"/>
  <c r="AH57" i="16"/>
  <c r="Z53" i="37"/>
  <c r="Z230" i="13"/>
  <c r="Z233" i="13" s="1"/>
  <c r="AI45" i="13"/>
  <c r="AI56" i="41"/>
  <c r="AI153" i="40"/>
  <c r="AH40" i="44"/>
  <c r="AH64" i="41"/>
  <c r="AH332" i="13"/>
  <c r="AH335" i="13" s="1"/>
  <c r="AH22" i="16"/>
  <c r="X22" i="37" l="1"/>
  <c r="Y62" i="37"/>
  <c r="AH42" i="44"/>
  <c r="AH44" i="44" s="1"/>
  <c r="AH41" i="44"/>
  <c r="Z270" i="13"/>
  <c r="Z234" i="13"/>
  <c r="Z271" i="13" s="1"/>
  <c r="Z307" i="13" s="1"/>
  <c r="AH68" i="41"/>
  <c r="AH21" i="22" s="1"/>
  <c r="AH28" i="44"/>
  <c r="X30" i="37" l="1"/>
  <c r="AH45" i="44"/>
  <c r="AH47" i="44" s="1"/>
  <c r="Z235" i="13"/>
  <c r="AA232" i="13" s="1"/>
  <c r="AH54" i="44"/>
  <c r="AH60" i="44"/>
  <c r="AH31" i="22"/>
  <c r="Z306" i="13"/>
  <c r="Z352" i="13" s="1"/>
  <c r="Z355" i="13" s="1"/>
  <c r="Z253" i="13"/>
  <c r="Z252" i="13"/>
  <c r="AH89" i="44" l="1"/>
  <c r="Y32" i="24"/>
  <c r="AH103" i="44"/>
  <c r="AH79" i="44"/>
  <c r="AH48" i="44"/>
  <c r="AH78" i="44"/>
  <c r="AH22" i="42"/>
  <c r="AH40" i="37"/>
  <c r="AH80" i="44"/>
  <c r="AH104" i="44"/>
  <c r="Z254" i="13"/>
  <c r="Z256" i="13" s="1"/>
  <c r="Z260" i="13" l="1"/>
  <c r="AH105" i="44"/>
  <c r="Y36" i="24"/>
  <c r="Y50" i="24"/>
  <c r="Y52" i="24" s="1"/>
  <c r="Y65" i="24" s="1"/>
  <c r="Y67" i="24" s="1"/>
  <c r="AH110" i="44" l="1"/>
  <c r="AH111" i="44"/>
  <c r="AI117" i="9"/>
  <c r="AI36" i="41" s="1"/>
  <c r="AI38" i="41" s="1"/>
  <c r="Z281" i="13"/>
  <c r="Y56" i="46"/>
  <c r="AI57" i="41" l="1"/>
  <c r="AI59" i="41" s="1"/>
  <c r="AI61" i="41" s="1"/>
  <c r="AI58" i="13"/>
  <c r="AK99" i="41"/>
  <c r="AI93" i="13"/>
  <c r="AI94" i="13" s="1"/>
  <c r="AI97" i="13" s="1"/>
  <c r="AI33" i="13" s="1"/>
  <c r="AJ32" i="41"/>
  <c r="AH84" i="44"/>
  <c r="Y57" i="46"/>
  <c r="Y60" i="46"/>
  <c r="Y71" i="46"/>
  <c r="AI34" i="16"/>
  <c r="AI20" i="22"/>
  <c r="Z286" i="13"/>
  <c r="Z354" i="13"/>
  <c r="Z357" i="13" s="1"/>
  <c r="Z363" i="13" s="1"/>
  <c r="Z367" i="13" s="1"/>
  <c r="Z371" i="13" s="1"/>
  <c r="AH76" i="42"/>
  <c r="AH90" i="42" s="1"/>
  <c r="AH95" i="44"/>
  <c r="AJ153" i="40" l="1"/>
  <c r="AJ56" i="41"/>
  <c r="AJ45" i="13"/>
  <c r="AI22" i="16"/>
  <c r="AI332" i="13"/>
  <c r="AI335" i="13" s="1"/>
  <c r="AI42" i="16"/>
  <c r="AI57" i="16"/>
  <c r="AI40" i="44"/>
  <c r="AI64" i="41"/>
  <c r="Y61" i="46"/>
  <c r="Y65" i="46" s="1"/>
  <c r="Y68" i="46" s="1"/>
  <c r="Y70" i="46" s="1"/>
  <c r="Y73" i="46" s="1"/>
  <c r="Y70" i="37"/>
  <c r="Y71" i="37"/>
  <c r="Y73" i="24"/>
  <c r="AH47" i="37"/>
  <c r="AH34" i="22"/>
  <c r="AI31" i="37"/>
  <c r="AI68" i="41" l="1"/>
  <c r="AI21" i="22" s="1"/>
  <c r="AI28" i="44"/>
  <c r="AI42" i="44"/>
  <c r="AI44" i="44" s="1"/>
  <c r="AI41" i="44"/>
  <c r="Y74" i="37"/>
  <c r="Y75" i="46"/>
  <c r="Y77" i="46" s="1"/>
  <c r="Z45" i="42"/>
  <c r="Z48" i="42" s="1"/>
  <c r="Z57" i="42" s="1"/>
  <c r="AB58" i="42" s="1"/>
  <c r="Z63" i="46"/>
  <c r="Z319" i="13"/>
  <c r="Y74" i="24" l="1"/>
  <c r="Y75" i="24" s="1"/>
  <c r="Y81" i="24" s="1"/>
  <c r="AI45" i="44"/>
  <c r="AI54" i="44"/>
  <c r="AI60" i="44"/>
  <c r="AI31" i="22"/>
  <c r="Y76" i="37"/>
  <c r="Z320" i="13"/>
  <c r="AA316" i="13" s="1"/>
  <c r="AB33" i="44"/>
  <c r="AB64" i="44" s="1"/>
  <c r="AB86" i="42"/>
  <c r="Z105" i="46"/>
  <c r="Z109" i="46" s="1"/>
  <c r="Z96" i="46"/>
  <c r="Z122" i="46" s="1"/>
  <c r="Y79" i="24" l="1"/>
  <c r="Y59" i="37" s="1"/>
  <c r="Y60" i="37" s="1"/>
  <c r="AI22" i="42"/>
  <c r="AI40" i="37"/>
  <c r="AI103" i="44"/>
  <c r="AI79" i="44"/>
  <c r="AI47" i="44"/>
  <c r="AI89" i="44"/>
  <c r="AI80" i="44"/>
  <c r="AI104" i="44"/>
  <c r="Z124" i="46"/>
  <c r="Z44" i="37"/>
  <c r="Z48" i="37" s="1"/>
  <c r="Z50" i="37" s="1"/>
  <c r="Z89" i="42"/>
  <c r="AB66" i="44"/>
  <c r="AB81" i="44" s="1"/>
  <c r="AB92" i="44"/>
  <c r="AB41" i="37"/>
  <c r="AB33" i="22"/>
  <c r="Y82" i="24" l="1"/>
  <c r="Y37" i="24" s="1"/>
  <c r="Y38" i="24" s="1"/>
  <c r="AA44" i="24" s="1" a="1"/>
  <c r="AA44" i="24" s="1"/>
  <c r="AI105" i="44"/>
  <c r="AI48" i="44"/>
  <c r="AI78" i="44"/>
  <c r="AB30" i="13"/>
  <c r="AB35" i="22"/>
  <c r="Z52" i="37"/>
  <c r="Z36" i="22"/>
  <c r="Z39" i="22" s="1"/>
  <c r="Z91" i="42"/>
  <c r="Z90" i="46" s="1"/>
  <c r="Z98" i="46" s="1"/>
  <c r="Y30" i="16" l="1"/>
  <c r="Y33" i="16" s="1"/>
  <c r="Y49" i="16" s="1"/>
  <c r="Y53" i="16" s="1"/>
  <c r="Z21" i="24"/>
  <c r="Z22" i="24" s="1"/>
  <c r="Z28" i="24" s="1"/>
  <c r="AI110" i="44"/>
  <c r="AI111" i="44"/>
  <c r="AJ117" i="9"/>
  <c r="AJ36" i="41" s="1"/>
  <c r="Z54" i="37"/>
  <c r="AA29" i="24"/>
  <c r="AA97" i="46"/>
  <c r="Y35" i="16" l="1"/>
  <c r="Y38" i="16" s="1"/>
  <c r="Y41" i="16" s="1"/>
  <c r="Y43" i="16" s="1"/>
  <c r="Z62" i="37"/>
  <c r="AJ38" i="41"/>
  <c r="AJ20" i="22"/>
  <c r="AJ34" i="16"/>
  <c r="AI95" i="44"/>
  <c r="AI76" i="42"/>
  <c r="AI90" i="42" s="1"/>
  <c r="AI84" i="44"/>
  <c r="Y22" i="37"/>
  <c r="Y58" i="16"/>
  <c r="Y23" i="37" s="1"/>
  <c r="AA53" i="37"/>
  <c r="AA230" i="13"/>
  <c r="AA233" i="13" s="1"/>
  <c r="AI34" i="22" l="1"/>
  <c r="AI47" i="37"/>
  <c r="AJ31" i="37"/>
  <c r="AJ58" i="13"/>
  <c r="AJ93" i="13"/>
  <c r="AJ94" i="13" s="1"/>
  <c r="AJ97" i="13" s="1"/>
  <c r="AJ33" i="13" s="1"/>
  <c r="AL99" i="41"/>
  <c r="AK32" i="41"/>
  <c r="AJ57" i="41"/>
  <c r="AJ59" i="41" s="1"/>
  <c r="AJ61" i="41" s="1"/>
  <c r="AA270" i="13"/>
  <c r="AA234" i="13"/>
  <c r="AA271" i="13" s="1"/>
  <c r="AA307" i="13" s="1"/>
  <c r="Y30" i="37"/>
  <c r="AJ40" i="44" l="1"/>
  <c r="AJ64" i="41"/>
  <c r="AK45" i="13"/>
  <c r="AK153" i="40"/>
  <c r="AK56" i="41"/>
  <c r="AJ57" i="16"/>
  <c r="AJ42" i="16"/>
  <c r="AJ22" i="16"/>
  <c r="AJ332" i="13"/>
  <c r="AJ335" i="13" s="1"/>
  <c r="AA235" i="13"/>
  <c r="AB232" i="13" s="1"/>
  <c r="AA306" i="13"/>
  <c r="AA352" i="13" s="1"/>
  <c r="AA355" i="13" s="1"/>
  <c r="AA252" i="13"/>
  <c r="AA253" i="13"/>
  <c r="Z32" i="24"/>
  <c r="AJ68" i="41" l="1"/>
  <c r="AJ21" i="22" s="1"/>
  <c r="AJ28" i="44"/>
  <c r="AJ42" i="44"/>
  <c r="AJ44" i="44" s="1"/>
  <c r="AJ41" i="44"/>
  <c r="AA254" i="13"/>
  <c r="AA260" i="13" s="1"/>
  <c r="Z36" i="24"/>
  <c r="Z50" i="24"/>
  <c r="Z52" i="24" s="1"/>
  <c r="Z65" i="24" s="1"/>
  <c r="Z67" i="24" s="1"/>
  <c r="AA256" i="13" l="1"/>
  <c r="AJ45" i="44"/>
  <c r="AJ60" i="44"/>
  <c r="AJ54" i="44"/>
  <c r="AJ31" i="22"/>
  <c r="Z56" i="46"/>
  <c r="AJ22" i="42" l="1"/>
  <c r="AJ40" i="37"/>
  <c r="AJ103" i="44"/>
  <c r="AJ79" i="44"/>
  <c r="AJ80" i="44"/>
  <c r="AJ104" i="44"/>
  <c r="AJ89" i="44"/>
  <c r="AJ47" i="44"/>
  <c r="Z57" i="46"/>
  <c r="Z71" i="46"/>
  <c r="Z60" i="46"/>
  <c r="AA281" i="13"/>
  <c r="AJ48" i="44" l="1"/>
  <c r="AJ78" i="44"/>
  <c r="AJ105" i="44"/>
  <c r="AA286" i="13"/>
  <c r="AA354" i="13"/>
  <c r="AA357" i="13" s="1"/>
  <c r="AA363" i="13" s="1"/>
  <c r="AA367" i="13" s="1"/>
  <c r="AA371" i="13" s="1"/>
  <c r="Z70" i="37"/>
  <c r="Z61" i="46"/>
  <c r="Z65" i="46" s="1"/>
  <c r="Z68" i="46" s="1"/>
  <c r="Z70" i="46" s="1"/>
  <c r="Z73" i="46" s="1"/>
  <c r="Z71" i="37"/>
  <c r="Z73" i="24"/>
  <c r="AJ111" i="44" l="1"/>
  <c r="AJ110" i="44"/>
  <c r="AK117" i="9"/>
  <c r="AK36" i="41" s="1"/>
  <c r="Z75" i="46"/>
  <c r="Z77" i="46" s="1"/>
  <c r="Z74" i="37"/>
  <c r="Z74" i="24" l="1"/>
  <c r="Z75" i="24" s="1"/>
  <c r="Z81" i="24" s="1"/>
  <c r="AK34" i="16"/>
  <c r="AK20" i="22"/>
  <c r="AK38" i="41"/>
  <c r="AJ76" i="42"/>
  <c r="AJ90" i="42" s="1"/>
  <c r="AJ84" i="44"/>
  <c r="AJ95" i="44"/>
  <c r="AA45" i="42"/>
  <c r="AA48" i="42" s="1"/>
  <c r="AA57" i="42" s="1"/>
  <c r="AC58" i="42" s="1"/>
  <c r="AA63" i="46"/>
  <c r="AA319" i="13"/>
  <c r="Z76" i="37"/>
  <c r="Z79" i="24" l="1"/>
  <c r="Z59" i="37" s="1"/>
  <c r="Z60" i="37" s="1"/>
  <c r="AJ47" i="37"/>
  <c r="AJ34" i="22"/>
  <c r="AK93" i="13"/>
  <c r="AK94" i="13" s="1"/>
  <c r="AK97" i="13" s="1"/>
  <c r="AK33" i="13" s="1"/>
  <c r="AK57" i="41"/>
  <c r="AK59" i="41" s="1"/>
  <c r="AK61" i="41" s="1"/>
  <c r="AM99" i="41"/>
  <c r="AL32" i="41"/>
  <c r="AK58" i="13"/>
  <c r="AK31" i="37"/>
  <c r="AA320" i="13"/>
  <c r="AB316" i="13" s="1"/>
  <c r="AC33" i="44"/>
  <c r="AC64" i="44" s="1"/>
  <c r="AC86" i="42"/>
  <c r="AA96" i="46"/>
  <c r="AA122" i="46" s="1"/>
  <c r="AA105" i="46"/>
  <c r="AA109" i="46" s="1"/>
  <c r="Z82" i="24" l="1"/>
  <c r="Z37" i="24" s="1"/>
  <c r="Z30" i="16" s="1"/>
  <c r="Z33" i="16" s="1"/>
  <c r="AK57" i="16"/>
  <c r="AK42" i="16"/>
  <c r="AK64" i="41"/>
  <c r="AK40" i="44"/>
  <c r="AK22" i="16"/>
  <c r="AK332" i="13"/>
  <c r="AK335" i="13" s="1"/>
  <c r="AL56" i="41"/>
  <c r="AL45" i="13"/>
  <c r="AL153" i="40"/>
  <c r="AC41" i="37"/>
  <c r="AC33" i="22"/>
  <c r="AC92" i="44"/>
  <c r="AC66" i="44"/>
  <c r="AC81" i="44" s="1"/>
  <c r="AA44" i="37"/>
  <c r="AA48" i="37" s="1"/>
  <c r="AA50" i="37" s="1"/>
  <c r="AA89" i="42"/>
  <c r="AA124" i="46"/>
  <c r="Z38" i="24" l="1"/>
  <c r="AK42" i="44"/>
  <c r="AK44" i="44" s="1"/>
  <c r="AK41" i="44"/>
  <c r="AK28" i="44"/>
  <c r="AK68" i="41"/>
  <c r="AK21" i="22" s="1"/>
  <c r="AA52" i="37"/>
  <c r="AC30" i="13"/>
  <c r="AC35" i="22"/>
  <c r="Z35" i="16"/>
  <c r="Z38" i="16" s="1"/>
  <c r="Z41" i="16" s="1"/>
  <c r="Z43" i="16" s="1"/>
  <c r="Z49" i="16"/>
  <c r="Z53" i="16" s="1"/>
  <c r="AA36" i="22"/>
  <c r="AA39" i="22" s="1"/>
  <c r="AA91" i="42"/>
  <c r="AA90" i="46" s="1"/>
  <c r="AA98" i="46" s="1"/>
  <c r="AB44" i="24" l="1" a="1"/>
  <c r="AB44" i="24" s="1"/>
  <c r="AB29" i="24" s="1"/>
  <c r="AA21" i="24"/>
  <c r="AA22" i="24" s="1"/>
  <c r="AA28" i="24" s="1"/>
  <c r="AK45" i="44"/>
  <c r="AK89" i="44" s="1"/>
  <c r="AK31" i="22"/>
  <c r="AK54" i="44"/>
  <c r="AK60" i="44"/>
  <c r="Z58" i="16"/>
  <c r="Z23" i="37" s="1"/>
  <c r="Z22" i="37"/>
  <c r="AA54" i="37"/>
  <c r="AB230" i="13" l="1"/>
  <c r="AB233" i="13" s="1"/>
  <c r="AB270" i="13" s="1"/>
  <c r="AB53" i="37"/>
  <c r="AB97" i="46"/>
  <c r="AA62" i="37"/>
  <c r="AK47" i="44"/>
  <c r="AK48" i="44" s="1"/>
  <c r="AK79" i="44"/>
  <c r="AK103" i="44"/>
  <c r="AK104" i="44"/>
  <c r="AK80" i="44"/>
  <c r="AK22" i="42"/>
  <c r="AK40" i="37"/>
  <c r="Z30" i="37"/>
  <c r="AB234" i="13" l="1"/>
  <c r="AB271" i="13" s="1"/>
  <c r="AB307" i="13" s="1"/>
  <c r="AK78" i="44"/>
  <c r="AK105" i="44"/>
  <c r="AB306" i="13"/>
  <c r="AB352" i="13" s="1"/>
  <c r="AB355" i="13" s="1"/>
  <c r="AB253" i="13" l="1"/>
  <c r="AB252" i="13"/>
  <c r="AB235" i="13"/>
  <c r="AC232" i="13" s="1"/>
  <c r="AL117" i="9"/>
  <c r="AL36" i="41" s="1"/>
  <c r="AK110" i="44"/>
  <c r="AK111" i="44"/>
  <c r="AA32" i="24"/>
  <c r="AB254" i="13" l="1"/>
  <c r="AB260" i="13" s="1"/>
  <c r="AL34" i="16"/>
  <c r="AL20" i="22"/>
  <c r="AL38" i="41"/>
  <c r="AK84" i="44"/>
  <c r="AK76" i="42"/>
  <c r="AK90" i="42" s="1"/>
  <c r="AK95" i="44"/>
  <c r="AA36" i="24"/>
  <c r="AA50" i="24"/>
  <c r="AA52" i="24" s="1"/>
  <c r="AA65" i="24" s="1"/>
  <c r="AA67" i="24" s="1"/>
  <c r="AB256" i="13" l="1"/>
  <c r="AK34" i="22"/>
  <c r="AK47" i="37"/>
  <c r="AL58" i="13"/>
  <c r="AL93" i="13"/>
  <c r="AL94" i="13" s="1"/>
  <c r="AL97" i="13" s="1"/>
  <c r="AL33" i="13" s="1"/>
  <c r="AN99" i="41"/>
  <c r="AL57" i="41"/>
  <c r="AL59" i="41" s="1"/>
  <c r="AL61" i="41" s="1"/>
  <c r="AM32" i="41"/>
  <c r="AL31" i="37"/>
  <c r="AA56" i="46"/>
  <c r="AL64" i="41" l="1"/>
  <c r="AL40" i="44"/>
  <c r="AL42" i="16"/>
  <c r="AL57" i="16"/>
  <c r="AM45" i="13"/>
  <c r="AM56" i="41"/>
  <c r="AM153" i="40"/>
  <c r="AL332" i="13"/>
  <c r="AL335" i="13" s="1"/>
  <c r="AL22" i="16"/>
  <c r="AA71" i="46"/>
  <c r="AA57" i="46"/>
  <c r="AA60" i="46"/>
  <c r="AB281" i="13"/>
  <c r="AL41" i="44" l="1"/>
  <c r="AL42" i="44"/>
  <c r="AL44" i="44" s="1"/>
  <c r="AL28" i="44"/>
  <c r="AL68" i="41"/>
  <c r="AL21" i="22" s="1"/>
  <c r="AB286" i="13"/>
  <c r="AB354" i="13"/>
  <c r="AB357" i="13" s="1"/>
  <c r="AB363" i="13" s="1"/>
  <c r="AB367" i="13" s="1"/>
  <c r="AB371" i="13" s="1"/>
  <c r="AA61" i="46"/>
  <c r="AA65" i="46" s="1"/>
  <c r="AA68" i="46" s="1"/>
  <c r="AA70" i="46" s="1"/>
  <c r="AA73" i="46" s="1"/>
  <c r="AA70" i="37"/>
  <c r="AA73" i="24"/>
  <c r="AA71" i="37"/>
  <c r="AL45" i="44" l="1"/>
  <c r="AL89" i="44" s="1"/>
  <c r="AL60" i="44"/>
  <c r="AL54" i="44"/>
  <c r="AL31" i="22"/>
  <c r="AA74" i="37"/>
  <c r="AA75" i="46"/>
  <c r="AA77" i="46" s="1"/>
  <c r="AA74" i="24" l="1"/>
  <c r="AA75" i="24" s="1"/>
  <c r="AA81" i="24" s="1"/>
  <c r="AL47" i="44"/>
  <c r="AL48" i="44" s="1"/>
  <c r="AL40" i="37"/>
  <c r="AL22" i="42"/>
  <c r="AL103" i="44"/>
  <c r="AL79" i="44"/>
  <c r="AL80" i="44"/>
  <c r="AL104" i="44"/>
  <c r="AA76" i="37"/>
  <c r="AB319" i="13"/>
  <c r="AB63" i="46"/>
  <c r="AB45" i="42"/>
  <c r="AB48" i="42" s="1"/>
  <c r="AB57" i="42" s="1"/>
  <c r="AD58" i="42" s="1"/>
  <c r="AA79" i="24" l="1"/>
  <c r="AA59" i="37" s="1"/>
  <c r="AA60" i="37" s="1"/>
  <c r="AL78" i="44"/>
  <c r="AL105" i="44"/>
  <c r="AD86" i="42"/>
  <c r="AD33" i="44"/>
  <c r="AD64" i="44" s="1"/>
  <c r="AB96" i="46"/>
  <c r="AB122" i="46" s="1"/>
  <c r="AB105" i="46"/>
  <c r="AB109" i="46" s="1"/>
  <c r="AB320" i="13"/>
  <c r="AC316" i="13" s="1"/>
  <c r="AA82" i="24" l="1"/>
  <c r="AA37" i="24" s="1"/>
  <c r="AA30" i="16" s="1"/>
  <c r="AA33" i="16" s="1"/>
  <c r="AM117" i="9"/>
  <c r="AM36" i="41" s="1"/>
  <c r="AL111" i="44"/>
  <c r="AL110" i="44"/>
  <c r="AD41" i="37"/>
  <c r="AD33" i="22"/>
  <c r="AD66" i="44"/>
  <c r="AD81" i="44" s="1"/>
  <c r="AD92" i="44"/>
  <c r="AB44" i="37"/>
  <c r="AB48" i="37" s="1"/>
  <c r="AB50" i="37" s="1"/>
  <c r="AB89" i="42"/>
  <c r="AB124" i="46"/>
  <c r="AA38" i="24" l="1"/>
  <c r="AL84" i="44"/>
  <c r="AL95" i="44"/>
  <c r="AL76" i="42"/>
  <c r="AL90" i="42" s="1"/>
  <c r="AM20" i="22"/>
  <c r="AM34" i="16"/>
  <c r="AM38" i="41"/>
  <c r="AA49" i="16"/>
  <c r="AA53" i="16" s="1"/>
  <c r="AA35" i="16"/>
  <c r="AA38" i="16" s="1"/>
  <c r="AA41" i="16" s="1"/>
  <c r="AA43" i="16" s="1"/>
  <c r="AB36" i="22"/>
  <c r="AB39" i="22" s="1"/>
  <c r="AB91" i="42"/>
  <c r="AB90" i="46" s="1"/>
  <c r="AB98" i="46" s="1"/>
  <c r="AB52" i="37"/>
  <c r="AD30" i="13"/>
  <c r="AD35" i="22"/>
  <c r="AC44" i="24" l="1" a="1"/>
  <c r="AC44" i="24" s="1"/>
  <c r="AC29" i="24" s="1"/>
  <c r="AB21" i="24"/>
  <c r="AB22" i="24" s="1"/>
  <c r="AB28" i="24" s="1"/>
  <c r="AO99" i="41"/>
  <c r="AM57" i="41"/>
  <c r="AM59" i="41" s="1"/>
  <c r="AM61" i="41" s="1"/>
  <c r="AM93" i="13"/>
  <c r="AM94" i="13" s="1"/>
  <c r="AM97" i="13" s="1"/>
  <c r="AM33" i="13" s="1"/>
  <c r="AN32" i="41"/>
  <c r="AM58" i="13"/>
  <c r="AM31" i="37"/>
  <c r="AL47" i="37"/>
  <c r="AL34" i="22"/>
  <c r="AA22" i="37"/>
  <c r="AA58" i="16"/>
  <c r="AA23" i="37" s="1"/>
  <c r="AB54" i="37"/>
  <c r="AC53" i="37" l="1"/>
  <c r="AC230" i="13"/>
  <c r="AC233" i="13" s="1"/>
  <c r="AC234" i="13" s="1"/>
  <c r="AC271" i="13" s="1"/>
  <c r="AC307" i="13" s="1"/>
  <c r="AC97" i="46"/>
  <c r="AB62" i="37"/>
  <c r="AM42" i="16"/>
  <c r="AM57" i="16"/>
  <c r="AM332" i="13"/>
  <c r="AM335" i="13" s="1"/>
  <c r="AM22" i="16"/>
  <c r="AM40" i="44"/>
  <c r="AM64" i="41"/>
  <c r="AN45" i="13"/>
  <c r="AN153" i="40"/>
  <c r="AN56" i="41"/>
  <c r="AA30" i="37"/>
  <c r="AC270" i="13" l="1"/>
  <c r="AC306" i="13" s="1"/>
  <c r="AC352" i="13" s="1"/>
  <c r="AC355" i="13" s="1"/>
  <c r="AM68" i="41"/>
  <c r="AM21" i="22" s="1"/>
  <c r="AM28" i="44"/>
  <c r="AM41" i="44"/>
  <c r="AM42" i="44"/>
  <c r="AM44" i="44" s="1"/>
  <c r="AC235" i="13"/>
  <c r="AD232" i="13" s="1"/>
  <c r="AC253" i="13" l="1"/>
  <c r="AC252" i="13"/>
  <c r="AB32" i="24"/>
  <c r="AB36" i="24" s="1"/>
  <c r="AM60" i="44"/>
  <c r="AM54" i="44"/>
  <c r="AM45" i="44"/>
  <c r="AM31" i="22"/>
  <c r="AC254" i="13" l="1"/>
  <c r="AC256" i="13" s="1"/>
  <c r="AB50" i="24"/>
  <c r="AB52" i="24" s="1"/>
  <c r="AB65" i="24" s="1"/>
  <c r="AB67" i="24" s="1"/>
  <c r="AB56" i="46" s="1"/>
  <c r="AM22" i="42"/>
  <c r="AM40" i="37"/>
  <c r="AM89" i="44"/>
  <c r="AM47" i="44"/>
  <c r="AM79" i="44"/>
  <c r="AM103" i="44"/>
  <c r="AM80" i="44"/>
  <c r="AM104" i="44"/>
  <c r="AC260" i="13" l="1"/>
  <c r="AM105" i="44"/>
  <c r="AM111" i="44" s="1"/>
  <c r="AM48" i="44"/>
  <c r="AM78" i="44"/>
  <c r="AB57" i="46"/>
  <c r="AB60" i="46"/>
  <c r="AB71" i="46"/>
  <c r="AM110" i="44" l="1"/>
  <c r="AM95" i="44" s="1"/>
  <c r="AN117" i="9"/>
  <c r="AN36" i="41" s="1"/>
  <c r="AB71" i="37"/>
  <c r="AB73" i="24"/>
  <c r="AB70" i="37"/>
  <c r="AB61" i="46"/>
  <c r="AB65" i="46" s="1"/>
  <c r="AB68" i="46" s="1"/>
  <c r="AB70" i="46" s="1"/>
  <c r="AB73" i="46" s="1"/>
  <c r="AC281" i="13"/>
  <c r="AM84" i="44" l="1"/>
  <c r="AM76" i="42"/>
  <c r="AM90" i="42" s="1"/>
  <c r="AM47" i="37" s="1"/>
  <c r="AN34" i="16"/>
  <c r="AN20" i="22"/>
  <c r="AN38" i="41"/>
  <c r="AC354" i="13"/>
  <c r="AC357" i="13" s="1"/>
  <c r="AC363" i="13" s="1"/>
  <c r="AC367" i="13" s="1"/>
  <c r="AC371" i="13" s="1"/>
  <c r="AC286" i="13"/>
  <c r="AB74" i="37"/>
  <c r="AB75" i="46"/>
  <c r="AB77" i="46" s="1"/>
  <c r="AB74" i="24" l="1"/>
  <c r="AB75" i="24" s="1"/>
  <c r="AB81" i="24" s="1"/>
  <c r="AM34" i="22"/>
  <c r="AN93" i="13"/>
  <c r="AN94" i="13" s="1"/>
  <c r="AN97" i="13" s="1"/>
  <c r="AN33" i="13" s="1"/>
  <c r="AN57" i="41"/>
  <c r="AN59" i="41" s="1"/>
  <c r="AN61" i="41" s="1"/>
  <c r="AP99" i="41"/>
  <c r="AN58" i="13"/>
  <c r="AO32" i="41"/>
  <c r="AN31" i="37"/>
  <c r="AB76" i="37"/>
  <c r="AB79" i="24" l="1"/>
  <c r="AB59" i="37" s="1"/>
  <c r="AB60" i="37" s="1"/>
  <c r="AO56" i="41"/>
  <c r="AO45" i="13"/>
  <c r="AO153" i="40"/>
  <c r="AN22" i="16"/>
  <c r="AN332" i="13"/>
  <c r="AN335" i="13" s="1"/>
  <c r="AN40" i="44"/>
  <c r="AN64" i="41"/>
  <c r="AN57" i="16"/>
  <c r="AN42" i="16"/>
  <c r="AC45" i="42"/>
  <c r="AC48" i="42" s="1"/>
  <c r="AC57" i="42" s="1"/>
  <c r="AE58" i="42" s="1"/>
  <c r="AC63" i="46"/>
  <c r="AC319" i="13"/>
  <c r="AB82" i="24" l="1"/>
  <c r="AB37" i="24" s="1"/>
  <c r="AB38" i="24" s="1"/>
  <c r="AD44" i="24" s="1" a="1"/>
  <c r="AD44" i="24" s="1"/>
  <c r="AN28" i="44"/>
  <c r="AN68" i="41"/>
  <c r="AN21" i="22" s="1"/>
  <c r="AN41" i="44"/>
  <c r="AN42" i="44"/>
  <c r="AN44" i="44" s="1"/>
  <c r="AC105" i="46"/>
  <c r="AC109" i="46" s="1"/>
  <c r="AC96" i="46"/>
  <c r="AC122" i="46" s="1"/>
  <c r="AC320" i="13"/>
  <c r="AD316" i="13" s="1"/>
  <c r="AE33" i="44"/>
  <c r="AE64" i="44" s="1"/>
  <c r="AE86" i="42"/>
  <c r="AB30" i="16" l="1"/>
  <c r="AB33" i="16" s="1"/>
  <c r="AB49" i="16" s="1"/>
  <c r="AB53" i="16" s="1"/>
  <c r="AN60" i="44"/>
  <c r="AN54" i="44"/>
  <c r="AN31" i="22"/>
  <c r="AN45" i="44"/>
  <c r="AC124" i="46"/>
  <c r="AC44" i="37"/>
  <c r="AC48" i="37" s="1"/>
  <c r="AC50" i="37" s="1"/>
  <c r="AC89" i="42"/>
  <c r="AE41" i="37"/>
  <c r="AE33" i="22"/>
  <c r="AD97" i="46"/>
  <c r="AD29" i="24"/>
  <c r="AE66" i="44"/>
  <c r="AE81" i="44" s="1"/>
  <c r="AE92" i="44"/>
  <c r="AB35" i="16" l="1"/>
  <c r="AB38" i="16" s="1"/>
  <c r="AB41" i="16" s="1"/>
  <c r="AB43" i="16" s="1"/>
  <c r="AN89" i="44"/>
  <c r="AN47" i="44"/>
  <c r="AN22" i="42"/>
  <c r="AN40" i="37"/>
  <c r="AN79" i="44"/>
  <c r="AN103" i="44"/>
  <c r="AN104" i="44"/>
  <c r="AN80" i="44"/>
  <c r="AC52" i="37"/>
  <c r="AD53" i="37"/>
  <c r="AD230" i="13"/>
  <c r="AD233" i="13" s="1"/>
  <c r="AC36" i="22"/>
  <c r="AC39" i="22" s="1"/>
  <c r="AC91" i="42"/>
  <c r="AC90" i="46" s="1"/>
  <c r="AC98" i="46" s="1"/>
  <c r="AB22" i="37"/>
  <c r="AB58" i="16"/>
  <c r="AB23" i="37" s="1"/>
  <c r="AE30" i="13"/>
  <c r="AE35" i="22"/>
  <c r="AC21" i="24" l="1"/>
  <c r="AC22" i="24" s="1"/>
  <c r="AC28" i="24" s="1"/>
  <c r="AN105" i="44"/>
  <c r="AN111" i="44" s="1"/>
  <c r="AN78" i="44"/>
  <c r="AN48" i="44"/>
  <c r="AB30" i="37"/>
  <c r="AD234" i="13"/>
  <c r="AD271" i="13" s="1"/>
  <c r="AD307" i="13" s="1"/>
  <c r="AD270" i="13"/>
  <c r="AC54" i="37"/>
  <c r="AC62" i="37" l="1"/>
  <c r="AN110" i="44"/>
  <c r="AN95" i="44" s="1"/>
  <c r="AO117" i="9"/>
  <c r="AO36" i="41" s="1"/>
  <c r="AD306" i="13"/>
  <c r="AD352" i="13" s="1"/>
  <c r="AD355" i="13" s="1"/>
  <c r="AD253" i="13"/>
  <c r="AD252" i="13"/>
  <c r="AD235" i="13"/>
  <c r="AE232" i="13" s="1"/>
  <c r="AN76" i="42" l="1"/>
  <c r="AN90" i="42" s="1"/>
  <c r="AN34" i="22" s="1"/>
  <c r="AN84" i="44"/>
  <c r="AO20" i="22"/>
  <c r="AO34" i="16"/>
  <c r="AO38" i="41"/>
  <c r="AD254" i="13"/>
  <c r="AD260" i="13" s="1"/>
  <c r="AN47" i="37" l="1"/>
  <c r="AO31" i="37"/>
  <c r="AP32" i="41"/>
  <c r="AO57" i="41"/>
  <c r="AO59" i="41" s="1"/>
  <c r="AO61" i="41" s="1"/>
  <c r="AO93" i="13"/>
  <c r="AO94" i="13" s="1"/>
  <c r="AO97" i="13" s="1"/>
  <c r="AO33" i="13" s="1"/>
  <c r="AO58" i="13"/>
  <c r="AQ99" i="41"/>
  <c r="AD256" i="13"/>
  <c r="AC32" i="24"/>
  <c r="AO22" i="16" l="1"/>
  <c r="AO332" i="13"/>
  <c r="AO335" i="13" s="1"/>
  <c r="AO57" i="16"/>
  <c r="AO42" i="16"/>
  <c r="AO40" i="44"/>
  <c r="AO64" i="41"/>
  <c r="AP45" i="13"/>
  <c r="AP56" i="41"/>
  <c r="AP153" i="40"/>
  <c r="AC36" i="24"/>
  <c r="AC50" i="24"/>
  <c r="AC52" i="24" s="1"/>
  <c r="AC65" i="24" s="1"/>
  <c r="AC67" i="24" s="1"/>
  <c r="AO42" i="44" l="1"/>
  <c r="AO44" i="44" s="1"/>
  <c r="AO41" i="44"/>
  <c r="AO68" i="41"/>
  <c r="AO21" i="22" s="1"/>
  <c r="AO28" i="44"/>
  <c r="AC56" i="46"/>
  <c r="AO45" i="44" l="1"/>
  <c r="AO47" i="44" s="1"/>
  <c r="AO31" i="22"/>
  <c r="AO54" i="44"/>
  <c r="AO60" i="44"/>
  <c r="AC57" i="46"/>
  <c r="AC60" i="46"/>
  <c r="AC71" i="46"/>
  <c r="AO89" i="44" l="1"/>
  <c r="AO104" i="44"/>
  <c r="AO80" i="44"/>
  <c r="AO79" i="44"/>
  <c r="AO103" i="44"/>
  <c r="AO40" i="37"/>
  <c r="AO22" i="42"/>
  <c r="AO78" i="44"/>
  <c r="AO48" i="44"/>
  <c r="AC71" i="37"/>
  <c r="AC73" i="24"/>
  <c r="AC61" i="46"/>
  <c r="AC65" i="46" s="1"/>
  <c r="AC68" i="46" s="1"/>
  <c r="AC70" i="46" s="1"/>
  <c r="AC73" i="46" s="1"/>
  <c r="AC70" i="37"/>
  <c r="AD281" i="13"/>
  <c r="AO105" i="44" l="1"/>
  <c r="AO111" i="44" s="1"/>
  <c r="AD354" i="13"/>
  <c r="AD357" i="13" s="1"/>
  <c r="AD363" i="13" s="1"/>
  <c r="AD367" i="13" s="1"/>
  <c r="AD371" i="13" s="1"/>
  <c r="AD286" i="13"/>
  <c r="AC75" i="46"/>
  <c r="AC77" i="46" s="1"/>
  <c r="AC74" i="37"/>
  <c r="AC74" i="24" l="1"/>
  <c r="AC75" i="24" s="1"/>
  <c r="AC81" i="24" s="1"/>
  <c r="AO110" i="44"/>
  <c r="AO76" i="42" s="1"/>
  <c r="AO90" i="42" s="1"/>
  <c r="AP117" i="9"/>
  <c r="AP36" i="41" s="1"/>
  <c r="AC76" i="37"/>
  <c r="AC79" i="24" l="1"/>
  <c r="AC59" i="37" s="1"/>
  <c r="AC60" i="37" s="1"/>
  <c r="AO95" i="44"/>
  <c r="AO84" i="44"/>
  <c r="AP34" i="16"/>
  <c r="AP20" i="22"/>
  <c r="AP38" i="41"/>
  <c r="AO47" i="37"/>
  <c r="AO34" i="22"/>
  <c r="AD63" i="46"/>
  <c r="AD45" i="42"/>
  <c r="AD48" i="42" s="1"/>
  <c r="AD57" i="42" s="1"/>
  <c r="AF58" i="42" s="1"/>
  <c r="AD319" i="13"/>
  <c r="AC82" i="24" l="1"/>
  <c r="AC37" i="24" s="1"/>
  <c r="AC30" i="16" s="1"/>
  <c r="AC33" i="16" s="1"/>
  <c r="AP93" i="13"/>
  <c r="AP94" i="13" s="1"/>
  <c r="AP97" i="13" s="1"/>
  <c r="AP33" i="13" s="1"/>
  <c r="AP57" i="41"/>
  <c r="AP59" i="41" s="1"/>
  <c r="AP61" i="41" s="1"/>
  <c r="AR99" i="41"/>
  <c r="AP58" i="13"/>
  <c r="AQ32" i="41"/>
  <c r="AP31" i="37"/>
  <c r="AF33" i="44"/>
  <c r="AF64" i="44" s="1"/>
  <c r="AF86" i="42"/>
  <c r="AD320" i="13"/>
  <c r="AE316" i="13" s="1"/>
  <c r="AD105" i="46"/>
  <c r="AD109" i="46" s="1"/>
  <c r="AD96" i="46"/>
  <c r="AD122" i="46" s="1"/>
  <c r="AC38" i="24" l="1"/>
  <c r="AQ45" i="13"/>
  <c r="AQ153" i="40"/>
  <c r="AQ56" i="41"/>
  <c r="AP332" i="13"/>
  <c r="AP335" i="13" s="1"/>
  <c r="AP22" i="16"/>
  <c r="AP40" i="44"/>
  <c r="AP64" i="41"/>
  <c r="AP57" i="16"/>
  <c r="AP42" i="16"/>
  <c r="AF41" i="37"/>
  <c r="AF33" i="22"/>
  <c r="AF92" i="44"/>
  <c r="AF66" i="44"/>
  <c r="AF81" i="44" s="1"/>
  <c r="AD124" i="46"/>
  <c r="AD44" i="37"/>
  <c r="AD48" i="37" s="1"/>
  <c r="AD50" i="37" s="1"/>
  <c r="AD89" i="42"/>
  <c r="AC35" i="16"/>
  <c r="AC38" i="16" s="1"/>
  <c r="AC41" i="16" s="1"/>
  <c r="AC43" i="16" s="1"/>
  <c r="AC49" i="16"/>
  <c r="AC53" i="16" s="1"/>
  <c r="AE44" i="24" l="1" a="1"/>
  <c r="AE44" i="24" s="1"/>
  <c r="AE29" i="24" s="1"/>
  <c r="AP28" i="44"/>
  <c r="AP68" i="41"/>
  <c r="AP21" i="22" s="1"/>
  <c r="AP41" i="44"/>
  <c r="AP42" i="44"/>
  <c r="AP44" i="44" s="1"/>
  <c r="AD52" i="37"/>
  <c r="AC58" i="16"/>
  <c r="AC23" i="37" s="1"/>
  <c r="AC22" i="37"/>
  <c r="AD36" i="22"/>
  <c r="AD39" i="22" s="1"/>
  <c r="AD91" i="42"/>
  <c r="AD90" i="46" s="1"/>
  <c r="AD98" i="46" s="1"/>
  <c r="AF30" i="13"/>
  <c r="AF35" i="22"/>
  <c r="AE97" i="46" l="1"/>
  <c r="AE53" i="37"/>
  <c r="AE230" i="13"/>
  <c r="AE233" i="13" s="1"/>
  <c r="AE270" i="13" s="1"/>
  <c r="AE306" i="13" s="1"/>
  <c r="AE352" i="13" s="1"/>
  <c r="AE355" i="13" s="1"/>
  <c r="AD21" i="24"/>
  <c r="AD22" i="24" s="1"/>
  <c r="AD28" i="24" s="1"/>
  <c r="AP54" i="44"/>
  <c r="AP60" i="44"/>
  <c r="AP31" i="22"/>
  <c r="AP45" i="44"/>
  <c r="AD54" i="37"/>
  <c r="AC30" i="37"/>
  <c r="AE234" i="13" l="1"/>
  <c r="AE271" i="13" s="1"/>
  <c r="AE307" i="13" s="1"/>
  <c r="AD62" i="37"/>
  <c r="AP89" i="44"/>
  <c r="AP47" i="44"/>
  <c r="AP22" i="42"/>
  <c r="AP40" i="37"/>
  <c r="AP104" i="44"/>
  <c r="AP80" i="44"/>
  <c r="AP103" i="44"/>
  <c r="AP79" i="44"/>
  <c r="AE252" i="13" l="1"/>
  <c r="AE235" i="13"/>
  <c r="AF232" i="13" s="1"/>
  <c r="AE253" i="13"/>
  <c r="AP105" i="44"/>
  <c r="AP111" i="44" s="1"/>
  <c r="AP78" i="44"/>
  <c r="AP48" i="44"/>
  <c r="AE254" i="13" l="1"/>
  <c r="AE260" i="13" s="1"/>
  <c r="AP110" i="44"/>
  <c r="AP84" i="44" s="1"/>
  <c r="AQ117" i="9"/>
  <c r="AQ36" i="41" s="1"/>
  <c r="AD32" i="24"/>
  <c r="AE256" i="13" l="1"/>
  <c r="AP76" i="42"/>
  <c r="AP90" i="42" s="1"/>
  <c r="AP47" i="37" s="1"/>
  <c r="AP95" i="44"/>
  <c r="AQ38" i="41"/>
  <c r="AQ20" i="22"/>
  <c r="AQ34" i="16"/>
  <c r="AD36" i="24"/>
  <c r="AD50" i="24"/>
  <c r="AD52" i="24" s="1"/>
  <c r="AD65" i="24" s="1"/>
  <c r="AD67" i="24" s="1"/>
  <c r="AP34" i="22" l="1"/>
  <c r="AQ31" i="37"/>
  <c r="AR32" i="41"/>
  <c r="AQ58" i="13"/>
  <c r="AQ93" i="13"/>
  <c r="AQ94" i="13" s="1"/>
  <c r="AQ97" i="13" s="1"/>
  <c r="AQ33" i="13" s="1"/>
  <c r="AQ57" i="41"/>
  <c r="AQ59" i="41" s="1"/>
  <c r="AQ61" i="41" s="1"/>
  <c r="AS99" i="41"/>
  <c r="AD56" i="46"/>
  <c r="AQ40" i="44" l="1"/>
  <c r="AQ64" i="41"/>
  <c r="AR45" i="13"/>
  <c r="AR56" i="41"/>
  <c r="AR153" i="40"/>
  <c r="AQ57" i="16"/>
  <c r="AQ42" i="16"/>
  <c r="AQ22" i="16"/>
  <c r="AQ332" i="13"/>
  <c r="AQ335" i="13" s="1"/>
  <c r="AE281" i="13"/>
  <c r="AD60" i="46"/>
  <c r="AD57" i="46"/>
  <c r="AD71" i="46"/>
  <c r="AQ28" i="44" l="1"/>
  <c r="AQ68" i="41"/>
  <c r="AQ21" i="22" s="1"/>
  <c r="AQ41" i="44"/>
  <c r="AQ42" i="44"/>
  <c r="AQ44" i="44" s="1"/>
  <c r="AD71" i="37"/>
  <c r="AD73" i="24"/>
  <c r="AE354" i="13"/>
  <c r="AE357" i="13" s="1"/>
  <c r="AE363" i="13" s="1"/>
  <c r="AE367" i="13" s="1"/>
  <c r="AE371" i="13" s="1"/>
  <c r="AE286" i="13"/>
  <c r="AD70" i="37"/>
  <c r="AD61" i="46"/>
  <c r="AD65" i="46" s="1"/>
  <c r="AD68" i="46" s="1"/>
  <c r="AD70" i="46" s="1"/>
  <c r="AD73" i="46" s="1"/>
  <c r="AQ45" i="44" l="1"/>
  <c r="AQ31" i="22"/>
  <c r="AQ54" i="44"/>
  <c r="AQ60" i="44"/>
  <c r="AD74" i="37"/>
  <c r="AD75" i="46"/>
  <c r="AD77" i="46" s="1"/>
  <c r="AD74" i="24" l="1"/>
  <c r="AD75" i="24" s="1"/>
  <c r="AD81" i="24" s="1"/>
  <c r="AQ103" i="44"/>
  <c r="AQ79" i="44"/>
  <c r="AQ40" i="37"/>
  <c r="AQ22" i="42"/>
  <c r="AQ80" i="44"/>
  <c r="AQ104" i="44"/>
  <c r="AQ47" i="44"/>
  <c r="AQ89" i="44"/>
  <c r="AE319" i="13"/>
  <c r="AE45" i="42"/>
  <c r="AE48" i="42" s="1"/>
  <c r="AE57" i="42" s="1"/>
  <c r="AG58" i="42" s="1"/>
  <c r="AE63" i="46"/>
  <c r="AD76" i="37"/>
  <c r="AD79" i="24" l="1"/>
  <c r="AD59" i="37" s="1"/>
  <c r="AD60" i="37" s="1"/>
  <c r="AQ78" i="44"/>
  <c r="AQ48" i="44"/>
  <c r="AQ105" i="44"/>
  <c r="AE320" i="13"/>
  <c r="AF316" i="13" s="1"/>
  <c r="AG86" i="42"/>
  <c r="AG33" i="44"/>
  <c r="AG64" i="44" s="1"/>
  <c r="AE105" i="46"/>
  <c r="AE109" i="46" s="1"/>
  <c r="AE96" i="46"/>
  <c r="AE122" i="46" s="1"/>
  <c r="AD82" i="24" l="1"/>
  <c r="AD37" i="24" s="1"/>
  <c r="AD38" i="24" s="1"/>
  <c r="AF44" i="24" s="1" a="1"/>
  <c r="AF44" i="24" s="1"/>
  <c r="AR117" i="9"/>
  <c r="AR36" i="41" s="1"/>
  <c r="AQ110" i="44"/>
  <c r="AQ111" i="44"/>
  <c r="AE124" i="46"/>
  <c r="AE89" i="42"/>
  <c r="AE44" i="37"/>
  <c r="AE48" i="37" s="1"/>
  <c r="AE50" i="37" s="1"/>
  <c r="AG66" i="44"/>
  <c r="AG81" i="44" s="1"/>
  <c r="AG92" i="44"/>
  <c r="AG33" i="22"/>
  <c r="AG41" i="37"/>
  <c r="AD30" i="16" l="1"/>
  <c r="AD33" i="16" s="1"/>
  <c r="AD35" i="16" s="1"/>
  <c r="AD38" i="16" s="1"/>
  <c r="AD41" i="16" s="1"/>
  <c r="AD43" i="16" s="1"/>
  <c r="AR34" i="16"/>
  <c r="AR20" i="22"/>
  <c r="AR38" i="41"/>
  <c r="AQ84" i="44"/>
  <c r="AQ76" i="42"/>
  <c r="AQ90" i="42" s="1"/>
  <c r="AQ95" i="44"/>
  <c r="AE52" i="37"/>
  <c r="AE36" i="22"/>
  <c r="AE39" i="22" s="1"/>
  <c r="AE91" i="42"/>
  <c r="AE90" i="46" s="1"/>
  <c r="AE98" i="46" s="1"/>
  <c r="AG30" i="13"/>
  <c r="AG35" i="22"/>
  <c r="AF29" i="24"/>
  <c r="AF97" i="46"/>
  <c r="AD49" i="16" l="1"/>
  <c r="AD53" i="16" s="1"/>
  <c r="AD58" i="16" s="1"/>
  <c r="AD23" i="37" s="1"/>
  <c r="AE21" i="24"/>
  <c r="AE22" i="24" s="1"/>
  <c r="AE28" i="24" s="1"/>
  <c r="AQ34" i="22"/>
  <c r="AQ47" i="37"/>
  <c r="AR93" i="13"/>
  <c r="AR94" i="13" s="1"/>
  <c r="AR97" i="13" s="1"/>
  <c r="AR33" i="13" s="1"/>
  <c r="AS32" i="41"/>
  <c r="AR57" i="41"/>
  <c r="AR59" i="41" s="1"/>
  <c r="AR61" i="41" s="1"/>
  <c r="AT99" i="41"/>
  <c r="AR58" i="13"/>
  <c r="AR31" i="37"/>
  <c r="AF53" i="37"/>
  <c r="AF230" i="13"/>
  <c r="AF233" i="13" s="1"/>
  <c r="AE54" i="37"/>
  <c r="AD22" i="37" l="1"/>
  <c r="AE62" i="37"/>
  <c r="AR332" i="13"/>
  <c r="AR335" i="13" s="1"/>
  <c r="AR22" i="16"/>
  <c r="AR64" i="41"/>
  <c r="AR40" i="44"/>
  <c r="AS153" i="40"/>
  <c r="AS45" i="13"/>
  <c r="AS56" i="41"/>
  <c r="AR42" i="16"/>
  <c r="AR57" i="16"/>
  <c r="AF270" i="13"/>
  <c r="AF234" i="13"/>
  <c r="AF271" i="13" s="1"/>
  <c r="AF307" i="13" s="1"/>
  <c r="AD30" i="37" l="1"/>
  <c r="AR41" i="44"/>
  <c r="AR42" i="44"/>
  <c r="AR44" i="44" s="1"/>
  <c r="AR68" i="41"/>
  <c r="AR21" i="22" s="1"/>
  <c r="AR28" i="44"/>
  <c r="AF235" i="13"/>
  <c r="AG232" i="13" s="1"/>
  <c r="AF306" i="13"/>
  <c r="AF352" i="13" s="1"/>
  <c r="AF355" i="13" s="1"/>
  <c r="AF253" i="13"/>
  <c r="AF252" i="13"/>
  <c r="AR45" i="44" l="1"/>
  <c r="AR31" i="22"/>
  <c r="AR60" i="44"/>
  <c r="AR54" i="44"/>
  <c r="AF254" i="13"/>
  <c r="AF256" i="13" s="1"/>
  <c r="AE32" i="24"/>
  <c r="AR103" i="44" l="1"/>
  <c r="AR79" i="44"/>
  <c r="AR80" i="44"/>
  <c r="AR104" i="44"/>
  <c r="AR40" i="37"/>
  <c r="AR22" i="42"/>
  <c r="AR47" i="44"/>
  <c r="AR89" i="44"/>
  <c r="AF260" i="13"/>
  <c r="AE50" i="24"/>
  <c r="AE52" i="24" s="1"/>
  <c r="AE65" i="24" s="1"/>
  <c r="AE67" i="24" s="1"/>
  <c r="AE36" i="24"/>
  <c r="AR48" i="44" l="1"/>
  <c r="AR78" i="44"/>
  <c r="AR105" i="44"/>
  <c r="AE56" i="46"/>
  <c r="AR111" i="44" l="1"/>
  <c r="AR110" i="44"/>
  <c r="AS117" i="9"/>
  <c r="AS36" i="41" s="1"/>
  <c r="AE60" i="46"/>
  <c r="AE57" i="46"/>
  <c r="AE71" i="46"/>
  <c r="AF281" i="13"/>
  <c r="AS20" i="22" l="1"/>
  <c r="AS34" i="16"/>
  <c r="AS38" i="41"/>
  <c r="AR95" i="44"/>
  <c r="AR76" i="42"/>
  <c r="AR90" i="42" s="1"/>
  <c r="AR84" i="44"/>
  <c r="AF354" i="13"/>
  <c r="AF357" i="13" s="1"/>
  <c r="AF363" i="13" s="1"/>
  <c r="AF367" i="13" s="1"/>
  <c r="AF371" i="13" s="1"/>
  <c r="AF286" i="13"/>
  <c r="AE73" i="24"/>
  <c r="AE71" i="37"/>
  <c r="AE61" i="46"/>
  <c r="AE65" i="46" s="1"/>
  <c r="AE68" i="46" s="1"/>
  <c r="AE70" i="46" s="1"/>
  <c r="AE73" i="46" s="1"/>
  <c r="AE70" i="37"/>
  <c r="AR34" i="22" l="1"/>
  <c r="AR47" i="37"/>
  <c r="AU99" i="41"/>
  <c r="AS93" i="13"/>
  <c r="AS94" i="13" s="1"/>
  <c r="AS97" i="13" s="1"/>
  <c r="AS33" i="13" s="1"/>
  <c r="AT32" i="41"/>
  <c r="AS57" i="41"/>
  <c r="AS59" i="41" s="1"/>
  <c r="AS61" i="41" s="1"/>
  <c r="AS58" i="13"/>
  <c r="AS31" i="37"/>
  <c r="AE75" i="46"/>
  <c r="AE77" i="46" s="1"/>
  <c r="AE74" i="37"/>
  <c r="AE74" i="24" l="1"/>
  <c r="AE75" i="24" s="1"/>
  <c r="AE81" i="24" s="1"/>
  <c r="AS332" i="13"/>
  <c r="AS335" i="13" s="1"/>
  <c r="AS22" i="16"/>
  <c r="AS64" i="41"/>
  <c r="AS40" i="44"/>
  <c r="AT56" i="41"/>
  <c r="AT45" i="13"/>
  <c r="AT153" i="40"/>
  <c r="AS42" i="16"/>
  <c r="AS57" i="16"/>
  <c r="AE76" i="37"/>
  <c r="AF45" i="42"/>
  <c r="AF48" i="42" s="1"/>
  <c r="AF57" i="42" s="1"/>
  <c r="AH58" i="42" s="1"/>
  <c r="AF63" i="46"/>
  <c r="AF319" i="13"/>
  <c r="AE79" i="24" l="1"/>
  <c r="AE59" i="37" s="1"/>
  <c r="AE60" i="37" s="1"/>
  <c r="AS41" i="44"/>
  <c r="AS42" i="44"/>
  <c r="AS44" i="44" s="1"/>
  <c r="AS68" i="41"/>
  <c r="AS21" i="22" s="1"/>
  <c r="AS28" i="44"/>
  <c r="AF320" i="13"/>
  <c r="AG316" i="13" s="1"/>
  <c r="AH33" i="44"/>
  <c r="AH64" i="44" s="1"/>
  <c r="AH86" i="42"/>
  <c r="AF96" i="46"/>
  <c r="AF122" i="46" s="1"/>
  <c r="AF105" i="46"/>
  <c r="AF109" i="46" s="1"/>
  <c r="AE82" i="24" l="1"/>
  <c r="AE37" i="24" s="1"/>
  <c r="AE38" i="24" s="1"/>
  <c r="AG44" i="24" s="1" a="1"/>
  <c r="AG44" i="24" s="1"/>
  <c r="AS45" i="44"/>
  <c r="AS89" i="44" s="1"/>
  <c r="AS31" i="22"/>
  <c r="AS60" i="44"/>
  <c r="AS54" i="44"/>
  <c r="AF124" i="46"/>
  <c r="AH41" i="37"/>
  <c r="AH33" i="22"/>
  <c r="AH92" i="44"/>
  <c r="AH66" i="44"/>
  <c r="AH81" i="44" s="1"/>
  <c r="AF89" i="42"/>
  <c r="AF44" i="37"/>
  <c r="AF48" i="37" s="1"/>
  <c r="AF50" i="37" s="1"/>
  <c r="AE30" i="16" l="1"/>
  <c r="AE33" i="16" s="1"/>
  <c r="AE49" i="16" s="1"/>
  <c r="AE53" i="16" s="1"/>
  <c r="AS47" i="44"/>
  <c r="AS48" i="44" s="1"/>
  <c r="AS79" i="44"/>
  <c r="AS103" i="44"/>
  <c r="AS104" i="44"/>
  <c r="AS80" i="44"/>
  <c r="AS22" i="42"/>
  <c r="AS40" i="37"/>
  <c r="AH30" i="13"/>
  <c r="AH35" i="22"/>
  <c r="AG29" i="24"/>
  <c r="AG97" i="46"/>
  <c r="AF52" i="37"/>
  <c r="AF36" i="22"/>
  <c r="AF39" i="22" s="1"/>
  <c r="AF91" i="42"/>
  <c r="AF90" i="46" s="1"/>
  <c r="AF98" i="46" s="1"/>
  <c r="AE35" i="16" l="1"/>
  <c r="AE38" i="16" s="1"/>
  <c r="AE41" i="16" s="1"/>
  <c r="AE43" i="16" s="1"/>
  <c r="AF21" i="24"/>
  <c r="AF22" i="24" s="1"/>
  <c r="AF28" i="24" s="1"/>
  <c r="AS78" i="44"/>
  <c r="AT117" i="9"/>
  <c r="AT36" i="41" s="1"/>
  <c r="AS105" i="44"/>
  <c r="AE58" i="16"/>
  <c r="AE23" i="37" s="1"/>
  <c r="AE22" i="37"/>
  <c r="AF54" i="37"/>
  <c r="AG53" i="37"/>
  <c r="AG230" i="13"/>
  <c r="AG233" i="13" s="1"/>
  <c r="AF62" i="37" l="1"/>
  <c r="AT34" i="16"/>
  <c r="AT20" i="22"/>
  <c r="AT38" i="41"/>
  <c r="AS110" i="44"/>
  <c r="AS111" i="44"/>
  <c r="AE30" i="37"/>
  <c r="AG270" i="13"/>
  <c r="AG234" i="13"/>
  <c r="AG271" i="13" s="1"/>
  <c r="AG307" i="13" s="1"/>
  <c r="AV99" i="41" l="1"/>
  <c r="AT58" i="13"/>
  <c r="AT93" i="13"/>
  <c r="AT94" i="13" s="1"/>
  <c r="AT97" i="13" s="1"/>
  <c r="AT33" i="13" s="1"/>
  <c r="AU32" i="41"/>
  <c r="AT57" i="41"/>
  <c r="AT59" i="41" s="1"/>
  <c r="AT61" i="41" s="1"/>
  <c r="AT31" i="37"/>
  <c r="AS76" i="42"/>
  <c r="AS90" i="42" s="1"/>
  <c r="AS95" i="44"/>
  <c r="AS84" i="44"/>
  <c r="AG235" i="13"/>
  <c r="AH232" i="13" s="1"/>
  <c r="AG252" i="13"/>
  <c r="AG306" i="13"/>
  <c r="AG352" i="13" s="1"/>
  <c r="AG355" i="13" s="1"/>
  <c r="AG253" i="13"/>
  <c r="AF32" i="24"/>
  <c r="AS47" i="37" l="1"/>
  <c r="AS34" i="22"/>
  <c r="AT64" i="41"/>
  <c r="AT40" i="44"/>
  <c r="AU153" i="40"/>
  <c r="AU56" i="41"/>
  <c r="AU45" i="13"/>
  <c r="AT57" i="16"/>
  <c r="AT42" i="16"/>
  <c r="AT22" i="16"/>
  <c r="AT332" i="13"/>
  <c r="AT335" i="13" s="1"/>
  <c r="AG254" i="13"/>
  <c r="AG260" i="13" s="1"/>
  <c r="AF36" i="24"/>
  <c r="AF50" i="24"/>
  <c r="AF52" i="24" s="1"/>
  <c r="AF65" i="24" s="1"/>
  <c r="AF67" i="24" s="1"/>
  <c r="AT68" i="41" l="1"/>
  <c r="AT21" i="22" s="1"/>
  <c r="AT28" i="44"/>
  <c r="AT42" i="44"/>
  <c r="AT44" i="44" s="1"/>
  <c r="AT41" i="44"/>
  <c r="AG256" i="13"/>
  <c r="AF56" i="46"/>
  <c r="AT60" i="44" l="1"/>
  <c r="AT54" i="44"/>
  <c r="AT45" i="44"/>
  <c r="AT31" i="22"/>
  <c r="AF57" i="46"/>
  <c r="AF60" i="46"/>
  <c r="AF71" i="46"/>
  <c r="AT89" i="44" l="1"/>
  <c r="AT47" i="44"/>
  <c r="AT103" i="44"/>
  <c r="AT79" i="44"/>
  <c r="AT40" i="37"/>
  <c r="AT22" i="42"/>
  <c r="AT104" i="44"/>
  <c r="AT80" i="44"/>
  <c r="AG281" i="13"/>
  <c r="AF71" i="37"/>
  <c r="AF73" i="24"/>
  <c r="AF61" i="46"/>
  <c r="AF65" i="46" s="1"/>
  <c r="AF68" i="46" s="1"/>
  <c r="AF70" i="46" s="1"/>
  <c r="AF73" i="46" s="1"/>
  <c r="AF70" i="37"/>
  <c r="AT105" i="44" l="1"/>
  <c r="AT78" i="44"/>
  <c r="AT48" i="44"/>
  <c r="AG354" i="13"/>
  <c r="AG357" i="13" s="1"/>
  <c r="AG363" i="13" s="1"/>
  <c r="AG367" i="13" s="1"/>
  <c r="AG371" i="13" s="1"/>
  <c r="AG286" i="13"/>
  <c r="AF75" i="46"/>
  <c r="AF77" i="46" s="1"/>
  <c r="AF74" i="37"/>
  <c r="AF74" i="24" l="1"/>
  <c r="AF75" i="24" s="1"/>
  <c r="AF81" i="24" s="1"/>
  <c r="AU117" i="9"/>
  <c r="AU36" i="41" s="1"/>
  <c r="AT111" i="44"/>
  <c r="AT110" i="44"/>
  <c r="AF76" i="37"/>
  <c r="AF79" i="24" l="1"/>
  <c r="AF59" i="37" s="1"/>
  <c r="AF60" i="37" s="1"/>
  <c r="AT95" i="44"/>
  <c r="AT84" i="44"/>
  <c r="AT76" i="42"/>
  <c r="AT90" i="42" s="1"/>
  <c r="AU20" i="22"/>
  <c r="AU34" i="16"/>
  <c r="AU38" i="41"/>
  <c r="AG63" i="46"/>
  <c r="AG45" i="42"/>
  <c r="AG48" i="42" s="1"/>
  <c r="AG57" i="42" s="1"/>
  <c r="AI58" i="42" s="1"/>
  <c r="AG319" i="13"/>
  <c r="AF82" i="24" l="1"/>
  <c r="AF37" i="24" s="1"/>
  <c r="AF30" i="16" s="1"/>
  <c r="AF33" i="16" s="1"/>
  <c r="AU58" i="13"/>
  <c r="AU57" i="41"/>
  <c r="AU59" i="41" s="1"/>
  <c r="AU61" i="41" s="1"/>
  <c r="AV32" i="41"/>
  <c r="AU93" i="13"/>
  <c r="AU94" i="13" s="1"/>
  <c r="AU97" i="13" s="1"/>
  <c r="AU33" i="13" s="1"/>
  <c r="AW99" i="41"/>
  <c r="AU31" i="37"/>
  <c r="AT47" i="37"/>
  <c r="AT34" i="22"/>
  <c r="AI86" i="42"/>
  <c r="AI33" i="44"/>
  <c r="AI64" i="44" s="1"/>
  <c r="AG96" i="46"/>
  <c r="AG105" i="46"/>
  <c r="AG109" i="46" s="1"/>
  <c r="AG320" i="13"/>
  <c r="AH316" i="13" s="1"/>
  <c r="AF38" i="24" l="1"/>
  <c r="AU42" i="16"/>
  <c r="AU57" i="16"/>
  <c r="AV56" i="41"/>
  <c r="AV153" i="40"/>
  <c r="AV45" i="13"/>
  <c r="AU64" i="41"/>
  <c r="AU40" i="44"/>
  <c r="AU22" i="16"/>
  <c r="AU332" i="13"/>
  <c r="AU335" i="13" s="1"/>
  <c r="AI33" i="22"/>
  <c r="AI41" i="37"/>
  <c r="AG122" i="46"/>
  <c r="AF49" i="16"/>
  <c r="AF53" i="16" s="1"/>
  <c r="AF35" i="16"/>
  <c r="AF38" i="16" s="1"/>
  <c r="AF41" i="16" s="1"/>
  <c r="AF43" i="16" s="1"/>
  <c r="AI66" i="44"/>
  <c r="AI81" i="44" s="1"/>
  <c r="AI92" i="44"/>
  <c r="AG89" i="42"/>
  <c r="AG44" i="37"/>
  <c r="AG48" i="37" s="1"/>
  <c r="AG50" i="37" s="1"/>
  <c r="AH44" i="24" l="1" a="1"/>
  <c r="AH44" i="24" s="1"/>
  <c r="AH29" i="24" s="1"/>
  <c r="AU41" i="44"/>
  <c r="AU42" i="44"/>
  <c r="AU44" i="44" s="1"/>
  <c r="AU28" i="44"/>
  <c r="AU68" i="41"/>
  <c r="AU21" i="22" s="1"/>
  <c r="AI30" i="13"/>
  <c r="AI35" i="22"/>
  <c r="AG52" i="37"/>
  <c r="AF58" i="16"/>
  <c r="AF23" i="37" s="1"/>
  <c r="AF22" i="37"/>
  <c r="AG36" i="22"/>
  <c r="AG39" i="22" s="1"/>
  <c r="AG91" i="42"/>
  <c r="AG90" i="46" s="1"/>
  <c r="AG98" i="46" s="1"/>
  <c r="AG124" i="46"/>
  <c r="AH53" i="37" l="1"/>
  <c r="AH230" i="13"/>
  <c r="AH233" i="13" s="1"/>
  <c r="AH234" i="13" s="1"/>
  <c r="AH271" i="13" s="1"/>
  <c r="AH307" i="13" s="1"/>
  <c r="AH97" i="46"/>
  <c r="AG21" i="24"/>
  <c r="AG22" i="24" s="1"/>
  <c r="AG28" i="24" s="1"/>
  <c r="AU45" i="44"/>
  <c r="AU47" i="44" s="1"/>
  <c r="AU31" i="22"/>
  <c r="AU60" i="44"/>
  <c r="AU54" i="44"/>
  <c r="AF30" i="37"/>
  <c r="AG54" i="37"/>
  <c r="AH270" i="13" l="1"/>
  <c r="AH306" i="13" s="1"/>
  <c r="AH352" i="13" s="1"/>
  <c r="AH355" i="13" s="1"/>
  <c r="AG62" i="37"/>
  <c r="AU89" i="44"/>
  <c r="AU103" i="44"/>
  <c r="AU79" i="44"/>
  <c r="AU104" i="44"/>
  <c r="AU80" i="44"/>
  <c r="AU48" i="44"/>
  <c r="AU78" i="44"/>
  <c r="AU40" i="37"/>
  <c r="AU22" i="42"/>
  <c r="AH235" i="13"/>
  <c r="AI232" i="13" s="1"/>
  <c r="AH252" i="13" l="1"/>
  <c r="AH253" i="13"/>
  <c r="AU105" i="44"/>
  <c r="AH254" i="13" l="1"/>
  <c r="AH256" i="13" s="1"/>
  <c r="AU110" i="44"/>
  <c r="AU111" i="44"/>
  <c r="AV117" i="9"/>
  <c r="AV36" i="41" s="1"/>
  <c r="AG32" i="24"/>
  <c r="AH260" i="13" l="1"/>
  <c r="AV20" i="22"/>
  <c r="AV34" i="16"/>
  <c r="AV38" i="41"/>
  <c r="AU84" i="44"/>
  <c r="AU95" i="44"/>
  <c r="AU76" i="42"/>
  <c r="AU90" i="42" s="1"/>
  <c r="AG36" i="24"/>
  <c r="AG50" i="24"/>
  <c r="AG52" i="24" s="1"/>
  <c r="AG65" i="24" s="1"/>
  <c r="AG67" i="24" s="1"/>
  <c r="AU34" i="22" l="1"/>
  <c r="AU47" i="37"/>
  <c r="AV93" i="13"/>
  <c r="AV94" i="13" s="1"/>
  <c r="AV97" i="13" s="1"/>
  <c r="AV33" i="13" s="1"/>
  <c r="AV58" i="13"/>
  <c r="AV57" i="41"/>
  <c r="AV59" i="41" s="1"/>
  <c r="AV61" i="41" s="1"/>
  <c r="AX99" i="41"/>
  <c r="AW32" i="41"/>
  <c r="AV31" i="37"/>
  <c r="AG56" i="46"/>
  <c r="AW45" i="13" l="1"/>
  <c r="AW56" i="41"/>
  <c r="AW153" i="40"/>
  <c r="AV22" i="16"/>
  <c r="AV332" i="13"/>
  <c r="AV335" i="13" s="1"/>
  <c r="AV57" i="16"/>
  <c r="AV42" i="16"/>
  <c r="AV40" i="44"/>
  <c r="AV64" i="41"/>
  <c r="AG60" i="46"/>
  <c r="AG57" i="46"/>
  <c r="AG71" i="46"/>
  <c r="AV28" i="44" l="1"/>
  <c r="AV68" i="41"/>
  <c r="AV21" i="22" s="1"/>
  <c r="AV42" i="44"/>
  <c r="AV44" i="44" s="1"/>
  <c r="AV41" i="44"/>
  <c r="AG73" i="24"/>
  <c r="AG71" i="37"/>
  <c r="AG61" i="46"/>
  <c r="AG65" i="46" s="1"/>
  <c r="AG68" i="46" s="1"/>
  <c r="AG70" i="46" s="1"/>
  <c r="AG73" i="46" s="1"/>
  <c r="AG70" i="37"/>
  <c r="AV60" i="44" l="1"/>
  <c r="AV54" i="44"/>
  <c r="AV31" i="22"/>
  <c r="AV45" i="44"/>
  <c r="AH45" i="42"/>
  <c r="AH48" i="42" s="1"/>
  <c r="AH57" i="42" s="1"/>
  <c r="AJ58" i="42" s="1"/>
  <c r="AH63" i="46"/>
  <c r="AH319" i="13"/>
  <c r="AG75" i="46"/>
  <c r="AG77" i="46" s="1"/>
  <c r="AG74" i="37"/>
  <c r="AG74" i="24" l="1"/>
  <c r="AG75" i="24" s="1"/>
  <c r="AG81" i="24" s="1"/>
  <c r="AV89" i="44"/>
  <c r="AV47" i="44"/>
  <c r="AV40" i="37"/>
  <c r="AV22" i="42"/>
  <c r="AV104" i="44"/>
  <c r="AV80" i="44"/>
  <c r="AV103" i="44"/>
  <c r="AV79" i="44"/>
  <c r="AH320" i="13"/>
  <c r="AI316" i="13" s="1"/>
  <c r="AJ86" i="42"/>
  <c r="AJ33" i="44"/>
  <c r="AJ64" i="44" s="1"/>
  <c r="AH105" i="46"/>
  <c r="AH109" i="46" s="1"/>
  <c r="AH96" i="46"/>
  <c r="AH122" i="46" s="1"/>
  <c r="AG76" i="37"/>
  <c r="AG79" i="24" l="1"/>
  <c r="AG59" i="37" s="1"/>
  <c r="AG60" i="37" s="1"/>
  <c r="AV105" i="44"/>
  <c r="AV110" i="44" s="1"/>
  <c r="AV48" i="44"/>
  <c r="AV78" i="44"/>
  <c r="AH124" i="46"/>
  <c r="AH44" i="37"/>
  <c r="AH48" i="37" s="1"/>
  <c r="AH50" i="37" s="1"/>
  <c r="AH89" i="42"/>
  <c r="AJ92" i="44"/>
  <c r="AJ66" i="44"/>
  <c r="AJ81" i="44" s="1"/>
  <c r="AJ41" i="37"/>
  <c r="AJ33" i="22"/>
  <c r="AG82" i="24" l="1"/>
  <c r="AG37" i="24" s="1"/>
  <c r="AG38" i="24" s="1"/>
  <c r="AI44" i="24" s="1" a="1"/>
  <c r="AI44" i="24" s="1"/>
  <c r="AV111" i="44"/>
  <c r="AV76" i="42" s="1"/>
  <c r="AV90" i="42" s="1"/>
  <c r="AW117" i="9"/>
  <c r="AW36" i="41" s="1"/>
  <c r="AH36" i="22"/>
  <c r="AH39" i="22" s="1"/>
  <c r="AH91" i="42"/>
  <c r="AH90" i="46" s="1"/>
  <c r="AH98" i="46" s="1"/>
  <c r="AH52" i="37"/>
  <c r="AJ30" i="13"/>
  <c r="AJ35" i="22"/>
  <c r="AG30" i="16" l="1"/>
  <c r="AG33" i="16" s="1"/>
  <c r="AG49" i="16" s="1"/>
  <c r="AG53" i="16" s="1"/>
  <c r="AH21" i="24"/>
  <c r="AH22" i="24" s="1"/>
  <c r="AH28" i="24" s="1"/>
  <c r="AV95" i="44"/>
  <c r="AV84" i="44"/>
  <c r="AW34" i="16"/>
  <c r="AW20" i="22"/>
  <c r="AW38" i="41"/>
  <c r="AV47" i="37"/>
  <c r="AV34" i="22"/>
  <c r="AH54" i="37"/>
  <c r="AI29" i="24"/>
  <c r="AI97" i="46"/>
  <c r="AG35" i="16" l="1"/>
  <c r="AG38" i="16" s="1"/>
  <c r="AG41" i="16" s="1"/>
  <c r="AG43" i="16" s="1"/>
  <c r="AH62" i="37"/>
  <c r="AW58" i="13"/>
  <c r="AY99" i="41"/>
  <c r="AW57" i="41"/>
  <c r="AW59" i="41" s="1"/>
  <c r="AW61" i="41" s="1"/>
  <c r="AW93" i="13"/>
  <c r="AW94" i="13" s="1"/>
  <c r="AW97" i="13" s="1"/>
  <c r="AW33" i="13" s="1"/>
  <c r="AX32" i="41"/>
  <c r="AW31" i="37"/>
  <c r="AI53" i="37"/>
  <c r="AI230" i="13"/>
  <c r="AI233" i="13" s="1"/>
  <c r="AG58" i="16"/>
  <c r="AG23" i="37" s="1"/>
  <c r="AG22" i="37"/>
  <c r="AX45" i="13" l="1"/>
  <c r="AX153" i="40"/>
  <c r="AX56" i="41"/>
  <c r="AW42" i="16"/>
  <c r="AW57" i="16"/>
  <c r="AW40" i="44"/>
  <c r="AW64" i="41"/>
  <c r="AW22" i="16"/>
  <c r="AW332" i="13"/>
  <c r="AW335" i="13" s="1"/>
  <c r="AI270" i="13"/>
  <c r="AI234" i="13"/>
  <c r="AI271" i="13" s="1"/>
  <c r="AI307" i="13" s="1"/>
  <c r="AG30" i="37"/>
  <c r="AW41" i="44" l="1"/>
  <c r="AW42" i="44"/>
  <c r="AW44" i="44" s="1"/>
  <c r="AW28" i="44"/>
  <c r="AW68" i="41"/>
  <c r="AW21" i="22" s="1"/>
  <c r="AI235" i="13"/>
  <c r="AJ232" i="13" s="1"/>
  <c r="AH32" i="24"/>
  <c r="AI253" i="13"/>
  <c r="AI252" i="13"/>
  <c r="AI306" i="13"/>
  <c r="AI352" i="13" s="1"/>
  <c r="AI355" i="13" s="1"/>
  <c r="AW45" i="44" l="1"/>
  <c r="AW89" i="44" s="1"/>
  <c r="AW31" i="22"/>
  <c r="AW60" i="44"/>
  <c r="AW54" i="44"/>
  <c r="AH36" i="24"/>
  <c r="AH50" i="24"/>
  <c r="AH52" i="24" s="1"/>
  <c r="AH65" i="24" s="1"/>
  <c r="AH67" i="24" s="1"/>
  <c r="AI254" i="13"/>
  <c r="AI256" i="13" s="1"/>
  <c r="AW47" i="44" l="1"/>
  <c r="AW48" i="44" s="1"/>
  <c r="AW103" i="44"/>
  <c r="AW79" i="44"/>
  <c r="AW80" i="44"/>
  <c r="AW104" i="44"/>
  <c r="AW40" i="37"/>
  <c r="AW22" i="42"/>
  <c r="AH56" i="46"/>
  <c r="AI260" i="13"/>
  <c r="AW78" i="44" l="1"/>
  <c r="AW105" i="44"/>
  <c r="AH57" i="46"/>
  <c r="AH60" i="46"/>
  <c r="AH71" i="46"/>
  <c r="AW110" i="44" l="1"/>
  <c r="AW111" i="44"/>
  <c r="AX117" i="9"/>
  <c r="AX36" i="41" s="1"/>
  <c r="AH61" i="46"/>
  <c r="AH65" i="46" s="1"/>
  <c r="AH68" i="46" s="1"/>
  <c r="AH70" i="46" s="1"/>
  <c r="AH73" i="46" s="1"/>
  <c r="AH70" i="37"/>
  <c r="AI281" i="13"/>
  <c r="AH71" i="37"/>
  <c r="AH73" i="24"/>
  <c r="AX20" i="22" l="1"/>
  <c r="AX34" i="16"/>
  <c r="AX38" i="41"/>
  <c r="AW95" i="44"/>
  <c r="AW76" i="42"/>
  <c r="AW90" i="42" s="1"/>
  <c r="AW84" i="44"/>
  <c r="AI354" i="13"/>
  <c r="AI357" i="13" s="1"/>
  <c r="AI363" i="13" s="1"/>
  <c r="AI367" i="13" s="1"/>
  <c r="AI371" i="13" s="1"/>
  <c r="AI286" i="13"/>
  <c r="AH74" i="37"/>
  <c r="AH75" i="46"/>
  <c r="AH77" i="46" s="1"/>
  <c r="AH74" i="24" l="1"/>
  <c r="AH75" i="24" s="1"/>
  <c r="AH81" i="24" s="1"/>
  <c r="AX93" i="13"/>
  <c r="AX94" i="13" s="1"/>
  <c r="AX97" i="13" s="1"/>
  <c r="AX33" i="13" s="1"/>
  <c r="AY32" i="41"/>
  <c r="AX58" i="13"/>
  <c r="AZ99" i="41"/>
  <c r="AX57" i="41"/>
  <c r="AX59" i="41" s="1"/>
  <c r="AX61" i="41" s="1"/>
  <c r="AW47" i="37"/>
  <c r="AW34" i="22"/>
  <c r="AX31" i="37"/>
  <c r="AH76" i="37"/>
  <c r="AH79" i="24" l="1"/>
  <c r="AH59" i="37" s="1"/>
  <c r="AH60" i="37" s="1"/>
  <c r="AX64" i="41"/>
  <c r="AX40" i="44"/>
  <c r="AX22" i="16"/>
  <c r="AX332" i="13"/>
  <c r="AX335" i="13" s="1"/>
  <c r="AY45" i="13"/>
  <c r="AY153" i="40"/>
  <c r="AY56" i="41"/>
  <c r="AX42" i="16"/>
  <c r="AX57" i="16"/>
  <c r="AI319" i="13"/>
  <c r="AI63" i="46"/>
  <c r="AI45" i="42"/>
  <c r="AI48" i="42" s="1"/>
  <c r="AI57" i="42" s="1"/>
  <c r="AK58" i="42" s="1"/>
  <c r="AH82" i="24" l="1"/>
  <c r="AH37" i="24" s="1"/>
  <c r="AH38" i="24" s="1"/>
  <c r="AJ44" i="24" s="1" a="1"/>
  <c r="AJ44" i="24" s="1"/>
  <c r="AX42" i="44"/>
  <c r="AX44" i="44" s="1"/>
  <c r="AX41" i="44"/>
  <c r="AX28" i="44"/>
  <c r="AX68" i="41"/>
  <c r="AX21" i="22" s="1"/>
  <c r="AI320" i="13"/>
  <c r="AJ316" i="13" s="1"/>
  <c r="AK33" i="44"/>
  <c r="AK64" i="44" s="1"/>
  <c r="AK86" i="42"/>
  <c r="AI96" i="46"/>
  <c r="AI122" i="46" s="1"/>
  <c r="AI105" i="46"/>
  <c r="AI109" i="46" s="1"/>
  <c r="AH30" i="16" l="1"/>
  <c r="AH33" i="16" s="1"/>
  <c r="AH35" i="16" s="1"/>
  <c r="AH38" i="16" s="1"/>
  <c r="AH41" i="16" s="1"/>
  <c r="AH43" i="16" s="1"/>
  <c r="AX45" i="44"/>
  <c r="AX89" i="44" s="1"/>
  <c r="AX31" i="22"/>
  <c r="AX54" i="44"/>
  <c r="AX60" i="44"/>
  <c r="AK33" i="22"/>
  <c r="AK41" i="37"/>
  <c r="AI44" i="37"/>
  <c r="AI48" i="37" s="1"/>
  <c r="AI50" i="37" s="1"/>
  <c r="AI89" i="42"/>
  <c r="AK92" i="44"/>
  <c r="AK66" i="44"/>
  <c r="AK81" i="44" s="1"/>
  <c r="AI124" i="46"/>
  <c r="AJ97" i="46"/>
  <c r="AJ29" i="24"/>
  <c r="AH49" i="16" l="1"/>
  <c r="AH53" i="16" s="1"/>
  <c r="AH22" i="37" s="1"/>
  <c r="AX47" i="44"/>
  <c r="AX78" i="44" s="1"/>
  <c r="AX103" i="44"/>
  <c r="AX79" i="44"/>
  <c r="AX80" i="44"/>
  <c r="AX104" i="44"/>
  <c r="AX40" i="37"/>
  <c r="AX22" i="42"/>
  <c r="AI36" i="22"/>
  <c r="AI39" i="22" s="1"/>
  <c r="AI91" i="42"/>
  <c r="AI90" i="46" s="1"/>
  <c r="AI98" i="46" s="1"/>
  <c r="AK30" i="13"/>
  <c r="AK35" i="22"/>
  <c r="AI52" i="37"/>
  <c r="AJ53" i="37"/>
  <c r="AJ230" i="13"/>
  <c r="AJ233" i="13" s="1"/>
  <c r="AH58" i="16" l="1"/>
  <c r="AH23" i="37" s="1"/>
  <c r="AI21" i="24"/>
  <c r="AI22" i="24" s="1"/>
  <c r="AI28" i="24" s="1"/>
  <c r="AX48" i="44"/>
  <c r="AX105" i="44"/>
  <c r="AX111" i="44" s="1"/>
  <c r="AY117" i="9"/>
  <c r="AY36" i="41" s="1"/>
  <c r="AI54" i="37"/>
  <c r="AJ270" i="13"/>
  <c r="AJ234" i="13"/>
  <c r="AJ271" i="13" s="1"/>
  <c r="AJ307" i="13" s="1"/>
  <c r="AH30" i="37"/>
  <c r="AI62" i="37" l="1"/>
  <c r="AX110" i="44"/>
  <c r="AX76" i="42" s="1"/>
  <c r="AX90" i="42" s="1"/>
  <c r="AY34" i="16"/>
  <c r="AY20" i="22"/>
  <c r="AY38" i="41"/>
  <c r="AJ235" i="13"/>
  <c r="AK232" i="13" s="1"/>
  <c r="AJ306" i="13"/>
  <c r="AJ352" i="13" s="1"/>
  <c r="AJ355" i="13" s="1"/>
  <c r="AJ252" i="13"/>
  <c r="AJ253" i="13"/>
  <c r="AX84" i="44" l="1"/>
  <c r="AX95" i="44"/>
  <c r="AX34" i="22"/>
  <c r="AX47" i="37"/>
  <c r="BA99" i="41"/>
  <c r="AY93" i="13"/>
  <c r="AY94" i="13" s="1"/>
  <c r="AY97" i="13" s="1"/>
  <c r="AY33" i="13" s="1"/>
  <c r="AY57" i="41"/>
  <c r="AY59" i="41" s="1"/>
  <c r="AY61" i="41" s="1"/>
  <c r="AY58" i="13"/>
  <c r="AZ32" i="41"/>
  <c r="AY31" i="37"/>
  <c r="AJ254" i="13"/>
  <c r="AJ256" i="13" s="1"/>
  <c r="AZ56" i="41" l="1"/>
  <c r="AZ45" i="13"/>
  <c r="AZ153" i="40"/>
  <c r="AY332" i="13"/>
  <c r="AY335" i="13" s="1"/>
  <c r="AY22" i="16"/>
  <c r="AY64" i="41"/>
  <c r="AY40" i="44"/>
  <c r="AY57" i="16"/>
  <c r="AY42" i="16"/>
  <c r="AI32" i="24"/>
  <c r="AI50" i="24" s="1"/>
  <c r="AI52" i="24" s="1"/>
  <c r="AI65" i="24" s="1"/>
  <c r="AI67" i="24" s="1"/>
  <c r="AJ260" i="13"/>
  <c r="AY41" i="44" l="1"/>
  <c r="AY42" i="44"/>
  <c r="AY44" i="44" s="1"/>
  <c r="AY68" i="41"/>
  <c r="AY21" i="22" s="1"/>
  <c r="AY28" i="44"/>
  <c r="AI36" i="24"/>
  <c r="AI56" i="46"/>
  <c r="AY45" i="44" l="1"/>
  <c r="AY47" i="44" s="1"/>
  <c r="AY31" i="22"/>
  <c r="AY54" i="44"/>
  <c r="AY60" i="44"/>
  <c r="AI57" i="46"/>
  <c r="AI60" i="46"/>
  <c r="AI71" i="46"/>
  <c r="AY89" i="44" l="1"/>
  <c r="AY104" i="44"/>
  <c r="AY80" i="44"/>
  <c r="AY103" i="44"/>
  <c r="AY79" i="44"/>
  <c r="AY40" i="37"/>
  <c r="AY22" i="42"/>
  <c r="AY78" i="44"/>
  <c r="AY48" i="44"/>
  <c r="AI71" i="37"/>
  <c r="AI73" i="24"/>
  <c r="AI61" i="46"/>
  <c r="AI65" i="46" s="1"/>
  <c r="AI68" i="46" s="1"/>
  <c r="AI70" i="46" s="1"/>
  <c r="AI73" i="46" s="1"/>
  <c r="AI70" i="37"/>
  <c r="AY105" i="44" l="1"/>
  <c r="AY110" i="44" s="1"/>
  <c r="AJ281" i="13"/>
  <c r="AI74" i="37"/>
  <c r="AI75" i="46"/>
  <c r="AI77" i="46" s="1"/>
  <c r="AI74" i="24" l="1"/>
  <c r="AI75" i="24" s="1"/>
  <c r="AI81" i="24" s="1"/>
  <c r="AY111" i="44"/>
  <c r="AY84" i="44" s="1"/>
  <c r="AZ117" i="9"/>
  <c r="AZ36" i="41" s="1"/>
  <c r="AI76" i="37"/>
  <c r="AJ354" i="13"/>
  <c r="AJ357" i="13" s="1"/>
  <c r="AJ363" i="13" s="1"/>
  <c r="AJ367" i="13" s="1"/>
  <c r="AJ371" i="13" s="1"/>
  <c r="AJ286" i="13"/>
  <c r="AI79" i="24" l="1"/>
  <c r="AI59" i="37" s="1"/>
  <c r="AI60" i="37" s="1"/>
  <c r="AY76" i="42"/>
  <c r="AY90" i="42" s="1"/>
  <c r="AY47" i="37" s="1"/>
  <c r="AY95" i="44"/>
  <c r="AZ20" i="22"/>
  <c r="AZ34" i="16"/>
  <c r="AZ38" i="41"/>
  <c r="AI82" i="24" l="1"/>
  <c r="AI37" i="24" s="1"/>
  <c r="AI30" i="16" s="1"/>
  <c r="AI33" i="16" s="1"/>
  <c r="AY34" i="22"/>
  <c r="BA32" i="41"/>
  <c r="AZ57" i="41"/>
  <c r="AZ59" i="41" s="1"/>
  <c r="AZ61" i="41" s="1"/>
  <c r="AZ93" i="13"/>
  <c r="AZ94" i="13" s="1"/>
  <c r="AZ97" i="13" s="1"/>
  <c r="AZ33" i="13" s="1"/>
  <c r="BB99" i="41"/>
  <c r="AZ58" i="13"/>
  <c r="AZ31" i="37"/>
  <c r="AJ45" i="42"/>
  <c r="AJ48" i="42" s="1"/>
  <c r="AJ57" i="42" s="1"/>
  <c r="AL58" i="42" s="1"/>
  <c r="AJ63" i="46"/>
  <c r="AJ319" i="13"/>
  <c r="AI38" i="24" l="1"/>
  <c r="AZ332" i="13"/>
  <c r="AZ335" i="13" s="1"/>
  <c r="AZ22" i="16"/>
  <c r="AZ57" i="16"/>
  <c r="AZ42" i="16"/>
  <c r="AZ40" i="44"/>
  <c r="AZ64" i="41"/>
  <c r="BA45" i="13"/>
  <c r="BA153" i="40"/>
  <c r="BA56" i="41"/>
  <c r="AJ320" i="13"/>
  <c r="AK316" i="13" s="1"/>
  <c r="AJ105" i="46"/>
  <c r="AJ109" i="46" s="1"/>
  <c r="AJ96" i="46"/>
  <c r="AJ122" i="46" s="1"/>
  <c r="AL86" i="42"/>
  <c r="AL33" i="44"/>
  <c r="AL64" i="44" s="1"/>
  <c r="AI35" i="16"/>
  <c r="AI38" i="16" s="1"/>
  <c r="AI41" i="16" s="1"/>
  <c r="AI43" i="16" s="1"/>
  <c r="AI49" i="16"/>
  <c r="AI53" i="16" s="1"/>
  <c r="AK44" i="24" l="1" a="1"/>
  <c r="AK44" i="24" s="1"/>
  <c r="AK29" i="24" s="1"/>
  <c r="AZ28" i="44"/>
  <c r="AZ68" i="41"/>
  <c r="AZ21" i="22" s="1"/>
  <c r="AZ41" i="44"/>
  <c r="AZ42" i="44"/>
  <c r="AZ44" i="44" s="1"/>
  <c r="AJ124" i="46"/>
  <c r="AL66" i="44"/>
  <c r="AL81" i="44" s="1"/>
  <c r="AL92" i="44"/>
  <c r="AL33" i="22"/>
  <c r="AL41" i="37"/>
  <c r="AJ44" i="37"/>
  <c r="AJ48" i="37" s="1"/>
  <c r="AJ50" i="37" s="1"/>
  <c r="AJ89" i="42"/>
  <c r="AI58" i="16"/>
  <c r="AI23" i="37" s="1"/>
  <c r="AI22" i="37"/>
  <c r="AK230" i="13" l="1"/>
  <c r="AK233" i="13" s="1"/>
  <c r="AK270" i="13" s="1"/>
  <c r="AK306" i="13" s="1"/>
  <c r="AK352" i="13" s="1"/>
  <c r="AK355" i="13" s="1"/>
  <c r="AK53" i="37"/>
  <c r="AK97" i="46"/>
  <c r="AZ60" i="44"/>
  <c r="AZ54" i="44"/>
  <c r="AZ31" i="22"/>
  <c r="AZ45" i="44"/>
  <c r="AJ36" i="22"/>
  <c r="AJ39" i="22" s="1"/>
  <c r="AJ91" i="42"/>
  <c r="AJ90" i="46" s="1"/>
  <c r="AJ98" i="46" s="1"/>
  <c r="AJ52" i="37"/>
  <c r="AL30" i="13"/>
  <c r="AL35" i="22"/>
  <c r="AI30" i="37"/>
  <c r="AK234" i="13" l="1"/>
  <c r="AK271" i="13" s="1"/>
  <c r="AK307" i="13" s="1"/>
  <c r="AJ21" i="24"/>
  <c r="AJ22" i="24" s="1"/>
  <c r="AJ28" i="24" s="1"/>
  <c r="AZ89" i="44"/>
  <c r="AZ47" i="44"/>
  <c r="AZ22" i="42"/>
  <c r="AZ40" i="37"/>
  <c r="AZ103" i="44"/>
  <c r="AZ79" i="44"/>
  <c r="AZ80" i="44"/>
  <c r="AZ104" i="44"/>
  <c r="AJ54" i="37"/>
  <c r="AK253" i="13" l="1"/>
  <c r="AK252" i="13"/>
  <c r="AK235" i="13"/>
  <c r="AL232" i="13" s="1"/>
  <c r="AJ62" i="37"/>
  <c r="AZ105" i="44"/>
  <c r="AZ78" i="44"/>
  <c r="AZ48" i="44"/>
  <c r="AK254" i="13" l="1"/>
  <c r="AK256" i="13" s="1"/>
  <c r="BA117" i="9"/>
  <c r="BA36" i="41" s="1"/>
  <c r="AZ111" i="44"/>
  <c r="AZ110" i="44"/>
  <c r="AJ32" i="24"/>
  <c r="AK260" i="13" l="1"/>
  <c r="AZ95" i="44"/>
  <c r="AZ84" i="44"/>
  <c r="AZ76" i="42"/>
  <c r="AZ90" i="42" s="1"/>
  <c r="BA34" i="16"/>
  <c r="BA20" i="22"/>
  <c r="BA38" i="41"/>
  <c r="AJ36" i="24"/>
  <c r="AJ50" i="24"/>
  <c r="AJ52" i="24" s="1"/>
  <c r="AJ65" i="24" s="1"/>
  <c r="AJ67" i="24" s="1"/>
  <c r="BC99" i="41" l="1"/>
  <c r="BB32" i="41"/>
  <c r="BA93" i="13"/>
  <c r="BA94" i="13" s="1"/>
  <c r="BA97" i="13" s="1"/>
  <c r="BA33" i="13" s="1"/>
  <c r="BA58" i="13"/>
  <c r="BA57" i="41"/>
  <c r="BA59" i="41" s="1"/>
  <c r="BA61" i="41" s="1"/>
  <c r="AZ34" i="22"/>
  <c r="AZ47" i="37"/>
  <c r="BA31" i="37"/>
  <c r="AJ56" i="46"/>
  <c r="BA332" i="13" l="1"/>
  <c r="BA335" i="13" s="1"/>
  <c r="BA22" i="16"/>
  <c r="BA57" i="16"/>
  <c r="BA42" i="16"/>
  <c r="BA40" i="44"/>
  <c r="BA64" i="41"/>
  <c r="BB153" i="40"/>
  <c r="BB45" i="13"/>
  <c r="BB56" i="41"/>
  <c r="AJ60" i="46"/>
  <c r="AJ57" i="46"/>
  <c r="AJ71" i="46"/>
  <c r="BA28" i="44" l="1"/>
  <c r="BA68" i="41"/>
  <c r="BA21" i="22" s="1"/>
  <c r="BA41" i="44"/>
  <c r="BA42" i="44"/>
  <c r="BA44" i="44" s="1"/>
  <c r="AJ71" i="37"/>
  <c r="AJ73" i="24"/>
  <c r="AJ70" i="37"/>
  <c r="AJ61" i="46"/>
  <c r="AJ65" i="46" s="1"/>
  <c r="AJ68" i="46" s="1"/>
  <c r="AJ70" i="46" s="1"/>
  <c r="AJ73" i="46" s="1"/>
  <c r="AK281" i="13"/>
  <c r="BA45" i="44" l="1"/>
  <c r="BA47" i="44" s="1"/>
  <c r="BA54" i="44"/>
  <c r="BA60" i="44"/>
  <c r="BA31" i="22"/>
  <c r="AK354" i="13"/>
  <c r="AK357" i="13" s="1"/>
  <c r="AK363" i="13" s="1"/>
  <c r="AK367" i="13" s="1"/>
  <c r="AK371" i="13" s="1"/>
  <c r="AK286" i="13"/>
  <c r="AJ75" i="46"/>
  <c r="AJ77" i="46" s="1"/>
  <c r="AJ74" i="37"/>
  <c r="AJ74" i="24" l="1"/>
  <c r="AJ75" i="24" s="1"/>
  <c r="AJ81" i="24" s="1"/>
  <c r="BA89" i="44"/>
  <c r="BA40" i="37"/>
  <c r="BA22" i="42"/>
  <c r="BA78" i="44"/>
  <c r="BA48" i="44"/>
  <c r="BA80" i="44"/>
  <c r="BA104" i="44"/>
  <c r="BA79" i="44"/>
  <c r="BA103" i="44"/>
  <c r="AJ76" i="37"/>
  <c r="AJ79" i="24" l="1"/>
  <c r="AJ59" i="37" s="1"/>
  <c r="AJ60" i="37" s="1"/>
  <c r="BA105" i="44"/>
  <c r="BA111" i="44" s="1"/>
  <c r="AK319" i="13"/>
  <c r="AK63" i="46"/>
  <c r="AK45" i="42"/>
  <c r="AK48" i="42" s="1"/>
  <c r="AK57" i="42" s="1"/>
  <c r="AM58" i="42" s="1"/>
  <c r="AJ82" i="24" l="1"/>
  <c r="AJ37" i="24" s="1"/>
  <c r="AJ30" i="16" s="1"/>
  <c r="AJ33" i="16" s="1"/>
  <c r="BA110" i="44"/>
  <c r="BA76" i="42" s="1"/>
  <c r="BA90" i="42" s="1"/>
  <c r="BB117" i="9"/>
  <c r="BB36" i="41" s="1"/>
  <c r="AK320" i="13"/>
  <c r="AL316" i="13" s="1"/>
  <c r="AM86" i="42"/>
  <c r="AM33" i="44"/>
  <c r="AM64" i="44" s="1"/>
  <c r="AK105" i="46"/>
  <c r="AK109" i="46" s="1"/>
  <c r="AK96" i="46"/>
  <c r="AJ38" i="24" l="1"/>
  <c r="BA84" i="44"/>
  <c r="BA95" i="44"/>
  <c r="BA47" i="37"/>
  <c r="BA34" i="22"/>
  <c r="BB20" i="22"/>
  <c r="BB34" i="16"/>
  <c r="BB38" i="41"/>
  <c r="AM41" i="37"/>
  <c r="AM33" i="22"/>
  <c r="AK122" i="46"/>
  <c r="AK44" i="37"/>
  <c r="AK48" i="37" s="1"/>
  <c r="AK50" i="37" s="1"/>
  <c r="AK89" i="42"/>
  <c r="AM92" i="44"/>
  <c r="AM66" i="44"/>
  <c r="AM81" i="44" s="1"/>
  <c r="AJ35" i="16"/>
  <c r="AJ38" i="16" s="1"/>
  <c r="AJ41" i="16" s="1"/>
  <c r="AJ43" i="16" s="1"/>
  <c r="AJ49" i="16"/>
  <c r="AJ53" i="16" s="1"/>
  <c r="AL44" i="24" l="1" a="1"/>
  <c r="AL44" i="24" s="1"/>
  <c r="AL29" i="24" s="1"/>
  <c r="AL230" i="13" s="1"/>
  <c r="AL233" i="13" s="1"/>
  <c r="AL270" i="13" s="1"/>
  <c r="BB58" i="13"/>
  <c r="BB93" i="13"/>
  <c r="BB94" i="13" s="1"/>
  <c r="BB97" i="13" s="1"/>
  <c r="BB33" i="13" s="1"/>
  <c r="BD99" i="41"/>
  <c r="BC32" i="41"/>
  <c r="BB57" i="41"/>
  <c r="BB59" i="41" s="1"/>
  <c r="BB61" i="41" s="1"/>
  <c r="BB31" i="37"/>
  <c r="AJ58" i="16"/>
  <c r="AJ23" i="37" s="1"/>
  <c r="AJ22" i="37"/>
  <c r="AM30" i="13"/>
  <c r="AM35" i="22"/>
  <c r="AK36" i="22"/>
  <c r="AK91" i="42"/>
  <c r="AK90" i="46" s="1"/>
  <c r="AK98" i="46" s="1"/>
  <c r="AK52" i="37"/>
  <c r="AK124" i="46"/>
  <c r="AL97" i="46" l="1"/>
  <c r="AL53" i="37"/>
  <c r="BB64" i="41"/>
  <c r="BB40" i="44"/>
  <c r="BC45" i="13"/>
  <c r="BC153" i="40"/>
  <c r="BC56" i="41"/>
  <c r="BB57" i="16"/>
  <c r="BB42" i="16"/>
  <c r="BB332" i="13"/>
  <c r="BB335" i="13" s="1"/>
  <c r="BB22" i="16"/>
  <c r="AJ30" i="37"/>
  <c r="AK39" i="22"/>
  <c r="AK54" i="37"/>
  <c r="AL306" i="13"/>
  <c r="AL352" i="13" s="1"/>
  <c r="AL355" i="13" s="1"/>
  <c r="AL234" i="13"/>
  <c r="AL271" i="13" s="1"/>
  <c r="BB41" i="44" l="1"/>
  <c r="BB42" i="44"/>
  <c r="BB44" i="44" s="1"/>
  <c r="BB68" i="41"/>
  <c r="BB21" i="22" s="1"/>
  <c r="BB28" i="44"/>
  <c r="AK21" i="24"/>
  <c r="AL307" i="13"/>
  <c r="AL252" i="13"/>
  <c r="AL235" i="13"/>
  <c r="AM232" i="13" s="1"/>
  <c r="AL253" i="13"/>
  <c r="BB45" i="44" l="1"/>
  <c r="BB60" i="44"/>
  <c r="BB54" i="44"/>
  <c r="BB31" i="22"/>
  <c r="AL254" i="13"/>
  <c r="AL256" i="13" s="1"/>
  <c r="AK22" i="24"/>
  <c r="AL260" i="13" l="1"/>
  <c r="BB40" i="37"/>
  <c r="BB22" i="42"/>
  <c r="BB79" i="44"/>
  <c r="BB103" i="44"/>
  <c r="BB80" i="44"/>
  <c r="BB104" i="44"/>
  <c r="BB89" i="44"/>
  <c r="BB47" i="44"/>
  <c r="AK28" i="24"/>
  <c r="AK32" i="24" s="1"/>
  <c r="AK62" i="37"/>
  <c r="BB105" i="44" l="1"/>
  <c r="BB110" i="44" s="1"/>
  <c r="BB78" i="44"/>
  <c r="BB48" i="44"/>
  <c r="AK36" i="24"/>
  <c r="AK50" i="24"/>
  <c r="AK52" i="24" s="1"/>
  <c r="AK65" i="24" s="1"/>
  <c r="AK67" i="24" s="1"/>
  <c r="BB111" i="44" l="1"/>
  <c r="BB76" i="42" s="1"/>
  <c r="BB90" i="42" s="1"/>
  <c r="BC117" i="9"/>
  <c r="BC36" i="41" s="1"/>
  <c r="AK56" i="46"/>
  <c r="BB84" i="44" l="1"/>
  <c r="BB95" i="44"/>
  <c r="BB34" i="22"/>
  <c r="BB47" i="37"/>
  <c r="BC34" i="16"/>
  <c r="BC20" i="22"/>
  <c r="BC38" i="41"/>
  <c r="AK57" i="46"/>
  <c r="AK71" i="46"/>
  <c r="AK60" i="46"/>
  <c r="BD32" i="41" l="1"/>
  <c r="BC57" i="41"/>
  <c r="BC59" i="41" s="1"/>
  <c r="BC61" i="41" s="1"/>
  <c r="BE99" i="41"/>
  <c r="BC58" i="13"/>
  <c r="BC93" i="13"/>
  <c r="BC94" i="13" s="1"/>
  <c r="BC97" i="13" s="1"/>
  <c r="BC33" i="13" s="1"/>
  <c r="BC31" i="37"/>
  <c r="AK70" i="37"/>
  <c r="AK61" i="46"/>
  <c r="AK65" i="46" s="1"/>
  <c r="AK68" i="46" s="1"/>
  <c r="AK70" i="46" s="1"/>
  <c r="AK73" i="46" s="1"/>
  <c r="AK71" i="37"/>
  <c r="AK73" i="24"/>
  <c r="BC57" i="16" l="1"/>
  <c r="BC42" i="16"/>
  <c r="BC22" i="16"/>
  <c r="BC332" i="13"/>
  <c r="BC335" i="13" s="1"/>
  <c r="BC64" i="41"/>
  <c r="BC40" i="44"/>
  <c r="BD45" i="13"/>
  <c r="BD56" i="41"/>
  <c r="BD153" i="40"/>
  <c r="AK74" i="37"/>
  <c r="AK75" i="46"/>
  <c r="AK77" i="46" s="1"/>
  <c r="AK74" i="24" l="1"/>
  <c r="AK75" i="24" s="1"/>
  <c r="AK81" i="24" s="1"/>
  <c r="BC28" i="44"/>
  <c r="BC68" i="41"/>
  <c r="BC21" i="22" s="1"/>
  <c r="BC41" i="44"/>
  <c r="BC42" i="44"/>
  <c r="BC44" i="44" s="1"/>
  <c r="AK76" i="37"/>
  <c r="AL281" i="13"/>
  <c r="AK79" i="24" l="1"/>
  <c r="AK59" i="37" s="1"/>
  <c r="AK60" i="37" s="1"/>
  <c r="BC60" i="44"/>
  <c r="BC54" i="44"/>
  <c r="BC31" i="22"/>
  <c r="BC45" i="44"/>
  <c r="AL354" i="13"/>
  <c r="AL357" i="13" s="1"/>
  <c r="AL363" i="13" s="1"/>
  <c r="AL367" i="13" s="1"/>
  <c r="AL371" i="13" s="1"/>
  <c r="AL286" i="13"/>
  <c r="AK82" i="24" l="1"/>
  <c r="AK37" i="24" s="1"/>
  <c r="AK30" i="16" s="1"/>
  <c r="AK33" i="16" s="1"/>
  <c r="BC22" i="42"/>
  <c r="BC40" i="37"/>
  <c r="BC79" i="44"/>
  <c r="BC103" i="44"/>
  <c r="BC47" i="44"/>
  <c r="BC89" i="44"/>
  <c r="BC80" i="44"/>
  <c r="BC104" i="44"/>
  <c r="AK38" i="24" l="1"/>
  <c r="BC105" i="44"/>
  <c r="BC110" i="44" s="1"/>
  <c r="BC48" i="44"/>
  <c r="BC78" i="44"/>
  <c r="BD117" i="9"/>
  <c r="BD36" i="41" s="1"/>
  <c r="AL319" i="13"/>
  <c r="AL63" i="46"/>
  <c r="AL45" i="42"/>
  <c r="AL48" i="42" s="1"/>
  <c r="AL57" i="42" s="1"/>
  <c r="AN58" i="42" s="1"/>
  <c r="AK35" i="16"/>
  <c r="AK38" i="16" s="1"/>
  <c r="AK41" i="16" s="1"/>
  <c r="AK43" i="16" s="1"/>
  <c r="AK49" i="16"/>
  <c r="AK53" i="16" s="1"/>
  <c r="AM44" i="24" l="1" a="1"/>
  <c r="AM44" i="24" s="1"/>
  <c r="AM97" i="46" s="1"/>
  <c r="BC111" i="44"/>
  <c r="BC95" i="44" s="1"/>
  <c r="BD20" i="22"/>
  <c r="BD34" i="16"/>
  <c r="BD38" i="41"/>
  <c r="AK22" i="37"/>
  <c r="AK58" i="16"/>
  <c r="AK23" i="37" s="1"/>
  <c r="AN33" i="44"/>
  <c r="AN64" i="44" s="1"/>
  <c r="AN86" i="42"/>
  <c r="AL105" i="46"/>
  <c r="AL109" i="46" s="1"/>
  <c r="AL96" i="46"/>
  <c r="AL122" i="46" s="1"/>
  <c r="AL320" i="13"/>
  <c r="AM316" i="13" s="1"/>
  <c r="AM29" i="24" l="1"/>
  <c r="AM53" i="37" s="1"/>
  <c r="BC84" i="44"/>
  <c r="BC76" i="42"/>
  <c r="BC90" i="42" s="1"/>
  <c r="BC47" i="37" s="1"/>
  <c r="BD93" i="13"/>
  <c r="BD94" i="13" s="1"/>
  <c r="BD97" i="13" s="1"/>
  <c r="BD33" i="13" s="1"/>
  <c r="BD58" i="13"/>
  <c r="BD57" i="41"/>
  <c r="BD59" i="41" s="1"/>
  <c r="BD61" i="41" s="1"/>
  <c r="BF99" i="41"/>
  <c r="BE32" i="41"/>
  <c r="BD31" i="37"/>
  <c r="AL124" i="46"/>
  <c r="AN41" i="37"/>
  <c r="AN33" i="22"/>
  <c r="AL89" i="42"/>
  <c r="AL44" i="37"/>
  <c r="AL48" i="37" s="1"/>
  <c r="AL50" i="37" s="1"/>
  <c r="AN92" i="44"/>
  <c r="AN66" i="44"/>
  <c r="AN81" i="44" s="1"/>
  <c r="AK30" i="37"/>
  <c r="AM230" i="13" l="1"/>
  <c r="AM233" i="13" s="1"/>
  <c r="AM270" i="13" s="1"/>
  <c r="AM306" i="13" s="1"/>
  <c r="AM352" i="13" s="1"/>
  <c r="AM355" i="13" s="1"/>
  <c r="BC34" i="22"/>
  <c r="BD42" i="16"/>
  <c r="BD57" i="16"/>
  <c r="BE56" i="41"/>
  <c r="BE153" i="40"/>
  <c r="BE45" i="13"/>
  <c r="BD40" i="44"/>
  <c r="BD64" i="41"/>
  <c r="BD332" i="13"/>
  <c r="BD335" i="13" s="1"/>
  <c r="BD22" i="16"/>
  <c r="AL52" i="37"/>
  <c r="AL36" i="22"/>
  <c r="AL91" i="42"/>
  <c r="AL90" i="46" s="1"/>
  <c r="AL98" i="46" s="1"/>
  <c r="AN30" i="13"/>
  <c r="AN35" i="22"/>
  <c r="AM234" i="13" l="1"/>
  <c r="AM271" i="13" s="1"/>
  <c r="AM252" i="13" s="1"/>
  <c r="BD28" i="44"/>
  <c r="BD68" i="41"/>
  <c r="BD21" i="22" s="1"/>
  <c r="BD41" i="44"/>
  <c r="BD42" i="44"/>
  <c r="BD44" i="44" s="1"/>
  <c r="AL54" i="37"/>
  <c r="AL39" i="22"/>
  <c r="AM235" i="13" l="1"/>
  <c r="AN232" i="13" s="1"/>
  <c r="AM253" i="13"/>
  <c r="AM254" i="13" s="1"/>
  <c r="AM260" i="13" s="1"/>
  <c r="AM307" i="13"/>
  <c r="BD60" i="44"/>
  <c r="BD54" i="44"/>
  <c r="BD31" i="22"/>
  <c r="BD45" i="44"/>
  <c r="AL21" i="24"/>
  <c r="AM256" i="13" l="1"/>
  <c r="BD104" i="44"/>
  <c r="BD80" i="44"/>
  <c r="BD89" i="44"/>
  <c r="BD47" i="44"/>
  <c r="BD79" i="44"/>
  <c r="BD103" i="44"/>
  <c r="BD22" i="42"/>
  <c r="BD40" i="37"/>
  <c r="AL22" i="24"/>
  <c r="BD105" i="44" l="1"/>
  <c r="BD111" i="44" s="1"/>
  <c r="BD48" i="44"/>
  <c r="BD78" i="44"/>
  <c r="AL28" i="24"/>
  <c r="AL32" i="24" s="1"/>
  <c r="AL62" i="37"/>
  <c r="BD110" i="44" l="1"/>
  <c r="BD76" i="42" s="1"/>
  <c r="BD90" i="42" s="1"/>
  <c r="BE117" i="9"/>
  <c r="BE36" i="41" s="1"/>
  <c r="AL36" i="24"/>
  <c r="AL50" i="24"/>
  <c r="AL52" i="24" s="1"/>
  <c r="AL65" i="24" s="1"/>
  <c r="AL67" i="24" s="1"/>
  <c r="BD84" i="44" l="1"/>
  <c r="BD95" i="44"/>
  <c r="BE20" i="22"/>
  <c r="BE34" i="16"/>
  <c r="BE38" i="41"/>
  <c r="BD34" i="22"/>
  <c r="BD47" i="37"/>
  <c r="AL56" i="46"/>
  <c r="BG99" i="41" l="1"/>
  <c r="BE58" i="13"/>
  <c r="BF32" i="41"/>
  <c r="BE93" i="13"/>
  <c r="BE94" i="13" s="1"/>
  <c r="BE97" i="13" s="1"/>
  <c r="BE33" i="13" s="1"/>
  <c r="BE57" i="41"/>
  <c r="BE59" i="41" s="1"/>
  <c r="BE61" i="41" s="1"/>
  <c r="BE31" i="37"/>
  <c r="AL60" i="46"/>
  <c r="AL57" i="46"/>
  <c r="AL71" i="46"/>
  <c r="AM281" i="13"/>
  <c r="BF153" i="40" l="1"/>
  <c r="BF56" i="41"/>
  <c r="BF45" i="13"/>
  <c r="BE332" i="13"/>
  <c r="BE335" i="13" s="1"/>
  <c r="BE22" i="16"/>
  <c r="BE64" i="41"/>
  <c r="BE40" i="44"/>
  <c r="BE42" i="16"/>
  <c r="BE57" i="16"/>
  <c r="AM286" i="13"/>
  <c r="AM354" i="13"/>
  <c r="AM357" i="13" s="1"/>
  <c r="AM363" i="13" s="1"/>
  <c r="AM367" i="13" s="1"/>
  <c r="AM371" i="13" s="1"/>
  <c r="AL73" i="24"/>
  <c r="AL71" i="37"/>
  <c r="AL61" i="46"/>
  <c r="AL65" i="46" s="1"/>
  <c r="AL68" i="46" s="1"/>
  <c r="AL70" i="46" s="1"/>
  <c r="AL73" i="46" s="1"/>
  <c r="AL70" i="37"/>
  <c r="BE28" i="44" l="1"/>
  <c r="BE68" i="41"/>
  <c r="BE21" i="22" s="1"/>
  <c r="BE42" i="44"/>
  <c r="BE44" i="44" s="1"/>
  <c r="BE41" i="44"/>
  <c r="AL75" i="46"/>
  <c r="AL77" i="46" s="1"/>
  <c r="AL74" i="37"/>
  <c r="AL74" i="24" l="1"/>
  <c r="AL75" i="24" s="1"/>
  <c r="AL81" i="24" s="1"/>
  <c r="BE54" i="44"/>
  <c r="BE60" i="44"/>
  <c r="BE31" i="22"/>
  <c r="BE45" i="44"/>
  <c r="AL76" i="37"/>
  <c r="AM319" i="13"/>
  <c r="AM63" i="46"/>
  <c r="AM45" i="42"/>
  <c r="AM48" i="42" s="1"/>
  <c r="AM57" i="42" s="1"/>
  <c r="AO58" i="42" s="1"/>
  <c r="AL79" i="24" l="1"/>
  <c r="AL59" i="37" s="1"/>
  <c r="AL60" i="37" s="1"/>
  <c r="BE22" i="42"/>
  <c r="BE40" i="37"/>
  <c r="BE104" i="44"/>
  <c r="BE80" i="44"/>
  <c r="BE47" i="44"/>
  <c r="BE89" i="44"/>
  <c r="BE103" i="44"/>
  <c r="BE79" i="44"/>
  <c r="AM320" i="13"/>
  <c r="AN316" i="13" s="1"/>
  <c r="AM105" i="46"/>
  <c r="AM109" i="46" s="1"/>
  <c r="AM96" i="46"/>
  <c r="AM122" i="46" s="1"/>
  <c r="AO86" i="42"/>
  <c r="AO33" i="44"/>
  <c r="AO64" i="44" s="1"/>
  <c r="AL82" i="24" l="1"/>
  <c r="AL37" i="24" s="1"/>
  <c r="AL38" i="24" s="1"/>
  <c r="AN44" i="24" s="1" a="1"/>
  <c r="AN44" i="24" s="1"/>
  <c r="BE105" i="44"/>
  <c r="BE111" i="44" s="1"/>
  <c r="BE48" i="44"/>
  <c r="BE78" i="44"/>
  <c r="AO41" i="37"/>
  <c r="AO33" i="22"/>
  <c r="AM124" i="46"/>
  <c r="AM89" i="42"/>
  <c r="AM44" i="37"/>
  <c r="AM48" i="37" s="1"/>
  <c r="AM50" i="37" s="1"/>
  <c r="AO92" i="44"/>
  <c r="AO66" i="44"/>
  <c r="AO81" i="44" s="1"/>
  <c r="AL30" i="16" l="1"/>
  <c r="AL33" i="16" s="1"/>
  <c r="AL49" i="16" s="1"/>
  <c r="AL53" i="16" s="1"/>
  <c r="BE110" i="44"/>
  <c r="BE95" i="44" s="1"/>
  <c r="BF117" i="9"/>
  <c r="AM52" i="37"/>
  <c r="AM36" i="22"/>
  <c r="AM91" i="42"/>
  <c r="AM90" i="46" s="1"/>
  <c r="AM98" i="46" s="1"/>
  <c r="AN29" i="24"/>
  <c r="AN97" i="46"/>
  <c r="AO30" i="13"/>
  <c r="AO35" i="22"/>
  <c r="AL35" i="16" l="1"/>
  <c r="AL38" i="16" s="1"/>
  <c r="AL41" i="16" s="1"/>
  <c r="AL43" i="16" s="1"/>
  <c r="BE76" i="42"/>
  <c r="BE90" i="42" s="1"/>
  <c r="BE34" i="22" s="1"/>
  <c r="BE84" i="44"/>
  <c r="BF36" i="41"/>
  <c r="AM54" i="37"/>
  <c r="AM39" i="22"/>
  <c r="AL22" i="37"/>
  <c r="AL58" i="16"/>
  <c r="AL23" i="37" s="1"/>
  <c r="AN53" i="37"/>
  <c r="AN230" i="13"/>
  <c r="AN233" i="13" s="1"/>
  <c r="BE47" i="37" l="1"/>
  <c r="BF20" i="22"/>
  <c r="BF34" i="16"/>
  <c r="BF38" i="41"/>
  <c r="AL30" i="37"/>
  <c r="AN234" i="13"/>
  <c r="AN271" i="13" s="1"/>
  <c r="AN270" i="13"/>
  <c r="AM21" i="24"/>
  <c r="BF93" i="13" l="1"/>
  <c r="BF94" i="13" s="1"/>
  <c r="BF97" i="13" s="1"/>
  <c r="BF33" i="13" s="1"/>
  <c r="BF57" i="41"/>
  <c r="BF59" i="41" s="1"/>
  <c r="BF61" i="41" s="1"/>
  <c r="BF58" i="13"/>
  <c r="BH99" i="41"/>
  <c r="BG32" i="41"/>
  <c r="BF31" i="37"/>
  <c r="AN235" i="13"/>
  <c r="AO232" i="13" s="1"/>
  <c r="AN253" i="13"/>
  <c r="AN306" i="13"/>
  <c r="AN352" i="13" s="1"/>
  <c r="AN355" i="13" s="1"/>
  <c r="AN252" i="13"/>
  <c r="AN307" i="13"/>
  <c r="AM22" i="24"/>
  <c r="BG153" i="40" l="1"/>
  <c r="BG45" i="13"/>
  <c r="BG56" i="41"/>
  <c r="BF22" i="16"/>
  <c r="BF332" i="13"/>
  <c r="BF335" i="13" s="1"/>
  <c r="BF64" i="41"/>
  <c r="BF40" i="44"/>
  <c r="BF57" i="16"/>
  <c r="BF42" i="16"/>
  <c r="AM28" i="24"/>
  <c r="AM32" i="24" s="1"/>
  <c r="AM62" i="37"/>
  <c r="AN254" i="13"/>
  <c r="AN256" i="13" s="1"/>
  <c r="BF68" i="41" l="1"/>
  <c r="BF21" i="22" s="1"/>
  <c r="BF28" i="44"/>
  <c r="BF42" i="44"/>
  <c r="BF44" i="44" s="1"/>
  <c r="BF41" i="44"/>
  <c r="AN260" i="13"/>
  <c r="AM36" i="24"/>
  <c r="AM50" i="24"/>
  <c r="AM52" i="24" s="1"/>
  <c r="AM65" i="24" s="1"/>
  <c r="AM67" i="24" s="1"/>
  <c r="BF45" i="44" l="1"/>
  <c r="BF60" i="44"/>
  <c r="BF54" i="44"/>
  <c r="BF31" i="22"/>
  <c r="AM56" i="46"/>
  <c r="BF40" i="37" l="1"/>
  <c r="BF22" i="42"/>
  <c r="BF80" i="44"/>
  <c r="BF104" i="44"/>
  <c r="BF79" i="44"/>
  <c r="BF103" i="44"/>
  <c r="BF89" i="44"/>
  <c r="BF47" i="44"/>
  <c r="AM57" i="46"/>
  <c r="AM60" i="46"/>
  <c r="AM71" i="46"/>
  <c r="BF105" i="44" l="1"/>
  <c r="BF110" i="44" s="1"/>
  <c r="BF78" i="44"/>
  <c r="BF48" i="44"/>
  <c r="AM73" i="24"/>
  <c r="AM71" i="37"/>
  <c r="AM70" i="37"/>
  <c r="AM61" i="46"/>
  <c r="AM65" i="46" s="1"/>
  <c r="AM68" i="46" s="1"/>
  <c r="AM70" i="46" s="1"/>
  <c r="AM73" i="46" s="1"/>
  <c r="BF111" i="44" l="1"/>
  <c r="BF76" i="42" s="1"/>
  <c r="BF90" i="42" s="1"/>
  <c r="BG117" i="9"/>
  <c r="AM74" i="37"/>
  <c r="AM75" i="46"/>
  <c r="AM77" i="46" s="1"/>
  <c r="AM74" i="24" l="1"/>
  <c r="AM75" i="24" s="1"/>
  <c r="AM81" i="24" s="1"/>
  <c r="BF84" i="44"/>
  <c r="BF95" i="44"/>
  <c r="BF47" i="37"/>
  <c r="BF34" i="22"/>
  <c r="BG36" i="41"/>
  <c r="AM76" i="37"/>
  <c r="AN281" i="13"/>
  <c r="AM79" i="24" l="1"/>
  <c r="AM59" i="37" s="1"/>
  <c r="AM60" i="37" s="1"/>
  <c r="BG34" i="16"/>
  <c r="BG20" i="22"/>
  <c r="BG38" i="41"/>
  <c r="AN354" i="13"/>
  <c r="AN357" i="13" s="1"/>
  <c r="AN363" i="13" s="1"/>
  <c r="AN367" i="13" s="1"/>
  <c r="AN371" i="13" s="1"/>
  <c r="AN286" i="13"/>
  <c r="AM82" i="24" l="1"/>
  <c r="AM37" i="24" s="1"/>
  <c r="AM30" i="16" s="1"/>
  <c r="AM33" i="16" s="1"/>
  <c r="BI99" i="41"/>
  <c r="BG93" i="13"/>
  <c r="BG94" i="13" s="1"/>
  <c r="BG97" i="13" s="1"/>
  <c r="BG33" i="13" s="1"/>
  <c r="BG58" i="13"/>
  <c r="BG57" i="41"/>
  <c r="BG59" i="41" s="1"/>
  <c r="BG61" i="41" s="1"/>
  <c r="BH32" i="41"/>
  <c r="BG31" i="37"/>
  <c r="AM38" i="24" l="1"/>
  <c r="BG64" i="41"/>
  <c r="BG40" i="44"/>
  <c r="BH45" i="13"/>
  <c r="BH56" i="41"/>
  <c r="BH153" i="40"/>
  <c r="BG22" i="16"/>
  <c r="BG332" i="13"/>
  <c r="BG335" i="13" s="1"/>
  <c r="BG42" i="16"/>
  <c r="BG57" i="16"/>
  <c r="AM49" i="16"/>
  <c r="AM53" i="16" s="1"/>
  <c r="AM35" i="16"/>
  <c r="AM38" i="16" s="1"/>
  <c r="AM41" i="16" s="1"/>
  <c r="AM43" i="16" s="1"/>
  <c r="AN45" i="42"/>
  <c r="AN48" i="42" s="1"/>
  <c r="AN57" i="42" s="1"/>
  <c r="AP58" i="42" s="1"/>
  <c r="AN63" i="46"/>
  <c r="AN319" i="13"/>
  <c r="AO44" i="24" l="1" a="1"/>
  <c r="AO44" i="24" s="1"/>
  <c r="AO97" i="46" s="1"/>
  <c r="BG42" i="44"/>
  <c r="BG44" i="44" s="1"/>
  <c r="BG41" i="44"/>
  <c r="BG28" i="44"/>
  <c r="BG68" i="41"/>
  <c r="BG21" i="22" s="1"/>
  <c r="AN320" i="13"/>
  <c r="AO316" i="13" s="1"/>
  <c r="AN96" i="46"/>
  <c r="AN122" i="46" s="1"/>
  <c r="AN105" i="46"/>
  <c r="AN109" i="46" s="1"/>
  <c r="AP86" i="42"/>
  <c r="AP33" i="44"/>
  <c r="AP64" i="44" s="1"/>
  <c r="AM22" i="37"/>
  <c r="AM58" i="16"/>
  <c r="AM23" i="37" s="1"/>
  <c r="AO29" i="24" l="1"/>
  <c r="AO230" i="13" s="1"/>
  <c r="AO233" i="13" s="1"/>
  <c r="AO270" i="13" s="1"/>
  <c r="AO306" i="13" s="1"/>
  <c r="AO352" i="13" s="1"/>
  <c r="AO355" i="13" s="1"/>
  <c r="BG45" i="44"/>
  <c r="BG47" i="44" s="1"/>
  <c r="BG31" i="22"/>
  <c r="BG60" i="44"/>
  <c r="BG54" i="44"/>
  <c r="AM30" i="37"/>
  <c r="AP92" i="44"/>
  <c r="AP66" i="44"/>
  <c r="AP81" i="44" s="1"/>
  <c r="AP33" i="22"/>
  <c r="AP41" i="37"/>
  <c r="AN44" i="37"/>
  <c r="AN48" i="37" s="1"/>
  <c r="AN50" i="37" s="1"/>
  <c r="AN89" i="42"/>
  <c r="AN124" i="46"/>
  <c r="AO234" i="13" l="1"/>
  <c r="AO271" i="13" s="1"/>
  <c r="AO252" i="13" s="1"/>
  <c r="AO53" i="37"/>
  <c r="BG89" i="44"/>
  <c r="AP30" i="13"/>
  <c r="AP35" i="22"/>
  <c r="BG103" i="44"/>
  <c r="BG79" i="44"/>
  <c r="BG104" i="44"/>
  <c r="BG80" i="44"/>
  <c r="BG22" i="42"/>
  <c r="BG40" i="37"/>
  <c r="BG78" i="44"/>
  <c r="BG48" i="44"/>
  <c r="AN36" i="22"/>
  <c r="AN91" i="42"/>
  <c r="AN90" i="46" s="1"/>
  <c r="AN98" i="46" s="1"/>
  <c r="AN52" i="37"/>
  <c r="AO235" i="13" l="1"/>
  <c r="AP232" i="13" s="1"/>
  <c r="AO253" i="13"/>
  <c r="AO254" i="13" s="1"/>
  <c r="AO256" i="13" s="1"/>
  <c r="AO307" i="13"/>
  <c r="BG105" i="44"/>
  <c r="AN54" i="37"/>
  <c r="AN39" i="22"/>
  <c r="AO260" i="13" l="1"/>
  <c r="BG111" i="44"/>
  <c r="BG110" i="44"/>
  <c r="BH117" i="9"/>
  <c r="AN21" i="24"/>
  <c r="BH36" i="41" l="1"/>
  <c r="BG84" i="44"/>
  <c r="BG95" i="44"/>
  <c r="BG76" i="42"/>
  <c r="BG90" i="42" s="1"/>
  <c r="AN22" i="24"/>
  <c r="BG34" i="22" l="1"/>
  <c r="BG47" i="37"/>
  <c r="BH20" i="22"/>
  <c r="BH34" i="16"/>
  <c r="BH38" i="41"/>
  <c r="AN28" i="24"/>
  <c r="AN32" i="24" s="1"/>
  <c r="AN62" i="37"/>
  <c r="BH58" i="13" l="1"/>
  <c r="BH93" i="13"/>
  <c r="BH94" i="13" s="1"/>
  <c r="BH97" i="13" s="1"/>
  <c r="BH33" i="13" s="1"/>
  <c r="BJ99" i="41"/>
  <c r="BH57" i="41"/>
  <c r="BH59" i="41" s="1"/>
  <c r="BH61" i="41" s="1"/>
  <c r="BI32" i="41"/>
  <c r="BH31" i="37"/>
  <c r="AN36" i="24"/>
  <c r="AN50" i="24"/>
  <c r="AN52" i="24" s="1"/>
  <c r="AN65" i="24" s="1"/>
  <c r="AN67" i="24" s="1"/>
  <c r="BH40" i="44" l="1"/>
  <c r="BH64" i="41"/>
  <c r="BI45" i="13"/>
  <c r="BI153" i="40"/>
  <c r="BI56" i="41"/>
  <c r="BH42" i="16"/>
  <c r="BH57" i="16"/>
  <c r="BH332" i="13"/>
  <c r="BH335" i="13" s="1"/>
  <c r="BH22" i="16"/>
  <c r="AN56" i="46"/>
  <c r="BH68" i="41" l="1"/>
  <c r="BH21" i="22" s="1"/>
  <c r="BH28" i="44"/>
  <c r="BH41" i="44"/>
  <c r="BH42" i="44"/>
  <c r="BH44" i="44" s="1"/>
  <c r="AN57" i="46"/>
  <c r="AN60" i="46"/>
  <c r="AN71" i="46"/>
  <c r="AO281" i="13"/>
  <c r="BH60" i="44" l="1"/>
  <c r="BH54" i="44"/>
  <c r="BH45" i="44"/>
  <c r="BH31" i="22"/>
  <c r="AN71" i="37"/>
  <c r="AN73" i="24"/>
  <c r="AO286" i="13"/>
  <c r="AO354" i="13"/>
  <c r="AO357" i="13" s="1"/>
  <c r="AO363" i="13" s="1"/>
  <c r="AO367" i="13" s="1"/>
  <c r="AO371" i="13" s="1"/>
  <c r="AN70" i="37"/>
  <c r="AN61" i="46"/>
  <c r="AN65" i="46" s="1"/>
  <c r="AN68" i="46" s="1"/>
  <c r="AN70" i="46" s="1"/>
  <c r="AN73" i="46" s="1"/>
  <c r="BH89" i="44" l="1"/>
  <c r="BH47" i="44"/>
  <c r="BH103" i="44"/>
  <c r="BH79" i="44"/>
  <c r="BH22" i="42"/>
  <c r="BH40" i="37"/>
  <c r="BH104" i="44"/>
  <c r="BH80" i="44"/>
  <c r="AN74" i="37"/>
  <c r="AN75" i="46"/>
  <c r="AN77" i="46" s="1"/>
  <c r="AN74" i="24" l="1"/>
  <c r="AN75" i="24" s="1"/>
  <c r="AN81" i="24" s="1"/>
  <c r="BH105" i="44"/>
  <c r="BH78" i="44"/>
  <c r="BH48" i="44"/>
  <c r="BI117" i="9"/>
  <c r="AN76" i="37"/>
  <c r="AO319" i="13"/>
  <c r="AO63" i="46"/>
  <c r="AO45" i="42"/>
  <c r="AO48" i="42" s="1"/>
  <c r="AO57" i="42" s="1"/>
  <c r="AQ58" i="42" s="1"/>
  <c r="AN79" i="24" l="1"/>
  <c r="AN59" i="37" s="1"/>
  <c r="AN60" i="37" s="1"/>
  <c r="BI36" i="41"/>
  <c r="BH110" i="44"/>
  <c r="BH111" i="44"/>
  <c r="AQ33" i="44"/>
  <c r="AQ64" i="44" s="1"/>
  <c r="AQ86" i="42"/>
  <c r="AO105" i="46"/>
  <c r="AO109" i="46" s="1"/>
  <c r="AO96" i="46"/>
  <c r="AO122" i="46" s="1"/>
  <c r="AO320" i="13"/>
  <c r="AP316" i="13" s="1"/>
  <c r="AN82" i="24" l="1"/>
  <c r="AN37" i="24" s="1"/>
  <c r="AN38" i="24" s="1"/>
  <c r="AP44" i="24" s="1" a="1"/>
  <c r="AP44" i="24" s="1"/>
  <c r="BI20" i="22"/>
  <c r="BI34" i="16"/>
  <c r="BI38" i="41"/>
  <c r="BH95" i="44"/>
  <c r="BH84" i="44"/>
  <c r="BH76" i="42"/>
  <c r="BH90" i="42" s="1"/>
  <c r="AO124" i="46"/>
  <c r="AO89" i="42"/>
  <c r="AO44" i="37"/>
  <c r="AO48" i="37" s="1"/>
  <c r="AO50" i="37" s="1"/>
  <c r="AQ33" i="22"/>
  <c r="AQ41" i="37"/>
  <c r="AQ66" i="44"/>
  <c r="AQ81" i="44" s="1"/>
  <c r="AQ92" i="44"/>
  <c r="AN30" i="16" l="1"/>
  <c r="AN33" i="16" s="1"/>
  <c r="AN49" i="16" s="1"/>
  <c r="AN53" i="16" s="1"/>
  <c r="AQ30" i="13"/>
  <c r="AQ35" i="22"/>
  <c r="BH34" i="22"/>
  <c r="BH47" i="37"/>
  <c r="BI93" i="13"/>
  <c r="BI94" i="13" s="1"/>
  <c r="BI97" i="13" s="1"/>
  <c r="BI33" i="13" s="1"/>
  <c r="BK99" i="41"/>
  <c r="BI58" i="13"/>
  <c r="BI57" i="41"/>
  <c r="BI59" i="41" s="1"/>
  <c r="BI61" i="41" s="1"/>
  <c r="BJ32" i="41"/>
  <c r="BI31" i="37"/>
  <c r="AO36" i="22"/>
  <c r="AO91" i="42"/>
  <c r="AO90" i="46" s="1"/>
  <c r="AO98" i="46" s="1"/>
  <c r="AO52" i="37"/>
  <c r="AP97" i="46"/>
  <c r="AP29" i="24"/>
  <c r="AN35" i="16" l="1"/>
  <c r="AN38" i="16" s="1"/>
  <c r="AN41" i="16" s="1"/>
  <c r="AN43" i="16" s="1"/>
  <c r="BI22" i="16"/>
  <c r="BI332" i="13"/>
  <c r="BI335" i="13" s="1"/>
  <c r="BI40" i="44"/>
  <c r="BI64" i="41"/>
  <c r="BJ56" i="41"/>
  <c r="BJ45" i="13"/>
  <c r="BJ153" i="40"/>
  <c r="BI57" i="16"/>
  <c r="BI42" i="16"/>
  <c r="AP53" i="37"/>
  <c r="AP230" i="13"/>
  <c r="AP233" i="13" s="1"/>
  <c r="AO39" i="22"/>
  <c r="AO54" i="37"/>
  <c r="AN58" i="16"/>
  <c r="AN23" i="37" s="1"/>
  <c r="AN22" i="37"/>
  <c r="BI68" i="41" l="1"/>
  <c r="BI21" i="22" s="1"/>
  <c r="BI28" i="44"/>
  <c r="BI42" i="44"/>
  <c r="BI44" i="44" s="1"/>
  <c r="BI41" i="44"/>
  <c r="AN30" i="37"/>
  <c r="AO21" i="24"/>
  <c r="AP270" i="13"/>
  <c r="AP234" i="13"/>
  <c r="AP271" i="13" s="1"/>
  <c r="BI60" i="44" l="1"/>
  <c r="BI54" i="44"/>
  <c r="BI45" i="44"/>
  <c r="BI31" i="22"/>
  <c r="AP235" i="13"/>
  <c r="AQ232" i="13" s="1"/>
  <c r="AP252" i="13"/>
  <c r="AP253" i="13"/>
  <c r="AP306" i="13"/>
  <c r="AP352" i="13" s="1"/>
  <c r="AP355" i="13" s="1"/>
  <c r="AP307" i="13"/>
  <c r="AO22" i="24"/>
  <c r="BI89" i="44" l="1"/>
  <c r="BI47" i="44"/>
  <c r="BI79" i="44"/>
  <c r="BI103" i="44"/>
  <c r="BI22" i="42"/>
  <c r="BI40" i="37"/>
  <c r="BI104" i="44"/>
  <c r="BI80" i="44"/>
  <c r="AP254" i="13"/>
  <c r="AO28" i="24"/>
  <c r="AO32" i="24" s="1"/>
  <c r="AO62" i="37"/>
  <c r="BI105" i="44" l="1"/>
  <c r="BI111" i="44" s="1"/>
  <c r="BI48" i="44"/>
  <c r="BI78" i="44"/>
  <c r="AP260" i="13"/>
  <c r="AP256" i="13"/>
  <c r="AO36" i="24"/>
  <c r="AO50" i="24"/>
  <c r="AO52" i="24" s="1"/>
  <c r="AO65" i="24" s="1"/>
  <c r="AO67" i="24" s="1"/>
  <c r="BI110" i="44" l="1"/>
  <c r="BI95" i="44" s="1"/>
  <c r="BJ117" i="9"/>
  <c r="AO56" i="46"/>
  <c r="BI84" i="44" l="1"/>
  <c r="BI76" i="42"/>
  <c r="BI90" i="42" s="1"/>
  <c r="BI34" i="22" s="1"/>
  <c r="BJ36" i="41"/>
  <c r="AO60" i="46"/>
  <c r="AO71" i="46"/>
  <c r="AO57" i="46"/>
  <c r="BI47" i="37" l="1"/>
  <c r="BJ34" i="16"/>
  <c r="BJ20" i="22"/>
  <c r="BJ38" i="41"/>
  <c r="AO61" i="46"/>
  <c r="AO65" i="46" s="1"/>
  <c r="AO68" i="46" s="1"/>
  <c r="AO70" i="46" s="1"/>
  <c r="AO73" i="46" s="1"/>
  <c r="AO70" i="37"/>
  <c r="AO71" i="37"/>
  <c r="AO73" i="24"/>
  <c r="BJ93" i="13" l="1"/>
  <c r="BJ94" i="13" s="1"/>
  <c r="BJ97" i="13" s="1"/>
  <c r="BJ33" i="13" s="1"/>
  <c r="BL99" i="41"/>
  <c r="BJ58" i="13"/>
  <c r="BJ57" i="41"/>
  <c r="BJ59" i="41" s="1"/>
  <c r="BJ61" i="41" s="1"/>
  <c r="BK32" i="41"/>
  <c r="BJ31" i="37"/>
  <c r="AO74" i="37"/>
  <c r="AO75" i="46"/>
  <c r="AO77" i="46" s="1"/>
  <c r="AO74" i="24" l="1"/>
  <c r="AO75" i="24" s="1"/>
  <c r="AO81" i="24" s="1"/>
  <c r="BK45" i="13"/>
  <c r="BK153" i="40"/>
  <c r="BK56" i="41"/>
  <c r="BJ40" i="44"/>
  <c r="BJ64" i="41"/>
  <c r="BJ22" i="16"/>
  <c r="BJ332" i="13"/>
  <c r="BJ335" i="13" s="1"/>
  <c r="BJ42" i="16"/>
  <c r="BJ57" i="16"/>
  <c r="AP281" i="13"/>
  <c r="AO76" i="37"/>
  <c r="AO79" i="24" l="1"/>
  <c r="AO59" i="37" s="1"/>
  <c r="AO60" i="37" s="1"/>
  <c r="BJ68" i="41"/>
  <c r="BJ21" i="22" s="1"/>
  <c r="BJ28" i="44"/>
  <c r="BJ41" i="44"/>
  <c r="BJ42" i="44"/>
  <c r="BJ44" i="44" s="1"/>
  <c r="AP354" i="13"/>
  <c r="AP357" i="13" s="1"/>
  <c r="AP363" i="13" s="1"/>
  <c r="AP367" i="13" s="1"/>
  <c r="AP371" i="13" s="1"/>
  <c r="AP286" i="13"/>
  <c r="AO82" i="24" l="1"/>
  <c r="AO37" i="24" s="1"/>
  <c r="AO30" i="16" s="1"/>
  <c r="AO33" i="16" s="1"/>
  <c r="BJ60" i="44"/>
  <c r="BJ54" i="44"/>
  <c r="BJ45" i="44"/>
  <c r="BJ31" i="22"/>
  <c r="AO38" i="24" l="1"/>
  <c r="AP319" i="13"/>
  <c r="BJ79" i="44"/>
  <c r="BJ103" i="44"/>
  <c r="BJ89" i="44"/>
  <c r="BJ47" i="44"/>
  <c r="BJ40" i="37"/>
  <c r="BJ22" i="42"/>
  <c r="BJ104" i="44"/>
  <c r="BJ80" i="44"/>
  <c r="AP63" i="46"/>
  <c r="AP45" i="42"/>
  <c r="AP48" i="42" s="1"/>
  <c r="AP57" i="42" s="1"/>
  <c r="AR58" i="42" s="1"/>
  <c r="AO35" i="16"/>
  <c r="AO38" i="16" s="1"/>
  <c r="AO41" i="16" s="1"/>
  <c r="AO43" i="16" s="1"/>
  <c r="AO49" i="16"/>
  <c r="AO53" i="16" s="1"/>
  <c r="AQ44" i="24" l="1" a="1"/>
  <c r="AQ44" i="24" s="1"/>
  <c r="AQ97" i="46" s="1"/>
  <c r="AR86" i="42"/>
  <c r="AR33" i="44"/>
  <c r="AR64" i="44" s="1"/>
  <c r="BJ105" i="44"/>
  <c r="BJ78" i="44"/>
  <c r="BJ48" i="44"/>
  <c r="AP320" i="13"/>
  <c r="AQ316" i="13" s="1"/>
  <c r="AP105" i="46"/>
  <c r="AP109" i="46" s="1"/>
  <c r="AP96" i="46"/>
  <c r="AP122" i="46" s="1"/>
  <c r="AO58" i="16"/>
  <c r="AO23" i="37" s="1"/>
  <c r="AO22" i="37"/>
  <c r="AQ29" i="24" l="1"/>
  <c r="AQ53" i="37" s="1"/>
  <c r="BJ110" i="44"/>
  <c r="BJ111" i="44"/>
  <c r="AP89" i="42"/>
  <c r="AP44" i="37"/>
  <c r="AP48" i="37" s="1"/>
  <c r="AP50" i="37" s="1"/>
  <c r="AP124" i="46"/>
  <c r="BK117" i="9"/>
  <c r="BK36" i="41" s="1"/>
  <c r="AR92" i="44"/>
  <c r="AR66" i="44"/>
  <c r="AR81" i="44" s="1"/>
  <c r="AR41" i="37"/>
  <c r="AR33" i="22"/>
  <c r="AO30" i="37"/>
  <c r="AQ230" i="13" l="1"/>
  <c r="AQ233" i="13" s="1"/>
  <c r="AQ270" i="13" s="1"/>
  <c r="AQ306" i="13" s="1"/>
  <c r="AQ352" i="13" s="1"/>
  <c r="AQ355" i="13" s="1"/>
  <c r="BK34" i="16"/>
  <c r="BK20" i="22"/>
  <c r="BK38" i="41"/>
  <c r="AR30" i="13"/>
  <c r="AR35" i="22"/>
  <c r="AP36" i="22"/>
  <c r="AP91" i="42"/>
  <c r="AP90" i="46" s="1"/>
  <c r="AP98" i="46" s="1"/>
  <c r="AP52" i="37"/>
  <c r="BJ76" i="42"/>
  <c r="BJ90" i="42" s="1"/>
  <c r="BJ84" i="44"/>
  <c r="BJ95" i="44"/>
  <c r="AQ234" i="13" l="1"/>
  <c r="AQ271" i="13" s="1"/>
  <c r="AQ307" i="13" s="1"/>
  <c r="AP54" i="37"/>
  <c r="BJ47" i="37"/>
  <c r="BJ34" i="22"/>
  <c r="AP39" i="22"/>
  <c r="BK58" i="13"/>
  <c r="BK57" i="41"/>
  <c r="BK59" i="41" s="1"/>
  <c r="BK61" i="41" s="1"/>
  <c r="BM99" i="41"/>
  <c r="BL32" i="41"/>
  <c r="BK93" i="13"/>
  <c r="BK94" i="13" s="1"/>
  <c r="BK97" i="13" s="1"/>
  <c r="BK33" i="13" s="1"/>
  <c r="BK31" i="37"/>
  <c r="AQ235" i="13" l="1"/>
  <c r="AR232" i="13" s="1"/>
  <c r="AQ252" i="13"/>
  <c r="AQ253" i="13"/>
  <c r="BK64" i="41"/>
  <c r="BK40" i="44"/>
  <c r="BL56" i="41"/>
  <c r="BL153" i="40"/>
  <c r="BL45" i="13"/>
  <c r="BK42" i="16"/>
  <c r="BK57" i="16"/>
  <c r="BK22" i="16"/>
  <c r="BK332" i="13"/>
  <c r="BK335" i="13" s="1"/>
  <c r="AP21" i="24"/>
  <c r="AQ254" i="13" l="1"/>
  <c r="AQ256" i="13" s="1"/>
  <c r="AP22" i="24"/>
  <c r="BK42" i="44"/>
  <c r="BK44" i="44" s="1"/>
  <c r="BK41" i="44"/>
  <c r="BK28" i="44"/>
  <c r="BK68" i="41"/>
  <c r="BK21" i="22" s="1"/>
  <c r="AQ260" i="13" l="1"/>
  <c r="BK60" i="44"/>
  <c r="BK54" i="44"/>
  <c r="BK31" i="22"/>
  <c r="BK45" i="44"/>
  <c r="AP28" i="24"/>
  <c r="AP32" i="24" s="1"/>
  <c r="AP62" i="37"/>
  <c r="AP50" i="24" l="1"/>
  <c r="AP52" i="24" s="1"/>
  <c r="AP65" i="24" s="1"/>
  <c r="AP67" i="24" s="1"/>
  <c r="AP36" i="24"/>
  <c r="BK89" i="44"/>
  <c r="BK47" i="44"/>
  <c r="BK22" i="42"/>
  <c r="BK40" i="37"/>
  <c r="BK79" i="44"/>
  <c r="BK103" i="44"/>
  <c r="BK80" i="44"/>
  <c r="BK104" i="44"/>
  <c r="BK48" i="44" l="1"/>
  <c r="BK78" i="44"/>
  <c r="BK105" i="44"/>
  <c r="AP56" i="46"/>
  <c r="AP60" i="46" l="1"/>
  <c r="AP71" i="46"/>
  <c r="AP57" i="46"/>
  <c r="BK111" i="44"/>
  <c r="BK110" i="44"/>
  <c r="BL117" i="9"/>
  <c r="BL36" i="41" s="1"/>
  <c r="BL34" i="16" l="1"/>
  <c r="BL20" i="22"/>
  <c r="BL38" i="41"/>
  <c r="AQ281" i="13"/>
  <c r="AP70" i="37"/>
  <c r="AP61" i="46"/>
  <c r="AP65" i="46" s="1"/>
  <c r="AP68" i="46" s="1"/>
  <c r="AP70" i="46" s="1"/>
  <c r="AP73" i="46" s="1"/>
  <c r="BK95" i="44"/>
  <c r="BK84" i="44"/>
  <c r="BK76" i="42"/>
  <c r="BK90" i="42" s="1"/>
  <c r="AP71" i="37"/>
  <c r="AP73" i="24"/>
  <c r="AQ354" i="13" l="1"/>
  <c r="AQ357" i="13" s="1"/>
  <c r="AQ363" i="13" s="1"/>
  <c r="AQ367" i="13" s="1"/>
  <c r="AQ371" i="13" s="1"/>
  <c r="AQ286" i="13"/>
  <c r="AP75" i="46"/>
  <c r="AP77" i="46" s="1"/>
  <c r="AP74" i="37"/>
  <c r="BL57" i="41"/>
  <c r="BL59" i="41" s="1"/>
  <c r="BL61" i="41" s="1"/>
  <c r="BM32" i="41"/>
  <c r="BL58" i="13"/>
  <c r="BN99" i="41"/>
  <c r="BL93" i="13"/>
  <c r="BL94" i="13" s="1"/>
  <c r="BL97" i="13" s="1"/>
  <c r="BL33" i="13" s="1"/>
  <c r="BK34" i="22"/>
  <c r="BK47" i="37"/>
  <c r="BL31" i="37"/>
  <c r="AP74" i="24" l="1"/>
  <c r="AP75" i="24" s="1"/>
  <c r="AP81" i="24" s="1"/>
  <c r="AP76" i="37"/>
  <c r="BL332" i="13"/>
  <c r="BL335" i="13" s="1"/>
  <c r="BL22" i="16"/>
  <c r="BM56" i="41"/>
  <c r="BM153" i="40"/>
  <c r="BM45" i="13"/>
  <c r="BL40" i="44"/>
  <c r="BL64" i="41"/>
  <c r="BL57" i="16"/>
  <c r="BL42" i="16"/>
  <c r="AP79" i="24" l="1"/>
  <c r="AP59" i="37" s="1"/>
  <c r="AP60" i="37" s="1"/>
  <c r="AQ319" i="13"/>
  <c r="AQ63" i="46"/>
  <c r="AQ45" i="42"/>
  <c r="AQ48" i="42" s="1"/>
  <c r="AQ57" i="42" s="1"/>
  <c r="AS58" i="42" s="1"/>
  <c r="BL41" i="44"/>
  <c r="BL42" i="44"/>
  <c r="BL44" i="44" s="1"/>
  <c r="BL28" i="44"/>
  <c r="BL68" i="41"/>
  <c r="BL21" i="22" s="1"/>
  <c r="AP82" i="24" l="1"/>
  <c r="AP37" i="24" s="1"/>
  <c r="AP30" i="16" s="1"/>
  <c r="AP33" i="16" s="1"/>
  <c r="AQ320" i="13"/>
  <c r="AR316" i="13" s="1"/>
  <c r="BL45" i="44"/>
  <c r="BL47" i="44" s="1"/>
  <c r="AS86" i="42"/>
  <c r="AS33" i="44"/>
  <c r="AS64" i="44" s="1"/>
  <c r="BL31" i="22"/>
  <c r="BL60" i="44"/>
  <c r="BL54" i="44"/>
  <c r="AQ96" i="46"/>
  <c r="AQ122" i="46" s="1"/>
  <c r="AQ105" i="46"/>
  <c r="AQ109" i="46" s="1"/>
  <c r="AP38" i="24" l="1"/>
  <c r="BL89" i="44"/>
  <c r="AQ44" i="37"/>
  <c r="AQ48" i="37" s="1"/>
  <c r="AQ50" i="37" s="1"/>
  <c r="AQ89" i="42"/>
  <c r="BL79" i="44"/>
  <c r="BL103" i="44"/>
  <c r="BL80" i="44"/>
  <c r="BL104" i="44"/>
  <c r="AQ124" i="46"/>
  <c r="AP35" i="16"/>
  <c r="AP38" i="16" s="1"/>
  <c r="AP41" i="16" s="1"/>
  <c r="AP43" i="16" s="1"/>
  <c r="AP49" i="16"/>
  <c r="AP53" i="16" s="1"/>
  <c r="BL40" i="37"/>
  <c r="BL22" i="42"/>
  <c r="AS92" i="44"/>
  <c r="AS66" i="44"/>
  <c r="AS81" i="44" s="1"/>
  <c r="AS33" i="22"/>
  <c r="AS41" i="37"/>
  <c r="BL48" i="44"/>
  <c r="BL78" i="44"/>
  <c r="AR44" i="24" l="1" a="1"/>
  <c r="AR44" i="24" s="1"/>
  <c r="AR29" i="24" s="1"/>
  <c r="AP58" i="16"/>
  <c r="AP23" i="37" s="1"/>
  <c r="AP22" i="37"/>
  <c r="BL105" i="44"/>
  <c r="AS30" i="13"/>
  <c r="AS35" i="22"/>
  <c r="AQ36" i="22"/>
  <c r="AQ91" i="42"/>
  <c r="AQ90" i="46" s="1"/>
  <c r="AQ98" i="46" s="1"/>
  <c r="AQ52" i="37"/>
  <c r="AR97" i="46" l="1"/>
  <c r="AR53" i="37"/>
  <c r="AR230" i="13"/>
  <c r="AR233" i="13" s="1"/>
  <c r="AR270" i="13" s="1"/>
  <c r="BL111" i="44"/>
  <c r="BL110" i="44"/>
  <c r="AQ54" i="37"/>
  <c r="AQ39" i="22"/>
  <c r="AP30" i="37"/>
  <c r="BM117" i="9"/>
  <c r="BM36" i="41" s="1"/>
  <c r="AR234" i="13" l="1"/>
  <c r="AR271" i="13" s="1"/>
  <c r="AR253" i="13" s="1"/>
  <c r="AQ21" i="24"/>
  <c r="BM34" i="16"/>
  <c r="BM20" i="22"/>
  <c r="BM38" i="41"/>
  <c r="AR306" i="13"/>
  <c r="AR352" i="13" s="1"/>
  <c r="AR355" i="13" s="1"/>
  <c r="BL76" i="42"/>
  <c r="BL90" i="42" s="1"/>
  <c r="BL84" i="44"/>
  <c r="BL95" i="44"/>
  <c r="AR307" i="13" l="1"/>
  <c r="AR252" i="13"/>
  <c r="AR254" i="13" s="1"/>
  <c r="AR260" i="13" s="1"/>
  <c r="AR235" i="13"/>
  <c r="AS232" i="13" s="1"/>
  <c r="BL34" i="22"/>
  <c r="BL47" i="37"/>
  <c r="BM31" i="37"/>
  <c r="BN32" i="41"/>
  <c r="BM57" i="41"/>
  <c r="BM59" i="41" s="1"/>
  <c r="BM61" i="41" s="1"/>
  <c r="BM58" i="13"/>
  <c r="BO99" i="41"/>
  <c r="BM93" i="13"/>
  <c r="BM94" i="13" s="1"/>
  <c r="BM97" i="13" s="1"/>
  <c r="BM33" i="13" s="1"/>
  <c r="AQ22" i="24"/>
  <c r="AR256" i="13" l="1"/>
  <c r="BM57" i="16"/>
  <c r="BM42" i="16"/>
  <c r="BM332" i="13"/>
  <c r="BM335" i="13" s="1"/>
  <c r="BM22" i="16"/>
  <c r="BM40" i="44"/>
  <c r="BM64" i="41"/>
  <c r="BN45" i="13"/>
  <c r="BN153" i="40"/>
  <c r="BN56" i="41"/>
  <c r="AQ28" i="24"/>
  <c r="AQ32" i="24" s="1"/>
  <c r="AQ62" i="37"/>
  <c r="AQ36" i="24" l="1"/>
  <c r="AQ50" i="24"/>
  <c r="AQ52" i="24" s="1"/>
  <c r="AQ65" i="24" s="1"/>
  <c r="AQ67" i="24" s="1"/>
  <c r="BM68" i="41"/>
  <c r="BM21" i="22" s="1"/>
  <c r="BM28" i="44"/>
  <c r="BM42" i="44"/>
  <c r="BM44" i="44" s="1"/>
  <c r="BM41" i="44"/>
  <c r="BM31" i="22" l="1"/>
  <c r="AQ56" i="46"/>
  <c r="BM60" i="44"/>
  <c r="BM54" i="44"/>
  <c r="BM45" i="44"/>
  <c r="BM80" i="44" l="1"/>
  <c r="BM104" i="44"/>
  <c r="BM79" i="44"/>
  <c r="BM103" i="44"/>
  <c r="AQ71" i="46"/>
  <c r="AQ57" i="46"/>
  <c r="AQ60" i="46"/>
  <c r="BM89" i="44"/>
  <c r="BM47" i="44"/>
  <c r="BM40" i="37"/>
  <c r="BM22" i="42"/>
  <c r="BM105" i="44" l="1"/>
  <c r="BM110" i="44" s="1"/>
  <c r="BM78" i="44"/>
  <c r="BM48" i="44"/>
  <c r="BN117" i="9"/>
  <c r="BN36" i="41" s="1"/>
  <c r="AQ61" i="46"/>
  <c r="AQ65" i="46" s="1"/>
  <c r="AQ68" i="46" s="1"/>
  <c r="AQ70" i="46" s="1"/>
  <c r="AQ73" i="46" s="1"/>
  <c r="AQ70" i="37"/>
  <c r="AQ71" i="37"/>
  <c r="AQ73" i="24"/>
  <c r="BM111" i="44" l="1"/>
  <c r="BM95" i="44" s="1"/>
  <c r="AQ74" i="37"/>
  <c r="AQ75" i="46"/>
  <c r="AQ77" i="46" s="1"/>
  <c r="BN34" i="16"/>
  <c r="BN20" i="22"/>
  <c r="BN38" i="41"/>
  <c r="AQ74" i="24" l="1"/>
  <c r="AQ75" i="24" s="1"/>
  <c r="AQ81" i="24" s="1"/>
  <c r="BM76" i="42"/>
  <c r="BM90" i="42" s="1"/>
  <c r="BM34" i="22" s="1"/>
  <c r="BM84" i="44"/>
  <c r="AQ76" i="37"/>
  <c r="BN31" i="37"/>
  <c r="BO32" i="41"/>
  <c r="BP99" i="41"/>
  <c r="BN58" i="13"/>
  <c r="BN57" i="41"/>
  <c r="BN59" i="41" s="1"/>
  <c r="BN61" i="41" s="1"/>
  <c r="BN93" i="13"/>
  <c r="BN94" i="13" s="1"/>
  <c r="BN97" i="13" s="1"/>
  <c r="BN33" i="13" s="1"/>
  <c r="AR281" i="13"/>
  <c r="AQ79" i="24" l="1"/>
  <c r="AQ59" i="37" s="1"/>
  <c r="AQ60" i="37" s="1"/>
  <c r="BM47" i="37"/>
  <c r="AR354" i="13"/>
  <c r="AR357" i="13" s="1"/>
  <c r="AR363" i="13" s="1"/>
  <c r="AR367" i="13" s="1"/>
  <c r="AR371" i="13" s="1"/>
  <c r="AR286" i="13"/>
  <c r="BN40" i="44"/>
  <c r="BN64" i="41"/>
  <c r="BN42" i="16"/>
  <c r="BN57" i="16"/>
  <c r="BO56" i="41"/>
  <c r="BO45" i="13"/>
  <c r="BO153" i="40"/>
  <c r="BN332" i="13"/>
  <c r="BN335" i="13" s="1"/>
  <c r="BN22" i="16"/>
  <c r="AQ82" i="24" l="1"/>
  <c r="AQ37" i="24" s="1"/>
  <c r="AQ38" i="24" s="1"/>
  <c r="AS44" i="24" s="1" a="1"/>
  <c r="AS44" i="24" s="1"/>
  <c r="BN28" i="44"/>
  <c r="BN68" i="41"/>
  <c r="BN21" i="22" s="1"/>
  <c r="BN41" i="44"/>
  <c r="BN42" i="44"/>
  <c r="BN44" i="44" s="1"/>
  <c r="AQ30" i="16" l="1"/>
  <c r="AQ33" i="16" s="1"/>
  <c r="AQ35" i="16" s="1"/>
  <c r="AQ38" i="16" s="1"/>
  <c r="AQ41" i="16" s="1"/>
  <c r="AQ43" i="16" s="1"/>
  <c r="BN45" i="44"/>
  <c r="BN47" i="44" s="1"/>
  <c r="BN54" i="44"/>
  <c r="BN60" i="44"/>
  <c r="AS97" i="46"/>
  <c r="AS29" i="24"/>
  <c r="AR45" i="42"/>
  <c r="AR48" i="42" s="1"/>
  <c r="AR57" i="42" s="1"/>
  <c r="AT58" i="42" s="1"/>
  <c r="AR63" i="46"/>
  <c r="BN31" i="22"/>
  <c r="AR319" i="13"/>
  <c r="AQ49" i="16" l="1"/>
  <c r="AQ53" i="16" s="1"/>
  <c r="AQ22" i="37" s="1"/>
  <c r="BN89" i="44"/>
  <c r="BN40" i="37"/>
  <c r="BN22" i="42"/>
  <c r="AS53" i="37"/>
  <c r="AS230" i="13"/>
  <c r="AS233" i="13" s="1"/>
  <c r="BN48" i="44"/>
  <c r="BN78" i="44"/>
  <c r="AR320" i="13"/>
  <c r="AS316" i="13" s="1"/>
  <c r="AT33" i="44"/>
  <c r="AT64" i="44" s="1"/>
  <c r="AT86" i="42"/>
  <c r="BN80" i="44"/>
  <c r="BN104" i="44"/>
  <c r="AR96" i="46"/>
  <c r="AR122" i="46" s="1"/>
  <c r="AR105" i="46"/>
  <c r="AR109" i="46" s="1"/>
  <c r="BN79" i="44"/>
  <c r="BN103" i="44"/>
  <c r="AQ58" i="16" l="1"/>
  <c r="AQ23" i="37" s="1"/>
  <c r="BN105" i="44"/>
  <c r="BN111" i="44" s="1"/>
  <c r="AR44" i="37"/>
  <c r="AR48" i="37" s="1"/>
  <c r="AR50" i="37" s="1"/>
  <c r="AR89" i="42"/>
  <c r="AR124" i="46"/>
  <c r="AT41" i="37"/>
  <c r="AT33" i="22"/>
  <c r="AT66" i="44"/>
  <c r="AT81" i="44" s="1"/>
  <c r="AT92" i="44"/>
  <c r="AQ30" i="37"/>
  <c r="AS270" i="13"/>
  <c r="AS234" i="13"/>
  <c r="AS271" i="13" s="1"/>
  <c r="BN110" i="44" l="1"/>
  <c r="BN84" i="44" s="1"/>
  <c r="AS306" i="13"/>
  <c r="AS352" i="13" s="1"/>
  <c r="AS355" i="13" s="1"/>
  <c r="AS253" i="13"/>
  <c r="AS252" i="13"/>
  <c r="AS307" i="13"/>
  <c r="BO117" i="9"/>
  <c r="BO36" i="41" s="1"/>
  <c r="AS235" i="13"/>
  <c r="AT232" i="13" s="1"/>
  <c r="AR36" i="22"/>
  <c r="AR91" i="42"/>
  <c r="AR90" i="46" s="1"/>
  <c r="AR98" i="46" s="1"/>
  <c r="AT30" i="13"/>
  <c r="AT35" i="22"/>
  <c r="AR52" i="37"/>
  <c r="BN76" i="42" l="1"/>
  <c r="BN90" i="42" s="1"/>
  <c r="BN34" i="22" s="1"/>
  <c r="BN95" i="44"/>
  <c r="AR39" i="22"/>
  <c r="BO20" i="22"/>
  <c r="BO34" i="16"/>
  <c r="BO38" i="41"/>
  <c r="AR54" i="37"/>
  <c r="AS254" i="13"/>
  <c r="BN47" i="37" l="1"/>
  <c r="BO31" i="37"/>
  <c r="AS260" i="13"/>
  <c r="AS256" i="13"/>
  <c r="BP32" i="41"/>
  <c r="BQ99" i="41"/>
  <c r="BO57" i="41"/>
  <c r="BO59" i="41" s="1"/>
  <c r="BO61" i="41" s="1"/>
  <c r="BO58" i="13"/>
  <c r="BO93" i="13"/>
  <c r="BO94" i="13" s="1"/>
  <c r="BO97" i="13" s="1"/>
  <c r="BO33" i="13" s="1"/>
  <c r="AR21" i="24"/>
  <c r="BO332" i="13" l="1"/>
  <c r="BO335" i="13" s="1"/>
  <c r="BO22" i="16"/>
  <c r="AR22" i="24"/>
  <c r="BO57" i="16"/>
  <c r="BO42" i="16"/>
  <c r="BO40" i="44"/>
  <c r="BO64" i="41"/>
  <c r="BP56" i="41"/>
  <c r="BP45" i="13"/>
  <c r="BP153" i="40"/>
  <c r="BO28" i="44" l="1"/>
  <c r="BO68" i="41"/>
  <c r="BO21" i="22" s="1"/>
  <c r="AR28" i="24"/>
  <c r="AR32" i="24" s="1"/>
  <c r="AR62" i="37"/>
  <c r="BO41" i="44"/>
  <c r="BO42" i="44"/>
  <c r="BO44" i="44" s="1"/>
  <c r="AR36" i="24" l="1"/>
  <c r="AR50" i="24"/>
  <c r="AR52" i="24" s="1"/>
  <c r="AR65" i="24" s="1"/>
  <c r="AR67" i="24" s="1"/>
  <c r="BO45" i="44"/>
  <c r="BO60" i="44"/>
  <c r="BO54" i="44"/>
  <c r="BO31" i="22"/>
  <c r="BO47" i="44" l="1"/>
  <c r="BO89" i="44"/>
  <c r="BO80" i="44"/>
  <c r="BO104" i="44"/>
  <c r="BO40" i="37"/>
  <c r="BO22" i="42"/>
  <c r="BO103" i="44"/>
  <c r="BO79" i="44"/>
  <c r="AR56" i="46"/>
  <c r="BO105" i="44" l="1"/>
  <c r="BO110" i="44" s="1"/>
  <c r="AR60" i="46"/>
  <c r="AR71" i="46"/>
  <c r="AR57" i="46"/>
  <c r="BO48" i="44"/>
  <c r="BO78" i="44"/>
  <c r="BO111" i="44" l="1"/>
  <c r="BO76" i="42" s="1"/>
  <c r="BO90" i="42" s="1"/>
  <c r="AS281" i="13"/>
  <c r="AR61" i="46"/>
  <c r="AR65" i="46" s="1"/>
  <c r="AR68" i="46" s="1"/>
  <c r="AR70" i="46" s="1"/>
  <c r="AR73" i="46" s="1"/>
  <c r="AR70" i="37"/>
  <c r="BP117" i="9"/>
  <c r="BP36" i="41" s="1"/>
  <c r="AR71" i="37"/>
  <c r="AR73" i="24"/>
  <c r="BO84" i="44" l="1"/>
  <c r="BO95" i="44"/>
  <c r="BP20" i="22"/>
  <c r="BP34" i="16"/>
  <c r="BP38" i="41"/>
  <c r="AS354" i="13"/>
  <c r="AS357" i="13" s="1"/>
  <c r="AS363" i="13" s="1"/>
  <c r="AS367" i="13" s="1"/>
  <c r="AS371" i="13" s="1"/>
  <c r="AS286" i="13"/>
  <c r="BO47" i="37"/>
  <c r="BO34" i="22"/>
  <c r="AR74" i="37"/>
  <c r="AR75" i="46"/>
  <c r="AR77" i="46" s="1"/>
  <c r="AR74" i="24" l="1"/>
  <c r="AR75" i="24" s="1"/>
  <c r="AR81" i="24" s="1"/>
  <c r="AR76" i="37"/>
  <c r="BP93" i="13"/>
  <c r="BP94" i="13" s="1"/>
  <c r="BP97" i="13" s="1"/>
  <c r="BP33" i="13" s="1"/>
  <c r="BR99" i="41"/>
  <c r="BQ32" i="41"/>
  <c r="BP58" i="13"/>
  <c r="BP57" i="41"/>
  <c r="BP59" i="41" s="1"/>
  <c r="BP61" i="41" s="1"/>
  <c r="BP31" i="37"/>
  <c r="AR79" i="24" l="1"/>
  <c r="AR59" i="37" s="1"/>
  <c r="AR60" i="37" s="1"/>
  <c r="BP332" i="13"/>
  <c r="BP335" i="13" s="1"/>
  <c r="BP22" i="16"/>
  <c r="BP42" i="16"/>
  <c r="BP57" i="16"/>
  <c r="AS319" i="13"/>
  <c r="BP40" i="44"/>
  <c r="BP64" i="41"/>
  <c r="BQ153" i="40"/>
  <c r="BQ45" i="13"/>
  <c r="BQ56" i="41"/>
  <c r="AS45" i="42"/>
  <c r="AS48" i="42" s="1"/>
  <c r="AS57" i="42" s="1"/>
  <c r="AU58" i="42" s="1"/>
  <c r="AS63" i="46"/>
  <c r="AR82" i="24" l="1"/>
  <c r="AR37" i="24" s="1"/>
  <c r="AR38" i="24" s="1"/>
  <c r="AT44" i="24" s="1" a="1"/>
  <c r="AT44" i="24" s="1"/>
  <c r="AU33" i="44"/>
  <c r="AU64" i="44" s="1"/>
  <c r="AU86" i="42"/>
  <c r="BP41" i="44"/>
  <c r="BP42" i="44"/>
  <c r="BP44" i="44" s="1"/>
  <c r="BP28" i="44"/>
  <c r="BP68" i="41"/>
  <c r="BP21" i="22" s="1"/>
  <c r="AS105" i="46"/>
  <c r="AS109" i="46" s="1"/>
  <c r="AS96" i="46"/>
  <c r="AS122" i="46" s="1"/>
  <c r="AS320" i="13"/>
  <c r="AT316" i="13" s="1"/>
  <c r="AR30" i="16" l="1"/>
  <c r="AR33" i="16" s="1"/>
  <c r="AR49" i="16" s="1"/>
  <c r="AR53" i="16" s="1"/>
  <c r="BP45" i="44"/>
  <c r="BP89" i="44" s="1"/>
  <c r="AS124" i="46"/>
  <c r="AU33" i="22"/>
  <c r="AU41" i="37"/>
  <c r="BP31" i="22"/>
  <c r="BP60" i="44"/>
  <c r="BP54" i="44"/>
  <c r="AU92" i="44"/>
  <c r="AU66" i="44"/>
  <c r="AU81" i="44" s="1"/>
  <c r="AS89" i="42"/>
  <c r="AS44" i="37"/>
  <c r="AS48" i="37" s="1"/>
  <c r="AS50" i="37" s="1"/>
  <c r="AT97" i="46"/>
  <c r="AT29" i="24"/>
  <c r="AR35" i="16" l="1"/>
  <c r="AR38" i="16" s="1"/>
  <c r="AR41" i="16" s="1"/>
  <c r="AR43" i="16" s="1"/>
  <c r="BP47" i="44"/>
  <c r="BP78" i="44" s="1"/>
  <c r="AS36" i="22"/>
  <c r="AS91" i="42"/>
  <c r="AS90" i="46" s="1"/>
  <c r="AS98" i="46" s="1"/>
  <c r="BP79" i="44"/>
  <c r="BP103" i="44"/>
  <c r="BP40" i="37"/>
  <c r="BP22" i="42"/>
  <c r="AU30" i="13"/>
  <c r="AU35" i="22"/>
  <c r="BP80" i="44"/>
  <c r="BP104" i="44"/>
  <c r="AR58" i="16"/>
  <c r="AR23" i="37" s="1"/>
  <c r="AR22" i="37"/>
  <c r="AT53" i="37"/>
  <c r="AT230" i="13"/>
  <c r="AT233" i="13" s="1"/>
  <c r="AS52" i="37"/>
  <c r="BP48" i="44" l="1"/>
  <c r="AT270" i="13"/>
  <c r="AT234" i="13"/>
  <c r="AT271" i="13" s="1"/>
  <c r="AS54" i="37"/>
  <c r="AR30" i="37"/>
  <c r="BP105" i="44"/>
  <c r="AS39" i="22"/>
  <c r="AT235" i="13" l="1"/>
  <c r="AU232" i="13" s="1"/>
  <c r="BQ117" i="9"/>
  <c r="BQ36" i="41" s="1"/>
  <c r="AT253" i="13"/>
  <c r="AT306" i="13"/>
  <c r="AT352" i="13" s="1"/>
  <c r="AT355" i="13" s="1"/>
  <c r="AT252" i="13"/>
  <c r="AS21" i="24"/>
  <c r="BP110" i="44"/>
  <c r="BP111" i="44"/>
  <c r="AT307" i="13"/>
  <c r="AT254" i="13" l="1"/>
  <c r="AT256" i="13" s="1"/>
  <c r="BP95" i="44"/>
  <c r="BP76" i="42"/>
  <c r="BP90" i="42" s="1"/>
  <c r="BP84" i="44"/>
  <c r="BQ20" i="22"/>
  <c r="BQ34" i="16"/>
  <c r="BQ38" i="41"/>
  <c r="AS22" i="24"/>
  <c r="BQ31" i="37" l="1"/>
  <c r="AS28" i="24"/>
  <c r="AS32" i="24" s="1"/>
  <c r="AS62" i="37"/>
  <c r="BR32" i="41"/>
  <c r="BQ57" i="41"/>
  <c r="BQ59" i="41" s="1"/>
  <c r="BQ61" i="41" s="1"/>
  <c r="BQ93" i="13"/>
  <c r="BQ94" i="13" s="1"/>
  <c r="BQ97" i="13" s="1"/>
  <c r="BQ33" i="13" s="1"/>
  <c r="BQ58" i="13"/>
  <c r="BS99" i="41"/>
  <c r="AT260" i="13"/>
  <c r="BP47" i="37"/>
  <c r="BP34" i="22"/>
  <c r="AS50" i="24" l="1"/>
  <c r="AS52" i="24" s="1"/>
  <c r="AS65" i="24" s="1"/>
  <c r="AS67" i="24" s="1"/>
  <c r="AS36" i="24"/>
  <c r="BQ42" i="16"/>
  <c r="BQ57" i="16"/>
  <c r="BQ22" i="16"/>
  <c r="BQ332" i="13"/>
  <c r="BQ335" i="13" s="1"/>
  <c r="BQ40" i="44"/>
  <c r="BQ64" i="41"/>
  <c r="BR45" i="13"/>
  <c r="BR153" i="40"/>
  <c r="BR56" i="41"/>
  <c r="BQ28" i="44" l="1"/>
  <c r="BQ68" i="41"/>
  <c r="BQ21" i="22" s="1"/>
  <c r="BQ42" i="44"/>
  <c r="BQ44" i="44" s="1"/>
  <c r="BQ41" i="44"/>
  <c r="AS56" i="46"/>
  <c r="AS60" i="46" l="1"/>
  <c r="AS57" i="46"/>
  <c r="AS71" i="46"/>
  <c r="BQ31" i="22"/>
  <c r="BQ54" i="44"/>
  <c r="BQ60" i="44"/>
  <c r="BQ45" i="44"/>
  <c r="BQ104" i="44" l="1"/>
  <c r="BQ80" i="44"/>
  <c r="BQ103" i="44"/>
  <c r="BQ79" i="44"/>
  <c r="AS71" i="37"/>
  <c r="AS73" i="24"/>
  <c r="BQ47" i="44"/>
  <c r="BQ89" i="44"/>
  <c r="BQ40" i="37"/>
  <c r="BQ22" i="42"/>
  <c r="AS61" i="46"/>
  <c r="AS65" i="46" s="1"/>
  <c r="AS68" i="46" s="1"/>
  <c r="AS70" i="46" s="1"/>
  <c r="AS73" i="46" s="1"/>
  <c r="AS70" i="37"/>
  <c r="BQ105" i="44" l="1"/>
  <c r="BQ110" i="44" s="1"/>
  <c r="AT281" i="13"/>
  <c r="AS74" i="37"/>
  <c r="AS75" i="46"/>
  <c r="AS77" i="46" s="1"/>
  <c r="BQ78" i="44"/>
  <c r="BQ48" i="44"/>
  <c r="AS74" i="24" l="1"/>
  <c r="AS75" i="24" s="1"/>
  <c r="AS81" i="24" s="1"/>
  <c r="BQ111" i="44"/>
  <c r="BQ84" i="44" s="1"/>
  <c r="BR117" i="9"/>
  <c r="BR36" i="41" s="1"/>
  <c r="AT354" i="13"/>
  <c r="AT357" i="13" s="1"/>
  <c r="AT363" i="13" s="1"/>
  <c r="AT367" i="13" s="1"/>
  <c r="AT371" i="13" s="1"/>
  <c r="AT286" i="13"/>
  <c r="AS76" i="37"/>
  <c r="AS79" i="24" l="1"/>
  <c r="AS59" i="37" s="1"/>
  <c r="AS60" i="37" s="1"/>
  <c r="BQ76" i="42"/>
  <c r="BQ90" i="42" s="1"/>
  <c r="BQ34" i="22" s="1"/>
  <c r="BQ95" i="44"/>
  <c r="BR20" i="22"/>
  <c r="BR34" i="16"/>
  <c r="BR38" i="41"/>
  <c r="AS82" i="24" l="1"/>
  <c r="AS37" i="24" s="1"/>
  <c r="AS38" i="24" s="1"/>
  <c r="AU44" i="24" s="1" a="1"/>
  <c r="AU44" i="24" s="1"/>
  <c r="BQ47" i="37"/>
  <c r="AT63" i="46"/>
  <c r="AT45" i="42"/>
  <c r="AT48" i="42" s="1"/>
  <c r="AT57" i="42" s="1"/>
  <c r="AV58" i="42" s="1"/>
  <c r="BR58" i="13"/>
  <c r="BS32" i="41"/>
  <c r="BT99" i="41"/>
  <c r="BR93" i="13"/>
  <c r="BR94" i="13" s="1"/>
  <c r="BR97" i="13" s="1"/>
  <c r="BR33" i="13" s="1"/>
  <c r="BR57" i="41"/>
  <c r="BR59" i="41" s="1"/>
  <c r="BR61" i="41" s="1"/>
  <c r="BR31" i="37"/>
  <c r="AT319" i="13"/>
  <c r="AS30" i="16" l="1"/>
  <c r="AS33" i="16" s="1"/>
  <c r="AS35" i="16" s="1"/>
  <c r="AS38" i="16" s="1"/>
  <c r="AS41" i="16" s="1"/>
  <c r="AS43" i="16" s="1"/>
  <c r="BR42" i="16"/>
  <c r="BR57" i="16"/>
  <c r="AU97" i="46"/>
  <c r="AU29" i="24"/>
  <c r="BS45" i="13"/>
  <c r="BS153" i="40"/>
  <c r="BS56" i="41"/>
  <c r="AT320" i="13"/>
  <c r="AU316" i="13" s="1"/>
  <c r="BR22" i="16"/>
  <c r="BR332" i="13"/>
  <c r="BR335" i="13" s="1"/>
  <c r="BR40" i="44"/>
  <c r="BR64" i="41"/>
  <c r="AV86" i="42"/>
  <c r="AV33" i="44"/>
  <c r="AV64" i="44" s="1"/>
  <c r="AT96" i="46"/>
  <c r="AT122" i="46" s="1"/>
  <c r="AT105" i="46"/>
  <c r="AT109" i="46" s="1"/>
  <c r="AS49" i="16" l="1"/>
  <c r="AS53" i="16" s="1"/>
  <c r="AS58" i="16" s="1"/>
  <c r="AS23" i="37" s="1"/>
  <c r="AT44" i="37"/>
  <c r="AT48" i="37" s="1"/>
  <c r="AT50" i="37" s="1"/>
  <c r="AT89" i="42"/>
  <c r="AT124" i="46"/>
  <c r="BR41" i="44"/>
  <c r="BR42" i="44"/>
  <c r="BR44" i="44" s="1"/>
  <c r="AV41" i="37"/>
  <c r="AV33" i="22"/>
  <c r="BR28" i="44"/>
  <c r="BR68" i="41"/>
  <c r="BR21" i="22" s="1"/>
  <c r="AV92" i="44"/>
  <c r="AV66" i="44"/>
  <c r="AV81" i="44" s="1"/>
  <c r="AU53" i="37"/>
  <c r="AU230" i="13"/>
  <c r="AU233" i="13" s="1"/>
  <c r="AS22" i="37" l="1"/>
  <c r="AS30" i="37" s="1"/>
  <c r="BR45" i="44"/>
  <c r="BR89" i="44" s="1"/>
  <c r="AU270" i="13"/>
  <c r="AU234" i="13"/>
  <c r="AU271" i="13" s="1"/>
  <c r="BR31" i="22"/>
  <c r="BR60" i="44"/>
  <c r="BR54" i="44"/>
  <c r="AV30" i="13"/>
  <c r="AV35" i="22"/>
  <c r="AT36" i="22"/>
  <c r="AT91" i="42"/>
  <c r="AT90" i="46" s="1"/>
  <c r="AT98" i="46" s="1"/>
  <c r="AT52" i="37"/>
  <c r="BR47" i="44" l="1"/>
  <c r="BR48" i="44" s="1"/>
  <c r="BR80" i="44"/>
  <c r="BR104" i="44"/>
  <c r="AT54" i="37"/>
  <c r="BR40" i="37"/>
  <c r="BR22" i="42"/>
  <c r="AU235" i="13"/>
  <c r="AV232" i="13" s="1"/>
  <c r="AU307" i="13"/>
  <c r="AT39" i="22"/>
  <c r="BR79" i="44"/>
  <c r="BR103" i="44"/>
  <c r="AU306" i="13"/>
  <c r="AU352" i="13" s="1"/>
  <c r="AU355" i="13" s="1"/>
  <c r="AU252" i="13"/>
  <c r="AU253" i="13"/>
  <c r="BR105" i="44" l="1"/>
  <c r="BR110" i="44" s="1"/>
  <c r="BR78" i="44"/>
  <c r="AU254" i="13"/>
  <c r="AU256" i="13" s="1"/>
  <c r="AT21" i="24"/>
  <c r="BS117" i="9"/>
  <c r="BS36" i="41" s="1"/>
  <c r="BR111" i="44" l="1"/>
  <c r="BR84" i="44" s="1"/>
  <c r="AU260" i="13"/>
  <c r="BS34" i="16"/>
  <c r="BS20" i="22"/>
  <c r="BS38" i="41"/>
  <c r="AT22" i="24"/>
  <c r="BR76" i="42" l="1"/>
  <c r="BR90" i="42" s="1"/>
  <c r="BR34" i="22" s="1"/>
  <c r="BR95" i="44"/>
  <c r="AT28" i="24"/>
  <c r="AT32" i="24" s="1"/>
  <c r="AT62" i="37"/>
  <c r="BT32" i="41"/>
  <c r="BU99" i="41"/>
  <c r="BS58" i="13"/>
  <c r="BS93" i="13"/>
  <c r="BS94" i="13" s="1"/>
  <c r="BS97" i="13" s="1"/>
  <c r="BS33" i="13" s="1"/>
  <c r="BS57" i="41"/>
  <c r="BS59" i="41" s="1"/>
  <c r="BS61" i="41" s="1"/>
  <c r="BS31" i="37"/>
  <c r="BR47" i="37" l="1"/>
  <c r="BT56" i="41"/>
  <c r="BT45" i="13"/>
  <c r="BT153" i="40"/>
  <c r="BS40" i="44"/>
  <c r="BS64" i="41"/>
  <c r="BS42" i="16"/>
  <c r="BS57" i="16"/>
  <c r="BS332" i="13"/>
  <c r="BS335" i="13" s="1"/>
  <c r="BS22" i="16"/>
  <c r="AT50" i="24"/>
  <c r="AT52" i="24" s="1"/>
  <c r="AT65" i="24" s="1"/>
  <c r="AT67" i="24" s="1"/>
  <c r="AT36" i="24"/>
  <c r="AT56" i="46" l="1"/>
  <c r="BS28" i="44"/>
  <c r="BS68" i="41"/>
  <c r="BS21" i="22" s="1"/>
  <c r="BS42" i="44"/>
  <c r="BS44" i="44" s="1"/>
  <c r="BS41" i="44"/>
  <c r="BS31" i="22" l="1"/>
  <c r="AT57" i="46"/>
  <c r="AT60" i="46"/>
  <c r="AT71" i="46"/>
  <c r="BS45" i="44"/>
  <c r="BS60" i="44"/>
  <c r="BS54" i="44"/>
  <c r="BS104" i="44" l="1"/>
  <c r="BS80" i="44"/>
  <c r="AT70" i="37"/>
  <c r="AT61" i="46"/>
  <c r="AT65" i="46" s="1"/>
  <c r="AT68" i="46" s="1"/>
  <c r="AT70" i="46" s="1"/>
  <c r="AT73" i="46" s="1"/>
  <c r="BS40" i="37"/>
  <c r="BS22" i="42"/>
  <c r="BS47" i="44"/>
  <c r="BS89" i="44"/>
  <c r="BS103" i="44"/>
  <c r="BS79" i="44"/>
  <c r="AT73" i="24"/>
  <c r="AT71" i="37"/>
  <c r="AU281" i="13"/>
  <c r="BS105" i="44" l="1"/>
  <c r="BS111" i="44" s="1"/>
  <c r="BS48" i="44"/>
  <c r="BS78" i="44"/>
  <c r="AU286" i="13"/>
  <c r="AU354" i="13"/>
  <c r="AU357" i="13" s="1"/>
  <c r="AU363" i="13" s="1"/>
  <c r="AU367" i="13" s="1"/>
  <c r="AU371" i="13" s="1"/>
  <c r="AT74" i="37"/>
  <c r="AT75" i="46"/>
  <c r="AT77" i="46" s="1"/>
  <c r="AT74" i="24" l="1"/>
  <c r="AT75" i="24" s="1"/>
  <c r="AT81" i="24" s="1"/>
  <c r="BS110" i="44"/>
  <c r="BS95" i="44" s="1"/>
  <c r="AT76" i="37"/>
  <c r="BT117" i="9"/>
  <c r="BT36" i="41" s="1"/>
  <c r="AT79" i="24" l="1"/>
  <c r="AT59" i="37" s="1"/>
  <c r="AT60" i="37" s="1"/>
  <c r="BS84" i="44"/>
  <c r="BS76" i="42"/>
  <c r="BS90" i="42" s="1"/>
  <c r="BS34" i="22" s="1"/>
  <c r="AU63" i="46"/>
  <c r="AU45" i="42"/>
  <c r="AU48" i="42" s="1"/>
  <c r="AU57" i="42" s="1"/>
  <c r="AW58" i="42" s="1"/>
  <c r="BT34" i="16"/>
  <c r="BT20" i="22"/>
  <c r="BT38" i="41"/>
  <c r="AU319" i="13"/>
  <c r="BS47" i="37" l="1"/>
  <c r="AT82" i="24"/>
  <c r="AT37" i="24" s="1"/>
  <c r="AT30" i="16" s="1"/>
  <c r="AT33" i="16" s="1"/>
  <c r="AU320" i="13"/>
  <c r="AV316" i="13" s="1"/>
  <c r="BT93" i="13"/>
  <c r="BT94" i="13" s="1"/>
  <c r="BT97" i="13" s="1"/>
  <c r="BT33" i="13" s="1"/>
  <c r="BT57" i="41"/>
  <c r="BT59" i="41" s="1"/>
  <c r="BT61" i="41" s="1"/>
  <c r="BT58" i="13"/>
  <c r="BU32" i="41"/>
  <c r="BV99" i="41"/>
  <c r="AW86" i="42"/>
  <c r="AW33" i="44"/>
  <c r="AW64" i="44" s="1"/>
  <c r="BT31" i="37"/>
  <c r="AU96" i="46"/>
  <c r="AU122" i="46" s="1"/>
  <c r="AU105" i="46"/>
  <c r="AU109" i="46" s="1"/>
  <c r="AT38" i="24" l="1"/>
  <c r="AU124" i="46"/>
  <c r="BT57" i="16"/>
  <c r="BT42" i="16"/>
  <c r="BU45" i="13"/>
  <c r="BU153" i="40"/>
  <c r="BU56" i="41"/>
  <c r="AU89" i="42"/>
  <c r="AU44" i="37"/>
  <c r="AU48" i="37" s="1"/>
  <c r="AU50" i="37" s="1"/>
  <c r="AW41" i="37"/>
  <c r="AW33" i="22"/>
  <c r="BT40" i="44"/>
  <c r="BT64" i="41"/>
  <c r="AW92" i="44"/>
  <c r="AW66" i="44"/>
  <c r="AW81" i="44" s="1"/>
  <c r="BT22" i="16"/>
  <c r="BT332" i="13"/>
  <c r="BT335" i="13" s="1"/>
  <c r="AT35" i="16"/>
  <c r="AT38" i="16" s="1"/>
  <c r="AT41" i="16" s="1"/>
  <c r="AT43" i="16" s="1"/>
  <c r="AT49" i="16"/>
  <c r="AT53" i="16" s="1"/>
  <c r="AV44" i="24" l="1" a="1"/>
  <c r="AV44" i="24" s="1"/>
  <c r="AV97" i="46" s="1"/>
  <c r="BT42" i="44"/>
  <c r="BT44" i="44" s="1"/>
  <c r="BT41" i="44"/>
  <c r="BT68" i="41"/>
  <c r="BT21" i="22" s="1"/>
  <c r="BT28" i="44"/>
  <c r="AW30" i="13"/>
  <c r="AW35" i="22"/>
  <c r="AU52" i="37"/>
  <c r="AU36" i="22"/>
  <c r="AU39" i="22" s="1"/>
  <c r="AU91" i="42"/>
  <c r="AU90" i="46" s="1"/>
  <c r="AU98" i="46" s="1"/>
  <c r="AT58" i="16"/>
  <c r="AT23" i="37" s="1"/>
  <c r="AT22" i="37"/>
  <c r="AV29" i="24" l="1"/>
  <c r="AV53" i="37" s="1"/>
  <c r="AU21" i="24"/>
  <c r="AU22" i="24" s="1"/>
  <c r="AU28" i="24" s="1"/>
  <c r="BT45" i="44"/>
  <c r="BT47" i="44" s="1"/>
  <c r="AU54" i="37"/>
  <c r="BT31" i="22"/>
  <c r="BT60" i="44"/>
  <c r="BT54" i="44"/>
  <c r="AT30" i="37"/>
  <c r="AV230" i="13" l="1"/>
  <c r="AV233" i="13" s="1"/>
  <c r="AV234" i="13" s="1"/>
  <c r="AV271" i="13" s="1"/>
  <c r="AV307" i="13" s="1"/>
  <c r="AU62" i="37"/>
  <c r="BT89" i="44"/>
  <c r="BT103" i="44"/>
  <c r="BT79" i="44"/>
  <c r="BT78" i="44"/>
  <c r="BT48" i="44"/>
  <c r="BT80" i="44"/>
  <c r="BT104" i="44"/>
  <c r="BT40" i="37"/>
  <c r="BT22" i="42"/>
  <c r="AV235" i="13" l="1"/>
  <c r="AW232" i="13" s="1"/>
  <c r="AV270" i="13"/>
  <c r="AV252" i="13" s="1"/>
  <c r="BT105" i="44"/>
  <c r="AV306" i="13" l="1"/>
  <c r="AV352" i="13" s="1"/>
  <c r="AV355" i="13" s="1"/>
  <c r="AV253" i="13"/>
  <c r="AV254" i="13" s="1"/>
  <c r="AV256" i="13" s="1"/>
  <c r="AU32" i="24"/>
  <c r="BT111" i="44"/>
  <c r="BT110" i="44"/>
  <c r="BU117" i="9"/>
  <c r="BU36" i="41" s="1"/>
  <c r="AV260" i="13" l="1"/>
  <c r="BU34" i="16"/>
  <c r="BU20" i="22"/>
  <c r="BU38" i="41"/>
  <c r="BT76" i="42"/>
  <c r="BT90" i="42" s="1"/>
  <c r="BT95" i="44"/>
  <c r="BT84" i="44"/>
  <c r="AU36" i="24"/>
  <c r="AU50" i="24"/>
  <c r="AU52" i="24" s="1"/>
  <c r="AU65" i="24" s="1"/>
  <c r="AU67" i="24" s="1"/>
  <c r="BT34" i="22" l="1"/>
  <c r="BT47" i="37"/>
  <c r="BU31" i="37"/>
  <c r="AU56" i="46"/>
  <c r="BU58" i="13"/>
  <c r="BU93" i="13"/>
  <c r="BU94" i="13" s="1"/>
  <c r="BU97" i="13" s="1"/>
  <c r="BU33" i="13" s="1"/>
  <c r="BW99" i="41"/>
  <c r="BV32" i="41"/>
  <c r="BU57" i="41"/>
  <c r="BU59" i="41" s="1"/>
  <c r="BU61" i="41" s="1"/>
  <c r="BU40" i="44" l="1"/>
  <c r="BU64" i="41"/>
  <c r="BU57" i="16"/>
  <c r="BU42" i="16"/>
  <c r="AU60" i="46"/>
  <c r="AU57" i="46"/>
  <c r="AU71" i="46"/>
  <c r="BU22" i="16"/>
  <c r="BU332" i="13"/>
  <c r="BU335" i="13" s="1"/>
  <c r="AV281" i="13"/>
  <c r="BV56" i="41"/>
  <c r="BV153" i="40"/>
  <c r="BV45" i="13"/>
  <c r="AV354" i="13" l="1"/>
  <c r="AV357" i="13" s="1"/>
  <c r="AV363" i="13" s="1"/>
  <c r="AV367" i="13" s="1"/>
  <c r="AV371" i="13" s="1"/>
  <c r="AV286" i="13"/>
  <c r="AU71" i="37"/>
  <c r="AU73" i="24"/>
  <c r="BU28" i="44"/>
  <c r="BU68" i="41"/>
  <c r="BU21" i="22" s="1"/>
  <c r="AU61" i="46"/>
  <c r="AU65" i="46" s="1"/>
  <c r="AU68" i="46" s="1"/>
  <c r="AU70" i="46" s="1"/>
  <c r="AU73" i="46" s="1"/>
  <c r="AU70" i="37"/>
  <c r="BU42" i="44"/>
  <c r="BU44" i="44" s="1"/>
  <c r="BU41" i="44"/>
  <c r="AU74" i="37" l="1"/>
  <c r="AU75" i="46"/>
  <c r="AU77" i="46" s="1"/>
  <c r="BU31" i="22"/>
  <c r="BU45" i="44"/>
  <c r="BU54" i="44"/>
  <c r="BU60" i="44"/>
  <c r="AU74" i="24" l="1"/>
  <c r="AU75" i="24" s="1"/>
  <c r="AU81" i="24" s="1"/>
  <c r="AU76" i="37"/>
  <c r="BU80" i="44"/>
  <c r="BU104" i="44"/>
  <c r="AV45" i="42"/>
  <c r="AV48" i="42" s="1"/>
  <c r="AV57" i="42" s="1"/>
  <c r="AX58" i="42" s="1"/>
  <c r="AV63" i="46"/>
  <c r="AV319" i="13"/>
  <c r="BU103" i="44"/>
  <c r="BU79" i="44"/>
  <c r="BU89" i="44"/>
  <c r="BU47" i="44"/>
  <c r="BU40" i="37"/>
  <c r="BU22" i="42"/>
  <c r="AU79" i="24" l="1"/>
  <c r="AU59" i="37" s="1"/>
  <c r="AU60" i="37" s="1"/>
  <c r="BU105" i="44"/>
  <c r="BU110" i="44" s="1"/>
  <c r="AV320" i="13"/>
  <c r="AW316" i="13" s="1"/>
  <c r="AX33" i="44"/>
  <c r="AX64" i="44" s="1"/>
  <c r="AX86" i="42"/>
  <c r="BU78" i="44"/>
  <c r="BU48" i="44"/>
  <c r="AV105" i="46"/>
  <c r="AV109" i="46" s="1"/>
  <c r="AV96" i="46"/>
  <c r="AV122" i="46" s="1"/>
  <c r="AU82" i="24" l="1"/>
  <c r="AU37" i="24" s="1"/>
  <c r="AU30" i="16" s="1"/>
  <c r="AU33" i="16" s="1"/>
  <c r="BU111" i="44"/>
  <c r="BU84" i="44" s="1"/>
  <c r="BV117" i="9"/>
  <c r="BV36" i="41" s="1"/>
  <c r="AV44" i="37"/>
  <c r="AV48" i="37" s="1"/>
  <c r="AV50" i="37" s="1"/>
  <c r="AV89" i="42"/>
  <c r="AX66" i="44"/>
  <c r="AX81" i="44" s="1"/>
  <c r="AX92" i="44"/>
  <c r="AV124" i="46"/>
  <c r="AX41" i="37"/>
  <c r="AX33" i="22"/>
  <c r="AU38" i="24" l="1"/>
  <c r="BU95" i="44"/>
  <c r="BU76" i="42"/>
  <c r="BU90" i="42" s="1"/>
  <c r="BU34" i="22" s="1"/>
  <c r="AV52" i="37"/>
  <c r="AV36" i="22"/>
  <c r="AV39" i="22" s="1"/>
  <c r="AV91" i="42"/>
  <c r="AV90" i="46" s="1"/>
  <c r="AV98" i="46" s="1"/>
  <c r="BV34" i="16"/>
  <c r="BV20" i="22"/>
  <c r="BV38" i="41"/>
  <c r="AU35" i="16"/>
  <c r="AU38" i="16" s="1"/>
  <c r="AU41" i="16" s="1"/>
  <c r="AU43" i="16" s="1"/>
  <c r="AU49" i="16"/>
  <c r="AU53" i="16" s="1"/>
  <c r="AX30" i="13"/>
  <c r="AX35" i="22"/>
  <c r="AW44" i="24" l="1" a="1"/>
  <c r="AW44" i="24" s="1"/>
  <c r="AW97" i="46" s="1"/>
  <c r="AV21" i="24"/>
  <c r="AV22" i="24" s="1"/>
  <c r="AV28" i="24" s="1"/>
  <c r="BU47" i="37"/>
  <c r="AU58" i="16"/>
  <c r="AU23" i="37" s="1"/>
  <c r="AU22" i="37"/>
  <c r="BV31" i="37"/>
  <c r="AV54" i="37"/>
  <c r="BV57" i="41"/>
  <c r="BV59" i="41" s="1"/>
  <c r="BV61" i="41" s="1"/>
  <c r="BW32" i="41"/>
  <c r="BX99" i="41"/>
  <c r="BV58" i="13"/>
  <c r="BV93" i="13"/>
  <c r="BV94" i="13" s="1"/>
  <c r="BV97" i="13" s="1"/>
  <c r="BV33" i="13" s="1"/>
  <c r="AW29" i="24" l="1"/>
  <c r="AW53" i="37" s="1"/>
  <c r="AV62" i="37"/>
  <c r="BV57" i="16"/>
  <c r="BV42" i="16"/>
  <c r="BW153" i="40"/>
  <c r="BW45" i="13"/>
  <c r="BW56" i="41"/>
  <c r="BV40" i="44"/>
  <c r="BV64" i="41"/>
  <c r="AU30" i="37"/>
  <c r="BV22" i="16"/>
  <c r="BV332" i="13"/>
  <c r="BV335" i="13" s="1"/>
  <c r="AW230" i="13" l="1"/>
  <c r="AW233" i="13" s="1"/>
  <c r="AW270" i="13" s="1"/>
  <c r="AW306" i="13" s="1"/>
  <c r="AW352" i="13" s="1"/>
  <c r="AW355" i="13" s="1"/>
  <c r="BV68" i="41"/>
  <c r="BV21" i="22" s="1"/>
  <c r="BV28" i="44"/>
  <c r="BV42" i="44"/>
  <c r="BV44" i="44" s="1"/>
  <c r="BV41" i="44"/>
  <c r="AW234" i="13" l="1"/>
  <c r="AW271" i="13" s="1"/>
  <c r="AW307" i="13" s="1"/>
  <c r="BV45" i="44"/>
  <c r="BV89" i="44" s="1"/>
  <c r="BV31" i="22"/>
  <c r="BV54" i="44"/>
  <c r="BV60" i="44"/>
  <c r="AV32" i="24"/>
  <c r="AW252" i="13" l="1"/>
  <c r="AW235" i="13"/>
  <c r="AX232" i="13" s="1"/>
  <c r="AW253" i="13"/>
  <c r="BV47" i="44"/>
  <c r="BV78" i="44" s="1"/>
  <c r="AV36" i="24"/>
  <c r="AV50" i="24"/>
  <c r="AV52" i="24" s="1"/>
  <c r="AV65" i="24" s="1"/>
  <c r="AV67" i="24" s="1"/>
  <c r="BV80" i="44"/>
  <c r="BV104" i="44"/>
  <c r="BV79" i="44"/>
  <c r="BV103" i="44"/>
  <c r="BV22" i="42"/>
  <c r="BV40" i="37"/>
  <c r="AW254" i="13" l="1"/>
  <c r="AW260" i="13" s="1"/>
  <c r="BV48" i="44"/>
  <c r="BV105" i="44"/>
  <c r="BV110" i="44" s="1"/>
  <c r="AV56" i="46"/>
  <c r="AW256" i="13" l="1"/>
  <c r="BV111" i="44"/>
  <c r="BV84" i="44" s="1"/>
  <c r="AV60" i="46"/>
  <c r="AV57" i="46"/>
  <c r="AV71" i="46"/>
  <c r="BW117" i="9"/>
  <c r="BW36" i="41" s="1"/>
  <c r="BV95" i="44" l="1"/>
  <c r="BV76" i="42"/>
  <c r="BV90" i="42" s="1"/>
  <c r="BV47" i="37" s="1"/>
  <c r="AW281" i="13"/>
  <c r="BW34" i="16"/>
  <c r="BW20" i="22"/>
  <c r="BW38" i="41"/>
  <c r="AV73" i="24"/>
  <c r="AV71" i="37"/>
  <c r="AV61" i="46"/>
  <c r="AV65" i="46" s="1"/>
  <c r="AV68" i="46" s="1"/>
  <c r="AV70" i="46" s="1"/>
  <c r="AV73" i="46" s="1"/>
  <c r="AV70" i="37"/>
  <c r="BV34" i="22" l="1"/>
  <c r="AV74" i="37"/>
  <c r="AV75" i="46"/>
  <c r="AV77" i="46" s="1"/>
  <c r="BY99" i="41"/>
  <c r="BW58" i="13"/>
  <c r="BW57" i="41"/>
  <c r="BW59" i="41" s="1"/>
  <c r="BW61" i="41" s="1"/>
  <c r="BX32" i="41"/>
  <c r="BW93" i="13"/>
  <c r="BW94" i="13" s="1"/>
  <c r="BW97" i="13" s="1"/>
  <c r="BW33" i="13" s="1"/>
  <c r="AW354" i="13"/>
  <c r="AW357" i="13" s="1"/>
  <c r="AW363" i="13" s="1"/>
  <c r="AW367" i="13" s="1"/>
  <c r="AW371" i="13" s="1"/>
  <c r="AW286" i="13"/>
  <c r="BW31" i="37"/>
  <c r="AV74" i="24" l="1"/>
  <c r="AV75" i="24" s="1"/>
  <c r="AV81" i="24" s="1"/>
  <c r="AV76" i="37"/>
  <c r="BX153" i="40"/>
  <c r="BX56" i="41"/>
  <c r="BX45" i="13"/>
  <c r="BW42" i="16"/>
  <c r="BW57" i="16"/>
  <c r="BW22" i="16"/>
  <c r="BW332" i="13"/>
  <c r="BW335" i="13" s="1"/>
  <c r="BW40" i="44"/>
  <c r="BW64" i="41"/>
  <c r="AV79" i="24" l="1"/>
  <c r="AV59" i="37" s="1"/>
  <c r="AV60" i="37" s="1"/>
  <c r="BW41" i="44"/>
  <c r="BW42" i="44"/>
  <c r="BW44" i="44" s="1"/>
  <c r="AW45" i="42"/>
  <c r="AW48" i="42" s="1"/>
  <c r="AW57" i="42" s="1"/>
  <c r="AY58" i="42" s="1"/>
  <c r="AW63" i="46"/>
  <c r="BW68" i="41"/>
  <c r="BW21" i="22" s="1"/>
  <c r="BW28" i="44"/>
  <c r="AW319" i="13"/>
  <c r="AV82" i="24" l="1"/>
  <c r="AV37" i="24" s="1"/>
  <c r="AV38" i="24" s="1"/>
  <c r="AX44" i="24" s="1" a="1"/>
  <c r="AX44" i="24" s="1"/>
  <c r="BW45" i="44"/>
  <c r="BW89" i="44" s="1"/>
  <c r="AW320" i="13"/>
  <c r="AX316" i="13" s="1"/>
  <c r="AW105" i="46"/>
  <c r="AW109" i="46" s="1"/>
  <c r="AW96" i="46"/>
  <c r="AW122" i="46" s="1"/>
  <c r="BW31" i="22"/>
  <c r="AY33" i="44"/>
  <c r="AY64" i="44" s="1"/>
  <c r="AY86" i="42"/>
  <c r="BW54" i="44"/>
  <c r="BW60" i="44"/>
  <c r="AV30" i="16" l="1"/>
  <c r="AV33" i="16" s="1"/>
  <c r="AV35" i="16" s="1"/>
  <c r="AV38" i="16" s="1"/>
  <c r="AV41" i="16" s="1"/>
  <c r="AV43" i="16" s="1"/>
  <c r="BW47" i="44"/>
  <c r="BW48" i="44" s="1"/>
  <c r="AX97" i="46"/>
  <c r="AX29" i="24"/>
  <c r="AY33" i="22"/>
  <c r="AY41" i="37"/>
  <c r="AW124" i="46"/>
  <c r="BW104" i="44"/>
  <c r="BW80" i="44"/>
  <c r="AY92" i="44"/>
  <c r="AY66" i="44"/>
  <c r="AY81" i="44" s="1"/>
  <c r="BW40" i="37"/>
  <c r="BW22" i="42"/>
  <c r="BW103" i="44"/>
  <c r="BW79" i="44"/>
  <c r="AW89" i="42"/>
  <c r="AW44" i="37"/>
  <c r="AW48" i="37" s="1"/>
  <c r="AW50" i="37" s="1"/>
  <c r="AV49" i="16" l="1"/>
  <c r="AV53" i="16" s="1"/>
  <c r="AV58" i="16" s="1"/>
  <c r="AV23" i="37" s="1"/>
  <c r="BW78" i="44"/>
  <c r="BW105" i="44"/>
  <c r="AW52" i="37"/>
  <c r="AW36" i="22"/>
  <c r="AW39" i="22" s="1"/>
  <c r="AW91" i="42"/>
  <c r="AW90" i="46" s="1"/>
  <c r="AW98" i="46" s="1"/>
  <c r="AY30" i="13"/>
  <c r="AY35" i="22"/>
  <c r="BX117" i="9"/>
  <c r="BX36" i="41" s="1"/>
  <c r="AX53" i="37"/>
  <c r="AX230" i="13"/>
  <c r="AX233" i="13" s="1"/>
  <c r="AV22" i="37" l="1"/>
  <c r="AW21" i="24"/>
  <c r="AW22" i="24" s="1"/>
  <c r="AW28" i="24" s="1"/>
  <c r="AX270" i="13"/>
  <c r="AX234" i="13"/>
  <c r="AX271" i="13" s="1"/>
  <c r="AX307" i="13" s="1"/>
  <c r="AW54" i="37"/>
  <c r="BW111" i="44"/>
  <c r="BW110" i="44"/>
  <c r="BX20" i="22"/>
  <c r="BX34" i="16"/>
  <c r="BX38" i="41"/>
  <c r="AV30" i="37" l="1"/>
  <c r="AW62" i="37"/>
  <c r="AX235" i="13"/>
  <c r="AY232" i="13" s="1"/>
  <c r="BW95" i="44"/>
  <c r="BW84" i="44"/>
  <c r="BW76" i="42"/>
  <c r="BW90" i="42" s="1"/>
  <c r="BX31" i="37"/>
  <c r="BY32" i="41"/>
  <c r="BX58" i="13"/>
  <c r="BX93" i="13"/>
  <c r="BX94" i="13" s="1"/>
  <c r="BX97" i="13" s="1"/>
  <c r="BX33" i="13" s="1"/>
  <c r="BX57" i="41"/>
  <c r="BX59" i="41" s="1"/>
  <c r="BX61" i="41" s="1"/>
  <c r="BZ99" i="41"/>
  <c r="AX252" i="13"/>
  <c r="AX306" i="13"/>
  <c r="AX352" i="13" s="1"/>
  <c r="AX355" i="13" s="1"/>
  <c r="AX253" i="13"/>
  <c r="AX254" i="13" l="1"/>
  <c r="AX256" i="13" s="1"/>
  <c r="BX42" i="16"/>
  <c r="BX57" i="16"/>
  <c r="BY56" i="41"/>
  <c r="BY153" i="40"/>
  <c r="BY45" i="13"/>
  <c r="BW34" i="22"/>
  <c r="BW47" i="37"/>
  <c r="BX40" i="44"/>
  <c r="BX64" i="41"/>
  <c r="BX332" i="13"/>
  <c r="BX335" i="13" s="1"/>
  <c r="BX22" i="16"/>
  <c r="AX260" i="13" l="1"/>
  <c r="BX42" i="44"/>
  <c r="BX44" i="44" s="1"/>
  <c r="BX41" i="44"/>
  <c r="BX28" i="44"/>
  <c r="BX68" i="41"/>
  <c r="BX21" i="22" s="1"/>
  <c r="AW32" i="24"/>
  <c r="BX45" i="44" l="1"/>
  <c r="BX47" i="44" s="1"/>
  <c r="AW36" i="24"/>
  <c r="AW50" i="24"/>
  <c r="AW52" i="24" s="1"/>
  <c r="AW65" i="24" s="1"/>
  <c r="AW67" i="24" s="1"/>
  <c r="BX31" i="22"/>
  <c r="BX54" i="44"/>
  <c r="BX60" i="44"/>
  <c r="BX89" i="44" l="1"/>
  <c r="BX48" i="44"/>
  <c r="BX78" i="44"/>
  <c r="AW56" i="46"/>
  <c r="BX104" i="44"/>
  <c r="BX80" i="44"/>
  <c r="BX103" i="44"/>
  <c r="BX79" i="44"/>
  <c r="BX22" i="42"/>
  <c r="BX40" i="37"/>
  <c r="BX105" i="44" l="1"/>
  <c r="AW60" i="46"/>
  <c r="AW71" i="46"/>
  <c r="AW57" i="46"/>
  <c r="AX281" i="13"/>
  <c r="AX286" i="13" l="1"/>
  <c r="AX354" i="13"/>
  <c r="AX357" i="13" s="1"/>
  <c r="AX363" i="13" s="1"/>
  <c r="AX367" i="13" s="1"/>
  <c r="AX371" i="13" s="1"/>
  <c r="AW61" i="46"/>
  <c r="AW65" i="46" s="1"/>
  <c r="AW68" i="46" s="1"/>
  <c r="AW70" i="46" s="1"/>
  <c r="AW73" i="46" s="1"/>
  <c r="AW70" i="37"/>
  <c r="BX111" i="44"/>
  <c r="BX110" i="44"/>
  <c r="AW73" i="24"/>
  <c r="AW71" i="37"/>
  <c r="BY117" i="9"/>
  <c r="BY36" i="41" s="1"/>
  <c r="BX84" i="44" l="1"/>
  <c r="BX95" i="44"/>
  <c r="BX76" i="42"/>
  <c r="BX90" i="42" s="1"/>
  <c r="BY20" i="22"/>
  <c r="BY34" i="16"/>
  <c r="BY38" i="41"/>
  <c r="AW74" i="37"/>
  <c r="AW75" i="46"/>
  <c r="AW77" i="46" s="1"/>
  <c r="AW74" i="24" l="1"/>
  <c r="AW75" i="24" s="1"/>
  <c r="AW81" i="24" s="1"/>
  <c r="BY31" i="37"/>
  <c r="BX47" i="37"/>
  <c r="BX34" i="22"/>
  <c r="AX45" i="42"/>
  <c r="AX48" i="42" s="1"/>
  <c r="AX57" i="42" s="1"/>
  <c r="AZ58" i="42" s="1"/>
  <c r="AX63" i="46"/>
  <c r="BZ32" i="41"/>
  <c r="BY58" i="13"/>
  <c r="BY93" i="13"/>
  <c r="BY94" i="13" s="1"/>
  <c r="BY97" i="13" s="1"/>
  <c r="BY33" i="13" s="1"/>
  <c r="BY57" i="41"/>
  <c r="BY59" i="41" s="1"/>
  <c r="BY61" i="41" s="1"/>
  <c r="CA99" i="41"/>
  <c r="AX319" i="13"/>
  <c r="AW76" i="37"/>
  <c r="AW79" i="24" l="1"/>
  <c r="AW59" i="37" s="1"/>
  <c r="AW60" i="37" s="1"/>
  <c r="AZ86" i="42"/>
  <c r="AZ33" i="44"/>
  <c r="AZ64" i="44" s="1"/>
  <c r="BY40" i="44"/>
  <c r="BY64" i="41"/>
  <c r="AX320" i="13"/>
  <c r="AY316" i="13" s="1"/>
  <c r="BY57" i="16"/>
  <c r="BY42" i="16"/>
  <c r="BY22" i="16"/>
  <c r="BY332" i="13"/>
  <c r="BY335" i="13" s="1"/>
  <c r="BZ56" i="41"/>
  <c r="BZ153" i="40"/>
  <c r="BZ45" i="13"/>
  <c r="AX96" i="46"/>
  <c r="AX122" i="46" s="1"/>
  <c r="AX105" i="46"/>
  <c r="AX109" i="46" s="1"/>
  <c r="AW82" i="24" l="1"/>
  <c r="AW37" i="24" s="1"/>
  <c r="AW30" i="16" s="1"/>
  <c r="AW33" i="16" s="1"/>
  <c r="AX124" i="46"/>
  <c r="BY68" i="41"/>
  <c r="BY21" i="22" s="1"/>
  <c r="BY28" i="44"/>
  <c r="AZ41" i="37"/>
  <c r="AZ33" i="22"/>
  <c r="AX89" i="42"/>
  <c r="AX44" i="37"/>
  <c r="AX48" i="37" s="1"/>
  <c r="AX50" i="37" s="1"/>
  <c r="BY41" i="44"/>
  <c r="BY42" i="44"/>
  <c r="BY44" i="44" s="1"/>
  <c r="AZ92" i="44"/>
  <c r="AZ66" i="44"/>
  <c r="AZ81" i="44" s="1"/>
  <c r="AW38" i="24" l="1"/>
  <c r="BY45" i="44"/>
  <c r="BY89" i="44" s="1"/>
  <c r="AX52" i="37"/>
  <c r="AZ30" i="13"/>
  <c r="AZ35" i="22"/>
  <c r="AX36" i="22"/>
  <c r="AX39" i="22" s="1"/>
  <c r="AX91" i="42"/>
  <c r="AX90" i="46" s="1"/>
  <c r="AX98" i="46" s="1"/>
  <c r="BY31" i="22"/>
  <c r="BY60" i="44"/>
  <c r="BY54" i="44"/>
  <c r="AW35" i="16"/>
  <c r="AW38" i="16" s="1"/>
  <c r="AW41" i="16" s="1"/>
  <c r="AW43" i="16" s="1"/>
  <c r="AW49" i="16"/>
  <c r="AW53" i="16" s="1"/>
  <c r="AY44" i="24" l="1" a="1"/>
  <c r="AY44" i="24" s="1"/>
  <c r="AY29" i="24" s="1"/>
  <c r="AX21" i="24"/>
  <c r="AX22" i="24" s="1"/>
  <c r="AX28" i="24" s="1"/>
  <c r="BY47" i="44"/>
  <c r="BY78" i="44" s="1"/>
  <c r="AW58" i="16"/>
  <c r="AW23" i="37" s="1"/>
  <c r="AW22" i="37"/>
  <c r="BY80" i="44"/>
  <c r="BY104" i="44"/>
  <c r="BY22" i="42"/>
  <c r="BY40" i="37"/>
  <c r="AX54" i="37"/>
  <c r="BY79" i="44"/>
  <c r="BY103" i="44"/>
  <c r="AY53" i="37" l="1"/>
  <c r="AY230" i="13"/>
  <c r="AY233" i="13" s="1"/>
  <c r="AY270" i="13" s="1"/>
  <c r="AY97" i="46"/>
  <c r="AX62" i="37"/>
  <c r="BY105" i="44"/>
  <c r="BY110" i="44" s="1"/>
  <c r="BY48" i="44"/>
  <c r="AW30" i="37"/>
  <c r="AY234" i="13" l="1"/>
  <c r="AY271" i="13" s="1"/>
  <c r="AY307" i="13" s="1"/>
  <c r="BY111" i="44"/>
  <c r="BY95" i="44" s="1"/>
  <c r="AY306" i="13"/>
  <c r="AY352" i="13" s="1"/>
  <c r="AY355" i="13" s="1"/>
  <c r="AY252" i="13" l="1"/>
  <c r="AY235" i="13"/>
  <c r="AZ232" i="13" s="1"/>
  <c r="AY253" i="13"/>
  <c r="BY84" i="44"/>
  <c r="BY76" i="42"/>
  <c r="BY90" i="42" s="1"/>
  <c r="BY34" i="22" s="1"/>
  <c r="BZ117" i="9"/>
  <c r="BZ36" i="41" s="1"/>
  <c r="AY254" i="13" l="1"/>
  <c r="AY256" i="13" s="1"/>
  <c r="BY47" i="37"/>
  <c r="BZ34" i="16"/>
  <c r="BZ20" i="22"/>
  <c r="BZ38" i="41"/>
  <c r="AY260" i="13" l="1"/>
  <c r="BZ93" i="13"/>
  <c r="BZ94" i="13" s="1"/>
  <c r="BZ97" i="13" s="1"/>
  <c r="BZ33" i="13" s="1"/>
  <c r="CA32" i="41"/>
  <c r="BZ58" i="13"/>
  <c r="CB99" i="41"/>
  <c r="BZ57" i="41"/>
  <c r="BZ59" i="41" s="1"/>
  <c r="BZ61" i="41" s="1"/>
  <c r="BZ31" i="37"/>
  <c r="BZ64" i="41" l="1"/>
  <c r="BZ40" i="44"/>
  <c r="CA56" i="41"/>
  <c r="CA153" i="40"/>
  <c r="CA45" i="13"/>
  <c r="BZ57" i="16"/>
  <c r="BZ42" i="16"/>
  <c r="BZ22" i="16"/>
  <c r="BZ332" i="13"/>
  <c r="BZ335" i="13" s="1"/>
  <c r="AY281" i="13"/>
  <c r="AY286" i="13" l="1"/>
  <c r="AY354" i="13"/>
  <c r="AY357" i="13" s="1"/>
  <c r="AY363" i="13" s="1"/>
  <c r="AY367" i="13" s="1"/>
  <c r="AY371" i="13" s="1"/>
  <c r="BZ41" i="44"/>
  <c r="BZ42" i="44"/>
  <c r="BZ44" i="44" s="1"/>
  <c r="BZ28" i="44"/>
  <c r="BZ68" i="41"/>
  <c r="BZ21" i="22" s="1"/>
  <c r="BZ45" i="44" l="1"/>
  <c r="BZ47" i="44" s="1"/>
  <c r="BZ31" i="22"/>
  <c r="BZ60" i="44"/>
  <c r="BZ54" i="44"/>
  <c r="BZ89" i="44" l="1"/>
  <c r="AY45" i="42"/>
  <c r="AY48" i="42" s="1"/>
  <c r="AY57" i="42" s="1"/>
  <c r="BA58" i="42" s="1"/>
  <c r="AY63" i="46"/>
  <c r="BZ79" i="44"/>
  <c r="BZ103" i="44"/>
  <c r="BZ22" i="42"/>
  <c r="BZ40" i="37"/>
  <c r="AY319" i="13"/>
  <c r="BZ48" i="44"/>
  <c r="BZ78" i="44"/>
  <c r="BZ104" i="44"/>
  <c r="BZ80" i="44"/>
  <c r="AY320" i="13" l="1"/>
  <c r="AZ316" i="13" s="1"/>
  <c r="AY105" i="46"/>
  <c r="AY109" i="46" s="1"/>
  <c r="AY96" i="46"/>
  <c r="AY122" i="46" s="1"/>
  <c r="BZ105" i="44"/>
  <c r="BA33" i="44"/>
  <c r="BA64" i="44" s="1"/>
  <c r="BA86" i="42"/>
  <c r="BA41" i="37" l="1"/>
  <c r="BA33" i="22"/>
  <c r="BZ110" i="44"/>
  <c r="BZ111" i="44"/>
  <c r="AY89" i="42"/>
  <c r="AY44" i="37"/>
  <c r="AY48" i="37" s="1"/>
  <c r="AY50" i="37" s="1"/>
  <c r="BA92" i="44"/>
  <c r="BA66" i="44"/>
  <c r="BA81" i="44" s="1"/>
  <c r="AY124" i="46"/>
  <c r="CA117" i="9"/>
  <c r="CA36" i="41" s="1"/>
  <c r="AZ44" i="24" l="1" a="1"/>
  <c r="AZ44" i="24" s="1"/>
  <c r="AZ29" i="24" s="1"/>
  <c r="BZ84" i="44"/>
  <c r="BZ95" i="44"/>
  <c r="BZ76" i="42"/>
  <c r="BZ90" i="42" s="1"/>
  <c r="BA30" i="13"/>
  <c r="BA35" i="22"/>
  <c r="AY36" i="22"/>
  <c r="AY39" i="22" s="1"/>
  <c r="AY91" i="42"/>
  <c r="AY90" i="46" s="1"/>
  <c r="AY98" i="46" s="1"/>
  <c r="AY52" i="37"/>
  <c r="CA20" i="22"/>
  <c r="CA34" i="16"/>
  <c r="CA38" i="41"/>
  <c r="AZ53" i="37" l="1"/>
  <c r="AZ230" i="13"/>
  <c r="AZ233" i="13" s="1"/>
  <c r="AZ270" i="13" s="1"/>
  <c r="AZ97" i="46"/>
  <c r="AY21" i="24"/>
  <c r="AY22" i="24" s="1"/>
  <c r="AY28" i="24" s="1"/>
  <c r="CA57" i="41"/>
  <c r="CA59" i="41" s="1"/>
  <c r="CA61" i="41" s="1"/>
  <c r="CC99" i="41"/>
  <c r="CA93" i="13"/>
  <c r="CA94" i="13" s="1"/>
  <c r="CA97" i="13" s="1"/>
  <c r="CA33" i="13" s="1"/>
  <c r="CA58" i="13"/>
  <c r="CB32" i="41"/>
  <c r="BZ47" i="37"/>
  <c r="BZ34" i="22"/>
  <c r="CA31" i="37"/>
  <c r="AY54" i="37"/>
  <c r="AZ234" i="13" l="1"/>
  <c r="AZ271" i="13" s="1"/>
  <c r="AZ307" i="13" s="1"/>
  <c r="AY62" i="37"/>
  <c r="CA57" i="16"/>
  <c r="CA42" i="16"/>
  <c r="CB45" i="13"/>
  <c r="CB153" i="40"/>
  <c r="CB56" i="41"/>
  <c r="CA332" i="13"/>
  <c r="CA335" i="13" s="1"/>
  <c r="CA22" i="16"/>
  <c r="AZ306" i="13"/>
  <c r="AZ352" i="13" s="1"/>
  <c r="AZ355" i="13" s="1"/>
  <c r="CA40" i="44"/>
  <c r="CA64" i="41"/>
  <c r="AZ253" i="13" l="1"/>
  <c r="AZ252" i="13"/>
  <c r="AZ235" i="13"/>
  <c r="BA232" i="13" s="1"/>
  <c r="CA68" i="41"/>
  <c r="CA21" i="22" s="1"/>
  <c r="CA28" i="44"/>
  <c r="AY32" i="24"/>
  <c r="CA41" i="44"/>
  <c r="CA42" i="44"/>
  <c r="CA44" i="44" s="1"/>
  <c r="AZ254" i="13" l="1"/>
  <c r="AZ256" i="13" s="1"/>
  <c r="CA54" i="44"/>
  <c r="CA60" i="44"/>
  <c r="CA45" i="44"/>
  <c r="AY50" i="24"/>
  <c r="AY52" i="24" s="1"/>
  <c r="AY65" i="24" s="1"/>
  <c r="AY67" i="24" s="1"/>
  <c r="AY36" i="24"/>
  <c r="CA31" i="22"/>
  <c r="AZ260" i="13" l="1"/>
  <c r="CA22" i="42"/>
  <c r="CA40" i="37"/>
  <c r="CA47" i="44"/>
  <c r="CA89" i="44"/>
  <c r="AY56" i="46"/>
  <c r="CA104" i="44"/>
  <c r="CA80" i="44"/>
  <c r="CA79" i="44"/>
  <c r="CA103" i="44"/>
  <c r="CA105" i="44" l="1"/>
  <c r="CA111" i="44" s="1"/>
  <c r="AY60" i="46"/>
  <c r="AY57" i="46"/>
  <c r="AY71" i="46"/>
  <c r="CA78" i="44"/>
  <c r="CA48" i="44"/>
  <c r="CA110" i="44" l="1"/>
  <c r="CA95" i="44" s="1"/>
  <c r="AY73" i="24"/>
  <c r="AY71" i="37"/>
  <c r="CB117" i="9"/>
  <c r="CB36" i="41" s="1"/>
  <c r="AY70" i="37"/>
  <c r="AY61" i="46"/>
  <c r="AY65" i="46" s="1"/>
  <c r="AY68" i="46" s="1"/>
  <c r="AY70" i="46" s="1"/>
  <c r="AY73" i="46" s="1"/>
  <c r="AZ281" i="13"/>
  <c r="CA76" i="42" l="1"/>
  <c r="CA90" i="42" s="1"/>
  <c r="CA47" i="37" s="1"/>
  <c r="CA84" i="44"/>
  <c r="AZ286" i="13"/>
  <c r="AZ354" i="13"/>
  <c r="AZ357" i="13" s="1"/>
  <c r="AZ363" i="13" s="1"/>
  <c r="AZ367" i="13" s="1"/>
  <c r="AZ371" i="13" s="1"/>
  <c r="AY75" i="46"/>
  <c r="AY77" i="46" s="1"/>
  <c r="AY74" i="37"/>
  <c r="CB20" i="22"/>
  <c r="CB34" i="16"/>
  <c r="CB38" i="41"/>
  <c r="AY74" i="24" l="1"/>
  <c r="AY75" i="24" s="1"/>
  <c r="AY81" i="24" s="1"/>
  <c r="CA34" i="22"/>
  <c r="AY76" i="37"/>
  <c r="CB58" i="13"/>
  <c r="CB57" i="41"/>
  <c r="CB59" i="41" s="1"/>
  <c r="CB61" i="41" s="1"/>
  <c r="CD99" i="41"/>
  <c r="CC32" i="41"/>
  <c r="CB93" i="13"/>
  <c r="CB94" i="13" s="1"/>
  <c r="CB97" i="13" s="1"/>
  <c r="CB33" i="13" s="1"/>
  <c r="CB31" i="37"/>
  <c r="AY79" i="24" l="1"/>
  <c r="AY59" i="37" s="1"/>
  <c r="AY60" i="37" s="1"/>
  <c r="AZ319" i="13"/>
  <c r="CB42" i="16"/>
  <c r="CB57" i="16"/>
  <c r="CB40" i="44"/>
  <c r="CB64" i="41"/>
  <c r="AZ45" i="42"/>
  <c r="AZ48" i="42" s="1"/>
  <c r="AZ57" i="42" s="1"/>
  <c r="BB58" i="42" s="1"/>
  <c r="AZ63" i="46"/>
  <c r="CC153" i="40"/>
  <c r="CC45" i="13"/>
  <c r="CC56" i="41"/>
  <c r="CB332" i="13"/>
  <c r="CB335" i="13" s="1"/>
  <c r="CB22" i="16"/>
  <c r="AY82" i="24" l="1"/>
  <c r="AY37" i="24" s="1"/>
  <c r="AY30" i="16" s="1"/>
  <c r="AY33" i="16" s="1"/>
  <c r="AZ105" i="46"/>
  <c r="AZ109" i="46" s="1"/>
  <c r="AZ96" i="46"/>
  <c r="AZ122" i="46" s="1"/>
  <c r="BB86" i="42"/>
  <c r="BB33" i="44"/>
  <c r="BB64" i="44" s="1"/>
  <c r="CB28" i="44"/>
  <c r="CB68" i="41"/>
  <c r="CB21" i="22" s="1"/>
  <c r="CB41" i="44"/>
  <c r="CB42" i="44"/>
  <c r="CB44" i="44" s="1"/>
  <c r="AZ320" i="13"/>
  <c r="BA316" i="13" s="1"/>
  <c r="AY38" i="24" l="1"/>
  <c r="CB31" i="22"/>
  <c r="BB41" i="37"/>
  <c r="BB33" i="22"/>
  <c r="CB54" i="44"/>
  <c r="CB60" i="44"/>
  <c r="AY35" i="16"/>
  <c r="AY38" i="16" s="1"/>
  <c r="AY41" i="16" s="1"/>
  <c r="AY43" i="16" s="1"/>
  <c r="AY49" i="16"/>
  <c r="AY53" i="16" s="1"/>
  <c r="AZ124" i="46"/>
  <c r="CB45" i="44"/>
  <c r="BB92" i="44"/>
  <c r="BB66" i="44"/>
  <c r="BB81" i="44" s="1"/>
  <c r="AZ44" i="37"/>
  <c r="AZ48" i="37" s="1"/>
  <c r="AZ50" i="37" s="1"/>
  <c r="AZ89" i="42"/>
  <c r="BA44" i="24" l="1" a="1"/>
  <c r="BA44" i="24" s="1"/>
  <c r="BA97" i="46" s="1"/>
  <c r="AY58" i="16"/>
  <c r="AY23" i="37" s="1"/>
  <c r="AY22" i="37"/>
  <c r="BB30" i="13"/>
  <c r="BB35" i="22"/>
  <c r="CB47" i="44"/>
  <c r="CB89" i="44"/>
  <c r="CB104" i="44"/>
  <c r="CB80" i="44"/>
  <c r="AZ36" i="22"/>
  <c r="AZ39" i="22" s="1"/>
  <c r="AZ91" i="42"/>
  <c r="AZ90" i="46" s="1"/>
  <c r="AZ98" i="46" s="1"/>
  <c r="CB79" i="44"/>
  <c r="CB103" i="44"/>
  <c r="CB40" i="37"/>
  <c r="CB22" i="42"/>
  <c r="AZ52" i="37"/>
  <c r="BA29" i="24" l="1"/>
  <c r="BA53" i="37" s="1"/>
  <c r="AZ21" i="24"/>
  <c r="AZ22" i="24" s="1"/>
  <c r="AZ28" i="24" s="1"/>
  <c r="CB105" i="44"/>
  <c r="CB110" i="44" s="1"/>
  <c r="AZ54" i="37"/>
  <c r="CB78" i="44"/>
  <c r="CB48" i="44"/>
  <c r="AY30" i="37"/>
  <c r="BA230" i="13" l="1"/>
  <c r="BA233" i="13" s="1"/>
  <c r="BA234" i="13" s="1"/>
  <c r="BA271" i="13" s="1"/>
  <c r="BA307" i="13" s="1"/>
  <c r="AZ62" i="37"/>
  <c r="CB111" i="44"/>
  <c r="CB76" i="42" s="1"/>
  <c r="CB90" i="42" s="1"/>
  <c r="CC38" i="41"/>
  <c r="BA235" i="13" l="1"/>
  <c r="BB232" i="13" s="1"/>
  <c r="BA270" i="13"/>
  <c r="CB95" i="44"/>
  <c r="CB84" i="44"/>
  <c r="CB34" i="22"/>
  <c r="CB47" i="37"/>
  <c r="CC58" i="13"/>
  <c r="CC93" i="13"/>
  <c r="CC94" i="13" s="1"/>
  <c r="CC97" i="13" s="1"/>
  <c r="CC33" i="13" s="1"/>
  <c r="CD32" i="41"/>
  <c r="CE99" i="41"/>
  <c r="CC57" i="41"/>
  <c r="CC59" i="41" s="1"/>
  <c r="CC61" i="41" s="1"/>
  <c r="BA252" i="13" l="1"/>
  <c r="BA306" i="13"/>
  <c r="BA352" i="13" s="1"/>
  <c r="BA355" i="13" s="1"/>
  <c r="BA253" i="13"/>
  <c r="CD45" i="13"/>
  <c r="CD56" i="41"/>
  <c r="CD153" i="40"/>
  <c r="CC42" i="16"/>
  <c r="CC57" i="16"/>
  <c r="CC332" i="13"/>
  <c r="CC335" i="13" s="1"/>
  <c r="CC22" i="16"/>
  <c r="AZ32" i="24"/>
  <c r="CC40" i="44"/>
  <c r="CC64" i="41"/>
  <c r="BA254" i="13" l="1"/>
  <c r="BA260" i="13" s="1"/>
  <c r="CC41" i="44"/>
  <c r="CC42" i="44"/>
  <c r="CC44" i="44" s="1"/>
  <c r="AZ50" i="24"/>
  <c r="AZ52" i="24" s="1"/>
  <c r="AZ65" i="24" s="1"/>
  <c r="AZ67" i="24" s="1"/>
  <c r="AZ36" i="24"/>
  <c r="CC68" i="41"/>
  <c r="CC21" i="22" s="1"/>
  <c r="CC28" i="44"/>
  <c r="BA256" i="13" l="1"/>
  <c r="CC45" i="44"/>
  <c r="CC47" i="44" s="1"/>
  <c r="AZ56" i="46"/>
  <c r="CC54" i="44"/>
  <c r="CC60" i="44"/>
  <c r="CC89" i="44" l="1"/>
  <c r="CC104" i="44"/>
  <c r="CC80" i="44"/>
  <c r="CC79" i="44"/>
  <c r="CC103" i="44"/>
  <c r="AZ71" i="46"/>
  <c r="AZ57" i="46"/>
  <c r="AZ60" i="46"/>
  <c r="CC78" i="44"/>
  <c r="CC48" i="44"/>
  <c r="CC105" i="44" l="1"/>
  <c r="CC111" i="44" s="1"/>
  <c r="BA281" i="13"/>
  <c r="AZ61" i="46"/>
  <c r="AZ65" i="46" s="1"/>
  <c r="AZ68" i="46" s="1"/>
  <c r="AZ70" i="46" s="1"/>
  <c r="AZ73" i="46" s="1"/>
  <c r="AZ70" i="37"/>
  <c r="AZ71" i="37"/>
  <c r="AZ73" i="24"/>
  <c r="CC110" i="44" l="1"/>
  <c r="CC95" i="44" s="1"/>
  <c r="CD117" i="9"/>
  <c r="CD36" i="41" s="1"/>
  <c r="AZ75" i="46"/>
  <c r="AZ77" i="46" s="1"/>
  <c r="AZ74" i="37"/>
  <c r="BA286" i="13"/>
  <c r="BA354" i="13"/>
  <c r="BA357" i="13" s="1"/>
  <c r="BA363" i="13" s="1"/>
  <c r="BA367" i="13" s="1"/>
  <c r="BA371" i="13" s="1"/>
  <c r="AZ74" i="24" l="1"/>
  <c r="AZ75" i="24" s="1"/>
  <c r="AZ81" i="24" s="1"/>
  <c r="CC84" i="44"/>
  <c r="CC76" i="42"/>
  <c r="CC90" i="42" s="1"/>
  <c r="CC34" i="22" s="1"/>
  <c r="AZ76" i="37"/>
  <c r="CD20" i="22"/>
  <c r="CD34" i="16"/>
  <c r="CD38" i="41"/>
  <c r="AZ79" i="24" l="1"/>
  <c r="AZ59" i="37" s="1"/>
  <c r="AZ60" i="37" s="1"/>
  <c r="CC47" i="37"/>
  <c r="CE32" i="41"/>
  <c r="CD58" i="13"/>
  <c r="CF99" i="41"/>
  <c r="CD93" i="13"/>
  <c r="CD94" i="13" s="1"/>
  <c r="CD97" i="13" s="1"/>
  <c r="CD33" i="13" s="1"/>
  <c r="CD57" i="41"/>
  <c r="CD59" i="41" s="1"/>
  <c r="CD61" i="41" s="1"/>
  <c r="CD31" i="37"/>
  <c r="BA63" i="46"/>
  <c r="BA45" i="42"/>
  <c r="BA48" i="42" s="1"/>
  <c r="BA57" i="42" s="1"/>
  <c r="BC58" i="42" s="1"/>
  <c r="BA319" i="13"/>
  <c r="AZ82" i="24" l="1"/>
  <c r="AZ37" i="24" s="1"/>
  <c r="AZ30" i="16" s="1"/>
  <c r="AZ33" i="16" s="1"/>
  <c r="BA320" i="13"/>
  <c r="BB316" i="13" s="1"/>
  <c r="BC33" i="44"/>
  <c r="BC64" i="44" s="1"/>
  <c r="BC86" i="42"/>
  <c r="CD64" i="41"/>
  <c r="CD40" i="44"/>
  <c r="CD22" i="16"/>
  <c r="CD332" i="13"/>
  <c r="CD335" i="13" s="1"/>
  <c r="BA96" i="46"/>
  <c r="BA122" i="46" s="1"/>
  <c r="BA105" i="46"/>
  <c r="BA109" i="46" s="1"/>
  <c r="CD42" i="16"/>
  <c r="CD57" i="16"/>
  <c r="CE45" i="13"/>
  <c r="CE56" i="41"/>
  <c r="CE153" i="40"/>
  <c r="AZ38" i="24" l="1"/>
  <c r="BA89" i="42"/>
  <c r="BA44" i="37"/>
  <c r="BA48" i="37" s="1"/>
  <c r="BA50" i="37" s="1"/>
  <c r="CD42" i="44"/>
  <c r="CD44" i="44" s="1"/>
  <c r="CD41" i="44"/>
  <c r="BC41" i="37"/>
  <c r="BC33" i="22"/>
  <c r="BA124" i="46"/>
  <c r="CD28" i="44"/>
  <c r="CD68" i="41"/>
  <c r="CD21" i="22" s="1"/>
  <c r="AZ35" i="16"/>
  <c r="AZ38" i="16" s="1"/>
  <c r="AZ41" i="16" s="1"/>
  <c r="AZ43" i="16" s="1"/>
  <c r="AZ49" i="16"/>
  <c r="AZ53" i="16" s="1"/>
  <c r="BC66" i="44"/>
  <c r="BC81" i="44" s="1"/>
  <c r="BC92" i="44"/>
  <c r="BB44" i="24" l="1" a="1"/>
  <c r="BB44" i="24" s="1"/>
  <c r="BB29" i="24" s="1"/>
  <c r="CD45" i="44"/>
  <c r="CD89" i="44" s="1"/>
  <c r="BA52" i="37"/>
  <c r="BC30" i="13"/>
  <c r="BC35" i="22"/>
  <c r="CD54" i="44"/>
  <c r="CD60" i="44"/>
  <c r="AZ58" i="16"/>
  <c r="AZ23" i="37" s="1"/>
  <c r="AZ22" i="37"/>
  <c r="CD31" i="22"/>
  <c r="BA36" i="22"/>
  <c r="BA39" i="22" s="1"/>
  <c r="BA91" i="42"/>
  <c r="BA90" i="46" s="1"/>
  <c r="BA98" i="46" s="1"/>
  <c r="BB53" i="37" l="1"/>
  <c r="BB230" i="13"/>
  <c r="BB233" i="13" s="1"/>
  <c r="BB234" i="13" s="1"/>
  <c r="BB271" i="13" s="1"/>
  <c r="BB307" i="13" s="1"/>
  <c r="BB97" i="46"/>
  <c r="BA21" i="24"/>
  <c r="BA22" i="24" s="1"/>
  <c r="BA28" i="24" s="1"/>
  <c r="CD47" i="44"/>
  <c r="CD48" i="44" s="1"/>
  <c r="CD22" i="42"/>
  <c r="CD40" i="37"/>
  <c r="BA54" i="37"/>
  <c r="AZ30" i="37"/>
  <c r="CD79" i="44"/>
  <c r="CD103" i="44"/>
  <c r="CD80" i="44"/>
  <c r="CD104" i="44"/>
  <c r="BB270" i="13" l="1"/>
  <c r="BB252" i="13" s="1"/>
  <c r="BA62" i="37"/>
  <c r="CD78" i="44"/>
  <c r="BB235" i="13"/>
  <c r="BC232" i="13" s="1"/>
  <c r="CD105" i="44"/>
  <c r="BB306" i="13" l="1"/>
  <c r="BB352" i="13" s="1"/>
  <c r="BB355" i="13" s="1"/>
  <c r="BB253" i="13"/>
  <c r="BB254" i="13" s="1"/>
  <c r="BB260" i="13" s="1"/>
  <c r="CE117" i="9"/>
  <c r="CE36" i="41" s="1"/>
  <c r="CD111" i="44"/>
  <c r="CD110" i="44"/>
  <c r="BB256" i="13" l="1"/>
  <c r="BA32" i="24"/>
  <c r="CE34" i="16"/>
  <c r="CE20" i="22"/>
  <c r="CE38" i="41"/>
  <c r="CD76" i="42"/>
  <c r="CD90" i="42" s="1"/>
  <c r="CD95" i="44"/>
  <c r="CD84" i="44"/>
  <c r="CE31" i="37" l="1"/>
  <c r="CD34" i="22"/>
  <c r="CD47" i="37"/>
  <c r="BA50" i="24"/>
  <c r="BA52" i="24" s="1"/>
  <c r="BA65" i="24" s="1"/>
  <c r="BA67" i="24" s="1"/>
  <c r="BA36" i="24"/>
  <c r="CE57" i="41"/>
  <c r="CE59" i="41" s="1"/>
  <c r="CE61" i="41" s="1"/>
  <c r="CE58" i="13"/>
  <c r="CF32" i="41"/>
  <c r="CG99" i="41"/>
  <c r="CE93" i="13"/>
  <c r="CE94" i="13" s="1"/>
  <c r="CE97" i="13" s="1"/>
  <c r="CE33" i="13" s="1"/>
  <c r="CE332" i="13" l="1"/>
  <c r="CE335" i="13" s="1"/>
  <c r="CE22" i="16"/>
  <c r="BA56" i="46"/>
  <c r="CE42" i="16"/>
  <c r="CE57" i="16"/>
  <c r="CF153" i="40"/>
  <c r="CF56" i="41"/>
  <c r="CF45" i="13"/>
  <c r="CE40" i="44"/>
  <c r="CE64" i="41"/>
  <c r="CE41" i="44" l="1"/>
  <c r="CE42" i="44"/>
  <c r="CE44" i="44" s="1"/>
  <c r="BA60" i="46"/>
  <c r="BA57" i="46"/>
  <c r="BA71" i="46"/>
  <c r="CE68" i="41"/>
  <c r="CE21" i="22" s="1"/>
  <c r="CE28" i="44"/>
  <c r="CE45" i="44" l="1"/>
  <c r="CE47" i="44" s="1"/>
  <c r="BA70" i="37"/>
  <c r="BA61" i="46"/>
  <c r="BA65" i="46" s="1"/>
  <c r="BA68" i="46" s="1"/>
  <c r="BA70" i="46" s="1"/>
  <c r="BA73" i="46" s="1"/>
  <c r="CE31" i="22"/>
  <c r="BA71" i="37"/>
  <c r="BA73" i="24"/>
  <c r="CE54" i="44"/>
  <c r="CE60" i="44"/>
  <c r="BB281" i="13"/>
  <c r="CE89" i="44" l="1"/>
  <c r="BB354" i="13"/>
  <c r="BB357" i="13" s="1"/>
  <c r="BB363" i="13" s="1"/>
  <c r="BB367" i="13" s="1"/>
  <c r="BB371" i="13" s="1"/>
  <c r="BB286" i="13"/>
  <c r="CE80" i="44"/>
  <c r="CE104" i="44"/>
  <c r="CE103" i="44"/>
  <c r="CE79" i="44"/>
  <c r="CE22" i="42"/>
  <c r="CE40" i="37"/>
  <c r="CE78" i="44"/>
  <c r="CE48" i="44"/>
  <c r="BA74" i="37"/>
  <c r="BA75" i="46"/>
  <c r="BA77" i="46" s="1"/>
  <c r="BA74" i="24" l="1"/>
  <c r="BA75" i="24" s="1"/>
  <c r="BA81" i="24" s="1"/>
  <c r="CE105" i="44"/>
  <c r="CE110" i="44" s="1"/>
  <c r="BA76" i="37"/>
  <c r="BA79" i="24" l="1"/>
  <c r="BA59" i="37" s="1"/>
  <c r="BA60" i="37" s="1"/>
  <c r="CE111" i="44"/>
  <c r="CE76" i="42" s="1"/>
  <c r="CE90" i="42" s="1"/>
  <c r="CF117" i="9"/>
  <c r="CF36" i="41" s="1"/>
  <c r="BB63" i="46"/>
  <c r="BB45" i="42"/>
  <c r="BB48" i="42" s="1"/>
  <c r="BB57" i="42" s="1"/>
  <c r="BD58" i="42" s="1"/>
  <c r="BB319" i="13"/>
  <c r="BA82" i="24" l="1"/>
  <c r="BA37" i="24" s="1"/>
  <c r="BA30" i="16" s="1"/>
  <c r="BA33" i="16" s="1"/>
  <c r="CE95" i="44"/>
  <c r="CE84" i="44"/>
  <c r="BB320" i="13"/>
  <c r="BC316" i="13" s="1"/>
  <c r="CE47" i="37"/>
  <c r="CE34" i="22"/>
  <c r="CF20" i="22"/>
  <c r="CF34" i="16"/>
  <c r="CF38" i="41"/>
  <c r="BD86" i="42"/>
  <c r="BD33" i="44"/>
  <c r="BD64" i="44" s="1"/>
  <c r="BB105" i="46"/>
  <c r="BB109" i="46" s="1"/>
  <c r="BB96" i="46"/>
  <c r="BB122" i="46" s="1"/>
  <c r="BA38" i="24" l="1"/>
  <c r="BB124" i="46"/>
  <c r="CF31" i="37"/>
  <c r="BD33" i="22"/>
  <c r="BD41" i="37"/>
  <c r="BD66" i="44"/>
  <c r="BD81" i="44" s="1"/>
  <c r="BD92" i="44"/>
  <c r="BB44" i="37"/>
  <c r="BB48" i="37" s="1"/>
  <c r="BB50" i="37" s="1"/>
  <c r="BB89" i="42"/>
  <c r="CF57" i="41"/>
  <c r="CF59" i="41" s="1"/>
  <c r="CF61" i="41" s="1"/>
  <c r="CH99" i="41"/>
  <c r="CF58" i="13"/>
  <c r="CF93" i="13"/>
  <c r="CF94" i="13" s="1"/>
  <c r="CF97" i="13" s="1"/>
  <c r="CF33" i="13" s="1"/>
  <c r="CG32" i="41"/>
  <c r="BA49" i="16"/>
  <c r="BA53" i="16" s="1"/>
  <c r="BA35" i="16"/>
  <c r="BA38" i="16" s="1"/>
  <c r="BA41" i="16" s="1"/>
  <c r="BA43" i="16" s="1"/>
  <c r="BC44" i="24" l="1" a="1"/>
  <c r="BC44" i="24" s="1"/>
  <c r="BC97" i="46" s="1"/>
  <c r="BB52" i="37"/>
  <c r="BD30" i="13"/>
  <c r="BD35" i="22"/>
  <c r="CF22" i="16"/>
  <c r="CF332" i="13"/>
  <c r="CF335" i="13" s="1"/>
  <c r="BA22" i="37"/>
  <c r="BA58" i="16"/>
  <c r="BA23" i="37" s="1"/>
  <c r="CG45" i="13"/>
  <c r="CG153" i="40"/>
  <c r="CG56" i="41"/>
  <c r="CF40" i="44"/>
  <c r="CF64" i="41"/>
  <c r="CF57" i="16"/>
  <c r="CF42" i="16"/>
  <c r="BB36" i="22"/>
  <c r="BB39" i="22" s="1"/>
  <c r="BB91" i="42"/>
  <c r="BB90" i="46" s="1"/>
  <c r="BB98" i="46" s="1"/>
  <c r="BC29" i="24" l="1"/>
  <c r="BC53" i="37" s="1"/>
  <c r="BB21" i="24"/>
  <c r="BB22" i="24" s="1"/>
  <c r="BB28" i="24" s="1"/>
  <c r="CF42" i="44"/>
  <c r="CF44" i="44" s="1"/>
  <c r="CF41" i="44"/>
  <c r="CF28" i="44"/>
  <c r="CF68" i="41"/>
  <c r="CF21" i="22" s="1"/>
  <c r="BB54" i="37"/>
  <c r="BA30" i="37"/>
  <c r="BC230" i="13" l="1"/>
  <c r="BC233" i="13" s="1"/>
  <c r="BC270" i="13" s="1"/>
  <c r="BC306" i="13" s="1"/>
  <c r="BC352" i="13" s="1"/>
  <c r="BC355" i="13" s="1"/>
  <c r="BB62" i="37"/>
  <c r="CF45" i="44"/>
  <c r="CF89" i="44" s="1"/>
  <c r="CF31" i="22"/>
  <c r="CF54" i="44"/>
  <c r="CF60" i="44"/>
  <c r="BC234" i="13" l="1"/>
  <c r="BC271" i="13" s="1"/>
  <c r="BC307" i="13" s="1"/>
  <c r="CF47" i="44"/>
  <c r="CF48" i="44" s="1"/>
  <c r="CF104" i="44"/>
  <c r="CF80" i="44"/>
  <c r="CF40" i="37"/>
  <c r="CF22" i="42"/>
  <c r="CF79" i="44"/>
  <c r="CF103" i="44"/>
  <c r="BC235" i="13" l="1"/>
  <c r="BD232" i="13" s="1"/>
  <c r="BC252" i="13"/>
  <c r="BC253" i="13"/>
  <c r="BB32" i="24"/>
  <c r="BB50" i="24" s="1"/>
  <c r="BB52" i="24" s="1"/>
  <c r="BB65" i="24" s="1"/>
  <c r="BB67" i="24" s="1"/>
  <c r="CF78" i="44"/>
  <c r="CF105" i="44"/>
  <c r="CF111" i="44" s="1"/>
  <c r="BC254" i="13" l="1"/>
  <c r="BC260" i="13" s="1"/>
  <c r="BB36" i="24"/>
  <c r="CF110" i="44"/>
  <c r="CF76" i="42" s="1"/>
  <c r="CF90" i="42" s="1"/>
  <c r="CG117" i="9"/>
  <c r="CG36" i="41" s="1"/>
  <c r="BB56" i="46"/>
  <c r="BC256" i="13" l="1"/>
  <c r="CF84" i="44"/>
  <c r="CF95" i="44"/>
  <c r="BB71" i="46"/>
  <c r="BB60" i="46"/>
  <c r="BB57" i="46"/>
  <c r="CG34" i="16"/>
  <c r="CG20" i="22"/>
  <c r="CG38" i="41"/>
  <c r="CF47" i="37"/>
  <c r="CF34" i="22"/>
  <c r="CG31" i="37" l="1"/>
  <c r="BB70" i="37"/>
  <c r="BB61" i="46"/>
  <c r="BB65" i="46" s="1"/>
  <c r="BB68" i="46" s="1"/>
  <c r="BB70" i="46" s="1"/>
  <c r="BB73" i="46" s="1"/>
  <c r="CH32" i="41"/>
  <c r="CI99" i="41"/>
  <c r="CG58" i="13"/>
  <c r="CG93" i="13"/>
  <c r="CG94" i="13" s="1"/>
  <c r="CG97" i="13" s="1"/>
  <c r="CG33" i="13" s="1"/>
  <c r="CG57" i="41"/>
  <c r="CG59" i="41" s="1"/>
  <c r="CG61" i="41" s="1"/>
  <c r="BB73" i="24"/>
  <c r="BB71" i="37"/>
  <c r="CG42" i="16" l="1"/>
  <c r="CG57" i="16"/>
  <c r="CG40" i="44"/>
  <c r="CG64" i="41"/>
  <c r="CG332" i="13"/>
  <c r="CG335" i="13" s="1"/>
  <c r="CG22" i="16"/>
  <c r="BB74" i="37"/>
  <c r="BB75" i="46"/>
  <c r="BB77" i="46" s="1"/>
  <c r="CH56" i="41"/>
  <c r="CH153" i="40"/>
  <c r="CH45" i="13"/>
  <c r="BB74" i="24" l="1"/>
  <c r="BB75" i="24" s="1"/>
  <c r="BB81" i="24" s="1"/>
  <c r="BC281" i="13"/>
  <c r="BB76" i="37"/>
  <c r="CG68" i="41"/>
  <c r="CG21" i="22" s="1"/>
  <c r="CG28" i="44"/>
  <c r="CG41" i="44"/>
  <c r="CG42" i="44"/>
  <c r="CG44" i="44" s="1"/>
  <c r="BB79" i="24" l="1"/>
  <c r="BB59" i="37" s="1"/>
  <c r="BB60" i="37" s="1"/>
  <c r="CG60" i="44"/>
  <c r="CG54" i="44"/>
  <c r="CG45" i="44"/>
  <c r="CG31" i="22"/>
  <c r="BC286" i="13"/>
  <c r="BC354" i="13"/>
  <c r="BC357" i="13" s="1"/>
  <c r="BC363" i="13" s="1"/>
  <c r="BC367" i="13" s="1"/>
  <c r="BC371" i="13" s="1"/>
  <c r="BB82" i="24" l="1"/>
  <c r="BB37" i="24" s="1"/>
  <c r="BB30" i="16" s="1"/>
  <c r="BB33" i="16" s="1"/>
  <c r="CG40" i="37"/>
  <c r="CG22" i="42"/>
  <c r="CG79" i="44"/>
  <c r="CG103" i="44"/>
  <c r="CG89" i="44"/>
  <c r="CG47" i="44"/>
  <c r="CG104" i="44"/>
  <c r="CG80" i="44"/>
  <c r="BB38" i="24" l="1"/>
  <c r="CG105" i="44"/>
  <c r="CG111" i="44" s="1"/>
  <c r="CG78" i="44"/>
  <c r="CG48" i="44"/>
  <c r="BB49" i="16"/>
  <c r="BB53" i="16" s="1"/>
  <c r="BB35" i="16"/>
  <c r="BB38" i="16" s="1"/>
  <c r="BB41" i="16" s="1"/>
  <c r="BB43" i="16" s="1"/>
  <c r="CH117" i="9"/>
  <c r="CH36" i="41" s="1"/>
  <c r="BC45" i="42"/>
  <c r="BC48" i="42" s="1"/>
  <c r="BC57" i="42" s="1"/>
  <c r="BE58" i="42" s="1"/>
  <c r="BC63" i="46"/>
  <c r="BC319" i="13"/>
  <c r="BD44" i="24" l="1" a="1"/>
  <c r="BD44" i="24" s="1"/>
  <c r="BD97" i="46" s="1"/>
  <c r="CG110" i="44"/>
  <c r="CG84" i="44" s="1"/>
  <c r="CH20" i="22"/>
  <c r="CH34" i="16"/>
  <c r="CH38" i="41"/>
  <c r="BC105" i="46"/>
  <c r="BC109" i="46" s="1"/>
  <c r="BC96" i="46"/>
  <c r="BC122" i="46" s="1"/>
  <c r="BE86" i="42"/>
  <c r="BE33" i="44"/>
  <c r="BE64" i="44" s="1"/>
  <c r="BC320" i="13"/>
  <c r="BD316" i="13" s="1"/>
  <c r="BB58" i="16"/>
  <c r="BB23" i="37" s="1"/>
  <c r="BB22" i="37"/>
  <c r="BD29" i="24" l="1"/>
  <c r="BD230" i="13" s="1"/>
  <c r="BD233" i="13" s="1"/>
  <c r="BD234" i="13" s="1"/>
  <c r="BD271" i="13" s="1"/>
  <c r="BD307" i="13" s="1"/>
  <c r="CG76" i="42"/>
  <c r="CG90" i="42" s="1"/>
  <c r="CG47" i="37" s="1"/>
  <c r="CG95" i="44"/>
  <c r="BE33" i="22"/>
  <c r="BE41" i="37"/>
  <c r="CH58" i="13"/>
  <c r="CH93" i="13"/>
  <c r="CH94" i="13" s="1"/>
  <c r="CH97" i="13" s="1"/>
  <c r="CH33" i="13" s="1"/>
  <c r="CJ99" i="41"/>
  <c r="CH57" i="41"/>
  <c r="CH59" i="41" s="1"/>
  <c r="CH61" i="41" s="1"/>
  <c r="CI32" i="41"/>
  <c r="BC124" i="46"/>
  <c r="BB30" i="37"/>
  <c r="BE92" i="44"/>
  <c r="BE66" i="44"/>
  <c r="BE81" i="44" s="1"/>
  <c r="BC44" i="37"/>
  <c r="BC48" i="37" s="1"/>
  <c r="BC50" i="37" s="1"/>
  <c r="BC89" i="42"/>
  <c r="CH31" i="37"/>
  <c r="BD270" i="13" l="1"/>
  <c r="BD253" i="13" s="1"/>
  <c r="BD53" i="37"/>
  <c r="CG34" i="22"/>
  <c r="BD235" i="13"/>
  <c r="BE232" i="13" s="1"/>
  <c r="CI56" i="41"/>
  <c r="CI45" i="13"/>
  <c r="CI153" i="40"/>
  <c r="CH42" i="16"/>
  <c r="CH57" i="16"/>
  <c r="CH40" i="44"/>
  <c r="CH64" i="41"/>
  <c r="CH332" i="13"/>
  <c r="CH335" i="13" s="1"/>
  <c r="CH22" i="16"/>
  <c r="BC52" i="37"/>
  <c r="BC36" i="22"/>
  <c r="BC39" i="22" s="1"/>
  <c r="BC91" i="42"/>
  <c r="BC90" i="46" s="1"/>
  <c r="BC98" i="46" s="1"/>
  <c r="BE30" i="13"/>
  <c r="BE35" i="22"/>
  <c r="BD252" i="13" l="1"/>
  <c r="BD254" i="13" s="1"/>
  <c r="BD256" i="13" s="1"/>
  <c r="BD306" i="13"/>
  <c r="BD352" i="13" s="1"/>
  <c r="BD355" i="13" s="1"/>
  <c r="BC21" i="24"/>
  <c r="BC22" i="24" s="1"/>
  <c r="BC28" i="24" s="1"/>
  <c r="CH28" i="44"/>
  <c r="CH68" i="41"/>
  <c r="CH21" i="22" s="1"/>
  <c r="BC54" i="37"/>
  <c r="CH42" i="44"/>
  <c r="CH44" i="44" s="1"/>
  <c r="CH41" i="44"/>
  <c r="BC62" i="37" l="1"/>
  <c r="BD260" i="13"/>
  <c r="CH45" i="44"/>
  <c r="CH60" i="44"/>
  <c r="CH54" i="44"/>
  <c r="CH31" i="22"/>
  <c r="CH79" i="44" l="1"/>
  <c r="CH103" i="44"/>
  <c r="CH47" i="44"/>
  <c r="CH89" i="44"/>
  <c r="CH40" i="37"/>
  <c r="CH22" i="42"/>
  <c r="CH104" i="44"/>
  <c r="CH80" i="44"/>
  <c r="BC32" i="24" l="1"/>
  <c r="CH105" i="44"/>
  <c r="CH48" i="44"/>
  <c r="CH78" i="44"/>
  <c r="CH110" i="44" l="1"/>
  <c r="CH111" i="44"/>
  <c r="CI117" i="9"/>
  <c r="CI36" i="41" s="1"/>
  <c r="BC50" i="24"/>
  <c r="BC52" i="24" s="1"/>
  <c r="BC65" i="24" s="1"/>
  <c r="BC67" i="24" s="1"/>
  <c r="BC36" i="24"/>
  <c r="BC56" i="46" l="1"/>
  <c r="CI20" i="22"/>
  <c r="CI34" i="16"/>
  <c r="CI38" i="41"/>
  <c r="CH84" i="44"/>
  <c r="CH76" i="42"/>
  <c r="CH90" i="42" s="1"/>
  <c r="CH95" i="44"/>
  <c r="CI31" i="37" l="1"/>
  <c r="CH47" i="37"/>
  <c r="CH34" i="22"/>
  <c r="CJ32" i="41"/>
  <c r="CI58" i="13"/>
  <c r="CI93" i="13"/>
  <c r="CI94" i="13" s="1"/>
  <c r="CI97" i="13" s="1"/>
  <c r="CI33" i="13" s="1"/>
  <c r="CI57" i="41"/>
  <c r="CI59" i="41" s="1"/>
  <c r="CI61" i="41" s="1"/>
  <c r="CK99" i="41"/>
  <c r="BD281" i="13"/>
  <c r="BC71" i="46"/>
  <c r="BC60" i="46"/>
  <c r="BC57" i="46"/>
  <c r="BC70" i="37" l="1"/>
  <c r="BC61" i="46"/>
  <c r="BC65" i="46" s="1"/>
  <c r="BC68" i="46" s="1"/>
  <c r="BC70" i="46" s="1"/>
  <c r="BC73" i="46" s="1"/>
  <c r="BC71" i="37"/>
  <c r="BC73" i="24"/>
  <c r="CI42" i="16"/>
  <c r="CI57" i="16"/>
  <c r="BD286" i="13"/>
  <c r="BD354" i="13"/>
  <c r="BD357" i="13" s="1"/>
  <c r="BD363" i="13" s="1"/>
  <c r="BD367" i="13" s="1"/>
  <c r="BD371" i="13" s="1"/>
  <c r="CI64" i="41"/>
  <c r="CI40" i="44"/>
  <c r="CJ45" i="13"/>
  <c r="CJ56" i="41"/>
  <c r="CJ153" i="40"/>
  <c r="CI22" i="16"/>
  <c r="CI332" i="13"/>
  <c r="CI335" i="13" s="1"/>
  <c r="CI28" i="44" l="1"/>
  <c r="CI68" i="41"/>
  <c r="CI21" i="22" s="1"/>
  <c r="CI41" i="44"/>
  <c r="CI42" i="44"/>
  <c r="CI44" i="44" s="1"/>
  <c r="BC74" i="37"/>
  <c r="BC75" i="46"/>
  <c r="BC77" i="46" s="1"/>
  <c r="BC74" i="24" l="1"/>
  <c r="BC75" i="24" s="1"/>
  <c r="BC81" i="24" s="1"/>
  <c r="BC76" i="37"/>
  <c r="BD63" i="46"/>
  <c r="BD45" i="42"/>
  <c r="BD48" i="42" s="1"/>
  <c r="BD57" i="42" s="1"/>
  <c r="BF58" i="42" s="1"/>
  <c r="BD319" i="13"/>
  <c r="CI45" i="44"/>
  <c r="CI60" i="44"/>
  <c r="CI54" i="44"/>
  <c r="CI31" i="22"/>
  <c r="BC79" i="24" l="1"/>
  <c r="BC59" i="37" s="1"/>
  <c r="BC60" i="37" s="1"/>
  <c r="CI104" i="44"/>
  <c r="CI80" i="44"/>
  <c r="CI22" i="42"/>
  <c r="CI40" i="37"/>
  <c r="CI79" i="44"/>
  <c r="CI103" i="44"/>
  <c r="CI89" i="44"/>
  <c r="CI47" i="44"/>
  <c r="BD320" i="13"/>
  <c r="BE316" i="13" s="1"/>
  <c r="BF33" i="44"/>
  <c r="BF64" i="44" s="1"/>
  <c r="BF86" i="42"/>
  <c r="BD96" i="46"/>
  <c r="BD122" i="46" s="1"/>
  <c r="BD105" i="46"/>
  <c r="BD109" i="46" s="1"/>
  <c r="BC82" i="24" l="1"/>
  <c r="BC37" i="24" s="1"/>
  <c r="BC38" i="24" s="1"/>
  <c r="BE44" i="24" s="1" a="1"/>
  <c r="BE44" i="24" s="1"/>
  <c r="CI105" i="44"/>
  <c r="CI111" i="44" s="1"/>
  <c r="BF92" i="44"/>
  <c r="BF66" i="44"/>
  <c r="BF81" i="44" s="1"/>
  <c r="BD124" i="46"/>
  <c r="BF33" i="22"/>
  <c r="BF41" i="37"/>
  <c r="BD44" i="37"/>
  <c r="BD48" i="37" s="1"/>
  <c r="BD50" i="37" s="1"/>
  <c r="BD89" i="42"/>
  <c r="CI78" i="44"/>
  <c r="CI48" i="44"/>
  <c r="BC30" i="16" l="1"/>
  <c r="BC33" i="16" s="1"/>
  <c r="BC49" i="16" s="1"/>
  <c r="BC53" i="16" s="1"/>
  <c r="CI110" i="44"/>
  <c r="CI76" i="42" s="1"/>
  <c r="CI90" i="42" s="1"/>
  <c r="CJ117" i="9"/>
  <c r="CJ36" i="41" s="1"/>
  <c r="BF30" i="13"/>
  <c r="BF35" i="22"/>
  <c r="BD36" i="22"/>
  <c r="BD39" i="22" s="1"/>
  <c r="BD91" i="42"/>
  <c r="BD90" i="46" s="1"/>
  <c r="BD98" i="46" s="1"/>
  <c r="BE29" i="24"/>
  <c r="BE97" i="46"/>
  <c r="BD52" i="37"/>
  <c r="CI84" i="44" l="1"/>
  <c r="BC35" i="16"/>
  <c r="BC38" i="16" s="1"/>
  <c r="BC41" i="16" s="1"/>
  <c r="BC43" i="16" s="1"/>
  <c r="BD21" i="24"/>
  <c r="BD22" i="24" s="1"/>
  <c r="BD28" i="24" s="1"/>
  <c r="CI95" i="44"/>
  <c r="CI47" i="37"/>
  <c r="CI34" i="22"/>
  <c r="BD54" i="37"/>
  <c r="BE53" i="37"/>
  <c r="BE230" i="13"/>
  <c r="BE233" i="13" s="1"/>
  <c r="CJ34" i="16"/>
  <c r="CJ20" i="22"/>
  <c r="CJ38" i="41"/>
  <c r="BC58" i="16"/>
  <c r="BC23" i="37" s="1"/>
  <c r="BC22" i="37"/>
  <c r="BD62" i="37" l="1"/>
  <c r="BC30" i="37"/>
  <c r="CJ31" i="37"/>
  <c r="BE270" i="13"/>
  <c r="BE234" i="13"/>
  <c r="BE271" i="13" s="1"/>
  <c r="BE307" i="13" s="1"/>
  <c r="CJ58" i="13"/>
  <c r="CJ57" i="41"/>
  <c r="CJ59" i="41" s="1"/>
  <c r="CJ61" i="41" s="1"/>
  <c r="CJ93" i="13"/>
  <c r="CJ94" i="13" s="1"/>
  <c r="CJ97" i="13" s="1"/>
  <c r="CJ33" i="13" s="1"/>
  <c r="CL99" i="41"/>
  <c r="CK32" i="41"/>
  <c r="CJ42" i="16" l="1"/>
  <c r="CJ57" i="16"/>
  <c r="CK56" i="41"/>
  <c r="CK153" i="40"/>
  <c r="CK45" i="13"/>
  <c r="CJ22" i="16"/>
  <c r="CJ332" i="13"/>
  <c r="CJ335" i="13" s="1"/>
  <c r="BE253" i="13"/>
  <c r="BE306" i="13"/>
  <c r="BE352" i="13" s="1"/>
  <c r="BE355" i="13" s="1"/>
  <c r="BE252" i="13"/>
  <c r="CJ40" i="44"/>
  <c r="CJ64" i="41"/>
  <c r="BE235" i="13"/>
  <c r="BF232" i="13" s="1"/>
  <c r="BE254" i="13" l="1"/>
  <c r="BE256" i="13" s="1"/>
  <c r="CJ41" i="44"/>
  <c r="CJ42" i="44"/>
  <c r="CJ44" i="44" s="1"/>
  <c r="CJ28" i="44"/>
  <c r="CJ68" i="41"/>
  <c r="CJ21" i="22" s="1"/>
  <c r="BD32" i="24"/>
  <c r="BE260" i="13" l="1"/>
  <c r="CJ45" i="44"/>
  <c r="CJ89" i="44" s="1"/>
  <c r="BD36" i="24"/>
  <c r="BD50" i="24"/>
  <c r="BD52" i="24" s="1"/>
  <c r="BD65" i="24" s="1"/>
  <c r="BD67" i="24" s="1"/>
  <c r="CJ54" i="44"/>
  <c r="CJ60" i="44"/>
  <c r="CJ31" i="22"/>
  <c r="CJ47" i="44" l="1"/>
  <c r="CJ48" i="44" s="1"/>
  <c r="CJ40" i="37"/>
  <c r="CJ22" i="42"/>
  <c r="CJ80" i="44"/>
  <c r="CJ104" i="44"/>
  <c r="BD56" i="46"/>
  <c r="CJ79" i="44"/>
  <c r="CJ103" i="44"/>
  <c r="BE281" i="13" l="1"/>
  <c r="BE286" i="13" s="1"/>
  <c r="CJ78" i="44"/>
  <c r="CJ105" i="44"/>
  <c r="CJ111" i="44" s="1"/>
  <c r="BD60" i="46"/>
  <c r="BD71" i="46"/>
  <c r="BD57" i="46"/>
  <c r="CJ110" i="44" l="1"/>
  <c r="CJ76" i="42" s="1"/>
  <c r="CJ90" i="42" s="1"/>
  <c r="BE354" i="13"/>
  <c r="BE357" i="13" s="1"/>
  <c r="BE363" i="13" s="1"/>
  <c r="BE367" i="13" s="1"/>
  <c r="BE371" i="13" s="1"/>
  <c r="BD61" i="46"/>
  <c r="BD65" i="46" s="1"/>
  <c r="BD68" i="46" s="1"/>
  <c r="BD70" i="46" s="1"/>
  <c r="BD73" i="46" s="1"/>
  <c r="BD70" i="37"/>
  <c r="BD73" i="24"/>
  <c r="BD71" i="37"/>
  <c r="CK117" i="9"/>
  <c r="CK36" i="41" s="1"/>
  <c r="CJ84" i="44" l="1"/>
  <c r="CJ95" i="44"/>
  <c r="CK20" i="22"/>
  <c r="CK34" i="16"/>
  <c r="CK38" i="41"/>
  <c r="CJ47" i="37"/>
  <c r="CJ34" i="22"/>
  <c r="BD75" i="46"/>
  <c r="BD77" i="46" s="1"/>
  <c r="BD74" i="37"/>
  <c r="BE319" i="13" l="1"/>
  <c r="BD74" i="24"/>
  <c r="BD75" i="24" s="1"/>
  <c r="BD81" i="24" s="1"/>
  <c r="BE45" i="42"/>
  <c r="BE48" i="42" s="1"/>
  <c r="BE57" i="42" s="1"/>
  <c r="BG58" i="42" s="1"/>
  <c r="BG33" i="44" s="1"/>
  <c r="BG64" i="44" s="1"/>
  <c r="CK31" i="37"/>
  <c r="CM99" i="41"/>
  <c r="CK93" i="13"/>
  <c r="CK94" i="13" s="1"/>
  <c r="CK97" i="13" s="1"/>
  <c r="CK33" i="13" s="1"/>
  <c r="CK57" i="41"/>
  <c r="CK59" i="41" s="1"/>
  <c r="CK61" i="41" s="1"/>
  <c r="CL32" i="41"/>
  <c r="CK58" i="13"/>
  <c r="BD76" i="37"/>
  <c r="BE320" i="13" l="1"/>
  <c r="BF316" i="13" s="1"/>
  <c r="BD79" i="24"/>
  <c r="BD59" i="37" s="1"/>
  <c r="BD60" i="37" s="1"/>
  <c r="BG86" i="42"/>
  <c r="BG41" i="37" s="1"/>
  <c r="CK42" i="16"/>
  <c r="CK57" i="16"/>
  <c r="CL56" i="41"/>
  <c r="CL153" i="40"/>
  <c r="CL45" i="13"/>
  <c r="CK332" i="13"/>
  <c r="CK335" i="13" s="1"/>
  <c r="CK22" i="16"/>
  <c r="CK40" i="44"/>
  <c r="CK64" i="41"/>
  <c r="BE124" i="46"/>
  <c r="BG92" i="44"/>
  <c r="BG66" i="44"/>
  <c r="BG81" i="44" s="1"/>
  <c r="BD82" i="24" l="1"/>
  <c r="BD37" i="24" s="1"/>
  <c r="BD38" i="24" s="1"/>
  <c r="BF44" i="24" s="1" a="1"/>
  <c r="BF44" i="24" s="1"/>
  <c r="BG33" i="22"/>
  <c r="BG35" i="22" s="1"/>
  <c r="BE91" i="42"/>
  <c r="BE90" i="46" s="1"/>
  <c r="BE98" i="46" s="1"/>
  <c r="CK41" i="44"/>
  <c r="CK42" i="44"/>
  <c r="CK44" i="44" s="1"/>
  <c r="CK28" i="44"/>
  <c r="CK68" i="41"/>
  <c r="CK21" i="22" s="1"/>
  <c r="BG30" i="13" l="1"/>
  <c r="BD30" i="16"/>
  <c r="BD33" i="16" s="1"/>
  <c r="BD35" i="16" s="1"/>
  <c r="BD38" i="16" s="1"/>
  <c r="BD41" i="16" s="1"/>
  <c r="BD43" i="16" s="1"/>
  <c r="CK45" i="44"/>
  <c r="CK89" i="44" s="1"/>
  <c r="BF29" i="24"/>
  <c r="BF97" i="46"/>
  <c r="CK31" i="22"/>
  <c r="CK54" i="44"/>
  <c r="CK60" i="44"/>
  <c r="BD49" i="16" l="1"/>
  <c r="BD53" i="16" s="1"/>
  <c r="BD58" i="16" s="1"/>
  <c r="BD23" i="37" s="1"/>
  <c r="CK47" i="44"/>
  <c r="CK48" i="44" s="1"/>
  <c r="CK79" i="44"/>
  <c r="CK103" i="44"/>
  <c r="CK40" i="37"/>
  <c r="CK22" i="42"/>
  <c r="BF53" i="37"/>
  <c r="BF230" i="13"/>
  <c r="BF233" i="13" s="1"/>
  <c r="CK80" i="44"/>
  <c r="CK104" i="44"/>
  <c r="BD22" i="37" l="1"/>
  <c r="CK78" i="44"/>
  <c r="BF270" i="13"/>
  <c r="BF234" i="13"/>
  <c r="BF271" i="13" s="1"/>
  <c r="BF307" i="13" s="1"/>
  <c r="CL117" i="9"/>
  <c r="CL36" i="41" s="1"/>
  <c r="CK105" i="44"/>
  <c r="BD30" i="37" l="1"/>
  <c r="CK110" i="44"/>
  <c r="CK111" i="44"/>
  <c r="CL20" i="22"/>
  <c r="CL34" i="16"/>
  <c r="CL38" i="41"/>
  <c r="BF235" i="13"/>
  <c r="BG232" i="13" s="1"/>
  <c r="BF252" i="13"/>
  <c r="BF253" i="13"/>
  <c r="BF306" i="13"/>
  <c r="BF352" i="13" s="1"/>
  <c r="BF355" i="13" s="1"/>
  <c r="BF254" i="13" l="1"/>
  <c r="BF256" i="13" s="1"/>
  <c r="CL58" i="13"/>
  <c r="CL93" i="13"/>
  <c r="CL94" i="13" s="1"/>
  <c r="CL97" i="13" s="1"/>
  <c r="CL33" i="13" s="1"/>
  <c r="CM32" i="41"/>
  <c r="CN99" i="41"/>
  <c r="CL57" i="41"/>
  <c r="CL59" i="41" s="1"/>
  <c r="CL61" i="41" s="1"/>
  <c r="CL31" i="37"/>
  <c r="CK95" i="44"/>
  <c r="CK84" i="44"/>
  <c r="CK76" i="42"/>
  <c r="CK90" i="42" s="1"/>
  <c r="BF260" i="13" l="1"/>
  <c r="CL64" i="41"/>
  <c r="CL40" i="44"/>
  <c r="CM56" i="41"/>
  <c r="CM45" i="13"/>
  <c r="CM153" i="40"/>
  <c r="CL332" i="13"/>
  <c r="CL335" i="13" s="1"/>
  <c r="CL22" i="16"/>
  <c r="CK34" i="22"/>
  <c r="CK47" i="37"/>
  <c r="CL57" i="16"/>
  <c r="CL42" i="16"/>
  <c r="CL42" i="44" l="1"/>
  <c r="CL44" i="44" s="1"/>
  <c r="CL41" i="44"/>
  <c r="CL28" i="44"/>
  <c r="CL68" i="41"/>
  <c r="CL21" i="22" s="1"/>
  <c r="BF281" i="13" l="1"/>
  <c r="BF354" i="13" s="1"/>
  <c r="BF357" i="13" s="1"/>
  <c r="BF363" i="13" s="1"/>
  <c r="BF367" i="13" s="1"/>
  <c r="BF371" i="13" s="1"/>
  <c r="CL45" i="44"/>
  <c r="CL60" i="44"/>
  <c r="CL54" i="44"/>
  <c r="CL31" i="22"/>
  <c r="BF286" i="13" l="1"/>
  <c r="CL79" i="44"/>
  <c r="CL103" i="44"/>
  <c r="CL104" i="44"/>
  <c r="CL80" i="44"/>
  <c r="CL22" i="42"/>
  <c r="CL40" i="37"/>
  <c r="CL47" i="44"/>
  <c r="CL89" i="44"/>
  <c r="CL78" i="44" l="1"/>
  <c r="CL48" i="44"/>
  <c r="CL105" i="44"/>
  <c r="CM117" i="9"/>
  <c r="CM36" i="41" s="1"/>
  <c r="BF319" i="13" l="1"/>
  <c r="BF45" i="42"/>
  <c r="BF48" i="42" s="1"/>
  <c r="BF57" i="42" s="1"/>
  <c r="BH58" i="42" s="1"/>
  <c r="BH33" i="44" s="1"/>
  <c r="BH64" i="44" s="1"/>
  <c r="CM34" i="16"/>
  <c r="CM20" i="22"/>
  <c r="CM38" i="41"/>
  <c r="CL110" i="44"/>
  <c r="CL111" i="44"/>
  <c r="BF320" i="13" l="1"/>
  <c r="BG316" i="13" s="1"/>
  <c r="BH86" i="42"/>
  <c r="BH41" i="37" s="1"/>
  <c r="CO99" i="41"/>
  <c r="CM57" i="41"/>
  <c r="CM59" i="41" s="1"/>
  <c r="CM61" i="41" s="1"/>
  <c r="CN32" i="41"/>
  <c r="CM93" i="13"/>
  <c r="CM94" i="13" s="1"/>
  <c r="CM97" i="13" s="1"/>
  <c r="CM33" i="13" s="1"/>
  <c r="CM58" i="13"/>
  <c r="BF124" i="46"/>
  <c r="CL76" i="42"/>
  <c r="CL90" i="42" s="1"/>
  <c r="CL84" i="44"/>
  <c r="CL95" i="44"/>
  <c r="BH66" i="44"/>
  <c r="BH81" i="44" s="1"/>
  <c r="BH92" i="44"/>
  <c r="CM31" i="37"/>
  <c r="BH33" i="22" l="1"/>
  <c r="BH30" i="13" s="1"/>
  <c r="CL47" i="37"/>
  <c r="CL34" i="22"/>
  <c r="CM22" i="16"/>
  <c r="CM332" i="13"/>
  <c r="CM335" i="13" s="1"/>
  <c r="CN45" i="13"/>
  <c r="CN56" i="41"/>
  <c r="CN153" i="40"/>
  <c r="CM64" i="41"/>
  <c r="CM40" i="44"/>
  <c r="CM42" i="16"/>
  <c r="CM57" i="16"/>
  <c r="BF91" i="42"/>
  <c r="BF90" i="46" s="1"/>
  <c r="BF98" i="46" s="1"/>
  <c r="BH35" i="22" l="1"/>
  <c r="CM28" i="44"/>
  <c r="CM68" i="41"/>
  <c r="CM21" i="22" s="1"/>
  <c r="CM42" i="44"/>
  <c r="CM44" i="44" s="1"/>
  <c r="CM41" i="44"/>
  <c r="BG234" i="13"/>
  <c r="BG271" i="13" s="1"/>
  <c r="BG307" i="13" s="1"/>
  <c r="BG235" i="13" l="1"/>
  <c r="BH232" i="13" s="1"/>
  <c r="CM54" i="44"/>
  <c r="CM60" i="44"/>
  <c r="CM45" i="44"/>
  <c r="CM31" i="22"/>
  <c r="CM89" i="44" l="1"/>
  <c r="CM47" i="44"/>
  <c r="CM78" i="44" s="1"/>
  <c r="CM104" i="44"/>
  <c r="CM80" i="44"/>
  <c r="CM103" i="44"/>
  <c r="CM79" i="44"/>
  <c r="CM22" i="42"/>
  <c r="CM40" i="37"/>
  <c r="CM105" i="44" l="1"/>
  <c r="CM110" i="44" s="1"/>
  <c r="CM111" i="44" l="1"/>
  <c r="CM95" i="44" s="1"/>
  <c r="CM84" i="44" l="1"/>
  <c r="CM76" i="42"/>
  <c r="CM90" i="42" s="1"/>
  <c r="CM47" i="37" s="1"/>
  <c r="CM34" i="22" l="1"/>
  <c r="BG319" i="13" l="1"/>
  <c r="BG45" i="42"/>
  <c r="BG48" i="42" s="1"/>
  <c r="BG57" i="42" s="1"/>
  <c r="BI58" i="42" s="1"/>
  <c r="BG63" i="46"/>
  <c r="BG320" i="13" l="1"/>
  <c r="BH316" i="13" s="1"/>
  <c r="BI33" i="44"/>
  <c r="BI64" i="44" s="1"/>
  <c r="BI86" i="42"/>
  <c r="BG105" i="46"/>
  <c r="BG109" i="46" s="1"/>
  <c r="BG96" i="46"/>
  <c r="BG122" i="46" s="1"/>
  <c r="BI33" i="22" l="1"/>
  <c r="BI41" i="37"/>
  <c r="BI66" i="44"/>
  <c r="BI81" i="44" s="1"/>
  <c r="BI92" i="44"/>
  <c r="BG44" i="37"/>
  <c r="BG48" i="37" s="1"/>
  <c r="BG50" i="37" s="1"/>
  <c r="BG89" i="42"/>
  <c r="BH44" i="24" l="1" a="1"/>
  <c r="BH44" i="24" s="1"/>
  <c r="BH29" i="24" s="1"/>
  <c r="BG52" i="37"/>
  <c r="BG36" i="22"/>
  <c r="BG39" i="22" s="1"/>
  <c r="BG91" i="42"/>
  <c r="BG90" i="46" s="1"/>
  <c r="BG98" i="46" s="1"/>
  <c r="BI30" i="13"/>
  <c r="BI35" i="22"/>
  <c r="BH97" i="46" l="1"/>
  <c r="BH230" i="13"/>
  <c r="BH233" i="13" s="1"/>
  <c r="BH270" i="13" s="1"/>
  <c r="BH53" i="37"/>
  <c r="BG21" i="24"/>
  <c r="BG22" i="24" s="1"/>
  <c r="BG28" i="24" s="1"/>
  <c r="BG54" i="37"/>
  <c r="BH234" i="13" l="1"/>
  <c r="BH271" i="13" s="1"/>
  <c r="BH307" i="13" s="1"/>
  <c r="BG62" i="37"/>
  <c r="BH306" i="13"/>
  <c r="BH352" i="13" s="1"/>
  <c r="BH355" i="13" s="1"/>
  <c r="BH253" i="13" l="1"/>
  <c r="BH252" i="13"/>
  <c r="BH235" i="13"/>
  <c r="BI232" i="13" s="1"/>
  <c r="BG32" i="24"/>
  <c r="BH254" i="13" l="1"/>
  <c r="BH260" i="13" s="1"/>
  <c r="BG36" i="24"/>
  <c r="BG50" i="24"/>
  <c r="BG52" i="24" s="1"/>
  <c r="BG65" i="24" s="1"/>
  <c r="BG67" i="24" s="1"/>
  <c r="BH256" i="13" l="1"/>
  <c r="BG56" i="46"/>
  <c r="BG57" i="46" l="1"/>
  <c r="BG71" i="46"/>
  <c r="BG60" i="46"/>
  <c r="BG70" i="37" l="1"/>
  <c r="BG61" i="46"/>
  <c r="BG65" i="46" s="1"/>
  <c r="BG68" i="46" s="1"/>
  <c r="BG70" i="46" s="1"/>
  <c r="BG73" i="46" s="1"/>
  <c r="BG71" i="37"/>
  <c r="BG73" i="24"/>
  <c r="BG75" i="46" l="1"/>
  <c r="BG77" i="46" s="1"/>
  <c r="BG74" i="37"/>
  <c r="BH281" i="13"/>
  <c r="BG74" i="24" l="1"/>
  <c r="BG75" i="24" s="1"/>
  <c r="BG81" i="24" s="1"/>
  <c r="BG76" i="37"/>
  <c r="BH286" i="13"/>
  <c r="BH354" i="13"/>
  <c r="BH357" i="13" s="1"/>
  <c r="BH363" i="13" s="1"/>
  <c r="BH367" i="13" s="1"/>
  <c r="BH371" i="13" s="1"/>
  <c r="BG79" i="24" l="1"/>
  <c r="BG59" i="37" s="1"/>
  <c r="BG60" i="37" s="1"/>
  <c r="BG82" i="24" l="1"/>
  <c r="BG37" i="24" s="1"/>
  <c r="BG30" i="16" s="1"/>
  <c r="BG33" i="16" s="1"/>
  <c r="BH45" i="42"/>
  <c r="BH48" i="42" s="1"/>
  <c r="BH57" i="42" s="1"/>
  <c r="BJ58" i="42" s="1"/>
  <c r="BH63" i="46"/>
  <c r="BH319" i="13"/>
  <c r="BG38" i="24" l="1"/>
  <c r="BJ33" i="44"/>
  <c r="BJ64" i="44" s="1"/>
  <c r="BJ86" i="42"/>
  <c r="BH320" i="13"/>
  <c r="BI316" i="13" s="1"/>
  <c r="BH105" i="46"/>
  <c r="BH109" i="46" s="1"/>
  <c r="BH96" i="46"/>
  <c r="BH122" i="46" s="1"/>
  <c r="BG35" i="16"/>
  <c r="BG38" i="16" s="1"/>
  <c r="BG41" i="16" s="1"/>
  <c r="BG43" i="16" s="1"/>
  <c r="BG49" i="16"/>
  <c r="BG53" i="16" s="1"/>
  <c r="BI44" i="24" l="1" a="1"/>
  <c r="BI44" i="24" s="1"/>
  <c r="BI29" i="24" s="1"/>
  <c r="BH44" i="37"/>
  <c r="BH48" i="37" s="1"/>
  <c r="BH50" i="37" s="1"/>
  <c r="BH89" i="42"/>
  <c r="BJ92" i="44"/>
  <c r="BJ66" i="44"/>
  <c r="BJ81" i="44" s="1"/>
  <c r="BJ41" i="37"/>
  <c r="BJ33" i="22"/>
  <c r="BG58" i="16"/>
  <c r="BG23" i="37" s="1"/>
  <c r="BG22" i="37"/>
  <c r="BI53" i="37" l="1"/>
  <c r="BI230" i="13"/>
  <c r="BI233" i="13" s="1"/>
  <c r="BI234" i="13" s="1"/>
  <c r="BI271" i="13" s="1"/>
  <c r="BI307" i="13" s="1"/>
  <c r="BI97" i="46"/>
  <c r="BG30" i="37"/>
  <c r="BJ30" i="13"/>
  <c r="BJ35" i="22"/>
  <c r="BH36" i="22"/>
  <c r="BH39" i="22" s="1"/>
  <c r="BH91" i="42"/>
  <c r="BH90" i="46" s="1"/>
  <c r="BH98" i="46" s="1"/>
  <c r="BH52" i="37"/>
  <c r="BI270" i="13" l="1"/>
  <c r="BI306" i="13" s="1"/>
  <c r="BI352" i="13" s="1"/>
  <c r="BI355" i="13" s="1"/>
  <c r="BH21" i="24"/>
  <c r="BH22" i="24" s="1"/>
  <c r="BH28" i="24" s="1"/>
  <c r="BH54" i="37"/>
  <c r="BI235" i="13"/>
  <c r="BJ232" i="13" s="1"/>
  <c r="BI252" i="13" l="1"/>
  <c r="BI253" i="13"/>
  <c r="BH62" i="37"/>
  <c r="BI254" i="13" l="1"/>
  <c r="BI256" i="13" s="1"/>
  <c r="BI260" i="13" l="1"/>
  <c r="BH32" i="24"/>
  <c r="BH50" i="24" l="1"/>
  <c r="BH52" i="24" s="1"/>
  <c r="BH65" i="24" s="1"/>
  <c r="BH67" i="24" s="1"/>
  <c r="BH36" i="24"/>
  <c r="BH56" i="46" l="1"/>
  <c r="BH71" i="46" l="1"/>
  <c r="BH60" i="46"/>
  <c r="BH57" i="46"/>
  <c r="BH70" i="37" l="1"/>
  <c r="BH61" i="46"/>
  <c r="BH65" i="46" s="1"/>
  <c r="BH68" i="46" s="1"/>
  <c r="BH70" i="46" s="1"/>
  <c r="BH73" i="46" s="1"/>
  <c r="BH73" i="24"/>
  <c r="BH71" i="37"/>
  <c r="BI281" i="13"/>
  <c r="BI286" i="13" l="1"/>
  <c r="BI354" i="13"/>
  <c r="BI357" i="13" s="1"/>
  <c r="BI363" i="13" s="1"/>
  <c r="BI367" i="13" s="1"/>
  <c r="BI371" i="13" s="1"/>
  <c r="BH75" i="46"/>
  <c r="BH77" i="46" s="1"/>
  <c r="BH74" i="37"/>
  <c r="BH74" i="24" l="1"/>
  <c r="BH75" i="24" s="1"/>
  <c r="BH81" i="24" s="1"/>
  <c r="BH76" i="37"/>
  <c r="BH79" i="24" l="1"/>
  <c r="BH59" i="37" s="1"/>
  <c r="BH60" i="37" s="1"/>
  <c r="BI45" i="42"/>
  <c r="BI48" i="42" s="1"/>
  <c r="BI57" i="42" s="1"/>
  <c r="BK58" i="42" s="1"/>
  <c r="BI63" i="46"/>
  <c r="BI319" i="13"/>
  <c r="BH82" i="24" l="1"/>
  <c r="BH37" i="24" s="1"/>
  <c r="BH38" i="24" s="1"/>
  <c r="BJ44" i="24" s="1" a="1"/>
  <c r="BJ44" i="24" s="1"/>
  <c r="BI320" i="13"/>
  <c r="BJ316" i="13" s="1"/>
  <c r="BI96" i="46"/>
  <c r="BI105" i="46"/>
  <c r="BI109" i="46" s="1"/>
  <c r="BK33" i="44"/>
  <c r="BK64" i="44" s="1"/>
  <c r="BK86" i="42"/>
  <c r="BH30" i="16" l="1"/>
  <c r="BH33" i="16" s="1"/>
  <c r="BH49" i="16" s="1"/>
  <c r="BH53" i="16" s="1"/>
  <c r="BK92" i="44"/>
  <c r="BK66" i="44"/>
  <c r="BK81" i="44" s="1"/>
  <c r="BK41" i="37"/>
  <c r="BK33" i="22"/>
  <c r="BJ97" i="46"/>
  <c r="BJ29" i="24"/>
  <c r="BI89" i="42"/>
  <c r="BI44" i="37"/>
  <c r="BI48" i="37" s="1"/>
  <c r="BI50" i="37" s="1"/>
  <c r="BI122" i="46"/>
  <c r="BH35" i="16" l="1"/>
  <c r="BH38" i="16" s="1"/>
  <c r="BH41" i="16" s="1"/>
  <c r="BH43" i="16" s="1"/>
  <c r="BI52" i="37"/>
  <c r="BI124" i="46"/>
  <c r="BH22" i="37"/>
  <c r="BH58" i="16"/>
  <c r="BH23" i="37" s="1"/>
  <c r="BI36" i="22"/>
  <c r="BI39" i="22" s="1"/>
  <c r="BI91" i="42"/>
  <c r="BI90" i="46" s="1"/>
  <c r="BI98" i="46" s="1"/>
  <c r="BJ53" i="37"/>
  <c r="BJ230" i="13"/>
  <c r="BJ233" i="13" s="1"/>
  <c r="BK30" i="13"/>
  <c r="BK35" i="22"/>
  <c r="BI21" i="24" l="1"/>
  <c r="BI22" i="24" s="1"/>
  <c r="BI28" i="24" s="1"/>
  <c r="BJ270" i="13"/>
  <c r="BJ234" i="13"/>
  <c r="BJ271" i="13" s="1"/>
  <c r="BJ307" i="13" s="1"/>
  <c r="BH30" i="37"/>
  <c r="BI54" i="37"/>
  <c r="BI62" i="37" l="1"/>
  <c r="BJ235" i="13"/>
  <c r="BK232" i="13" s="1"/>
  <c r="BJ253" i="13"/>
  <c r="BJ252" i="13"/>
  <c r="BJ306" i="13"/>
  <c r="BJ352" i="13" s="1"/>
  <c r="BJ355" i="13" s="1"/>
  <c r="BJ254" i="13" l="1"/>
  <c r="BJ256" i="13" s="1"/>
  <c r="BJ260" i="13" l="1"/>
  <c r="BI32" i="24"/>
  <c r="BI50" i="24" l="1"/>
  <c r="BI52" i="24" s="1"/>
  <c r="BI65" i="24" s="1"/>
  <c r="BI67" i="24" s="1"/>
  <c r="BI36" i="24"/>
  <c r="BI56" i="46" l="1"/>
  <c r="BJ281" i="13" l="1"/>
  <c r="BI71" i="46"/>
  <c r="BI60" i="46"/>
  <c r="BI57" i="46"/>
  <c r="BI73" i="24" l="1"/>
  <c r="BI71" i="37"/>
  <c r="BJ354" i="13"/>
  <c r="BJ357" i="13" s="1"/>
  <c r="BJ363" i="13" s="1"/>
  <c r="BJ367" i="13" s="1"/>
  <c r="BJ371" i="13" s="1"/>
  <c r="BJ286" i="13"/>
  <c r="BI61" i="46"/>
  <c r="BI65" i="46" s="1"/>
  <c r="BI68" i="46" s="1"/>
  <c r="BI70" i="46" s="1"/>
  <c r="BI73" i="46" s="1"/>
  <c r="BI70" i="37"/>
  <c r="BI75" i="46" l="1"/>
  <c r="BI77" i="46" s="1"/>
  <c r="BI74" i="37"/>
  <c r="BI74" i="24" l="1"/>
  <c r="BI75" i="24" s="1"/>
  <c r="BI81" i="24" s="1"/>
  <c r="BI76" i="37"/>
  <c r="BJ319" i="13"/>
  <c r="BJ63" i="46"/>
  <c r="BJ45" i="42"/>
  <c r="BJ48" i="42" s="1"/>
  <c r="BJ57" i="42" s="1"/>
  <c r="BL58" i="42" s="1"/>
  <c r="BI79" i="24" l="1"/>
  <c r="BI59" i="37" s="1"/>
  <c r="BI60" i="37" s="1"/>
  <c r="BL86" i="42"/>
  <c r="BL33" i="44"/>
  <c r="BL64" i="44" s="1"/>
  <c r="BJ96" i="46"/>
  <c r="BJ122" i="46" s="1"/>
  <c r="BJ105" i="46"/>
  <c r="BJ109" i="46" s="1"/>
  <c r="BJ320" i="13"/>
  <c r="BK316" i="13" s="1"/>
  <c r="BI82" i="24" l="1"/>
  <c r="BI37" i="24" s="1"/>
  <c r="BI30" i="16" s="1"/>
  <c r="BI33" i="16" s="1"/>
  <c r="BJ89" i="42"/>
  <c r="BJ44" i="37"/>
  <c r="BJ48" i="37" s="1"/>
  <c r="BJ50" i="37" s="1"/>
  <c r="BL66" i="44"/>
  <c r="BL81" i="44" s="1"/>
  <c r="BL92" i="44"/>
  <c r="BJ124" i="46"/>
  <c r="BL33" i="22"/>
  <c r="BL41" i="37"/>
  <c r="BI38" i="24" l="1"/>
  <c r="BJ52" i="37"/>
  <c r="BI35" i="16"/>
  <c r="BI38" i="16" s="1"/>
  <c r="BI41" i="16" s="1"/>
  <c r="BI43" i="16" s="1"/>
  <c r="BI49" i="16"/>
  <c r="BI53" i="16" s="1"/>
  <c r="BJ36" i="22"/>
  <c r="BJ39" i="22" s="1"/>
  <c r="BJ91" i="42"/>
  <c r="BJ90" i="46" s="1"/>
  <c r="BJ98" i="46" s="1"/>
  <c r="BL30" i="13"/>
  <c r="BL35" i="22"/>
  <c r="BK44" i="24" l="1" a="1"/>
  <c r="BK44" i="24" s="1"/>
  <c r="BK97" i="46" s="1"/>
  <c r="BJ21" i="24"/>
  <c r="BJ22" i="24" s="1"/>
  <c r="BJ28" i="24" s="1"/>
  <c r="BI22" i="37"/>
  <c r="BI58" i="16"/>
  <c r="BI23" i="37" s="1"/>
  <c r="BJ54" i="37"/>
  <c r="BK29" i="24" l="1"/>
  <c r="BK53" i="37" s="1"/>
  <c r="BJ62" i="37"/>
  <c r="BI30" i="37"/>
  <c r="BK230" i="13" l="1"/>
  <c r="BK233" i="13" s="1"/>
  <c r="BK234" i="13" s="1"/>
  <c r="BK271" i="13" s="1"/>
  <c r="BK307" i="13" s="1"/>
  <c r="BK235" i="13" l="1"/>
  <c r="BL232" i="13" s="1"/>
  <c r="BK270" i="13"/>
  <c r="BK252" i="13" s="1"/>
  <c r="BJ32" i="24"/>
  <c r="BK253" i="13" l="1"/>
  <c r="BK254" i="13" s="1"/>
  <c r="BK260" i="13" s="1"/>
  <c r="BK306" i="13"/>
  <c r="BK352" i="13" s="1"/>
  <c r="BK355" i="13" s="1"/>
  <c r="BJ36" i="24"/>
  <c r="BJ50" i="24"/>
  <c r="BJ52" i="24" s="1"/>
  <c r="BJ65" i="24" s="1"/>
  <c r="BJ67" i="24" s="1"/>
  <c r="BK256" i="13" l="1"/>
  <c r="BJ56" i="46"/>
  <c r="BK281" i="13" l="1"/>
  <c r="BJ60" i="46"/>
  <c r="BJ57" i="46"/>
  <c r="BJ71" i="46"/>
  <c r="BJ70" i="37" l="1"/>
  <c r="BJ61" i="46"/>
  <c r="BJ65" i="46" s="1"/>
  <c r="BJ68" i="46" s="1"/>
  <c r="BJ70" i="46" s="1"/>
  <c r="BJ73" i="46" s="1"/>
  <c r="BJ73" i="24"/>
  <c r="BJ71" i="37"/>
  <c r="BK354" i="13"/>
  <c r="BK357" i="13" s="1"/>
  <c r="BK363" i="13" s="1"/>
  <c r="BK367" i="13" s="1"/>
  <c r="BK371" i="13" s="1"/>
  <c r="BK286" i="13"/>
  <c r="BJ75" i="46" l="1"/>
  <c r="BJ77" i="46" s="1"/>
  <c r="BJ74" i="37"/>
  <c r="BJ74" i="24" l="1"/>
  <c r="BJ75" i="24" s="1"/>
  <c r="BJ81" i="24" s="1"/>
  <c r="BJ76" i="37"/>
  <c r="BK45" i="42"/>
  <c r="BK48" i="42" s="1"/>
  <c r="BK57" i="42" s="1"/>
  <c r="BM58" i="42" s="1"/>
  <c r="BK63" i="46"/>
  <c r="BK319" i="13"/>
  <c r="BJ79" i="24" l="1"/>
  <c r="BJ59" i="37" s="1"/>
  <c r="BJ60" i="37" s="1"/>
  <c r="BM86" i="42"/>
  <c r="BM33" i="44"/>
  <c r="BM64" i="44" s="1"/>
  <c r="BK320" i="13"/>
  <c r="BL316" i="13" s="1"/>
  <c r="BK105" i="46"/>
  <c r="BK109" i="46" s="1"/>
  <c r="BK96" i="46"/>
  <c r="BK122" i="46" s="1"/>
  <c r="BJ82" i="24" l="1"/>
  <c r="BJ37" i="24" s="1"/>
  <c r="BJ38" i="24" s="1"/>
  <c r="BL44" i="24" s="1" a="1"/>
  <c r="BL44" i="24" s="1"/>
  <c r="BK44" i="37"/>
  <c r="BK48" i="37" s="1"/>
  <c r="BK50" i="37" s="1"/>
  <c r="BK89" i="42"/>
  <c r="BK124" i="46"/>
  <c r="BM66" i="44"/>
  <c r="BM81" i="44" s="1"/>
  <c r="BM92" i="44"/>
  <c r="BM33" i="22"/>
  <c r="BM41" i="37"/>
  <c r="BJ30" i="16" l="1"/>
  <c r="BJ33" i="16" s="1"/>
  <c r="BJ49" i="16" s="1"/>
  <c r="BJ53" i="16" s="1"/>
  <c r="BK36" i="22"/>
  <c r="BK39" i="22" s="1"/>
  <c r="BK91" i="42"/>
  <c r="BK90" i="46" s="1"/>
  <c r="BK98" i="46" s="1"/>
  <c r="BM30" i="13"/>
  <c r="BM35" i="22"/>
  <c r="BL97" i="46"/>
  <c r="BL29" i="24"/>
  <c r="BK52" i="37"/>
  <c r="BJ35" i="16" l="1"/>
  <c r="BJ38" i="16" s="1"/>
  <c r="BJ41" i="16" s="1"/>
  <c r="BJ43" i="16" s="1"/>
  <c r="BK21" i="24"/>
  <c r="BK22" i="24" s="1"/>
  <c r="BK28" i="24" s="1"/>
  <c r="BK54" i="37"/>
  <c r="BL53" i="37"/>
  <c r="BL230" i="13"/>
  <c r="BL233" i="13" s="1"/>
  <c r="BJ22" i="37"/>
  <c r="BJ58" i="16"/>
  <c r="BJ23" i="37" s="1"/>
  <c r="BK62" i="37" l="1"/>
  <c r="BJ30" i="37"/>
  <c r="BL270" i="13"/>
  <c r="BL234" i="13"/>
  <c r="BL271" i="13" s="1"/>
  <c r="BL307" i="13" s="1"/>
  <c r="BL235" i="13" l="1"/>
  <c r="BM232" i="13" s="1"/>
  <c r="BL252" i="13"/>
  <c r="BL253" i="13"/>
  <c r="BL306" i="13"/>
  <c r="BL352" i="13" s="1"/>
  <c r="BL355" i="13" s="1"/>
  <c r="BL254" i="13" l="1"/>
  <c r="BL256" i="13" s="1"/>
  <c r="BK32" i="24"/>
  <c r="BL260" i="13" l="1"/>
  <c r="BK50" i="24"/>
  <c r="BK52" i="24" s="1"/>
  <c r="BK65" i="24" s="1"/>
  <c r="BK67" i="24" s="1"/>
  <c r="BK36" i="24"/>
  <c r="BK56" i="46" l="1"/>
  <c r="BK71" i="46" l="1"/>
  <c r="BK60" i="46"/>
  <c r="BK57" i="46"/>
  <c r="BL281" i="13"/>
  <c r="BL286" i="13" l="1"/>
  <c r="BL354" i="13"/>
  <c r="BL357" i="13" s="1"/>
  <c r="BL363" i="13" s="1"/>
  <c r="BL367" i="13" s="1"/>
  <c r="BL371" i="13" s="1"/>
  <c r="BK70" i="37"/>
  <c r="BK61" i="46"/>
  <c r="BK65" i="46" s="1"/>
  <c r="BK68" i="46" s="1"/>
  <c r="BK70" i="46" s="1"/>
  <c r="BK73" i="46" s="1"/>
  <c r="BK73" i="24"/>
  <c r="BK71" i="37"/>
  <c r="BK74" i="37" l="1"/>
  <c r="BK75" i="46"/>
  <c r="BK77" i="46" s="1"/>
  <c r="BK74" i="24" l="1"/>
  <c r="BK75" i="24" s="1"/>
  <c r="BK81" i="24" s="1"/>
  <c r="BK76" i="37"/>
  <c r="BL45" i="42"/>
  <c r="BL48" i="42" s="1"/>
  <c r="BL57" i="42" s="1"/>
  <c r="BN58" i="42" s="1"/>
  <c r="BL63" i="46"/>
  <c r="BL319" i="13"/>
  <c r="BK79" i="24" l="1"/>
  <c r="BK59" i="37" s="1"/>
  <c r="BK60" i="37" s="1"/>
  <c r="BN86" i="42"/>
  <c r="BN33" i="44"/>
  <c r="BN64" i="44" s="1"/>
  <c r="BL320" i="13"/>
  <c r="BM316" i="13" s="1"/>
  <c r="BL105" i="46"/>
  <c r="BL109" i="46" s="1"/>
  <c r="BL96" i="46"/>
  <c r="BL122" i="46" s="1"/>
  <c r="BK82" i="24" l="1"/>
  <c r="BK37" i="24" s="1"/>
  <c r="BK38" i="24" s="1"/>
  <c r="BM44" i="24" s="1" a="1"/>
  <c r="BM44" i="24" s="1"/>
  <c r="BL89" i="42"/>
  <c r="BL44" i="37"/>
  <c r="BL48" i="37" s="1"/>
  <c r="BL50" i="37" s="1"/>
  <c r="BL124" i="46"/>
  <c r="BN41" i="37"/>
  <c r="BN33" i="22"/>
  <c r="BN66" i="44"/>
  <c r="BN81" i="44" s="1"/>
  <c r="BN92" i="44"/>
  <c r="BK30" i="16" l="1"/>
  <c r="BK33" i="16" s="1"/>
  <c r="BK35" i="16" s="1"/>
  <c r="BK38" i="16" s="1"/>
  <c r="BK41" i="16" s="1"/>
  <c r="BK43" i="16" s="1"/>
  <c r="BM29" i="24"/>
  <c r="BM97" i="46"/>
  <c r="BL52" i="37"/>
  <c r="BN30" i="13"/>
  <c r="BN35" i="22"/>
  <c r="BL36" i="22"/>
  <c r="BL39" i="22" s="1"/>
  <c r="BL91" i="42"/>
  <c r="BL90" i="46" s="1"/>
  <c r="BL98" i="46" s="1"/>
  <c r="BK49" i="16" l="1"/>
  <c r="BK53" i="16" s="1"/>
  <c r="BK58" i="16" s="1"/>
  <c r="BK23" i="37" s="1"/>
  <c r="BL21" i="24"/>
  <c r="BL22" i="24" s="1"/>
  <c r="BL28" i="24" s="1"/>
  <c r="BL54" i="37"/>
  <c r="BM53" i="37"/>
  <c r="BM230" i="13"/>
  <c r="BM233" i="13" s="1"/>
  <c r="BK22" i="37" l="1"/>
  <c r="BL62" i="37"/>
  <c r="BM270" i="13"/>
  <c r="BM234" i="13"/>
  <c r="BM271" i="13" s="1"/>
  <c r="BM307" i="13" s="1"/>
  <c r="BK30" i="37" l="1"/>
  <c r="BM235" i="13"/>
  <c r="BN232" i="13" s="1"/>
  <c r="BM306" i="13"/>
  <c r="BM352" i="13" s="1"/>
  <c r="BM355" i="13" s="1"/>
  <c r="BM253" i="13"/>
  <c r="BM252" i="13"/>
  <c r="BM254" i="13" l="1"/>
  <c r="BM260" i="13" s="1"/>
  <c r="BL32" i="24"/>
  <c r="BM256" i="13" l="1"/>
  <c r="BL36" i="24"/>
  <c r="BL50" i="24"/>
  <c r="BL52" i="24" s="1"/>
  <c r="BL65" i="24" s="1"/>
  <c r="BL67" i="24" s="1"/>
  <c r="BL56" i="46" l="1"/>
  <c r="BM281" i="13" l="1"/>
  <c r="BL71" i="46"/>
  <c r="BL57" i="46"/>
  <c r="BL60" i="46"/>
  <c r="BL61" i="46" l="1"/>
  <c r="BL65" i="46" s="1"/>
  <c r="BL68" i="46" s="1"/>
  <c r="BL70" i="46" s="1"/>
  <c r="BL73" i="46" s="1"/>
  <c r="BL70" i="37"/>
  <c r="BL71" i="37"/>
  <c r="BL73" i="24"/>
  <c r="BM286" i="13"/>
  <c r="BM354" i="13"/>
  <c r="BM357" i="13" s="1"/>
  <c r="BM363" i="13" s="1"/>
  <c r="BM367" i="13" s="1"/>
  <c r="BM371" i="13" s="1"/>
  <c r="BL75" i="46" l="1"/>
  <c r="BL77" i="46" s="1"/>
  <c r="BL74" i="37"/>
  <c r="BL74" i="24" l="1"/>
  <c r="BL75" i="24" s="1"/>
  <c r="BL81" i="24" s="1"/>
  <c r="BL76" i="37"/>
  <c r="BM319" i="13"/>
  <c r="BM63" i="46"/>
  <c r="BM45" i="42"/>
  <c r="BM48" i="42" s="1"/>
  <c r="BM57" i="42" s="1"/>
  <c r="BO58" i="42" s="1"/>
  <c r="BL79" i="24" l="1"/>
  <c r="BL59" i="37" s="1"/>
  <c r="BL60" i="37" s="1"/>
  <c r="BO33" i="44"/>
  <c r="BO64" i="44" s="1"/>
  <c r="BO86" i="42"/>
  <c r="BM105" i="46"/>
  <c r="BM109" i="46" s="1"/>
  <c r="BM96" i="46"/>
  <c r="BM122" i="46" s="1"/>
  <c r="BM320" i="13"/>
  <c r="BN316" i="13" s="1"/>
  <c r="BL82" i="24" l="1"/>
  <c r="BL37" i="24" s="1"/>
  <c r="BL30" i="16" s="1"/>
  <c r="BL33" i="16" s="1"/>
  <c r="BM44" i="37"/>
  <c r="BM48" i="37" s="1"/>
  <c r="BM50" i="37" s="1"/>
  <c r="BM89" i="42"/>
  <c r="BM124" i="46"/>
  <c r="BO41" i="37"/>
  <c r="BO33" i="22"/>
  <c r="BO92" i="44"/>
  <c r="BO66" i="44"/>
  <c r="BO81" i="44" s="1"/>
  <c r="BL38" i="24" l="1"/>
  <c r="BM52" i="37"/>
  <c r="BL49" i="16"/>
  <c r="BL53" i="16" s="1"/>
  <c r="BL35" i="16"/>
  <c r="BL38" i="16" s="1"/>
  <c r="BL41" i="16" s="1"/>
  <c r="BL43" i="16" s="1"/>
  <c r="BO30" i="13"/>
  <c r="BO35" i="22"/>
  <c r="BM36" i="22"/>
  <c r="BM39" i="22" s="1"/>
  <c r="BM91" i="42"/>
  <c r="BM90" i="46" s="1"/>
  <c r="BM98" i="46" s="1"/>
  <c r="BN44" i="24" l="1" a="1"/>
  <c r="BN44" i="24" s="1"/>
  <c r="BN29" i="24" s="1"/>
  <c r="BM21" i="24"/>
  <c r="BM22" i="24" s="1"/>
  <c r="BM28" i="24" s="1"/>
  <c r="BL58" i="16"/>
  <c r="BL23" i="37" s="1"/>
  <c r="BL22" i="37"/>
  <c r="BM54" i="37"/>
  <c r="BN53" i="37" l="1"/>
  <c r="BN230" i="13"/>
  <c r="BN233" i="13" s="1"/>
  <c r="BN234" i="13" s="1"/>
  <c r="BN271" i="13" s="1"/>
  <c r="BN307" i="13" s="1"/>
  <c r="BN97" i="46"/>
  <c r="BM62" i="37"/>
  <c r="BL30" i="37"/>
  <c r="BN270" i="13" l="1"/>
  <c r="BN306" i="13" s="1"/>
  <c r="BN352" i="13" s="1"/>
  <c r="BN355" i="13" s="1"/>
  <c r="BN235" i="13"/>
  <c r="BO232" i="13" s="1"/>
  <c r="BN253" i="13" l="1"/>
  <c r="BN252" i="13"/>
  <c r="BM32" i="24"/>
  <c r="BN254" i="13" l="1"/>
  <c r="BN260" i="13" s="1"/>
  <c r="BM50" i="24"/>
  <c r="BM52" i="24" s="1"/>
  <c r="BM65" i="24" s="1"/>
  <c r="BM67" i="24" s="1"/>
  <c r="BM36" i="24"/>
  <c r="BN256" i="13" l="1"/>
  <c r="BM56" i="46"/>
  <c r="BN281" i="13" l="1"/>
  <c r="BM60" i="46"/>
  <c r="BM71" i="46"/>
  <c r="BM57" i="46"/>
  <c r="BN286" i="13" l="1"/>
  <c r="BN354" i="13"/>
  <c r="BN357" i="13" s="1"/>
  <c r="BN363" i="13" s="1"/>
  <c r="BN367" i="13" s="1"/>
  <c r="BN371" i="13" s="1"/>
  <c r="BM71" i="37"/>
  <c r="BM73" i="24"/>
  <c r="BM70" i="37"/>
  <c r="BM61" i="46"/>
  <c r="BM65" i="46" s="1"/>
  <c r="BM68" i="46" s="1"/>
  <c r="BM70" i="46" s="1"/>
  <c r="BM73" i="46" s="1"/>
  <c r="BM74" i="37" l="1"/>
  <c r="BM75" i="46"/>
  <c r="BM77" i="46" s="1"/>
  <c r="BM74" i="24" l="1"/>
  <c r="BM75" i="24" s="1"/>
  <c r="BM81" i="24" s="1"/>
  <c r="BN45" i="42"/>
  <c r="BN48" i="42" s="1"/>
  <c r="BN57" i="42" s="1"/>
  <c r="BP58" i="42" s="1"/>
  <c r="BN63" i="46"/>
  <c r="BN319" i="13"/>
  <c r="BM76" i="37"/>
  <c r="BM79" i="24" l="1"/>
  <c r="BM59" i="37" s="1"/>
  <c r="BM60" i="37" s="1"/>
  <c r="BN105" i="46"/>
  <c r="BN109" i="46" s="1"/>
  <c r="BN96" i="46"/>
  <c r="BN122" i="46" s="1"/>
  <c r="BP86" i="42"/>
  <c r="BP33" i="44"/>
  <c r="BP64" i="44" s="1"/>
  <c r="BN320" i="13"/>
  <c r="BO316" i="13" s="1"/>
  <c r="BM82" i="24" l="1"/>
  <c r="BM37" i="24" s="1"/>
  <c r="BM30" i="16" s="1"/>
  <c r="BM33" i="16" s="1"/>
  <c r="BN89" i="42"/>
  <c r="BN44" i="37"/>
  <c r="BN48" i="37" s="1"/>
  <c r="BN50" i="37" s="1"/>
  <c r="BP66" i="44"/>
  <c r="BP81" i="44" s="1"/>
  <c r="BP92" i="44"/>
  <c r="BN124" i="46"/>
  <c r="BP41" i="37"/>
  <c r="BP33" i="22"/>
  <c r="BM38" i="24" l="1"/>
  <c r="BP30" i="13"/>
  <c r="BP35" i="22"/>
  <c r="BM49" i="16"/>
  <c r="BM53" i="16" s="1"/>
  <c r="BM35" i="16"/>
  <c r="BM38" i="16" s="1"/>
  <c r="BM41" i="16" s="1"/>
  <c r="BM43" i="16" s="1"/>
  <c r="BN52" i="37"/>
  <c r="BN36" i="22"/>
  <c r="BN39" i="22" s="1"/>
  <c r="BN91" i="42"/>
  <c r="BN90" i="46" s="1"/>
  <c r="BN98" i="46" s="1"/>
  <c r="BO44" i="24" l="1" a="1"/>
  <c r="BO44" i="24" s="1"/>
  <c r="BO29" i="24" s="1"/>
  <c r="BN21" i="24"/>
  <c r="BN22" i="24" s="1"/>
  <c r="BN28" i="24" s="1"/>
  <c r="BM58" i="16"/>
  <c r="BM23" i="37" s="1"/>
  <c r="BM22" i="37"/>
  <c r="BN54" i="37"/>
  <c r="BO53" i="37" l="1"/>
  <c r="BO230" i="13"/>
  <c r="BO233" i="13" s="1"/>
  <c r="BO234" i="13" s="1"/>
  <c r="BO271" i="13" s="1"/>
  <c r="BO307" i="13" s="1"/>
  <c r="BO97" i="46"/>
  <c r="BN62" i="37"/>
  <c r="BM30" i="37"/>
  <c r="BO270" i="13" l="1"/>
  <c r="BO252" i="13" s="1"/>
  <c r="BO235" i="13"/>
  <c r="BP232" i="13" s="1"/>
  <c r="BO306" i="13" l="1"/>
  <c r="BO352" i="13" s="1"/>
  <c r="BO355" i="13" s="1"/>
  <c r="BO253" i="13"/>
  <c r="BO254" i="13" s="1"/>
  <c r="BO256" i="13" s="1"/>
  <c r="BN32" i="24"/>
  <c r="BO260" i="13" l="1"/>
  <c r="BN36" i="24"/>
  <c r="BN50" i="24"/>
  <c r="BN52" i="24" s="1"/>
  <c r="BN65" i="24" s="1"/>
  <c r="BN67" i="24" s="1"/>
  <c r="BN56" i="46" l="1"/>
  <c r="BN57" i="46" l="1"/>
  <c r="BN71" i="46"/>
  <c r="BN60" i="46"/>
  <c r="BO281" i="13"/>
  <c r="BN61" i="46" l="1"/>
  <c r="BN65" i="46" s="1"/>
  <c r="BN68" i="46" s="1"/>
  <c r="BN70" i="46" s="1"/>
  <c r="BN73" i="46" s="1"/>
  <c r="BN70" i="37"/>
  <c r="BO354" i="13"/>
  <c r="BO357" i="13" s="1"/>
  <c r="BO363" i="13" s="1"/>
  <c r="BO367" i="13" s="1"/>
  <c r="BO371" i="13" s="1"/>
  <c r="BO286" i="13"/>
  <c r="BN71" i="37"/>
  <c r="BN73" i="24"/>
  <c r="BN74" i="37" l="1"/>
  <c r="BN75" i="46"/>
  <c r="BN77" i="46" s="1"/>
  <c r="BN74" i="24" l="1"/>
  <c r="BN75" i="24" s="1"/>
  <c r="BN81" i="24" s="1"/>
  <c r="BO319" i="13"/>
  <c r="BO63" i="46"/>
  <c r="BO45" i="42"/>
  <c r="BO48" i="42" s="1"/>
  <c r="BO57" i="42" s="1"/>
  <c r="BQ58" i="42" s="1"/>
  <c r="BN76" i="37"/>
  <c r="BN79" i="24" l="1"/>
  <c r="BN59" i="37" s="1"/>
  <c r="BN60" i="37" s="1"/>
  <c r="BO320" i="13"/>
  <c r="BP316" i="13" s="1"/>
  <c r="BO105" i="46"/>
  <c r="BO109" i="46" s="1"/>
  <c r="BO96" i="46"/>
  <c r="BO122" i="46" s="1"/>
  <c r="BQ86" i="42"/>
  <c r="BQ33" i="44"/>
  <c r="BQ64" i="44" s="1"/>
  <c r="BN82" i="24" l="1"/>
  <c r="BN37" i="24" s="1"/>
  <c r="BN38" i="24" s="1"/>
  <c r="BP44" i="24" s="1" a="1"/>
  <c r="BP44" i="24" s="1"/>
  <c r="BO89" i="42"/>
  <c r="BO44" i="37"/>
  <c r="BO48" i="37" s="1"/>
  <c r="BO50" i="37" s="1"/>
  <c r="BQ41" i="37"/>
  <c r="BQ33" i="22"/>
  <c r="BQ92" i="44"/>
  <c r="BQ66" i="44"/>
  <c r="BQ81" i="44" s="1"/>
  <c r="BO124" i="46"/>
  <c r="BN30" i="16" l="1"/>
  <c r="BN33" i="16" s="1"/>
  <c r="BN49" i="16" s="1"/>
  <c r="BN53" i="16" s="1"/>
  <c r="BO52" i="37"/>
  <c r="BP29" i="24"/>
  <c r="BP97" i="46"/>
  <c r="BQ30" i="13"/>
  <c r="BQ35" i="22"/>
  <c r="BO36" i="22"/>
  <c r="BO39" i="22" s="1"/>
  <c r="BO91" i="42"/>
  <c r="BO90" i="46" s="1"/>
  <c r="BO98" i="46" s="1"/>
  <c r="BN35" i="16" l="1"/>
  <c r="BN38" i="16" s="1"/>
  <c r="BN41" i="16" s="1"/>
  <c r="BN43" i="16" s="1"/>
  <c r="BO21" i="24"/>
  <c r="BO22" i="24" s="1"/>
  <c r="BO28" i="24" s="1"/>
  <c r="BN22" i="37"/>
  <c r="BN58" i="16"/>
  <c r="BN23" i="37" s="1"/>
  <c r="BP53" i="37"/>
  <c r="BP230" i="13"/>
  <c r="BP233" i="13" s="1"/>
  <c r="BO54" i="37"/>
  <c r="BO62" i="37" l="1"/>
  <c r="BP270" i="13"/>
  <c r="BP234" i="13"/>
  <c r="BP271" i="13" s="1"/>
  <c r="BP307" i="13" s="1"/>
  <c r="BN30" i="37"/>
  <c r="BP235" i="13" l="1"/>
  <c r="BQ232" i="13" s="1"/>
  <c r="BP253" i="13"/>
  <c r="BP252" i="13"/>
  <c r="BP306" i="13"/>
  <c r="BP352" i="13" s="1"/>
  <c r="BP355" i="13" s="1"/>
  <c r="BO32" i="24" l="1"/>
  <c r="BP254" i="13"/>
  <c r="BP260" i="13" s="1"/>
  <c r="BP256" i="13" l="1"/>
  <c r="BO50" i="24"/>
  <c r="BO52" i="24" s="1"/>
  <c r="BO65" i="24" s="1"/>
  <c r="BO67" i="24" s="1"/>
  <c r="BO36" i="24"/>
  <c r="BO56" i="46" l="1"/>
  <c r="BP281" i="13" l="1"/>
  <c r="BO60" i="46"/>
  <c r="BO57" i="46"/>
  <c r="BO71" i="46"/>
  <c r="BO71" i="37" l="1"/>
  <c r="BO73" i="24"/>
  <c r="BO70" i="37"/>
  <c r="BO61" i="46"/>
  <c r="BO65" i="46" s="1"/>
  <c r="BO68" i="46" s="1"/>
  <c r="BO70" i="46" s="1"/>
  <c r="BO73" i="46" s="1"/>
  <c r="BP286" i="13"/>
  <c r="BP354" i="13"/>
  <c r="BP357" i="13" s="1"/>
  <c r="BP363" i="13" s="1"/>
  <c r="BP367" i="13" s="1"/>
  <c r="BP371" i="13" s="1"/>
  <c r="BO75" i="46" l="1"/>
  <c r="BO77" i="46" s="1"/>
  <c r="BO74" i="37"/>
  <c r="BO74" i="24" l="1"/>
  <c r="BO75" i="24" s="1"/>
  <c r="BO81" i="24" s="1"/>
  <c r="BO76" i="37"/>
  <c r="BP319" i="13"/>
  <c r="BP63" i="46"/>
  <c r="BP45" i="42"/>
  <c r="BP48" i="42" s="1"/>
  <c r="BP57" i="42" s="1"/>
  <c r="BR58" i="42" s="1"/>
  <c r="BO79" i="24" l="1"/>
  <c r="BO59" i="37" s="1"/>
  <c r="BO60" i="37" s="1"/>
  <c r="BP320" i="13"/>
  <c r="BQ316" i="13" s="1"/>
  <c r="BP96" i="46"/>
  <c r="BP122" i="46" s="1"/>
  <c r="BP105" i="46"/>
  <c r="BP109" i="46" s="1"/>
  <c r="BR86" i="42"/>
  <c r="BR33" i="44"/>
  <c r="BR64" i="44" s="1"/>
  <c r="BO82" i="24" l="1"/>
  <c r="BO37" i="24" s="1"/>
  <c r="BO30" i="16" s="1"/>
  <c r="BO33" i="16" s="1"/>
  <c r="BP44" i="37"/>
  <c r="BP48" i="37" s="1"/>
  <c r="BP50" i="37" s="1"/>
  <c r="BP89" i="42"/>
  <c r="BR66" i="44"/>
  <c r="BR81" i="44" s="1"/>
  <c r="BR92" i="44"/>
  <c r="BR33" i="22"/>
  <c r="BR41" i="37"/>
  <c r="BP124" i="46"/>
  <c r="BO38" i="24" l="1"/>
  <c r="BP36" i="22"/>
  <c r="BP39" i="22" s="1"/>
  <c r="BP91" i="42"/>
  <c r="BP90" i="46" s="1"/>
  <c r="BP98" i="46" s="1"/>
  <c r="BR30" i="13"/>
  <c r="BR35" i="22"/>
  <c r="BP52" i="37"/>
  <c r="BO49" i="16"/>
  <c r="BO53" i="16" s="1"/>
  <c r="BO35" i="16"/>
  <c r="BO38" i="16" s="1"/>
  <c r="BO41" i="16" s="1"/>
  <c r="BO43" i="16" s="1"/>
  <c r="BQ44" i="24" l="1" a="1"/>
  <c r="BQ44" i="24" s="1"/>
  <c r="BQ97" i="46" s="1"/>
  <c r="BP21" i="24"/>
  <c r="BP22" i="24" s="1"/>
  <c r="BP28" i="24" s="1"/>
  <c r="BO58" i="16"/>
  <c r="BO23" i="37" s="1"/>
  <c r="BO22" i="37"/>
  <c r="BP54" i="37"/>
  <c r="BQ29" i="24" l="1"/>
  <c r="BQ53" i="37" s="1"/>
  <c r="BP62" i="37"/>
  <c r="BO30" i="37"/>
  <c r="BQ230" i="13" l="1"/>
  <c r="BQ233" i="13" s="1"/>
  <c r="BQ234" i="13" s="1"/>
  <c r="BQ271" i="13" s="1"/>
  <c r="BQ307" i="13" s="1"/>
  <c r="BQ235" i="13" l="1"/>
  <c r="BR232" i="13" s="1"/>
  <c r="BQ270" i="13"/>
  <c r="BQ306" i="13" s="1"/>
  <c r="BQ352" i="13" s="1"/>
  <c r="BQ355" i="13" s="1"/>
  <c r="BP32" i="24"/>
  <c r="BQ253" i="13" l="1"/>
  <c r="BQ252" i="13"/>
  <c r="BP50" i="24"/>
  <c r="BP52" i="24" s="1"/>
  <c r="BP65" i="24" s="1"/>
  <c r="BP67" i="24" s="1"/>
  <c r="BP36" i="24"/>
  <c r="BQ254" i="13" l="1"/>
  <c r="BQ260" i="13" s="1"/>
  <c r="BP56" i="46"/>
  <c r="BQ256" i="13" l="1"/>
  <c r="BP57" i="46"/>
  <c r="BP71" i="46"/>
  <c r="BP60" i="46"/>
  <c r="BQ281" i="13"/>
  <c r="BP70" i="37" l="1"/>
  <c r="BP61" i="46"/>
  <c r="BP65" i="46" s="1"/>
  <c r="BP68" i="46" s="1"/>
  <c r="BP70" i="46" s="1"/>
  <c r="BP73" i="46" s="1"/>
  <c r="BQ354" i="13"/>
  <c r="BQ357" i="13" s="1"/>
  <c r="BQ363" i="13" s="1"/>
  <c r="BQ367" i="13" s="1"/>
  <c r="BQ371" i="13" s="1"/>
  <c r="BQ286" i="13"/>
  <c r="BP73" i="24"/>
  <c r="BP71" i="37"/>
  <c r="BP74" i="37" l="1"/>
  <c r="BP75" i="46"/>
  <c r="BP77" i="46" s="1"/>
  <c r="BP74" i="24" l="1"/>
  <c r="BP75" i="24" s="1"/>
  <c r="BP81" i="24" s="1"/>
  <c r="BQ319" i="13"/>
  <c r="BQ63" i="46"/>
  <c r="BQ45" i="42"/>
  <c r="BQ48" i="42" s="1"/>
  <c r="BQ57" i="42" s="1"/>
  <c r="BS58" i="42" s="1"/>
  <c r="BP76" i="37"/>
  <c r="BP79" i="24" l="1"/>
  <c r="BP59" i="37" s="1"/>
  <c r="BP60" i="37" s="1"/>
  <c r="BQ320" i="13"/>
  <c r="BR316" i="13" s="1"/>
  <c r="BQ105" i="46"/>
  <c r="BQ109" i="46" s="1"/>
  <c r="BQ96" i="46"/>
  <c r="BQ122" i="46" s="1"/>
  <c r="BS33" i="44"/>
  <c r="BS64" i="44" s="1"/>
  <c r="BS86" i="42"/>
  <c r="BP82" i="24" l="1"/>
  <c r="BP37" i="24" s="1"/>
  <c r="BP38" i="24" s="1"/>
  <c r="BR44" i="24" s="1" a="1"/>
  <c r="BR44" i="24" s="1"/>
  <c r="BS41" i="37"/>
  <c r="BS33" i="22"/>
  <c r="BS66" i="44"/>
  <c r="BS81" i="44" s="1"/>
  <c r="BS92" i="44"/>
  <c r="BQ124" i="46"/>
  <c r="BQ44" i="37"/>
  <c r="BQ48" i="37" s="1"/>
  <c r="BQ50" i="37" s="1"/>
  <c r="BQ89" i="42"/>
  <c r="BP30" i="16" l="1"/>
  <c r="BP33" i="16" s="1"/>
  <c r="BP35" i="16" s="1"/>
  <c r="BP38" i="16" s="1"/>
  <c r="BP41" i="16" s="1"/>
  <c r="BP43" i="16" s="1"/>
  <c r="BQ52" i="37"/>
  <c r="BR97" i="46"/>
  <c r="BR29" i="24"/>
  <c r="BQ36" i="22"/>
  <c r="BQ39" i="22" s="1"/>
  <c r="BQ91" i="42"/>
  <c r="BQ90" i="46" s="1"/>
  <c r="BQ98" i="46" s="1"/>
  <c r="BS30" i="13"/>
  <c r="BS35" i="22"/>
  <c r="BP49" i="16" l="1"/>
  <c r="BP53" i="16" s="1"/>
  <c r="BP58" i="16" s="1"/>
  <c r="BP23" i="37" s="1"/>
  <c r="BQ21" i="24"/>
  <c r="BQ22" i="24" s="1"/>
  <c r="BQ28" i="24" s="1"/>
  <c r="BR53" i="37"/>
  <c r="BR230" i="13"/>
  <c r="BR233" i="13" s="1"/>
  <c r="BQ54" i="37"/>
  <c r="BP22" i="37" l="1"/>
  <c r="BQ62" i="37"/>
  <c r="BR270" i="13"/>
  <c r="BR234" i="13"/>
  <c r="BR271" i="13" s="1"/>
  <c r="BR307" i="13" s="1"/>
  <c r="BP30" i="37" l="1"/>
  <c r="BR235" i="13"/>
  <c r="BS232" i="13" s="1"/>
  <c r="BR306" i="13"/>
  <c r="BR352" i="13" s="1"/>
  <c r="BR355" i="13" s="1"/>
  <c r="BR253" i="13"/>
  <c r="BR252" i="13"/>
  <c r="BQ32" i="24" l="1"/>
  <c r="BR254" i="13"/>
  <c r="BR260" i="13" s="1"/>
  <c r="BQ36" i="24" l="1"/>
  <c r="BQ50" i="24"/>
  <c r="BQ52" i="24" s="1"/>
  <c r="BQ65" i="24" s="1"/>
  <c r="BQ67" i="24" s="1"/>
  <c r="BR256" i="13"/>
  <c r="BQ56" i="46" l="1"/>
  <c r="BQ71" i="46" l="1"/>
  <c r="BQ57" i="46"/>
  <c r="BQ60" i="46"/>
  <c r="BQ73" i="24" l="1"/>
  <c r="BQ71" i="37"/>
  <c r="BQ70" i="37"/>
  <c r="BQ61" i="46"/>
  <c r="BQ65" i="46" s="1"/>
  <c r="BQ68" i="46" s="1"/>
  <c r="BQ70" i="46" s="1"/>
  <c r="BQ73" i="46" s="1"/>
  <c r="BR281" i="13"/>
  <c r="BQ74" i="37" l="1"/>
  <c r="BQ75" i="46"/>
  <c r="BQ77" i="46" s="1"/>
  <c r="BR354" i="13"/>
  <c r="BR357" i="13" s="1"/>
  <c r="BR363" i="13" s="1"/>
  <c r="BR367" i="13" s="1"/>
  <c r="BR371" i="13" s="1"/>
  <c r="BR286" i="13"/>
  <c r="BQ74" i="24" l="1"/>
  <c r="BQ75" i="24" s="1"/>
  <c r="BQ81" i="24" s="1"/>
  <c r="BQ76" i="37"/>
  <c r="BQ79" i="24" l="1"/>
  <c r="BQ59" i="37" s="1"/>
  <c r="BQ60" i="37" s="1"/>
  <c r="BR319" i="13"/>
  <c r="BR63" i="46"/>
  <c r="BR45" i="42"/>
  <c r="BR48" i="42" s="1"/>
  <c r="BR57" i="42" s="1"/>
  <c r="BT58" i="42" s="1"/>
  <c r="BQ82" i="24" l="1"/>
  <c r="BQ37" i="24" s="1"/>
  <c r="BQ30" i="16" s="1"/>
  <c r="BQ33" i="16" s="1"/>
  <c r="BR105" i="46"/>
  <c r="BR109" i="46" s="1"/>
  <c r="BR96" i="46"/>
  <c r="BR122" i="46" s="1"/>
  <c r="BT33" i="44"/>
  <c r="BT64" i="44" s="1"/>
  <c r="BT86" i="42"/>
  <c r="BR320" i="13"/>
  <c r="BS316" i="13" s="1"/>
  <c r="BQ38" i="24" l="1"/>
  <c r="BT66" i="44"/>
  <c r="BT81" i="44" s="1"/>
  <c r="BT92" i="44"/>
  <c r="BQ49" i="16"/>
  <c r="BQ53" i="16" s="1"/>
  <c r="BQ35" i="16"/>
  <c r="BQ38" i="16" s="1"/>
  <c r="BQ41" i="16" s="1"/>
  <c r="BQ43" i="16" s="1"/>
  <c r="BR89" i="42"/>
  <c r="BR44" i="37"/>
  <c r="BR48" i="37" s="1"/>
  <c r="BR50" i="37" s="1"/>
  <c r="BT33" i="22"/>
  <c r="BT41" i="37"/>
  <c r="BR124" i="46"/>
  <c r="BS44" i="24" l="1" a="1"/>
  <c r="BS44" i="24" s="1"/>
  <c r="BS29" i="24" s="1"/>
  <c r="BR36" i="22"/>
  <c r="BR39" i="22" s="1"/>
  <c r="BR91" i="42"/>
  <c r="BR90" i="46" s="1"/>
  <c r="BR98" i="46" s="1"/>
  <c r="BT30" i="13"/>
  <c r="BT35" i="22"/>
  <c r="BR52" i="37"/>
  <c r="BQ22" i="37"/>
  <c r="BQ58" i="16"/>
  <c r="BQ23" i="37" s="1"/>
  <c r="BS53" i="37" l="1"/>
  <c r="BS230" i="13"/>
  <c r="BS233" i="13" s="1"/>
  <c r="BS234" i="13" s="1"/>
  <c r="BS271" i="13" s="1"/>
  <c r="BS307" i="13" s="1"/>
  <c r="BS97" i="46"/>
  <c r="BR21" i="24"/>
  <c r="BR22" i="24" s="1"/>
  <c r="BR28" i="24" s="1"/>
  <c r="BQ30" i="37"/>
  <c r="BR54" i="37"/>
  <c r="BS270" i="13" l="1"/>
  <c r="BS253" i="13" s="1"/>
  <c r="BR62" i="37"/>
  <c r="BS235" i="13"/>
  <c r="BT232" i="13" s="1"/>
  <c r="BS252" i="13" l="1"/>
  <c r="BS254" i="13" s="1"/>
  <c r="BS260" i="13" s="1"/>
  <c r="BS306" i="13"/>
  <c r="BS352" i="13" s="1"/>
  <c r="BS355" i="13" s="1"/>
  <c r="BS256" i="13" l="1"/>
  <c r="BR32" i="24"/>
  <c r="BR50" i="24" l="1"/>
  <c r="BR52" i="24" s="1"/>
  <c r="BR65" i="24" s="1"/>
  <c r="BR67" i="24" s="1"/>
  <c r="BR36" i="24"/>
  <c r="BR56" i="46" l="1"/>
  <c r="BR71" i="46" l="1"/>
  <c r="BR57" i="46"/>
  <c r="BR60" i="46"/>
  <c r="BR61" i="46" l="1"/>
  <c r="BR65" i="46" s="1"/>
  <c r="BR68" i="46" s="1"/>
  <c r="BR70" i="46" s="1"/>
  <c r="BR73" i="46" s="1"/>
  <c r="BR70" i="37"/>
  <c r="BR71" i="37"/>
  <c r="BR73" i="24"/>
  <c r="BS281" i="13"/>
  <c r="BS354" i="13" l="1"/>
  <c r="BS357" i="13" s="1"/>
  <c r="BS363" i="13" s="1"/>
  <c r="BS367" i="13" s="1"/>
  <c r="BS371" i="13" s="1"/>
  <c r="BS286" i="13"/>
  <c r="BR74" i="37"/>
  <c r="BR75" i="46"/>
  <c r="BR77" i="46" s="1"/>
  <c r="BR74" i="24" l="1"/>
  <c r="BR75" i="24" s="1"/>
  <c r="BR81" i="24" s="1"/>
  <c r="BR76" i="37"/>
  <c r="BR79" i="24" l="1"/>
  <c r="BR59" i="37" s="1"/>
  <c r="BR60" i="37" s="1"/>
  <c r="BS319" i="13"/>
  <c r="BS63" i="46"/>
  <c r="BS45" i="42"/>
  <c r="BS48" i="42" s="1"/>
  <c r="BS57" i="42" s="1"/>
  <c r="BU58" i="42" s="1"/>
  <c r="BR82" i="24" l="1"/>
  <c r="BR37" i="24" s="1"/>
  <c r="BR38" i="24" s="1"/>
  <c r="BT44" i="24" s="1" a="1"/>
  <c r="BT44" i="24" s="1"/>
  <c r="BS320" i="13"/>
  <c r="BT316" i="13" s="1"/>
  <c r="BU33" i="44"/>
  <c r="BU64" i="44" s="1"/>
  <c r="BU86" i="42"/>
  <c r="BS96" i="46"/>
  <c r="BS122" i="46" s="1"/>
  <c r="BS105" i="46"/>
  <c r="BS109" i="46" s="1"/>
  <c r="BR30" i="16" l="1"/>
  <c r="BR33" i="16" s="1"/>
  <c r="BR49" i="16" s="1"/>
  <c r="BR53" i="16" s="1"/>
  <c r="BS124" i="46"/>
  <c r="BU33" i="22"/>
  <c r="BU41" i="37"/>
  <c r="BS89" i="42"/>
  <c r="BS44" i="37"/>
  <c r="BS48" i="37" s="1"/>
  <c r="BS50" i="37" s="1"/>
  <c r="BT97" i="46"/>
  <c r="BT29" i="24"/>
  <c r="BU92" i="44"/>
  <c r="BU66" i="44"/>
  <c r="BU81" i="44" s="1"/>
  <c r="BR35" i="16" l="1"/>
  <c r="BR38" i="16" s="1"/>
  <c r="BR41" i="16" s="1"/>
  <c r="BR43" i="16" s="1"/>
  <c r="BT53" i="37"/>
  <c r="BT230" i="13"/>
  <c r="BT233" i="13" s="1"/>
  <c r="BS36" i="22"/>
  <c r="BS39" i="22" s="1"/>
  <c r="BS91" i="42"/>
  <c r="BS90" i="46" s="1"/>
  <c r="BS98" i="46" s="1"/>
  <c r="BS52" i="37"/>
  <c r="BU30" i="13"/>
  <c r="BU35" i="22"/>
  <c r="BR22" i="37"/>
  <c r="BR58" i="16"/>
  <c r="BR23" i="37" s="1"/>
  <c r="BS21" i="24" l="1"/>
  <c r="BS22" i="24" s="1"/>
  <c r="BS28" i="24" s="1"/>
  <c r="BR30" i="37"/>
  <c r="BS54" i="37"/>
  <c r="BT270" i="13"/>
  <c r="BT234" i="13"/>
  <c r="BT271" i="13" s="1"/>
  <c r="BT307" i="13" s="1"/>
  <c r="BS62" i="37" l="1"/>
  <c r="BT253" i="13"/>
  <c r="BT306" i="13"/>
  <c r="BT352" i="13" s="1"/>
  <c r="BT355" i="13" s="1"/>
  <c r="BT252" i="13"/>
  <c r="BT235" i="13"/>
  <c r="BU232" i="13" s="1"/>
  <c r="BT254" i="13" l="1"/>
  <c r="BT256" i="13" s="1"/>
  <c r="BT260" i="13" l="1"/>
  <c r="BS32" i="24"/>
  <c r="BS36" i="24" l="1"/>
  <c r="BS50" i="24"/>
  <c r="BS52" i="24" s="1"/>
  <c r="BS65" i="24" s="1"/>
  <c r="BS67" i="24" s="1"/>
  <c r="BS56" i="46" l="1"/>
  <c r="BT281" i="13" l="1"/>
  <c r="BS71" i="46"/>
  <c r="BS57" i="46"/>
  <c r="BS60" i="46"/>
  <c r="BS61" i="46" l="1"/>
  <c r="BS65" i="46" s="1"/>
  <c r="BS68" i="46" s="1"/>
  <c r="BS70" i="46" s="1"/>
  <c r="BS73" i="46" s="1"/>
  <c r="BS70" i="37"/>
  <c r="BS73" i="24"/>
  <c r="BS71" i="37"/>
  <c r="BT354" i="13"/>
  <c r="BT357" i="13" s="1"/>
  <c r="BT363" i="13" s="1"/>
  <c r="BT367" i="13" s="1"/>
  <c r="BT371" i="13" s="1"/>
  <c r="BT286" i="13"/>
  <c r="BS74" i="37" l="1"/>
  <c r="BS75" i="46"/>
  <c r="BS77" i="46" s="1"/>
  <c r="BS74" i="24" l="1"/>
  <c r="BS75" i="24" s="1"/>
  <c r="BS81" i="24" s="1"/>
  <c r="BT63" i="46"/>
  <c r="BT45" i="42"/>
  <c r="BT48" i="42" s="1"/>
  <c r="BT57" i="42" s="1"/>
  <c r="BV58" i="42" s="1"/>
  <c r="BT319" i="13"/>
  <c r="BS76" i="37"/>
  <c r="BS79" i="24" l="1"/>
  <c r="BS59" i="37" s="1"/>
  <c r="BS60" i="37" s="1"/>
  <c r="BT320" i="13"/>
  <c r="BU316" i="13" s="1"/>
  <c r="BV86" i="42"/>
  <c r="BV33" i="44"/>
  <c r="BV64" i="44" s="1"/>
  <c r="BT96" i="46"/>
  <c r="BT122" i="46" s="1"/>
  <c r="BT105" i="46"/>
  <c r="BT109" i="46" s="1"/>
  <c r="BS82" i="24" l="1"/>
  <c r="BS37" i="24" s="1"/>
  <c r="BS30" i="16" s="1"/>
  <c r="BS33" i="16" s="1"/>
  <c r="BV41" i="37"/>
  <c r="BV33" i="22"/>
  <c r="BT124" i="46"/>
  <c r="BV66" i="44"/>
  <c r="BV81" i="44" s="1"/>
  <c r="BV92" i="44"/>
  <c r="BT44" i="37"/>
  <c r="BT48" i="37" s="1"/>
  <c r="BT50" i="37" s="1"/>
  <c r="BT89" i="42"/>
  <c r="BS38" i="24" l="1"/>
  <c r="BT52" i="37"/>
  <c r="BT36" i="22"/>
  <c r="BT39" i="22" s="1"/>
  <c r="BT91" i="42"/>
  <c r="BT90" i="46" s="1"/>
  <c r="BT98" i="46" s="1"/>
  <c r="BS49" i="16"/>
  <c r="BS53" i="16" s="1"/>
  <c r="BS35" i="16"/>
  <c r="BS38" i="16" s="1"/>
  <c r="BS41" i="16" s="1"/>
  <c r="BS43" i="16" s="1"/>
  <c r="BV30" i="13"/>
  <c r="BV35" i="22"/>
  <c r="BU44" i="24" l="1" a="1"/>
  <c r="BU44" i="24" s="1"/>
  <c r="BU29" i="24" s="1"/>
  <c r="BT21" i="24"/>
  <c r="BT22" i="24" s="1"/>
  <c r="BT28" i="24" s="1"/>
  <c r="BS22" i="37"/>
  <c r="BS58" i="16"/>
  <c r="BS23" i="37" s="1"/>
  <c r="BT54" i="37"/>
  <c r="BU230" i="13" l="1"/>
  <c r="BU233" i="13" s="1"/>
  <c r="BU234" i="13" s="1"/>
  <c r="BU271" i="13" s="1"/>
  <c r="BU307" i="13" s="1"/>
  <c r="BU53" i="37"/>
  <c r="BU97" i="46"/>
  <c r="BT62" i="37"/>
  <c r="BS30" i="37"/>
  <c r="BU270" i="13" l="1"/>
  <c r="BU253" i="13" s="1"/>
  <c r="BU235" i="13"/>
  <c r="BV232" i="13" s="1"/>
  <c r="BU252" i="13" l="1"/>
  <c r="BU254" i="13" s="1"/>
  <c r="BU260" i="13" s="1"/>
  <c r="BU306" i="13"/>
  <c r="BU352" i="13" s="1"/>
  <c r="BU355" i="13" s="1"/>
  <c r="BT32" i="24"/>
  <c r="BU256" i="13" l="1"/>
  <c r="BT50" i="24"/>
  <c r="BT52" i="24" s="1"/>
  <c r="BT65" i="24" s="1"/>
  <c r="BT67" i="24" s="1"/>
  <c r="BT36" i="24"/>
  <c r="BT56" i="46" l="1"/>
  <c r="BT71" i="46" l="1"/>
  <c r="BT57" i="46"/>
  <c r="BT60" i="46"/>
  <c r="BU281" i="13" l="1"/>
  <c r="BT71" i="37"/>
  <c r="BT73" i="24"/>
  <c r="BT61" i="46"/>
  <c r="BT65" i="46" s="1"/>
  <c r="BT68" i="46" s="1"/>
  <c r="BT70" i="46" s="1"/>
  <c r="BT73" i="46" s="1"/>
  <c r="BT70" i="37"/>
  <c r="BU354" i="13" l="1"/>
  <c r="BU357" i="13" s="1"/>
  <c r="BU363" i="13" s="1"/>
  <c r="BU367" i="13" s="1"/>
  <c r="BU371" i="13" s="1"/>
  <c r="BU286" i="13"/>
  <c r="BT74" i="37"/>
  <c r="BT75" i="46"/>
  <c r="BT77" i="46" s="1"/>
  <c r="BT74" i="24" l="1"/>
  <c r="BT75" i="24" s="1"/>
  <c r="BT81" i="24" s="1"/>
  <c r="BT76" i="37"/>
  <c r="BT79" i="24" l="1"/>
  <c r="BT59" i="37" s="1"/>
  <c r="BT60" i="37" s="1"/>
  <c r="BU63" i="46"/>
  <c r="BU45" i="42"/>
  <c r="BU48" i="42" s="1"/>
  <c r="BU57" i="42" s="1"/>
  <c r="BW58" i="42" s="1"/>
  <c r="BU319" i="13"/>
  <c r="BT82" i="24" l="1"/>
  <c r="BT37" i="24" s="1"/>
  <c r="BT30" i="16" s="1"/>
  <c r="BT33" i="16" s="1"/>
  <c r="BU320" i="13"/>
  <c r="BV316" i="13" s="1"/>
  <c r="BU96" i="46"/>
  <c r="BU122" i="46" s="1"/>
  <c r="BU105" i="46"/>
  <c r="BU109" i="46" s="1"/>
  <c r="BW33" i="44"/>
  <c r="BW64" i="44" s="1"/>
  <c r="BW86" i="42"/>
  <c r="BT38" i="24" l="1"/>
  <c r="BW33" i="22"/>
  <c r="BW41" i="37"/>
  <c r="BT49" i="16"/>
  <c r="BT53" i="16" s="1"/>
  <c r="BT35" i="16"/>
  <c r="BT38" i="16" s="1"/>
  <c r="BT41" i="16" s="1"/>
  <c r="BT43" i="16" s="1"/>
  <c r="BU44" i="37"/>
  <c r="BU48" i="37" s="1"/>
  <c r="BU50" i="37" s="1"/>
  <c r="BU89" i="42"/>
  <c r="BU124" i="46"/>
  <c r="BW92" i="44"/>
  <c r="BW66" i="44"/>
  <c r="BW81" i="44" s="1"/>
  <c r="BV44" i="24" l="1" a="1"/>
  <c r="BV44" i="24" s="1"/>
  <c r="BV29" i="24" s="1"/>
  <c r="BU36" i="22"/>
  <c r="BU39" i="22" s="1"/>
  <c r="BU91" i="42"/>
  <c r="BU90" i="46" s="1"/>
  <c r="BU98" i="46" s="1"/>
  <c r="BT58" i="16"/>
  <c r="BT23" i="37" s="1"/>
  <c r="BT22" i="37"/>
  <c r="BW30" i="13"/>
  <c r="BW35" i="22"/>
  <c r="BU52" i="37"/>
  <c r="BV230" i="13" l="1"/>
  <c r="BV233" i="13" s="1"/>
  <c r="BV234" i="13" s="1"/>
  <c r="BV271" i="13" s="1"/>
  <c r="BV307" i="13" s="1"/>
  <c r="BV53" i="37"/>
  <c r="BV97" i="46"/>
  <c r="BU21" i="24"/>
  <c r="BU22" i="24" s="1"/>
  <c r="BU28" i="24" s="1"/>
  <c r="BU54" i="37"/>
  <c r="BT30" i="37"/>
  <c r="BV270" i="13" l="1"/>
  <c r="BV252" i="13" s="1"/>
  <c r="BU62" i="37"/>
  <c r="BV235" i="13"/>
  <c r="BW232" i="13" s="1"/>
  <c r="BV253" i="13" l="1"/>
  <c r="BV254" i="13" s="1"/>
  <c r="BV260" i="13" s="1"/>
  <c r="BV306" i="13"/>
  <c r="BV352" i="13" s="1"/>
  <c r="BV355" i="13" s="1"/>
  <c r="BV256" i="13" l="1"/>
  <c r="BU32" i="24"/>
  <c r="BU50" i="24" l="1"/>
  <c r="BU52" i="24" s="1"/>
  <c r="BU65" i="24" s="1"/>
  <c r="BU67" i="24" s="1"/>
  <c r="BU36" i="24"/>
  <c r="BU56" i="46" l="1"/>
  <c r="BU71" i="46" l="1"/>
  <c r="BU57" i="46"/>
  <c r="BU60" i="46"/>
  <c r="BV281" i="13"/>
  <c r="BU70" i="37" l="1"/>
  <c r="BU61" i="46"/>
  <c r="BU65" i="46" s="1"/>
  <c r="BU68" i="46" s="1"/>
  <c r="BU70" i="46" s="1"/>
  <c r="BU73" i="46" s="1"/>
  <c r="BU73" i="24"/>
  <c r="BU71" i="37"/>
  <c r="BV286" i="13"/>
  <c r="BV354" i="13"/>
  <c r="BV357" i="13" s="1"/>
  <c r="BV363" i="13" s="1"/>
  <c r="BV367" i="13" s="1"/>
  <c r="BV371" i="13" s="1"/>
  <c r="BU75" i="46" l="1"/>
  <c r="BU77" i="46" s="1"/>
  <c r="BU74" i="37"/>
  <c r="BU74" i="24" l="1"/>
  <c r="BU75" i="24" s="1"/>
  <c r="BU81" i="24" s="1"/>
  <c r="BU76" i="37"/>
  <c r="BV319" i="13"/>
  <c r="BV63" i="46"/>
  <c r="BV45" i="42"/>
  <c r="BV48" i="42" s="1"/>
  <c r="BV57" i="42" s="1"/>
  <c r="BX58" i="42" s="1"/>
  <c r="BU79" i="24" l="1"/>
  <c r="BU59" i="37" s="1"/>
  <c r="BU60" i="37" s="1"/>
  <c r="BV105" i="46"/>
  <c r="BV109" i="46" s="1"/>
  <c r="BV96" i="46"/>
  <c r="BV122" i="46" s="1"/>
  <c r="BV320" i="13"/>
  <c r="BW316" i="13" s="1"/>
  <c r="BX86" i="42"/>
  <c r="BX33" i="44"/>
  <c r="BX64" i="44" s="1"/>
  <c r="BU82" i="24" l="1"/>
  <c r="BU37" i="24" s="1"/>
  <c r="BU38" i="24" s="1"/>
  <c r="BW44" i="24" s="1" a="1"/>
  <c r="BW44" i="24" s="1"/>
  <c r="BV44" i="37"/>
  <c r="BV48" i="37" s="1"/>
  <c r="BV50" i="37" s="1"/>
  <c r="BV89" i="42"/>
  <c r="BX92" i="44"/>
  <c r="BX66" i="44"/>
  <c r="BX81" i="44" s="1"/>
  <c r="BX33" i="22"/>
  <c r="BX41" i="37"/>
  <c r="BV124" i="46"/>
  <c r="BU30" i="16" l="1"/>
  <c r="BU33" i="16" s="1"/>
  <c r="BU49" i="16" s="1"/>
  <c r="BU53" i="16" s="1"/>
  <c r="BX30" i="13"/>
  <c r="BX35" i="22"/>
  <c r="BV36" i="22"/>
  <c r="BV39" i="22" s="1"/>
  <c r="BV91" i="42"/>
  <c r="BV90" i="46" s="1"/>
  <c r="BV98" i="46" s="1"/>
  <c r="BV52" i="37"/>
  <c r="BW97" i="46"/>
  <c r="BW29" i="24"/>
  <c r="BU35" i="16" l="1"/>
  <c r="BU38" i="16" s="1"/>
  <c r="BU41" i="16" s="1"/>
  <c r="BU43" i="16" s="1"/>
  <c r="BV21" i="24"/>
  <c r="BV22" i="24" s="1"/>
  <c r="BV28" i="24" s="1"/>
  <c r="BV54" i="37"/>
  <c r="BU22" i="37"/>
  <c r="BU58" i="16"/>
  <c r="BU23" i="37" s="1"/>
  <c r="BW53" i="37"/>
  <c r="BW230" i="13"/>
  <c r="BW233" i="13" s="1"/>
  <c r="BV62" i="37" l="1"/>
  <c r="BW270" i="13"/>
  <c r="BW234" i="13"/>
  <c r="BW271" i="13" s="1"/>
  <c r="BW307" i="13" s="1"/>
  <c r="BU30" i="37"/>
  <c r="BW235" i="13" l="1"/>
  <c r="BX232" i="13" s="1"/>
  <c r="BW253" i="13"/>
  <c r="BW306" i="13"/>
  <c r="BW352" i="13" s="1"/>
  <c r="BW355" i="13" s="1"/>
  <c r="BW252" i="13"/>
  <c r="BW254" i="13" l="1"/>
  <c r="BW260" i="13" s="1"/>
  <c r="BV32" i="24"/>
  <c r="BW256" i="13" l="1"/>
  <c r="BV36" i="24"/>
  <c r="BV50" i="24"/>
  <c r="BV52" i="24" s="1"/>
  <c r="BV65" i="24" s="1"/>
  <c r="BV67" i="24" s="1"/>
  <c r="BV56" i="46" l="1"/>
  <c r="BV60" i="46" l="1"/>
  <c r="BV71" i="46"/>
  <c r="BV57" i="46"/>
  <c r="BW281" i="13" l="1"/>
  <c r="BV71" i="37"/>
  <c r="BV73" i="24"/>
  <c r="BV61" i="46"/>
  <c r="BV65" i="46" s="1"/>
  <c r="BV68" i="46" s="1"/>
  <c r="BV70" i="46" s="1"/>
  <c r="BV73" i="46" s="1"/>
  <c r="BV70" i="37"/>
  <c r="BV75" i="46" l="1"/>
  <c r="BV77" i="46" s="1"/>
  <c r="BV74" i="37"/>
  <c r="BW354" i="13"/>
  <c r="BW357" i="13" s="1"/>
  <c r="BW363" i="13" s="1"/>
  <c r="BW367" i="13" s="1"/>
  <c r="BW371" i="13" s="1"/>
  <c r="BW286" i="13"/>
  <c r="BV74" i="24" l="1"/>
  <c r="BV75" i="24" s="1"/>
  <c r="BV81" i="24" s="1"/>
  <c r="BV76" i="37"/>
  <c r="BV79" i="24" l="1"/>
  <c r="BV59" i="37" s="1"/>
  <c r="BV60" i="37" s="1"/>
  <c r="BW45" i="42"/>
  <c r="BW48" i="42" s="1"/>
  <c r="BW57" i="42" s="1"/>
  <c r="BY58" i="42" s="1"/>
  <c r="BW63" i="46"/>
  <c r="BW319" i="13"/>
  <c r="BV82" i="24" l="1"/>
  <c r="BV37" i="24" s="1"/>
  <c r="BV30" i="16" s="1"/>
  <c r="BV33" i="16" s="1"/>
  <c r="BW320" i="13"/>
  <c r="BX316" i="13" s="1"/>
  <c r="BY86" i="42"/>
  <c r="BY33" i="44"/>
  <c r="BY64" i="44" s="1"/>
  <c r="BW105" i="46"/>
  <c r="BW109" i="46" s="1"/>
  <c r="BW96" i="46"/>
  <c r="BW122" i="46" s="1"/>
  <c r="BV38" i="24" l="1"/>
  <c r="BW124" i="46"/>
  <c r="BV49" i="16"/>
  <c r="BV53" i="16" s="1"/>
  <c r="BV35" i="16"/>
  <c r="BV38" i="16" s="1"/>
  <c r="BV41" i="16" s="1"/>
  <c r="BV43" i="16" s="1"/>
  <c r="BW89" i="42"/>
  <c r="BW44" i="37"/>
  <c r="BW48" i="37" s="1"/>
  <c r="BW50" i="37" s="1"/>
  <c r="BY33" i="22"/>
  <c r="BY41" i="37"/>
  <c r="BY92" i="44"/>
  <c r="BY66" i="44"/>
  <c r="BY81" i="44" s="1"/>
  <c r="BX44" i="24" l="1" a="1"/>
  <c r="BX44" i="24" s="1"/>
  <c r="BX29" i="24" s="1"/>
  <c r="BW52" i="37"/>
  <c r="BW36" i="22"/>
  <c r="BW39" i="22" s="1"/>
  <c r="BW91" i="42"/>
  <c r="BW90" i="46" s="1"/>
  <c r="BW98" i="46" s="1"/>
  <c r="BV58" i="16"/>
  <c r="BV23" i="37" s="1"/>
  <c r="BV22" i="37"/>
  <c r="BY30" i="13"/>
  <c r="BY35" i="22"/>
  <c r="BX53" i="37" l="1"/>
  <c r="BX230" i="13"/>
  <c r="BX233" i="13" s="1"/>
  <c r="BX270" i="13" s="1"/>
  <c r="BX97" i="46"/>
  <c r="BW21" i="24"/>
  <c r="BW22" i="24" s="1"/>
  <c r="BW28" i="24" s="1"/>
  <c r="BV30" i="37"/>
  <c r="BW54" i="37"/>
  <c r="BX234" i="13" l="1"/>
  <c r="BX271" i="13" s="1"/>
  <c r="BX307" i="13" s="1"/>
  <c r="BW62" i="37"/>
  <c r="BX306" i="13"/>
  <c r="BX352" i="13" s="1"/>
  <c r="BX355" i="13" s="1"/>
  <c r="BX253" i="13" l="1"/>
  <c r="BX235" i="13"/>
  <c r="BY232" i="13" s="1"/>
  <c r="BX252" i="13"/>
  <c r="BW32" i="24"/>
  <c r="BX254" i="13" l="1"/>
  <c r="BX260" i="13" s="1"/>
  <c r="BW50" i="24"/>
  <c r="BW52" i="24" s="1"/>
  <c r="BW65" i="24" s="1"/>
  <c r="BW67" i="24" s="1"/>
  <c r="BW36" i="24"/>
  <c r="BX256" i="13" l="1"/>
  <c r="BW56" i="46"/>
  <c r="BW57" i="46" l="1"/>
  <c r="BW71" i="46"/>
  <c r="BW60" i="46"/>
  <c r="BW70" i="37" l="1"/>
  <c r="BW61" i="46"/>
  <c r="BW65" i="46" s="1"/>
  <c r="BW68" i="46" s="1"/>
  <c r="BW70" i="46" s="1"/>
  <c r="BW73" i="46" s="1"/>
  <c r="BW73" i="24"/>
  <c r="BW71" i="37"/>
  <c r="BX281" i="13" l="1"/>
  <c r="BW75" i="46"/>
  <c r="BW77" i="46" s="1"/>
  <c r="BW74" i="37"/>
  <c r="BW74" i="24" l="1"/>
  <c r="BW75" i="24" s="1"/>
  <c r="BW81" i="24" s="1"/>
  <c r="BX354" i="13"/>
  <c r="BX357" i="13" s="1"/>
  <c r="BX363" i="13" s="1"/>
  <c r="BX367" i="13" s="1"/>
  <c r="BX371" i="13" s="1"/>
  <c r="BX286" i="13"/>
  <c r="BW76" i="37"/>
  <c r="BW79" i="24" l="1"/>
  <c r="BW59" i="37" s="1"/>
  <c r="BW60" i="37" s="1"/>
  <c r="BW82" i="24" l="1"/>
  <c r="BW37" i="24" s="1"/>
  <c r="BW30" i="16" s="1"/>
  <c r="BW33" i="16" s="1"/>
  <c r="BX63" i="46"/>
  <c r="BX45" i="42"/>
  <c r="BX48" i="42" s="1"/>
  <c r="BX57" i="42" s="1"/>
  <c r="BZ58" i="42" s="1"/>
  <c r="BX319" i="13"/>
  <c r="BW38" i="24" l="1"/>
  <c r="BX105" i="46"/>
  <c r="BX109" i="46" s="1"/>
  <c r="BX96" i="46"/>
  <c r="BX122" i="46" s="1"/>
  <c r="BX320" i="13"/>
  <c r="BY316" i="13" s="1"/>
  <c r="BW49" i="16"/>
  <c r="BW53" i="16" s="1"/>
  <c r="BW35" i="16"/>
  <c r="BW38" i="16" s="1"/>
  <c r="BW41" i="16" s="1"/>
  <c r="BW43" i="16" s="1"/>
  <c r="BZ86" i="42"/>
  <c r="BZ33" i="44"/>
  <c r="BZ64" i="44" s="1"/>
  <c r="BY44" i="24" l="1" a="1"/>
  <c r="BY44" i="24" s="1"/>
  <c r="BY97" i="46" s="1"/>
  <c r="BZ33" i="22"/>
  <c r="BZ41" i="37"/>
  <c r="BX124" i="46"/>
  <c r="BZ66" i="44"/>
  <c r="BZ81" i="44" s="1"/>
  <c r="BZ92" i="44"/>
  <c r="BW58" i="16"/>
  <c r="BW23" i="37" s="1"/>
  <c r="BW22" i="37"/>
  <c r="BX89" i="42"/>
  <c r="BX44" i="37"/>
  <c r="BX48" i="37" s="1"/>
  <c r="BX50" i="37" s="1"/>
  <c r="BY29" i="24" l="1"/>
  <c r="BY53" i="37" s="1"/>
  <c r="BX36" i="22"/>
  <c r="BX39" i="22" s="1"/>
  <c r="BX91" i="42"/>
  <c r="BX90" i="46" s="1"/>
  <c r="BX98" i="46" s="1"/>
  <c r="BX52" i="37"/>
  <c r="BZ30" i="13"/>
  <c r="BZ35" i="22"/>
  <c r="BW30" i="37"/>
  <c r="BY230" i="13" l="1"/>
  <c r="BY233" i="13" s="1"/>
  <c r="BY270" i="13" s="1"/>
  <c r="BY306" i="13" s="1"/>
  <c r="BY352" i="13" s="1"/>
  <c r="BY355" i="13" s="1"/>
  <c r="BX21" i="24"/>
  <c r="BX22" i="24" s="1"/>
  <c r="BX28" i="24" s="1"/>
  <c r="BX54" i="37"/>
  <c r="BY234" i="13" l="1"/>
  <c r="BY271" i="13" s="1"/>
  <c r="BY307" i="13" s="1"/>
  <c r="BX62" i="37"/>
  <c r="BY235" i="13" l="1"/>
  <c r="BZ232" i="13" s="1"/>
  <c r="BY252" i="13"/>
  <c r="BY253" i="13"/>
  <c r="BY254" i="13" l="1"/>
  <c r="BY260" i="13" s="1"/>
  <c r="BX32" i="24"/>
  <c r="BX36" i="24" s="1"/>
  <c r="BY256" i="13" l="1"/>
  <c r="BX50" i="24"/>
  <c r="BX52" i="24" s="1"/>
  <c r="BX65" i="24" s="1"/>
  <c r="BX67" i="24" s="1"/>
  <c r="BX56" i="46" s="1"/>
  <c r="BX57" i="46" l="1"/>
  <c r="BX60" i="46"/>
  <c r="BX71" i="46"/>
  <c r="BX70" i="37" l="1"/>
  <c r="BX61" i="46"/>
  <c r="BX65" i="46" s="1"/>
  <c r="BX68" i="46" s="1"/>
  <c r="BX70" i="46" s="1"/>
  <c r="BX73" i="46" s="1"/>
  <c r="BX71" i="37"/>
  <c r="BX73" i="24"/>
  <c r="BX75" i="46" l="1"/>
  <c r="BX77" i="46" s="1"/>
  <c r="BX74" i="37"/>
  <c r="BY281" i="13"/>
  <c r="BX74" i="24" l="1"/>
  <c r="BX75" i="24" s="1"/>
  <c r="BX81" i="24" s="1"/>
  <c r="BY354" i="13"/>
  <c r="BY357" i="13" s="1"/>
  <c r="BY363" i="13" s="1"/>
  <c r="BY367" i="13" s="1"/>
  <c r="BY371" i="13" s="1"/>
  <c r="BY286" i="13"/>
  <c r="BX76" i="37"/>
  <c r="BX79" i="24" l="1"/>
  <c r="BX59" i="37" s="1"/>
  <c r="BX60" i="37" s="1"/>
  <c r="BX82" i="24" l="1"/>
  <c r="BX37" i="24" s="1"/>
  <c r="BX38" i="24" s="1"/>
  <c r="BZ44" i="24" s="1" a="1"/>
  <c r="BZ44" i="24" s="1"/>
  <c r="BY319" i="13"/>
  <c r="BY45" i="42"/>
  <c r="BY48" i="42" s="1"/>
  <c r="BY57" i="42" s="1"/>
  <c r="CA58" i="42" s="1"/>
  <c r="BY63" i="46"/>
  <c r="BX30" i="16" l="1"/>
  <c r="BX33" i="16" s="1"/>
  <c r="BX35" i="16" s="1"/>
  <c r="BX38" i="16" s="1"/>
  <c r="BX41" i="16" s="1"/>
  <c r="BX43" i="16" s="1"/>
  <c r="BY320" i="13"/>
  <c r="BZ316" i="13" s="1"/>
  <c r="CA86" i="42"/>
  <c r="CA33" i="44"/>
  <c r="CA64" i="44" s="1"/>
  <c r="BZ29" i="24"/>
  <c r="BZ97" i="46"/>
  <c r="BY105" i="46"/>
  <c r="BY109" i="46" s="1"/>
  <c r="BY96" i="46"/>
  <c r="BY122" i="46" s="1"/>
  <c r="BX49" i="16" l="1"/>
  <c r="BX53" i="16" s="1"/>
  <c r="BX58" i="16" s="1"/>
  <c r="BX23" i="37" s="1"/>
  <c r="BY89" i="42"/>
  <c r="BY44" i="37"/>
  <c r="BY48" i="37" s="1"/>
  <c r="BY50" i="37" s="1"/>
  <c r="BZ53" i="37"/>
  <c r="BZ230" i="13"/>
  <c r="BZ233" i="13" s="1"/>
  <c r="BY124" i="46"/>
  <c r="CA66" i="44"/>
  <c r="CA81" i="44" s="1"/>
  <c r="CA92" i="44"/>
  <c r="CA33" i="22"/>
  <c r="CA41" i="37"/>
  <c r="BX22" i="37" l="1"/>
  <c r="CA30" i="13"/>
  <c r="CA35" i="22"/>
  <c r="BZ270" i="13"/>
  <c r="BZ234" i="13"/>
  <c r="BZ271" i="13" s="1"/>
  <c r="BZ307" i="13" s="1"/>
  <c r="BY52" i="37"/>
  <c r="BY36" i="22"/>
  <c r="BY39" i="22" s="1"/>
  <c r="BY91" i="42"/>
  <c r="BY90" i="46" s="1"/>
  <c r="BY98" i="46" s="1"/>
  <c r="BX30" i="37" l="1"/>
  <c r="BY21" i="24"/>
  <c r="BY22" i="24" s="1"/>
  <c r="BY28" i="24" s="1"/>
  <c r="BY54" i="37"/>
  <c r="BZ235" i="13"/>
  <c r="CA232" i="13" s="1"/>
  <c r="BZ252" i="13"/>
  <c r="BZ253" i="13"/>
  <c r="BZ306" i="13"/>
  <c r="BZ352" i="13" s="1"/>
  <c r="BZ355" i="13" s="1"/>
  <c r="BY62" i="37" l="1"/>
  <c r="BZ254" i="13"/>
  <c r="BZ260" i="13" s="1"/>
  <c r="BZ256" i="13" l="1"/>
  <c r="BY32" i="24" l="1"/>
  <c r="BY50" i="24" l="1"/>
  <c r="BY52" i="24" s="1"/>
  <c r="BY65" i="24" s="1"/>
  <c r="BY67" i="24" s="1"/>
  <c r="BY36" i="24"/>
  <c r="BY56" i="46" l="1"/>
  <c r="BY57" i="46" l="1"/>
  <c r="BY71" i="46"/>
  <c r="BY60" i="46"/>
  <c r="BY61" i="46" l="1"/>
  <c r="BY65" i="46" s="1"/>
  <c r="BY68" i="46" s="1"/>
  <c r="BY70" i="46" s="1"/>
  <c r="BY73" i="46" s="1"/>
  <c r="BY70" i="37"/>
  <c r="BY71" i="37"/>
  <c r="BY73" i="24"/>
  <c r="BY74" i="37" l="1"/>
  <c r="BY75" i="46"/>
  <c r="BY77" i="46" s="1"/>
  <c r="BZ281" i="13"/>
  <c r="BY74" i="24" l="1"/>
  <c r="BY75" i="24" s="1"/>
  <c r="BY81" i="24" s="1"/>
  <c r="BZ354" i="13"/>
  <c r="BZ357" i="13" s="1"/>
  <c r="BZ363" i="13" s="1"/>
  <c r="BZ367" i="13" s="1"/>
  <c r="BZ371" i="13" s="1"/>
  <c r="BZ286" i="13"/>
  <c r="BY76" i="37"/>
  <c r="BY79" i="24" l="1"/>
  <c r="BY59" i="37" s="1"/>
  <c r="BY60" i="37" s="1"/>
  <c r="BY82" i="24" l="1"/>
  <c r="BY37" i="24" s="1"/>
  <c r="BY30" i="16" s="1"/>
  <c r="BY33" i="16" s="1"/>
  <c r="BZ63" i="46"/>
  <c r="BZ45" i="42"/>
  <c r="BZ48" i="42" s="1"/>
  <c r="BZ57" i="42" s="1"/>
  <c r="CB58" i="42" s="1"/>
  <c r="BZ319" i="13"/>
  <c r="BY38" i="24" l="1"/>
  <c r="BZ320" i="13"/>
  <c r="CA316" i="13" s="1"/>
  <c r="CB86" i="42"/>
  <c r="CB33" i="44"/>
  <c r="CB64" i="44" s="1"/>
  <c r="BZ105" i="46"/>
  <c r="BZ109" i="46" s="1"/>
  <c r="BZ96" i="46"/>
  <c r="BZ122" i="46" s="1"/>
  <c r="BY35" i="16"/>
  <c r="BY38" i="16" s="1"/>
  <c r="BY41" i="16" s="1"/>
  <c r="BY43" i="16" s="1"/>
  <c r="BY49" i="16"/>
  <c r="BY53" i="16" s="1"/>
  <c r="CA44" i="24" l="1" a="1"/>
  <c r="CA44" i="24" s="1"/>
  <c r="CA97" i="46" s="1"/>
  <c r="BZ44" i="37"/>
  <c r="BZ48" i="37" s="1"/>
  <c r="BZ50" i="37" s="1"/>
  <c r="BZ89" i="42"/>
  <c r="BZ124" i="46"/>
  <c r="CB33" i="22"/>
  <c r="CB41" i="37"/>
  <c r="BY58" i="16"/>
  <c r="BY23" i="37" s="1"/>
  <c r="BY22" i="37"/>
  <c r="CB66" i="44"/>
  <c r="CB81" i="44" s="1"/>
  <c r="CB92" i="44"/>
  <c r="CA29" i="24" l="1"/>
  <c r="CA53" i="37" s="1"/>
  <c r="BY30" i="37"/>
  <c r="CB30" i="13"/>
  <c r="CB35" i="22"/>
  <c r="BZ36" i="22"/>
  <c r="BZ39" i="22" s="1"/>
  <c r="BZ91" i="42"/>
  <c r="BZ90" i="46" s="1"/>
  <c r="BZ98" i="46" s="1"/>
  <c r="BZ52" i="37"/>
  <c r="CA230" i="13" l="1"/>
  <c r="CA233" i="13" s="1"/>
  <c r="CA234" i="13" s="1"/>
  <c r="CA271" i="13" s="1"/>
  <c r="CA307" i="13" s="1"/>
  <c r="BZ21" i="24"/>
  <c r="BZ22" i="24" s="1"/>
  <c r="BZ28" i="24" s="1"/>
  <c r="BZ54" i="37"/>
  <c r="CA235" i="13" l="1"/>
  <c r="CB232" i="13" s="1"/>
  <c r="CA270" i="13"/>
  <c r="CA253" i="13" s="1"/>
  <c r="BZ62" i="37"/>
  <c r="CA252" i="13" l="1"/>
  <c r="CA254" i="13" s="1"/>
  <c r="CA260" i="13" s="1"/>
  <c r="CA306" i="13"/>
  <c r="CA352" i="13" s="1"/>
  <c r="CA355" i="13" s="1"/>
  <c r="CA256" i="13" l="1"/>
  <c r="BZ32" i="24"/>
  <c r="BZ50" i="24" l="1"/>
  <c r="BZ52" i="24" s="1"/>
  <c r="BZ65" i="24" s="1"/>
  <c r="BZ67" i="24" s="1"/>
  <c r="BZ36" i="24"/>
  <c r="BZ56" i="46" l="1"/>
  <c r="BZ60" i="46" l="1"/>
  <c r="BZ71" i="46"/>
  <c r="BZ57" i="46"/>
  <c r="CA281" i="13" l="1"/>
  <c r="BZ71" i="37"/>
  <c r="BZ73" i="24"/>
  <c r="BZ70" i="37"/>
  <c r="BZ61" i="46"/>
  <c r="BZ65" i="46" s="1"/>
  <c r="BZ68" i="46" s="1"/>
  <c r="BZ70" i="46" s="1"/>
  <c r="BZ73" i="46" s="1"/>
  <c r="BZ75" i="46" l="1"/>
  <c r="BZ77" i="46" s="1"/>
  <c r="BZ74" i="37"/>
  <c r="CA286" i="13"/>
  <c r="CA354" i="13"/>
  <c r="CA357" i="13" s="1"/>
  <c r="CA363" i="13" s="1"/>
  <c r="CA367" i="13" s="1"/>
  <c r="CA371" i="13" s="1"/>
  <c r="BZ74" i="24" l="1"/>
  <c r="BZ75" i="24" s="1"/>
  <c r="BZ81" i="24" s="1"/>
  <c r="BZ76" i="37"/>
  <c r="BZ79" i="24" l="1"/>
  <c r="BZ59" i="37" s="1"/>
  <c r="BZ60" i="37" s="1"/>
  <c r="CA63" i="46"/>
  <c r="CA45" i="42"/>
  <c r="CA48" i="42" s="1"/>
  <c r="CA57" i="42" s="1"/>
  <c r="CC58" i="42" s="1"/>
  <c r="CA319" i="13"/>
  <c r="BZ82" i="24" l="1"/>
  <c r="BZ37" i="24" s="1"/>
  <c r="BZ30" i="16" s="1"/>
  <c r="BZ33" i="16" s="1"/>
  <c r="CA320" i="13"/>
  <c r="CB316" i="13" s="1"/>
  <c r="CC86" i="42"/>
  <c r="CC33" i="44"/>
  <c r="CC64" i="44" s="1"/>
  <c r="CA96" i="46"/>
  <c r="CA122" i="46" s="1"/>
  <c r="CA105" i="46"/>
  <c r="CA109" i="46" s="1"/>
  <c r="BZ38" i="24" l="1"/>
  <c r="BZ35" i="16"/>
  <c r="BZ38" i="16" s="1"/>
  <c r="BZ41" i="16" s="1"/>
  <c r="BZ43" i="16" s="1"/>
  <c r="BZ49" i="16"/>
  <c r="BZ53" i="16" s="1"/>
  <c r="CA44" i="37"/>
  <c r="CA48" i="37" s="1"/>
  <c r="CA50" i="37" s="1"/>
  <c r="CA89" i="42"/>
  <c r="CA124" i="46"/>
  <c r="CC92" i="44"/>
  <c r="CC66" i="44"/>
  <c r="CC81" i="44" s="1"/>
  <c r="CC41" i="37"/>
  <c r="CC33" i="22"/>
  <c r="CB44" i="24" l="1" a="1"/>
  <c r="CB44" i="24" s="1"/>
  <c r="CB29" i="24" s="1"/>
  <c r="CA36" i="22"/>
  <c r="CA39" i="22" s="1"/>
  <c r="CA91" i="42"/>
  <c r="CA90" i="46" s="1"/>
  <c r="CA98" i="46" s="1"/>
  <c r="CA52" i="37"/>
  <c r="BZ22" i="37"/>
  <c r="BZ58" i="16"/>
  <c r="BZ23" i="37" s="1"/>
  <c r="CB230" i="13" l="1"/>
  <c r="CB233" i="13" s="1"/>
  <c r="CB234" i="13" s="1"/>
  <c r="CB271" i="13" s="1"/>
  <c r="CB307" i="13" s="1"/>
  <c r="CB53" i="37"/>
  <c r="CB97" i="46"/>
  <c r="CA21" i="24"/>
  <c r="CA22" i="24" s="1"/>
  <c r="CA28" i="24" s="1"/>
  <c r="BZ30" i="37"/>
  <c r="CA54" i="37"/>
  <c r="CB270" i="13" l="1"/>
  <c r="CB253" i="13" s="1"/>
  <c r="CA62" i="37"/>
  <c r="CB235" i="13"/>
  <c r="CC232" i="13" s="1"/>
  <c r="CB306" i="13" l="1"/>
  <c r="CB352" i="13" s="1"/>
  <c r="CB355" i="13" s="1"/>
  <c r="CB252" i="13"/>
  <c r="CB254" i="13" s="1"/>
  <c r="CB256" i="13" s="1"/>
  <c r="CB260" i="13" l="1"/>
  <c r="CA32" i="24"/>
  <c r="CA36" i="24" l="1"/>
  <c r="CA50" i="24"/>
  <c r="CA52" i="24" s="1"/>
  <c r="CA65" i="24" s="1"/>
  <c r="CA67" i="24" s="1"/>
  <c r="CA56" i="46" l="1"/>
  <c r="CA60" i="46" l="1"/>
  <c r="CA57" i="46"/>
  <c r="CA71" i="46"/>
  <c r="CA70" i="37" l="1"/>
  <c r="CA61" i="46"/>
  <c r="CA65" i="46" s="1"/>
  <c r="CA68" i="46" s="1"/>
  <c r="CA70" i="46" s="1"/>
  <c r="CA73" i="46" s="1"/>
  <c r="CB281" i="13"/>
  <c r="CA71" i="37"/>
  <c r="CA73" i="24"/>
  <c r="CB286" i="13" l="1"/>
  <c r="CB354" i="13"/>
  <c r="CB357" i="13" s="1"/>
  <c r="CB363" i="13" s="1"/>
  <c r="CB367" i="13" s="1"/>
  <c r="CB371" i="13" s="1"/>
  <c r="CA74" i="37"/>
  <c r="CA75" i="46"/>
  <c r="CA77" i="46" s="1"/>
  <c r="CA74" i="24" l="1"/>
  <c r="CA75" i="24" s="1"/>
  <c r="CA81" i="24" s="1"/>
  <c r="CA76" i="37"/>
  <c r="CA79" i="24" l="1"/>
  <c r="CA59" i="37" s="1"/>
  <c r="CA60" i="37" s="1"/>
  <c r="CB63" i="46"/>
  <c r="CB45" i="42"/>
  <c r="CB48" i="42" s="1"/>
  <c r="CB57" i="42" s="1"/>
  <c r="CD58" i="42" s="1"/>
  <c r="CB319" i="13"/>
  <c r="CA82" i="24" l="1"/>
  <c r="CA37" i="24" s="1"/>
  <c r="CA38" i="24" s="1"/>
  <c r="CC44" i="24" s="1" a="1"/>
  <c r="CC44" i="24" s="1"/>
  <c r="CB320" i="13"/>
  <c r="CC316" i="13" s="1"/>
  <c r="CD86" i="42"/>
  <c r="CD33" i="44"/>
  <c r="CD64" i="44" s="1"/>
  <c r="CB96" i="46"/>
  <c r="CB122" i="46" s="1"/>
  <c r="CB105" i="46"/>
  <c r="CB109" i="46" s="1"/>
  <c r="CA30" i="16" l="1"/>
  <c r="CA33" i="16" s="1"/>
  <c r="CA35" i="16" s="1"/>
  <c r="CA38" i="16" s="1"/>
  <c r="CA41" i="16" s="1"/>
  <c r="CA43" i="16" s="1"/>
  <c r="CB124" i="46"/>
  <c r="CB89" i="42"/>
  <c r="CB44" i="37"/>
  <c r="CB48" i="37" s="1"/>
  <c r="CB50" i="37" s="1"/>
  <c r="CD66" i="44"/>
  <c r="CD81" i="44" s="1"/>
  <c r="CD92" i="44"/>
  <c r="CC97" i="46"/>
  <c r="CC29" i="24"/>
  <c r="CD41" i="37"/>
  <c r="CD33" i="22"/>
  <c r="CA49" i="16" l="1"/>
  <c r="CA53" i="16" s="1"/>
  <c r="CA58" i="16" s="1"/>
  <c r="CA23" i="37" s="1"/>
  <c r="CD30" i="13"/>
  <c r="CD35" i="22"/>
  <c r="CC53" i="37"/>
  <c r="CB52" i="37"/>
  <c r="CB36" i="22"/>
  <c r="CB39" i="22" s="1"/>
  <c r="CB91" i="42"/>
  <c r="CB90" i="46" s="1"/>
  <c r="CB98" i="46" s="1"/>
  <c r="CA22" i="37" l="1"/>
  <c r="CA30" i="37" s="1"/>
  <c r="CB21" i="24"/>
  <c r="CB22" i="24" s="1"/>
  <c r="CB28" i="24" s="1"/>
  <c r="CC234" i="13"/>
  <c r="CC271" i="13" s="1"/>
  <c r="CC307" i="13" s="1"/>
  <c r="CB54" i="37"/>
  <c r="CB62" i="37" l="1"/>
  <c r="CC235" i="13"/>
  <c r="CD232" i="13" s="1"/>
  <c r="CB32" i="24" l="1"/>
  <c r="CB50" i="24" l="1"/>
  <c r="CB52" i="24" s="1"/>
  <c r="CB65" i="24" s="1"/>
  <c r="CB67" i="24" s="1"/>
  <c r="CB36" i="24"/>
  <c r="CB56" i="46" l="1"/>
  <c r="CB71" i="46" l="1"/>
  <c r="CB57" i="46"/>
  <c r="CB60" i="46"/>
  <c r="CB73" i="24" l="1"/>
  <c r="CB71" i="37"/>
  <c r="CB61" i="46"/>
  <c r="CB65" i="46" s="1"/>
  <c r="CB68" i="46" s="1"/>
  <c r="CB70" i="46" s="1"/>
  <c r="CB73" i="46" s="1"/>
  <c r="CB70" i="37"/>
  <c r="CB74" i="37" l="1"/>
  <c r="CB75" i="46"/>
  <c r="CB77" i="46" s="1"/>
  <c r="CB74" i="24" l="1"/>
  <c r="CB75" i="24" s="1"/>
  <c r="CB81" i="24" s="1"/>
  <c r="CB76" i="37"/>
  <c r="CB79" i="24" l="1"/>
  <c r="CB59" i="37" s="1"/>
  <c r="CB60" i="37" s="1"/>
  <c r="CC319" i="13"/>
  <c r="CB82" i="24" l="1"/>
  <c r="CB37" i="24" s="1"/>
  <c r="CB30" i="16" s="1"/>
  <c r="CB33" i="16" s="1"/>
  <c r="CC320" i="13"/>
  <c r="CD316" i="13" s="1"/>
  <c r="CB38" i="24" l="1"/>
  <c r="CB49" i="16"/>
  <c r="CB53" i="16" s="1"/>
  <c r="CB35" i="16"/>
  <c r="CB38" i="16" s="1"/>
  <c r="CB41" i="16" s="1"/>
  <c r="CB43" i="16" s="1"/>
  <c r="CD44" i="24" l="1" a="1"/>
  <c r="CD44" i="24" s="1"/>
  <c r="CD97" i="46" s="1"/>
  <c r="CC124" i="46"/>
  <c r="CE30" i="13"/>
  <c r="CE35" i="22"/>
  <c r="CB58" i="16"/>
  <c r="CB23" i="37" s="1"/>
  <c r="CB22" i="37"/>
  <c r="CC91" i="42"/>
  <c r="CC90" i="46" s="1"/>
  <c r="CC98" i="46" s="1"/>
  <c r="CD29" i="24" l="1"/>
  <c r="CD53" i="37" s="1"/>
  <c r="CB30" i="37"/>
  <c r="CD230" i="13" l="1"/>
  <c r="CD233" i="13" s="1"/>
  <c r="CD234" i="13" s="1"/>
  <c r="CD271" i="13" s="1"/>
  <c r="CD307" i="13" s="1"/>
  <c r="CD235" i="13" l="1"/>
  <c r="CE232" i="13" s="1"/>
  <c r="CD270" i="13"/>
  <c r="CD252" i="13" s="1"/>
  <c r="CD253" i="13" l="1"/>
  <c r="CD254" i="13" s="1"/>
  <c r="CD260" i="13" s="1"/>
  <c r="CD306" i="13"/>
  <c r="CD352" i="13" s="1"/>
  <c r="CD355" i="13" s="1"/>
  <c r="CD256" i="13" l="1"/>
  <c r="CD281" i="13" l="1"/>
  <c r="CD286" i="13" l="1"/>
  <c r="CD354" i="13"/>
  <c r="CD357" i="13" s="1"/>
  <c r="CD363" i="13" s="1"/>
  <c r="CD367" i="13" s="1"/>
  <c r="CD371" i="13" s="1"/>
  <c r="CD63" i="46" l="1"/>
  <c r="CD45" i="42"/>
  <c r="CD48" i="42" s="1"/>
  <c r="CD57" i="42" s="1"/>
  <c r="CF58" i="42" s="1"/>
  <c r="CD319" i="13"/>
  <c r="CF86" i="42" l="1"/>
  <c r="CF33" i="44"/>
  <c r="CF64" i="44" s="1"/>
  <c r="CD320" i="13"/>
  <c r="CE316" i="13" s="1"/>
  <c r="CD96" i="46"/>
  <c r="CD122" i="46" s="1"/>
  <c r="CD105" i="46"/>
  <c r="CD109" i="46" s="1"/>
  <c r="CD124" i="46" l="1"/>
  <c r="CF41" i="37"/>
  <c r="CF33" i="22"/>
  <c r="CD44" i="37"/>
  <c r="CD48" i="37" s="1"/>
  <c r="CD50" i="37" s="1"/>
  <c r="CD89" i="42"/>
  <c r="CF92" i="44"/>
  <c r="CF66" i="44"/>
  <c r="CF81" i="44" s="1"/>
  <c r="CE44" i="24" l="1" a="1"/>
  <c r="CE44" i="24" s="1"/>
  <c r="CE97" i="46" s="1"/>
  <c r="CF30" i="13"/>
  <c r="CF35" i="22"/>
  <c r="CD36" i="22"/>
  <c r="CD39" i="22" s="1"/>
  <c r="CD91" i="42"/>
  <c r="CD90" i="46" s="1"/>
  <c r="CD98" i="46" s="1"/>
  <c r="CD52" i="37"/>
  <c r="CE29" i="24" l="1"/>
  <c r="CE230" i="13" s="1"/>
  <c r="CE233" i="13" s="1"/>
  <c r="CE234" i="13" s="1"/>
  <c r="CE271" i="13" s="1"/>
  <c r="CE307" i="13" s="1"/>
  <c r="CD21" i="24"/>
  <c r="CD22" i="24" s="1"/>
  <c r="CD28" i="24" s="1"/>
  <c r="CD54" i="37"/>
  <c r="CE270" i="13" l="1"/>
  <c r="CE306" i="13" s="1"/>
  <c r="CE352" i="13" s="1"/>
  <c r="CE355" i="13" s="1"/>
  <c r="CE53" i="37"/>
  <c r="CD62" i="37"/>
  <c r="CE235" i="13"/>
  <c r="CF232" i="13" s="1"/>
  <c r="CE252" i="13" l="1"/>
  <c r="CE253" i="13"/>
  <c r="CE254" i="13" l="1"/>
  <c r="CE260" i="13" s="1"/>
  <c r="CD32" i="24"/>
  <c r="CE256" i="13" l="1"/>
  <c r="CD50" i="24"/>
  <c r="CD52" i="24" s="1"/>
  <c r="CD65" i="24" s="1"/>
  <c r="CD67" i="24" s="1"/>
  <c r="CD36" i="24"/>
  <c r="CD56" i="46" l="1"/>
  <c r="CD57" i="46" l="1"/>
  <c r="CD60" i="46"/>
  <c r="CD71" i="46"/>
  <c r="CD61" i="46" l="1"/>
  <c r="CD65" i="46" s="1"/>
  <c r="CD68" i="46" s="1"/>
  <c r="CD70" i="46" s="1"/>
  <c r="CD73" i="46" s="1"/>
  <c r="CD70" i="37"/>
  <c r="CD71" i="37"/>
  <c r="CD73" i="24"/>
  <c r="CE281" i="13" l="1"/>
  <c r="CD74" i="37"/>
  <c r="CD75" i="46"/>
  <c r="CD77" i="46" s="1"/>
  <c r="CD74" i="24" l="1"/>
  <c r="CD75" i="24" s="1"/>
  <c r="CD81" i="24" s="1"/>
  <c r="CD76" i="37"/>
  <c r="CE354" i="13"/>
  <c r="CE357" i="13" s="1"/>
  <c r="CE363" i="13" s="1"/>
  <c r="CE367" i="13" s="1"/>
  <c r="CE371" i="13" s="1"/>
  <c r="CE286" i="13"/>
  <c r="CD79" i="24" l="1"/>
  <c r="CD59" i="37" s="1"/>
  <c r="CD60" i="37" s="1"/>
  <c r="CD82" i="24" l="1"/>
  <c r="CD37" i="24" s="1"/>
  <c r="CD30" i="16" s="1"/>
  <c r="CD33" i="16" s="1"/>
  <c r="CE319" i="13"/>
  <c r="CE63" i="46"/>
  <c r="CE45" i="42"/>
  <c r="CE48" i="42" s="1"/>
  <c r="CE57" i="42" s="1"/>
  <c r="CG58" i="42" s="1"/>
  <c r="CD38" i="24" l="1"/>
  <c r="CE320" i="13"/>
  <c r="CF316" i="13" s="1"/>
  <c r="CE105" i="46"/>
  <c r="CE109" i="46" s="1"/>
  <c r="CE96" i="46"/>
  <c r="CE122" i="46" s="1"/>
  <c r="CG86" i="42"/>
  <c r="CG33" i="44"/>
  <c r="CG64" i="44" s="1"/>
  <c r="CD35" i="16"/>
  <c r="CD38" i="16" s="1"/>
  <c r="CD41" i="16" s="1"/>
  <c r="CD43" i="16" s="1"/>
  <c r="CD49" i="16"/>
  <c r="CD53" i="16" s="1"/>
  <c r="CF44" i="24" l="1" a="1"/>
  <c r="CF44" i="24" s="1"/>
  <c r="CF97" i="46" s="1"/>
  <c r="CE89" i="42"/>
  <c r="CE44" i="37"/>
  <c r="CE48" i="37" s="1"/>
  <c r="CE50" i="37" s="1"/>
  <c r="CD22" i="37"/>
  <c r="CD58" i="16"/>
  <c r="CD23" i="37" s="1"/>
  <c r="CG41" i="37"/>
  <c r="CG33" i="22"/>
  <c r="CG92" i="44"/>
  <c r="CG66" i="44"/>
  <c r="CG81" i="44" s="1"/>
  <c r="CF29" i="24" l="1"/>
  <c r="CF230" i="13" s="1"/>
  <c r="CF233" i="13" s="1"/>
  <c r="CF234" i="13" s="1"/>
  <c r="CF271" i="13" s="1"/>
  <c r="CF307" i="13" s="1"/>
  <c r="CG30" i="13"/>
  <c r="CG35" i="22"/>
  <c r="CD30" i="37"/>
  <c r="CE52" i="37"/>
  <c r="CE36" i="22"/>
  <c r="CE39" i="22" s="1"/>
  <c r="CF270" i="13" l="1"/>
  <c r="CF253" i="13" s="1"/>
  <c r="CF53" i="37"/>
  <c r="CE21" i="24"/>
  <c r="CE22" i="24" s="1"/>
  <c r="CE28" i="24" s="1"/>
  <c r="CE54" i="37"/>
  <c r="CF235" i="13"/>
  <c r="CG232" i="13" s="1"/>
  <c r="CF306" i="13" l="1"/>
  <c r="CF352" i="13" s="1"/>
  <c r="CF355" i="13" s="1"/>
  <c r="CF252" i="13"/>
  <c r="CF254" i="13" s="1"/>
  <c r="CF256" i="13" s="1"/>
  <c r="CE62" i="37"/>
  <c r="CF260" i="13" l="1"/>
  <c r="CE32" i="24" l="1"/>
  <c r="CE50" i="24" l="1"/>
  <c r="CE52" i="24" s="1"/>
  <c r="CE65" i="24" s="1"/>
  <c r="CE67" i="24" s="1"/>
  <c r="CE36" i="24"/>
  <c r="CE56" i="46" l="1"/>
  <c r="CE71" i="46" l="1"/>
  <c r="CE57" i="46"/>
  <c r="CE60" i="46"/>
  <c r="CE61" i="46" l="1"/>
  <c r="CE65" i="46" s="1"/>
  <c r="CE68" i="46" s="1"/>
  <c r="CE70" i="46" s="1"/>
  <c r="CE73" i="46" s="1"/>
  <c r="CE70" i="37"/>
  <c r="CE73" i="24"/>
  <c r="CE71" i="37"/>
  <c r="CF281" i="13" l="1"/>
  <c r="CE75" i="46"/>
  <c r="CE77" i="46" s="1"/>
  <c r="CE74" i="37"/>
  <c r="CE74" i="24" l="1"/>
  <c r="CE75" i="24" s="1"/>
  <c r="CE81" i="24" s="1"/>
  <c r="CE76" i="37"/>
  <c r="CF354" i="13"/>
  <c r="CF357" i="13" s="1"/>
  <c r="CF363" i="13" s="1"/>
  <c r="CF367" i="13" s="1"/>
  <c r="CF371" i="13" s="1"/>
  <c r="CF286" i="13"/>
  <c r="CE79" i="24" l="1"/>
  <c r="CE59" i="37" s="1"/>
  <c r="CE60" i="37" s="1"/>
  <c r="CE82" i="24" l="1"/>
  <c r="CE37" i="24" s="1"/>
  <c r="CE30" i="16" s="1"/>
  <c r="CE33" i="16" s="1"/>
  <c r="CF63" i="46"/>
  <c r="CF45" i="42"/>
  <c r="CF48" i="42" s="1"/>
  <c r="CF57" i="42" s="1"/>
  <c r="CH58" i="42" s="1"/>
  <c r="CF319" i="13"/>
  <c r="CE38" i="24" l="1"/>
  <c r="CH33" i="44"/>
  <c r="CH64" i="44" s="1"/>
  <c r="CH86" i="42"/>
  <c r="CF320" i="13"/>
  <c r="CG316" i="13" s="1"/>
  <c r="CF105" i="46"/>
  <c r="CF109" i="46" s="1"/>
  <c r="CF96" i="46"/>
  <c r="CF122" i="46" s="1"/>
  <c r="CE49" i="16"/>
  <c r="CE53" i="16" s="1"/>
  <c r="CE35" i="16"/>
  <c r="CE38" i="16" s="1"/>
  <c r="CE41" i="16" s="1"/>
  <c r="CE43" i="16" s="1"/>
  <c r="CG44" i="24" l="1" a="1"/>
  <c r="CG44" i="24" s="1"/>
  <c r="CG29" i="24" s="1"/>
  <c r="CE22" i="37"/>
  <c r="CE58" i="16"/>
  <c r="CE23" i="37" s="1"/>
  <c r="CH41" i="37"/>
  <c r="CH33" i="22"/>
  <c r="CF89" i="42"/>
  <c r="CF44" i="37"/>
  <c r="CF48" i="37" s="1"/>
  <c r="CF50" i="37" s="1"/>
  <c r="CF124" i="46"/>
  <c r="CH92" i="44"/>
  <c r="CH66" i="44"/>
  <c r="CH81" i="44" s="1"/>
  <c r="CG53" i="37" l="1"/>
  <c r="CG230" i="13"/>
  <c r="CG233" i="13" s="1"/>
  <c r="CG234" i="13" s="1"/>
  <c r="CG271" i="13" s="1"/>
  <c r="CG307" i="13" s="1"/>
  <c r="CG97" i="46"/>
  <c r="CF52" i="37"/>
  <c r="CF36" i="22"/>
  <c r="CF39" i="22" s="1"/>
  <c r="CF91" i="42"/>
  <c r="CF90" i="46" s="1"/>
  <c r="CF98" i="46" s="1"/>
  <c r="CH30" i="13"/>
  <c r="CH35" i="22"/>
  <c r="CE30" i="37"/>
  <c r="CG270" i="13" l="1"/>
  <c r="CG253" i="13" s="1"/>
  <c r="CF21" i="24"/>
  <c r="CF22" i="24" s="1"/>
  <c r="CF28" i="24" s="1"/>
  <c r="CF54" i="37"/>
  <c r="CG235" i="13"/>
  <c r="CH232" i="13" s="1"/>
  <c r="CG252" i="13" l="1"/>
  <c r="CG254" i="13" s="1"/>
  <c r="CG260" i="13" s="1"/>
  <c r="CG306" i="13"/>
  <c r="CG352" i="13" s="1"/>
  <c r="CG355" i="13" s="1"/>
  <c r="CF62" i="37"/>
  <c r="CG256" i="13" l="1"/>
  <c r="CF32" i="24" l="1"/>
  <c r="CF50" i="24" l="1"/>
  <c r="CF52" i="24" s="1"/>
  <c r="CF65" i="24" s="1"/>
  <c r="CF67" i="24" s="1"/>
  <c r="CF36" i="24"/>
  <c r="CF56" i="46" l="1"/>
  <c r="CF57" i="46" l="1"/>
  <c r="CF71" i="46"/>
  <c r="CF60" i="46"/>
  <c r="CF71" i="37" l="1"/>
  <c r="CF73" i="24"/>
  <c r="CF61" i="46"/>
  <c r="CF65" i="46" s="1"/>
  <c r="CF68" i="46" s="1"/>
  <c r="CF70" i="46" s="1"/>
  <c r="CF73" i="46" s="1"/>
  <c r="CF70" i="37"/>
  <c r="CG281" i="13"/>
  <c r="CG354" i="13" l="1"/>
  <c r="CG357" i="13" s="1"/>
  <c r="CG363" i="13" s="1"/>
  <c r="CG367" i="13" s="1"/>
  <c r="CG371" i="13" s="1"/>
  <c r="CG286" i="13"/>
  <c r="CF75" i="46"/>
  <c r="CF77" i="46" s="1"/>
  <c r="CF74" i="37"/>
  <c r="CF74" i="24" l="1"/>
  <c r="CF75" i="24" s="1"/>
  <c r="CF81" i="24" s="1"/>
  <c r="CF76" i="37"/>
  <c r="CF79" i="24" l="1"/>
  <c r="CF59" i="37" s="1"/>
  <c r="CF60" i="37" s="1"/>
  <c r="CG63" i="46"/>
  <c r="CG45" i="42"/>
  <c r="CG48" i="42" s="1"/>
  <c r="CG57" i="42" s="1"/>
  <c r="CI58" i="42" s="1"/>
  <c r="CG319" i="13"/>
  <c r="CF82" i="24" l="1"/>
  <c r="CF37" i="24" s="1"/>
  <c r="CF38" i="24" s="1"/>
  <c r="CH44" i="24" s="1" a="1"/>
  <c r="CH44" i="24" s="1"/>
  <c r="CI86" i="42"/>
  <c r="CI33" i="44"/>
  <c r="CI64" i="44" s="1"/>
  <c r="CG320" i="13"/>
  <c r="CH316" i="13" s="1"/>
  <c r="CG96" i="46"/>
  <c r="CG122" i="46" s="1"/>
  <c r="CG105" i="46"/>
  <c r="CG109" i="46" s="1"/>
  <c r="CF30" i="16" l="1"/>
  <c r="CF33" i="16" s="1"/>
  <c r="CF49" i="16" s="1"/>
  <c r="CF53" i="16" s="1"/>
  <c r="CH97" i="46"/>
  <c r="CH29" i="24"/>
  <c r="CG89" i="42"/>
  <c r="CG44" i="37"/>
  <c r="CG48" i="37" s="1"/>
  <c r="CG50" i="37" s="1"/>
  <c r="CI66" i="44"/>
  <c r="CI81" i="44" s="1"/>
  <c r="CI92" i="44"/>
  <c r="CG124" i="46"/>
  <c r="CI41" i="37"/>
  <c r="CI33" i="22"/>
  <c r="CF35" i="16" l="1"/>
  <c r="CF38" i="16" s="1"/>
  <c r="CF41" i="16" s="1"/>
  <c r="CF43" i="16" s="1"/>
  <c r="CF22" i="37"/>
  <c r="CF58" i="16"/>
  <c r="CF23" i="37" s="1"/>
  <c r="CG36" i="22"/>
  <c r="CG39" i="22" s="1"/>
  <c r="CG91" i="42"/>
  <c r="CG90" i="46" s="1"/>
  <c r="CG98" i="46" s="1"/>
  <c r="CH53" i="37"/>
  <c r="CH230" i="13"/>
  <c r="CH233" i="13" s="1"/>
  <c r="CI30" i="13"/>
  <c r="CI35" i="22"/>
  <c r="CG52" i="37"/>
  <c r="CG21" i="24" l="1"/>
  <c r="CG22" i="24" s="1"/>
  <c r="CG28" i="24" s="1"/>
  <c r="CH270" i="13"/>
  <c r="CH234" i="13"/>
  <c r="CH271" i="13" s="1"/>
  <c r="CH307" i="13" s="1"/>
  <c r="CG54" i="37"/>
  <c r="CF30" i="37"/>
  <c r="CG62" i="37" l="1"/>
  <c r="CH235" i="13"/>
  <c r="CI232" i="13" s="1"/>
  <c r="CH253" i="13"/>
  <c r="CH252" i="13"/>
  <c r="CH306" i="13"/>
  <c r="CH352" i="13" s="1"/>
  <c r="CH355" i="13" s="1"/>
  <c r="CH254" i="13" l="1"/>
  <c r="CH260" i="13" s="1"/>
  <c r="CH256" i="13" l="1"/>
  <c r="CG32" i="24"/>
  <c r="CG50" i="24" l="1"/>
  <c r="CG52" i="24" s="1"/>
  <c r="CG65" i="24" s="1"/>
  <c r="CG67" i="24" s="1"/>
  <c r="CG36" i="24"/>
  <c r="CG56" i="46" l="1"/>
  <c r="CG71" i="46" l="1"/>
  <c r="CG57" i="46"/>
  <c r="CG60" i="46"/>
  <c r="CG61" i="46" l="1"/>
  <c r="CG65" i="46" s="1"/>
  <c r="CG68" i="46" s="1"/>
  <c r="CG70" i="46" s="1"/>
  <c r="CG73" i="46" s="1"/>
  <c r="CG70" i="37"/>
  <c r="CG73" i="24"/>
  <c r="CG71" i="37"/>
  <c r="CH281" i="13"/>
  <c r="CH286" i="13" l="1"/>
  <c r="CH354" i="13"/>
  <c r="CH357" i="13" s="1"/>
  <c r="CH363" i="13" s="1"/>
  <c r="CH367" i="13" s="1"/>
  <c r="CH371" i="13" s="1"/>
  <c r="CG75" i="46"/>
  <c r="CG77" i="46" s="1"/>
  <c r="CG74" i="37"/>
  <c r="CG74" i="24" l="1"/>
  <c r="CG75" i="24" s="1"/>
  <c r="CG81" i="24" s="1"/>
  <c r="CG76" i="37"/>
  <c r="CG79" i="24" l="1"/>
  <c r="CG59" i="37" s="1"/>
  <c r="CG60" i="37" s="1"/>
  <c r="CH45" i="42"/>
  <c r="CH48" i="42" s="1"/>
  <c r="CH57" i="42" s="1"/>
  <c r="CJ58" i="42" s="1"/>
  <c r="CH63" i="46"/>
  <c r="CH319" i="13"/>
  <c r="CG82" i="24" l="1"/>
  <c r="CG37" i="24" s="1"/>
  <c r="CG38" i="24" s="1"/>
  <c r="CI44" i="24" s="1" a="1"/>
  <c r="CI44" i="24" s="1"/>
  <c r="CH96" i="46"/>
  <c r="CH122" i="46" s="1"/>
  <c r="CH105" i="46"/>
  <c r="CH109" i="46" s="1"/>
  <c r="CH320" i="13"/>
  <c r="CI316" i="13" s="1"/>
  <c r="CJ33" i="44"/>
  <c r="CJ64" i="44" s="1"/>
  <c r="CJ86" i="42"/>
  <c r="CG30" i="16" l="1"/>
  <c r="CG33" i="16" s="1"/>
  <c r="CG49" i="16" s="1"/>
  <c r="CG53" i="16" s="1"/>
  <c r="CJ92" i="44"/>
  <c r="CJ66" i="44"/>
  <c r="CJ81" i="44" s="1"/>
  <c r="CJ41" i="37"/>
  <c r="CJ33" i="22"/>
  <c r="CH124" i="46"/>
  <c r="CI29" i="24"/>
  <c r="CI97" i="46"/>
  <c r="CH89" i="42"/>
  <c r="CH44" i="37"/>
  <c r="CH48" i="37" s="1"/>
  <c r="CH50" i="37" s="1"/>
  <c r="CG35" i="16" l="1"/>
  <c r="CG38" i="16" s="1"/>
  <c r="CG41" i="16" s="1"/>
  <c r="CG43" i="16" s="1"/>
  <c r="CG58" i="16"/>
  <c r="CG23" i="37" s="1"/>
  <c r="CG22" i="37"/>
  <c r="CH36" i="22"/>
  <c r="CH39" i="22" s="1"/>
  <c r="CH91" i="42"/>
  <c r="CH90" i="46" s="1"/>
  <c r="CH98" i="46" s="1"/>
  <c r="CI53" i="37"/>
  <c r="CI230" i="13"/>
  <c r="CI233" i="13" s="1"/>
  <c r="CH52" i="37"/>
  <c r="CJ30" i="13"/>
  <c r="CJ35" i="22"/>
  <c r="CH21" i="24" l="1"/>
  <c r="CH22" i="24" s="1"/>
  <c r="CH28" i="24" s="1"/>
  <c r="CH54" i="37"/>
  <c r="CI270" i="13"/>
  <c r="CI234" i="13"/>
  <c r="CI271" i="13" s="1"/>
  <c r="CI307" i="13" s="1"/>
  <c r="CG30" i="37"/>
  <c r="CH62" i="37" l="1"/>
  <c r="CI235" i="13"/>
  <c r="CJ232" i="13" s="1"/>
  <c r="CI306" i="13"/>
  <c r="CI352" i="13" s="1"/>
  <c r="CI355" i="13" s="1"/>
  <c r="CI253" i="13"/>
  <c r="CI252" i="13"/>
  <c r="CI254" i="13" l="1"/>
  <c r="CI256" i="13" s="1"/>
  <c r="CH32" i="24"/>
  <c r="CI260" i="13" l="1"/>
  <c r="CH50" i="24"/>
  <c r="CH52" i="24" s="1"/>
  <c r="CH65" i="24" s="1"/>
  <c r="CH67" i="24" s="1"/>
  <c r="CH36" i="24"/>
  <c r="CH56" i="46" l="1"/>
  <c r="CH60" i="46" l="1"/>
  <c r="CH57" i="46"/>
  <c r="CH71" i="46"/>
  <c r="CH70" i="37" l="1"/>
  <c r="CH61" i="46"/>
  <c r="CH65" i="46" s="1"/>
  <c r="CH68" i="46" s="1"/>
  <c r="CH70" i="46" s="1"/>
  <c r="CH73" i="46" s="1"/>
  <c r="CH73" i="24"/>
  <c r="CH71" i="37"/>
  <c r="CI281" i="13"/>
  <c r="CI286" i="13" l="1"/>
  <c r="CI354" i="13"/>
  <c r="CI357" i="13" s="1"/>
  <c r="CI363" i="13" s="1"/>
  <c r="CI367" i="13" s="1"/>
  <c r="CI371" i="13" s="1"/>
  <c r="CH75" i="46"/>
  <c r="CH77" i="46" s="1"/>
  <c r="CH74" i="37"/>
  <c r="CH74" i="24" l="1"/>
  <c r="CH75" i="24" s="1"/>
  <c r="CH81" i="24" s="1"/>
  <c r="CH76" i="37"/>
  <c r="CH79" i="24" l="1"/>
  <c r="CH59" i="37" s="1"/>
  <c r="CH60" i="37" s="1"/>
  <c r="CI63" i="46"/>
  <c r="CI45" i="42"/>
  <c r="CI48" i="42" s="1"/>
  <c r="CI57" i="42" s="1"/>
  <c r="CK58" i="42" s="1"/>
  <c r="CI319" i="13"/>
  <c r="CH82" i="24" l="1"/>
  <c r="CH37" i="24" s="1"/>
  <c r="CH30" i="16" s="1"/>
  <c r="CH33" i="16" s="1"/>
  <c r="CI320" i="13"/>
  <c r="CJ316" i="13" s="1"/>
  <c r="CI96" i="46"/>
  <c r="CI122" i="46" s="1"/>
  <c r="CI105" i="46"/>
  <c r="CI109" i="46" s="1"/>
  <c r="CK33" i="44"/>
  <c r="CK64" i="44" s="1"/>
  <c r="CK86" i="42"/>
  <c r="CH38" i="24" l="1"/>
  <c r="CH49" i="16"/>
  <c r="CH53" i="16" s="1"/>
  <c r="CH35" i="16"/>
  <c r="CH38" i="16" s="1"/>
  <c r="CH41" i="16" s="1"/>
  <c r="CH43" i="16" s="1"/>
  <c r="CK66" i="44"/>
  <c r="CK81" i="44" s="1"/>
  <c r="CK92" i="44"/>
  <c r="CI124" i="46"/>
  <c r="CK41" i="37"/>
  <c r="CK33" i="22"/>
  <c r="CI44" i="37"/>
  <c r="CI48" i="37" s="1"/>
  <c r="CI50" i="37" s="1"/>
  <c r="CI89" i="42"/>
  <c r="CJ44" i="24" l="1" a="1"/>
  <c r="CJ44" i="24" s="1"/>
  <c r="CJ29" i="24" s="1"/>
  <c r="CI52" i="37"/>
  <c r="CI36" i="22"/>
  <c r="CI39" i="22" s="1"/>
  <c r="CI91" i="42"/>
  <c r="CI90" i="46" s="1"/>
  <c r="CI98" i="46" s="1"/>
  <c r="CK30" i="13"/>
  <c r="CK35" i="22"/>
  <c r="CH22" i="37"/>
  <c r="CH58" i="16"/>
  <c r="CH23" i="37" s="1"/>
  <c r="CJ230" i="13" l="1"/>
  <c r="CJ233" i="13" s="1"/>
  <c r="CJ234" i="13" s="1"/>
  <c r="CJ271" i="13" s="1"/>
  <c r="CJ307" i="13" s="1"/>
  <c r="CJ53" i="37"/>
  <c r="CJ97" i="46"/>
  <c r="CI21" i="24"/>
  <c r="CI22" i="24" s="1"/>
  <c r="CI28" i="24" s="1"/>
  <c r="CH30" i="37"/>
  <c r="CI54" i="37"/>
  <c r="CJ270" i="13" l="1"/>
  <c r="CJ253" i="13" s="1"/>
  <c r="CI62" i="37"/>
  <c r="CJ235" i="13"/>
  <c r="CK232" i="13" s="1"/>
  <c r="CJ306" i="13" l="1"/>
  <c r="CJ352" i="13" s="1"/>
  <c r="CJ355" i="13" s="1"/>
  <c r="CJ252" i="13"/>
  <c r="CJ254" i="13" s="1"/>
  <c r="CJ256" i="13" s="1"/>
  <c r="CJ260" i="13" l="1"/>
  <c r="CI32" i="24"/>
  <c r="CI50" i="24" l="1"/>
  <c r="CI52" i="24" s="1"/>
  <c r="CI65" i="24" s="1"/>
  <c r="CI67" i="24" s="1"/>
  <c r="CI36" i="24"/>
  <c r="CI56" i="46" l="1"/>
  <c r="CI60" i="46" l="1"/>
  <c r="CI71" i="46"/>
  <c r="CI57" i="46"/>
  <c r="CJ281" i="13"/>
  <c r="CI71" i="37" l="1"/>
  <c r="CI73" i="24"/>
  <c r="CJ354" i="13"/>
  <c r="CJ357" i="13" s="1"/>
  <c r="CJ363" i="13" s="1"/>
  <c r="CJ367" i="13" s="1"/>
  <c r="CJ371" i="13" s="1"/>
  <c r="CJ286" i="13"/>
  <c r="CI61" i="46"/>
  <c r="CI65" i="46" s="1"/>
  <c r="CI68" i="46" s="1"/>
  <c r="CI70" i="46" s="1"/>
  <c r="CI73" i="46" s="1"/>
  <c r="CI70" i="37"/>
  <c r="CI74" i="37" l="1"/>
  <c r="CI75" i="46"/>
  <c r="CI77" i="46" s="1"/>
  <c r="CI74" i="24" l="1"/>
  <c r="CI75" i="24" s="1"/>
  <c r="CI81" i="24" s="1"/>
  <c r="CI76" i="37"/>
  <c r="CJ45" i="42"/>
  <c r="CJ48" i="42" s="1"/>
  <c r="CJ57" i="42" s="1"/>
  <c r="CL58" i="42" s="1"/>
  <c r="CJ63" i="46"/>
  <c r="CJ319" i="13"/>
  <c r="CI79" i="24" l="1"/>
  <c r="CI59" i="37" s="1"/>
  <c r="CI60" i="37" s="1"/>
  <c r="CJ96" i="46"/>
  <c r="CJ122" i="46" s="1"/>
  <c r="CJ105" i="46"/>
  <c r="CJ109" i="46" s="1"/>
  <c r="CJ320" i="13"/>
  <c r="CK316" i="13" s="1"/>
  <c r="CL86" i="42"/>
  <c r="CL33" i="44"/>
  <c r="CL64" i="44" s="1"/>
  <c r="CI82" i="24" l="1"/>
  <c r="CI37" i="24" s="1"/>
  <c r="CI30" i="16" s="1"/>
  <c r="CI33" i="16" s="1"/>
  <c r="CL41" i="37"/>
  <c r="CL33" i="22"/>
  <c r="CL66" i="44"/>
  <c r="CL81" i="44" s="1"/>
  <c r="CL92" i="44"/>
  <c r="CJ89" i="42"/>
  <c r="CJ44" i="37"/>
  <c r="CJ48" i="37" s="1"/>
  <c r="CJ50" i="37" s="1"/>
  <c r="CJ124" i="46"/>
  <c r="CI38" i="24" l="1"/>
  <c r="CJ36" i="22"/>
  <c r="CJ39" i="22" s="1"/>
  <c r="CJ91" i="42"/>
  <c r="CJ90" i="46" s="1"/>
  <c r="CJ98" i="46" s="1"/>
  <c r="CL30" i="13"/>
  <c r="CL35" i="22"/>
  <c r="CJ52" i="37"/>
  <c r="CI49" i="16"/>
  <c r="CI53" i="16" s="1"/>
  <c r="CI35" i="16"/>
  <c r="CI38" i="16" s="1"/>
  <c r="CI41" i="16" s="1"/>
  <c r="CI43" i="16" s="1"/>
  <c r="CK44" i="24" l="1" a="1"/>
  <c r="CK44" i="24" s="1"/>
  <c r="CK97" i="46" s="1"/>
  <c r="CJ21" i="24"/>
  <c r="CJ22" i="24" s="1"/>
  <c r="CJ28" i="24" s="1"/>
  <c r="CJ54" i="37"/>
  <c r="CI58" i="16"/>
  <c r="CI23" i="37" s="1"/>
  <c r="CI22" i="37"/>
  <c r="CK29" i="24" l="1"/>
  <c r="CK53" i="37" s="1"/>
  <c r="CJ62" i="37"/>
  <c r="CI30" i="37"/>
  <c r="CK230" i="13" l="1"/>
  <c r="CK233" i="13" s="1"/>
  <c r="CK270" i="13" s="1"/>
  <c r="CK306" i="13" s="1"/>
  <c r="CK352" i="13" s="1"/>
  <c r="CK355" i="13" s="1"/>
  <c r="CK234" i="13" l="1"/>
  <c r="CK271" i="13" s="1"/>
  <c r="CK307" i="13" s="1"/>
  <c r="CJ32" i="24"/>
  <c r="CK253" i="13" l="1"/>
  <c r="CK252" i="13"/>
  <c r="CK235" i="13"/>
  <c r="CL232" i="13" s="1"/>
  <c r="CJ50" i="24"/>
  <c r="CJ52" i="24" s="1"/>
  <c r="CJ65" i="24" s="1"/>
  <c r="CJ67" i="24" s="1"/>
  <c r="CJ36" i="24"/>
  <c r="CK254" i="13" l="1"/>
  <c r="CK260" i="13" s="1"/>
  <c r="CJ56" i="46"/>
  <c r="CK256" i="13" l="1"/>
  <c r="CK281" i="13"/>
  <c r="CJ71" i="46"/>
  <c r="CJ57" i="46"/>
  <c r="CJ60" i="46"/>
  <c r="CK286" i="13" l="1"/>
  <c r="CK354" i="13"/>
  <c r="CK357" i="13" s="1"/>
  <c r="CK363" i="13" s="1"/>
  <c r="CK367" i="13" s="1"/>
  <c r="CK371" i="13" s="1"/>
  <c r="CJ61" i="46"/>
  <c r="CJ65" i="46" s="1"/>
  <c r="CJ68" i="46" s="1"/>
  <c r="CJ70" i="46" s="1"/>
  <c r="CJ73" i="46" s="1"/>
  <c r="CJ70" i="37"/>
  <c r="CJ73" i="24"/>
  <c r="CJ71" i="37"/>
  <c r="CJ75" i="46" l="1"/>
  <c r="CJ77" i="46" s="1"/>
  <c r="CJ74" i="37"/>
  <c r="CJ74" i="24" l="1"/>
  <c r="CJ75" i="24" s="1"/>
  <c r="CJ81" i="24" s="1"/>
  <c r="CK319" i="13"/>
  <c r="CK63" i="46"/>
  <c r="CK45" i="42"/>
  <c r="CK48" i="42" s="1"/>
  <c r="CK57" i="42" s="1"/>
  <c r="CM58" i="42" s="1"/>
  <c r="CJ76" i="37"/>
  <c r="CJ79" i="24" l="1"/>
  <c r="CJ59" i="37" s="1"/>
  <c r="CJ60" i="37" s="1"/>
  <c r="CM86" i="42"/>
  <c r="CM33" i="44"/>
  <c r="CM64" i="44" s="1"/>
  <c r="CK105" i="46"/>
  <c r="CK109" i="46" s="1"/>
  <c r="CK96" i="46"/>
  <c r="CK122" i="46" s="1"/>
  <c r="CK320" i="13"/>
  <c r="CL316" i="13" s="1"/>
  <c r="CJ82" i="24" l="1"/>
  <c r="CJ37" i="24" s="1"/>
  <c r="CJ30" i="16" s="1"/>
  <c r="CJ33" i="16" s="1"/>
  <c r="CK124" i="46"/>
  <c r="CK89" i="42"/>
  <c r="CK44" i="37"/>
  <c r="CK48" i="37" s="1"/>
  <c r="CK50" i="37" s="1"/>
  <c r="CM92" i="44"/>
  <c r="CM66" i="44"/>
  <c r="CM81" i="44" s="1"/>
  <c r="CM41" i="37"/>
  <c r="CM33" i="22"/>
  <c r="CJ38" i="24" l="1"/>
  <c r="CJ35" i="16"/>
  <c r="CJ38" i="16" s="1"/>
  <c r="CJ41" i="16" s="1"/>
  <c r="CJ43" i="16" s="1"/>
  <c r="CJ49" i="16"/>
  <c r="CJ53" i="16" s="1"/>
  <c r="CM30" i="13"/>
  <c r="CM35" i="22"/>
  <c r="CK52" i="37"/>
  <c r="CK36" i="22"/>
  <c r="CK39" i="22" s="1"/>
  <c r="CK91" i="42"/>
  <c r="CK90" i="46" s="1"/>
  <c r="CK98" i="46" s="1"/>
  <c r="CL44" i="24" l="1" a="1"/>
  <c r="CL44" i="24" s="1"/>
  <c r="CL29" i="24" s="1"/>
  <c r="CK21" i="24"/>
  <c r="CK22" i="24" s="1"/>
  <c r="CK28" i="24" s="1"/>
  <c r="CJ22" i="37"/>
  <c r="CJ58" i="16"/>
  <c r="CJ23" i="37" s="1"/>
  <c r="CK54" i="37"/>
  <c r="CL53" i="37" l="1"/>
  <c r="CL230" i="13"/>
  <c r="CL233" i="13" s="1"/>
  <c r="CL270" i="13" s="1"/>
  <c r="CL97" i="46"/>
  <c r="CK62" i="37"/>
  <c r="CJ30" i="37"/>
  <c r="CL234" i="13" l="1"/>
  <c r="CL271" i="13" s="1"/>
  <c r="CL307" i="13" s="1"/>
  <c r="CL306" i="13"/>
  <c r="CL352" i="13" s="1"/>
  <c r="CL355" i="13" s="1"/>
  <c r="CL235" i="13" l="1"/>
  <c r="CM232" i="13" s="1"/>
  <c r="CL252" i="13"/>
  <c r="CL253" i="13"/>
  <c r="CK32" i="24"/>
  <c r="CK36" i="24" s="1"/>
  <c r="CL254" i="13" l="1"/>
  <c r="CL256" i="13" s="1"/>
  <c r="CK50" i="24"/>
  <c r="CK52" i="24" s="1"/>
  <c r="CK65" i="24" s="1"/>
  <c r="CK67" i="24" s="1"/>
  <c r="CK56" i="46" s="1"/>
  <c r="CL260" i="13" l="1"/>
  <c r="CK57" i="46"/>
  <c r="CK60" i="46"/>
  <c r="CK71" i="46"/>
  <c r="CK70" i="37" l="1"/>
  <c r="CK61" i="46"/>
  <c r="CK65" i="46" s="1"/>
  <c r="CK68" i="46" s="1"/>
  <c r="CK70" i="46" s="1"/>
  <c r="CK73" i="46" s="1"/>
  <c r="CK71" i="37"/>
  <c r="CK73" i="24"/>
  <c r="CL281" i="13" l="1"/>
  <c r="CK74" i="37"/>
  <c r="CK75" i="46"/>
  <c r="CK77" i="46" s="1"/>
  <c r="CK74" i="24" l="1"/>
  <c r="CK75" i="24" s="1"/>
  <c r="CK81" i="24" s="1"/>
  <c r="CK76" i="37"/>
  <c r="CL286" i="13"/>
  <c r="CL354" i="13"/>
  <c r="CL357" i="13" s="1"/>
  <c r="CL363" i="13" s="1"/>
  <c r="CL367" i="13" s="1"/>
  <c r="CL371" i="13" s="1"/>
  <c r="CK79" i="24" l="1"/>
  <c r="CK59" i="37" s="1"/>
  <c r="CK60" i="37" s="1"/>
  <c r="CK82" i="24" l="1"/>
  <c r="CK37" i="24" s="1"/>
  <c r="CK38" i="24" s="1"/>
  <c r="CM44" i="24" s="1" a="1"/>
  <c r="CM44" i="24" s="1"/>
  <c r="CL45" i="42"/>
  <c r="CL48" i="42" s="1"/>
  <c r="CL57" i="42" s="1"/>
  <c r="CN58" i="42" s="1"/>
  <c r="CL63" i="46"/>
  <c r="CL319" i="13"/>
  <c r="CK30" i="16" l="1"/>
  <c r="CK33" i="16" s="1"/>
  <c r="CK49" i="16" s="1"/>
  <c r="CK53" i="16" s="1"/>
  <c r="CL320" i="13"/>
  <c r="CM316" i="13" s="1"/>
  <c r="CM97" i="46"/>
  <c r="CM29" i="24"/>
  <c r="CL96" i="46"/>
  <c r="CL122" i="46" s="1"/>
  <c r="CL105" i="46"/>
  <c r="CL109" i="46" s="1"/>
  <c r="CN33" i="44"/>
  <c r="CN64" i="44" s="1"/>
  <c r="CN86" i="42"/>
  <c r="CK35" i="16" l="1"/>
  <c r="CK38" i="16" s="1"/>
  <c r="CK41" i="16" s="1"/>
  <c r="CK43" i="16" s="1"/>
  <c r="CL89" i="42"/>
  <c r="CL44" i="37"/>
  <c r="CL48" i="37" s="1"/>
  <c r="CL50" i="37" s="1"/>
  <c r="CN92" i="44"/>
  <c r="CN33" i="22"/>
  <c r="CN41" i="37"/>
  <c r="CK22" i="37"/>
  <c r="CK58" i="16"/>
  <c r="CK23" i="37" s="1"/>
  <c r="CL124" i="46"/>
  <c r="CM53" i="37"/>
  <c r="CM230" i="13"/>
  <c r="CM233" i="13" s="1"/>
  <c r="CM270" i="13" l="1"/>
  <c r="CM234" i="13"/>
  <c r="CM271" i="13" s="1"/>
  <c r="CM307" i="13" s="1"/>
  <c r="CK30" i="37"/>
  <c r="CL52" i="37"/>
  <c r="CL36" i="22"/>
  <c r="CL39" i="22" s="1"/>
  <c r="CL91" i="42"/>
  <c r="CL90" i="46" s="1"/>
  <c r="CL98" i="46" s="1"/>
  <c r="CL21" i="24" l="1"/>
  <c r="CL22" i="24" s="1"/>
  <c r="CL28" i="24" s="1"/>
  <c r="CL54" i="37"/>
  <c r="CM235" i="13"/>
  <c r="CN232" i="13" s="1"/>
  <c r="CM252" i="13"/>
  <c r="CM306" i="13"/>
  <c r="CM352" i="13" s="1"/>
  <c r="CM355" i="13" s="1"/>
  <c r="CM253" i="13"/>
  <c r="CL62" i="37" l="1"/>
  <c r="CM254" i="13"/>
  <c r="CM260" i="13" s="1"/>
  <c r="CM256" i="13" l="1"/>
  <c r="CL32" i="24" l="1"/>
  <c r="CL36" i="24" l="1"/>
  <c r="CL50" i="24"/>
  <c r="CL52" i="24" s="1"/>
  <c r="CL65" i="24" s="1"/>
  <c r="CL67" i="24" s="1"/>
  <c r="CL56" i="46" l="1"/>
  <c r="CL60" i="46" l="1"/>
  <c r="CL57" i="46"/>
  <c r="CL71" i="46"/>
  <c r="CL71" i="37" l="1"/>
  <c r="CL73" i="24"/>
  <c r="CL70" i="37"/>
  <c r="CL61" i="46"/>
  <c r="CL65" i="46" s="1"/>
  <c r="CL68" i="46" s="1"/>
  <c r="CL70" i="46" s="1"/>
  <c r="CL73" i="46" s="1"/>
  <c r="CM281" i="13"/>
  <c r="CM354" i="13" l="1"/>
  <c r="CM357" i="13" s="1"/>
  <c r="CM363" i="13" s="1"/>
  <c r="CM367" i="13" s="1"/>
  <c r="CM371" i="13" s="1"/>
  <c r="CM286" i="13"/>
  <c r="CL74" i="37"/>
  <c r="CL75" i="46"/>
  <c r="CL77" i="46" s="1"/>
  <c r="CL74" i="24" l="1"/>
  <c r="CL75" i="24" s="1"/>
  <c r="CL81" i="24" s="1"/>
  <c r="CL76" i="37"/>
  <c r="CL79" i="24" l="1"/>
  <c r="CL59" i="37" s="1"/>
  <c r="CL60" i="37" s="1"/>
  <c r="CM319" i="13"/>
  <c r="CM63" i="46"/>
  <c r="CM45" i="42"/>
  <c r="CM48" i="42" s="1"/>
  <c r="CM57" i="42" s="1"/>
  <c r="CO58" i="42" s="1"/>
  <c r="CL82" i="24" l="1"/>
  <c r="CL37" i="24" s="1"/>
  <c r="CL30" i="16" s="1"/>
  <c r="CL33" i="16" s="1"/>
  <c r="CM105" i="46"/>
  <c r="CM109" i="46" s="1"/>
  <c r="CM96" i="46"/>
  <c r="CM320" i="13"/>
  <c r="CN316" i="13" s="1"/>
  <c r="CO86" i="42"/>
  <c r="CO33" i="44"/>
  <c r="CO64" i="44" s="1"/>
  <c r="CL38" i="24" l="1"/>
  <c r="CO92" i="44"/>
  <c r="CM44" i="37"/>
  <c r="CM48" i="37" s="1"/>
  <c r="CM50" i="37" s="1"/>
  <c r="CM89" i="42"/>
  <c r="CO33" i="22"/>
  <c r="CO41" i="37"/>
  <c r="CL35" i="16"/>
  <c r="CL38" i="16" s="1"/>
  <c r="CL41" i="16" s="1"/>
  <c r="CL43" i="16" s="1"/>
  <c r="CL49" i="16"/>
  <c r="CL53" i="16" s="1"/>
  <c r="CM122" i="46"/>
  <c r="CN44" i="24" l="1" a="1"/>
  <c r="CN44" i="24" s="1"/>
  <c r="CN29" i="24" s="1"/>
  <c r="CN53" i="37" s="1"/>
  <c r="CM124" i="46"/>
  <c r="CL22" i="37"/>
  <c r="CL58" i="16"/>
  <c r="CL23" i="37" s="1"/>
  <c r="CM52" i="37"/>
  <c r="CM36" i="22"/>
  <c r="CM39" i="22" s="1"/>
  <c r="CM91" i="42"/>
  <c r="CM90" i="46" s="1"/>
  <c r="CM98" i="46" s="1"/>
  <c r="CN97" i="46" l="1"/>
  <c r="CM21" i="24"/>
  <c r="CM22" i="24" s="1"/>
  <c r="CM28" i="24" s="1"/>
  <c r="CM54" i="37"/>
  <c r="CL30" i="37"/>
  <c r="CM62" i="37" l="1"/>
  <c r="CM32" i="24" l="1"/>
  <c r="CM50" i="24" l="1"/>
  <c r="CM52" i="24" s="1"/>
  <c r="CM65" i="24" s="1"/>
  <c r="CM67" i="24" s="1"/>
  <c r="CM36" i="24"/>
  <c r="CM56" i="46" l="1"/>
  <c r="CM57" i="46" l="1"/>
  <c r="CM71" i="46"/>
  <c r="CM60" i="46"/>
  <c r="CM73" i="24" l="1"/>
  <c r="CM71" i="37"/>
  <c r="CM70" i="37"/>
  <c r="CM61" i="46"/>
  <c r="CM65" i="46" s="1"/>
  <c r="CM68" i="46" s="1"/>
  <c r="CM70" i="46" s="1"/>
  <c r="CM73" i="46" s="1"/>
  <c r="CM74" i="37" l="1"/>
  <c r="CM75" i="46"/>
  <c r="CM77" i="46" s="1"/>
  <c r="CM74" i="24" l="1"/>
  <c r="CM75" i="24" s="1"/>
  <c r="CM81" i="24" s="1"/>
  <c r="CM76" i="37"/>
  <c r="CM79" i="24" l="1"/>
  <c r="CM59" i="37" s="1"/>
  <c r="CM60" i="37" s="1"/>
  <c r="CM82" i="24" l="1"/>
  <c r="CM37" i="24" s="1"/>
  <c r="CM30" i="16" s="1"/>
  <c r="CM33" i="16" s="1"/>
  <c r="CM38" i="24" l="1"/>
  <c r="CM35" i="16"/>
  <c r="CM38" i="16" s="1"/>
  <c r="CM41" i="16" s="1"/>
  <c r="CM43" i="16" s="1"/>
  <c r="CM49" i="16"/>
  <c r="CM53" i="16" s="1"/>
  <c r="CO44" i="24" l="1" a="1"/>
  <c r="CO44" i="24" s="1"/>
  <c r="CO97" i="46" s="1"/>
  <c r="CM22" i="37"/>
  <c r="CM58" i="16"/>
  <c r="CM23" i="37" s="1"/>
  <c r="CO29" i="24" l="1"/>
  <c r="CO53" i="37" s="1"/>
  <c r="CM30" i="37"/>
  <c r="CN117" i="9" l="1"/>
  <c r="CV145" i="40" l="1"/>
  <c r="CU145" i="40" s="1"/>
  <c r="CT145" i="40" s="1"/>
  <c r="CS145" i="40" s="1"/>
  <c r="CN36" i="41"/>
  <c r="CR145" i="40" l="1"/>
  <c r="CN34" i="16"/>
  <c r="CN38" i="41"/>
  <c r="CN20" i="22"/>
  <c r="CN31" i="37" l="1"/>
  <c r="CN58" i="13"/>
  <c r="CP99" i="41"/>
  <c r="CN57" i="41"/>
  <c r="CN59" i="41" s="1"/>
  <c r="CN61" i="41" s="1"/>
  <c r="CN93" i="13"/>
  <c r="CN94" i="13" s="1"/>
  <c r="CN97" i="13" s="1"/>
  <c r="CN33" i="13" s="1"/>
  <c r="CO32" i="41"/>
  <c r="CN64" i="41" l="1"/>
  <c r="CN40" i="44"/>
  <c r="CN332" i="13"/>
  <c r="CN335" i="13" s="1"/>
  <c r="CN22" i="16"/>
  <c r="CO56" i="41"/>
  <c r="CO45" i="13"/>
  <c r="CO153" i="40"/>
  <c r="CN57" i="16"/>
  <c r="CN42" i="16"/>
  <c r="CN41" i="44" l="1"/>
  <c r="CN42" i="44"/>
  <c r="CN44" i="44" s="1"/>
  <c r="CN68" i="41"/>
  <c r="CN21" i="22" s="1"/>
  <c r="CN28" i="44"/>
  <c r="CN45" i="44" l="1"/>
  <c r="CN47" i="44" s="1"/>
  <c r="CN78" i="44" s="1"/>
  <c r="CN31" i="22"/>
  <c r="CN60" i="44"/>
  <c r="CN66" i="44"/>
  <c r="CN81" i="44" s="1"/>
  <c r="CN54" i="44"/>
  <c r="CN89" i="44" l="1"/>
  <c r="CN40" i="37"/>
  <c r="CN22" i="42"/>
  <c r="CN103" i="44"/>
  <c r="CN79" i="44"/>
  <c r="CN80" i="44"/>
  <c r="CN104" i="44"/>
  <c r="CN105" i="44" l="1"/>
  <c r="CN111" i="44" l="1"/>
  <c r="CN110" i="44"/>
  <c r="CN76" i="42" l="1"/>
  <c r="CN90" i="42" s="1"/>
  <c r="CN84" i="44"/>
  <c r="CN95" i="44"/>
  <c r="CO117" i="9"/>
  <c r="CO36" i="41" l="1"/>
  <c r="CN47" i="37"/>
  <c r="CN34" i="22"/>
  <c r="CN30" i="13" l="1"/>
  <c r="CN35" i="22"/>
  <c r="CO20" i="22"/>
  <c r="CO38" i="41"/>
  <c r="CO31" i="37" l="1"/>
  <c r="CO36" i="37" s="1"/>
  <c r="CN230" i="13"/>
  <c r="CN233" i="13" s="1"/>
  <c r="CO58" i="13"/>
  <c r="CO332" i="13" s="1"/>
  <c r="CO335" i="13" s="1"/>
  <c r="CO57" i="41"/>
  <c r="CO59" i="41" s="1"/>
  <c r="CO61" i="41" s="1"/>
  <c r="CQ99" i="41"/>
  <c r="CP32" i="41"/>
  <c r="CO93" i="13"/>
  <c r="CO94" i="13" s="1"/>
  <c r="CO97" i="13" s="1"/>
  <c r="CO33" i="13" s="1"/>
  <c r="CO64" i="41" l="1"/>
  <c r="CO40" i="44"/>
  <c r="CN234" i="13"/>
  <c r="CN271" i="13" s="1"/>
  <c r="CN270" i="13"/>
  <c r="CP56" i="41"/>
  <c r="CP153" i="40"/>
  <c r="CP45" i="13"/>
  <c r="CN235" i="13" l="1"/>
  <c r="CO232" i="13" s="1"/>
  <c r="CO41" i="44"/>
  <c r="CO42" i="44"/>
  <c r="CO44" i="44" s="1"/>
  <c r="CN252" i="13"/>
  <c r="CN253" i="13"/>
  <c r="CN306" i="13"/>
  <c r="CN307" i="13"/>
  <c r="CO68" i="41"/>
  <c r="CO21" i="22" s="1"/>
  <c r="CO28" i="44"/>
  <c r="CN254" i="13" l="1"/>
  <c r="CN260" i="13" s="1"/>
  <c r="CO45" i="44"/>
  <c r="CO66" i="44"/>
  <c r="CO81" i="44" s="1"/>
  <c r="CO60" i="44"/>
  <c r="CO54" i="44"/>
  <c r="CO31" i="22"/>
  <c r="CN352" i="13"/>
  <c r="CN355" i="13" s="1"/>
  <c r="CN256" i="13" l="1"/>
  <c r="CO22" i="42"/>
  <c r="CO40" i="37"/>
  <c r="CO79" i="44"/>
  <c r="CO103" i="44"/>
  <c r="CO89" i="44"/>
  <c r="CO47" i="44"/>
  <c r="CO78" i="44" s="1"/>
  <c r="CO80" i="44"/>
  <c r="CO104" i="44"/>
  <c r="CO105" i="44" l="1"/>
  <c r="CO111" i="44" l="1"/>
  <c r="CO110" i="44"/>
  <c r="CN281" i="13"/>
  <c r="CN286" i="13" l="1"/>
  <c r="CN354" i="13"/>
  <c r="CN357" i="13" s="1"/>
  <c r="CN363" i="13" s="1"/>
  <c r="CN367" i="13" s="1"/>
  <c r="CN371" i="13" s="1"/>
  <c r="CO84" i="44"/>
  <c r="CO95" i="44"/>
  <c r="CO76" i="42"/>
  <c r="CO90" i="42" s="1"/>
  <c r="CP117" i="9"/>
  <c r="CO47" i="37" l="1"/>
  <c r="CO34" i="22"/>
  <c r="CP36" i="41"/>
  <c r="CO30" i="13" l="1"/>
  <c r="CO35" i="22"/>
  <c r="CN319" i="13"/>
  <c r="CN63" i="46"/>
  <c r="CN45" i="42"/>
  <c r="CN48" i="42" s="1"/>
  <c r="CN57" i="42" s="1"/>
  <c r="CP58" i="42" s="1"/>
  <c r="CP20" i="22"/>
  <c r="CP38" i="41"/>
  <c r="CN320" i="13" l="1"/>
  <c r="CO316" i="13" s="1"/>
  <c r="CP33" i="44"/>
  <c r="CP64" i="44" s="1"/>
  <c r="CP86" i="42"/>
  <c r="CP58" i="13"/>
  <c r="CP332" i="13" s="1"/>
  <c r="CP335" i="13" s="1"/>
  <c r="CP93" i="13"/>
  <c r="CP94" i="13" s="1"/>
  <c r="CP97" i="13" s="1"/>
  <c r="CP33" i="13" s="1"/>
  <c r="CQ32" i="41"/>
  <c r="CP57" i="41"/>
  <c r="CP59" i="41" s="1"/>
  <c r="CP61" i="41" s="1"/>
  <c r="CR99" i="41"/>
  <c r="CP31" i="37"/>
  <c r="CP36" i="37" s="1"/>
  <c r="CO230" i="13"/>
  <c r="CO233" i="13" s="1"/>
  <c r="CN105" i="46"/>
  <c r="CN109" i="46" s="1"/>
  <c r="CN96" i="46"/>
  <c r="CN44" i="37" l="1"/>
  <c r="CN48" i="37" s="1"/>
  <c r="CN50" i="37" s="1"/>
  <c r="CN89" i="42"/>
  <c r="CP64" i="41"/>
  <c r="CP40" i="44"/>
  <c r="CN122" i="46"/>
  <c r="CO234" i="13"/>
  <c r="CO271" i="13" s="1"/>
  <c r="CQ56" i="41"/>
  <c r="CQ45" i="13"/>
  <c r="CQ153" i="40"/>
  <c r="CO270" i="13"/>
  <c r="CP41" i="37"/>
  <c r="CP33" i="22"/>
  <c r="CP92" i="44"/>
  <c r="CO235" i="13" l="1"/>
  <c r="CP232" i="13" s="1"/>
  <c r="CN124" i="46"/>
  <c r="CO307" i="13"/>
  <c r="CN91" i="42"/>
  <c r="CN90" i="46" s="1"/>
  <c r="CN98" i="46" s="1"/>
  <c r="CN36" i="22"/>
  <c r="CN52" i="37"/>
  <c r="CP42" i="44"/>
  <c r="CP44" i="44" s="1"/>
  <c r="CP41" i="44"/>
  <c r="CO253" i="13"/>
  <c r="CO306" i="13"/>
  <c r="CO252" i="13"/>
  <c r="CP68" i="41"/>
  <c r="CP21" i="22" s="1"/>
  <c r="CP28" i="44"/>
  <c r="CO254" i="13" l="1"/>
  <c r="CO260" i="13" s="1"/>
  <c r="CN39" i="22"/>
  <c r="CO352" i="13"/>
  <c r="CO355" i="13" s="1"/>
  <c r="CP54" i="44"/>
  <c r="CP60" i="44"/>
  <c r="CP66" i="44"/>
  <c r="CP81" i="44" s="1"/>
  <c r="CN54" i="37"/>
  <c r="CP45" i="44"/>
  <c r="CP31" i="22"/>
  <c r="CN21" i="24" l="1"/>
  <c r="CP80" i="44"/>
  <c r="CP104" i="44"/>
  <c r="CP79" i="44"/>
  <c r="CP103" i="44"/>
  <c r="CP40" i="37"/>
  <c r="CP22" i="42"/>
  <c r="CP47" i="44"/>
  <c r="CP78" i="44" s="1"/>
  <c r="CP89" i="44"/>
  <c r="CO256" i="13"/>
  <c r="CP105" i="44" l="1"/>
  <c r="CP111" i="44" s="1"/>
  <c r="CN22" i="24"/>
  <c r="CP110" i="44" l="1"/>
  <c r="CP76" i="42" s="1"/>
  <c r="CP90" i="42" s="1"/>
  <c r="CN28" i="24"/>
  <c r="CN32" i="24" s="1"/>
  <c r="CN62" i="37"/>
  <c r="CP84" i="44" l="1"/>
  <c r="CP95" i="44"/>
  <c r="CQ117" i="9"/>
  <c r="CN36" i="24"/>
  <c r="CN50" i="24"/>
  <c r="CN52" i="24" s="1"/>
  <c r="CN65" i="24" s="1"/>
  <c r="CN67" i="24" s="1"/>
  <c r="CP34" i="22"/>
  <c r="CP47" i="37"/>
  <c r="CN56" i="46" l="1"/>
  <c r="CP30" i="13"/>
  <c r="CP35" i="22"/>
  <c r="CQ36" i="41"/>
  <c r="CQ20" i="22" l="1"/>
  <c r="CQ38" i="41"/>
  <c r="CN71" i="46"/>
  <c r="CN60" i="46"/>
  <c r="CN57" i="46"/>
  <c r="CO281" i="13" l="1"/>
  <c r="CN73" i="24"/>
  <c r="CN71" i="37"/>
  <c r="CQ31" i="37"/>
  <c r="CQ36" i="37" s="1"/>
  <c r="CN61" i="46"/>
  <c r="CN65" i="46" s="1"/>
  <c r="CN68" i="46" s="1"/>
  <c r="CN70" i="46" s="1"/>
  <c r="CN73" i="46" s="1"/>
  <c r="CN70" i="37"/>
  <c r="CQ58" i="13"/>
  <c r="CQ332" i="13" s="1"/>
  <c r="CQ335" i="13" s="1"/>
  <c r="CS99" i="41"/>
  <c r="CQ57" i="41"/>
  <c r="CQ59" i="41" s="1"/>
  <c r="CQ61" i="41" s="1"/>
  <c r="CR32" i="41"/>
  <c r="CQ93" i="13"/>
  <c r="CQ94" i="13" s="1"/>
  <c r="CQ97" i="13" s="1"/>
  <c r="CQ33" i="13" s="1"/>
  <c r="CR153" i="40" l="1"/>
  <c r="CR56" i="41"/>
  <c r="CR45" i="13"/>
  <c r="CQ40" i="44"/>
  <c r="CQ64" i="41"/>
  <c r="CO354" i="13"/>
  <c r="CO357" i="13" s="1"/>
  <c r="CO363" i="13" s="1"/>
  <c r="CO367" i="13" s="1"/>
  <c r="CO371" i="13" s="1"/>
  <c r="CO286" i="13"/>
  <c r="CN75" i="46"/>
  <c r="CN77" i="46" s="1"/>
  <c r="CN74" i="37"/>
  <c r="CN74" i="24" l="1"/>
  <c r="CN75" i="24" s="1"/>
  <c r="CN81" i="24" s="1"/>
  <c r="CN76" i="37"/>
  <c r="CQ41" i="44"/>
  <c r="CQ42" i="44"/>
  <c r="CQ44" i="44" s="1"/>
  <c r="CQ68" i="41"/>
  <c r="CQ21" i="22" s="1"/>
  <c r="CQ28" i="44"/>
  <c r="CN79" i="24" l="1"/>
  <c r="CN59" i="37" s="1"/>
  <c r="CN60" i="37" s="1"/>
  <c r="CQ31" i="22"/>
  <c r="CQ60" i="44"/>
  <c r="CQ54" i="44"/>
  <c r="CO319" i="13"/>
  <c r="CQ45" i="44"/>
  <c r="CO45" i="42"/>
  <c r="CO48" i="42" s="1"/>
  <c r="CO57" i="42" s="1"/>
  <c r="CQ58" i="42" s="1"/>
  <c r="CO63" i="46"/>
  <c r="CN82" i="24" l="1"/>
  <c r="CN37" i="24" s="1"/>
  <c r="CN38" i="24" s="1"/>
  <c r="CP44" i="24" s="1" a="1"/>
  <c r="CP44" i="24" s="1"/>
  <c r="CQ47" i="44"/>
  <c r="CQ78" i="44" s="1"/>
  <c r="CQ89" i="44"/>
  <c r="CO96" i="46"/>
  <c r="CO105" i="46"/>
  <c r="CO109" i="46" s="1"/>
  <c r="CQ103" i="44"/>
  <c r="CQ79" i="44"/>
  <c r="CQ22" i="42"/>
  <c r="CQ40" i="37"/>
  <c r="CO320" i="13"/>
  <c r="CP316" i="13" s="1"/>
  <c r="CQ104" i="44"/>
  <c r="CQ80" i="44"/>
  <c r="CQ86" i="42"/>
  <c r="CQ33" i="44"/>
  <c r="CQ64" i="44" s="1"/>
  <c r="CN30" i="16" l="1"/>
  <c r="CN33" i="16" s="1"/>
  <c r="CN35" i="16" s="1"/>
  <c r="CN38" i="16" s="1"/>
  <c r="CN41" i="16" s="1"/>
  <c r="CN43" i="16" s="1"/>
  <c r="CQ33" i="22"/>
  <c r="CQ41" i="37"/>
  <c r="CO44" i="37"/>
  <c r="CO48" i="37" s="1"/>
  <c r="CO50" i="37" s="1"/>
  <c r="CO89" i="42"/>
  <c r="CP29" i="24"/>
  <c r="CP97" i="46"/>
  <c r="CO122" i="46"/>
  <c r="CQ105" i="44"/>
  <c r="CQ92" i="44"/>
  <c r="CQ66" i="44"/>
  <c r="CQ81" i="44" s="1"/>
  <c r="CN49" i="16" l="1"/>
  <c r="CN53" i="16" s="1"/>
  <c r="CN58" i="16" s="1"/>
  <c r="CN23" i="37" s="1"/>
  <c r="CP53" i="37"/>
  <c r="CP230" i="13"/>
  <c r="CP233" i="13" s="1"/>
  <c r="CP270" i="13" s="1"/>
  <c r="CQ111" i="44"/>
  <c r="CQ110" i="44"/>
  <c r="CO124" i="46"/>
  <c r="CO91" i="42"/>
  <c r="CO90" i="46" s="1"/>
  <c r="CO98" i="46" s="1"/>
  <c r="CO36" i="22"/>
  <c r="CO52" i="37"/>
  <c r="CN22" i="37" l="1"/>
  <c r="CN30" i="37" s="1"/>
  <c r="CO54" i="37"/>
  <c r="CQ95" i="44"/>
  <c r="CQ84" i="44"/>
  <c r="CQ76" i="42"/>
  <c r="CQ90" i="42" s="1"/>
  <c r="CO39" i="22"/>
  <c r="CP306" i="13"/>
  <c r="CP234" i="13"/>
  <c r="CP271" i="13" s="1"/>
  <c r="CP253" i="13" s="1"/>
  <c r="CR117" i="9"/>
  <c r="CP235" i="13" l="1"/>
  <c r="CQ232" i="13" s="1"/>
  <c r="CP252" i="13"/>
  <c r="CP254" i="13" s="1"/>
  <c r="CP352" i="13"/>
  <c r="CP355" i="13" s="1"/>
  <c r="CQ47" i="37"/>
  <c r="CQ34" i="22"/>
  <c r="CO21" i="24"/>
  <c r="CR36" i="41"/>
  <c r="CP307" i="13"/>
  <c r="CQ30" i="13" l="1"/>
  <c r="CQ35" i="22"/>
  <c r="CO22" i="24"/>
  <c r="CP260" i="13"/>
  <c r="CR20" i="22"/>
  <c r="CR38" i="41"/>
  <c r="CP256" i="13"/>
  <c r="CR57" i="41" l="1"/>
  <c r="CR59" i="41" s="1"/>
  <c r="CR61" i="41" s="1"/>
  <c r="CS32" i="41"/>
  <c r="CR58" i="13"/>
  <c r="CR332" i="13" s="1"/>
  <c r="CR335" i="13" s="1"/>
  <c r="CR93" i="13"/>
  <c r="CR94" i="13" s="1"/>
  <c r="CR97" i="13" s="1"/>
  <c r="CR33" i="13" s="1"/>
  <c r="CT99" i="41"/>
  <c r="CO28" i="24"/>
  <c r="CO32" i="24" s="1"/>
  <c r="CO62" i="37"/>
  <c r="CR31" i="37"/>
  <c r="CR36" i="37" s="1"/>
  <c r="CR64" i="41" l="1"/>
  <c r="CR40" i="44"/>
  <c r="CO50" i="24"/>
  <c r="CO52" i="24" s="1"/>
  <c r="CO65" i="24" s="1"/>
  <c r="CO67" i="24" s="1"/>
  <c r="CO36" i="24"/>
  <c r="CS45" i="13"/>
  <c r="CS56" i="41"/>
  <c r="CS153" i="40"/>
  <c r="CO56" i="46" l="1"/>
  <c r="CR42" i="44"/>
  <c r="CR44" i="44" s="1"/>
  <c r="CR41" i="44"/>
  <c r="CR68" i="41"/>
  <c r="CR21" i="22" s="1"/>
  <c r="CR28" i="44"/>
  <c r="CR45" i="44" l="1"/>
  <c r="CR89" i="44" s="1"/>
  <c r="CR31" i="22"/>
  <c r="CO71" i="46"/>
  <c r="CO60" i="46"/>
  <c r="CO57" i="46"/>
  <c r="CR60" i="44"/>
  <c r="CR54" i="44"/>
  <c r="CP281" i="13"/>
  <c r="CR47" i="44" l="1"/>
  <c r="CR78" i="44" s="1"/>
  <c r="CR40" i="37"/>
  <c r="CR22" i="42"/>
  <c r="CP286" i="13"/>
  <c r="CP354" i="13"/>
  <c r="CP357" i="13" s="1"/>
  <c r="CP363" i="13" s="1"/>
  <c r="CP367" i="13" s="1"/>
  <c r="CP371" i="13" s="1"/>
  <c r="CR79" i="44"/>
  <c r="CR103" i="44"/>
  <c r="CR104" i="44"/>
  <c r="CR80" i="44"/>
  <c r="CO61" i="46"/>
  <c r="CO65" i="46" s="1"/>
  <c r="CO68" i="46" s="1"/>
  <c r="CO70" i="46" s="1"/>
  <c r="CO73" i="46" s="1"/>
  <c r="CO70" i="37"/>
  <c r="CO73" i="24"/>
  <c r="CO71" i="37"/>
  <c r="CR105" i="44" l="1"/>
  <c r="CR110" i="44" s="1"/>
  <c r="CO74" i="37"/>
  <c r="CO75" i="46"/>
  <c r="CO77" i="46" s="1"/>
  <c r="CO74" i="24" l="1"/>
  <c r="CO75" i="24" s="1"/>
  <c r="CO81" i="24" s="1"/>
  <c r="CR111" i="44"/>
  <c r="CR84" i="44" s="1"/>
  <c r="CO76" i="37"/>
  <c r="CS117" i="9"/>
  <c r="CS36" i="41" s="1"/>
  <c r="CP319" i="13"/>
  <c r="CP63" i="46"/>
  <c r="CP45" i="42"/>
  <c r="CP48" i="42" s="1"/>
  <c r="CP57" i="42" s="1"/>
  <c r="CR58" i="42" s="1"/>
  <c r="CO79" i="24" l="1"/>
  <c r="CO59" i="37" s="1"/>
  <c r="CO60" i="37" s="1"/>
  <c r="CR95" i="44"/>
  <c r="CR76" i="42"/>
  <c r="CR90" i="42" s="1"/>
  <c r="CR47" i="37" s="1"/>
  <c r="CP320" i="13"/>
  <c r="CQ316" i="13" s="1"/>
  <c r="CP96" i="46"/>
  <c r="CP105" i="46"/>
  <c r="CP109" i="46" s="1"/>
  <c r="CR33" i="44"/>
  <c r="CR64" i="44" s="1"/>
  <c r="CR86" i="42"/>
  <c r="CS20" i="22"/>
  <c r="CS38" i="41"/>
  <c r="CO82" i="24" l="1"/>
  <c r="CO37" i="24" s="1"/>
  <c r="CO38" i="24" s="1"/>
  <c r="CR34" i="22"/>
  <c r="CS57" i="41"/>
  <c r="CS59" i="41" s="1"/>
  <c r="CS61" i="41" s="1"/>
  <c r="CS58" i="13"/>
  <c r="CS332" i="13" s="1"/>
  <c r="CS335" i="13" s="1"/>
  <c r="CU99" i="41"/>
  <c r="CT32" i="41"/>
  <c r="CS93" i="13"/>
  <c r="CS94" i="13" s="1"/>
  <c r="CS97" i="13" s="1"/>
  <c r="CS33" i="13" s="1"/>
  <c r="CS31" i="37"/>
  <c r="CS36" i="37" s="1"/>
  <c r="CR92" i="44"/>
  <c r="CR66" i="44"/>
  <c r="CR81" i="44" s="1"/>
  <c r="CR41" i="37"/>
  <c r="CR33" i="22"/>
  <c r="CP44" i="37"/>
  <c r="CP48" i="37" s="1"/>
  <c r="CP50" i="37" s="1"/>
  <c r="CP89" i="42"/>
  <c r="CP122" i="46"/>
  <c r="CQ44" i="24" l="1" a="1"/>
  <c r="CQ44" i="24" s="1"/>
  <c r="CQ29" i="24" s="1"/>
  <c r="CR30" i="13"/>
  <c r="CR35" i="22"/>
  <c r="CT153" i="40"/>
  <c r="CT45" i="13"/>
  <c r="CT56" i="41"/>
  <c r="CP124" i="46"/>
  <c r="CS40" i="44"/>
  <c r="CS64" i="41"/>
  <c r="CP36" i="22"/>
  <c r="CP91" i="42"/>
  <c r="CP90" i="46" s="1"/>
  <c r="CP98" i="46" s="1"/>
  <c r="CP52" i="37"/>
  <c r="CQ53" i="37" l="1"/>
  <c r="CQ230" i="13"/>
  <c r="CQ233" i="13" s="1"/>
  <c r="CQ270" i="13" s="1"/>
  <c r="CQ306" i="13" s="1"/>
  <c r="CQ97" i="46"/>
  <c r="CS28" i="44"/>
  <c r="CS68" i="41"/>
  <c r="CS21" i="22" s="1"/>
  <c r="CP54" i="37"/>
  <c r="CP39" i="22"/>
  <c r="CS42" i="44"/>
  <c r="CS44" i="44" s="1"/>
  <c r="CS41" i="44"/>
  <c r="CQ234" i="13" l="1"/>
  <c r="CQ271" i="13" s="1"/>
  <c r="CQ252" i="13" s="1"/>
  <c r="CS45" i="44"/>
  <c r="CS89" i="44" s="1"/>
  <c r="CS31" i="22"/>
  <c r="CS60" i="44"/>
  <c r="CS54" i="44"/>
  <c r="CP21" i="24"/>
  <c r="CQ352" i="13"/>
  <c r="CQ355" i="13" s="1"/>
  <c r="CQ307" i="13" l="1"/>
  <c r="CQ235" i="13"/>
  <c r="CR232" i="13" s="1"/>
  <c r="CQ253" i="13"/>
  <c r="CQ254" i="13" s="1"/>
  <c r="CQ260" i="13" s="1"/>
  <c r="CS47" i="44"/>
  <c r="CS78" i="44" s="1"/>
  <c r="CS22" i="42"/>
  <c r="CS40" i="37"/>
  <c r="CP22" i="24"/>
  <c r="CS79" i="44"/>
  <c r="CS103" i="44"/>
  <c r="CS80" i="44"/>
  <c r="CS104" i="44"/>
  <c r="CQ256" i="13" l="1"/>
  <c r="CP28" i="24"/>
  <c r="CP32" i="24" s="1"/>
  <c r="CP62" i="37"/>
  <c r="CS105" i="44"/>
  <c r="CS110" i="44" l="1"/>
  <c r="CS111" i="44"/>
  <c r="CT117" i="9"/>
  <c r="CT36" i="41" s="1"/>
  <c r="CP36" i="24"/>
  <c r="CP50" i="24"/>
  <c r="CP52" i="24" s="1"/>
  <c r="CP65" i="24" s="1"/>
  <c r="CP67" i="24" s="1"/>
  <c r="CP56" i="46" l="1"/>
  <c r="CT20" i="22"/>
  <c r="CT38" i="41"/>
  <c r="CS84" i="44"/>
  <c r="CS76" i="42"/>
  <c r="CS90" i="42" s="1"/>
  <c r="CS95" i="44"/>
  <c r="CQ281" i="13" l="1"/>
  <c r="CT31" i="37"/>
  <c r="CT36" i="37" s="1"/>
  <c r="CP57" i="46"/>
  <c r="CP60" i="46"/>
  <c r="CP71" i="46"/>
  <c r="CS47" i="37"/>
  <c r="CS34" i="22"/>
  <c r="CU32" i="41"/>
  <c r="CT57" i="41"/>
  <c r="CT59" i="41" s="1"/>
  <c r="CT61" i="41" s="1"/>
  <c r="CV99" i="41"/>
  <c r="CT58" i="13"/>
  <c r="CT332" i="13" s="1"/>
  <c r="CT335" i="13" s="1"/>
  <c r="CT93" i="13"/>
  <c r="CT94" i="13" s="1"/>
  <c r="CT97" i="13" s="1"/>
  <c r="CT33" i="13" s="1"/>
  <c r="CT40" i="44" l="1"/>
  <c r="CT64" i="41"/>
  <c r="CU45" i="13"/>
  <c r="CU56" i="41"/>
  <c r="CU153" i="40"/>
  <c r="CP71" i="37"/>
  <c r="CP73" i="24"/>
  <c r="CQ354" i="13"/>
  <c r="CQ357" i="13" s="1"/>
  <c r="CQ363" i="13" s="1"/>
  <c r="CQ367" i="13" s="1"/>
  <c r="CQ371" i="13" s="1"/>
  <c r="CQ286" i="13"/>
  <c r="CP61" i="46"/>
  <c r="CP65" i="46" s="1"/>
  <c r="CP68" i="46" s="1"/>
  <c r="CP70" i="46" s="1"/>
  <c r="CP73" i="46" s="1"/>
  <c r="CP70" i="37"/>
  <c r="CT28" i="44" l="1"/>
  <c r="CT68" i="41"/>
  <c r="CT21" i="22" s="1"/>
  <c r="CP74" i="37"/>
  <c r="CP75" i="46"/>
  <c r="CP77" i="46" s="1"/>
  <c r="CT42" i="44"/>
  <c r="CT44" i="44" s="1"/>
  <c r="CT41" i="44"/>
  <c r="CP74" i="24" l="1"/>
  <c r="CP75" i="24" s="1"/>
  <c r="CP81" i="24" s="1"/>
  <c r="CT54" i="44"/>
  <c r="CT60" i="44"/>
  <c r="CT45" i="44"/>
  <c r="CQ319" i="13"/>
  <c r="CT31" i="22"/>
  <c r="CP76" i="37"/>
  <c r="CQ45" i="42"/>
  <c r="CQ48" i="42" s="1"/>
  <c r="CQ57" i="42" s="1"/>
  <c r="CS58" i="42" s="1"/>
  <c r="CQ63" i="46"/>
  <c r="CP79" i="24" l="1"/>
  <c r="CP59" i="37" s="1"/>
  <c r="CP60" i="37" s="1"/>
  <c r="CT40" i="37"/>
  <c r="CT22" i="42"/>
  <c r="CQ320" i="13"/>
  <c r="CR316" i="13" s="1"/>
  <c r="CT103" i="44"/>
  <c r="CT79" i="44"/>
  <c r="CS33" i="44"/>
  <c r="CS64" i="44" s="1"/>
  <c r="CS86" i="42"/>
  <c r="CT89" i="44"/>
  <c r="CT47" i="44"/>
  <c r="CT78" i="44" s="1"/>
  <c r="CQ105" i="46"/>
  <c r="CQ109" i="46" s="1"/>
  <c r="CQ96" i="46"/>
  <c r="CT80" i="44"/>
  <c r="CT104" i="44"/>
  <c r="CP82" i="24" l="1"/>
  <c r="CP37" i="24" s="1"/>
  <c r="CP38" i="24" s="1"/>
  <c r="CQ122" i="46"/>
  <c r="CQ89" i="42"/>
  <c r="CQ44" i="37"/>
  <c r="CQ48" i="37" s="1"/>
  <c r="CQ50" i="37" s="1"/>
  <c r="CS33" i="22"/>
  <c r="CS41" i="37"/>
  <c r="CS92" i="44"/>
  <c r="CS66" i="44"/>
  <c r="CS81" i="44" s="1"/>
  <c r="CT105" i="44"/>
  <c r="CR44" i="24" l="1" a="1"/>
  <c r="CR44" i="24" s="1"/>
  <c r="CR97" i="46" s="1"/>
  <c r="CT111" i="44"/>
  <c r="CT110" i="44"/>
  <c r="CS30" i="13"/>
  <c r="CS35" i="22"/>
  <c r="CU117" i="9"/>
  <c r="CU36" i="41" s="1"/>
  <c r="CQ52" i="37"/>
  <c r="CQ36" i="22"/>
  <c r="CQ91" i="42"/>
  <c r="CQ90" i="46" s="1"/>
  <c r="CQ98" i="46" s="1"/>
  <c r="CQ124" i="46"/>
  <c r="CR29" i="24" l="1"/>
  <c r="CR53" i="37" s="1"/>
  <c r="CU20" i="22"/>
  <c r="CU38" i="41"/>
  <c r="CT76" i="42"/>
  <c r="CT90" i="42" s="1"/>
  <c r="CT84" i="44"/>
  <c r="CT95" i="44"/>
  <c r="CQ39" i="22"/>
  <c r="CQ54" i="37"/>
  <c r="CR230" i="13" l="1"/>
  <c r="CR233" i="13" s="1"/>
  <c r="CR270" i="13" s="1"/>
  <c r="CR306" i="13" s="1"/>
  <c r="CR352" i="13" s="1"/>
  <c r="CR355" i="13" s="1"/>
  <c r="CT34" i="22"/>
  <c r="CT47" i="37"/>
  <c r="CU57" i="41"/>
  <c r="CU59" i="41" s="1"/>
  <c r="CU61" i="41" s="1"/>
  <c r="CU93" i="13"/>
  <c r="CU94" i="13" s="1"/>
  <c r="CU97" i="13" s="1"/>
  <c r="CU33" i="13" s="1"/>
  <c r="CU58" i="13"/>
  <c r="CU332" i="13" s="1"/>
  <c r="CU335" i="13" s="1"/>
  <c r="CV32" i="41"/>
  <c r="CU31" i="37"/>
  <c r="CU36" i="37" s="1"/>
  <c r="CQ21" i="24"/>
  <c r="CR234" i="13" l="1"/>
  <c r="CR271" i="13" s="1"/>
  <c r="CR253" i="13" s="1"/>
  <c r="CV153" i="40"/>
  <c r="CV56" i="41"/>
  <c r="CV45" i="13"/>
  <c r="CU64" i="41"/>
  <c r="CU40" i="44"/>
  <c r="CQ22" i="24"/>
  <c r="CR252" i="13" l="1"/>
  <c r="CR254" i="13" s="1"/>
  <c r="CR235" i="13"/>
  <c r="CS232" i="13" s="1"/>
  <c r="CR307" i="13"/>
  <c r="CU42" i="44"/>
  <c r="CU44" i="44" s="1"/>
  <c r="CU41" i="44"/>
  <c r="CU68" i="41"/>
  <c r="CU21" i="22" s="1"/>
  <c r="CU28" i="44"/>
  <c r="CQ28" i="24"/>
  <c r="CQ32" i="24" s="1"/>
  <c r="CQ62" i="37"/>
  <c r="CR260" i="13" l="1"/>
  <c r="CR256" i="13"/>
  <c r="CU45" i="44"/>
  <c r="CU89" i="44" s="1"/>
  <c r="CQ36" i="24"/>
  <c r="CQ50" i="24"/>
  <c r="CQ52" i="24" s="1"/>
  <c r="CQ65" i="24" s="1"/>
  <c r="CQ67" i="24" s="1"/>
  <c r="CU31" i="22"/>
  <c r="CU60" i="44"/>
  <c r="CU54" i="44"/>
  <c r="CU47" i="44" l="1"/>
  <c r="CU78" i="44" s="1"/>
  <c r="CU80" i="44"/>
  <c r="CU104" i="44"/>
  <c r="CU79" i="44"/>
  <c r="CU103" i="44"/>
  <c r="CU40" i="37"/>
  <c r="CU22" i="42"/>
  <c r="CQ56" i="46"/>
  <c r="CU105" i="44" l="1"/>
  <c r="CU110" i="44" s="1"/>
  <c r="CQ57" i="46"/>
  <c r="CQ71" i="46"/>
  <c r="CQ60" i="46"/>
  <c r="CU111" i="44" l="1"/>
  <c r="CU76" i="42" s="1"/>
  <c r="CU90" i="42" s="1"/>
  <c r="CQ61" i="46"/>
  <c r="CQ65" i="46" s="1"/>
  <c r="CQ68" i="46" s="1"/>
  <c r="CQ70" i="46" s="1"/>
  <c r="CQ73" i="46" s="1"/>
  <c r="CQ70" i="37"/>
  <c r="CV117" i="9"/>
  <c r="CQ73" i="24"/>
  <c r="CQ71" i="37"/>
  <c r="CR281" i="13"/>
  <c r="CU95" i="44" l="1"/>
  <c r="CU84" i="44"/>
  <c r="CR354" i="13"/>
  <c r="CR357" i="13" s="1"/>
  <c r="CR363" i="13" s="1"/>
  <c r="CR367" i="13" s="1"/>
  <c r="CR371" i="13" s="1"/>
  <c r="CR286" i="13"/>
  <c r="CU34" i="22"/>
  <c r="CU47" i="37"/>
  <c r="CV36" i="41"/>
  <c r="J117" i="9"/>
  <c r="CQ74" i="37"/>
  <c r="CQ75" i="46"/>
  <c r="CQ77" i="46" s="1"/>
  <c r="CQ74" i="24" l="1"/>
  <c r="CQ75" i="24" s="1"/>
  <c r="CQ81" i="24" s="1"/>
  <c r="CV20" i="22"/>
  <c r="CV38" i="41"/>
  <c r="CQ76" i="37"/>
  <c r="CQ79" i="24" l="1"/>
  <c r="CQ59" i="37" s="1"/>
  <c r="CQ60" i="37" s="1"/>
  <c r="CV57" i="41"/>
  <c r="CV59" i="41" s="1"/>
  <c r="CV61" i="41" s="1"/>
  <c r="CV58" i="13"/>
  <c r="CV332" i="13" s="1"/>
  <c r="CV335" i="13" s="1"/>
  <c r="CV93" i="13"/>
  <c r="CV94" i="13" s="1"/>
  <c r="CV97" i="13" s="1"/>
  <c r="CV33" i="13" s="1"/>
  <c r="CV31" i="37"/>
  <c r="CV36" i="37" s="1"/>
  <c r="H20" i="22"/>
  <c r="CR63" i="46"/>
  <c r="CR45" i="42"/>
  <c r="CR48" i="42" s="1"/>
  <c r="CR57" i="42" s="1"/>
  <c r="CT58" i="42" s="1"/>
  <c r="CR319" i="13"/>
  <c r="CQ82" i="24" l="1"/>
  <c r="CQ37" i="24" s="1"/>
  <c r="CQ38" i="24" s="1"/>
  <c r="CR320" i="13"/>
  <c r="CS316" i="13" s="1"/>
  <c r="CT33" i="44"/>
  <c r="CT64" i="44" s="1"/>
  <c r="CT86" i="42"/>
  <c r="CR96" i="46"/>
  <c r="CR105" i="46"/>
  <c r="CR109" i="46" s="1"/>
  <c r="CV64" i="41"/>
  <c r="CV40" i="44"/>
  <c r="CS44" i="24" l="1" a="1"/>
  <c r="CS44" i="24" s="1"/>
  <c r="CS97" i="46" s="1"/>
  <c r="CR89" i="42"/>
  <c r="CR44" i="37"/>
  <c r="CR48" i="37" s="1"/>
  <c r="CR50" i="37" s="1"/>
  <c r="CR122" i="46"/>
  <c r="CT41" i="37"/>
  <c r="CT33" i="22"/>
  <c r="CT66" i="44"/>
  <c r="CT81" i="44" s="1"/>
  <c r="CT92" i="44"/>
  <c r="CV41" i="44"/>
  <c r="CV42" i="44"/>
  <c r="CV44" i="44" s="1"/>
  <c r="CV28" i="44"/>
  <c r="CV68" i="41"/>
  <c r="CV21" i="22" s="1"/>
  <c r="CS29" i="24" l="1"/>
  <c r="CS230" i="13" s="1"/>
  <c r="CS233" i="13" s="1"/>
  <c r="CS234" i="13" s="1"/>
  <c r="CS271" i="13" s="1"/>
  <c r="CS307" i="13" s="1"/>
  <c r="CV45" i="44"/>
  <c r="CV89" i="44" s="1"/>
  <c r="H21" i="22"/>
  <c r="CV31" i="22"/>
  <c r="CV54" i="44"/>
  <c r="CV60" i="44"/>
  <c r="CT30" i="13"/>
  <c r="CT35" i="22"/>
  <c r="CR124" i="46"/>
  <c r="CR52" i="37"/>
  <c r="CR36" i="22"/>
  <c r="CR91" i="42"/>
  <c r="CR90" i="46" s="1"/>
  <c r="CR98" i="46" s="1"/>
  <c r="CS270" i="13" l="1"/>
  <c r="CS252" i="13" s="1"/>
  <c r="CS53" i="37"/>
  <c r="CV47" i="44"/>
  <c r="CV78" i="44" s="1"/>
  <c r="CS235" i="13"/>
  <c r="CT232" i="13" s="1"/>
  <c r="CR54" i="37"/>
  <c r="CV103" i="44"/>
  <c r="CV79" i="44"/>
  <c r="CV104" i="44"/>
  <c r="CV80" i="44"/>
  <c r="CR39" i="22"/>
  <c r="CV40" i="37"/>
  <c r="CV22" i="42"/>
  <c r="H31" i="22"/>
  <c r="CS306" i="13" l="1"/>
  <c r="CS352" i="13" s="1"/>
  <c r="CS355" i="13" s="1"/>
  <c r="CS253" i="13"/>
  <c r="CS254" i="13" s="1"/>
  <c r="CS256" i="13" s="1"/>
  <c r="CV105" i="44"/>
  <c r="CV110" i="44" s="1"/>
  <c r="CR21" i="24"/>
  <c r="CV111" i="44" l="1"/>
  <c r="CV95" i="44" s="1"/>
  <c r="CS260" i="13"/>
  <c r="CR22" i="24"/>
  <c r="CV76" i="42" l="1"/>
  <c r="CV90" i="42" s="1"/>
  <c r="CV47" i="37" s="1"/>
  <c r="CV84" i="44"/>
  <c r="CR28" i="24"/>
  <c r="CR32" i="24" s="1"/>
  <c r="CR62" i="37"/>
  <c r="H90" i="42" l="1"/>
  <c r="CV34" i="22"/>
  <c r="H34" i="22" s="1"/>
  <c r="CR50" i="24"/>
  <c r="CR52" i="24" s="1"/>
  <c r="CR65" i="24" s="1"/>
  <c r="CR67" i="24" s="1"/>
  <c r="CR36" i="24"/>
  <c r="CR56" i="46" l="1"/>
  <c r="CR71" i="46" l="1"/>
  <c r="CR57" i="46"/>
  <c r="CR60" i="46"/>
  <c r="CS281" i="13"/>
  <c r="CS286" i="13" l="1"/>
  <c r="CS354" i="13"/>
  <c r="CS357" i="13" s="1"/>
  <c r="CS363" i="13" s="1"/>
  <c r="CS367" i="13" s="1"/>
  <c r="CS371" i="13" s="1"/>
  <c r="CR70" i="37"/>
  <c r="CR61" i="46"/>
  <c r="CR65" i="46" s="1"/>
  <c r="CR68" i="46" s="1"/>
  <c r="CR70" i="46" s="1"/>
  <c r="CR73" i="46" s="1"/>
  <c r="CR71" i="37"/>
  <c r="CR73" i="24"/>
  <c r="CR74" i="37" l="1"/>
  <c r="CR75" i="46"/>
  <c r="CR77" i="46" s="1"/>
  <c r="CR74" i="24" l="1"/>
  <c r="CR75" i="24" s="1"/>
  <c r="CR81" i="24" s="1"/>
  <c r="CR76" i="37"/>
  <c r="CS63" i="46"/>
  <c r="CS45" i="42"/>
  <c r="CS48" i="42" s="1"/>
  <c r="CS57" i="42" s="1"/>
  <c r="CU58" i="42" s="1"/>
  <c r="CS319" i="13"/>
  <c r="CR79" i="24" l="1"/>
  <c r="CR59" i="37" s="1"/>
  <c r="CR60" i="37" s="1"/>
  <c r="CS320" i="13"/>
  <c r="CT316" i="13" s="1"/>
  <c r="CS96" i="46"/>
  <c r="CS105" i="46"/>
  <c r="CS109" i="46" s="1"/>
  <c r="CU86" i="42"/>
  <c r="CU33" i="44"/>
  <c r="CU64" i="44" s="1"/>
  <c r="CR82" i="24" l="1"/>
  <c r="CR37" i="24" s="1"/>
  <c r="CR38" i="24" s="1"/>
  <c r="CU92" i="44"/>
  <c r="CU66" i="44"/>
  <c r="CU81" i="44" s="1"/>
  <c r="CS44" i="37"/>
  <c r="CS48" i="37" s="1"/>
  <c r="CS50" i="37" s="1"/>
  <c r="CS89" i="42"/>
  <c r="CS122" i="46"/>
  <c r="CU41" i="37"/>
  <c r="CU33" i="22"/>
  <c r="CT44" i="24" l="1" a="1"/>
  <c r="CT44" i="24" s="1"/>
  <c r="CT29" i="24" s="1"/>
  <c r="CU30" i="13"/>
  <c r="CU35" i="22"/>
  <c r="CS124" i="46"/>
  <c r="CS52" i="37"/>
  <c r="CS36" i="22"/>
  <c r="CS39" i="22" s="1"/>
  <c r="CS91" i="42"/>
  <c r="CS90" i="46" s="1"/>
  <c r="CS98" i="46" s="1"/>
  <c r="CT53" i="37" l="1"/>
  <c r="CT230" i="13"/>
  <c r="CT233" i="13" s="1"/>
  <c r="CT270" i="13" s="1"/>
  <c r="CT306" i="13" s="1"/>
  <c r="CT97" i="46"/>
  <c r="CS21" i="24"/>
  <c r="CS22" i="24" s="1"/>
  <c r="CS28" i="24" s="1"/>
  <c r="CS54" i="37"/>
  <c r="CT234" i="13"/>
  <c r="CT271" i="13" s="1"/>
  <c r="CT307" i="13" s="1"/>
  <c r="CS62" i="37" l="1"/>
  <c r="CT235" i="13"/>
  <c r="CU232" i="13" s="1"/>
  <c r="CT352" i="13"/>
  <c r="CT355" i="13" s="1"/>
  <c r="CT253" i="13"/>
  <c r="CT252" i="13"/>
  <c r="CT254" i="13" l="1"/>
  <c r="CT260" i="13" s="1"/>
  <c r="CT256" i="13" l="1"/>
  <c r="CS32" i="24"/>
  <c r="CS50" i="24" l="1"/>
  <c r="CS52" i="24" s="1"/>
  <c r="CS65" i="24" s="1"/>
  <c r="CS67" i="24" s="1"/>
  <c r="CS36" i="24"/>
  <c r="CT281" i="13" l="1"/>
  <c r="CS56" i="46"/>
  <c r="CS71" i="46" l="1"/>
  <c r="CS60" i="46"/>
  <c r="CS57" i="46"/>
  <c r="CT354" i="13"/>
  <c r="CT357" i="13" s="1"/>
  <c r="CT363" i="13" s="1"/>
  <c r="CT367" i="13" s="1"/>
  <c r="CT371" i="13" s="1"/>
  <c r="CT286" i="13"/>
  <c r="CS61" i="46" l="1"/>
  <c r="CS65" i="46" s="1"/>
  <c r="CS68" i="46" s="1"/>
  <c r="CS70" i="46" s="1"/>
  <c r="CS73" i="46" s="1"/>
  <c r="CS70" i="37"/>
  <c r="CS71" i="37"/>
  <c r="CS73" i="24"/>
  <c r="CS75" i="46" l="1"/>
  <c r="CS77" i="46" s="1"/>
  <c r="CS74" i="37"/>
  <c r="CT45" i="42"/>
  <c r="CT48" i="42" s="1"/>
  <c r="CT57" i="42" s="1"/>
  <c r="CV58" i="42" s="1"/>
  <c r="CT63" i="46"/>
  <c r="CT319" i="13"/>
  <c r="CS74" i="24" l="1"/>
  <c r="CS75" i="24" s="1"/>
  <c r="CS81" i="24" s="1"/>
  <c r="CS76" i="37"/>
  <c r="CV33" i="44"/>
  <c r="CV64" i="44" s="1"/>
  <c r="CV86" i="42"/>
  <c r="CT320" i="13"/>
  <c r="CU316" i="13" s="1"/>
  <c r="CT105" i="46"/>
  <c r="CT109" i="46" s="1"/>
  <c r="CT96" i="46"/>
  <c r="CS79" i="24" l="1"/>
  <c r="CS59" i="37" s="1"/>
  <c r="CS60" i="37" s="1"/>
  <c r="CT122" i="46"/>
  <c r="CV33" i="22"/>
  <c r="CV41" i="37"/>
  <c r="H86" i="42"/>
  <c r="CV66" i="44"/>
  <c r="CV81" i="44" s="1"/>
  <c r="CV92" i="44"/>
  <c r="CT44" i="37"/>
  <c r="CT48" i="37" s="1"/>
  <c r="CT50" i="37" s="1"/>
  <c r="CT89" i="42"/>
  <c r="CS82" i="24" l="1"/>
  <c r="CS37" i="24" s="1"/>
  <c r="CS38" i="24" s="1"/>
  <c r="CT52" i="37"/>
  <c r="CT36" i="22"/>
  <c r="CT39" i="22" s="1"/>
  <c r="CT91" i="42"/>
  <c r="CT90" i="46" s="1"/>
  <c r="CT98" i="46" s="1"/>
  <c r="H33" i="22"/>
  <c r="CV30" i="13"/>
  <c r="CV35" i="22"/>
  <c r="CT124" i="46"/>
  <c r="CU44" i="24" l="1" a="1"/>
  <c r="CU44" i="24" s="1"/>
  <c r="CU97" i="46" s="1"/>
  <c r="CT21" i="24"/>
  <c r="CT22" i="24" s="1"/>
  <c r="CT28" i="24" s="1"/>
  <c r="H35" i="22"/>
  <c r="CT54" i="37"/>
  <c r="CU29" i="24" l="1"/>
  <c r="CU53" i="37" s="1"/>
  <c r="CT62" i="37"/>
  <c r="CU230" i="13" l="1"/>
  <c r="CU233" i="13" s="1"/>
  <c r="CU270" i="13" s="1"/>
  <c r="CU306" i="13" s="1"/>
  <c r="CU234" i="13" l="1"/>
  <c r="CU271" i="13" s="1"/>
  <c r="CU307" i="13" s="1"/>
  <c r="CU352" i="13"/>
  <c r="CU355" i="13" s="1"/>
  <c r="CT32" i="24"/>
  <c r="CU235" i="13" l="1"/>
  <c r="CV232" i="13" s="1"/>
  <c r="CU252" i="13"/>
  <c r="CU253" i="13"/>
  <c r="CT36" i="24"/>
  <c r="CT50" i="24"/>
  <c r="CT52" i="24" s="1"/>
  <c r="CT65" i="24" s="1"/>
  <c r="CT67" i="24" s="1"/>
  <c r="CU254" i="13" l="1"/>
  <c r="CU256" i="13" s="1"/>
  <c r="CT56" i="46"/>
  <c r="CU260" i="13" l="1"/>
  <c r="CT60" i="46"/>
  <c r="CT71" i="46"/>
  <c r="CT57" i="46"/>
  <c r="CU281" i="13" l="1"/>
  <c r="CT71" i="37"/>
  <c r="CT73" i="24"/>
  <c r="CT61" i="46"/>
  <c r="CT65" i="46" s="1"/>
  <c r="CT68" i="46" s="1"/>
  <c r="CT70" i="46" s="1"/>
  <c r="CT73" i="46" s="1"/>
  <c r="CT70" i="37"/>
  <c r="CT75" i="46" l="1"/>
  <c r="CT77" i="46" s="1"/>
  <c r="CT74" i="37"/>
  <c r="H262" i="13"/>
  <c r="CU354" i="13"/>
  <c r="CU357" i="13" s="1"/>
  <c r="CU363" i="13" s="1"/>
  <c r="CU367" i="13" s="1"/>
  <c r="CU371" i="13" s="1"/>
  <c r="CU286" i="13"/>
  <c r="CT74" i="24" l="1"/>
  <c r="CT75" i="24" s="1"/>
  <c r="CT81" i="24" s="1"/>
  <c r="CT76" i="37"/>
  <c r="CT79" i="24" l="1"/>
  <c r="CT59" i="37" s="1"/>
  <c r="CT60" i="37" s="1"/>
  <c r="CU319" i="13"/>
  <c r="CU63" i="46"/>
  <c r="CU45" i="42"/>
  <c r="CU48" i="42" s="1"/>
  <c r="CU57" i="42" s="1"/>
  <c r="CT82" i="24" l="1"/>
  <c r="CT37" i="24" s="1"/>
  <c r="CT38" i="24" s="1"/>
  <c r="CU105" i="46"/>
  <c r="CU109" i="46" s="1"/>
  <c r="CU96" i="46"/>
  <c r="CU320" i="13"/>
  <c r="CV316" i="13" s="1"/>
  <c r="CV44" i="24" l="1" a="1"/>
  <c r="CV44" i="24" s="1"/>
  <c r="CV97" i="46" s="1"/>
  <c r="CU44" i="37"/>
  <c r="CU48" i="37" s="1"/>
  <c r="CU50" i="37" s="1"/>
  <c r="CU89" i="42"/>
  <c r="CU122" i="46"/>
  <c r="CV29" i="24" l="1"/>
  <c r="CV53" i="37" s="1"/>
  <c r="CU124" i="46"/>
  <c r="CU52" i="37"/>
  <c r="CU36" i="22"/>
  <c r="CU39" i="22" s="1"/>
  <c r="CU91" i="42"/>
  <c r="CU90" i="46" s="1"/>
  <c r="CU98" i="46" s="1"/>
  <c r="CV230" i="13" l="1"/>
  <c r="CV233" i="13" s="1"/>
  <c r="CV270" i="13" s="1"/>
  <c r="CV306" i="13" s="1"/>
  <c r="CV352" i="13" s="1"/>
  <c r="CV355" i="13" s="1"/>
  <c r="CU21" i="24"/>
  <c r="CU22" i="24" s="1"/>
  <c r="CU28" i="24" s="1"/>
  <c r="CU54" i="37"/>
  <c r="H270" i="13" l="1"/>
  <c r="CV234" i="13"/>
  <c r="CV271" i="13" s="1"/>
  <c r="CV307" i="13" s="1"/>
  <c r="CU62" i="37"/>
  <c r="H271" i="13" l="1"/>
  <c r="CV253" i="13"/>
  <c r="CV235" i="13"/>
  <c r="CV252" i="13"/>
  <c r="CV254" i="13" l="1"/>
  <c r="H254" i="13" s="1"/>
  <c r="CU32" i="24"/>
  <c r="CV256" i="13" l="1"/>
  <c r="CV260" i="13"/>
  <c r="CU50" i="24"/>
  <c r="CU52" i="24" s="1"/>
  <c r="CU65" i="24" s="1"/>
  <c r="CU67" i="24" s="1"/>
  <c r="CU36" i="24"/>
  <c r="H263" i="13" l="1"/>
  <c r="CU56" i="46"/>
  <c r="CU60" i="46" l="1"/>
  <c r="CU71" i="46"/>
  <c r="CU57" i="46"/>
  <c r="H264" i="13"/>
  <c r="CU61" i="46" l="1"/>
  <c r="CU65" i="46" s="1"/>
  <c r="CU68" i="46" s="1"/>
  <c r="CU70" i="46" s="1"/>
  <c r="CU73" i="46" s="1"/>
  <c r="CU70" i="37"/>
  <c r="H272" i="13"/>
  <c r="CV281" i="13"/>
  <c r="CU73" i="24"/>
  <c r="CU71" i="37"/>
  <c r="CV286" i="13" l="1"/>
  <c r="CV354" i="13"/>
  <c r="CV357" i="13" s="1"/>
  <c r="CV363" i="13" s="1"/>
  <c r="CV367" i="13" s="1"/>
  <c r="CV371" i="13" s="1"/>
  <c r="H281" i="13"/>
  <c r="CU75" i="46"/>
  <c r="CU77" i="46" s="1"/>
  <c r="CU74" i="37"/>
  <c r="CU74" i="24" l="1"/>
  <c r="CU75" i="24" s="1"/>
  <c r="CU81" i="24" s="1"/>
  <c r="H300" i="13"/>
  <c r="CU76" i="37"/>
  <c r="CU79" i="24" l="1"/>
  <c r="CU59" i="37" s="1"/>
  <c r="CU60" i="37" s="1"/>
  <c r="CV63" i="46"/>
  <c r="CV45" i="42"/>
  <c r="CV48" i="42" s="1"/>
  <c r="CV57" i="42" s="1"/>
  <c r="CV319" i="13"/>
  <c r="H37" i="22"/>
  <c r="CU82" i="24" l="1"/>
  <c r="CU37" i="24" s="1"/>
  <c r="CU38" i="24" s="1"/>
  <c r="CV320" i="13"/>
  <c r="CV105" i="46"/>
  <c r="CV109" i="46" s="1"/>
  <c r="CV96" i="46"/>
  <c r="CV122" i="46" l="1"/>
  <c r="CV124" i="46" s="1"/>
  <c r="CV89" i="42"/>
  <c r="CV44" i="37"/>
  <c r="CV48" i="37" s="1"/>
  <c r="CV50" i="37" s="1"/>
  <c r="CV36" i="22" l="1"/>
  <c r="CV91" i="42"/>
  <c r="CV90" i="46" s="1"/>
  <c r="CV98" i="46" s="1"/>
  <c r="CV52" i="37"/>
  <c r="CV39" i="22" l="1"/>
  <c r="CV54" i="37"/>
  <c r="CV21" i="24" l="1"/>
  <c r="H39" i="22"/>
  <c r="CV22" i="24" l="1"/>
  <c r="CV28" i="24" l="1"/>
  <c r="CV32" i="24" s="1"/>
  <c r="CV62" i="37"/>
  <c r="CV50" i="24" l="1"/>
  <c r="CV52" i="24" s="1"/>
  <c r="CV65" i="24" s="1"/>
  <c r="CV67" i="24" s="1"/>
  <c r="CV36" i="24"/>
  <c r="CV56" i="46" l="1"/>
  <c r="CV60" i="46" l="1"/>
  <c r="CV71" i="46"/>
  <c r="CV57" i="46"/>
  <c r="CV71" i="37" l="1"/>
  <c r="CV73" i="24"/>
  <c r="CV70" i="37"/>
  <c r="CV61" i="46"/>
  <c r="CV65" i="46" s="1"/>
  <c r="CV68" i="46" s="1"/>
  <c r="CV70" i="46" s="1"/>
  <c r="CV73" i="46" s="1"/>
  <c r="CV74" i="37" l="1"/>
  <c r="CV75" i="46"/>
  <c r="CV77" i="46" s="1"/>
  <c r="CV74" i="24" l="1"/>
  <c r="CV75" i="24" s="1"/>
  <c r="CV81" i="24" s="1"/>
  <c r="CV76" i="37"/>
  <c r="CV79" i="24" l="1"/>
  <c r="CV59" i="37" s="1"/>
  <c r="CV60" i="37" s="1"/>
  <c r="CV82" i="24" l="1"/>
  <c r="CV37" i="24" s="1"/>
  <c r="CV38" i="24" s="1"/>
  <c r="CQ145" i="40" l="1"/>
  <c r="CP145" i="40" s="1"/>
  <c r="CC117" i="9"/>
  <c r="CC36" i="41" s="1"/>
  <c r="R117" i="9"/>
  <c r="R36" i="41" s="1"/>
  <c r="M117" i="9"/>
  <c r="M36" i="41" s="1"/>
  <c r="R20" i="22" l="1"/>
  <c r="R34" i="16"/>
  <c r="CC34" i="16"/>
  <c r="CC20" i="22"/>
  <c r="M20" i="22"/>
  <c r="M34" i="16"/>
  <c r="CO145" i="40"/>
  <c r="M31" i="37" l="1"/>
  <c r="M31" i="22"/>
  <c r="M30" i="13"/>
  <c r="M34" i="13" s="1"/>
  <c r="M66" i="13" s="1"/>
  <c r="M68" i="13" s="1"/>
  <c r="CC31" i="37"/>
  <c r="CC31" i="22"/>
  <c r="CC30" i="13"/>
  <c r="R31" i="37"/>
  <c r="R31" i="22"/>
  <c r="R30" i="13"/>
  <c r="CN145" i="40"/>
  <c r="R22" i="42" l="1"/>
  <c r="R40" i="37"/>
  <c r="R35" i="22"/>
  <c r="CC40" i="37"/>
  <c r="CC22" i="42"/>
  <c r="CC35" i="22"/>
  <c r="M22" i="42"/>
  <c r="M40" i="37"/>
  <c r="M35" i="22"/>
  <c r="M73" i="13"/>
  <c r="M72" i="13"/>
  <c r="M81" i="13" s="1"/>
  <c r="CM145" i="40"/>
  <c r="CC63" i="46" l="1"/>
  <c r="CC45" i="42"/>
  <c r="CC48" i="42" s="1"/>
  <c r="CC57" i="42" s="1"/>
  <c r="CE58" i="42" s="1"/>
  <c r="M257" i="13"/>
  <c r="M45" i="42"/>
  <c r="M48" i="42" s="1"/>
  <c r="M57" i="42" s="1"/>
  <c r="O58" i="42" s="1"/>
  <c r="M63" i="46"/>
  <c r="M88" i="13"/>
  <c r="M263" i="13" s="1"/>
  <c r="M89" i="13"/>
  <c r="M36" i="13" s="1"/>
  <c r="M37" i="16" s="1"/>
  <c r="M33" i="37" s="1"/>
  <c r="M230" i="13"/>
  <c r="M233" i="13" s="1"/>
  <c r="M270" i="13" s="1"/>
  <c r="M39" i="22"/>
  <c r="M21" i="24" s="1"/>
  <c r="M22" i="24" s="1"/>
  <c r="M28" i="24" s="1"/>
  <c r="M32" i="24" s="1"/>
  <c r="CC230" i="13"/>
  <c r="CC233" i="13" s="1"/>
  <c r="CC270" i="13" s="1"/>
  <c r="R230" i="13"/>
  <c r="R233" i="13" s="1"/>
  <c r="R270" i="13" s="1"/>
  <c r="R63" i="46"/>
  <c r="R45" i="42"/>
  <c r="R48" i="42" s="1"/>
  <c r="R57" i="42" s="1"/>
  <c r="T58" i="42" s="1"/>
  <c r="CL145" i="40"/>
  <c r="CC253" i="13" l="1"/>
  <c r="CC306" i="13"/>
  <c r="CC352" i="13" s="1"/>
  <c r="CC355" i="13" s="1"/>
  <c r="CC252" i="13"/>
  <c r="CC281" i="13"/>
  <c r="R253" i="13"/>
  <c r="R306" i="13"/>
  <c r="R352" i="13" s="1"/>
  <c r="R355" i="13" s="1"/>
  <c r="R252" i="13"/>
  <c r="R281" i="13"/>
  <c r="M306" i="13"/>
  <c r="M352" i="13" s="1"/>
  <c r="M355" i="13" s="1"/>
  <c r="M253" i="13"/>
  <c r="M252" i="13"/>
  <c r="M281" i="13"/>
  <c r="T86" i="42"/>
  <c r="T33" i="44"/>
  <c r="T64" i="44" s="1"/>
  <c r="M96" i="46"/>
  <c r="M105" i="46"/>
  <c r="M109" i="46" s="1"/>
  <c r="R105" i="46"/>
  <c r="R109" i="46" s="1"/>
  <c r="R96" i="46"/>
  <c r="R122" i="46" s="1"/>
  <c r="T124" i="46" s="1"/>
  <c r="M50" i="24"/>
  <c r="M52" i="24" s="1"/>
  <c r="M65" i="24" s="1"/>
  <c r="M67" i="24" s="1"/>
  <c r="M36" i="24"/>
  <c r="CE33" i="44"/>
  <c r="CE64" i="44" s="1"/>
  <c r="CE86" i="42"/>
  <c r="O86" i="42"/>
  <c r="O33" i="44"/>
  <c r="O64" i="44" s="1"/>
  <c r="M35" i="13"/>
  <c r="M36" i="16" s="1"/>
  <c r="CC105" i="46"/>
  <c r="CC109" i="46" s="1"/>
  <c r="CC96" i="46"/>
  <c r="CC122" i="46" s="1"/>
  <c r="CE124" i="46" s="1"/>
  <c r="CK145" i="40"/>
  <c r="CE33" i="22" l="1"/>
  <c r="CE41" i="37"/>
  <c r="CE91" i="42"/>
  <c r="CE90" i="46" s="1"/>
  <c r="CE98" i="46" s="1"/>
  <c r="CE92" i="44"/>
  <c r="CE66" i="44"/>
  <c r="CE81" i="44" s="1"/>
  <c r="R254" i="13"/>
  <c r="R260" i="13" s="1"/>
  <c r="R89" i="42"/>
  <c r="R36" i="22" s="1"/>
  <c r="R39" i="22" s="1"/>
  <c r="R21" i="24" s="1"/>
  <c r="R22" i="24" s="1"/>
  <c r="R28" i="24" s="1"/>
  <c r="R32" i="24" s="1"/>
  <c r="R44" i="37"/>
  <c r="R48" i="37" s="1"/>
  <c r="R50" i="37" s="1"/>
  <c r="CC286" i="13"/>
  <c r="CC354" i="13"/>
  <c r="CC357" i="13" s="1"/>
  <c r="CC363" i="13" s="1"/>
  <c r="CC367" i="13" s="1"/>
  <c r="CC371" i="13" s="1"/>
  <c r="M122" i="46"/>
  <c r="O124" i="46" s="1"/>
  <c r="M100" i="46"/>
  <c r="M56" i="46"/>
  <c r="M57" i="46" s="1"/>
  <c r="T66" i="44"/>
  <c r="T81" i="44" s="1"/>
  <c r="T92" i="44"/>
  <c r="T33" i="22"/>
  <c r="T41" i="37"/>
  <c r="T91" i="42"/>
  <c r="T90" i="46" s="1"/>
  <c r="T98" i="46" s="1"/>
  <c r="M354" i="13"/>
  <c r="M357" i="13" s="1"/>
  <c r="M363" i="13" s="1"/>
  <c r="M367" i="13" s="1"/>
  <c r="M371" i="13" s="1"/>
  <c r="M286" i="13"/>
  <c r="M294" i="13"/>
  <c r="M296" i="13" s="1"/>
  <c r="M300" i="13" s="1"/>
  <c r="R354" i="13"/>
  <c r="R357" i="13" s="1"/>
  <c r="R363" i="13" s="1"/>
  <c r="R367" i="13" s="1"/>
  <c r="R371" i="13" s="1"/>
  <c r="R286" i="13"/>
  <c r="CC44" i="37"/>
  <c r="CC48" i="37" s="1"/>
  <c r="CC50" i="37" s="1"/>
  <c r="CC89" i="42"/>
  <c r="CC36" i="22" s="1"/>
  <c r="CC39" i="22" s="1"/>
  <c r="CC21" i="24" s="1"/>
  <c r="CC22" i="24" s="1"/>
  <c r="CC28" i="24" s="1"/>
  <c r="CC32" i="24" s="1"/>
  <c r="M89" i="42"/>
  <c r="M44" i="37"/>
  <c r="M48" i="37" s="1"/>
  <c r="M50" i="37" s="1"/>
  <c r="N108" i="46"/>
  <c r="O108" i="46"/>
  <c r="P108" i="46"/>
  <c r="Q108" i="46"/>
  <c r="R108" i="46"/>
  <c r="S108" i="46"/>
  <c r="T108" i="46"/>
  <c r="U108" i="46"/>
  <c r="V108" i="46"/>
  <c r="W108" i="46"/>
  <c r="X108" i="46"/>
  <c r="Y108" i="46"/>
  <c r="Z108" i="46"/>
  <c r="AA108" i="46"/>
  <c r="AB108" i="46"/>
  <c r="AC108" i="46"/>
  <c r="AD108" i="46"/>
  <c r="AE108" i="46"/>
  <c r="AF108" i="46"/>
  <c r="AG108" i="46"/>
  <c r="AH108" i="46"/>
  <c r="AI108" i="46"/>
  <c r="AJ108" i="46"/>
  <c r="AK108" i="46"/>
  <c r="AL108" i="46"/>
  <c r="AM108" i="46"/>
  <c r="AN108" i="46"/>
  <c r="AO108" i="46"/>
  <c r="AP108" i="46"/>
  <c r="AQ108" i="46"/>
  <c r="AR108" i="46"/>
  <c r="AS108" i="46"/>
  <c r="AT108" i="46"/>
  <c r="AU108" i="46"/>
  <c r="AV108" i="46"/>
  <c r="AW108" i="46"/>
  <c r="AX108" i="46"/>
  <c r="AY108" i="46"/>
  <c r="AZ108" i="46"/>
  <c r="BA108" i="46"/>
  <c r="BB108" i="46"/>
  <c r="BC108" i="46"/>
  <c r="BD108" i="46"/>
  <c r="BE108" i="46"/>
  <c r="BF108" i="46"/>
  <c r="BG108" i="46"/>
  <c r="BH108" i="46"/>
  <c r="BI108" i="46"/>
  <c r="BJ108" i="46"/>
  <c r="BK108" i="46"/>
  <c r="BL108" i="46"/>
  <c r="BM108" i="46"/>
  <c r="BN108" i="46"/>
  <c r="BO108" i="46"/>
  <c r="BP108" i="46"/>
  <c r="BQ108" i="46"/>
  <c r="BR108" i="46"/>
  <c r="BS108" i="46"/>
  <c r="BT108" i="46"/>
  <c r="BU108" i="46"/>
  <c r="BV108" i="46"/>
  <c r="BW108" i="46"/>
  <c r="BX108" i="46"/>
  <c r="BY108" i="46"/>
  <c r="BZ108" i="46"/>
  <c r="CA108" i="46"/>
  <c r="CB108" i="46"/>
  <c r="CC108" i="46"/>
  <c r="CD108" i="46"/>
  <c r="CE108" i="46"/>
  <c r="CF108" i="46"/>
  <c r="CG108" i="46"/>
  <c r="CH108" i="46"/>
  <c r="CI108" i="46"/>
  <c r="CJ108" i="46"/>
  <c r="CK108" i="46"/>
  <c r="CL108" i="46"/>
  <c r="CM108" i="46"/>
  <c r="CN108" i="46"/>
  <c r="CO108" i="46"/>
  <c r="CP108" i="46"/>
  <c r="CQ108" i="46"/>
  <c r="CR108" i="46"/>
  <c r="CS108" i="46"/>
  <c r="CT108" i="46"/>
  <c r="CU108" i="46"/>
  <c r="CV108" i="46"/>
  <c r="M254" i="13"/>
  <c r="M260" i="13" s="1"/>
  <c r="M264" i="13" s="1"/>
  <c r="M272" i="13" s="1"/>
  <c r="M52" i="16"/>
  <c r="M32" i="37"/>
  <c r="O92" i="44"/>
  <c r="O66" i="44"/>
  <c r="O81" i="44" s="1"/>
  <c r="O41" i="37"/>
  <c r="O33" i="22"/>
  <c r="O91" i="42"/>
  <c r="O90" i="46" s="1"/>
  <c r="O98" i="46" s="1"/>
  <c r="CC254" i="13"/>
  <c r="CC256" i="13" s="1"/>
  <c r="CJ145" i="40"/>
  <c r="R256" i="13" l="1"/>
  <c r="S36" i="44"/>
  <c r="S71" i="44" s="1"/>
  <c r="S111" i="46"/>
  <c r="S116" i="46" s="1"/>
  <c r="S117" i="46" s="1"/>
  <c r="S130" i="46" s="1"/>
  <c r="S83" i="46" s="1"/>
  <c r="S84" i="46" s="1"/>
  <c r="BJ36" i="44"/>
  <c r="BJ71" i="44" s="1"/>
  <c r="BJ111" i="46"/>
  <c r="BJ116" i="46" s="1"/>
  <c r="BJ117" i="46" s="1"/>
  <c r="BJ130" i="46" s="1"/>
  <c r="BJ83" i="46" s="1"/>
  <c r="BJ84" i="46" s="1"/>
  <c r="M60" i="46"/>
  <c r="M71" i="46"/>
  <c r="BI36" i="44"/>
  <c r="BI71" i="44" s="1"/>
  <c r="BI111" i="46"/>
  <c r="BI116" i="46" s="1"/>
  <c r="BI117" i="46" s="1"/>
  <c r="BI130" i="46" s="1"/>
  <c r="BI83" i="46" s="1"/>
  <c r="BI84" i="46" s="1"/>
  <c r="BH36" i="44"/>
  <c r="BH71" i="44" s="1"/>
  <c r="BH111" i="46"/>
  <c r="BH116" i="46" s="1"/>
  <c r="BH117" i="46" s="1"/>
  <c r="AM36" i="44"/>
  <c r="AM71" i="44" s="1"/>
  <c r="AM111" i="46"/>
  <c r="AM116" i="46" s="1"/>
  <c r="AM117" i="46" s="1"/>
  <c r="AM130" i="46" s="1"/>
  <c r="AM83" i="46" s="1"/>
  <c r="AM84" i="46" s="1"/>
  <c r="O36" i="44"/>
  <c r="O71" i="44" s="1"/>
  <c r="O111" i="46"/>
  <c r="O116" i="46" s="1"/>
  <c r="O117" i="46" s="1"/>
  <c r="O130" i="46" s="1"/>
  <c r="O83" i="46" s="1"/>
  <c r="O84" i="46" s="1"/>
  <c r="P36" i="44"/>
  <c r="P71" i="44" s="1"/>
  <c r="P111" i="46"/>
  <c r="P116" i="46" s="1"/>
  <c r="P117" i="46" s="1"/>
  <c r="P130" i="46" s="1"/>
  <c r="P83" i="46" s="1"/>
  <c r="P84" i="46" s="1"/>
  <c r="AP36" i="44"/>
  <c r="AP71" i="44" s="1"/>
  <c r="AP111" i="46"/>
  <c r="AP116" i="46" s="1"/>
  <c r="AP117" i="46" s="1"/>
  <c r="AP130" i="46" s="1"/>
  <c r="AP83" i="46" s="1"/>
  <c r="AP84" i="46" s="1"/>
  <c r="Q36" i="44"/>
  <c r="Q71" i="44" s="1"/>
  <c r="Q111" i="46"/>
  <c r="Q116" i="46" s="1"/>
  <c r="Q117" i="46" s="1"/>
  <c r="Q130" i="46" s="1"/>
  <c r="Q83" i="46" s="1"/>
  <c r="Q84" i="46" s="1"/>
  <c r="CI36" i="44"/>
  <c r="CI71" i="44" s="1"/>
  <c r="CI111" i="46"/>
  <c r="CI116" i="46" s="1"/>
  <c r="CI117" i="46" s="1"/>
  <c r="CI130" i="46" s="1"/>
  <c r="CI83" i="46" s="1"/>
  <c r="CI84" i="46" s="1"/>
  <c r="AQ36" i="44"/>
  <c r="AQ71" i="44" s="1"/>
  <c r="AQ111" i="46"/>
  <c r="AQ116" i="46" s="1"/>
  <c r="AQ117" i="46" s="1"/>
  <c r="AQ130" i="46" s="1"/>
  <c r="AQ83" i="46" s="1"/>
  <c r="AQ84" i="46" s="1"/>
  <c r="U36" i="44"/>
  <c r="U71" i="44" s="1"/>
  <c r="U111" i="46"/>
  <c r="U116" i="46" s="1"/>
  <c r="U117" i="46" s="1"/>
  <c r="U130" i="46" s="1"/>
  <c r="U83" i="46" s="1"/>
  <c r="U84" i="46" s="1"/>
  <c r="CH36" i="44"/>
  <c r="CH71" i="44" s="1"/>
  <c r="CH111" i="46"/>
  <c r="CH116" i="46" s="1"/>
  <c r="CH117" i="46" s="1"/>
  <c r="CH130" i="46" s="1"/>
  <c r="CH83" i="46" s="1"/>
  <c r="CH84" i="46" s="1"/>
  <c r="T36" i="44"/>
  <c r="T71" i="44" s="1"/>
  <c r="T111" i="46"/>
  <c r="T116" i="46" s="1"/>
  <c r="T117" i="46" s="1"/>
  <c r="T130" i="46" s="1"/>
  <c r="T83" i="46" s="1"/>
  <c r="T84" i="46" s="1"/>
  <c r="CG36" i="44"/>
  <c r="CG71" i="44" s="1"/>
  <c r="CG111" i="46"/>
  <c r="CG116" i="46" s="1"/>
  <c r="CG117" i="46" s="1"/>
  <c r="CG130" i="46" s="1"/>
  <c r="CG83" i="46" s="1"/>
  <c r="CG84" i="46" s="1"/>
  <c r="AO36" i="44"/>
  <c r="AO71" i="44" s="1"/>
  <c r="AO111" i="46"/>
  <c r="AO116" i="46" s="1"/>
  <c r="AO117" i="46" s="1"/>
  <c r="AO130" i="46" s="1"/>
  <c r="AO83" i="46" s="1"/>
  <c r="AO84" i="46" s="1"/>
  <c r="CF36" i="44"/>
  <c r="CF71" i="44" s="1"/>
  <c r="CF111" i="46"/>
  <c r="CF116" i="46" s="1"/>
  <c r="CF117" i="46" s="1"/>
  <c r="CF130" i="46" s="1"/>
  <c r="CF83" i="46" s="1"/>
  <c r="CF84" i="46" s="1"/>
  <c r="AJ36" i="44"/>
  <c r="AJ71" i="44" s="1"/>
  <c r="AJ111" i="46"/>
  <c r="AJ116" i="46" s="1"/>
  <c r="AJ117" i="46" s="1"/>
  <c r="AJ130" i="46" s="1"/>
  <c r="AJ83" i="46" s="1"/>
  <c r="AJ84" i="46" s="1"/>
  <c r="M52" i="37"/>
  <c r="M62" i="37"/>
  <c r="BD36" i="44"/>
  <c r="BD71" i="44" s="1"/>
  <c r="BD111" i="46"/>
  <c r="BD116" i="46" s="1"/>
  <c r="BD117" i="46" s="1"/>
  <c r="BD130" i="46" s="1"/>
  <c r="BD83" i="46" s="1"/>
  <c r="BD84" i="46" s="1"/>
  <c r="BC36" i="44"/>
  <c r="BC71" i="44" s="1"/>
  <c r="BC111" i="46"/>
  <c r="BC116" i="46" s="1"/>
  <c r="BC117" i="46" s="1"/>
  <c r="BC130" i="46" s="1"/>
  <c r="BC83" i="46" s="1"/>
  <c r="BC84" i="46" s="1"/>
  <c r="R52" i="37"/>
  <c r="R62" i="37"/>
  <c r="AN36" i="44"/>
  <c r="AN71" i="44" s="1"/>
  <c r="AN111" i="46"/>
  <c r="AN116" i="46" s="1"/>
  <c r="AN117" i="46" s="1"/>
  <c r="AN130" i="46" s="1"/>
  <c r="AN83" i="46" s="1"/>
  <c r="AN84" i="46" s="1"/>
  <c r="CE36" i="44"/>
  <c r="CE71" i="44" s="1"/>
  <c r="CE111" i="46"/>
  <c r="CE116" i="46" s="1"/>
  <c r="CE117" i="46" s="1"/>
  <c r="CE130" i="46" s="1"/>
  <c r="CE83" i="46" s="1"/>
  <c r="CE84" i="46" s="1"/>
  <c r="CB36" i="44"/>
  <c r="CB71" i="44" s="1"/>
  <c r="CB111" i="46"/>
  <c r="CB116" i="46" s="1"/>
  <c r="CB117" i="46" s="1"/>
  <c r="CB130" i="46" s="1"/>
  <c r="CB83" i="46" s="1"/>
  <c r="CB84" i="46" s="1"/>
  <c r="N36" i="44"/>
  <c r="N71" i="44" s="1"/>
  <c r="N111" i="46"/>
  <c r="N116" i="46" s="1"/>
  <c r="N117" i="46" s="1"/>
  <c r="N130" i="46" s="1"/>
  <c r="N83" i="46" s="1"/>
  <c r="N84" i="46" s="1"/>
  <c r="M36" i="22"/>
  <c r="H36" i="22" s="1"/>
  <c r="M91" i="42"/>
  <c r="M90" i="46" s="1"/>
  <c r="M98" i="46" s="1"/>
  <c r="H89" i="42"/>
  <c r="AD36" i="44"/>
  <c r="AD71" i="44" s="1"/>
  <c r="AD111" i="46"/>
  <c r="AD116" i="46" s="1"/>
  <c r="AD117" i="46" s="1"/>
  <c r="AD130" i="46" s="1"/>
  <c r="AD83" i="46" s="1"/>
  <c r="AD84" i="46" s="1"/>
  <c r="CA36" i="44"/>
  <c r="CA71" i="44" s="1"/>
  <c r="CA111" i="46"/>
  <c r="CA116" i="46" s="1"/>
  <c r="CA117" i="46" s="1"/>
  <c r="CA130" i="46" s="1"/>
  <c r="CA83" i="46" s="1"/>
  <c r="CA84" i="46" s="1"/>
  <c r="BE36" i="44"/>
  <c r="BE71" i="44" s="1"/>
  <c r="BE111" i="46"/>
  <c r="BE116" i="46" s="1"/>
  <c r="BE117" i="46" s="1"/>
  <c r="BE130" i="46" s="1"/>
  <c r="BE83" i="46" s="1"/>
  <c r="BE84" i="46" s="1"/>
  <c r="AI36" i="44"/>
  <c r="AI71" i="44" s="1"/>
  <c r="AI111" i="46"/>
  <c r="AI116" i="46" s="1"/>
  <c r="AI117" i="46" s="1"/>
  <c r="AI130" i="46" s="1"/>
  <c r="AI83" i="46" s="1"/>
  <c r="AI84" i="46" s="1"/>
  <c r="BZ36" i="44"/>
  <c r="BZ71" i="44" s="1"/>
  <c r="BZ111" i="46"/>
  <c r="BZ116" i="46" s="1"/>
  <c r="BZ117" i="46" s="1"/>
  <c r="BZ130" i="46" s="1"/>
  <c r="BZ83" i="46" s="1"/>
  <c r="BZ84" i="46" s="1"/>
  <c r="BY36" i="44"/>
  <c r="BY71" i="44" s="1"/>
  <c r="BY111" i="46"/>
  <c r="BY116" i="46" s="1"/>
  <c r="BY117" i="46" s="1"/>
  <c r="BY130" i="46" s="1"/>
  <c r="BY83" i="46" s="1"/>
  <c r="BY84" i="46" s="1"/>
  <c r="CJ36" i="44"/>
  <c r="CJ71" i="44" s="1"/>
  <c r="CJ111" i="46"/>
  <c r="CJ116" i="46" s="1"/>
  <c r="CJ117" i="46" s="1"/>
  <c r="CJ130" i="46" s="1"/>
  <c r="CJ83" i="46" s="1"/>
  <c r="CJ84" i="46" s="1"/>
  <c r="BN36" i="44"/>
  <c r="BN71" i="44" s="1"/>
  <c r="BN111" i="46"/>
  <c r="BN116" i="46" s="1"/>
  <c r="BN117" i="46" s="1"/>
  <c r="BN130" i="46" s="1"/>
  <c r="BN83" i="46" s="1"/>
  <c r="BN84" i="46" s="1"/>
  <c r="AR36" i="44"/>
  <c r="AR71" i="44" s="1"/>
  <c r="AR111" i="46"/>
  <c r="AR116" i="46" s="1"/>
  <c r="AR117" i="46" s="1"/>
  <c r="AR130" i="46" s="1"/>
  <c r="AR83" i="46" s="1"/>
  <c r="AR84" i="46" s="1"/>
  <c r="V36" i="44"/>
  <c r="V71" i="44" s="1"/>
  <c r="V111" i="46"/>
  <c r="V116" i="46" s="1"/>
  <c r="V117" i="46" s="1"/>
  <c r="V130" i="46" s="1"/>
  <c r="V83" i="46" s="1"/>
  <c r="V84" i="46" s="1"/>
  <c r="BM36" i="44"/>
  <c r="BM71" i="44" s="1"/>
  <c r="BM111" i="46"/>
  <c r="BM116" i="46" s="1"/>
  <c r="BM117" i="46" s="1"/>
  <c r="BM130" i="46" s="1"/>
  <c r="BM83" i="46" s="1"/>
  <c r="BM84" i="46" s="1"/>
  <c r="BL36" i="44"/>
  <c r="BL71" i="44" s="1"/>
  <c r="BL111" i="46"/>
  <c r="BL116" i="46" s="1"/>
  <c r="BL117" i="46" s="1"/>
  <c r="BL130" i="46" s="1"/>
  <c r="BL83" i="46" s="1"/>
  <c r="BL84" i="46" s="1"/>
  <c r="AH36" i="44"/>
  <c r="AH71" i="44" s="1"/>
  <c r="AH111" i="46"/>
  <c r="AH116" i="46" s="1"/>
  <c r="AH117" i="46" s="1"/>
  <c r="AH130" i="46" s="1"/>
  <c r="AH83" i="46" s="1"/>
  <c r="AH84" i="46" s="1"/>
  <c r="AG36" i="44"/>
  <c r="AG71" i="44" s="1"/>
  <c r="AG111" i="46"/>
  <c r="AG116" i="46" s="1"/>
  <c r="AG117" i="46" s="1"/>
  <c r="AG130" i="46" s="1"/>
  <c r="AG83" i="46" s="1"/>
  <c r="AG84" i="46" s="1"/>
  <c r="CC52" i="37"/>
  <c r="CC62" i="37"/>
  <c r="AA36" i="44"/>
  <c r="AA71" i="44" s="1"/>
  <c r="AA111" i="46"/>
  <c r="AA116" i="46" s="1"/>
  <c r="AA117" i="46" s="1"/>
  <c r="AA130" i="46" s="1"/>
  <c r="AA83" i="46" s="1"/>
  <c r="AA84" i="46" s="1"/>
  <c r="BK36" i="44"/>
  <c r="BK71" i="44" s="1"/>
  <c r="BK111" i="46"/>
  <c r="BK116" i="46" s="1"/>
  <c r="BK117" i="46" s="1"/>
  <c r="BK130" i="46" s="1"/>
  <c r="BK83" i="46" s="1"/>
  <c r="BK84" i="46" s="1"/>
  <c r="CC260" i="13"/>
  <c r="CD36" i="44"/>
  <c r="CD71" i="44" s="1"/>
  <c r="CD111" i="46"/>
  <c r="CD116" i="46" s="1"/>
  <c r="CD117" i="46" s="1"/>
  <c r="CD130" i="46" s="1"/>
  <c r="CD83" i="46" s="1"/>
  <c r="CD84" i="46" s="1"/>
  <c r="M35" i="44"/>
  <c r="M70" i="44" s="1"/>
  <c r="M72" i="44" s="1"/>
  <c r="M128" i="46"/>
  <c r="M129" i="46" s="1"/>
  <c r="M101" i="46" s="1"/>
  <c r="M102" i="46" s="1"/>
  <c r="M30" i="24" s="1"/>
  <c r="M55" i="37" s="1"/>
  <c r="M119" i="46"/>
  <c r="M120" i="46" s="1"/>
  <c r="CC36" i="44"/>
  <c r="CC71" i="44" s="1"/>
  <c r="CC111" i="46"/>
  <c r="CC116" i="46" s="1"/>
  <c r="CC117" i="46" s="1"/>
  <c r="CC130" i="46" s="1"/>
  <c r="CC83" i="46" s="1"/>
  <c r="CC84" i="46" s="1"/>
  <c r="BG36" i="44"/>
  <c r="BG71" i="44" s="1"/>
  <c r="BG111" i="46"/>
  <c r="BG116" i="46" s="1"/>
  <c r="BG117" i="46" s="1"/>
  <c r="AK36" i="44"/>
  <c r="AK71" i="44" s="1"/>
  <c r="AK111" i="46"/>
  <c r="AK116" i="46" s="1"/>
  <c r="AK117" i="46" s="1"/>
  <c r="AK130" i="46" s="1"/>
  <c r="AK83" i="46" s="1"/>
  <c r="AK84" i="46" s="1"/>
  <c r="BF36" i="44"/>
  <c r="BF71" i="44" s="1"/>
  <c r="BF111" i="46"/>
  <c r="BF116" i="46" s="1"/>
  <c r="BF117" i="46" s="1"/>
  <c r="BF130" i="46" s="1"/>
  <c r="BF83" i="46" s="1"/>
  <c r="BF84" i="46" s="1"/>
  <c r="BB36" i="44"/>
  <c r="BB71" i="44" s="1"/>
  <c r="BB111" i="46"/>
  <c r="BB116" i="46" s="1"/>
  <c r="BB117" i="46" s="1"/>
  <c r="BB130" i="46" s="1"/>
  <c r="BB83" i="46" s="1"/>
  <c r="BB84" i="46" s="1"/>
  <c r="AY36" i="44"/>
  <c r="AY71" i="44" s="1"/>
  <c r="AY111" i="46"/>
  <c r="AY116" i="46" s="1"/>
  <c r="AY117" i="46" s="1"/>
  <c r="AY130" i="46" s="1"/>
  <c r="AY83" i="46" s="1"/>
  <c r="AY84" i="46" s="1"/>
  <c r="M256" i="13"/>
  <c r="M258" i="13" s="1"/>
  <c r="CN36" i="44"/>
  <c r="CN71" i="44" s="1"/>
  <c r="CN111" i="46"/>
  <c r="CN116" i="46" s="1"/>
  <c r="CN117" i="46" s="1"/>
  <c r="CN130" i="46" s="1"/>
  <c r="CN83" i="46" s="1"/>
  <c r="CN84" i="46" s="1"/>
  <c r="AV36" i="44"/>
  <c r="AV71" i="44" s="1"/>
  <c r="AV111" i="46"/>
  <c r="AV116" i="46" s="1"/>
  <c r="AV117" i="46" s="1"/>
  <c r="AV130" i="46" s="1"/>
  <c r="AV83" i="46" s="1"/>
  <c r="AV84" i="46" s="1"/>
  <c r="Z36" i="44"/>
  <c r="Z71" i="44" s="1"/>
  <c r="Z111" i="46"/>
  <c r="Z116" i="46" s="1"/>
  <c r="Z117" i="46" s="1"/>
  <c r="Z130" i="46" s="1"/>
  <c r="Z83" i="46" s="1"/>
  <c r="Z84" i="46" s="1"/>
  <c r="R36" i="44"/>
  <c r="R71" i="44" s="1"/>
  <c r="R111" i="46"/>
  <c r="R116" i="46" s="1"/>
  <c r="R117" i="46" s="1"/>
  <c r="R130" i="46" s="1"/>
  <c r="R83" i="46" s="1"/>
  <c r="R84" i="46" s="1"/>
  <c r="AL36" i="44"/>
  <c r="AL71" i="44" s="1"/>
  <c r="AL111" i="46"/>
  <c r="AL116" i="46" s="1"/>
  <c r="AL117" i="46" s="1"/>
  <c r="AL130" i="46" s="1"/>
  <c r="AL83" i="46" s="1"/>
  <c r="AL84" i="46" s="1"/>
  <c r="CC50" i="24"/>
  <c r="CC52" i="24" s="1"/>
  <c r="CC65" i="24" s="1"/>
  <c r="CC67" i="24" s="1"/>
  <c r="CC36" i="24"/>
  <c r="AX36" i="44"/>
  <c r="AX71" i="44" s="1"/>
  <c r="AX111" i="46"/>
  <c r="AX116" i="46" s="1"/>
  <c r="AX117" i="46" s="1"/>
  <c r="AX130" i="46" s="1"/>
  <c r="AX83" i="46" s="1"/>
  <c r="AX84" i="46" s="1"/>
  <c r="M341" i="13"/>
  <c r="M345" i="13" s="1"/>
  <c r="M346" i="13" s="1"/>
  <c r="M287" i="13" s="1"/>
  <c r="M373" i="13" s="1"/>
  <c r="M375" i="13" s="1"/>
  <c r="M309" i="13"/>
  <c r="CV36" i="44"/>
  <c r="CV71" i="44" s="1"/>
  <c r="CV111" i="46"/>
  <c r="CV116" i="46" s="1"/>
  <c r="CV117" i="46" s="1"/>
  <c r="CV130" i="46" s="1"/>
  <c r="CV83" i="46" s="1"/>
  <c r="CV84" i="46" s="1"/>
  <c r="CT36" i="44"/>
  <c r="CT71" i="44" s="1"/>
  <c r="CT111" i="46"/>
  <c r="CT116" i="46" s="1"/>
  <c r="CT117" i="46" s="1"/>
  <c r="CT130" i="46" s="1"/>
  <c r="CT83" i="46" s="1"/>
  <c r="CT84" i="46" s="1"/>
  <c r="BX36" i="44"/>
  <c r="BX71" i="44" s="1"/>
  <c r="BX111" i="46"/>
  <c r="BX116" i="46" s="1"/>
  <c r="BX117" i="46" s="1"/>
  <c r="BX130" i="46" s="1"/>
  <c r="BX83" i="46" s="1"/>
  <c r="BX84" i="46" s="1"/>
  <c r="AF36" i="44"/>
  <c r="AF71" i="44" s="1"/>
  <c r="AF111" i="46"/>
  <c r="AF116" i="46" s="1"/>
  <c r="AF117" i="46" s="1"/>
  <c r="AF130" i="46" s="1"/>
  <c r="AF83" i="46" s="1"/>
  <c r="AF84" i="46" s="1"/>
  <c r="CS36" i="44"/>
  <c r="CS71" i="44" s="1"/>
  <c r="CS111" i="46"/>
  <c r="CS116" i="46" s="1"/>
  <c r="CS117" i="46" s="1"/>
  <c r="CS130" i="46" s="1"/>
  <c r="CS83" i="46" s="1"/>
  <c r="CS84" i="46" s="1"/>
  <c r="BW36" i="44"/>
  <c r="BW71" i="44" s="1"/>
  <c r="BW111" i="46"/>
  <c r="BW116" i="46" s="1"/>
  <c r="BW117" i="46" s="1"/>
  <c r="BW130" i="46" s="1"/>
  <c r="BW83" i="46" s="1"/>
  <c r="BW84" i="46" s="1"/>
  <c r="BA36" i="44"/>
  <c r="BA71" i="44" s="1"/>
  <c r="BA111" i="46"/>
  <c r="BA116" i="46" s="1"/>
  <c r="BA117" i="46" s="1"/>
  <c r="BA130" i="46" s="1"/>
  <c r="BA83" i="46" s="1"/>
  <c r="BA84" i="46" s="1"/>
  <c r="AE36" i="44"/>
  <c r="AE71" i="44" s="1"/>
  <c r="AE111" i="46"/>
  <c r="AE116" i="46" s="1"/>
  <c r="AE117" i="46" s="1"/>
  <c r="AE130" i="46" s="1"/>
  <c r="AE83" i="46" s="1"/>
  <c r="AE84" i="46" s="1"/>
  <c r="CR36" i="44"/>
  <c r="CR71" i="44" s="1"/>
  <c r="CR111" i="46"/>
  <c r="CR116" i="46" s="1"/>
  <c r="CR117" i="46" s="1"/>
  <c r="CR130" i="46" s="1"/>
  <c r="CR83" i="46" s="1"/>
  <c r="CR84" i="46" s="1"/>
  <c r="BV36" i="44"/>
  <c r="BV71" i="44" s="1"/>
  <c r="BV111" i="46"/>
  <c r="BV116" i="46" s="1"/>
  <c r="BV117" i="46" s="1"/>
  <c r="BV130" i="46" s="1"/>
  <c r="BV83" i="46" s="1"/>
  <c r="BV84" i="46" s="1"/>
  <c r="AZ36" i="44"/>
  <c r="AZ71" i="44" s="1"/>
  <c r="AZ111" i="46"/>
  <c r="AZ116" i="46" s="1"/>
  <c r="AZ117" i="46" s="1"/>
  <c r="AZ130" i="46" s="1"/>
  <c r="AZ83" i="46" s="1"/>
  <c r="AZ84" i="46" s="1"/>
  <c r="M37" i="22"/>
  <c r="M49" i="37" s="1"/>
  <c r="M308" i="13"/>
  <c r="M312" i="13" s="1"/>
  <c r="M39" i="16"/>
  <c r="M23" i="42"/>
  <c r="M38" i="13"/>
  <c r="AW36" i="44"/>
  <c r="AW71" i="44" s="1"/>
  <c r="AW111" i="46"/>
  <c r="AW116" i="46" s="1"/>
  <c r="AW117" i="46" s="1"/>
  <c r="AW130" i="46" s="1"/>
  <c r="AW83" i="46" s="1"/>
  <c r="AW84" i="46" s="1"/>
  <c r="AU36" i="44"/>
  <c r="AU71" i="44" s="1"/>
  <c r="AU111" i="46"/>
  <c r="AU116" i="46" s="1"/>
  <c r="AU117" i="46" s="1"/>
  <c r="AU130" i="46" s="1"/>
  <c r="AU83" i="46" s="1"/>
  <c r="AU84" i="46" s="1"/>
  <c r="BP36" i="44"/>
  <c r="BP71" i="44" s="1"/>
  <c r="BP111" i="46"/>
  <c r="BP116" i="46" s="1"/>
  <c r="BP117" i="46" s="1"/>
  <c r="BP130" i="46" s="1"/>
  <c r="BP83" i="46" s="1"/>
  <c r="BP84" i="46" s="1"/>
  <c r="X36" i="44"/>
  <c r="X71" i="44" s="1"/>
  <c r="X111" i="46"/>
  <c r="X116" i="46" s="1"/>
  <c r="X117" i="46" s="1"/>
  <c r="X130" i="46" s="1"/>
  <c r="X83" i="46" s="1"/>
  <c r="X84" i="46" s="1"/>
  <c r="CU36" i="44"/>
  <c r="CU71" i="44" s="1"/>
  <c r="CU111" i="46"/>
  <c r="CU116" i="46" s="1"/>
  <c r="CU117" i="46" s="1"/>
  <c r="CU130" i="46" s="1"/>
  <c r="CU83" i="46" s="1"/>
  <c r="CU84" i="46" s="1"/>
  <c r="R50" i="24"/>
  <c r="R52" i="24" s="1"/>
  <c r="R65" i="24" s="1"/>
  <c r="R67" i="24" s="1"/>
  <c r="R36" i="24"/>
  <c r="CQ36" i="44"/>
  <c r="CQ71" i="44" s="1"/>
  <c r="CQ111" i="46"/>
  <c r="CQ116" i="46" s="1"/>
  <c r="CQ117" i="46" s="1"/>
  <c r="CQ130" i="46" s="1"/>
  <c r="CQ83" i="46" s="1"/>
  <c r="CQ84" i="46" s="1"/>
  <c r="BU36" i="44"/>
  <c r="BU71" i="44" s="1"/>
  <c r="BU111" i="46"/>
  <c r="BU116" i="46" s="1"/>
  <c r="BU117" i="46" s="1"/>
  <c r="BU130" i="46" s="1"/>
  <c r="BU83" i="46" s="1"/>
  <c r="BU84" i="46" s="1"/>
  <c r="AC36" i="44"/>
  <c r="AC71" i="44" s="1"/>
  <c r="AC111" i="46"/>
  <c r="AC116" i="46" s="1"/>
  <c r="AC117" i="46" s="1"/>
  <c r="AC130" i="46" s="1"/>
  <c r="AC83" i="46" s="1"/>
  <c r="AC84" i="46" s="1"/>
  <c r="CP36" i="44"/>
  <c r="CP71" i="44" s="1"/>
  <c r="CP111" i="46"/>
  <c r="CP116" i="46" s="1"/>
  <c r="CP117" i="46" s="1"/>
  <c r="CP130" i="46" s="1"/>
  <c r="CP83" i="46" s="1"/>
  <c r="CP84" i="46" s="1"/>
  <c r="BT36" i="44"/>
  <c r="BT71" i="44" s="1"/>
  <c r="BT111" i="46"/>
  <c r="BT116" i="46" s="1"/>
  <c r="BT117" i="46" s="1"/>
  <c r="BT130" i="46" s="1"/>
  <c r="BT83" i="46" s="1"/>
  <c r="BT84" i="46" s="1"/>
  <c r="AB36" i="44"/>
  <c r="AB71" i="44" s="1"/>
  <c r="AB111" i="46"/>
  <c r="AB116" i="46" s="1"/>
  <c r="AB117" i="46" s="1"/>
  <c r="AB130" i="46" s="1"/>
  <c r="AB83" i="46" s="1"/>
  <c r="AB84" i="46" s="1"/>
  <c r="CO36" i="44"/>
  <c r="CO71" i="44" s="1"/>
  <c r="CO111" i="46"/>
  <c r="CO116" i="46" s="1"/>
  <c r="CO117" i="46" s="1"/>
  <c r="CO130" i="46" s="1"/>
  <c r="CO83" i="46" s="1"/>
  <c r="CO84" i="46" s="1"/>
  <c r="BS36" i="44"/>
  <c r="BS71" i="44" s="1"/>
  <c r="BS111" i="46"/>
  <c r="BS116" i="46" s="1"/>
  <c r="BS117" i="46" s="1"/>
  <c r="BS130" i="46" s="1"/>
  <c r="BS83" i="46" s="1"/>
  <c r="BS84" i="46" s="1"/>
  <c r="BR36" i="44"/>
  <c r="BR71" i="44" s="1"/>
  <c r="BR111" i="46"/>
  <c r="BR116" i="46" s="1"/>
  <c r="BR117" i="46" s="1"/>
  <c r="BR130" i="46" s="1"/>
  <c r="BR83" i="46" s="1"/>
  <c r="BR84" i="46" s="1"/>
  <c r="CM36" i="44"/>
  <c r="CM71" i="44" s="1"/>
  <c r="CM111" i="46"/>
  <c r="CM116" i="46" s="1"/>
  <c r="CM117" i="46" s="1"/>
  <c r="CM130" i="46" s="1"/>
  <c r="CM83" i="46" s="1"/>
  <c r="CM84" i="46" s="1"/>
  <c r="BQ36" i="44"/>
  <c r="BQ71" i="44" s="1"/>
  <c r="BQ111" i="46"/>
  <c r="BQ116" i="46" s="1"/>
  <c r="BQ117" i="46" s="1"/>
  <c r="BQ130" i="46" s="1"/>
  <c r="BQ83" i="46" s="1"/>
  <c r="BQ84" i="46" s="1"/>
  <c r="Y36" i="44"/>
  <c r="Y71" i="44" s="1"/>
  <c r="Y111" i="46"/>
  <c r="Y116" i="46" s="1"/>
  <c r="Y117" i="46" s="1"/>
  <c r="Y130" i="46" s="1"/>
  <c r="Y83" i="46" s="1"/>
  <c r="Y84" i="46" s="1"/>
  <c r="CL36" i="44"/>
  <c r="CL71" i="44" s="1"/>
  <c r="CL111" i="46"/>
  <c r="CL116" i="46" s="1"/>
  <c r="CL117" i="46" s="1"/>
  <c r="CL130" i="46" s="1"/>
  <c r="CL83" i="46" s="1"/>
  <c r="CL84" i="46" s="1"/>
  <c r="AT36" i="44"/>
  <c r="AT71" i="44" s="1"/>
  <c r="AT111" i="46"/>
  <c r="AT116" i="46" s="1"/>
  <c r="AT117" i="46" s="1"/>
  <c r="AT130" i="46" s="1"/>
  <c r="AT83" i="46" s="1"/>
  <c r="AT84" i="46" s="1"/>
  <c r="CK36" i="44"/>
  <c r="CK71" i="44" s="1"/>
  <c r="CK111" i="46"/>
  <c r="CK116" i="46" s="1"/>
  <c r="CK117" i="46" s="1"/>
  <c r="CK130" i="46" s="1"/>
  <c r="CK83" i="46" s="1"/>
  <c r="CK84" i="46" s="1"/>
  <c r="BO36" i="44"/>
  <c r="BO71" i="44" s="1"/>
  <c r="BO111" i="46"/>
  <c r="BO116" i="46" s="1"/>
  <c r="BO117" i="46" s="1"/>
  <c r="BO130" i="46" s="1"/>
  <c r="BO83" i="46" s="1"/>
  <c r="BO84" i="46" s="1"/>
  <c r="AS36" i="44"/>
  <c r="AS71" i="44" s="1"/>
  <c r="AS111" i="46"/>
  <c r="AS116" i="46" s="1"/>
  <c r="AS117" i="46" s="1"/>
  <c r="AS130" i="46" s="1"/>
  <c r="AS83" i="46" s="1"/>
  <c r="AS84" i="46" s="1"/>
  <c r="W36" i="44"/>
  <c r="W71" i="44" s="1"/>
  <c r="W111" i="46"/>
  <c r="W116" i="46" s="1"/>
  <c r="W117" i="46" s="1"/>
  <c r="W130" i="46" s="1"/>
  <c r="W83" i="46" s="1"/>
  <c r="W84" i="46" s="1"/>
  <c r="CI145" i="40"/>
  <c r="AY92" i="46" l="1"/>
  <c r="AY93" i="46" s="1"/>
  <c r="AY99" i="46" s="1"/>
  <c r="AY100" i="46" s="1"/>
  <c r="AY31" i="24"/>
  <c r="BC31" i="24"/>
  <c r="BC92" i="46"/>
  <c r="BC93" i="46" s="1"/>
  <c r="BC99" i="46" s="1"/>
  <c r="BC100" i="46" s="1"/>
  <c r="CI31" i="24"/>
  <c r="CI92" i="46"/>
  <c r="CI93" i="46" s="1"/>
  <c r="CI99" i="46" s="1"/>
  <c r="CI100" i="46" s="1"/>
  <c r="M317" i="13"/>
  <c r="M324" i="13"/>
  <c r="M326" i="13" s="1"/>
  <c r="AI31" i="24"/>
  <c r="AI92" i="46"/>
  <c r="AI93" i="46" s="1"/>
  <c r="AI99" i="46" s="1"/>
  <c r="AI100" i="46" s="1"/>
  <c r="CC54" i="37"/>
  <c r="BD31" i="24"/>
  <c r="BD92" i="46"/>
  <c r="BD93" i="46" s="1"/>
  <c r="BD99" i="46" s="1"/>
  <c r="BD100" i="46" s="1"/>
  <c r="Q31" i="24"/>
  <c r="Q92" i="46"/>
  <c r="Q93" i="46" s="1"/>
  <c r="Q99" i="46" s="1"/>
  <c r="Q100" i="46" s="1"/>
  <c r="BE92" i="46"/>
  <c r="BE93" i="46" s="1"/>
  <c r="BE99" i="46" s="1"/>
  <c r="BE31" i="24"/>
  <c r="CV92" i="46"/>
  <c r="CV93" i="46" s="1"/>
  <c r="CV99" i="46" s="1"/>
  <c r="CV100" i="46" s="1"/>
  <c r="CV31" i="24"/>
  <c r="CP92" i="46"/>
  <c r="CP93" i="46" s="1"/>
  <c r="CP99" i="46" s="1"/>
  <c r="CP100" i="46" s="1"/>
  <c r="CP31" i="24"/>
  <c r="AX31" i="24"/>
  <c r="AX92" i="46"/>
  <c r="AX93" i="46" s="1"/>
  <c r="AX99" i="46" s="1"/>
  <c r="AX100" i="46" s="1"/>
  <c r="AJ31" i="24"/>
  <c r="AJ92" i="46"/>
  <c r="AJ93" i="46" s="1"/>
  <c r="AJ99" i="46" s="1"/>
  <c r="AJ100" i="46" s="1"/>
  <c r="P31" i="24"/>
  <c r="P92" i="46"/>
  <c r="P93" i="46" s="1"/>
  <c r="P99" i="46" s="1"/>
  <c r="P100" i="46" s="1"/>
  <c r="AG31" i="24"/>
  <c r="AG92" i="46"/>
  <c r="AG93" i="46" s="1"/>
  <c r="AG99" i="46" s="1"/>
  <c r="AG100" i="46" s="1"/>
  <c r="BU92" i="46"/>
  <c r="BU93" i="46" s="1"/>
  <c r="BU99" i="46" s="1"/>
  <c r="BU100" i="46" s="1"/>
  <c r="BU31" i="24"/>
  <c r="AP31" i="24"/>
  <c r="AP92" i="46"/>
  <c r="AP93" i="46" s="1"/>
  <c r="AP99" i="46" s="1"/>
  <c r="AP100" i="46" s="1"/>
  <c r="AH31" i="24"/>
  <c r="AH92" i="46"/>
  <c r="AH93" i="46" s="1"/>
  <c r="AH99" i="46" s="1"/>
  <c r="AH100" i="46" s="1"/>
  <c r="BL92" i="46"/>
  <c r="BL93" i="46" s="1"/>
  <c r="BL99" i="46" s="1"/>
  <c r="BL100" i="46" s="1"/>
  <c r="BL31" i="24"/>
  <c r="BB92" i="46"/>
  <c r="BB93" i="46" s="1"/>
  <c r="BB99" i="46" s="1"/>
  <c r="BB100" i="46" s="1"/>
  <c r="BB31" i="24"/>
  <c r="BF31" i="24"/>
  <c r="BF92" i="46"/>
  <c r="BF93" i="46" s="1"/>
  <c r="BF99" i="46" s="1"/>
  <c r="CA92" i="46"/>
  <c r="CA93" i="46" s="1"/>
  <c r="CA99" i="46" s="1"/>
  <c r="CA100" i="46" s="1"/>
  <c r="CA31" i="24"/>
  <c r="Y31" i="24"/>
  <c r="Y92" i="46"/>
  <c r="Y93" i="46" s="1"/>
  <c r="Y99" i="46" s="1"/>
  <c r="Y100" i="46" s="1"/>
  <c r="CL31" i="24"/>
  <c r="CL92" i="46"/>
  <c r="CL93" i="46" s="1"/>
  <c r="CL99" i="46" s="1"/>
  <c r="CL100" i="46" s="1"/>
  <c r="BM31" i="24"/>
  <c r="BM92" i="46"/>
  <c r="BM93" i="46" s="1"/>
  <c r="BM99" i="46" s="1"/>
  <c r="BM100" i="46" s="1"/>
  <c r="BV92" i="46"/>
  <c r="BV93" i="46" s="1"/>
  <c r="BV99" i="46" s="1"/>
  <c r="BV100" i="46" s="1"/>
  <c r="BV31" i="24"/>
  <c r="M54" i="37"/>
  <c r="M56" i="37" s="1"/>
  <c r="M63" i="37"/>
  <c r="CQ92" i="46"/>
  <c r="CQ93" i="46" s="1"/>
  <c r="CQ99" i="46" s="1"/>
  <c r="CQ100" i="46" s="1"/>
  <c r="CQ31" i="24"/>
  <c r="CF31" i="24"/>
  <c r="CF92" i="46"/>
  <c r="CF93" i="46" s="1"/>
  <c r="CF99" i="46" s="1"/>
  <c r="CF100" i="46" s="1"/>
  <c r="AM31" i="24"/>
  <c r="AM92" i="46"/>
  <c r="AM93" i="46" s="1"/>
  <c r="AM99" i="46" s="1"/>
  <c r="AM100" i="46" s="1"/>
  <c r="AZ92" i="46"/>
  <c r="AZ93" i="46" s="1"/>
  <c r="AZ99" i="46" s="1"/>
  <c r="AZ100" i="46" s="1"/>
  <c r="AZ31" i="24"/>
  <c r="AD92" i="46"/>
  <c r="AD93" i="46" s="1"/>
  <c r="AD99" i="46" s="1"/>
  <c r="AD100" i="46" s="1"/>
  <c r="AD31" i="24"/>
  <c r="CU31" i="24"/>
  <c r="CU92" i="46"/>
  <c r="CU93" i="46" s="1"/>
  <c r="CU99" i="46" s="1"/>
  <c r="CU100" i="46" s="1"/>
  <c r="V92" i="46"/>
  <c r="V93" i="46" s="1"/>
  <c r="V99" i="46" s="1"/>
  <c r="V100" i="46" s="1"/>
  <c r="V31" i="24"/>
  <c r="O92" i="46"/>
  <c r="O93" i="46" s="1"/>
  <c r="O99" i="46" s="1"/>
  <c r="O100" i="46" s="1"/>
  <c r="O31" i="24"/>
  <c r="CM31" i="24"/>
  <c r="CM92" i="46"/>
  <c r="CM93" i="46" s="1"/>
  <c r="CM99" i="46" s="1"/>
  <c r="CM100" i="46" s="1"/>
  <c r="AO92" i="46"/>
  <c r="AO93" i="46" s="1"/>
  <c r="AO99" i="46" s="1"/>
  <c r="AO100" i="46" s="1"/>
  <c r="AO31" i="24"/>
  <c r="AL31" i="24"/>
  <c r="AL92" i="46"/>
  <c r="AL93" i="46" s="1"/>
  <c r="AL99" i="46" s="1"/>
  <c r="AL100" i="46" s="1"/>
  <c r="X92" i="46"/>
  <c r="X93" i="46" s="1"/>
  <c r="X99" i="46" s="1"/>
  <c r="X100" i="46" s="1"/>
  <c r="X31" i="24"/>
  <c r="N92" i="46"/>
  <c r="N93" i="46" s="1"/>
  <c r="N99" i="46" s="1"/>
  <c r="N100" i="46" s="1"/>
  <c r="N31" i="24"/>
  <c r="CG92" i="46"/>
  <c r="CG93" i="46" s="1"/>
  <c r="CG99" i="46" s="1"/>
  <c r="CG100" i="46" s="1"/>
  <c r="CG31" i="24"/>
  <c r="AC92" i="46"/>
  <c r="AC93" i="46" s="1"/>
  <c r="AC99" i="46" s="1"/>
  <c r="AC100" i="46" s="1"/>
  <c r="AC31" i="24"/>
  <c r="AK92" i="46"/>
  <c r="AK93" i="46" s="1"/>
  <c r="AK99" i="46" s="1"/>
  <c r="AK100" i="46" s="1"/>
  <c r="AK31" i="24"/>
  <c r="CC92" i="46"/>
  <c r="CC93" i="46" s="1"/>
  <c r="CC99" i="46" s="1"/>
  <c r="CC100" i="46" s="1"/>
  <c r="CC31" i="24"/>
  <c r="BW92" i="46"/>
  <c r="BW93" i="46" s="1"/>
  <c r="BW99" i="46" s="1"/>
  <c r="BW100" i="46" s="1"/>
  <c r="BW31" i="24"/>
  <c r="R92" i="46"/>
  <c r="R93" i="46" s="1"/>
  <c r="R99" i="46" s="1"/>
  <c r="R100" i="46" s="1"/>
  <c r="R31" i="24"/>
  <c r="AR31" i="24"/>
  <c r="AR92" i="46"/>
  <c r="AR93" i="46" s="1"/>
  <c r="AR99" i="46" s="1"/>
  <c r="AR100" i="46" s="1"/>
  <c r="AE92" i="46"/>
  <c r="AE93" i="46" s="1"/>
  <c r="AE99" i="46" s="1"/>
  <c r="AE100" i="46" s="1"/>
  <c r="AE31" i="24"/>
  <c r="CB92" i="46"/>
  <c r="CB93" i="46" s="1"/>
  <c r="CB99" i="46" s="1"/>
  <c r="CB100" i="46" s="1"/>
  <c r="CB31" i="24"/>
  <c r="T31" i="24"/>
  <c r="T92" i="46"/>
  <c r="T93" i="46" s="1"/>
  <c r="T99" i="46" s="1"/>
  <c r="T100" i="46" s="1"/>
  <c r="BI31" i="24"/>
  <c r="BI92" i="46"/>
  <c r="BI93" i="46" s="1"/>
  <c r="BI99" i="46" s="1"/>
  <c r="BI100" i="46" s="1"/>
  <c r="BS92" i="46"/>
  <c r="BS93" i="46" s="1"/>
  <c r="BS99" i="46" s="1"/>
  <c r="BS100" i="46" s="1"/>
  <c r="BS31" i="24"/>
  <c r="M74" i="44"/>
  <c r="M82" i="44" s="1"/>
  <c r="M83" i="44" s="1"/>
  <c r="M85" i="44" s="1"/>
  <c r="M93" i="44"/>
  <c r="M94" i="44" s="1"/>
  <c r="M96" i="44" s="1"/>
  <c r="M98" i="44" s="1"/>
  <c r="BN92" i="46"/>
  <c r="BN93" i="46" s="1"/>
  <c r="BN99" i="46" s="1"/>
  <c r="BN100" i="46" s="1"/>
  <c r="BN31" i="24"/>
  <c r="R56" i="46"/>
  <c r="R57" i="46" s="1"/>
  <c r="CE31" i="24"/>
  <c r="CE92" i="46"/>
  <c r="CE93" i="46" s="1"/>
  <c r="CE99" i="46" s="1"/>
  <c r="CE100" i="46" s="1"/>
  <c r="M71" i="37"/>
  <c r="M73" i="24"/>
  <c r="CR31" i="24"/>
  <c r="CR92" i="46"/>
  <c r="CR93" i="46" s="1"/>
  <c r="CR99" i="46" s="1"/>
  <c r="CR100" i="46" s="1"/>
  <c r="BR92" i="46"/>
  <c r="BR93" i="46" s="1"/>
  <c r="BR99" i="46" s="1"/>
  <c r="BR100" i="46" s="1"/>
  <c r="BR31" i="24"/>
  <c r="AU31" i="24"/>
  <c r="AU92" i="46"/>
  <c r="AU93" i="46" s="1"/>
  <c r="AU99" i="46" s="1"/>
  <c r="AU100" i="46" s="1"/>
  <c r="AF92" i="46"/>
  <c r="AF93" i="46" s="1"/>
  <c r="AF99" i="46" s="1"/>
  <c r="AF100" i="46" s="1"/>
  <c r="AF31" i="24"/>
  <c r="AV92" i="46"/>
  <c r="AV93" i="46" s="1"/>
  <c r="AV99" i="46" s="1"/>
  <c r="AV100" i="46" s="1"/>
  <c r="AV31" i="24"/>
  <c r="CJ92" i="46"/>
  <c r="CJ93" i="46" s="1"/>
  <c r="CJ99" i="46" s="1"/>
  <c r="CJ100" i="46" s="1"/>
  <c r="CJ31" i="24"/>
  <c r="M61" i="46"/>
  <c r="M65" i="46" s="1"/>
  <c r="M68" i="46" s="1"/>
  <c r="M70" i="46" s="1"/>
  <c r="M73" i="46" s="1"/>
  <c r="M70" i="37"/>
  <c r="M76" i="37" s="1"/>
  <c r="CK31" i="24"/>
  <c r="CK92" i="46"/>
  <c r="CK93" i="46" s="1"/>
  <c r="CK99" i="46" s="1"/>
  <c r="CK100" i="46" s="1"/>
  <c r="M376" i="13"/>
  <c r="M378" i="13" s="1"/>
  <c r="M288" i="13" s="1"/>
  <c r="M290" i="13" s="1"/>
  <c r="N285" i="13" s="1"/>
  <c r="BQ31" i="24"/>
  <c r="BQ92" i="46"/>
  <c r="BQ93" i="46" s="1"/>
  <c r="BQ99" i="46" s="1"/>
  <c r="BQ100" i="46" s="1"/>
  <c r="CC56" i="46"/>
  <c r="CC57" i="46" s="1"/>
  <c r="BA31" i="24"/>
  <c r="BA92" i="46"/>
  <c r="BA93" i="46" s="1"/>
  <c r="BA99" i="46" s="1"/>
  <c r="BA100" i="46" s="1"/>
  <c r="Z92" i="46"/>
  <c r="Z93" i="46" s="1"/>
  <c r="Z99" i="46" s="1"/>
  <c r="Z100" i="46" s="1"/>
  <c r="Z31" i="24"/>
  <c r="AS31" i="24"/>
  <c r="AS92" i="46"/>
  <c r="AS93" i="46" s="1"/>
  <c r="AS99" i="46" s="1"/>
  <c r="AS100" i="46" s="1"/>
  <c r="AW92" i="46"/>
  <c r="AW93" i="46" s="1"/>
  <c r="AW99" i="46" s="1"/>
  <c r="AW100" i="46" s="1"/>
  <c r="AW31" i="24"/>
  <c r="AN92" i="46"/>
  <c r="AN93" i="46" s="1"/>
  <c r="AN99" i="46" s="1"/>
  <c r="AN100" i="46" s="1"/>
  <c r="AN31" i="24"/>
  <c r="U31" i="24"/>
  <c r="U92" i="46"/>
  <c r="U93" i="46" s="1"/>
  <c r="U99" i="46" s="1"/>
  <c r="U100" i="46" s="1"/>
  <c r="BJ31" i="24"/>
  <c r="BJ92" i="46"/>
  <c r="BJ93" i="46" s="1"/>
  <c r="BJ99" i="46" s="1"/>
  <c r="BJ100" i="46" s="1"/>
  <c r="AT92" i="46"/>
  <c r="AT93" i="46" s="1"/>
  <c r="AT99" i="46" s="1"/>
  <c r="AT100" i="46" s="1"/>
  <c r="AT31" i="24"/>
  <c r="AB92" i="46"/>
  <c r="AB93" i="46" s="1"/>
  <c r="AB99" i="46" s="1"/>
  <c r="AB100" i="46" s="1"/>
  <c r="AB31" i="24"/>
  <c r="BX31" i="24"/>
  <c r="BX92" i="46"/>
  <c r="BX93" i="46" s="1"/>
  <c r="BX99" i="46" s="1"/>
  <c r="BX100" i="46" s="1"/>
  <c r="CN92" i="46"/>
  <c r="CN93" i="46" s="1"/>
  <c r="CN99" i="46" s="1"/>
  <c r="CN100" i="46" s="1"/>
  <c r="CN31" i="24"/>
  <c r="BK92" i="46"/>
  <c r="BK93" i="46" s="1"/>
  <c r="BK99" i="46" s="1"/>
  <c r="BK100" i="46" s="1"/>
  <c r="BK31" i="24"/>
  <c r="BY92" i="46"/>
  <c r="BY93" i="46" s="1"/>
  <c r="BY99" i="46" s="1"/>
  <c r="BY100" i="46" s="1"/>
  <c r="BY31" i="24"/>
  <c r="CS92" i="46"/>
  <c r="CS93" i="46" s="1"/>
  <c r="CS99" i="46" s="1"/>
  <c r="CS100" i="46" s="1"/>
  <c r="CS31" i="24"/>
  <c r="W92" i="46"/>
  <c r="W93" i="46" s="1"/>
  <c r="W99" i="46" s="1"/>
  <c r="W100" i="46" s="1"/>
  <c r="W31" i="24"/>
  <c r="CO31" i="24"/>
  <c r="CO92" i="46"/>
  <c r="CO93" i="46" s="1"/>
  <c r="CO99" i="46" s="1"/>
  <c r="CO100" i="46" s="1"/>
  <c r="CD31" i="24"/>
  <c r="CD92" i="46"/>
  <c r="CD93" i="46" s="1"/>
  <c r="CD99" i="46" s="1"/>
  <c r="CD100" i="46" s="1"/>
  <c r="CH92" i="46"/>
  <c r="CH93" i="46" s="1"/>
  <c r="CH99" i="46" s="1"/>
  <c r="CH100" i="46" s="1"/>
  <c r="CH31" i="24"/>
  <c r="BT92" i="46"/>
  <c r="BT93" i="46" s="1"/>
  <c r="BT99" i="46" s="1"/>
  <c r="BT100" i="46" s="1"/>
  <c r="BT31" i="24"/>
  <c r="AQ92" i="46"/>
  <c r="AQ93" i="46" s="1"/>
  <c r="AQ99" i="46" s="1"/>
  <c r="AQ100" i="46" s="1"/>
  <c r="AQ31" i="24"/>
  <c r="S92" i="46"/>
  <c r="S93" i="46" s="1"/>
  <c r="S99" i="46" s="1"/>
  <c r="S100" i="46" s="1"/>
  <c r="S31" i="24"/>
  <c r="BP92" i="46"/>
  <c r="BP93" i="46" s="1"/>
  <c r="BP99" i="46" s="1"/>
  <c r="BP100" i="46" s="1"/>
  <c r="BP31" i="24"/>
  <c r="BO31" i="24"/>
  <c r="BO92" i="46"/>
  <c r="BO93" i="46" s="1"/>
  <c r="BO99" i="46" s="1"/>
  <c r="BO100" i="46" s="1"/>
  <c r="CT31" i="24"/>
  <c r="CT92" i="46"/>
  <c r="CT93" i="46" s="1"/>
  <c r="CT99" i="46" s="1"/>
  <c r="CT100" i="46" s="1"/>
  <c r="AA31" i="24"/>
  <c r="AA92" i="46"/>
  <c r="AA93" i="46" s="1"/>
  <c r="AA99" i="46" s="1"/>
  <c r="AA100" i="46" s="1"/>
  <c r="BZ92" i="46"/>
  <c r="BZ93" i="46" s="1"/>
  <c r="BZ99" i="46" s="1"/>
  <c r="BZ100" i="46" s="1"/>
  <c r="BZ31" i="24"/>
  <c r="R54" i="37"/>
  <c r="CH145" i="40"/>
  <c r="BJ35" i="44" l="1"/>
  <c r="BJ70" i="44" s="1"/>
  <c r="BJ72" i="44" s="1"/>
  <c r="BJ119" i="46"/>
  <c r="BJ120" i="46" s="1"/>
  <c r="BJ126" i="46" s="1"/>
  <c r="BJ128" i="46" s="1"/>
  <c r="BJ129" i="46" s="1"/>
  <c r="BJ101" i="46" s="1"/>
  <c r="BJ102" i="46" s="1"/>
  <c r="BJ30" i="24" s="1"/>
  <c r="BJ55" i="37" s="1"/>
  <c r="BJ56" i="37" s="1"/>
  <c r="BJ65" i="37" s="1"/>
  <c r="BT35" i="44"/>
  <c r="BT70" i="44" s="1"/>
  <c r="BT72" i="44" s="1"/>
  <c r="BT119" i="46"/>
  <c r="BT120" i="46" s="1"/>
  <c r="BT126" i="46" s="1"/>
  <c r="BT128" i="46" s="1"/>
  <c r="BT129" i="46" s="1"/>
  <c r="BT101" i="46" s="1"/>
  <c r="BT102" i="46" s="1"/>
  <c r="BT30" i="24" s="1"/>
  <c r="BT55" i="37" s="1"/>
  <c r="BT56" i="37" s="1"/>
  <c r="BT65" i="37" s="1"/>
  <c r="AT119" i="46"/>
  <c r="AT120" i="46" s="1"/>
  <c r="AT126" i="46" s="1"/>
  <c r="AT128" i="46" s="1"/>
  <c r="AT129" i="46" s="1"/>
  <c r="AT101" i="46" s="1"/>
  <c r="AT102" i="46" s="1"/>
  <c r="AT30" i="24" s="1"/>
  <c r="AT55" i="37" s="1"/>
  <c r="AT56" i="37" s="1"/>
  <c r="AT65" i="37" s="1"/>
  <c r="AT35" i="44"/>
  <c r="AT70" i="44" s="1"/>
  <c r="AT72" i="44" s="1"/>
  <c r="BN119" i="46"/>
  <c r="BN120" i="46" s="1"/>
  <c r="BN126" i="46" s="1"/>
  <c r="BN128" i="46" s="1"/>
  <c r="BN129" i="46" s="1"/>
  <c r="BN101" i="46" s="1"/>
  <c r="BN102" i="46" s="1"/>
  <c r="BN30" i="24" s="1"/>
  <c r="BN55" i="37" s="1"/>
  <c r="BN56" i="37" s="1"/>
  <c r="BN65" i="37" s="1"/>
  <c r="BN35" i="44"/>
  <c r="BN70" i="44" s="1"/>
  <c r="BN72" i="44" s="1"/>
  <c r="CP35" i="44"/>
  <c r="CP70" i="44" s="1"/>
  <c r="CP72" i="44" s="1"/>
  <c r="CP119" i="46"/>
  <c r="CP120" i="46" s="1"/>
  <c r="CP126" i="46" s="1"/>
  <c r="CP128" i="46" s="1"/>
  <c r="CP129" i="46" s="1"/>
  <c r="CP101" i="46" s="1"/>
  <c r="CP102" i="46" s="1"/>
  <c r="CP30" i="24" s="1"/>
  <c r="CP55" i="37" s="1"/>
  <c r="CP56" i="37" s="1"/>
  <c r="CP65" i="37" s="1"/>
  <c r="M75" i="46"/>
  <c r="M77" i="46" s="1"/>
  <c r="M74" i="37"/>
  <c r="M74" i="24" s="1"/>
  <c r="M75" i="24" s="1"/>
  <c r="AD35" i="44"/>
  <c r="AD70" i="44" s="1"/>
  <c r="AD72" i="44" s="1"/>
  <c r="AD119" i="46"/>
  <c r="AD120" i="46" s="1"/>
  <c r="AD126" i="46" s="1"/>
  <c r="AD128" i="46" s="1"/>
  <c r="AD129" i="46" s="1"/>
  <c r="AD101" i="46" s="1"/>
  <c r="AD102" i="46" s="1"/>
  <c r="AD30" i="24" s="1"/>
  <c r="AD55" i="37" s="1"/>
  <c r="AD56" i="37" s="1"/>
  <c r="AD65" i="37" s="1"/>
  <c r="CV119" i="46"/>
  <c r="CV120" i="46" s="1"/>
  <c r="CV126" i="46" s="1"/>
  <c r="CV128" i="46" s="1"/>
  <c r="CV129" i="46" s="1"/>
  <c r="CV101" i="46" s="1"/>
  <c r="CV102" i="46" s="1"/>
  <c r="CV30" i="24" s="1"/>
  <c r="CV55" i="37" s="1"/>
  <c r="CV56" i="37" s="1"/>
  <c r="CV65" i="37" s="1"/>
  <c r="CV35" i="44"/>
  <c r="CV70" i="44" s="1"/>
  <c r="CV72" i="44" s="1"/>
  <c r="CD119" i="46"/>
  <c r="CD120" i="46" s="1"/>
  <c r="CD126" i="46" s="1"/>
  <c r="CD128" i="46" s="1"/>
  <c r="CD129" i="46" s="1"/>
  <c r="CD101" i="46" s="1"/>
  <c r="CD102" i="46" s="1"/>
  <c r="CD30" i="24" s="1"/>
  <c r="CD55" i="37" s="1"/>
  <c r="CD56" i="37" s="1"/>
  <c r="CD65" i="37" s="1"/>
  <c r="CD35" i="44"/>
  <c r="CD70" i="44" s="1"/>
  <c r="CD72" i="44" s="1"/>
  <c r="CJ35" i="44"/>
  <c r="CJ70" i="44" s="1"/>
  <c r="CJ72" i="44" s="1"/>
  <c r="CJ119" i="46"/>
  <c r="CJ120" i="46" s="1"/>
  <c r="CJ126" i="46" s="1"/>
  <c r="CJ128" i="46" s="1"/>
  <c r="CJ129" i="46" s="1"/>
  <c r="CJ101" i="46" s="1"/>
  <c r="CJ102" i="46" s="1"/>
  <c r="CJ30" i="24" s="1"/>
  <c r="CJ55" i="37" s="1"/>
  <c r="CJ56" i="37" s="1"/>
  <c r="CJ65" i="37" s="1"/>
  <c r="BS119" i="46"/>
  <c r="BS120" i="46" s="1"/>
  <c r="BS126" i="46" s="1"/>
  <c r="BS128" i="46" s="1"/>
  <c r="BS129" i="46" s="1"/>
  <c r="BS101" i="46" s="1"/>
  <c r="BS102" i="46" s="1"/>
  <c r="BS30" i="24" s="1"/>
  <c r="BS55" i="37" s="1"/>
  <c r="BS56" i="37" s="1"/>
  <c r="BS65" i="37" s="1"/>
  <c r="BS35" i="44"/>
  <c r="BS70" i="44" s="1"/>
  <c r="BS72" i="44" s="1"/>
  <c r="CH119" i="46"/>
  <c r="CH120" i="46" s="1"/>
  <c r="CH126" i="46" s="1"/>
  <c r="CH128" i="46" s="1"/>
  <c r="CH129" i="46" s="1"/>
  <c r="CH101" i="46" s="1"/>
  <c r="CH102" i="46" s="1"/>
  <c r="CH30" i="24" s="1"/>
  <c r="CH55" i="37" s="1"/>
  <c r="CH56" i="37" s="1"/>
  <c r="CH65" i="37" s="1"/>
  <c r="CH35" i="44"/>
  <c r="CH70" i="44" s="1"/>
  <c r="CH72" i="44" s="1"/>
  <c r="AC35" i="44"/>
  <c r="AC70" i="44" s="1"/>
  <c r="AC72" i="44" s="1"/>
  <c r="AC119" i="46"/>
  <c r="AC120" i="46" s="1"/>
  <c r="AC126" i="46" s="1"/>
  <c r="AC128" i="46" s="1"/>
  <c r="AC129" i="46" s="1"/>
  <c r="AC101" i="46" s="1"/>
  <c r="AC102" i="46" s="1"/>
  <c r="AC30" i="24" s="1"/>
  <c r="AC55" i="37" s="1"/>
  <c r="AC56" i="37" s="1"/>
  <c r="AC65" i="37" s="1"/>
  <c r="CO35" i="44"/>
  <c r="CO70" i="44" s="1"/>
  <c r="CO72" i="44" s="1"/>
  <c r="CO119" i="46"/>
  <c r="CO120" i="46" s="1"/>
  <c r="CO126" i="46" s="1"/>
  <c r="CO128" i="46" s="1"/>
  <c r="CO129" i="46" s="1"/>
  <c r="CO101" i="46" s="1"/>
  <c r="CO102" i="46" s="1"/>
  <c r="CO30" i="24" s="1"/>
  <c r="CO55" i="37" s="1"/>
  <c r="CO56" i="37" s="1"/>
  <c r="CO65" i="37" s="1"/>
  <c r="AZ119" i="46"/>
  <c r="AZ120" i="46" s="1"/>
  <c r="AZ126" i="46" s="1"/>
  <c r="AZ128" i="46" s="1"/>
  <c r="AZ129" i="46" s="1"/>
  <c r="AZ101" i="46" s="1"/>
  <c r="AZ102" i="46" s="1"/>
  <c r="AZ30" i="24" s="1"/>
  <c r="AZ55" i="37" s="1"/>
  <c r="AZ56" i="37" s="1"/>
  <c r="AZ65" i="37" s="1"/>
  <c r="AZ35" i="44"/>
  <c r="AZ70" i="44" s="1"/>
  <c r="AZ72" i="44" s="1"/>
  <c r="BB35" i="44"/>
  <c r="BB70" i="44" s="1"/>
  <c r="BB72" i="44" s="1"/>
  <c r="BB119" i="46"/>
  <c r="BB120" i="46" s="1"/>
  <c r="BB126" i="46" s="1"/>
  <c r="BB128" i="46" s="1"/>
  <c r="BB129" i="46" s="1"/>
  <c r="BB101" i="46" s="1"/>
  <c r="BB102" i="46" s="1"/>
  <c r="BB30" i="24" s="1"/>
  <c r="BB55" i="37" s="1"/>
  <c r="BB56" i="37" s="1"/>
  <c r="BB65" i="37" s="1"/>
  <c r="CA35" i="44"/>
  <c r="CA70" i="44" s="1"/>
  <c r="CA72" i="44" s="1"/>
  <c r="CA119" i="46"/>
  <c r="CA120" i="46" s="1"/>
  <c r="CA126" i="46" s="1"/>
  <c r="CA128" i="46" s="1"/>
  <c r="CA129" i="46" s="1"/>
  <c r="CA101" i="46" s="1"/>
  <c r="CA102" i="46" s="1"/>
  <c r="CA30" i="24" s="1"/>
  <c r="CA55" i="37" s="1"/>
  <c r="CA56" i="37" s="1"/>
  <c r="CA65" i="37" s="1"/>
  <c r="Q35" i="44"/>
  <c r="Q70" i="44" s="1"/>
  <c r="Q72" i="44" s="1"/>
  <c r="Q119" i="46"/>
  <c r="Q120" i="46" s="1"/>
  <c r="Q126" i="46" s="1"/>
  <c r="Q128" i="46" s="1"/>
  <c r="Q129" i="46" s="1"/>
  <c r="Q101" i="46" s="1"/>
  <c r="Q102" i="46" s="1"/>
  <c r="Q30" i="24" s="1"/>
  <c r="Q55" i="37" s="1"/>
  <c r="Q56" i="37" s="1"/>
  <c r="Q65" i="37" s="1"/>
  <c r="T119" i="46"/>
  <c r="T120" i="46" s="1"/>
  <c r="T126" i="46" s="1"/>
  <c r="T128" i="46" s="1"/>
  <c r="T129" i="46" s="1"/>
  <c r="T101" i="46" s="1"/>
  <c r="T102" i="46" s="1"/>
  <c r="T30" i="24" s="1"/>
  <c r="T55" i="37" s="1"/>
  <c r="T56" i="37" s="1"/>
  <c r="T65" i="37" s="1"/>
  <c r="T35" i="44"/>
  <c r="T70" i="44" s="1"/>
  <c r="T72" i="44" s="1"/>
  <c r="BL35" i="44"/>
  <c r="BL70" i="44" s="1"/>
  <c r="BL72" i="44" s="1"/>
  <c r="BL119" i="46"/>
  <c r="BL120" i="46" s="1"/>
  <c r="BL126" i="46" s="1"/>
  <c r="BL128" i="46" s="1"/>
  <c r="BL129" i="46" s="1"/>
  <c r="BL101" i="46" s="1"/>
  <c r="BL102" i="46" s="1"/>
  <c r="BL30" i="24" s="1"/>
  <c r="BL55" i="37" s="1"/>
  <c r="BL56" i="37" s="1"/>
  <c r="BL65" i="37" s="1"/>
  <c r="N35" i="44"/>
  <c r="N70" i="44" s="1"/>
  <c r="N72" i="44" s="1"/>
  <c r="N119" i="46"/>
  <c r="N120" i="46" s="1"/>
  <c r="N126" i="46" s="1"/>
  <c r="N128" i="46" s="1"/>
  <c r="N129" i="46" s="1"/>
  <c r="N101" i="46" s="1"/>
  <c r="N102" i="46" s="1"/>
  <c r="N30" i="24" s="1"/>
  <c r="N55" i="37" s="1"/>
  <c r="N56" i="37" s="1"/>
  <c r="N65" i="37" s="1"/>
  <c r="CF35" i="44"/>
  <c r="CF70" i="44" s="1"/>
  <c r="CF72" i="44" s="1"/>
  <c r="CF119" i="46"/>
  <c r="CF120" i="46" s="1"/>
  <c r="CF126" i="46" s="1"/>
  <c r="CF128" i="46" s="1"/>
  <c r="CF129" i="46" s="1"/>
  <c r="CF101" i="46" s="1"/>
  <c r="CF102" i="46" s="1"/>
  <c r="CF30" i="24" s="1"/>
  <c r="CF55" i="37" s="1"/>
  <c r="CF56" i="37" s="1"/>
  <c r="CF65" i="37" s="1"/>
  <c r="AH119" i="46"/>
  <c r="AH120" i="46" s="1"/>
  <c r="AH126" i="46" s="1"/>
  <c r="AH128" i="46" s="1"/>
  <c r="AH129" i="46" s="1"/>
  <c r="AH101" i="46" s="1"/>
  <c r="AH102" i="46" s="1"/>
  <c r="AH30" i="24" s="1"/>
  <c r="AH55" i="37" s="1"/>
  <c r="AH56" i="37" s="1"/>
  <c r="AH65" i="37" s="1"/>
  <c r="AH35" i="44"/>
  <c r="AH70" i="44" s="1"/>
  <c r="AH72" i="44" s="1"/>
  <c r="BD35" i="44"/>
  <c r="BD70" i="44" s="1"/>
  <c r="BD72" i="44" s="1"/>
  <c r="BD119" i="46"/>
  <c r="BD120" i="46" s="1"/>
  <c r="BD126" i="46" s="1"/>
  <c r="BD128" i="46" s="1"/>
  <c r="BD129" i="46" s="1"/>
  <c r="BD101" i="46" s="1"/>
  <c r="BD102" i="46" s="1"/>
  <c r="BD30" i="24" s="1"/>
  <c r="BD55" i="37" s="1"/>
  <c r="BD56" i="37" s="1"/>
  <c r="BD65" i="37" s="1"/>
  <c r="U119" i="46"/>
  <c r="U120" i="46" s="1"/>
  <c r="U126" i="46" s="1"/>
  <c r="U128" i="46" s="1"/>
  <c r="U129" i="46" s="1"/>
  <c r="U101" i="46" s="1"/>
  <c r="U102" i="46" s="1"/>
  <c r="U30" i="24" s="1"/>
  <c r="U55" i="37" s="1"/>
  <c r="U56" i="37" s="1"/>
  <c r="U65" i="37" s="1"/>
  <c r="U35" i="44"/>
  <c r="U70" i="44" s="1"/>
  <c r="U72" i="44" s="1"/>
  <c r="BI35" i="44"/>
  <c r="BI70" i="44" s="1"/>
  <c r="BI72" i="44" s="1"/>
  <c r="BI119" i="46"/>
  <c r="BI120" i="46" s="1"/>
  <c r="BI126" i="46" s="1"/>
  <c r="BI128" i="46" s="1"/>
  <c r="BI129" i="46" s="1"/>
  <c r="BI101" i="46" s="1"/>
  <c r="BI102" i="46" s="1"/>
  <c r="BI30" i="24" s="1"/>
  <c r="BI55" i="37" s="1"/>
  <c r="BI56" i="37" s="1"/>
  <c r="BI65" i="37" s="1"/>
  <c r="AW119" i="46"/>
  <c r="AW120" i="46" s="1"/>
  <c r="AW126" i="46" s="1"/>
  <c r="AW128" i="46" s="1"/>
  <c r="AW129" i="46" s="1"/>
  <c r="AW101" i="46" s="1"/>
  <c r="AW102" i="46" s="1"/>
  <c r="AW30" i="24" s="1"/>
  <c r="AW55" i="37" s="1"/>
  <c r="AW56" i="37" s="1"/>
  <c r="AW65" i="37" s="1"/>
  <c r="AW35" i="44"/>
  <c r="AW70" i="44" s="1"/>
  <c r="AW72" i="44" s="1"/>
  <c r="AA35" i="44"/>
  <c r="AA70" i="44" s="1"/>
  <c r="AA72" i="44" s="1"/>
  <c r="AA119" i="46"/>
  <c r="AA120" i="46" s="1"/>
  <c r="AA126" i="46" s="1"/>
  <c r="AA128" i="46" s="1"/>
  <c r="AA129" i="46" s="1"/>
  <c r="AA101" i="46" s="1"/>
  <c r="AA102" i="46" s="1"/>
  <c r="AA30" i="24" s="1"/>
  <c r="AA55" i="37" s="1"/>
  <c r="AA56" i="37" s="1"/>
  <c r="AA65" i="37" s="1"/>
  <c r="AS35" i="44"/>
  <c r="AS70" i="44" s="1"/>
  <c r="AS72" i="44" s="1"/>
  <c r="AS119" i="46"/>
  <c r="AS120" i="46" s="1"/>
  <c r="AS126" i="46" s="1"/>
  <c r="AS128" i="46" s="1"/>
  <c r="AS129" i="46" s="1"/>
  <c r="AS101" i="46" s="1"/>
  <c r="AS102" i="46" s="1"/>
  <c r="AS30" i="24" s="1"/>
  <c r="AS55" i="37" s="1"/>
  <c r="AS56" i="37" s="1"/>
  <c r="AS65" i="37" s="1"/>
  <c r="AU119" i="46"/>
  <c r="AU120" i="46" s="1"/>
  <c r="AU126" i="46" s="1"/>
  <c r="AU128" i="46" s="1"/>
  <c r="AU129" i="46" s="1"/>
  <c r="AU101" i="46" s="1"/>
  <c r="AU102" i="46" s="1"/>
  <c r="AU30" i="24" s="1"/>
  <c r="AU55" i="37" s="1"/>
  <c r="AU56" i="37" s="1"/>
  <c r="AU65" i="37" s="1"/>
  <c r="AU35" i="44"/>
  <c r="AU70" i="44" s="1"/>
  <c r="AU72" i="44" s="1"/>
  <c r="AP119" i="46"/>
  <c r="AP120" i="46" s="1"/>
  <c r="AP126" i="46" s="1"/>
  <c r="AP128" i="46" s="1"/>
  <c r="AP129" i="46" s="1"/>
  <c r="AP101" i="46" s="1"/>
  <c r="AP102" i="46" s="1"/>
  <c r="AP30" i="24" s="1"/>
  <c r="AP55" i="37" s="1"/>
  <c r="AP56" i="37" s="1"/>
  <c r="AP65" i="37" s="1"/>
  <c r="AP35" i="44"/>
  <c r="AP70" i="44" s="1"/>
  <c r="AP72" i="44" s="1"/>
  <c r="CQ35" i="44"/>
  <c r="CQ70" i="44" s="1"/>
  <c r="CQ72" i="44" s="1"/>
  <c r="CQ119" i="46"/>
  <c r="CQ120" i="46" s="1"/>
  <c r="CQ126" i="46" s="1"/>
  <c r="CQ128" i="46" s="1"/>
  <c r="CQ129" i="46" s="1"/>
  <c r="CQ101" i="46" s="1"/>
  <c r="CQ102" i="46" s="1"/>
  <c r="CQ30" i="24" s="1"/>
  <c r="CQ55" i="37" s="1"/>
  <c r="CQ56" i="37" s="1"/>
  <c r="CQ65" i="37" s="1"/>
  <c r="CB35" i="44"/>
  <c r="CB70" i="44" s="1"/>
  <c r="CB72" i="44" s="1"/>
  <c r="CB119" i="46"/>
  <c r="CB120" i="46" s="1"/>
  <c r="CB126" i="46" s="1"/>
  <c r="CB128" i="46" s="1"/>
  <c r="CB129" i="46" s="1"/>
  <c r="CB101" i="46" s="1"/>
  <c r="CB102" i="46" s="1"/>
  <c r="CB30" i="24" s="1"/>
  <c r="CB55" i="37" s="1"/>
  <c r="CB56" i="37" s="1"/>
  <c r="CB65" i="37" s="1"/>
  <c r="AL35" i="44"/>
  <c r="AL70" i="44" s="1"/>
  <c r="AL72" i="44" s="1"/>
  <c r="AL119" i="46"/>
  <c r="AL120" i="46" s="1"/>
  <c r="AL126" i="46" s="1"/>
  <c r="AL128" i="46" s="1"/>
  <c r="AL129" i="46" s="1"/>
  <c r="AL101" i="46" s="1"/>
  <c r="AL102" i="46" s="1"/>
  <c r="AL30" i="24" s="1"/>
  <c r="AL55" i="37" s="1"/>
  <c r="AL56" i="37" s="1"/>
  <c r="AL65" i="37" s="1"/>
  <c r="BY119" i="46"/>
  <c r="BY120" i="46" s="1"/>
  <c r="BY126" i="46" s="1"/>
  <c r="BY128" i="46" s="1"/>
  <c r="BY129" i="46" s="1"/>
  <c r="BY101" i="46" s="1"/>
  <c r="BY102" i="46" s="1"/>
  <c r="BY30" i="24" s="1"/>
  <c r="BY55" i="37" s="1"/>
  <c r="BY56" i="37" s="1"/>
  <c r="BY65" i="37" s="1"/>
  <c r="BY35" i="44"/>
  <c r="BY70" i="44" s="1"/>
  <c r="BY72" i="44" s="1"/>
  <c r="Z119" i="46"/>
  <c r="Z120" i="46" s="1"/>
  <c r="Z126" i="46" s="1"/>
  <c r="Z128" i="46" s="1"/>
  <c r="Z129" i="46" s="1"/>
  <c r="Z101" i="46" s="1"/>
  <c r="Z102" i="46" s="1"/>
  <c r="Z30" i="24" s="1"/>
  <c r="Z55" i="37" s="1"/>
  <c r="Z56" i="37" s="1"/>
  <c r="Z65" i="37" s="1"/>
  <c r="Z35" i="44"/>
  <c r="Z70" i="44" s="1"/>
  <c r="Z72" i="44" s="1"/>
  <c r="BR35" i="44"/>
  <c r="BR70" i="44" s="1"/>
  <c r="BR72" i="44" s="1"/>
  <c r="BR119" i="46"/>
  <c r="BR120" i="46" s="1"/>
  <c r="BR126" i="46" s="1"/>
  <c r="BR128" i="46" s="1"/>
  <c r="BR129" i="46" s="1"/>
  <c r="BR101" i="46" s="1"/>
  <c r="BR102" i="46" s="1"/>
  <c r="BR30" i="24" s="1"/>
  <c r="BR55" i="37" s="1"/>
  <c r="BR56" i="37" s="1"/>
  <c r="BR65" i="37" s="1"/>
  <c r="AI35" i="44"/>
  <c r="AI70" i="44" s="1"/>
  <c r="AI72" i="44" s="1"/>
  <c r="AI119" i="46"/>
  <c r="AI120" i="46" s="1"/>
  <c r="AI126" i="46" s="1"/>
  <c r="AI128" i="46" s="1"/>
  <c r="AI129" i="46" s="1"/>
  <c r="AI101" i="46" s="1"/>
  <c r="AI102" i="46" s="1"/>
  <c r="AI30" i="24" s="1"/>
  <c r="AI55" i="37" s="1"/>
  <c r="AI56" i="37" s="1"/>
  <c r="AI65" i="37" s="1"/>
  <c r="BU35" i="44"/>
  <c r="BU70" i="44" s="1"/>
  <c r="BU72" i="44" s="1"/>
  <c r="BU119" i="46"/>
  <c r="BU120" i="46" s="1"/>
  <c r="BU126" i="46" s="1"/>
  <c r="BU128" i="46" s="1"/>
  <c r="BU129" i="46" s="1"/>
  <c r="BU101" i="46" s="1"/>
  <c r="BU102" i="46" s="1"/>
  <c r="BU30" i="24" s="1"/>
  <c r="BU55" i="37" s="1"/>
  <c r="BU56" i="37" s="1"/>
  <c r="BU65" i="37" s="1"/>
  <c r="AO35" i="44"/>
  <c r="AO70" i="44" s="1"/>
  <c r="AO72" i="44" s="1"/>
  <c r="AO119" i="46"/>
  <c r="AO120" i="46" s="1"/>
  <c r="AO126" i="46" s="1"/>
  <c r="AO128" i="46" s="1"/>
  <c r="AO129" i="46" s="1"/>
  <c r="AO101" i="46" s="1"/>
  <c r="AO102" i="46" s="1"/>
  <c r="AO30" i="24" s="1"/>
  <c r="AO55" i="37" s="1"/>
  <c r="AO56" i="37" s="1"/>
  <c r="AO65" i="37" s="1"/>
  <c r="AG35" i="44"/>
  <c r="AG70" i="44" s="1"/>
  <c r="AG72" i="44" s="1"/>
  <c r="AG119" i="46"/>
  <c r="AG120" i="46" s="1"/>
  <c r="AG126" i="46" s="1"/>
  <c r="AG128" i="46" s="1"/>
  <c r="AG129" i="46" s="1"/>
  <c r="AG101" i="46" s="1"/>
  <c r="AG102" i="46" s="1"/>
  <c r="AG30" i="24" s="1"/>
  <c r="AG55" i="37" s="1"/>
  <c r="AG56" i="37" s="1"/>
  <c r="AG65" i="37" s="1"/>
  <c r="M39" i="13"/>
  <c r="M40" i="13" s="1"/>
  <c r="M40" i="16"/>
  <c r="M51" i="16" s="1"/>
  <c r="AN35" i="44"/>
  <c r="AN70" i="44" s="1"/>
  <c r="AN72" i="44" s="1"/>
  <c r="AN119" i="46"/>
  <c r="AN120" i="46" s="1"/>
  <c r="AN126" i="46" s="1"/>
  <c r="AN128" i="46" s="1"/>
  <c r="AN129" i="46" s="1"/>
  <c r="AN101" i="46" s="1"/>
  <c r="AN102" i="46" s="1"/>
  <c r="AN30" i="24" s="1"/>
  <c r="AN55" i="37" s="1"/>
  <c r="AN56" i="37" s="1"/>
  <c r="AN65" i="37" s="1"/>
  <c r="AR35" i="44"/>
  <c r="AR70" i="44" s="1"/>
  <c r="AR72" i="44" s="1"/>
  <c r="AR119" i="46"/>
  <c r="AR120" i="46" s="1"/>
  <c r="AR126" i="46" s="1"/>
  <c r="AR128" i="46" s="1"/>
  <c r="AR129" i="46" s="1"/>
  <c r="AR101" i="46" s="1"/>
  <c r="AR102" i="46" s="1"/>
  <c r="AR30" i="24" s="1"/>
  <c r="AR55" i="37" s="1"/>
  <c r="AR56" i="37" s="1"/>
  <c r="AR65" i="37" s="1"/>
  <c r="BM119" i="46"/>
  <c r="BM120" i="46" s="1"/>
  <c r="BM126" i="46" s="1"/>
  <c r="BM128" i="46" s="1"/>
  <c r="BM129" i="46" s="1"/>
  <c r="BM101" i="46" s="1"/>
  <c r="BM102" i="46" s="1"/>
  <c r="BM30" i="24" s="1"/>
  <c r="BM55" i="37" s="1"/>
  <c r="BM56" i="37" s="1"/>
  <c r="BM65" i="37" s="1"/>
  <c r="BM35" i="44"/>
  <c r="BM70" i="44" s="1"/>
  <c r="BM72" i="44" s="1"/>
  <c r="CI35" i="44"/>
  <c r="CI70" i="44" s="1"/>
  <c r="CI72" i="44" s="1"/>
  <c r="CI119" i="46"/>
  <c r="CI120" i="46" s="1"/>
  <c r="CI126" i="46" s="1"/>
  <c r="CI128" i="46" s="1"/>
  <c r="CI129" i="46" s="1"/>
  <c r="CI101" i="46" s="1"/>
  <c r="CI102" i="46" s="1"/>
  <c r="CI30" i="24" s="1"/>
  <c r="CI55" i="37" s="1"/>
  <c r="CI56" i="37" s="1"/>
  <c r="CI65" i="37" s="1"/>
  <c r="AM35" i="44"/>
  <c r="AM70" i="44" s="1"/>
  <c r="AM72" i="44" s="1"/>
  <c r="AM119" i="46"/>
  <c r="AM120" i="46" s="1"/>
  <c r="AM126" i="46" s="1"/>
  <c r="AM128" i="46" s="1"/>
  <c r="AM129" i="46" s="1"/>
  <c r="AM101" i="46" s="1"/>
  <c r="AM102" i="46" s="1"/>
  <c r="AM30" i="24" s="1"/>
  <c r="AM55" i="37" s="1"/>
  <c r="AM56" i="37" s="1"/>
  <c r="AM65" i="37" s="1"/>
  <c r="BZ35" i="44"/>
  <c r="BZ70" i="44" s="1"/>
  <c r="BZ72" i="44" s="1"/>
  <c r="BZ119" i="46"/>
  <c r="BZ120" i="46" s="1"/>
  <c r="BZ126" i="46" s="1"/>
  <c r="BZ128" i="46" s="1"/>
  <c r="BZ129" i="46" s="1"/>
  <c r="BZ101" i="46" s="1"/>
  <c r="BZ102" i="46" s="1"/>
  <c r="BZ30" i="24" s="1"/>
  <c r="BZ55" i="37" s="1"/>
  <c r="BZ56" i="37" s="1"/>
  <c r="BZ65" i="37" s="1"/>
  <c r="AF119" i="46"/>
  <c r="AF120" i="46" s="1"/>
  <c r="AF126" i="46" s="1"/>
  <c r="AF128" i="46" s="1"/>
  <c r="AF129" i="46" s="1"/>
  <c r="AF101" i="46" s="1"/>
  <c r="AF102" i="46" s="1"/>
  <c r="AF30" i="24" s="1"/>
  <c r="AF55" i="37" s="1"/>
  <c r="AF56" i="37" s="1"/>
  <c r="AF65" i="37" s="1"/>
  <c r="AF35" i="44"/>
  <c r="AF70" i="44" s="1"/>
  <c r="AF72" i="44" s="1"/>
  <c r="BK119" i="46"/>
  <c r="BK120" i="46" s="1"/>
  <c r="BK126" i="46" s="1"/>
  <c r="BK128" i="46" s="1"/>
  <c r="BK129" i="46" s="1"/>
  <c r="BK101" i="46" s="1"/>
  <c r="BK102" i="46" s="1"/>
  <c r="BK30" i="24" s="1"/>
  <c r="BK55" i="37" s="1"/>
  <c r="BK56" i="37" s="1"/>
  <c r="BK65" i="37" s="1"/>
  <c r="BK35" i="44"/>
  <c r="BK70" i="44" s="1"/>
  <c r="BK72" i="44" s="1"/>
  <c r="R35" i="44"/>
  <c r="R70" i="44" s="1"/>
  <c r="R72" i="44" s="1"/>
  <c r="R119" i="46"/>
  <c r="R120" i="46" s="1"/>
  <c r="R126" i="46" s="1"/>
  <c r="R128" i="46" s="1"/>
  <c r="R129" i="46" s="1"/>
  <c r="R101" i="46" s="1"/>
  <c r="R102" i="46" s="1"/>
  <c r="R30" i="24" s="1"/>
  <c r="R55" i="37" s="1"/>
  <c r="R56" i="37" s="1"/>
  <c r="X119" i="46"/>
  <c r="X120" i="46" s="1"/>
  <c r="X126" i="46" s="1"/>
  <c r="X128" i="46" s="1"/>
  <c r="X129" i="46" s="1"/>
  <c r="X101" i="46" s="1"/>
  <c r="X102" i="46" s="1"/>
  <c r="X30" i="24" s="1"/>
  <c r="X55" i="37" s="1"/>
  <c r="X56" i="37" s="1"/>
  <c r="X65" i="37" s="1"/>
  <c r="X35" i="44"/>
  <c r="X70" i="44" s="1"/>
  <c r="X72" i="44" s="1"/>
  <c r="CT119" i="46"/>
  <c r="CT120" i="46" s="1"/>
  <c r="CT126" i="46" s="1"/>
  <c r="CT128" i="46" s="1"/>
  <c r="CT129" i="46" s="1"/>
  <c r="CT101" i="46" s="1"/>
  <c r="CT102" i="46" s="1"/>
  <c r="CT30" i="24" s="1"/>
  <c r="CT55" i="37" s="1"/>
  <c r="CT56" i="37" s="1"/>
  <c r="CT65" i="37" s="1"/>
  <c r="CT35" i="44"/>
  <c r="CT70" i="44" s="1"/>
  <c r="CT72" i="44" s="1"/>
  <c r="BO119" i="46"/>
  <c r="BO120" i="46" s="1"/>
  <c r="BO126" i="46" s="1"/>
  <c r="BO128" i="46" s="1"/>
  <c r="BO129" i="46" s="1"/>
  <c r="BO101" i="46" s="1"/>
  <c r="BO102" i="46" s="1"/>
  <c r="BO30" i="24" s="1"/>
  <c r="BO55" i="37" s="1"/>
  <c r="BO56" i="37" s="1"/>
  <c r="BO65" i="37" s="1"/>
  <c r="BO35" i="44"/>
  <c r="BO70" i="44" s="1"/>
  <c r="BO72" i="44" s="1"/>
  <c r="CR35" i="44"/>
  <c r="CR70" i="44" s="1"/>
  <c r="CR72" i="44" s="1"/>
  <c r="CR119" i="46"/>
  <c r="CR120" i="46" s="1"/>
  <c r="CR126" i="46" s="1"/>
  <c r="CR128" i="46" s="1"/>
  <c r="CR129" i="46" s="1"/>
  <c r="CR101" i="46" s="1"/>
  <c r="CR102" i="46" s="1"/>
  <c r="CR30" i="24" s="1"/>
  <c r="CR55" i="37" s="1"/>
  <c r="CR56" i="37" s="1"/>
  <c r="CR65" i="37" s="1"/>
  <c r="BV119" i="46"/>
  <c r="BV120" i="46" s="1"/>
  <c r="BV126" i="46" s="1"/>
  <c r="BV128" i="46" s="1"/>
  <c r="BV129" i="46" s="1"/>
  <c r="BV101" i="46" s="1"/>
  <c r="BV102" i="46" s="1"/>
  <c r="BV30" i="24" s="1"/>
  <c r="BV55" i="37" s="1"/>
  <c r="BV56" i="37" s="1"/>
  <c r="BV65" i="37" s="1"/>
  <c r="BV35" i="44"/>
  <c r="BV70" i="44" s="1"/>
  <c r="BV72" i="44" s="1"/>
  <c r="BP35" i="44"/>
  <c r="BP70" i="44" s="1"/>
  <c r="BP72" i="44" s="1"/>
  <c r="BP119" i="46"/>
  <c r="BP120" i="46" s="1"/>
  <c r="BP126" i="46" s="1"/>
  <c r="BP128" i="46" s="1"/>
  <c r="BP129" i="46" s="1"/>
  <c r="BP101" i="46" s="1"/>
  <c r="BP102" i="46" s="1"/>
  <c r="BP30" i="24" s="1"/>
  <c r="BP55" i="37" s="1"/>
  <c r="BP56" i="37" s="1"/>
  <c r="BP65" i="37" s="1"/>
  <c r="CN35" i="44"/>
  <c r="CN70" i="44" s="1"/>
  <c r="CN72" i="44" s="1"/>
  <c r="CN119" i="46"/>
  <c r="CN120" i="46" s="1"/>
  <c r="CN126" i="46" s="1"/>
  <c r="CN128" i="46" s="1"/>
  <c r="CN129" i="46" s="1"/>
  <c r="CN101" i="46" s="1"/>
  <c r="CN102" i="46" s="1"/>
  <c r="CN30" i="24" s="1"/>
  <c r="CN55" i="37" s="1"/>
  <c r="CN56" i="37" s="1"/>
  <c r="CN65" i="37" s="1"/>
  <c r="CC60" i="46"/>
  <c r="CC71" i="46"/>
  <c r="BQ119" i="46"/>
  <c r="BQ120" i="46" s="1"/>
  <c r="BQ126" i="46" s="1"/>
  <c r="BQ128" i="46" s="1"/>
  <c r="BQ129" i="46" s="1"/>
  <c r="BQ101" i="46" s="1"/>
  <c r="BQ102" i="46" s="1"/>
  <c r="BQ30" i="24" s="1"/>
  <c r="BQ55" i="37" s="1"/>
  <c r="BQ56" i="37" s="1"/>
  <c r="BQ65" i="37" s="1"/>
  <c r="BQ35" i="44"/>
  <c r="BQ70" i="44" s="1"/>
  <c r="BQ72" i="44" s="1"/>
  <c r="O35" i="44"/>
  <c r="O70" i="44" s="1"/>
  <c r="O72" i="44" s="1"/>
  <c r="O119" i="46"/>
  <c r="O120" i="46" s="1"/>
  <c r="O126" i="46" s="1"/>
  <c r="O128" i="46" s="1"/>
  <c r="O129" i="46" s="1"/>
  <c r="O101" i="46" s="1"/>
  <c r="O102" i="46" s="1"/>
  <c r="O30" i="24" s="1"/>
  <c r="O55" i="37" s="1"/>
  <c r="O56" i="37" s="1"/>
  <c r="O65" i="37" s="1"/>
  <c r="CL35" i="44"/>
  <c r="CL70" i="44" s="1"/>
  <c r="CL72" i="44" s="1"/>
  <c r="CL119" i="46"/>
  <c r="CL120" i="46" s="1"/>
  <c r="CL126" i="46" s="1"/>
  <c r="CL128" i="46" s="1"/>
  <c r="CL129" i="46" s="1"/>
  <c r="CL101" i="46" s="1"/>
  <c r="CL102" i="46" s="1"/>
  <c r="CL30" i="24" s="1"/>
  <c r="CL55" i="37" s="1"/>
  <c r="CL56" i="37" s="1"/>
  <c r="CL65" i="37" s="1"/>
  <c r="AJ119" i="46"/>
  <c r="AJ120" i="46" s="1"/>
  <c r="AJ126" i="46" s="1"/>
  <c r="AJ128" i="46" s="1"/>
  <c r="AJ129" i="46" s="1"/>
  <c r="AJ101" i="46" s="1"/>
  <c r="AJ102" i="46" s="1"/>
  <c r="AJ30" i="24" s="1"/>
  <c r="AJ55" i="37" s="1"/>
  <c r="AJ56" i="37" s="1"/>
  <c r="AJ65" i="37" s="1"/>
  <c r="AJ35" i="44"/>
  <c r="AJ70" i="44" s="1"/>
  <c r="AJ72" i="44" s="1"/>
  <c r="BC35" i="44"/>
  <c r="BC70" i="44" s="1"/>
  <c r="BC72" i="44" s="1"/>
  <c r="BC119" i="46"/>
  <c r="BC120" i="46" s="1"/>
  <c r="BC126" i="46" s="1"/>
  <c r="BC128" i="46" s="1"/>
  <c r="BC129" i="46" s="1"/>
  <c r="BC101" i="46" s="1"/>
  <c r="BC102" i="46" s="1"/>
  <c r="BC30" i="24" s="1"/>
  <c r="BC55" i="37" s="1"/>
  <c r="BC56" i="37" s="1"/>
  <c r="BC65" i="37" s="1"/>
  <c r="AK119" i="46"/>
  <c r="AK120" i="46" s="1"/>
  <c r="AK126" i="46" s="1"/>
  <c r="AK128" i="46" s="1"/>
  <c r="AK129" i="46" s="1"/>
  <c r="AK101" i="46" s="1"/>
  <c r="AK102" i="46" s="1"/>
  <c r="AK30" i="24" s="1"/>
  <c r="AK55" i="37" s="1"/>
  <c r="AK56" i="37" s="1"/>
  <c r="AK65" i="37" s="1"/>
  <c r="AK35" i="44"/>
  <c r="AK70" i="44" s="1"/>
  <c r="AK72" i="44" s="1"/>
  <c r="AV119" i="46"/>
  <c r="AV120" i="46" s="1"/>
  <c r="AV126" i="46" s="1"/>
  <c r="AV128" i="46" s="1"/>
  <c r="AV129" i="46" s="1"/>
  <c r="AV101" i="46" s="1"/>
  <c r="AV102" i="46" s="1"/>
  <c r="AV30" i="24" s="1"/>
  <c r="AV55" i="37" s="1"/>
  <c r="AV56" i="37" s="1"/>
  <c r="AV65" i="37" s="1"/>
  <c r="AV35" i="44"/>
  <c r="AV70" i="44" s="1"/>
  <c r="AV72" i="44" s="1"/>
  <c r="CG35" i="44"/>
  <c r="CG70" i="44" s="1"/>
  <c r="CG72" i="44" s="1"/>
  <c r="CG119" i="46"/>
  <c r="CG120" i="46" s="1"/>
  <c r="CG126" i="46" s="1"/>
  <c r="CG128" i="46" s="1"/>
  <c r="CG129" i="46" s="1"/>
  <c r="CG101" i="46" s="1"/>
  <c r="CG102" i="46" s="1"/>
  <c r="CG30" i="24" s="1"/>
  <c r="CG55" i="37" s="1"/>
  <c r="CG56" i="37" s="1"/>
  <c r="CG65" i="37" s="1"/>
  <c r="CM119" i="46"/>
  <c r="CM120" i="46" s="1"/>
  <c r="CM126" i="46" s="1"/>
  <c r="CM128" i="46" s="1"/>
  <c r="CM129" i="46" s="1"/>
  <c r="CM101" i="46" s="1"/>
  <c r="CM102" i="46" s="1"/>
  <c r="CM30" i="24" s="1"/>
  <c r="CM55" i="37" s="1"/>
  <c r="CM56" i="37" s="1"/>
  <c r="CM65" i="37" s="1"/>
  <c r="CM35" i="44"/>
  <c r="CM70" i="44" s="1"/>
  <c r="CM72" i="44" s="1"/>
  <c r="P35" i="44"/>
  <c r="P70" i="44" s="1"/>
  <c r="P72" i="44" s="1"/>
  <c r="P119" i="46"/>
  <c r="P120" i="46" s="1"/>
  <c r="P126" i="46" s="1"/>
  <c r="P128" i="46" s="1"/>
  <c r="P129" i="46" s="1"/>
  <c r="P101" i="46" s="1"/>
  <c r="P102" i="46" s="1"/>
  <c r="P30" i="24" s="1"/>
  <c r="P55" i="37" s="1"/>
  <c r="P56" i="37" s="1"/>
  <c r="P65" i="37" s="1"/>
  <c r="BX35" i="44"/>
  <c r="BX70" i="44" s="1"/>
  <c r="BX72" i="44" s="1"/>
  <c r="BX119" i="46"/>
  <c r="BX120" i="46" s="1"/>
  <c r="BX126" i="46" s="1"/>
  <c r="BX128" i="46" s="1"/>
  <c r="BX129" i="46" s="1"/>
  <c r="BX101" i="46" s="1"/>
  <c r="BX102" i="46" s="1"/>
  <c r="BX30" i="24" s="1"/>
  <c r="BX55" i="37" s="1"/>
  <c r="BX56" i="37" s="1"/>
  <c r="BX65" i="37" s="1"/>
  <c r="S119" i="46"/>
  <c r="S120" i="46" s="1"/>
  <c r="S126" i="46" s="1"/>
  <c r="S128" i="46" s="1"/>
  <c r="S129" i="46" s="1"/>
  <c r="S101" i="46" s="1"/>
  <c r="S102" i="46" s="1"/>
  <c r="S30" i="24" s="1"/>
  <c r="S55" i="37" s="1"/>
  <c r="S56" i="37" s="1"/>
  <c r="S65" i="37" s="1"/>
  <c r="S35" i="44"/>
  <c r="S70" i="44" s="1"/>
  <c r="S72" i="44" s="1"/>
  <c r="BW119" i="46"/>
  <c r="BW120" i="46" s="1"/>
  <c r="BW126" i="46" s="1"/>
  <c r="BW128" i="46" s="1"/>
  <c r="BW129" i="46" s="1"/>
  <c r="BW101" i="46" s="1"/>
  <c r="BW102" i="46" s="1"/>
  <c r="BW30" i="24" s="1"/>
  <c r="BW55" i="37" s="1"/>
  <c r="BW56" i="37" s="1"/>
  <c r="BW65" i="37" s="1"/>
  <c r="BW35" i="44"/>
  <c r="BW70" i="44" s="1"/>
  <c r="BW72" i="44" s="1"/>
  <c r="W119" i="46"/>
  <c r="W120" i="46" s="1"/>
  <c r="W126" i="46" s="1"/>
  <c r="W128" i="46" s="1"/>
  <c r="W129" i="46" s="1"/>
  <c r="W101" i="46" s="1"/>
  <c r="W102" i="46" s="1"/>
  <c r="W30" i="24" s="1"/>
  <c r="W55" i="37" s="1"/>
  <c r="W56" i="37" s="1"/>
  <c r="W65" i="37" s="1"/>
  <c r="W35" i="44"/>
  <c r="W70" i="44" s="1"/>
  <c r="W72" i="44" s="1"/>
  <c r="CE119" i="46"/>
  <c r="CE120" i="46" s="1"/>
  <c r="CE126" i="46" s="1"/>
  <c r="CE128" i="46" s="1"/>
  <c r="CE129" i="46" s="1"/>
  <c r="CE101" i="46" s="1"/>
  <c r="CE102" i="46" s="1"/>
  <c r="CE30" i="24" s="1"/>
  <c r="CE55" i="37" s="1"/>
  <c r="CE56" i="37" s="1"/>
  <c r="CE65" i="37" s="1"/>
  <c r="CE35" i="44"/>
  <c r="CE70" i="44" s="1"/>
  <c r="CE72" i="44" s="1"/>
  <c r="N289" i="13"/>
  <c r="N294" i="13" s="1"/>
  <c r="N296" i="13" s="1"/>
  <c r="N300" i="13" s="1"/>
  <c r="V35" i="44"/>
  <c r="V70" i="44" s="1"/>
  <c r="V72" i="44" s="1"/>
  <c r="V119" i="46"/>
  <c r="V120" i="46" s="1"/>
  <c r="V126" i="46" s="1"/>
  <c r="V128" i="46" s="1"/>
  <c r="V129" i="46" s="1"/>
  <c r="V101" i="46" s="1"/>
  <c r="V102" i="46" s="1"/>
  <c r="V30" i="24" s="1"/>
  <c r="V55" i="37" s="1"/>
  <c r="V56" i="37" s="1"/>
  <c r="V65" i="37" s="1"/>
  <c r="Y35" i="44"/>
  <c r="Y70" i="44" s="1"/>
  <c r="Y72" i="44" s="1"/>
  <c r="Y119" i="46"/>
  <c r="Y120" i="46" s="1"/>
  <c r="Y126" i="46" s="1"/>
  <c r="Y128" i="46" s="1"/>
  <c r="Y129" i="46" s="1"/>
  <c r="Y101" i="46" s="1"/>
  <c r="Y102" i="46" s="1"/>
  <c r="Y30" i="24" s="1"/>
  <c r="Y55" i="37" s="1"/>
  <c r="Y56" i="37" s="1"/>
  <c r="Y65" i="37" s="1"/>
  <c r="AX35" i="44"/>
  <c r="AX70" i="44" s="1"/>
  <c r="AX72" i="44" s="1"/>
  <c r="AX119" i="46"/>
  <c r="AX120" i="46" s="1"/>
  <c r="AX126" i="46" s="1"/>
  <c r="AX128" i="46" s="1"/>
  <c r="AX129" i="46" s="1"/>
  <c r="AX101" i="46" s="1"/>
  <c r="AX102" i="46" s="1"/>
  <c r="AX30" i="24" s="1"/>
  <c r="CS35" i="44"/>
  <c r="CS70" i="44" s="1"/>
  <c r="CS72" i="44" s="1"/>
  <c r="CS119" i="46"/>
  <c r="CS120" i="46" s="1"/>
  <c r="CS126" i="46" s="1"/>
  <c r="CS128" i="46" s="1"/>
  <c r="CS129" i="46" s="1"/>
  <c r="CS101" i="46" s="1"/>
  <c r="CS102" i="46" s="1"/>
  <c r="CS30" i="24" s="1"/>
  <c r="CS55" i="37" s="1"/>
  <c r="CS56" i="37" s="1"/>
  <c r="CS65" i="37" s="1"/>
  <c r="BA35" i="44"/>
  <c r="BA70" i="44" s="1"/>
  <c r="BA72" i="44" s="1"/>
  <c r="BA119" i="46"/>
  <c r="BA120" i="46" s="1"/>
  <c r="BA126" i="46" s="1"/>
  <c r="BA128" i="46" s="1"/>
  <c r="BA129" i="46" s="1"/>
  <c r="BA101" i="46" s="1"/>
  <c r="BA102" i="46" s="1"/>
  <c r="BA30" i="24" s="1"/>
  <c r="BA55" i="37" s="1"/>
  <c r="BA56" i="37" s="1"/>
  <c r="BA65" i="37" s="1"/>
  <c r="AE35" i="44"/>
  <c r="AE70" i="44" s="1"/>
  <c r="AE72" i="44" s="1"/>
  <c r="AE119" i="46"/>
  <c r="AE120" i="46" s="1"/>
  <c r="AE126" i="46" s="1"/>
  <c r="AE128" i="46" s="1"/>
  <c r="AE129" i="46" s="1"/>
  <c r="AE101" i="46" s="1"/>
  <c r="AE102" i="46" s="1"/>
  <c r="AE30" i="24" s="1"/>
  <c r="AE55" i="37" s="1"/>
  <c r="AE56" i="37" s="1"/>
  <c r="AE65" i="37" s="1"/>
  <c r="AQ35" i="44"/>
  <c r="AQ70" i="44" s="1"/>
  <c r="AQ72" i="44" s="1"/>
  <c r="AQ119" i="46"/>
  <c r="AQ120" i="46" s="1"/>
  <c r="AQ126" i="46" s="1"/>
  <c r="AQ128" i="46" s="1"/>
  <c r="AQ129" i="46" s="1"/>
  <c r="AQ101" i="46" s="1"/>
  <c r="AQ102" i="46" s="1"/>
  <c r="AQ30" i="24" s="1"/>
  <c r="AQ55" i="37" s="1"/>
  <c r="AQ56" i="37" s="1"/>
  <c r="AQ65" i="37" s="1"/>
  <c r="AB35" i="44"/>
  <c r="AB70" i="44" s="1"/>
  <c r="AB72" i="44" s="1"/>
  <c r="AB119" i="46"/>
  <c r="AB120" i="46" s="1"/>
  <c r="AB126" i="46" s="1"/>
  <c r="AB128" i="46" s="1"/>
  <c r="AB129" i="46" s="1"/>
  <c r="AB101" i="46" s="1"/>
  <c r="AB102" i="46" s="1"/>
  <c r="AB30" i="24" s="1"/>
  <c r="AB55" i="37" s="1"/>
  <c r="AB56" i="37" s="1"/>
  <c r="AB65" i="37" s="1"/>
  <c r="R60" i="46"/>
  <c r="R71" i="46"/>
  <c r="CK35" i="44"/>
  <c r="CK70" i="44" s="1"/>
  <c r="CK72" i="44" s="1"/>
  <c r="CK119" i="46"/>
  <c r="CK120" i="46" s="1"/>
  <c r="CK126" i="46" s="1"/>
  <c r="CK128" i="46" s="1"/>
  <c r="CK129" i="46" s="1"/>
  <c r="CK101" i="46" s="1"/>
  <c r="CK102" i="46" s="1"/>
  <c r="CK30" i="24" s="1"/>
  <c r="CK55" i="37" s="1"/>
  <c r="CK56" i="37" s="1"/>
  <c r="CK65" i="37" s="1"/>
  <c r="CC35" i="44"/>
  <c r="CC70" i="44" s="1"/>
  <c r="CC72" i="44" s="1"/>
  <c r="CC119" i="46"/>
  <c r="CC120" i="46" s="1"/>
  <c r="CC126" i="46" s="1"/>
  <c r="CC128" i="46" s="1"/>
  <c r="CC129" i="46" s="1"/>
  <c r="CC101" i="46" s="1"/>
  <c r="CC102" i="46" s="1"/>
  <c r="CC30" i="24" s="1"/>
  <c r="CC55" i="37" s="1"/>
  <c r="CC56" i="37" s="1"/>
  <c r="CU119" i="46"/>
  <c r="CU120" i="46" s="1"/>
  <c r="CU126" i="46" s="1"/>
  <c r="CU128" i="46" s="1"/>
  <c r="CU129" i="46" s="1"/>
  <c r="CU101" i="46" s="1"/>
  <c r="CU102" i="46" s="1"/>
  <c r="CU30" i="24" s="1"/>
  <c r="CU55" i="37" s="1"/>
  <c r="CU56" i="37" s="1"/>
  <c r="CU65" i="37" s="1"/>
  <c r="CU35" i="44"/>
  <c r="CU70" i="44" s="1"/>
  <c r="CU72" i="44" s="1"/>
  <c r="AY119" i="46"/>
  <c r="AY120" i="46" s="1"/>
  <c r="AY126" i="46" s="1"/>
  <c r="AY128" i="46" s="1"/>
  <c r="AY129" i="46" s="1"/>
  <c r="AY101" i="46" s="1"/>
  <c r="AY102" i="46" s="1"/>
  <c r="AY30" i="24" s="1"/>
  <c r="AY55" i="37" s="1"/>
  <c r="AY56" i="37" s="1"/>
  <c r="AY65" i="37" s="1"/>
  <c r="AY35" i="44"/>
  <c r="AY70" i="44" s="1"/>
  <c r="AY72" i="44" s="1"/>
  <c r="CG145" i="40"/>
  <c r="CC93" i="44" l="1"/>
  <c r="CC94" i="44" s="1"/>
  <c r="CC96" i="44" s="1"/>
  <c r="CC98" i="44" s="1"/>
  <c r="CC74" i="44"/>
  <c r="CC82" i="44" s="1"/>
  <c r="CC83" i="44" s="1"/>
  <c r="CC85" i="44" s="1"/>
  <c r="AK93" i="44"/>
  <c r="AK94" i="44" s="1"/>
  <c r="AK96" i="44" s="1"/>
  <c r="AK98" i="44" s="1"/>
  <c r="AK74" i="44"/>
  <c r="AK82" i="44" s="1"/>
  <c r="AK83" i="44" s="1"/>
  <c r="AK85" i="44" s="1"/>
  <c r="BO93" i="44"/>
  <c r="BO94" i="44" s="1"/>
  <c r="BO96" i="44" s="1"/>
  <c r="BO98" i="44" s="1"/>
  <c r="BO74" i="44"/>
  <c r="BO82" i="44" s="1"/>
  <c r="BO83" i="44" s="1"/>
  <c r="BO85" i="44" s="1"/>
  <c r="CC73" i="24"/>
  <c r="CC71" i="37"/>
  <c r="CU93" i="44"/>
  <c r="CU94" i="44" s="1"/>
  <c r="CU96" i="44" s="1"/>
  <c r="CU98" i="44" s="1"/>
  <c r="CU74" i="44"/>
  <c r="CU82" i="44" s="1"/>
  <c r="CU83" i="44" s="1"/>
  <c r="CU85" i="44" s="1"/>
  <c r="V74" i="44"/>
  <c r="V82" i="44" s="1"/>
  <c r="V83" i="44" s="1"/>
  <c r="V85" i="44" s="1"/>
  <c r="V93" i="44"/>
  <c r="V94" i="44" s="1"/>
  <c r="V96" i="44" s="1"/>
  <c r="V98" i="44" s="1"/>
  <c r="AN93" i="44"/>
  <c r="AN94" i="44" s="1"/>
  <c r="AN96" i="44" s="1"/>
  <c r="AN98" i="44" s="1"/>
  <c r="AN74" i="44"/>
  <c r="AN82" i="44" s="1"/>
  <c r="AN83" i="44" s="1"/>
  <c r="AN85" i="44" s="1"/>
  <c r="CQ93" i="44"/>
  <c r="CQ94" i="44" s="1"/>
  <c r="CQ96" i="44" s="1"/>
  <c r="CQ98" i="44" s="1"/>
  <c r="CQ74" i="44"/>
  <c r="CQ82" i="44" s="1"/>
  <c r="CQ83" i="44" s="1"/>
  <c r="CQ85" i="44" s="1"/>
  <c r="N74" i="44"/>
  <c r="N82" i="44" s="1"/>
  <c r="N83" i="44" s="1"/>
  <c r="N85" i="44" s="1"/>
  <c r="N93" i="44"/>
  <c r="N94" i="44" s="1"/>
  <c r="N96" i="44" s="1"/>
  <c r="N98" i="44" s="1"/>
  <c r="CT74" i="44"/>
  <c r="CT82" i="44" s="1"/>
  <c r="CT83" i="44" s="1"/>
  <c r="CT85" i="44" s="1"/>
  <c r="CT93" i="44"/>
  <c r="CT94" i="44" s="1"/>
  <c r="CT96" i="44" s="1"/>
  <c r="CT98" i="44" s="1"/>
  <c r="AP74" i="44"/>
  <c r="AP82" i="44" s="1"/>
  <c r="AP83" i="44" s="1"/>
  <c r="AP85" i="44" s="1"/>
  <c r="AP93" i="44"/>
  <c r="AP94" i="44" s="1"/>
  <c r="AP96" i="44" s="1"/>
  <c r="AP98" i="44" s="1"/>
  <c r="CJ74" i="44"/>
  <c r="CJ82" i="44" s="1"/>
  <c r="CJ83" i="44" s="1"/>
  <c r="CJ85" i="44" s="1"/>
  <c r="CJ93" i="44"/>
  <c r="CJ94" i="44" s="1"/>
  <c r="CJ96" i="44" s="1"/>
  <c r="CJ98" i="44" s="1"/>
  <c r="M59" i="13"/>
  <c r="M24" i="37"/>
  <c r="N26" i="13"/>
  <c r="M23" i="16"/>
  <c r="M24" i="16" s="1"/>
  <c r="BL74" i="44"/>
  <c r="BL82" i="44" s="1"/>
  <c r="BL83" i="44" s="1"/>
  <c r="BL85" i="44" s="1"/>
  <c r="BL93" i="44"/>
  <c r="BL94" i="44" s="1"/>
  <c r="BL96" i="44" s="1"/>
  <c r="BL98" i="44" s="1"/>
  <c r="CD93" i="44"/>
  <c r="CD94" i="44" s="1"/>
  <c r="CD96" i="44" s="1"/>
  <c r="CD98" i="44" s="1"/>
  <c r="CD74" i="44"/>
  <c r="CD82" i="44" s="1"/>
  <c r="CD83" i="44" s="1"/>
  <c r="CD85" i="44" s="1"/>
  <c r="X93" i="44"/>
  <c r="X94" i="44" s="1"/>
  <c r="X96" i="44" s="1"/>
  <c r="X98" i="44" s="1"/>
  <c r="X74" i="44"/>
  <c r="X82" i="44" s="1"/>
  <c r="X83" i="44" s="1"/>
  <c r="X85" i="44" s="1"/>
  <c r="AU74" i="44"/>
  <c r="AU82" i="44" s="1"/>
  <c r="AU83" i="44" s="1"/>
  <c r="AU85" i="44" s="1"/>
  <c r="AU93" i="44"/>
  <c r="AU94" i="44" s="1"/>
  <c r="AU96" i="44" s="1"/>
  <c r="AU98" i="44" s="1"/>
  <c r="T93" i="44"/>
  <c r="T94" i="44" s="1"/>
  <c r="T96" i="44" s="1"/>
  <c r="T98" i="44" s="1"/>
  <c r="T74" i="44"/>
  <c r="T82" i="44" s="1"/>
  <c r="T83" i="44" s="1"/>
  <c r="T85" i="44" s="1"/>
  <c r="AG74" i="44"/>
  <c r="AG82" i="44" s="1"/>
  <c r="AG83" i="44" s="1"/>
  <c r="AG85" i="44" s="1"/>
  <c r="AG93" i="44"/>
  <c r="AG94" i="44" s="1"/>
  <c r="AG96" i="44" s="1"/>
  <c r="AG98" i="44" s="1"/>
  <c r="CV93" i="44"/>
  <c r="CV94" i="44" s="1"/>
  <c r="CV96" i="44" s="1"/>
  <c r="CV98" i="44" s="1"/>
  <c r="CV74" i="44"/>
  <c r="CV82" i="44" s="1"/>
  <c r="CV83" i="44" s="1"/>
  <c r="CV85" i="44" s="1"/>
  <c r="W74" i="44"/>
  <c r="W82" i="44" s="1"/>
  <c r="W83" i="44" s="1"/>
  <c r="W85" i="44" s="1"/>
  <c r="W93" i="44"/>
  <c r="W94" i="44" s="1"/>
  <c r="W96" i="44" s="1"/>
  <c r="W98" i="44" s="1"/>
  <c r="R70" i="37"/>
  <c r="R76" i="37" s="1"/>
  <c r="R61" i="46"/>
  <c r="R65" i="46" s="1"/>
  <c r="R68" i="46" s="1"/>
  <c r="R70" i="46" s="1"/>
  <c r="R73" i="46" s="1"/>
  <c r="CL93" i="44"/>
  <c r="CL94" i="44" s="1"/>
  <c r="CL96" i="44" s="1"/>
  <c r="CL98" i="44" s="1"/>
  <c r="CL74" i="44"/>
  <c r="CL82" i="44" s="1"/>
  <c r="CL83" i="44" s="1"/>
  <c r="CL85" i="44" s="1"/>
  <c r="R74" i="44"/>
  <c r="R82" i="44" s="1"/>
  <c r="R83" i="44" s="1"/>
  <c r="R85" i="44" s="1"/>
  <c r="R93" i="44"/>
  <c r="R94" i="44" s="1"/>
  <c r="R96" i="44" s="1"/>
  <c r="R98" i="44" s="1"/>
  <c r="AO93" i="44"/>
  <c r="AO94" i="44" s="1"/>
  <c r="AO96" i="44" s="1"/>
  <c r="AO98" i="44" s="1"/>
  <c r="AO74" i="44"/>
  <c r="AO82" i="44" s="1"/>
  <c r="AO83" i="44" s="1"/>
  <c r="AO85" i="44" s="1"/>
  <c r="AS93" i="44"/>
  <c r="AS94" i="44" s="1"/>
  <c r="AS96" i="44" s="1"/>
  <c r="AS98" i="44" s="1"/>
  <c r="AS74" i="44"/>
  <c r="AS82" i="44" s="1"/>
  <c r="AS83" i="44" s="1"/>
  <c r="AS85" i="44" s="1"/>
  <c r="Q74" i="44"/>
  <c r="Q82" i="44" s="1"/>
  <c r="Q83" i="44" s="1"/>
  <c r="Q85" i="44" s="1"/>
  <c r="Q93" i="44"/>
  <c r="Q94" i="44" s="1"/>
  <c r="Q96" i="44" s="1"/>
  <c r="Q98" i="44" s="1"/>
  <c r="BK74" i="44"/>
  <c r="BK82" i="44" s="1"/>
  <c r="BK83" i="44" s="1"/>
  <c r="BK85" i="44" s="1"/>
  <c r="BK93" i="44"/>
  <c r="BK94" i="44" s="1"/>
  <c r="BK96" i="44" s="1"/>
  <c r="BK98" i="44" s="1"/>
  <c r="AD93" i="44"/>
  <c r="AD94" i="44" s="1"/>
  <c r="AD96" i="44" s="1"/>
  <c r="AD98" i="44" s="1"/>
  <c r="AD74" i="44"/>
  <c r="AD82" i="44" s="1"/>
  <c r="AD83" i="44" s="1"/>
  <c r="AD85" i="44" s="1"/>
  <c r="O93" i="44"/>
  <c r="O94" i="44" s="1"/>
  <c r="O96" i="44" s="1"/>
  <c r="O98" i="44" s="1"/>
  <c r="O74" i="44"/>
  <c r="O82" i="44" s="1"/>
  <c r="O83" i="44" s="1"/>
  <c r="O85" i="44" s="1"/>
  <c r="BU93" i="44"/>
  <c r="BU94" i="44" s="1"/>
  <c r="BU96" i="44" s="1"/>
  <c r="BU98" i="44" s="1"/>
  <c r="BU74" i="44"/>
  <c r="BU82" i="44" s="1"/>
  <c r="BU83" i="44" s="1"/>
  <c r="BU85" i="44" s="1"/>
  <c r="AA74" i="44"/>
  <c r="AA82" i="44" s="1"/>
  <c r="AA83" i="44" s="1"/>
  <c r="AA85" i="44" s="1"/>
  <c r="AA93" i="44"/>
  <c r="AA94" i="44" s="1"/>
  <c r="AA96" i="44" s="1"/>
  <c r="AA98" i="44" s="1"/>
  <c r="CA93" i="44"/>
  <c r="CA94" i="44" s="1"/>
  <c r="CA96" i="44" s="1"/>
  <c r="CA98" i="44" s="1"/>
  <c r="CA74" i="44"/>
  <c r="CA82" i="44" s="1"/>
  <c r="CA83" i="44" s="1"/>
  <c r="CA85" i="44" s="1"/>
  <c r="R73" i="24"/>
  <c r="R71" i="37"/>
  <c r="BW74" i="44"/>
  <c r="BW82" i="44" s="1"/>
  <c r="BW83" i="44" s="1"/>
  <c r="BW85" i="44" s="1"/>
  <c r="BW93" i="44"/>
  <c r="BW94" i="44" s="1"/>
  <c r="BW96" i="44" s="1"/>
  <c r="BW98" i="44" s="1"/>
  <c r="AB74" i="44"/>
  <c r="AB82" i="44" s="1"/>
  <c r="AB83" i="44" s="1"/>
  <c r="AB85" i="44" s="1"/>
  <c r="AB93" i="44"/>
  <c r="AB94" i="44" s="1"/>
  <c r="AB96" i="44" s="1"/>
  <c r="AB98" i="44" s="1"/>
  <c r="S74" i="44"/>
  <c r="S82" i="44" s="1"/>
  <c r="S83" i="44" s="1"/>
  <c r="S85" i="44" s="1"/>
  <c r="S93" i="44"/>
  <c r="S94" i="44" s="1"/>
  <c r="S96" i="44" s="1"/>
  <c r="S98" i="44" s="1"/>
  <c r="BQ93" i="44"/>
  <c r="BQ94" i="44" s="1"/>
  <c r="BQ96" i="44" s="1"/>
  <c r="BQ98" i="44" s="1"/>
  <c r="BQ74" i="44"/>
  <c r="BQ82" i="44" s="1"/>
  <c r="BQ83" i="44" s="1"/>
  <c r="BQ85" i="44" s="1"/>
  <c r="AF74" i="44"/>
  <c r="AF82" i="44" s="1"/>
  <c r="AF83" i="44" s="1"/>
  <c r="AF85" i="44" s="1"/>
  <c r="AF93" i="44"/>
  <c r="AF94" i="44" s="1"/>
  <c r="AF96" i="44" s="1"/>
  <c r="AF98" i="44" s="1"/>
  <c r="AW93" i="44"/>
  <c r="AW94" i="44" s="1"/>
  <c r="AW96" i="44" s="1"/>
  <c r="AW98" i="44" s="1"/>
  <c r="AW74" i="44"/>
  <c r="AW82" i="44" s="1"/>
  <c r="AW83" i="44" s="1"/>
  <c r="AW85" i="44" s="1"/>
  <c r="M81" i="24"/>
  <c r="M79" i="24"/>
  <c r="CE74" i="44"/>
  <c r="CE82" i="44" s="1"/>
  <c r="CE83" i="44" s="1"/>
  <c r="CE85" i="44" s="1"/>
  <c r="CE93" i="44"/>
  <c r="CE94" i="44" s="1"/>
  <c r="CE96" i="44" s="1"/>
  <c r="CE98" i="44" s="1"/>
  <c r="CK74" i="44"/>
  <c r="CK82" i="44" s="1"/>
  <c r="CK83" i="44" s="1"/>
  <c r="CK85" i="44" s="1"/>
  <c r="CK93" i="44"/>
  <c r="CK94" i="44" s="1"/>
  <c r="CK96" i="44" s="1"/>
  <c r="CK98" i="44" s="1"/>
  <c r="AI74" i="44"/>
  <c r="AI82" i="44" s="1"/>
  <c r="AI83" i="44" s="1"/>
  <c r="AI85" i="44" s="1"/>
  <c r="AI93" i="44"/>
  <c r="AI94" i="44" s="1"/>
  <c r="AI96" i="44" s="1"/>
  <c r="AI98" i="44" s="1"/>
  <c r="BB93" i="44"/>
  <c r="BB94" i="44" s="1"/>
  <c r="BB96" i="44" s="1"/>
  <c r="BB98" i="44" s="1"/>
  <c r="BB74" i="44"/>
  <c r="BB82" i="44" s="1"/>
  <c r="BB83" i="44" s="1"/>
  <c r="BB85" i="44" s="1"/>
  <c r="AE74" i="44"/>
  <c r="AE82" i="44" s="1"/>
  <c r="AE83" i="44" s="1"/>
  <c r="AE85" i="44" s="1"/>
  <c r="AE93" i="44"/>
  <c r="AE94" i="44" s="1"/>
  <c r="AE96" i="44" s="1"/>
  <c r="AE98" i="44" s="1"/>
  <c r="BX74" i="44"/>
  <c r="BX82" i="44" s="1"/>
  <c r="BX83" i="44" s="1"/>
  <c r="BX85" i="44" s="1"/>
  <c r="BX93" i="44"/>
  <c r="BX94" i="44" s="1"/>
  <c r="BX96" i="44" s="1"/>
  <c r="BX98" i="44" s="1"/>
  <c r="CC70" i="37"/>
  <c r="CC76" i="37" s="1"/>
  <c r="CC61" i="46"/>
  <c r="CC65" i="46" s="1"/>
  <c r="CC68" i="46" s="1"/>
  <c r="CC70" i="46" s="1"/>
  <c r="CC73" i="46" s="1"/>
  <c r="BZ74" i="44"/>
  <c r="BZ82" i="44" s="1"/>
  <c r="BZ83" i="44" s="1"/>
  <c r="BZ85" i="44" s="1"/>
  <c r="BZ93" i="44"/>
  <c r="BZ94" i="44" s="1"/>
  <c r="BZ96" i="44" s="1"/>
  <c r="BZ98" i="44" s="1"/>
  <c r="BR93" i="44"/>
  <c r="BR94" i="44" s="1"/>
  <c r="BR96" i="44" s="1"/>
  <c r="BR98" i="44" s="1"/>
  <c r="BR74" i="44"/>
  <c r="BR82" i="44" s="1"/>
  <c r="BR83" i="44" s="1"/>
  <c r="BR85" i="44" s="1"/>
  <c r="BI93" i="44"/>
  <c r="BI94" i="44" s="1"/>
  <c r="BI96" i="44" s="1"/>
  <c r="BI98" i="44" s="1"/>
  <c r="BI74" i="44"/>
  <c r="BI82" i="44" s="1"/>
  <c r="BI83" i="44" s="1"/>
  <c r="BI85" i="44" s="1"/>
  <c r="AZ93" i="44"/>
  <c r="AZ94" i="44" s="1"/>
  <c r="AZ96" i="44" s="1"/>
  <c r="AZ98" i="44" s="1"/>
  <c r="AZ74" i="44"/>
  <c r="AZ82" i="44" s="1"/>
  <c r="AZ83" i="44" s="1"/>
  <c r="AZ85" i="44" s="1"/>
  <c r="CP74" i="44"/>
  <c r="CP82" i="44" s="1"/>
  <c r="CP83" i="44" s="1"/>
  <c r="CP85" i="44" s="1"/>
  <c r="CP93" i="44"/>
  <c r="CP94" i="44" s="1"/>
  <c r="CP96" i="44" s="1"/>
  <c r="CP98" i="44" s="1"/>
  <c r="BC74" i="44"/>
  <c r="BC82" i="44" s="1"/>
  <c r="BC83" i="44" s="1"/>
  <c r="BC85" i="44" s="1"/>
  <c r="BC93" i="44"/>
  <c r="BC94" i="44" s="1"/>
  <c r="BC96" i="44" s="1"/>
  <c r="BC98" i="44" s="1"/>
  <c r="Z74" i="44"/>
  <c r="Z82" i="44" s="1"/>
  <c r="Z83" i="44" s="1"/>
  <c r="Z85" i="44" s="1"/>
  <c r="Z93" i="44"/>
  <c r="Z94" i="44" s="1"/>
  <c r="Z96" i="44" s="1"/>
  <c r="Z98" i="44" s="1"/>
  <c r="U93" i="44"/>
  <c r="U94" i="44" s="1"/>
  <c r="U96" i="44" s="1"/>
  <c r="U98" i="44" s="1"/>
  <c r="U74" i="44"/>
  <c r="U82" i="44" s="1"/>
  <c r="BN93" i="44"/>
  <c r="BN94" i="44" s="1"/>
  <c r="BN96" i="44" s="1"/>
  <c r="BN98" i="44" s="1"/>
  <c r="BN74" i="44"/>
  <c r="BN82" i="44" s="1"/>
  <c r="BN83" i="44" s="1"/>
  <c r="BN85" i="44" s="1"/>
  <c r="BA93" i="44"/>
  <c r="BA94" i="44" s="1"/>
  <c r="BA96" i="44" s="1"/>
  <c r="BA98" i="44" s="1"/>
  <c r="BA74" i="44"/>
  <c r="BA82" i="44" s="1"/>
  <c r="BA83" i="44" s="1"/>
  <c r="BA85" i="44" s="1"/>
  <c r="P74" i="44"/>
  <c r="P82" i="44" s="1"/>
  <c r="P83" i="44" s="1"/>
  <c r="P85" i="44" s="1"/>
  <c r="P93" i="44"/>
  <c r="P94" i="44" s="1"/>
  <c r="P96" i="44" s="1"/>
  <c r="P98" i="44" s="1"/>
  <c r="CN93" i="44"/>
  <c r="CN94" i="44" s="1"/>
  <c r="CN96" i="44" s="1"/>
  <c r="CN98" i="44" s="1"/>
  <c r="CN74" i="44"/>
  <c r="CN82" i="44" s="1"/>
  <c r="CN83" i="44" s="1"/>
  <c r="CN85" i="44" s="1"/>
  <c r="AM74" i="44"/>
  <c r="AM82" i="44" s="1"/>
  <c r="AM83" i="44" s="1"/>
  <c r="AM85" i="44" s="1"/>
  <c r="AM93" i="44"/>
  <c r="AM94" i="44" s="1"/>
  <c r="AM96" i="44" s="1"/>
  <c r="AM98" i="44" s="1"/>
  <c r="CM93" i="44"/>
  <c r="CM94" i="44" s="1"/>
  <c r="CM96" i="44" s="1"/>
  <c r="CM98" i="44" s="1"/>
  <c r="CM74" i="44"/>
  <c r="CM82" i="44" s="1"/>
  <c r="CM83" i="44" s="1"/>
  <c r="CM85" i="44" s="1"/>
  <c r="BY93" i="44"/>
  <c r="BY94" i="44" s="1"/>
  <c r="BY96" i="44" s="1"/>
  <c r="BY98" i="44" s="1"/>
  <c r="BY74" i="44"/>
  <c r="BY82" i="44" s="1"/>
  <c r="BY83" i="44" s="1"/>
  <c r="BY85" i="44" s="1"/>
  <c r="CO93" i="44"/>
  <c r="CO94" i="44" s="1"/>
  <c r="CO96" i="44" s="1"/>
  <c r="CO98" i="44" s="1"/>
  <c r="CO74" i="44"/>
  <c r="CO82" i="44" s="1"/>
  <c r="CO83" i="44" s="1"/>
  <c r="CO85" i="44" s="1"/>
  <c r="AT74" i="44"/>
  <c r="AT82" i="44" s="1"/>
  <c r="AT83" i="44" s="1"/>
  <c r="AT85" i="44" s="1"/>
  <c r="AT93" i="44"/>
  <c r="AT94" i="44" s="1"/>
  <c r="AT96" i="44" s="1"/>
  <c r="AT98" i="44" s="1"/>
  <c r="N308" i="13"/>
  <c r="N312" i="13" s="1"/>
  <c r="N37" i="22"/>
  <c r="N49" i="37" s="1"/>
  <c r="N23" i="42"/>
  <c r="N38" i="13"/>
  <c r="N39" i="16"/>
  <c r="AJ74" i="44"/>
  <c r="AJ82" i="44" s="1"/>
  <c r="AJ83" i="44" s="1"/>
  <c r="AJ85" i="44" s="1"/>
  <c r="AJ93" i="44"/>
  <c r="AJ94" i="44" s="1"/>
  <c r="AJ96" i="44" s="1"/>
  <c r="AJ98" i="44" s="1"/>
  <c r="BP74" i="44"/>
  <c r="BP82" i="44" s="1"/>
  <c r="BP83" i="44" s="1"/>
  <c r="BP85" i="44" s="1"/>
  <c r="BP93" i="44"/>
  <c r="BP94" i="44" s="1"/>
  <c r="BP96" i="44" s="1"/>
  <c r="BP98" i="44" s="1"/>
  <c r="CI74" i="44"/>
  <c r="CI82" i="44" s="1"/>
  <c r="CI83" i="44" s="1"/>
  <c r="CI85" i="44" s="1"/>
  <c r="CI93" i="44"/>
  <c r="CI94" i="44" s="1"/>
  <c r="CI96" i="44" s="1"/>
  <c r="CI98" i="44" s="1"/>
  <c r="BD74" i="44"/>
  <c r="BD82" i="44" s="1"/>
  <c r="BD83" i="44" s="1"/>
  <c r="BD85" i="44" s="1"/>
  <c r="BD93" i="44"/>
  <c r="BD94" i="44" s="1"/>
  <c r="BD96" i="44" s="1"/>
  <c r="BD98" i="44" s="1"/>
  <c r="BV93" i="44"/>
  <c r="BV94" i="44" s="1"/>
  <c r="BV96" i="44" s="1"/>
  <c r="BV98" i="44" s="1"/>
  <c r="BV74" i="44"/>
  <c r="BV82" i="44" s="1"/>
  <c r="BV83" i="44" s="1"/>
  <c r="BV85" i="44" s="1"/>
  <c r="BM93" i="44"/>
  <c r="BM94" i="44" s="1"/>
  <c r="BM96" i="44" s="1"/>
  <c r="BM98" i="44" s="1"/>
  <c r="BM74" i="44"/>
  <c r="BM82" i="44" s="1"/>
  <c r="BM83" i="44" s="1"/>
  <c r="BM85" i="44" s="1"/>
  <c r="AH74" i="44"/>
  <c r="AH82" i="44" s="1"/>
  <c r="AH83" i="44" s="1"/>
  <c r="AH85" i="44" s="1"/>
  <c r="AH93" i="44"/>
  <c r="AH94" i="44" s="1"/>
  <c r="AH96" i="44" s="1"/>
  <c r="AH98" i="44" s="1"/>
  <c r="AC93" i="44"/>
  <c r="AC94" i="44" s="1"/>
  <c r="AC96" i="44" s="1"/>
  <c r="AC98" i="44" s="1"/>
  <c r="AC74" i="44"/>
  <c r="AC82" i="44" s="1"/>
  <c r="AC83" i="44" s="1"/>
  <c r="AC85" i="44" s="1"/>
  <c r="AX32" i="24"/>
  <c r="AX55" i="37"/>
  <c r="AX56" i="37" s="1"/>
  <c r="AX93" i="44"/>
  <c r="AX94" i="44" s="1"/>
  <c r="AX96" i="44" s="1"/>
  <c r="AX98" i="44" s="1"/>
  <c r="AX74" i="44"/>
  <c r="AX82" i="44" s="1"/>
  <c r="AX83" i="44" s="1"/>
  <c r="AX85" i="44" s="1"/>
  <c r="CG74" i="44"/>
  <c r="CG82" i="44" s="1"/>
  <c r="CG83" i="44" s="1"/>
  <c r="CG85" i="44" s="1"/>
  <c r="CG93" i="44"/>
  <c r="CG94" i="44" s="1"/>
  <c r="CG96" i="44" s="1"/>
  <c r="CG98" i="44" s="1"/>
  <c r="AL93" i="44"/>
  <c r="AL94" i="44" s="1"/>
  <c r="AL96" i="44" s="1"/>
  <c r="AL98" i="44" s="1"/>
  <c r="AL74" i="44"/>
  <c r="AL82" i="44" s="1"/>
  <c r="AL83" i="44" s="1"/>
  <c r="AL85" i="44" s="1"/>
  <c r="CH74" i="44"/>
  <c r="CH82" i="44" s="1"/>
  <c r="CH83" i="44" s="1"/>
  <c r="CH85" i="44" s="1"/>
  <c r="CH93" i="44"/>
  <c r="CH94" i="44" s="1"/>
  <c r="CH96" i="44" s="1"/>
  <c r="CH98" i="44" s="1"/>
  <c r="BT74" i="44"/>
  <c r="BT82" i="44" s="1"/>
  <c r="BT83" i="44" s="1"/>
  <c r="BT85" i="44" s="1"/>
  <c r="BT93" i="44"/>
  <c r="BT94" i="44" s="1"/>
  <c r="BT96" i="44" s="1"/>
  <c r="BT98" i="44" s="1"/>
  <c r="AQ93" i="44"/>
  <c r="AQ94" i="44" s="1"/>
  <c r="AQ96" i="44" s="1"/>
  <c r="AQ98" i="44" s="1"/>
  <c r="AQ74" i="44"/>
  <c r="AQ82" i="44" s="1"/>
  <c r="AQ83" i="44" s="1"/>
  <c r="AQ85" i="44" s="1"/>
  <c r="CS93" i="44"/>
  <c r="CS94" i="44" s="1"/>
  <c r="CS96" i="44" s="1"/>
  <c r="CS98" i="44" s="1"/>
  <c r="CS74" i="44"/>
  <c r="CS82" i="44" s="1"/>
  <c r="CS83" i="44" s="1"/>
  <c r="CS85" i="44" s="1"/>
  <c r="AY74" i="44"/>
  <c r="AY82" i="44" s="1"/>
  <c r="AY83" i="44" s="1"/>
  <c r="AY85" i="44" s="1"/>
  <c r="AY93" i="44"/>
  <c r="AY94" i="44" s="1"/>
  <c r="AY96" i="44" s="1"/>
  <c r="AY98" i="44" s="1"/>
  <c r="AV74" i="44"/>
  <c r="AV82" i="44" s="1"/>
  <c r="AV83" i="44" s="1"/>
  <c r="AV85" i="44" s="1"/>
  <c r="AV93" i="44"/>
  <c r="AV94" i="44" s="1"/>
  <c r="AV96" i="44" s="1"/>
  <c r="AV98" i="44" s="1"/>
  <c r="Y93" i="44"/>
  <c r="Y94" i="44" s="1"/>
  <c r="Y96" i="44" s="1"/>
  <c r="Y98" i="44" s="1"/>
  <c r="Y74" i="44"/>
  <c r="Y82" i="44" s="1"/>
  <c r="Y83" i="44" s="1"/>
  <c r="Y85" i="44" s="1"/>
  <c r="CR74" i="44"/>
  <c r="CR82" i="44" s="1"/>
  <c r="CR83" i="44" s="1"/>
  <c r="CR85" i="44" s="1"/>
  <c r="CR93" i="44"/>
  <c r="CR94" i="44" s="1"/>
  <c r="CR96" i="44" s="1"/>
  <c r="CR98" i="44" s="1"/>
  <c r="AR93" i="44"/>
  <c r="AR94" i="44" s="1"/>
  <c r="AR96" i="44" s="1"/>
  <c r="AR98" i="44" s="1"/>
  <c r="AR74" i="44"/>
  <c r="AR82" i="44" s="1"/>
  <c r="AR83" i="44" s="1"/>
  <c r="AR85" i="44" s="1"/>
  <c r="CB93" i="44"/>
  <c r="CB94" i="44" s="1"/>
  <c r="CB96" i="44" s="1"/>
  <c r="CB98" i="44" s="1"/>
  <c r="CB74" i="44"/>
  <c r="CB82" i="44" s="1"/>
  <c r="CB83" i="44" s="1"/>
  <c r="CB85" i="44" s="1"/>
  <c r="CF93" i="44"/>
  <c r="CF94" i="44" s="1"/>
  <c r="CF96" i="44" s="1"/>
  <c r="CF98" i="44" s="1"/>
  <c r="CF74" i="44"/>
  <c r="CF82" i="44" s="1"/>
  <c r="CF83" i="44" s="1"/>
  <c r="CF85" i="44" s="1"/>
  <c r="BS74" i="44"/>
  <c r="BS82" i="44" s="1"/>
  <c r="BS83" i="44" s="1"/>
  <c r="BS85" i="44" s="1"/>
  <c r="BS93" i="44"/>
  <c r="BS94" i="44" s="1"/>
  <c r="BS96" i="44" s="1"/>
  <c r="BS98" i="44" s="1"/>
  <c r="BJ93" i="44"/>
  <c r="BJ94" i="44" s="1"/>
  <c r="BJ96" i="44" s="1"/>
  <c r="BJ98" i="44" s="1"/>
  <c r="BJ74" i="44"/>
  <c r="BJ82" i="44" s="1"/>
  <c r="BJ83" i="44" s="1"/>
  <c r="BJ85" i="44" s="1"/>
  <c r="CF145" i="40"/>
  <c r="AX50" i="24" l="1"/>
  <c r="AX52" i="24" s="1"/>
  <c r="AX65" i="24" s="1"/>
  <c r="AX67" i="24" s="1"/>
  <c r="AX36" i="24"/>
  <c r="M59" i="37"/>
  <c r="M60" i="37" s="1"/>
  <c r="M82" i="24"/>
  <c r="M37" i="24" s="1"/>
  <c r="CC74" i="37"/>
  <c r="CC74" i="24" s="1"/>
  <c r="CC75" i="24" s="1"/>
  <c r="CC75" i="46"/>
  <c r="CC77" i="46" s="1"/>
  <c r="N44" i="13"/>
  <c r="N46" i="13" s="1"/>
  <c r="N49" i="13" s="1"/>
  <c r="N65" i="13"/>
  <c r="N63" i="37"/>
  <c r="N64" i="37"/>
  <c r="R74" i="37"/>
  <c r="R74" i="24" s="1"/>
  <c r="R75" i="24" s="1"/>
  <c r="R75" i="46"/>
  <c r="R77" i="46" s="1"/>
  <c r="N317" i="13"/>
  <c r="N324" i="13"/>
  <c r="N326" i="13" s="1"/>
  <c r="CE145" i="40"/>
  <c r="N39" i="13" l="1"/>
  <c r="N40" i="16"/>
  <c r="N51" i="16" s="1"/>
  <c r="N51" i="13"/>
  <c r="N53" i="13" s="1"/>
  <c r="N27" i="13" s="1"/>
  <c r="M65" i="37"/>
  <c r="M64" i="37"/>
  <c r="R81" i="24"/>
  <c r="R79" i="24"/>
  <c r="CC81" i="24"/>
  <c r="CC79" i="24"/>
  <c r="M30" i="16"/>
  <c r="M33" i="16" s="1"/>
  <c r="M38" i="24"/>
  <c r="AX56" i="46"/>
  <c r="AX57" i="46" s="1"/>
  <c r="CD145" i="40"/>
  <c r="N54" i="13" l="1"/>
  <c r="N28" i="13" s="1"/>
  <c r="N29" i="13" s="1"/>
  <c r="N34" i="13" s="1"/>
  <c r="CC59" i="37"/>
  <c r="CC60" i="37" s="1"/>
  <c r="CC82" i="24"/>
  <c r="CC37" i="24" s="1"/>
  <c r="AX60" i="46"/>
  <c r="AX71" i="46"/>
  <c r="M35" i="16"/>
  <c r="M38" i="16" s="1"/>
  <c r="M41" i="16" s="1"/>
  <c r="M43" i="16" s="1"/>
  <c r="M49" i="16"/>
  <c r="M53" i="16" s="1"/>
  <c r="R59" i="37"/>
  <c r="R60" i="37" s="1"/>
  <c r="R82" i="24"/>
  <c r="R37" i="24" s="1"/>
  <c r="CC145" i="40"/>
  <c r="N66" i="13" l="1"/>
  <c r="N68" i="13" s="1"/>
  <c r="N73" i="13" s="1"/>
  <c r="N40" i="13"/>
  <c r="N59" i="13" s="1"/>
  <c r="N56" i="13"/>
  <c r="R65" i="37"/>
  <c r="O26" i="13"/>
  <c r="N24" i="37"/>
  <c r="N26" i="37" s="1"/>
  <c r="N23" i="16"/>
  <c r="N24" i="16" s="1"/>
  <c r="M58" i="16"/>
  <c r="M23" i="37" s="1"/>
  <c r="M22" i="37"/>
  <c r="AX71" i="37"/>
  <c r="AX73" i="24"/>
  <c r="R38" i="24"/>
  <c r="T44" i="24" s="1" a="1"/>
  <c r="T44" i="24" s="1"/>
  <c r="R30" i="16"/>
  <c r="R33" i="16" s="1"/>
  <c r="CC30" i="16"/>
  <c r="CC33" i="16" s="1"/>
  <c r="CC38" i="24"/>
  <c r="AX70" i="37"/>
  <c r="AX76" i="37" s="1"/>
  <c r="AX61" i="46"/>
  <c r="AX65" i="46" s="1"/>
  <c r="AX68" i="46" s="1"/>
  <c r="AX70" i="46" s="1"/>
  <c r="AX73" i="46" s="1"/>
  <c r="CC65" i="37"/>
  <c r="CB145" i="40"/>
  <c r="N72" i="13" l="1"/>
  <c r="N81" i="13" s="1"/>
  <c r="T29" i="24"/>
  <c r="T97" i="46"/>
  <c r="CC49" i="16"/>
  <c r="CC53" i="16" s="1"/>
  <c r="CC35" i="16"/>
  <c r="CC38" i="16" s="1"/>
  <c r="CC41" i="16" s="1"/>
  <c r="CC43" i="16" s="1"/>
  <c r="N89" i="13"/>
  <c r="N36" i="13" s="1"/>
  <c r="N37" i="16" s="1"/>
  <c r="N33" i="37" s="1"/>
  <c r="N88" i="13"/>
  <c r="N35" i="13" s="1"/>
  <c r="N36" i="16" s="1"/>
  <c r="M30" i="37"/>
  <c r="M26" i="37"/>
  <c r="AX75" i="46"/>
  <c r="AX77" i="46" s="1"/>
  <c r="AX74" i="37"/>
  <c r="AX74" i="24" s="1"/>
  <c r="AX75" i="24" s="1"/>
  <c r="N257" i="13"/>
  <c r="N258" i="13" s="1"/>
  <c r="N263" i="13"/>
  <c r="N264" i="13" s="1"/>
  <c r="R35" i="16"/>
  <c r="R38" i="16" s="1"/>
  <c r="R41" i="16" s="1"/>
  <c r="R43" i="16" s="1"/>
  <c r="R49" i="16"/>
  <c r="R53" i="16" s="1"/>
  <c r="O44" i="13"/>
  <c r="O46" i="13" s="1"/>
  <c r="O49" i="13" s="1"/>
  <c r="O65" i="13"/>
  <c r="CA145" i="40"/>
  <c r="AX81" i="24" l="1"/>
  <c r="AX79" i="24"/>
  <c r="N265" i="13"/>
  <c r="O262" i="13" s="1"/>
  <c r="N272" i="13"/>
  <c r="N52" i="16"/>
  <c r="N32" i="37"/>
  <c r="O51" i="13"/>
  <c r="O53" i="13" s="1"/>
  <c r="O27" i="13" s="1"/>
  <c r="R22" i="37"/>
  <c r="R58" i="16"/>
  <c r="R23" i="37" s="1"/>
  <c r="M36" i="37"/>
  <c r="M35" i="37"/>
  <c r="CC58" i="16"/>
  <c r="CC23" i="37" s="1"/>
  <c r="CC22" i="37"/>
  <c r="T53" i="37"/>
  <c r="T230" i="13"/>
  <c r="T233" i="13" s="1"/>
  <c r="T270" i="13" s="1"/>
  <c r="BZ145" i="40"/>
  <c r="T306" i="13" l="1"/>
  <c r="T352" i="13" s="1"/>
  <c r="T355" i="13" s="1"/>
  <c r="T252" i="13"/>
  <c r="T253" i="13"/>
  <c r="T281" i="13"/>
  <c r="CC30" i="37"/>
  <c r="N35" i="37"/>
  <c r="N36" i="37"/>
  <c r="R30" i="37"/>
  <c r="O54" i="13"/>
  <c r="O28" i="13" s="1"/>
  <c r="O29" i="13" s="1"/>
  <c r="O264" i="13"/>
  <c r="O272" i="13" s="1"/>
  <c r="O265" i="13"/>
  <c r="P262" i="13" s="1"/>
  <c r="P264" i="13" s="1"/>
  <c r="AX59" i="37"/>
  <c r="AX60" i="37" s="1"/>
  <c r="AX82" i="24"/>
  <c r="AX37" i="24" s="1"/>
  <c r="N341" i="13"/>
  <c r="N345" i="13" s="1"/>
  <c r="N346" i="13" s="1"/>
  <c r="N287" i="13" s="1"/>
  <c r="N373" i="13" s="1"/>
  <c r="N309" i="13"/>
  <c r="BY145" i="40"/>
  <c r="P265" i="13" l="1"/>
  <c r="Q262" i="13" s="1"/>
  <c r="P272" i="13"/>
  <c r="O309" i="13"/>
  <c r="O341" i="13"/>
  <c r="O345" i="13" s="1"/>
  <c r="O346" i="13" s="1"/>
  <c r="O287" i="13" s="1"/>
  <c r="N375" i="13"/>
  <c r="N376" i="13"/>
  <c r="N378" i="13" s="1"/>
  <c r="N288" i="13" s="1"/>
  <c r="N290" i="13" s="1"/>
  <c r="O285" i="13" s="1"/>
  <c r="AX65" i="37"/>
  <c r="AX30" i="16"/>
  <c r="AX33" i="16" s="1"/>
  <c r="AX38" i="24"/>
  <c r="O34" i="13"/>
  <c r="O66" i="13" s="1"/>
  <c r="O68" i="13" s="1"/>
  <c r="O56" i="13"/>
  <c r="T286" i="13"/>
  <c r="T354" i="13"/>
  <c r="T357" i="13" s="1"/>
  <c r="T363" i="13" s="1"/>
  <c r="T367" i="13" s="1"/>
  <c r="T371" i="13" s="1"/>
  <c r="T254" i="13"/>
  <c r="T256" i="13" s="1"/>
  <c r="BX145" i="40"/>
  <c r="O73" i="13" l="1"/>
  <c r="O72" i="13"/>
  <c r="O81" i="13" s="1"/>
  <c r="T260" i="13"/>
  <c r="AX35" i="16"/>
  <c r="AX38" i="16" s="1"/>
  <c r="AX41" i="16" s="1"/>
  <c r="AX43" i="16" s="1"/>
  <c r="AX49" i="16"/>
  <c r="AX53" i="16" s="1"/>
  <c r="O289" i="13"/>
  <c r="O294" i="13" s="1"/>
  <c r="O296" i="13" s="1"/>
  <c r="O300" i="13" s="1"/>
  <c r="O373" i="13"/>
  <c r="P341" i="13"/>
  <c r="P345" i="13" s="1"/>
  <c r="P346" i="13" s="1"/>
  <c r="P287" i="13" s="1"/>
  <c r="P309" i="13"/>
  <c r="BW145" i="40"/>
  <c r="O38" i="13" l="1"/>
  <c r="O37" i="22"/>
  <c r="O49" i="37" s="1"/>
  <c r="O23" i="42"/>
  <c r="O308" i="13"/>
  <c r="O312" i="13" s="1"/>
  <c r="O39" i="16"/>
  <c r="O375" i="13"/>
  <c r="O376" i="13"/>
  <c r="O378" i="13" s="1"/>
  <c r="O288" i="13" s="1"/>
  <c r="O290" i="13" s="1"/>
  <c r="P285" i="13" s="1"/>
  <c r="AX58" i="16"/>
  <c r="AX23" i="37" s="1"/>
  <c r="AX22" i="37"/>
  <c r="O257" i="13"/>
  <c r="O258" i="13" s="1"/>
  <c r="O88" i="13"/>
  <c r="O263" i="13" s="1"/>
  <c r="O89" i="13"/>
  <c r="O36" i="13" s="1"/>
  <c r="O37" i="16" s="1"/>
  <c r="O33" i="37" s="1"/>
  <c r="BV145" i="40"/>
  <c r="AX30" i="37" l="1"/>
  <c r="O35" i="13"/>
  <c r="O36" i="16" s="1"/>
  <c r="P373" i="13"/>
  <c r="P289" i="13"/>
  <c r="P294" i="13" s="1"/>
  <c r="P296" i="13" s="1"/>
  <c r="P300" i="13" s="1"/>
  <c r="O317" i="13"/>
  <c r="O324" i="13"/>
  <c r="O326" i="13" s="1"/>
  <c r="O63" i="37"/>
  <c r="O64" i="37"/>
  <c r="BU145" i="40"/>
  <c r="P38" i="13" l="1"/>
  <c r="P23" i="42"/>
  <c r="P308" i="13"/>
  <c r="P312" i="13" s="1"/>
  <c r="P39" i="16"/>
  <c r="P37" i="22"/>
  <c r="P49" i="37" s="1"/>
  <c r="O40" i="16"/>
  <c r="O51" i="16" s="1"/>
  <c r="O39" i="13"/>
  <c r="O40" i="13" s="1"/>
  <c r="P375" i="13"/>
  <c r="P376" i="13"/>
  <c r="P378" i="13" s="1"/>
  <c r="P288" i="13" s="1"/>
  <c r="P290" i="13" s="1"/>
  <c r="Q285" i="13" s="1"/>
  <c r="O32" i="37"/>
  <c r="O52" i="16"/>
  <c r="BT145" i="40"/>
  <c r="Q289" i="13" l="1"/>
  <c r="Q294" i="13" s="1"/>
  <c r="Q296" i="13" s="1"/>
  <c r="Q300" i="13" s="1"/>
  <c r="O35" i="37"/>
  <c r="O36" i="37"/>
  <c r="O24" i="37"/>
  <c r="O26" i="37" s="1"/>
  <c r="O23" i="16"/>
  <c r="O24" i="16" s="1"/>
  <c r="O59" i="13"/>
  <c r="P26" i="13"/>
  <c r="P63" i="37"/>
  <c r="P64" i="37"/>
  <c r="P317" i="13"/>
  <c r="P324" i="13"/>
  <c r="P326" i="13" s="1"/>
  <c r="BS145" i="40"/>
  <c r="P40" i="16" l="1"/>
  <c r="P51" i="16" s="1"/>
  <c r="P39" i="13"/>
  <c r="P44" i="13"/>
  <c r="P46" i="13" s="1"/>
  <c r="P49" i="13" s="1"/>
  <c r="P65" i="13"/>
  <c r="Q38" i="13"/>
  <c r="Q39" i="16"/>
  <c r="Q37" i="22"/>
  <c r="Q49" i="37" s="1"/>
  <c r="Q23" i="42"/>
  <c r="Q308" i="13"/>
  <c r="Q312" i="13" s="1"/>
  <c r="BR145" i="40"/>
  <c r="Q63" i="37" l="1"/>
  <c r="Q64" i="37"/>
  <c r="Q317" i="13"/>
  <c r="Q324" i="13"/>
  <c r="Q326" i="13" s="1"/>
  <c r="P51" i="13"/>
  <c r="P53" i="13" s="1"/>
  <c r="P27" i="13" s="1"/>
  <c r="BQ145" i="40"/>
  <c r="P54" i="13" l="1"/>
  <c r="P28" i="13" s="1"/>
  <c r="P29" i="13" s="1"/>
  <c r="P34" i="13" s="1"/>
  <c r="Q40" i="16"/>
  <c r="Q51" i="16" s="1"/>
  <c r="Q39" i="13"/>
  <c r="BP145" i="40"/>
  <c r="P56" i="13" l="1"/>
  <c r="P66" i="13"/>
  <c r="P68" i="13" s="1"/>
  <c r="P40" i="13"/>
  <c r="BO145" i="40"/>
  <c r="P73" i="13" l="1"/>
  <c r="P72" i="13"/>
  <c r="P81" i="13" s="1"/>
  <c r="Q26" i="13"/>
  <c r="P23" i="16"/>
  <c r="P24" i="16" s="1"/>
  <c r="P24" i="37"/>
  <c r="P26" i="37" s="1"/>
  <c r="P59" i="13"/>
  <c r="BN145" i="40"/>
  <c r="Q44" i="13" l="1"/>
  <c r="Q46" i="13" s="1"/>
  <c r="Q49" i="13" s="1"/>
  <c r="Q65" i="13"/>
  <c r="P257" i="13"/>
  <c r="P258" i="13" s="1"/>
  <c r="P89" i="13"/>
  <c r="P36" i="13" s="1"/>
  <c r="P37" i="16" s="1"/>
  <c r="P33" i="37" s="1"/>
  <c r="P88" i="13"/>
  <c r="P263" i="13" s="1"/>
  <c r="BM145" i="40"/>
  <c r="P35" i="13" l="1"/>
  <c r="P36" i="16" s="1"/>
  <c r="Q51" i="13"/>
  <c r="Q53" i="13" s="1"/>
  <c r="Q27" i="13" s="1"/>
  <c r="BL145" i="40"/>
  <c r="Q54" i="13" l="1"/>
  <c r="Q28" i="13" s="1"/>
  <c r="Q29" i="13" s="1"/>
  <c r="Q56" i="13" s="1"/>
  <c r="P52" i="16"/>
  <c r="P32" i="37"/>
  <c r="BK145" i="40"/>
  <c r="Q34" i="13" l="1"/>
  <c r="Q66" i="13" s="1"/>
  <c r="Q68" i="13" s="1"/>
  <c r="P35" i="37"/>
  <c r="P36" i="37"/>
  <c r="Q40" i="13"/>
  <c r="BJ145" i="40"/>
  <c r="Q23" i="16" l="1"/>
  <c r="Q24" i="16" s="1"/>
  <c r="Q24" i="37"/>
  <c r="Q26" i="37" s="1"/>
  <c r="Q59" i="13"/>
  <c r="R26" i="13"/>
  <c r="Q73" i="13"/>
  <c r="Q72" i="13"/>
  <c r="Q81" i="13" s="1"/>
  <c r="BI145" i="40"/>
  <c r="Q257" i="13" l="1"/>
  <c r="Q258" i="13" s="1"/>
  <c r="Q263" i="13"/>
  <c r="Q264" i="13" s="1"/>
  <c r="Q89" i="13"/>
  <c r="Q36" i="13" s="1"/>
  <c r="Q37" i="16" s="1"/>
  <c r="Q33" i="37" s="1"/>
  <c r="Q88" i="13"/>
  <c r="Q35" i="13" s="1"/>
  <c r="Q36" i="16" s="1"/>
  <c r="R44" i="13"/>
  <c r="R46" i="13" s="1"/>
  <c r="R49" i="13" s="1"/>
  <c r="R65" i="13"/>
  <c r="BH145" i="40"/>
  <c r="Q32" i="37" l="1"/>
  <c r="Q52" i="16"/>
  <c r="R51" i="13"/>
  <c r="R53" i="13" s="1"/>
  <c r="R27" i="13" s="1"/>
  <c r="Q265" i="13"/>
  <c r="R262" i="13" s="1"/>
  <c r="Q272" i="13"/>
  <c r="BG145" i="40"/>
  <c r="R54" i="13" l="1"/>
  <c r="R28" i="13" s="1"/>
  <c r="R29" i="13" s="1"/>
  <c r="R34" i="13" s="1"/>
  <c r="R66" i="13" s="1"/>
  <c r="R68" i="13" s="1"/>
  <c r="R264" i="13"/>
  <c r="R272" i="13" s="1"/>
  <c r="R265" i="13"/>
  <c r="S262" i="13" s="1"/>
  <c r="Q309" i="13"/>
  <c r="Q341" i="13"/>
  <c r="Q345" i="13" s="1"/>
  <c r="Q346" i="13" s="1"/>
  <c r="Q287" i="13" s="1"/>
  <c r="Q373" i="13" s="1"/>
  <c r="Q36" i="37"/>
  <c r="Q35" i="37"/>
  <c r="BF145" i="40"/>
  <c r="R56" i="13" l="1"/>
  <c r="S264" i="13"/>
  <c r="S272" i="13" s="1"/>
  <c r="S265" i="13"/>
  <c r="T262" i="13" s="1"/>
  <c r="Q375" i="13"/>
  <c r="Q376" i="13"/>
  <c r="Q378" i="13" s="1"/>
  <c r="Q288" i="13" s="1"/>
  <c r="Q290" i="13" s="1"/>
  <c r="R285" i="13" s="1"/>
  <c r="R72" i="13"/>
  <c r="R81" i="13" s="1"/>
  <c r="R73" i="13"/>
  <c r="R309" i="13"/>
  <c r="R341" i="13"/>
  <c r="R345" i="13" s="1"/>
  <c r="R346" i="13" s="1"/>
  <c r="R287" i="13" s="1"/>
  <c r="BE145" i="40"/>
  <c r="R257" i="13" l="1"/>
  <c r="R258" i="13" s="1"/>
  <c r="T264" i="13"/>
  <c r="T272" i="13" s="1"/>
  <c r="T265" i="13"/>
  <c r="U262" i="13" s="1"/>
  <c r="R88" i="13"/>
  <c r="R263" i="13" s="1"/>
  <c r="R89" i="13"/>
  <c r="R36" i="13" s="1"/>
  <c r="R37" i="16" s="1"/>
  <c r="R33" i="37" s="1"/>
  <c r="R289" i="13"/>
  <c r="R294" i="13" s="1"/>
  <c r="R296" i="13" s="1"/>
  <c r="R300" i="13" s="1"/>
  <c r="R373" i="13"/>
  <c r="S341" i="13"/>
  <c r="S345" i="13" s="1"/>
  <c r="S346" i="13" s="1"/>
  <c r="S287" i="13" s="1"/>
  <c r="S309" i="13"/>
  <c r="BD145" i="40"/>
  <c r="R375" i="13" l="1"/>
  <c r="R376" i="13"/>
  <c r="R378" i="13" s="1"/>
  <c r="R288" i="13" s="1"/>
  <c r="R290" i="13" s="1"/>
  <c r="S285" i="13" s="1"/>
  <c r="R308" i="13"/>
  <c r="R312" i="13" s="1"/>
  <c r="R37" i="22"/>
  <c r="R49" i="37" s="1"/>
  <c r="R39" i="16"/>
  <c r="R38" i="13"/>
  <c r="R23" i="42"/>
  <c r="U264" i="13"/>
  <c r="U272" i="13" s="1"/>
  <c r="U265" i="13"/>
  <c r="V262" i="13" s="1"/>
  <c r="V265" i="13" s="1"/>
  <c r="W262" i="13" s="1"/>
  <c r="R35" i="13"/>
  <c r="R36" i="16" s="1"/>
  <c r="T309" i="13"/>
  <c r="T341" i="13"/>
  <c r="T345" i="13" s="1"/>
  <c r="T346" i="13" s="1"/>
  <c r="T287" i="13" s="1"/>
  <c r="BC145" i="40"/>
  <c r="R52" i="16" l="1"/>
  <c r="R32" i="37"/>
  <c r="U341" i="13"/>
  <c r="U345" i="13" s="1"/>
  <c r="U346" i="13" s="1"/>
  <c r="U287" i="13" s="1"/>
  <c r="U309" i="13"/>
  <c r="S289" i="13"/>
  <c r="S294" i="13" s="1"/>
  <c r="S296" i="13" s="1"/>
  <c r="S300" i="13" s="1"/>
  <c r="S373" i="13"/>
  <c r="W264" i="13"/>
  <c r="W272" i="13" s="1"/>
  <c r="W265" i="13"/>
  <c r="X262" i="13" s="1"/>
  <c r="R63" i="37"/>
  <c r="R64" i="37"/>
  <c r="R317" i="13"/>
  <c r="R324" i="13"/>
  <c r="R326" i="13" s="1"/>
  <c r="BB145" i="40"/>
  <c r="R39" i="13" l="1"/>
  <c r="R40" i="13" s="1"/>
  <c r="R40" i="16"/>
  <c r="R51" i="16" s="1"/>
  <c r="W309" i="13"/>
  <c r="W341" i="13"/>
  <c r="W345" i="13" s="1"/>
  <c r="W346" i="13" s="1"/>
  <c r="W287" i="13" s="1"/>
  <c r="S37" i="22"/>
  <c r="S49" i="37" s="1"/>
  <c r="S39" i="16"/>
  <c r="S308" i="13"/>
  <c r="S312" i="13" s="1"/>
  <c r="S38" i="13"/>
  <c r="S23" i="42"/>
  <c r="S45" i="42" s="1"/>
  <c r="S48" i="42" s="1"/>
  <c r="S57" i="42" s="1"/>
  <c r="U58" i="42" s="1"/>
  <c r="X264" i="13"/>
  <c r="X272" i="13" s="1"/>
  <c r="X265" i="13"/>
  <c r="Y262" i="13" s="1"/>
  <c r="S375" i="13"/>
  <c r="S376" i="13"/>
  <c r="S378" i="13" s="1"/>
  <c r="S288" i="13" s="1"/>
  <c r="S290" i="13" s="1"/>
  <c r="T285" i="13" s="1"/>
  <c r="R36" i="37"/>
  <c r="R35" i="37"/>
  <c r="BA145" i="40"/>
  <c r="U33" i="44" l="1"/>
  <c r="U64" i="44" s="1"/>
  <c r="U86" i="42"/>
  <c r="S63" i="37"/>
  <c r="S64" i="37"/>
  <c r="X341" i="13"/>
  <c r="X345" i="13" s="1"/>
  <c r="X346" i="13" s="1"/>
  <c r="X287" i="13" s="1"/>
  <c r="X309" i="13"/>
  <c r="S317" i="13"/>
  <c r="S324" i="13"/>
  <c r="S326" i="13" s="1"/>
  <c r="T289" i="13"/>
  <c r="T294" i="13" s="1"/>
  <c r="T296" i="13" s="1"/>
  <c r="T300" i="13" s="1"/>
  <c r="T373" i="13"/>
  <c r="Y264" i="13"/>
  <c r="Y272" i="13" s="1"/>
  <c r="Y265" i="13"/>
  <c r="Z262" i="13" s="1"/>
  <c r="R59" i="13"/>
  <c r="R24" i="37"/>
  <c r="R26" i="37" s="1"/>
  <c r="R23" i="16"/>
  <c r="R24" i="16" s="1"/>
  <c r="S26" i="13"/>
  <c r="AZ145" i="40"/>
  <c r="S44" i="13" l="1"/>
  <c r="S46" i="13" s="1"/>
  <c r="S49" i="13" s="1"/>
  <c r="S65" i="13"/>
  <c r="Y341" i="13"/>
  <c r="Y345" i="13" s="1"/>
  <c r="Y346" i="13" s="1"/>
  <c r="Y287" i="13" s="1"/>
  <c r="Y309" i="13"/>
  <c r="Z264" i="13"/>
  <c r="Z272" i="13" s="1"/>
  <c r="Z265" i="13"/>
  <c r="AA262" i="13" s="1"/>
  <c r="AA265" i="13" s="1"/>
  <c r="AB262" i="13" s="1"/>
  <c r="T23" i="42"/>
  <c r="T38" i="13"/>
  <c r="T37" i="22"/>
  <c r="T49" i="37" s="1"/>
  <c r="T39" i="16"/>
  <c r="T308" i="13"/>
  <c r="T312" i="13" s="1"/>
  <c r="U41" i="37"/>
  <c r="U33" i="22"/>
  <c r="U91" i="42"/>
  <c r="U90" i="46" s="1"/>
  <c r="U98" i="46" s="1"/>
  <c r="T375" i="13"/>
  <c r="T376" i="13"/>
  <c r="T378" i="13" s="1"/>
  <c r="T288" i="13" s="1"/>
  <c r="T290" i="13" s="1"/>
  <c r="U285" i="13" s="1"/>
  <c r="S40" i="16"/>
  <c r="S51" i="16" s="1"/>
  <c r="S39" i="13"/>
  <c r="U66" i="44"/>
  <c r="U81" i="44" s="1"/>
  <c r="U83" i="44" s="1"/>
  <c r="U85" i="44" s="1"/>
  <c r="U92" i="44"/>
  <c r="AY145" i="40"/>
  <c r="U373" i="13" l="1"/>
  <c r="U289" i="13"/>
  <c r="U294" i="13" s="1"/>
  <c r="U296" i="13" s="1"/>
  <c r="U300" i="13" s="1"/>
  <c r="T63" i="37"/>
  <c r="T64" i="37"/>
  <c r="AB264" i="13"/>
  <c r="AB272" i="13" s="1"/>
  <c r="AB265" i="13"/>
  <c r="AC262" i="13" s="1"/>
  <c r="T317" i="13"/>
  <c r="T324" i="13"/>
  <c r="T326" i="13" s="1"/>
  <c r="Z309" i="13"/>
  <c r="Z341" i="13"/>
  <c r="Z345" i="13" s="1"/>
  <c r="Z346" i="13" s="1"/>
  <c r="Z287" i="13" s="1"/>
  <c r="S51" i="13"/>
  <c r="S54" i="13" s="1"/>
  <c r="S28" i="13" s="1"/>
  <c r="AX145" i="40"/>
  <c r="S53" i="13" l="1"/>
  <c r="S27" i="13" s="1"/>
  <c r="S29" i="13" s="1"/>
  <c r="S34" i="13" s="1"/>
  <c r="T40" i="16"/>
  <c r="T51" i="16" s="1"/>
  <c r="T39" i="13"/>
  <c r="AC264" i="13"/>
  <c r="AC272" i="13" s="1"/>
  <c r="AC265" i="13"/>
  <c r="AD262" i="13" s="1"/>
  <c r="U375" i="13"/>
  <c r="U376" i="13"/>
  <c r="U378" i="13" s="1"/>
  <c r="U288" i="13" s="1"/>
  <c r="U290" i="13" s="1"/>
  <c r="V285" i="13" s="1"/>
  <c r="AB341" i="13"/>
  <c r="AB345" i="13" s="1"/>
  <c r="AB346" i="13" s="1"/>
  <c r="AB287" i="13" s="1"/>
  <c r="AB309" i="13"/>
  <c r="U38" i="13"/>
  <c r="U37" i="22"/>
  <c r="U49" i="37" s="1"/>
  <c r="U23" i="42"/>
  <c r="U308" i="13"/>
  <c r="U312" i="13" s="1"/>
  <c r="U39" i="16"/>
  <c r="AW145" i="40"/>
  <c r="S56" i="13" l="1"/>
  <c r="U63" i="37"/>
  <c r="U64" i="37"/>
  <c r="V289" i="13"/>
  <c r="V294" i="13" s="1"/>
  <c r="V296" i="13" s="1"/>
  <c r="V300" i="13" s="1"/>
  <c r="AD264" i="13"/>
  <c r="AD272" i="13" s="1"/>
  <c r="AD265" i="13"/>
  <c r="AE262" i="13" s="1"/>
  <c r="U317" i="13"/>
  <c r="U324" i="13"/>
  <c r="U326" i="13" s="1"/>
  <c r="AC341" i="13"/>
  <c r="AC345" i="13" s="1"/>
  <c r="AC346" i="13" s="1"/>
  <c r="AC287" i="13" s="1"/>
  <c r="AC309" i="13"/>
  <c r="S66" i="13"/>
  <c r="S68" i="13" s="1"/>
  <c r="S40" i="13"/>
  <c r="AV145" i="40"/>
  <c r="S59" i="13" l="1"/>
  <c r="S24" i="37"/>
  <c r="S26" i="37" s="1"/>
  <c r="T26" i="13"/>
  <c r="S23" i="16"/>
  <c r="S24" i="16" s="1"/>
  <c r="AE264" i="13"/>
  <c r="AE272" i="13" s="1"/>
  <c r="AE265" i="13"/>
  <c r="AF262" i="13" s="1"/>
  <c r="AD341" i="13"/>
  <c r="AD345" i="13" s="1"/>
  <c r="AD346" i="13" s="1"/>
  <c r="AD287" i="13" s="1"/>
  <c r="AD309" i="13"/>
  <c r="S73" i="13"/>
  <c r="S72" i="13"/>
  <c r="S81" i="13" s="1"/>
  <c r="U40" i="16"/>
  <c r="U51" i="16" s="1"/>
  <c r="U39" i="13"/>
  <c r="V308" i="13"/>
  <c r="V312" i="13" s="1"/>
  <c r="V38" i="13"/>
  <c r="V39" i="16"/>
  <c r="V23" i="42"/>
  <c r="V37" i="22"/>
  <c r="V49" i="37" s="1"/>
  <c r="AU145" i="40"/>
  <c r="S257" i="13" l="1"/>
  <c r="S258" i="13" s="1"/>
  <c r="S263" i="13"/>
  <c r="AE309" i="13"/>
  <c r="AE341" i="13"/>
  <c r="AE345" i="13" s="1"/>
  <c r="AE346" i="13" s="1"/>
  <c r="AE287" i="13" s="1"/>
  <c r="V63" i="37"/>
  <c r="V64" i="37"/>
  <c r="V317" i="13"/>
  <c r="V324" i="13"/>
  <c r="V326" i="13" s="1"/>
  <c r="S89" i="13"/>
  <c r="S36" i="13" s="1"/>
  <c r="S37" i="16" s="1"/>
  <c r="S33" i="37" s="1"/>
  <c r="S88" i="13"/>
  <c r="S35" i="13" s="1"/>
  <c r="S36" i="16" s="1"/>
  <c r="AF264" i="13"/>
  <c r="AF272" i="13" s="1"/>
  <c r="AF265" i="13"/>
  <c r="AG262" i="13" s="1"/>
  <c r="T65" i="13"/>
  <c r="T44" i="13"/>
  <c r="T46" i="13" s="1"/>
  <c r="T49" i="13" s="1"/>
  <c r="AT145" i="40"/>
  <c r="S32" i="37" l="1"/>
  <c r="S52" i="16"/>
  <c r="AG264" i="13"/>
  <c r="AG272" i="13" s="1"/>
  <c r="AG265" i="13"/>
  <c r="AH262" i="13" s="1"/>
  <c r="AH265" i="13" s="1"/>
  <c r="AI262" i="13" s="1"/>
  <c r="V40" i="16"/>
  <c r="V51" i="16" s="1"/>
  <c r="V39" i="13"/>
  <c r="T51" i="13"/>
  <c r="T54" i="13" s="1"/>
  <c r="T28" i="13" s="1"/>
  <c r="AF341" i="13"/>
  <c r="AF345" i="13" s="1"/>
  <c r="AF346" i="13" s="1"/>
  <c r="AF287" i="13" s="1"/>
  <c r="AF309" i="13"/>
  <c r="AS145" i="40"/>
  <c r="T53" i="13" l="1"/>
  <c r="T27" i="13" s="1"/>
  <c r="T29" i="13" s="1"/>
  <c r="T34" i="13" s="1"/>
  <c r="AI264" i="13"/>
  <c r="AI272" i="13" s="1"/>
  <c r="AI265" i="13"/>
  <c r="AJ262" i="13" s="1"/>
  <c r="AG341" i="13"/>
  <c r="AG345" i="13" s="1"/>
  <c r="AG346" i="13" s="1"/>
  <c r="AG287" i="13" s="1"/>
  <c r="AG309" i="13"/>
  <c r="S35" i="37"/>
  <c r="S36" i="37"/>
  <c r="AR145" i="40"/>
  <c r="T56" i="13" l="1"/>
  <c r="AJ264" i="13"/>
  <c r="AJ272" i="13" s="1"/>
  <c r="AJ265" i="13"/>
  <c r="AK262" i="13" s="1"/>
  <c r="AK265" i="13" s="1"/>
  <c r="AL262" i="13" s="1"/>
  <c r="AL264" i="13" s="1"/>
  <c r="AI341" i="13"/>
  <c r="AI345" i="13" s="1"/>
  <c r="AI346" i="13" s="1"/>
  <c r="AI287" i="13" s="1"/>
  <c r="AI309" i="13"/>
  <c r="T66" i="13"/>
  <c r="T68" i="13" s="1"/>
  <c r="T40" i="13"/>
  <c r="AQ145" i="40"/>
  <c r="T23" i="16" l="1"/>
  <c r="T24" i="16" s="1"/>
  <c r="T24" i="37"/>
  <c r="T26" i="37" s="1"/>
  <c r="T59" i="13"/>
  <c r="U26" i="13"/>
  <c r="AL265" i="13"/>
  <c r="AM262" i="13" s="1"/>
  <c r="AL272" i="13"/>
  <c r="T72" i="13"/>
  <c r="T81" i="13" s="1"/>
  <c r="T73" i="13"/>
  <c r="AJ341" i="13"/>
  <c r="AJ345" i="13" s="1"/>
  <c r="AJ346" i="13" s="1"/>
  <c r="AJ287" i="13" s="1"/>
  <c r="AJ309" i="13"/>
  <c r="AP145" i="40"/>
  <c r="AL341" i="13" l="1"/>
  <c r="AL345" i="13" s="1"/>
  <c r="AL346" i="13" s="1"/>
  <c r="AL287" i="13" s="1"/>
  <c r="AL309" i="13"/>
  <c r="U44" i="13"/>
  <c r="U46" i="13" s="1"/>
  <c r="U49" i="13" s="1"/>
  <c r="U65" i="13"/>
  <c r="T257" i="13"/>
  <c r="T258" i="13" s="1"/>
  <c r="T89" i="13"/>
  <c r="T36" i="13" s="1"/>
  <c r="T37" i="16" s="1"/>
  <c r="T33" i="37" s="1"/>
  <c r="T88" i="13"/>
  <c r="T263" i="13" s="1"/>
  <c r="AO145" i="40"/>
  <c r="T35" i="13" l="1"/>
  <c r="T36" i="16" s="1"/>
  <c r="U51" i="13"/>
  <c r="U54" i="13" s="1"/>
  <c r="U28" i="13" s="1"/>
  <c r="AN145" i="40"/>
  <c r="U53" i="13" l="1"/>
  <c r="U27" i="13" s="1"/>
  <c r="U29" i="13" s="1"/>
  <c r="T32" i="37"/>
  <c r="T52" i="16"/>
  <c r="AM145" i="40"/>
  <c r="T35" i="37" l="1"/>
  <c r="T36" i="37"/>
  <c r="U56" i="13"/>
  <c r="U34" i="13"/>
  <c r="AL145" i="40"/>
  <c r="U66" i="13" l="1"/>
  <c r="U68" i="13" s="1"/>
  <c r="U40" i="13"/>
  <c r="AK145" i="40"/>
  <c r="U23" i="16" l="1"/>
  <c r="U24" i="16" s="1"/>
  <c r="V26" i="13"/>
  <c r="U59" i="13"/>
  <c r="U24" i="37"/>
  <c r="U26" i="37" s="1"/>
  <c r="U72" i="13"/>
  <c r="U81" i="13" s="1"/>
  <c r="U73" i="13"/>
  <c r="AJ145" i="40"/>
  <c r="U257" i="13" l="1"/>
  <c r="U258" i="13" s="1"/>
  <c r="V44" i="13"/>
  <c r="V46" i="13" s="1"/>
  <c r="V49" i="13" s="1"/>
  <c r="V65" i="13"/>
  <c r="U89" i="13"/>
  <c r="U36" i="13" s="1"/>
  <c r="U37" i="16" s="1"/>
  <c r="U33" i="37" s="1"/>
  <c r="U88" i="13"/>
  <c r="U263" i="13" s="1"/>
  <c r="AI145" i="40"/>
  <c r="V51" i="13" l="1"/>
  <c r="V53" i="13" s="1"/>
  <c r="V27" i="13" s="1"/>
  <c r="U35" i="13"/>
  <c r="U36" i="16" s="1"/>
  <c r="AH145" i="40"/>
  <c r="V54" i="13" l="1"/>
  <c r="V28" i="13" s="1"/>
  <c r="V29" i="13" s="1"/>
  <c r="V34" i="13" s="1"/>
  <c r="U32" i="37"/>
  <c r="U52" i="16"/>
  <c r="AG145" i="40"/>
  <c r="V56" i="13" l="1"/>
  <c r="V66" i="13"/>
  <c r="V68" i="13" s="1"/>
  <c r="V40" i="13"/>
  <c r="U36" i="37"/>
  <c r="U35" i="37"/>
  <c r="AF145" i="40"/>
  <c r="W26" i="13" l="1"/>
  <c r="V59" i="13"/>
  <c r="V23" i="16"/>
  <c r="V24" i="16" s="1"/>
  <c r="V24" i="37"/>
  <c r="V26" i="37" s="1"/>
  <c r="V73" i="13"/>
  <c r="V72" i="13"/>
  <c r="V81" i="13" s="1"/>
  <c r="AE145" i="40"/>
  <c r="V257" i="13" l="1"/>
  <c r="V258" i="13" s="1"/>
  <c r="V263" i="13"/>
  <c r="V264" i="13" s="1"/>
  <c r="V272" i="13" s="1"/>
  <c r="V88" i="13"/>
  <c r="V35" i="13" s="1"/>
  <c r="V36" i="16" s="1"/>
  <c r="V89" i="13"/>
  <c r="V36" i="13" s="1"/>
  <c r="V37" i="16" s="1"/>
  <c r="V33" i="37" s="1"/>
  <c r="W65" i="13"/>
  <c r="W44" i="13"/>
  <c r="W46" i="13" s="1"/>
  <c r="W49" i="13" s="1"/>
  <c r="AD145" i="40"/>
  <c r="V52" i="16" l="1"/>
  <c r="V32" i="37"/>
  <c r="V341" i="13"/>
  <c r="V345" i="13" s="1"/>
  <c r="V346" i="13" s="1"/>
  <c r="V287" i="13" s="1"/>
  <c r="V373" i="13" s="1"/>
  <c r="V309" i="13"/>
  <c r="W51" i="13"/>
  <c r="W53" i="13" s="1"/>
  <c r="W27" i="13" s="1"/>
  <c r="AC145" i="40"/>
  <c r="W54" i="13" l="1"/>
  <c r="W28" i="13" s="1"/>
  <c r="W29" i="13" s="1"/>
  <c r="W56" i="13" s="1"/>
  <c r="V375" i="13"/>
  <c r="V376" i="13"/>
  <c r="V378" i="13" s="1"/>
  <c r="V288" i="13" s="1"/>
  <c r="V290" i="13" s="1"/>
  <c r="W285" i="13" s="1"/>
  <c r="V36" i="37"/>
  <c r="V35" i="37"/>
  <c r="AB145" i="40"/>
  <c r="W34" i="13" l="1"/>
  <c r="W66" i="13" s="1"/>
  <c r="W68" i="13" s="1"/>
  <c r="W72" i="13" s="1"/>
  <c r="W81" i="13" s="1"/>
  <c r="W373" i="13"/>
  <c r="W289" i="13"/>
  <c r="W294" i="13" s="1"/>
  <c r="W296" i="13" s="1"/>
  <c r="W300" i="13" s="1"/>
  <c r="AA145" i="40"/>
  <c r="W73" i="13" l="1"/>
  <c r="W23" i="42"/>
  <c r="W39" i="16"/>
  <c r="W308" i="13"/>
  <c r="W312" i="13" s="1"/>
  <c r="W38" i="13"/>
  <c r="W37" i="22"/>
  <c r="W49" i="37" s="1"/>
  <c r="W89" i="13"/>
  <c r="W36" i="13" s="1"/>
  <c r="W37" i="16" s="1"/>
  <c r="W33" i="37" s="1"/>
  <c r="W88" i="13"/>
  <c r="W257" i="13" s="1"/>
  <c r="W258" i="13" s="1"/>
  <c r="W375" i="13"/>
  <c r="W376" i="13"/>
  <c r="W378" i="13" s="1"/>
  <c r="W288" i="13" s="1"/>
  <c r="W290" i="13" s="1"/>
  <c r="X285" i="13" s="1"/>
  <c r="W263" i="13"/>
  <c r="Z145" i="40"/>
  <c r="W35" i="13" l="1"/>
  <c r="W36" i="16" s="1"/>
  <c r="W52" i="16" s="1"/>
  <c r="X373" i="13"/>
  <c r="X289" i="13"/>
  <c r="X294" i="13" s="1"/>
  <c r="X296" i="13" s="1"/>
  <c r="X300" i="13" s="1"/>
  <c r="W63" i="37"/>
  <c r="W64" i="37"/>
  <c r="W317" i="13"/>
  <c r="W324" i="13"/>
  <c r="W326" i="13" s="1"/>
  <c r="Y145" i="40"/>
  <c r="W32" i="37" l="1"/>
  <c r="W36" i="37"/>
  <c r="W35" i="37"/>
  <c r="W40" i="16"/>
  <c r="W51" i="16" s="1"/>
  <c r="W39" i="13"/>
  <c r="W40" i="13" s="1"/>
  <c r="X308" i="13"/>
  <c r="X312" i="13" s="1"/>
  <c r="X37" i="22"/>
  <c r="X49" i="37" s="1"/>
  <c r="X39" i="16"/>
  <c r="X23" i="42"/>
  <c r="X38" i="13"/>
  <c r="X375" i="13"/>
  <c r="X376" i="13"/>
  <c r="X378" i="13" s="1"/>
  <c r="X288" i="13" s="1"/>
  <c r="X290" i="13" s="1"/>
  <c r="Y285" i="13" s="1"/>
  <c r="X145" i="40"/>
  <c r="Y373" i="13" l="1"/>
  <c r="Y289" i="13"/>
  <c r="Y294" i="13" s="1"/>
  <c r="Y296" i="13" s="1"/>
  <c r="Y300" i="13" s="1"/>
  <c r="X63" i="37"/>
  <c r="X64" i="37"/>
  <c r="X317" i="13"/>
  <c r="X324" i="13"/>
  <c r="X326" i="13" s="1"/>
  <c r="W59" i="13"/>
  <c r="W23" i="16"/>
  <c r="W24" i="16" s="1"/>
  <c r="W24" i="37"/>
  <c r="W26" i="37" s="1"/>
  <c r="X26" i="13"/>
  <c r="W145" i="40"/>
  <c r="Y38" i="13" l="1"/>
  <c r="Y23" i="42"/>
  <c r="Y308" i="13"/>
  <c r="Y312" i="13" s="1"/>
  <c r="Y39" i="16"/>
  <c r="Y37" i="22"/>
  <c r="Y49" i="37" s="1"/>
  <c r="X65" i="13"/>
  <c r="X44" i="13"/>
  <c r="X46" i="13" s="1"/>
  <c r="X49" i="13" s="1"/>
  <c r="X40" i="16"/>
  <c r="X51" i="16" s="1"/>
  <c r="X39" i="13"/>
  <c r="Y375" i="13"/>
  <c r="Y376" i="13"/>
  <c r="Y378" i="13" s="1"/>
  <c r="Y288" i="13" s="1"/>
  <c r="Y290" i="13" s="1"/>
  <c r="Z285" i="13" s="1"/>
  <c r="V145" i="40"/>
  <c r="Z289" i="13" l="1"/>
  <c r="Z294" i="13" s="1"/>
  <c r="Z296" i="13" s="1"/>
  <c r="Z300" i="13" s="1"/>
  <c r="Z373" i="13"/>
  <c r="X51" i="13"/>
  <c r="X53" i="13" s="1"/>
  <c r="X27" i="13" s="1"/>
  <c r="Y63" i="37"/>
  <c r="Y64" i="37"/>
  <c r="Y317" i="13"/>
  <c r="Y324" i="13"/>
  <c r="Y326" i="13" s="1"/>
  <c r="U145" i="40"/>
  <c r="X54" i="13" l="1"/>
  <c r="X28" i="13" s="1"/>
  <c r="X29" i="13" s="1"/>
  <c r="X56" i="13" s="1"/>
  <c r="Z375" i="13"/>
  <c r="Z376" i="13"/>
  <c r="Z378" i="13" s="1"/>
  <c r="Z288" i="13" s="1"/>
  <c r="Z290" i="13" s="1"/>
  <c r="AA285" i="13" s="1"/>
  <c r="Y39" i="13"/>
  <c r="Y40" i="16"/>
  <c r="Y51" i="16" s="1"/>
  <c r="Z37" i="22"/>
  <c r="Z49" i="37" s="1"/>
  <c r="Z23" i="42"/>
  <c r="Z39" i="16"/>
  <c r="Z38" i="13"/>
  <c r="Z308" i="13"/>
  <c r="Z312" i="13" s="1"/>
  <c r="T145" i="40"/>
  <c r="X34" i="13" l="1"/>
  <c r="Z317" i="13"/>
  <c r="Z324" i="13"/>
  <c r="Z326" i="13" s="1"/>
  <c r="Z63" i="37"/>
  <c r="Z64" i="37"/>
  <c r="AA289" i="13"/>
  <c r="AA294" i="13" s="1"/>
  <c r="AA296" i="13" s="1"/>
  <c r="AA300" i="13" s="1"/>
  <c r="X66" i="13"/>
  <c r="X68" i="13" s="1"/>
  <c r="X40" i="13"/>
  <c r="S145" i="40"/>
  <c r="Y26" i="13" l="1"/>
  <c r="X59" i="13"/>
  <c r="X24" i="37"/>
  <c r="X26" i="37" s="1"/>
  <c r="X23" i="16"/>
  <c r="X24" i="16" s="1"/>
  <c r="X72" i="13"/>
  <c r="X81" i="13" s="1"/>
  <c r="X73" i="13"/>
  <c r="Z39" i="13"/>
  <c r="Z40" i="16"/>
  <c r="Z51" i="16" s="1"/>
  <c r="AA308" i="13"/>
  <c r="AA312" i="13" s="1"/>
  <c r="AA23" i="42"/>
  <c r="AA39" i="16"/>
  <c r="AA37" i="22"/>
  <c r="AA49" i="37" s="1"/>
  <c r="AA38" i="13"/>
  <c r="R145" i="40"/>
  <c r="X88" i="13" l="1"/>
  <c r="X257" i="13" s="1"/>
  <c r="X258" i="13" s="1"/>
  <c r="X89" i="13"/>
  <c r="X36" i="13" s="1"/>
  <c r="X37" i="16" s="1"/>
  <c r="X33" i="37" s="1"/>
  <c r="AA63" i="37"/>
  <c r="AA64" i="37"/>
  <c r="AA317" i="13"/>
  <c r="AA324" i="13"/>
  <c r="AA326" i="13" s="1"/>
  <c r="X263" i="13"/>
  <c r="X35" i="13"/>
  <c r="X36" i="16" s="1"/>
  <c r="Y44" i="13"/>
  <c r="Y46" i="13" s="1"/>
  <c r="Y49" i="13" s="1"/>
  <c r="Y65" i="13"/>
  <c r="Q145" i="40"/>
  <c r="AA40" i="16" l="1"/>
  <c r="AA51" i="16" s="1"/>
  <c r="AA39" i="13"/>
  <c r="Y51" i="13"/>
  <c r="Y53" i="13" s="1"/>
  <c r="Y27" i="13" s="1"/>
  <c r="X52" i="16"/>
  <c r="X32" i="37"/>
  <c r="P145" i="40"/>
  <c r="Y54" i="13" l="1"/>
  <c r="Y28" i="13" s="1"/>
  <c r="Y29" i="13" s="1"/>
  <c r="Y34" i="13" s="1"/>
  <c r="X36" i="37"/>
  <c r="X35" i="37"/>
  <c r="O145" i="40"/>
  <c r="Y56" i="13" l="1"/>
  <c r="Y66" i="13"/>
  <c r="Y68" i="13" s="1"/>
  <c r="Y40" i="13"/>
  <c r="N145" i="40"/>
  <c r="Y23" i="16" l="1"/>
  <c r="Y24" i="16" s="1"/>
  <c r="Z26" i="13"/>
  <c r="Y59" i="13"/>
  <c r="Y24" i="37"/>
  <c r="Y26" i="37" s="1"/>
  <c r="Y72" i="13"/>
  <c r="Y81" i="13" s="1"/>
  <c r="Y73" i="13"/>
  <c r="M145" i="40"/>
  <c r="Y257" i="13" l="1"/>
  <c r="Y258" i="13" s="1"/>
  <c r="Y263" i="13"/>
  <c r="Y89" i="13"/>
  <c r="Y36" i="13" s="1"/>
  <c r="Y37" i="16" s="1"/>
  <c r="Y33" i="37" s="1"/>
  <c r="Y88" i="13"/>
  <c r="Y35" i="13" s="1"/>
  <c r="Y36" i="16" s="1"/>
  <c r="Z65" i="13"/>
  <c r="Z44" i="13"/>
  <c r="Z46" i="13" s="1"/>
  <c r="Z49" i="13" s="1"/>
  <c r="AB146" i="40"/>
  <c r="AX146" i="40"/>
  <c r="BT146" i="40"/>
  <c r="CP146" i="40"/>
  <c r="S146" i="40"/>
  <c r="AO146" i="40"/>
  <c r="BK146" i="40"/>
  <c r="CG146" i="40"/>
  <c r="AF146" i="40"/>
  <c r="BB146" i="40"/>
  <c r="BX146" i="40"/>
  <c r="W146" i="40"/>
  <c r="AS146" i="40"/>
  <c r="BO146" i="40"/>
  <c r="N146" i="40"/>
  <c r="AJ146" i="40"/>
  <c r="BF146" i="40"/>
  <c r="CB146" i="40"/>
  <c r="AA146" i="40"/>
  <c r="AW146" i="40"/>
  <c r="BS146" i="40"/>
  <c r="CO146" i="40"/>
  <c r="R146" i="40"/>
  <c r="AN146" i="40"/>
  <c r="BJ146" i="40"/>
  <c r="CF146" i="40"/>
  <c r="AE146" i="40"/>
  <c r="BA146" i="40"/>
  <c r="BW146" i="40"/>
  <c r="N147" i="40"/>
  <c r="V146" i="40"/>
  <c r="AR146" i="40"/>
  <c r="BN146" i="40"/>
  <c r="AI146" i="40"/>
  <c r="BE146" i="40"/>
  <c r="CA146" i="40"/>
  <c r="Z146" i="40"/>
  <c r="AV146" i="40"/>
  <c r="BR146" i="40"/>
  <c r="M146" i="40"/>
  <c r="Q146" i="40"/>
  <c r="AM146" i="40"/>
  <c r="BI146" i="40"/>
  <c r="CE146" i="40"/>
  <c r="M151" i="40"/>
  <c r="M154" i="40" s="1"/>
  <c r="M155" i="40" s="1"/>
  <c r="M161" i="40" s="1"/>
  <c r="AD146" i="40"/>
  <c r="AZ146" i="40"/>
  <c r="BV146" i="40"/>
  <c r="U146" i="40"/>
  <c r="AQ146" i="40"/>
  <c r="BM146" i="40"/>
  <c r="CI146" i="40"/>
  <c r="AH146" i="40"/>
  <c r="BD146" i="40"/>
  <c r="BZ146" i="40"/>
  <c r="Y146" i="40"/>
  <c r="AU146" i="40"/>
  <c r="BQ146" i="40"/>
  <c r="CM146" i="40"/>
  <c r="M158" i="40"/>
  <c r="P146" i="40"/>
  <c r="AL146" i="40"/>
  <c r="BH146" i="40"/>
  <c r="AC146" i="40"/>
  <c r="AY146" i="40"/>
  <c r="BU146" i="40"/>
  <c r="CQ146" i="40"/>
  <c r="T146" i="40"/>
  <c r="AP146" i="40"/>
  <c r="BL146" i="40"/>
  <c r="CH146" i="40"/>
  <c r="AG146" i="40"/>
  <c r="BC146" i="40"/>
  <c r="BY146" i="40"/>
  <c r="CU146" i="40"/>
  <c r="X146" i="40"/>
  <c r="AT146" i="40"/>
  <c r="BP146" i="40"/>
  <c r="CL146" i="40"/>
  <c r="O146" i="40"/>
  <c r="AK146" i="40"/>
  <c r="BG146" i="40"/>
  <c r="CC146" i="40"/>
  <c r="CS146" i="40"/>
  <c r="CJ146" i="40"/>
  <c r="CN146" i="40"/>
  <c r="CT146" i="40"/>
  <c r="CK146" i="40"/>
  <c r="CV146" i="40"/>
  <c r="CD146" i="40"/>
  <c r="CR146" i="40"/>
  <c r="Z51" i="13" l="1"/>
  <c r="Z54" i="13" s="1"/>
  <c r="Z28" i="13" s="1"/>
  <c r="Y32" i="37"/>
  <c r="Y52" i="16"/>
  <c r="M156" i="40"/>
  <c r="M160" i="40" s="1"/>
  <c r="M162" i="40" s="1"/>
  <c r="M165" i="40"/>
  <c r="N158" i="40"/>
  <c r="N150" i="40"/>
  <c r="O147" i="40"/>
  <c r="Z53" i="13" l="1"/>
  <c r="Z27" i="13" s="1"/>
  <c r="Z29" i="13" s="1"/>
  <c r="Z34" i="13" s="1"/>
  <c r="Y36" i="37"/>
  <c r="Y35" i="37"/>
  <c r="AQ156" i="40"/>
  <c r="AE156" i="40"/>
  <c r="CC156" i="40"/>
  <c r="BQ156" i="40"/>
  <c r="CR156" i="40"/>
  <c r="CT156" i="40"/>
  <c r="AZ156" i="40"/>
  <c r="CL156" i="40"/>
  <c r="S156" i="40"/>
  <c r="BY156" i="40"/>
  <c r="AA156" i="40"/>
  <c r="AC156" i="40"/>
  <c r="P156" i="40"/>
  <c r="BL156" i="40"/>
  <c r="AV156" i="40"/>
  <c r="AU156" i="40"/>
  <c r="BN156" i="40"/>
  <c r="AW156" i="40"/>
  <c r="Q156" i="40"/>
  <c r="BW156" i="40"/>
  <c r="BG156" i="40"/>
  <c r="BV156" i="40"/>
  <c r="AI156" i="40"/>
  <c r="AT156" i="40"/>
  <c r="CV156" i="40"/>
  <c r="CQ156" i="40"/>
  <c r="AG156" i="40"/>
  <c r="AK156" i="40"/>
  <c r="BO156" i="40"/>
  <c r="CE156" i="40"/>
  <c r="BR156" i="40"/>
  <c r="Z156" i="40"/>
  <c r="CF156" i="40"/>
  <c r="AF156" i="40"/>
  <c r="CM156" i="40"/>
  <c r="O156" i="40"/>
  <c r="CP156" i="40"/>
  <c r="BC156" i="40"/>
  <c r="CH156" i="40"/>
  <c r="CD156" i="40"/>
  <c r="BM156" i="40"/>
  <c r="AL156" i="40"/>
  <c r="AR156" i="40"/>
  <c r="CN156" i="40"/>
  <c r="BU156" i="40"/>
  <c r="BE156" i="40"/>
  <c r="W156" i="40"/>
  <c r="BA156" i="40"/>
  <c r="AY156" i="40"/>
  <c r="CJ156" i="40"/>
  <c r="N165" i="40"/>
  <c r="O158" i="40"/>
  <c r="AX156" i="40"/>
  <c r="CI156" i="40"/>
  <c r="CS156" i="40"/>
  <c r="M166" i="40"/>
  <c r="AN156" i="40"/>
  <c r="AJ156" i="40"/>
  <c r="BZ156" i="40"/>
  <c r="AD156" i="40"/>
  <c r="BI156" i="40"/>
  <c r="CB156" i="40"/>
  <c r="Y156" i="40"/>
  <c r="V156" i="40"/>
  <c r="CG156" i="40"/>
  <c r="BH156" i="40"/>
  <c r="N151" i="40"/>
  <c r="N154" i="40" s="1"/>
  <c r="N155" i="40" s="1"/>
  <c r="N161" i="40" s="1"/>
  <c r="U156" i="40"/>
  <c r="X156" i="40"/>
  <c r="BK156" i="40"/>
  <c r="BP156" i="40"/>
  <c r="CU156" i="40"/>
  <c r="O150" i="40"/>
  <c r="P147" i="40"/>
  <c r="BT156" i="40"/>
  <c r="AM156" i="40"/>
  <c r="AS156" i="40"/>
  <c r="AH156" i="40"/>
  <c r="BS156" i="40"/>
  <c r="BF156" i="40"/>
  <c r="AB156" i="40"/>
  <c r="AO156" i="40"/>
  <c r="BB156" i="40"/>
  <c r="T156" i="40"/>
  <c r="R156" i="40"/>
  <c r="CA156" i="40"/>
  <c r="AP156" i="40"/>
  <c r="BJ156" i="40"/>
  <c r="CO156" i="40"/>
  <c r="N156" i="40"/>
  <c r="N160" i="40" s="1"/>
  <c r="BX156" i="40"/>
  <c r="BD156" i="40"/>
  <c r="CK156" i="40"/>
  <c r="Z56" i="13" l="1"/>
  <c r="Z66" i="13"/>
  <c r="Z68" i="13" s="1"/>
  <c r="Z40" i="13"/>
  <c r="O151" i="40"/>
  <c r="O154" i="40" s="1"/>
  <c r="O155" i="40" s="1"/>
  <c r="O161" i="40" s="1"/>
  <c r="P150" i="40"/>
  <c r="Q147" i="40"/>
  <c r="M167" i="40"/>
  <c r="J166" i="40"/>
  <c r="M193" i="40"/>
  <c r="O165" i="40"/>
  <c r="P158" i="40"/>
  <c r="O160" i="40"/>
  <c r="N162" i="40"/>
  <c r="N166" i="40" s="1"/>
  <c r="AA26" i="13" l="1"/>
  <c r="Z24" i="37"/>
  <c r="Z26" i="37" s="1"/>
  <c r="Z59" i="13"/>
  <c r="Z23" i="16"/>
  <c r="Z24" i="16" s="1"/>
  <c r="Z73" i="13"/>
  <c r="Z72" i="13"/>
  <c r="Z81" i="13" s="1"/>
  <c r="Q150" i="40"/>
  <c r="R147" i="40"/>
  <c r="J193" i="40"/>
  <c r="M37" i="41"/>
  <c r="P165" i="40"/>
  <c r="Q158" i="40"/>
  <c r="P160" i="40"/>
  <c r="O162" i="40"/>
  <c r="O166" i="40" s="1"/>
  <c r="P151" i="40"/>
  <c r="P154" i="40" s="1"/>
  <c r="P155" i="40" s="1"/>
  <c r="P161" i="40" s="1"/>
  <c r="CK138" i="40"/>
  <c r="BK138" i="40"/>
  <c r="M39" i="9"/>
  <c r="BX138" i="40"/>
  <c r="BZ138" i="40"/>
  <c r="BD138" i="40"/>
  <c r="CP138" i="40"/>
  <c r="CG138" i="40"/>
  <c r="CC138" i="40"/>
  <c r="CE138" i="40"/>
  <c r="BO138" i="40"/>
  <c r="BJ138" i="40"/>
  <c r="Y138" i="40"/>
  <c r="J167" i="40"/>
  <c r="AC138" i="40"/>
  <c r="AT138" i="40"/>
  <c r="BM138" i="40"/>
  <c r="R138" i="40"/>
  <c r="BE138" i="40"/>
  <c r="AL138" i="40"/>
  <c r="BH138" i="40"/>
  <c r="BP138" i="40"/>
  <c r="CV138" i="40"/>
  <c r="CJ138" i="40"/>
  <c r="BT138" i="40"/>
  <c r="AZ138" i="40"/>
  <c r="AU138" i="40"/>
  <c r="BG138" i="40"/>
  <c r="Q138" i="40"/>
  <c r="AP138" i="40"/>
  <c r="T138" i="40"/>
  <c r="P138" i="40"/>
  <c r="AB138" i="40"/>
  <c r="AO138" i="40"/>
  <c r="CN138" i="40"/>
  <c r="CO138" i="40"/>
  <c r="AG138" i="40"/>
  <c r="X138" i="40"/>
  <c r="AD138" i="40"/>
  <c r="CU138" i="40"/>
  <c r="BY138" i="40"/>
  <c r="BS138" i="40"/>
  <c r="BN138" i="40"/>
  <c r="BI138" i="40"/>
  <c r="AK138" i="40"/>
  <c r="V138" i="40"/>
  <c r="CF138" i="40"/>
  <c r="AY138" i="40"/>
  <c r="CD138" i="40"/>
  <c r="BR138" i="40"/>
  <c r="BQ138" i="40"/>
  <c r="AW138" i="40"/>
  <c r="N138" i="40"/>
  <c r="Z138" i="40"/>
  <c r="BA138" i="40"/>
  <c r="CI138" i="40"/>
  <c r="BC138" i="40"/>
  <c r="W138" i="40"/>
  <c r="S138" i="40"/>
  <c r="AS138" i="40"/>
  <c r="CB138" i="40"/>
  <c r="AN138" i="40"/>
  <c r="CT138" i="40"/>
  <c r="O138" i="40"/>
  <c r="AF138" i="40"/>
  <c r="CS138" i="40"/>
  <c r="CH138" i="40"/>
  <c r="BW138" i="40"/>
  <c r="AX138" i="40"/>
  <c r="AJ138" i="40"/>
  <c r="AA138" i="40"/>
  <c r="CM138" i="40"/>
  <c r="BL138" i="40"/>
  <c r="BB138" i="40"/>
  <c r="AE138" i="40"/>
  <c r="CR138" i="40"/>
  <c r="BV138" i="40"/>
  <c r="AR138" i="40"/>
  <c r="AI138" i="40"/>
  <c r="AH138" i="40"/>
  <c r="CL138" i="40"/>
  <c r="CA138" i="40"/>
  <c r="BF138" i="40"/>
  <c r="AM138" i="40"/>
  <c r="U138" i="40"/>
  <c r="AQ138" i="40"/>
  <c r="CQ138" i="40"/>
  <c r="BU138" i="40"/>
  <c r="AV138" i="40"/>
  <c r="N167" i="40"/>
  <c r="N39" i="9" s="1"/>
  <c r="N193" i="40"/>
  <c r="N37" i="41" s="1"/>
  <c r="Z257" i="13" l="1"/>
  <c r="Z258" i="13" s="1"/>
  <c r="Z89" i="13"/>
  <c r="Z36" i="13" s="1"/>
  <c r="Z37" i="16" s="1"/>
  <c r="Z33" i="37" s="1"/>
  <c r="Z88" i="13"/>
  <c r="Z263" i="13" s="1"/>
  <c r="AA65" i="13"/>
  <c r="AA44" i="13"/>
  <c r="AA46" i="13" s="1"/>
  <c r="AA49" i="13" s="1"/>
  <c r="BA141" i="40"/>
  <c r="BA140" i="40"/>
  <c r="CC141" i="40"/>
  <c r="CC140" i="40"/>
  <c r="AU141" i="40"/>
  <c r="AU140" i="40"/>
  <c r="CI140" i="40"/>
  <c r="CI141" i="40"/>
  <c r="CE141" i="40"/>
  <c r="CE140" i="40"/>
  <c r="BB140" i="40"/>
  <c r="BB141" i="40"/>
  <c r="BQ140" i="40"/>
  <c r="BQ141" i="40"/>
  <c r="CM140" i="40"/>
  <c r="CM141" i="40"/>
  <c r="BD141" i="40"/>
  <c r="BD140" i="40"/>
  <c r="AA140" i="40"/>
  <c r="AA141" i="40"/>
  <c r="BX141" i="40"/>
  <c r="BX140" i="40"/>
  <c r="CF140" i="40"/>
  <c r="CF141" i="40"/>
  <c r="BK140" i="40"/>
  <c r="BK141" i="40"/>
  <c r="AK141" i="40"/>
  <c r="AK140" i="40"/>
  <c r="CS140" i="40"/>
  <c r="CS141" i="40"/>
  <c r="CQ140" i="40"/>
  <c r="CQ141" i="40"/>
  <c r="BH141" i="40"/>
  <c r="BH140" i="40"/>
  <c r="AL141" i="40"/>
  <c r="AL140" i="40"/>
  <c r="AM140" i="40"/>
  <c r="AM141" i="40"/>
  <c r="CU140" i="40"/>
  <c r="CU141" i="40"/>
  <c r="R140" i="40"/>
  <c r="R141" i="40"/>
  <c r="Q165" i="40"/>
  <c r="R158" i="40"/>
  <c r="Q160" i="40"/>
  <c r="BJ140" i="40"/>
  <c r="BJ141" i="40"/>
  <c r="CR140" i="40"/>
  <c r="CR141" i="40"/>
  <c r="P140" i="40"/>
  <c r="P141" i="40"/>
  <c r="CG140" i="40"/>
  <c r="CG141" i="40"/>
  <c r="M40" i="9"/>
  <c r="V141" i="40"/>
  <c r="V140" i="40"/>
  <c r="CK141" i="40"/>
  <c r="CK140" i="40"/>
  <c r="BP140" i="40"/>
  <c r="BP141" i="40"/>
  <c r="BN140" i="40"/>
  <c r="BN141" i="40"/>
  <c r="BS140" i="40"/>
  <c r="BS141" i="40"/>
  <c r="BE140" i="40"/>
  <c r="BE141" i="40"/>
  <c r="AN140" i="40"/>
  <c r="AN141" i="40"/>
  <c r="BF140" i="40"/>
  <c r="BF141" i="40"/>
  <c r="CB141" i="40"/>
  <c r="CB140" i="40"/>
  <c r="AD140" i="40"/>
  <c r="AD141" i="40"/>
  <c r="BM140" i="40"/>
  <c r="BM141" i="40"/>
  <c r="AR140" i="40"/>
  <c r="AR141" i="40"/>
  <c r="BV141" i="40"/>
  <c r="BV140" i="40"/>
  <c r="Z141" i="40"/>
  <c r="Z140" i="40"/>
  <c r="AE141" i="40"/>
  <c r="AE140" i="40"/>
  <c r="AW140" i="40"/>
  <c r="AW141" i="40"/>
  <c r="Q140" i="40"/>
  <c r="Q141" i="40"/>
  <c r="BG141" i="40"/>
  <c r="BG140" i="40"/>
  <c r="CD141" i="40"/>
  <c r="CD140" i="40"/>
  <c r="AJ140" i="40"/>
  <c r="AJ141" i="40"/>
  <c r="AZ141" i="40"/>
  <c r="AZ140" i="40"/>
  <c r="AX141" i="40"/>
  <c r="AX140" i="40"/>
  <c r="CJ140" i="40"/>
  <c r="CJ141" i="40"/>
  <c r="AV140" i="40"/>
  <c r="AV141" i="40"/>
  <c r="BU140" i="40"/>
  <c r="BU141" i="40"/>
  <c r="O167" i="40"/>
  <c r="O39" i="9" s="1"/>
  <c r="O193" i="40"/>
  <c r="O37" i="41" s="1"/>
  <c r="U141" i="40"/>
  <c r="U140" i="40"/>
  <c r="X140" i="40"/>
  <c r="X141" i="40"/>
  <c r="AT141" i="40"/>
  <c r="AT140" i="40"/>
  <c r="BO140" i="40"/>
  <c r="BO141" i="40"/>
  <c r="T140" i="40"/>
  <c r="T141" i="40"/>
  <c r="BL140" i="40"/>
  <c r="BL141" i="40"/>
  <c r="CP141" i="40"/>
  <c r="CP140" i="40"/>
  <c r="BZ140" i="40"/>
  <c r="BZ141" i="40"/>
  <c r="AY140" i="40"/>
  <c r="AY141" i="40"/>
  <c r="BT141" i="40"/>
  <c r="BT140" i="40"/>
  <c r="P162" i="40"/>
  <c r="P166" i="40" s="1"/>
  <c r="S140" i="40"/>
  <c r="S141" i="40"/>
  <c r="AC140" i="40"/>
  <c r="AC141" i="40"/>
  <c r="CH141" i="40"/>
  <c r="CH140" i="40"/>
  <c r="BI140" i="40"/>
  <c r="BI141" i="40"/>
  <c r="AF140" i="40"/>
  <c r="AF141" i="40"/>
  <c r="AQ141" i="40"/>
  <c r="AQ140" i="40"/>
  <c r="BY141" i="40"/>
  <c r="BY140" i="40"/>
  <c r="AS140" i="40"/>
  <c r="AS141" i="40"/>
  <c r="AH141" i="40"/>
  <c r="AH140" i="40"/>
  <c r="R150" i="40"/>
  <c r="S147" i="40"/>
  <c r="AO140" i="40"/>
  <c r="AO141" i="40"/>
  <c r="AB140" i="40"/>
  <c r="AB141" i="40"/>
  <c r="N140" i="40"/>
  <c r="N141" i="40"/>
  <c r="AP140" i="40"/>
  <c r="AP141" i="40"/>
  <c r="BR140" i="40"/>
  <c r="BR141" i="40"/>
  <c r="BW140" i="40"/>
  <c r="BW141" i="40"/>
  <c r="CV141" i="40"/>
  <c r="CV140" i="40"/>
  <c r="O140" i="40"/>
  <c r="O141" i="40"/>
  <c r="CT141" i="40"/>
  <c r="CT140" i="40"/>
  <c r="CA140" i="40"/>
  <c r="CA141" i="40"/>
  <c r="CL141" i="40"/>
  <c r="CL140" i="40"/>
  <c r="AG140" i="40"/>
  <c r="AG141" i="40"/>
  <c r="W140" i="40"/>
  <c r="W141" i="40"/>
  <c r="CO141" i="40"/>
  <c r="CO140" i="40"/>
  <c r="AI140" i="40"/>
  <c r="AI141" i="40"/>
  <c r="BC140" i="40"/>
  <c r="BC141" i="40"/>
  <c r="CN141" i="40"/>
  <c r="CN140" i="40"/>
  <c r="Y141" i="40"/>
  <c r="Y140" i="40"/>
  <c r="Q151" i="40"/>
  <c r="Q154" i="40" s="1"/>
  <c r="Q155" i="40" s="1"/>
  <c r="Q161" i="40" s="1"/>
  <c r="AA51" i="13" l="1"/>
  <c r="AA54" i="13" s="1"/>
  <c r="AA28" i="13" s="1"/>
  <c r="Z35" i="13"/>
  <c r="Z36" i="16" s="1"/>
  <c r="S150" i="40"/>
  <c r="T147" i="40"/>
  <c r="N38" i="9"/>
  <c r="R165" i="40"/>
  <c r="S158" i="40"/>
  <c r="R160" i="40"/>
  <c r="R151" i="40"/>
  <c r="R154" i="40" s="1"/>
  <c r="R155" i="40" s="1"/>
  <c r="R161" i="40" s="1"/>
  <c r="P167" i="40"/>
  <c r="P39" i="9" s="1"/>
  <c r="P193" i="40"/>
  <c r="P37" i="41" s="1"/>
  <c r="Q162" i="40"/>
  <c r="Q166" i="40" s="1"/>
  <c r="AA53" i="13" l="1"/>
  <c r="AA27" i="13" s="1"/>
  <c r="AA29" i="13" s="1"/>
  <c r="AA56" i="13" s="1"/>
  <c r="Z32" i="37"/>
  <c r="Z52" i="16"/>
  <c r="R162" i="40"/>
  <c r="R166" i="40" s="1"/>
  <c r="R167" i="40" s="1"/>
  <c r="R39" i="9" s="1"/>
  <c r="S165" i="40"/>
  <c r="T158" i="40"/>
  <c r="S160" i="40"/>
  <c r="Q167" i="40"/>
  <c r="Q39" i="9" s="1"/>
  <c r="Q193" i="40"/>
  <c r="Q37" i="41" s="1"/>
  <c r="N40" i="9"/>
  <c r="T150" i="40"/>
  <c r="U147" i="40"/>
  <c r="S151" i="40"/>
  <c r="S154" i="40" s="1"/>
  <c r="S155" i="40" s="1"/>
  <c r="S161" i="40" s="1"/>
  <c r="AA34" i="13" l="1"/>
  <c r="AA40" i="13" s="1"/>
  <c r="Z36" i="37"/>
  <c r="Z35" i="37"/>
  <c r="R193" i="40"/>
  <c r="R37" i="41" s="1"/>
  <c r="O38" i="9"/>
  <c r="U150" i="40"/>
  <c r="V147" i="40"/>
  <c r="S162" i="40"/>
  <c r="S166" i="40" s="1"/>
  <c r="T151" i="40"/>
  <c r="T154" i="40" s="1"/>
  <c r="T155" i="40" s="1"/>
  <c r="T161" i="40" s="1"/>
  <c r="T165" i="40"/>
  <c r="U158" i="40"/>
  <c r="T160" i="40"/>
  <c r="AA66" i="13" l="1"/>
  <c r="AA68" i="13" s="1"/>
  <c r="AA72" i="13" s="1"/>
  <c r="AA81" i="13" s="1"/>
  <c r="AA23" i="16"/>
  <c r="AA24" i="16" s="1"/>
  <c r="AB26" i="13"/>
  <c r="AA24" i="37"/>
  <c r="AA26" i="37" s="1"/>
  <c r="AA59" i="13"/>
  <c r="T162" i="40"/>
  <c r="T166" i="40" s="1"/>
  <c r="S167" i="40"/>
  <c r="S39" i="9" s="1"/>
  <c r="S193" i="40"/>
  <c r="S37" i="41" s="1"/>
  <c r="V150" i="40"/>
  <c r="W147" i="40"/>
  <c r="U165" i="40"/>
  <c r="V158" i="40"/>
  <c r="U160" i="40"/>
  <c r="U151" i="40"/>
  <c r="U154" i="40" s="1"/>
  <c r="U155" i="40" s="1"/>
  <c r="U161" i="40" s="1"/>
  <c r="T167" i="40"/>
  <c r="T39" i="9" s="1"/>
  <c r="T193" i="40"/>
  <c r="T37" i="41" s="1"/>
  <c r="O40" i="9"/>
  <c r="AA73" i="13" l="1"/>
  <c r="AA88" i="13"/>
  <c r="AA257" i="13" s="1"/>
  <c r="AA258" i="13" s="1"/>
  <c r="AA89" i="13"/>
  <c r="AA36" i="13" s="1"/>
  <c r="AA37" i="16" s="1"/>
  <c r="AA33" i="37" s="1"/>
  <c r="AA263" i="13"/>
  <c r="AA264" i="13" s="1"/>
  <c r="AA272" i="13" s="1"/>
  <c r="AB44" i="13"/>
  <c r="AB46" i="13" s="1"/>
  <c r="AB49" i="13" s="1"/>
  <c r="AB65" i="13"/>
  <c r="U162" i="40"/>
  <c r="U166" i="40" s="1"/>
  <c r="V165" i="40"/>
  <c r="W158" i="40"/>
  <c r="V160" i="40"/>
  <c r="W150" i="40"/>
  <c r="X147" i="40"/>
  <c r="P38" i="9"/>
  <c r="V151" i="40"/>
  <c r="V154" i="40" s="1"/>
  <c r="V155" i="40" s="1"/>
  <c r="V161" i="40" s="1"/>
  <c r="AA35" i="13" l="1"/>
  <c r="AA36" i="16" s="1"/>
  <c r="AA52" i="16" s="1"/>
  <c r="AB51" i="13"/>
  <c r="AB54" i="13" s="1"/>
  <c r="AB28" i="13" s="1"/>
  <c r="AA309" i="13"/>
  <c r="AA341" i="13"/>
  <c r="AA345" i="13" s="1"/>
  <c r="AA346" i="13" s="1"/>
  <c r="AA287" i="13" s="1"/>
  <c r="AA373" i="13" s="1"/>
  <c r="X150" i="40"/>
  <c r="Y147" i="40"/>
  <c r="P40" i="9"/>
  <c r="W151" i="40"/>
  <c r="W154" i="40" s="1"/>
  <c r="W155" i="40" s="1"/>
  <c r="W161" i="40" s="1"/>
  <c r="V162" i="40"/>
  <c r="V166" i="40" s="1"/>
  <c r="W165" i="40"/>
  <c r="X158" i="40"/>
  <c r="W160" i="40"/>
  <c r="U167" i="40"/>
  <c r="U39" i="9" s="1"/>
  <c r="U193" i="40"/>
  <c r="U37" i="41" s="1"/>
  <c r="AA32" i="37" l="1"/>
  <c r="AA36" i="37" s="1"/>
  <c r="AB53" i="13"/>
  <c r="AB27" i="13" s="1"/>
  <c r="AB29" i="13" s="1"/>
  <c r="AB56" i="13" s="1"/>
  <c r="AA35" i="37"/>
  <c r="AB34" i="13"/>
  <c r="AB66" i="13" s="1"/>
  <c r="AB68" i="13" s="1"/>
  <c r="AA375" i="13"/>
  <c r="AA376" i="13"/>
  <c r="AA378" i="13" s="1"/>
  <c r="AA288" i="13" s="1"/>
  <c r="AA290" i="13" s="1"/>
  <c r="AB285" i="13" s="1"/>
  <c r="V167" i="40"/>
  <c r="V39" i="9" s="1"/>
  <c r="V193" i="40"/>
  <c r="V37" i="41" s="1"/>
  <c r="W162" i="40"/>
  <c r="W166" i="40" s="1"/>
  <c r="X165" i="40"/>
  <c r="Y158" i="40"/>
  <c r="X160" i="40"/>
  <c r="Q38" i="9"/>
  <c r="Y150" i="40"/>
  <c r="Z147" i="40"/>
  <c r="X151" i="40"/>
  <c r="X154" i="40" s="1"/>
  <c r="X155" i="40" s="1"/>
  <c r="X161" i="40" s="1"/>
  <c r="AB373" i="13" l="1"/>
  <c r="AB289" i="13"/>
  <c r="AB294" i="13" s="1"/>
  <c r="AB296" i="13" s="1"/>
  <c r="AB300" i="13" s="1"/>
  <c r="AB72" i="13"/>
  <c r="AB81" i="13" s="1"/>
  <c r="AB73" i="13"/>
  <c r="Y151" i="40"/>
  <c r="Y154" i="40" s="1"/>
  <c r="Y155" i="40" s="1"/>
  <c r="Y161" i="40" s="1"/>
  <c r="Z150" i="40"/>
  <c r="AA147" i="40"/>
  <c r="Q40" i="9"/>
  <c r="Y165" i="40"/>
  <c r="Z158" i="40"/>
  <c r="Y160" i="40"/>
  <c r="W167" i="40"/>
  <c r="W39" i="9" s="1"/>
  <c r="W193" i="40"/>
  <c r="W37" i="41" s="1"/>
  <c r="X162" i="40"/>
  <c r="X166" i="40" s="1"/>
  <c r="AB39" i="16" l="1"/>
  <c r="AB37" i="22"/>
  <c r="AB49" i="37" s="1"/>
  <c r="AB308" i="13"/>
  <c r="AB312" i="13" s="1"/>
  <c r="AB38" i="13"/>
  <c r="AB23" i="42"/>
  <c r="AB88" i="13"/>
  <c r="AB263" i="13" s="1"/>
  <c r="AB89" i="13"/>
  <c r="AB36" i="13" s="1"/>
  <c r="AB37" i="16" s="1"/>
  <c r="AB33" i="37" s="1"/>
  <c r="AB257" i="13"/>
  <c r="AB258" i="13" s="1"/>
  <c r="AB375" i="13"/>
  <c r="AB376" i="13"/>
  <c r="AB378" i="13" s="1"/>
  <c r="AB288" i="13" s="1"/>
  <c r="AB290" i="13" s="1"/>
  <c r="AC285" i="13" s="1"/>
  <c r="X167" i="40"/>
  <c r="X39" i="9" s="1"/>
  <c r="X193" i="40"/>
  <c r="X37" i="41" s="1"/>
  <c r="Z165" i="40"/>
  <c r="AA158" i="40"/>
  <c r="Z160" i="40"/>
  <c r="Y162" i="40"/>
  <c r="Y166" i="40" s="1"/>
  <c r="R38" i="9"/>
  <c r="AA150" i="40"/>
  <c r="AB147" i="40"/>
  <c r="Z151" i="40"/>
  <c r="Z154" i="40" s="1"/>
  <c r="Z155" i="40" s="1"/>
  <c r="Z161" i="40" s="1"/>
  <c r="AB35" i="13" l="1"/>
  <c r="AB36" i="16" s="1"/>
  <c r="AC289" i="13"/>
  <c r="AC294" i="13" s="1"/>
  <c r="AC296" i="13" s="1"/>
  <c r="AC300" i="13" s="1"/>
  <c r="AC373" i="13"/>
  <c r="AB63" i="37"/>
  <c r="AB64" i="37"/>
  <c r="AB52" i="16"/>
  <c r="AB32" i="37"/>
  <c r="AB317" i="13"/>
  <c r="AB324" i="13"/>
  <c r="AB326" i="13" s="1"/>
  <c r="AB150" i="40"/>
  <c r="AC147" i="40"/>
  <c r="Y167" i="40"/>
  <c r="Y39" i="9" s="1"/>
  <c r="Y193" i="40"/>
  <c r="Y37" i="41" s="1"/>
  <c r="AA165" i="40"/>
  <c r="AB158" i="40"/>
  <c r="AA160" i="40"/>
  <c r="AA151" i="40"/>
  <c r="AA154" i="40" s="1"/>
  <c r="AA155" i="40" s="1"/>
  <c r="AA161" i="40" s="1"/>
  <c r="R40" i="9"/>
  <c r="S38" i="9" s="1"/>
  <c r="S40" i="9" s="1"/>
  <c r="T38" i="9" s="1"/>
  <c r="T40" i="9" s="1"/>
  <c r="U38" i="9" s="1"/>
  <c r="U40" i="9" s="1"/>
  <c r="V38" i="9" s="1"/>
  <c r="V40" i="9" s="1"/>
  <c r="W38" i="9" s="1"/>
  <c r="W40" i="9" s="1"/>
  <c r="X38" i="9" s="1"/>
  <c r="X40" i="9" s="1"/>
  <c r="Y38" i="9" s="1"/>
  <c r="Z162" i="40"/>
  <c r="Z166" i="40" s="1"/>
  <c r="Y40" i="9" l="1"/>
  <c r="Z38" i="9" s="1"/>
  <c r="AB40" i="16"/>
  <c r="AB51" i="16" s="1"/>
  <c r="AB39" i="13"/>
  <c r="AB40" i="13" s="1"/>
  <c r="AB36" i="37"/>
  <c r="AB35" i="37"/>
  <c r="AC375" i="13"/>
  <c r="AC376" i="13"/>
  <c r="AC378" i="13" s="1"/>
  <c r="AC288" i="13" s="1"/>
  <c r="AC290" i="13" s="1"/>
  <c r="AD285" i="13" s="1"/>
  <c r="AC38" i="13"/>
  <c r="AC39" i="16"/>
  <c r="AC37" i="22"/>
  <c r="AC49" i="37" s="1"/>
  <c r="AC308" i="13"/>
  <c r="AC312" i="13" s="1"/>
  <c r="AC23" i="42"/>
  <c r="Z167" i="40"/>
  <c r="Z39" i="9" s="1"/>
  <c r="Z193" i="40"/>
  <c r="Z37" i="41" s="1"/>
  <c r="AA162" i="40"/>
  <c r="AA166" i="40" s="1"/>
  <c r="AB165" i="40"/>
  <c r="AC158" i="40"/>
  <c r="AB160" i="40"/>
  <c r="AC150" i="40"/>
  <c r="AD147" i="40"/>
  <c r="AB151" i="40"/>
  <c r="AB154" i="40" s="1"/>
  <c r="AB155" i="40" s="1"/>
  <c r="AB161" i="40" s="1"/>
  <c r="Z40" i="9" l="1"/>
  <c r="AA38" i="9" s="1"/>
  <c r="AC63" i="37"/>
  <c r="AC64" i="37"/>
  <c r="AD289" i="13"/>
  <c r="AD294" i="13" s="1"/>
  <c r="AD296" i="13" s="1"/>
  <c r="AD300" i="13" s="1"/>
  <c r="AD373" i="13"/>
  <c r="AB59" i="13"/>
  <c r="AC26" i="13"/>
  <c r="AB23" i="16"/>
  <c r="AB24" i="16" s="1"/>
  <c r="AB24" i="37"/>
  <c r="AB26" i="37" s="1"/>
  <c r="AC317" i="13"/>
  <c r="AC324" i="13"/>
  <c r="AC326" i="13" s="1"/>
  <c r="AC151" i="40"/>
  <c r="AC154" i="40" s="1"/>
  <c r="AC155" i="40" s="1"/>
  <c r="AC161" i="40" s="1"/>
  <c r="AD150" i="40"/>
  <c r="AE147" i="40"/>
  <c r="AC165" i="40"/>
  <c r="AD158" i="40"/>
  <c r="AC160" i="40"/>
  <c r="AB162" i="40"/>
  <c r="AB166" i="40" s="1"/>
  <c r="AA167" i="40"/>
  <c r="AA39" i="9" s="1"/>
  <c r="AA193" i="40"/>
  <c r="AA37" i="41" s="1"/>
  <c r="AA40" i="9" l="1"/>
  <c r="AB38" i="9" s="1"/>
  <c r="AC65" i="13"/>
  <c r="AC44" i="13"/>
  <c r="AC46" i="13" s="1"/>
  <c r="AC49" i="13" s="1"/>
  <c r="AC39" i="13"/>
  <c r="AC40" i="16"/>
  <c r="AC51" i="16" s="1"/>
  <c r="AD375" i="13"/>
  <c r="AD376" i="13"/>
  <c r="AD378" i="13" s="1"/>
  <c r="AD288" i="13" s="1"/>
  <c r="AD290" i="13" s="1"/>
  <c r="AE285" i="13" s="1"/>
  <c r="AD39" i="16"/>
  <c r="AD37" i="22"/>
  <c r="AD49" i="37" s="1"/>
  <c r="AD38" i="13"/>
  <c r="AD23" i="42"/>
  <c r="AD308" i="13"/>
  <c r="AD312" i="13" s="1"/>
  <c r="AC162" i="40"/>
  <c r="AC166" i="40" s="1"/>
  <c r="AC193" i="40" s="1"/>
  <c r="AC37" i="41" s="1"/>
  <c r="AD165" i="40"/>
  <c r="AE158" i="40"/>
  <c r="AD160" i="40"/>
  <c r="AB167" i="40"/>
  <c r="AB39" i="9" s="1"/>
  <c r="AB40" i="9" s="1"/>
  <c r="AC38" i="9" s="1"/>
  <c r="AB193" i="40"/>
  <c r="AB37" i="41" s="1"/>
  <c r="AE150" i="40"/>
  <c r="AF147" i="40"/>
  <c r="AD151" i="40"/>
  <c r="AD154" i="40" s="1"/>
  <c r="AD155" i="40" s="1"/>
  <c r="AD161" i="40" s="1"/>
  <c r="AC167" i="40" l="1"/>
  <c r="AC39" i="9" s="1"/>
  <c r="AC40" i="9" s="1"/>
  <c r="AD38" i="9" s="1"/>
  <c r="AD317" i="13"/>
  <c r="AD324" i="13"/>
  <c r="AD326" i="13" s="1"/>
  <c r="AD63" i="37"/>
  <c r="AD64" i="37"/>
  <c r="AE373" i="13"/>
  <c r="AE289" i="13"/>
  <c r="AE294" i="13" s="1"/>
  <c r="AE296" i="13" s="1"/>
  <c r="AE300" i="13" s="1"/>
  <c r="AC51" i="13"/>
  <c r="AC54" i="13" s="1"/>
  <c r="AC28" i="13" s="1"/>
  <c r="AF150" i="40"/>
  <c r="AG147" i="40"/>
  <c r="AD162" i="40"/>
  <c r="AD166" i="40" s="1"/>
  <c r="AE151" i="40"/>
  <c r="AE154" i="40" s="1"/>
  <c r="AE155" i="40" s="1"/>
  <c r="AE161" i="40" s="1"/>
  <c r="AE165" i="40"/>
  <c r="AF158" i="40"/>
  <c r="AE160" i="40"/>
  <c r="AC53" i="13" l="1"/>
  <c r="AC27" i="13" s="1"/>
  <c r="AC29" i="13" s="1"/>
  <c r="AC56" i="13" s="1"/>
  <c r="AE375" i="13"/>
  <c r="AE376" i="13"/>
  <c r="AE378" i="13" s="1"/>
  <c r="AE288" i="13" s="1"/>
  <c r="AE290" i="13" s="1"/>
  <c r="AF285" i="13" s="1"/>
  <c r="AD40" i="16"/>
  <c r="AD51" i="16" s="1"/>
  <c r="AD39" i="13"/>
  <c r="AE39" i="16"/>
  <c r="AE37" i="22"/>
  <c r="AE49" i="37" s="1"/>
  <c r="AE308" i="13"/>
  <c r="AE312" i="13" s="1"/>
  <c r="AE23" i="42"/>
  <c r="AE38" i="13"/>
  <c r="AE162" i="40"/>
  <c r="AE166" i="40" s="1"/>
  <c r="AF165" i="40"/>
  <c r="AG158" i="40"/>
  <c r="AF160" i="40"/>
  <c r="AD167" i="40"/>
  <c r="AD39" i="9" s="1"/>
  <c r="AD40" i="9" s="1"/>
  <c r="AE38" i="9" s="1"/>
  <c r="AD193" i="40"/>
  <c r="AD37" i="41" s="1"/>
  <c r="AG150" i="40"/>
  <c r="AH147" i="40"/>
  <c r="AF151" i="40"/>
  <c r="AF154" i="40" s="1"/>
  <c r="AF155" i="40" s="1"/>
  <c r="AF161" i="40" s="1"/>
  <c r="AC34" i="13" l="1"/>
  <c r="AE317" i="13"/>
  <c r="AE324" i="13"/>
  <c r="AE326" i="13" s="1"/>
  <c r="AE63" i="37"/>
  <c r="AE64" i="37"/>
  <c r="AF373" i="13"/>
  <c r="AF289" i="13"/>
  <c r="AF294" i="13" s="1"/>
  <c r="AF296" i="13" s="1"/>
  <c r="AF300" i="13" s="1"/>
  <c r="AC66" i="13"/>
  <c r="AC68" i="13" s="1"/>
  <c r="AC40" i="13"/>
  <c r="AH150" i="40"/>
  <c r="AI147" i="40"/>
  <c r="AG151" i="40"/>
  <c r="AG154" i="40" s="1"/>
  <c r="AG155" i="40" s="1"/>
  <c r="AG161" i="40" s="1"/>
  <c r="AF162" i="40"/>
  <c r="AF166" i="40" s="1"/>
  <c r="AG165" i="40"/>
  <c r="AH158" i="40"/>
  <c r="AG160" i="40"/>
  <c r="AE167" i="40"/>
  <c r="AE39" i="9" s="1"/>
  <c r="AE40" i="9" s="1"/>
  <c r="AF38" i="9" s="1"/>
  <c r="AE193" i="40"/>
  <c r="AE37" i="41" s="1"/>
  <c r="AF375" i="13" l="1"/>
  <c r="AF376" i="13"/>
  <c r="AF378" i="13" s="1"/>
  <c r="AF288" i="13" s="1"/>
  <c r="AF290" i="13" s="1"/>
  <c r="AG285" i="13" s="1"/>
  <c r="AC23" i="16"/>
  <c r="AC24" i="16" s="1"/>
  <c r="AC24" i="37"/>
  <c r="AC26" i="37" s="1"/>
  <c r="AC59" i="13"/>
  <c r="AD26" i="13"/>
  <c r="AC72" i="13"/>
  <c r="AC81" i="13" s="1"/>
  <c r="AC73" i="13"/>
  <c r="AF37" i="22"/>
  <c r="AF49" i="37" s="1"/>
  <c r="AF308" i="13"/>
  <c r="AF312" i="13" s="1"/>
  <c r="AF23" i="42"/>
  <c r="AF39" i="16"/>
  <c r="AF38" i="13"/>
  <c r="AE39" i="13"/>
  <c r="AE40" i="16"/>
  <c r="AE51" i="16" s="1"/>
  <c r="AG162" i="40"/>
  <c r="AG166" i="40" s="1"/>
  <c r="AG167" i="40" s="1"/>
  <c r="AG39" i="9" s="1"/>
  <c r="AF167" i="40"/>
  <c r="AF39" i="9" s="1"/>
  <c r="AF40" i="9" s="1"/>
  <c r="AG38" i="9" s="1"/>
  <c r="AF193" i="40"/>
  <c r="AF37" i="41" s="1"/>
  <c r="AH165" i="40"/>
  <c r="AI158" i="40"/>
  <c r="AH160" i="40"/>
  <c r="AI150" i="40"/>
  <c r="AJ147" i="40"/>
  <c r="AH151" i="40"/>
  <c r="AH154" i="40" s="1"/>
  <c r="AH155" i="40" s="1"/>
  <c r="AH161" i="40" s="1"/>
  <c r="AG193" i="40" l="1"/>
  <c r="AG37" i="41" s="1"/>
  <c r="AF317" i="13"/>
  <c r="AF324" i="13"/>
  <c r="AF326" i="13" s="1"/>
  <c r="AD65" i="13"/>
  <c r="AD44" i="13"/>
  <c r="AD46" i="13" s="1"/>
  <c r="AD49" i="13" s="1"/>
  <c r="AF63" i="37"/>
  <c r="AF64" i="37"/>
  <c r="AC257" i="13"/>
  <c r="AC258" i="13" s="1"/>
  <c r="AG289" i="13"/>
  <c r="AG294" i="13" s="1"/>
  <c r="AG296" i="13" s="1"/>
  <c r="AG300" i="13" s="1"/>
  <c r="AG373" i="13"/>
  <c r="AC88" i="13"/>
  <c r="AC263" i="13" s="1"/>
  <c r="AC89" i="13"/>
  <c r="AC36" i="13" s="1"/>
  <c r="AC37" i="16" s="1"/>
  <c r="AC33" i="37" s="1"/>
  <c r="AG40" i="9"/>
  <c r="AH38" i="9" s="1"/>
  <c r="AJ150" i="40"/>
  <c r="AK147" i="40"/>
  <c r="AH162" i="40"/>
  <c r="AH166" i="40" s="1"/>
  <c r="AI151" i="40"/>
  <c r="AI154" i="40" s="1"/>
  <c r="AI155" i="40" s="1"/>
  <c r="AI161" i="40" s="1"/>
  <c r="AI165" i="40"/>
  <c r="AJ158" i="40"/>
  <c r="AI160" i="40"/>
  <c r="AC35" i="13" l="1"/>
  <c r="AC36" i="16" s="1"/>
  <c r="AC52" i="16" s="1"/>
  <c r="AG375" i="13"/>
  <c r="AG376" i="13"/>
  <c r="AG378" i="13" s="1"/>
  <c r="AG288" i="13" s="1"/>
  <c r="AG290" i="13" s="1"/>
  <c r="AH285" i="13" s="1"/>
  <c r="AH289" i="13" s="1"/>
  <c r="AG37" i="22"/>
  <c r="AG49" i="37" s="1"/>
  <c r="AG23" i="42"/>
  <c r="AG38" i="13"/>
  <c r="AG308" i="13"/>
  <c r="AG312" i="13" s="1"/>
  <c r="AG39" i="16"/>
  <c r="AF39" i="13"/>
  <c r="AF40" i="16"/>
  <c r="AF51" i="16" s="1"/>
  <c r="AD51" i="13"/>
  <c r="AD53" i="13" s="1"/>
  <c r="AD27" i="13" s="1"/>
  <c r="AI162" i="40"/>
  <c r="AI166" i="40" s="1"/>
  <c r="AI167" i="40" s="1"/>
  <c r="AI39" i="9" s="1"/>
  <c r="AJ165" i="40"/>
  <c r="AK158" i="40"/>
  <c r="AJ160" i="40"/>
  <c r="AH167" i="40"/>
  <c r="AH39" i="9" s="1"/>
  <c r="AH40" i="9" s="1"/>
  <c r="AI38" i="9" s="1"/>
  <c r="AH193" i="40"/>
  <c r="AH37" i="41" s="1"/>
  <c r="AK150" i="40"/>
  <c r="AL147" i="40"/>
  <c r="AJ151" i="40"/>
  <c r="AJ154" i="40" s="1"/>
  <c r="AJ155" i="40" s="1"/>
  <c r="AJ161" i="40" s="1"/>
  <c r="AC32" i="37" l="1"/>
  <c r="AC36" i="37" s="1"/>
  <c r="AG317" i="13"/>
  <c r="AG324" i="13"/>
  <c r="AG326" i="13" s="1"/>
  <c r="AG63" i="37"/>
  <c r="AG64" i="37"/>
  <c r="AD54" i="13"/>
  <c r="AD28" i="13" s="1"/>
  <c r="AD29" i="13" s="1"/>
  <c r="AI193" i="40"/>
  <c r="AI37" i="41" s="1"/>
  <c r="AI40" i="9"/>
  <c r="AJ38" i="9" s="1"/>
  <c r="AL150" i="40"/>
  <c r="AM147" i="40"/>
  <c r="AK151" i="40"/>
  <c r="AK154" i="40" s="1"/>
  <c r="AK155" i="40" s="1"/>
  <c r="AK161" i="40" s="1"/>
  <c r="AJ162" i="40"/>
  <c r="AJ166" i="40" s="1"/>
  <c r="AK165" i="40"/>
  <c r="AL158" i="40"/>
  <c r="AK160" i="40"/>
  <c r="AC35" i="37" l="1"/>
  <c r="AG40" i="16"/>
  <c r="AG51" i="16" s="1"/>
  <c r="AG39" i="13"/>
  <c r="AD56" i="13"/>
  <c r="AD34" i="13"/>
  <c r="AK162" i="40"/>
  <c r="AK166" i="40" s="1"/>
  <c r="AK167" i="40" s="1"/>
  <c r="AK39" i="9" s="1"/>
  <c r="AL165" i="40"/>
  <c r="AM158" i="40"/>
  <c r="AL160" i="40"/>
  <c r="AJ167" i="40"/>
  <c r="AJ39" i="9" s="1"/>
  <c r="AJ40" i="9" s="1"/>
  <c r="AK38" i="9" s="1"/>
  <c r="AJ193" i="40"/>
  <c r="AJ37" i="41" s="1"/>
  <c r="AM150" i="40"/>
  <c r="AN147" i="40"/>
  <c r="AL151" i="40"/>
  <c r="AL154" i="40" s="1"/>
  <c r="AL155" i="40" s="1"/>
  <c r="AL161" i="40" s="1"/>
  <c r="AK193" i="40" l="1"/>
  <c r="AK37" i="41" s="1"/>
  <c r="AD66" i="13"/>
  <c r="AD68" i="13" s="1"/>
  <c r="AD40" i="13"/>
  <c r="AN150" i="40"/>
  <c r="AO147" i="40"/>
  <c r="AM151" i="40"/>
  <c r="AM154" i="40" s="1"/>
  <c r="AM155" i="40" s="1"/>
  <c r="AM161" i="40" s="1"/>
  <c r="AK40" i="9"/>
  <c r="AL38" i="9" s="1"/>
  <c r="AL162" i="40"/>
  <c r="AL166" i="40" s="1"/>
  <c r="AM165" i="40"/>
  <c r="AN158" i="40"/>
  <c r="AM160" i="40"/>
  <c r="AD24" i="37" l="1"/>
  <c r="AD26" i="37" s="1"/>
  <c r="AD59" i="13"/>
  <c r="AE26" i="13"/>
  <c r="AD23" i="16"/>
  <c r="AD24" i="16" s="1"/>
  <c r="AD73" i="13"/>
  <c r="AD72" i="13"/>
  <c r="AD81" i="13" s="1"/>
  <c r="AM162" i="40"/>
  <c r="AM166" i="40" s="1"/>
  <c r="AM167" i="40" s="1"/>
  <c r="AM39" i="9" s="1"/>
  <c r="AN165" i="40"/>
  <c r="AO158" i="40"/>
  <c r="AN160" i="40"/>
  <c r="AL167" i="40"/>
  <c r="AL39" i="9" s="1"/>
  <c r="AL40" i="9" s="1"/>
  <c r="AM38" i="9" s="1"/>
  <c r="AL193" i="40"/>
  <c r="AL37" i="41" s="1"/>
  <c r="AO150" i="40"/>
  <c r="AP147" i="40"/>
  <c r="AN151" i="40"/>
  <c r="AN154" i="40" s="1"/>
  <c r="AN155" i="40" s="1"/>
  <c r="AN161" i="40" s="1"/>
  <c r="AM193" i="40" l="1"/>
  <c r="AM37" i="41" s="1"/>
  <c r="AD89" i="13"/>
  <c r="AD36" i="13" s="1"/>
  <c r="AD37" i="16" s="1"/>
  <c r="AD33" i="37" s="1"/>
  <c r="AD88" i="13"/>
  <c r="AD257" i="13" s="1"/>
  <c r="AD258" i="13" s="1"/>
  <c r="AD263" i="13"/>
  <c r="AE44" i="13"/>
  <c r="AE46" i="13" s="1"/>
  <c r="AE49" i="13" s="1"/>
  <c r="AE65" i="13"/>
  <c r="AM40" i="9"/>
  <c r="AN38" i="9" s="1"/>
  <c r="AO151" i="40"/>
  <c r="AO154" i="40" s="1"/>
  <c r="AO155" i="40" s="1"/>
  <c r="AO161" i="40" s="1"/>
  <c r="AP150" i="40"/>
  <c r="AQ147" i="40"/>
  <c r="AN162" i="40"/>
  <c r="AN166" i="40" s="1"/>
  <c r="AO165" i="40"/>
  <c r="AP158" i="40"/>
  <c r="AO160" i="40"/>
  <c r="AD35" i="13" l="1"/>
  <c r="AD36" i="16" s="1"/>
  <c r="AD32" i="37" s="1"/>
  <c r="AE51" i="13"/>
  <c r="AE54" i="13" s="1"/>
  <c r="AE28" i="13" s="1"/>
  <c r="AO162" i="40"/>
  <c r="AO166" i="40" s="1"/>
  <c r="AO167" i="40" s="1"/>
  <c r="AO39" i="9" s="1"/>
  <c r="AN167" i="40"/>
  <c r="AN39" i="9" s="1"/>
  <c r="AN40" i="9" s="1"/>
  <c r="AO38" i="9" s="1"/>
  <c r="AN193" i="40"/>
  <c r="AN37" i="41" s="1"/>
  <c r="AP165" i="40"/>
  <c r="AQ158" i="40"/>
  <c r="AP160" i="40"/>
  <c r="AQ150" i="40"/>
  <c r="AR147" i="40"/>
  <c r="AP151" i="40"/>
  <c r="AP154" i="40" s="1"/>
  <c r="AP155" i="40" s="1"/>
  <c r="AP161" i="40" s="1"/>
  <c r="AD52" i="16" l="1"/>
  <c r="AE53" i="13"/>
  <c r="AE27" i="13" s="1"/>
  <c r="AE29" i="13" s="1"/>
  <c r="AE56" i="13" s="1"/>
  <c r="AD35" i="37"/>
  <c r="AD36" i="37"/>
  <c r="AO40" i="9"/>
  <c r="AP38" i="9" s="1"/>
  <c r="AO193" i="40"/>
  <c r="AO37" i="41" s="1"/>
  <c r="AR150" i="40"/>
  <c r="AS147" i="40"/>
  <c r="AQ151" i="40"/>
  <c r="AQ154" i="40" s="1"/>
  <c r="AQ155" i="40" s="1"/>
  <c r="AQ161" i="40" s="1"/>
  <c r="AQ165" i="40"/>
  <c r="AR158" i="40"/>
  <c r="AQ160" i="40"/>
  <c r="AP162" i="40"/>
  <c r="AP166" i="40" s="1"/>
  <c r="AE34" i="13" l="1"/>
  <c r="AE66" i="13" s="1"/>
  <c r="AE68" i="13" s="1"/>
  <c r="AQ162" i="40"/>
  <c r="AQ166" i="40" s="1"/>
  <c r="AQ167" i="40" s="1"/>
  <c r="AQ39" i="9" s="1"/>
  <c r="AP167" i="40"/>
  <c r="AP39" i="9" s="1"/>
  <c r="AP40" i="9" s="1"/>
  <c r="AQ38" i="9" s="1"/>
  <c r="AP193" i="40"/>
  <c r="AP37" i="41" s="1"/>
  <c r="AR165" i="40"/>
  <c r="AS158" i="40"/>
  <c r="AR160" i="40"/>
  <c r="AS150" i="40"/>
  <c r="AT147" i="40"/>
  <c r="AR151" i="40"/>
  <c r="AR154" i="40" s="1"/>
  <c r="AR155" i="40" s="1"/>
  <c r="AR161" i="40" s="1"/>
  <c r="AE40" i="13" l="1"/>
  <c r="AE24" i="37" s="1"/>
  <c r="AE26" i="37" s="1"/>
  <c r="AF26" i="13"/>
  <c r="AE59" i="13"/>
  <c r="AE72" i="13"/>
  <c r="AE81" i="13" s="1"/>
  <c r="AE73" i="13"/>
  <c r="AQ40" i="9"/>
  <c r="AR38" i="9" s="1"/>
  <c r="AQ193" i="40"/>
  <c r="AQ37" i="41" s="1"/>
  <c r="AT150" i="40"/>
  <c r="AU147" i="40"/>
  <c r="AS151" i="40"/>
  <c r="AS154" i="40" s="1"/>
  <c r="AS155" i="40" s="1"/>
  <c r="AS161" i="40" s="1"/>
  <c r="AR162" i="40"/>
  <c r="AR166" i="40" s="1"/>
  <c r="AS165" i="40"/>
  <c r="AT158" i="40"/>
  <c r="AS160" i="40"/>
  <c r="AE23" i="16" l="1"/>
  <c r="AE24" i="16" s="1"/>
  <c r="AE88" i="13"/>
  <c r="AE35" i="13" s="1"/>
  <c r="AE36" i="16" s="1"/>
  <c r="AE89" i="13"/>
  <c r="AE36" i="13" s="1"/>
  <c r="AE37" i="16" s="1"/>
  <c r="AE33" i="37" s="1"/>
  <c r="AF44" i="13"/>
  <c r="AF46" i="13" s="1"/>
  <c r="AF49" i="13" s="1"/>
  <c r="AF65" i="13"/>
  <c r="AE257" i="13"/>
  <c r="AE258" i="13" s="1"/>
  <c r="AE263" i="13"/>
  <c r="AS162" i="40"/>
  <c r="AS166" i="40" s="1"/>
  <c r="AS193" i="40" s="1"/>
  <c r="AS37" i="41" s="1"/>
  <c r="AT165" i="40"/>
  <c r="AU158" i="40"/>
  <c r="AT160" i="40"/>
  <c r="AR167" i="40"/>
  <c r="AR39" i="9" s="1"/>
  <c r="AR40" i="9" s="1"/>
  <c r="AS38" i="9" s="1"/>
  <c r="AR193" i="40"/>
  <c r="AR37" i="41" s="1"/>
  <c r="AU150" i="40"/>
  <c r="AV147" i="40"/>
  <c r="AT151" i="40"/>
  <c r="AT154" i="40" s="1"/>
  <c r="AT155" i="40" s="1"/>
  <c r="AT161" i="40" s="1"/>
  <c r="AF51" i="13" l="1"/>
  <c r="AF54" i="13" s="1"/>
  <c r="AF28" i="13" s="1"/>
  <c r="AE52" i="16"/>
  <c r="AE32" i="37"/>
  <c r="AS167" i="40"/>
  <c r="AS39" i="9" s="1"/>
  <c r="AS40" i="9" s="1"/>
  <c r="AT38" i="9" s="1"/>
  <c r="AV150" i="40"/>
  <c r="AW147" i="40"/>
  <c r="AU151" i="40"/>
  <c r="AU154" i="40" s="1"/>
  <c r="AU155" i="40" s="1"/>
  <c r="AU161" i="40" s="1"/>
  <c r="AU165" i="40"/>
  <c r="AV158" i="40"/>
  <c r="AU160" i="40"/>
  <c r="AT162" i="40"/>
  <c r="AT166" i="40" s="1"/>
  <c r="AF53" i="13" l="1"/>
  <c r="AF27" i="13" s="1"/>
  <c r="AF29" i="13" s="1"/>
  <c r="AF34" i="13" s="1"/>
  <c r="AE36" i="37"/>
  <c r="AE35" i="37"/>
  <c r="AT167" i="40"/>
  <c r="AT39" i="9" s="1"/>
  <c r="AT40" i="9" s="1"/>
  <c r="AU38" i="9" s="1"/>
  <c r="AT193" i="40"/>
  <c r="AT37" i="41" s="1"/>
  <c r="AU162" i="40"/>
  <c r="AU166" i="40" s="1"/>
  <c r="AV165" i="40"/>
  <c r="AW158" i="40"/>
  <c r="AV160" i="40"/>
  <c r="AW150" i="40"/>
  <c r="AX147" i="40"/>
  <c r="AV151" i="40"/>
  <c r="AV154" i="40" s="1"/>
  <c r="AV155" i="40" s="1"/>
  <c r="AV161" i="40" s="1"/>
  <c r="AF56" i="13" l="1"/>
  <c r="AF66" i="13"/>
  <c r="AF68" i="13" s="1"/>
  <c r="AF40" i="13"/>
  <c r="AW151" i="40"/>
  <c r="AW154" i="40" s="1"/>
  <c r="AW155" i="40" s="1"/>
  <c r="AW161" i="40" s="1"/>
  <c r="AV162" i="40"/>
  <c r="AV166" i="40" s="1"/>
  <c r="AU167" i="40"/>
  <c r="AU39" i="9" s="1"/>
  <c r="AU40" i="9" s="1"/>
  <c r="AV38" i="9" s="1"/>
  <c r="AU193" i="40"/>
  <c r="AU37" i="41" s="1"/>
  <c r="AX150" i="40"/>
  <c r="AY147" i="40"/>
  <c r="AW165" i="40"/>
  <c r="AX158" i="40"/>
  <c r="AW160" i="40"/>
  <c r="AF24" i="37" l="1"/>
  <c r="AF26" i="37" s="1"/>
  <c r="AF23" i="16"/>
  <c r="AF24" i="16" s="1"/>
  <c r="AF59" i="13"/>
  <c r="AG26" i="13"/>
  <c r="AF73" i="13"/>
  <c r="AF72" i="13"/>
  <c r="AF81" i="13" s="1"/>
  <c r="AW162" i="40"/>
  <c r="AW166" i="40" s="1"/>
  <c r="AW167" i="40" s="1"/>
  <c r="AW39" i="9" s="1"/>
  <c r="AX165" i="40"/>
  <c r="AY158" i="40"/>
  <c r="AX160" i="40"/>
  <c r="AX151" i="40"/>
  <c r="AX154" i="40" s="1"/>
  <c r="AX155" i="40" s="1"/>
  <c r="AX161" i="40" s="1"/>
  <c r="AY150" i="40"/>
  <c r="AZ147" i="40"/>
  <c r="AV167" i="40"/>
  <c r="AV39" i="9" s="1"/>
  <c r="AV40" i="9" s="1"/>
  <c r="AW38" i="9" s="1"/>
  <c r="AV193" i="40"/>
  <c r="AV37" i="41" s="1"/>
  <c r="AG65" i="13" l="1"/>
  <c r="AG44" i="13"/>
  <c r="AG46" i="13" s="1"/>
  <c r="AG49" i="13" s="1"/>
  <c r="AF257" i="13"/>
  <c r="AF258" i="13" s="1"/>
  <c r="AF89" i="13"/>
  <c r="AF36" i="13" s="1"/>
  <c r="AF37" i="16" s="1"/>
  <c r="AF33" i="37" s="1"/>
  <c r="AF88" i="13"/>
  <c r="AF263" i="13" s="1"/>
  <c r="AW193" i="40"/>
  <c r="AW37" i="41" s="1"/>
  <c r="AW40" i="9"/>
  <c r="AX38" i="9" s="1"/>
  <c r="AZ150" i="40"/>
  <c r="BA147" i="40"/>
  <c r="AY165" i="40"/>
  <c r="AZ158" i="40"/>
  <c r="AY160" i="40"/>
  <c r="AY151" i="40"/>
  <c r="AY154" i="40" s="1"/>
  <c r="AY155" i="40" s="1"/>
  <c r="AY161" i="40" s="1"/>
  <c r="AX162" i="40"/>
  <c r="AX166" i="40" s="1"/>
  <c r="AG51" i="13" l="1"/>
  <c r="AG53" i="13" s="1"/>
  <c r="AG27" i="13" s="1"/>
  <c r="AF35" i="13"/>
  <c r="AF36" i="16" s="1"/>
  <c r="AX167" i="40"/>
  <c r="AX39" i="9" s="1"/>
  <c r="AX40" i="9" s="1"/>
  <c r="AY38" i="9" s="1"/>
  <c r="AX193" i="40"/>
  <c r="AX37" i="41" s="1"/>
  <c r="AY162" i="40"/>
  <c r="AY166" i="40" s="1"/>
  <c r="AZ165" i="40"/>
  <c r="BA158" i="40"/>
  <c r="AZ160" i="40"/>
  <c r="BA150" i="40"/>
  <c r="BB147" i="40"/>
  <c r="AZ151" i="40"/>
  <c r="AZ154" i="40" s="1"/>
  <c r="AZ155" i="40" s="1"/>
  <c r="AZ161" i="40" s="1"/>
  <c r="AG54" i="13" l="1"/>
  <c r="AG28" i="13" s="1"/>
  <c r="AG29" i="13" s="1"/>
  <c r="AG34" i="13" s="1"/>
  <c r="AF32" i="37"/>
  <c r="AF52" i="16"/>
  <c r="BA151" i="40"/>
  <c r="BA154" i="40" s="1"/>
  <c r="BA155" i="40" s="1"/>
  <c r="BA161" i="40" s="1"/>
  <c r="BB150" i="40"/>
  <c r="BC147" i="40"/>
  <c r="AZ162" i="40"/>
  <c r="AZ166" i="40" s="1"/>
  <c r="BA165" i="40"/>
  <c r="BB158" i="40"/>
  <c r="BA160" i="40"/>
  <c r="AY167" i="40"/>
  <c r="AY39" i="9" s="1"/>
  <c r="AY40" i="9" s="1"/>
  <c r="AZ38" i="9" s="1"/>
  <c r="AY193" i="40"/>
  <c r="AY37" i="41" s="1"/>
  <c r="AG56" i="13" l="1"/>
  <c r="AF36" i="37"/>
  <c r="AF35" i="37"/>
  <c r="AG66" i="13"/>
  <c r="AG68" i="13" s="1"/>
  <c r="AG40" i="13"/>
  <c r="BA162" i="40"/>
  <c r="BA166" i="40" s="1"/>
  <c r="BA167" i="40" s="1"/>
  <c r="BA39" i="9" s="1"/>
  <c r="BB165" i="40"/>
  <c r="BC158" i="40"/>
  <c r="BB160" i="40"/>
  <c r="AZ167" i="40"/>
  <c r="AZ39" i="9" s="1"/>
  <c r="AZ40" i="9" s="1"/>
  <c r="BA38" i="9" s="1"/>
  <c r="AZ193" i="40"/>
  <c r="AZ37" i="41" s="1"/>
  <c r="BC150" i="40"/>
  <c r="BD147" i="40"/>
  <c r="BB151" i="40"/>
  <c r="BB154" i="40" s="1"/>
  <c r="BB155" i="40" s="1"/>
  <c r="BB161" i="40" s="1"/>
  <c r="AG24" i="37" l="1"/>
  <c r="AG26" i="37" s="1"/>
  <c r="AG23" i="16"/>
  <c r="AG24" i="16" s="1"/>
  <c r="AG59" i="13"/>
  <c r="AH26" i="13"/>
  <c r="AG73" i="13"/>
  <c r="AG72" i="13"/>
  <c r="AG81" i="13" s="1"/>
  <c r="BA193" i="40"/>
  <c r="BA37" i="41" s="1"/>
  <c r="BA40" i="9"/>
  <c r="BB38" i="9" s="1"/>
  <c r="BC151" i="40"/>
  <c r="BC154" i="40" s="1"/>
  <c r="BC155" i="40" s="1"/>
  <c r="BC161" i="40" s="1"/>
  <c r="BC165" i="40"/>
  <c r="BD158" i="40"/>
  <c r="BC160" i="40"/>
  <c r="BD150" i="40"/>
  <c r="BE147" i="40"/>
  <c r="BB162" i="40"/>
  <c r="BB166" i="40" s="1"/>
  <c r="AG263" i="13" l="1"/>
  <c r="AG89" i="13"/>
  <c r="AG36" i="13" s="1"/>
  <c r="AG37" i="16" s="1"/>
  <c r="AG33" i="37" s="1"/>
  <c r="AG88" i="13"/>
  <c r="AG257" i="13" s="1"/>
  <c r="AG258" i="13" s="1"/>
  <c r="AH65" i="13"/>
  <c r="AH44" i="13"/>
  <c r="AH46" i="13" s="1"/>
  <c r="AH49" i="13" s="1"/>
  <c r="BC162" i="40"/>
  <c r="BC166" i="40" s="1"/>
  <c r="BC167" i="40" s="1"/>
  <c r="BC39" i="9" s="1"/>
  <c r="BD151" i="40"/>
  <c r="BD154" i="40" s="1"/>
  <c r="BD155" i="40" s="1"/>
  <c r="BD161" i="40" s="1"/>
  <c r="BB167" i="40"/>
  <c r="BB39" i="9" s="1"/>
  <c r="BB40" i="9" s="1"/>
  <c r="BC38" i="9" s="1"/>
  <c r="BB193" i="40"/>
  <c r="BB37" i="41" s="1"/>
  <c r="BE150" i="40"/>
  <c r="BF147" i="40"/>
  <c r="BD165" i="40"/>
  <c r="BE158" i="40"/>
  <c r="BD160" i="40"/>
  <c r="BC193" i="40" l="1"/>
  <c r="BC37" i="41" s="1"/>
  <c r="AH51" i="13"/>
  <c r="AH54" i="13" s="1"/>
  <c r="AH28" i="13" s="1"/>
  <c r="AG35" i="13"/>
  <c r="AG36" i="16" s="1"/>
  <c r="BD162" i="40"/>
  <c r="BD166" i="40" s="1"/>
  <c r="BD167" i="40" s="1"/>
  <c r="BD39" i="9" s="1"/>
  <c r="BF150" i="40"/>
  <c r="BG147" i="40"/>
  <c r="BE165" i="40"/>
  <c r="BF158" i="40"/>
  <c r="BE160" i="40"/>
  <c r="BE151" i="40"/>
  <c r="BE154" i="40" s="1"/>
  <c r="BE155" i="40" s="1"/>
  <c r="BE161" i="40" s="1"/>
  <c r="BC40" i="9"/>
  <c r="BD38" i="9" s="1"/>
  <c r="AH53" i="13" l="1"/>
  <c r="AH27" i="13" s="1"/>
  <c r="AH29" i="13" s="1"/>
  <c r="AH56" i="13" s="1"/>
  <c r="AG32" i="37"/>
  <c r="AG52" i="16"/>
  <c r="BD193" i="40"/>
  <c r="BD37" i="41" s="1"/>
  <c r="BD40" i="9"/>
  <c r="BE38" i="9" s="1"/>
  <c r="BE162" i="40"/>
  <c r="BE166" i="40" s="1"/>
  <c r="BE167" i="40" s="1"/>
  <c r="BE39" i="9" s="1"/>
  <c r="BG150" i="40"/>
  <c r="BH147" i="40"/>
  <c r="BF165" i="40"/>
  <c r="BG158" i="40"/>
  <c r="BF160" i="40"/>
  <c r="BF151" i="40"/>
  <c r="BF154" i="40" s="1"/>
  <c r="BF155" i="40" s="1"/>
  <c r="BF161" i="40" s="1"/>
  <c r="BE40" i="9" l="1"/>
  <c r="BF38" i="9" s="1"/>
  <c r="AH34" i="13"/>
  <c r="AH66" i="13" s="1"/>
  <c r="AH68" i="13" s="1"/>
  <c r="AH73" i="13" s="1"/>
  <c r="BE193" i="40"/>
  <c r="BE37" i="41" s="1"/>
  <c r="AG36" i="37"/>
  <c r="AG35" i="37"/>
  <c r="BF162" i="40"/>
  <c r="BF166" i="40" s="1"/>
  <c r="BF167" i="40" s="1"/>
  <c r="BF39" i="9" s="1"/>
  <c r="BG165" i="40"/>
  <c r="BH158" i="40"/>
  <c r="BG160" i="40"/>
  <c r="BH150" i="40"/>
  <c r="BI147" i="40"/>
  <c r="BG151" i="40"/>
  <c r="BG154" i="40" s="1"/>
  <c r="BG155" i="40" s="1"/>
  <c r="BG161" i="40" s="1"/>
  <c r="BF40" i="9" l="1"/>
  <c r="BG38" i="9" s="1"/>
  <c r="BF193" i="40"/>
  <c r="BF37" i="41" s="1"/>
  <c r="AH72" i="13"/>
  <c r="AH81" i="13" s="1"/>
  <c r="AH257" i="13" s="1"/>
  <c r="AH258" i="13" s="1"/>
  <c r="AH88" i="13"/>
  <c r="AH89" i="13"/>
  <c r="AH36" i="13" s="1"/>
  <c r="AH37" i="16" s="1"/>
  <c r="AH33" i="37" s="1"/>
  <c r="BI150" i="40"/>
  <c r="BJ147" i="40"/>
  <c r="BH151" i="40"/>
  <c r="BH154" i="40" s="1"/>
  <c r="BH155" i="40" s="1"/>
  <c r="BH161" i="40" s="1"/>
  <c r="BG162" i="40"/>
  <c r="BG166" i="40" s="1"/>
  <c r="BH165" i="40"/>
  <c r="BI158" i="40"/>
  <c r="BH160" i="40"/>
  <c r="AH35" i="13" l="1"/>
  <c r="AH36" i="16" s="1"/>
  <c r="AH52" i="16" s="1"/>
  <c r="AH263" i="13"/>
  <c r="AH264" i="13" s="1"/>
  <c r="AH272" i="13" s="1"/>
  <c r="AH309" i="13" s="1"/>
  <c r="AH281" i="13"/>
  <c r="BH162" i="40"/>
  <c r="BH166" i="40" s="1"/>
  <c r="BG167" i="40"/>
  <c r="BG39" i="9" s="1"/>
  <c r="BG40" i="9" s="1"/>
  <c r="BH38" i="9" s="1"/>
  <c r="BG193" i="40"/>
  <c r="BG37" i="41" s="1"/>
  <c r="BJ150" i="40"/>
  <c r="BK147" i="40"/>
  <c r="BI165" i="40"/>
  <c r="BJ158" i="40"/>
  <c r="BI160" i="40"/>
  <c r="BI151" i="40"/>
  <c r="BI154" i="40" s="1"/>
  <c r="BI155" i="40" s="1"/>
  <c r="BI161" i="40" s="1"/>
  <c r="AH32" i="37" l="1"/>
  <c r="AH341" i="13"/>
  <c r="AH345" i="13" s="1"/>
  <c r="AH346" i="13" s="1"/>
  <c r="AH287" i="13" s="1"/>
  <c r="AH373" i="13" s="1"/>
  <c r="AH375" i="13" s="1"/>
  <c r="AH354" i="13"/>
  <c r="AH357" i="13" s="1"/>
  <c r="AH363" i="13" s="1"/>
  <c r="AH367" i="13" s="1"/>
  <c r="AH371" i="13" s="1"/>
  <c r="AH286" i="13"/>
  <c r="AH294" i="13"/>
  <c r="AH296" i="13" s="1"/>
  <c r="AH300" i="13" s="1"/>
  <c r="AH35" i="37"/>
  <c r="AH36" i="37"/>
  <c r="BI162" i="40"/>
  <c r="BI166" i="40" s="1"/>
  <c r="BK150" i="40"/>
  <c r="BL147" i="40"/>
  <c r="BJ151" i="40"/>
  <c r="BJ154" i="40" s="1"/>
  <c r="BJ155" i="40" s="1"/>
  <c r="BJ161" i="40" s="1"/>
  <c r="BJ165" i="40"/>
  <c r="BK158" i="40"/>
  <c r="BJ160" i="40"/>
  <c r="BH167" i="40"/>
  <c r="BH39" i="9" s="1"/>
  <c r="BH40" i="9" s="1"/>
  <c r="BI38" i="9" s="1"/>
  <c r="BH193" i="40"/>
  <c r="BH37" i="41" s="1"/>
  <c r="AH376" i="13" l="1"/>
  <c r="AH378" i="13" s="1"/>
  <c r="AH288" i="13" s="1"/>
  <c r="AH290" i="13" s="1"/>
  <c r="AI285" i="13" s="1"/>
  <c r="AI373" i="13" s="1"/>
  <c r="AH38" i="13"/>
  <c r="AH37" i="22"/>
  <c r="AH49" i="37" s="1"/>
  <c r="AH23" i="42"/>
  <c r="AH308" i="13"/>
  <c r="AH312" i="13" s="1"/>
  <c r="AH39" i="16"/>
  <c r="BJ162" i="40"/>
  <c r="BJ166" i="40" s="1"/>
  <c r="BK165" i="40"/>
  <c r="BL158" i="40"/>
  <c r="BK160" i="40"/>
  <c r="BL150" i="40"/>
  <c r="BM147" i="40"/>
  <c r="BK151" i="40"/>
  <c r="BK154" i="40" s="1"/>
  <c r="BK155" i="40" s="1"/>
  <c r="BK161" i="40" s="1"/>
  <c r="BI167" i="40"/>
  <c r="BI39" i="9" s="1"/>
  <c r="BI40" i="9" s="1"/>
  <c r="BJ38" i="9" s="1"/>
  <c r="BI193" i="40"/>
  <c r="BI37" i="41" s="1"/>
  <c r="AI289" i="13" l="1"/>
  <c r="AI294" i="13" s="1"/>
  <c r="AI296" i="13" s="1"/>
  <c r="AI300" i="13" s="1"/>
  <c r="AH317" i="13"/>
  <c r="AH324" i="13"/>
  <c r="AH326" i="13" s="1"/>
  <c r="AH63" i="37"/>
  <c r="AH64" i="37"/>
  <c r="AI39" i="16"/>
  <c r="AI23" i="42"/>
  <c r="AI38" i="13"/>
  <c r="AI308" i="13"/>
  <c r="AI312" i="13" s="1"/>
  <c r="AI37" i="22"/>
  <c r="AI49" i="37" s="1"/>
  <c r="AI375" i="13"/>
  <c r="AI376" i="13"/>
  <c r="AI378" i="13" s="1"/>
  <c r="AI288" i="13" s="1"/>
  <c r="AI290" i="13" s="1"/>
  <c r="AJ285" i="13" s="1"/>
  <c r="BK162" i="40"/>
  <c r="BK166" i="40" s="1"/>
  <c r="BL165" i="40"/>
  <c r="BM158" i="40"/>
  <c r="BL160" i="40"/>
  <c r="BM150" i="40"/>
  <c r="BN147" i="40"/>
  <c r="BL151" i="40"/>
  <c r="BL154" i="40" s="1"/>
  <c r="BL155" i="40" s="1"/>
  <c r="BL161" i="40" s="1"/>
  <c r="BJ167" i="40"/>
  <c r="BJ39" i="9" s="1"/>
  <c r="BJ40" i="9" s="1"/>
  <c r="BK38" i="9" s="1"/>
  <c r="BJ193" i="40"/>
  <c r="BJ37" i="41" s="1"/>
  <c r="AJ373" i="13" l="1"/>
  <c r="AJ289" i="13"/>
  <c r="AJ294" i="13" s="1"/>
  <c r="AJ296" i="13" s="1"/>
  <c r="AJ300" i="13" s="1"/>
  <c r="AI317" i="13"/>
  <c r="AI324" i="13"/>
  <c r="AI326" i="13" s="1"/>
  <c r="AH39" i="13"/>
  <c r="AH40" i="13" s="1"/>
  <c r="AH40" i="16"/>
  <c r="AH51" i="16" s="1"/>
  <c r="AI63" i="37"/>
  <c r="AI64" i="37"/>
  <c r="BM151" i="40"/>
  <c r="BM154" i="40" s="1"/>
  <c r="BM155" i="40" s="1"/>
  <c r="BM161" i="40" s="1"/>
  <c r="BN150" i="40"/>
  <c r="BO147" i="40"/>
  <c r="BM165" i="40"/>
  <c r="BN158" i="40"/>
  <c r="BM160" i="40"/>
  <c r="BL162" i="40"/>
  <c r="BL166" i="40" s="1"/>
  <c r="BK167" i="40"/>
  <c r="BK39" i="9" s="1"/>
  <c r="BK40" i="9" s="1"/>
  <c r="BL38" i="9" s="1"/>
  <c r="BK193" i="40"/>
  <c r="BK37" i="41" s="1"/>
  <c r="BM162" i="40" l="1"/>
  <c r="BM166" i="40" s="1"/>
  <c r="BM193" i="40" s="1"/>
  <c r="BM37" i="41" s="1"/>
  <c r="AH59" i="13"/>
  <c r="AH23" i="16"/>
  <c r="AH24" i="16" s="1"/>
  <c r="AI26" i="13"/>
  <c r="AH24" i="37"/>
  <c r="AH26" i="37" s="1"/>
  <c r="AJ308" i="13"/>
  <c r="AJ312" i="13" s="1"/>
  <c r="AJ39" i="16"/>
  <c r="AJ37" i="22"/>
  <c r="AJ49" i="37" s="1"/>
  <c r="AJ23" i="42"/>
  <c r="AJ38" i="13"/>
  <c r="AI39" i="13"/>
  <c r="AI40" i="16"/>
  <c r="AI51" i="16" s="1"/>
  <c r="AJ375" i="13"/>
  <c r="AJ376" i="13"/>
  <c r="AJ378" i="13" s="1"/>
  <c r="AJ288" i="13" s="1"/>
  <c r="AJ290" i="13" s="1"/>
  <c r="AK285" i="13" s="1"/>
  <c r="BO150" i="40"/>
  <c r="BP147" i="40"/>
  <c r="BN151" i="40"/>
  <c r="BN154" i="40" s="1"/>
  <c r="BN155" i="40" s="1"/>
  <c r="BN161" i="40" s="1"/>
  <c r="BN165" i="40"/>
  <c r="BO158" i="40"/>
  <c r="BN160" i="40"/>
  <c r="BL167" i="40"/>
  <c r="BL39" i="9" s="1"/>
  <c r="BL40" i="9" s="1"/>
  <c r="BM38" i="9" s="1"/>
  <c r="BL193" i="40"/>
  <c r="BL37" i="41" s="1"/>
  <c r="BM167" i="40" l="1"/>
  <c r="BM39" i="9" s="1"/>
  <c r="BM40" i="9" s="1"/>
  <c r="BN38" i="9" s="1"/>
  <c r="AK289" i="13"/>
  <c r="AK294" i="13" s="1"/>
  <c r="AK296" i="13" s="1"/>
  <c r="AK300" i="13" s="1"/>
  <c r="AI44" i="13"/>
  <c r="AI46" i="13" s="1"/>
  <c r="AI49" i="13" s="1"/>
  <c r="AI65" i="13"/>
  <c r="AJ63" i="37"/>
  <c r="AJ64" i="37"/>
  <c r="AJ317" i="13"/>
  <c r="AJ324" i="13"/>
  <c r="AJ326" i="13" s="1"/>
  <c r="BN162" i="40"/>
  <c r="BN166" i="40" s="1"/>
  <c r="BO151" i="40"/>
  <c r="BO154" i="40" s="1"/>
  <c r="BO155" i="40" s="1"/>
  <c r="BO161" i="40" s="1"/>
  <c r="BO165" i="40"/>
  <c r="BP158" i="40"/>
  <c r="BO160" i="40"/>
  <c r="BP150" i="40"/>
  <c r="BQ147" i="40"/>
  <c r="AI51" i="13" l="1"/>
  <c r="AI53" i="13" s="1"/>
  <c r="AI27" i="13" s="1"/>
  <c r="AJ40" i="16"/>
  <c r="AJ51" i="16" s="1"/>
  <c r="AJ39" i="13"/>
  <c r="AK308" i="13"/>
  <c r="AK312" i="13" s="1"/>
  <c r="AK23" i="42"/>
  <c r="AK39" i="16"/>
  <c r="AK38" i="13"/>
  <c r="AK37" i="22"/>
  <c r="AK49" i="37" s="1"/>
  <c r="BQ150" i="40"/>
  <c r="BR147" i="40"/>
  <c r="BP151" i="40"/>
  <c r="BP154" i="40" s="1"/>
  <c r="BP155" i="40" s="1"/>
  <c r="BP161" i="40" s="1"/>
  <c r="BO162" i="40"/>
  <c r="BO166" i="40" s="1"/>
  <c r="BP165" i="40"/>
  <c r="BQ158" i="40"/>
  <c r="BP160" i="40"/>
  <c r="BN167" i="40"/>
  <c r="BN39" i="9" s="1"/>
  <c r="BN40" i="9" s="1"/>
  <c r="BO38" i="9" s="1"/>
  <c r="BN193" i="40"/>
  <c r="BN37" i="41" s="1"/>
  <c r="AI54" i="13" l="1"/>
  <c r="AI28" i="13" s="1"/>
  <c r="AI29" i="13" s="1"/>
  <c r="AK63" i="37"/>
  <c r="AK64" i="37"/>
  <c r="AK317" i="13"/>
  <c r="AK324" i="13"/>
  <c r="AK326" i="13" s="1"/>
  <c r="AI56" i="13"/>
  <c r="AI34" i="13"/>
  <c r="BP162" i="40"/>
  <c r="BP166" i="40" s="1"/>
  <c r="BQ165" i="40"/>
  <c r="BR158" i="40"/>
  <c r="BQ160" i="40"/>
  <c r="BO193" i="40"/>
  <c r="BO37" i="41" s="1"/>
  <c r="BO167" i="40"/>
  <c r="BO39" i="9" s="1"/>
  <c r="BO40" i="9" s="1"/>
  <c r="BP38" i="9" s="1"/>
  <c r="BR150" i="40"/>
  <c r="BS147" i="40"/>
  <c r="BQ151" i="40"/>
  <c r="BQ154" i="40" s="1"/>
  <c r="BQ155" i="40" s="1"/>
  <c r="BQ161" i="40" s="1"/>
  <c r="AI66" i="13" l="1"/>
  <c r="AI68" i="13" s="1"/>
  <c r="AI40" i="13"/>
  <c r="AK39" i="13"/>
  <c r="AK40" i="16"/>
  <c r="AK51" i="16" s="1"/>
  <c r="BR151" i="40"/>
  <c r="BR154" i="40" s="1"/>
  <c r="BR155" i="40" s="1"/>
  <c r="BR161" i="40" s="1"/>
  <c r="BR165" i="40"/>
  <c r="BS158" i="40"/>
  <c r="BR160" i="40"/>
  <c r="BS150" i="40"/>
  <c r="BT147" i="40"/>
  <c r="BQ162" i="40"/>
  <c r="BQ166" i="40" s="1"/>
  <c r="BP167" i="40"/>
  <c r="BP39" i="9" s="1"/>
  <c r="BP40" i="9" s="1"/>
  <c r="BQ38" i="9" s="1"/>
  <c r="BP193" i="40"/>
  <c r="BP37" i="41" s="1"/>
  <c r="AI59" i="13" l="1"/>
  <c r="AJ26" i="13"/>
  <c r="AI24" i="37"/>
  <c r="AI26" i="37" s="1"/>
  <c r="AI23" i="16"/>
  <c r="AI24" i="16" s="1"/>
  <c r="AI73" i="13"/>
  <c r="AI72" i="13"/>
  <c r="AI81" i="13" s="1"/>
  <c r="BT150" i="40"/>
  <c r="BU147" i="40"/>
  <c r="BS151" i="40"/>
  <c r="BS154" i="40" s="1"/>
  <c r="BS155" i="40" s="1"/>
  <c r="BS161" i="40" s="1"/>
  <c r="BR162" i="40"/>
  <c r="BR166" i="40" s="1"/>
  <c r="BQ167" i="40"/>
  <c r="BQ39" i="9" s="1"/>
  <c r="BQ40" i="9" s="1"/>
  <c r="BR38" i="9" s="1"/>
  <c r="BQ193" i="40"/>
  <c r="BQ37" i="41" s="1"/>
  <c r="BS165" i="40"/>
  <c r="BT158" i="40"/>
  <c r="BS160" i="40"/>
  <c r="AJ65" i="13" l="1"/>
  <c r="AJ44" i="13"/>
  <c r="AJ46" i="13" s="1"/>
  <c r="AJ49" i="13" s="1"/>
  <c r="AI263" i="13"/>
  <c r="AI257" i="13"/>
  <c r="AI258" i="13" s="1"/>
  <c r="AI88" i="13"/>
  <c r="AI35" i="13" s="1"/>
  <c r="AI36" i="16" s="1"/>
  <c r="AI89" i="13"/>
  <c r="AI36" i="13" s="1"/>
  <c r="AI37" i="16" s="1"/>
  <c r="AI33" i="37" s="1"/>
  <c r="BS162" i="40"/>
  <c r="BS166" i="40" s="1"/>
  <c r="BS193" i="40" s="1"/>
  <c r="BS37" i="41" s="1"/>
  <c r="BR167" i="40"/>
  <c r="BR39" i="9" s="1"/>
  <c r="BR40" i="9" s="1"/>
  <c r="BS38" i="9" s="1"/>
  <c r="BR193" i="40"/>
  <c r="BR37" i="41" s="1"/>
  <c r="BT165" i="40"/>
  <c r="BU158" i="40"/>
  <c r="BT160" i="40"/>
  <c r="BU150" i="40"/>
  <c r="BV147" i="40"/>
  <c r="BT151" i="40"/>
  <c r="BT154" i="40" s="1"/>
  <c r="BT155" i="40" s="1"/>
  <c r="BT161" i="40" s="1"/>
  <c r="BS167" i="40" l="1"/>
  <c r="BS39" i="9" s="1"/>
  <c r="BS40" i="9" s="1"/>
  <c r="BT38" i="9" s="1"/>
  <c r="AI52" i="16"/>
  <c r="AI32" i="37"/>
  <c r="AJ51" i="13"/>
  <c r="AJ53" i="13" s="1"/>
  <c r="AJ27" i="13" s="1"/>
  <c r="BT162" i="40"/>
  <c r="BT166" i="40" s="1"/>
  <c r="BV150" i="40"/>
  <c r="BW147" i="40"/>
  <c r="BU165" i="40"/>
  <c r="BV158" i="40"/>
  <c r="BU160" i="40"/>
  <c r="BU151" i="40"/>
  <c r="BU154" i="40" s="1"/>
  <c r="BU155" i="40" s="1"/>
  <c r="BU161" i="40" s="1"/>
  <c r="AJ54" i="13" l="1"/>
  <c r="AJ28" i="13" s="1"/>
  <c r="AJ29" i="13" s="1"/>
  <c r="AJ34" i="13" s="1"/>
  <c r="AI36" i="37"/>
  <c r="AI35" i="37"/>
  <c r="BW150" i="40"/>
  <c r="BX147" i="40"/>
  <c r="BV165" i="40"/>
  <c r="BW158" i="40"/>
  <c r="BV160" i="40"/>
  <c r="BV151" i="40"/>
  <c r="BV154" i="40" s="1"/>
  <c r="BV155" i="40" s="1"/>
  <c r="BV161" i="40" s="1"/>
  <c r="BU162" i="40"/>
  <c r="BU166" i="40" s="1"/>
  <c r="BT167" i="40"/>
  <c r="BT39" i="9" s="1"/>
  <c r="BT40" i="9" s="1"/>
  <c r="BU38" i="9" s="1"/>
  <c r="BT193" i="40"/>
  <c r="BT37" i="41" s="1"/>
  <c r="AJ56" i="13" l="1"/>
  <c r="AJ66" i="13"/>
  <c r="AJ68" i="13" s="1"/>
  <c r="AJ40" i="13"/>
  <c r="BU167" i="40"/>
  <c r="BU39" i="9" s="1"/>
  <c r="BU40" i="9" s="1"/>
  <c r="BV38" i="9" s="1"/>
  <c r="BU193" i="40"/>
  <c r="BU37" i="41" s="1"/>
  <c r="BV162" i="40"/>
  <c r="BV166" i="40" s="1"/>
  <c r="BW165" i="40"/>
  <c r="BX158" i="40"/>
  <c r="BW160" i="40"/>
  <c r="BX150" i="40"/>
  <c r="BY147" i="40"/>
  <c r="BW151" i="40"/>
  <c r="BW154" i="40" s="1"/>
  <c r="BW155" i="40" s="1"/>
  <c r="BW161" i="40" s="1"/>
  <c r="AJ24" i="37" l="1"/>
  <c r="AJ26" i="37" s="1"/>
  <c r="AK26" i="13"/>
  <c r="AJ59" i="13"/>
  <c r="AJ23" i="16"/>
  <c r="AJ24" i="16" s="1"/>
  <c r="AJ72" i="13"/>
  <c r="AJ81" i="13" s="1"/>
  <c r="AJ73" i="13"/>
  <c r="BW162" i="40"/>
  <c r="BW166" i="40" s="1"/>
  <c r="BV167" i="40"/>
  <c r="BV39" i="9" s="1"/>
  <c r="BV40" i="9" s="1"/>
  <c r="BW38" i="9" s="1"/>
  <c r="BV193" i="40"/>
  <c r="BV37" i="41" s="1"/>
  <c r="BY150" i="40"/>
  <c r="BZ147" i="40"/>
  <c r="BX151" i="40"/>
  <c r="BX154" i="40" s="1"/>
  <c r="BX155" i="40" s="1"/>
  <c r="BX161" i="40" s="1"/>
  <c r="BX165" i="40"/>
  <c r="BY158" i="40"/>
  <c r="BX160" i="40"/>
  <c r="AJ263" i="13" l="1"/>
  <c r="AJ257" i="13"/>
  <c r="AJ258" i="13" s="1"/>
  <c r="AJ89" i="13"/>
  <c r="AJ36" i="13" s="1"/>
  <c r="AJ37" i="16" s="1"/>
  <c r="AJ33" i="37" s="1"/>
  <c r="AJ88" i="13"/>
  <c r="AJ35" i="13" s="1"/>
  <c r="AJ36" i="16" s="1"/>
  <c r="AK44" i="13"/>
  <c r="AK46" i="13" s="1"/>
  <c r="AK49" i="13" s="1"/>
  <c r="AK65" i="13"/>
  <c r="BY165" i="40"/>
  <c r="BZ158" i="40"/>
  <c r="BY160" i="40"/>
  <c r="BZ150" i="40"/>
  <c r="CA147" i="40"/>
  <c r="BY151" i="40"/>
  <c r="BY154" i="40" s="1"/>
  <c r="BY155" i="40" s="1"/>
  <c r="BY161" i="40" s="1"/>
  <c r="BX162" i="40"/>
  <c r="BX166" i="40" s="1"/>
  <c r="BW167" i="40"/>
  <c r="BW39" i="9" s="1"/>
  <c r="BW40" i="9" s="1"/>
  <c r="BX38" i="9" s="1"/>
  <c r="BW193" i="40"/>
  <c r="BW37" i="41" s="1"/>
  <c r="AK51" i="13" l="1"/>
  <c r="AK53" i="13" s="1"/>
  <c r="AK27" i="13" s="1"/>
  <c r="AJ52" i="16"/>
  <c r="AJ32" i="37"/>
  <c r="CA150" i="40"/>
  <c r="CB147" i="40"/>
  <c r="BY162" i="40"/>
  <c r="BY166" i="40" s="1"/>
  <c r="BX167" i="40"/>
  <c r="BX39" i="9" s="1"/>
  <c r="BX40" i="9" s="1"/>
  <c r="BY38" i="9" s="1"/>
  <c r="BX193" i="40"/>
  <c r="BX37" i="41" s="1"/>
  <c r="BZ151" i="40"/>
  <c r="BZ154" i="40" s="1"/>
  <c r="BZ155" i="40" s="1"/>
  <c r="BZ161" i="40" s="1"/>
  <c r="BZ165" i="40"/>
  <c r="CA158" i="40"/>
  <c r="BZ160" i="40"/>
  <c r="AK54" i="13" l="1"/>
  <c r="AK28" i="13" s="1"/>
  <c r="AK29" i="13" s="1"/>
  <c r="AK34" i="13" s="1"/>
  <c r="AJ35" i="37"/>
  <c r="AJ36" i="37"/>
  <c r="BZ162" i="40"/>
  <c r="BZ166" i="40" s="1"/>
  <c r="CA165" i="40"/>
  <c r="CB158" i="40"/>
  <c r="CA160" i="40"/>
  <c r="BY167" i="40"/>
  <c r="BY39" i="9" s="1"/>
  <c r="BY40" i="9" s="1"/>
  <c r="BZ38" i="9" s="1"/>
  <c r="BY193" i="40"/>
  <c r="BY37" i="41" s="1"/>
  <c r="CB150" i="40"/>
  <c r="CC147" i="40"/>
  <c r="CA151" i="40"/>
  <c r="CA154" i="40" s="1"/>
  <c r="CA155" i="40" s="1"/>
  <c r="CA161" i="40" s="1"/>
  <c r="AK56" i="13" l="1"/>
  <c r="AK66" i="13"/>
  <c r="AK68" i="13" s="1"/>
  <c r="AK40" i="13"/>
  <c r="CA162" i="40"/>
  <c r="CA166" i="40" s="1"/>
  <c r="CA167" i="40" s="1"/>
  <c r="CA39" i="9" s="1"/>
  <c r="CB151" i="40"/>
  <c r="CB154" i="40" s="1"/>
  <c r="CB155" i="40" s="1"/>
  <c r="CB161" i="40" s="1"/>
  <c r="CC150" i="40"/>
  <c r="CD147" i="40"/>
  <c r="CB165" i="40"/>
  <c r="CC158" i="40"/>
  <c r="CB160" i="40"/>
  <c r="BZ167" i="40"/>
  <c r="BZ39" i="9" s="1"/>
  <c r="BZ40" i="9" s="1"/>
  <c r="CA38" i="9" s="1"/>
  <c r="BZ193" i="40"/>
  <c r="BZ37" i="41" s="1"/>
  <c r="CA193" i="40" l="1"/>
  <c r="CA37" i="41" s="1"/>
  <c r="AK24" i="37"/>
  <c r="AK26" i="37" s="1"/>
  <c r="AK59" i="13"/>
  <c r="AK23" i="16"/>
  <c r="AK24" i="16" s="1"/>
  <c r="AL26" i="13"/>
  <c r="AK72" i="13"/>
  <c r="AK81" i="13" s="1"/>
  <c r="AK73" i="13"/>
  <c r="CB162" i="40"/>
  <c r="CB166" i="40" s="1"/>
  <c r="CB193" i="40" s="1"/>
  <c r="CB37" i="41" s="1"/>
  <c r="CA40" i="9"/>
  <c r="CB38" i="9" s="1"/>
  <c r="CD150" i="40"/>
  <c r="CE147" i="40"/>
  <c r="CC151" i="40"/>
  <c r="CC154" i="40" s="1"/>
  <c r="CC155" i="40" s="1"/>
  <c r="CC161" i="40" s="1"/>
  <c r="CC165" i="40"/>
  <c r="CD158" i="40"/>
  <c r="CC160" i="40"/>
  <c r="AL65" i="13" l="1"/>
  <c r="AL44" i="13"/>
  <c r="AL46" i="13" s="1"/>
  <c r="AL49" i="13" s="1"/>
  <c r="AK89" i="13"/>
  <c r="AK36" i="13" s="1"/>
  <c r="AK37" i="16" s="1"/>
  <c r="AK33" i="37" s="1"/>
  <c r="AK88" i="13"/>
  <c r="AK35" i="13" s="1"/>
  <c r="AK36" i="16" s="1"/>
  <c r="AK263" i="13"/>
  <c r="AK264" i="13" s="1"/>
  <c r="AK272" i="13" s="1"/>
  <c r="AK257" i="13"/>
  <c r="AK258" i="13" s="1"/>
  <c r="CC162" i="40"/>
  <c r="CC166" i="40" s="1"/>
  <c r="CC193" i="40" s="1"/>
  <c r="CC37" i="41" s="1"/>
  <c r="CB167" i="40"/>
  <c r="CB39" i="9" s="1"/>
  <c r="CB40" i="9" s="1"/>
  <c r="CC38" i="9" s="1"/>
  <c r="CD165" i="40"/>
  <c r="CE158" i="40"/>
  <c r="CD160" i="40"/>
  <c r="CE150" i="40"/>
  <c r="CF147" i="40"/>
  <c r="CD151" i="40"/>
  <c r="CD154" i="40" s="1"/>
  <c r="CD155" i="40" s="1"/>
  <c r="CD161" i="40" s="1"/>
  <c r="AK341" i="13" l="1"/>
  <c r="AK345" i="13" s="1"/>
  <c r="AK346" i="13" s="1"/>
  <c r="AK287" i="13" s="1"/>
  <c r="AK373" i="13" s="1"/>
  <c r="AK309" i="13"/>
  <c r="AK32" i="37"/>
  <c r="AK52" i="16"/>
  <c r="AL51" i="13"/>
  <c r="AL54" i="13" s="1"/>
  <c r="AL28" i="13" s="1"/>
  <c r="CD162" i="40"/>
  <c r="CD166" i="40" s="1"/>
  <c r="CD167" i="40" s="1"/>
  <c r="CD39" i="9" s="1"/>
  <c r="CC167" i="40"/>
  <c r="CC39" i="9" s="1"/>
  <c r="CC40" i="9" s="1"/>
  <c r="CD38" i="9" s="1"/>
  <c r="CF150" i="40"/>
  <c r="CG147" i="40"/>
  <c r="CE151" i="40"/>
  <c r="CE154" i="40" s="1"/>
  <c r="CE155" i="40" s="1"/>
  <c r="CE161" i="40" s="1"/>
  <c r="CE165" i="40"/>
  <c r="CF158" i="40"/>
  <c r="CE160" i="40"/>
  <c r="CD193" i="40" l="1"/>
  <c r="CD37" i="41" s="1"/>
  <c r="AL53" i="13"/>
  <c r="AL27" i="13" s="1"/>
  <c r="AL29" i="13" s="1"/>
  <c r="AL34" i="13" s="1"/>
  <c r="AL66" i="13" s="1"/>
  <c r="AL68" i="13" s="1"/>
  <c r="AK36" i="37"/>
  <c r="AK35" i="37"/>
  <c r="AK375" i="13"/>
  <c r="AK376" i="13"/>
  <c r="AK378" i="13" s="1"/>
  <c r="AK288" i="13" s="1"/>
  <c r="AK290" i="13" s="1"/>
  <c r="AL285" i="13" s="1"/>
  <c r="CD40" i="9"/>
  <c r="CE38" i="9" s="1"/>
  <c r="CF165" i="40"/>
  <c r="CG158" i="40"/>
  <c r="CF160" i="40"/>
  <c r="CE162" i="40"/>
  <c r="CE166" i="40" s="1"/>
  <c r="CG150" i="40"/>
  <c r="CH147" i="40"/>
  <c r="CF151" i="40"/>
  <c r="CF154" i="40" s="1"/>
  <c r="CF155" i="40" s="1"/>
  <c r="CF161" i="40" s="1"/>
  <c r="AL56" i="13" l="1"/>
  <c r="AL289" i="13"/>
  <c r="AL294" i="13" s="1"/>
  <c r="AL296" i="13" s="1"/>
  <c r="AL300" i="13" s="1"/>
  <c r="AL373" i="13"/>
  <c r="AL72" i="13"/>
  <c r="AL81" i="13" s="1"/>
  <c r="AL73" i="13"/>
  <c r="CG151" i="40"/>
  <c r="CG154" i="40" s="1"/>
  <c r="CG155" i="40" s="1"/>
  <c r="CG161" i="40" s="1"/>
  <c r="CH150" i="40"/>
  <c r="CI147" i="40"/>
  <c r="CG165" i="40"/>
  <c r="CH158" i="40"/>
  <c r="CG160" i="40"/>
  <c r="CE167" i="40"/>
  <c r="CE39" i="9" s="1"/>
  <c r="CE40" i="9" s="1"/>
  <c r="CF38" i="9" s="1"/>
  <c r="CE193" i="40"/>
  <c r="CE37" i="41" s="1"/>
  <c r="CF162" i="40"/>
  <c r="CF166" i="40" s="1"/>
  <c r="AL263" i="13" l="1"/>
  <c r="AL257" i="13"/>
  <c r="AL258" i="13" s="1"/>
  <c r="AL375" i="13"/>
  <c r="AL376" i="13"/>
  <c r="AL378" i="13" s="1"/>
  <c r="AL288" i="13" s="1"/>
  <c r="AL290" i="13" s="1"/>
  <c r="AM285" i="13" s="1"/>
  <c r="AL89" i="13"/>
  <c r="AL36" i="13" s="1"/>
  <c r="AL37" i="16" s="1"/>
  <c r="AL33" i="37" s="1"/>
  <c r="AL88" i="13"/>
  <c r="AL35" i="13" s="1"/>
  <c r="AL36" i="16" s="1"/>
  <c r="AL39" i="16"/>
  <c r="AL23" i="42"/>
  <c r="AL38" i="13"/>
  <c r="AL37" i="22"/>
  <c r="AL49" i="37" s="1"/>
  <c r="AL308" i="13"/>
  <c r="AL312" i="13" s="1"/>
  <c r="CG162" i="40"/>
  <c r="CG166" i="40" s="1"/>
  <c r="CG167" i="40" s="1"/>
  <c r="CG39" i="9" s="1"/>
  <c r="CF193" i="40"/>
  <c r="CF37" i="41" s="1"/>
  <c r="CF167" i="40"/>
  <c r="CF39" i="9" s="1"/>
  <c r="CF40" i="9" s="1"/>
  <c r="CG38" i="9" s="1"/>
  <c r="CH165" i="40"/>
  <c r="CI158" i="40"/>
  <c r="CH160" i="40"/>
  <c r="CI150" i="40"/>
  <c r="CJ147" i="40"/>
  <c r="CH151" i="40"/>
  <c r="CH154" i="40" s="1"/>
  <c r="CH155" i="40" s="1"/>
  <c r="CH161" i="40" s="1"/>
  <c r="CG193" i="40" l="1"/>
  <c r="CG37" i="41" s="1"/>
  <c r="AL317" i="13"/>
  <c r="AL324" i="13"/>
  <c r="AL326" i="13" s="1"/>
  <c r="AL63" i="37"/>
  <c r="AL64" i="37"/>
  <c r="AL52" i="16"/>
  <c r="AL32" i="37"/>
  <c r="AM289" i="13"/>
  <c r="AM294" i="13" s="1"/>
  <c r="AM296" i="13" s="1"/>
  <c r="AM300" i="13" s="1"/>
  <c r="CG40" i="9"/>
  <c r="CH38" i="9" s="1"/>
  <c r="CI151" i="40"/>
  <c r="CI154" i="40" s="1"/>
  <c r="CI155" i="40" s="1"/>
  <c r="CI161" i="40" s="1"/>
  <c r="CH162" i="40"/>
  <c r="CH166" i="40" s="1"/>
  <c r="CI165" i="40"/>
  <c r="CJ158" i="40"/>
  <c r="CI160" i="40"/>
  <c r="CJ150" i="40"/>
  <c r="CK147" i="40"/>
  <c r="AM23" i="42" l="1"/>
  <c r="AM308" i="13"/>
  <c r="AM312" i="13" s="1"/>
  <c r="AM39" i="16"/>
  <c r="AM38" i="13"/>
  <c r="AM37" i="22"/>
  <c r="AM49" i="37" s="1"/>
  <c r="AL40" i="16"/>
  <c r="AL51" i="16" s="1"/>
  <c r="AL39" i="13"/>
  <c r="AL40" i="13" s="1"/>
  <c r="AL35" i="37"/>
  <c r="AL36" i="37"/>
  <c r="CH167" i="40"/>
  <c r="CH39" i="9" s="1"/>
  <c r="CH40" i="9" s="1"/>
  <c r="CI38" i="9" s="1"/>
  <c r="CH193" i="40"/>
  <c r="CH37" i="41" s="1"/>
  <c r="CK150" i="40"/>
  <c r="CL147" i="40"/>
  <c r="CJ151" i="40"/>
  <c r="CJ154" i="40" s="1"/>
  <c r="CJ155" i="40" s="1"/>
  <c r="CJ161" i="40" s="1"/>
  <c r="CJ165" i="40"/>
  <c r="CK158" i="40"/>
  <c r="CJ160" i="40"/>
  <c r="CI162" i="40"/>
  <c r="CI166" i="40" s="1"/>
  <c r="AL23" i="16" l="1"/>
  <c r="AL24" i="16" s="1"/>
  <c r="AM26" i="13"/>
  <c r="AL24" i="37"/>
  <c r="AL26" i="37" s="1"/>
  <c r="AL59" i="13"/>
  <c r="AM63" i="37"/>
  <c r="AM64" i="37"/>
  <c r="AM317" i="13"/>
  <c r="AM324" i="13"/>
  <c r="AM326" i="13" s="1"/>
  <c r="CJ162" i="40"/>
  <c r="CJ166" i="40" s="1"/>
  <c r="CJ167" i="40" s="1"/>
  <c r="CJ39" i="9" s="1"/>
  <c r="CK165" i="40"/>
  <c r="CL158" i="40"/>
  <c r="CK160" i="40"/>
  <c r="CL150" i="40"/>
  <c r="CM147" i="40"/>
  <c r="CK151" i="40"/>
  <c r="CK154" i="40" s="1"/>
  <c r="CK155" i="40" s="1"/>
  <c r="CK161" i="40" s="1"/>
  <c r="CI167" i="40"/>
  <c r="CI39" i="9" s="1"/>
  <c r="CI40" i="9" s="1"/>
  <c r="CJ38" i="9" s="1"/>
  <c r="CI193" i="40"/>
  <c r="CI37" i="41" s="1"/>
  <c r="CJ193" i="40" l="1"/>
  <c r="CJ37" i="41" s="1"/>
  <c r="AM44" i="13"/>
  <c r="AM46" i="13" s="1"/>
  <c r="AM49" i="13" s="1"/>
  <c r="AM65" i="13"/>
  <c r="AM39" i="13"/>
  <c r="AM40" i="16"/>
  <c r="AM51" i="16" s="1"/>
  <c r="CJ40" i="9"/>
  <c r="CK38" i="9" s="1"/>
  <c r="CL151" i="40"/>
  <c r="CL154" i="40" s="1"/>
  <c r="CL155" i="40" s="1"/>
  <c r="CL161" i="40" s="1"/>
  <c r="CM150" i="40"/>
  <c r="CN147" i="40"/>
  <c r="CK162" i="40"/>
  <c r="CK166" i="40" s="1"/>
  <c r="CL165" i="40"/>
  <c r="CM158" i="40"/>
  <c r="CL160" i="40"/>
  <c r="CL162" i="40" l="1"/>
  <c r="CL166" i="40" s="1"/>
  <c r="CL193" i="40" s="1"/>
  <c r="CL37" i="41" s="1"/>
  <c r="AM51" i="13"/>
  <c r="AM54" i="13" s="1"/>
  <c r="AM28" i="13" s="1"/>
  <c r="CM165" i="40"/>
  <c r="CN158" i="40"/>
  <c r="CM160" i="40"/>
  <c r="CK193" i="40"/>
  <c r="CK37" i="41" s="1"/>
  <c r="CK167" i="40"/>
  <c r="CK39" i="9" s="1"/>
  <c r="CK40" i="9" s="1"/>
  <c r="CL38" i="9" s="1"/>
  <c r="CN150" i="40"/>
  <c r="CO147" i="40"/>
  <c r="CM151" i="40"/>
  <c r="CM154" i="40" s="1"/>
  <c r="CM155" i="40" s="1"/>
  <c r="CM161" i="40" s="1"/>
  <c r="CL167" i="40" l="1"/>
  <c r="CL39" i="9" s="1"/>
  <c r="CL40" i="9" s="1"/>
  <c r="CM38" i="9" s="1"/>
  <c r="AM53" i="13"/>
  <c r="AM27" i="13" s="1"/>
  <c r="AM29" i="13" s="1"/>
  <c r="CO150" i="40"/>
  <c r="CP147" i="40"/>
  <c r="CN151" i="40"/>
  <c r="CN154" i="40" s="1"/>
  <c r="CN155" i="40" s="1"/>
  <c r="CN161" i="40" s="1"/>
  <c r="CM162" i="40"/>
  <c r="CM166" i="40" s="1"/>
  <c r="CN165" i="40"/>
  <c r="CO158" i="40"/>
  <c r="CN160" i="40"/>
  <c r="AM56" i="13" l="1"/>
  <c r="AM34" i="13"/>
  <c r="CM167" i="40"/>
  <c r="CM39" i="9" s="1"/>
  <c r="CM40" i="9" s="1"/>
  <c r="CN38" i="9" s="1"/>
  <c r="CM193" i="40"/>
  <c r="CM37" i="41" s="1"/>
  <c r="CO165" i="40"/>
  <c r="CP158" i="40"/>
  <c r="CO160" i="40"/>
  <c r="CP150" i="40"/>
  <c r="CQ147" i="40"/>
  <c r="CN162" i="40"/>
  <c r="CN166" i="40" s="1"/>
  <c r="CO151" i="40"/>
  <c r="CO154" i="40" s="1"/>
  <c r="CO155" i="40" s="1"/>
  <c r="CO161" i="40" s="1"/>
  <c r="AM66" i="13" l="1"/>
  <c r="AM68" i="13" s="1"/>
  <c r="AM40" i="13"/>
  <c r="CQ150" i="40"/>
  <c r="CR147" i="40"/>
  <c r="CQ158" i="40"/>
  <c r="CP165" i="40"/>
  <c r="CP160" i="40"/>
  <c r="CO162" i="40"/>
  <c r="CO166" i="40" s="1"/>
  <c r="CN167" i="40"/>
  <c r="CN39" i="9" s="1"/>
  <c r="CN40" i="9" s="1"/>
  <c r="CO38" i="9" s="1"/>
  <c r="CN193" i="40"/>
  <c r="CN37" i="41" s="1"/>
  <c r="CP151" i="40"/>
  <c r="CP154" i="40" s="1"/>
  <c r="CP155" i="40" s="1"/>
  <c r="CP161" i="40" s="1"/>
  <c r="AN26" i="13" l="1"/>
  <c r="AM24" i="37"/>
  <c r="AM26" i="37" s="1"/>
  <c r="AM23" i="16"/>
  <c r="AM24" i="16" s="1"/>
  <c r="AM59" i="13"/>
  <c r="AM72" i="13"/>
  <c r="AM81" i="13" s="1"/>
  <c r="AM73" i="13"/>
  <c r="CO193" i="40"/>
  <c r="CO37" i="41" s="1"/>
  <c r="CO167" i="40"/>
  <c r="CO39" i="9" s="1"/>
  <c r="CO40" i="9" s="1"/>
  <c r="CP38" i="9" s="1"/>
  <c r="CP162" i="40"/>
  <c r="CP166" i="40" s="1"/>
  <c r="CQ165" i="40"/>
  <c r="CR158" i="40"/>
  <c r="CQ160" i="40"/>
  <c r="CR150" i="40"/>
  <c r="CS147" i="40"/>
  <c r="CQ151" i="40"/>
  <c r="CQ154" i="40" s="1"/>
  <c r="CQ155" i="40" s="1"/>
  <c r="CQ161" i="40" s="1"/>
  <c r="AM88" i="13" l="1"/>
  <c r="AM35" i="13" s="1"/>
  <c r="AM36" i="16" s="1"/>
  <c r="AM89" i="13"/>
  <c r="AM36" i="13" s="1"/>
  <c r="AM37" i="16" s="1"/>
  <c r="AM33" i="37" s="1"/>
  <c r="AM263" i="13"/>
  <c r="AM264" i="13" s="1"/>
  <c r="AM257" i="13"/>
  <c r="AM258" i="13" s="1"/>
  <c r="AN44" i="13"/>
  <c r="AN46" i="13" s="1"/>
  <c r="AN49" i="13" s="1"/>
  <c r="AN65" i="13"/>
  <c r="CR165" i="40"/>
  <c r="CS158" i="40"/>
  <c r="CR160" i="40"/>
  <c r="CP167" i="40"/>
  <c r="CP39" i="9" s="1"/>
  <c r="CP40" i="9" s="1"/>
  <c r="CQ38" i="9" s="1"/>
  <c r="CP193" i="40"/>
  <c r="CP37" i="41" s="1"/>
  <c r="CQ162" i="40"/>
  <c r="CQ166" i="40" s="1"/>
  <c r="CS150" i="40"/>
  <c r="CT147" i="40"/>
  <c r="CR151" i="40"/>
  <c r="CR154" i="40" s="1"/>
  <c r="CR155" i="40" s="1"/>
  <c r="CR161" i="40" s="1"/>
  <c r="AN51" i="13" l="1"/>
  <c r="AN53" i="13" s="1"/>
  <c r="AN27" i="13" s="1"/>
  <c r="AM265" i="13"/>
  <c r="AN262" i="13" s="1"/>
  <c r="AN264" i="13" s="1"/>
  <c r="AM272" i="13"/>
  <c r="AM32" i="37"/>
  <c r="AM52" i="16"/>
  <c r="CU147" i="40"/>
  <c r="CT150" i="40"/>
  <c r="CS151" i="40"/>
  <c r="CS154" i="40" s="1"/>
  <c r="CS155" i="40" s="1"/>
  <c r="CS161" i="40" s="1"/>
  <c r="CQ167" i="40"/>
  <c r="CQ39" i="9" s="1"/>
  <c r="CQ40" i="9" s="1"/>
  <c r="CR38" i="9" s="1"/>
  <c r="CQ193" i="40"/>
  <c r="CQ37" i="41" s="1"/>
  <c r="CR162" i="40"/>
  <c r="CR166" i="40" s="1"/>
  <c r="CS165" i="40"/>
  <c r="CT158" i="40"/>
  <c r="CS160" i="40"/>
  <c r="AN54" i="13" l="1"/>
  <c r="AN28" i="13" s="1"/>
  <c r="AN29" i="13" s="1"/>
  <c r="AN34" i="13" s="1"/>
  <c r="AN66" i="13" s="1"/>
  <c r="AN68" i="13" s="1"/>
  <c r="AM341" i="13"/>
  <c r="AM345" i="13" s="1"/>
  <c r="AM346" i="13" s="1"/>
  <c r="AM287" i="13" s="1"/>
  <c r="AM373" i="13" s="1"/>
  <c r="AM309" i="13"/>
  <c r="AN56" i="13"/>
  <c r="AM36" i="37"/>
  <c r="AM35" i="37"/>
  <c r="AN265" i="13"/>
  <c r="AO262" i="13" s="1"/>
  <c r="AN272" i="13"/>
  <c r="CS162" i="40"/>
  <c r="CS166" i="40" s="1"/>
  <c r="CS193" i="40" s="1"/>
  <c r="CS37" i="41" s="1"/>
  <c r="CT165" i="40"/>
  <c r="CU158" i="40"/>
  <c r="CT160" i="40"/>
  <c r="CR193" i="40"/>
  <c r="CR37" i="41" s="1"/>
  <c r="CR167" i="40"/>
  <c r="CR39" i="9" s="1"/>
  <c r="CR40" i="9" s="1"/>
  <c r="CS38" i="9" s="1"/>
  <c r="CT151" i="40"/>
  <c r="CT154" i="40" s="1"/>
  <c r="CT155" i="40" s="1"/>
  <c r="CT161" i="40" s="1"/>
  <c r="CV147" i="40"/>
  <c r="CV150" i="40" s="1"/>
  <c r="CU150" i="40"/>
  <c r="CS167" i="40" l="1"/>
  <c r="CS39" i="9" s="1"/>
  <c r="CS40" i="9" s="1"/>
  <c r="CT38" i="9" s="1"/>
  <c r="AN341" i="13"/>
  <c r="AN345" i="13" s="1"/>
  <c r="AN346" i="13" s="1"/>
  <c r="AN287" i="13" s="1"/>
  <c r="AN309" i="13"/>
  <c r="AO264" i="13"/>
  <c r="AO272" i="13" s="1"/>
  <c r="AO265" i="13"/>
  <c r="AP262" i="13" s="1"/>
  <c r="AP264" i="13" s="1"/>
  <c r="AN72" i="13"/>
  <c r="AN81" i="13" s="1"/>
  <c r="AN73" i="13"/>
  <c r="AM375" i="13"/>
  <c r="AM376" i="13"/>
  <c r="AM378" i="13" s="1"/>
  <c r="AM288" i="13" s="1"/>
  <c r="AM290" i="13" s="1"/>
  <c r="AN285" i="13" s="1"/>
  <c r="CV151" i="40"/>
  <c r="CV154" i="40" s="1"/>
  <c r="CV155" i="40" s="1"/>
  <c r="CV161" i="40" s="1"/>
  <c r="CU151" i="40"/>
  <c r="CU154" i="40" s="1"/>
  <c r="CU155" i="40" s="1"/>
  <c r="CU161" i="40" s="1"/>
  <c r="CT162" i="40"/>
  <c r="CT166" i="40" s="1"/>
  <c r="CU165" i="40"/>
  <c r="CV158" i="40"/>
  <c r="CU160" i="40"/>
  <c r="AO309" i="13" l="1"/>
  <c r="AO341" i="13"/>
  <c r="AO345" i="13" s="1"/>
  <c r="AO346" i="13" s="1"/>
  <c r="AO287" i="13" s="1"/>
  <c r="AN373" i="13"/>
  <c r="AN289" i="13"/>
  <c r="AN294" i="13" s="1"/>
  <c r="AN296" i="13" s="1"/>
  <c r="AN300" i="13" s="1"/>
  <c r="AN263" i="13"/>
  <c r="AN257" i="13"/>
  <c r="AN258" i="13" s="1"/>
  <c r="AN89" i="13"/>
  <c r="AN36" i="13" s="1"/>
  <c r="AN37" i="16" s="1"/>
  <c r="AN33" i="37" s="1"/>
  <c r="AN88" i="13"/>
  <c r="AN35" i="13" s="1"/>
  <c r="AN36" i="16" s="1"/>
  <c r="AP265" i="13"/>
  <c r="AQ262" i="13" s="1"/>
  <c r="AQ264" i="13" s="1"/>
  <c r="AP272" i="13"/>
  <c r="CU162" i="40"/>
  <c r="CU166" i="40" s="1"/>
  <c r="CU193" i="40" s="1"/>
  <c r="CU37" i="41" s="1"/>
  <c r="CV165" i="40"/>
  <c r="CV160" i="40"/>
  <c r="CV162" i="40" s="1"/>
  <c r="CV166" i="40" s="1"/>
  <c r="CT167" i="40"/>
  <c r="CT39" i="9" s="1"/>
  <c r="CT40" i="9" s="1"/>
  <c r="CU38" i="9" s="1"/>
  <c r="CT193" i="40"/>
  <c r="CT37" i="41" s="1"/>
  <c r="CU167" i="40" l="1"/>
  <c r="CU39" i="9" s="1"/>
  <c r="CU40" i="9" s="1"/>
  <c r="CV38" i="9" s="1"/>
  <c r="J38" i="9" s="1"/>
  <c r="AN32" i="37"/>
  <c r="AN52" i="16"/>
  <c r="AP309" i="13"/>
  <c r="AP341" i="13"/>
  <c r="AP345" i="13" s="1"/>
  <c r="AP346" i="13" s="1"/>
  <c r="AP287" i="13" s="1"/>
  <c r="AQ265" i="13"/>
  <c r="AR262" i="13" s="1"/>
  <c r="AR264" i="13" s="1"/>
  <c r="AQ272" i="13"/>
  <c r="AN375" i="13"/>
  <c r="AN376" i="13"/>
  <c r="AN378" i="13" s="1"/>
  <c r="AN288" i="13" s="1"/>
  <c r="AN290" i="13" s="1"/>
  <c r="AO285" i="13" s="1"/>
  <c r="AN39" i="16"/>
  <c r="AN308" i="13"/>
  <c r="AN312" i="13" s="1"/>
  <c r="AN37" i="22"/>
  <c r="AN49" i="37" s="1"/>
  <c r="AN23" i="42"/>
  <c r="AN38" i="13"/>
  <c r="CV167" i="40"/>
  <c r="CV39" i="9" s="1"/>
  <c r="CV193" i="40"/>
  <c r="CV37" i="41" s="1"/>
  <c r="J39" i="9" l="1"/>
  <c r="AN63" i="37"/>
  <c r="AN64" i="37"/>
  <c r="AQ341" i="13"/>
  <c r="AQ345" i="13" s="1"/>
  <c r="AQ346" i="13" s="1"/>
  <c r="AQ287" i="13" s="1"/>
  <c r="AQ309" i="13"/>
  <c r="AO289" i="13"/>
  <c r="AO294" i="13" s="1"/>
  <c r="AO296" i="13" s="1"/>
  <c r="AO300" i="13" s="1"/>
  <c r="AO373" i="13"/>
  <c r="AN36" i="37"/>
  <c r="AN35" i="37"/>
  <c r="AN317" i="13"/>
  <c r="AN324" i="13"/>
  <c r="AN326" i="13" s="1"/>
  <c r="AR265" i="13"/>
  <c r="AS262" i="13" s="1"/>
  <c r="AR272" i="13"/>
  <c r="CV40" i="9"/>
  <c r="J40" i="9" s="1"/>
  <c r="AO375" i="13" l="1"/>
  <c r="AO376" i="13"/>
  <c r="AO378" i="13" s="1"/>
  <c r="AO288" i="13" s="1"/>
  <c r="AO290" i="13" s="1"/>
  <c r="AP285" i="13" s="1"/>
  <c r="AN39" i="13"/>
  <c r="AN40" i="13" s="1"/>
  <c r="AN40" i="16"/>
  <c r="AN51" i="16" s="1"/>
  <c r="AR341" i="13"/>
  <c r="AR345" i="13" s="1"/>
  <c r="AR346" i="13" s="1"/>
  <c r="AR287" i="13" s="1"/>
  <c r="AR309" i="13"/>
  <c r="AO39" i="16"/>
  <c r="AO37" i="22"/>
  <c r="AO49" i="37" s="1"/>
  <c r="AO308" i="13"/>
  <c r="AO312" i="13" s="1"/>
  <c r="AO23" i="42"/>
  <c r="AO38" i="13"/>
  <c r="AO317" i="13" l="1"/>
  <c r="AO324" i="13"/>
  <c r="AO326" i="13" s="1"/>
  <c r="AP373" i="13"/>
  <c r="AP289" i="13"/>
  <c r="AP294" i="13" s="1"/>
  <c r="AP296" i="13" s="1"/>
  <c r="AP300" i="13" s="1"/>
  <c r="AO63" i="37"/>
  <c r="AO64" i="37"/>
  <c r="AN59" i="13"/>
  <c r="AN24" i="37"/>
  <c r="AN26" i="37" s="1"/>
  <c r="AN23" i="16"/>
  <c r="AN24" i="16" s="1"/>
  <c r="AO26" i="13"/>
  <c r="AP308" i="13" l="1"/>
  <c r="AP312" i="13" s="1"/>
  <c r="AP23" i="42"/>
  <c r="AP38" i="13"/>
  <c r="AP37" i="22"/>
  <c r="AP49" i="37" s="1"/>
  <c r="AP39" i="16"/>
  <c r="AO65" i="13"/>
  <c r="AO44" i="13"/>
  <c r="AO46" i="13" s="1"/>
  <c r="AO49" i="13" s="1"/>
  <c r="AP375" i="13"/>
  <c r="AP376" i="13"/>
  <c r="AP378" i="13" s="1"/>
  <c r="AP288" i="13" s="1"/>
  <c r="AP290" i="13" s="1"/>
  <c r="AQ285" i="13" s="1"/>
  <c r="AO40" i="16"/>
  <c r="AO51" i="16" s="1"/>
  <c r="AO39" i="13"/>
  <c r="AQ289" i="13" l="1"/>
  <c r="AQ294" i="13" s="1"/>
  <c r="AQ296" i="13" s="1"/>
  <c r="AQ300" i="13" s="1"/>
  <c r="AQ373" i="13"/>
  <c r="AO51" i="13"/>
  <c r="AO53" i="13" s="1"/>
  <c r="AO27" i="13" s="1"/>
  <c r="AP63" i="37"/>
  <c r="AP64" i="37"/>
  <c r="AP317" i="13"/>
  <c r="AP324" i="13"/>
  <c r="AP326" i="13" s="1"/>
  <c r="AO54" i="13" l="1"/>
  <c r="AO28" i="13" s="1"/>
  <c r="AO29" i="13" s="1"/>
  <c r="AO34" i="13" s="1"/>
  <c r="AP39" i="13"/>
  <c r="AP40" i="16"/>
  <c r="AP51" i="16" s="1"/>
  <c r="AQ39" i="16"/>
  <c r="AQ308" i="13"/>
  <c r="AQ312" i="13" s="1"/>
  <c r="AQ23" i="42"/>
  <c r="AQ38" i="13"/>
  <c r="AQ37" i="22"/>
  <c r="AQ49" i="37" s="1"/>
  <c r="AQ375" i="13"/>
  <c r="AQ376" i="13"/>
  <c r="AQ378" i="13" s="1"/>
  <c r="AQ288" i="13" s="1"/>
  <c r="AQ290" i="13" s="1"/>
  <c r="AR285" i="13" s="1"/>
  <c r="AO56" i="13" l="1"/>
  <c r="AQ63" i="37"/>
  <c r="AQ64" i="37"/>
  <c r="AQ317" i="13"/>
  <c r="AQ324" i="13"/>
  <c r="AQ326" i="13" s="1"/>
  <c r="AO66" i="13"/>
  <c r="AO68" i="13" s="1"/>
  <c r="AO40" i="13"/>
  <c r="AR373" i="13"/>
  <c r="AR289" i="13"/>
  <c r="AR294" i="13" s="1"/>
  <c r="AR296" i="13" s="1"/>
  <c r="AR300" i="13" s="1"/>
  <c r="AO24" i="37" l="1"/>
  <c r="AO26" i="37" s="1"/>
  <c r="AO23" i="16"/>
  <c r="AO24" i="16" s="1"/>
  <c r="AO59" i="13"/>
  <c r="AP26" i="13"/>
  <c r="AR375" i="13"/>
  <c r="AR376" i="13"/>
  <c r="AR378" i="13" s="1"/>
  <c r="AR288" i="13" s="1"/>
  <c r="AR290" i="13" s="1"/>
  <c r="AS285" i="13" s="1"/>
  <c r="AR308" i="13"/>
  <c r="AR312" i="13" s="1"/>
  <c r="AR38" i="13"/>
  <c r="AR23" i="42"/>
  <c r="AR37" i="22"/>
  <c r="AR49" i="37" s="1"/>
  <c r="AR39" i="16"/>
  <c r="AO73" i="13"/>
  <c r="AO72" i="13"/>
  <c r="AO81" i="13" s="1"/>
  <c r="AQ40" i="16"/>
  <c r="AQ51" i="16" s="1"/>
  <c r="AQ39" i="13"/>
  <c r="AO257" i="13" l="1"/>
  <c r="AO258" i="13" s="1"/>
  <c r="AR317" i="13"/>
  <c r="AR324" i="13"/>
  <c r="AR326" i="13" s="1"/>
  <c r="AO89" i="13"/>
  <c r="AO36" i="13" s="1"/>
  <c r="AO37" i="16" s="1"/>
  <c r="AO33" i="37" s="1"/>
  <c r="AO88" i="13"/>
  <c r="AO263" i="13" s="1"/>
  <c r="AS289" i="13"/>
  <c r="AS294" i="13" s="1"/>
  <c r="AS296" i="13" s="1"/>
  <c r="AS300" i="13" s="1"/>
  <c r="AR63" i="37"/>
  <c r="AR64" i="37"/>
  <c r="AP65" i="13"/>
  <c r="AP44" i="13"/>
  <c r="AP46" i="13" s="1"/>
  <c r="AP49" i="13" s="1"/>
  <c r="AP51" i="13" l="1"/>
  <c r="AP53" i="13" s="1"/>
  <c r="AP27" i="13" s="1"/>
  <c r="AO35" i="13"/>
  <c r="AO36" i="16" s="1"/>
  <c r="AS23" i="42"/>
  <c r="AS308" i="13"/>
  <c r="AS312" i="13" s="1"/>
  <c r="AS38" i="13"/>
  <c r="AS39" i="16"/>
  <c r="AS37" i="22"/>
  <c r="AS49" i="37" s="1"/>
  <c r="AR39" i="13"/>
  <c r="AR40" i="16"/>
  <c r="AR51" i="16" s="1"/>
  <c r="AP54" i="13" l="1"/>
  <c r="AP28" i="13" s="1"/>
  <c r="AP29" i="13" s="1"/>
  <c r="AS63" i="37"/>
  <c r="AS64" i="37"/>
  <c r="AS317" i="13"/>
  <c r="AS324" i="13"/>
  <c r="AS326" i="13" s="1"/>
  <c r="AO52" i="16"/>
  <c r="AO32" i="37"/>
  <c r="AP56" i="13"/>
  <c r="AP34" i="13"/>
  <c r="AS39" i="13" l="1"/>
  <c r="AS40" i="16"/>
  <c r="AS51" i="16" s="1"/>
  <c r="AP66" i="13"/>
  <c r="AP68" i="13" s="1"/>
  <c r="AP40" i="13"/>
  <c r="AO36" i="37"/>
  <c r="AO35" i="37"/>
  <c r="AP23" i="16" l="1"/>
  <c r="AP24" i="16" s="1"/>
  <c r="AP59" i="13"/>
  <c r="AQ26" i="13"/>
  <c r="AP24" i="37"/>
  <c r="AP26" i="37" s="1"/>
  <c r="AP72" i="13"/>
  <c r="AP81" i="13" s="1"/>
  <c r="AP73" i="13"/>
  <c r="AP89" i="13" l="1"/>
  <c r="AP36" i="13" s="1"/>
  <c r="AP37" i="16" s="1"/>
  <c r="AP33" i="37" s="1"/>
  <c r="AP88" i="13"/>
  <c r="AP35" i="13" s="1"/>
  <c r="AP36" i="16" s="1"/>
  <c r="AQ44" i="13"/>
  <c r="AQ46" i="13" s="1"/>
  <c r="AQ49" i="13" s="1"/>
  <c r="AQ65" i="13"/>
  <c r="AP263" i="13"/>
  <c r="AP257" i="13"/>
  <c r="AP258" i="13" s="1"/>
  <c r="AP52" i="16" l="1"/>
  <c r="AP32" i="37"/>
  <c r="AQ51" i="13"/>
  <c r="AQ53" i="13" s="1"/>
  <c r="AQ27" i="13" s="1"/>
  <c r="AQ54" i="13" l="1"/>
  <c r="AQ28" i="13" s="1"/>
  <c r="AQ29" i="13" s="1"/>
  <c r="AQ34" i="13" s="1"/>
  <c r="AP35" i="37"/>
  <c r="AP36" i="37"/>
  <c r="AQ56" i="13" l="1"/>
  <c r="AQ66" i="13"/>
  <c r="AQ68" i="13" s="1"/>
  <c r="AQ40" i="13"/>
  <c r="AQ59" i="13" l="1"/>
  <c r="AQ23" i="16"/>
  <c r="AQ24" i="16" s="1"/>
  <c r="AQ24" i="37"/>
  <c r="AQ26" i="37" s="1"/>
  <c r="AR26" i="13"/>
  <c r="AQ73" i="13"/>
  <c r="AQ72" i="13"/>
  <c r="AQ81" i="13" s="1"/>
  <c r="AQ88" i="13" l="1"/>
  <c r="AQ35" i="13" s="1"/>
  <c r="AQ36" i="16" s="1"/>
  <c r="AQ89" i="13"/>
  <c r="AQ36" i="13" s="1"/>
  <c r="AQ37" i="16" s="1"/>
  <c r="AQ33" i="37" s="1"/>
  <c r="AQ263" i="13"/>
  <c r="AQ257" i="13"/>
  <c r="AQ258" i="13" s="1"/>
  <c r="AR44" i="13"/>
  <c r="AR46" i="13" s="1"/>
  <c r="AR49" i="13" s="1"/>
  <c r="AR65" i="13"/>
  <c r="AR51" i="13" l="1"/>
  <c r="AR54" i="13" s="1"/>
  <c r="AR28" i="13" s="1"/>
  <c r="AQ52" i="16"/>
  <c r="AQ32" i="37"/>
  <c r="AR53" i="13" l="1"/>
  <c r="AR27" i="13" s="1"/>
  <c r="AR29" i="13" s="1"/>
  <c r="AR34" i="13" s="1"/>
  <c r="AQ35" i="37"/>
  <c r="AQ36" i="37"/>
  <c r="AR56" i="13" l="1"/>
  <c r="AR66" i="13"/>
  <c r="AR68" i="13" s="1"/>
  <c r="AR40" i="13"/>
  <c r="AR23" i="16" l="1"/>
  <c r="AR24" i="16" s="1"/>
  <c r="AR59" i="13"/>
  <c r="AR24" i="37"/>
  <c r="AR26" i="37" s="1"/>
  <c r="AS26" i="13"/>
  <c r="AR72" i="13"/>
  <c r="AR81" i="13" s="1"/>
  <c r="AR73" i="13"/>
  <c r="AR88" i="13" l="1"/>
  <c r="AR35" i="13" s="1"/>
  <c r="AR36" i="16" s="1"/>
  <c r="AR89" i="13"/>
  <c r="AR36" i="13" s="1"/>
  <c r="AR37" i="16" s="1"/>
  <c r="AR33" i="37" s="1"/>
  <c r="AR257" i="13"/>
  <c r="AR258" i="13" s="1"/>
  <c r="AR263" i="13"/>
  <c r="AS44" i="13"/>
  <c r="AS46" i="13" s="1"/>
  <c r="AS49" i="13" s="1"/>
  <c r="AS65" i="13"/>
  <c r="AS51" i="13" l="1"/>
  <c r="AS53" i="13" s="1"/>
  <c r="AS27" i="13" s="1"/>
  <c r="AR52" i="16"/>
  <c r="AR32" i="37"/>
  <c r="AS54" i="13" l="1"/>
  <c r="AS28" i="13" s="1"/>
  <c r="AS29" i="13" s="1"/>
  <c r="AS56" i="13" s="1"/>
  <c r="AR36" i="37"/>
  <c r="AR35" i="37"/>
  <c r="AS34" i="13" l="1"/>
  <c r="AS66" i="13"/>
  <c r="AS68" i="13" s="1"/>
  <c r="AS40" i="13"/>
  <c r="AS23" i="16" l="1"/>
  <c r="AS24" i="16" s="1"/>
  <c r="AT26" i="13"/>
  <c r="AS24" i="37"/>
  <c r="AS26" i="37" s="1"/>
  <c r="AS59" i="13"/>
  <c r="AS72" i="13"/>
  <c r="AS81" i="13" s="1"/>
  <c r="AS73" i="13"/>
  <c r="AS89" i="13" l="1"/>
  <c r="AS36" i="13" s="1"/>
  <c r="AS37" i="16" s="1"/>
  <c r="AS33" i="37" s="1"/>
  <c r="AS88" i="13"/>
  <c r="AS35" i="13" s="1"/>
  <c r="AS36" i="16" s="1"/>
  <c r="AT44" i="13"/>
  <c r="AT46" i="13" s="1"/>
  <c r="AT49" i="13" s="1"/>
  <c r="AT65" i="13"/>
  <c r="AS257" i="13"/>
  <c r="AS258" i="13" s="1"/>
  <c r="AS263" i="13"/>
  <c r="AS264" i="13" s="1"/>
  <c r="AT51" i="13" l="1"/>
  <c r="AT53" i="13" s="1"/>
  <c r="AT27" i="13" s="1"/>
  <c r="AS265" i="13"/>
  <c r="AT262" i="13" s="1"/>
  <c r="AT264" i="13" s="1"/>
  <c r="AS272" i="13"/>
  <c r="AS32" i="37"/>
  <c r="AS52" i="16"/>
  <c r="AT54" i="13" l="1"/>
  <c r="AT28" i="13" s="1"/>
  <c r="AT29" i="13" s="1"/>
  <c r="AT56" i="13" s="1"/>
  <c r="AS36" i="37"/>
  <c r="AS35" i="37"/>
  <c r="AS341" i="13"/>
  <c r="AS345" i="13" s="1"/>
  <c r="AS346" i="13" s="1"/>
  <c r="AS287" i="13" s="1"/>
  <c r="AS373" i="13" s="1"/>
  <c r="AS309" i="13"/>
  <c r="AT265" i="13"/>
  <c r="AU262" i="13" s="1"/>
  <c r="AT272" i="13"/>
  <c r="AT34" i="13" l="1"/>
  <c r="AT66" i="13" s="1"/>
  <c r="AT68" i="13" s="1"/>
  <c r="AT309" i="13"/>
  <c r="AT341" i="13"/>
  <c r="AT345" i="13" s="1"/>
  <c r="AT346" i="13" s="1"/>
  <c r="AT287" i="13" s="1"/>
  <c r="AU264" i="13"/>
  <c r="AU272" i="13" s="1"/>
  <c r="AU265" i="13"/>
  <c r="AV262" i="13" s="1"/>
  <c r="AV265" i="13" s="1"/>
  <c r="AW262" i="13" s="1"/>
  <c r="AW265" i="13" s="1"/>
  <c r="AX262" i="13" s="1"/>
  <c r="AX265" i="13" s="1"/>
  <c r="AY262" i="13" s="1"/>
  <c r="AS375" i="13"/>
  <c r="AS376" i="13"/>
  <c r="AS378" i="13" s="1"/>
  <c r="AS288" i="13" s="1"/>
  <c r="AS290" i="13" s="1"/>
  <c r="AT285" i="13" s="1"/>
  <c r="AT73" i="13"/>
  <c r="AT72" i="13"/>
  <c r="AT81" i="13" s="1"/>
  <c r="AT373" i="13" l="1"/>
  <c r="AT289" i="13"/>
  <c r="AT294" i="13" s="1"/>
  <c r="AT296" i="13" s="1"/>
  <c r="AT300" i="13" s="1"/>
  <c r="AY264" i="13"/>
  <c r="AY272" i="13" s="1"/>
  <c r="AY265" i="13"/>
  <c r="AZ262" i="13" s="1"/>
  <c r="AT263" i="13"/>
  <c r="AT88" i="13"/>
  <c r="AT257" i="13" s="1"/>
  <c r="AT258" i="13" s="1"/>
  <c r="AT89" i="13"/>
  <c r="AT36" i="13" s="1"/>
  <c r="AT37" i="16" s="1"/>
  <c r="AT33" i="37" s="1"/>
  <c r="AU309" i="13"/>
  <c r="AU341" i="13"/>
  <c r="AU345" i="13" s="1"/>
  <c r="AU346" i="13" s="1"/>
  <c r="AU287" i="13" s="1"/>
  <c r="AZ264" i="13" l="1"/>
  <c r="AZ272" i="13" s="1"/>
  <c r="AZ265" i="13"/>
  <c r="BA262" i="13" s="1"/>
  <c r="BA265" i="13" s="1"/>
  <c r="BB262" i="13" s="1"/>
  <c r="AT35" i="13"/>
  <c r="AT36" i="16" s="1"/>
  <c r="AT39" i="16"/>
  <c r="AT308" i="13"/>
  <c r="AT312" i="13" s="1"/>
  <c r="AT23" i="42"/>
  <c r="AT38" i="13"/>
  <c r="AT37" i="22"/>
  <c r="AT49" i="37" s="1"/>
  <c r="AY309" i="13"/>
  <c r="AY341" i="13"/>
  <c r="AY345" i="13" s="1"/>
  <c r="AY346" i="13" s="1"/>
  <c r="AY287" i="13" s="1"/>
  <c r="AT375" i="13"/>
  <c r="AT376" i="13"/>
  <c r="AT378" i="13" s="1"/>
  <c r="AT288" i="13" s="1"/>
  <c r="AT290" i="13" s="1"/>
  <c r="AU285" i="13" s="1"/>
  <c r="AT63" i="37" l="1"/>
  <c r="AT64" i="37"/>
  <c r="AT32" i="37"/>
  <c r="AT52" i="16"/>
  <c r="AU373" i="13"/>
  <c r="AU289" i="13"/>
  <c r="AU294" i="13" s="1"/>
  <c r="AU296" i="13" s="1"/>
  <c r="AU300" i="13" s="1"/>
  <c r="AT317" i="13"/>
  <c r="AT324" i="13"/>
  <c r="AT326" i="13" s="1"/>
  <c r="BB264" i="13"/>
  <c r="BB272" i="13" s="1"/>
  <c r="BB265" i="13"/>
  <c r="BC262" i="13" s="1"/>
  <c r="AZ341" i="13"/>
  <c r="AZ345" i="13" s="1"/>
  <c r="AZ346" i="13" s="1"/>
  <c r="AZ287" i="13" s="1"/>
  <c r="AZ309" i="13"/>
  <c r="AU23" i="42" l="1"/>
  <c r="AU39" i="16"/>
  <c r="AU37" i="22"/>
  <c r="AU49" i="37" s="1"/>
  <c r="AU38" i="13"/>
  <c r="AU308" i="13"/>
  <c r="AU312" i="13" s="1"/>
  <c r="BB341" i="13"/>
  <c r="BB345" i="13" s="1"/>
  <c r="BB346" i="13" s="1"/>
  <c r="BB287" i="13" s="1"/>
  <c r="BB309" i="13"/>
  <c r="BC264" i="13"/>
  <c r="BC272" i="13" s="1"/>
  <c r="BC265" i="13"/>
  <c r="BD262" i="13" s="1"/>
  <c r="BD265" i="13" s="1"/>
  <c r="BE262" i="13" s="1"/>
  <c r="BE265" i="13" s="1"/>
  <c r="BF262" i="13" s="1"/>
  <c r="AT39" i="13"/>
  <c r="AT40" i="13" s="1"/>
  <c r="AT40" i="16"/>
  <c r="AT51" i="16" s="1"/>
  <c r="AU375" i="13"/>
  <c r="AU376" i="13"/>
  <c r="AU378" i="13" s="1"/>
  <c r="AU288" i="13" s="1"/>
  <c r="AU290" i="13" s="1"/>
  <c r="AV285" i="13" s="1"/>
  <c r="AT35" i="37"/>
  <c r="AT36" i="37"/>
  <c r="BC341" i="13" l="1"/>
  <c r="BC345" i="13" s="1"/>
  <c r="BC346" i="13" s="1"/>
  <c r="BC287" i="13" s="1"/>
  <c r="BC309" i="13"/>
  <c r="AV289" i="13"/>
  <c r="AV294" i="13" s="1"/>
  <c r="AV296" i="13" s="1"/>
  <c r="AV300" i="13" s="1"/>
  <c r="AU63" i="37"/>
  <c r="AU64" i="37"/>
  <c r="AT23" i="16"/>
  <c r="AT24" i="16" s="1"/>
  <c r="AT24" i="37"/>
  <c r="AT26" i="37" s="1"/>
  <c r="AT59" i="13"/>
  <c r="AU26" i="13"/>
  <c r="BF264" i="13"/>
  <c r="BF272" i="13" s="1"/>
  <c r="BF265" i="13"/>
  <c r="BG262" i="13" s="1"/>
  <c r="BG265" i="13" s="1"/>
  <c r="BH262" i="13" s="1"/>
  <c r="BH265" i="13" s="1"/>
  <c r="BI262" i="13" s="1"/>
  <c r="AU317" i="13"/>
  <c r="AU324" i="13"/>
  <c r="AU326" i="13" s="1"/>
  <c r="AU40" i="16" l="1"/>
  <c r="AU51" i="16" s="1"/>
  <c r="AU39" i="13"/>
  <c r="BI264" i="13"/>
  <c r="BI272" i="13" s="1"/>
  <c r="BI265" i="13"/>
  <c r="BJ262" i="13" s="1"/>
  <c r="BJ265" i="13" s="1"/>
  <c r="BK262" i="13" s="1"/>
  <c r="AU44" i="13"/>
  <c r="AU46" i="13" s="1"/>
  <c r="AU49" i="13" s="1"/>
  <c r="AU65" i="13"/>
  <c r="BF309" i="13"/>
  <c r="BF341" i="13"/>
  <c r="BF345" i="13" s="1"/>
  <c r="BF346" i="13" s="1"/>
  <c r="BF287" i="13" s="1"/>
  <c r="AV308" i="13"/>
  <c r="AV312" i="13" s="1"/>
  <c r="AV37" i="22"/>
  <c r="AV49" i="37" s="1"/>
  <c r="AV23" i="42"/>
  <c r="AV39" i="16"/>
  <c r="AV38" i="13"/>
  <c r="AV63" i="37" l="1"/>
  <c r="AV64" i="37"/>
  <c r="AU51" i="13"/>
  <c r="AU53" i="13" s="1"/>
  <c r="AU27" i="13" s="1"/>
  <c r="AV317" i="13"/>
  <c r="AV324" i="13"/>
  <c r="AV326" i="13" s="1"/>
  <c r="BK264" i="13"/>
  <c r="BK272" i="13" s="1"/>
  <c r="BK265" i="13"/>
  <c r="BL262" i="13" s="1"/>
  <c r="BL265" i="13" s="1"/>
  <c r="BM262" i="13" s="1"/>
  <c r="BM265" i="13" s="1"/>
  <c r="BN262" i="13" s="1"/>
  <c r="BN265" i="13" s="1"/>
  <c r="BO262" i="13" s="1"/>
  <c r="BO265" i="13" s="1"/>
  <c r="BP262" i="13" s="1"/>
  <c r="BI341" i="13"/>
  <c r="BI345" i="13" s="1"/>
  <c r="BI346" i="13" s="1"/>
  <c r="BI287" i="13" s="1"/>
  <c r="BI309" i="13"/>
  <c r="AU54" i="13" l="1"/>
  <c r="AU28" i="13" s="1"/>
  <c r="AU29" i="13" s="1"/>
  <c r="AU34" i="13" s="1"/>
  <c r="BP264" i="13"/>
  <c r="BP272" i="13" s="1"/>
  <c r="BP265" i="13"/>
  <c r="BQ262" i="13" s="1"/>
  <c r="BK341" i="13"/>
  <c r="BK345" i="13" s="1"/>
  <c r="BK346" i="13" s="1"/>
  <c r="BK287" i="13" s="1"/>
  <c r="BK309" i="13"/>
  <c r="AV40" i="16"/>
  <c r="AV51" i="16" s="1"/>
  <c r="AV39" i="13"/>
  <c r="AU56" i="13" l="1"/>
  <c r="BQ264" i="13"/>
  <c r="BQ272" i="13" s="1"/>
  <c r="BQ265" i="13"/>
  <c r="BR262" i="13" s="1"/>
  <c r="AU66" i="13"/>
  <c r="AU68" i="13" s="1"/>
  <c r="AU40" i="13"/>
  <c r="BP341" i="13"/>
  <c r="BP345" i="13" s="1"/>
  <c r="BP346" i="13" s="1"/>
  <c r="BP287" i="13" s="1"/>
  <c r="BP309" i="13"/>
  <c r="BQ341" i="13" l="1"/>
  <c r="BQ345" i="13" s="1"/>
  <c r="BQ346" i="13" s="1"/>
  <c r="BQ287" i="13" s="1"/>
  <c r="BQ309" i="13"/>
  <c r="AU24" i="37"/>
  <c r="AU26" i="37" s="1"/>
  <c r="AU59" i="13"/>
  <c r="AU23" i="16"/>
  <c r="AU24" i="16" s="1"/>
  <c r="AV26" i="13"/>
  <c r="AU73" i="13"/>
  <c r="AU72" i="13"/>
  <c r="AU81" i="13" s="1"/>
  <c r="BR264" i="13"/>
  <c r="BR272" i="13" s="1"/>
  <c r="BR265" i="13"/>
  <c r="BS262" i="13" s="1"/>
  <c r="BS265" i="13" s="1"/>
  <c r="BT262" i="13" s="1"/>
  <c r="BT264" i="13" l="1"/>
  <c r="BT272" i="13" s="1"/>
  <c r="BT265" i="13"/>
  <c r="BU262" i="13" s="1"/>
  <c r="AU263" i="13"/>
  <c r="AU257" i="13"/>
  <c r="AU258" i="13" s="1"/>
  <c r="AV44" i="13"/>
  <c r="AV46" i="13" s="1"/>
  <c r="AV49" i="13" s="1"/>
  <c r="AV65" i="13"/>
  <c r="BR309" i="13"/>
  <c r="BR341" i="13"/>
  <c r="BR345" i="13" s="1"/>
  <c r="BR346" i="13" s="1"/>
  <c r="BR287" i="13" s="1"/>
  <c r="AU88" i="13"/>
  <c r="AU35" i="13" s="1"/>
  <c r="AU36" i="16" s="1"/>
  <c r="AU89" i="13"/>
  <c r="AU36" i="13" s="1"/>
  <c r="AU37" i="16" s="1"/>
  <c r="AU33" i="37" s="1"/>
  <c r="BU264" i="13" l="1"/>
  <c r="BU272" i="13" s="1"/>
  <c r="BU265" i="13"/>
  <c r="BV262" i="13" s="1"/>
  <c r="BV265" i="13" s="1"/>
  <c r="BW262" i="13" s="1"/>
  <c r="AU32" i="37"/>
  <c r="AU52" i="16"/>
  <c r="AV51" i="13"/>
  <c r="AV54" i="13" s="1"/>
  <c r="AV28" i="13" s="1"/>
  <c r="BT341" i="13"/>
  <c r="BT345" i="13" s="1"/>
  <c r="BT346" i="13" s="1"/>
  <c r="BT287" i="13" s="1"/>
  <c r="BT309" i="13"/>
  <c r="AV53" i="13" l="1"/>
  <c r="AV27" i="13" s="1"/>
  <c r="AV29" i="13" s="1"/>
  <c r="AU35" i="37"/>
  <c r="AU36" i="37"/>
  <c r="BW264" i="13"/>
  <c r="BW272" i="13" s="1"/>
  <c r="BW265" i="13"/>
  <c r="BX262" i="13" s="1"/>
  <c r="AV56" i="13"/>
  <c r="AV34" i="13"/>
  <c r="BU309" i="13"/>
  <c r="BU341" i="13"/>
  <c r="BU345" i="13" s="1"/>
  <c r="BU346" i="13" s="1"/>
  <c r="BU287" i="13" s="1"/>
  <c r="BX264" i="13" l="1"/>
  <c r="BX272" i="13" s="1"/>
  <c r="BX265" i="13"/>
  <c r="BY262" i="13" s="1"/>
  <c r="AV66" i="13"/>
  <c r="AV68" i="13" s="1"/>
  <c r="AV40" i="13"/>
  <c r="BW341" i="13"/>
  <c r="BW345" i="13" s="1"/>
  <c r="BW346" i="13" s="1"/>
  <c r="BW287" i="13" s="1"/>
  <c r="BW309" i="13"/>
  <c r="AW26" i="13" l="1"/>
  <c r="AV24" i="37"/>
  <c r="AV26" i="37" s="1"/>
  <c r="AV23" i="16"/>
  <c r="AV24" i="16" s="1"/>
  <c r="AV59" i="13"/>
  <c r="AV73" i="13"/>
  <c r="AV72" i="13"/>
  <c r="AV81" i="13" s="1"/>
  <c r="BY264" i="13"/>
  <c r="BY272" i="13" s="1"/>
  <c r="BY265" i="13"/>
  <c r="BZ262" i="13" s="1"/>
  <c r="BX309" i="13"/>
  <c r="BX341" i="13"/>
  <c r="BX345" i="13" s="1"/>
  <c r="BX346" i="13" s="1"/>
  <c r="BX287" i="13" s="1"/>
  <c r="BY341" i="13" l="1"/>
  <c r="BY345" i="13" s="1"/>
  <c r="BY346" i="13" s="1"/>
  <c r="BY287" i="13" s="1"/>
  <c r="BY309" i="13"/>
  <c r="AV88" i="13"/>
  <c r="AV35" i="13" s="1"/>
  <c r="AV36" i="16" s="1"/>
  <c r="AV89" i="13"/>
  <c r="AV36" i="13" s="1"/>
  <c r="AV37" i="16" s="1"/>
  <c r="AV33" i="37" s="1"/>
  <c r="BZ264" i="13"/>
  <c r="BZ272" i="13" s="1"/>
  <c r="BZ265" i="13"/>
  <c r="CA262" i="13" s="1"/>
  <c r="AV257" i="13"/>
  <c r="AV258" i="13" s="1"/>
  <c r="AV263" i="13"/>
  <c r="AV264" i="13" s="1"/>
  <c r="AV272" i="13" s="1"/>
  <c r="AW65" i="13"/>
  <c r="AW44" i="13"/>
  <c r="AW46" i="13" s="1"/>
  <c r="AW49" i="13" s="1"/>
  <c r="AV341" i="13" l="1"/>
  <c r="AV345" i="13" s="1"/>
  <c r="AV346" i="13" s="1"/>
  <c r="AV287" i="13" s="1"/>
  <c r="AV373" i="13" s="1"/>
  <c r="AV309" i="13"/>
  <c r="BZ341" i="13"/>
  <c r="BZ345" i="13" s="1"/>
  <c r="BZ346" i="13" s="1"/>
  <c r="BZ287" i="13" s="1"/>
  <c r="BZ309" i="13"/>
  <c r="AW51" i="13"/>
  <c r="AW54" i="13" s="1"/>
  <c r="AW28" i="13" s="1"/>
  <c r="CA264" i="13"/>
  <c r="CA272" i="13" s="1"/>
  <c r="CA265" i="13"/>
  <c r="CB262" i="13" s="1"/>
  <c r="AV32" i="37"/>
  <c r="AV52" i="16"/>
  <c r="CB264" i="13" l="1"/>
  <c r="CB272" i="13" s="1"/>
  <c r="CB265" i="13"/>
  <c r="CC262" i="13" s="1"/>
  <c r="AV36" i="37"/>
  <c r="AV35" i="37"/>
  <c r="CA309" i="13"/>
  <c r="CA341" i="13"/>
  <c r="CA345" i="13" s="1"/>
  <c r="CA346" i="13" s="1"/>
  <c r="CA287" i="13" s="1"/>
  <c r="AW53" i="13"/>
  <c r="AW27" i="13" s="1"/>
  <c r="AW29" i="13" s="1"/>
  <c r="AV375" i="13"/>
  <c r="AV376" i="13"/>
  <c r="AV378" i="13" s="1"/>
  <c r="AV288" i="13" s="1"/>
  <c r="AV290" i="13" s="1"/>
  <c r="AW285" i="13" s="1"/>
  <c r="AW289" i="13" l="1"/>
  <c r="AW294" i="13" s="1"/>
  <c r="AW296" i="13" s="1"/>
  <c r="AW300" i="13" s="1"/>
  <c r="AW34" i="13"/>
  <c r="AW66" i="13" s="1"/>
  <c r="AW68" i="13" s="1"/>
  <c r="AW56" i="13"/>
  <c r="CC264" i="13"/>
  <c r="CC272" i="13" s="1"/>
  <c r="CC265" i="13"/>
  <c r="CD262" i="13" s="1"/>
  <c r="CB341" i="13"/>
  <c r="CB345" i="13" s="1"/>
  <c r="CB346" i="13" s="1"/>
  <c r="CB287" i="13" s="1"/>
  <c r="CB309" i="13"/>
  <c r="CC341" i="13" l="1"/>
  <c r="CC345" i="13" s="1"/>
  <c r="CC346" i="13" s="1"/>
  <c r="CC287" i="13" s="1"/>
  <c r="CC309" i="13"/>
  <c r="CD264" i="13"/>
  <c r="CD272" i="13" s="1"/>
  <c r="CD265" i="13"/>
  <c r="CE262" i="13" s="1"/>
  <c r="AW72" i="13"/>
  <c r="AW81" i="13" s="1"/>
  <c r="AW73" i="13"/>
  <c r="AW37" i="22"/>
  <c r="AW49" i="37" s="1"/>
  <c r="AW38" i="13"/>
  <c r="AW23" i="42"/>
  <c r="AW39" i="16"/>
  <c r="AW308" i="13"/>
  <c r="AW312" i="13" s="1"/>
  <c r="AW317" i="13" l="1"/>
  <c r="AW324" i="13"/>
  <c r="AW326" i="13" s="1"/>
  <c r="AW63" i="37"/>
  <c r="AW64" i="37"/>
  <c r="AW88" i="13"/>
  <c r="AW35" i="13" s="1"/>
  <c r="AW36" i="16" s="1"/>
  <c r="AW89" i="13"/>
  <c r="AW36" i="13" s="1"/>
  <c r="AW37" i="16" s="1"/>
  <c r="AW33" i="37" s="1"/>
  <c r="AW263" i="13"/>
  <c r="AW264" i="13" s="1"/>
  <c r="AW272" i="13" s="1"/>
  <c r="AW257" i="13"/>
  <c r="AW258" i="13" s="1"/>
  <c r="CE264" i="13"/>
  <c r="CE272" i="13" s="1"/>
  <c r="CE265" i="13"/>
  <c r="CF262" i="13" s="1"/>
  <c r="CD341" i="13"/>
  <c r="CD345" i="13" s="1"/>
  <c r="CD346" i="13" s="1"/>
  <c r="CD287" i="13" s="1"/>
  <c r="CD309" i="13"/>
  <c r="CE309" i="13" l="1"/>
  <c r="CE341" i="13"/>
  <c r="CE345" i="13" s="1"/>
  <c r="CE346" i="13" s="1"/>
  <c r="CE287" i="13" s="1"/>
  <c r="AW52" i="16"/>
  <c r="AW32" i="37"/>
  <c r="AW40" i="16"/>
  <c r="AW51" i="16" s="1"/>
  <c r="AW39" i="13"/>
  <c r="AW40" i="13" s="1"/>
  <c r="CF264" i="13"/>
  <c r="CF272" i="13" s="1"/>
  <c r="CF265" i="13"/>
  <c r="CG262" i="13" s="1"/>
  <c r="CG265" i="13" s="1"/>
  <c r="CH262" i="13" s="1"/>
  <c r="AW341" i="13"/>
  <c r="AW345" i="13" s="1"/>
  <c r="AW346" i="13" s="1"/>
  <c r="AW287" i="13" s="1"/>
  <c r="AW373" i="13" s="1"/>
  <c r="AW309" i="13"/>
  <c r="AW375" i="13" l="1"/>
  <c r="AW376" i="13"/>
  <c r="AW378" i="13" s="1"/>
  <c r="AW288" i="13" s="1"/>
  <c r="AW290" i="13" s="1"/>
  <c r="AX285" i="13" s="1"/>
  <c r="AW24" i="37"/>
  <c r="AW26" i="37" s="1"/>
  <c r="AW23" i="16"/>
  <c r="AW24" i="16" s="1"/>
  <c r="AX26" i="13"/>
  <c r="AW59" i="13"/>
  <c r="CF341" i="13"/>
  <c r="CF345" i="13" s="1"/>
  <c r="CF346" i="13" s="1"/>
  <c r="CF287" i="13" s="1"/>
  <c r="CF309" i="13"/>
  <c r="AW35" i="37"/>
  <c r="AW36" i="37"/>
  <c r="CH264" i="13"/>
  <c r="CH272" i="13" s="1"/>
  <c r="CH265" i="13"/>
  <c r="CI262" i="13" s="1"/>
  <c r="CI265" i="13" s="1"/>
  <c r="CJ262" i="13" s="1"/>
  <c r="CJ265" i="13" s="1"/>
  <c r="CK262" i="13" s="1"/>
  <c r="CK264" i="13" l="1"/>
  <c r="CK272" i="13" s="1"/>
  <c r="CK265" i="13"/>
  <c r="CL262" i="13" s="1"/>
  <c r="CL265" i="13" s="1"/>
  <c r="CM262" i="13" s="1"/>
  <c r="AX44" i="13"/>
  <c r="AX46" i="13" s="1"/>
  <c r="AX49" i="13" s="1"/>
  <c r="AX65" i="13"/>
  <c r="AX289" i="13"/>
  <c r="AX294" i="13" s="1"/>
  <c r="AX296" i="13" s="1"/>
  <c r="AX300" i="13" s="1"/>
  <c r="CH309" i="13"/>
  <c r="CH341" i="13"/>
  <c r="CH345" i="13" s="1"/>
  <c r="CH346" i="13" s="1"/>
  <c r="CH287" i="13" s="1"/>
  <c r="AX39" i="16" l="1"/>
  <c r="AX308" i="13"/>
  <c r="AX312" i="13" s="1"/>
  <c r="AX38" i="13"/>
  <c r="AX23" i="42"/>
  <c r="AX37" i="22"/>
  <c r="AX49" i="37" s="1"/>
  <c r="CM264" i="13"/>
  <c r="CM272" i="13" s="1"/>
  <c r="CM265" i="13"/>
  <c r="CN262" i="13" s="1"/>
  <c r="AX51" i="13"/>
  <c r="AX53" i="13" s="1"/>
  <c r="AX27" i="13" s="1"/>
  <c r="CK341" i="13"/>
  <c r="CK345" i="13" s="1"/>
  <c r="CK346" i="13" s="1"/>
  <c r="CK287" i="13" s="1"/>
  <c r="CK309" i="13"/>
  <c r="AX54" i="13" l="1"/>
  <c r="AX28" i="13" s="1"/>
  <c r="AX29" i="13" s="1"/>
  <c r="AX56" i="13" s="1"/>
  <c r="CN264" i="13"/>
  <c r="CN272" i="13" s="1"/>
  <c r="CN265" i="13"/>
  <c r="CO262" i="13" s="1"/>
  <c r="CM341" i="13"/>
  <c r="CM345" i="13" s="1"/>
  <c r="CM346" i="13" s="1"/>
  <c r="CM287" i="13" s="1"/>
  <c r="CM309" i="13"/>
  <c r="AX317" i="13"/>
  <c r="AX324" i="13"/>
  <c r="AX326" i="13" s="1"/>
  <c r="AX63" i="37"/>
  <c r="AX64" i="37"/>
  <c r="AX34" i="13" l="1"/>
  <c r="AX66" i="13" s="1"/>
  <c r="AX68" i="13" s="1"/>
  <c r="AX73" i="13" s="1"/>
  <c r="AX40" i="16"/>
  <c r="AX51" i="16" s="1"/>
  <c r="AX39" i="13"/>
  <c r="CN341" i="13"/>
  <c r="CN345" i="13" s="1"/>
  <c r="CN346" i="13" s="1"/>
  <c r="CN287" i="13" s="1"/>
  <c r="CN309" i="13"/>
  <c r="AX72" i="13" l="1"/>
  <c r="AX81" i="13" s="1"/>
  <c r="AX257" i="13" s="1"/>
  <c r="AX258" i="13" s="1"/>
  <c r="AX40" i="13"/>
  <c r="AX59" i="13" s="1"/>
  <c r="AX88" i="13"/>
  <c r="AX89" i="13"/>
  <c r="AX36" i="13" s="1"/>
  <c r="AX37" i="16" s="1"/>
  <c r="AX33" i="37" s="1"/>
  <c r="AX23" i="16"/>
  <c r="AX24" i="16" s="1"/>
  <c r="AX24" i="37"/>
  <c r="AX26" i="37" s="1"/>
  <c r="AY26" i="13"/>
  <c r="AX263" i="13" l="1"/>
  <c r="AX264" i="13" s="1"/>
  <c r="AX272" i="13" s="1"/>
  <c r="AX309" i="13" s="1"/>
  <c r="AX35" i="13"/>
  <c r="AX36" i="16" s="1"/>
  <c r="AX32" i="37" s="1"/>
  <c r="AY44" i="13"/>
  <c r="AY46" i="13" s="1"/>
  <c r="AY49" i="13" s="1"/>
  <c r="AY65" i="13"/>
  <c r="AX52" i="16" l="1"/>
  <c r="AX341" i="13"/>
  <c r="AX345" i="13" s="1"/>
  <c r="AX346" i="13" s="1"/>
  <c r="AX287" i="13" s="1"/>
  <c r="AX373" i="13" s="1"/>
  <c r="AX375" i="13" s="1"/>
  <c r="AX36" i="37"/>
  <c r="AX35" i="37"/>
  <c r="AY51" i="13"/>
  <c r="AY53" i="13" s="1"/>
  <c r="AY27" i="13" s="1"/>
  <c r="AX376" i="13"/>
  <c r="AX378" i="13" s="1"/>
  <c r="AX288" i="13" s="1"/>
  <c r="AX290" i="13" s="1"/>
  <c r="AY285" i="13" s="1"/>
  <c r="AY54" i="13" l="1"/>
  <c r="AY28" i="13" s="1"/>
  <c r="AY29" i="13" s="1"/>
  <c r="AY34" i="13" s="1"/>
  <c r="AY66" i="13" s="1"/>
  <c r="AY68" i="13" s="1"/>
  <c r="AY373" i="13"/>
  <c r="AY289" i="13"/>
  <c r="AY294" i="13" s="1"/>
  <c r="AY296" i="13" s="1"/>
  <c r="AY300" i="13" s="1"/>
  <c r="AY56" i="13" l="1"/>
  <c r="AY38" i="13"/>
  <c r="AY308" i="13"/>
  <c r="AY312" i="13" s="1"/>
  <c r="AY39" i="16"/>
  <c r="AY37" i="22"/>
  <c r="AY49" i="37" s="1"/>
  <c r="AY23" i="42"/>
  <c r="AY375" i="13"/>
  <c r="AY376" i="13"/>
  <c r="AY378" i="13" s="1"/>
  <c r="AY288" i="13" s="1"/>
  <c r="AY290" i="13" s="1"/>
  <c r="AZ285" i="13" s="1"/>
  <c r="AY73" i="13"/>
  <c r="AY72" i="13"/>
  <c r="AY81" i="13" s="1"/>
  <c r="AY257" i="13" l="1"/>
  <c r="AY258" i="13" s="1"/>
  <c r="AY89" i="13"/>
  <c r="AY36" i="13" s="1"/>
  <c r="AY37" i="16" s="1"/>
  <c r="AY33" i="37" s="1"/>
  <c r="AY88" i="13"/>
  <c r="AY263" i="13" s="1"/>
  <c r="AY63" i="37"/>
  <c r="AY64" i="37"/>
  <c r="AZ289" i="13"/>
  <c r="AZ294" i="13" s="1"/>
  <c r="AZ296" i="13" s="1"/>
  <c r="AZ300" i="13" s="1"/>
  <c r="AZ373" i="13"/>
  <c r="AY317" i="13"/>
  <c r="AY324" i="13"/>
  <c r="AY326" i="13" s="1"/>
  <c r="AY39" i="13" l="1"/>
  <c r="AY40" i="13" s="1"/>
  <c r="AY40" i="16"/>
  <c r="AY51" i="16" s="1"/>
  <c r="AZ375" i="13"/>
  <c r="AZ376" i="13"/>
  <c r="AZ378" i="13" s="1"/>
  <c r="AZ288" i="13" s="1"/>
  <c r="AZ290" i="13" s="1"/>
  <c r="BA285" i="13" s="1"/>
  <c r="AZ308" i="13"/>
  <c r="AZ312" i="13" s="1"/>
  <c r="AZ38" i="13"/>
  <c r="AZ37" i="22"/>
  <c r="AZ49" i="37" s="1"/>
  <c r="AZ39" i="16"/>
  <c r="AZ23" i="42"/>
  <c r="AY35" i="13"/>
  <c r="AY36" i="16" s="1"/>
  <c r="BA289" i="13" l="1"/>
  <c r="BA294" i="13" s="1"/>
  <c r="BA296" i="13" s="1"/>
  <c r="BA300" i="13" s="1"/>
  <c r="AY32" i="37"/>
  <c r="AY52" i="16"/>
  <c r="AZ63" i="37"/>
  <c r="AZ64" i="37"/>
  <c r="AZ317" i="13"/>
  <c r="AZ324" i="13"/>
  <c r="AZ326" i="13" s="1"/>
  <c r="AY59" i="13"/>
  <c r="AZ26" i="13"/>
  <c r="AY24" i="37"/>
  <c r="AY26" i="37" s="1"/>
  <c r="AY23" i="16"/>
  <c r="AY24" i="16" s="1"/>
  <c r="AZ65" i="13" l="1"/>
  <c r="AZ44" i="13"/>
  <c r="AZ46" i="13" s="1"/>
  <c r="AZ49" i="13" s="1"/>
  <c r="AZ39" i="13"/>
  <c r="AZ40" i="16"/>
  <c r="AZ51" i="16" s="1"/>
  <c r="BA37" i="22"/>
  <c r="BA49" i="37" s="1"/>
  <c r="BA23" i="42"/>
  <c r="BA38" i="13"/>
  <c r="BA39" i="16"/>
  <c r="BA308" i="13"/>
  <c r="BA312" i="13" s="1"/>
  <c r="AY35" i="37"/>
  <c r="AY36" i="37"/>
  <c r="AZ51" i="13" l="1"/>
  <c r="AZ54" i="13" s="1"/>
  <c r="AZ28" i="13" s="1"/>
  <c r="BA317" i="13"/>
  <c r="BA324" i="13"/>
  <c r="BA326" i="13" s="1"/>
  <c r="BA63" i="37"/>
  <c r="BA64" i="37"/>
  <c r="AZ53" i="13" l="1"/>
  <c r="AZ27" i="13" s="1"/>
  <c r="AZ29" i="13" s="1"/>
  <c r="AZ56" i="13" s="1"/>
  <c r="BA40" i="16"/>
  <c r="BA51" i="16" s="1"/>
  <c r="BA39" i="13"/>
  <c r="AZ34" i="13" l="1"/>
  <c r="AZ66" i="13"/>
  <c r="AZ68" i="13" s="1"/>
  <c r="AZ40" i="13"/>
  <c r="AZ59" i="13" l="1"/>
  <c r="BA26" i="13"/>
  <c r="AZ23" i="16"/>
  <c r="AZ24" i="16" s="1"/>
  <c r="AZ24" i="37"/>
  <c r="AZ26" i="37" s="1"/>
  <c r="AZ73" i="13"/>
  <c r="AZ72" i="13"/>
  <c r="AZ81" i="13" s="1"/>
  <c r="AZ257" i="13" l="1"/>
  <c r="AZ258" i="13" s="1"/>
  <c r="AZ89" i="13"/>
  <c r="AZ36" i="13" s="1"/>
  <c r="AZ37" i="16" s="1"/>
  <c r="AZ33" i="37" s="1"/>
  <c r="AZ88" i="13"/>
  <c r="AZ263" i="13" s="1"/>
  <c r="BA65" i="13"/>
  <c r="BA44" i="13"/>
  <c r="BA46" i="13" s="1"/>
  <c r="BA49" i="13" s="1"/>
  <c r="BA51" i="13" l="1"/>
  <c r="BA54" i="13" s="1"/>
  <c r="BA28" i="13" s="1"/>
  <c r="AZ35" i="13"/>
  <c r="AZ36" i="16" s="1"/>
  <c r="BA53" i="13" l="1"/>
  <c r="BA27" i="13" s="1"/>
  <c r="BA29" i="13" s="1"/>
  <c r="BA34" i="13" s="1"/>
  <c r="AZ52" i="16"/>
  <c r="AZ32" i="37"/>
  <c r="BA56" i="13" l="1"/>
  <c r="AZ35" i="37"/>
  <c r="AZ36" i="37"/>
  <c r="BA66" i="13"/>
  <c r="BA68" i="13" s="1"/>
  <c r="BA40" i="13"/>
  <c r="BA59" i="13" l="1"/>
  <c r="BA23" i="16"/>
  <c r="BA24" i="16" s="1"/>
  <c r="BB26" i="13"/>
  <c r="BA24" i="37"/>
  <c r="BA26" i="37" s="1"/>
  <c r="BA72" i="13"/>
  <c r="BA81" i="13" s="1"/>
  <c r="BA73" i="13"/>
  <c r="BA88" i="13" l="1"/>
  <c r="BA35" i="13" s="1"/>
  <c r="BA36" i="16" s="1"/>
  <c r="BA89" i="13"/>
  <c r="BA36" i="13" s="1"/>
  <c r="BA37" i="16" s="1"/>
  <c r="BA33" i="37" s="1"/>
  <c r="BB44" i="13"/>
  <c r="BB46" i="13" s="1"/>
  <c r="BB49" i="13" s="1"/>
  <c r="BB65" i="13"/>
  <c r="BA263" i="13"/>
  <c r="BA264" i="13" s="1"/>
  <c r="BA272" i="13" s="1"/>
  <c r="BA257" i="13"/>
  <c r="BA258" i="13" s="1"/>
  <c r="BB51" i="13" l="1"/>
  <c r="BB53" i="13" s="1"/>
  <c r="BB27" i="13" s="1"/>
  <c r="BA309" i="13"/>
  <c r="BA341" i="13"/>
  <c r="BA345" i="13" s="1"/>
  <c r="BA346" i="13" s="1"/>
  <c r="BA287" i="13" s="1"/>
  <c r="BA373" i="13" s="1"/>
  <c r="BA52" i="16"/>
  <c r="BA32" i="37"/>
  <c r="BB54" i="13" l="1"/>
  <c r="BB28" i="13" s="1"/>
  <c r="BB29" i="13" s="1"/>
  <c r="BA35" i="37"/>
  <c r="BA36" i="37"/>
  <c r="BA375" i="13"/>
  <c r="BA376" i="13"/>
  <c r="BA378" i="13" s="1"/>
  <c r="BA288" i="13" s="1"/>
  <c r="BA290" i="13" s="1"/>
  <c r="BB285" i="13" s="1"/>
  <c r="BB34" i="13"/>
  <c r="BB66" i="13" s="1"/>
  <c r="BB68" i="13" s="1"/>
  <c r="BB56" i="13"/>
  <c r="BB373" i="13" l="1"/>
  <c r="BB289" i="13"/>
  <c r="BB294" i="13" s="1"/>
  <c r="BB296" i="13" s="1"/>
  <c r="BB300" i="13" s="1"/>
  <c r="BB72" i="13"/>
  <c r="BB81" i="13" s="1"/>
  <c r="BB73" i="13"/>
  <c r="BB88" i="13" l="1"/>
  <c r="BB35" i="13" s="1"/>
  <c r="BB36" i="16" s="1"/>
  <c r="BB89" i="13"/>
  <c r="BB36" i="13" s="1"/>
  <c r="BB37" i="16" s="1"/>
  <c r="BB33" i="37" s="1"/>
  <c r="BB263" i="13"/>
  <c r="BB257" i="13"/>
  <c r="BB258" i="13" s="1"/>
  <c r="BB38" i="13"/>
  <c r="BB308" i="13"/>
  <c r="BB312" i="13" s="1"/>
  <c r="BB39" i="16"/>
  <c r="BB37" i="22"/>
  <c r="BB49" i="37" s="1"/>
  <c r="BB23" i="42"/>
  <c r="BB375" i="13"/>
  <c r="BB376" i="13"/>
  <c r="BB378" i="13" s="1"/>
  <c r="BB288" i="13" s="1"/>
  <c r="BB290" i="13" s="1"/>
  <c r="BC285" i="13" s="1"/>
  <c r="BB63" i="37" l="1"/>
  <c r="BB64" i="37"/>
  <c r="BC289" i="13"/>
  <c r="BC294" i="13" s="1"/>
  <c r="BC296" i="13" s="1"/>
  <c r="BC300" i="13" s="1"/>
  <c r="BC373" i="13"/>
  <c r="BB317" i="13"/>
  <c r="BB324" i="13"/>
  <c r="BB326" i="13" s="1"/>
  <c r="BB52" i="16"/>
  <c r="BB32" i="37"/>
  <c r="BC375" i="13" l="1"/>
  <c r="BC376" i="13"/>
  <c r="BC378" i="13" s="1"/>
  <c r="BC288" i="13" s="1"/>
  <c r="BC290" i="13" s="1"/>
  <c r="BD285" i="13" s="1"/>
  <c r="BC39" i="16"/>
  <c r="BC38" i="13"/>
  <c r="BC23" i="42"/>
  <c r="BC308" i="13"/>
  <c r="BC312" i="13" s="1"/>
  <c r="BC37" i="22"/>
  <c r="BC49" i="37" s="1"/>
  <c r="BB35" i="37"/>
  <c r="BB36" i="37"/>
  <c r="BB39" i="13"/>
  <c r="BB40" i="13" s="1"/>
  <c r="BB40" i="16"/>
  <c r="BB51" i="16" s="1"/>
  <c r="BC63" i="37" l="1"/>
  <c r="BC64" i="37"/>
  <c r="BC317" i="13"/>
  <c r="BC324" i="13"/>
  <c r="BC326" i="13" s="1"/>
  <c r="BB23" i="16"/>
  <c r="BB24" i="16" s="1"/>
  <c r="BC26" i="13"/>
  <c r="BB24" i="37"/>
  <c r="BB26" i="37" s="1"/>
  <c r="BB59" i="13"/>
  <c r="BD289" i="13"/>
  <c r="BD294" i="13" s="1"/>
  <c r="BD296" i="13" s="1"/>
  <c r="BD300" i="13" s="1"/>
  <c r="BC39" i="13" l="1"/>
  <c r="BC40" i="16"/>
  <c r="BC51" i="16" s="1"/>
  <c r="BD38" i="13"/>
  <c r="BD37" i="22"/>
  <c r="BD49" i="37" s="1"/>
  <c r="BD308" i="13"/>
  <c r="BD312" i="13" s="1"/>
  <c r="BD23" i="42"/>
  <c r="BD39" i="16"/>
  <c r="BC44" i="13"/>
  <c r="BC46" i="13" s="1"/>
  <c r="BC49" i="13" s="1"/>
  <c r="BC65" i="13"/>
  <c r="BD317" i="13" l="1"/>
  <c r="BD324" i="13"/>
  <c r="BD326" i="13" s="1"/>
  <c r="BC51" i="13"/>
  <c r="BC53" i="13" s="1"/>
  <c r="BC27" i="13" s="1"/>
  <c r="BD63" i="37"/>
  <c r="BD64" i="37"/>
  <c r="BD40" i="16" l="1"/>
  <c r="BD51" i="16" s="1"/>
  <c r="BD39" i="13"/>
  <c r="BC54" i="13"/>
  <c r="BC28" i="13" s="1"/>
  <c r="BC29" i="13" s="1"/>
  <c r="BC56" i="13" l="1"/>
  <c r="BC34" i="13"/>
  <c r="BC66" i="13" l="1"/>
  <c r="BC68" i="13" s="1"/>
  <c r="BC40" i="13"/>
  <c r="BC23" i="16" l="1"/>
  <c r="BC24" i="16" s="1"/>
  <c r="BC59" i="13"/>
  <c r="BC24" i="37"/>
  <c r="BC26" i="37" s="1"/>
  <c r="BD26" i="13"/>
  <c r="BC73" i="13"/>
  <c r="BC72" i="13"/>
  <c r="BC81" i="13" s="1"/>
  <c r="BC263" i="13" l="1"/>
  <c r="BC257" i="13"/>
  <c r="BC258" i="13" s="1"/>
  <c r="BD65" i="13"/>
  <c r="BD44" i="13"/>
  <c r="BD46" i="13" s="1"/>
  <c r="BD49" i="13" s="1"/>
  <c r="BC89" i="13"/>
  <c r="BC36" i="13" s="1"/>
  <c r="BC37" i="16" s="1"/>
  <c r="BC33" i="37" s="1"/>
  <c r="BC88" i="13"/>
  <c r="BC35" i="13" s="1"/>
  <c r="BC36" i="16" s="1"/>
  <c r="BC32" i="37" l="1"/>
  <c r="BC52" i="16"/>
  <c r="BD51" i="13"/>
  <c r="BD54" i="13" s="1"/>
  <c r="BD28" i="13" s="1"/>
  <c r="BD53" i="13" l="1"/>
  <c r="BD27" i="13" s="1"/>
  <c r="BD29" i="13" s="1"/>
  <c r="BC36" i="37"/>
  <c r="BC35" i="37"/>
  <c r="BD34" i="13" l="1"/>
  <c r="BD56" i="13"/>
  <c r="BD66" i="13" l="1"/>
  <c r="BD68" i="13" s="1"/>
  <c r="BD40" i="13"/>
  <c r="BD24" i="37" l="1"/>
  <c r="BD26" i="37" s="1"/>
  <c r="BD23" i="16"/>
  <c r="BD24" i="16" s="1"/>
  <c r="BD59" i="13"/>
  <c r="BE26" i="13"/>
  <c r="BD72" i="13"/>
  <c r="BD81" i="13" s="1"/>
  <c r="BD73" i="13"/>
  <c r="BE65" i="13" l="1"/>
  <c r="BE44" i="13"/>
  <c r="BE46" i="13" s="1"/>
  <c r="BE49" i="13" s="1"/>
  <c r="BD88" i="13"/>
  <c r="BD257" i="13" s="1"/>
  <c r="BD258" i="13" s="1"/>
  <c r="BD89" i="13"/>
  <c r="BD36" i="13" s="1"/>
  <c r="BD37" i="16" s="1"/>
  <c r="BD33" i="37" s="1"/>
  <c r="BD263" i="13"/>
  <c r="BD264" i="13" s="1"/>
  <c r="BD272" i="13" s="1"/>
  <c r="BD35" i="13" l="1"/>
  <c r="BD36" i="16" s="1"/>
  <c r="BD32" i="37"/>
  <c r="BD52" i="16"/>
  <c r="BD341" i="13"/>
  <c r="BD345" i="13" s="1"/>
  <c r="BD346" i="13" s="1"/>
  <c r="BD287" i="13" s="1"/>
  <c r="BD373" i="13" s="1"/>
  <c r="BD309" i="13"/>
  <c r="BE51" i="13"/>
  <c r="BE54" i="13" s="1"/>
  <c r="BE28" i="13" s="1"/>
  <c r="BE53" i="13" l="1"/>
  <c r="BE27" i="13" s="1"/>
  <c r="BE29" i="13" s="1"/>
  <c r="BE56" i="13" s="1"/>
  <c r="BD375" i="13"/>
  <c r="BD376" i="13"/>
  <c r="BD378" i="13" s="1"/>
  <c r="BD288" i="13" s="1"/>
  <c r="BD290" i="13" s="1"/>
  <c r="BE285" i="13" s="1"/>
  <c r="BD35" i="37"/>
  <c r="BD36" i="37"/>
  <c r="BE34" i="13" l="1"/>
  <c r="BE66" i="13" s="1"/>
  <c r="BE68" i="13" s="1"/>
  <c r="BE72" i="13" s="1"/>
  <c r="BE81" i="13" s="1"/>
  <c r="BE289" i="13"/>
  <c r="BE294" i="13" s="1"/>
  <c r="BE296" i="13" s="1"/>
  <c r="BE300" i="13" s="1"/>
  <c r="BE73" i="13" l="1"/>
  <c r="BE89" i="13" s="1"/>
  <c r="BE36" i="13" s="1"/>
  <c r="BE37" i="16" s="1"/>
  <c r="BE33" i="37" s="1"/>
  <c r="BE38" i="13"/>
  <c r="BE39" i="16"/>
  <c r="BE37" i="22"/>
  <c r="BE49" i="37" s="1"/>
  <c r="BE23" i="42"/>
  <c r="BE63" i="46" s="1"/>
  <c r="BE308" i="13"/>
  <c r="BE312" i="13" s="1"/>
  <c r="BE257" i="13"/>
  <c r="BE258" i="13" s="1"/>
  <c r="BE263" i="13"/>
  <c r="BE264" i="13" s="1"/>
  <c r="BE272" i="13" s="1"/>
  <c r="BE88" i="13" l="1"/>
  <c r="BE35" i="13" s="1"/>
  <c r="BE36" i="16" s="1"/>
  <c r="BE317" i="13"/>
  <c r="BE324" i="13"/>
  <c r="BE326" i="13" s="1"/>
  <c r="BE96" i="46"/>
  <c r="BE105" i="46"/>
  <c r="BE109" i="46" s="1"/>
  <c r="BE309" i="13"/>
  <c r="BE341" i="13"/>
  <c r="BE345" i="13" s="1"/>
  <c r="BE346" i="13" s="1"/>
  <c r="BE287" i="13" s="1"/>
  <c r="BE373" i="13" s="1"/>
  <c r="BE52" i="16"/>
  <c r="BE32" i="37"/>
  <c r="BE375" i="13" l="1"/>
  <c r="BE376" i="13"/>
  <c r="BE378" i="13" s="1"/>
  <c r="BE288" i="13" s="1"/>
  <c r="BE290" i="13" s="1"/>
  <c r="BF285" i="13" s="1"/>
  <c r="BE122" i="46"/>
  <c r="BG124" i="46" s="1"/>
  <c r="BG130" i="46" s="1"/>
  <c r="BG83" i="46" s="1"/>
  <c r="BG84" i="46" s="1"/>
  <c r="BE100" i="46"/>
  <c r="BE39" i="13"/>
  <c r="BE40" i="13" s="1"/>
  <c r="BE40" i="16"/>
  <c r="BE51" i="16" s="1"/>
  <c r="BE89" i="42"/>
  <c r="BE36" i="22" s="1"/>
  <c r="BE39" i="22" s="1"/>
  <c r="BE21" i="24" s="1"/>
  <c r="BE22" i="24" s="1"/>
  <c r="BE28" i="24" s="1"/>
  <c r="BE32" i="24" s="1"/>
  <c r="BE44" i="37"/>
  <c r="BE48" i="37" s="1"/>
  <c r="BE50" i="37" s="1"/>
  <c r="BE52" i="37" l="1"/>
  <c r="BE62" i="37"/>
  <c r="BE119" i="46"/>
  <c r="BE120" i="46" s="1"/>
  <c r="BE126" i="46" s="1"/>
  <c r="BE128" i="46" s="1"/>
  <c r="BE129" i="46" s="1"/>
  <c r="BE101" i="46" s="1"/>
  <c r="BE102" i="46" s="1"/>
  <c r="BE30" i="24" s="1"/>
  <c r="BE55" i="37" s="1"/>
  <c r="BE35" i="44"/>
  <c r="BE70" i="44" s="1"/>
  <c r="BE72" i="44" s="1"/>
  <c r="BE36" i="24"/>
  <c r="BE50" i="24"/>
  <c r="BE52" i="24" s="1"/>
  <c r="BE65" i="24" s="1"/>
  <c r="BE67" i="24" s="1"/>
  <c r="BE59" i="13"/>
  <c r="BE23" i="16"/>
  <c r="BE24" i="16" s="1"/>
  <c r="BE24" i="37"/>
  <c r="BF26" i="13"/>
  <c r="BF289" i="13"/>
  <c r="BF294" i="13" s="1"/>
  <c r="BF296" i="13" s="1"/>
  <c r="BF300" i="13" s="1"/>
  <c r="BF373" i="13"/>
  <c r="BG31" i="24"/>
  <c r="BG92" i="46"/>
  <c r="BG93" i="46" s="1"/>
  <c r="BG99" i="46" s="1"/>
  <c r="BG100" i="46" s="1"/>
  <c r="BG119" i="46" l="1"/>
  <c r="BG120" i="46" s="1"/>
  <c r="BG126" i="46" s="1"/>
  <c r="BG128" i="46" s="1"/>
  <c r="BG129" i="46" s="1"/>
  <c r="BG101" i="46" s="1"/>
  <c r="BG102" i="46" s="1"/>
  <c r="BG30" i="24" s="1"/>
  <c r="BG55" i="37" s="1"/>
  <c r="BG56" i="37" s="1"/>
  <c r="BG65" i="37" s="1"/>
  <c r="BG35" i="44"/>
  <c r="BG70" i="44" s="1"/>
  <c r="BG72" i="44" s="1"/>
  <c r="BF375" i="13"/>
  <c r="BF376" i="13"/>
  <c r="BF378" i="13" s="1"/>
  <c r="BF288" i="13" s="1"/>
  <c r="BF290" i="13" s="1"/>
  <c r="BG285" i="13" s="1"/>
  <c r="BG289" i="13" s="1"/>
  <c r="BE93" i="44"/>
  <c r="BE94" i="44" s="1"/>
  <c r="BE96" i="44" s="1"/>
  <c r="BE98" i="44" s="1"/>
  <c r="BE74" i="44"/>
  <c r="BE82" i="44" s="1"/>
  <c r="BE83" i="44" s="1"/>
  <c r="BE85" i="44" s="1"/>
  <c r="BF44" i="13"/>
  <c r="BF46" i="13" s="1"/>
  <c r="BF49" i="13" s="1"/>
  <c r="BF65" i="13"/>
  <c r="BF38" i="13"/>
  <c r="BF23" i="42"/>
  <c r="BF63" i="46" s="1"/>
  <c r="BF37" i="22"/>
  <c r="BF49" i="37" s="1"/>
  <c r="BF39" i="16"/>
  <c r="BF308" i="13"/>
  <c r="BF312" i="13" s="1"/>
  <c r="BE56" i="46"/>
  <c r="BE57" i="46" s="1"/>
  <c r="BE54" i="37"/>
  <c r="BE56" i="37" s="1"/>
  <c r="BE63" i="37"/>
  <c r="BE71" i="46" l="1"/>
  <c r="BE60" i="46"/>
  <c r="BF317" i="13"/>
  <c r="BF324" i="13"/>
  <c r="BF326" i="13" s="1"/>
  <c r="BF51" i="13"/>
  <c r="BF54" i="13" s="1"/>
  <c r="BF28" i="13" s="1"/>
  <c r="BG74" i="44"/>
  <c r="BG82" i="44" s="1"/>
  <c r="BG83" i="44" s="1"/>
  <c r="BG85" i="44" s="1"/>
  <c r="BG93" i="44"/>
  <c r="BG94" i="44" s="1"/>
  <c r="BG96" i="44" s="1"/>
  <c r="BG98" i="44" s="1"/>
  <c r="BF96" i="46"/>
  <c r="BF105" i="46"/>
  <c r="BF109" i="46" s="1"/>
  <c r="BF53" i="13" l="1"/>
  <c r="BF27" i="13" s="1"/>
  <c r="BF29" i="13" s="1"/>
  <c r="BF34" i="13" s="1"/>
  <c r="BF66" i="13" s="1"/>
  <c r="BF68" i="13" s="1"/>
  <c r="BF122" i="46"/>
  <c r="BH124" i="46" s="1"/>
  <c r="BH130" i="46" s="1"/>
  <c r="BH83" i="46" s="1"/>
  <c r="BH84" i="46" s="1"/>
  <c r="BF100" i="46"/>
  <c r="BF39" i="13"/>
  <c r="BF40" i="16"/>
  <c r="BF51" i="16" s="1"/>
  <c r="BE70" i="37"/>
  <c r="BE76" i="37" s="1"/>
  <c r="BE61" i="46"/>
  <c r="BE65" i="46" s="1"/>
  <c r="BE68" i="46" s="1"/>
  <c r="BE70" i="46" s="1"/>
  <c r="BE73" i="46" s="1"/>
  <c r="BF44" i="37"/>
  <c r="BF48" i="37" s="1"/>
  <c r="BF50" i="37" s="1"/>
  <c r="BF89" i="42"/>
  <c r="BF36" i="22" s="1"/>
  <c r="BF39" i="22" s="1"/>
  <c r="BF21" i="24" s="1"/>
  <c r="BF22" i="24" s="1"/>
  <c r="BF28" i="24" s="1"/>
  <c r="BF32" i="24" s="1"/>
  <c r="BE71" i="37"/>
  <c r="BE73" i="24"/>
  <c r="BF56" i="13" l="1"/>
  <c r="BF40" i="13"/>
  <c r="BF36" i="24"/>
  <c r="BF50" i="24"/>
  <c r="BF52" i="24" s="1"/>
  <c r="BF65" i="24" s="1"/>
  <c r="BF67" i="24" s="1"/>
  <c r="BF52" i="37"/>
  <c r="BF62" i="37"/>
  <c r="BE75" i="46"/>
  <c r="BE77" i="46" s="1"/>
  <c r="BE74" i="37"/>
  <c r="BE74" i="24" s="1"/>
  <c r="BE75" i="24" s="1"/>
  <c r="BF73" i="13"/>
  <c r="BF72" i="13"/>
  <c r="BF81" i="13" s="1"/>
  <c r="BF35" i="44"/>
  <c r="BF70" i="44" s="1"/>
  <c r="BF72" i="44" s="1"/>
  <c r="BF119" i="46"/>
  <c r="BF120" i="46" s="1"/>
  <c r="BF126" i="46" s="1"/>
  <c r="BF128" i="46" s="1"/>
  <c r="BF129" i="46" s="1"/>
  <c r="BF101" i="46" s="1"/>
  <c r="BF102" i="46" s="1"/>
  <c r="BF30" i="24" s="1"/>
  <c r="BF55" i="37" s="1"/>
  <c r="BF23" i="16"/>
  <c r="BF24" i="16" s="1"/>
  <c r="BF59" i="13"/>
  <c r="BF24" i="37"/>
  <c r="BG26" i="13"/>
  <c r="BH31" i="24"/>
  <c r="BH92" i="46"/>
  <c r="BH93" i="46" s="1"/>
  <c r="BH99" i="46" s="1"/>
  <c r="BH100" i="46" s="1"/>
  <c r="BG44" i="13" l="1"/>
  <c r="BG46" i="13" s="1"/>
  <c r="BG49" i="13" s="1"/>
  <c r="BG65" i="13"/>
  <c r="BF263" i="13"/>
  <c r="BH119" i="46"/>
  <c r="BH120" i="46" s="1"/>
  <c r="BH126" i="46" s="1"/>
  <c r="BH128" i="46" s="1"/>
  <c r="BH129" i="46" s="1"/>
  <c r="BH101" i="46" s="1"/>
  <c r="BH102" i="46" s="1"/>
  <c r="BH30" i="24" s="1"/>
  <c r="BH55" i="37" s="1"/>
  <c r="BH56" i="37" s="1"/>
  <c r="BH65" i="37" s="1"/>
  <c r="BH35" i="44"/>
  <c r="BH70" i="44" s="1"/>
  <c r="BH72" i="44" s="1"/>
  <c r="BF63" i="37"/>
  <c r="BF54" i="37"/>
  <c r="BF56" i="37" s="1"/>
  <c r="BE81" i="24"/>
  <c r="BE79" i="24"/>
  <c r="BF56" i="46"/>
  <c r="BF57" i="46" s="1"/>
  <c r="BF74" i="44"/>
  <c r="BF82" i="44" s="1"/>
  <c r="BF83" i="44" s="1"/>
  <c r="BF85" i="44" s="1"/>
  <c r="BF93" i="44"/>
  <c r="BF94" i="44" s="1"/>
  <c r="BF96" i="44" s="1"/>
  <c r="BF98" i="44" s="1"/>
  <c r="BF89" i="13"/>
  <c r="BF36" i="13" s="1"/>
  <c r="BF37" i="16" s="1"/>
  <c r="BF33" i="37" s="1"/>
  <c r="BF88" i="13"/>
  <c r="BF257" i="13" s="1"/>
  <c r="BF258" i="13" s="1"/>
  <c r="BE59" i="37" l="1"/>
  <c r="BE60" i="37" s="1"/>
  <c r="BE82" i="24"/>
  <c r="BE37" i="24" s="1"/>
  <c r="BF60" i="46"/>
  <c r="BF71" i="46"/>
  <c r="BF35" i="13"/>
  <c r="BF36" i="16" s="1"/>
  <c r="BH74" i="44"/>
  <c r="BH82" i="44" s="1"/>
  <c r="BH83" i="44" s="1"/>
  <c r="BH85" i="44" s="1"/>
  <c r="BH93" i="44"/>
  <c r="BH94" i="44" s="1"/>
  <c r="BH96" i="44" s="1"/>
  <c r="BH98" i="44" s="1"/>
  <c r="BG51" i="13"/>
  <c r="BG54" i="13" s="1"/>
  <c r="BG28" i="13" s="1"/>
  <c r="BF32" i="37" l="1"/>
  <c r="BF52" i="16"/>
  <c r="BE38" i="24"/>
  <c r="BG44" i="24" s="1" a="1"/>
  <c r="BG44" i="24" s="1"/>
  <c r="BE30" i="16"/>
  <c r="BE33" i="16" s="1"/>
  <c r="BG53" i="13"/>
  <c r="BG27" i="13" s="1"/>
  <c r="BG29" i="13" s="1"/>
  <c r="BF73" i="24"/>
  <c r="BF71" i="37"/>
  <c r="BF61" i="46"/>
  <c r="BF65" i="46" s="1"/>
  <c r="BF68" i="46" s="1"/>
  <c r="BF70" i="46" s="1"/>
  <c r="BF73" i="46" s="1"/>
  <c r="BF70" i="37"/>
  <c r="BF76" i="37" s="1"/>
  <c r="BE64" i="37"/>
  <c r="BE65" i="37"/>
  <c r="BE49" i="16" l="1"/>
  <c r="BE53" i="16" s="1"/>
  <c r="BE35" i="16"/>
  <c r="BE38" i="16" s="1"/>
  <c r="BE41" i="16" s="1"/>
  <c r="BE43" i="16" s="1"/>
  <c r="BF74" i="37"/>
  <c r="BF74" i="24" s="1"/>
  <c r="BF75" i="24" s="1"/>
  <c r="BF75" i="46"/>
  <c r="BF77" i="46" s="1"/>
  <c r="BG34" i="13"/>
  <c r="BG66" i="13" s="1"/>
  <c r="BG68" i="13" s="1"/>
  <c r="BG56" i="13"/>
  <c r="BG29" i="24"/>
  <c r="BG97" i="46"/>
  <c r="BG73" i="13" l="1"/>
  <c r="BG72" i="13"/>
  <c r="BG81" i="13" s="1"/>
  <c r="BG230" i="13"/>
  <c r="BG233" i="13" s="1"/>
  <c r="BG270" i="13" s="1"/>
  <c r="BG53" i="37"/>
  <c r="BF81" i="24"/>
  <c r="BF79" i="24"/>
  <c r="BE58" i="16"/>
  <c r="BE23" i="37" s="1"/>
  <c r="BE22" i="37"/>
  <c r="BE26" i="37" l="1"/>
  <c r="BE30" i="37"/>
  <c r="BG252" i="13"/>
  <c r="BG306" i="13"/>
  <c r="BG352" i="13" s="1"/>
  <c r="BG355" i="13" s="1"/>
  <c r="BG253" i="13"/>
  <c r="BG281" i="13"/>
  <c r="BF59" i="37"/>
  <c r="BF60" i="37" s="1"/>
  <c r="BF82" i="24"/>
  <c r="BF37" i="24" s="1"/>
  <c r="BG263" i="13"/>
  <c r="BG264" i="13" s="1"/>
  <c r="BG272" i="13" s="1"/>
  <c r="BG89" i="13"/>
  <c r="BG36" i="13" s="1"/>
  <c r="BG37" i="16" s="1"/>
  <c r="BG33" i="37" s="1"/>
  <c r="BG88" i="13"/>
  <c r="BG257" i="13" s="1"/>
  <c r="BG258" i="13" s="1"/>
  <c r="BG254" i="13" l="1"/>
  <c r="BG256" i="13" s="1"/>
  <c r="BF65" i="37"/>
  <c r="BF64" i="37"/>
  <c r="BG35" i="13"/>
  <c r="BG36" i="16" s="1"/>
  <c r="BF30" i="16"/>
  <c r="BF33" i="16" s="1"/>
  <c r="BF38" i="24"/>
  <c r="BG309" i="13"/>
  <c r="BG341" i="13"/>
  <c r="BG345" i="13" s="1"/>
  <c r="BG346" i="13" s="1"/>
  <c r="BG287" i="13" s="1"/>
  <c r="BG373" i="13" s="1"/>
  <c r="BG375" i="13" s="1"/>
  <c r="BG354" i="13"/>
  <c r="BG357" i="13" s="1"/>
  <c r="BG363" i="13" s="1"/>
  <c r="BG367" i="13" s="1"/>
  <c r="BG371" i="13" s="1"/>
  <c r="BG286" i="13"/>
  <c r="BG294" i="13"/>
  <c r="BG296" i="13" s="1"/>
  <c r="BG300" i="13" s="1"/>
  <c r="BE35" i="37"/>
  <c r="BE36" i="37"/>
  <c r="BG260" i="13" l="1"/>
  <c r="BG23" i="42"/>
  <c r="BG38" i="13"/>
  <c r="BG308" i="13"/>
  <c r="BG312" i="13" s="1"/>
  <c r="BG37" i="22"/>
  <c r="BG49" i="37" s="1"/>
  <c r="BG39" i="16"/>
  <c r="BG376" i="13"/>
  <c r="BG378" i="13" s="1"/>
  <c r="BG288" i="13" s="1"/>
  <c r="BG290" i="13" s="1"/>
  <c r="BH285" i="13" s="1"/>
  <c r="BF49" i="16"/>
  <c r="BF53" i="16" s="1"/>
  <c r="BF35" i="16"/>
  <c r="BF38" i="16" s="1"/>
  <c r="BF41" i="16" s="1"/>
  <c r="BF43" i="16" s="1"/>
  <c r="BG32" i="37"/>
  <c r="BG52" i="16"/>
  <c r="BG35" i="37" l="1"/>
  <c r="BG36" i="37"/>
  <c r="BH289" i="13"/>
  <c r="BH294" i="13" s="1"/>
  <c r="BH296" i="13" s="1"/>
  <c r="BH300" i="13" s="1"/>
  <c r="BF58" i="16"/>
  <c r="BF23" i="37" s="1"/>
  <c r="BF22" i="37"/>
  <c r="BG317" i="13"/>
  <c r="BG324" i="13"/>
  <c r="BG326" i="13" s="1"/>
  <c r="BG63" i="37"/>
  <c r="BG64" i="37"/>
  <c r="BG40" i="16" l="1"/>
  <c r="BG51" i="16" s="1"/>
  <c r="BG39" i="13"/>
  <c r="BG40" i="13" s="1"/>
  <c r="BF30" i="37"/>
  <c r="BF26" i="37"/>
  <c r="BH37" i="22"/>
  <c r="BH49" i="37" s="1"/>
  <c r="BH23" i="42"/>
  <c r="BH308" i="13"/>
  <c r="BH312" i="13" s="1"/>
  <c r="BH38" i="13"/>
  <c r="BH39" i="16"/>
  <c r="BH317" i="13" l="1"/>
  <c r="BH324" i="13"/>
  <c r="BH326" i="13" s="1"/>
  <c r="BH26" i="13"/>
  <c r="BG23" i="16"/>
  <c r="BG24" i="16" s="1"/>
  <c r="BG59" i="13"/>
  <c r="BG24" i="37"/>
  <c r="BG26" i="37" s="1"/>
  <c r="BH63" i="37"/>
  <c r="BH64" i="37"/>
  <c r="BF35" i="37"/>
  <c r="BF36" i="37"/>
  <c r="BH40" i="16" l="1"/>
  <c r="BH51" i="16" s="1"/>
  <c r="BH39" i="13"/>
  <c r="BH44" i="13"/>
  <c r="BH46" i="13" s="1"/>
  <c r="BH49" i="13" s="1"/>
  <c r="BH65" i="13"/>
  <c r="BH51" i="13" l="1"/>
  <c r="BH54" i="13" s="1"/>
  <c r="BH28" i="13" s="1"/>
  <c r="BH53" i="13" l="1"/>
  <c r="BH27" i="13" s="1"/>
  <c r="BH29" i="13" s="1"/>
  <c r="BH56" i="13" s="1"/>
  <c r="BH34" i="13" l="1"/>
  <c r="BH66" i="13" s="1"/>
  <c r="BH68" i="13" s="1"/>
  <c r="BH40" i="13" l="1"/>
  <c r="BH24" i="37" s="1"/>
  <c r="BH26" i="37" s="1"/>
  <c r="BH73" i="13"/>
  <c r="BH72" i="13"/>
  <c r="BH81" i="13" s="1"/>
  <c r="BH59" i="13" l="1"/>
  <c r="BH23" i="16"/>
  <c r="BH24" i="16" s="1"/>
  <c r="BI26" i="13"/>
  <c r="BH257" i="13"/>
  <c r="BH258" i="13" s="1"/>
  <c r="BH263" i="13"/>
  <c r="BH264" i="13" s="1"/>
  <c r="BH272" i="13" s="1"/>
  <c r="BH88" i="13"/>
  <c r="BH35" i="13" s="1"/>
  <c r="BH36" i="16" s="1"/>
  <c r="BH89" i="13"/>
  <c r="BH36" i="13" s="1"/>
  <c r="BH37" i="16" s="1"/>
  <c r="BH33" i="37" s="1"/>
  <c r="BI44" i="13"/>
  <c r="BI46" i="13" s="1"/>
  <c r="BI49" i="13" s="1"/>
  <c r="BI65" i="13"/>
  <c r="BH52" i="16" l="1"/>
  <c r="BH32" i="37"/>
  <c r="BH309" i="13"/>
  <c r="BH341" i="13"/>
  <c r="BH345" i="13" s="1"/>
  <c r="BH346" i="13" s="1"/>
  <c r="BH287" i="13" s="1"/>
  <c r="BH373" i="13" s="1"/>
  <c r="BI51" i="13"/>
  <c r="BI54" i="13" s="1"/>
  <c r="BI28" i="13" s="1"/>
  <c r="BI53" i="13" l="1"/>
  <c r="BI27" i="13" s="1"/>
  <c r="BI29" i="13" s="1"/>
  <c r="BH375" i="13"/>
  <c r="BH376" i="13"/>
  <c r="BH378" i="13" s="1"/>
  <c r="BH288" i="13" s="1"/>
  <c r="BH290" i="13" s="1"/>
  <c r="BI285" i="13" s="1"/>
  <c r="BH36" i="37"/>
  <c r="BH35" i="37"/>
  <c r="BI56" i="13"/>
  <c r="BI34" i="13"/>
  <c r="BI66" i="13" s="1"/>
  <c r="BI68" i="13" s="1"/>
  <c r="BI73" i="13" l="1"/>
  <c r="BI72" i="13"/>
  <c r="BI81" i="13" s="1"/>
  <c r="BI373" i="13"/>
  <c r="BI289" i="13"/>
  <c r="BI294" i="13" s="1"/>
  <c r="BI296" i="13" s="1"/>
  <c r="BI300" i="13" s="1"/>
  <c r="BI308" i="13" l="1"/>
  <c r="BI312" i="13" s="1"/>
  <c r="BI37" i="22"/>
  <c r="BI49" i="37" s="1"/>
  <c r="BI23" i="42"/>
  <c r="BI39" i="16"/>
  <c r="BI38" i="13"/>
  <c r="BI375" i="13"/>
  <c r="BI376" i="13"/>
  <c r="BI378" i="13" s="1"/>
  <c r="BI288" i="13" s="1"/>
  <c r="BI290" i="13" s="1"/>
  <c r="BJ285" i="13" s="1"/>
  <c r="BI257" i="13"/>
  <c r="BI258" i="13" s="1"/>
  <c r="BI89" i="13"/>
  <c r="BI36" i="13" s="1"/>
  <c r="BI37" i="16" s="1"/>
  <c r="BI33" i="37" s="1"/>
  <c r="BI88" i="13"/>
  <c r="BI263" i="13" s="1"/>
  <c r="BJ289" i="13" l="1"/>
  <c r="BJ294" i="13" s="1"/>
  <c r="BJ296" i="13" s="1"/>
  <c r="BJ300" i="13" s="1"/>
  <c r="BI63" i="37"/>
  <c r="BI64" i="37"/>
  <c r="BI35" i="13"/>
  <c r="BI36" i="16" s="1"/>
  <c r="BI317" i="13"/>
  <c r="BI324" i="13"/>
  <c r="BI326" i="13" s="1"/>
  <c r="BI40" i="16" l="1"/>
  <c r="BI51" i="16" s="1"/>
  <c r="BI39" i="13"/>
  <c r="BI40" i="13" s="1"/>
  <c r="BI52" i="16"/>
  <c r="BI32" i="37"/>
  <c r="BJ308" i="13"/>
  <c r="BJ312" i="13" s="1"/>
  <c r="BJ39" i="16"/>
  <c r="BJ37" i="22"/>
  <c r="BJ49" i="37" s="1"/>
  <c r="BJ23" i="42"/>
  <c r="BJ38" i="13"/>
  <c r="BJ63" i="37" l="1"/>
  <c r="BJ64" i="37"/>
  <c r="BI23" i="16"/>
  <c r="BI24" i="16" s="1"/>
  <c r="BI59" i="13"/>
  <c r="BI24" i="37"/>
  <c r="BI26" i="37" s="1"/>
  <c r="BJ26" i="13"/>
  <c r="BJ317" i="13"/>
  <c r="BJ324" i="13"/>
  <c r="BJ326" i="13" s="1"/>
  <c r="BI35" i="37"/>
  <c r="BI36" i="37"/>
  <c r="BJ65" i="13" l="1"/>
  <c r="BJ44" i="13"/>
  <c r="BJ46" i="13" s="1"/>
  <c r="BJ49" i="13" s="1"/>
  <c r="BJ39" i="13"/>
  <c r="BJ40" i="16"/>
  <c r="BJ51" i="16" s="1"/>
  <c r="BJ51" i="13" l="1"/>
  <c r="BJ53" i="13" s="1"/>
  <c r="BJ27" i="13" s="1"/>
  <c r="BJ54" i="13" l="1"/>
  <c r="BJ28" i="13" s="1"/>
  <c r="BJ29" i="13" s="1"/>
  <c r="BJ56" i="13" l="1"/>
  <c r="BJ34" i="13"/>
  <c r="BJ66" i="13" l="1"/>
  <c r="BJ68" i="13" s="1"/>
  <c r="BJ40" i="13"/>
  <c r="BJ23" i="16" l="1"/>
  <c r="BJ24" i="16" s="1"/>
  <c r="BK26" i="13"/>
  <c r="BJ59" i="13"/>
  <c r="BJ24" i="37"/>
  <c r="BJ26" i="37" s="1"/>
  <c r="BJ73" i="13"/>
  <c r="BJ72" i="13"/>
  <c r="BJ81" i="13" s="1"/>
  <c r="BK65" i="13" l="1"/>
  <c r="BK44" i="13"/>
  <c r="BK46" i="13" s="1"/>
  <c r="BK49" i="13" s="1"/>
  <c r="BJ263" i="13"/>
  <c r="BJ264" i="13" s="1"/>
  <c r="BJ272" i="13" s="1"/>
  <c r="BJ89" i="13"/>
  <c r="BJ36" i="13" s="1"/>
  <c r="BJ37" i="16" s="1"/>
  <c r="BJ33" i="37" s="1"/>
  <c r="BJ88" i="13"/>
  <c r="BJ257" i="13" s="1"/>
  <c r="BJ258" i="13" s="1"/>
  <c r="BJ341" i="13" l="1"/>
  <c r="BJ345" i="13" s="1"/>
  <c r="BJ346" i="13" s="1"/>
  <c r="BJ287" i="13" s="1"/>
  <c r="BJ373" i="13" s="1"/>
  <c r="BJ309" i="13"/>
  <c r="BJ35" i="13"/>
  <c r="BJ36" i="16" s="1"/>
  <c r="BK51" i="13"/>
  <c r="BK53" i="13" s="1"/>
  <c r="BK27" i="13" s="1"/>
  <c r="BK54" i="13" l="1"/>
  <c r="BK28" i="13" s="1"/>
  <c r="BK29" i="13" s="1"/>
  <c r="BK56" i="13" s="1"/>
  <c r="BJ32" i="37"/>
  <c r="BJ52" i="16"/>
  <c r="BJ375" i="13"/>
  <c r="BJ376" i="13"/>
  <c r="BJ378" i="13" s="1"/>
  <c r="BJ288" i="13" s="1"/>
  <c r="BJ290" i="13" s="1"/>
  <c r="BK285" i="13" s="1"/>
  <c r="BK34" i="13" l="1"/>
  <c r="BK66" i="13" s="1"/>
  <c r="BK68" i="13" s="1"/>
  <c r="BK72" i="13" s="1"/>
  <c r="BK81" i="13" s="1"/>
  <c r="BK289" i="13"/>
  <c r="BK294" i="13" s="1"/>
  <c r="BK296" i="13" s="1"/>
  <c r="BK300" i="13" s="1"/>
  <c r="BK373" i="13"/>
  <c r="BJ35" i="37"/>
  <c r="BJ36" i="37"/>
  <c r="BK73" i="13" l="1"/>
  <c r="BK89" i="13" s="1"/>
  <c r="BK36" i="13" s="1"/>
  <c r="BK37" i="16" s="1"/>
  <c r="BK33" i="37" s="1"/>
  <c r="BK375" i="13"/>
  <c r="BK376" i="13"/>
  <c r="BK378" i="13" s="1"/>
  <c r="BK288" i="13" s="1"/>
  <c r="BK290" i="13" s="1"/>
  <c r="BL285" i="13" s="1"/>
  <c r="BK38" i="13"/>
  <c r="BK37" i="22"/>
  <c r="BK49" i="37" s="1"/>
  <c r="BK23" i="42"/>
  <c r="BK39" i="16"/>
  <c r="BK308" i="13"/>
  <c r="BK312" i="13" s="1"/>
  <c r="BK88" i="13"/>
  <c r="BK263" i="13" s="1"/>
  <c r="BK257" i="13"/>
  <c r="BK258" i="13" s="1"/>
  <c r="BK35" i="13" l="1"/>
  <c r="BK36" i="16" s="1"/>
  <c r="BK52" i="16" s="1"/>
  <c r="BL289" i="13"/>
  <c r="BL294" i="13" s="1"/>
  <c r="BL296" i="13" s="1"/>
  <c r="BL300" i="13" s="1"/>
  <c r="BK32" i="37"/>
  <c r="BK317" i="13"/>
  <c r="BK324" i="13"/>
  <c r="BK326" i="13" s="1"/>
  <c r="BK63" i="37"/>
  <c r="BK64" i="37"/>
  <c r="BK39" i="13" l="1"/>
  <c r="BK40" i="13" s="1"/>
  <c r="BK40" i="16"/>
  <c r="BK51" i="16" s="1"/>
  <c r="BK35" i="37"/>
  <c r="BK36" i="37"/>
  <c r="BL37" i="22"/>
  <c r="BL49" i="37" s="1"/>
  <c r="BL39" i="16"/>
  <c r="BL38" i="13"/>
  <c r="BL308" i="13"/>
  <c r="BL312" i="13" s="1"/>
  <c r="BL23" i="42"/>
  <c r="BL317" i="13" l="1"/>
  <c r="BL324" i="13"/>
  <c r="BL326" i="13" s="1"/>
  <c r="BL63" i="37"/>
  <c r="BL64" i="37"/>
  <c r="BK23" i="16"/>
  <c r="BK24" i="16" s="1"/>
  <c r="BK24" i="37"/>
  <c r="BK26" i="37" s="1"/>
  <c r="BK59" i="13"/>
  <c r="BL26" i="13"/>
  <c r="BL44" i="13" l="1"/>
  <c r="BL46" i="13" s="1"/>
  <c r="BL49" i="13" s="1"/>
  <c r="BL65" i="13"/>
  <c r="BL39" i="13"/>
  <c r="BL40" i="16"/>
  <c r="BL51" i="16" s="1"/>
  <c r="BL51" i="13" l="1"/>
  <c r="BL54" i="13" s="1"/>
  <c r="BL28" i="13" s="1"/>
  <c r="BL53" i="13" l="1"/>
  <c r="BL27" i="13" s="1"/>
  <c r="BL29" i="13" s="1"/>
  <c r="BL34" i="13" s="1"/>
  <c r="BL56" i="13" l="1"/>
  <c r="BL66" i="13"/>
  <c r="BL68" i="13" s="1"/>
  <c r="BL40" i="13"/>
  <c r="BL23" i="16" l="1"/>
  <c r="BL24" i="16" s="1"/>
  <c r="BL24" i="37"/>
  <c r="BL26" i="37" s="1"/>
  <c r="BL59" i="13"/>
  <c r="BM26" i="13"/>
  <c r="BL72" i="13"/>
  <c r="BL81" i="13" s="1"/>
  <c r="BL73" i="13"/>
  <c r="BL263" i="13" l="1"/>
  <c r="BL264" i="13" s="1"/>
  <c r="BL272" i="13" s="1"/>
  <c r="BL257" i="13"/>
  <c r="BL258" i="13" s="1"/>
  <c r="BM44" i="13"/>
  <c r="BM46" i="13" s="1"/>
  <c r="BM49" i="13" s="1"/>
  <c r="BM65" i="13"/>
  <c r="BL88" i="13"/>
  <c r="BL35" i="13" s="1"/>
  <c r="BL36" i="16" s="1"/>
  <c r="BL89" i="13"/>
  <c r="BL36" i="13" s="1"/>
  <c r="BL37" i="16" s="1"/>
  <c r="BL33" i="37" s="1"/>
  <c r="BL52" i="16" l="1"/>
  <c r="BL32" i="37"/>
  <c r="BM51" i="13"/>
  <c r="BM54" i="13" s="1"/>
  <c r="BM28" i="13" s="1"/>
  <c r="BL309" i="13"/>
  <c r="BL341" i="13"/>
  <c r="BL345" i="13" s="1"/>
  <c r="BL346" i="13" s="1"/>
  <c r="BL287" i="13" s="1"/>
  <c r="BL373" i="13" s="1"/>
  <c r="BM53" i="13" l="1"/>
  <c r="BM27" i="13" s="1"/>
  <c r="BM29" i="13" s="1"/>
  <c r="BM34" i="13" s="1"/>
  <c r="BM66" i="13" s="1"/>
  <c r="BM68" i="13" s="1"/>
  <c r="BL375" i="13"/>
  <c r="BL376" i="13"/>
  <c r="BL378" i="13" s="1"/>
  <c r="BL288" i="13" s="1"/>
  <c r="BL290" i="13" s="1"/>
  <c r="BM285" i="13" s="1"/>
  <c r="BL36" i="37"/>
  <c r="BL35" i="37"/>
  <c r="BM56" i="13" l="1"/>
  <c r="BM72" i="13"/>
  <c r="BM81" i="13" s="1"/>
  <c r="BM73" i="13"/>
  <c r="BM289" i="13"/>
  <c r="BM294" i="13" s="1"/>
  <c r="BM296" i="13" s="1"/>
  <c r="BM300" i="13" s="1"/>
  <c r="BM23" i="42" l="1"/>
  <c r="BM37" i="22"/>
  <c r="BM49" i="37" s="1"/>
  <c r="BM38" i="13"/>
  <c r="BM39" i="16"/>
  <c r="BM308" i="13"/>
  <c r="BM312" i="13" s="1"/>
  <c r="BM89" i="13"/>
  <c r="BM36" i="13" s="1"/>
  <c r="BM37" i="16" s="1"/>
  <c r="BM33" i="37" s="1"/>
  <c r="BM88" i="13"/>
  <c r="BM35" i="13" s="1"/>
  <c r="BM36" i="16" s="1"/>
  <c r="BM263" i="13"/>
  <c r="BM264" i="13" s="1"/>
  <c r="BM272" i="13" s="1"/>
  <c r="BM257" i="13"/>
  <c r="BM258" i="13" s="1"/>
  <c r="BM341" i="13" l="1"/>
  <c r="BM345" i="13" s="1"/>
  <c r="BM346" i="13" s="1"/>
  <c r="BM287" i="13" s="1"/>
  <c r="BM373" i="13" s="1"/>
  <c r="BM309" i="13"/>
  <c r="BM52" i="16"/>
  <c r="BM32" i="37"/>
  <c r="BM317" i="13"/>
  <c r="BM324" i="13"/>
  <c r="BM326" i="13" s="1"/>
  <c r="BM63" i="37"/>
  <c r="BM64" i="37"/>
  <c r="BM40" i="16" l="1"/>
  <c r="BM51" i="16" s="1"/>
  <c r="BM39" i="13"/>
  <c r="BM40" i="13" s="1"/>
  <c r="BM36" i="37"/>
  <c r="BM35" i="37"/>
  <c r="BM375" i="13"/>
  <c r="BM376" i="13"/>
  <c r="BM378" i="13" s="1"/>
  <c r="BM288" i="13" s="1"/>
  <c r="BM290" i="13" s="1"/>
  <c r="BN285" i="13" s="1"/>
  <c r="BM24" i="37" l="1"/>
  <c r="BM26" i="37" s="1"/>
  <c r="BM59" i="13"/>
  <c r="BN26" i="13"/>
  <c r="BM23" i="16"/>
  <c r="BM24" i="16" s="1"/>
  <c r="BN289" i="13"/>
  <c r="BN294" i="13" s="1"/>
  <c r="BN296" i="13" s="1"/>
  <c r="BN300" i="13" s="1"/>
  <c r="BN65" i="13" l="1"/>
  <c r="BN44" i="13"/>
  <c r="BN46" i="13" s="1"/>
  <c r="BN49" i="13" s="1"/>
  <c r="BN308" i="13"/>
  <c r="BN312" i="13" s="1"/>
  <c r="BN23" i="42"/>
  <c r="BN38" i="13"/>
  <c r="BN39" i="16"/>
  <c r="BN37" i="22"/>
  <c r="BN49" i="37" s="1"/>
  <c r="BN51" i="13" l="1"/>
  <c r="BN53" i="13" s="1"/>
  <c r="BN27" i="13" s="1"/>
  <c r="BN63" i="37"/>
  <c r="BN64" i="37"/>
  <c r="BN317" i="13"/>
  <c r="BN324" i="13"/>
  <c r="BN326" i="13" s="1"/>
  <c r="BN54" i="13" l="1"/>
  <c r="BN28" i="13" s="1"/>
  <c r="BN29" i="13" s="1"/>
  <c r="BN56" i="13" s="1"/>
  <c r="BN39" i="13"/>
  <c r="BN40" i="16"/>
  <c r="BN51" i="16" s="1"/>
  <c r="BN34" i="13" l="1"/>
  <c r="BN66" i="13" s="1"/>
  <c r="BN68" i="13" s="1"/>
  <c r="BN73" i="13" s="1"/>
  <c r="BN40" i="13"/>
  <c r="BN72" i="13" l="1"/>
  <c r="BN81" i="13" s="1"/>
  <c r="BN263" i="13"/>
  <c r="BN264" i="13" s="1"/>
  <c r="BN272" i="13" s="1"/>
  <c r="BN24" i="37"/>
  <c r="BN26" i="37" s="1"/>
  <c r="BN59" i="13"/>
  <c r="BN23" i="16"/>
  <c r="BN24" i="16" s="1"/>
  <c r="BO26" i="13"/>
  <c r="BN88" i="13"/>
  <c r="BN257" i="13" s="1"/>
  <c r="BN258" i="13" s="1"/>
  <c r="BN89" i="13"/>
  <c r="BN36" i="13" s="1"/>
  <c r="BN37" i="16" s="1"/>
  <c r="BN33" i="37" s="1"/>
  <c r="BN35" i="13" l="1"/>
  <c r="BN36" i="16" s="1"/>
  <c r="BO44" i="13"/>
  <c r="BO46" i="13" s="1"/>
  <c r="BO49" i="13" s="1"/>
  <c r="BO65" i="13"/>
  <c r="BN341" i="13"/>
  <c r="BN345" i="13" s="1"/>
  <c r="BN346" i="13" s="1"/>
  <c r="BN287" i="13" s="1"/>
  <c r="BN373" i="13" s="1"/>
  <c r="BN309" i="13"/>
  <c r="BO51" i="13" l="1"/>
  <c r="BO53" i="13" s="1"/>
  <c r="BO27" i="13" s="1"/>
  <c r="BN375" i="13"/>
  <c r="BN376" i="13"/>
  <c r="BN378" i="13" s="1"/>
  <c r="BN288" i="13" s="1"/>
  <c r="BN290" i="13" s="1"/>
  <c r="BO285" i="13" s="1"/>
  <c r="BN32" i="37"/>
  <c r="BN52" i="16"/>
  <c r="BO54" i="13" l="1"/>
  <c r="BO28" i="13" s="1"/>
  <c r="BO29" i="13" s="1"/>
  <c r="BO34" i="13" s="1"/>
  <c r="BO66" i="13" s="1"/>
  <c r="BO68" i="13" s="1"/>
  <c r="BN35" i="37"/>
  <c r="BN36" i="37"/>
  <c r="BO289" i="13"/>
  <c r="BO294" i="13" s="1"/>
  <c r="BO296" i="13" s="1"/>
  <c r="BO300" i="13" s="1"/>
  <c r="BO56" i="13" l="1"/>
  <c r="BO23" i="42"/>
  <c r="BO308" i="13"/>
  <c r="BO312" i="13" s="1"/>
  <c r="BO38" i="13"/>
  <c r="BO39" i="16"/>
  <c r="BO37" i="22"/>
  <c r="BO49" i="37" s="1"/>
  <c r="BO72" i="13"/>
  <c r="BO81" i="13" s="1"/>
  <c r="BO73" i="13"/>
  <c r="BO89" i="13" l="1"/>
  <c r="BO36" i="13" s="1"/>
  <c r="BO37" i="16" s="1"/>
  <c r="BO33" i="37" s="1"/>
  <c r="BO88" i="13"/>
  <c r="BO257" i="13" s="1"/>
  <c r="BO258" i="13" s="1"/>
  <c r="BO63" i="37"/>
  <c r="BO64" i="37"/>
  <c r="BO263" i="13"/>
  <c r="BO264" i="13" s="1"/>
  <c r="BO272" i="13" s="1"/>
  <c r="BO317" i="13"/>
  <c r="BO324" i="13"/>
  <c r="BO326" i="13" s="1"/>
  <c r="BO35" i="13" l="1"/>
  <c r="BO36" i="16" s="1"/>
  <c r="BO32" i="37" s="1"/>
  <c r="BO309" i="13"/>
  <c r="BO341" i="13"/>
  <c r="BO345" i="13" s="1"/>
  <c r="BO346" i="13" s="1"/>
  <c r="BO287" i="13" s="1"/>
  <c r="BO373" i="13" s="1"/>
  <c r="BO40" i="16"/>
  <c r="BO51" i="16" s="1"/>
  <c r="BO39" i="13"/>
  <c r="BO40" i="13" s="1"/>
  <c r="BO52" i="16"/>
  <c r="BO36" i="37" l="1"/>
  <c r="BO35" i="37"/>
  <c r="BO23" i="16"/>
  <c r="BO24" i="16" s="1"/>
  <c r="BP26" i="13"/>
  <c r="BO24" i="37"/>
  <c r="BO26" i="37" s="1"/>
  <c r="BO59" i="13"/>
  <c r="BO375" i="13"/>
  <c r="BO376" i="13"/>
  <c r="BO378" i="13" s="1"/>
  <c r="BO288" i="13" s="1"/>
  <c r="BO290" i="13" s="1"/>
  <c r="BP285" i="13" s="1"/>
  <c r="BP373" i="13" l="1"/>
  <c r="BP289" i="13"/>
  <c r="BP294" i="13" s="1"/>
  <c r="BP296" i="13" s="1"/>
  <c r="BP300" i="13" s="1"/>
  <c r="BP65" i="13"/>
  <c r="BP44" i="13"/>
  <c r="BP46" i="13" s="1"/>
  <c r="BP49" i="13" s="1"/>
  <c r="BP51" i="13" l="1"/>
  <c r="BP54" i="13" s="1"/>
  <c r="BP28" i="13" s="1"/>
  <c r="BP23" i="42"/>
  <c r="BP38" i="13"/>
  <c r="BP308" i="13"/>
  <c r="BP312" i="13" s="1"/>
  <c r="BP39" i="16"/>
  <c r="BP37" i="22"/>
  <c r="BP49" i="37" s="1"/>
  <c r="BP375" i="13"/>
  <c r="BP376" i="13"/>
  <c r="BP378" i="13" s="1"/>
  <c r="BP288" i="13" s="1"/>
  <c r="BP290" i="13" s="1"/>
  <c r="BQ285" i="13" s="1"/>
  <c r="BP53" i="13" l="1"/>
  <c r="BP27" i="13" s="1"/>
  <c r="BP29" i="13" s="1"/>
  <c r="BP34" i="13" s="1"/>
  <c r="BP66" i="13" s="1"/>
  <c r="BP68" i="13" s="1"/>
  <c r="BQ289" i="13"/>
  <c r="BQ294" i="13" s="1"/>
  <c r="BQ296" i="13" s="1"/>
  <c r="BQ300" i="13" s="1"/>
  <c r="BQ373" i="13"/>
  <c r="BP63" i="37"/>
  <c r="BP64" i="37"/>
  <c r="BP317" i="13"/>
  <c r="BP324" i="13"/>
  <c r="BP326" i="13" s="1"/>
  <c r="BP56" i="13" l="1"/>
  <c r="BP73" i="13"/>
  <c r="BP72" i="13"/>
  <c r="BP81" i="13" s="1"/>
  <c r="BP39" i="13"/>
  <c r="BP40" i="13" s="1"/>
  <c r="BP40" i="16"/>
  <c r="BP51" i="16" s="1"/>
  <c r="BQ375" i="13"/>
  <c r="BQ376" i="13"/>
  <c r="BQ378" i="13" s="1"/>
  <c r="BQ288" i="13" s="1"/>
  <c r="BQ290" i="13" s="1"/>
  <c r="BR285" i="13" s="1"/>
  <c r="BQ308" i="13"/>
  <c r="BQ312" i="13" s="1"/>
  <c r="BQ23" i="42"/>
  <c r="BQ37" i="22"/>
  <c r="BQ49" i="37" s="1"/>
  <c r="BQ39" i="16"/>
  <c r="BQ38" i="13"/>
  <c r="BQ63" i="37" l="1"/>
  <c r="BQ64" i="37"/>
  <c r="BQ317" i="13"/>
  <c r="BQ324" i="13"/>
  <c r="BQ326" i="13" s="1"/>
  <c r="BR373" i="13"/>
  <c r="BR289" i="13"/>
  <c r="BR294" i="13" s="1"/>
  <c r="BR296" i="13" s="1"/>
  <c r="BR300" i="13" s="1"/>
  <c r="BP23" i="16"/>
  <c r="BP24" i="16" s="1"/>
  <c r="BP59" i="13"/>
  <c r="BP24" i="37"/>
  <c r="BP26" i="37" s="1"/>
  <c r="BQ26" i="13"/>
  <c r="BP257" i="13"/>
  <c r="BP258" i="13" s="1"/>
  <c r="BP88" i="13"/>
  <c r="BP263" i="13" s="1"/>
  <c r="BP89" i="13"/>
  <c r="BP36" i="13" s="1"/>
  <c r="BP37" i="16" s="1"/>
  <c r="BP33" i="37" s="1"/>
  <c r="BP35" i="13" l="1"/>
  <c r="BP36" i="16" s="1"/>
  <c r="BP32" i="37" s="1"/>
  <c r="BQ65" i="13"/>
  <c r="BQ44" i="13"/>
  <c r="BQ46" i="13" s="1"/>
  <c r="BQ49" i="13" s="1"/>
  <c r="BR38" i="13"/>
  <c r="BR23" i="42"/>
  <c r="BR308" i="13"/>
  <c r="BR312" i="13" s="1"/>
  <c r="BR37" i="22"/>
  <c r="BR49" i="37" s="1"/>
  <c r="BR39" i="16"/>
  <c r="BR375" i="13"/>
  <c r="BR376" i="13"/>
  <c r="BR378" i="13" s="1"/>
  <c r="BR288" i="13" s="1"/>
  <c r="BR290" i="13" s="1"/>
  <c r="BS285" i="13" s="1"/>
  <c r="BQ39" i="13"/>
  <c r="BQ40" i="16"/>
  <c r="BQ51" i="16" s="1"/>
  <c r="BP52" i="16" l="1"/>
  <c r="BS289" i="13"/>
  <c r="BS294" i="13" s="1"/>
  <c r="BS296" i="13" s="1"/>
  <c r="BS300" i="13" s="1"/>
  <c r="BR63" i="37"/>
  <c r="BR64" i="37"/>
  <c r="BR317" i="13"/>
  <c r="BR324" i="13"/>
  <c r="BR326" i="13" s="1"/>
  <c r="BQ51" i="13"/>
  <c r="BQ54" i="13" s="1"/>
  <c r="BQ28" i="13" s="1"/>
  <c r="BP35" i="37"/>
  <c r="BP36" i="37"/>
  <c r="BQ53" i="13" l="1"/>
  <c r="BQ27" i="13" s="1"/>
  <c r="BQ29" i="13" s="1"/>
  <c r="BQ34" i="13" s="1"/>
  <c r="BR40" i="16"/>
  <c r="BR51" i="16" s="1"/>
  <c r="BR39" i="13"/>
  <c r="BS23" i="42"/>
  <c r="BS308" i="13"/>
  <c r="BS312" i="13" s="1"/>
  <c r="BS38" i="13"/>
  <c r="BS39" i="16"/>
  <c r="BS37" i="22"/>
  <c r="BS49" i="37" s="1"/>
  <c r="BQ56" i="13" l="1"/>
  <c r="BS63" i="37"/>
  <c r="BS64" i="37"/>
  <c r="BS317" i="13"/>
  <c r="BS324" i="13"/>
  <c r="BS326" i="13" s="1"/>
  <c r="BQ66" i="13"/>
  <c r="BQ68" i="13" s="1"/>
  <c r="BQ40" i="13"/>
  <c r="BQ73" i="13" l="1"/>
  <c r="BQ72" i="13"/>
  <c r="BQ81" i="13" s="1"/>
  <c r="BQ23" i="16"/>
  <c r="BQ24" i="16" s="1"/>
  <c r="BQ59" i="13"/>
  <c r="BQ24" i="37"/>
  <c r="BQ26" i="37" s="1"/>
  <c r="BR26" i="13"/>
  <c r="BS39" i="13"/>
  <c r="BS40" i="16"/>
  <c r="BS51" i="16" s="1"/>
  <c r="BR65" i="13" l="1"/>
  <c r="BR44" i="13"/>
  <c r="BR46" i="13" s="1"/>
  <c r="BR49" i="13" s="1"/>
  <c r="BQ257" i="13"/>
  <c r="BQ258" i="13" s="1"/>
  <c r="BQ88" i="13"/>
  <c r="BQ263" i="13" s="1"/>
  <c r="BQ89" i="13"/>
  <c r="BQ36" i="13" s="1"/>
  <c r="BQ37" i="16" s="1"/>
  <c r="BQ33" i="37" s="1"/>
  <c r="BQ35" i="13" l="1"/>
  <c r="BQ36" i="16" s="1"/>
  <c r="BR51" i="13"/>
  <c r="BR53" i="13" s="1"/>
  <c r="BR27" i="13" s="1"/>
  <c r="BR54" i="13" l="1"/>
  <c r="BR28" i="13" s="1"/>
  <c r="BR29" i="13" s="1"/>
  <c r="BR56" i="13" s="1"/>
  <c r="BQ32" i="37"/>
  <c r="BQ52" i="16"/>
  <c r="BR34" i="13" l="1"/>
  <c r="BQ36" i="37"/>
  <c r="BQ35" i="37"/>
  <c r="BR66" i="13"/>
  <c r="BR68" i="13" s="1"/>
  <c r="BR40" i="13"/>
  <c r="BR24" i="37" l="1"/>
  <c r="BR26" i="37" s="1"/>
  <c r="BR59" i="13"/>
  <c r="BR23" i="16"/>
  <c r="BR24" i="16" s="1"/>
  <c r="BS26" i="13"/>
  <c r="BR73" i="13"/>
  <c r="BR72" i="13"/>
  <c r="BR81" i="13" s="1"/>
  <c r="BR263" i="13" l="1"/>
  <c r="BR257" i="13"/>
  <c r="BR258" i="13" s="1"/>
  <c r="BR89" i="13"/>
  <c r="BR36" i="13" s="1"/>
  <c r="BR37" i="16" s="1"/>
  <c r="BR33" i="37" s="1"/>
  <c r="BR88" i="13"/>
  <c r="BR35" i="13" s="1"/>
  <c r="BR36" i="16" s="1"/>
  <c r="BS65" i="13"/>
  <c r="BS44" i="13"/>
  <c r="BS46" i="13" s="1"/>
  <c r="BS49" i="13" s="1"/>
  <c r="BR52" i="16" l="1"/>
  <c r="BR32" i="37"/>
  <c r="BS51" i="13"/>
  <c r="BS54" i="13" s="1"/>
  <c r="BS28" i="13" s="1"/>
  <c r="BR35" i="37" l="1"/>
  <c r="BR36" i="37"/>
  <c r="BS53" i="13"/>
  <c r="BS27" i="13" s="1"/>
  <c r="BS29" i="13" s="1"/>
  <c r="BS56" i="13" l="1"/>
  <c r="BS34" i="13"/>
  <c r="BS66" i="13" l="1"/>
  <c r="BS68" i="13" s="1"/>
  <c r="BS40" i="13"/>
  <c r="BS24" i="37" l="1"/>
  <c r="BS26" i="37" s="1"/>
  <c r="BS59" i="13"/>
  <c r="BT26" i="13"/>
  <c r="BS23" i="16"/>
  <c r="BS24" i="16" s="1"/>
  <c r="BS73" i="13"/>
  <c r="BS72" i="13"/>
  <c r="BS81" i="13" s="1"/>
  <c r="BT65" i="13" l="1"/>
  <c r="BT44" i="13"/>
  <c r="BT46" i="13" s="1"/>
  <c r="BT49" i="13" s="1"/>
  <c r="BS263" i="13"/>
  <c r="BS264" i="13" s="1"/>
  <c r="BS272" i="13" s="1"/>
  <c r="BS257" i="13"/>
  <c r="BS258" i="13" s="1"/>
  <c r="BS88" i="13"/>
  <c r="BS35" i="13" s="1"/>
  <c r="BS36" i="16" s="1"/>
  <c r="BS89" i="13"/>
  <c r="BS36" i="13" s="1"/>
  <c r="BS37" i="16" s="1"/>
  <c r="BS33" i="37" s="1"/>
  <c r="BS32" i="37" l="1"/>
  <c r="BS52" i="16"/>
  <c r="BS341" i="13"/>
  <c r="BS345" i="13" s="1"/>
  <c r="BS346" i="13" s="1"/>
  <c r="BS287" i="13" s="1"/>
  <c r="BS373" i="13" s="1"/>
  <c r="BS309" i="13"/>
  <c r="BT51" i="13"/>
  <c r="BT53" i="13" s="1"/>
  <c r="BT27" i="13" s="1"/>
  <c r="BS375" i="13" l="1"/>
  <c r="BS376" i="13"/>
  <c r="BS378" i="13" s="1"/>
  <c r="BS288" i="13" s="1"/>
  <c r="BS290" i="13" s="1"/>
  <c r="BT285" i="13" s="1"/>
  <c r="BT54" i="13"/>
  <c r="BT28" i="13" s="1"/>
  <c r="BT29" i="13" s="1"/>
  <c r="BS35" i="37"/>
  <c r="BS36" i="37"/>
  <c r="BT289" i="13" l="1"/>
  <c r="BT294" i="13" s="1"/>
  <c r="BT296" i="13" s="1"/>
  <c r="BT300" i="13" s="1"/>
  <c r="BT373" i="13"/>
  <c r="BT375" i="13" s="1"/>
  <c r="BT376" i="13" s="1"/>
  <c r="BT378" i="13" s="1"/>
  <c r="BT288" i="13" s="1"/>
  <c r="BT290" i="13" s="1"/>
  <c r="BU285" i="13" s="1"/>
  <c r="BT56" i="13"/>
  <c r="BT34" i="13"/>
  <c r="BT66" i="13" s="1"/>
  <c r="BT68" i="13" s="1"/>
  <c r="BU289" i="13" l="1"/>
  <c r="BU294" i="13" s="1"/>
  <c r="BU296" i="13" s="1"/>
  <c r="BU300" i="13" s="1"/>
  <c r="BU373" i="13"/>
  <c r="BT73" i="13"/>
  <c r="BT72" i="13"/>
  <c r="BT81" i="13" s="1"/>
  <c r="BT23" i="42"/>
  <c r="BT308" i="13"/>
  <c r="BT312" i="13" s="1"/>
  <c r="BT37" i="22"/>
  <c r="BT49" i="37" s="1"/>
  <c r="BT38" i="13"/>
  <c r="BT39" i="16"/>
  <c r="BT257" i="13" l="1"/>
  <c r="BT258" i="13" s="1"/>
  <c r="BT263" i="13"/>
  <c r="BT63" i="37"/>
  <c r="BT64" i="37"/>
  <c r="BT88" i="13"/>
  <c r="BT35" i="13" s="1"/>
  <c r="BT36" i="16" s="1"/>
  <c r="BT89" i="13"/>
  <c r="BT36" i="13" s="1"/>
  <c r="BT37" i="16" s="1"/>
  <c r="BT33" i="37" s="1"/>
  <c r="BT317" i="13"/>
  <c r="BT324" i="13"/>
  <c r="BT326" i="13" s="1"/>
  <c r="BU375" i="13"/>
  <c r="BU376" i="13"/>
  <c r="BU378" i="13" s="1"/>
  <c r="BU288" i="13" s="1"/>
  <c r="BU290" i="13" s="1"/>
  <c r="BV285" i="13" s="1"/>
  <c r="BU38" i="13"/>
  <c r="BU37" i="22"/>
  <c r="BU49" i="37" s="1"/>
  <c r="BU39" i="16"/>
  <c r="BU23" i="42"/>
  <c r="BU308" i="13"/>
  <c r="BU312" i="13" s="1"/>
  <c r="BT32" i="37" l="1"/>
  <c r="BT52" i="16"/>
  <c r="BU63" i="37"/>
  <c r="BU64" i="37"/>
  <c r="BT40" i="16"/>
  <c r="BT51" i="16" s="1"/>
  <c r="BT39" i="13"/>
  <c r="BT40" i="13" s="1"/>
  <c r="BU317" i="13"/>
  <c r="BU324" i="13"/>
  <c r="BU326" i="13" s="1"/>
  <c r="BV289" i="13"/>
  <c r="BV294" i="13" s="1"/>
  <c r="BV296" i="13" s="1"/>
  <c r="BV300" i="13" s="1"/>
  <c r="BU39" i="13" l="1"/>
  <c r="BU40" i="16"/>
  <c r="BU51" i="16" s="1"/>
  <c r="BT24" i="37"/>
  <c r="BT26" i="37" s="1"/>
  <c r="BU26" i="13"/>
  <c r="BT23" i="16"/>
  <c r="BT24" i="16" s="1"/>
  <c r="BT59" i="13"/>
  <c r="BV38" i="13"/>
  <c r="BV23" i="42"/>
  <c r="BV308" i="13"/>
  <c r="BV312" i="13" s="1"/>
  <c r="BV37" i="22"/>
  <c r="BV49" i="37" s="1"/>
  <c r="BV39" i="16"/>
  <c r="BT36" i="37"/>
  <c r="BT35" i="37"/>
  <c r="BV63" i="37" l="1"/>
  <c r="BV64" i="37"/>
  <c r="BV317" i="13"/>
  <c r="BV324" i="13"/>
  <c r="BV326" i="13" s="1"/>
  <c r="BU65" i="13"/>
  <c r="BU44" i="13"/>
  <c r="BU46" i="13" s="1"/>
  <c r="BU49" i="13" s="1"/>
  <c r="BV39" i="13" l="1"/>
  <c r="BV40" i="16"/>
  <c r="BV51" i="16" s="1"/>
  <c r="BU51" i="13"/>
  <c r="BU53" i="13" s="1"/>
  <c r="BU27" i="13" s="1"/>
  <c r="BU54" i="13" l="1"/>
  <c r="BU28" i="13" s="1"/>
  <c r="BU29" i="13" s="1"/>
  <c r="BU34" i="13" l="1"/>
  <c r="BU56" i="13"/>
  <c r="BU66" i="13" l="1"/>
  <c r="BU68" i="13" s="1"/>
  <c r="BU40" i="13"/>
  <c r="BV26" i="13" l="1"/>
  <c r="BU23" i="16"/>
  <c r="BU24" i="16" s="1"/>
  <c r="BU24" i="37"/>
  <c r="BU26" i="37" s="1"/>
  <c r="BU59" i="13"/>
  <c r="BU72" i="13"/>
  <c r="BU81" i="13" s="1"/>
  <c r="BU73" i="13"/>
  <c r="BU89" i="13" l="1"/>
  <c r="BU36" i="13" s="1"/>
  <c r="BU37" i="16" s="1"/>
  <c r="BU33" i="37" s="1"/>
  <c r="BU88" i="13"/>
  <c r="BU257" i="13" s="1"/>
  <c r="BU258" i="13" s="1"/>
  <c r="BU263" i="13"/>
  <c r="BV44" i="13"/>
  <c r="BV46" i="13" s="1"/>
  <c r="BV49" i="13" s="1"/>
  <c r="BV65" i="13"/>
  <c r="BU35" i="13" l="1"/>
  <c r="BU36" i="16" s="1"/>
  <c r="BU52" i="16" s="1"/>
  <c r="BV51" i="13"/>
  <c r="BV54" i="13" s="1"/>
  <c r="BV28" i="13" s="1"/>
  <c r="BU32" i="37" l="1"/>
  <c r="BU35" i="37" s="1"/>
  <c r="BV53" i="13"/>
  <c r="BV27" i="13" s="1"/>
  <c r="BV29" i="13" s="1"/>
  <c r="BV56" i="13" s="1"/>
  <c r="BU36" i="37" l="1"/>
  <c r="BV34" i="13"/>
  <c r="BV40" i="13" s="1"/>
  <c r="BV66" i="13" l="1"/>
  <c r="BV68" i="13" s="1"/>
  <c r="BV73" i="13" s="1"/>
  <c r="BV24" i="37"/>
  <c r="BV26" i="37" s="1"/>
  <c r="BV59" i="13"/>
  <c r="BV23" i="16"/>
  <c r="BV24" i="16" s="1"/>
  <c r="BW26" i="13"/>
  <c r="BV72" i="13" l="1"/>
  <c r="BV81" i="13" s="1"/>
  <c r="BV257" i="13" s="1"/>
  <c r="BV258" i="13" s="1"/>
  <c r="BV263" i="13"/>
  <c r="BV264" i="13" s="1"/>
  <c r="BV272" i="13" s="1"/>
  <c r="BV89" i="13"/>
  <c r="BV36" i="13" s="1"/>
  <c r="BV37" i="16" s="1"/>
  <c r="BV33" i="37" s="1"/>
  <c r="BV88" i="13"/>
  <c r="BV35" i="13" s="1"/>
  <c r="BV36" i="16" s="1"/>
  <c r="BW65" i="13"/>
  <c r="BW44" i="13"/>
  <c r="BW46" i="13" s="1"/>
  <c r="BW49" i="13" s="1"/>
  <c r="BV52" i="16" l="1"/>
  <c r="BV32" i="37"/>
  <c r="BW51" i="13"/>
  <c r="BW53" i="13" s="1"/>
  <c r="BW27" i="13" s="1"/>
  <c r="BV341" i="13"/>
  <c r="BV345" i="13" s="1"/>
  <c r="BV346" i="13" s="1"/>
  <c r="BV287" i="13" s="1"/>
  <c r="BV373" i="13" s="1"/>
  <c r="BV309" i="13"/>
  <c r="BV375" i="13" l="1"/>
  <c r="BV376" i="13"/>
  <c r="BV378" i="13" s="1"/>
  <c r="BV288" i="13" s="1"/>
  <c r="BV290" i="13" s="1"/>
  <c r="BW285" i="13" s="1"/>
  <c r="BV36" i="37"/>
  <c r="BV35" i="37"/>
  <c r="BW54" i="13"/>
  <c r="BW28" i="13" s="1"/>
  <c r="BW29" i="13" s="1"/>
  <c r="BW56" i="13" l="1"/>
  <c r="BW34" i="13"/>
  <c r="BW66" i="13" s="1"/>
  <c r="BW68" i="13" s="1"/>
  <c r="BW289" i="13"/>
  <c r="BW294" i="13" s="1"/>
  <c r="BW296" i="13" s="1"/>
  <c r="BW300" i="13" s="1"/>
  <c r="BW373" i="13"/>
  <c r="BW39" i="16" l="1"/>
  <c r="BW38" i="13"/>
  <c r="BW308" i="13"/>
  <c r="BW312" i="13" s="1"/>
  <c r="BW23" i="42"/>
  <c r="BW37" i="22"/>
  <c r="BW49" i="37" s="1"/>
  <c r="BW72" i="13"/>
  <c r="BW81" i="13" s="1"/>
  <c r="BW73" i="13"/>
  <c r="BW375" i="13"/>
  <c r="BW376" i="13"/>
  <c r="BW378" i="13" s="1"/>
  <c r="BW288" i="13" s="1"/>
  <c r="BW290" i="13" s="1"/>
  <c r="BX285" i="13" s="1"/>
  <c r="BX289" i="13" l="1"/>
  <c r="BX294" i="13" s="1"/>
  <c r="BX296" i="13" s="1"/>
  <c r="BX300" i="13" s="1"/>
  <c r="BX373" i="13"/>
  <c r="BW89" i="13"/>
  <c r="BW36" i="13" s="1"/>
  <c r="BW37" i="16" s="1"/>
  <c r="BW33" i="37" s="1"/>
  <c r="BW88" i="13"/>
  <c r="BW35" i="13" s="1"/>
  <c r="BW36" i="16" s="1"/>
  <c r="BW317" i="13"/>
  <c r="BW324" i="13"/>
  <c r="BW326" i="13" s="1"/>
  <c r="BW63" i="37"/>
  <c r="BW64" i="37"/>
  <c r="BW257" i="13"/>
  <c r="BW258" i="13" s="1"/>
  <c r="BW263" i="13"/>
  <c r="BW32" i="37" l="1"/>
  <c r="BW52" i="16"/>
  <c r="BW40" i="16"/>
  <c r="BW51" i="16" s="1"/>
  <c r="BW39" i="13"/>
  <c r="BW40" i="13" s="1"/>
  <c r="BX375" i="13"/>
  <c r="BX376" i="13"/>
  <c r="BX378" i="13" s="1"/>
  <c r="BX288" i="13" s="1"/>
  <c r="BX290" i="13" s="1"/>
  <c r="BY285" i="13" s="1"/>
  <c r="BX38" i="13"/>
  <c r="BX39" i="16"/>
  <c r="BX23" i="42"/>
  <c r="BX37" i="22"/>
  <c r="BX49" i="37" s="1"/>
  <c r="BX308" i="13"/>
  <c r="BX312" i="13" s="1"/>
  <c r="BX317" i="13" l="1"/>
  <c r="BX324" i="13"/>
  <c r="BX326" i="13" s="1"/>
  <c r="BW24" i="37"/>
  <c r="BW26" i="37" s="1"/>
  <c r="BX26" i="13"/>
  <c r="BW23" i="16"/>
  <c r="BW24" i="16" s="1"/>
  <c r="BW59" i="13"/>
  <c r="BX63" i="37"/>
  <c r="BX64" i="37"/>
  <c r="BY373" i="13"/>
  <c r="BY289" i="13"/>
  <c r="BY294" i="13" s="1"/>
  <c r="BY296" i="13" s="1"/>
  <c r="BY300" i="13" s="1"/>
  <c r="BW35" i="37"/>
  <c r="BW36" i="37"/>
  <c r="BX44" i="13" l="1"/>
  <c r="BX46" i="13" s="1"/>
  <c r="BX49" i="13" s="1"/>
  <c r="BX65" i="13"/>
  <c r="BY375" i="13"/>
  <c r="BY376" i="13"/>
  <c r="BY378" i="13" s="1"/>
  <c r="BY288" i="13" s="1"/>
  <c r="BY290" i="13" s="1"/>
  <c r="BZ285" i="13" s="1"/>
  <c r="BY39" i="16"/>
  <c r="BY38" i="13"/>
  <c r="BY23" i="42"/>
  <c r="BY37" i="22"/>
  <c r="BY49" i="37" s="1"/>
  <c r="BY308" i="13"/>
  <c r="BY312" i="13" s="1"/>
  <c r="BX39" i="13"/>
  <c r="BX40" i="16"/>
  <c r="BX51" i="16" s="1"/>
  <c r="BY63" i="37" l="1"/>
  <c r="BY64" i="37"/>
  <c r="BY317" i="13"/>
  <c r="BY324" i="13"/>
  <c r="BY326" i="13" s="1"/>
  <c r="BZ373" i="13"/>
  <c r="BZ289" i="13"/>
  <c r="BZ294" i="13" s="1"/>
  <c r="BZ296" i="13" s="1"/>
  <c r="BZ300" i="13" s="1"/>
  <c r="BX51" i="13"/>
  <c r="BX53" i="13" s="1"/>
  <c r="BX27" i="13" s="1"/>
  <c r="BX54" i="13" l="1"/>
  <c r="BX28" i="13" s="1"/>
  <c r="BX29" i="13" s="1"/>
  <c r="BX34" i="13" s="1"/>
  <c r="BZ375" i="13"/>
  <c r="BZ376" i="13"/>
  <c r="BZ378" i="13" s="1"/>
  <c r="BZ288" i="13" s="1"/>
  <c r="BZ290" i="13" s="1"/>
  <c r="CA285" i="13" s="1"/>
  <c r="BZ38" i="13"/>
  <c r="BZ308" i="13"/>
  <c r="BZ312" i="13" s="1"/>
  <c r="BZ23" i="42"/>
  <c r="BZ39" i="16"/>
  <c r="BZ37" i="22"/>
  <c r="BZ49" i="37" s="1"/>
  <c r="BY40" i="16"/>
  <c r="BY51" i="16" s="1"/>
  <c r="BY39" i="13"/>
  <c r="BX56" i="13" l="1"/>
  <c r="BZ63" i="37"/>
  <c r="BZ64" i="37"/>
  <c r="BZ317" i="13"/>
  <c r="BZ324" i="13"/>
  <c r="BZ326" i="13" s="1"/>
  <c r="CA373" i="13"/>
  <c r="CA289" i="13"/>
  <c r="CA294" i="13" s="1"/>
  <c r="CA296" i="13" s="1"/>
  <c r="CA300" i="13" s="1"/>
  <c r="BX66" i="13"/>
  <c r="BX68" i="13" s="1"/>
  <c r="BX40" i="13"/>
  <c r="BX73" i="13" l="1"/>
  <c r="BX72" i="13"/>
  <c r="BX81" i="13" s="1"/>
  <c r="CA38" i="13"/>
  <c r="CA23" i="42"/>
  <c r="CA308" i="13"/>
  <c r="CA312" i="13" s="1"/>
  <c r="CA37" i="22"/>
  <c r="CA49" i="37" s="1"/>
  <c r="CA39" i="16"/>
  <c r="BZ39" i="13"/>
  <c r="BZ40" i="16"/>
  <c r="BZ51" i="16" s="1"/>
  <c r="BX23" i="16"/>
  <c r="BX24" i="16" s="1"/>
  <c r="BX59" i="13"/>
  <c r="BY26" i="13"/>
  <c r="BX24" i="37"/>
  <c r="BX26" i="37" s="1"/>
  <c r="CA375" i="13"/>
  <c r="CA376" i="13"/>
  <c r="CA378" i="13" s="1"/>
  <c r="CA288" i="13" s="1"/>
  <c r="CA290" i="13" s="1"/>
  <c r="CB285" i="13" s="1"/>
  <c r="CB373" i="13" l="1"/>
  <c r="CB289" i="13"/>
  <c r="CB294" i="13" s="1"/>
  <c r="CB296" i="13" s="1"/>
  <c r="CB300" i="13" s="1"/>
  <c r="CA317" i="13"/>
  <c r="CA324" i="13"/>
  <c r="CA326" i="13" s="1"/>
  <c r="BY65" i="13"/>
  <c r="BY44" i="13"/>
  <c r="BY46" i="13" s="1"/>
  <c r="BY49" i="13" s="1"/>
  <c r="CA63" i="37"/>
  <c r="CA64" i="37"/>
  <c r="BX257" i="13"/>
  <c r="BX258" i="13" s="1"/>
  <c r="BX263" i="13"/>
  <c r="BX88" i="13"/>
  <c r="BX35" i="13" s="1"/>
  <c r="BX36" i="16" s="1"/>
  <c r="BX89" i="13"/>
  <c r="BX36" i="13" s="1"/>
  <c r="BX37" i="16" s="1"/>
  <c r="BX33" i="37" s="1"/>
  <c r="BY51" i="13" l="1"/>
  <c r="BY53" i="13" s="1"/>
  <c r="BY27" i="13" s="1"/>
  <c r="BX32" i="37"/>
  <c r="BX52" i="16"/>
  <c r="CB308" i="13"/>
  <c r="CB312" i="13" s="1"/>
  <c r="CB38" i="13"/>
  <c r="CB39" i="16"/>
  <c r="CB37" i="22"/>
  <c r="CB49" i="37" s="1"/>
  <c r="CB23" i="42"/>
  <c r="CA39" i="13"/>
  <c r="CA40" i="16"/>
  <c r="CA51" i="16" s="1"/>
  <c r="CB375" i="13"/>
  <c r="CB376" i="13"/>
  <c r="CB378" i="13" s="1"/>
  <c r="CB288" i="13" s="1"/>
  <c r="CB290" i="13" s="1"/>
  <c r="CC285" i="13" s="1"/>
  <c r="BY54" i="13" l="1"/>
  <c r="BY28" i="13" s="1"/>
  <c r="BY29" i="13" s="1"/>
  <c r="BX35" i="37"/>
  <c r="BX36" i="37"/>
  <c r="CC289" i="13"/>
  <c r="CC294" i="13" s="1"/>
  <c r="CC296" i="13" s="1"/>
  <c r="CC300" i="13" s="1"/>
  <c r="CC373" i="13"/>
  <c r="BY56" i="13"/>
  <c r="BY34" i="13"/>
  <c r="CB63" i="37"/>
  <c r="CB64" i="37"/>
  <c r="CB317" i="13"/>
  <c r="CB324" i="13"/>
  <c r="CB326" i="13" s="1"/>
  <c r="CC375" i="13" l="1"/>
  <c r="CC376" i="13"/>
  <c r="CC378" i="13" s="1"/>
  <c r="CC288" i="13" s="1"/>
  <c r="CC290" i="13" s="1"/>
  <c r="CD285" i="13" s="1"/>
  <c r="CB40" i="16"/>
  <c r="CB51" i="16" s="1"/>
  <c r="CB39" i="13"/>
  <c r="BY66" i="13"/>
  <c r="BY68" i="13" s="1"/>
  <c r="BY40" i="13"/>
  <c r="CC39" i="16"/>
  <c r="CC37" i="22"/>
  <c r="CC49" i="37" s="1"/>
  <c r="CC308" i="13"/>
  <c r="CC312" i="13" s="1"/>
  <c r="CC38" i="13"/>
  <c r="CC23" i="42"/>
  <c r="CC317" i="13" l="1"/>
  <c r="CC324" i="13"/>
  <c r="CC326" i="13" s="1"/>
  <c r="BY24" i="37"/>
  <c r="BY26" i="37" s="1"/>
  <c r="BY23" i="16"/>
  <c r="BY24" i="16" s="1"/>
  <c r="BY59" i="13"/>
  <c r="BZ26" i="13"/>
  <c r="CC63" i="37"/>
  <c r="CC64" i="37"/>
  <c r="BY72" i="13"/>
  <c r="BY81" i="13" s="1"/>
  <c r="BY73" i="13"/>
  <c r="CD373" i="13"/>
  <c r="CD289" i="13"/>
  <c r="CD294" i="13" s="1"/>
  <c r="CD296" i="13" s="1"/>
  <c r="CD300" i="13" s="1"/>
  <c r="CD375" i="13" l="1"/>
  <c r="CD376" i="13"/>
  <c r="CD378" i="13" s="1"/>
  <c r="CD288" i="13" s="1"/>
  <c r="CD290" i="13" s="1"/>
  <c r="CE285" i="13" s="1"/>
  <c r="BY88" i="13"/>
  <c r="BY35" i="13" s="1"/>
  <c r="BY36" i="16" s="1"/>
  <c r="BY89" i="13"/>
  <c r="BY36" i="13" s="1"/>
  <c r="BY37" i="16" s="1"/>
  <c r="BY33" i="37" s="1"/>
  <c r="CC39" i="13"/>
  <c r="CC40" i="16"/>
  <c r="CC51" i="16" s="1"/>
  <c r="CD39" i="16"/>
  <c r="CD23" i="42"/>
  <c r="CD308" i="13"/>
  <c r="CD312" i="13" s="1"/>
  <c r="CD37" i="22"/>
  <c r="CD49" i="37" s="1"/>
  <c r="CD38" i="13"/>
  <c r="BY257" i="13"/>
  <c r="BY258" i="13" s="1"/>
  <c r="BY263" i="13"/>
  <c r="BZ44" i="13"/>
  <c r="BZ46" i="13" s="1"/>
  <c r="BZ49" i="13" s="1"/>
  <c r="BZ65" i="13"/>
  <c r="CD63" i="37" l="1"/>
  <c r="CD64" i="37"/>
  <c r="BY52" i="16"/>
  <c r="BY32" i="37"/>
  <c r="BZ51" i="13"/>
  <c r="BZ53" i="13" s="1"/>
  <c r="BZ27" i="13" s="1"/>
  <c r="CD317" i="13"/>
  <c r="CD324" i="13"/>
  <c r="CD326" i="13" s="1"/>
  <c r="CE373" i="13"/>
  <c r="CE289" i="13"/>
  <c r="CE294" i="13" s="1"/>
  <c r="CE296" i="13" s="1"/>
  <c r="CE300" i="13" s="1"/>
  <c r="BZ54" i="13" l="1"/>
  <c r="BZ28" i="13" s="1"/>
  <c r="BZ29" i="13" s="1"/>
  <c r="CE39" i="16"/>
  <c r="CE38" i="13"/>
  <c r="CE23" i="42"/>
  <c r="CE37" i="22"/>
  <c r="CE49" i="37" s="1"/>
  <c r="CE308" i="13"/>
  <c r="CE312" i="13" s="1"/>
  <c r="CE375" i="13"/>
  <c r="CE376" i="13"/>
  <c r="CE378" i="13" s="1"/>
  <c r="CE288" i="13" s="1"/>
  <c r="CE290" i="13" s="1"/>
  <c r="CF285" i="13" s="1"/>
  <c r="BY35" i="37"/>
  <c r="BY36" i="37"/>
  <c r="BZ34" i="13"/>
  <c r="BZ56" i="13"/>
  <c r="CD39" i="13"/>
  <c r="CD40" i="16"/>
  <c r="CD51" i="16" s="1"/>
  <c r="BZ66" i="13" l="1"/>
  <c r="BZ68" i="13" s="1"/>
  <c r="BZ40" i="13"/>
  <c r="CE63" i="37"/>
  <c r="CE64" i="37"/>
  <c r="CF289" i="13"/>
  <c r="CF294" i="13" s="1"/>
  <c r="CF296" i="13" s="1"/>
  <c r="CF300" i="13" s="1"/>
  <c r="CF373" i="13"/>
  <c r="CE317" i="13"/>
  <c r="CE324" i="13"/>
  <c r="CE326" i="13" s="1"/>
  <c r="CE40" i="16" l="1"/>
  <c r="CE51" i="16" s="1"/>
  <c r="CE39" i="13"/>
  <c r="CF375" i="13"/>
  <c r="CF376" i="13"/>
  <c r="CF378" i="13" s="1"/>
  <c r="CF288" i="13" s="1"/>
  <c r="CF290" i="13" s="1"/>
  <c r="CG285" i="13" s="1"/>
  <c r="CA26" i="13"/>
  <c r="BZ23" i="16"/>
  <c r="BZ24" i="16" s="1"/>
  <c r="BZ24" i="37"/>
  <c r="BZ26" i="37" s="1"/>
  <c r="BZ59" i="13"/>
  <c r="CF38" i="13"/>
  <c r="CF39" i="16"/>
  <c r="CF308" i="13"/>
  <c r="CF312" i="13" s="1"/>
  <c r="CF23" i="42"/>
  <c r="CF37" i="22"/>
  <c r="CF49" i="37" s="1"/>
  <c r="BZ73" i="13"/>
  <c r="BZ72" i="13"/>
  <c r="BZ81" i="13" s="1"/>
  <c r="BZ263" i="13" l="1"/>
  <c r="BZ257" i="13"/>
  <c r="BZ258" i="13" s="1"/>
  <c r="CF317" i="13"/>
  <c r="CF324" i="13"/>
  <c r="CF326" i="13" s="1"/>
  <c r="CF63" i="37"/>
  <c r="CF64" i="37"/>
  <c r="BZ89" i="13"/>
  <c r="BZ36" i="13" s="1"/>
  <c r="BZ37" i="16" s="1"/>
  <c r="BZ33" i="37" s="1"/>
  <c r="BZ88" i="13"/>
  <c r="BZ35" i="13" s="1"/>
  <c r="BZ36" i="16" s="1"/>
  <c r="CA44" i="13"/>
  <c r="CA46" i="13" s="1"/>
  <c r="CA49" i="13" s="1"/>
  <c r="CA65" i="13"/>
  <c r="CG289" i="13"/>
  <c r="CG294" i="13" s="1"/>
  <c r="CG296" i="13" s="1"/>
  <c r="CG300" i="13" s="1"/>
  <c r="CA51" i="13" l="1"/>
  <c r="CA53" i="13" s="1"/>
  <c r="CA27" i="13" s="1"/>
  <c r="CG38" i="13"/>
  <c r="CG39" i="16"/>
  <c r="CG23" i="42"/>
  <c r="CG37" i="22"/>
  <c r="CG49" i="37" s="1"/>
  <c r="CG308" i="13"/>
  <c r="CG312" i="13" s="1"/>
  <c r="BZ52" i="16"/>
  <c r="BZ32" i="37"/>
  <c r="CF40" i="16"/>
  <c r="CF51" i="16" s="1"/>
  <c r="CF39" i="13"/>
  <c r="CA54" i="13" l="1"/>
  <c r="CA28" i="13" s="1"/>
  <c r="CA29" i="13" s="1"/>
  <c r="CA34" i="13" s="1"/>
  <c r="CG63" i="37"/>
  <c r="CG64" i="37"/>
  <c r="CA56" i="13"/>
  <c r="BZ35" i="37"/>
  <c r="BZ36" i="37"/>
  <c r="CG317" i="13"/>
  <c r="CG324" i="13"/>
  <c r="CG326" i="13" s="1"/>
  <c r="CA66" i="13" l="1"/>
  <c r="CA68" i="13" s="1"/>
  <c r="CA40" i="13"/>
  <c r="CG39" i="13"/>
  <c r="CG40" i="16"/>
  <c r="CG51" i="16" s="1"/>
  <c r="CA59" i="13" l="1"/>
  <c r="CA23" i="16"/>
  <c r="CA24" i="16" s="1"/>
  <c r="CB26" i="13"/>
  <c r="CA24" i="37"/>
  <c r="CA26" i="37" s="1"/>
  <c r="CA72" i="13"/>
  <c r="CA81" i="13" s="1"/>
  <c r="CA73" i="13"/>
  <c r="CA263" i="13" l="1"/>
  <c r="CA257" i="13"/>
  <c r="CA258" i="13" s="1"/>
  <c r="CB65" i="13"/>
  <c r="CB44" i="13"/>
  <c r="CB46" i="13" s="1"/>
  <c r="CB49" i="13" s="1"/>
  <c r="CA88" i="13"/>
  <c r="CA35" i="13" s="1"/>
  <c r="CA36" i="16" s="1"/>
  <c r="CA89" i="13"/>
  <c r="CA36" i="13" s="1"/>
  <c r="CA37" i="16" s="1"/>
  <c r="CA33" i="37" s="1"/>
  <c r="CA32" i="37" l="1"/>
  <c r="CA52" i="16"/>
  <c r="CB51" i="13"/>
  <c r="CB54" i="13" s="1"/>
  <c r="CB28" i="13" s="1"/>
  <c r="CB53" i="13" l="1"/>
  <c r="CB27" i="13" s="1"/>
  <c r="CB29" i="13" s="1"/>
  <c r="CB34" i="13" s="1"/>
  <c r="CA35" i="37"/>
  <c r="CA36" i="37"/>
  <c r="CB56" i="13" l="1"/>
  <c r="CB66" i="13"/>
  <c r="CB68" i="13" s="1"/>
  <c r="CB40" i="13"/>
  <c r="CB23" i="16" l="1"/>
  <c r="CB24" i="16" s="1"/>
  <c r="CB24" i="37"/>
  <c r="CB26" i="37" s="1"/>
  <c r="CB59" i="13"/>
  <c r="CC26" i="13"/>
  <c r="CB72" i="13"/>
  <c r="CB81" i="13" s="1"/>
  <c r="CB73" i="13"/>
  <c r="CB88" i="13" l="1"/>
  <c r="CB257" i="13" s="1"/>
  <c r="CB258" i="13" s="1"/>
  <c r="CB89" i="13"/>
  <c r="CB36" i="13" s="1"/>
  <c r="CB37" i="16" s="1"/>
  <c r="CB33" i="37" s="1"/>
  <c r="CB263" i="13"/>
  <c r="CC44" i="13"/>
  <c r="CC46" i="13" s="1"/>
  <c r="CC49" i="13" s="1"/>
  <c r="CC65" i="13"/>
  <c r="CB35" i="13" l="1"/>
  <c r="CB36" i="16" s="1"/>
  <c r="CB32" i="37" s="1"/>
  <c r="CC51" i="13"/>
  <c r="CC53" i="13" s="1"/>
  <c r="CC27" i="13" s="1"/>
  <c r="CB52" i="16" l="1"/>
  <c r="CC54" i="13"/>
  <c r="CC28" i="13" s="1"/>
  <c r="CC29" i="13" s="1"/>
  <c r="CB35" i="37"/>
  <c r="CB36" i="37"/>
  <c r="CC34" i="13" l="1"/>
  <c r="CC56" i="13"/>
  <c r="CC66" i="13" l="1"/>
  <c r="CC68" i="13" s="1"/>
  <c r="CC40" i="13"/>
  <c r="CD26" i="13" l="1"/>
  <c r="CC59" i="13"/>
  <c r="CC24" i="37"/>
  <c r="CC26" i="37" s="1"/>
  <c r="CC23" i="16"/>
  <c r="CC24" i="16" s="1"/>
  <c r="CC73" i="13"/>
  <c r="CC72" i="13"/>
  <c r="CC81" i="13" s="1"/>
  <c r="CC257" i="13" l="1"/>
  <c r="CC258" i="13" s="1"/>
  <c r="CC263" i="13"/>
  <c r="CC88" i="13"/>
  <c r="CC35" i="13" s="1"/>
  <c r="CC36" i="16" s="1"/>
  <c r="CC89" i="13"/>
  <c r="CC36" i="13" s="1"/>
  <c r="CC37" i="16" s="1"/>
  <c r="CC33" i="37" s="1"/>
  <c r="CD44" i="13"/>
  <c r="CD46" i="13" s="1"/>
  <c r="CD49" i="13" s="1"/>
  <c r="CD65" i="13"/>
  <c r="CD51" i="13" l="1"/>
  <c r="CD54" i="13" s="1"/>
  <c r="CD28" i="13" s="1"/>
  <c r="CC32" i="37"/>
  <c r="CC52" i="16"/>
  <c r="CD53" i="13" l="1"/>
  <c r="CD27" i="13" s="1"/>
  <c r="CD29" i="13" s="1"/>
  <c r="CD56" i="13" s="1"/>
  <c r="CD34" i="13"/>
  <c r="CC36" i="37"/>
  <c r="CC35" i="37"/>
  <c r="CD66" i="13" l="1"/>
  <c r="CD68" i="13" s="1"/>
  <c r="CD40" i="13"/>
  <c r="CE26" i="13" l="1"/>
  <c r="CD23" i="16"/>
  <c r="CD24" i="16" s="1"/>
  <c r="CD24" i="37"/>
  <c r="CD26" i="37" s="1"/>
  <c r="CD59" i="13"/>
  <c r="CD72" i="13"/>
  <c r="CD81" i="13" s="1"/>
  <c r="CD73" i="13"/>
  <c r="CD257" i="13" l="1"/>
  <c r="CD258" i="13" s="1"/>
  <c r="CD88" i="13"/>
  <c r="CD263" i="13" s="1"/>
  <c r="CD89" i="13"/>
  <c r="CD36" i="13" s="1"/>
  <c r="CD37" i="16" s="1"/>
  <c r="CD33" i="37" s="1"/>
  <c r="CE65" i="13"/>
  <c r="CE44" i="13"/>
  <c r="CE46" i="13" s="1"/>
  <c r="CE49" i="13" s="1"/>
  <c r="CE51" i="13" l="1"/>
  <c r="CE53" i="13" s="1"/>
  <c r="CE27" i="13" s="1"/>
  <c r="CD35" i="13"/>
  <c r="CD36" i="16" s="1"/>
  <c r="CE54" i="13" l="1"/>
  <c r="CE28" i="13" s="1"/>
  <c r="CE29" i="13" s="1"/>
  <c r="CD32" i="37"/>
  <c r="CD52" i="16"/>
  <c r="CE34" i="13"/>
  <c r="CE56" i="13"/>
  <c r="CE66" i="13" l="1"/>
  <c r="CE68" i="13" s="1"/>
  <c r="CE40" i="13"/>
  <c r="CD35" i="37"/>
  <c r="CD36" i="37"/>
  <c r="CE24" i="37" l="1"/>
  <c r="CE26" i="37" s="1"/>
  <c r="CE59" i="13"/>
  <c r="CE23" i="16"/>
  <c r="CE24" i="16" s="1"/>
  <c r="CF26" i="13"/>
  <c r="CE72" i="13"/>
  <c r="CE81" i="13" s="1"/>
  <c r="CE73" i="13"/>
  <c r="CE88" i="13" l="1"/>
  <c r="CE35" i="13" s="1"/>
  <c r="CE36" i="16" s="1"/>
  <c r="CE89" i="13"/>
  <c r="CE36" i="13" s="1"/>
  <c r="CE37" i="16" s="1"/>
  <c r="CE33" i="37" s="1"/>
  <c r="CE257" i="13"/>
  <c r="CE258" i="13" s="1"/>
  <c r="CE263" i="13"/>
  <c r="CF65" i="13"/>
  <c r="CF44" i="13"/>
  <c r="CF46" i="13" s="1"/>
  <c r="CF49" i="13" s="1"/>
  <c r="CF51" i="13" l="1"/>
  <c r="CF54" i="13" s="1"/>
  <c r="CF28" i="13" s="1"/>
  <c r="CE32" i="37"/>
  <c r="CE52" i="16"/>
  <c r="CF53" i="13" l="1"/>
  <c r="CF27" i="13" s="1"/>
  <c r="CF29" i="13" s="1"/>
  <c r="CF56" i="13" s="1"/>
  <c r="CE36" i="37"/>
  <c r="CE35" i="37"/>
  <c r="CF34" i="13" l="1"/>
  <c r="CF66" i="13"/>
  <c r="CF68" i="13" s="1"/>
  <c r="CF40" i="13"/>
  <c r="CF24" i="37" l="1"/>
  <c r="CF26" i="37" s="1"/>
  <c r="CG26" i="13"/>
  <c r="CF59" i="13"/>
  <c r="CF23" i="16"/>
  <c r="CF24" i="16" s="1"/>
  <c r="CF73" i="13"/>
  <c r="CF72" i="13"/>
  <c r="CF81" i="13" s="1"/>
  <c r="CF263" i="13" l="1"/>
  <c r="CF257" i="13"/>
  <c r="CF258" i="13" s="1"/>
  <c r="CG65" i="13"/>
  <c r="CG44" i="13"/>
  <c r="CG46" i="13" s="1"/>
  <c r="CG49" i="13" s="1"/>
  <c r="CF89" i="13"/>
  <c r="CF36" i="13" s="1"/>
  <c r="CF37" i="16" s="1"/>
  <c r="CF33" i="37" s="1"/>
  <c r="CF88" i="13"/>
  <c r="CF35" i="13" s="1"/>
  <c r="CF36" i="16" s="1"/>
  <c r="CF52" i="16" l="1"/>
  <c r="CF32" i="37"/>
  <c r="CG51" i="13"/>
  <c r="CG54" i="13" s="1"/>
  <c r="CG28" i="13" s="1"/>
  <c r="CG53" i="13"/>
  <c r="CG27" i="13" s="1"/>
  <c r="CG29" i="13" s="1"/>
  <c r="CG34" i="13" l="1"/>
  <c r="CG56" i="13"/>
  <c r="CF36" i="37"/>
  <c r="CF35" i="37"/>
  <c r="CG66" i="13" l="1"/>
  <c r="CG68" i="13" s="1"/>
  <c r="CG40" i="13"/>
  <c r="CG24" i="37" l="1"/>
  <c r="CG26" i="37" s="1"/>
  <c r="CH26" i="13"/>
  <c r="CG23" i="16"/>
  <c r="CG24" i="16" s="1"/>
  <c r="CG59" i="13"/>
  <c r="CG72" i="13"/>
  <c r="CG81" i="13" s="1"/>
  <c r="CG73" i="13"/>
  <c r="CG257" i="13" l="1"/>
  <c r="CG258" i="13" s="1"/>
  <c r="CG263" i="13"/>
  <c r="CG264" i="13" s="1"/>
  <c r="CG272" i="13" s="1"/>
  <c r="CH44" i="13"/>
  <c r="CH46" i="13" s="1"/>
  <c r="CH49" i="13" s="1"/>
  <c r="CH65" i="13"/>
  <c r="CG88" i="13"/>
  <c r="CG35" i="13" s="1"/>
  <c r="CG36" i="16" s="1"/>
  <c r="CG89" i="13"/>
  <c r="CG36" i="13" s="1"/>
  <c r="CG37" i="16" s="1"/>
  <c r="CG33" i="37" s="1"/>
  <c r="CG309" i="13" l="1"/>
  <c r="CG341" i="13"/>
  <c r="CG345" i="13" s="1"/>
  <c r="CG346" i="13" s="1"/>
  <c r="CG287" i="13" s="1"/>
  <c r="CG373" i="13" s="1"/>
  <c r="CG52" i="16"/>
  <c r="CG32" i="37"/>
  <c r="CH51" i="13"/>
  <c r="CH53" i="13" s="1"/>
  <c r="CH27" i="13" s="1"/>
  <c r="CH54" i="13" l="1"/>
  <c r="CH28" i="13" s="1"/>
  <c r="CH29" i="13" s="1"/>
  <c r="CH56" i="13" s="1"/>
  <c r="CG375" i="13"/>
  <c r="CG376" i="13"/>
  <c r="CG378" i="13" s="1"/>
  <c r="CG288" i="13" s="1"/>
  <c r="CG290" i="13" s="1"/>
  <c r="CH285" i="13" s="1"/>
  <c r="CG36" i="37"/>
  <c r="CG35" i="37"/>
  <c r="CH34" i="13" l="1"/>
  <c r="CH66" i="13" s="1"/>
  <c r="CH68" i="13" s="1"/>
  <c r="CH73" i="13" s="1"/>
  <c r="CH373" i="13"/>
  <c r="CH289" i="13"/>
  <c r="CH294" i="13" s="1"/>
  <c r="CH296" i="13" s="1"/>
  <c r="CH300" i="13" s="1"/>
  <c r="CH72" i="13" l="1"/>
  <c r="CH81" i="13" s="1"/>
  <c r="CH263" i="13" s="1"/>
  <c r="CH308" i="13"/>
  <c r="CH312" i="13" s="1"/>
  <c r="CH37" i="22"/>
  <c r="CH49" i="37" s="1"/>
  <c r="CH23" i="42"/>
  <c r="CH38" i="13"/>
  <c r="CH39" i="16"/>
  <c r="CH375" i="13"/>
  <c r="CH376" i="13"/>
  <c r="CH378" i="13" s="1"/>
  <c r="CH288" i="13" s="1"/>
  <c r="CH290" i="13" s="1"/>
  <c r="CI285" i="13" s="1"/>
  <c r="CH88" i="13"/>
  <c r="CH257" i="13" s="1"/>
  <c r="CH258" i="13" s="1"/>
  <c r="CH89" i="13"/>
  <c r="CH36" i="13" s="1"/>
  <c r="CH37" i="16" s="1"/>
  <c r="CH33" i="37" s="1"/>
  <c r="CI289" i="13" l="1"/>
  <c r="CI294" i="13" s="1"/>
  <c r="CI296" i="13" s="1"/>
  <c r="CI300" i="13" s="1"/>
  <c r="CH63" i="37"/>
  <c r="CH64" i="37"/>
  <c r="CH317" i="13"/>
  <c r="CH324" i="13"/>
  <c r="CH326" i="13" s="1"/>
  <c r="CH35" i="13"/>
  <c r="CH36" i="16" s="1"/>
  <c r="CH40" i="16" l="1"/>
  <c r="CH51" i="16" s="1"/>
  <c r="CH39" i="13"/>
  <c r="CH40" i="13" s="1"/>
  <c r="CI308" i="13"/>
  <c r="CI312" i="13" s="1"/>
  <c r="CI37" i="22"/>
  <c r="CI49" i="37" s="1"/>
  <c r="CI39" i="16"/>
  <c r="CI23" i="42"/>
  <c r="CI38" i="13"/>
  <c r="CH52" i="16"/>
  <c r="CH32" i="37"/>
  <c r="CH35" i="37" l="1"/>
  <c r="CH36" i="37"/>
  <c r="CI317" i="13"/>
  <c r="CI324" i="13"/>
  <c r="CI326" i="13" s="1"/>
  <c r="CI63" i="37"/>
  <c r="CI64" i="37"/>
  <c r="CH23" i="16"/>
  <c r="CH24" i="16" s="1"/>
  <c r="CH24" i="37"/>
  <c r="CH26" i="37" s="1"/>
  <c r="CH59" i="13"/>
  <c r="CI26" i="13"/>
  <c r="CI44" i="13" l="1"/>
  <c r="CI46" i="13" s="1"/>
  <c r="CI49" i="13" s="1"/>
  <c r="CI65" i="13"/>
  <c r="CI39" i="13"/>
  <c r="CI40" i="16"/>
  <c r="CI51" i="16" s="1"/>
  <c r="CI51" i="13" l="1"/>
  <c r="CI53" i="13" s="1"/>
  <c r="CI27" i="13" s="1"/>
  <c r="CI54" i="13" l="1"/>
  <c r="CI28" i="13" s="1"/>
  <c r="CI29" i="13" s="1"/>
  <c r="CI34" i="13" l="1"/>
  <c r="CI56" i="13"/>
  <c r="CI66" i="13" l="1"/>
  <c r="CI68" i="13" s="1"/>
  <c r="CI40" i="13"/>
  <c r="CI24" i="37" l="1"/>
  <c r="CI26" i="37" s="1"/>
  <c r="CJ26" i="13"/>
  <c r="CI23" i="16"/>
  <c r="CI24" i="16" s="1"/>
  <c r="CI59" i="13"/>
  <c r="CI72" i="13"/>
  <c r="CI81" i="13" s="1"/>
  <c r="CI73" i="13"/>
  <c r="CI88" i="13" l="1"/>
  <c r="CI35" i="13" s="1"/>
  <c r="CI36" i="16" s="1"/>
  <c r="CI89" i="13"/>
  <c r="CI36" i="13" s="1"/>
  <c r="CI37" i="16" s="1"/>
  <c r="CI33" i="37" s="1"/>
  <c r="CJ44" i="13"/>
  <c r="CJ46" i="13" s="1"/>
  <c r="CJ49" i="13" s="1"/>
  <c r="CJ65" i="13"/>
  <c r="CI257" i="13"/>
  <c r="CI258" i="13" s="1"/>
  <c r="CI263" i="13"/>
  <c r="CI264" i="13" s="1"/>
  <c r="CI272" i="13" s="1"/>
  <c r="CI341" i="13" l="1"/>
  <c r="CI345" i="13" s="1"/>
  <c r="CI346" i="13" s="1"/>
  <c r="CI287" i="13" s="1"/>
  <c r="CI373" i="13" s="1"/>
  <c r="CI309" i="13"/>
  <c r="CJ51" i="13"/>
  <c r="CJ53" i="13" s="1"/>
  <c r="CJ27" i="13" s="1"/>
  <c r="CI52" i="16"/>
  <c r="CI32" i="37"/>
  <c r="CI36" i="37" l="1"/>
  <c r="CI35" i="37"/>
  <c r="CJ54" i="13"/>
  <c r="CJ28" i="13" s="1"/>
  <c r="CJ29" i="13" s="1"/>
  <c r="CI375" i="13"/>
  <c r="CI376" i="13"/>
  <c r="CI378" i="13" s="1"/>
  <c r="CI288" i="13" s="1"/>
  <c r="CI290" i="13" s="1"/>
  <c r="CJ285" i="13" s="1"/>
  <c r="CJ289" i="13" l="1"/>
  <c r="CJ294" i="13" s="1"/>
  <c r="CJ296" i="13" s="1"/>
  <c r="CJ300" i="13" s="1"/>
  <c r="CJ56" i="13"/>
  <c r="CJ34" i="13"/>
  <c r="CJ66" i="13" s="1"/>
  <c r="CJ68" i="13" s="1"/>
  <c r="CJ308" i="13" l="1"/>
  <c r="CJ312" i="13" s="1"/>
  <c r="CJ39" i="16"/>
  <c r="CJ23" i="42"/>
  <c r="CJ38" i="13"/>
  <c r="CJ37" i="22"/>
  <c r="CJ49" i="37" s="1"/>
  <c r="CJ72" i="13"/>
  <c r="CJ81" i="13" s="1"/>
  <c r="CJ73" i="13"/>
  <c r="CJ89" i="13" l="1"/>
  <c r="CJ36" i="13" s="1"/>
  <c r="CJ37" i="16" s="1"/>
  <c r="CJ33" i="37" s="1"/>
  <c r="CJ88" i="13"/>
  <c r="CJ257" i="13" s="1"/>
  <c r="CJ258" i="13" s="1"/>
  <c r="CJ263" i="13"/>
  <c r="CJ264" i="13" s="1"/>
  <c r="CJ272" i="13" s="1"/>
  <c r="CJ63" i="37"/>
  <c r="CJ64" i="37"/>
  <c r="CJ317" i="13"/>
  <c r="CJ324" i="13"/>
  <c r="CJ326" i="13" s="1"/>
  <c r="CJ35" i="13" l="1"/>
  <c r="CJ36" i="16" s="1"/>
  <c r="CJ39" i="13"/>
  <c r="CJ40" i="13" s="1"/>
  <c r="CJ40" i="16"/>
  <c r="CJ51" i="16" s="1"/>
  <c r="CJ32" i="37"/>
  <c r="CJ52" i="16"/>
  <c r="CJ341" i="13"/>
  <c r="CJ345" i="13" s="1"/>
  <c r="CJ346" i="13" s="1"/>
  <c r="CJ287" i="13" s="1"/>
  <c r="CJ373" i="13" s="1"/>
  <c r="CJ309" i="13"/>
  <c r="CJ36" i="37" l="1"/>
  <c r="CJ35" i="37"/>
  <c r="CJ375" i="13"/>
  <c r="CJ376" i="13"/>
  <c r="CJ378" i="13" s="1"/>
  <c r="CJ288" i="13" s="1"/>
  <c r="CJ290" i="13" s="1"/>
  <c r="CK285" i="13" s="1"/>
  <c r="CJ59" i="13"/>
  <c r="CJ24" i="37"/>
  <c r="CJ26" i="37" s="1"/>
  <c r="CK26" i="13"/>
  <c r="CJ23" i="16"/>
  <c r="CJ24" i="16" s="1"/>
  <c r="CK65" i="13" l="1"/>
  <c r="CK44" i="13"/>
  <c r="CK46" i="13" s="1"/>
  <c r="CK49" i="13" s="1"/>
  <c r="CK373" i="13"/>
  <c r="CK289" i="13"/>
  <c r="CK294" i="13" s="1"/>
  <c r="CK296" i="13" s="1"/>
  <c r="CK300" i="13" s="1"/>
  <c r="CK38" i="13" l="1"/>
  <c r="CK23" i="42"/>
  <c r="CK308" i="13"/>
  <c r="CK312" i="13" s="1"/>
  <c r="CK37" i="22"/>
  <c r="CK49" i="37" s="1"/>
  <c r="CK39" i="16"/>
  <c r="CK375" i="13"/>
  <c r="CK376" i="13"/>
  <c r="CK378" i="13" s="1"/>
  <c r="CK288" i="13" s="1"/>
  <c r="CK290" i="13" s="1"/>
  <c r="CL285" i="13" s="1"/>
  <c r="CK51" i="13"/>
  <c r="CK54" i="13" s="1"/>
  <c r="CK28" i="13" s="1"/>
  <c r="CK53" i="13" l="1"/>
  <c r="CK27" i="13" s="1"/>
  <c r="CK29" i="13" s="1"/>
  <c r="CK56" i="13" s="1"/>
  <c r="CL289" i="13"/>
  <c r="CL294" i="13" s="1"/>
  <c r="CL296" i="13" s="1"/>
  <c r="CL300" i="13" s="1"/>
  <c r="CK63" i="37"/>
  <c r="CK64" i="37"/>
  <c r="CK317" i="13"/>
  <c r="CK324" i="13"/>
  <c r="CK326" i="13" s="1"/>
  <c r="CK34" i="13" l="1"/>
  <c r="CK66" i="13" s="1"/>
  <c r="CK68" i="13" s="1"/>
  <c r="CK40" i="16"/>
  <c r="CK51" i="16" s="1"/>
  <c r="CK39" i="13"/>
  <c r="CK40" i="13" s="1"/>
  <c r="CL23" i="42"/>
  <c r="CL38" i="13"/>
  <c r="CL39" i="16"/>
  <c r="CL37" i="22"/>
  <c r="CL49" i="37" s="1"/>
  <c r="CL308" i="13"/>
  <c r="CL312" i="13" s="1"/>
  <c r="CK73" i="13"/>
  <c r="CK72" i="13"/>
  <c r="CK81" i="13" s="1"/>
  <c r="CL317" i="13" l="1"/>
  <c r="CL324" i="13"/>
  <c r="CL326" i="13" s="1"/>
  <c r="CK257" i="13"/>
  <c r="CK258" i="13" s="1"/>
  <c r="CK263" i="13"/>
  <c r="CK89" i="13"/>
  <c r="CK36" i="13" s="1"/>
  <c r="CK37" i="16" s="1"/>
  <c r="CK33" i="37" s="1"/>
  <c r="CK88" i="13"/>
  <c r="CK35" i="13" s="1"/>
  <c r="CK36" i="16" s="1"/>
  <c r="CL26" i="13"/>
  <c r="CK23" i="16"/>
  <c r="CK24" i="16" s="1"/>
  <c r="CK59" i="13"/>
  <c r="CK24" i="37"/>
  <c r="CK26" i="37" s="1"/>
  <c r="CL63" i="37"/>
  <c r="CL64" i="37"/>
  <c r="CK52" i="16" l="1"/>
  <c r="CK32" i="37"/>
  <c r="CL44" i="13"/>
  <c r="CL46" i="13" s="1"/>
  <c r="CL49" i="13" s="1"/>
  <c r="CL65" i="13"/>
  <c r="CL39" i="13"/>
  <c r="CL40" i="16"/>
  <c r="CL51" i="16" s="1"/>
  <c r="CK35" i="37" l="1"/>
  <c r="CK36" i="37"/>
  <c r="CL51" i="13"/>
  <c r="CL54" i="13" s="1"/>
  <c r="CL28" i="13" s="1"/>
  <c r="CL53" i="13" l="1"/>
  <c r="CL27" i="13" s="1"/>
  <c r="CL29" i="13" s="1"/>
  <c r="CL34" i="13" s="1"/>
  <c r="CL56" i="13" l="1"/>
  <c r="CL66" i="13"/>
  <c r="CL68" i="13" s="1"/>
  <c r="CL40" i="13"/>
  <c r="CL24" i="37" l="1"/>
  <c r="CL26" i="37" s="1"/>
  <c r="CL59" i="13"/>
  <c r="CL23" i="16"/>
  <c r="CL24" i="16" s="1"/>
  <c r="CM26" i="13"/>
  <c r="CL73" i="13"/>
  <c r="CL72" i="13"/>
  <c r="CL81" i="13" s="1"/>
  <c r="CL263" i="13" l="1"/>
  <c r="CL264" i="13" s="1"/>
  <c r="CL272" i="13" s="1"/>
  <c r="CL257" i="13"/>
  <c r="CL258" i="13" s="1"/>
  <c r="CM65" i="13"/>
  <c r="CM44" i="13"/>
  <c r="CM46" i="13" s="1"/>
  <c r="CM49" i="13" s="1"/>
  <c r="CL89" i="13"/>
  <c r="CL36" i="13" s="1"/>
  <c r="CL37" i="16" s="1"/>
  <c r="CL33" i="37" s="1"/>
  <c r="CL88" i="13"/>
  <c r="CL35" i="13" s="1"/>
  <c r="CL36" i="16" s="1"/>
  <c r="CL52" i="16" l="1"/>
  <c r="CL32" i="37"/>
  <c r="CM51" i="13"/>
  <c r="CM53" i="13" s="1"/>
  <c r="CM27" i="13" s="1"/>
  <c r="CL309" i="13"/>
  <c r="CL341" i="13"/>
  <c r="CL345" i="13" s="1"/>
  <c r="CL346" i="13" s="1"/>
  <c r="CL287" i="13" s="1"/>
  <c r="CL373" i="13" s="1"/>
  <c r="CM54" i="13" l="1"/>
  <c r="CM28" i="13" s="1"/>
  <c r="CM29" i="13" s="1"/>
  <c r="CM34" i="13" s="1"/>
  <c r="CM66" i="13" s="1"/>
  <c r="CM68" i="13" s="1"/>
  <c r="CL375" i="13"/>
  <c r="CL376" i="13"/>
  <c r="CL378" i="13" s="1"/>
  <c r="CL288" i="13" s="1"/>
  <c r="CL290" i="13" s="1"/>
  <c r="CM285" i="13" s="1"/>
  <c r="CL36" i="37"/>
  <c r="CL35" i="37"/>
  <c r="CM56" i="13" l="1"/>
  <c r="CM289" i="13"/>
  <c r="CM294" i="13" s="1"/>
  <c r="CM296" i="13" s="1"/>
  <c r="CM300" i="13" s="1"/>
  <c r="CM373" i="13"/>
  <c r="CM73" i="13"/>
  <c r="CM72" i="13"/>
  <c r="CM81" i="13" s="1"/>
  <c r="CM375" i="13" l="1"/>
  <c r="CM376" i="13"/>
  <c r="CM378" i="13" s="1"/>
  <c r="CM288" i="13" s="1"/>
  <c r="CM290" i="13" s="1"/>
  <c r="CN285" i="13" s="1"/>
  <c r="CM257" i="13"/>
  <c r="CM258" i="13" s="1"/>
  <c r="CM263" i="13"/>
  <c r="CM89" i="13"/>
  <c r="CM36" i="13" s="1"/>
  <c r="CM37" i="16" s="1"/>
  <c r="CM33" i="37" s="1"/>
  <c r="CM88" i="13"/>
  <c r="CM35" i="13" s="1"/>
  <c r="CM36" i="16" s="1"/>
  <c r="CM38" i="13"/>
  <c r="CM37" i="22"/>
  <c r="CM49" i="37" s="1"/>
  <c r="CM39" i="16"/>
  <c r="CM23" i="42"/>
  <c r="CM308" i="13"/>
  <c r="CM312" i="13" s="1"/>
  <c r="CM317" i="13" l="1"/>
  <c r="CM324" i="13"/>
  <c r="CM326" i="13" s="1"/>
  <c r="CM32" i="37"/>
  <c r="CM52" i="16"/>
  <c r="CM63" i="37"/>
  <c r="CM64" i="37"/>
  <c r="CN289" i="13"/>
  <c r="CN294" i="13" s="1"/>
  <c r="CN296" i="13" s="1"/>
  <c r="CN300" i="13" s="1"/>
  <c r="CN373" i="13"/>
  <c r="CN23" i="42" l="1"/>
  <c r="CN38" i="13"/>
  <c r="CN308" i="13"/>
  <c r="CN312" i="13" s="1"/>
  <c r="CN37" i="22"/>
  <c r="CN49" i="37" s="1"/>
  <c r="CN39" i="16"/>
  <c r="CN375" i="13"/>
  <c r="CN376" i="13"/>
  <c r="CN378" i="13" s="1"/>
  <c r="CN288" i="13" s="1"/>
  <c r="CN290" i="13" s="1"/>
  <c r="CO285" i="13" s="1"/>
  <c r="CO289" i="13" s="1"/>
  <c r="CO294" i="13" s="1"/>
  <c r="CO296" i="13" s="1"/>
  <c r="CO300" i="13" s="1"/>
  <c r="CM36" i="37"/>
  <c r="CM35" i="37"/>
  <c r="CM39" i="13"/>
  <c r="CM40" i="13" s="1"/>
  <c r="CM40" i="16"/>
  <c r="CM51" i="16" s="1"/>
  <c r="CM24" i="37" l="1"/>
  <c r="CM26" i="37" s="1"/>
  <c r="CN26" i="13"/>
  <c r="CM23" i="16"/>
  <c r="CM24" i="16" s="1"/>
  <c r="CM59" i="13"/>
  <c r="CN317" i="13"/>
  <c r="CN324" i="13"/>
  <c r="CN326" i="13" s="1"/>
  <c r="CN63" i="37"/>
  <c r="CN64" i="37"/>
  <c r="CO38" i="13"/>
  <c r="CO23" i="42"/>
  <c r="CO308" i="13"/>
  <c r="CO312" i="13" s="1"/>
  <c r="CO37" i="22"/>
  <c r="CO49" i="37" s="1"/>
  <c r="CO317" i="13" l="1"/>
  <c r="CO324" i="13"/>
  <c r="CO326" i="13" s="1"/>
  <c r="CO39" i="13" s="1"/>
  <c r="CO63" i="37"/>
  <c r="CO64" i="37"/>
  <c r="CN65" i="13"/>
  <c r="CN44" i="13"/>
  <c r="CN46" i="13" s="1"/>
  <c r="CN49" i="13" s="1"/>
  <c r="CN40" i="16"/>
  <c r="CN51" i="16" s="1"/>
  <c r="CN39" i="13"/>
  <c r="CN51" i="13" l="1"/>
  <c r="CN54" i="13" s="1"/>
  <c r="CN28" i="13" s="1"/>
  <c r="CN53" i="13" l="1"/>
  <c r="CN27" i="13" s="1"/>
  <c r="CN29" i="13" s="1"/>
  <c r="CN56" i="13" s="1"/>
  <c r="CN34" i="13" l="1"/>
  <c r="CN66" i="13" s="1"/>
  <c r="CN68" i="13" s="1"/>
  <c r="CN40" i="13" l="1"/>
  <c r="CN23" i="16" s="1"/>
  <c r="CN24" i="16" s="1"/>
  <c r="CN59" i="13"/>
  <c r="CO26" i="13"/>
  <c r="CN73" i="13"/>
  <c r="CN72" i="13"/>
  <c r="CN81" i="13" s="1"/>
  <c r="CN24" i="37" l="1"/>
  <c r="CN26" i="37" s="1"/>
  <c r="CN263" i="13"/>
  <c r="CO65" i="13"/>
  <c r="CO44" i="13"/>
  <c r="CO46" i="13" s="1"/>
  <c r="CO49" i="13" s="1"/>
  <c r="CN88" i="13"/>
  <c r="CN257" i="13" s="1"/>
  <c r="CN258" i="13" s="1"/>
  <c r="CN89" i="13"/>
  <c r="CN36" i="13" s="1"/>
  <c r="CN37" i="16" s="1"/>
  <c r="CN33" i="37" s="1"/>
  <c r="CO51" i="13" l="1"/>
  <c r="CO53" i="13" s="1"/>
  <c r="CO27" i="13" s="1"/>
  <c r="CN35" i="13"/>
  <c r="CN36" i="16" s="1"/>
  <c r="CN52" i="16" l="1"/>
  <c r="CN32" i="37"/>
  <c r="CO54" i="13"/>
  <c r="CO28" i="13" s="1"/>
  <c r="CO29" i="13" s="1"/>
  <c r="CN36" i="37" l="1"/>
  <c r="CN35" i="37"/>
  <c r="CO34" i="13"/>
  <c r="CO56" i="13"/>
  <c r="CO66" i="13" l="1"/>
  <c r="CO68" i="13" s="1"/>
  <c r="CO40" i="13"/>
  <c r="CO24" i="37" l="1"/>
  <c r="CO26" i="37" s="1"/>
  <c r="CO59" i="13"/>
  <c r="CP26" i="13"/>
  <c r="CO73" i="13"/>
  <c r="CO72" i="13"/>
  <c r="CO81" i="13" s="1"/>
  <c r="CP65" i="13" l="1"/>
  <c r="CP44" i="13"/>
  <c r="CP46" i="13" s="1"/>
  <c r="CP49" i="13" s="1"/>
  <c r="CO88" i="13"/>
  <c r="CO257" i="13" s="1"/>
  <c r="CO258" i="13" s="1"/>
  <c r="CO89" i="13"/>
  <c r="CO36" i="13" s="1"/>
  <c r="CO263" i="13"/>
  <c r="CO264" i="13" s="1"/>
  <c r="CO35" i="13"/>
  <c r="CO265" i="13" l="1"/>
  <c r="CP262" i="13" s="1"/>
  <c r="CP265" i="13" s="1"/>
  <c r="CQ262" i="13" s="1"/>
  <c r="CQ265" i="13" s="1"/>
  <c r="CR262" i="13" s="1"/>
  <c r="CO272" i="13"/>
  <c r="CP51" i="13"/>
  <c r="CP53" i="13" s="1"/>
  <c r="CP27" i="13" s="1"/>
  <c r="CP54" i="13" l="1"/>
  <c r="CP28" i="13" s="1"/>
  <c r="CP29" i="13" s="1"/>
  <c r="CP34" i="13" s="1"/>
  <c r="CP66" i="13" s="1"/>
  <c r="CP68" i="13" s="1"/>
  <c r="CO309" i="13"/>
  <c r="CO341" i="13"/>
  <c r="CO345" i="13" s="1"/>
  <c r="CO346" i="13" s="1"/>
  <c r="CO287" i="13" s="1"/>
  <c r="CO373" i="13" s="1"/>
  <c r="CP56" i="13" l="1"/>
  <c r="CO375" i="13"/>
  <c r="CO376" i="13"/>
  <c r="CO378" i="13" s="1"/>
  <c r="CO288" i="13" s="1"/>
  <c r="CO290" i="13" s="1"/>
  <c r="CP285" i="13" s="1"/>
  <c r="CP289" i="13" s="1"/>
  <c r="CP294" i="13" s="1"/>
  <c r="CP296" i="13" s="1"/>
  <c r="CP300" i="13" s="1"/>
  <c r="CP72" i="13"/>
  <c r="CP81" i="13" s="1"/>
  <c r="CP73" i="13"/>
  <c r="CP308" i="13" l="1"/>
  <c r="CP312" i="13" s="1"/>
  <c r="CP38" i="13"/>
  <c r="CP23" i="42"/>
  <c r="CP37" i="22"/>
  <c r="CP49" i="37" s="1"/>
  <c r="CP88" i="13"/>
  <c r="CP35" i="13" s="1"/>
  <c r="CP89" i="13"/>
  <c r="CP36" i="13" s="1"/>
  <c r="CP257" i="13"/>
  <c r="CP258" i="13" s="1"/>
  <c r="CP263" i="13"/>
  <c r="CP264" i="13" s="1"/>
  <c r="CP272" i="13" s="1"/>
  <c r="CP63" i="37" l="1"/>
  <c r="CP64" i="37"/>
  <c r="CP309" i="13"/>
  <c r="CP341" i="13"/>
  <c r="CP345" i="13" s="1"/>
  <c r="CP346" i="13" s="1"/>
  <c r="CP287" i="13" s="1"/>
  <c r="CP373" i="13" s="1"/>
  <c r="CP317" i="13"/>
  <c r="CP324" i="13"/>
  <c r="CP326" i="13" s="1"/>
  <c r="CP39" i="13" s="1"/>
  <c r="CP40" i="13" s="1"/>
  <c r="CP59" i="13" l="1"/>
  <c r="CQ26" i="13"/>
  <c r="CP24" i="37"/>
  <c r="CP26" i="37" s="1"/>
  <c r="CP375" i="13"/>
  <c r="CP376" i="13"/>
  <c r="CP378" i="13" s="1"/>
  <c r="CP288" i="13" s="1"/>
  <c r="CP290" i="13" s="1"/>
  <c r="CQ285" i="13" s="1"/>
  <c r="CQ289" i="13" s="1"/>
  <c r="CQ294" i="13" s="1"/>
  <c r="CQ296" i="13" s="1"/>
  <c r="CQ300" i="13" s="1"/>
  <c r="CQ23" i="42" l="1"/>
  <c r="CQ37" i="22"/>
  <c r="CQ49" i="37" s="1"/>
  <c r="CQ308" i="13"/>
  <c r="CQ312" i="13" s="1"/>
  <c r="CQ38" i="13"/>
  <c r="CQ44" i="13"/>
  <c r="CQ46" i="13" s="1"/>
  <c r="CQ49" i="13" s="1"/>
  <c r="CQ65" i="13"/>
  <c r="CQ63" i="37" l="1"/>
  <c r="CQ64" i="37"/>
  <c r="CQ51" i="13"/>
  <c r="CQ53" i="13" s="1"/>
  <c r="CQ27" i="13" s="1"/>
  <c r="CQ317" i="13"/>
  <c r="CQ324" i="13"/>
  <c r="CQ326" i="13" s="1"/>
  <c r="CQ39" i="13" s="1"/>
  <c r="CQ54" i="13" l="1"/>
  <c r="CQ28" i="13" s="1"/>
  <c r="CQ29" i="13" s="1"/>
  <c r="CQ34" i="13" s="1"/>
  <c r="CQ66" i="13" s="1"/>
  <c r="CQ68" i="13" s="1"/>
  <c r="CQ56" i="13" l="1"/>
  <c r="CQ72" i="13"/>
  <c r="CQ81" i="13" s="1"/>
  <c r="CQ73" i="13"/>
  <c r="CQ40" i="13"/>
  <c r="CQ89" i="13" l="1"/>
  <c r="CQ36" i="13" s="1"/>
  <c r="CQ88" i="13"/>
  <c r="CQ257" i="13" s="1"/>
  <c r="CQ258" i="13" s="1"/>
  <c r="CQ24" i="37"/>
  <c r="CQ26" i="37" s="1"/>
  <c r="CQ59" i="13"/>
  <c r="CR26" i="13"/>
  <c r="CQ263" i="13"/>
  <c r="CQ264" i="13" s="1"/>
  <c r="CQ272" i="13" s="1"/>
  <c r="CQ35" i="13"/>
  <c r="CR65" i="13" l="1"/>
  <c r="CR44" i="13"/>
  <c r="CR46" i="13" s="1"/>
  <c r="CR49" i="13" s="1"/>
  <c r="CQ341" i="13"/>
  <c r="CQ345" i="13" s="1"/>
  <c r="CQ346" i="13" s="1"/>
  <c r="CQ287" i="13" s="1"/>
  <c r="CQ373" i="13" s="1"/>
  <c r="CQ309" i="13"/>
  <c r="CQ375" i="13" l="1"/>
  <c r="CQ376" i="13"/>
  <c r="CQ378" i="13" s="1"/>
  <c r="CQ288" i="13" s="1"/>
  <c r="CQ290" i="13" s="1"/>
  <c r="CR285" i="13" s="1"/>
  <c r="CR289" i="13" s="1"/>
  <c r="CR294" i="13" s="1"/>
  <c r="CR296" i="13" s="1"/>
  <c r="CR300" i="13" s="1"/>
  <c r="CR51" i="13"/>
  <c r="CR53" i="13" s="1"/>
  <c r="CR27" i="13" s="1"/>
  <c r="CR54" i="13" l="1"/>
  <c r="CR28" i="13" s="1"/>
  <c r="CR29" i="13" s="1"/>
  <c r="CR34" i="13" s="1"/>
  <c r="CR66" i="13" s="1"/>
  <c r="CR68" i="13" s="1"/>
  <c r="CR37" i="22"/>
  <c r="CR49" i="37" s="1"/>
  <c r="CR308" i="13"/>
  <c r="CR312" i="13" s="1"/>
  <c r="CR23" i="42"/>
  <c r="CR38" i="13"/>
  <c r="CR56" i="13" l="1"/>
  <c r="CR317" i="13"/>
  <c r="CR324" i="13"/>
  <c r="CR326" i="13" s="1"/>
  <c r="CR39" i="13" s="1"/>
  <c r="CR40" i="13" s="1"/>
  <c r="CR63" i="37"/>
  <c r="CR64" i="37"/>
  <c r="CR72" i="13"/>
  <c r="CR81" i="13" s="1"/>
  <c r="CR73" i="13"/>
  <c r="CR263" i="13" l="1"/>
  <c r="CR264" i="13" s="1"/>
  <c r="CR257" i="13"/>
  <c r="CR258" i="13" s="1"/>
  <c r="CR59" i="13"/>
  <c r="CR24" i="37"/>
  <c r="CR26" i="37" s="1"/>
  <c r="CS26" i="13"/>
  <c r="CR88" i="13"/>
  <c r="CR35" i="13" s="1"/>
  <c r="CR89" i="13"/>
  <c r="CR36" i="13" s="1"/>
  <c r="CS44" i="13" l="1"/>
  <c r="CS46" i="13" s="1"/>
  <c r="CS49" i="13" s="1"/>
  <c r="CS65" i="13"/>
  <c r="CR265" i="13"/>
  <c r="CS262" i="13" s="1"/>
  <c r="CR272" i="13"/>
  <c r="CR341" i="13" l="1"/>
  <c r="CR345" i="13" s="1"/>
  <c r="CR346" i="13" s="1"/>
  <c r="CR287" i="13" s="1"/>
  <c r="CR373" i="13" s="1"/>
  <c r="CR309" i="13"/>
  <c r="CS264" i="13"/>
  <c r="CS272" i="13" s="1"/>
  <c r="CS265" i="13"/>
  <c r="CT262" i="13" s="1"/>
  <c r="CT265" i="13" s="1"/>
  <c r="CU262" i="13" s="1"/>
  <c r="CS51" i="13"/>
  <c r="CS53" i="13" s="1"/>
  <c r="CS27" i="13" s="1"/>
  <c r="CS309" i="13" l="1"/>
  <c r="CS341" i="13"/>
  <c r="CS345" i="13" s="1"/>
  <c r="CS346" i="13" s="1"/>
  <c r="CS287" i="13" s="1"/>
  <c r="CS54" i="13"/>
  <c r="CS28" i="13" s="1"/>
  <c r="CS29" i="13" s="1"/>
  <c r="CU264" i="13"/>
  <c r="CU272" i="13" s="1"/>
  <c r="CU265" i="13"/>
  <c r="CV262" i="13" s="1"/>
  <c r="CR375" i="13"/>
  <c r="CR376" i="13"/>
  <c r="CR378" i="13" s="1"/>
  <c r="CR288" i="13" s="1"/>
  <c r="CR290" i="13" s="1"/>
  <c r="CS285" i="13" s="1"/>
  <c r="CS289" i="13" s="1"/>
  <c r="CS294" i="13" s="1"/>
  <c r="CS296" i="13" s="1"/>
  <c r="CS300" i="13" s="1"/>
  <c r="CS37" i="22" l="1"/>
  <c r="CS49" i="37" s="1"/>
  <c r="CS38" i="13"/>
  <c r="CS308" i="13"/>
  <c r="CS312" i="13" s="1"/>
  <c r="CS23" i="42"/>
  <c r="CV264" i="13"/>
  <c r="CV272" i="13" s="1"/>
  <c r="CV265" i="13"/>
  <c r="H265" i="13" s="1"/>
  <c r="CS373" i="13"/>
  <c r="CU309" i="13"/>
  <c r="CU341" i="13"/>
  <c r="CU345" i="13" s="1"/>
  <c r="CU346" i="13" s="1"/>
  <c r="CU287" i="13" s="1"/>
  <c r="CS56" i="13"/>
  <c r="CS34" i="13"/>
  <c r="CS66" i="13" s="1"/>
  <c r="CS68" i="13" s="1"/>
  <c r="CS72" i="13" l="1"/>
  <c r="CS81" i="13" s="1"/>
  <c r="CS73" i="13"/>
  <c r="CS375" i="13"/>
  <c r="CS376" i="13"/>
  <c r="CS378" i="13" s="1"/>
  <c r="CS288" i="13" s="1"/>
  <c r="CS290" i="13" s="1"/>
  <c r="CT285" i="13" s="1"/>
  <c r="CT289" i="13" s="1"/>
  <c r="CT294" i="13" s="1"/>
  <c r="CT296" i="13" s="1"/>
  <c r="CT300" i="13" s="1"/>
  <c r="CS317" i="13"/>
  <c r="CS324" i="13"/>
  <c r="CS326" i="13" s="1"/>
  <c r="CS39" i="13" s="1"/>
  <c r="CS40" i="13" s="1"/>
  <c r="CV341" i="13"/>
  <c r="CV345" i="13" s="1"/>
  <c r="CV346" i="13" s="1"/>
  <c r="CV287" i="13" s="1"/>
  <c r="CV309" i="13"/>
  <c r="CS63" i="37"/>
  <c r="CS64" i="37"/>
  <c r="CS59" i="13" l="1"/>
  <c r="CT26" i="13"/>
  <c r="CS24" i="37"/>
  <c r="CS26" i="37" s="1"/>
  <c r="CT37" i="22"/>
  <c r="CT49" i="37" s="1"/>
  <c r="CT23" i="42"/>
  <c r="CT308" i="13"/>
  <c r="CT312" i="13" s="1"/>
  <c r="CT38" i="13"/>
  <c r="CS88" i="13"/>
  <c r="CS263" i="13" s="1"/>
  <c r="CS89" i="13"/>
  <c r="CS36" i="13" s="1"/>
  <c r="CS257" i="13"/>
  <c r="CS258" i="13" s="1"/>
  <c r="CS35" i="13" l="1"/>
  <c r="CT65" i="13"/>
  <c r="CT44" i="13"/>
  <c r="CT46" i="13" s="1"/>
  <c r="CT49" i="13" s="1"/>
  <c r="CT317" i="13"/>
  <c r="CT324" i="13"/>
  <c r="CT326" i="13" s="1"/>
  <c r="CT39" i="13" s="1"/>
  <c r="CT63" i="37"/>
  <c r="CT64" i="37"/>
  <c r="CT51" i="13" l="1"/>
  <c r="CT54" i="13" s="1"/>
  <c r="CT28" i="13" s="1"/>
  <c r="CT53" i="13" l="1"/>
  <c r="CT27" i="13" s="1"/>
  <c r="CT29" i="13" s="1"/>
  <c r="CT56" i="13" s="1"/>
  <c r="CT34" i="13" l="1"/>
  <c r="CT66" i="13" s="1"/>
  <c r="CT68" i="13" s="1"/>
  <c r="CT40" i="13" l="1"/>
  <c r="CT24" i="37"/>
  <c r="CT26" i="37" s="1"/>
  <c r="CT59" i="13"/>
  <c r="CU26" i="13"/>
  <c r="CT73" i="13"/>
  <c r="CT72" i="13"/>
  <c r="CT81" i="13" s="1"/>
  <c r="CT88" i="13" l="1"/>
  <c r="CT35" i="13" s="1"/>
  <c r="CT89" i="13"/>
  <c r="CT36" i="13" s="1"/>
  <c r="CT263" i="13"/>
  <c r="CT264" i="13" s="1"/>
  <c r="CT272" i="13" s="1"/>
  <c r="CT257" i="13"/>
  <c r="CT258" i="13" s="1"/>
  <c r="CU65" i="13"/>
  <c r="CU44" i="13"/>
  <c r="CU46" i="13" s="1"/>
  <c r="CU49" i="13" s="1"/>
  <c r="CU51" i="13" l="1"/>
  <c r="CU54" i="13" s="1"/>
  <c r="CU28" i="13" s="1"/>
  <c r="CT341" i="13"/>
  <c r="CT345" i="13" s="1"/>
  <c r="CT346" i="13" s="1"/>
  <c r="CT287" i="13" s="1"/>
  <c r="CT373" i="13" s="1"/>
  <c r="CT309" i="13"/>
  <c r="CU53" i="13" l="1"/>
  <c r="CU27" i="13" s="1"/>
  <c r="CU29" i="13" s="1"/>
  <c r="CU34" i="13" s="1"/>
  <c r="CU66" i="13" s="1"/>
  <c r="CU68" i="13" s="1"/>
  <c r="CT375" i="13"/>
  <c r="CT376" i="13"/>
  <c r="CT378" i="13" s="1"/>
  <c r="CT288" i="13" s="1"/>
  <c r="CT290" i="13" s="1"/>
  <c r="CU285" i="13" s="1"/>
  <c r="CU56" i="13"/>
  <c r="CU72" i="13" l="1"/>
  <c r="CU81" i="13" s="1"/>
  <c r="CU73" i="13"/>
  <c r="CU289" i="13"/>
  <c r="CU294" i="13" s="1"/>
  <c r="CU296" i="13" s="1"/>
  <c r="CU300" i="13" s="1"/>
  <c r="CU373" i="13"/>
  <c r="CU375" i="13" l="1"/>
  <c r="CU376" i="13"/>
  <c r="CU378" i="13" s="1"/>
  <c r="CU288" i="13" s="1"/>
  <c r="CU290" i="13" s="1"/>
  <c r="CV285" i="13" s="1"/>
  <c r="CU89" i="13"/>
  <c r="CU36" i="13" s="1"/>
  <c r="CU88" i="13"/>
  <c r="CU35" i="13" s="1"/>
  <c r="CU23" i="42"/>
  <c r="CU308" i="13"/>
  <c r="CU312" i="13" s="1"/>
  <c r="CU38" i="13"/>
  <c r="CU37" i="22"/>
  <c r="CU49" i="37" s="1"/>
  <c r="CU257" i="13"/>
  <c r="CU258" i="13" s="1"/>
  <c r="CU263" i="13"/>
  <c r="CU317" i="13" l="1"/>
  <c r="CU324" i="13"/>
  <c r="CU326" i="13" s="1"/>
  <c r="CU39" i="13" s="1"/>
  <c r="CU40" i="13" s="1"/>
  <c r="CU63" i="37"/>
  <c r="CU64" i="37"/>
  <c r="CV289" i="13"/>
  <c r="CV294" i="13" s="1"/>
  <c r="CV296" i="13" s="1"/>
  <c r="CV300" i="13" s="1"/>
  <c r="CV373" i="13"/>
  <c r="CV26" i="13" l="1"/>
  <c r="CU59" i="13"/>
  <c r="CU24" i="37"/>
  <c r="CU26" i="37" s="1"/>
  <c r="CV375" i="13"/>
  <c r="CV376" i="13"/>
  <c r="CV378" i="13" s="1"/>
  <c r="CV288" i="13" s="1"/>
  <c r="CV290" i="13" s="1"/>
  <c r="CV37" i="22"/>
  <c r="CV49" i="37" s="1"/>
  <c r="CV23" i="42"/>
  <c r="CV308" i="13"/>
  <c r="CV312" i="13" s="1"/>
  <c r="CV38" i="13"/>
  <c r="CV63" i="37" l="1"/>
  <c r="CV64" i="37"/>
  <c r="CV317" i="13"/>
  <c r="CV324" i="13"/>
  <c r="CV326" i="13" s="1"/>
  <c r="CV39" i="13" s="1"/>
  <c r="CV65" i="13"/>
  <c r="CV44" i="13"/>
  <c r="CV46" i="13" s="1"/>
  <c r="CV49" i="13" s="1"/>
  <c r="CV51" i="13" l="1"/>
  <c r="CV53" i="13" s="1"/>
  <c r="CV27" i="13" s="1"/>
  <c r="CV54" i="13" l="1"/>
  <c r="CV28" i="13" s="1"/>
  <c r="CV29" i="13" s="1"/>
  <c r="CV34" i="13" l="1"/>
  <c r="CV56" i="13"/>
  <c r="CV66" i="13" l="1"/>
  <c r="CV68" i="13" s="1"/>
  <c r="CV40" i="13"/>
  <c r="CV59" i="13" l="1"/>
  <c r="CV24" i="37"/>
  <c r="CV26" i="37" s="1"/>
  <c r="CV73" i="13"/>
  <c r="CV72" i="13"/>
  <c r="CV81" i="13" s="1"/>
  <c r="CV257" i="13" l="1"/>
  <c r="CV258" i="13" s="1"/>
  <c r="CV89" i="13"/>
  <c r="CV36" i="13" s="1"/>
  <c r="CV88" i="13"/>
  <c r="CV263" i="13" s="1"/>
  <c r="CV35" i="13"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<sst xmlns="http://schemas.openxmlformats.org/spreadsheetml/2006/main" count="3050" uniqueCount="1091">
  <si>
    <t>Sizewell C Price Control Financial Model</t>
  </si>
  <si>
    <t>Model Version</t>
  </si>
  <si>
    <t>Model key</t>
  </si>
  <si>
    <t>Sample</t>
  </si>
  <si>
    <t>Calculation</t>
  </si>
  <si>
    <t>Information and interface</t>
  </si>
  <si>
    <t>Import</t>
  </si>
  <si>
    <t>Fixed input value</t>
  </si>
  <si>
    <t>Export</t>
  </si>
  <si>
    <t>Other annual update input (outturn value)</t>
  </si>
  <si>
    <t>Named range</t>
  </si>
  <si>
    <t>Other annual update input (forecasted value)</t>
  </si>
  <si>
    <t>Formula changes to the right</t>
  </si>
  <si>
    <t>Input linked from annual update</t>
  </si>
  <si>
    <t>Notes and instructions</t>
  </si>
  <si>
    <t>Check</t>
  </si>
  <si>
    <t>Row not currently used</t>
  </si>
  <si>
    <t>Intentionally blank</t>
  </si>
  <si>
    <t>Model map</t>
  </si>
  <si>
    <t>Inputs</t>
  </si>
  <si>
    <t>Scenarios</t>
  </si>
  <si>
    <t>Scenarios- user selection</t>
  </si>
  <si>
    <t>Scenarios_TD</t>
  </si>
  <si>
    <t>Time dependent scenarios</t>
  </si>
  <si>
    <t>Expenditure</t>
  </si>
  <si>
    <t>Allowed and actual totex, incentive adjustment calculations</t>
  </si>
  <si>
    <t>Financial inputs</t>
  </si>
  <si>
    <t>Other inputs used in calculations</t>
  </si>
  <si>
    <t>Capitalisation</t>
  </si>
  <si>
    <t>Capitalises actual totex and calculates capex and capacity incentives adjustments</t>
  </si>
  <si>
    <t>Depreciation</t>
  </si>
  <si>
    <t>Regulatory depreciation</t>
  </si>
  <si>
    <t>RAB</t>
  </si>
  <si>
    <t>Calculates RAB balance and return on capital and liquidity building blocks</t>
  </si>
  <si>
    <t>Finance&amp;Tax</t>
  </si>
  <si>
    <t>Net debt modelling, tax calculation</t>
  </si>
  <si>
    <t>RoRE</t>
  </si>
  <si>
    <t>Return on regulated equity and return adjustments</t>
  </si>
  <si>
    <t>Incentives</t>
  </si>
  <si>
    <t>Operational incentives: availability, market price, return adjustment</t>
  </si>
  <si>
    <t>Support</t>
  </si>
  <si>
    <t>Liquidity support calculations: SUR, BB and OIA</t>
  </si>
  <si>
    <t>Revenue</t>
  </si>
  <si>
    <t>Aggregates revenue building blocks to Calculated revenue</t>
  </si>
  <si>
    <t>AR</t>
  </si>
  <si>
    <t>Allowed revenue- indexes calculated revenue and applies true ups</t>
  </si>
  <si>
    <t>Financial and output analysis</t>
  </si>
  <si>
    <t>FinancialStatements</t>
  </si>
  <si>
    <t>Balance sheet, income and cash flow statements</t>
  </si>
  <si>
    <t>Metrics</t>
  </si>
  <si>
    <t>Credit ratios and bill impacts</t>
  </si>
  <si>
    <t>End of sheet</t>
  </si>
  <si>
    <t>Line item</t>
  </si>
  <si>
    <t>Selection</t>
  </si>
  <si>
    <t>Scenario 1</t>
  </si>
  <si>
    <t>Scenario 2</t>
  </si>
  <si>
    <t>Timings</t>
  </si>
  <si>
    <t>Construction period to target COD U1</t>
  </si>
  <si>
    <t>Months</t>
  </si>
  <si>
    <t>Commissioning period length</t>
  </si>
  <si>
    <t>Years</t>
  </si>
  <si>
    <t>Operations period length</t>
  </si>
  <si>
    <t>All</t>
  </si>
  <si>
    <t>Construction overrun</t>
  </si>
  <si>
    <t xml:space="preserve">Financial close </t>
  </si>
  <si>
    <t>Start of construction</t>
  </si>
  <si>
    <t>Target Commissioning start (first criticality)</t>
  </si>
  <si>
    <t>Actual Commissioning start (first criticality)</t>
  </si>
  <si>
    <t>Scheduled mechanical completion U1</t>
  </si>
  <si>
    <t>Unit 1 COD</t>
  </si>
  <si>
    <t>Stagger COD U2 from COD U1</t>
  </si>
  <si>
    <t>Scheduled mechanical completion U2</t>
  </si>
  <si>
    <t>Unit 2 COD</t>
  </si>
  <si>
    <t>Licence COD</t>
  </si>
  <si>
    <t>Stagger licence COD from Unit 2 COD</t>
  </si>
  <si>
    <t>Schedule COD</t>
  </si>
  <si>
    <t>Target ops start</t>
  </si>
  <si>
    <t>Actual ops start</t>
  </si>
  <si>
    <t>Target ops end</t>
  </si>
  <si>
    <t>Actual ops end</t>
  </si>
  <si>
    <t>Licence end of regulatory period</t>
  </si>
  <si>
    <t>Return on capital</t>
  </si>
  <si>
    <t>IWACC - debt</t>
  </si>
  <si>
    <t>IWACC - equity</t>
  </si>
  <si>
    <t>Target gearing - IWACC</t>
  </si>
  <si>
    <t>RWACC - Cost of Debt</t>
  </si>
  <si>
    <t>RWACC - Cost of Equity</t>
  </si>
  <si>
    <t>Notional Gearing</t>
  </si>
  <si>
    <t>Notional gearing - scenario 1</t>
  </si>
  <si>
    <t>Notional gearing - scenario 2</t>
  </si>
  <si>
    <t>FFO/Net debt - Target</t>
  </si>
  <si>
    <t>DWACC - 0-2 years</t>
  </si>
  <si>
    <t>DWACC - 2-4 years</t>
  </si>
  <si>
    <t>DWACC - 4 years to Actual COD</t>
  </si>
  <si>
    <t>Project</t>
  </si>
  <si>
    <t>Depreciation profile for construction costs</t>
  </si>
  <si>
    <t xml:space="preserve">H1 target generation </t>
  </si>
  <si>
    <t>H2 target generation</t>
  </si>
  <si>
    <t>Reference price</t>
  </si>
  <si>
    <t>Spare</t>
  </si>
  <si>
    <t>Actual electricity revenue sensitivity</t>
  </si>
  <si>
    <t>Outtages (both units)</t>
  </si>
  <si>
    <t>Liquidity support basis (0 is in-year, 2 is t+2)</t>
  </si>
  <si>
    <t>Outage 1 start</t>
  </si>
  <si>
    <t>Outage 2 start</t>
  </si>
  <si>
    <t>Outage 3 start</t>
  </si>
  <si>
    <t>Outage 4 start</t>
  </si>
  <si>
    <t>Outage 5 start</t>
  </si>
  <si>
    <t>Outage 6 start</t>
  </si>
  <si>
    <t>Outage 7 start</t>
  </si>
  <si>
    <t>Outage 8 start</t>
  </si>
  <si>
    <t>Outage 9 start</t>
  </si>
  <si>
    <t>Outage 10 start</t>
  </si>
  <si>
    <t>% outage</t>
  </si>
  <si>
    <t>Outage 1 length</t>
  </si>
  <si>
    <t>Outage 2 length</t>
  </si>
  <si>
    <t>Outage 3 length</t>
  </si>
  <si>
    <t>Outage 4 length</t>
  </si>
  <si>
    <t>Outage 5 length</t>
  </si>
  <si>
    <t>Outage 6 length</t>
  </si>
  <si>
    <t>Outage 7 length</t>
  </si>
  <si>
    <t>Outage 8 length</t>
  </si>
  <si>
    <t>Outage 9 length</t>
  </si>
  <si>
    <t>Outage 10 length</t>
  </si>
  <si>
    <t>Application date</t>
  </si>
  <si>
    <t>Outage 1 days until revenue support application</t>
  </si>
  <si>
    <t>Days</t>
  </si>
  <si>
    <t>Outage 2 days until revenue support application</t>
  </si>
  <si>
    <t>Outage 3 days until revenue support application</t>
  </si>
  <si>
    <t>Outage 4 days until revenue support application</t>
  </si>
  <si>
    <t>Outage 5 days until revenue support application</t>
  </si>
  <si>
    <t>Outage 6 days until revenue support application</t>
  </si>
  <si>
    <t>Outage 7 days until revenue support application</t>
  </si>
  <si>
    <t>Outage 8 days until revenue support application</t>
  </si>
  <si>
    <t>Outage 9 days until revenue support application</t>
  </si>
  <si>
    <t>Outage 10 days until revenue support application</t>
  </si>
  <si>
    <t>Totex</t>
  </si>
  <si>
    <t>Construction costs profile</t>
  </si>
  <si>
    <t>Totex performance</t>
  </si>
  <si>
    <t>Base case</t>
  </si>
  <si>
    <t>Capex sensitivity</t>
  </si>
  <si>
    <t>Opex sensitivity</t>
  </si>
  <si>
    <t>RAB capacity incentive</t>
  </si>
  <si>
    <t>Baseline</t>
  </si>
  <si>
    <t>Buyback costs (proportion generation volumes)</t>
  </si>
  <si>
    <t>Units</t>
  </si>
  <si>
    <t>Constant</t>
  </si>
  <si>
    <t>Construction</t>
  </si>
  <si>
    <t>Commissioning</t>
  </si>
  <si>
    <t>Operations</t>
  </si>
  <si>
    <t>Delay</t>
  </si>
  <si>
    <t>Proportion of delay</t>
  </si>
  <si>
    <t>Years of delay</t>
  </si>
  <si>
    <t>Gearing</t>
  </si>
  <si>
    <t>%</t>
  </si>
  <si>
    <t>Notional gearing - addititional scenario 1</t>
  </si>
  <si>
    <t>Notional gearing - addititional scenario 2</t>
  </si>
  <si>
    <t>Selected</t>
  </si>
  <si>
    <t>RWACC - debt</t>
  </si>
  <si>
    <t>% real</t>
  </si>
  <si>
    <t>RWACC - equity</t>
  </si>
  <si>
    <t>Allowable project spend</t>
  </si>
  <si>
    <t>LRT</t>
  </si>
  <si>
    <t>Allowable capital spend</t>
  </si>
  <si>
    <t>£m 24/25 prices</t>
  </si>
  <si>
    <t>Allowable opex</t>
  </si>
  <si>
    <t>Additional allowable spend</t>
  </si>
  <si>
    <t>Construction costs</t>
  </si>
  <si>
    <t>HRT</t>
  </si>
  <si>
    <t>Note: timing flags are applied here, to allocate opex to Allowable Opex or Totex</t>
  </si>
  <si>
    <t>Allowed totex</t>
  </si>
  <si>
    <t>Fuel costs</t>
  </si>
  <si>
    <t>O&amp;M baseline costs</t>
  </si>
  <si>
    <t>O&amp;M outage-related costs</t>
  </si>
  <si>
    <t>Refurbishments</t>
  </si>
  <si>
    <t>Insurance</t>
  </si>
  <si>
    <t>ISFS Capex</t>
  </si>
  <si>
    <t>ISFS OPEX</t>
  </si>
  <si>
    <t>Other fees and charges</t>
  </si>
  <si>
    <t>Allowed totex - outturn</t>
  </si>
  <si>
    <t>Actual totex</t>
  </si>
  <si>
    <t>Overspend 1</t>
  </si>
  <si>
    <t>Underspend 1</t>
  </si>
  <si>
    <t>Construction overspend</t>
  </si>
  <si>
    <t>Spare1</t>
  </si>
  <si>
    <t>Note: incentive performance is neutral by default, and out- or under- performance is hardcoded in cells with no fill colour</t>
  </si>
  <si>
    <t>Actual capacity</t>
  </si>
  <si>
    <t>MW</t>
  </si>
  <si>
    <t>PCR reduction, subsequent increase</t>
  </si>
  <si>
    <t>Through-life capacity</t>
  </si>
  <si>
    <t xml:space="preserve"> </t>
  </si>
  <si>
    <t>Generation</t>
  </si>
  <si>
    <t>H1 target generation</t>
  </si>
  <si>
    <t>MWh</t>
  </si>
  <si>
    <t>Market price</t>
  </si>
  <si>
    <t>Reference case</t>
  </si>
  <si>
    <t xml:space="preserve">Underperformance 1 </t>
  </si>
  <si>
    <t>Underperformance 2</t>
  </si>
  <si>
    <t>Outperformance 1</t>
  </si>
  <si>
    <t>Outperformance 2</t>
  </si>
  <si>
    <t>Other</t>
  </si>
  <si>
    <t xml:space="preserve">CDA - LRT </t>
  </si>
  <si>
    <t>Cost of Debt Adjustment (CDA)</t>
  </si>
  <si>
    <t>Cost of Debt Adjustment (LAR)</t>
  </si>
  <si>
    <t>CDA - HRT</t>
  </si>
  <si>
    <t>CDA - outturn</t>
  </si>
  <si>
    <t>Total</t>
  </si>
  <si>
    <t>Proportion construction</t>
  </si>
  <si>
    <t>Proportion commissioning</t>
  </si>
  <si>
    <t>Proportion regulatory operations</t>
  </si>
  <si>
    <t>Regulatory period</t>
  </si>
  <si>
    <t>First year of regulatory operations</t>
  </si>
  <si>
    <t>Allowed expenditure</t>
  </si>
  <si>
    <t>Note: inputs for allowed and actual totex are sourced from Scenarios inputs set by the user. When the project is running, they will be directly input into this tab.</t>
  </si>
  <si>
    <t>Note: totex allowances only apply during the operations phase.</t>
  </si>
  <si>
    <t>Actual expenditure</t>
  </si>
  <si>
    <t>Note: construction costs are subject to lower and higher regulatory thresholds, set out in the licence. As the reaching of these thresholds takes into account Agreed Construction Indices, the caluclations are out of scope of the PCFM and will be made in wider regulatory reporting packs. The numbers below are presented in CPIH real prices.</t>
  </si>
  <si>
    <t>Pre-FID development costs</t>
  </si>
  <si>
    <t>ISFS CAPEX</t>
  </si>
  <si>
    <t>Capitalisation rate</t>
  </si>
  <si>
    <t>Note: capitalisation rates relate to the proportion of costs allocated directly to revenue (fast pot) or added to RAB (slow pot).</t>
  </si>
  <si>
    <t>Pre-PCR cost incentives</t>
  </si>
  <si>
    <t>Note: the Capex and Opex incentives adjust over/under spend so it is shared between the company and consumers. The calculations take into account Agreed Construction Indices and are out of scope of this model. Therefore it is taken as a hard input from the wider regulatory reporting packs.</t>
  </si>
  <si>
    <t>Capex incentive</t>
  </si>
  <si>
    <t>Opex incentive</t>
  </si>
  <si>
    <t>Construction cost sharing incentives outturn</t>
  </si>
  <si>
    <t>Incentive rate (company share)</t>
  </si>
  <si>
    <t>Note: incentive rates adjust over/under spend so it is shared between the company and consumers. The incentive rate is the company share- it is the inverse of the sharing factor (customer share).</t>
  </si>
  <si>
    <t>Empty</t>
  </si>
  <si>
    <t>Pass through</t>
  </si>
  <si>
    <t>Note: this section contains costs not included in other categories. They are included in revenue directly.</t>
  </si>
  <si>
    <t>Fees</t>
  </si>
  <si>
    <t>Prescribed rates</t>
  </si>
  <si>
    <t>Civil nuclear constabulary</t>
  </si>
  <si>
    <t>Grid costs</t>
  </si>
  <si>
    <t xml:space="preserve">HRT </t>
  </si>
  <si>
    <t>Pass through - Outturn</t>
  </si>
  <si>
    <r>
      <t>Fees</t>
    </r>
    <r>
      <rPr>
        <vertAlign val="subscript"/>
        <sz val="10"/>
        <rFont val="Gill Sans MT"/>
        <family val="2"/>
      </rPr>
      <t>t</t>
    </r>
  </si>
  <si>
    <r>
      <t>PR</t>
    </r>
    <r>
      <rPr>
        <vertAlign val="subscript"/>
        <sz val="10"/>
        <rFont val="Gill Sans MT"/>
        <family val="2"/>
      </rPr>
      <t>t</t>
    </r>
  </si>
  <si>
    <r>
      <t>CNC</t>
    </r>
    <r>
      <rPr>
        <vertAlign val="subscript"/>
        <sz val="10"/>
        <rFont val="Gill Sans MT"/>
        <family val="2"/>
      </rPr>
      <t>t</t>
    </r>
  </si>
  <si>
    <r>
      <t>GC</t>
    </r>
    <r>
      <rPr>
        <vertAlign val="subscript"/>
        <sz val="10"/>
        <rFont val="Gill Sans MT"/>
        <family val="2"/>
      </rPr>
      <t>t</t>
    </r>
  </si>
  <si>
    <r>
      <t>PT</t>
    </r>
    <r>
      <rPr>
        <b/>
        <vertAlign val="subscript"/>
        <sz val="10"/>
        <rFont val="Gill Sans MT"/>
        <family val="2"/>
      </rPr>
      <t>t</t>
    </r>
  </si>
  <si>
    <t>Funded decommissioning programme</t>
  </si>
  <si>
    <t>Funded decommissioning programme - Selection</t>
  </si>
  <si>
    <t>Other costs</t>
  </si>
  <si>
    <t>LRT - Social benefits and communications allowance</t>
  </si>
  <si>
    <t>Social benefits and communications allowance</t>
  </si>
  <si>
    <r>
      <t>SBCA</t>
    </r>
    <r>
      <rPr>
        <vertAlign val="subscript"/>
        <sz val="10"/>
        <rFont val="Gill Sans MT"/>
        <family val="2"/>
      </rPr>
      <t>t</t>
    </r>
  </si>
  <si>
    <t>Social benefits and comminications rebate (pre-PCR)</t>
  </si>
  <si>
    <r>
      <t>SBCR</t>
    </r>
    <r>
      <rPr>
        <vertAlign val="subscript"/>
        <sz val="10"/>
        <rFont val="Gill Sans MT"/>
        <family val="2"/>
      </rPr>
      <t>t</t>
    </r>
  </si>
  <si>
    <t>Social benefits and communications costs building block</t>
  </si>
  <si>
    <r>
      <t>SBCC</t>
    </r>
    <r>
      <rPr>
        <vertAlign val="subscript"/>
        <sz val="10"/>
        <rFont val="Gill Sans MT"/>
        <family val="2"/>
      </rPr>
      <t>t</t>
    </r>
  </si>
  <si>
    <t>Social benefits and comminications rebate (Ops phase)</t>
  </si>
  <si>
    <t>HRT - Social benefits and communications allowance</t>
  </si>
  <si>
    <t>Social benefits and communications allowance - Selection</t>
  </si>
  <si>
    <t>Binary</t>
  </si>
  <si>
    <t>Conditional</t>
  </si>
  <si>
    <t>Regulatory operations</t>
  </si>
  <si>
    <t>Proportion plant operations period</t>
  </si>
  <si>
    <t>Capitalisation period (Accounting and Tax)</t>
  </si>
  <si>
    <t>Depreciation period (Accounting and Tax)</t>
  </si>
  <si>
    <t>First depreciation year (Accounting and Tax)</t>
  </si>
  <si>
    <t>Final depreciation year (Accounting and Tax)</t>
  </si>
  <si>
    <t>Inflation</t>
  </si>
  <si>
    <t>OBR Forecast</t>
  </si>
  <si>
    <t>CPIH  + forecast</t>
  </si>
  <si>
    <t>ONS MM23</t>
  </si>
  <si>
    <t>Price conversion factor</t>
  </si>
  <si>
    <t>Scalar</t>
  </si>
  <si>
    <t>CPIH OBR long-term forecast</t>
  </si>
  <si>
    <t>Target gearing for IWACC</t>
  </si>
  <si>
    <t>Start</t>
  </si>
  <si>
    <t>End</t>
  </si>
  <si>
    <t>DWACC 1 delay period</t>
  </si>
  <si>
    <t>DWACC 1 proportion</t>
  </si>
  <si>
    <t>DWACC 1 adjustment</t>
  </si>
  <si>
    <t>DWACC 2 delay period</t>
  </si>
  <si>
    <t>DWACC 2 proportion</t>
  </si>
  <si>
    <t>DWACC 2 adjustment</t>
  </si>
  <si>
    <t>DWACC 3 delay period</t>
  </si>
  <si>
    <t>DWACC 3 proportion</t>
  </si>
  <si>
    <t>DWACC 3 adjustment</t>
  </si>
  <si>
    <t>IWACC (before delay adjustments)</t>
  </si>
  <si>
    <t>DWACC adjustment</t>
  </si>
  <si>
    <t>IWACC (after delay adjustments)</t>
  </si>
  <si>
    <t>Cost of Debt</t>
  </si>
  <si>
    <t>Cost of Equity</t>
  </si>
  <si>
    <t>RWACC</t>
  </si>
  <si>
    <t>IWACC (adjusted for partial year)</t>
  </si>
  <si>
    <t>RWACC (adjusted for partial year)</t>
  </si>
  <si>
    <t>WACC</t>
  </si>
  <si>
    <t>Liquidity multiplier</t>
  </si>
  <si>
    <t>Model parameters</t>
  </si>
  <si>
    <t>Minimum equity issuance threshold</t>
  </si>
  <si>
    <t>Assumed dividends as % of notional equity</t>
  </si>
  <si>
    <t>Index-linked debt</t>
  </si>
  <si>
    <t>Tax allowance</t>
  </si>
  <si>
    <t>Note: "Revenue" pool allocaion rate is assumed proportion of opex costs to totex.</t>
  </si>
  <si>
    <t>Corporation tax rate</t>
  </si>
  <si>
    <t>General pool capital allowance rate</t>
  </si>
  <si>
    <t>Special Rates capital allowance rate</t>
  </si>
  <si>
    <t>Structures and buildings capital allowance rate</t>
  </si>
  <si>
    <t>Deferred Revenue Expenditure capital allowance rate</t>
  </si>
  <si>
    <t>Pre PCR opex allocation</t>
  </si>
  <si>
    <t>Note: nuclear fuel is excluded from these pro-rating calculations to identify capital allowance pools as it is capitalised to inventory, which does not receive a capital allowance and is treated with a pseudo-balance sheet expensing approach in the 'fuel cost accrual' line in the SZC tax computation</t>
  </si>
  <si>
    <t>£m nominal</t>
  </si>
  <si>
    <t>Total pass-through costs</t>
  </si>
  <si>
    <t xml:space="preserve">Total pass-through costs (excl. nuclear fuel) </t>
  </si>
  <si>
    <t>Capitalisation rate (excl. nuclear fuel)</t>
  </si>
  <si>
    <t>Pre-PCR Opex allocation to "General" tax pool</t>
  </si>
  <si>
    <t>Pre-PCR Opex allocation to "Special Rate" tax pool</t>
  </si>
  <si>
    <t>Pre-PCR Opex allocation to "Structures and Buildings" tax pool</t>
  </si>
  <si>
    <t>!new logic</t>
  </si>
  <si>
    <t>PCR-PCR Opex allocation to "Deferred Revenue" tax pool</t>
  </si>
  <si>
    <t>Pre-PCR Opex allocation to "Revenue" tax pool</t>
  </si>
  <si>
    <t>Pre-PCR Opex allocation to "Non Qualifying" tax pool</t>
  </si>
  <si>
    <t>Pre-PCR capex</t>
  </si>
  <si>
    <t>Pre-PCR Capex allocation to "General" tax pool</t>
  </si>
  <si>
    <t>Construction rates</t>
  </si>
  <si>
    <t>Pre-PCR Capex allocation to "Special Rate" tax pool</t>
  </si>
  <si>
    <t>Pre-PCR Capex allocation to "Structures and Buildings" tax pool</t>
  </si>
  <si>
    <t>Pre-PCR Capex allocation to "Deferred Revenue" tax pool</t>
  </si>
  <si>
    <t>Pre-PCR Capex allocation to "Revenue" tax pool</t>
  </si>
  <si>
    <t>Pre-PCR Capex allocation to "Non Qualifying" tax pool</t>
  </si>
  <si>
    <t>"General" tax pool adjustment</t>
  </si>
  <si>
    <t>"Special Rate" tax pool adjustment</t>
  </si>
  <si>
    <t>"Structures and Buildings" tax pool adjustment</t>
  </si>
  <si>
    <t>"Deferred Revenue" tax pool adjustment</t>
  </si>
  <si>
    <t>"Revenue" tax pool adjustment</t>
  </si>
  <si>
    <t>"Non Qualifying" tax pool adjustment</t>
  </si>
  <si>
    <t>Tax allowance adjustment</t>
  </si>
  <si>
    <t>Tax trigger events</t>
  </si>
  <si>
    <t>Adjusted net debt</t>
  </si>
  <si>
    <t>Actual net interest costs</t>
  </si>
  <si>
    <t>Qualifying insurance</t>
  </si>
  <si>
    <t>Pre-PCR allocation for "qualifying insurance costs"</t>
  </si>
  <si>
    <t>Totex allocation</t>
  </si>
  <si>
    <t>Note: The total capitalised operating costs for the "General" and "Special Rate" tax pools amount to 85%, with each pool representing 42.5%.</t>
  </si>
  <si>
    <t>Totex allocation to "General" tax pool</t>
  </si>
  <si>
    <t>Totex allocation to "Special Rate" tax pool</t>
  </si>
  <si>
    <t>Totex allocation to "Structures and Buildings" tax pool</t>
  </si>
  <si>
    <t>Totex allocation to "Deferred Revenue" tax pool</t>
  </si>
  <si>
    <t>Totex allocation to "Revenue" tax pool</t>
  </si>
  <si>
    <t>Totex allocation to "Non Qualifying" tax pool</t>
  </si>
  <si>
    <t xml:space="preserve"> Incentives</t>
  </si>
  <si>
    <t>Market price adjustment sharing factor</t>
  </si>
  <si>
    <t>Unavailability multiplier</t>
  </si>
  <si>
    <t>Unplanned outage revenue reopener</t>
  </si>
  <si>
    <t>Operational incentive repayment cap</t>
  </si>
  <si>
    <t>Buyback of power repayment cap</t>
  </si>
  <si>
    <t>Revenue support cap</t>
  </si>
  <si>
    <t>Depreciation profiles - Ops phase additions</t>
  </si>
  <si>
    <t>Note: depreciation profiles are assigned a code and a time period: "SYD" is sum of year digits, "ISYD" is inverse sum of year digits, "SLN" is straight line</t>
  </si>
  <si>
    <t>Depreciation year</t>
  </si>
  <si>
    <t>SYD57</t>
  </si>
  <si>
    <t>RB then SL</t>
  </si>
  <si>
    <t>SLN58</t>
  </si>
  <si>
    <t>SLN57</t>
  </si>
  <si>
    <t>SLN56</t>
  </si>
  <si>
    <t>SLN55</t>
  </si>
  <si>
    <t>SLN54</t>
  </si>
  <si>
    <t>SLN53</t>
  </si>
  <si>
    <t>SLN52</t>
  </si>
  <si>
    <t>SLN51</t>
  </si>
  <si>
    <t>SLN50</t>
  </si>
  <si>
    <t>SLN49</t>
  </si>
  <si>
    <t>SLN48</t>
  </si>
  <si>
    <t>SLN47</t>
  </si>
  <si>
    <t>SLN46</t>
  </si>
  <si>
    <t>SLN45</t>
  </si>
  <si>
    <t>SYD30</t>
  </si>
  <si>
    <t>SLN15</t>
  </si>
  <si>
    <t>SLN14</t>
  </si>
  <si>
    <t>SLN13</t>
  </si>
  <si>
    <t>SLN12</t>
  </si>
  <si>
    <t>SLN11</t>
  </si>
  <si>
    <t>SLN10</t>
  </si>
  <si>
    <t>SLN9</t>
  </si>
  <si>
    <t>SLN8</t>
  </si>
  <si>
    <t>SLN7</t>
  </si>
  <si>
    <t>SLN6</t>
  </si>
  <si>
    <t>SLN5</t>
  </si>
  <si>
    <t>SLN4</t>
  </si>
  <si>
    <t>SLN3</t>
  </si>
  <si>
    <t>SLN2</t>
  </si>
  <si>
    <t>SLN1</t>
  </si>
  <si>
    <t>Depreciation profiles - Pre-PCR capex</t>
  </si>
  <si>
    <t>Depreciation year adjustment</t>
  </si>
  <si>
    <t>Cumulative depreciation</t>
  </si>
  <si>
    <t>PCR Partial year</t>
  </si>
  <si>
    <t>Reducing balance</t>
  </si>
  <si>
    <t>Length of depreciation period</t>
  </si>
  <si>
    <t>RB SZC</t>
  </si>
  <si>
    <t>Note: The values in rows 261 to 264 must be negative.</t>
  </si>
  <si>
    <t>Maximum installed capacity</t>
  </si>
  <si>
    <t>Original baseline target capacity</t>
  </si>
  <si>
    <t>Capacty incentive sharing factor</t>
  </si>
  <si>
    <t>£/MWh nominal</t>
  </si>
  <si>
    <t>Forecast electricity revenue</t>
  </si>
  <si>
    <t>Actual electricity revenue</t>
  </si>
  <si>
    <t>Buyback of power costs</t>
  </si>
  <si>
    <t>Buyback of power revenue support</t>
  </si>
  <si>
    <t>Buyback support reconciliation amount</t>
  </si>
  <si>
    <t>Disposals</t>
  </si>
  <si>
    <t>Insurance proceeds</t>
  </si>
  <si>
    <t>Disposals on additional allowable spend</t>
  </si>
  <si>
    <t>Insurance proceeds on additional allowable spend</t>
  </si>
  <si>
    <t>!change unit</t>
  </si>
  <si>
    <t>Forecast supplemental revenue</t>
  </si>
  <si>
    <r>
      <t>FSR</t>
    </r>
    <r>
      <rPr>
        <i/>
        <vertAlign val="subscript"/>
        <sz val="10"/>
        <color theme="1"/>
        <rFont val="Gill Sans MT"/>
        <family val="2"/>
      </rPr>
      <t>t</t>
    </r>
  </si>
  <si>
    <t>!new row</t>
  </si>
  <si>
    <t>Actual supplemental revenue</t>
  </si>
  <si>
    <r>
      <t>ASR</t>
    </r>
    <r>
      <rPr>
        <i/>
        <vertAlign val="subscript"/>
        <sz val="10"/>
        <color theme="1"/>
        <rFont val="Gill Sans MT"/>
        <family val="2"/>
      </rPr>
      <t>t</t>
    </r>
  </si>
  <si>
    <t>Actual difference payments revenue (received)</t>
  </si>
  <si>
    <r>
      <t>DP</t>
    </r>
    <r>
      <rPr>
        <i/>
        <vertAlign val="subscript"/>
        <sz val="10"/>
        <color theme="1"/>
        <rFont val="Gill Sans MT"/>
        <family val="2"/>
      </rPr>
      <t>RECt</t>
    </r>
  </si>
  <si>
    <t>Actual difference payments revenue (paid)</t>
  </si>
  <si>
    <r>
      <t>DP</t>
    </r>
    <r>
      <rPr>
        <i/>
        <vertAlign val="subscript"/>
        <sz val="10"/>
        <color theme="1"/>
        <rFont val="Gill Sans MT"/>
        <family val="2"/>
      </rPr>
      <t>PAIDt</t>
    </r>
  </si>
  <si>
    <t>Generation &amp; liquidity support</t>
  </si>
  <si>
    <t>Note: outages assume both units are completely offline. The liquidity support flag is 1 if in-year and 0 if t+2.</t>
  </si>
  <si>
    <t>Note: the PCFM doesn’t currently have the functionality to account for charging years where the licensee experiences multiple outages. This is capability that can be built out in the future if necessary. The current methodology provides a detailed understanding of how Ofgem will account for unplanned outage periods, were they to occur during the operational phase.</t>
  </si>
  <si>
    <t>Start:</t>
  </si>
  <si>
    <t>End:</t>
  </si>
  <si>
    <t>Outage 1</t>
  </si>
  <si>
    <t>Date</t>
  </si>
  <si>
    <t>Outage 2</t>
  </si>
  <si>
    <t>Outage 3</t>
  </si>
  <si>
    <t>Outage 4</t>
  </si>
  <si>
    <t>Outage 5</t>
  </si>
  <si>
    <t>Outage 6</t>
  </si>
  <si>
    <t>Outage 7</t>
  </si>
  <si>
    <t>Outage 8</t>
  </si>
  <si>
    <t>Outage 9</t>
  </si>
  <si>
    <t>Outage 10</t>
  </si>
  <si>
    <t>Outage period</t>
  </si>
  <si>
    <t>Outage length</t>
  </si>
  <si>
    <t>FY Outage start</t>
  </si>
  <si>
    <t>FY Outage end</t>
  </si>
  <si>
    <t>Days from start of outage to application date</t>
  </si>
  <si>
    <t>Year proportion of outage</t>
  </si>
  <si>
    <t>In-year revenue support flag</t>
  </si>
  <si>
    <t>t+2 revenue support flag</t>
  </si>
  <si>
    <t>In-year application review period</t>
  </si>
  <si>
    <t>Outage repayment term</t>
  </si>
  <si>
    <t>Outage revenue adjustment term</t>
  </si>
  <si>
    <t>Availability incentive multiplier 1</t>
  </si>
  <si>
    <t>Availability incentive multiplier 2</t>
  </si>
  <si>
    <t>Availability incentive multiplier 3</t>
  </si>
  <si>
    <t>Target generation</t>
  </si>
  <si>
    <t>Outturn generation</t>
  </si>
  <si>
    <t>Curtailment compensation</t>
  </si>
  <si>
    <t>Finance and tax</t>
  </si>
  <si>
    <t>LRT - Nuclear fuel inventory amortisation</t>
  </si>
  <si>
    <t>Fuel Cost Amortisation</t>
  </si>
  <si>
    <t>FDP - reimbursement of asset accretion</t>
  </si>
  <si>
    <t>FDP - revalorisation of FDP creditor</t>
  </si>
  <si>
    <t>FDP - movement in decommissioning provision</t>
  </si>
  <si>
    <t>Waste cost accrual (spent fuel)</t>
  </si>
  <si>
    <t xml:space="preserve">Interest recievable </t>
  </si>
  <si>
    <t>HRT - Nuclear fuel inventory amortisation</t>
  </si>
  <si>
    <t>Selection - Nuclear fuel inventory amortisation</t>
  </si>
  <si>
    <t>LRT  RAB Additions not in scope of corporation tax regime</t>
  </si>
  <si>
    <t>Success fee</t>
  </si>
  <si>
    <t>Royalty fee</t>
  </si>
  <si>
    <t>HRT RAB Additions not in scope of corporation tax regime</t>
  </si>
  <si>
    <t>Selection RAB Additions not in scope of corporation tax regime</t>
  </si>
  <si>
    <t>Pre-FID costs</t>
  </si>
  <si>
    <t>Opex building block</t>
  </si>
  <si>
    <r>
      <t>AAOS</t>
    </r>
    <r>
      <rPr>
        <vertAlign val="subscript"/>
        <sz val="10"/>
        <rFont val="Gill Sans MT"/>
        <family val="2"/>
      </rPr>
      <t>t</t>
    </r>
  </si>
  <si>
    <r>
      <t>OI</t>
    </r>
    <r>
      <rPr>
        <vertAlign val="subscript"/>
        <sz val="10"/>
        <rFont val="Gill Sans MT"/>
        <family val="2"/>
      </rPr>
      <t>t</t>
    </r>
  </si>
  <si>
    <r>
      <t>Op</t>
    </r>
    <r>
      <rPr>
        <vertAlign val="subscript"/>
        <sz val="10"/>
        <rFont val="Gill Sans MT"/>
        <family val="2"/>
      </rPr>
      <t>t</t>
    </r>
  </si>
  <si>
    <t>Capitalised portion</t>
  </si>
  <si>
    <t>Non-capitalised portion</t>
  </si>
  <si>
    <t>Totex sharing incentive</t>
  </si>
  <si>
    <t>Note: any overspend or underspend of actual spending compared to allowed spend is shared at a given rate between the operator and consumer. This section of the model identifies any over or under spend and adjusts the actual values to reflect the shared approach. The totex sharing incentive is only applied to expenditure during the operational period.</t>
  </si>
  <si>
    <t>Totex incentive</t>
  </si>
  <si>
    <r>
      <t>TI</t>
    </r>
    <r>
      <rPr>
        <vertAlign val="subscript"/>
        <sz val="10"/>
        <rFont val="Gill Sans MT"/>
        <family val="2"/>
      </rPr>
      <t>t</t>
    </r>
  </si>
  <si>
    <r>
      <t>NTI</t>
    </r>
    <r>
      <rPr>
        <vertAlign val="subscript"/>
        <sz val="10"/>
        <rFont val="Gill Sans MT"/>
        <family val="2"/>
      </rPr>
      <t>t</t>
    </r>
  </si>
  <si>
    <t>Annual capitalised totex amount</t>
  </si>
  <si>
    <r>
      <t>ACTA</t>
    </r>
    <r>
      <rPr>
        <vertAlign val="subscript"/>
        <sz val="10"/>
        <rFont val="Gill Sans MT"/>
        <family val="2"/>
      </rPr>
      <t>t</t>
    </r>
  </si>
  <si>
    <t>Totex building block</t>
  </si>
  <si>
    <r>
      <t>TTx</t>
    </r>
    <r>
      <rPr>
        <vertAlign val="subscript"/>
        <sz val="10"/>
        <rFont val="Gill Sans MT"/>
        <family val="2"/>
      </rPr>
      <t>t</t>
    </r>
  </si>
  <si>
    <t>Capacity incentive adjustments</t>
  </si>
  <si>
    <t>PCR capacity incentive</t>
  </si>
  <si>
    <t>Note: The capacity delivery incentive is an adjustment on the PCR RAB balance according to the licensee's performance against its capacity target at the start of construction. If, within the first 10 years of PCR, the installed capacity changes, the incentive can be adjusted. The result of this shoul be a net effect on RAB of both the intiail and subsequent adjustments.</t>
  </si>
  <si>
    <t>Upper limit</t>
  </si>
  <si>
    <t>Lower limit</t>
  </si>
  <si>
    <t>OBTC</t>
  </si>
  <si>
    <t>AC</t>
  </si>
  <si>
    <t>Capacity incentive multiplier</t>
  </si>
  <si>
    <t>CIM</t>
  </si>
  <si>
    <t>RAB chip term</t>
  </si>
  <si>
    <t>PCR year</t>
  </si>
  <si>
    <t>Capacity delivery incentive applies</t>
  </si>
  <si>
    <t>RAB capacity incentive positive?</t>
  </si>
  <si>
    <t>Opening RAB at PCR</t>
  </si>
  <si>
    <r>
      <t>RAB</t>
    </r>
    <r>
      <rPr>
        <vertAlign val="subscript"/>
        <sz val="10"/>
        <rFont val="Gill Sans MT"/>
        <family val="2"/>
      </rPr>
      <t>PCR</t>
    </r>
  </si>
  <si>
    <t>n</t>
  </si>
  <si>
    <t>Period</t>
  </si>
  <si>
    <t>p+1-n</t>
  </si>
  <si>
    <t>Target RCI</t>
  </si>
  <si>
    <r>
      <t>TRCI</t>
    </r>
    <r>
      <rPr>
        <vertAlign val="subscript"/>
        <sz val="10"/>
        <rFont val="Gill Sans MT"/>
        <family val="2"/>
      </rPr>
      <t>t</t>
    </r>
  </si>
  <si>
    <t>Annual RCI</t>
  </si>
  <si>
    <r>
      <t>RCI</t>
    </r>
    <r>
      <rPr>
        <vertAlign val="subscript"/>
        <sz val="10"/>
        <rFont val="Gill Sans MT"/>
        <family val="2"/>
      </rPr>
      <t>i</t>
    </r>
  </si>
  <si>
    <t>Cumulative RCI</t>
  </si>
  <si>
    <r>
      <t>CRCI</t>
    </r>
    <r>
      <rPr>
        <vertAlign val="subscript"/>
        <sz val="10"/>
        <rFont val="Gill Sans MT"/>
        <family val="2"/>
      </rPr>
      <t>t</t>
    </r>
  </si>
  <si>
    <r>
      <t>WACC</t>
    </r>
    <r>
      <rPr>
        <vertAlign val="subscript"/>
        <sz val="10"/>
        <color theme="1"/>
        <rFont val="Gill Sans MT"/>
        <family val="2"/>
      </rPr>
      <t>t</t>
    </r>
  </si>
  <si>
    <r>
      <t>WACC</t>
    </r>
    <r>
      <rPr>
        <vertAlign val="subscript"/>
        <sz val="10"/>
        <color theme="1"/>
        <rFont val="Gill Sans MT"/>
        <family val="2"/>
      </rPr>
      <t>t-1</t>
    </r>
  </si>
  <si>
    <t>Indexation factor</t>
  </si>
  <si>
    <r>
      <t>IF</t>
    </r>
    <r>
      <rPr>
        <vertAlign val="subscript"/>
        <sz val="10"/>
        <rFont val="Gill Sans MT"/>
        <family val="2"/>
      </rPr>
      <t>t</t>
    </r>
  </si>
  <si>
    <t>Indexed RAB adjustment</t>
  </si>
  <si>
    <r>
      <t>RCI</t>
    </r>
    <r>
      <rPr>
        <vertAlign val="subscript"/>
        <sz val="10"/>
        <rFont val="Gill Sans MT"/>
        <family val="2"/>
      </rPr>
      <t>t</t>
    </r>
  </si>
  <si>
    <t>RAB capacity incentive cap</t>
  </si>
  <si>
    <t>Note: the aggregate RAB capacity incentive is capped/floored at a proportion of the closing RAB at PCR.</t>
  </si>
  <si>
    <t>Aggregate cap - upper limit</t>
  </si>
  <si>
    <t>Aggregate cap - lower limit</t>
  </si>
  <si>
    <t>PCR RAB</t>
  </si>
  <si>
    <t>RCI cap</t>
  </si>
  <si>
    <t>RCI floor</t>
  </si>
  <si>
    <t>RCI applied</t>
  </si>
  <si>
    <t>Amount below cap</t>
  </si>
  <si>
    <t>Amount above floor</t>
  </si>
  <si>
    <t>Note: the Through-life capacity incentive adjusts the RAB according to performance against baseline capacity at each periodic review. This will occur every 5 years from PCR.</t>
  </si>
  <si>
    <t>Throughlife review period</t>
  </si>
  <si>
    <t>Throughlife review period counter</t>
  </si>
  <si>
    <t>Baseline target capacity</t>
  </si>
  <si>
    <t>BTC</t>
  </si>
  <si>
    <t>Capacity variance limit</t>
  </si>
  <si>
    <t>Variance against baseline</t>
  </si>
  <si>
    <t>Actual capacity exceeds variance from baseline</t>
  </si>
  <si>
    <t>Opening RAB</t>
  </si>
  <si>
    <t>Through-life capacity multiplier</t>
  </si>
  <si>
    <t>TL-CIM</t>
  </si>
  <si>
    <t>Target through-life capacity</t>
  </si>
  <si>
    <t>TRCI</t>
  </si>
  <si>
    <t>In-period cumulative through-life capacity</t>
  </si>
  <si>
    <t>CRCI</t>
  </si>
  <si>
    <t>Number of charging years in application period</t>
  </si>
  <si>
    <t>p</t>
  </si>
  <si>
    <t>Elapsed years in charging period</t>
  </si>
  <si>
    <t>Through-life capacity (negative)</t>
  </si>
  <si>
    <r>
      <t>RCI</t>
    </r>
    <r>
      <rPr>
        <vertAlign val="subscript"/>
        <sz val="10"/>
        <color theme="1"/>
        <rFont val="Gill Sans MT"/>
        <family val="2"/>
      </rPr>
      <t>i</t>
    </r>
  </si>
  <si>
    <t>Through-life capacity (positive)</t>
  </si>
  <si>
    <r>
      <t>TRCI</t>
    </r>
    <r>
      <rPr>
        <vertAlign val="subscript"/>
        <sz val="10"/>
        <color theme="1"/>
        <rFont val="Gill Sans MT"/>
        <family val="2"/>
      </rPr>
      <t>t</t>
    </r>
  </si>
  <si>
    <t>Through-life capacity (before indexation)</t>
  </si>
  <si>
    <t>RWACC (t-1)</t>
  </si>
  <si>
    <t>Through-life capacity incentive</t>
  </si>
  <si>
    <t>Through-life capacity incentive, after cap/floor</t>
  </si>
  <si>
    <t>RAB additions</t>
  </si>
  <si>
    <t>Pre-PCR RAB additions</t>
  </si>
  <si>
    <t>Actual Allowable capital spend</t>
  </si>
  <si>
    <r>
      <t>AACS</t>
    </r>
    <r>
      <rPr>
        <vertAlign val="subscript"/>
        <sz val="10"/>
        <color theme="1"/>
        <rFont val="Gill Sans MT"/>
        <family val="2"/>
      </rPr>
      <t>t</t>
    </r>
  </si>
  <si>
    <r>
      <t>AAAS</t>
    </r>
    <r>
      <rPr>
        <vertAlign val="subscript"/>
        <sz val="10"/>
        <color theme="1"/>
        <rFont val="Gill Sans MT"/>
        <family val="2"/>
      </rPr>
      <t>t</t>
    </r>
  </si>
  <si>
    <r>
      <t>Dis</t>
    </r>
    <r>
      <rPr>
        <vertAlign val="subscript"/>
        <sz val="10"/>
        <color theme="1"/>
        <rFont val="Gill Sans MT"/>
        <family val="2"/>
      </rPr>
      <t>t</t>
    </r>
  </si>
  <si>
    <r>
      <t>IP</t>
    </r>
    <r>
      <rPr>
        <vertAlign val="subscript"/>
        <sz val="10"/>
        <color theme="1"/>
        <rFont val="Gill Sans MT"/>
        <family val="2"/>
      </rPr>
      <t>t</t>
    </r>
  </si>
  <si>
    <r>
      <t>RA</t>
    </r>
    <r>
      <rPr>
        <b/>
        <vertAlign val="subscript"/>
        <sz val="10"/>
        <rFont val="Gill Sans MT"/>
        <family val="2"/>
      </rPr>
      <t>t</t>
    </r>
  </si>
  <si>
    <t>Post-PCR RAB additions</t>
  </si>
  <si>
    <t>Annual capitalised totex allowance</t>
  </si>
  <si>
    <r>
      <t>ACTA</t>
    </r>
    <r>
      <rPr>
        <vertAlign val="subscript"/>
        <sz val="10"/>
        <color theme="1"/>
        <rFont val="Gill Sans MT"/>
        <family val="2"/>
      </rPr>
      <t>t</t>
    </r>
  </si>
  <si>
    <t>Slow and fast pot additions</t>
  </si>
  <si>
    <t>Day-1 RAB</t>
  </si>
  <si>
    <r>
      <t>RAB</t>
    </r>
    <r>
      <rPr>
        <vertAlign val="subscript"/>
        <sz val="10"/>
        <color theme="1"/>
        <rFont val="Gill Sans MT"/>
        <family val="2"/>
      </rPr>
      <t>Day-1</t>
    </r>
  </si>
  <si>
    <t>RAB additions (Pre-PCR)</t>
  </si>
  <si>
    <r>
      <t>RA</t>
    </r>
    <r>
      <rPr>
        <vertAlign val="subscript"/>
        <sz val="10"/>
        <rFont val="Gill Sans MT"/>
        <family val="2"/>
      </rPr>
      <t>t</t>
    </r>
  </si>
  <si>
    <r>
      <t>CI</t>
    </r>
    <r>
      <rPr>
        <vertAlign val="subscript"/>
        <sz val="10"/>
        <color theme="1"/>
        <rFont val="Gill Sans MT"/>
        <family val="2"/>
      </rPr>
      <t>t</t>
    </r>
  </si>
  <si>
    <r>
      <t>RCI</t>
    </r>
    <r>
      <rPr>
        <vertAlign val="subscript"/>
        <sz val="10"/>
        <color theme="1"/>
        <rFont val="Gill Sans MT"/>
        <family val="2"/>
      </rPr>
      <t>t</t>
    </r>
  </si>
  <si>
    <t>RAB additions (Post-PCR)</t>
  </si>
  <si>
    <r>
      <t>TL-RCI</t>
    </r>
    <r>
      <rPr>
        <vertAlign val="subscript"/>
        <sz val="10"/>
        <color theme="1"/>
        <rFont val="Gill Sans MT"/>
        <family val="2"/>
      </rPr>
      <t>t</t>
    </r>
  </si>
  <si>
    <t>Year</t>
  </si>
  <si>
    <t>Account</t>
  </si>
  <si>
    <t>RAB Addition</t>
  </si>
  <si>
    <t>Construction depreciation</t>
  </si>
  <si>
    <t>Capex incentive adjustment</t>
  </si>
  <si>
    <t>Depreciation from capacity incentive adjustments</t>
  </si>
  <si>
    <t>Capacity delivery incentive</t>
  </si>
  <si>
    <t>Capacity delivery incentive adjustments</t>
  </si>
  <si>
    <t>Note: this calculates depreciation from RAB adjustments resulting from the Through-life capacity incentive. Adjustments are depreciated straight-line from the year of the adjustment to the end of asset life</t>
  </si>
  <si>
    <t>Opening balance</t>
  </si>
  <si>
    <t>Additions</t>
  </si>
  <si>
    <t>Closing balance</t>
  </si>
  <si>
    <t>Post-construction depreciation</t>
  </si>
  <si>
    <r>
      <t>Depn</t>
    </r>
    <r>
      <rPr>
        <vertAlign val="subscript"/>
        <sz val="10"/>
        <rFont val="Gill Sans MT"/>
        <family val="2"/>
      </rPr>
      <t>t</t>
    </r>
  </si>
  <si>
    <t>Finance &amp; Tax</t>
  </si>
  <si>
    <t>Term</t>
  </si>
  <si>
    <t>Net debt</t>
  </si>
  <si>
    <t>Opening balance brought forward (before equity issuance)</t>
  </si>
  <si>
    <t>Equity issuance</t>
  </si>
  <si>
    <t>Equity payout</t>
  </si>
  <si>
    <t>Opening net debt (after equity issuance)</t>
  </si>
  <si>
    <t>Add calculated revenue (before tax)</t>
  </si>
  <si>
    <t>Less actual totex</t>
  </si>
  <si>
    <t>Less pass-through expenditure</t>
  </si>
  <si>
    <t>Less dividends</t>
  </si>
  <si>
    <t>Closing net debt (before tax and interest)</t>
  </si>
  <si>
    <t>Less notional net interest paid (excluding principal inflation accretion)</t>
  </si>
  <si>
    <t>Less notional net interest paid (principal inflation accretion)</t>
  </si>
  <si>
    <t>Less CDA interest cashflows</t>
  </si>
  <si>
    <t>Add tax allowance</t>
  </si>
  <si>
    <t>Less tax paid</t>
  </si>
  <si>
    <t>Regearing</t>
  </si>
  <si>
    <t>Opening total net debt (before equity issuance)</t>
  </si>
  <si>
    <t>Gearing at start of year (before equity issuance)</t>
  </si>
  <si>
    <t>Target gearing for equity issuance</t>
  </si>
  <si>
    <t>Difference to target gearing</t>
  </si>
  <si>
    <t>Threshold deviation above target level</t>
  </si>
  <si>
    <t>Equity issuance if threshold met</t>
  </si>
  <si>
    <t>text</t>
  </si>
  <si>
    <t>Gearing at start of year (after equity issuance)</t>
  </si>
  <si>
    <t>Closing RAB</t>
  </si>
  <si>
    <t>Closing gearing</t>
  </si>
  <si>
    <t>Financing costs</t>
  </si>
  <si>
    <t>Average net debt</t>
  </si>
  <si>
    <t>Opening net debt</t>
  </si>
  <si>
    <t>Closing net debt (before interest and tax)</t>
  </si>
  <si>
    <t>Index-linked debt as a proportion of total debt</t>
  </si>
  <si>
    <t>Fixed rate debt</t>
  </si>
  <si>
    <t>Fixed rate interest</t>
  </si>
  <si>
    <t>Cost of Debt (real)</t>
  </si>
  <si>
    <t>CPIH long-term forecast</t>
  </si>
  <si>
    <t>Cost of Debt (fixed rate)</t>
  </si>
  <si>
    <t>% nominal</t>
  </si>
  <si>
    <t>Index-linked interest</t>
  </si>
  <si>
    <t>Forecast debt inflation</t>
  </si>
  <si>
    <t>Cost of Debt (index-linked)</t>
  </si>
  <si>
    <t>Principal inflation accretion on index-linked debt</t>
  </si>
  <si>
    <t>Dividends</t>
  </si>
  <si>
    <t>Equity RAB</t>
  </si>
  <si>
    <t>Notional dividends</t>
  </si>
  <si>
    <t>Tax pool allocation</t>
  </si>
  <si>
    <t>RAB Additions not in scope of corporation tax regime</t>
  </si>
  <si>
    <t>Note: to be reviewed following feedback from Sizewell C</t>
  </si>
  <si>
    <t>RAB Additions not included within scope of tax computation</t>
  </si>
  <si>
    <t>Pre-PCR Allowable capital spend (excl. qualifying insurance [component of RAB additions but treated separately below in tax comp] and royalty payment [not in the scope of corporation tax regime])</t>
  </si>
  <si>
    <t>Pre-PCR Opex + Post PCR non-capitalised Totex</t>
  </si>
  <si>
    <t>Post PCR capitalised Totex</t>
  </si>
  <si>
    <t>Less nuclear fuel additions</t>
  </si>
  <si>
    <t>Pre-PCR Opex and Totex</t>
  </si>
  <si>
    <t>Other items</t>
  </si>
  <si>
    <t>Pass through costs - pre PCR phase</t>
  </si>
  <si>
    <t>Pass through costs - ops phase</t>
  </si>
  <si>
    <t>Pre-PCR Allowable capex allocation to "General" tax pool</t>
  </si>
  <si>
    <t>Pre-PCR Allowable capex allocation to "Special Rate" tax pool</t>
  </si>
  <si>
    <t>Pre-PCR Allowable capex allocation to "Structures and Buildings" tax pool</t>
  </si>
  <si>
    <t>Pre-PCR Allowable capex allocation to "Deferred Revenue" tax pool</t>
  </si>
  <si>
    <t>Pre-PCR Allowable capex allocation to "Revenue" tax pool</t>
  </si>
  <si>
    <t>Pre-PCR Allowable capex allocation to "Non Qualifying" tax pool</t>
  </si>
  <si>
    <t>Pre-PCR Opex allocation to "Deferred Revenue" tax pool</t>
  </si>
  <si>
    <t>Pre-PCR Capex General pool additions</t>
  </si>
  <si>
    <t>Pre-PCR Capex Special Rate pool additions</t>
  </si>
  <si>
    <t>Pre-PCR Capex Structures and Buildings pool additions</t>
  </si>
  <si>
    <t>Pre-PCR Capex Deferred revenue pool additions</t>
  </si>
  <si>
    <t>Pre-PCR Capex Revenue pool additions</t>
  </si>
  <si>
    <t>Pre-PCR Capex Non-qualifying expenditure</t>
  </si>
  <si>
    <t>Pre-PCR Opex  General pool additions</t>
  </si>
  <si>
    <t>Pre-PRR Opex Special Rate pool additions</t>
  </si>
  <si>
    <t>Pre-PCR Opex Structures and Buildings pool additions</t>
  </si>
  <si>
    <t>Pre-PCR Opex + Totex Deferred revenue pool additions</t>
  </si>
  <si>
    <t>Pre-PCR Opex + Totex Revenue pool additions</t>
  </si>
  <si>
    <t>Pre-PCR Opex + Totex Non-qualifying expenditure</t>
  </si>
  <si>
    <t>Totex General pool additions</t>
  </si>
  <si>
    <t>Totex Special Rate pool additions</t>
  </si>
  <si>
    <t>Totex Structures and Buildings pool additions</t>
  </si>
  <si>
    <t>Totex Deferred revenue pool additions</t>
  </si>
  <si>
    <t>Totex Revenue pool additions</t>
  </si>
  <si>
    <t>Totex Non-qualifying expenditure</t>
  </si>
  <si>
    <t>Total General pool additions</t>
  </si>
  <si>
    <t>Total Special Rate pool additions</t>
  </si>
  <si>
    <t>Total Structures and Buildings pool additions</t>
  </si>
  <si>
    <t>Total Deferred revenue pool additions</t>
  </si>
  <si>
    <t>Total Revenue pool additions</t>
  </si>
  <si>
    <t>Total Non-qualifying expenditure</t>
  </si>
  <si>
    <t>Capital allowances</t>
  </si>
  <si>
    <t>General pool</t>
  </si>
  <si>
    <t>Capital allowance rate</t>
  </si>
  <si>
    <t>Opening balance brought forward</t>
  </si>
  <si>
    <t>Revisions</t>
  </si>
  <si>
    <t>Capex additions</t>
  </si>
  <si>
    <t>Tax book value pre-depreciation</t>
  </si>
  <si>
    <t>Capital allowance (reducing balance)</t>
  </si>
  <si>
    <t>Closing balance carried forward</t>
  </si>
  <si>
    <t>Special Rate pool</t>
  </si>
  <si>
    <t>Structures and Buildings pool</t>
  </si>
  <si>
    <t>Deferred Revenue pool</t>
  </si>
  <si>
    <t>Total capital allowances</t>
  </si>
  <si>
    <t>Deferred revenue pool</t>
  </si>
  <si>
    <t>Deferred revenue</t>
  </si>
  <si>
    <t>Recovered revenue (during capitalisation period)</t>
  </si>
  <si>
    <t>Asset life</t>
  </si>
  <si>
    <t>Amortisation</t>
  </si>
  <si>
    <t>Fuel cost accounting</t>
  </si>
  <si>
    <t>Nuclear fuel inventory</t>
  </si>
  <si>
    <t>Additions post COD</t>
  </si>
  <si>
    <t>Fuel inventory additions post PCR</t>
  </si>
  <si>
    <t>Deductible interest</t>
  </si>
  <si>
    <t>Note: this is to reflect the Corporate Interest Reduction limiting tax-deductible interest to 30% of EBITDA</t>
  </si>
  <si>
    <t>EBITDA (excluding tax allowance)</t>
  </si>
  <si>
    <t>Taxable income, before deducting interest</t>
  </si>
  <si>
    <t>Notional tax allowance</t>
  </si>
  <si>
    <t>Maximum interest tax deduction as % of EBITDA</t>
  </si>
  <si>
    <t>Maximum interest tax deduction</t>
  </si>
  <si>
    <t>Net interest paid</t>
  </si>
  <si>
    <t>Deductible interest costs</t>
  </si>
  <si>
    <t>Brought forward</t>
  </si>
  <si>
    <t>Deductable int</t>
  </si>
  <si>
    <t>Used in period</t>
  </si>
  <si>
    <t>Carried forward</t>
  </si>
  <si>
    <t>Tax base</t>
  </si>
  <si>
    <t>Note: the PCFM does not include full details of the adjustments required to the notional tax allowance to fully reflect the tax treatment of the FDP. This version includes adjustments to the financial model to align to the latest SZC model. We anticipate revising this calculation in due course.</t>
  </si>
  <si>
    <t>Add calculated revenue (before tax and LSR)</t>
  </si>
  <si>
    <t>Add deferred revenue</t>
  </si>
  <si>
    <t>Less allowable deductible interest</t>
  </si>
  <si>
    <t>Less revenue tax pool additions (excl. fuel)</t>
  </si>
  <si>
    <t>Less fuel cost amotisation</t>
  </si>
  <si>
    <t>Less capital allowances</t>
  </si>
  <si>
    <t>Profits attributable to income tax (before losses)</t>
  </si>
  <si>
    <t>Tax losses</t>
  </si>
  <si>
    <t>Taxable losses brought forward</t>
  </si>
  <si>
    <t>In-year taxable loss</t>
  </si>
  <si>
    <t>Contributions to losses from tax clawback</t>
  </si>
  <si>
    <t>Adjustments to losses from tax trigger</t>
  </si>
  <si>
    <t>Profits used to offset outstanding loss</t>
  </si>
  <si>
    <t>Balance carried forward</t>
  </si>
  <si>
    <t>Profits attributable to income tax (after losses)</t>
  </si>
  <si>
    <t>Corporation tax charge after losses</t>
  </si>
  <si>
    <t>Grossing up factor for tax on tax charge after loss</t>
  </si>
  <si>
    <r>
      <t>TAX</t>
    </r>
    <r>
      <rPr>
        <b/>
        <vertAlign val="subscript"/>
        <sz val="10"/>
        <color theme="1"/>
        <rFont val="Gill Sans MT"/>
        <family val="2"/>
      </rPr>
      <t>t</t>
    </r>
  </si>
  <si>
    <t>Tax paid</t>
  </si>
  <si>
    <t>Less revenue tax pool additions</t>
  </si>
  <si>
    <t>Profits attributable to corporation tax</t>
  </si>
  <si>
    <t>Contributions to losses from clawback</t>
  </si>
  <si>
    <t>Corporation tax paid after losses</t>
  </si>
  <si>
    <t>Tax clawback</t>
  </si>
  <si>
    <t>Actual gearing</t>
  </si>
  <si>
    <t>Notional gearing for tax clawback</t>
  </si>
  <si>
    <t>Interest costs</t>
  </si>
  <si>
    <t>Actual interest costs</t>
  </si>
  <si>
    <t>Notional interest costs</t>
  </si>
  <si>
    <t>Tax clawback applies</t>
  </si>
  <si>
    <t>Positive benefit for tax clawback</t>
  </si>
  <si>
    <t>Tax trigger</t>
  </si>
  <si>
    <t>Tax trigger deadband</t>
  </si>
  <si>
    <t>Base revenue</t>
  </si>
  <si>
    <t>% change in corporation tax</t>
  </si>
  <si>
    <t>% of revenue</t>
  </si>
  <si>
    <t>Tax trigger adjustment</t>
  </si>
  <si>
    <t>Tax liability - tax trigger events</t>
  </si>
  <si>
    <t>Deadband passed</t>
  </si>
  <si>
    <t>Tax trigger deadband value applied</t>
  </si>
  <si>
    <t>Adjustment to losses</t>
  </si>
  <si>
    <t>Profit impact of tax trigger</t>
  </si>
  <si>
    <t>Outstanding taxable losses (before tax trigger)</t>
  </si>
  <si>
    <t>Taxable losses outstanding?</t>
  </si>
  <si>
    <t>Profit impact of tax trigger &gt; outstanding taxable losses?</t>
  </si>
  <si>
    <t>Adjustment to losses from tax trigger</t>
  </si>
  <si>
    <t xml:space="preserve">Regulated asset base </t>
  </si>
  <si>
    <t>RAB Pre-PCR</t>
  </si>
  <si>
    <r>
      <t>ORAB</t>
    </r>
    <r>
      <rPr>
        <vertAlign val="subscript"/>
        <sz val="10"/>
        <color theme="1"/>
        <rFont val="Gill Sans MT"/>
        <family val="2"/>
      </rPr>
      <t>t</t>
    </r>
  </si>
  <si>
    <t>RAB Additions</t>
  </si>
  <si>
    <r>
      <t>RA</t>
    </r>
    <r>
      <rPr>
        <vertAlign val="subscript"/>
        <sz val="10"/>
        <color theme="1"/>
        <rFont val="Gill Sans MT"/>
        <family val="2"/>
      </rPr>
      <t>t</t>
    </r>
  </si>
  <si>
    <t>CRAB PCR</t>
  </si>
  <si>
    <r>
      <t>CRAB</t>
    </r>
    <r>
      <rPr>
        <vertAlign val="subscript"/>
        <sz val="10"/>
        <color theme="1"/>
        <rFont val="Gill Sans MT"/>
        <family val="2"/>
      </rPr>
      <t>PCR</t>
    </r>
  </si>
  <si>
    <r>
      <t>CRAB</t>
    </r>
    <r>
      <rPr>
        <vertAlign val="subscript"/>
        <sz val="10"/>
        <color theme="1"/>
        <rFont val="Gill Sans MT"/>
        <family val="2"/>
      </rPr>
      <t>t</t>
    </r>
  </si>
  <si>
    <t>RAB Post-PCR</t>
  </si>
  <si>
    <t>RAB Base</t>
  </si>
  <si>
    <r>
      <t>RAB</t>
    </r>
    <r>
      <rPr>
        <vertAlign val="subscript"/>
        <sz val="10"/>
        <color theme="1"/>
        <rFont val="Gill Sans MT"/>
        <family val="2"/>
      </rPr>
      <t>Base</t>
    </r>
  </si>
  <si>
    <r>
      <t>Depn</t>
    </r>
    <r>
      <rPr>
        <vertAlign val="subscript"/>
        <sz val="10"/>
        <color theme="1"/>
        <rFont val="Gill Sans MT"/>
        <family val="2"/>
      </rPr>
      <t>t</t>
    </r>
  </si>
  <si>
    <t>Return on Capital</t>
  </si>
  <si>
    <t>Note: The "Return base" is calculated such that the net present value of the stream of depreciation and return flowing from a RAB addition is equal to the present value of the addition itself.</t>
  </si>
  <si>
    <t>Pre-PCR</t>
  </si>
  <si>
    <t>Below HRT Opening RAB</t>
  </si>
  <si>
    <r>
      <t>BH-ORAB</t>
    </r>
    <r>
      <rPr>
        <vertAlign val="subscript"/>
        <sz val="10"/>
        <color theme="1"/>
        <rFont val="Gill Sans MT"/>
        <family val="2"/>
      </rPr>
      <t>t</t>
    </r>
  </si>
  <si>
    <t>Below HRT Closing RAB</t>
  </si>
  <si>
    <r>
      <t>BH-CRAB</t>
    </r>
    <r>
      <rPr>
        <vertAlign val="subscript"/>
        <sz val="10"/>
        <color theme="1"/>
        <rFont val="Gill Sans MT"/>
        <family val="2"/>
      </rPr>
      <t>t</t>
    </r>
  </si>
  <si>
    <t>Discounted Closing RAB</t>
  </si>
  <si>
    <r>
      <t>PV-CRAB</t>
    </r>
    <r>
      <rPr>
        <vertAlign val="subscript"/>
        <sz val="10"/>
        <color theme="1"/>
        <rFont val="Gill Sans MT"/>
        <family val="2"/>
      </rPr>
      <t>t</t>
    </r>
  </si>
  <si>
    <t>Average present value RAB</t>
  </si>
  <si>
    <r>
      <t>APV-BHRAB</t>
    </r>
    <r>
      <rPr>
        <vertAlign val="subscript"/>
        <sz val="10"/>
        <color theme="1"/>
        <rFont val="Gill Sans MT"/>
        <family val="2"/>
      </rPr>
      <t>t</t>
    </r>
  </si>
  <si>
    <t>IWACC</t>
  </si>
  <si>
    <t>Return on Capital, pre-PCR</t>
  </si>
  <si>
    <t>Post-PCR</t>
  </si>
  <si>
    <t>Opening RAB (including PCR RAB)</t>
  </si>
  <si>
    <r>
      <t>APV-RAB</t>
    </r>
    <r>
      <rPr>
        <vertAlign val="subscript"/>
        <sz val="10"/>
        <color theme="1"/>
        <rFont val="Gill Sans MT"/>
        <family val="2"/>
      </rPr>
      <t>t</t>
    </r>
  </si>
  <si>
    <t>Return on Capital, post-PCR</t>
  </si>
  <si>
    <r>
      <t>ROC</t>
    </r>
    <r>
      <rPr>
        <vertAlign val="subscript"/>
        <sz val="10"/>
        <color theme="1"/>
        <rFont val="Gill Sans MT"/>
        <family val="2"/>
      </rPr>
      <t>t</t>
    </r>
  </si>
  <si>
    <t>Additional return on Capital</t>
  </si>
  <si>
    <t>Additional Opening RAB</t>
  </si>
  <si>
    <r>
      <t>AORAB</t>
    </r>
    <r>
      <rPr>
        <vertAlign val="subscript"/>
        <sz val="10"/>
        <color theme="1"/>
        <rFont val="Gill Sans MT"/>
        <family val="2"/>
      </rPr>
      <t>t</t>
    </r>
  </si>
  <si>
    <r>
      <t>AAAS</t>
    </r>
    <r>
      <rPr>
        <vertAlign val="subscript"/>
        <sz val="10"/>
        <color theme="1"/>
        <rFont val="Gill Sans MT"/>
        <family val="2"/>
      </rPr>
      <t xml:space="preserve">n real,CPIH </t>
    </r>
  </si>
  <si>
    <t>Additional Closing RAB</t>
  </si>
  <si>
    <r>
      <t>ACRAB</t>
    </r>
    <r>
      <rPr>
        <vertAlign val="subscript"/>
        <sz val="10"/>
        <color theme="1"/>
        <rFont val="Gill Sans MT"/>
        <family val="2"/>
      </rPr>
      <t>t</t>
    </r>
  </si>
  <si>
    <t>Discounted additional Closing RAB</t>
  </si>
  <si>
    <r>
      <t>PV-ACRAB</t>
    </r>
    <r>
      <rPr>
        <vertAlign val="subscript"/>
        <sz val="10"/>
        <color theme="1"/>
        <rFont val="Gill Sans MT"/>
        <family val="2"/>
      </rPr>
      <t>t</t>
    </r>
  </si>
  <si>
    <t>Average present value additional RAB</t>
  </si>
  <si>
    <r>
      <t>APV-ARAB</t>
    </r>
    <r>
      <rPr>
        <vertAlign val="subscript"/>
        <sz val="10"/>
        <color theme="1"/>
        <rFont val="Gill Sans MT"/>
        <family val="2"/>
      </rPr>
      <t>t</t>
    </r>
  </si>
  <si>
    <t>Additional return on capital</t>
  </si>
  <si>
    <r>
      <t>ARoC</t>
    </r>
    <r>
      <rPr>
        <vertAlign val="subscript"/>
        <sz val="10"/>
        <color theme="1"/>
        <rFont val="Gill Sans MT"/>
        <family val="2"/>
      </rPr>
      <t>t</t>
    </r>
  </si>
  <si>
    <t>Liquidity</t>
  </si>
  <si>
    <t>Note: The liquidity allowance provides working capital during the construction phase, when RAB additions ar every high. It is based on forecast year average RAB for year t+1 and the required return on capital in year t.</t>
  </si>
  <si>
    <t>Year average RAB</t>
  </si>
  <si>
    <r>
      <t>APVRAB</t>
    </r>
    <r>
      <rPr>
        <vertAlign val="subscript"/>
        <sz val="10"/>
        <color theme="1"/>
        <rFont val="Gill Sans MT"/>
        <family val="2"/>
      </rPr>
      <t>t</t>
    </r>
  </si>
  <si>
    <t>Forecast year average RAB</t>
  </si>
  <si>
    <r>
      <t>APVRAB</t>
    </r>
    <r>
      <rPr>
        <vertAlign val="subscript"/>
        <sz val="10"/>
        <color theme="1"/>
        <rFont val="Gill Sans MT"/>
        <family val="2"/>
      </rPr>
      <t>t+1</t>
    </r>
  </si>
  <si>
    <t>Difference</t>
  </si>
  <si>
    <t>LM</t>
  </si>
  <si>
    <t>Liquidity building block</t>
  </si>
  <si>
    <r>
      <t>Li</t>
    </r>
    <r>
      <rPr>
        <vertAlign val="subscript"/>
        <sz val="10"/>
        <color theme="1"/>
        <rFont val="Gill Sans MT"/>
        <family val="2"/>
      </rPr>
      <t>t</t>
    </r>
  </si>
  <si>
    <t>Nominal RAB Pre-PCR</t>
  </si>
  <si>
    <t xml:space="preserve">Opening RAB </t>
  </si>
  <si>
    <t xml:space="preserve">Closing RAB </t>
  </si>
  <si>
    <t xml:space="preserve">Average RAB </t>
  </si>
  <si>
    <t>AVRABt</t>
  </si>
  <si>
    <t>Memo Item</t>
  </si>
  <si>
    <t>Clsoing RAB</t>
  </si>
  <si>
    <r>
      <t>CRAB</t>
    </r>
    <r>
      <rPr>
        <vertAlign val="subscript"/>
        <sz val="10"/>
        <color theme="1"/>
        <rFont val="Gill Sans MT"/>
        <family val="2"/>
      </rPr>
      <t>t-2</t>
    </r>
  </si>
  <si>
    <t>Return on regulated equity</t>
  </si>
  <si>
    <t>RoRE Ranges</t>
  </si>
  <si>
    <t>Notional gearing</t>
  </si>
  <si>
    <t>Cost of debt</t>
  </si>
  <si>
    <t>Cost of equity</t>
  </si>
  <si>
    <t>Return</t>
  </si>
  <si>
    <t>Price incentive adjustment</t>
  </si>
  <si>
    <t>Non-capitalised totex incentive</t>
  </si>
  <si>
    <t>Availability incentive revenue penalty</t>
  </si>
  <si>
    <t>Operational incentive adjustment</t>
  </si>
  <si>
    <t>Operational incentive adjustment repayment</t>
  </si>
  <si>
    <t>Baseline return on equity</t>
  </si>
  <si>
    <t>NPV-neutral RAB return base</t>
  </si>
  <si>
    <t>Regulated equity (notional, NPV-neutral)</t>
  </si>
  <si>
    <t>Net debt (notional, NPV-neutral)</t>
  </si>
  <si>
    <t>Debt return</t>
  </si>
  <si>
    <t>Return on equity</t>
  </si>
  <si>
    <t>Baseline RoRE</t>
  </si>
  <si>
    <t>Totex performance as % of regulated equity</t>
  </si>
  <si>
    <t>Market price incentive</t>
  </si>
  <si>
    <t>Note: the price incentive runs on a 2 year lag.</t>
  </si>
  <si>
    <t>Market price incentive revenue adjustment</t>
  </si>
  <si>
    <t>Market price incentive revenue adjustment as % of regulated equity</t>
  </si>
  <si>
    <t>Availability performance</t>
  </si>
  <si>
    <t>Revenue adjustment as % of regulated equity</t>
  </si>
  <si>
    <t>Operational incentive adjustments as % of regulated equity</t>
  </si>
  <si>
    <t>RoRE performance</t>
  </si>
  <si>
    <t>Market price incentive performance</t>
  </si>
  <si>
    <t>Operational incentive adjustments</t>
  </si>
  <si>
    <t>Return adjustment</t>
  </si>
  <si>
    <t>Adjusted RoRE</t>
  </si>
  <si>
    <t>RoRE cross-check</t>
  </si>
  <si>
    <t>Price incentive performance</t>
  </si>
  <si>
    <t>ODI cap/collar</t>
  </si>
  <si>
    <t>Note: return adjustments for totex and price incentive performance; if combination exceeds 150bps RoRE an adjustment on equity return is applied. The return adjustment is displayed on the basis of the overall return.</t>
  </si>
  <si>
    <t>ODI Incentive Cap (Threshold &gt; 0)</t>
  </si>
  <si>
    <t>ODI Incentive Floor (Threshold &gt; 0)</t>
  </si>
  <si>
    <t>Return adjustment &gt; 0</t>
  </si>
  <si>
    <t>Return adjustment &lt; 0</t>
  </si>
  <si>
    <t>Revenue support</t>
  </si>
  <si>
    <t>Liquidity support, in-year</t>
  </si>
  <si>
    <t>Note: in-year liquidity support is calculated to adjust difference payments so recovered revenue for the year doesn't fall below 80% of AR (at the start of the year). The calculation uses "Actual market revenue" as a proxy of forecast market revenue at the point of the outage (this would assume the length of the outage is known).</t>
  </si>
  <si>
    <t>Revenue floor</t>
  </si>
  <si>
    <t>UM</t>
  </si>
  <si>
    <t>FY outage start date</t>
  </si>
  <si>
    <t>FY outage end date</t>
  </si>
  <si>
    <t>Application period length</t>
  </si>
  <si>
    <t>In-year revenue support application period start</t>
  </si>
  <si>
    <t>In-year revenue support application period end</t>
  </si>
  <si>
    <t>In-year revenue support application review period start</t>
  </si>
  <si>
    <t>In-year revenue support application review period end</t>
  </si>
  <si>
    <t>In-year revenue support disbursement period start</t>
  </si>
  <si>
    <t>In-year revenue support disbursement period end</t>
  </si>
  <si>
    <t>Proportion before outage</t>
  </si>
  <si>
    <t>Proportion before application review period</t>
  </si>
  <si>
    <t>Proportion application period</t>
  </si>
  <si>
    <t>Proportion application review period</t>
  </si>
  <si>
    <t>Proportion disbursement period</t>
  </si>
  <si>
    <t>Forecast market revenue (assuming no outage)</t>
  </si>
  <si>
    <t>Initial difference payments</t>
  </si>
  <si>
    <t>Total recovered revenue without liquidity support</t>
  </si>
  <si>
    <t>Actual market revenue before outage</t>
  </si>
  <si>
    <t>Initial difference payment revenue before application review period</t>
  </si>
  <si>
    <t>Recovered revenue before application review period</t>
  </si>
  <si>
    <r>
      <t>RR</t>
    </r>
    <r>
      <rPr>
        <b/>
        <vertAlign val="subscript"/>
        <sz val="10"/>
        <color theme="1"/>
        <rFont val="Gill Sans MT"/>
        <family val="2"/>
      </rPr>
      <t>t-IRS</t>
    </r>
  </si>
  <si>
    <t>Base revenue plus tax allowance</t>
  </si>
  <si>
    <r>
      <t>BR</t>
    </r>
    <r>
      <rPr>
        <vertAlign val="subscript"/>
        <sz val="10"/>
        <color theme="1"/>
        <rFont val="Gill Sans MT"/>
        <family val="2"/>
      </rPr>
      <t>t</t>
    </r>
    <r>
      <rPr>
        <sz val="10"/>
        <rFont val="Gill Sans MT"/>
        <family val="2"/>
      </rPr>
      <t xml:space="preserve"> + TAX</t>
    </r>
    <r>
      <rPr>
        <vertAlign val="subscript"/>
        <sz val="10"/>
        <rFont val="Gill Sans MT"/>
        <family val="2"/>
      </rPr>
      <t>t</t>
    </r>
  </si>
  <si>
    <r>
      <t>BB</t>
    </r>
    <r>
      <rPr>
        <vertAlign val="subscript"/>
        <sz val="10"/>
        <color theme="1"/>
        <rFont val="Gill Sans MT"/>
        <family val="2"/>
      </rPr>
      <t>t</t>
    </r>
  </si>
  <si>
    <t>Recovered revenue before outage</t>
  </si>
  <si>
    <r>
      <t>RR</t>
    </r>
    <r>
      <rPr>
        <vertAlign val="subscript"/>
        <sz val="10"/>
        <color theme="1"/>
        <rFont val="Gill Sans MT"/>
        <family val="2"/>
      </rPr>
      <t>t-IRS</t>
    </r>
  </si>
  <si>
    <t>Expected electricity revenue</t>
  </si>
  <si>
    <r>
      <t>FER</t>
    </r>
    <r>
      <rPr>
        <vertAlign val="subscript"/>
        <sz val="10"/>
        <color theme="1"/>
        <rFont val="Gill Sans MT"/>
        <family val="2"/>
      </rPr>
      <t>IRS(preDP)</t>
    </r>
  </si>
  <si>
    <t>FSR</t>
  </si>
  <si>
    <t>Revised revenue amount before power</t>
  </si>
  <si>
    <r>
      <t>RABP</t>
    </r>
    <r>
      <rPr>
        <b/>
        <vertAlign val="subscript"/>
        <sz val="10"/>
        <color theme="1"/>
        <rFont val="Gill Sans MT"/>
        <family val="2"/>
      </rPr>
      <t>t</t>
    </r>
  </si>
  <si>
    <r>
      <t>RABP</t>
    </r>
    <r>
      <rPr>
        <vertAlign val="subscript"/>
        <sz val="10"/>
        <color theme="1"/>
        <rFont val="Gill Sans MT"/>
        <family val="2"/>
      </rPr>
      <t>t</t>
    </r>
  </si>
  <si>
    <t>Difference payment revenue during review period</t>
  </si>
  <si>
    <r>
      <t>IDP</t>
    </r>
    <r>
      <rPr>
        <vertAlign val="subscript"/>
        <sz val="10"/>
        <color theme="1"/>
        <rFont val="Gill Sans MT"/>
        <family val="2"/>
      </rPr>
      <t>IRS(preDP)</t>
    </r>
  </si>
  <si>
    <t>Forecast market reveue during disbursement period</t>
  </si>
  <si>
    <t>FEO * ARP</t>
  </si>
  <si>
    <t>Exceptional revenue adjustment</t>
  </si>
  <si>
    <r>
      <t>ERA</t>
    </r>
    <r>
      <rPr>
        <b/>
        <vertAlign val="subscript"/>
        <sz val="10"/>
        <color theme="1"/>
        <rFont val="Gill Sans MT"/>
        <family val="2"/>
      </rPr>
      <t>t</t>
    </r>
  </si>
  <si>
    <r>
      <t>ERA</t>
    </r>
    <r>
      <rPr>
        <vertAlign val="subscript"/>
        <sz val="10"/>
        <color theme="1"/>
        <rFont val="Gill Sans MT"/>
        <family val="2"/>
      </rPr>
      <t>t</t>
    </r>
  </si>
  <si>
    <t>Significant unavailability revenue (in-year difference payment adjustment)</t>
  </si>
  <si>
    <t>Note: this model assumes that all buyback costs are supported. The licence prescribes how much support is provided for the cost power buyback through the application of the Price Differential Multiplier, which is captured elsewhere within the regulatory reporting packs.</t>
  </si>
  <si>
    <t>Buyback of power revenue (before adjustment)</t>
  </si>
  <si>
    <r>
      <t>BRSA</t>
    </r>
    <r>
      <rPr>
        <vertAlign val="subscript"/>
        <sz val="10"/>
        <rFont val="Gill Sans MT"/>
        <family val="2"/>
      </rPr>
      <t>t</t>
    </r>
  </si>
  <si>
    <t>Buyback of power revenue support adjustment</t>
  </si>
  <si>
    <t>Adj</t>
  </si>
  <si>
    <t>Buyback of power revenue support amount</t>
  </si>
  <si>
    <r>
      <t>BB</t>
    </r>
    <r>
      <rPr>
        <vertAlign val="subscript"/>
        <sz val="10"/>
        <rFont val="Gill Sans MT"/>
        <family val="2"/>
      </rPr>
      <t>t</t>
    </r>
  </si>
  <si>
    <t>Note: the operational incentive adjustment provides an adjustment to revenue if total incentive adjustments cause revenue to fall below 75% of the pre-incentive amount.</t>
  </si>
  <si>
    <t>Incentive amount</t>
  </si>
  <si>
    <r>
      <t>I</t>
    </r>
    <r>
      <rPr>
        <vertAlign val="subscript"/>
        <sz val="10"/>
        <color theme="1"/>
        <rFont val="Gill Sans MT"/>
        <family val="2"/>
      </rPr>
      <t>t</t>
    </r>
  </si>
  <si>
    <t>Loan amount</t>
  </si>
  <si>
    <r>
      <t>LA</t>
    </r>
    <r>
      <rPr>
        <vertAlign val="subscript"/>
        <sz val="10"/>
        <color theme="1"/>
        <rFont val="Gill Sans MT"/>
        <family val="2"/>
      </rPr>
      <t>t</t>
    </r>
  </si>
  <si>
    <t>Operational incentive adjustment floor</t>
  </si>
  <si>
    <r>
      <t>BR</t>
    </r>
    <r>
      <rPr>
        <vertAlign val="subscript"/>
        <sz val="10"/>
        <color theme="1"/>
        <rFont val="Gill Sans MT"/>
        <family val="2"/>
      </rPr>
      <t>t</t>
    </r>
    <r>
      <rPr>
        <sz val="10"/>
        <rFont val="Gill Sans MT"/>
        <family val="2"/>
      </rPr>
      <t xml:space="preserve"> + TAX</t>
    </r>
  </si>
  <si>
    <t>K correction factor</t>
  </si>
  <si>
    <r>
      <t>K</t>
    </r>
    <r>
      <rPr>
        <vertAlign val="subscript"/>
        <sz val="10"/>
        <rFont val="Gill Sans MT"/>
        <family val="2"/>
      </rPr>
      <t>t</t>
    </r>
  </si>
  <si>
    <t>Operational incentive adjustment, before adjustment</t>
  </si>
  <si>
    <t>Adjustment</t>
  </si>
  <si>
    <r>
      <t>OIA</t>
    </r>
    <r>
      <rPr>
        <vertAlign val="subscript"/>
        <sz val="10"/>
        <rFont val="Gill Sans MT"/>
        <family val="2"/>
      </rPr>
      <t>t</t>
    </r>
  </si>
  <si>
    <t>Liquidity Support Repayment</t>
  </si>
  <si>
    <t xml:space="preserve">Base revenue </t>
  </si>
  <si>
    <t>Liquidity Support Repayment cap</t>
  </si>
  <si>
    <r>
      <t>LSR Cap</t>
    </r>
    <r>
      <rPr>
        <vertAlign val="subscript"/>
        <sz val="10"/>
        <color theme="1"/>
        <rFont val="Gill Sans MT"/>
        <family val="2"/>
      </rPr>
      <t>t</t>
    </r>
    <r>
      <rPr>
        <sz val="10"/>
        <rFont val="Gill Sans MT"/>
        <family val="2"/>
      </rPr>
      <t xml:space="preserve"> </t>
    </r>
  </si>
  <si>
    <t>Liquidity Support repayment amount</t>
  </si>
  <si>
    <r>
      <t>LSRA</t>
    </r>
    <r>
      <rPr>
        <vertAlign val="subscript"/>
        <sz val="10"/>
        <rFont val="Gill Sans MT"/>
        <family val="2"/>
      </rPr>
      <t>t</t>
    </r>
  </si>
  <si>
    <t>Liquidty support repayment</t>
  </si>
  <si>
    <r>
      <t>LSR</t>
    </r>
    <r>
      <rPr>
        <b/>
        <vertAlign val="subscript"/>
        <sz val="10"/>
        <rFont val="Gill Sans MT"/>
        <family val="2"/>
      </rPr>
      <t>t</t>
    </r>
  </si>
  <si>
    <t>Outstanding balance</t>
  </si>
  <si>
    <t>Note: liquidity support is capped at 50% of the previous 3 years Base revenue plus tax. The cap on liquidity support comes through the Adj term in OIA, SUR and BB building blocks. The below formulae allocate the Adj to the relevant building blocks in order of OIA, BB, SUR (ie, OIA is considered the "last" form of liquidity support, so if the cap is breached when OIA is enabled, the Adj term will apply to OIA. If the Adj exceeds the OIA for year t, it will go to BB, and so on).</t>
  </si>
  <si>
    <t>Outstanding operational incentive repayment amount</t>
  </si>
  <si>
    <t>Outstanding liquidity support</t>
  </si>
  <si>
    <t>Buyback of power revenue support (before adjustment)</t>
  </si>
  <si>
    <t>Operational incentive adjustment (before adjustment)</t>
  </si>
  <si>
    <t>Outstanding liquidity support after year t additions</t>
  </si>
  <si>
    <t>Base revenue plus tax</t>
  </si>
  <si>
    <t>Revenue support exceeds adjustment?</t>
  </si>
  <si>
    <t>Revenue support adjustment (before OIA limit)</t>
  </si>
  <si>
    <t>Revenue support adjustment pertaining to OIA</t>
  </si>
  <si>
    <t>Revenue support adjustment pertaining to BB</t>
  </si>
  <si>
    <t>Per licence, tax building block = TAX + TAXA, these have been included for the sake of transparency</t>
  </si>
  <si>
    <r>
      <t>ROC</t>
    </r>
    <r>
      <rPr>
        <vertAlign val="subscript"/>
        <sz val="10"/>
        <rFont val="Gill Sans MT"/>
        <family val="2"/>
      </rPr>
      <t>t</t>
    </r>
  </si>
  <si>
    <r>
      <t>ARoC</t>
    </r>
    <r>
      <rPr>
        <vertAlign val="subscript"/>
        <sz val="10"/>
        <rFont val="Gill Sans MT"/>
        <family val="2"/>
      </rPr>
      <t>t</t>
    </r>
  </si>
  <si>
    <r>
      <t>Li</t>
    </r>
    <r>
      <rPr>
        <vertAlign val="subscript"/>
        <sz val="10"/>
        <rFont val="Gill Sans MT"/>
        <family val="2"/>
      </rPr>
      <t>t</t>
    </r>
  </si>
  <si>
    <t>Cost of debt adjustment</t>
  </si>
  <si>
    <r>
      <t>CDA</t>
    </r>
    <r>
      <rPr>
        <vertAlign val="subscript"/>
        <sz val="10"/>
        <rFont val="Gill Sans MT"/>
        <family val="2"/>
      </rPr>
      <t>t</t>
    </r>
  </si>
  <si>
    <t>Pass-through costs</t>
  </si>
  <si>
    <r>
      <t>PT</t>
    </r>
    <r>
      <rPr>
        <vertAlign val="subscript"/>
        <sz val="10"/>
        <rFont val="Gill Sans MT"/>
        <family val="2"/>
      </rPr>
      <t>t</t>
    </r>
  </si>
  <si>
    <r>
      <t>FDP</t>
    </r>
    <r>
      <rPr>
        <vertAlign val="subscript"/>
        <sz val="10"/>
        <rFont val="Gill Sans MT"/>
        <family val="2"/>
      </rPr>
      <t>t</t>
    </r>
  </si>
  <si>
    <t xml:space="preserve">Social benefits and communications costs building block </t>
  </si>
  <si>
    <t xml:space="preserve">Legacy Adjustment to Revenue </t>
  </si>
  <si>
    <r>
      <t>LAR</t>
    </r>
    <r>
      <rPr>
        <vertAlign val="subscript"/>
        <sz val="10"/>
        <rFont val="Gill Sans MT"/>
        <family val="2"/>
      </rPr>
      <t>t</t>
    </r>
  </si>
  <si>
    <t>Base revenue (before incentive adjustments)</t>
  </si>
  <si>
    <r>
      <t>BR</t>
    </r>
    <r>
      <rPr>
        <vertAlign val="subscript"/>
        <sz val="10"/>
        <color theme="1"/>
        <rFont val="Gill Sans MT"/>
        <family val="2"/>
      </rPr>
      <t>t</t>
    </r>
  </si>
  <si>
    <t>Market price adjustment</t>
  </si>
  <si>
    <r>
      <t>MPA</t>
    </r>
    <r>
      <rPr>
        <vertAlign val="subscript"/>
        <sz val="10"/>
        <rFont val="Gill Sans MT"/>
        <family val="2"/>
      </rPr>
      <t>t</t>
    </r>
  </si>
  <si>
    <t>Availability Incentive adjustment</t>
  </si>
  <si>
    <r>
      <t>AI</t>
    </r>
    <r>
      <rPr>
        <vertAlign val="subscript"/>
        <sz val="10"/>
        <color theme="1"/>
        <rFont val="Gill Sans MT"/>
        <family val="2"/>
      </rPr>
      <t>t</t>
    </r>
  </si>
  <si>
    <t>Calculated revenue (before tax and LSR)</t>
  </si>
  <si>
    <t>Less Liquidity support repayment</t>
  </si>
  <si>
    <r>
      <t>LSR</t>
    </r>
    <r>
      <rPr>
        <vertAlign val="subscript"/>
        <sz val="10"/>
        <rFont val="Gill Sans MT"/>
        <family val="2"/>
      </rPr>
      <t>t</t>
    </r>
  </si>
  <si>
    <r>
      <t>TAX</t>
    </r>
    <r>
      <rPr>
        <vertAlign val="subscript"/>
        <sz val="10"/>
        <rFont val="Gill Sans MT"/>
        <family val="2"/>
      </rPr>
      <t>t</t>
    </r>
  </si>
  <si>
    <r>
      <t>TAXA</t>
    </r>
    <r>
      <rPr>
        <vertAlign val="subscript"/>
        <sz val="10"/>
        <rFont val="Gill Sans MT"/>
        <family val="2"/>
      </rPr>
      <t>t</t>
    </r>
  </si>
  <si>
    <t>Calculated revenue</t>
  </si>
  <si>
    <r>
      <t>R</t>
    </r>
    <r>
      <rPr>
        <vertAlign val="subscript"/>
        <sz val="10"/>
        <rFont val="Gill Sans MT"/>
        <family val="2"/>
      </rPr>
      <t>t</t>
    </r>
  </si>
  <si>
    <t>Unplanned outages</t>
  </si>
  <si>
    <r>
      <t>TAX</t>
    </r>
    <r>
      <rPr>
        <vertAlign val="subscript"/>
        <sz val="10"/>
        <color theme="1"/>
        <rFont val="Gill Sans MT"/>
        <family val="2"/>
      </rPr>
      <t>t</t>
    </r>
  </si>
  <si>
    <t>Maximum capacity generation</t>
  </si>
  <si>
    <t>Actual market revenue</t>
  </si>
  <si>
    <t xml:space="preserve">Target generation </t>
  </si>
  <si>
    <t>Availability incentive</t>
  </si>
  <si>
    <t>Target availability</t>
  </si>
  <si>
    <r>
      <t>UCF</t>
    </r>
    <r>
      <rPr>
        <vertAlign val="subscript"/>
        <sz val="10"/>
        <color theme="1"/>
        <rFont val="Gill Sans MT"/>
        <family val="2"/>
      </rPr>
      <t>T</t>
    </r>
  </si>
  <si>
    <t>Outturn availability</t>
  </si>
  <si>
    <r>
      <t>UCF</t>
    </r>
    <r>
      <rPr>
        <vertAlign val="subscript"/>
        <sz val="10"/>
        <color theme="1"/>
        <rFont val="Gill Sans MT"/>
        <family val="2"/>
      </rPr>
      <t>A</t>
    </r>
  </si>
  <si>
    <t>FDP floor</t>
  </si>
  <si>
    <r>
      <t>FDP</t>
    </r>
    <r>
      <rPr>
        <vertAlign val="subscript"/>
        <sz val="10"/>
        <color theme="1"/>
        <rFont val="Gill Sans MT"/>
        <family val="2"/>
      </rPr>
      <t>t</t>
    </r>
  </si>
  <si>
    <t>Re-opener</t>
  </si>
  <si>
    <t>Unit capability factor performance fraction</t>
  </si>
  <si>
    <r>
      <t>UCFPF</t>
    </r>
    <r>
      <rPr>
        <vertAlign val="subscript"/>
        <sz val="10"/>
        <color theme="1"/>
        <rFont val="Gill Sans MT"/>
        <family val="2"/>
      </rPr>
      <t>t</t>
    </r>
  </si>
  <si>
    <t>Availability underperformance</t>
  </si>
  <si>
    <t>Availability incentive performance fraction 1</t>
  </si>
  <si>
    <r>
      <t>AIPF</t>
    </r>
    <r>
      <rPr>
        <vertAlign val="subscript"/>
        <sz val="10"/>
        <color theme="1"/>
        <rFont val="Gill Sans MT"/>
        <family val="2"/>
      </rPr>
      <t>1</t>
    </r>
  </si>
  <si>
    <t>Availability incentive performance fraction 2</t>
  </si>
  <si>
    <r>
      <t>AIPF</t>
    </r>
    <r>
      <rPr>
        <vertAlign val="subscript"/>
        <sz val="10"/>
        <color theme="1"/>
        <rFont val="Gill Sans MT"/>
        <family val="2"/>
      </rPr>
      <t>2</t>
    </r>
  </si>
  <si>
    <t>Availability downside</t>
  </si>
  <si>
    <r>
      <t>AER</t>
    </r>
    <r>
      <rPr>
        <vertAlign val="subscript"/>
        <sz val="10"/>
        <color theme="1"/>
        <rFont val="Gill Sans MT"/>
        <family val="2"/>
      </rPr>
      <t>t</t>
    </r>
  </si>
  <si>
    <r>
      <t>CC</t>
    </r>
    <r>
      <rPr>
        <vertAlign val="subscript"/>
        <sz val="10"/>
        <color theme="1"/>
        <rFont val="Gill Sans MT"/>
        <family val="2"/>
      </rPr>
      <t>t</t>
    </r>
  </si>
  <si>
    <t>Availability upside</t>
  </si>
  <si>
    <t>Availability Incentive multiplier 1</t>
  </si>
  <si>
    <r>
      <t>AIM</t>
    </r>
    <r>
      <rPr>
        <vertAlign val="subscript"/>
        <sz val="10"/>
        <color theme="1"/>
        <rFont val="Gill Sans MT"/>
        <family val="2"/>
      </rPr>
      <t>1</t>
    </r>
  </si>
  <si>
    <t>Availability Incentive multiplier 2</t>
  </si>
  <si>
    <r>
      <t>AIM</t>
    </r>
    <r>
      <rPr>
        <vertAlign val="subscript"/>
        <sz val="10"/>
        <color theme="1"/>
        <rFont val="Gill Sans MT"/>
        <family val="2"/>
      </rPr>
      <t>2</t>
    </r>
  </si>
  <si>
    <t>Availability Incentive multiplier 3</t>
  </si>
  <si>
    <r>
      <t>AIM</t>
    </r>
    <r>
      <rPr>
        <sz val="10"/>
        <color theme="1"/>
        <rFont val="Aptos Narrow"/>
        <family val="2"/>
      </rPr>
      <t>₃</t>
    </r>
  </si>
  <si>
    <t xml:space="preserve">Availability Incentive </t>
  </si>
  <si>
    <r>
      <t>AI</t>
    </r>
    <r>
      <rPr>
        <vertAlign val="subscript"/>
        <sz val="10"/>
        <color theme="1"/>
        <rFont val="Gill Sans MT"/>
        <family val="2"/>
      </rPr>
      <t>t-2</t>
    </r>
  </si>
  <si>
    <t>£/MWh 24/25</t>
  </si>
  <si>
    <r>
      <t>EER</t>
    </r>
    <r>
      <rPr>
        <vertAlign val="subscript"/>
        <sz val="10"/>
        <color theme="1"/>
        <rFont val="Gill Sans MT"/>
        <family val="2"/>
      </rPr>
      <t>t</t>
    </r>
  </si>
  <si>
    <t>MPASF</t>
  </si>
  <si>
    <r>
      <t>MPA</t>
    </r>
    <r>
      <rPr>
        <vertAlign val="subscript"/>
        <sz val="10"/>
        <rFont val="Gill Sans MT"/>
        <family val="2"/>
      </rPr>
      <t>t-2</t>
    </r>
  </si>
  <si>
    <t>Return adjustments from operational incentive performance</t>
  </si>
  <si>
    <t>Incentive revenue</t>
  </si>
  <si>
    <t>Total incentive amount</t>
  </si>
  <si>
    <t>Note: total incentive revenue I[t] includes the availability incentive adjustment, the market price incentive, the return adjustment, the liquidity support adjustment and the liquidity support loan repayment. It does not include the liquidity support loan, which is added directly to allowed revenue.</t>
  </si>
  <si>
    <t>Liquidity support repayment</t>
  </si>
  <si>
    <t>ODI-ADJt</t>
  </si>
  <si>
    <r>
      <t>I</t>
    </r>
    <r>
      <rPr>
        <vertAlign val="subscript"/>
        <sz val="10"/>
        <rFont val="Gill Sans MT"/>
        <family val="2"/>
      </rPr>
      <t>t</t>
    </r>
  </si>
  <si>
    <t>Allowed revenue</t>
  </si>
  <si>
    <t>Nominal revenue</t>
  </si>
  <si>
    <t>Note: During the pre-PCR phase, there are no BBt and OIAt inputs.</t>
  </si>
  <si>
    <r>
      <t>R</t>
    </r>
    <r>
      <rPr>
        <vertAlign val="subscript"/>
        <sz val="10"/>
        <rFont val="Gill Sans MT"/>
        <family val="2"/>
      </rPr>
      <t>t</t>
    </r>
    <r>
      <rPr>
        <sz val="10"/>
        <rFont val="Gill Sans MT"/>
        <family val="2"/>
      </rPr>
      <t xml:space="preserve"> * Pi</t>
    </r>
    <r>
      <rPr>
        <vertAlign val="subscript"/>
        <sz val="10"/>
        <rFont val="Gill Sans MT"/>
        <family val="2"/>
      </rPr>
      <t>t</t>
    </r>
  </si>
  <si>
    <t>Correction term</t>
  </si>
  <si>
    <r>
      <t>AR</t>
    </r>
    <r>
      <rPr>
        <b/>
        <vertAlign val="subscript"/>
        <sz val="10"/>
        <rFont val="Gill Sans MT"/>
        <family val="2"/>
      </rPr>
      <t>t</t>
    </r>
  </si>
  <si>
    <t>Note: the K factor adjusts allowed revenue for under- or over-recovery in previous years, to ensure the licensee always recovers allowed revenue.</t>
  </si>
  <si>
    <t>Recovered revenue</t>
  </si>
  <si>
    <t>Revenue under(over) recovery</t>
  </si>
  <si>
    <r>
      <t>WACC</t>
    </r>
    <r>
      <rPr>
        <vertAlign val="subscript"/>
        <sz val="10"/>
        <rFont val="Gill Sans MT"/>
        <family val="2"/>
      </rPr>
      <t>t</t>
    </r>
  </si>
  <si>
    <t>1 + inflation (from year t to t+1)</t>
  </si>
  <si>
    <r>
      <t>Pi</t>
    </r>
    <r>
      <rPr>
        <vertAlign val="subscript"/>
        <sz val="10"/>
        <rFont val="Gill Sans MT"/>
        <family val="2"/>
      </rPr>
      <t>t+1</t>
    </r>
    <r>
      <rPr>
        <sz val="10"/>
        <rFont val="Gill Sans MT"/>
        <family val="2"/>
      </rPr>
      <t>/Pi</t>
    </r>
    <r>
      <rPr>
        <vertAlign val="subscript"/>
        <sz val="10"/>
        <rFont val="Gill Sans MT"/>
        <family val="2"/>
      </rPr>
      <t>t</t>
    </r>
  </si>
  <si>
    <t>Nominal time value of money</t>
  </si>
  <si>
    <r>
      <t>TVM</t>
    </r>
    <r>
      <rPr>
        <vertAlign val="subscript"/>
        <sz val="10"/>
        <rFont val="Gill Sans MT"/>
        <family val="2"/>
      </rPr>
      <t>t</t>
    </r>
  </si>
  <si>
    <t>Revenue amount before power</t>
  </si>
  <si>
    <t>RABPt</t>
  </si>
  <si>
    <t>Market revenue</t>
  </si>
  <si>
    <t>!name change</t>
  </si>
  <si>
    <t>Estimated electricity revenue</t>
  </si>
  <si>
    <r>
      <t>EstMR</t>
    </r>
    <r>
      <rPr>
        <vertAlign val="subscript"/>
        <sz val="10"/>
        <rFont val="Gill Sans MT"/>
        <family val="2"/>
      </rPr>
      <t>t</t>
    </r>
  </si>
  <si>
    <t>Actual electricity revenue (outturn)</t>
  </si>
  <si>
    <t>Forecast electricity revenue (initial forecast)</t>
  </si>
  <si>
    <t>Difference payments with in-year revenue support</t>
  </si>
  <si>
    <t>In-year revenue support period</t>
  </si>
  <si>
    <t>Initial difference payments collected</t>
  </si>
  <si>
    <t>Revised difference payments</t>
  </si>
  <si>
    <t>!new note</t>
  </si>
  <si>
    <t>Note: Difference payment revenue (paid) should always be entered as a positive integer.</t>
  </si>
  <si>
    <t>Difference payment revenue (received)</t>
  </si>
  <si>
    <r>
      <t>DP</t>
    </r>
    <r>
      <rPr>
        <vertAlign val="subscript"/>
        <sz val="10"/>
        <rFont val="Gill Sans MT"/>
        <family val="2"/>
      </rPr>
      <t>REC, t</t>
    </r>
  </si>
  <si>
    <r>
      <t>MR</t>
    </r>
    <r>
      <rPr>
        <vertAlign val="subscript"/>
        <sz val="10"/>
        <rFont val="Gill Sans MT"/>
        <family val="2"/>
      </rPr>
      <t>t</t>
    </r>
  </si>
  <si>
    <t>Difference payment revenue (paid)</t>
  </si>
  <si>
    <r>
      <t>DP</t>
    </r>
    <r>
      <rPr>
        <vertAlign val="subscript"/>
        <sz val="10"/>
        <rFont val="Gill Sans MT"/>
        <family val="2"/>
      </rPr>
      <t>PAID, t</t>
    </r>
  </si>
  <si>
    <r>
      <t>RR</t>
    </r>
    <r>
      <rPr>
        <vertAlign val="subscript"/>
        <sz val="10"/>
        <rFont val="Gill Sans MT"/>
        <family val="2"/>
      </rPr>
      <t>t</t>
    </r>
  </si>
  <si>
    <t>Financial statements</t>
  </si>
  <si>
    <t>Balance sheet</t>
  </si>
  <si>
    <t>Regulatory financial position</t>
  </si>
  <si>
    <t>Closing net debt</t>
  </si>
  <si>
    <t>Equity</t>
  </si>
  <si>
    <t>Income statement</t>
  </si>
  <si>
    <t>EBITDA</t>
  </si>
  <si>
    <t>Operating revenue</t>
  </si>
  <si>
    <t>Less fast money</t>
  </si>
  <si>
    <t>Less pass-through</t>
  </si>
  <si>
    <t>Less regulatory depreciation</t>
  </si>
  <si>
    <t>EBIT</t>
  </si>
  <si>
    <t>Less net interest paid</t>
  </si>
  <si>
    <t>Less principal accretion</t>
  </si>
  <si>
    <t>Profit before tax</t>
  </si>
  <si>
    <t>Profit after tax</t>
  </si>
  <si>
    <t>Less dividends paid</t>
  </si>
  <si>
    <t>Retained earnings for the year</t>
  </si>
  <si>
    <t>Cash flow</t>
  </si>
  <si>
    <t>Funds from operations (FFO)</t>
  </si>
  <si>
    <t>Net cash flow from operations</t>
  </si>
  <si>
    <t>Less net interest paid (excluding principal accretion)</t>
  </si>
  <si>
    <t>FFO</t>
  </si>
  <si>
    <t>Retained cash flow (RCF)</t>
  </si>
  <si>
    <t>RCF</t>
  </si>
  <si>
    <t>Credit ratios</t>
  </si>
  <si>
    <t>Net debt cover ratios</t>
  </si>
  <si>
    <t>Funds from operation (FFO)</t>
  </si>
  <si>
    <t>FFO / Net debt</t>
  </si>
  <si>
    <t>Interest cover ratios</t>
  </si>
  <si>
    <t>Net interest paid (principal accretion)</t>
  </si>
  <si>
    <t>FFO interest cover ratio (including accretions)</t>
  </si>
  <si>
    <t>Adjusted interest cover ratio</t>
  </si>
  <si>
    <t>Revenue summary</t>
  </si>
  <si>
    <t>Availability incentive adjustment</t>
  </si>
  <si>
    <t>Totex incentive amount</t>
  </si>
  <si>
    <t>Calculated revenue (before tax)</t>
  </si>
  <si>
    <t>Tax allowance (including adjustment)</t>
  </si>
  <si>
    <t>Calculated revenue (after revenue support)</t>
  </si>
  <si>
    <t>K correction term</t>
  </si>
  <si>
    <t>Allowed revenue (before OIA)</t>
  </si>
  <si>
    <t>Operational incentives adjustment</t>
  </si>
  <si>
    <t>Difference payments</t>
  </si>
  <si>
    <t>Calculated revenue (after incentives) % of Base revenue</t>
  </si>
  <si>
    <t>Recovered revenue % of Base revenue</t>
  </si>
  <si>
    <t>Recovered revenue % of Allowed revenue (after support)</t>
  </si>
  <si>
    <t>Recovered revenue summary, in case of in-year revenue support</t>
  </si>
  <si>
    <t>Market revenue before outage</t>
  </si>
  <si>
    <t>Initial difference payments during application review period</t>
  </si>
  <si>
    <t>Market revenue during review period</t>
  </si>
  <si>
    <t>Market revenue during disbursement period</t>
  </si>
  <si>
    <t>Bill impacts</t>
  </si>
  <si>
    <t>Note: Bill impact calculation is a placeholder. There are different conceptual ways of approaching this. We expect to consult with Siezewell C and align to standard ofgem approaches for calculating bill impacts.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</si>
</sst>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42">
    <numFmt numFmtId="43" formatCode="_-* #,##0.00_-;\-* #,##0.00_-;_-* &quot;-&quot;??_-;_-@_-"/>
    <numFmt numFmtId="164" formatCode="_(* #,##0.00_);_(* \(#,##0.00\);_(* &quot;-&quot;??_);_(@_)"/>
    <numFmt numFmtId="165" formatCode="0.0"/>
    <numFmt numFmtId="166" formatCode="_-* #,##0.0_-;\-* #,##0.0_-;_-* &quot;-&quot;??_-;_-@_-"/>
    <numFmt numFmtId="167" formatCode="0.0%"/>
    <numFmt numFmtId="168" formatCode="_-* #,##0.0_-;\-* #,##0.0_-;_-* &quot;-&quot;?_-;_-@_-"/>
    <numFmt numFmtId="169" formatCode="#,##0.0_);\(#,##0.0\);\-_)"/>
    <numFmt numFmtId="170" formatCode="0.000%"/>
    <numFmt numFmtId="171" formatCode="#,##0.0"/>
    <numFmt numFmtId="172" formatCode="_-* #,##0_-;\-* #,##0_-;_-* &quot;-&quot;??_-;_-@_-"/>
    <numFmt numFmtId="173" formatCode="0.0000"/>
    <numFmt numFmtId="174" formatCode="0.0000%"/>
    <numFmt numFmtId="175" formatCode="#,##0.00_);\(#,##0.00\);\-_)"/>
    <numFmt numFmtId="176" formatCode="0.00000%"/>
    <numFmt numFmtId="177" formatCode="0.000000%"/>
    <numFmt numFmtId="178" formatCode="#,##0.000"/>
    <numFmt numFmtId="179" formatCode="#,##0.0000_);\(#,##0.0000\);\-_)"/>
    <numFmt numFmtId="180" formatCode="_(* #,##0_);_(* \(#,##0\);_(* &quot;-&quot;??_);_(@_)"/>
    <numFmt numFmtId="181" formatCode="0.000"/>
    <numFmt numFmtId="182" formatCode="#,##0.000_);\(#,##0.000\);\-_)"/>
    <numFmt numFmtId="183" formatCode="_(* #,##0.0_);_(* \(#,##0.0\);_(* &quot;-&quot;??_);_(@_)"/>
    <numFmt numFmtId="184" formatCode="_-* #,##0.0000_-;\-* #,##0.0000_-;_-* &quot;-&quot;??_-;_-@_-"/>
    <numFmt numFmtId="185" formatCode="_-* #,##0.0000000_-;\-* #,##0.0000000_-;_-* &quot;-&quot;??_-;_-@_-"/>
    <numFmt numFmtId="186" formatCode="_-* #,##0.00000_-;\-* #,##0.00000_-;_-* &quot;-&quot;??_-;_-@_-"/>
    <numFmt numFmtId="187" formatCode="_(* #,##0.000_);_(* \(#,##0.000\);_(* &quot;-&quot;??_);_(@_)"/>
    <numFmt numFmtId="188" formatCode="0.00000000000000%"/>
    <numFmt numFmtId="189" formatCode="_-* #,##0.000_-;\-* #,##0.000_-;_-* &quot;-&quot;??_-;_-@_-"/>
    <numFmt numFmtId="190" formatCode="#,##0.0000000"/>
    <numFmt numFmtId="191" formatCode="#,##0_);\(#,##0\);\-_)"/>
    <numFmt numFmtId="192" formatCode="#,##0.0_);\(#,##0.0\);\-_);@_)"/>
    <numFmt numFmtId="193" formatCode="#,##0_);\(#,##0\);\-_);@_)"/>
    <numFmt numFmtId="194" formatCode="#,##0_);\(#,##0\);&quot;-&quot;_);@_)"/>
    <numFmt numFmtId="195" formatCode="dd\-mmm\-yy_)"/>
    <numFmt numFmtId="196" formatCode="#,##0\ ;\(#,##0\);&quot;- &quot;;@\ "/>
    <numFmt numFmtId="197" formatCode="#,##0.00_);\(#,##0.00\);\-_);* @"/>
    <numFmt numFmtId="198" formatCode="#,##0_);\(#,##0\);\-_);* @"/>
    <numFmt numFmtId="199" formatCode="#,##0%_);\(#,##0%\);\-_);* @_)"/>
    <numFmt numFmtId="200" formatCode="#,##0.000000_);\(#,##0.000000\);\-_)"/>
    <numFmt numFmtId="201" formatCode="_-* #,##0.00_-;\-* #,##0.00_-;_-* &quot;-&quot;?_-;_-@_-"/>
    <numFmt numFmtId="202" formatCode="_-* #,##0.000_-;\-* #,##0.000_-;_-* &quot;-&quot;?_-;_-@_-"/>
    <numFmt numFmtId="203" formatCode="0.0000000%"/>
    <numFmt numFmtId="204" formatCode="#,##0.0_ ;\-#,##0.0\ "/>
  </numFmts>
  <fonts count="67">
    <font>
      <sz val="10"/>
      <color theme="1"/>
      <name val="Verdana"/>
      <family val="2"/>
    </font>
    <font>
      <sz val="11"/>
      <color theme="1"/>
      <name val="Calibri"/>
      <family val="2"/>
      <scheme val="minor"/>
    </font>
    <font>
      <sz val="10"/>
      <color theme="1"/>
      <name val="Verdana"/>
      <family val="2"/>
    </font>
    <font>
      <u/>
      <sz val="10"/>
      <color theme="10"/>
      <name val="Verdana"/>
      <family val="2"/>
    </font>
    <font>
      <sz val="10"/>
      <color theme="1"/>
      <name val="Gill Sans MT"/>
      <family val="2"/>
    </font>
    <font>
      <i/>
      <sz val="10"/>
      <color theme="1"/>
      <name val="Gill Sans MT"/>
      <family val="2"/>
    </font>
    <font>
      <i/>
      <u/>
      <sz val="10"/>
      <color theme="10"/>
      <name val="Gill Sans MT"/>
      <family val="2"/>
    </font>
    <font>
      <sz val="10"/>
      <color rgb="FF3F3F76"/>
      <name val="Verdana"/>
      <family val="2"/>
    </font>
    <font>
      <b/>
      <sz val="10"/>
      <color rgb="FFFA7D00"/>
      <name val="Verdana"/>
      <family val="2"/>
    </font>
    <font>
      <b/>
      <sz val="10"/>
      <color theme="1"/>
      <name val="Gill Sans MT"/>
      <family val="2"/>
    </font>
    <font>
      <sz val="10"/>
      <color theme="4" tint="0.39997558519241921"/>
      <name val="Gill Sans MT"/>
      <family val="2"/>
    </font>
    <font>
      <sz val="10"/>
      <color theme="4" tint="-0.249977111117893"/>
      <name val="Gill Sans MT"/>
      <family val="2"/>
    </font>
    <font>
      <sz val="10"/>
      <name val="Gill Sans MT"/>
      <family val="2"/>
    </font>
    <font>
      <sz val="8"/>
      <name val="Verdana"/>
      <family val="2"/>
    </font>
    <font>
      <b/>
      <sz val="10"/>
      <color theme="0"/>
      <name val="Gill Sans MT"/>
      <family val="2"/>
    </font>
    <font>
      <b/>
      <i/>
      <sz val="10"/>
      <color theme="0"/>
      <name val="Gill Sans MT"/>
      <family val="2"/>
    </font>
    <font>
      <sz val="10"/>
      <name val="Arial"/>
      <family val="2"/>
    </font>
    <font>
      <i/>
      <sz val="10"/>
      <name val="Gill Sans MT"/>
      <family val="2"/>
    </font>
    <font>
      <b/>
      <sz val="10"/>
      <name val="Gill Sans MT"/>
      <family val="2"/>
    </font>
    <font>
      <sz val="10"/>
      <color theme="4"/>
      <name val="Gill Sans MT"/>
      <family val="2"/>
    </font>
    <font>
      <sz val="7"/>
      <color theme="1"/>
      <name val="Segoe UI"/>
      <family val="2"/>
    </font>
    <font>
      <sz val="10"/>
      <color rgb="FF000000"/>
      <name val="Gill Sans MT"/>
      <family val="2"/>
    </font>
    <font>
      <b/>
      <sz val="10"/>
      <color rgb="FFFFFFFF"/>
      <name val="Gill Sans MT"/>
      <family val="2"/>
    </font>
    <font>
      <b/>
      <i/>
      <sz val="10"/>
      <color rgb="FFFFFFFF"/>
      <name val="Gill Sans MT"/>
      <family val="2"/>
    </font>
    <font>
      <b/>
      <sz val="10"/>
      <color rgb="FF000000"/>
      <name val="Gill Sans MT"/>
      <family val="2"/>
    </font>
    <font>
      <b/>
      <i/>
      <sz val="10"/>
      <color theme="1"/>
      <name val="Gill Sans MT"/>
      <family val="2"/>
    </font>
    <font>
      <b/>
      <sz val="10"/>
      <color theme="4"/>
      <name val="Gill Sans MT"/>
      <family val="2"/>
    </font>
    <font>
      <sz val="16"/>
      <color theme="1"/>
      <name val="Gill Sans MT"/>
      <family val="2"/>
    </font>
    <font>
      <sz val="10"/>
      <color rgb="FFFF0000"/>
      <name val="Gill Sans MT"/>
      <family val="2"/>
    </font>
    <font>
      <b/>
      <sz val="10"/>
      <color theme="1"/>
      <name val="Verdana"/>
      <family val="2"/>
    </font>
    <font>
      <vertAlign val="subscript"/>
      <sz val="10"/>
      <color theme="1"/>
      <name val="Gill Sans MT"/>
      <family val="2"/>
    </font>
    <font>
      <vertAlign val="subscript"/>
      <sz val="10"/>
      <name val="Gill Sans MT"/>
      <family val="2"/>
    </font>
    <font>
      <i/>
      <sz val="10"/>
      <color rgb="FF000000"/>
      <name val="Gill Sans MT"/>
      <family val="2"/>
    </font>
    <font>
      <i/>
      <sz val="10"/>
      <color theme="4"/>
      <name val="Gill Sans MT"/>
      <family val="2"/>
    </font>
    <font>
      <b/>
      <sz val="10"/>
      <color rgb="FFFF0000"/>
      <name val="Gill Sans MT"/>
      <family val="2"/>
    </font>
    <font>
      <u/>
      <sz val="10"/>
      <color theme="1"/>
      <name val="Gill Sans MT"/>
      <family val="2"/>
    </font>
    <font>
      <b/>
      <vertAlign val="subscript"/>
      <sz val="10"/>
      <color theme="1"/>
      <name val="Gill Sans MT"/>
      <family val="2"/>
    </font>
    <font>
      <b/>
      <vertAlign val="subscript"/>
      <sz val="10"/>
      <name val="Gill Sans MT"/>
      <family val="2"/>
    </font>
    <font>
      <i/>
      <u/>
      <sz val="10"/>
      <color theme="1"/>
      <name val="Gill Sans MT"/>
      <family val="2"/>
    </font>
    <font>
      <b/>
      <i/>
      <sz val="10"/>
      <name val="Gill Sans MT"/>
      <family val="2"/>
    </font>
    <font>
      <sz val="8"/>
      <name val="Arial"/>
      <family val="2"/>
    </font>
    <font>
      <b/>
      <sz val="8"/>
      <color theme="0"/>
      <name val="Arial"/>
      <family val="2"/>
    </font>
    <font>
      <b/>
      <sz val="8"/>
      <name val="Arial"/>
      <family val="2"/>
    </font>
    <font>
      <sz val="8"/>
      <color rgb="FF0000FF"/>
      <name val="Arial"/>
      <family val="2"/>
    </font>
    <font>
      <b/>
      <sz val="8"/>
      <color rgb="FFFA0032"/>
      <name val="Arial"/>
      <family val="2"/>
    </font>
    <font>
      <sz val="8"/>
      <color theme="1"/>
      <name val="Calibri"/>
      <family val="2"/>
      <scheme val="minor"/>
    </font>
    <font>
      <sz val="8"/>
      <color rgb="FF0000FF"/>
      <name val="Calibri"/>
      <family val="2"/>
      <scheme val="minor"/>
    </font>
    <font>
      <sz val="8"/>
      <name val="Calibri"/>
      <family val="2"/>
      <scheme val="minor"/>
    </font>
    <font>
      <sz val="8"/>
      <color rgb="FF008000"/>
      <name val="Calibri"/>
      <family val="2"/>
      <scheme val="minor"/>
    </font>
    <font>
      <sz val="8"/>
      <color indexed="8"/>
      <name val="Arial"/>
      <family val="2"/>
    </font>
    <font>
      <b/>
      <sz val="8"/>
      <name val="Calibri"/>
      <family val="2"/>
      <scheme val="minor"/>
    </font>
    <font>
      <sz val="8"/>
      <color indexed="12"/>
      <name val="Calibri"/>
      <family val="2"/>
      <scheme val="minor"/>
    </font>
    <font>
      <b/>
      <sz val="8"/>
      <color theme="0"/>
      <name val="Calibri"/>
      <family val="2"/>
      <scheme val="minor"/>
    </font>
    <font>
      <b/>
      <sz val="8"/>
      <color rgb="FF000000"/>
      <name val="Arial"/>
      <family val="2"/>
    </font>
    <font>
      <sz val="8"/>
      <color theme="0" tint="-0.499984740745262"/>
      <name val="Calibri"/>
      <family val="2"/>
      <scheme val="minor"/>
    </font>
    <font>
      <b/>
      <sz val="12"/>
      <color theme="0"/>
      <name val="Calibri"/>
      <family val="2"/>
      <scheme val="minor"/>
    </font>
    <font>
      <b/>
      <sz val="12"/>
      <name val="Calibri"/>
      <family val="2"/>
      <scheme val="minor"/>
    </font>
    <font>
      <b/>
      <sz val="8"/>
      <color rgb="FF000000"/>
      <name val="Calibri"/>
      <family val="2"/>
      <scheme val="minor"/>
    </font>
    <font>
      <b/>
      <sz val="8"/>
      <color indexed="8"/>
      <name val="Calibri"/>
      <family val="2"/>
      <scheme val="minor"/>
    </font>
    <font>
      <sz val="8"/>
      <color rgb="FF000000"/>
      <name val="Calibri"/>
      <family val="2"/>
      <scheme val="minor"/>
    </font>
    <font>
      <i/>
      <sz val="8"/>
      <color theme="1" tint="0.499984740745262"/>
      <name val="Calibri"/>
      <family val="2"/>
      <scheme val="minor"/>
    </font>
    <font>
      <i/>
      <sz val="8"/>
      <color rgb="FFFF0000"/>
      <name val="Calibri"/>
      <family val="2"/>
      <scheme val="minor"/>
    </font>
    <font>
      <sz val="11"/>
      <color indexed="8"/>
      <name val="Calibri"/>
      <family val="2"/>
    </font>
    <font>
      <u/>
      <sz val="8"/>
      <color theme="10"/>
      <name val="Arial"/>
      <family val="2"/>
    </font>
    <font>
      <sz val="10"/>
      <color theme="1"/>
      <name val="Gill Sans MT"/>
      <family val="2"/>
    </font>
    <font>
      <sz val="10"/>
      <color theme="1"/>
      <name val="Aptos Narrow"/>
      <family val="2"/>
    </font>
    <font>
      <i/>
      <vertAlign val="subscript"/>
      <sz val="10"/>
      <color theme="1"/>
      <name val="Gill Sans MT"/>
      <family val="2"/>
    </font>
  </fonts>
  <fills count="38">
    <fill>
      <patternFill patternType="none"/>
    </fill>
    <fill>
      <patternFill patternType="gray125"/>
    </fill>
    <fill>
      <patternFill patternType="solid">
        <fgColor rgb="FFFFCC99"/>
      </patternFill>
    </fill>
    <fill>
      <patternFill patternType="solid">
        <fgColor rgb="FFF2F2F2"/>
      </patternFill>
    </fill>
    <fill>
      <patternFill patternType="solid">
        <fgColor theme="2" tint="-0.249977111117893"/>
        <bgColor indexed="64"/>
      </patternFill>
    </fill>
    <fill>
      <patternFill patternType="solid">
        <fgColor theme="6" tint="0.79998168889431442"/>
        <bgColor indexed="64"/>
      </patternFill>
    </fill>
    <fill>
      <patternFill patternType="solid">
        <fgColor theme="8" tint="0.79998168889431442"/>
        <bgColor indexed="64"/>
      </patternFill>
    </fill>
    <fill>
      <patternFill patternType="solid">
        <fgColor theme="4" tint="0.39997558519241921"/>
        <bgColor indexed="64"/>
      </patternFill>
    </fill>
    <fill>
      <patternFill patternType="solid">
        <fgColor rgb="FFFF9900"/>
        <bgColor indexed="64"/>
      </patternFill>
    </fill>
    <fill>
      <patternFill patternType="solid">
        <fgColor theme="4" tint="0.59999389629810485"/>
        <bgColor indexed="64"/>
      </patternFill>
    </fill>
    <fill>
      <patternFill patternType="solid">
        <fgColor theme="7" tint="0.79998168889431442"/>
        <bgColor indexed="64"/>
      </patternFill>
    </fill>
    <fill>
      <patternFill patternType="solid">
        <fgColor theme="7" tint="0.39997558519241921"/>
        <bgColor indexed="64"/>
      </patternFill>
    </fill>
    <fill>
      <patternFill patternType="solid">
        <fgColor rgb="FFAEAAAA"/>
        <bgColor rgb="FF000000"/>
      </patternFill>
    </fill>
    <fill>
      <patternFill patternType="solid">
        <fgColor theme="4" tint="-0.499984740745262"/>
        <bgColor indexed="64"/>
      </patternFill>
    </fill>
    <fill>
      <patternFill patternType="solid">
        <fgColor theme="0"/>
        <bgColor indexed="64"/>
      </patternFill>
    </fill>
    <fill>
      <patternFill patternType="solid">
        <fgColor rgb="FFFFFFCC"/>
        <bgColor indexed="64"/>
      </patternFill>
    </fill>
    <fill>
      <patternFill patternType="solid">
        <fgColor theme="6" tint="0.59999389629810485"/>
        <bgColor indexed="64"/>
      </patternFill>
    </fill>
    <fill>
      <patternFill patternType="solid">
        <fgColor rgb="FFC5E1FF"/>
        <bgColor indexed="64"/>
      </patternFill>
    </fill>
    <fill>
      <patternFill patternType="solid">
        <fgColor theme="5" tint="0.79998168889431442"/>
        <bgColor indexed="64"/>
      </patternFill>
    </fill>
    <fill>
      <patternFill patternType="solid">
        <fgColor rgb="FF7030A0"/>
        <bgColor indexed="64"/>
      </patternFill>
    </fill>
    <fill>
      <patternFill patternType="solid">
        <fgColor rgb="FF00B0F0"/>
        <bgColor indexed="64"/>
      </patternFill>
    </fill>
    <fill>
      <patternFill patternType="solid">
        <fgColor theme="9" tint="0.79998168889431442"/>
        <bgColor indexed="64"/>
      </patternFill>
    </fill>
    <fill>
      <patternFill patternType="solid">
        <fgColor theme="0" tint="-0.14999847407452621"/>
        <bgColor indexed="64"/>
      </patternFill>
    </fill>
    <fill>
      <patternFill patternType="solid">
        <fgColor rgb="FF392C63"/>
        <bgColor indexed="64"/>
      </patternFill>
    </fill>
    <fill>
      <patternFill patternType="solid">
        <fgColor rgb="FFCED2E4"/>
        <bgColor indexed="64"/>
      </patternFill>
    </fill>
    <fill>
      <patternFill patternType="lightGray">
        <fgColor theme="1"/>
      </patternFill>
    </fill>
    <fill>
      <patternFill patternType="lightDown">
        <fgColor theme="3" tint="0.59996337778862885"/>
        <bgColor indexed="65"/>
      </patternFill>
    </fill>
    <fill>
      <patternFill patternType="solid">
        <fgColor rgb="FFEEC222"/>
        <bgColor indexed="64"/>
      </patternFill>
    </fill>
    <fill>
      <patternFill patternType="solid">
        <fgColor rgb="FF001E41"/>
        <bgColor indexed="64"/>
      </patternFill>
    </fill>
    <fill>
      <patternFill patternType="lightGray">
        <bgColor rgb="FFFFF5AD"/>
      </patternFill>
    </fill>
    <fill>
      <patternFill patternType="solid">
        <fgColor rgb="FFF0F0F0"/>
        <bgColor indexed="64"/>
      </patternFill>
    </fill>
    <fill>
      <patternFill patternType="solid">
        <fgColor rgb="FFFFF5AD"/>
        <bgColor indexed="64"/>
      </patternFill>
    </fill>
    <fill>
      <patternFill patternType="solid">
        <fgColor theme="0" tint="-4.9989318521683403E-2"/>
        <bgColor indexed="64"/>
      </patternFill>
    </fill>
    <fill>
      <patternFill patternType="solid">
        <fgColor theme="4" tint="0.79998168889431442"/>
        <bgColor indexed="64"/>
      </patternFill>
    </fill>
    <fill>
      <patternFill patternType="solid">
        <fgColor rgb="FFFFC000"/>
        <bgColor indexed="64"/>
      </patternFill>
    </fill>
    <fill>
      <patternFill patternType="solid">
        <fgColor rgb="FFFF6600"/>
        <bgColor indexed="64"/>
      </patternFill>
    </fill>
    <fill>
      <patternFill patternType="solid">
        <fgColor rgb="FF00FFFF"/>
        <bgColor indexed="64"/>
      </patternFill>
    </fill>
    <fill>
      <patternFill patternType="solid">
        <fgColor rgb="FFFF99FF"/>
        <bgColor indexed="64"/>
      </patternFill>
    </fill>
  </fills>
  <borders count="24">
    <border>
      <left/>
      <right/>
      <top/>
      <bottom/>
      <diagonal/>
    </border>
    <border>
      <left style="thin">
        <color rgb="FF7F7F7F"/>
      </left>
      <right style="thin">
        <color rgb="FF7F7F7F"/>
      </right>
      <top style="thin">
        <color rgb="FF7F7F7F"/>
      </top>
      <bottom style="thin">
        <color rgb="FF7F7F7F"/>
      </bottom>
      <diagonal/>
    </border>
    <border>
      <left/>
      <right/>
      <top style="thin">
        <color indexed="64"/>
      </top>
      <bottom/>
      <diagonal/>
    </border>
    <border>
      <left/>
      <right style="thin">
        <color indexed="64"/>
      </right>
      <top/>
      <bottom/>
      <diagonal/>
    </border>
    <border>
      <left style="medium">
        <color indexed="64"/>
      </left>
      <right style="medium">
        <color indexed="64"/>
      </right>
      <top style="medium">
        <color indexed="64"/>
      </top>
      <bottom style="medium">
        <color indexed="64"/>
      </bottom>
      <diagonal/>
    </border>
    <border>
      <left/>
      <right style="thin">
        <color indexed="64"/>
      </right>
      <top style="mediumDashed">
        <color auto="1"/>
      </top>
      <bottom/>
      <diagonal/>
    </border>
    <border>
      <left style="mediumDashed">
        <color auto="1"/>
      </left>
      <right style="mediumDashed">
        <color auto="1"/>
      </right>
      <top style="mediumDashed">
        <color auto="1"/>
      </top>
      <bottom style="mediumDashed">
        <color auto="1"/>
      </bottom>
      <diagonal/>
    </border>
    <border>
      <left style="medium">
        <color theme="0"/>
      </left>
      <right style="medium">
        <color theme="0"/>
      </right>
      <top style="medium">
        <color theme="0"/>
      </top>
      <bottom style="thin">
        <color theme="0"/>
      </bottom>
      <diagonal/>
    </border>
    <border>
      <left style="medium">
        <color theme="0"/>
      </left>
      <right style="medium">
        <color theme="0"/>
      </right>
      <top style="thin">
        <color theme="0"/>
      </top>
      <bottom style="thin">
        <color theme="0"/>
      </bottom>
      <diagonal/>
    </border>
    <border>
      <left style="thin">
        <color indexed="64"/>
      </left>
      <right/>
      <top style="thin">
        <color indexed="64"/>
      </top>
      <bottom/>
      <diagonal/>
    </border>
    <border>
      <left style="dotted">
        <color indexed="64"/>
      </left>
      <right style="dotted">
        <color indexed="64"/>
      </right>
      <top style="dotted">
        <color indexed="64"/>
      </top>
      <bottom style="dotted">
        <color indexed="64"/>
      </bottom>
      <diagonal/>
    </border>
    <border>
      <left/>
      <right/>
      <top/>
      <bottom style="dashed">
        <color indexed="64"/>
      </bottom>
      <diagonal/>
    </border>
    <border>
      <left/>
      <right/>
      <top style="dashed">
        <color indexed="64"/>
      </top>
      <bottom style="dashed">
        <color indexed="64"/>
      </bottom>
      <diagonal/>
    </border>
    <border>
      <left style="thin">
        <color indexed="64"/>
      </left>
      <right/>
      <top/>
      <bottom/>
      <diagonal/>
    </border>
    <border>
      <left/>
      <right/>
      <top style="thin">
        <color indexed="64"/>
      </top>
      <bottom style="thin">
        <color indexed="64"/>
      </bottom>
      <diagonal/>
    </border>
    <border>
      <left/>
      <right/>
      <top/>
      <bottom style="thin">
        <color rgb="FF787878"/>
      </bottom>
      <diagonal/>
    </border>
    <border>
      <left/>
      <right/>
      <top style="thin">
        <color rgb="FF392C63"/>
      </top>
      <bottom style="thin">
        <color rgb="FF392C63"/>
      </bottom>
      <diagonal/>
    </border>
    <border>
      <left style="hair">
        <color indexed="64"/>
      </left>
      <right style="hair">
        <color indexed="64"/>
      </right>
      <top style="hair">
        <color auto="1"/>
      </top>
      <bottom style="hair">
        <color indexed="64"/>
      </bottom>
      <diagonal/>
    </border>
    <border>
      <left style="thin">
        <color rgb="FF787878"/>
      </left>
      <right style="thin">
        <color rgb="FF787878"/>
      </right>
      <top style="thin">
        <color rgb="FF787878"/>
      </top>
      <bottom style="thin">
        <color rgb="FF787878"/>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diagonal/>
    </border>
    <border>
      <left/>
      <right/>
      <top/>
      <bottom style="thin">
        <color theme="0" tint="-0.24994659260841701"/>
      </bottom>
      <diagonal/>
    </border>
    <border>
      <left/>
      <right/>
      <top style="thin">
        <color indexed="9"/>
      </top>
      <bottom style="medium">
        <color rgb="FF787878"/>
      </bottom>
      <diagonal/>
    </border>
    <border>
      <left/>
      <right/>
      <top/>
      <bottom style="thin">
        <color indexed="64"/>
      </bottom>
      <diagonal/>
    </border>
  </borders>
  <cellStyleXfs count="50">
    <xf numFmtId="0" fontId="0" fillId="0" borderId="0"/>
    <xf numFmtId="164" fontId="2" fillId="0" borderId="0" applyFont="0" applyFill="0" applyBorder="0" applyAlignment="0" applyProtection="0"/>
    <xf numFmtId="9" fontId="2" fillId="0" borderId="0" applyFont="0" applyFill="0" applyBorder="0" applyAlignment="0" applyProtection="0"/>
    <xf numFmtId="0" fontId="3" fillId="0" borderId="0" applyNumberFormat="0" applyFill="0" applyBorder="0" applyAlignment="0" applyProtection="0"/>
    <xf numFmtId="0" fontId="7" fillId="2" borderId="1" applyNumberFormat="0" applyAlignment="0" applyProtection="0"/>
    <xf numFmtId="0" fontId="8" fillId="3" borderId="1" applyNumberFormat="0" applyAlignment="0" applyProtection="0"/>
    <xf numFmtId="0" fontId="16" fillId="0" borderId="0"/>
    <xf numFmtId="10" fontId="4" fillId="0" borderId="0" applyFont="0" applyFill="0" applyBorder="0" applyAlignment="0" applyProtection="0">
      <alignment vertical="center"/>
    </xf>
    <xf numFmtId="169" fontId="12" fillId="17" borderId="0" applyBorder="0">
      <alignment vertical="center"/>
    </xf>
    <xf numFmtId="0" fontId="40" fillId="0" borderId="0" applyProtection="0"/>
    <xf numFmtId="197" fontId="40" fillId="0" borderId="0" applyFont="0" applyFill="0" applyBorder="0" applyAlignment="0" applyProtection="0"/>
    <xf numFmtId="198" fontId="40" fillId="0" borderId="0" applyFont="0" applyFill="0" applyBorder="0" applyAlignment="0" applyProtection="0"/>
    <xf numFmtId="199" fontId="49" fillId="0" borderId="0" applyFont="0" applyFill="0" applyBorder="0" applyAlignment="0" applyProtection="0"/>
    <xf numFmtId="192" fontId="48" fillId="0" borderId="0" applyNumberFormat="0" applyAlignment="0" applyProtection="0"/>
    <xf numFmtId="0" fontId="40" fillId="0" borderId="15" applyNumberFormat="0" applyFont="0" applyFill="0" applyAlignment="0" applyProtection="0"/>
    <xf numFmtId="193" fontId="41" fillId="23" borderId="16" applyNumberFormat="0" applyAlignment="0" applyProtection="0">
      <alignment vertical="center"/>
    </xf>
    <xf numFmtId="0" fontId="42" fillId="24" borderId="0" applyNumberFormat="0" applyProtection="0"/>
    <xf numFmtId="192" fontId="43" fillId="0" borderId="0" applyNumberFormat="0" applyFill="0" applyBorder="0" applyAlignment="0" applyProtection="0"/>
    <xf numFmtId="194" fontId="44" fillId="0" borderId="17" applyNumberFormat="0" applyProtection="0">
      <alignment horizontal="center" vertical="center"/>
    </xf>
    <xf numFmtId="195" fontId="40" fillId="0" borderId="0" applyFont="0" applyFill="0" applyBorder="0" applyAlignment="0" applyProtection="0"/>
    <xf numFmtId="169" fontId="46" fillId="15" borderId="17" applyNumberFormat="0"/>
    <xf numFmtId="0" fontId="47" fillId="25" borderId="18"/>
    <xf numFmtId="196" fontId="47" fillId="26" borderId="19"/>
    <xf numFmtId="0" fontId="50" fillId="27" borderId="0"/>
    <xf numFmtId="0" fontId="51" fillId="29" borderId="20" applyNumberFormat="0" applyFont="0" applyAlignment="0" applyProtection="0"/>
    <xf numFmtId="0" fontId="52" fillId="23" borderId="0"/>
    <xf numFmtId="192" fontId="53" fillId="30" borderId="0" applyNumberFormat="0" applyAlignment="0" applyProtection="0">
      <alignment horizontal="left" vertical="center"/>
    </xf>
    <xf numFmtId="0" fontId="51" fillId="31" borderId="20" applyNumberFormat="0" applyAlignment="0" applyProtection="0"/>
    <xf numFmtId="0" fontId="51" fillId="6" borderId="20" applyNumberFormat="0" applyAlignment="0" applyProtection="0"/>
    <xf numFmtId="0" fontId="54" fillId="0" borderId="0" applyFill="0" applyBorder="0" applyProtection="0">
      <alignment horizontal="center"/>
    </xf>
    <xf numFmtId="197" fontId="40" fillId="0" borderId="0" applyFont="0" applyFill="0" applyBorder="0" applyAlignment="0" applyProtection="0"/>
    <xf numFmtId="0" fontId="55" fillId="28" borderId="0"/>
    <xf numFmtId="0" fontId="56" fillId="30" borderId="21"/>
    <xf numFmtId="195" fontId="45" fillId="0" borderId="0"/>
    <xf numFmtId="0" fontId="40" fillId="0" borderId="0"/>
    <xf numFmtId="0" fontId="52" fillId="23" borderId="0"/>
    <xf numFmtId="0" fontId="55" fillId="28" borderId="0"/>
    <xf numFmtId="0" fontId="58" fillId="0" borderId="22"/>
    <xf numFmtId="169" fontId="46" fillId="15" borderId="17"/>
    <xf numFmtId="169" fontId="59" fillId="0" borderId="0"/>
    <xf numFmtId="169" fontId="48" fillId="0" borderId="0"/>
    <xf numFmtId="191" fontId="57" fillId="32" borderId="0" applyBorder="0"/>
    <xf numFmtId="169" fontId="60" fillId="0" borderId="0"/>
    <xf numFmtId="169" fontId="61" fillId="0" borderId="0"/>
    <xf numFmtId="0" fontId="1" fillId="0" borderId="0"/>
    <xf numFmtId="9" fontId="62" fillId="0" borderId="0" applyFont="0" applyFill="0" applyBorder="0" applyAlignment="0" applyProtection="0"/>
    <xf numFmtId="0" fontId="63" fillId="0" borderId="0" applyNumberForma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97" fontId="40" fillId="0" borderId="0" applyFont="0" applyFill="0" applyBorder="0" applyAlignment="0" applyProtection="0"/>
  </cellStyleXfs>
  <cellXfs count="475">
    <xf numFmtId="0" fontId="0" fillId="0" borderId="0" xfId="0"/>
    <xf numFmtId="0" fontId="4" fillId="0" borderId="0" xfId="0" applyFont="1"/>
    <xf numFmtId="0" fontId="5" fillId="0" borderId="0" xfId="0" applyFont="1"/>
    <xf numFmtId="166" fontId="4" fillId="0" borderId="0" xfId="1" applyNumberFormat="1" applyFont="1"/>
    <xf numFmtId="166" fontId="4" fillId="0" borderId="0" xfId="1" applyNumberFormat="1" applyFont="1" applyFill="1"/>
    <xf numFmtId="168" fontId="4" fillId="0" borderId="0" xfId="0" applyNumberFormat="1" applyFont="1"/>
    <xf numFmtId="0" fontId="9" fillId="0" borderId="0" xfId="0" applyFont="1"/>
    <xf numFmtId="166" fontId="9" fillId="0" borderId="0" xfId="1" applyNumberFormat="1" applyFont="1" applyFill="1"/>
    <xf numFmtId="10" fontId="4" fillId="0" borderId="0" xfId="0" applyNumberFormat="1" applyFont="1"/>
    <xf numFmtId="164" fontId="4" fillId="0" borderId="0" xfId="0" applyNumberFormat="1" applyFont="1"/>
    <xf numFmtId="166" fontId="4" fillId="0" borderId="0" xfId="0" applyNumberFormat="1" applyFont="1"/>
    <xf numFmtId="10" fontId="4" fillId="0" borderId="0" xfId="2" applyNumberFormat="1" applyFont="1" applyFill="1"/>
    <xf numFmtId="167" fontId="4" fillId="0" borderId="0" xfId="2" applyNumberFormat="1" applyFont="1" applyFill="1"/>
    <xf numFmtId="165" fontId="4" fillId="0" borderId="0" xfId="2" applyNumberFormat="1" applyFont="1" applyFill="1"/>
    <xf numFmtId="166" fontId="11" fillId="0" borderId="0" xfId="1" applyNumberFormat="1" applyFont="1" applyFill="1"/>
    <xf numFmtId="49" fontId="4" fillId="0" borderId="0" xfId="1" applyNumberFormat="1" applyFont="1" applyFill="1"/>
    <xf numFmtId="166" fontId="10" fillId="0" borderId="0" xfId="1" applyNumberFormat="1" applyFont="1" applyFill="1"/>
    <xf numFmtId="0" fontId="6" fillId="0" borderId="0" xfId="3" applyFont="1" applyFill="1"/>
    <xf numFmtId="49" fontId="6" fillId="0" borderId="0" xfId="1" applyNumberFormat="1" applyFont="1" applyFill="1"/>
    <xf numFmtId="169" fontId="4" fillId="0" borderId="0" xfId="0" applyNumberFormat="1" applyFont="1" applyAlignment="1">
      <alignment vertical="center"/>
    </xf>
    <xf numFmtId="167" fontId="5" fillId="0" borderId="0" xfId="2" applyNumberFormat="1" applyFont="1" applyFill="1"/>
    <xf numFmtId="167" fontId="4" fillId="0" borderId="0" xfId="2" applyNumberFormat="1" applyFont="1" applyFill="1" applyBorder="1"/>
    <xf numFmtId="0" fontId="14" fillId="4" borderId="0" xfId="0" applyFont="1" applyFill="1"/>
    <xf numFmtId="0" fontId="15" fillId="4" borderId="0" xfId="0" applyFont="1" applyFill="1"/>
    <xf numFmtId="0" fontId="14" fillId="0" borderId="0" xfId="0" applyFont="1"/>
    <xf numFmtId="0" fontId="15" fillId="0" borderId="0" xfId="0" applyFont="1"/>
    <xf numFmtId="1" fontId="4" fillId="5" borderId="0" xfId="2" applyNumberFormat="1" applyFont="1" applyFill="1"/>
    <xf numFmtId="0" fontId="3" fillId="0" borderId="0" xfId="3" applyFill="1"/>
    <xf numFmtId="165" fontId="4" fillId="0" borderId="0" xfId="0" applyNumberFormat="1" applyFont="1"/>
    <xf numFmtId="0" fontId="12" fillId="0" borderId="0" xfId="0" applyFont="1"/>
    <xf numFmtId="166" fontId="12" fillId="0" borderId="0" xfId="1" applyNumberFormat="1" applyFont="1" applyFill="1"/>
    <xf numFmtId="0" fontId="17" fillId="0" borderId="0" xfId="0" applyFont="1"/>
    <xf numFmtId="10" fontId="12" fillId="0" borderId="0" xfId="0" applyNumberFormat="1" applyFont="1"/>
    <xf numFmtId="164" fontId="12" fillId="0" borderId="0" xfId="0" applyNumberFormat="1" applyFont="1"/>
    <xf numFmtId="166" fontId="12" fillId="0" borderId="0" xfId="0" applyNumberFormat="1" applyFont="1"/>
    <xf numFmtId="10" fontId="4" fillId="0" borderId="0" xfId="2" applyNumberFormat="1" applyFont="1" applyFill="1" applyBorder="1"/>
    <xf numFmtId="10" fontId="12" fillId="0" borderId="0" xfId="2" applyNumberFormat="1" applyFont="1" applyFill="1"/>
    <xf numFmtId="2" fontId="4" fillId="0" borderId="0" xfId="0" applyNumberFormat="1" applyFont="1"/>
    <xf numFmtId="0" fontId="17" fillId="6" borderId="0" xfId="0" applyFont="1" applyFill="1"/>
    <xf numFmtId="166" fontId="9" fillId="0" borderId="0" xfId="0" applyNumberFormat="1" applyFont="1"/>
    <xf numFmtId="166" fontId="18" fillId="0" borderId="0" xfId="0" applyNumberFormat="1" applyFont="1"/>
    <xf numFmtId="0" fontId="14" fillId="7" borderId="0" xfId="0" applyFont="1" applyFill="1"/>
    <xf numFmtId="0" fontId="15" fillId="7" borderId="0" xfId="0" applyFont="1" applyFill="1"/>
    <xf numFmtId="165" fontId="14" fillId="7" borderId="0" xfId="0" applyNumberFormat="1" applyFont="1" applyFill="1" applyAlignment="1">
      <alignment wrapText="1"/>
    </xf>
    <xf numFmtId="0" fontId="12" fillId="0" borderId="0" xfId="0" applyFont="1" applyAlignment="1">
      <alignment vertical="center"/>
    </xf>
    <xf numFmtId="2" fontId="12" fillId="0" borderId="0" xfId="0" applyNumberFormat="1" applyFont="1"/>
    <xf numFmtId="169" fontId="4" fillId="0" borderId="0" xfId="1" applyNumberFormat="1" applyFont="1"/>
    <xf numFmtId="169" fontId="4" fillId="8" borderId="0" xfId="0" applyNumberFormat="1" applyFont="1" applyFill="1" applyAlignment="1">
      <alignment vertical="center"/>
    </xf>
    <xf numFmtId="14" fontId="4" fillId="8" borderId="0" xfId="0" applyNumberFormat="1" applyFont="1" applyFill="1" applyAlignment="1">
      <alignment vertical="center"/>
    </xf>
    <xf numFmtId="0" fontId="12" fillId="8" borderId="0" xfId="0" applyFont="1" applyFill="1"/>
    <xf numFmtId="0" fontId="4" fillId="8" borderId="0" xfId="0" applyFont="1" applyFill="1"/>
    <xf numFmtId="0" fontId="5" fillId="8" borderId="0" xfId="0" applyFont="1" applyFill="1"/>
    <xf numFmtId="14" fontId="4" fillId="8" borderId="0" xfId="0" applyNumberFormat="1" applyFont="1" applyFill="1"/>
    <xf numFmtId="10" fontId="12" fillId="9" borderId="0" xfId="2" applyNumberFormat="1" applyFont="1" applyFill="1" applyBorder="1"/>
    <xf numFmtId="10" fontId="8" fillId="0" borderId="0" xfId="5" applyNumberFormat="1" applyFill="1" applyBorder="1"/>
    <xf numFmtId="10" fontId="12" fillId="0" borderId="0" xfId="2" applyNumberFormat="1" applyFont="1" applyFill="1" applyBorder="1"/>
    <xf numFmtId="2" fontId="12" fillId="9" borderId="0" xfId="2" applyNumberFormat="1" applyFont="1" applyFill="1" applyBorder="1"/>
    <xf numFmtId="166" fontId="12" fillId="9" borderId="0" xfId="1" applyNumberFormat="1" applyFont="1" applyFill="1" applyBorder="1"/>
    <xf numFmtId="169" fontId="4" fillId="0" borderId="0" xfId="0" applyNumberFormat="1" applyFont="1"/>
    <xf numFmtId="169" fontId="9" fillId="0" borderId="0" xfId="0" applyNumberFormat="1" applyFont="1"/>
    <xf numFmtId="9" fontId="4" fillId="0" borderId="0" xfId="2" applyFont="1" applyFill="1"/>
    <xf numFmtId="14" fontId="0" fillId="0" borderId="0" xfId="0" applyNumberFormat="1"/>
    <xf numFmtId="2" fontId="4" fillId="0" borderId="0" xfId="2" applyNumberFormat="1" applyFont="1" applyFill="1"/>
    <xf numFmtId="170" fontId="4" fillId="0" borderId="0" xfId="2" applyNumberFormat="1" applyFont="1" applyFill="1"/>
    <xf numFmtId="9" fontId="4" fillId="0" borderId="0" xfId="2" applyFont="1" applyFill="1" applyBorder="1"/>
    <xf numFmtId="166" fontId="12" fillId="0" borderId="0" xfId="1" applyNumberFormat="1" applyFont="1" applyFill="1" applyBorder="1"/>
    <xf numFmtId="166" fontId="9" fillId="0" borderId="0" xfId="1" applyNumberFormat="1" applyFont="1" applyFill="1" applyBorder="1"/>
    <xf numFmtId="166" fontId="4" fillId="0" borderId="0" xfId="1" applyNumberFormat="1" applyFont="1" applyFill="1" applyBorder="1"/>
    <xf numFmtId="49" fontId="4" fillId="0" borderId="0" xfId="1" applyNumberFormat="1" applyFont="1" applyFill="1" applyBorder="1"/>
    <xf numFmtId="165" fontId="14" fillId="0" borderId="0" xfId="0" applyNumberFormat="1" applyFont="1" applyAlignment="1">
      <alignment wrapText="1"/>
    </xf>
    <xf numFmtId="169" fontId="4" fillId="0" borderId="0" xfId="1" applyNumberFormat="1" applyFont="1" applyFill="1" applyBorder="1"/>
    <xf numFmtId="169" fontId="9" fillId="0" borderId="0" xfId="1" applyNumberFormat="1" applyFont="1" applyFill="1" applyBorder="1"/>
    <xf numFmtId="166" fontId="4" fillId="8" borderId="0" xfId="1" applyNumberFormat="1" applyFont="1" applyFill="1"/>
    <xf numFmtId="165" fontId="12" fillId="0" borderId="0" xfId="0" applyNumberFormat="1" applyFont="1" applyAlignment="1">
      <alignment wrapText="1"/>
    </xf>
    <xf numFmtId="171" fontId="12" fillId="0" borderId="0" xfId="0" applyNumberFormat="1" applyFont="1"/>
    <xf numFmtId="10" fontId="10" fillId="0" borderId="0" xfId="2" applyNumberFormat="1" applyFont="1" applyFill="1"/>
    <xf numFmtId="9" fontId="5" fillId="0" borderId="0" xfId="0" applyNumberFormat="1" applyFont="1"/>
    <xf numFmtId="1" fontId="4" fillId="8" borderId="0" xfId="0" applyNumberFormat="1" applyFont="1" applyFill="1"/>
    <xf numFmtId="1" fontId="5" fillId="8" borderId="0" xfId="0" applyNumberFormat="1" applyFont="1" applyFill="1"/>
    <xf numFmtId="169" fontId="4" fillId="0" borderId="0" xfId="2" applyNumberFormat="1" applyFont="1" applyFill="1"/>
    <xf numFmtId="0" fontId="14" fillId="0" borderId="0" xfId="0" applyFont="1" applyAlignment="1">
      <alignment wrapText="1"/>
    </xf>
    <xf numFmtId="0" fontId="12" fillId="0" borderId="0" xfId="1" applyNumberFormat="1" applyFont="1" applyFill="1" applyBorder="1"/>
    <xf numFmtId="0" fontId="4" fillId="0" borderId="0" xfId="1" applyNumberFormat="1" applyFont="1" applyFill="1"/>
    <xf numFmtId="0" fontId="4" fillId="0" borderId="0" xfId="2" applyNumberFormat="1" applyFont="1" applyFill="1" applyBorder="1"/>
    <xf numFmtId="9" fontId="12" fillId="9" borderId="0" xfId="2" applyFont="1" applyFill="1" applyBorder="1"/>
    <xf numFmtId="172" fontId="12" fillId="9" borderId="0" xfId="1" applyNumberFormat="1" applyFont="1" applyFill="1" applyBorder="1"/>
    <xf numFmtId="14" fontId="12" fillId="0" borderId="0" xfId="1" applyNumberFormat="1" applyFont="1" applyFill="1" applyBorder="1"/>
    <xf numFmtId="171" fontId="4" fillId="0" borderId="0" xfId="0" applyNumberFormat="1" applyFont="1"/>
    <xf numFmtId="9" fontId="5" fillId="0" borderId="0" xfId="2" applyFont="1" applyFill="1"/>
    <xf numFmtId="0" fontId="20" fillId="0" borderId="0" xfId="0" applyFont="1" applyAlignment="1">
      <alignment horizontal="left" vertical="center" indent="1"/>
    </xf>
    <xf numFmtId="0" fontId="21" fillId="0" borderId="0" xfId="0" applyFont="1"/>
    <xf numFmtId="0" fontId="22" fillId="12" borderId="0" xfId="0" applyFont="1" applyFill="1"/>
    <xf numFmtId="0" fontId="23" fillId="12" borderId="0" xfId="0" applyFont="1" applyFill="1"/>
    <xf numFmtId="169" fontId="12" fillId="0" borderId="0" xfId="0" applyNumberFormat="1" applyFont="1" applyAlignment="1">
      <alignment vertical="center"/>
    </xf>
    <xf numFmtId="166" fontId="24" fillId="0" borderId="0" xfId="0" applyNumberFormat="1" applyFont="1"/>
    <xf numFmtId="164" fontId="21" fillId="0" borderId="0" xfId="0" applyNumberFormat="1" applyFont="1"/>
    <xf numFmtId="168" fontId="9" fillId="0" borderId="0" xfId="0" applyNumberFormat="1" applyFont="1"/>
    <xf numFmtId="9" fontId="4" fillId="0" borderId="0" xfId="2" applyFont="1"/>
    <xf numFmtId="173" fontId="4" fillId="0" borderId="0" xfId="0" applyNumberFormat="1" applyFont="1"/>
    <xf numFmtId="1" fontId="4" fillId="0" borderId="0" xfId="0" applyNumberFormat="1" applyFont="1"/>
    <xf numFmtId="0" fontId="9" fillId="8" borderId="0" xfId="0" applyFont="1" applyFill="1"/>
    <xf numFmtId="167" fontId="19" fillId="0" borderId="0" xfId="2" applyNumberFormat="1" applyFont="1" applyFill="1"/>
    <xf numFmtId="9" fontId="12" fillId="0" borderId="0" xfId="2" applyFont="1" applyFill="1" applyBorder="1"/>
    <xf numFmtId="174" fontId="4" fillId="0" borderId="0" xfId="2" applyNumberFormat="1" applyFont="1" applyFill="1"/>
    <xf numFmtId="10" fontId="19" fillId="0" borderId="0" xfId="2" applyNumberFormat="1" applyFont="1" applyFill="1" applyBorder="1"/>
    <xf numFmtId="0" fontId="18" fillId="0" borderId="0" xfId="0" applyFont="1"/>
    <xf numFmtId="2" fontId="12" fillId="0" borderId="0" xfId="2" applyNumberFormat="1" applyFont="1" applyFill="1" applyBorder="1"/>
    <xf numFmtId="10" fontId="4" fillId="0" borderId="0" xfId="2" applyNumberFormat="1" applyFont="1"/>
    <xf numFmtId="0" fontId="25" fillId="0" borderId="0" xfId="0" applyFont="1"/>
    <xf numFmtId="169" fontId="19" fillId="0" borderId="0" xfId="0" applyNumberFormat="1" applyFont="1"/>
    <xf numFmtId="10" fontId="19" fillId="0" borderId="0" xfId="0" applyNumberFormat="1" applyFont="1"/>
    <xf numFmtId="166" fontId="19" fillId="0" borderId="0" xfId="1" applyNumberFormat="1" applyFont="1" applyFill="1"/>
    <xf numFmtId="10" fontId="19" fillId="0" borderId="0" xfId="2" applyNumberFormat="1" applyFont="1" applyFill="1"/>
    <xf numFmtId="166" fontId="19" fillId="0" borderId="0" xfId="1" applyNumberFormat="1" applyFont="1"/>
    <xf numFmtId="175" fontId="4" fillId="0" borderId="0" xfId="0" applyNumberFormat="1" applyFont="1"/>
    <xf numFmtId="166" fontId="19" fillId="0" borderId="0" xfId="0" applyNumberFormat="1" applyFont="1"/>
    <xf numFmtId="1" fontId="4" fillId="0" borderId="0" xfId="2" applyNumberFormat="1" applyFont="1" applyFill="1"/>
    <xf numFmtId="0" fontId="14" fillId="13" borderId="0" xfId="0" applyFont="1" applyFill="1"/>
    <xf numFmtId="0" fontId="15" fillId="13" borderId="0" xfId="0" applyFont="1" applyFill="1"/>
    <xf numFmtId="0" fontId="26" fillId="0" borderId="0" xfId="0" applyFont="1"/>
    <xf numFmtId="9" fontId="19" fillId="0" borderId="0" xfId="2" applyFont="1" applyFill="1" applyBorder="1"/>
    <xf numFmtId="0" fontId="0" fillId="14" borderId="0" xfId="0" applyFill="1"/>
    <xf numFmtId="1" fontId="27" fillId="8" borderId="0" xfId="0" applyNumberFormat="1" applyFont="1" applyFill="1"/>
    <xf numFmtId="0" fontId="4" fillId="8" borderId="0" xfId="0" applyFont="1" applyFill="1" applyAlignment="1">
      <alignment vertical="center"/>
    </xf>
    <xf numFmtId="1" fontId="14" fillId="8" borderId="0" xfId="0" applyNumberFormat="1" applyFont="1" applyFill="1"/>
    <xf numFmtId="0" fontId="28" fillId="0" borderId="0" xfId="0" applyFont="1"/>
    <xf numFmtId="0" fontId="4" fillId="0" borderId="5" xfId="0" applyFont="1" applyBorder="1" applyAlignment="1">
      <alignment vertical="center"/>
    </xf>
    <xf numFmtId="0" fontId="4" fillId="0" borderId="0" xfId="0" applyFont="1" applyAlignment="1">
      <alignment vertical="center"/>
    </xf>
    <xf numFmtId="169" fontId="4" fillId="0" borderId="6" xfId="0" applyNumberFormat="1" applyFont="1" applyBorder="1" applyAlignment="1">
      <alignment vertical="center"/>
    </xf>
    <xf numFmtId="169" fontId="12" fillId="8" borderId="0" xfId="0" applyNumberFormat="1" applyFont="1" applyFill="1" applyAlignment="1">
      <alignment vertical="center"/>
    </xf>
    <xf numFmtId="167" fontId="12" fillId="15" borderId="0" xfId="0" applyNumberFormat="1" applyFont="1" applyFill="1" applyAlignment="1">
      <alignment vertical="center"/>
    </xf>
    <xf numFmtId="167" fontId="12" fillId="7" borderId="0" xfId="0" applyNumberFormat="1" applyFont="1" applyFill="1" applyAlignment="1">
      <alignment vertical="center"/>
    </xf>
    <xf numFmtId="167" fontId="12" fillId="9" borderId="0" xfId="0" applyNumberFormat="1" applyFont="1" applyFill="1" applyAlignment="1">
      <alignment vertical="center"/>
    </xf>
    <xf numFmtId="167" fontId="12" fillId="16" borderId="0" xfId="0" applyNumberFormat="1" applyFont="1" applyFill="1" applyAlignment="1">
      <alignment vertical="center"/>
    </xf>
    <xf numFmtId="169" fontId="12" fillId="17" borderId="0" xfId="8" applyBorder="1">
      <alignment vertical="center"/>
    </xf>
    <xf numFmtId="169" fontId="12" fillId="18" borderId="0" xfId="0" applyNumberFormat="1" applyFont="1" applyFill="1" applyAlignment="1">
      <alignment vertical="center"/>
    </xf>
    <xf numFmtId="169" fontId="12" fillId="11" borderId="0" xfId="0" applyNumberFormat="1" applyFont="1" applyFill="1" applyAlignment="1">
      <alignment vertical="center"/>
    </xf>
    <xf numFmtId="0" fontId="0" fillId="10" borderId="7" xfId="0" applyFill="1" applyBorder="1"/>
    <xf numFmtId="0" fontId="0" fillId="10" borderId="8" xfId="0" applyFill="1" applyBorder="1"/>
    <xf numFmtId="0" fontId="0" fillId="7" borderId="7" xfId="0" applyFill="1" applyBorder="1"/>
    <xf numFmtId="0" fontId="0" fillId="7" borderId="8" xfId="0" applyFill="1" applyBorder="1"/>
    <xf numFmtId="0" fontId="0" fillId="19" borderId="7" xfId="0" applyFill="1" applyBorder="1"/>
    <xf numFmtId="0" fontId="0" fillId="19" borderId="8" xfId="0" applyFill="1" applyBorder="1"/>
    <xf numFmtId="10" fontId="9" fillId="0" borderId="0" xfId="2" applyNumberFormat="1" applyFont="1" applyFill="1" applyBorder="1"/>
    <xf numFmtId="10" fontId="4" fillId="0" borderId="2" xfId="2" applyNumberFormat="1" applyFont="1" applyFill="1" applyBorder="1"/>
    <xf numFmtId="168" fontId="28" fillId="0" borderId="0" xfId="0" applyNumberFormat="1" applyFont="1"/>
    <xf numFmtId="166" fontId="19" fillId="0" borderId="0" xfId="1" applyNumberFormat="1" applyFont="1" applyFill="1" applyBorder="1"/>
    <xf numFmtId="176" fontId="4" fillId="0" borderId="0" xfId="2" applyNumberFormat="1" applyFont="1" applyFill="1"/>
    <xf numFmtId="177" fontId="4" fillId="0" borderId="0" xfId="2" applyNumberFormat="1" applyFont="1" applyFill="1"/>
    <xf numFmtId="169" fontId="9" fillId="0" borderId="2" xfId="0" applyNumberFormat="1" applyFont="1" applyBorder="1"/>
    <xf numFmtId="179" fontId="4" fillId="0" borderId="0" xfId="1" applyNumberFormat="1" applyFont="1"/>
    <xf numFmtId="164" fontId="4" fillId="0" borderId="0" xfId="1" applyFont="1" applyFill="1"/>
    <xf numFmtId="0" fontId="29" fillId="0" borderId="0" xfId="0" applyFont="1"/>
    <xf numFmtId="9" fontId="9" fillId="0" borderId="0" xfId="2" applyFont="1" applyFill="1" applyBorder="1"/>
    <xf numFmtId="178" fontId="4" fillId="0" borderId="0" xfId="0" applyNumberFormat="1" applyFont="1"/>
    <xf numFmtId="169" fontId="19" fillId="0" borderId="0" xfId="1" applyNumberFormat="1" applyFont="1"/>
    <xf numFmtId="166" fontId="9" fillId="0" borderId="2" xfId="1" applyNumberFormat="1" applyFont="1" applyFill="1" applyBorder="1"/>
    <xf numFmtId="166" fontId="9" fillId="0" borderId="2" xfId="0" applyNumberFormat="1" applyFont="1" applyBorder="1"/>
    <xf numFmtId="166" fontId="9" fillId="0" borderId="2" xfId="1" applyNumberFormat="1" applyFont="1" applyBorder="1"/>
    <xf numFmtId="180" fontId="4" fillId="0" borderId="0" xfId="1" applyNumberFormat="1" applyFont="1" applyFill="1"/>
    <xf numFmtId="10" fontId="9" fillId="0" borderId="2" xfId="2" applyNumberFormat="1" applyFont="1" applyFill="1" applyBorder="1"/>
    <xf numFmtId="167" fontId="12" fillId="0" borderId="0" xfId="2" applyNumberFormat="1" applyFont="1" applyFill="1"/>
    <xf numFmtId="0" fontId="19" fillId="0" borderId="0" xfId="0" applyFont="1"/>
    <xf numFmtId="174" fontId="19" fillId="0" borderId="0" xfId="2" applyNumberFormat="1" applyFont="1" applyFill="1"/>
    <xf numFmtId="2" fontId="19" fillId="0" borderId="0" xfId="0" applyNumberFormat="1" applyFont="1"/>
    <xf numFmtId="166" fontId="28" fillId="0" borderId="0" xfId="0" applyNumberFormat="1" applyFont="1"/>
    <xf numFmtId="9" fontId="19" fillId="0" borderId="0" xfId="0" applyNumberFormat="1" applyFont="1"/>
    <xf numFmtId="0" fontId="24" fillId="0" borderId="0" xfId="0" applyFont="1"/>
    <xf numFmtId="168" fontId="18" fillId="0" borderId="0" xfId="0" applyNumberFormat="1" applyFont="1"/>
    <xf numFmtId="169" fontId="9" fillId="0" borderId="2" xfId="1" applyNumberFormat="1" applyFont="1" applyBorder="1"/>
    <xf numFmtId="181" fontId="4" fillId="0" borderId="0" xfId="0" applyNumberFormat="1" applyFont="1"/>
    <xf numFmtId="182" fontId="4" fillId="0" borderId="0" xfId="0" applyNumberFormat="1" applyFont="1"/>
    <xf numFmtId="179" fontId="4" fillId="0" borderId="0" xfId="0" applyNumberFormat="1" applyFont="1"/>
    <xf numFmtId="164" fontId="4" fillId="0" borderId="0" xfId="1" applyFont="1"/>
    <xf numFmtId="181" fontId="19" fillId="0" borderId="0" xfId="0" applyNumberFormat="1" applyFont="1"/>
    <xf numFmtId="9" fontId="19" fillId="0" borderId="0" xfId="2" applyFont="1" applyFill="1"/>
    <xf numFmtId="10" fontId="12" fillId="7" borderId="0" xfId="0" applyNumberFormat="1" applyFont="1" applyFill="1" applyAlignment="1">
      <alignment vertical="center"/>
    </xf>
    <xf numFmtId="10" fontId="12" fillId="9" borderId="0" xfId="0" applyNumberFormat="1" applyFont="1" applyFill="1" applyAlignment="1">
      <alignment vertical="center"/>
    </xf>
    <xf numFmtId="173" fontId="12" fillId="0" borderId="0" xfId="0" applyNumberFormat="1" applyFont="1"/>
    <xf numFmtId="167" fontId="21" fillId="0" borderId="0" xfId="2" applyNumberFormat="1" applyFont="1" applyFill="1" applyBorder="1"/>
    <xf numFmtId="183" fontId="24" fillId="0" borderId="0" xfId="1" applyNumberFormat="1" applyFont="1" applyBorder="1"/>
    <xf numFmtId="0" fontId="24" fillId="0" borderId="2" xfId="0" applyFont="1" applyBorder="1"/>
    <xf numFmtId="167" fontId="24" fillId="0" borderId="2" xfId="2" applyNumberFormat="1" applyFont="1" applyFill="1" applyBorder="1"/>
    <xf numFmtId="0" fontId="32" fillId="0" borderId="0" xfId="0" applyFont="1"/>
    <xf numFmtId="167" fontId="24" fillId="0" borderId="0" xfId="2" applyNumberFormat="1" applyFont="1" applyFill="1" applyBorder="1"/>
    <xf numFmtId="0" fontId="18" fillId="7" borderId="0" xfId="0" applyFont="1" applyFill="1"/>
    <xf numFmtId="14" fontId="4" fillId="0" borderId="0" xfId="0" applyNumberFormat="1" applyFont="1"/>
    <xf numFmtId="170" fontId="12" fillId="0" borderId="0" xfId="2" applyNumberFormat="1" applyFont="1" applyFill="1" applyBorder="1"/>
    <xf numFmtId="0" fontId="4" fillId="0" borderId="4" xfId="0" applyFont="1" applyBorder="1"/>
    <xf numFmtId="185" fontId="4" fillId="0" borderId="0" xfId="0" applyNumberFormat="1" applyFont="1"/>
    <xf numFmtId="169" fontId="12" fillId="0" borderId="0" xfId="0" applyNumberFormat="1" applyFont="1"/>
    <xf numFmtId="183" fontId="12" fillId="9" borderId="0" xfId="1" applyNumberFormat="1" applyFont="1" applyFill="1" applyBorder="1"/>
    <xf numFmtId="183" fontId="4" fillId="0" borderId="0" xfId="1" applyNumberFormat="1" applyFont="1" applyFill="1" applyBorder="1"/>
    <xf numFmtId="2" fontId="19" fillId="0" borderId="0" xfId="2" applyNumberFormat="1" applyFont="1" applyFill="1" applyBorder="1"/>
    <xf numFmtId="180" fontId="4" fillId="0" borderId="0" xfId="1" applyNumberFormat="1" applyFont="1" applyFill="1" applyBorder="1"/>
    <xf numFmtId="9" fontId="18" fillId="0" borderId="0" xfId="2" applyFont="1" applyFill="1" applyBorder="1"/>
    <xf numFmtId="166" fontId="21" fillId="0" borderId="0" xfId="0" applyNumberFormat="1" applyFont="1"/>
    <xf numFmtId="9" fontId="25" fillId="0" borderId="0" xfId="2" applyFont="1" applyFill="1"/>
    <xf numFmtId="183" fontId="12" fillId="0" borderId="0" xfId="1" applyNumberFormat="1" applyFont="1" applyFill="1" applyBorder="1"/>
    <xf numFmtId="183" fontId="4" fillId="0" borderId="0" xfId="1" applyNumberFormat="1" applyFont="1"/>
    <xf numFmtId="183" fontId="9" fillId="0" borderId="2" xfId="1" applyNumberFormat="1" applyFont="1" applyBorder="1"/>
    <xf numFmtId="183" fontId="4" fillId="0" borderId="0" xfId="1" applyNumberFormat="1" applyFont="1" applyBorder="1"/>
    <xf numFmtId="183" fontId="4" fillId="0" borderId="0" xfId="0" applyNumberFormat="1" applyFont="1"/>
    <xf numFmtId="183" fontId="19" fillId="0" borderId="0" xfId="1" applyNumberFormat="1" applyFont="1" applyFill="1" applyBorder="1"/>
    <xf numFmtId="183" fontId="4" fillId="0" borderId="0" xfId="1" applyNumberFormat="1" applyFont="1" applyFill="1"/>
    <xf numFmtId="183" fontId="9" fillId="0" borderId="2" xfId="1" applyNumberFormat="1" applyFont="1" applyFill="1" applyBorder="1"/>
    <xf numFmtId="167" fontId="4" fillId="0" borderId="0" xfId="0" applyNumberFormat="1" applyFont="1"/>
    <xf numFmtId="183" fontId="9" fillId="0" borderId="2" xfId="2" applyNumberFormat="1" applyFont="1" applyFill="1" applyBorder="1"/>
    <xf numFmtId="14" fontId="12" fillId="0" borderId="10" xfId="1" applyNumberFormat="1" applyFont="1" applyFill="1" applyBorder="1"/>
    <xf numFmtId="2" fontId="12" fillId="0" borderId="10" xfId="1" applyNumberFormat="1" applyFont="1" applyFill="1" applyBorder="1"/>
    <xf numFmtId="1" fontId="4" fillId="10" borderId="10" xfId="2" applyNumberFormat="1" applyFont="1" applyFill="1" applyBorder="1"/>
    <xf numFmtId="14" fontId="4" fillId="10" borderId="10" xfId="2" applyNumberFormat="1" applyFont="1" applyFill="1" applyBorder="1"/>
    <xf numFmtId="10" fontId="4" fillId="10" borderId="10" xfId="2" applyNumberFormat="1" applyFont="1" applyFill="1" applyBorder="1"/>
    <xf numFmtId="14" fontId="18" fillId="20" borderId="0" xfId="1" applyNumberFormat="1" applyFont="1" applyFill="1" applyBorder="1"/>
    <xf numFmtId="1" fontId="4" fillId="0" borderId="0" xfId="2" applyNumberFormat="1" applyFont="1" applyFill="1" applyBorder="1"/>
    <xf numFmtId="2" fontId="12" fillId="0" borderId="0" xfId="1" applyNumberFormat="1" applyFont="1" applyFill="1" applyBorder="1"/>
    <xf numFmtId="10" fontId="12" fillId="0" borderId="10" xfId="2" applyNumberFormat="1" applyFont="1" applyFill="1" applyBorder="1"/>
    <xf numFmtId="166" fontId="12" fillId="21" borderId="10" xfId="1" applyNumberFormat="1" applyFont="1" applyFill="1" applyBorder="1"/>
    <xf numFmtId="10" fontId="12" fillId="21" borderId="10" xfId="2" applyNumberFormat="1" applyFont="1" applyFill="1" applyBorder="1"/>
    <xf numFmtId="10" fontId="5" fillId="0" borderId="0" xfId="0" applyNumberFormat="1" applyFont="1"/>
    <xf numFmtId="166" fontId="12" fillId="21" borderId="0" xfId="1" applyNumberFormat="1" applyFont="1" applyFill="1" applyBorder="1"/>
    <xf numFmtId="0" fontId="4" fillId="6" borderId="0" xfId="0" applyFont="1" applyFill="1"/>
    <xf numFmtId="0" fontId="5" fillId="6" borderId="0" xfId="0" applyFont="1" applyFill="1"/>
    <xf numFmtId="183" fontId="12" fillId="0" borderId="0" xfId="0" applyNumberFormat="1" applyFont="1"/>
    <xf numFmtId="183" fontId="9" fillId="0" borderId="0" xfId="1" applyNumberFormat="1" applyFont="1"/>
    <xf numFmtId="180" fontId="4" fillId="0" borderId="0" xfId="0" applyNumberFormat="1" applyFont="1"/>
    <xf numFmtId="10" fontId="4" fillId="6" borderId="0" xfId="0" applyNumberFormat="1" applyFont="1" applyFill="1"/>
    <xf numFmtId="183" fontId="9" fillId="0" borderId="2" xfId="0" applyNumberFormat="1" applyFont="1" applyBorder="1"/>
    <xf numFmtId="10" fontId="33" fillId="0" borderId="0" xfId="0" applyNumberFormat="1" applyFont="1"/>
    <xf numFmtId="169" fontId="18" fillId="0" borderId="0" xfId="0" applyNumberFormat="1" applyFont="1"/>
    <xf numFmtId="184" fontId="4" fillId="0" borderId="0" xfId="0" applyNumberFormat="1" applyFont="1"/>
    <xf numFmtId="166" fontId="4" fillId="22" borderId="3" xfId="0" applyNumberFormat="1" applyFont="1" applyFill="1" applyBorder="1"/>
    <xf numFmtId="169" fontId="12" fillId="22" borderId="0" xfId="0" applyNumberFormat="1" applyFont="1" applyFill="1" applyAlignment="1">
      <alignment vertical="center"/>
    </xf>
    <xf numFmtId="169" fontId="4" fillId="22" borderId="3" xfId="1" applyNumberFormat="1" applyFont="1" applyFill="1" applyBorder="1"/>
    <xf numFmtId="166" fontId="4" fillId="22" borderId="0" xfId="1" applyNumberFormat="1" applyFont="1" applyFill="1"/>
    <xf numFmtId="166" fontId="4" fillId="22" borderId="3" xfId="1" applyNumberFormat="1" applyFont="1" applyFill="1" applyBorder="1"/>
    <xf numFmtId="10" fontId="12" fillId="22" borderId="3" xfId="2" applyNumberFormat="1" applyFont="1" applyFill="1" applyBorder="1"/>
    <xf numFmtId="166" fontId="11" fillId="0" borderId="0" xfId="0" applyNumberFormat="1" applyFont="1"/>
    <xf numFmtId="183" fontId="19" fillId="0" borderId="0" xfId="1" applyNumberFormat="1" applyFont="1"/>
    <xf numFmtId="169" fontId="28" fillId="0" borderId="0" xfId="0" applyNumberFormat="1" applyFont="1"/>
    <xf numFmtId="183" fontId="34" fillId="0" borderId="2" xfId="0" applyNumberFormat="1" applyFont="1" applyBorder="1"/>
    <xf numFmtId="164" fontId="32" fillId="0" borderId="0" xfId="0" applyNumberFormat="1" applyFont="1"/>
    <xf numFmtId="9" fontId="21" fillId="0" borderId="0" xfId="2" applyFont="1"/>
    <xf numFmtId="183" fontId="18" fillId="0" borderId="2" xfId="0" applyNumberFormat="1" applyFont="1" applyBorder="1"/>
    <xf numFmtId="180" fontId="5" fillId="0" borderId="0" xfId="0" applyNumberFormat="1" applyFont="1"/>
    <xf numFmtId="172" fontId="19" fillId="0" borderId="0" xfId="1" applyNumberFormat="1" applyFont="1" applyFill="1" applyBorder="1"/>
    <xf numFmtId="166" fontId="12" fillId="22" borderId="3" xfId="0" applyNumberFormat="1" applyFont="1" applyFill="1" applyBorder="1"/>
    <xf numFmtId="183" fontId="19" fillId="0" borderId="0" xfId="0" applyNumberFormat="1" applyFont="1"/>
    <xf numFmtId="172" fontId="12" fillId="0" borderId="0" xfId="1" applyNumberFormat="1" applyFont="1" applyFill="1" applyBorder="1"/>
    <xf numFmtId="172" fontId="19" fillId="0" borderId="0" xfId="1" applyNumberFormat="1" applyFont="1"/>
    <xf numFmtId="180" fontId="12" fillId="9" borderId="0" xfId="1" applyNumberFormat="1" applyFont="1" applyFill="1" applyBorder="1"/>
    <xf numFmtId="164" fontId="12" fillId="0" borderId="0" xfId="1" applyFont="1" applyFill="1"/>
    <xf numFmtId="183" fontId="4" fillId="0" borderId="0" xfId="2" applyNumberFormat="1" applyFont="1" applyFill="1"/>
    <xf numFmtId="186" fontId="4" fillId="0" borderId="0" xfId="0" applyNumberFormat="1" applyFont="1"/>
    <xf numFmtId="164" fontId="9" fillId="0" borderId="0" xfId="0" applyNumberFormat="1" applyFont="1"/>
    <xf numFmtId="183" fontId="9" fillId="0" borderId="9" xfId="1" applyNumberFormat="1" applyFont="1" applyBorder="1"/>
    <xf numFmtId="183" fontId="9" fillId="0" borderId="0" xfId="0" applyNumberFormat="1" applyFont="1"/>
    <xf numFmtId="183" fontId="28" fillId="0" borderId="0" xfId="1" applyNumberFormat="1" applyFont="1" applyBorder="1"/>
    <xf numFmtId="9" fontId="9" fillId="0" borderId="0" xfId="2" applyFont="1"/>
    <xf numFmtId="180" fontId="12" fillId="0" borderId="0" xfId="1" applyNumberFormat="1" applyFont="1" applyFill="1" applyBorder="1"/>
    <xf numFmtId="14" fontId="19" fillId="0" borderId="0" xfId="0" applyNumberFormat="1" applyFont="1"/>
    <xf numFmtId="10" fontId="12" fillId="9" borderId="0" xfId="2" applyNumberFormat="1" applyFont="1" applyFill="1"/>
    <xf numFmtId="167" fontId="9" fillId="0" borderId="0" xfId="2" applyNumberFormat="1" applyFont="1"/>
    <xf numFmtId="166" fontId="32" fillId="0" borderId="0" xfId="0" applyNumberFormat="1" applyFont="1"/>
    <xf numFmtId="183" fontId="12" fillId="0" borderId="0" xfId="1" applyNumberFormat="1" applyFont="1"/>
    <xf numFmtId="1" fontId="12" fillId="21" borderId="10" xfId="2" applyNumberFormat="1" applyFont="1" applyFill="1" applyBorder="1"/>
    <xf numFmtId="10" fontId="12" fillId="0" borderId="0" xfId="2" applyNumberFormat="1" applyFont="1"/>
    <xf numFmtId="2" fontId="4" fillId="10" borderId="10" xfId="2" applyNumberFormat="1" applyFont="1" applyFill="1" applyBorder="1"/>
    <xf numFmtId="14" fontId="4" fillId="0" borderId="0" xfId="2" applyNumberFormat="1" applyFont="1" applyFill="1"/>
    <xf numFmtId="14" fontId="4" fillId="0" borderId="0" xfId="2" applyNumberFormat="1" applyFont="1" applyFill="1" applyAlignment="1">
      <alignment horizontal="right"/>
    </xf>
    <xf numFmtId="2" fontId="12" fillId="21" borderId="10" xfId="2" applyNumberFormat="1" applyFont="1" applyFill="1" applyBorder="1"/>
    <xf numFmtId="14" fontId="19" fillId="0" borderId="0" xfId="2" applyNumberFormat="1" applyFont="1" applyFill="1"/>
    <xf numFmtId="2" fontId="4" fillId="0" borderId="0" xfId="2" applyNumberFormat="1" applyFont="1" applyFill="1" applyBorder="1"/>
    <xf numFmtId="0" fontId="35" fillId="0" borderId="0" xfId="0" applyFont="1"/>
    <xf numFmtId="166" fontId="18" fillId="0" borderId="2" xfId="0" applyNumberFormat="1" applyFont="1" applyBorder="1"/>
    <xf numFmtId="1" fontId="19" fillId="0" borderId="0" xfId="2" applyNumberFormat="1" applyFont="1" applyFill="1"/>
    <xf numFmtId="183" fontId="9" fillId="0" borderId="0" xfId="1" applyNumberFormat="1" applyFont="1" applyBorder="1"/>
    <xf numFmtId="0" fontId="35" fillId="6" borderId="0" xfId="0" applyFont="1" applyFill="1"/>
    <xf numFmtId="164" fontId="4" fillId="6" borderId="0" xfId="1" applyFont="1" applyFill="1"/>
    <xf numFmtId="183" fontId="4" fillId="6" borderId="0" xfId="1" applyNumberFormat="1" applyFont="1" applyFill="1"/>
    <xf numFmtId="183" fontId="9" fillId="0" borderId="0" xfId="1" applyNumberFormat="1" applyFont="1" applyFill="1" applyBorder="1"/>
    <xf numFmtId="9" fontId="19" fillId="0" borderId="0" xfId="2" applyFont="1"/>
    <xf numFmtId="10" fontId="9" fillId="0" borderId="0" xfId="2" applyNumberFormat="1" applyFont="1"/>
    <xf numFmtId="180" fontId="19" fillId="0" borderId="0" xfId="1" applyNumberFormat="1" applyFont="1" applyFill="1" applyBorder="1"/>
    <xf numFmtId="183" fontId="18" fillId="0" borderId="0" xfId="0" applyNumberFormat="1" applyFont="1"/>
    <xf numFmtId="164" fontId="12" fillId="0" borderId="0" xfId="1" applyFont="1" applyFill="1" applyBorder="1"/>
    <xf numFmtId="164" fontId="4" fillId="0" borderId="0" xfId="1" applyFont="1" applyFill="1" applyBorder="1"/>
    <xf numFmtId="10" fontId="21" fillId="0" borderId="0" xfId="2" applyNumberFormat="1" applyFont="1"/>
    <xf numFmtId="187" fontId="21" fillId="0" borderId="0" xfId="1" applyNumberFormat="1" applyFont="1"/>
    <xf numFmtId="183" fontId="12" fillId="0" borderId="11" xfId="0" applyNumberFormat="1" applyFont="1" applyBorder="1"/>
    <xf numFmtId="183" fontId="12" fillId="0" borderId="12" xfId="0" applyNumberFormat="1" applyFont="1" applyBorder="1"/>
    <xf numFmtId="43" fontId="4" fillId="0" borderId="0" xfId="0" applyNumberFormat="1" applyFont="1"/>
    <xf numFmtId="180" fontId="19" fillId="0" borderId="0" xfId="1" applyNumberFormat="1" applyFont="1"/>
    <xf numFmtId="172" fontId="4" fillId="0" borderId="0" xfId="0" applyNumberFormat="1" applyFont="1"/>
    <xf numFmtId="169" fontId="12" fillId="0" borderId="0" xfId="1" applyNumberFormat="1" applyFont="1"/>
    <xf numFmtId="183" fontId="19" fillId="0" borderId="0" xfId="1" applyNumberFormat="1" applyFont="1" applyBorder="1"/>
    <xf numFmtId="183" fontId="4" fillId="0" borderId="2" xfId="1" applyNumberFormat="1" applyFont="1" applyBorder="1"/>
    <xf numFmtId="168" fontId="9" fillId="0" borderId="2" xfId="0" applyNumberFormat="1" applyFont="1" applyBorder="1"/>
    <xf numFmtId="164" fontId="12" fillId="9" borderId="0" xfId="1" applyFont="1" applyFill="1" applyBorder="1"/>
    <xf numFmtId="175" fontId="19" fillId="0" borderId="0" xfId="0" applyNumberFormat="1" applyFont="1"/>
    <xf numFmtId="1" fontId="19" fillId="0" borderId="0" xfId="2" applyNumberFormat="1" applyFont="1"/>
    <xf numFmtId="14" fontId="19" fillId="0" borderId="0" xfId="2" applyNumberFormat="1" applyFont="1"/>
    <xf numFmtId="14" fontId="12" fillId="0" borderId="0" xfId="2" applyNumberFormat="1" applyFont="1"/>
    <xf numFmtId="1" fontId="19" fillId="0" borderId="0" xfId="0" applyNumberFormat="1" applyFont="1"/>
    <xf numFmtId="166" fontId="12" fillId="0" borderId="0" xfId="1" applyNumberFormat="1" applyFont="1"/>
    <xf numFmtId="166" fontId="18" fillId="0" borderId="2" xfId="1" applyNumberFormat="1" applyFont="1" applyFill="1" applyBorder="1"/>
    <xf numFmtId="2" fontId="12" fillId="0" borderId="0" xfId="2" applyNumberFormat="1" applyFont="1"/>
    <xf numFmtId="9" fontId="12" fillId="21" borderId="10" xfId="2" applyFont="1" applyFill="1" applyBorder="1"/>
    <xf numFmtId="9" fontId="4" fillId="0" borderId="0" xfId="2" applyFont="1" applyFill="1" applyAlignment="1">
      <alignment horizontal="right"/>
    </xf>
    <xf numFmtId="1" fontId="19" fillId="0" borderId="0" xfId="2" applyNumberFormat="1" applyFont="1" applyFill="1" applyAlignment="1">
      <alignment horizontal="right"/>
    </xf>
    <xf numFmtId="174" fontId="4" fillId="0" borderId="0" xfId="2" applyNumberFormat="1" applyFont="1"/>
    <xf numFmtId="183" fontId="4" fillId="9" borderId="0" xfId="1" applyNumberFormat="1" applyFont="1" applyFill="1"/>
    <xf numFmtId="10" fontId="12" fillId="22" borderId="0" xfId="2" applyNumberFormat="1" applyFont="1" applyFill="1" applyBorder="1"/>
    <xf numFmtId="166" fontId="34" fillId="0" borderId="2" xfId="1" applyNumberFormat="1" applyFont="1" applyFill="1" applyBorder="1"/>
    <xf numFmtId="9" fontId="4" fillId="10" borderId="10" xfId="2" applyFont="1" applyFill="1" applyBorder="1"/>
    <xf numFmtId="164" fontId="12" fillId="0" borderId="0" xfId="1" applyFont="1"/>
    <xf numFmtId="9" fontId="19" fillId="0" borderId="0" xfId="2" applyFont="1" applyBorder="1"/>
    <xf numFmtId="164" fontId="5" fillId="0" borderId="0" xfId="1" applyFont="1" applyFill="1"/>
    <xf numFmtId="165" fontId="19" fillId="0" borderId="0" xfId="2" applyNumberFormat="1" applyFont="1" applyFill="1"/>
    <xf numFmtId="172" fontId="12" fillId="0" borderId="0" xfId="1" applyNumberFormat="1" applyFont="1"/>
    <xf numFmtId="43" fontId="19" fillId="0" borderId="0" xfId="1" applyNumberFormat="1" applyFont="1" applyFill="1" applyBorder="1"/>
    <xf numFmtId="43" fontId="21" fillId="0" borderId="0" xfId="0" applyNumberFormat="1" applyFont="1"/>
    <xf numFmtId="0" fontId="38" fillId="0" borderId="0" xfId="0" applyFont="1"/>
    <xf numFmtId="183" fontId="12" fillId="0" borderId="0" xfId="0" applyNumberFormat="1" applyFont="1" applyAlignment="1">
      <alignment vertical="center"/>
    </xf>
    <xf numFmtId="2" fontId="28" fillId="0" borderId="0" xfId="0" applyNumberFormat="1" applyFont="1"/>
    <xf numFmtId="169" fontId="4" fillId="9" borderId="0" xfId="1" applyNumberFormat="1" applyFont="1" applyFill="1"/>
    <xf numFmtId="14" fontId="12" fillId="0" borderId="10" xfId="2" applyNumberFormat="1" applyFont="1" applyFill="1" applyBorder="1"/>
    <xf numFmtId="166" fontId="18" fillId="20" borderId="0" xfId="1" applyNumberFormat="1" applyFont="1" applyFill="1" applyBorder="1"/>
    <xf numFmtId="10" fontId="4" fillId="0" borderId="0" xfId="2" applyNumberFormat="1" applyFont="1" applyBorder="1"/>
    <xf numFmtId="172" fontId="24" fillId="0" borderId="0" xfId="0" applyNumberFormat="1" applyFont="1"/>
    <xf numFmtId="172" fontId="24" fillId="0" borderId="2" xfId="0" applyNumberFormat="1" applyFont="1" applyBorder="1"/>
    <xf numFmtId="183" fontId="24" fillId="0" borderId="2" xfId="1" applyNumberFormat="1" applyFont="1" applyBorder="1"/>
    <xf numFmtId="165" fontId="12" fillId="0" borderId="0" xfId="1" applyNumberFormat="1" applyFont="1" applyFill="1" applyBorder="1"/>
    <xf numFmtId="180" fontId="24" fillId="0" borderId="0" xfId="1" applyNumberFormat="1" applyFont="1"/>
    <xf numFmtId="9" fontId="21" fillId="0" borderId="0" xfId="0" applyNumberFormat="1" applyFont="1"/>
    <xf numFmtId="188" fontId="4" fillId="0" borderId="0" xfId="0" applyNumberFormat="1" applyFont="1"/>
    <xf numFmtId="190" fontId="14" fillId="4" borderId="0" xfId="0" applyNumberFormat="1" applyFont="1" applyFill="1"/>
    <xf numFmtId="169" fontId="4" fillId="0" borderId="0" xfId="1" applyNumberFormat="1" applyFont="1" applyFill="1"/>
    <xf numFmtId="43" fontId="18" fillId="0" borderId="0" xfId="2" applyNumberFormat="1" applyFont="1" applyFill="1" applyBorder="1"/>
    <xf numFmtId="189" fontId="12" fillId="0" borderId="0" xfId="0" applyNumberFormat="1" applyFont="1"/>
    <xf numFmtId="166" fontId="12" fillId="0" borderId="2" xfId="1" applyNumberFormat="1" applyFont="1" applyFill="1" applyBorder="1"/>
    <xf numFmtId="166" fontId="14" fillId="7" borderId="0" xfId="0" applyNumberFormat="1" applyFont="1" applyFill="1"/>
    <xf numFmtId="43" fontId="14" fillId="7" borderId="0" xfId="0" applyNumberFormat="1" applyFont="1" applyFill="1"/>
    <xf numFmtId="43" fontId="19" fillId="0" borderId="0" xfId="1" applyNumberFormat="1" applyFont="1" applyFill="1"/>
    <xf numFmtId="10" fontId="14" fillId="7" borderId="0" xfId="2" applyNumberFormat="1" applyFont="1" applyFill="1"/>
    <xf numFmtId="171" fontId="14" fillId="4" borderId="0" xfId="0" applyNumberFormat="1" applyFont="1" applyFill="1"/>
    <xf numFmtId="168" fontId="14" fillId="7" borderId="0" xfId="0" applyNumberFormat="1" applyFont="1" applyFill="1"/>
    <xf numFmtId="14" fontId="4" fillId="0" borderId="0" xfId="2" applyNumberFormat="1" applyFont="1" applyFill="1" applyBorder="1"/>
    <xf numFmtId="14" fontId="18" fillId="0" borderId="0" xfId="1" applyNumberFormat="1" applyFont="1" applyFill="1" applyBorder="1"/>
    <xf numFmtId="1" fontId="18" fillId="0" borderId="0" xfId="1" applyNumberFormat="1" applyFont="1" applyFill="1" applyBorder="1"/>
    <xf numFmtId="191" fontId="4" fillId="0" borderId="0" xfId="0" applyNumberFormat="1" applyFont="1"/>
    <xf numFmtId="171" fontId="4" fillId="6" borderId="0" xfId="0" applyNumberFormat="1" applyFont="1" applyFill="1"/>
    <xf numFmtId="3" fontId="4" fillId="6" borderId="0" xfId="0" applyNumberFormat="1" applyFont="1" applyFill="1"/>
    <xf numFmtId="171" fontId="14" fillId="7" borderId="0" xfId="0" applyNumberFormat="1" applyFont="1" applyFill="1"/>
    <xf numFmtId="167" fontId="14" fillId="4" borderId="0" xfId="0" applyNumberFormat="1" applyFont="1" applyFill="1"/>
    <xf numFmtId="168" fontId="14" fillId="13" borderId="0" xfId="0" applyNumberFormat="1" applyFont="1" applyFill="1"/>
    <xf numFmtId="4" fontId="4" fillId="0" borderId="0" xfId="0" applyNumberFormat="1" applyFont="1"/>
    <xf numFmtId="0" fontId="4" fillId="0" borderId="13" xfId="0" applyFont="1" applyBorder="1"/>
    <xf numFmtId="166" fontId="34" fillId="0" borderId="0" xfId="1" applyNumberFormat="1" applyFont="1" applyFill="1" applyBorder="1"/>
    <xf numFmtId="166" fontId="26" fillId="0" borderId="0" xfId="1" applyNumberFormat="1" applyFont="1" applyFill="1" applyBorder="1"/>
    <xf numFmtId="43" fontId="5" fillId="6" borderId="0" xfId="0" applyNumberFormat="1" applyFont="1" applyFill="1"/>
    <xf numFmtId="43" fontId="17" fillId="6" borderId="0" xfId="0" applyNumberFormat="1" applyFont="1" applyFill="1"/>
    <xf numFmtId="0" fontId="4" fillId="21" borderId="0" xfId="0" applyFont="1" applyFill="1"/>
    <xf numFmtId="49" fontId="4" fillId="21" borderId="0" xfId="1" applyNumberFormat="1" applyFont="1" applyFill="1"/>
    <xf numFmtId="10" fontId="19" fillId="21" borderId="0" xfId="2" applyNumberFormat="1" applyFont="1" applyFill="1"/>
    <xf numFmtId="166" fontId="4" fillId="21" borderId="0" xfId="1" applyNumberFormat="1" applyFont="1" applyFill="1"/>
    <xf numFmtId="169" fontId="4" fillId="21" borderId="0" xfId="0" applyNumberFormat="1" applyFont="1" applyFill="1" applyAlignment="1">
      <alignment vertical="center"/>
    </xf>
    <xf numFmtId="166" fontId="4" fillId="21" borderId="0" xfId="0" applyNumberFormat="1" applyFont="1" applyFill="1"/>
    <xf numFmtId="183" fontId="12" fillId="21" borderId="0" xfId="0" applyNumberFormat="1" applyFont="1" applyFill="1"/>
    <xf numFmtId="10" fontId="4" fillId="21" borderId="0" xfId="2" applyNumberFormat="1" applyFont="1" applyFill="1"/>
    <xf numFmtId="183" fontId="12" fillId="21" borderId="11" xfId="0" applyNumberFormat="1" applyFont="1" applyFill="1" applyBorder="1"/>
    <xf numFmtId="183" fontId="12" fillId="21" borderId="12" xfId="0" applyNumberFormat="1" applyFont="1" applyFill="1" applyBorder="1"/>
    <xf numFmtId="169" fontId="4" fillId="6" borderId="0" xfId="0" applyNumberFormat="1" applyFont="1" applyFill="1" applyAlignment="1">
      <alignment vertical="center"/>
    </xf>
    <xf numFmtId="166" fontId="4" fillId="6" borderId="0" xfId="0" applyNumberFormat="1" applyFont="1" applyFill="1"/>
    <xf numFmtId="183" fontId="12" fillId="6" borderId="0" xfId="0" applyNumberFormat="1" applyFont="1" applyFill="1"/>
    <xf numFmtId="10" fontId="4" fillId="6" borderId="0" xfId="2" applyNumberFormat="1" applyFont="1" applyFill="1"/>
    <xf numFmtId="183" fontId="12" fillId="6" borderId="12" xfId="0" applyNumberFormat="1" applyFont="1" applyFill="1" applyBorder="1"/>
    <xf numFmtId="0" fontId="14" fillId="6" borderId="0" xfId="0" applyFont="1" applyFill="1"/>
    <xf numFmtId="49" fontId="4" fillId="6" borderId="0" xfId="1" applyNumberFormat="1" applyFont="1" applyFill="1"/>
    <xf numFmtId="10" fontId="19" fillId="6" borderId="0" xfId="2" applyNumberFormat="1" applyFont="1" applyFill="1"/>
    <xf numFmtId="0" fontId="15" fillId="6" borderId="0" xfId="0" applyFont="1" applyFill="1"/>
    <xf numFmtId="0" fontId="14" fillId="18" borderId="0" xfId="0" applyFont="1" applyFill="1"/>
    <xf numFmtId="49" fontId="4" fillId="18" borderId="0" xfId="1" applyNumberFormat="1" applyFont="1" applyFill="1"/>
    <xf numFmtId="0" fontId="4" fillId="18" borderId="0" xfId="0" applyFont="1" applyFill="1"/>
    <xf numFmtId="10" fontId="19" fillId="18" borderId="0" xfId="2" applyNumberFormat="1" applyFont="1" applyFill="1"/>
    <xf numFmtId="10" fontId="4" fillId="18" borderId="0" xfId="2" applyNumberFormat="1" applyFont="1" applyFill="1"/>
    <xf numFmtId="0" fontId="15" fillId="18" borderId="0" xfId="0" applyFont="1" applyFill="1"/>
    <xf numFmtId="169" fontId="4" fillId="18" borderId="0" xfId="0" applyNumberFormat="1" applyFont="1" applyFill="1" applyAlignment="1">
      <alignment vertical="center"/>
    </xf>
    <xf numFmtId="166" fontId="4" fillId="18" borderId="0" xfId="0" applyNumberFormat="1" applyFont="1" applyFill="1"/>
    <xf numFmtId="183" fontId="12" fillId="18" borderId="0" xfId="0" applyNumberFormat="1" applyFont="1" applyFill="1"/>
    <xf numFmtId="183" fontId="12" fillId="18" borderId="12" xfId="0" applyNumberFormat="1" applyFont="1" applyFill="1" applyBorder="1"/>
    <xf numFmtId="49" fontId="6" fillId="0" borderId="0" xfId="1" applyNumberFormat="1" applyFont="1" applyFill="1" applyBorder="1"/>
    <xf numFmtId="0" fontId="9" fillId="0" borderId="2" xfId="0" applyFont="1" applyBorder="1"/>
    <xf numFmtId="169" fontId="34" fillId="0" borderId="2" xfId="1" applyNumberFormat="1" applyFont="1" applyBorder="1"/>
    <xf numFmtId="0" fontId="4" fillId="0" borderId="2" xfId="0" applyFont="1" applyBorder="1"/>
    <xf numFmtId="169" fontId="4" fillId="0" borderId="2" xfId="0" applyNumberFormat="1" applyFont="1" applyBorder="1"/>
    <xf numFmtId="169" fontId="12" fillId="0" borderId="0" xfId="1" applyNumberFormat="1" applyFont="1" applyFill="1" applyBorder="1"/>
    <xf numFmtId="169" fontId="4" fillId="0" borderId="0" xfId="1" applyNumberFormat="1" applyFont="1" applyBorder="1"/>
    <xf numFmtId="169" fontId="12" fillId="0" borderId="0" xfId="1" applyNumberFormat="1" applyFont="1" applyBorder="1"/>
    <xf numFmtId="164" fontId="4" fillId="0" borderId="0" xfId="1" applyFont="1" applyBorder="1"/>
    <xf numFmtId="10" fontId="19" fillId="18" borderId="0" xfId="2" applyNumberFormat="1" applyFont="1" applyFill="1" applyBorder="1"/>
    <xf numFmtId="167" fontId="19" fillId="0" borderId="0" xfId="2" applyNumberFormat="1" applyFont="1" applyFill="1" applyBorder="1"/>
    <xf numFmtId="170" fontId="4" fillId="0" borderId="0" xfId="2" applyNumberFormat="1" applyFont="1" applyFill="1" applyBorder="1"/>
    <xf numFmtId="174" fontId="19" fillId="0" borderId="0" xfId="2" applyNumberFormat="1" applyFont="1" applyFill="1" applyBorder="1"/>
    <xf numFmtId="183" fontId="24" fillId="0" borderId="0" xfId="1" applyNumberFormat="1" applyFont="1" applyFill="1" applyBorder="1"/>
    <xf numFmtId="165" fontId="14" fillId="7" borderId="0" xfId="0" applyNumberFormat="1" applyFont="1" applyFill="1"/>
    <xf numFmtId="168" fontId="14" fillId="4" borderId="0" xfId="0" applyNumberFormat="1" applyFont="1" applyFill="1"/>
    <xf numFmtId="0" fontId="39" fillId="0" borderId="0" xfId="0" applyFont="1"/>
    <xf numFmtId="0" fontId="18" fillId="0" borderId="2" xfId="0" applyFont="1" applyBorder="1"/>
    <xf numFmtId="180" fontId="18" fillId="0" borderId="0" xfId="1" applyNumberFormat="1" applyFont="1"/>
    <xf numFmtId="180" fontId="18" fillId="0" borderId="0" xfId="1" applyNumberFormat="1" applyFont="1" applyBorder="1"/>
    <xf numFmtId="180" fontId="18" fillId="0" borderId="2" xfId="1" applyNumberFormat="1" applyFont="1" applyBorder="1"/>
    <xf numFmtId="166" fontId="4" fillId="0" borderId="2" xfId="0" applyNumberFormat="1" applyFont="1" applyBorder="1"/>
    <xf numFmtId="180" fontId="24" fillId="0" borderId="0" xfId="1" applyNumberFormat="1" applyFont="1" applyFill="1"/>
    <xf numFmtId="171" fontId="14" fillId="13" borderId="0" xfId="0" applyNumberFormat="1" applyFont="1" applyFill="1"/>
    <xf numFmtId="200" fontId="4" fillId="0" borderId="0" xfId="1" applyNumberFormat="1" applyFont="1" applyFill="1" applyBorder="1"/>
    <xf numFmtId="164" fontId="9" fillId="0" borderId="0" xfId="1" applyFont="1"/>
    <xf numFmtId="201" fontId="4" fillId="0" borderId="0" xfId="0" applyNumberFormat="1" applyFont="1"/>
    <xf numFmtId="183" fontId="12" fillId="0" borderId="10" xfId="1" applyNumberFormat="1" applyFont="1" applyFill="1" applyBorder="1"/>
    <xf numFmtId="10" fontId="4" fillId="0" borderId="0" xfId="1" applyNumberFormat="1" applyFont="1" applyFill="1"/>
    <xf numFmtId="202" fontId="4" fillId="0" borderId="0" xfId="0" applyNumberFormat="1" applyFont="1"/>
    <xf numFmtId="10" fontId="19" fillId="0" borderId="0" xfId="2" applyNumberFormat="1" applyFont="1"/>
    <xf numFmtId="43" fontId="14" fillId="13" borderId="0" xfId="0" applyNumberFormat="1" applyFont="1" applyFill="1"/>
    <xf numFmtId="43" fontId="14" fillId="4" borderId="0" xfId="0" applyNumberFormat="1" applyFont="1" applyFill="1"/>
    <xf numFmtId="203" fontId="14" fillId="4" borderId="0" xfId="0" applyNumberFormat="1" applyFont="1" applyFill="1"/>
    <xf numFmtId="9" fontId="17" fillId="0" borderId="0" xfId="0" applyNumberFormat="1" applyFont="1"/>
    <xf numFmtId="10" fontId="17" fillId="0" borderId="0" xfId="2" applyNumberFormat="1" applyFont="1"/>
    <xf numFmtId="9" fontId="4" fillId="5" borderId="0" xfId="2" applyFont="1" applyFill="1"/>
    <xf numFmtId="2" fontId="4" fillId="5" borderId="0" xfId="2" applyNumberFormat="1" applyFont="1" applyFill="1"/>
    <xf numFmtId="2" fontId="17" fillId="0" borderId="0" xfId="2" applyNumberFormat="1" applyFont="1"/>
    <xf numFmtId="170" fontId="4" fillId="0" borderId="0" xfId="2" applyNumberFormat="1" applyFont="1"/>
    <xf numFmtId="0" fontId="12" fillId="0" borderId="0" xfId="2" applyNumberFormat="1" applyFont="1" applyFill="1" applyBorder="1"/>
    <xf numFmtId="0" fontId="11" fillId="0" borderId="0" xfId="2" applyNumberFormat="1" applyFont="1" applyFill="1"/>
    <xf numFmtId="10" fontId="14" fillId="4" borderId="0" xfId="2" applyNumberFormat="1" applyFont="1" applyFill="1"/>
    <xf numFmtId="0" fontId="4" fillId="0" borderId="0" xfId="2" applyNumberFormat="1" applyFont="1" applyFill="1"/>
    <xf numFmtId="177" fontId="4" fillId="0" borderId="0" xfId="2" applyNumberFormat="1" applyFont="1"/>
    <xf numFmtId="2" fontId="12" fillId="9" borderId="0" xfId="0" applyNumberFormat="1" applyFont="1" applyFill="1" applyAlignment="1">
      <alignment vertical="center"/>
    </xf>
    <xf numFmtId="189" fontId="4" fillId="0" borderId="0" xfId="0" applyNumberFormat="1" applyFont="1"/>
    <xf numFmtId="204" fontId="24" fillId="0" borderId="0" xfId="0" applyNumberFormat="1" applyFont="1"/>
    <xf numFmtId="168" fontId="4" fillId="0" borderId="0" xfId="2" applyNumberFormat="1" applyFont="1" applyFill="1" applyBorder="1"/>
    <xf numFmtId="43" fontId="4" fillId="0" borderId="0" xfId="2" applyNumberFormat="1" applyFont="1" applyFill="1" applyBorder="1"/>
    <xf numFmtId="0" fontId="64" fillId="0" borderId="0" xfId="0" applyFont="1"/>
    <xf numFmtId="186" fontId="24" fillId="0" borderId="0" xfId="0" applyNumberFormat="1" applyFont="1"/>
    <xf numFmtId="171" fontId="4" fillId="0" borderId="0" xfId="0" applyNumberFormat="1" applyFont="1" applyAlignment="1">
      <alignment horizontal="right" vertical="center"/>
    </xf>
    <xf numFmtId="166" fontId="12" fillId="0" borderId="23" xfId="1" applyNumberFormat="1" applyFont="1" applyFill="1" applyBorder="1"/>
    <xf numFmtId="9" fontId="17" fillId="0" borderId="0" xfId="2" applyFont="1" applyFill="1"/>
    <xf numFmtId="0" fontId="12" fillId="33" borderId="0" xfId="0" applyFont="1" applyFill="1"/>
    <xf numFmtId="0" fontId="14" fillId="33" borderId="0" xfId="0" applyFont="1" applyFill="1"/>
    <xf numFmtId="189" fontId="34" fillId="0" borderId="2" xfId="1" applyNumberFormat="1" applyFont="1" applyFill="1" applyBorder="1"/>
    <xf numFmtId="178" fontId="14" fillId="4" borderId="0" xfId="0" applyNumberFormat="1" applyFont="1" applyFill="1"/>
    <xf numFmtId="14" fontId="4" fillId="0" borderId="10" xfId="2" applyNumberFormat="1" applyFont="1" applyFill="1" applyBorder="1"/>
    <xf numFmtId="0" fontId="4" fillId="34" borderId="0" xfId="0" applyFont="1" applyFill="1"/>
    <xf numFmtId="0" fontId="4" fillId="35" borderId="0" xfId="0" applyFont="1" applyFill="1"/>
    <xf numFmtId="4" fontId="4" fillId="0" borderId="0" xfId="1" applyNumberFormat="1" applyFont="1"/>
    <xf numFmtId="10" fontId="12" fillId="0" borderId="10" xfId="2" applyNumberFormat="1" applyFont="1" applyBorder="1"/>
    <xf numFmtId="49" fontId="4" fillId="0" borderId="0" xfId="1" applyNumberFormat="1" applyFont="1"/>
    <xf numFmtId="9" fontId="12" fillId="9" borderId="0" xfId="2" applyFont="1" applyFill="1"/>
    <xf numFmtId="183" fontId="12" fillId="9" borderId="0" xfId="1" applyNumberFormat="1" applyFont="1" applyFill="1"/>
    <xf numFmtId="49" fontId="4" fillId="0" borderId="0" xfId="1" applyNumberFormat="1" applyFont="1" applyBorder="1"/>
    <xf numFmtId="183" fontId="12" fillId="0" borderId="14" xfId="1" applyNumberFormat="1" applyFont="1" applyFill="1" applyBorder="1"/>
    <xf numFmtId="10" fontId="12" fillId="0" borderId="0" xfId="2" applyNumberFormat="1" applyFont="1" applyBorder="1"/>
    <xf numFmtId="183" fontId="12" fillId="0" borderId="0" xfId="1" applyNumberFormat="1" applyFont="1" applyBorder="1"/>
    <xf numFmtId="49" fontId="6" fillId="0" borderId="0" xfId="1" applyNumberFormat="1" applyFont="1"/>
    <xf numFmtId="167" fontId="4" fillId="0" borderId="0" xfId="2" applyNumberFormat="1" applyFont="1"/>
    <xf numFmtId="191" fontId="4" fillId="0" borderId="0" xfId="1" applyNumberFormat="1" applyFont="1" applyFill="1"/>
    <xf numFmtId="165" fontId="4" fillId="6" borderId="0" xfId="0" applyNumberFormat="1" applyFont="1" applyFill="1"/>
    <xf numFmtId="10" fontId="19" fillId="0" borderId="0" xfId="2" applyNumberFormat="1" applyFont="1" applyBorder="1"/>
    <xf numFmtId="1" fontId="4" fillId="0" borderId="0" xfId="2" applyNumberFormat="1" applyFont="1" applyBorder="1"/>
    <xf numFmtId="11" fontId="4" fillId="6" borderId="0" xfId="0" applyNumberFormat="1" applyFont="1" applyFill="1"/>
    <xf numFmtId="11" fontId="14" fillId="7" borderId="0" xfId="1" applyNumberFormat="1" applyFont="1" applyFill="1" applyBorder="1"/>
    <xf numFmtId="166" fontId="4" fillId="0" borderId="0" xfId="1" applyNumberFormat="1" applyFont="1" applyBorder="1"/>
    <xf numFmtId="166" fontId="19" fillId="0" borderId="23" xfId="0" applyNumberFormat="1" applyFont="1" applyBorder="1"/>
    <xf numFmtId="0" fontId="17" fillId="36" borderId="0" xfId="0" applyFont="1" applyFill="1"/>
    <xf numFmtId="0" fontId="17" fillId="37" borderId="0" xfId="0" applyFont="1" applyFill="1"/>
    <xf numFmtId="169" fontId="4" fillId="22" borderId="0" xfId="1" applyNumberFormat="1" applyFont="1" applyFill="1"/>
  </cellXfs>
  <cellStyles count="50">
    <cellStyle name="# 06 Header main" xfId="15" xr:uid="{E152DBDF-49F0-40C4-BF55-C7AB78A42B66}"/>
    <cellStyle name="# 18 Header Sub" xfId="16" xr:uid="{AC63D746-5C06-411D-9261-E6770A9ACBC7}"/>
    <cellStyle name="# 27 Date long" xfId="19" xr:uid="{BE0F7FE6-D216-4A52-929F-791E62FE3D3B}"/>
    <cellStyle name="# 35 Table line" xfId="14" xr:uid="{6D932235-F190-41A8-BFF5-BAE478A65680}"/>
    <cellStyle name="_Banner" xfId="35" xr:uid="{4DE757F4-390D-4BE7-8953-2EDB3A7BD999}"/>
    <cellStyle name="_Calc" xfId="39" xr:uid="{C4DF211D-9E0C-4D55-A78F-0461E9AD99FA}"/>
    <cellStyle name="_Header" xfId="36" xr:uid="{200267AC-2A8D-42B4-8BA8-5B4BCB3632F2}"/>
    <cellStyle name="_Heading" xfId="37" xr:uid="{C8082C8F-A036-4E80-8A87-31FC85C81410}"/>
    <cellStyle name="_Input" xfId="38" xr:uid="{2945BFCC-6912-4773-B51A-208387895547}"/>
    <cellStyle name="_Input (format)" xfId="20" xr:uid="{EB27F2B2-B2F9-4C3B-8C21-E7DF5F8F40EA}"/>
    <cellStyle name="_Link" xfId="40" xr:uid="{CC566A0C-199A-4E8A-834F-989E47F5F365}"/>
    <cellStyle name="_Named range" xfId="43" xr:uid="{409B2703-F336-4481-801D-DDCE99446841}"/>
    <cellStyle name="_Unit" xfId="42" xr:uid="{282432E2-E775-4DB7-8296-5802A762F2C3}"/>
    <cellStyle name="Assumptions" xfId="27" xr:uid="{E1588492-2EA0-4A34-9C72-0E325CE53C88}"/>
    <cellStyle name="Banner 2" xfId="26" xr:uid="{039236B3-75E8-4042-84F9-43A2DF71834D}"/>
    <cellStyle name="Blank_cell" xfId="21" xr:uid="{A331A835-044C-41C4-8A41-99EB1B6B5A2B}"/>
    <cellStyle name="Calculation" xfId="5" builtinId="22"/>
    <cellStyle name="Comma" xfId="1" builtinId="3"/>
    <cellStyle name="Comma [0] 2" xfId="11" xr:uid="{CB0DADDE-6CAF-4DA3-AF7E-7BFA1A45D2F2}"/>
    <cellStyle name="Comma 2" xfId="10" xr:uid="{E2FA3A0A-8A27-44D0-9ED8-EC5336D115B3}"/>
    <cellStyle name="Comma 3" xfId="30" xr:uid="{5D6794BC-B3E5-4F1F-83A9-E3A9688FF3D5}"/>
    <cellStyle name="Comma 4" xfId="49" xr:uid="{00B1F29C-4297-4DE2-A5AB-F832F4739205}"/>
    <cellStyle name="Comma 5" xfId="48" xr:uid="{2D3F0A07-1A88-4CA4-9F59-58E7AC22C1DF}"/>
    <cellStyle name="Comma 6" xfId="47" xr:uid="{91E01E40-2834-417E-89FE-88AE1EC61937}"/>
    <cellStyle name="Comment" xfId="8" xr:uid="{A28F5F73-736A-4EE1-9DCB-7368FE841A3E}"/>
    <cellStyle name="Date" xfId="33" xr:uid="{D4B61CA0-9427-4639-BB4A-5829D456D85B}"/>
    <cellStyle name="Flag" xfId="22" xr:uid="{A92E4EF9-3F54-44E4-841A-49EA186AAAEA}"/>
    <cellStyle name="Hardcode" xfId="17" xr:uid="{C0DBB053-0308-45DE-B29A-F8020C91F5B4}"/>
    <cellStyle name="Header0" xfId="25" xr:uid="{0C8495A6-664B-4AC2-9189-E1BFDD0304A3}"/>
    <cellStyle name="Header1" xfId="23" xr:uid="{2E8C7EDF-FE02-4D68-8C7B-33B5CD2028F4}"/>
    <cellStyle name="Hyperlink" xfId="3" builtinId="8"/>
    <cellStyle name="Hyperlink 2" xfId="46" xr:uid="{2F6940EC-62D9-4FD7-83F7-7FD507AD4602}"/>
    <cellStyle name="Input" xfId="4" builtinId="20" customBuiltin="1"/>
    <cellStyle name="Linked Cell 2" xfId="13" xr:uid="{A49229BC-5959-468B-966A-4DCE60630F18}"/>
    <cellStyle name="Macro output" xfId="28" xr:uid="{570D97CB-817B-4428-A779-A1C8C338764C}"/>
    <cellStyle name="Normal" xfId="0" builtinId="0"/>
    <cellStyle name="Normal 2" xfId="6" xr:uid="{5483E3B0-8BC4-44B0-9665-748694654AA8}"/>
    <cellStyle name="Normal 2 2" xfId="44" xr:uid="{CE451039-BB4C-4AE5-8171-447D81A6AB59}"/>
    <cellStyle name="Normal 3" xfId="34" xr:uid="{BAF6554C-85CF-4D11-A4C0-18AC0D5A2BFF}"/>
    <cellStyle name="Normal 4" xfId="9" xr:uid="{96588866-82BF-4D4F-9273-BF2EC11A4278}"/>
    <cellStyle name="Per cent" xfId="2" builtinId="5"/>
    <cellStyle name="Percent 16" xfId="7" xr:uid="{DEF40AB2-7EF8-4F81-8A5C-E6AFE3A42488}"/>
    <cellStyle name="Percent 2" xfId="12" xr:uid="{F080238D-E1E8-4F4A-A72F-44BF69EE55BE}"/>
    <cellStyle name="Percent 2 17" xfId="45" xr:uid="{2B0CE4D1-CD2A-41C5-9D76-F7635FEA39AC}"/>
    <cellStyle name="Row total" xfId="41" xr:uid="{B3C26741-661A-49EF-A295-B6F7C03DA410}"/>
    <cellStyle name="Sheet_Header" xfId="31" xr:uid="{04DEEAEB-3AA5-44B8-98AE-ECD5F9BBFA25}"/>
    <cellStyle name="Sub_Header" xfId="32" xr:uid="{241D1AF5-B288-4326-9D8D-B4216C8EAED0}"/>
    <cellStyle name="Switch" xfId="18" xr:uid="{EC19FA90-D65F-47FE-8C8A-2684C3B6F9CC}"/>
    <cellStyle name="Tech_Assp" xfId="24" xr:uid="{8C60980D-E71D-49E9-A8AC-5BC6515E5B29}"/>
    <cellStyle name="Unit" xfId="29" xr:uid="{6FF08575-0E55-4181-9923-ACE06BEF2AC2}"/>
  </cellStyles>
  <dxfs count="0"/>
  <tableStyles count="1" defaultTableStyle="TableStyleMedium2" defaultPivotStyle="PivotStyleLight16">
    <tableStyle name="Invisible" pivot="0" table="0" count="0" xr9:uid="{4D6A1550-5AD0-44B1-AC73-4F12D32415C5}"/>
  </tableStyles>
  <colors>
    <mruColors>
      <color rgb="FF00FFFF"/>
      <color rgb="FFFF99FF"/>
      <color rgb="FFFF6600"/>
      <color rgb="FFFFFFCC"/>
      <color rgb="FFFFFFFF"/>
      <color rgb="FFCCC0DA"/>
      <color rgb="FFFF9900"/>
      <color rgb="FFE80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26" Type="http://schemas.openxmlformats.org/officeDocument/2006/relationships/customXml" Target="../customXml/item5.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5"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8" Type="http://schemas.openxmlformats.org/officeDocument/2006/relationships/hyperlink" Target="#Revenue!A1"/><Relationship Id="rId13" Type="http://schemas.openxmlformats.org/officeDocument/2006/relationships/hyperlink" Target="#Incentives!A1"/><Relationship Id="rId3" Type="http://schemas.openxmlformats.org/officeDocument/2006/relationships/hyperlink" Target="#Scenarios_TD!A1"/><Relationship Id="rId7" Type="http://schemas.openxmlformats.org/officeDocument/2006/relationships/hyperlink" Target="#'Finance&amp;Tax'!A1"/><Relationship Id="rId12" Type="http://schemas.openxmlformats.org/officeDocument/2006/relationships/hyperlink" Target="#RAB!A1"/><Relationship Id="rId2" Type="http://schemas.openxmlformats.org/officeDocument/2006/relationships/hyperlink" Target="#Scenarios!A1"/><Relationship Id="rId1" Type="http://schemas.openxmlformats.org/officeDocument/2006/relationships/image" Target="../media/image1.png"/><Relationship Id="rId6" Type="http://schemas.openxmlformats.org/officeDocument/2006/relationships/hyperlink" Target="#Depreciation!A1"/><Relationship Id="rId11" Type="http://schemas.openxmlformats.org/officeDocument/2006/relationships/hyperlink" Target="#Metrics!A1"/><Relationship Id="rId5" Type="http://schemas.openxmlformats.org/officeDocument/2006/relationships/hyperlink" Target="#'Financial inputs'!A1"/><Relationship Id="rId15" Type="http://schemas.openxmlformats.org/officeDocument/2006/relationships/hyperlink" Target="#Support!A4"/><Relationship Id="rId10" Type="http://schemas.openxmlformats.org/officeDocument/2006/relationships/hyperlink" Target="#FinancialStatements!A1"/><Relationship Id="rId4" Type="http://schemas.openxmlformats.org/officeDocument/2006/relationships/hyperlink" Target="#Expenditure!A1"/><Relationship Id="rId9" Type="http://schemas.openxmlformats.org/officeDocument/2006/relationships/hyperlink" Target="#AR!A1"/><Relationship Id="rId14" Type="http://schemas.openxmlformats.org/officeDocument/2006/relationships/hyperlink" Target="#RoRE!A1"/></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2133655</xdr:colOff>
      <xdr:row>0</xdr:row>
      <xdr:rowOff>719734</xdr:rowOff>
    </xdr:to>
    <xdr:pic>
      <xdr:nvPicPr>
        <xdr:cNvPr id="2" name="Picture 1" descr="image of the Ofgem logo" title="Ofgem logo">
          <a:extLst>
            <a:ext uri="{FF2B5EF4-FFF2-40B4-BE49-F238E27FC236}">
              <a16:creationId xmlns:a16="http://schemas.microsoft.com/office/drawing/2014/main" id="{EF836DBC-E236-4AFE-B9E7-8D57D343237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014718" cy="719734"/>
        </a:xfrm>
        <a:prstGeom prst="rect">
          <a:avLst/>
        </a:prstGeom>
      </xdr:spPr>
    </xdr:pic>
    <xdr:clientData/>
  </xdr:twoCellAnchor>
  <xdr:twoCellAnchor>
    <xdr:from>
      <xdr:col>3</xdr:col>
      <xdr:colOff>177798</xdr:colOff>
      <xdr:row>22</xdr:row>
      <xdr:rowOff>12700</xdr:rowOff>
    </xdr:from>
    <xdr:to>
      <xdr:col>10</xdr:col>
      <xdr:colOff>677333</xdr:colOff>
      <xdr:row>33</xdr:row>
      <xdr:rowOff>155575</xdr:rowOff>
    </xdr:to>
    <xdr:sp macro="" textlink="">
      <xdr:nvSpPr>
        <xdr:cNvPr id="3" name="Rectangle 2">
          <a:extLst>
            <a:ext uri="{FF2B5EF4-FFF2-40B4-BE49-F238E27FC236}">
              <a16:creationId xmlns:a16="http://schemas.microsoft.com/office/drawing/2014/main" id="{D699223D-8006-4AB9-951F-B4974EC32CF4}"/>
            </a:ext>
          </a:extLst>
        </xdr:cNvPr>
        <xdr:cNvSpPr/>
      </xdr:nvSpPr>
      <xdr:spPr>
        <a:xfrm>
          <a:off x="833965" y="4806950"/>
          <a:ext cx="7325785" cy="2238375"/>
        </a:xfrm>
        <a:prstGeom prst="rect">
          <a:avLst/>
        </a:prstGeom>
        <a:solidFill>
          <a:schemeClr val="accent4">
            <a:lumMod val="20000"/>
            <a:lumOff val="80000"/>
          </a:schemeClr>
        </a:solidFill>
      </xdr:spPr>
      <xdr:style>
        <a:lnRef idx="1">
          <a:schemeClr val="accent4"/>
        </a:lnRef>
        <a:fillRef idx="2">
          <a:schemeClr val="accent4"/>
        </a:fillRef>
        <a:effectRef idx="1">
          <a:schemeClr val="accent4"/>
        </a:effectRef>
        <a:fontRef idx="minor">
          <a:schemeClr val="dk1"/>
        </a:fontRef>
      </xdr:style>
      <xdr:txBody>
        <a:bodyPr vertOverflow="clip" horzOverflow="clip" rtlCol="0" anchor="t"/>
        <a:lstStyle/>
        <a:p>
          <a:pPr algn="l"/>
          <a:endParaRPr lang="en-GB" sz="1100"/>
        </a:p>
      </xdr:txBody>
    </xdr:sp>
    <xdr:clientData/>
  </xdr:twoCellAnchor>
  <xdr:twoCellAnchor>
    <xdr:from>
      <xdr:col>4</xdr:col>
      <xdr:colOff>177800</xdr:colOff>
      <xdr:row>26</xdr:row>
      <xdr:rowOff>140758</xdr:rowOff>
    </xdr:from>
    <xdr:to>
      <xdr:col>4</xdr:col>
      <xdr:colOff>1758951</xdr:colOff>
      <xdr:row>29</xdr:row>
      <xdr:rowOff>73025</xdr:rowOff>
    </xdr:to>
    <xdr:sp macro="" textlink="">
      <xdr:nvSpPr>
        <xdr:cNvPr id="4" name="Rectangle 3" descr="Scenarios_TI&#10;">
          <a:hlinkClick xmlns:r="http://schemas.openxmlformats.org/officeDocument/2006/relationships" r:id="rId2"/>
          <a:extLst>
            <a:ext uri="{FF2B5EF4-FFF2-40B4-BE49-F238E27FC236}">
              <a16:creationId xmlns:a16="http://schemas.microsoft.com/office/drawing/2014/main" id="{0AFCE188-AAC0-4082-934A-2F9A8BFFA618}"/>
            </a:ext>
          </a:extLst>
        </xdr:cNvPr>
        <xdr:cNvSpPr/>
      </xdr:nvSpPr>
      <xdr:spPr>
        <a:xfrm>
          <a:off x="1130300" y="5876925"/>
          <a:ext cx="1581151" cy="535517"/>
        </a:xfrm>
        <a:prstGeom prst="rect">
          <a:avLst/>
        </a:prstGeom>
        <a:solidFill>
          <a:schemeClr val="accent4">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a:solidFill>
                <a:sysClr val="windowText" lastClr="000000"/>
              </a:solidFill>
            </a:rPr>
            <a:t>Scenarios</a:t>
          </a:r>
        </a:p>
      </xdr:txBody>
    </xdr:sp>
    <xdr:clientData/>
  </xdr:twoCellAnchor>
  <xdr:twoCellAnchor>
    <xdr:from>
      <xdr:col>4</xdr:col>
      <xdr:colOff>2456392</xdr:colOff>
      <xdr:row>23</xdr:row>
      <xdr:rowOff>20108</xdr:rowOff>
    </xdr:from>
    <xdr:to>
      <xdr:col>6</xdr:col>
      <xdr:colOff>455085</xdr:colOff>
      <xdr:row>25</xdr:row>
      <xdr:rowOff>143934</xdr:rowOff>
    </xdr:to>
    <xdr:sp macro="" textlink="">
      <xdr:nvSpPr>
        <xdr:cNvPr id="5" name="Rectangle 4" descr="Scenarios_TI&#10;">
          <a:hlinkClick xmlns:r="http://schemas.openxmlformats.org/officeDocument/2006/relationships" r:id="rId3"/>
          <a:extLst>
            <a:ext uri="{FF2B5EF4-FFF2-40B4-BE49-F238E27FC236}">
              <a16:creationId xmlns:a16="http://schemas.microsoft.com/office/drawing/2014/main" id="{51668F61-505D-44DA-908F-A5A5B7F7E198}"/>
            </a:ext>
          </a:extLst>
        </xdr:cNvPr>
        <xdr:cNvSpPr/>
      </xdr:nvSpPr>
      <xdr:spPr>
        <a:xfrm>
          <a:off x="3408892" y="5153025"/>
          <a:ext cx="1597026" cy="525992"/>
        </a:xfrm>
        <a:prstGeom prst="rect">
          <a:avLst/>
        </a:prstGeom>
        <a:solidFill>
          <a:schemeClr val="accent4">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a:solidFill>
                <a:sysClr val="windowText" lastClr="000000"/>
              </a:solidFill>
            </a:rPr>
            <a:t>Scenarios_TD</a:t>
          </a:r>
        </a:p>
      </xdr:txBody>
    </xdr:sp>
    <xdr:clientData/>
  </xdr:twoCellAnchor>
  <xdr:twoCellAnchor>
    <xdr:from>
      <xdr:col>6</xdr:col>
      <xdr:colOff>922865</xdr:colOff>
      <xdr:row>27</xdr:row>
      <xdr:rowOff>16932</xdr:rowOff>
    </xdr:from>
    <xdr:to>
      <xdr:col>8</xdr:col>
      <xdr:colOff>81492</xdr:colOff>
      <xdr:row>29</xdr:row>
      <xdr:rowOff>179916</xdr:rowOff>
    </xdr:to>
    <xdr:sp macro="" textlink="">
      <xdr:nvSpPr>
        <xdr:cNvPr id="6" name="Rectangle 5" descr="Scenarios_TI&#10;">
          <a:hlinkClick xmlns:r="http://schemas.openxmlformats.org/officeDocument/2006/relationships" r:id="rId4"/>
          <a:extLst>
            <a:ext uri="{FF2B5EF4-FFF2-40B4-BE49-F238E27FC236}">
              <a16:creationId xmlns:a16="http://schemas.microsoft.com/office/drawing/2014/main" id="{29D25A6D-328F-4010-A88D-57A85898EA49}"/>
            </a:ext>
          </a:extLst>
        </xdr:cNvPr>
        <xdr:cNvSpPr/>
      </xdr:nvSpPr>
      <xdr:spPr>
        <a:xfrm>
          <a:off x="5473698" y="5954182"/>
          <a:ext cx="1635127" cy="565151"/>
        </a:xfrm>
        <a:prstGeom prst="rect">
          <a:avLst/>
        </a:prstGeom>
        <a:solidFill>
          <a:schemeClr val="accent4">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a:solidFill>
                <a:sysClr val="windowText" lastClr="000000"/>
              </a:solidFill>
            </a:rPr>
            <a:t>Expenditure</a:t>
          </a:r>
        </a:p>
      </xdr:txBody>
    </xdr:sp>
    <xdr:clientData/>
  </xdr:twoCellAnchor>
  <xdr:twoCellAnchor>
    <xdr:from>
      <xdr:col>4</xdr:col>
      <xdr:colOff>2528357</xdr:colOff>
      <xdr:row>27</xdr:row>
      <xdr:rowOff>34925</xdr:rowOff>
    </xdr:from>
    <xdr:to>
      <xdr:col>6</xdr:col>
      <xdr:colOff>603250</xdr:colOff>
      <xdr:row>30</xdr:row>
      <xdr:rowOff>63500</xdr:rowOff>
    </xdr:to>
    <xdr:sp macro="" textlink="">
      <xdr:nvSpPr>
        <xdr:cNvPr id="7" name="Rectangle 6" descr="Scenarios_TI&#10;">
          <a:hlinkClick xmlns:r="http://schemas.openxmlformats.org/officeDocument/2006/relationships" r:id="rId5"/>
          <a:extLst>
            <a:ext uri="{FF2B5EF4-FFF2-40B4-BE49-F238E27FC236}">
              <a16:creationId xmlns:a16="http://schemas.microsoft.com/office/drawing/2014/main" id="{95F98CD4-7997-447D-B2D3-BD662B0BDB42}"/>
            </a:ext>
          </a:extLst>
        </xdr:cNvPr>
        <xdr:cNvSpPr/>
      </xdr:nvSpPr>
      <xdr:spPr>
        <a:xfrm>
          <a:off x="3385607" y="5821363"/>
          <a:ext cx="1384831" cy="600075"/>
        </a:xfrm>
        <a:prstGeom prst="rect">
          <a:avLst/>
        </a:prstGeom>
        <a:solidFill>
          <a:schemeClr val="accent4">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a:solidFill>
                <a:sysClr val="windowText" lastClr="000000"/>
              </a:solidFill>
            </a:rPr>
            <a:t>Financial inputs</a:t>
          </a:r>
        </a:p>
      </xdr:txBody>
    </xdr:sp>
    <xdr:clientData/>
  </xdr:twoCellAnchor>
  <xdr:twoCellAnchor>
    <xdr:from>
      <xdr:col>4</xdr:col>
      <xdr:colOff>10583</xdr:colOff>
      <xdr:row>35</xdr:row>
      <xdr:rowOff>7408</xdr:rowOff>
    </xdr:from>
    <xdr:to>
      <xdr:col>10</xdr:col>
      <xdr:colOff>754592</xdr:colOff>
      <xdr:row>46</xdr:row>
      <xdr:rowOff>183091</xdr:rowOff>
    </xdr:to>
    <xdr:sp macro="" textlink="">
      <xdr:nvSpPr>
        <xdr:cNvPr id="8" name="Rectangle 7">
          <a:extLst>
            <a:ext uri="{FF2B5EF4-FFF2-40B4-BE49-F238E27FC236}">
              <a16:creationId xmlns:a16="http://schemas.microsoft.com/office/drawing/2014/main" id="{407575AF-3862-4D3B-B625-EB300938DAF1}"/>
            </a:ext>
          </a:extLst>
        </xdr:cNvPr>
        <xdr:cNvSpPr/>
      </xdr:nvSpPr>
      <xdr:spPr>
        <a:xfrm>
          <a:off x="951177" y="7663127"/>
          <a:ext cx="7899665" cy="2402152"/>
        </a:xfrm>
        <a:prstGeom prst="rect">
          <a:avLst/>
        </a:prstGeom>
        <a:solidFill>
          <a:schemeClr val="accent1">
            <a:lumMod val="60000"/>
            <a:lumOff val="40000"/>
          </a:schemeClr>
        </a:solidFill>
        <a:ln>
          <a:solidFill>
            <a:schemeClr val="accent1">
              <a:lumMod val="75000"/>
            </a:schemeClr>
          </a:solidFill>
        </a:ln>
      </xdr:spPr>
      <xdr:style>
        <a:lnRef idx="1">
          <a:schemeClr val="accent4"/>
        </a:lnRef>
        <a:fillRef idx="2">
          <a:schemeClr val="accent4"/>
        </a:fillRef>
        <a:effectRef idx="1">
          <a:schemeClr val="accent4"/>
        </a:effectRef>
        <a:fontRef idx="minor">
          <a:schemeClr val="dk1"/>
        </a:fontRef>
      </xdr:style>
      <xdr:txBody>
        <a:bodyPr vertOverflow="clip" horzOverflow="clip" rtlCol="0" anchor="t"/>
        <a:lstStyle/>
        <a:p>
          <a:pPr algn="l"/>
          <a:endParaRPr lang="en-GB" sz="1100"/>
        </a:p>
      </xdr:txBody>
    </xdr:sp>
    <xdr:clientData/>
  </xdr:twoCellAnchor>
  <xdr:twoCellAnchor>
    <xdr:from>
      <xdr:col>4</xdr:col>
      <xdr:colOff>1610781</xdr:colOff>
      <xdr:row>35</xdr:row>
      <xdr:rowOff>148164</xdr:rowOff>
    </xdr:from>
    <xdr:to>
      <xdr:col>4</xdr:col>
      <xdr:colOff>2914649</xdr:colOff>
      <xdr:row>38</xdr:row>
      <xdr:rowOff>44448</xdr:rowOff>
    </xdr:to>
    <xdr:sp macro="" textlink="">
      <xdr:nvSpPr>
        <xdr:cNvPr id="9" name="Rectangle 8" descr="Scenarios_TI&#10;">
          <a:hlinkClick xmlns:r="http://schemas.openxmlformats.org/officeDocument/2006/relationships" r:id="rId6"/>
          <a:extLst>
            <a:ext uri="{FF2B5EF4-FFF2-40B4-BE49-F238E27FC236}">
              <a16:creationId xmlns:a16="http://schemas.microsoft.com/office/drawing/2014/main" id="{D11F5359-519F-412B-8FAA-1C9B48329ABD}"/>
            </a:ext>
          </a:extLst>
        </xdr:cNvPr>
        <xdr:cNvSpPr/>
      </xdr:nvSpPr>
      <xdr:spPr>
        <a:xfrm>
          <a:off x="2563281" y="7768164"/>
          <a:ext cx="1303868" cy="499534"/>
        </a:xfrm>
        <a:prstGeom prst="rect">
          <a:avLst/>
        </a:prstGeom>
        <a:solidFill>
          <a:schemeClr val="accent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a:solidFill>
                <a:sysClr val="windowText" lastClr="000000"/>
              </a:solidFill>
            </a:rPr>
            <a:t>Depreciation</a:t>
          </a:r>
        </a:p>
      </xdr:txBody>
    </xdr:sp>
    <xdr:clientData/>
  </xdr:twoCellAnchor>
  <xdr:twoCellAnchor>
    <xdr:from>
      <xdr:col>6</xdr:col>
      <xdr:colOff>93135</xdr:colOff>
      <xdr:row>35</xdr:row>
      <xdr:rowOff>135466</xdr:rowOff>
    </xdr:from>
    <xdr:to>
      <xdr:col>6</xdr:col>
      <xdr:colOff>1354667</xdr:colOff>
      <xdr:row>38</xdr:row>
      <xdr:rowOff>46566</xdr:rowOff>
    </xdr:to>
    <xdr:sp macro="" textlink="">
      <xdr:nvSpPr>
        <xdr:cNvPr id="11" name="Rectangle 10" descr="Scenarios_TI&#10;">
          <a:hlinkClick xmlns:r="http://schemas.openxmlformats.org/officeDocument/2006/relationships" r:id="rId7"/>
          <a:extLst>
            <a:ext uri="{FF2B5EF4-FFF2-40B4-BE49-F238E27FC236}">
              <a16:creationId xmlns:a16="http://schemas.microsoft.com/office/drawing/2014/main" id="{7D7F2C6A-2FED-4031-9B01-D9335E6BFC26}"/>
            </a:ext>
          </a:extLst>
        </xdr:cNvPr>
        <xdr:cNvSpPr/>
      </xdr:nvSpPr>
      <xdr:spPr>
        <a:xfrm>
          <a:off x="4643968" y="7755466"/>
          <a:ext cx="1261532" cy="514350"/>
        </a:xfrm>
        <a:prstGeom prst="rect">
          <a:avLst/>
        </a:prstGeom>
        <a:solidFill>
          <a:schemeClr val="accent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a:solidFill>
                <a:sysClr val="windowText" lastClr="000000"/>
              </a:solidFill>
            </a:rPr>
            <a:t>Finance&amp;Tax</a:t>
          </a:r>
        </a:p>
      </xdr:txBody>
    </xdr:sp>
    <xdr:clientData/>
  </xdr:twoCellAnchor>
  <xdr:twoCellAnchor>
    <xdr:from>
      <xdr:col>7</xdr:col>
      <xdr:colOff>171186</xdr:colOff>
      <xdr:row>40</xdr:row>
      <xdr:rowOff>42069</xdr:rowOff>
    </xdr:from>
    <xdr:to>
      <xdr:col>9</xdr:col>
      <xdr:colOff>371211</xdr:colOff>
      <xdr:row>42</xdr:row>
      <xdr:rowOff>121443</xdr:rowOff>
    </xdr:to>
    <xdr:sp macro="" textlink="">
      <xdr:nvSpPr>
        <xdr:cNvPr id="12" name="Rectangle 11" descr="Scenarios_TI&#10;">
          <a:hlinkClick xmlns:r="http://schemas.openxmlformats.org/officeDocument/2006/relationships" r:id="rId8"/>
          <a:extLst>
            <a:ext uri="{FF2B5EF4-FFF2-40B4-BE49-F238E27FC236}">
              <a16:creationId xmlns:a16="http://schemas.microsoft.com/office/drawing/2014/main" id="{3BFD3DAF-0F2E-4E48-B123-1E8833840DF6}"/>
            </a:ext>
          </a:extLst>
        </xdr:cNvPr>
        <xdr:cNvSpPr/>
      </xdr:nvSpPr>
      <xdr:spPr>
        <a:xfrm>
          <a:off x="6290999" y="8709819"/>
          <a:ext cx="1307306" cy="484187"/>
        </a:xfrm>
        <a:prstGeom prst="rect">
          <a:avLst/>
        </a:prstGeom>
        <a:solidFill>
          <a:schemeClr val="accent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a:solidFill>
                <a:sysClr val="windowText" lastClr="000000"/>
              </a:solidFill>
            </a:rPr>
            <a:t>Revenue</a:t>
          </a:r>
        </a:p>
      </xdr:txBody>
    </xdr:sp>
    <xdr:clientData/>
  </xdr:twoCellAnchor>
  <xdr:twoCellAnchor>
    <xdr:from>
      <xdr:col>9</xdr:col>
      <xdr:colOff>184149</xdr:colOff>
      <xdr:row>43</xdr:row>
      <xdr:rowOff>53975</xdr:rowOff>
    </xdr:from>
    <xdr:to>
      <xdr:col>10</xdr:col>
      <xdr:colOff>447676</xdr:colOff>
      <xdr:row>45</xdr:row>
      <xdr:rowOff>170391</xdr:rowOff>
    </xdr:to>
    <xdr:sp macro="" textlink="">
      <xdr:nvSpPr>
        <xdr:cNvPr id="13" name="Rectangle 12" descr="Scenarios_TI&#10;">
          <a:hlinkClick xmlns:r="http://schemas.openxmlformats.org/officeDocument/2006/relationships" r:id="rId9"/>
          <a:extLst>
            <a:ext uri="{FF2B5EF4-FFF2-40B4-BE49-F238E27FC236}">
              <a16:creationId xmlns:a16="http://schemas.microsoft.com/office/drawing/2014/main" id="{F916C2B0-A349-4403-A113-FDFD3FF0D389}"/>
            </a:ext>
          </a:extLst>
        </xdr:cNvPr>
        <xdr:cNvSpPr/>
      </xdr:nvSpPr>
      <xdr:spPr>
        <a:xfrm>
          <a:off x="7444316" y="9282642"/>
          <a:ext cx="1131360" cy="518582"/>
        </a:xfrm>
        <a:prstGeom prst="rect">
          <a:avLst/>
        </a:prstGeom>
        <a:solidFill>
          <a:schemeClr val="accent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a:solidFill>
                <a:sysClr val="windowText" lastClr="000000"/>
              </a:solidFill>
            </a:rPr>
            <a:t>AR</a:t>
          </a:r>
        </a:p>
      </xdr:txBody>
    </xdr:sp>
    <xdr:clientData/>
  </xdr:twoCellAnchor>
  <xdr:twoCellAnchor>
    <xdr:from>
      <xdr:col>4</xdr:col>
      <xdr:colOff>6350</xdr:colOff>
      <xdr:row>48</xdr:row>
      <xdr:rowOff>0</xdr:rowOff>
    </xdr:from>
    <xdr:to>
      <xdr:col>10</xdr:col>
      <xdr:colOff>751417</xdr:colOff>
      <xdr:row>53</xdr:row>
      <xdr:rowOff>112059</xdr:rowOff>
    </xdr:to>
    <xdr:sp macro="" textlink="">
      <xdr:nvSpPr>
        <xdr:cNvPr id="14" name="Rectangle 13">
          <a:extLst>
            <a:ext uri="{FF2B5EF4-FFF2-40B4-BE49-F238E27FC236}">
              <a16:creationId xmlns:a16="http://schemas.microsoft.com/office/drawing/2014/main" id="{79CD78C2-5FD3-43D7-8AA5-68F6A9E3BE87}"/>
            </a:ext>
          </a:extLst>
        </xdr:cNvPr>
        <xdr:cNvSpPr/>
      </xdr:nvSpPr>
      <xdr:spPr>
        <a:xfrm>
          <a:off x="958850" y="10244667"/>
          <a:ext cx="7920567" cy="1117475"/>
        </a:xfrm>
        <a:prstGeom prst="rect">
          <a:avLst/>
        </a:prstGeom>
        <a:solidFill>
          <a:srgbClr val="7030A0"/>
        </a:solidFill>
        <a:ln>
          <a:solidFill>
            <a:schemeClr val="accent1">
              <a:lumMod val="75000"/>
            </a:schemeClr>
          </a:solidFill>
        </a:ln>
      </xdr:spPr>
      <xdr:style>
        <a:lnRef idx="1">
          <a:schemeClr val="accent4"/>
        </a:lnRef>
        <a:fillRef idx="2">
          <a:schemeClr val="accent4"/>
        </a:fillRef>
        <a:effectRef idx="1">
          <a:schemeClr val="accent4"/>
        </a:effectRef>
        <a:fontRef idx="minor">
          <a:schemeClr val="dk1"/>
        </a:fontRef>
      </xdr:style>
      <xdr:txBody>
        <a:bodyPr vertOverflow="clip" horzOverflow="clip" rtlCol="0" anchor="t"/>
        <a:lstStyle/>
        <a:p>
          <a:pPr algn="l"/>
          <a:endParaRPr lang="en-GB" sz="1100"/>
        </a:p>
      </xdr:txBody>
    </xdr:sp>
    <xdr:clientData/>
  </xdr:twoCellAnchor>
  <xdr:twoCellAnchor>
    <xdr:from>
      <xdr:col>4</xdr:col>
      <xdr:colOff>1500187</xdr:colOff>
      <xdr:row>49</xdr:row>
      <xdr:rowOff>15751</xdr:rowOff>
    </xdr:from>
    <xdr:to>
      <xdr:col>5</xdr:col>
      <xdr:colOff>171076</xdr:colOff>
      <xdr:row>51</xdr:row>
      <xdr:rowOff>186764</xdr:rowOff>
    </xdr:to>
    <xdr:sp macro="" textlink="">
      <xdr:nvSpPr>
        <xdr:cNvPr id="15" name="Rectangle 14" descr="Scenarios_TI&#10;">
          <a:hlinkClick xmlns:r="http://schemas.openxmlformats.org/officeDocument/2006/relationships" r:id="rId10"/>
          <a:extLst>
            <a:ext uri="{FF2B5EF4-FFF2-40B4-BE49-F238E27FC236}">
              <a16:creationId xmlns:a16="http://schemas.microsoft.com/office/drawing/2014/main" id="{446AE167-EFDE-444B-A47B-E0F86C060AA1}"/>
            </a:ext>
          </a:extLst>
        </xdr:cNvPr>
        <xdr:cNvSpPr/>
      </xdr:nvSpPr>
      <xdr:spPr>
        <a:xfrm>
          <a:off x="2381250" y="9993189"/>
          <a:ext cx="1778420" cy="552013"/>
        </a:xfrm>
        <a:prstGeom prst="rect">
          <a:avLst/>
        </a:prstGeom>
        <a:solidFill>
          <a:schemeClr val="accent1">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a:solidFill>
                <a:sysClr val="windowText" lastClr="000000"/>
              </a:solidFill>
            </a:rPr>
            <a:t>FinancialStatements</a:t>
          </a:r>
        </a:p>
      </xdr:txBody>
    </xdr:sp>
    <xdr:clientData/>
  </xdr:twoCellAnchor>
  <xdr:twoCellAnchor>
    <xdr:from>
      <xdr:col>6</xdr:col>
      <xdr:colOff>28140</xdr:colOff>
      <xdr:row>49</xdr:row>
      <xdr:rowOff>29510</xdr:rowOff>
    </xdr:from>
    <xdr:to>
      <xdr:col>7</xdr:col>
      <xdr:colOff>31749</xdr:colOff>
      <xdr:row>51</xdr:row>
      <xdr:rowOff>190501</xdr:rowOff>
    </xdr:to>
    <xdr:sp macro="" textlink="">
      <xdr:nvSpPr>
        <xdr:cNvPr id="17" name="Rectangle 16" descr="Scenarios_TI&#10;">
          <a:hlinkClick xmlns:r="http://schemas.openxmlformats.org/officeDocument/2006/relationships" r:id="rId11"/>
          <a:extLst>
            <a:ext uri="{FF2B5EF4-FFF2-40B4-BE49-F238E27FC236}">
              <a16:creationId xmlns:a16="http://schemas.microsoft.com/office/drawing/2014/main" id="{1D69EF35-E072-42CD-BDD0-E0C29EEB2DDC}"/>
            </a:ext>
          </a:extLst>
        </xdr:cNvPr>
        <xdr:cNvSpPr/>
      </xdr:nvSpPr>
      <xdr:spPr>
        <a:xfrm>
          <a:off x="4578973" y="8803093"/>
          <a:ext cx="1591109" cy="563158"/>
        </a:xfrm>
        <a:prstGeom prst="rect">
          <a:avLst/>
        </a:prstGeom>
        <a:solidFill>
          <a:schemeClr val="accent1">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a:solidFill>
                <a:sysClr val="windowText" lastClr="000000"/>
              </a:solidFill>
            </a:rPr>
            <a:t>Metrics</a:t>
          </a:r>
        </a:p>
      </xdr:txBody>
    </xdr:sp>
    <xdr:clientData/>
  </xdr:twoCellAnchor>
  <xdr:twoCellAnchor>
    <xdr:from>
      <xdr:col>4</xdr:col>
      <xdr:colOff>101600</xdr:colOff>
      <xdr:row>35</xdr:row>
      <xdr:rowOff>134407</xdr:rowOff>
    </xdr:from>
    <xdr:to>
      <xdr:col>4</xdr:col>
      <xdr:colOff>1456265</xdr:colOff>
      <xdr:row>38</xdr:row>
      <xdr:rowOff>4232</xdr:rowOff>
    </xdr:to>
    <xdr:sp macro="" textlink="">
      <xdr:nvSpPr>
        <xdr:cNvPr id="16" name="Rectangle 15" descr="Scenarios_TI&#10;">
          <a:hlinkClick xmlns:r="http://schemas.openxmlformats.org/officeDocument/2006/relationships" r:id="rId6"/>
          <a:extLst>
            <a:ext uri="{FF2B5EF4-FFF2-40B4-BE49-F238E27FC236}">
              <a16:creationId xmlns:a16="http://schemas.microsoft.com/office/drawing/2014/main" id="{E922C1D3-6BE1-44DF-8038-996E7CBE5F9E}"/>
            </a:ext>
          </a:extLst>
        </xdr:cNvPr>
        <xdr:cNvSpPr/>
      </xdr:nvSpPr>
      <xdr:spPr>
        <a:xfrm>
          <a:off x="1054100" y="7754407"/>
          <a:ext cx="1354665" cy="473075"/>
        </a:xfrm>
        <a:prstGeom prst="rect">
          <a:avLst/>
        </a:prstGeom>
        <a:solidFill>
          <a:schemeClr val="accent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a:solidFill>
                <a:sysClr val="windowText" lastClr="000000"/>
              </a:solidFill>
            </a:rPr>
            <a:t>Capitalisation</a:t>
          </a:r>
        </a:p>
      </xdr:txBody>
    </xdr:sp>
    <xdr:clientData/>
  </xdr:twoCellAnchor>
  <xdr:twoCellAnchor>
    <xdr:from>
      <xdr:col>4</xdr:col>
      <xdr:colOff>1762126</xdr:colOff>
      <xdr:row>24</xdr:row>
      <xdr:rowOff>80434</xdr:rowOff>
    </xdr:from>
    <xdr:to>
      <xdr:col>4</xdr:col>
      <xdr:colOff>2456392</xdr:colOff>
      <xdr:row>28</xdr:row>
      <xdr:rowOff>7938</xdr:rowOff>
    </xdr:to>
    <xdr:cxnSp macro="">
      <xdr:nvCxnSpPr>
        <xdr:cNvPr id="18" name="Straight Arrow Connector 17">
          <a:extLst>
            <a:ext uri="{FF2B5EF4-FFF2-40B4-BE49-F238E27FC236}">
              <a16:creationId xmlns:a16="http://schemas.microsoft.com/office/drawing/2014/main" id="{114ECCA6-2284-10F8-88CA-175F67490BB8}"/>
            </a:ext>
          </a:extLst>
        </xdr:cNvPr>
        <xdr:cNvCxnSpPr>
          <a:stCxn id="4" idx="3"/>
          <a:endCxn id="5" idx="1"/>
        </xdr:cNvCxnSpPr>
      </xdr:nvCxnSpPr>
      <xdr:spPr>
        <a:xfrm flipV="1">
          <a:off x="2714626" y="5414434"/>
          <a:ext cx="694266" cy="731837"/>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7145</xdr:colOff>
      <xdr:row>25</xdr:row>
      <xdr:rowOff>147109</xdr:rowOff>
    </xdr:from>
    <xdr:to>
      <xdr:col>5</xdr:col>
      <xdr:colOff>117210</xdr:colOff>
      <xdr:row>27</xdr:row>
      <xdr:rowOff>34925</xdr:rowOff>
    </xdr:to>
    <xdr:cxnSp macro="">
      <xdr:nvCxnSpPr>
        <xdr:cNvPr id="20" name="Straight Arrow Connector 19">
          <a:extLst>
            <a:ext uri="{FF2B5EF4-FFF2-40B4-BE49-F238E27FC236}">
              <a16:creationId xmlns:a16="http://schemas.microsoft.com/office/drawing/2014/main" id="{579AAD38-961D-49CF-B1A5-9C0333005157}"/>
            </a:ext>
          </a:extLst>
        </xdr:cNvPr>
        <xdr:cNvCxnSpPr>
          <a:stCxn id="5" idx="2"/>
          <a:endCxn id="7" idx="0"/>
        </xdr:cNvCxnSpPr>
      </xdr:nvCxnSpPr>
      <xdr:spPr>
        <a:xfrm>
          <a:off x="3967958" y="5552547"/>
          <a:ext cx="110065" cy="268816"/>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1762126</xdr:colOff>
      <xdr:row>28</xdr:row>
      <xdr:rowOff>13229</xdr:rowOff>
    </xdr:from>
    <xdr:to>
      <xdr:col>4</xdr:col>
      <xdr:colOff>2528357</xdr:colOff>
      <xdr:row>28</xdr:row>
      <xdr:rowOff>144463</xdr:rowOff>
    </xdr:to>
    <xdr:cxnSp macro="">
      <xdr:nvCxnSpPr>
        <xdr:cNvPr id="23" name="Straight Arrow Connector 22">
          <a:extLst>
            <a:ext uri="{FF2B5EF4-FFF2-40B4-BE49-F238E27FC236}">
              <a16:creationId xmlns:a16="http://schemas.microsoft.com/office/drawing/2014/main" id="{C5FDCCC7-1446-4745-A3F5-B02DD612FC61}"/>
            </a:ext>
          </a:extLst>
        </xdr:cNvPr>
        <xdr:cNvCxnSpPr>
          <a:stCxn id="4" idx="3"/>
          <a:endCxn id="7" idx="1"/>
        </xdr:cNvCxnSpPr>
      </xdr:nvCxnSpPr>
      <xdr:spPr>
        <a:xfrm>
          <a:off x="2619376" y="5990167"/>
          <a:ext cx="766231" cy="131234"/>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455085</xdr:colOff>
      <xdr:row>24</xdr:row>
      <xdr:rowOff>80434</xdr:rowOff>
    </xdr:from>
    <xdr:to>
      <xdr:col>7</xdr:col>
      <xdr:colOff>156104</xdr:colOff>
      <xdr:row>27</xdr:row>
      <xdr:rowOff>16932</xdr:rowOff>
    </xdr:to>
    <xdr:cxnSp macro="">
      <xdr:nvCxnSpPr>
        <xdr:cNvPr id="27" name="Straight Arrow Connector 26">
          <a:extLst>
            <a:ext uri="{FF2B5EF4-FFF2-40B4-BE49-F238E27FC236}">
              <a16:creationId xmlns:a16="http://schemas.microsoft.com/office/drawing/2014/main" id="{CE915177-40FA-40DD-BE6B-426010B10E0D}"/>
            </a:ext>
          </a:extLst>
        </xdr:cNvPr>
        <xdr:cNvCxnSpPr>
          <a:stCxn id="5" idx="3"/>
          <a:endCxn id="6" idx="0"/>
        </xdr:cNvCxnSpPr>
      </xdr:nvCxnSpPr>
      <xdr:spPr>
        <a:xfrm>
          <a:off x="5005918" y="5414434"/>
          <a:ext cx="1288519" cy="539748"/>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782108</xdr:colOff>
      <xdr:row>30</xdr:row>
      <xdr:rowOff>63500</xdr:rowOff>
    </xdr:from>
    <xdr:to>
      <xdr:col>5</xdr:col>
      <xdr:colOff>117210</xdr:colOff>
      <xdr:row>35</xdr:row>
      <xdr:rowOff>134407</xdr:rowOff>
    </xdr:to>
    <xdr:cxnSp macro="">
      <xdr:nvCxnSpPr>
        <xdr:cNvPr id="30" name="Straight Arrow Connector 29">
          <a:extLst>
            <a:ext uri="{FF2B5EF4-FFF2-40B4-BE49-F238E27FC236}">
              <a16:creationId xmlns:a16="http://schemas.microsoft.com/office/drawing/2014/main" id="{3716506A-4145-D6D6-0A02-09DD46E4303C}"/>
            </a:ext>
          </a:extLst>
        </xdr:cNvPr>
        <xdr:cNvCxnSpPr>
          <a:stCxn id="7" idx="2"/>
          <a:endCxn id="16" idx="0"/>
        </xdr:cNvCxnSpPr>
      </xdr:nvCxnSpPr>
      <xdr:spPr>
        <a:xfrm flipH="1">
          <a:off x="1639358" y="6421438"/>
          <a:ext cx="2438665" cy="1039282"/>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2264303</xdr:colOff>
      <xdr:row>30</xdr:row>
      <xdr:rowOff>63500</xdr:rowOff>
    </xdr:from>
    <xdr:to>
      <xdr:col>5</xdr:col>
      <xdr:colOff>117210</xdr:colOff>
      <xdr:row>35</xdr:row>
      <xdr:rowOff>148164</xdr:rowOff>
    </xdr:to>
    <xdr:cxnSp macro="">
      <xdr:nvCxnSpPr>
        <xdr:cNvPr id="35" name="Straight Arrow Connector 34">
          <a:extLst>
            <a:ext uri="{FF2B5EF4-FFF2-40B4-BE49-F238E27FC236}">
              <a16:creationId xmlns:a16="http://schemas.microsoft.com/office/drawing/2014/main" id="{8740B7D7-3DA9-EBC2-1017-23867A876C99}"/>
            </a:ext>
          </a:extLst>
        </xdr:cNvPr>
        <xdr:cNvCxnSpPr>
          <a:stCxn id="7" idx="2"/>
          <a:endCxn id="9" idx="0"/>
        </xdr:cNvCxnSpPr>
      </xdr:nvCxnSpPr>
      <xdr:spPr>
        <a:xfrm flipH="1">
          <a:off x="3121553" y="6421438"/>
          <a:ext cx="956470" cy="1053039"/>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117210</xdr:colOff>
      <xdr:row>30</xdr:row>
      <xdr:rowOff>63500</xdr:rowOff>
    </xdr:from>
    <xdr:to>
      <xdr:col>6</xdr:col>
      <xdr:colOff>723901</xdr:colOff>
      <xdr:row>35</xdr:row>
      <xdr:rowOff>135466</xdr:rowOff>
    </xdr:to>
    <xdr:cxnSp macro="">
      <xdr:nvCxnSpPr>
        <xdr:cNvPr id="37" name="Straight Arrow Connector 36">
          <a:extLst>
            <a:ext uri="{FF2B5EF4-FFF2-40B4-BE49-F238E27FC236}">
              <a16:creationId xmlns:a16="http://schemas.microsoft.com/office/drawing/2014/main" id="{FBD39138-AD18-C687-402F-1B5F9052E07E}"/>
            </a:ext>
          </a:extLst>
        </xdr:cNvPr>
        <xdr:cNvCxnSpPr>
          <a:stCxn id="7" idx="2"/>
          <a:endCxn id="11" idx="0"/>
        </xdr:cNvCxnSpPr>
      </xdr:nvCxnSpPr>
      <xdr:spPr>
        <a:xfrm>
          <a:off x="4078023" y="6421438"/>
          <a:ext cx="813066" cy="1040341"/>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3354519</xdr:colOff>
      <xdr:row>30</xdr:row>
      <xdr:rowOff>66675</xdr:rowOff>
    </xdr:from>
    <xdr:to>
      <xdr:col>7</xdr:col>
      <xdr:colOff>826427</xdr:colOff>
      <xdr:row>40</xdr:row>
      <xdr:rowOff>45244</xdr:rowOff>
    </xdr:to>
    <xdr:cxnSp macro="">
      <xdr:nvCxnSpPr>
        <xdr:cNvPr id="41" name="Straight Arrow Connector 40">
          <a:extLst>
            <a:ext uri="{FF2B5EF4-FFF2-40B4-BE49-F238E27FC236}">
              <a16:creationId xmlns:a16="http://schemas.microsoft.com/office/drawing/2014/main" id="{A2F9B114-85FD-2C1B-9082-4A5F13101C40}"/>
            </a:ext>
          </a:extLst>
        </xdr:cNvPr>
        <xdr:cNvCxnSpPr>
          <a:stCxn id="7" idx="2"/>
          <a:endCxn id="12" idx="0"/>
        </xdr:cNvCxnSpPr>
      </xdr:nvCxnSpPr>
      <xdr:spPr>
        <a:xfrm>
          <a:off x="4295113" y="6698456"/>
          <a:ext cx="2651127" cy="2014538"/>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782108</xdr:colOff>
      <xdr:row>29</xdr:row>
      <xdr:rowOff>183091</xdr:rowOff>
    </xdr:from>
    <xdr:to>
      <xdr:col>7</xdr:col>
      <xdr:colOff>156104</xdr:colOff>
      <xdr:row>35</xdr:row>
      <xdr:rowOff>134407</xdr:rowOff>
    </xdr:to>
    <xdr:cxnSp macro="">
      <xdr:nvCxnSpPr>
        <xdr:cNvPr id="44" name="Straight Arrow Connector 43">
          <a:extLst>
            <a:ext uri="{FF2B5EF4-FFF2-40B4-BE49-F238E27FC236}">
              <a16:creationId xmlns:a16="http://schemas.microsoft.com/office/drawing/2014/main" id="{04027FF1-7063-BB9B-74BD-132C89D69A13}"/>
            </a:ext>
          </a:extLst>
        </xdr:cNvPr>
        <xdr:cNvCxnSpPr>
          <a:stCxn id="6" idx="2"/>
          <a:endCxn id="16" idx="0"/>
        </xdr:cNvCxnSpPr>
      </xdr:nvCxnSpPr>
      <xdr:spPr>
        <a:xfrm flipH="1">
          <a:off x="1734608" y="6586008"/>
          <a:ext cx="4559829" cy="1168399"/>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723901</xdr:colOff>
      <xdr:row>29</xdr:row>
      <xdr:rowOff>183091</xdr:rowOff>
    </xdr:from>
    <xdr:to>
      <xdr:col>7</xdr:col>
      <xdr:colOff>156104</xdr:colOff>
      <xdr:row>35</xdr:row>
      <xdr:rowOff>135466</xdr:rowOff>
    </xdr:to>
    <xdr:cxnSp macro="">
      <xdr:nvCxnSpPr>
        <xdr:cNvPr id="46" name="Straight Arrow Connector 45">
          <a:extLst>
            <a:ext uri="{FF2B5EF4-FFF2-40B4-BE49-F238E27FC236}">
              <a16:creationId xmlns:a16="http://schemas.microsoft.com/office/drawing/2014/main" id="{4D76BC5A-3F33-452A-B65A-45ADB863313B}"/>
            </a:ext>
          </a:extLst>
        </xdr:cNvPr>
        <xdr:cNvCxnSpPr>
          <a:stCxn id="6" idx="2"/>
          <a:endCxn id="11" idx="0"/>
        </xdr:cNvCxnSpPr>
      </xdr:nvCxnSpPr>
      <xdr:spPr>
        <a:xfrm flipH="1">
          <a:off x="5274734" y="6586008"/>
          <a:ext cx="1019703" cy="1169458"/>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148166</xdr:colOff>
      <xdr:row>29</xdr:row>
      <xdr:rowOff>183091</xdr:rowOff>
    </xdr:from>
    <xdr:to>
      <xdr:col>7</xdr:col>
      <xdr:colOff>826427</xdr:colOff>
      <xdr:row>40</xdr:row>
      <xdr:rowOff>45244</xdr:rowOff>
    </xdr:to>
    <xdr:cxnSp macro="">
      <xdr:nvCxnSpPr>
        <xdr:cNvPr id="49" name="Straight Arrow Connector 48">
          <a:extLst>
            <a:ext uri="{FF2B5EF4-FFF2-40B4-BE49-F238E27FC236}">
              <a16:creationId xmlns:a16="http://schemas.microsoft.com/office/drawing/2014/main" id="{6FD03AB7-8C5F-E765-89DA-DAACAD4CAE0F}"/>
            </a:ext>
          </a:extLst>
        </xdr:cNvPr>
        <xdr:cNvCxnSpPr>
          <a:stCxn id="6" idx="2"/>
          <a:endCxn id="12" idx="0"/>
        </xdr:cNvCxnSpPr>
      </xdr:nvCxnSpPr>
      <xdr:spPr>
        <a:xfrm>
          <a:off x="6267979" y="6612466"/>
          <a:ext cx="678261" cy="2100528"/>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826427</xdr:colOff>
      <xdr:row>42</xdr:row>
      <xdr:rowOff>124618</xdr:rowOff>
    </xdr:from>
    <xdr:to>
      <xdr:col>9</xdr:col>
      <xdr:colOff>180974</xdr:colOff>
      <xdr:row>44</xdr:row>
      <xdr:rowOff>112183</xdr:rowOff>
    </xdr:to>
    <xdr:cxnSp macro="">
      <xdr:nvCxnSpPr>
        <xdr:cNvPr id="51" name="Straight Arrow Connector 50">
          <a:extLst>
            <a:ext uri="{FF2B5EF4-FFF2-40B4-BE49-F238E27FC236}">
              <a16:creationId xmlns:a16="http://schemas.microsoft.com/office/drawing/2014/main" id="{DD07B529-66E4-C0DC-3DAE-B9D048F2D5C2}"/>
            </a:ext>
          </a:extLst>
        </xdr:cNvPr>
        <xdr:cNvCxnSpPr>
          <a:stCxn id="12" idx="2"/>
          <a:endCxn id="13" idx="1"/>
        </xdr:cNvCxnSpPr>
      </xdr:nvCxnSpPr>
      <xdr:spPr>
        <a:xfrm>
          <a:off x="6946240" y="9197181"/>
          <a:ext cx="461828" cy="392377"/>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1459440</xdr:colOff>
      <xdr:row>36</xdr:row>
      <xdr:rowOff>171449</xdr:rowOff>
    </xdr:from>
    <xdr:to>
      <xdr:col>4</xdr:col>
      <xdr:colOff>1607606</xdr:colOff>
      <xdr:row>36</xdr:row>
      <xdr:rowOff>196848</xdr:rowOff>
    </xdr:to>
    <xdr:cxnSp macro="">
      <xdr:nvCxnSpPr>
        <xdr:cNvPr id="68" name="Straight Arrow Connector 67">
          <a:extLst>
            <a:ext uri="{FF2B5EF4-FFF2-40B4-BE49-F238E27FC236}">
              <a16:creationId xmlns:a16="http://schemas.microsoft.com/office/drawing/2014/main" id="{DB3DCF1E-F27C-E766-2211-0E50B13A7683}"/>
            </a:ext>
          </a:extLst>
        </xdr:cNvPr>
        <xdr:cNvCxnSpPr>
          <a:stCxn id="16" idx="3"/>
          <a:endCxn id="9" idx="1"/>
        </xdr:cNvCxnSpPr>
      </xdr:nvCxnSpPr>
      <xdr:spPr>
        <a:xfrm>
          <a:off x="2411940" y="7992532"/>
          <a:ext cx="148166" cy="25399"/>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2914649</xdr:colOff>
      <xdr:row>36</xdr:row>
      <xdr:rowOff>197510</xdr:rowOff>
    </xdr:from>
    <xdr:to>
      <xdr:col>7</xdr:col>
      <xdr:colOff>826427</xdr:colOff>
      <xdr:row>42</xdr:row>
      <xdr:rowOff>124618</xdr:rowOff>
    </xdr:to>
    <xdr:cxnSp macro="">
      <xdr:nvCxnSpPr>
        <xdr:cNvPr id="97" name="Straight Arrow Connector 96">
          <a:extLst>
            <a:ext uri="{FF2B5EF4-FFF2-40B4-BE49-F238E27FC236}">
              <a16:creationId xmlns:a16="http://schemas.microsoft.com/office/drawing/2014/main" id="{C9CA8C2B-1369-E3BA-ADCA-D9BFC9294583}"/>
            </a:ext>
          </a:extLst>
        </xdr:cNvPr>
        <xdr:cNvCxnSpPr>
          <a:stCxn id="9" idx="3"/>
          <a:endCxn id="12" idx="2"/>
        </xdr:cNvCxnSpPr>
      </xdr:nvCxnSpPr>
      <xdr:spPr>
        <a:xfrm>
          <a:off x="3855243" y="8055635"/>
          <a:ext cx="3090997" cy="1141546"/>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2389397</xdr:colOff>
      <xdr:row>42</xdr:row>
      <xdr:rowOff>121443</xdr:rowOff>
    </xdr:from>
    <xdr:to>
      <xdr:col>7</xdr:col>
      <xdr:colOff>789121</xdr:colOff>
      <xdr:row>49</xdr:row>
      <xdr:rowOff>15751</xdr:rowOff>
    </xdr:to>
    <xdr:cxnSp macro="">
      <xdr:nvCxnSpPr>
        <xdr:cNvPr id="24" name="Straight Arrow Connector 23">
          <a:extLst>
            <a:ext uri="{FF2B5EF4-FFF2-40B4-BE49-F238E27FC236}">
              <a16:creationId xmlns:a16="http://schemas.microsoft.com/office/drawing/2014/main" id="{344E97F9-BE3B-4605-A336-87418D07A526}"/>
            </a:ext>
          </a:extLst>
        </xdr:cNvPr>
        <xdr:cNvCxnSpPr>
          <a:stCxn id="12" idx="2"/>
          <a:endCxn id="15" idx="0"/>
        </xdr:cNvCxnSpPr>
      </xdr:nvCxnSpPr>
      <xdr:spPr>
        <a:xfrm flipH="1">
          <a:off x="3270460" y="8753474"/>
          <a:ext cx="3186036" cy="123971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827664</xdr:colOff>
      <xdr:row>42</xdr:row>
      <xdr:rowOff>124618</xdr:rowOff>
    </xdr:from>
    <xdr:to>
      <xdr:col>7</xdr:col>
      <xdr:colOff>826427</xdr:colOff>
      <xdr:row>49</xdr:row>
      <xdr:rowOff>26335</xdr:rowOff>
    </xdr:to>
    <xdr:cxnSp macro="">
      <xdr:nvCxnSpPr>
        <xdr:cNvPr id="29" name="Straight Arrow Connector 28">
          <a:extLst>
            <a:ext uri="{FF2B5EF4-FFF2-40B4-BE49-F238E27FC236}">
              <a16:creationId xmlns:a16="http://schemas.microsoft.com/office/drawing/2014/main" id="{10C18703-CB62-B6F6-0B88-89D705FA1DA4}"/>
            </a:ext>
          </a:extLst>
        </xdr:cNvPr>
        <xdr:cNvCxnSpPr>
          <a:stCxn id="12" idx="2"/>
          <a:endCxn id="17" idx="0"/>
        </xdr:cNvCxnSpPr>
      </xdr:nvCxnSpPr>
      <xdr:spPr>
        <a:xfrm flipH="1">
          <a:off x="5352039" y="9197181"/>
          <a:ext cx="1594201" cy="1330467"/>
        </a:xfrm>
        <a:prstGeom prst="straightConnector1">
          <a:avLst/>
        </a:prstGeom>
        <a:ln>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1354667</xdr:colOff>
      <xdr:row>36</xdr:row>
      <xdr:rowOff>193807</xdr:rowOff>
    </xdr:from>
    <xdr:to>
      <xdr:col>7</xdr:col>
      <xdr:colOff>171186</xdr:colOff>
      <xdr:row>41</xdr:row>
      <xdr:rowOff>84932</xdr:rowOff>
    </xdr:to>
    <xdr:cxnSp macro="">
      <xdr:nvCxnSpPr>
        <xdr:cNvPr id="21" name="Straight Arrow Connector 20">
          <a:extLst>
            <a:ext uri="{FF2B5EF4-FFF2-40B4-BE49-F238E27FC236}">
              <a16:creationId xmlns:a16="http://schemas.microsoft.com/office/drawing/2014/main" id="{01EF84CF-D013-5F56-5BB1-008A89D9DE6D}"/>
            </a:ext>
          </a:extLst>
        </xdr:cNvPr>
        <xdr:cNvCxnSpPr>
          <a:stCxn id="11" idx="3"/>
          <a:endCxn id="12" idx="1"/>
        </xdr:cNvCxnSpPr>
      </xdr:nvCxnSpPr>
      <xdr:spPr>
        <a:xfrm>
          <a:off x="5879042" y="8051932"/>
          <a:ext cx="411957" cy="903156"/>
        </a:xfrm>
        <a:prstGeom prst="straightConnector1">
          <a:avLst/>
        </a:prstGeom>
        <a:ln>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388407</xdr:colOff>
      <xdr:row>39</xdr:row>
      <xdr:rowOff>59267</xdr:rowOff>
    </xdr:from>
    <xdr:to>
      <xdr:col>4</xdr:col>
      <xdr:colOff>1701800</xdr:colOff>
      <xdr:row>41</xdr:row>
      <xdr:rowOff>166159</xdr:rowOff>
    </xdr:to>
    <xdr:sp macro="" textlink="">
      <xdr:nvSpPr>
        <xdr:cNvPr id="34" name="Rectangle 33" descr="Scenarios_TI&#10;">
          <a:hlinkClick xmlns:r="http://schemas.openxmlformats.org/officeDocument/2006/relationships" r:id="rId12"/>
          <a:extLst>
            <a:ext uri="{FF2B5EF4-FFF2-40B4-BE49-F238E27FC236}">
              <a16:creationId xmlns:a16="http://schemas.microsoft.com/office/drawing/2014/main" id="{961C1835-53F9-4E90-95FE-42D5AF8E98A2}"/>
            </a:ext>
          </a:extLst>
        </xdr:cNvPr>
        <xdr:cNvSpPr/>
      </xdr:nvSpPr>
      <xdr:spPr>
        <a:xfrm>
          <a:off x="1340907" y="8483600"/>
          <a:ext cx="1313393" cy="509059"/>
        </a:xfrm>
        <a:prstGeom prst="rect">
          <a:avLst/>
        </a:prstGeom>
        <a:solidFill>
          <a:schemeClr val="accent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a:solidFill>
                <a:sysClr val="windowText" lastClr="000000"/>
              </a:solidFill>
            </a:rPr>
            <a:t>RAB</a:t>
          </a:r>
        </a:p>
      </xdr:txBody>
    </xdr:sp>
    <xdr:clientData/>
  </xdr:twoCellAnchor>
  <xdr:twoCellAnchor>
    <xdr:from>
      <xdr:col>4</xdr:col>
      <xdr:colOff>1048279</xdr:colOff>
      <xdr:row>38</xdr:row>
      <xdr:rowOff>47623</xdr:rowOff>
    </xdr:from>
    <xdr:to>
      <xdr:col>4</xdr:col>
      <xdr:colOff>2261128</xdr:colOff>
      <xdr:row>39</xdr:row>
      <xdr:rowOff>59267</xdr:rowOff>
    </xdr:to>
    <xdr:cxnSp macro="">
      <xdr:nvCxnSpPr>
        <xdr:cNvPr id="59" name="Straight Arrow Connector 58">
          <a:extLst>
            <a:ext uri="{FF2B5EF4-FFF2-40B4-BE49-F238E27FC236}">
              <a16:creationId xmlns:a16="http://schemas.microsoft.com/office/drawing/2014/main" id="{7B6DFDF2-E9D1-42B1-8B47-B14115779758}"/>
            </a:ext>
          </a:extLst>
        </xdr:cNvPr>
        <xdr:cNvCxnSpPr>
          <a:stCxn id="9" idx="2"/>
          <a:endCxn id="34" idx="0"/>
        </xdr:cNvCxnSpPr>
      </xdr:nvCxnSpPr>
      <xdr:spPr>
        <a:xfrm flipH="1">
          <a:off x="2000779" y="8270873"/>
          <a:ext cx="1212849" cy="212727"/>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782108</xdr:colOff>
      <xdr:row>38</xdr:row>
      <xdr:rowOff>7407</xdr:rowOff>
    </xdr:from>
    <xdr:to>
      <xdr:col>4</xdr:col>
      <xdr:colOff>1048279</xdr:colOff>
      <xdr:row>39</xdr:row>
      <xdr:rowOff>59267</xdr:rowOff>
    </xdr:to>
    <xdr:cxnSp macro="">
      <xdr:nvCxnSpPr>
        <xdr:cNvPr id="63" name="Straight Arrow Connector 62">
          <a:extLst>
            <a:ext uri="{FF2B5EF4-FFF2-40B4-BE49-F238E27FC236}">
              <a16:creationId xmlns:a16="http://schemas.microsoft.com/office/drawing/2014/main" id="{98865DA6-5F65-4BCE-B2B5-BFE60E15D8E0}"/>
            </a:ext>
          </a:extLst>
        </xdr:cNvPr>
        <xdr:cNvCxnSpPr>
          <a:stCxn id="16" idx="2"/>
          <a:endCxn id="34" idx="0"/>
        </xdr:cNvCxnSpPr>
      </xdr:nvCxnSpPr>
      <xdr:spPr>
        <a:xfrm>
          <a:off x="1734608" y="8230657"/>
          <a:ext cx="266171" cy="252943"/>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2593447</xdr:colOff>
      <xdr:row>43</xdr:row>
      <xdr:rowOff>164040</xdr:rowOff>
    </xdr:from>
    <xdr:to>
      <xdr:col>6</xdr:col>
      <xdr:colOff>323059</xdr:colOff>
      <xdr:row>46</xdr:row>
      <xdr:rowOff>85724</xdr:rowOff>
    </xdr:to>
    <xdr:sp macro="" textlink="">
      <xdr:nvSpPr>
        <xdr:cNvPr id="69" name="Rectangle 68" descr="Scenarios_TI&#10;">
          <a:hlinkClick xmlns:r="http://schemas.openxmlformats.org/officeDocument/2006/relationships" r:id="rId13"/>
          <a:extLst>
            <a:ext uri="{FF2B5EF4-FFF2-40B4-BE49-F238E27FC236}">
              <a16:creationId xmlns:a16="http://schemas.microsoft.com/office/drawing/2014/main" id="{B073C2CC-707E-4CD8-90E6-254C20DFE445}"/>
            </a:ext>
          </a:extLst>
        </xdr:cNvPr>
        <xdr:cNvSpPr/>
      </xdr:nvSpPr>
      <xdr:spPr>
        <a:xfrm>
          <a:off x="3534041" y="9439009"/>
          <a:ext cx="1313393" cy="528903"/>
        </a:xfrm>
        <a:prstGeom prst="rect">
          <a:avLst/>
        </a:prstGeom>
        <a:solidFill>
          <a:schemeClr val="accent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a:solidFill>
                <a:sysClr val="windowText" lastClr="000000"/>
              </a:solidFill>
            </a:rPr>
            <a:t>Incentives</a:t>
          </a:r>
        </a:p>
      </xdr:txBody>
    </xdr:sp>
    <xdr:clientData/>
  </xdr:twoCellAnchor>
  <xdr:twoCellAnchor>
    <xdr:from>
      <xdr:col>4</xdr:col>
      <xdr:colOff>1704975</xdr:colOff>
      <xdr:row>38</xdr:row>
      <xdr:rowOff>49741</xdr:rowOff>
    </xdr:from>
    <xdr:to>
      <xdr:col>6</xdr:col>
      <xdr:colOff>723901</xdr:colOff>
      <xdr:row>40</xdr:row>
      <xdr:rowOff>111125</xdr:rowOff>
    </xdr:to>
    <xdr:cxnSp macro="">
      <xdr:nvCxnSpPr>
        <xdr:cNvPr id="70" name="Straight Arrow Connector 69">
          <a:extLst>
            <a:ext uri="{FF2B5EF4-FFF2-40B4-BE49-F238E27FC236}">
              <a16:creationId xmlns:a16="http://schemas.microsoft.com/office/drawing/2014/main" id="{5D940747-B212-4833-BE3F-DC970AD930AB}"/>
            </a:ext>
          </a:extLst>
        </xdr:cNvPr>
        <xdr:cNvCxnSpPr>
          <a:stCxn id="34" idx="3"/>
          <a:endCxn id="11" idx="2"/>
        </xdr:cNvCxnSpPr>
      </xdr:nvCxnSpPr>
      <xdr:spPr>
        <a:xfrm flipV="1">
          <a:off x="2657475" y="8272991"/>
          <a:ext cx="2617259" cy="463551"/>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1704975</xdr:colOff>
      <xdr:row>40</xdr:row>
      <xdr:rowOff>111126</xdr:rowOff>
    </xdr:from>
    <xdr:to>
      <xdr:col>7</xdr:col>
      <xdr:colOff>171186</xdr:colOff>
      <xdr:row>41</xdr:row>
      <xdr:rowOff>84932</xdr:rowOff>
    </xdr:to>
    <xdr:cxnSp macro="">
      <xdr:nvCxnSpPr>
        <xdr:cNvPr id="82" name="Straight Arrow Connector 81">
          <a:extLst>
            <a:ext uri="{FF2B5EF4-FFF2-40B4-BE49-F238E27FC236}">
              <a16:creationId xmlns:a16="http://schemas.microsoft.com/office/drawing/2014/main" id="{12D46622-EDED-403F-881B-E63774503C02}"/>
            </a:ext>
          </a:extLst>
        </xdr:cNvPr>
        <xdr:cNvCxnSpPr>
          <a:stCxn id="34" idx="3"/>
          <a:endCxn id="12" idx="1"/>
        </xdr:cNvCxnSpPr>
      </xdr:nvCxnSpPr>
      <xdr:spPr>
        <a:xfrm>
          <a:off x="2645569" y="8778876"/>
          <a:ext cx="3645430" cy="176212"/>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323059</xdr:colOff>
      <xdr:row>41</xdr:row>
      <xdr:rowOff>84932</xdr:rowOff>
    </xdr:from>
    <xdr:to>
      <xdr:col>7</xdr:col>
      <xdr:colOff>171186</xdr:colOff>
      <xdr:row>45</xdr:row>
      <xdr:rowOff>23680</xdr:rowOff>
    </xdr:to>
    <xdr:cxnSp macro="">
      <xdr:nvCxnSpPr>
        <xdr:cNvPr id="104" name="Straight Arrow Connector 103">
          <a:extLst>
            <a:ext uri="{FF2B5EF4-FFF2-40B4-BE49-F238E27FC236}">
              <a16:creationId xmlns:a16="http://schemas.microsoft.com/office/drawing/2014/main" id="{39EDECB3-89AA-DD07-FEB0-FA7FB526C7BD}"/>
            </a:ext>
          </a:extLst>
        </xdr:cNvPr>
        <xdr:cNvCxnSpPr>
          <a:cxnSpLocks/>
          <a:stCxn id="69" idx="3"/>
          <a:endCxn id="12" idx="1"/>
        </xdr:cNvCxnSpPr>
      </xdr:nvCxnSpPr>
      <xdr:spPr>
        <a:xfrm flipV="1">
          <a:off x="4847434" y="8955088"/>
          <a:ext cx="1443565" cy="748373"/>
        </a:xfrm>
        <a:prstGeom prst="straightConnector1">
          <a:avLst/>
        </a:prstGeom>
        <a:ln>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3250144</xdr:colOff>
      <xdr:row>30</xdr:row>
      <xdr:rowOff>66675</xdr:rowOff>
    </xdr:from>
    <xdr:to>
      <xdr:col>4</xdr:col>
      <xdr:colOff>3354519</xdr:colOff>
      <xdr:row>43</xdr:row>
      <xdr:rowOff>160865</xdr:rowOff>
    </xdr:to>
    <xdr:cxnSp macro="">
      <xdr:nvCxnSpPr>
        <xdr:cNvPr id="108" name="Straight Arrow Connector 107">
          <a:extLst>
            <a:ext uri="{FF2B5EF4-FFF2-40B4-BE49-F238E27FC236}">
              <a16:creationId xmlns:a16="http://schemas.microsoft.com/office/drawing/2014/main" id="{E2D1F917-AD60-D775-A3C1-4849DCFBE6F1}"/>
            </a:ext>
          </a:extLst>
        </xdr:cNvPr>
        <xdr:cNvCxnSpPr>
          <a:stCxn id="7" idx="2"/>
          <a:endCxn id="69" idx="0"/>
        </xdr:cNvCxnSpPr>
      </xdr:nvCxnSpPr>
      <xdr:spPr>
        <a:xfrm flipH="1">
          <a:off x="4190738" y="6698456"/>
          <a:ext cx="104375" cy="2737378"/>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788461</xdr:colOff>
      <xdr:row>43</xdr:row>
      <xdr:rowOff>106894</xdr:rowOff>
    </xdr:from>
    <xdr:to>
      <xdr:col>4</xdr:col>
      <xdr:colOff>2078041</xdr:colOff>
      <xdr:row>45</xdr:row>
      <xdr:rowOff>197912</xdr:rowOff>
    </xdr:to>
    <xdr:sp macro="" textlink="">
      <xdr:nvSpPr>
        <xdr:cNvPr id="111" name="Rectangle 110" descr="Scenarios_TI&#10;">
          <a:hlinkClick xmlns:r="http://schemas.openxmlformats.org/officeDocument/2006/relationships" r:id="rId14"/>
          <a:extLst>
            <a:ext uri="{FF2B5EF4-FFF2-40B4-BE49-F238E27FC236}">
              <a16:creationId xmlns:a16="http://schemas.microsoft.com/office/drawing/2014/main" id="{63738642-B0F2-4E5C-A011-7B4B317D3115}"/>
            </a:ext>
          </a:extLst>
        </xdr:cNvPr>
        <xdr:cNvSpPr/>
      </xdr:nvSpPr>
      <xdr:spPr>
        <a:xfrm>
          <a:off x="1729055" y="9381863"/>
          <a:ext cx="1289580" cy="495830"/>
        </a:xfrm>
        <a:prstGeom prst="rect">
          <a:avLst/>
        </a:prstGeom>
        <a:solidFill>
          <a:schemeClr val="accent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a:solidFill>
                <a:sysClr val="windowText" lastClr="000000"/>
              </a:solidFill>
            </a:rPr>
            <a:t>RoRE</a:t>
          </a:r>
        </a:p>
      </xdr:txBody>
    </xdr:sp>
    <xdr:clientData/>
  </xdr:twoCellAnchor>
  <xdr:twoCellAnchor>
    <xdr:from>
      <xdr:col>4</xdr:col>
      <xdr:colOff>791636</xdr:colOff>
      <xdr:row>41</xdr:row>
      <xdr:rowOff>162984</xdr:rowOff>
    </xdr:from>
    <xdr:to>
      <xdr:col>4</xdr:col>
      <xdr:colOff>1048279</xdr:colOff>
      <xdr:row>44</xdr:row>
      <xdr:rowOff>152403</xdr:rowOff>
    </xdr:to>
    <xdr:cxnSp macro="">
      <xdr:nvCxnSpPr>
        <xdr:cNvPr id="121" name="Straight Arrow Connector 120">
          <a:extLst>
            <a:ext uri="{FF2B5EF4-FFF2-40B4-BE49-F238E27FC236}">
              <a16:creationId xmlns:a16="http://schemas.microsoft.com/office/drawing/2014/main" id="{80215DD5-A8D6-49C8-A75D-8B783A985101}"/>
            </a:ext>
          </a:extLst>
        </xdr:cNvPr>
        <xdr:cNvCxnSpPr>
          <a:stCxn id="34" idx="2"/>
          <a:endCxn id="111" idx="1"/>
        </xdr:cNvCxnSpPr>
      </xdr:nvCxnSpPr>
      <xdr:spPr>
        <a:xfrm flipH="1">
          <a:off x="1732230" y="9033140"/>
          <a:ext cx="256643" cy="596638"/>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1434839</xdr:colOff>
      <xdr:row>30</xdr:row>
      <xdr:rowOff>66675</xdr:rowOff>
    </xdr:from>
    <xdr:to>
      <xdr:col>4</xdr:col>
      <xdr:colOff>3354519</xdr:colOff>
      <xdr:row>43</xdr:row>
      <xdr:rowOff>103719</xdr:rowOff>
    </xdr:to>
    <xdr:cxnSp macro="">
      <xdr:nvCxnSpPr>
        <xdr:cNvPr id="128" name="Straight Arrow Connector 127">
          <a:extLst>
            <a:ext uri="{FF2B5EF4-FFF2-40B4-BE49-F238E27FC236}">
              <a16:creationId xmlns:a16="http://schemas.microsoft.com/office/drawing/2014/main" id="{985AA6AB-3842-45FF-8A94-C029B02B6276}"/>
            </a:ext>
          </a:extLst>
        </xdr:cNvPr>
        <xdr:cNvCxnSpPr>
          <a:stCxn id="7" idx="2"/>
          <a:endCxn id="111" idx="0"/>
        </xdr:cNvCxnSpPr>
      </xdr:nvCxnSpPr>
      <xdr:spPr>
        <a:xfrm flipH="1">
          <a:off x="2375433" y="6698456"/>
          <a:ext cx="1919680" cy="2680232"/>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1434839</xdr:colOff>
      <xdr:row>45</xdr:row>
      <xdr:rowOff>23680</xdr:rowOff>
    </xdr:from>
    <xdr:to>
      <xdr:col>4</xdr:col>
      <xdr:colOff>2593447</xdr:colOff>
      <xdr:row>45</xdr:row>
      <xdr:rowOff>201087</xdr:rowOff>
    </xdr:to>
    <xdr:cxnSp macro="">
      <xdr:nvCxnSpPr>
        <xdr:cNvPr id="151" name="Straight Arrow Connector 150">
          <a:extLst>
            <a:ext uri="{FF2B5EF4-FFF2-40B4-BE49-F238E27FC236}">
              <a16:creationId xmlns:a16="http://schemas.microsoft.com/office/drawing/2014/main" id="{4D360189-EB74-4E6F-9E9F-28F3906D91AE}"/>
            </a:ext>
          </a:extLst>
        </xdr:cNvPr>
        <xdr:cNvCxnSpPr>
          <a:stCxn id="69" idx="1"/>
          <a:endCxn id="111" idx="2"/>
        </xdr:cNvCxnSpPr>
      </xdr:nvCxnSpPr>
      <xdr:spPr>
        <a:xfrm flipH="1">
          <a:off x="2375433" y="9703461"/>
          <a:ext cx="1158608" cy="177407"/>
        </a:xfrm>
        <a:prstGeom prst="straightConnector1">
          <a:avLst/>
        </a:prstGeom>
        <a:ln>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323059</xdr:colOff>
      <xdr:row>44</xdr:row>
      <xdr:rowOff>112183</xdr:rowOff>
    </xdr:from>
    <xdr:to>
      <xdr:col>9</xdr:col>
      <xdr:colOff>180974</xdr:colOff>
      <xdr:row>45</xdr:row>
      <xdr:rowOff>23680</xdr:rowOff>
    </xdr:to>
    <xdr:cxnSp macro="">
      <xdr:nvCxnSpPr>
        <xdr:cNvPr id="154" name="Straight Arrow Connector 153">
          <a:extLst>
            <a:ext uri="{FF2B5EF4-FFF2-40B4-BE49-F238E27FC236}">
              <a16:creationId xmlns:a16="http://schemas.microsoft.com/office/drawing/2014/main" id="{D7683DD6-3D60-4ECF-A6AF-A70FBC7AB2AA}"/>
            </a:ext>
          </a:extLst>
        </xdr:cNvPr>
        <xdr:cNvCxnSpPr>
          <a:stCxn id="69" idx="3"/>
          <a:endCxn id="13" idx="1"/>
        </xdr:cNvCxnSpPr>
      </xdr:nvCxnSpPr>
      <xdr:spPr>
        <a:xfrm flipV="1">
          <a:off x="4847434" y="9589558"/>
          <a:ext cx="2560634" cy="113903"/>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197909</xdr:colOff>
      <xdr:row>40</xdr:row>
      <xdr:rowOff>93927</xdr:rowOff>
    </xdr:from>
    <xdr:to>
      <xdr:col>6</xdr:col>
      <xdr:colOff>1258095</xdr:colOff>
      <xdr:row>42</xdr:row>
      <xdr:rowOff>184944</xdr:rowOff>
    </xdr:to>
    <xdr:sp macro="" textlink="">
      <xdr:nvSpPr>
        <xdr:cNvPr id="10" name="Rectangle 9" descr="Scenarios_TI&#10;">
          <a:hlinkClick xmlns:r="http://schemas.openxmlformats.org/officeDocument/2006/relationships" r:id="rId15"/>
          <a:extLst>
            <a:ext uri="{FF2B5EF4-FFF2-40B4-BE49-F238E27FC236}">
              <a16:creationId xmlns:a16="http://schemas.microsoft.com/office/drawing/2014/main" id="{55D707B7-B361-46B4-8926-37480F9CDB93}"/>
            </a:ext>
          </a:extLst>
        </xdr:cNvPr>
        <xdr:cNvSpPr/>
      </xdr:nvSpPr>
      <xdr:spPr>
        <a:xfrm>
          <a:off x="4496065" y="8761677"/>
          <a:ext cx="1286405" cy="495830"/>
        </a:xfrm>
        <a:prstGeom prst="rect">
          <a:avLst/>
        </a:prstGeom>
        <a:solidFill>
          <a:schemeClr val="accent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a:solidFill>
                <a:sysClr val="windowText" lastClr="000000"/>
              </a:solidFill>
            </a:rPr>
            <a:t>Support</a:t>
          </a:r>
        </a:p>
      </xdr:txBody>
    </xdr:sp>
    <xdr:clientData/>
  </xdr:twoCellAnchor>
  <xdr:twoCellAnchor>
    <xdr:from>
      <xdr:col>4</xdr:col>
      <xdr:colOff>3250144</xdr:colOff>
      <xdr:row>43</xdr:row>
      <xdr:rowOff>0</xdr:rowOff>
    </xdr:from>
    <xdr:to>
      <xdr:col>6</xdr:col>
      <xdr:colOff>583406</xdr:colOff>
      <xdr:row>43</xdr:row>
      <xdr:rowOff>160865</xdr:rowOff>
    </xdr:to>
    <xdr:cxnSp macro="">
      <xdr:nvCxnSpPr>
        <xdr:cNvPr id="19" name="Straight Arrow Connector 18">
          <a:extLst>
            <a:ext uri="{FF2B5EF4-FFF2-40B4-BE49-F238E27FC236}">
              <a16:creationId xmlns:a16="http://schemas.microsoft.com/office/drawing/2014/main" id="{D008EEA6-A531-4426-98D0-A02FB4D6E6F5}"/>
            </a:ext>
          </a:extLst>
        </xdr:cNvPr>
        <xdr:cNvCxnSpPr>
          <a:stCxn id="69" idx="0"/>
        </xdr:cNvCxnSpPr>
      </xdr:nvCxnSpPr>
      <xdr:spPr>
        <a:xfrm flipV="1">
          <a:off x="4190738" y="9274969"/>
          <a:ext cx="917043" cy="16086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1258095</xdr:colOff>
      <xdr:row>41</xdr:row>
      <xdr:rowOff>84932</xdr:rowOff>
    </xdr:from>
    <xdr:to>
      <xdr:col>7</xdr:col>
      <xdr:colOff>171186</xdr:colOff>
      <xdr:row>41</xdr:row>
      <xdr:rowOff>137849</xdr:rowOff>
    </xdr:to>
    <xdr:cxnSp macro="">
      <xdr:nvCxnSpPr>
        <xdr:cNvPr id="57" name="Straight Arrow Connector 56">
          <a:extLst>
            <a:ext uri="{FF2B5EF4-FFF2-40B4-BE49-F238E27FC236}">
              <a16:creationId xmlns:a16="http://schemas.microsoft.com/office/drawing/2014/main" id="{9F4C499B-5F01-458C-945C-5FE6CD7F0D63}"/>
            </a:ext>
          </a:extLst>
        </xdr:cNvPr>
        <xdr:cNvCxnSpPr>
          <a:stCxn id="10" idx="3"/>
          <a:endCxn id="12" idx="1"/>
        </xdr:cNvCxnSpPr>
      </xdr:nvCxnSpPr>
      <xdr:spPr>
        <a:xfrm flipV="1">
          <a:off x="5782470" y="8955088"/>
          <a:ext cx="508529" cy="52917"/>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0DA684-4907-4D91-ADB8-51C721B5B891}">
  <sheetPr codeName="Sheet3"/>
  <dimension ref="A1:CX58"/>
  <sheetViews>
    <sheetView zoomScale="90" zoomScaleNormal="90" workbookViewId="0">
      <pane ySplit="6" topLeftCell="A7" activePane="bottomLeft" state="frozen"/>
      <selection pane="bottomLeft" activeCell="R17" sqref="R17"/>
      <selection activeCell="M68" sqref="M68"/>
    </sheetView>
  </sheetViews>
  <sheetFormatPr defaultColWidth="0" defaultRowHeight="12.4" zeroHeight="1"/>
  <cols>
    <col min="1" max="2" width="2.75" customWidth="1"/>
    <col min="3" max="3" width="3" customWidth="1"/>
    <col min="4" max="4" width="2.75" customWidth="1"/>
    <col min="5" max="5" width="40.75" customWidth="1"/>
    <col min="6" max="6" width="2.75" customWidth="1"/>
    <col min="7" max="7" width="19.25" customWidth="1"/>
    <col min="8" max="8" width="10.75" customWidth="1"/>
    <col min="9" max="9" width="2.75" customWidth="1"/>
    <col min="10" max="10" width="10.5" customWidth="1"/>
    <col min="11" max="12" width="9.25" customWidth="1"/>
    <col min="13" max="13" width="13" customWidth="1"/>
    <col min="14" max="14" width="12.25" customWidth="1"/>
    <col min="15" max="15" width="13.625" customWidth="1"/>
    <col min="16" max="16" width="12.25" bestFit="1" customWidth="1"/>
    <col min="17" max="17" width="18.875" customWidth="1"/>
    <col min="18" max="18" width="23.25" customWidth="1"/>
    <col min="19" max="19" width="12.25" bestFit="1" customWidth="1"/>
    <col min="20" max="16384" width="9.25" hidden="1"/>
  </cols>
  <sheetData>
    <row r="1" spans="1:19" ht="60" customHeight="1">
      <c r="A1" s="121"/>
      <c r="B1" s="121"/>
      <c r="C1" s="121"/>
      <c r="D1" s="121"/>
      <c r="E1" s="121"/>
      <c r="F1" s="121"/>
      <c r="G1" s="121"/>
      <c r="H1" s="121"/>
      <c r="I1" s="121"/>
      <c r="J1" s="121"/>
      <c r="K1" s="121"/>
      <c r="L1" s="121"/>
      <c r="M1" s="121"/>
      <c r="N1" s="121"/>
      <c r="O1" s="121"/>
      <c r="P1" s="121"/>
      <c r="Q1" s="121"/>
      <c r="R1" s="121"/>
      <c r="S1" s="121"/>
    </row>
    <row r="2" spans="1:19" ht="23.65">
      <c r="A2" s="122" t="s">
        <v>0</v>
      </c>
      <c r="B2" s="77"/>
      <c r="C2" s="77"/>
      <c r="D2" s="77"/>
      <c r="E2" s="77"/>
      <c r="F2" s="77"/>
      <c r="G2" s="77"/>
      <c r="H2" s="77"/>
      <c r="I2" s="77"/>
      <c r="J2" s="77"/>
      <c r="K2" s="77"/>
      <c r="L2" s="77"/>
      <c r="M2" s="77"/>
      <c r="N2" s="77"/>
      <c r="O2" s="77"/>
      <c r="P2" s="77"/>
      <c r="Q2" s="77"/>
      <c r="R2" s="77"/>
      <c r="S2" s="77"/>
    </row>
    <row r="3" spans="1:19" ht="15.4">
      <c r="A3" s="77"/>
      <c r="B3" s="77"/>
      <c r="C3" s="77"/>
      <c r="D3" s="77"/>
      <c r="E3" s="77"/>
      <c r="F3" s="77"/>
      <c r="G3" s="77"/>
      <c r="H3" s="77"/>
      <c r="I3" s="77"/>
      <c r="J3" s="77"/>
      <c r="K3" s="77"/>
      <c r="L3" s="77"/>
      <c r="M3" s="77"/>
      <c r="N3" s="77"/>
      <c r="O3" s="77"/>
      <c r="P3" s="77"/>
      <c r="Q3" s="77"/>
      <c r="R3" s="77"/>
      <c r="S3" s="77"/>
    </row>
    <row r="4" spans="1:19" ht="15.4">
      <c r="A4" s="77"/>
      <c r="B4" s="77"/>
      <c r="C4" s="77"/>
      <c r="D4" s="77"/>
      <c r="E4" s="124" t="s">
        <v>1</v>
      </c>
      <c r="F4" s="77"/>
      <c r="G4" s="123" t="e">
        <f ca="1">MID(CELL("filename"),SEARCH("[",CELL("filename"))+1,SEARCH("]",CELL("filename"))-SEARCH("[",CELL("filename"))-1)</f>
        <v>#VALUE!</v>
      </c>
      <c r="H4" s="77"/>
      <c r="I4" s="77"/>
      <c r="J4" s="77"/>
      <c r="K4" s="77"/>
      <c r="L4" s="77"/>
      <c r="M4" s="77"/>
      <c r="N4" s="77"/>
      <c r="O4" s="77"/>
      <c r="P4" s="77"/>
      <c r="Q4" s="77"/>
      <c r="R4" s="77"/>
      <c r="S4" s="77"/>
    </row>
    <row r="5" spans="1:19" ht="15.4">
      <c r="A5" s="77"/>
      <c r="B5" s="77"/>
      <c r="C5" s="77"/>
      <c r="D5" s="77"/>
      <c r="E5" s="77"/>
      <c r="F5" s="77"/>
      <c r="G5" s="77"/>
      <c r="H5" s="77"/>
      <c r="I5" s="77"/>
      <c r="J5" s="77"/>
      <c r="K5" s="77"/>
      <c r="L5" s="77"/>
      <c r="M5" s="77"/>
      <c r="N5" s="77"/>
      <c r="O5" s="77"/>
      <c r="P5" s="77"/>
      <c r="Q5" s="77"/>
      <c r="R5" s="77"/>
      <c r="S5" s="77"/>
    </row>
    <row r="6" spans="1:19" ht="15.4">
      <c r="A6" s="77"/>
      <c r="B6" s="77"/>
      <c r="C6" s="77"/>
      <c r="D6" s="77"/>
      <c r="E6" s="77"/>
      <c r="F6" s="77"/>
      <c r="G6" s="77"/>
      <c r="H6" s="77"/>
      <c r="I6" s="77"/>
      <c r="J6" s="77"/>
      <c r="K6" s="77"/>
      <c r="L6" s="77"/>
      <c r="M6" s="77"/>
      <c r="N6" s="77"/>
      <c r="O6" s="77"/>
      <c r="P6" s="77"/>
      <c r="Q6" s="77"/>
      <c r="R6" s="77"/>
      <c r="S6" s="77"/>
    </row>
    <row r="7" spans="1:19"/>
    <row r="8" spans="1:19" ht="15.4">
      <c r="B8" s="22">
        <v>1</v>
      </c>
      <c r="C8" s="22" t="s">
        <v>2</v>
      </c>
      <c r="D8" s="22"/>
      <c r="E8" s="22"/>
      <c r="F8" s="22"/>
      <c r="G8" s="22"/>
      <c r="H8" s="22"/>
      <c r="I8" s="22"/>
      <c r="J8" s="22"/>
      <c r="K8" s="22"/>
      <c r="L8" s="22"/>
      <c r="M8" s="22"/>
      <c r="N8" s="22"/>
      <c r="O8" s="22"/>
      <c r="P8" s="22"/>
      <c r="Q8" s="22"/>
      <c r="R8" s="22"/>
    </row>
    <row r="9" spans="1:19"/>
    <row r="10" spans="1:19" ht="15.4">
      <c r="E10" s="1" t="s">
        <v>3</v>
      </c>
      <c r="G10" s="1" t="s">
        <v>4</v>
      </c>
      <c r="M10" s="129" t="s">
        <v>3</v>
      </c>
      <c r="N10" s="127"/>
      <c r="O10" s="127" t="s">
        <v>5</v>
      </c>
    </row>
    <row r="11" spans="1:19" ht="15.4">
      <c r="E11" s="1" t="s">
        <v>3</v>
      </c>
      <c r="G11" s="109" t="s">
        <v>6</v>
      </c>
      <c r="M11" s="130" t="s">
        <v>3</v>
      </c>
      <c r="N11" s="127"/>
      <c r="O11" s="127" t="s">
        <v>7</v>
      </c>
    </row>
    <row r="12" spans="1:19" ht="15.75" thickBot="1">
      <c r="E12" s="1" t="s">
        <v>3</v>
      </c>
      <c r="G12" s="125" t="s">
        <v>8</v>
      </c>
      <c r="M12" s="131" t="s">
        <v>3</v>
      </c>
      <c r="N12" s="127"/>
      <c r="O12" s="127" t="s">
        <v>9</v>
      </c>
    </row>
    <row r="13" spans="1:19" ht="15.75" thickBot="1">
      <c r="E13" s="128" t="s">
        <v>3</v>
      </c>
      <c r="G13" s="1" t="s">
        <v>10</v>
      </c>
      <c r="M13" s="132" t="s">
        <v>3</v>
      </c>
      <c r="N13" s="127"/>
      <c r="O13" s="127" t="s">
        <v>11</v>
      </c>
    </row>
    <row r="14" spans="1:19" ht="15.4">
      <c r="E14" s="126" t="s">
        <v>3</v>
      </c>
      <c r="G14" s="1" t="s">
        <v>12</v>
      </c>
      <c r="M14" s="133" t="s">
        <v>3</v>
      </c>
      <c r="N14" s="127"/>
      <c r="O14" s="127" t="s">
        <v>13</v>
      </c>
    </row>
    <row r="15" spans="1:19" ht="15.4">
      <c r="E15" s="1"/>
      <c r="G15" s="1"/>
      <c r="M15" s="134" t="s">
        <v>3</v>
      </c>
      <c r="N15" s="127"/>
      <c r="O15" s="127" t="s">
        <v>14</v>
      </c>
    </row>
    <row r="16" spans="1:19" ht="15.4">
      <c r="E16" s="1"/>
      <c r="G16" s="1"/>
      <c r="M16" s="135" t="s">
        <v>3</v>
      </c>
      <c r="N16" s="127"/>
      <c r="O16" s="127" t="s">
        <v>15</v>
      </c>
    </row>
    <row r="17" spans="2:18" ht="15.4">
      <c r="M17" s="136" t="s">
        <v>3</v>
      </c>
      <c r="N17" s="127"/>
      <c r="O17" s="127" t="s">
        <v>16</v>
      </c>
    </row>
    <row r="18" spans="2:18" ht="15.4">
      <c r="M18" s="232" t="s">
        <v>3</v>
      </c>
      <c r="O18" s="127" t="s">
        <v>17</v>
      </c>
    </row>
    <row r="19" spans="2:18" ht="15.4">
      <c r="O19" s="127"/>
    </row>
    <row r="20" spans="2:18" ht="15.4">
      <c r="B20" s="22">
        <f>MAX($B$8:B19)+1</f>
        <v>2</v>
      </c>
      <c r="C20" s="22" t="s">
        <v>18</v>
      </c>
      <c r="D20" s="22"/>
      <c r="E20" s="22"/>
      <c r="F20" s="22"/>
      <c r="G20" s="22"/>
      <c r="H20" s="22"/>
      <c r="I20" s="22"/>
      <c r="J20" s="22"/>
      <c r="K20" s="22"/>
      <c r="L20" s="22"/>
      <c r="M20" s="22"/>
      <c r="N20" s="22"/>
      <c r="O20" s="22"/>
      <c r="P20" s="22"/>
      <c r="Q20" s="22"/>
      <c r="R20" s="22"/>
    </row>
    <row r="21" spans="2:18"/>
    <row r="22" spans="2:18" ht="12.75" thickBot="1">
      <c r="E22" t="s">
        <v>19</v>
      </c>
    </row>
    <row r="23" spans="2:18" ht="15.4">
      <c r="M23" s="137"/>
      <c r="O23" s="127" t="s">
        <v>20</v>
      </c>
      <c r="P23" s="127" t="s">
        <v>21</v>
      </c>
    </row>
    <row r="24" spans="2:18" ht="15.4">
      <c r="M24" s="138"/>
      <c r="O24" s="127" t="s">
        <v>22</v>
      </c>
      <c r="P24" s="127" t="s">
        <v>23</v>
      </c>
    </row>
    <row r="25" spans="2:18" ht="15.4">
      <c r="M25" s="138"/>
      <c r="O25" s="127" t="s">
        <v>24</v>
      </c>
      <c r="P25" s="127" t="s">
        <v>25</v>
      </c>
    </row>
    <row r="26" spans="2:18" ht="15.4">
      <c r="M26" s="138"/>
      <c r="O26" s="127" t="s">
        <v>26</v>
      </c>
      <c r="P26" s="127" t="s">
        <v>27</v>
      </c>
    </row>
    <row r="27" spans="2:18" ht="15.4">
      <c r="O27" s="127"/>
      <c r="P27" s="127"/>
    </row>
    <row r="28" spans="2:18" ht="15.4">
      <c r="O28" s="127"/>
      <c r="P28" s="127"/>
    </row>
    <row r="29" spans="2:18" ht="15.4">
      <c r="O29" s="127"/>
      <c r="P29" s="127"/>
    </row>
    <row r="30" spans="2:18" ht="15.4">
      <c r="O30" s="127"/>
      <c r="P30" s="127"/>
    </row>
    <row r="31" spans="2:18" ht="15.4">
      <c r="O31" s="127"/>
      <c r="P31" s="127"/>
    </row>
    <row r="32" spans="2:18" ht="15.4">
      <c r="O32" s="127"/>
      <c r="P32" s="127"/>
    </row>
    <row r="33" spans="5:16" ht="15.4">
      <c r="O33" s="127"/>
      <c r="P33" s="127"/>
    </row>
    <row r="34" spans="5:16" ht="15.4">
      <c r="O34" s="127"/>
      <c r="P34" s="127"/>
    </row>
    <row r="35" spans="5:16" ht="15.75" thickBot="1">
      <c r="E35" t="s">
        <v>4</v>
      </c>
      <c r="O35" s="127"/>
      <c r="P35" s="127"/>
    </row>
    <row r="36" spans="5:16" ht="15.4">
      <c r="M36" s="139"/>
      <c r="O36" s="127" t="s">
        <v>28</v>
      </c>
      <c r="P36" s="127" t="s">
        <v>29</v>
      </c>
    </row>
    <row r="37" spans="5:16" ht="15.4">
      <c r="M37" s="140"/>
      <c r="O37" s="127" t="s">
        <v>30</v>
      </c>
      <c r="P37" s="127" t="s">
        <v>31</v>
      </c>
    </row>
    <row r="38" spans="5:16" ht="15.4">
      <c r="M38" s="140"/>
      <c r="O38" s="127" t="s">
        <v>32</v>
      </c>
      <c r="P38" s="127" t="s">
        <v>33</v>
      </c>
    </row>
    <row r="39" spans="5:16" ht="15.4">
      <c r="M39" s="140"/>
      <c r="O39" s="127" t="s">
        <v>34</v>
      </c>
      <c r="P39" s="127" t="s">
        <v>35</v>
      </c>
    </row>
    <row r="40" spans="5:16" ht="15.4">
      <c r="M40" s="140"/>
      <c r="O40" s="127" t="s">
        <v>36</v>
      </c>
      <c r="P40" s="127" t="s">
        <v>37</v>
      </c>
    </row>
    <row r="41" spans="5:16" ht="15.4">
      <c r="M41" s="140"/>
      <c r="O41" s="127" t="s">
        <v>38</v>
      </c>
      <c r="P41" s="127" t="s">
        <v>39</v>
      </c>
    </row>
    <row r="42" spans="5:16" ht="15.4">
      <c r="M42" s="140"/>
      <c r="O42" s="127" t="s">
        <v>40</v>
      </c>
      <c r="P42" s="127" t="s">
        <v>41</v>
      </c>
    </row>
    <row r="43" spans="5:16" ht="15.4">
      <c r="M43" s="140"/>
      <c r="O43" s="127" t="s">
        <v>42</v>
      </c>
      <c r="P43" s="127" t="s">
        <v>43</v>
      </c>
    </row>
    <row r="44" spans="5:16" ht="15.4">
      <c r="M44" s="140"/>
      <c r="O44" s="127" t="s">
        <v>44</v>
      </c>
      <c r="P44" s="127" t="s">
        <v>45</v>
      </c>
    </row>
    <row r="45" spans="5:16" ht="15.4">
      <c r="O45" s="127"/>
      <c r="P45" s="127"/>
    </row>
    <row r="46" spans="5:16" ht="15.4">
      <c r="O46" s="127"/>
      <c r="P46" s="127"/>
    </row>
    <row r="47" spans="5:16" ht="15.4">
      <c r="O47" s="127"/>
      <c r="P47" s="127"/>
    </row>
    <row r="48" spans="5:16" ht="15.75" thickBot="1">
      <c r="E48" t="s">
        <v>46</v>
      </c>
      <c r="O48" s="127"/>
      <c r="P48" s="127"/>
    </row>
    <row r="49" spans="2:102" ht="15.4">
      <c r="M49" s="141"/>
      <c r="O49" s="127" t="s">
        <v>47</v>
      </c>
      <c r="P49" s="127" t="s">
        <v>48</v>
      </c>
    </row>
    <row r="50" spans="2:102" ht="15.4">
      <c r="M50" s="142"/>
      <c r="O50" s="127" t="s">
        <v>49</v>
      </c>
      <c r="P50" s="127" t="s">
        <v>50</v>
      </c>
    </row>
    <row r="51" spans="2:102" ht="15.4">
      <c r="O51" s="127"/>
      <c r="P51" s="127"/>
    </row>
    <row r="52" spans="2:102" ht="15.4">
      <c r="O52" s="127"/>
      <c r="P52" s="127"/>
    </row>
    <row r="53" spans="2:102" ht="15.4">
      <c r="O53" s="127"/>
      <c r="P53" s="127"/>
    </row>
    <row r="54" spans="2:102" ht="15.4">
      <c r="O54" s="127"/>
      <c r="P54" s="127"/>
    </row>
    <row r="55" spans="2:102" ht="15.4">
      <c r="O55" s="127"/>
      <c r="P55" s="127"/>
    </row>
    <row r="56" spans="2:102" ht="15.4">
      <c r="O56" s="127"/>
      <c r="P56" s="127"/>
    </row>
    <row r="57" spans="2:102" s="12" customFormat="1" ht="15.4">
      <c r="B57" s="117" t="s">
        <v>51</v>
      </c>
      <c r="C57" s="117"/>
      <c r="D57" s="117"/>
      <c r="E57" s="117"/>
      <c r="F57" s="117"/>
      <c r="G57" s="117"/>
      <c r="H57" s="117"/>
      <c r="I57" s="117"/>
      <c r="J57" s="117"/>
      <c r="K57" s="117"/>
      <c r="L57" s="117"/>
      <c r="M57" s="117"/>
      <c r="N57" s="117"/>
      <c r="O57" s="117"/>
      <c r="P57" s="117"/>
      <c r="Q57" s="117"/>
      <c r="R57" s="117"/>
      <c r="S57" s="24"/>
      <c r="T57" s="117"/>
      <c r="U57" s="117"/>
      <c r="V57" s="117"/>
      <c r="W57" s="117"/>
      <c r="X57" s="117"/>
      <c r="Y57" s="117"/>
      <c r="Z57" s="117"/>
      <c r="AA57" s="117"/>
      <c r="AB57" s="117"/>
      <c r="AC57" s="117"/>
      <c r="AD57" s="117"/>
      <c r="AE57" s="117"/>
      <c r="AF57" s="117"/>
      <c r="AG57" s="117"/>
      <c r="AH57" s="117"/>
      <c r="AI57" s="117"/>
      <c r="AJ57" s="117"/>
      <c r="AK57" s="117"/>
      <c r="AL57" s="117"/>
      <c r="AM57" s="117"/>
      <c r="AN57" s="117"/>
      <c r="AO57" s="117"/>
      <c r="AP57" s="117"/>
      <c r="AQ57" s="117"/>
      <c r="AR57" s="117"/>
      <c r="AS57" s="117"/>
      <c r="AT57" s="117"/>
      <c r="AU57" s="117"/>
      <c r="AV57" s="117"/>
      <c r="AW57" s="117"/>
      <c r="AX57" s="117"/>
      <c r="AY57" s="117"/>
      <c r="AZ57" s="117"/>
      <c r="BA57" s="117"/>
      <c r="BB57" s="117"/>
      <c r="BC57" s="117"/>
      <c r="BD57" s="117"/>
      <c r="BE57" s="117"/>
      <c r="BF57" s="117"/>
      <c r="BG57" s="117"/>
      <c r="BH57" s="117"/>
      <c r="BI57" s="117"/>
      <c r="BJ57" s="117"/>
      <c r="BK57" s="117"/>
      <c r="BL57" s="117"/>
      <c r="BM57" s="117"/>
      <c r="BN57" s="117"/>
      <c r="BO57" s="117"/>
      <c r="BP57" s="117"/>
      <c r="BQ57" s="117"/>
      <c r="BR57" s="117"/>
      <c r="BS57" s="117"/>
      <c r="BT57" s="117"/>
      <c r="BU57" s="117"/>
      <c r="BV57" s="117"/>
      <c r="BW57" s="117"/>
      <c r="BX57" s="117"/>
      <c r="BY57" s="117"/>
      <c r="BZ57" s="117"/>
      <c r="CA57" s="117"/>
      <c r="CB57" s="117"/>
      <c r="CC57" s="117"/>
      <c r="CD57" s="117"/>
      <c r="CE57" s="117"/>
      <c r="CF57" s="117"/>
      <c r="CG57" s="117"/>
      <c r="CH57" s="117"/>
      <c r="CI57" s="117"/>
      <c r="CJ57" s="117"/>
      <c r="CK57" s="117"/>
      <c r="CL57" s="117"/>
      <c r="CM57" s="117"/>
      <c r="CN57" s="117"/>
      <c r="CO57" s="117"/>
      <c r="CP57" s="117"/>
      <c r="CQ57" s="117"/>
      <c r="CR57" s="117"/>
      <c r="CS57" s="117"/>
      <c r="CT57" s="117"/>
      <c r="CU57" s="117"/>
      <c r="CV57" s="117"/>
      <c r="CW57" s="117"/>
      <c r="CX57" s="118"/>
    </row>
    <row r="58" spans="2:102"/>
  </sheetData>
  <pageMargins left="0.7" right="0.7" top="0.75" bottom="0.75" header="0.3" footer="0.3"/>
  <pageSetup paperSize="9" orientation="portrait" r:id="rId1"/>
  <headerFooter>
    <oddHeader>&amp;C&amp;"Aptos"&amp;10&amp;K000000 OFFICIAL&amp;1#_x000D_</oddHeader>
    <oddFooter>&amp;C_x000D_&amp;1#&amp;"Aptos"&amp;10&amp;K000000 OFFICIAL</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1A4E57-ED05-41CD-8834-3CAA3653543C}">
  <sheetPr codeName="Sheet14">
    <tabColor rgb="FFCCC0DA"/>
  </sheetPr>
  <dimension ref="A1:DJ200"/>
  <sheetViews>
    <sheetView zoomScale="90" zoomScaleNormal="90" workbookViewId="0">
      <pane xSplit="10" ySplit="3" topLeftCell="K4" activePane="bottomRight" state="frozen"/>
      <selection pane="bottomRight" activeCell="A5" sqref="A5"/>
      <selection pane="bottomLeft"/>
      <selection pane="topRight"/>
    </sheetView>
  </sheetViews>
  <sheetFormatPr defaultColWidth="0" defaultRowHeight="15.4" zeroHeight="1"/>
  <cols>
    <col min="1" max="4" width="3" style="1" customWidth="1"/>
    <col min="5" max="5" width="43.5" style="1" customWidth="1"/>
    <col min="6" max="6" width="2.75" style="1" customWidth="1"/>
    <col min="7" max="7" width="14.25" style="1" customWidth="1"/>
    <col min="8" max="8" width="10.75" style="1" customWidth="1"/>
    <col min="9" max="9" width="2.75" style="1" customWidth="1"/>
    <col min="10" max="10" width="10.5" style="1" customWidth="1"/>
    <col min="11" max="100" width="10.875" style="1" customWidth="1"/>
    <col min="101" max="103" width="9.25" style="1" customWidth="1"/>
    <col min="104" max="114" width="0" style="1" hidden="1" customWidth="1"/>
    <col min="115" max="16384" width="9.25" style="1" hidden="1"/>
  </cols>
  <sheetData>
    <row r="1" spans="1:106" s="50" customFormat="1">
      <c r="A1" s="50" t="s">
        <v>813</v>
      </c>
      <c r="K1" s="52">
        <f>DATE(K3-1,4,1)</f>
        <v>43922</v>
      </c>
      <c r="L1" s="52">
        <f t="shared" ref="L1:BW1" si="0">DATE(L3-1,4,1)</f>
        <v>44287</v>
      </c>
      <c r="M1" s="52">
        <f t="shared" si="0"/>
        <v>44652</v>
      </c>
      <c r="N1" s="52">
        <f t="shared" si="0"/>
        <v>45017</v>
      </c>
      <c r="O1" s="52">
        <f t="shared" si="0"/>
        <v>45383</v>
      </c>
      <c r="P1" s="52">
        <f t="shared" si="0"/>
        <v>45748</v>
      </c>
      <c r="Q1" s="52">
        <f t="shared" si="0"/>
        <v>46113</v>
      </c>
      <c r="R1" s="52">
        <f t="shared" si="0"/>
        <v>46478</v>
      </c>
      <c r="S1" s="52">
        <f t="shared" si="0"/>
        <v>46844</v>
      </c>
      <c r="T1" s="52">
        <f t="shared" si="0"/>
        <v>47209</v>
      </c>
      <c r="U1" s="52">
        <f t="shared" si="0"/>
        <v>47574</v>
      </c>
      <c r="V1" s="52">
        <f t="shared" si="0"/>
        <v>47939</v>
      </c>
      <c r="W1" s="52">
        <f t="shared" si="0"/>
        <v>48305</v>
      </c>
      <c r="X1" s="52">
        <f t="shared" si="0"/>
        <v>48670</v>
      </c>
      <c r="Y1" s="52">
        <f t="shared" si="0"/>
        <v>49035</v>
      </c>
      <c r="Z1" s="52">
        <f t="shared" si="0"/>
        <v>49400</v>
      </c>
      <c r="AA1" s="52">
        <f t="shared" si="0"/>
        <v>49766</v>
      </c>
      <c r="AB1" s="52">
        <f t="shared" si="0"/>
        <v>50131</v>
      </c>
      <c r="AC1" s="52">
        <f t="shared" si="0"/>
        <v>50496</v>
      </c>
      <c r="AD1" s="52">
        <f t="shared" si="0"/>
        <v>50861</v>
      </c>
      <c r="AE1" s="52">
        <f t="shared" si="0"/>
        <v>51227</v>
      </c>
      <c r="AF1" s="52">
        <f t="shared" si="0"/>
        <v>51592</v>
      </c>
      <c r="AG1" s="52">
        <f t="shared" si="0"/>
        <v>51957</v>
      </c>
      <c r="AH1" s="52">
        <f t="shared" si="0"/>
        <v>52322</v>
      </c>
      <c r="AI1" s="52">
        <f t="shared" si="0"/>
        <v>52688</v>
      </c>
      <c r="AJ1" s="52">
        <f t="shared" si="0"/>
        <v>53053</v>
      </c>
      <c r="AK1" s="52">
        <f t="shared" si="0"/>
        <v>53418</v>
      </c>
      <c r="AL1" s="52">
        <f t="shared" si="0"/>
        <v>53783</v>
      </c>
      <c r="AM1" s="52">
        <f t="shared" si="0"/>
        <v>54149</v>
      </c>
      <c r="AN1" s="52">
        <f t="shared" si="0"/>
        <v>54514</v>
      </c>
      <c r="AO1" s="52">
        <f t="shared" si="0"/>
        <v>54879</v>
      </c>
      <c r="AP1" s="52">
        <f t="shared" si="0"/>
        <v>55244</v>
      </c>
      <c r="AQ1" s="52">
        <f t="shared" si="0"/>
        <v>55610</v>
      </c>
      <c r="AR1" s="52">
        <f t="shared" si="0"/>
        <v>55975</v>
      </c>
      <c r="AS1" s="52">
        <f t="shared" si="0"/>
        <v>56340</v>
      </c>
      <c r="AT1" s="52">
        <f t="shared" si="0"/>
        <v>56705</v>
      </c>
      <c r="AU1" s="52">
        <f t="shared" si="0"/>
        <v>57071</v>
      </c>
      <c r="AV1" s="52">
        <f t="shared" si="0"/>
        <v>57436</v>
      </c>
      <c r="AW1" s="52">
        <f t="shared" si="0"/>
        <v>57801</v>
      </c>
      <c r="AX1" s="52">
        <f t="shared" si="0"/>
        <v>58166</v>
      </c>
      <c r="AY1" s="52">
        <f t="shared" si="0"/>
        <v>58532</v>
      </c>
      <c r="AZ1" s="52">
        <f t="shared" si="0"/>
        <v>58897</v>
      </c>
      <c r="BA1" s="52">
        <f t="shared" si="0"/>
        <v>59262</v>
      </c>
      <c r="BB1" s="52">
        <f t="shared" si="0"/>
        <v>59627</v>
      </c>
      <c r="BC1" s="52">
        <f t="shared" si="0"/>
        <v>59993</v>
      </c>
      <c r="BD1" s="52">
        <f t="shared" si="0"/>
        <v>60358</v>
      </c>
      <c r="BE1" s="52">
        <f t="shared" si="0"/>
        <v>60723</v>
      </c>
      <c r="BF1" s="52">
        <f t="shared" si="0"/>
        <v>61088</v>
      </c>
      <c r="BG1" s="52">
        <f t="shared" si="0"/>
        <v>61454</v>
      </c>
      <c r="BH1" s="52">
        <f t="shared" si="0"/>
        <v>61819</v>
      </c>
      <c r="BI1" s="52">
        <f t="shared" si="0"/>
        <v>62184</v>
      </c>
      <c r="BJ1" s="52">
        <f t="shared" si="0"/>
        <v>62549</v>
      </c>
      <c r="BK1" s="52">
        <f t="shared" si="0"/>
        <v>62915</v>
      </c>
      <c r="BL1" s="52">
        <f t="shared" si="0"/>
        <v>63280</v>
      </c>
      <c r="BM1" s="52">
        <f t="shared" si="0"/>
        <v>63645</v>
      </c>
      <c r="BN1" s="52">
        <f t="shared" si="0"/>
        <v>64010</v>
      </c>
      <c r="BO1" s="52">
        <f t="shared" si="0"/>
        <v>64376</v>
      </c>
      <c r="BP1" s="52">
        <f t="shared" si="0"/>
        <v>64741</v>
      </c>
      <c r="BQ1" s="52">
        <f t="shared" si="0"/>
        <v>65106</v>
      </c>
      <c r="BR1" s="52">
        <f t="shared" si="0"/>
        <v>65471</v>
      </c>
      <c r="BS1" s="52">
        <f t="shared" si="0"/>
        <v>65837</v>
      </c>
      <c r="BT1" s="52">
        <f t="shared" si="0"/>
        <v>66202</v>
      </c>
      <c r="BU1" s="52">
        <f t="shared" si="0"/>
        <v>66567</v>
      </c>
      <c r="BV1" s="52">
        <f t="shared" si="0"/>
        <v>66932</v>
      </c>
      <c r="BW1" s="52">
        <f t="shared" si="0"/>
        <v>67298</v>
      </c>
      <c r="BX1" s="52">
        <f t="shared" ref="BX1:CV1" si="1">DATE(BX3-1,4,1)</f>
        <v>67663</v>
      </c>
      <c r="BY1" s="52">
        <f t="shared" si="1"/>
        <v>68028</v>
      </c>
      <c r="BZ1" s="52">
        <f t="shared" si="1"/>
        <v>68393</v>
      </c>
      <c r="CA1" s="52">
        <f t="shared" si="1"/>
        <v>68759</v>
      </c>
      <c r="CB1" s="52">
        <f t="shared" si="1"/>
        <v>69124</v>
      </c>
      <c r="CC1" s="52">
        <f t="shared" si="1"/>
        <v>69489</v>
      </c>
      <c r="CD1" s="52">
        <f t="shared" si="1"/>
        <v>69854</v>
      </c>
      <c r="CE1" s="52">
        <f t="shared" si="1"/>
        <v>70220</v>
      </c>
      <c r="CF1" s="52">
        <f t="shared" si="1"/>
        <v>70585</v>
      </c>
      <c r="CG1" s="52">
        <f t="shared" si="1"/>
        <v>70950</v>
      </c>
      <c r="CH1" s="52">
        <f t="shared" si="1"/>
        <v>71315</v>
      </c>
      <c r="CI1" s="52">
        <f t="shared" si="1"/>
        <v>71681</v>
      </c>
      <c r="CJ1" s="52">
        <f t="shared" si="1"/>
        <v>72046</v>
      </c>
      <c r="CK1" s="52">
        <f t="shared" si="1"/>
        <v>72411</v>
      </c>
      <c r="CL1" s="52">
        <f t="shared" si="1"/>
        <v>72776</v>
      </c>
      <c r="CM1" s="52">
        <f t="shared" si="1"/>
        <v>73141</v>
      </c>
      <c r="CN1" s="52">
        <f t="shared" si="1"/>
        <v>73506</v>
      </c>
      <c r="CO1" s="52">
        <f t="shared" si="1"/>
        <v>73871</v>
      </c>
      <c r="CP1" s="52">
        <f t="shared" si="1"/>
        <v>74236</v>
      </c>
      <c r="CQ1" s="52">
        <f t="shared" si="1"/>
        <v>74602</v>
      </c>
      <c r="CR1" s="52">
        <f t="shared" si="1"/>
        <v>74967</v>
      </c>
      <c r="CS1" s="52">
        <f t="shared" si="1"/>
        <v>75332</v>
      </c>
      <c r="CT1" s="52">
        <f t="shared" si="1"/>
        <v>75697</v>
      </c>
      <c r="CU1" s="52">
        <f t="shared" si="1"/>
        <v>76063</v>
      </c>
      <c r="CV1" s="52">
        <f t="shared" si="1"/>
        <v>76428</v>
      </c>
      <c r="CW1" s="52"/>
      <c r="CX1" s="52"/>
    </row>
    <row r="2" spans="1:106" s="50" customFormat="1">
      <c r="H2" s="51"/>
      <c r="I2" s="51"/>
      <c r="J2" s="51"/>
      <c r="K2" s="52">
        <f>DATE(K3,3,31)</f>
        <v>44286</v>
      </c>
      <c r="L2" s="52">
        <f>DATE(L3,3,31)</f>
        <v>44651</v>
      </c>
      <c r="M2" s="52">
        <f>DATE(M3,3,31)</f>
        <v>45016</v>
      </c>
      <c r="N2" s="52">
        <f t="shared" ref="N2:BY2" si="2">DATE(N3,3,31)</f>
        <v>45382</v>
      </c>
      <c r="O2" s="52">
        <f t="shared" si="2"/>
        <v>45747</v>
      </c>
      <c r="P2" s="52">
        <f t="shared" si="2"/>
        <v>46112</v>
      </c>
      <c r="Q2" s="52">
        <f t="shared" si="2"/>
        <v>46477</v>
      </c>
      <c r="R2" s="52">
        <f t="shared" si="2"/>
        <v>46843</v>
      </c>
      <c r="S2" s="52">
        <f t="shared" si="2"/>
        <v>47208</v>
      </c>
      <c r="T2" s="52">
        <f t="shared" si="2"/>
        <v>47573</v>
      </c>
      <c r="U2" s="52">
        <f t="shared" si="2"/>
        <v>47938</v>
      </c>
      <c r="V2" s="52">
        <f t="shared" si="2"/>
        <v>48304</v>
      </c>
      <c r="W2" s="52">
        <f t="shared" si="2"/>
        <v>48669</v>
      </c>
      <c r="X2" s="52">
        <f t="shared" si="2"/>
        <v>49034</v>
      </c>
      <c r="Y2" s="52">
        <f t="shared" si="2"/>
        <v>49399</v>
      </c>
      <c r="Z2" s="52">
        <f t="shared" si="2"/>
        <v>49765</v>
      </c>
      <c r="AA2" s="52">
        <f t="shared" si="2"/>
        <v>50130</v>
      </c>
      <c r="AB2" s="52">
        <f t="shared" si="2"/>
        <v>50495</v>
      </c>
      <c r="AC2" s="52">
        <f t="shared" si="2"/>
        <v>50860</v>
      </c>
      <c r="AD2" s="52">
        <f t="shared" si="2"/>
        <v>51226</v>
      </c>
      <c r="AE2" s="52">
        <f t="shared" si="2"/>
        <v>51591</v>
      </c>
      <c r="AF2" s="52">
        <f t="shared" si="2"/>
        <v>51956</v>
      </c>
      <c r="AG2" s="52">
        <f t="shared" si="2"/>
        <v>52321</v>
      </c>
      <c r="AH2" s="52">
        <f t="shared" si="2"/>
        <v>52687</v>
      </c>
      <c r="AI2" s="52">
        <f t="shared" si="2"/>
        <v>53052</v>
      </c>
      <c r="AJ2" s="52">
        <f t="shared" si="2"/>
        <v>53417</v>
      </c>
      <c r="AK2" s="52">
        <f t="shared" si="2"/>
        <v>53782</v>
      </c>
      <c r="AL2" s="52">
        <f t="shared" si="2"/>
        <v>54148</v>
      </c>
      <c r="AM2" s="52">
        <f t="shared" si="2"/>
        <v>54513</v>
      </c>
      <c r="AN2" s="52">
        <f t="shared" si="2"/>
        <v>54878</v>
      </c>
      <c r="AO2" s="52">
        <f t="shared" si="2"/>
        <v>55243</v>
      </c>
      <c r="AP2" s="52">
        <f t="shared" si="2"/>
        <v>55609</v>
      </c>
      <c r="AQ2" s="52">
        <f t="shared" si="2"/>
        <v>55974</v>
      </c>
      <c r="AR2" s="52">
        <f t="shared" si="2"/>
        <v>56339</v>
      </c>
      <c r="AS2" s="52">
        <f t="shared" si="2"/>
        <v>56704</v>
      </c>
      <c r="AT2" s="52">
        <f t="shared" si="2"/>
        <v>57070</v>
      </c>
      <c r="AU2" s="52">
        <f t="shared" si="2"/>
        <v>57435</v>
      </c>
      <c r="AV2" s="52">
        <f t="shared" si="2"/>
        <v>57800</v>
      </c>
      <c r="AW2" s="52">
        <f t="shared" si="2"/>
        <v>58165</v>
      </c>
      <c r="AX2" s="52">
        <f t="shared" si="2"/>
        <v>58531</v>
      </c>
      <c r="AY2" s="52">
        <f t="shared" si="2"/>
        <v>58896</v>
      </c>
      <c r="AZ2" s="52">
        <f t="shared" si="2"/>
        <v>59261</v>
      </c>
      <c r="BA2" s="52">
        <f t="shared" si="2"/>
        <v>59626</v>
      </c>
      <c r="BB2" s="52">
        <f t="shared" si="2"/>
        <v>59992</v>
      </c>
      <c r="BC2" s="52">
        <f t="shared" si="2"/>
        <v>60357</v>
      </c>
      <c r="BD2" s="52">
        <f t="shared" si="2"/>
        <v>60722</v>
      </c>
      <c r="BE2" s="52">
        <f t="shared" si="2"/>
        <v>61087</v>
      </c>
      <c r="BF2" s="52">
        <f t="shared" si="2"/>
        <v>61453</v>
      </c>
      <c r="BG2" s="52">
        <f t="shared" si="2"/>
        <v>61818</v>
      </c>
      <c r="BH2" s="52">
        <f t="shared" si="2"/>
        <v>62183</v>
      </c>
      <c r="BI2" s="52">
        <f t="shared" si="2"/>
        <v>62548</v>
      </c>
      <c r="BJ2" s="52">
        <f t="shared" si="2"/>
        <v>62914</v>
      </c>
      <c r="BK2" s="52">
        <f t="shared" si="2"/>
        <v>63279</v>
      </c>
      <c r="BL2" s="52">
        <f t="shared" si="2"/>
        <v>63644</v>
      </c>
      <c r="BM2" s="52">
        <f t="shared" si="2"/>
        <v>64009</v>
      </c>
      <c r="BN2" s="52">
        <f t="shared" si="2"/>
        <v>64375</v>
      </c>
      <c r="BO2" s="52">
        <f t="shared" si="2"/>
        <v>64740</v>
      </c>
      <c r="BP2" s="52">
        <f t="shared" si="2"/>
        <v>65105</v>
      </c>
      <c r="BQ2" s="52">
        <f t="shared" si="2"/>
        <v>65470</v>
      </c>
      <c r="BR2" s="52">
        <f t="shared" si="2"/>
        <v>65836</v>
      </c>
      <c r="BS2" s="52">
        <f t="shared" si="2"/>
        <v>66201</v>
      </c>
      <c r="BT2" s="52">
        <f t="shared" si="2"/>
        <v>66566</v>
      </c>
      <c r="BU2" s="52">
        <f t="shared" si="2"/>
        <v>66931</v>
      </c>
      <c r="BV2" s="52">
        <f t="shared" si="2"/>
        <v>67297</v>
      </c>
      <c r="BW2" s="52">
        <f t="shared" si="2"/>
        <v>67662</v>
      </c>
      <c r="BX2" s="52">
        <f t="shared" si="2"/>
        <v>68027</v>
      </c>
      <c r="BY2" s="52">
        <f t="shared" si="2"/>
        <v>68392</v>
      </c>
      <c r="BZ2" s="52">
        <f t="shared" ref="BZ2:CV2" si="3">DATE(BZ3,3,31)</f>
        <v>68758</v>
      </c>
      <c r="CA2" s="52">
        <f t="shared" si="3"/>
        <v>69123</v>
      </c>
      <c r="CB2" s="52">
        <f t="shared" si="3"/>
        <v>69488</v>
      </c>
      <c r="CC2" s="52">
        <f t="shared" si="3"/>
        <v>69853</v>
      </c>
      <c r="CD2" s="52">
        <f t="shared" si="3"/>
        <v>70219</v>
      </c>
      <c r="CE2" s="52">
        <f t="shared" si="3"/>
        <v>70584</v>
      </c>
      <c r="CF2" s="52">
        <f t="shared" si="3"/>
        <v>70949</v>
      </c>
      <c r="CG2" s="52">
        <f t="shared" si="3"/>
        <v>71314</v>
      </c>
      <c r="CH2" s="52">
        <f t="shared" si="3"/>
        <v>71680</v>
      </c>
      <c r="CI2" s="52">
        <f t="shared" si="3"/>
        <v>72045</v>
      </c>
      <c r="CJ2" s="52">
        <f t="shared" si="3"/>
        <v>72410</v>
      </c>
      <c r="CK2" s="52">
        <f t="shared" si="3"/>
        <v>72775</v>
      </c>
      <c r="CL2" s="52">
        <f t="shared" si="3"/>
        <v>73140</v>
      </c>
      <c r="CM2" s="52">
        <f t="shared" si="3"/>
        <v>73505</v>
      </c>
      <c r="CN2" s="52">
        <f t="shared" si="3"/>
        <v>73870</v>
      </c>
      <c r="CO2" s="52">
        <f t="shared" si="3"/>
        <v>74235</v>
      </c>
      <c r="CP2" s="52">
        <f t="shared" si="3"/>
        <v>74601</v>
      </c>
      <c r="CQ2" s="52">
        <f t="shared" si="3"/>
        <v>74966</v>
      </c>
      <c r="CR2" s="52">
        <f t="shared" si="3"/>
        <v>75331</v>
      </c>
      <c r="CS2" s="52">
        <f t="shared" si="3"/>
        <v>75696</v>
      </c>
      <c r="CT2" s="52">
        <f t="shared" si="3"/>
        <v>76062</v>
      </c>
      <c r="CU2" s="52">
        <f t="shared" si="3"/>
        <v>76427</v>
      </c>
      <c r="CV2" s="52">
        <f t="shared" si="3"/>
        <v>76792</v>
      </c>
      <c r="CW2" s="52"/>
      <c r="CX2" s="52"/>
    </row>
    <row r="3" spans="1:106" s="50" customFormat="1">
      <c r="E3" s="50" t="s">
        <v>52</v>
      </c>
      <c r="G3" s="50" t="s">
        <v>145</v>
      </c>
      <c r="H3" s="50" t="s">
        <v>146</v>
      </c>
      <c r="K3" s="50">
        <v>2021</v>
      </c>
      <c r="L3" s="50">
        <v>2022</v>
      </c>
      <c r="M3" s="50">
        <v>2023</v>
      </c>
      <c r="N3" s="50">
        <v>2024</v>
      </c>
      <c r="O3" s="50">
        <v>2025</v>
      </c>
      <c r="P3" s="50">
        <v>2026</v>
      </c>
      <c r="Q3" s="50">
        <v>2027</v>
      </c>
      <c r="R3" s="50">
        <v>2028</v>
      </c>
      <c r="S3" s="50">
        <v>2029</v>
      </c>
      <c r="T3" s="50">
        <v>2030</v>
      </c>
      <c r="U3" s="50">
        <v>2031</v>
      </c>
      <c r="V3" s="50">
        <v>2032</v>
      </c>
      <c r="W3" s="50">
        <v>2033</v>
      </c>
      <c r="X3" s="50">
        <v>2034</v>
      </c>
      <c r="Y3" s="50">
        <v>2035</v>
      </c>
      <c r="Z3" s="50">
        <v>2036</v>
      </c>
      <c r="AA3" s="50">
        <v>2037</v>
      </c>
      <c r="AB3" s="50">
        <v>2038</v>
      </c>
      <c r="AC3" s="50">
        <v>2039</v>
      </c>
      <c r="AD3" s="50">
        <v>2040</v>
      </c>
      <c r="AE3" s="50">
        <v>2041</v>
      </c>
      <c r="AF3" s="50">
        <v>2042</v>
      </c>
      <c r="AG3" s="50">
        <v>2043</v>
      </c>
      <c r="AH3" s="50">
        <v>2044</v>
      </c>
      <c r="AI3" s="50">
        <v>2045</v>
      </c>
      <c r="AJ3" s="50">
        <v>2046</v>
      </c>
      <c r="AK3" s="50">
        <v>2047</v>
      </c>
      <c r="AL3" s="50">
        <v>2048</v>
      </c>
      <c r="AM3" s="50">
        <v>2049</v>
      </c>
      <c r="AN3" s="50">
        <v>2050</v>
      </c>
      <c r="AO3" s="50">
        <v>2051</v>
      </c>
      <c r="AP3" s="50">
        <v>2052</v>
      </c>
      <c r="AQ3" s="50">
        <v>2053</v>
      </c>
      <c r="AR3" s="50">
        <v>2054</v>
      </c>
      <c r="AS3" s="50">
        <v>2055</v>
      </c>
      <c r="AT3" s="50">
        <v>2056</v>
      </c>
      <c r="AU3" s="50">
        <v>2057</v>
      </c>
      <c r="AV3" s="50">
        <v>2058</v>
      </c>
      <c r="AW3" s="50">
        <v>2059</v>
      </c>
      <c r="AX3" s="50">
        <v>2060</v>
      </c>
      <c r="AY3" s="50">
        <v>2061</v>
      </c>
      <c r="AZ3" s="50">
        <v>2062</v>
      </c>
      <c r="BA3" s="50">
        <v>2063</v>
      </c>
      <c r="BB3" s="50">
        <v>2064</v>
      </c>
      <c r="BC3" s="50">
        <v>2065</v>
      </c>
      <c r="BD3" s="50">
        <v>2066</v>
      </c>
      <c r="BE3" s="50">
        <v>2067</v>
      </c>
      <c r="BF3" s="50">
        <v>2068</v>
      </c>
      <c r="BG3" s="50">
        <v>2069</v>
      </c>
      <c r="BH3" s="50">
        <v>2070</v>
      </c>
      <c r="BI3" s="50">
        <v>2071</v>
      </c>
      <c r="BJ3" s="50">
        <v>2072</v>
      </c>
      <c r="BK3" s="50">
        <v>2073</v>
      </c>
      <c r="BL3" s="50">
        <v>2074</v>
      </c>
      <c r="BM3" s="50">
        <v>2075</v>
      </c>
      <c r="BN3" s="50">
        <v>2076</v>
      </c>
      <c r="BO3" s="50">
        <v>2077</v>
      </c>
      <c r="BP3" s="50">
        <v>2078</v>
      </c>
      <c r="BQ3" s="50">
        <v>2079</v>
      </c>
      <c r="BR3" s="50">
        <v>2080</v>
      </c>
      <c r="BS3" s="50">
        <v>2081</v>
      </c>
      <c r="BT3" s="50">
        <v>2082</v>
      </c>
      <c r="BU3" s="50">
        <v>2083</v>
      </c>
      <c r="BV3" s="50">
        <v>2084</v>
      </c>
      <c r="BW3" s="50">
        <v>2085</v>
      </c>
      <c r="BX3" s="50">
        <v>2086</v>
      </c>
      <c r="BY3" s="50">
        <v>2087</v>
      </c>
      <c r="BZ3" s="50">
        <v>2088</v>
      </c>
      <c r="CA3" s="50">
        <v>2089</v>
      </c>
      <c r="CB3" s="50">
        <v>2090</v>
      </c>
      <c r="CC3" s="50">
        <v>2091</v>
      </c>
      <c r="CD3" s="50">
        <v>2092</v>
      </c>
      <c r="CE3" s="50">
        <v>2093</v>
      </c>
      <c r="CF3" s="50">
        <v>2094</v>
      </c>
      <c r="CG3" s="50">
        <v>2095</v>
      </c>
      <c r="CH3" s="50">
        <v>2096</v>
      </c>
      <c r="CI3" s="50">
        <v>2097</v>
      </c>
      <c r="CJ3" s="50">
        <v>2098</v>
      </c>
      <c r="CK3" s="50">
        <v>2099</v>
      </c>
      <c r="CL3" s="50">
        <v>2100</v>
      </c>
      <c r="CM3" s="50">
        <v>2101</v>
      </c>
      <c r="CN3" s="50">
        <v>2102</v>
      </c>
      <c r="CO3" s="50">
        <v>2103</v>
      </c>
      <c r="CP3" s="50">
        <v>2104</v>
      </c>
      <c r="CQ3" s="50">
        <v>2105</v>
      </c>
      <c r="CR3" s="50">
        <v>2106</v>
      </c>
      <c r="CS3" s="50">
        <v>2107</v>
      </c>
      <c r="CT3" s="50">
        <v>2108</v>
      </c>
      <c r="CU3" s="50">
        <v>2109</v>
      </c>
      <c r="CV3" s="50">
        <v>2110</v>
      </c>
    </row>
    <row r="4" spans="1:106"/>
    <row r="5" spans="1:106">
      <c r="B5" s="22">
        <v>0</v>
      </c>
      <c r="C5" s="22" t="s">
        <v>56</v>
      </c>
      <c r="D5" s="22"/>
      <c r="E5" s="22"/>
      <c r="F5" s="22"/>
      <c r="G5" s="22"/>
      <c r="H5" s="22"/>
      <c r="I5" s="22"/>
      <c r="J5" s="22"/>
      <c r="K5" s="22"/>
      <c r="L5" s="22"/>
      <c r="M5" s="22"/>
      <c r="N5" s="22"/>
      <c r="O5" s="22"/>
      <c r="P5" s="22"/>
      <c r="Q5" s="22"/>
      <c r="R5" s="22"/>
      <c r="S5" s="22"/>
      <c r="T5" s="22"/>
      <c r="U5" s="22"/>
      <c r="V5" s="22"/>
      <c r="W5" s="22"/>
      <c r="X5" s="22"/>
      <c r="Y5" s="22"/>
      <c r="Z5" s="22"/>
      <c r="AA5" s="22"/>
      <c r="AB5" s="22"/>
      <c r="AC5" s="22"/>
      <c r="AD5" s="22"/>
      <c r="AE5" s="22"/>
      <c r="AF5" s="22"/>
      <c r="AG5" s="22"/>
      <c r="AH5" s="22"/>
      <c r="AI5" s="22"/>
      <c r="AJ5" s="22"/>
      <c r="AK5" s="22"/>
      <c r="AL5" s="22"/>
      <c r="AM5" s="22"/>
      <c r="AN5" s="22"/>
      <c r="AO5" s="22"/>
      <c r="AP5" s="22"/>
      <c r="AQ5" s="22"/>
      <c r="AR5" s="22"/>
      <c r="AS5" s="22"/>
      <c r="AT5" s="22"/>
      <c r="AU5" s="22"/>
      <c r="AV5" s="22"/>
      <c r="AW5" s="22"/>
      <c r="AX5" s="22"/>
      <c r="AY5" s="22"/>
      <c r="AZ5" s="22"/>
      <c r="BA5" s="22"/>
      <c r="BB5" s="22"/>
      <c r="BC5" s="22"/>
      <c r="BD5" s="22"/>
      <c r="BE5" s="22"/>
      <c r="BF5" s="22"/>
      <c r="BG5" s="22"/>
      <c r="BH5" s="22"/>
      <c r="BI5" s="22"/>
      <c r="BJ5" s="22"/>
      <c r="BK5" s="22"/>
      <c r="BL5" s="22"/>
      <c r="BM5" s="22"/>
      <c r="BN5" s="22"/>
      <c r="BO5" s="22"/>
      <c r="BP5" s="22"/>
      <c r="BQ5" s="22"/>
      <c r="BR5" s="22"/>
      <c r="BS5" s="22"/>
      <c r="BT5" s="22"/>
      <c r="BU5" s="22"/>
      <c r="BV5" s="22"/>
      <c r="BW5" s="22"/>
      <c r="BX5" s="22"/>
      <c r="BY5" s="22"/>
      <c r="BZ5" s="22"/>
      <c r="CA5" s="22"/>
      <c r="CB5" s="22"/>
      <c r="CC5" s="22"/>
      <c r="CD5" s="22"/>
      <c r="CE5" s="22"/>
      <c r="CF5" s="22"/>
      <c r="CG5" s="22"/>
      <c r="CH5" s="22"/>
      <c r="CI5" s="22"/>
      <c r="CJ5" s="22"/>
      <c r="CK5" s="22"/>
      <c r="CL5" s="22"/>
      <c r="CM5" s="22"/>
      <c r="CN5" s="22"/>
      <c r="CO5" s="22"/>
      <c r="CP5" s="22"/>
      <c r="CQ5" s="22"/>
      <c r="CR5" s="22"/>
      <c r="CS5" s="22"/>
      <c r="CT5" s="22"/>
      <c r="CU5" s="22"/>
      <c r="CV5" s="22"/>
      <c r="CW5" s="22"/>
      <c r="CX5" s="22"/>
      <c r="CY5" s="24"/>
      <c r="CZ5" s="22"/>
      <c r="DA5" s="22"/>
      <c r="DB5" s="22"/>
    </row>
    <row r="6" spans="1:106"/>
    <row r="7" spans="1:106">
      <c r="E7" s="1" t="s">
        <v>147</v>
      </c>
      <c r="L7" s="162">
        <f>FinancialInputs!L7</f>
        <v>0</v>
      </c>
      <c r="M7" s="162">
        <f>FinancialInputs!M7</f>
        <v>0</v>
      </c>
      <c r="N7" s="162">
        <f>FinancialInputs!N7</f>
        <v>0</v>
      </c>
      <c r="O7" s="162">
        <f>FinancialInputs!O7</f>
        <v>0</v>
      </c>
      <c r="P7" s="162">
        <f>FinancialInputs!P7</f>
        <v>0</v>
      </c>
      <c r="Q7" s="162">
        <f>FinancialInputs!Q7</f>
        <v>0</v>
      </c>
      <c r="R7" s="162">
        <f>FinancialInputs!R7</f>
        <v>0</v>
      </c>
      <c r="S7" s="162">
        <f>FinancialInputs!S7</f>
        <v>0</v>
      </c>
      <c r="T7" s="162">
        <f>FinancialInputs!T7</f>
        <v>0</v>
      </c>
      <c r="U7" s="162">
        <f>FinancialInputs!U7</f>
        <v>0</v>
      </c>
      <c r="V7" s="162">
        <f>FinancialInputs!V7</f>
        <v>0</v>
      </c>
      <c r="W7" s="162">
        <f>FinancialInputs!W7</f>
        <v>0</v>
      </c>
      <c r="X7" s="162">
        <f>FinancialInputs!X7</f>
        <v>0</v>
      </c>
      <c r="Y7" s="162">
        <f>FinancialInputs!Y7</f>
        <v>0</v>
      </c>
      <c r="Z7" s="162">
        <f>FinancialInputs!Z7</f>
        <v>0</v>
      </c>
      <c r="AA7" s="162">
        <f>FinancialInputs!AA7</f>
        <v>0</v>
      </c>
      <c r="AB7" s="162">
        <f>FinancialInputs!AB7</f>
        <v>0</v>
      </c>
      <c r="AC7" s="162">
        <f>FinancialInputs!AC7</f>
        <v>0</v>
      </c>
      <c r="AD7" s="162">
        <f>FinancialInputs!AD7</f>
        <v>0</v>
      </c>
      <c r="AE7" s="162">
        <f>FinancialInputs!AE7</f>
        <v>0</v>
      </c>
      <c r="AF7" s="162">
        <f>FinancialInputs!AF7</f>
        <v>0</v>
      </c>
      <c r="AG7" s="162">
        <f>FinancialInputs!AG7</f>
        <v>0</v>
      </c>
      <c r="AH7" s="162">
        <f>FinancialInputs!AH7</f>
        <v>0</v>
      </c>
      <c r="AI7" s="162">
        <f>FinancialInputs!AI7</f>
        <v>0</v>
      </c>
      <c r="AJ7" s="162">
        <f>FinancialInputs!AJ7</f>
        <v>0</v>
      </c>
      <c r="AK7" s="162">
        <f>FinancialInputs!AK7</f>
        <v>0</v>
      </c>
      <c r="AL7" s="162">
        <f>FinancialInputs!AL7</f>
        <v>0</v>
      </c>
      <c r="AM7" s="162">
        <f>FinancialInputs!AM7</f>
        <v>0</v>
      </c>
      <c r="AN7" s="162">
        <f>FinancialInputs!AN7</f>
        <v>0</v>
      </c>
      <c r="AO7" s="162">
        <f>FinancialInputs!AO7</f>
        <v>0</v>
      </c>
      <c r="AP7" s="162">
        <f>FinancialInputs!AP7</f>
        <v>0</v>
      </c>
      <c r="AQ7" s="162">
        <f>FinancialInputs!AQ7</f>
        <v>0</v>
      </c>
      <c r="AR7" s="162">
        <f>FinancialInputs!AR7</f>
        <v>0</v>
      </c>
      <c r="AS7" s="162">
        <f>FinancialInputs!AS7</f>
        <v>0</v>
      </c>
      <c r="AT7" s="162">
        <f>FinancialInputs!AT7</f>
        <v>0</v>
      </c>
      <c r="AU7" s="162">
        <f>FinancialInputs!AU7</f>
        <v>0</v>
      </c>
      <c r="AV7" s="162">
        <f>FinancialInputs!AV7</f>
        <v>0</v>
      </c>
      <c r="AW7" s="162">
        <f>FinancialInputs!AW7</f>
        <v>0</v>
      </c>
      <c r="AX7" s="162">
        <f>FinancialInputs!AX7</f>
        <v>0</v>
      </c>
      <c r="AY7" s="162">
        <f>FinancialInputs!AY7</f>
        <v>0</v>
      </c>
      <c r="AZ7" s="162">
        <f>FinancialInputs!AZ7</f>
        <v>0</v>
      </c>
      <c r="BA7" s="162">
        <f>FinancialInputs!BA7</f>
        <v>0</v>
      </c>
      <c r="BB7" s="162">
        <f>FinancialInputs!BB7</f>
        <v>0</v>
      </c>
      <c r="BC7" s="162">
        <f>FinancialInputs!BC7</f>
        <v>0</v>
      </c>
      <c r="BD7" s="162">
        <f>FinancialInputs!BD7</f>
        <v>0</v>
      </c>
      <c r="BE7" s="162">
        <f>FinancialInputs!BE7</f>
        <v>0</v>
      </c>
      <c r="BF7" s="162">
        <f>FinancialInputs!BF7</f>
        <v>0</v>
      </c>
      <c r="BG7" s="162">
        <f>FinancialInputs!BG7</f>
        <v>0</v>
      </c>
      <c r="BH7" s="162">
        <f>FinancialInputs!BH7</f>
        <v>0</v>
      </c>
      <c r="BI7" s="162">
        <f>FinancialInputs!BI7</f>
        <v>0</v>
      </c>
      <c r="BJ7" s="162">
        <f>FinancialInputs!BJ7</f>
        <v>0</v>
      </c>
      <c r="BK7" s="162">
        <f>FinancialInputs!BK7</f>
        <v>0</v>
      </c>
      <c r="BL7" s="162">
        <f>FinancialInputs!BL7</f>
        <v>0</v>
      </c>
      <c r="BM7" s="162">
        <f>FinancialInputs!BM7</f>
        <v>0</v>
      </c>
      <c r="BN7" s="162">
        <f>FinancialInputs!BN7</f>
        <v>0</v>
      </c>
      <c r="BO7" s="162">
        <f>FinancialInputs!BO7</f>
        <v>0</v>
      </c>
      <c r="BP7" s="162">
        <f>FinancialInputs!BP7</f>
        <v>0</v>
      </c>
      <c r="BQ7" s="162">
        <f>FinancialInputs!BQ7</f>
        <v>0</v>
      </c>
      <c r="BR7" s="162">
        <f>FinancialInputs!BR7</f>
        <v>0</v>
      </c>
      <c r="BS7" s="162">
        <f>FinancialInputs!BS7</f>
        <v>0</v>
      </c>
      <c r="BT7" s="162">
        <f>FinancialInputs!BT7</f>
        <v>0</v>
      </c>
      <c r="BU7" s="162">
        <f>FinancialInputs!BU7</f>
        <v>0</v>
      </c>
      <c r="BV7" s="162">
        <f>FinancialInputs!BV7</f>
        <v>0</v>
      </c>
      <c r="BW7" s="162">
        <f>FinancialInputs!BW7</f>
        <v>0</v>
      </c>
      <c r="BX7" s="162">
        <f>FinancialInputs!BX7</f>
        <v>0</v>
      </c>
      <c r="BY7" s="162">
        <f>FinancialInputs!BY7</f>
        <v>0</v>
      </c>
      <c r="BZ7" s="162">
        <f>FinancialInputs!BZ7</f>
        <v>0</v>
      </c>
      <c r="CA7" s="162">
        <f>FinancialInputs!CA7</f>
        <v>0</v>
      </c>
      <c r="CB7" s="162">
        <f>FinancialInputs!CB7</f>
        <v>0</v>
      </c>
      <c r="CC7" s="162">
        <f>FinancialInputs!CC7</f>
        <v>0</v>
      </c>
      <c r="CD7" s="162">
        <f>FinancialInputs!CD7</f>
        <v>0</v>
      </c>
      <c r="CE7" s="162">
        <f>FinancialInputs!CE7</f>
        <v>0</v>
      </c>
      <c r="CF7" s="162">
        <f>FinancialInputs!CF7</f>
        <v>0</v>
      </c>
      <c r="CG7" s="162">
        <f>FinancialInputs!CG7</f>
        <v>0</v>
      </c>
      <c r="CH7" s="162">
        <f>FinancialInputs!CH7</f>
        <v>0</v>
      </c>
      <c r="CI7" s="162">
        <f>FinancialInputs!CI7</f>
        <v>0</v>
      </c>
      <c r="CJ7" s="162">
        <f>FinancialInputs!CJ7</f>
        <v>0</v>
      </c>
      <c r="CK7" s="162">
        <f>FinancialInputs!CK7</f>
        <v>0</v>
      </c>
      <c r="CL7" s="162">
        <f>FinancialInputs!CL7</f>
        <v>0</v>
      </c>
      <c r="CM7" s="162">
        <f>FinancialInputs!CM7</f>
        <v>0</v>
      </c>
      <c r="CN7" s="162">
        <f>FinancialInputs!CN7</f>
        <v>0</v>
      </c>
      <c r="CO7" s="162">
        <f>FinancialInputs!CO7</f>
        <v>0</v>
      </c>
      <c r="CP7" s="162">
        <f>FinancialInputs!CP7</f>
        <v>0</v>
      </c>
      <c r="CQ7" s="162">
        <f>FinancialInputs!CQ7</f>
        <v>0</v>
      </c>
      <c r="CR7" s="162">
        <f>FinancialInputs!CR7</f>
        <v>0</v>
      </c>
      <c r="CS7" s="162">
        <f>FinancialInputs!CS7</f>
        <v>0</v>
      </c>
      <c r="CT7" s="162">
        <f>FinancialInputs!CT7</f>
        <v>0</v>
      </c>
      <c r="CU7" s="162">
        <f>FinancialInputs!CU7</f>
        <v>0</v>
      </c>
      <c r="CV7" s="162">
        <f>FinancialInputs!CV7</f>
        <v>0</v>
      </c>
    </row>
    <row r="8" spans="1:106">
      <c r="E8" s="1" t="s">
        <v>148</v>
      </c>
      <c r="L8" s="162">
        <f>FinancialInputs!L8</f>
        <v>0</v>
      </c>
      <c r="M8" s="162">
        <f>FinancialInputs!M8</f>
        <v>0</v>
      </c>
      <c r="N8" s="162">
        <f>FinancialInputs!N8</f>
        <v>0</v>
      </c>
      <c r="O8" s="162">
        <f>FinancialInputs!O8</f>
        <v>0</v>
      </c>
      <c r="P8" s="162">
        <f>FinancialInputs!P8</f>
        <v>0</v>
      </c>
      <c r="Q8" s="162">
        <f>FinancialInputs!Q8</f>
        <v>0</v>
      </c>
      <c r="R8" s="162">
        <f>FinancialInputs!R8</f>
        <v>0</v>
      </c>
      <c r="S8" s="162">
        <f>FinancialInputs!S8</f>
        <v>0</v>
      </c>
      <c r="T8" s="162">
        <f>FinancialInputs!T8</f>
        <v>0</v>
      </c>
      <c r="U8" s="162">
        <f>FinancialInputs!U8</f>
        <v>0</v>
      </c>
      <c r="V8" s="162">
        <f>FinancialInputs!V8</f>
        <v>0</v>
      </c>
      <c r="W8" s="162">
        <f>FinancialInputs!W8</f>
        <v>0</v>
      </c>
      <c r="X8" s="162">
        <f>FinancialInputs!X8</f>
        <v>0</v>
      </c>
      <c r="Y8" s="162">
        <f>FinancialInputs!Y8</f>
        <v>0</v>
      </c>
      <c r="Z8" s="162">
        <f>FinancialInputs!Z8</f>
        <v>0</v>
      </c>
      <c r="AA8" s="162">
        <f>FinancialInputs!AA8</f>
        <v>0</v>
      </c>
      <c r="AB8" s="162">
        <f>FinancialInputs!AB8</f>
        <v>0</v>
      </c>
      <c r="AC8" s="162">
        <f>FinancialInputs!AC8</f>
        <v>0</v>
      </c>
      <c r="AD8" s="162">
        <f>FinancialInputs!AD8</f>
        <v>0</v>
      </c>
      <c r="AE8" s="162">
        <f>FinancialInputs!AE8</f>
        <v>0</v>
      </c>
      <c r="AF8" s="162">
        <f>FinancialInputs!AF8</f>
        <v>0</v>
      </c>
      <c r="AG8" s="162">
        <f>FinancialInputs!AG8</f>
        <v>0</v>
      </c>
      <c r="AH8" s="162">
        <f>FinancialInputs!AH8</f>
        <v>0</v>
      </c>
      <c r="AI8" s="162">
        <f>FinancialInputs!AI8</f>
        <v>0</v>
      </c>
      <c r="AJ8" s="162">
        <f>FinancialInputs!AJ8</f>
        <v>0</v>
      </c>
      <c r="AK8" s="162">
        <f>FinancialInputs!AK8</f>
        <v>0</v>
      </c>
      <c r="AL8" s="162">
        <f>FinancialInputs!AL8</f>
        <v>0</v>
      </c>
      <c r="AM8" s="162">
        <f>FinancialInputs!AM8</f>
        <v>0</v>
      </c>
      <c r="AN8" s="162">
        <f>FinancialInputs!AN8</f>
        <v>0</v>
      </c>
      <c r="AO8" s="162">
        <f>FinancialInputs!AO8</f>
        <v>0</v>
      </c>
      <c r="AP8" s="162">
        <f>FinancialInputs!AP8</f>
        <v>0</v>
      </c>
      <c r="AQ8" s="162">
        <f>FinancialInputs!AQ8</f>
        <v>0</v>
      </c>
      <c r="AR8" s="162">
        <f>FinancialInputs!AR8</f>
        <v>0</v>
      </c>
      <c r="AS8" s="162">
        <f>FinancialInputs!AS8</f>
        <v>0</v>
      </c>
      <c r="AT8" s="162">
        <f>FinancialInputs!AT8</f>
        <v>0</v>
      </c>
      <c r="AU8" s="162">
        <f>FinancialInputs!AU8</f>
        <v>0</v>
      </c>
      <c r="AV8" s="162">
        <f>FinancialInputs!AV8</f>
        <v>0</v>
      </c>
      <c r="AW8" s="162">
        <f>FinancialInputs!AW8</f>
        <v>0</v>
      </c>
      <c r="AX8" s="162">
        <f>FinancialInputs!AX8</f>
        <v>0</v>
      </c>
      <c r="AY8" s="162">
        <f>FinancialInputs!AY8</f>
        <v>0</v>
      </c>
      <c r="AZ8" s="162">
        <f>FinancialInputs!AZ8</f>
        <v>0</v>
      </c>
      <c r="BA8" s="162">
        <f>FinancialInputs!BA8</f>
        <v>0</v>
      </c>
      <c r="BB8" s="162">
        <f>FinancialInputs!BB8</f>
        <v>0</v>
      </c>
      <c r="BC8" s="162">
        <f>FinancialInputs!BC8</f>
        <v>0</v>
      </c>
      <c r="BD8" s="162">
        <f>FinancialInputs!BD8</f>
        <v>0</v>
      </c>
      <c r="BE8" s="162">
        <f>FinancialInputs!BE8</f>
        <v>0</v>
      </c>
      <c r="BF8" s="162">
        <f>FinancialInputs!BF8</f>
        <v>0</v>
      </c>
      <c r="BG8" s="162">
        <f>FinancialInputs!BG8</f>
        <v>0</v>
      </c>
      <c r="BH8" s="162">
        <f>FinancialInputs!BH8</f>
        <v>0</v>
      </c>
      <c r="BI8" s="162">
        <f>FinancialInputs!BI8</f>
        <v>0</v>
      </c>
      <c r="BJ8" s="162">
        <f>FinancialInputs!BJ8</f>
        <v>0</v>
      </c>
      <c r="BK8" s="162">
        <f>FinancialInputs!BK8</f>
        <v>0</v>
      </c>
      <c r="BL8" s="162">
        <f>FinancialInputs!BL8</f>
        <v>0</v>
      </c>
      <c r="BM8" s="162">
        <f>FinancialInputs!BM8</f>
        <v>0</v>
      </c>
      <c r="BN8" s="162">
        <f>FinancialInputs!BN8</f>
        <v>0</v>
      </c>
      <c r="BO8" s="162">
        <f>FinancialInputs!BO8</f>
        <v>0</v>
      </c>
      <c r="BP8" s="162">
        <f>FinancialInputs!BP8</f>
        <v>0</v>
      </c>
      <c r="BQ8" s="162">
        <f>FinancialInputs!BQ8</f>
        <v>0</v>
      </c>
      <c r="BR8" s="162">
        <f>FinancialInputs!BR8</f>
        <v>0</v>
      </c>
      <c r="BS8" s="162">
        <f>FinancialInputs!BS8</f>
        <v>0</v>
      </c>
      <c r="BT8" s="162">
        <f>FinancialInputs!BT8</f>
        <v>0</v>
      </c>
      <c r="BU8" s="162">
        <f>FinancialInputs!BU8</f>
        <v>0</v>
      </c>
      <c r="BV8" s="162">
        <f>FinancialInputs!BV8</f>
        <v>0</v>
      </c>
      <c r="BW8" s="162">
        <f>FinancialInputs!BW8</f>
        <v>0</v>
      </c>
      <c r="BX8" s="162">
        <f>FinancialInputs!BX8</f>
        <v>0</v>
      </c>
      <c r="BY8" s="162">
        <f>FinancialInputs!BY8</f>
        <v>0</v>
      </c>
      <c r="BZ8" s="162">
        <f>FinancialInputs!BZ8</f>
        <v>0</v>
      </c>
      <c r="CA8" s="162">
        <f>FinancialInputs!CA8</f>
        <v>0</v>
      </c>
      <c r="CB8" s="162">
        <f>FinancialInputs!CB8</f>
        <v>0</v>
      </c>
      <c r="CC8" s="162">
        <f>FinancialInputs!CC8</f>
        <v>0</v>
      </c>
      <c r="CD8" s="162">
        <f>FinancialInputs!CD8</f>
        <v>0</v>
      </c>
      <c r="CE8" s="162">
        <f>FinancialInputs!CE8</f>
        <v>0</v>
      </c>
      <c r="CF8" s="162">
        <f>FinancialInputs!CF8</f>
        <v>0</v>
      </c>
      <c r="CG8" s="162">
        <f>FinancialInputs!CG8</f>
        <v>0</v>
      </c>
      <c r="CH8" s="162">
        <f>FinancialInputs!CH8</f>
        <v>0</v>
      </c>
      <c r="CI8" s="162">
        <f>FinancialInputs!CI8</f>
        <v>0</v>
      </c>
      <c r="CJ8" s="162">
        <f>FinancialInputs!CJ8</f>
        <v>0</v>
      </c>
      <c r="CK8" s="162">
        <f>FinancialInputs!CK8</f>
        <v>0</v>
      </c>
      <c r="CL8" s="162">
        <f>FinancialInputs!CL8</f>
        <v>0</v>
      </c>
      <c r="CM8" s="162">
        <f>FinancialInputs!CM8</f>
        <v>0</v>
      </c>
      <c r="CN8" s="162">
        <f>FinancialInputs!CN8</f>
        <v>0</v>
      </c>
      <c r="CO8" s="162">
        <f>FinancialInputs!CO8</f>
        <v>0</v>
      </c>
      <c r="CP8" s="162">
        <f>FinancialInputs!CP8</f>
        <v>0</v>
      </c>
      <c r="CQ8" s="162">
        <f>FinancialInputs!CQ8</f>
        <v>0</v>
      </c>
      <c r="CR8" s="162">
        <f>FinancialInputs!CR8</f>
        <v>0</v>
      </c>
      <c r="CS8" s="162">
        <f>FinancialInputs!CS8</f>
        <v>0</v>
      </c>
      <c r="CT8" s="162">
        <f>FinancialInputs!CT8</f>
        <v>0</v>
      </c>
      <c r="CU8" s="162">
        <f>FinancialInputs!CU8</f>
        <v>0</v>
      </c>
      <c r="CV8" s="162">
        <f>FinancialInputs!CV8</f>
        <v>0</v>
      </c>
    </row>
    <row r="9" spans="1:106">
      <c r="E9" s="1" t="s">
        <v>149</v>
      </c>
      <c r="L9" s="162">
        <f>FinancialInputs!L9</f>
        <v>0</v>
      </c>
      <c r="M9" s="162">
        <f>FinancialInputs!M9</f>
        <v>0</v>
      </c>
      <c r="N9" s="162">
        <f>FinancialInputs!N9</f>
        <v>0</v>
      </c>
      <c r="O9" s="162">
        <f>FinancialInputs!O9</f>
        <v>0</v>
      </c>
      <c r="P9" s="162">
        <f>FinancialInputs!P9</f>
        <v>0</v>
      </c>
      <c r="Q9" s="162">
        <f>FinancialInputs!Q9</f>
        <v>0</v>
      </c>
      <c r="R9" s="162">
        <f>FinancialInputs!R9</f>
        <v>0</v>
      </c>
      <c r="S9" s="162">
        <f>FinancialInputs!S9</f>
        <v>0</v>
      </c>
      <c r="T9" s="162">
        <f>FinancialInputs!T9</f>
        <v>0</v>
      </c>
      <c r="U9" s="162">
        <f>FinancialInputs!U9</f>
        <v>0</v>
      </c>
      <c r="V9" s="162">
        <f>FinancialInputs!V9</f>
        <v>0</v>
      </c>
      <c r="W9" s="162">
        <f>FinancialInputs!W9</f>
        <v>0</v>
      </c>
      <c r="X9" s="162">
        <f>FinancialInputs!X9</f>
        <v>0</v>
      </c>
      <c r="Y9" s="162">
        <f>FinancialInputs!Y9</f>
        <v>0</v>
      </c>
      <c r="Z9" s="162">
        <f>FinancialInputs!Z9</f>
        <v>0</v>
      </c>
      <c r="AA9" s="162">
        <f>FinancialInputs!AA9</f>
        <v>0</v>
      </c>
      <c r="AB9" s="162">
        <f>FinancialInputs!AB9</f>
        <v>0</v>
      </c>
      <c r="AC9" s="162">
        <f>FinancialInputs!AC9</f>
        <v>0</v>
      </c>
      <c r="AD9" s="162">
        <f>FinancialInputs!AD9</f>
        <v>0</v>
      </c>
      <c r="AE9" s="162">
        <f>FinancialInputs!AE9</f>
        <v>0</v>
      </c>
      <c r="AF9" s="162">
        <f>FinancialInputs!AF9</f>
        <v>0</v>
      </c>
      <c r="AG9" s="162">
        <f>FinancialInputs!AG9</f>
        <v>0</v>
      </c>
      <c r="AH9" s="162">
        <f>FinancialInputs!AH9</f>
        <v>0</v>
      </c>
      <c r="AI9" s="162">
        <f>FinancialInputs!AI9</f>
        <v>0</v>
      </c>
      <c r="AJ9" s="162">
        <f>FinancialInputs!AJ9</f>
        <v>0</v>
      </c>
      <c r="AK9" s="162">
        <f>FinancialInputs!AK9</f>
        <v>0</v>
      </c>
      <c r="AL9" s="162">
        <f>FinancialInputs!AL9</f>
        <v>0</v>
      </c>
      <c r="AM9" s="162">
        <f>FinancialInputs!AM9</f>
        <v>0</v>
      </c>
      <c r="AN9" s="162">
        <f>FinancialInputs!AN9</f>
        <v>0</v>
      </c>
      <c r="AO9" s="162">
        <f>FinancialInputs!AO9</f>
        <v>0</v>
      </c>
      <c r="AP9" s="162">
        <f>FinancialInputs!AP9</f>
        <v>0</v>
      </c>
      <c r="AQ9" s="162">
        <f>FinancialInputs!AQ9</f>
        <v>0</v>
      </c>
      <c r="AR9" s="162">
        <f>FinancialInputs!AR9</f>
        <v>0</v>
      </c>
      <c r="AS9" s="162">
        <f>FinancialInputs!AS9</f>
        <v>0</v>
      </c>
      <c r="AT9" s="162">
        <f>FinancialInputs!AT9</f>
        <v>0</v>
      </c>
      <c r="AU9" s="162">
        <f>FinancialInputs!AU9</f>
        <v>0</v>
      </c>
      <c r="AV9" s="162">
        <f>FinancialInputs!AV9</f>
        <v>0</v>
      </c>
      <c r="AW9" s="162">
        <f>FinancialInputs!AW9</f>
        <v>0</v>
      </c>
      <c r="AX9" s="162">
        <f>FinancialInputs!AX9</f>
        <v>0</v>
      </c>
      <c r="AY9" s="162">
        <f>FinancialInputs!AY9</f>
        <v>0</v>
      </c>
      <c r="AZ9" s="162">
        <f>FinancialInputs!AZ9</f>
        <v>0</v>
      </c>
      <c r="BA9" s="162">
        <f>FinancialInputs!BA9</f>
        <v>0</v>
      </c>
      <c r="BB9" s="162">
        <f>FinancialInputs!BB9</f>
        <v>0</v>
      </c>
      <c r="BC9" s="162">
        <f>FinancialInputs!BC9</f>
        <v>0</v>
      </c>
      <c r="BD9" s="162">
        <f>FinancialInputs!BD9</f>
        <v>0</v>
      </c>
      <c r="BE9" s="162">
        <f>FinancialInputs!BE9</f>
        <v>0</v>
      </c>
      <c r="BF9" s="162">
        <f>FinancialInputs!BF9</f>
        <v>0</v>
      </c>
      <c r="BG9" s="162">
        <f>FinancialInputs!BG9</f>
        <v>0</v>
      </c>
      <c r="BH9" s="162">
        <f>FinancialInputs!BH9</f>
        <v>0</v>
      </c>
      <c r="BI9" s="162">
        <f>FinancialInputs!BI9</f>
        <v>0</v>
      </c>
      <c r="BJ9" s="162">
        <f>FinancialInputs!BJ9</f>
        <v>0</v>
      </c>
      <c r="BK9" s="162">
        <f>FinancialInputs!BK9</f>
        <v>0</v>
      </c>
      <c r="BL9" s="162">
        <f>FinancialInputs!BL9</f>
        <v>0</v>
      </c>
      <c r="BM9" s="162">
        <f>FinancialInputs!BM9</f>
        <v>0</v>
      </c>
      <c r="BN9" s="162">
        <f>FinancialInputs!BN9</f>
        <v>0</v>
      </c>
      <c r="BO9" s="162">
        <f>FinancialInputs!BO9</f>
        <v>0</v>
      </c>
      <c r="BP9" s="162">
        <f>FinancialInputs!BP9</f>
        <v>0</v>
      </c>
      <c r="BQ9" s="162">
        <f>FinancialInputs!BQ9</f>
        <v>0</v>
      </c>
      <c r="BR9" s="162">
        <f>FinancialInputs!BR9</f>
        <v>0</v>
      </c>
      <c r="BS9" s="162">
        <f>FinancialInputs!BS9</f>
        <v>0</v>
      </c>
      <c r="BT9" s="162">
        <f>FinancialInputs!BT9</f>
        <v>0</v>
      </c>
      <c r="BU9" s="162">
        <f>FinancialInputs!BU9</f>
        <v>0</v>
      </c>
      <c r="BV9" s="162">
        <f>FinancialInputs!BV9</f>
        <v>0</v>
      </c>
      <c r="BW9" s="162">
        <f>FinancialInputs!BW9</f>
        <v>0</v>
      </c>
      <c r="BX9" s="162">
        <f>FinancialInputs!BX9</f>
        <v>0</v>
      </c>
      <c r="BY9" s="162">
        <f>FinancialInputs!BY9</f>
        <v>0</v>
      </c>
      <c r="BZ9" s="162">
        <f>FinancialInputs!BZ9</f>
        <v>0</v>
      </c>
      <c r="CA9" s="162">
        <f>FinancialInputs!CA9</f>
        <v>0</v>
      </c>
      <c r="CB9" s="162">
        <f>FinancialInputs!CB9</f>
        <v>0</v>
      </c>
      <c r="CC9" s="162">
        <f>FinancialInputs!CC9</f>
        <v>0</v>
      </c>
      <c r="CD9" s="162">
        <f>FinancialInputs!CD9</f>
        <v>0</v>
      </c>
      <c r="CE9" s="162">
        <f>FinancialInputs!CE9</f>
        <v>0</v>
      </c>
      <c r="CF9" s="162">
        <f>FinancialInputs!CF9</f>
        <v>0</v>
      </c>
      <c r="CG9" s="162">
        <f>FinancialInputs!CG9</f>
        <v>0</v>
      </c>
      <c r="CH9" s="162">
        <f>FinancialInputs!CH9</f>
        <v>0</v>
      </c>
      <c r="CI9" s="162">
        <f>FinancialInputs!CI9</f>
        <v>0</v>
      </c>
      <c r="CJ9" s="162">
        <f>FinancialInputs!CJ9</f>
        <v>0</v>
      </c>
      <c r="CK9" s="162">
        <f>FinancialInputs!CK9</f>
        <v>0</v>
      </c>
      <c r="CL9" s="162">
        <f>FinancialInputs!CL9</f>
        <v>0</v>
      </c>
      <c r="CM9" s="162">
        <f>FinancialInputs!CM9</f>
        <v>0</v>
      </c>
      <c r="CN9" s="162">
        <f>FinancialInputs!CN9</f>
        <v>0</v>
      </c>
      <c r="CO9" s="162">
        <f>FinancialInputs!CO9</f>
        <v>0</v>
      </c>
      <c r="CP9" s="162">
        <f>FinancialInputs!CP9</f>
        <v>0</v>
      </c>
      <c r="CQ9" s="162">
        <f>FinancialInputs!CQ9</f>
        <v>0</v>
      </c>
      <c r="CR9" s="162">
        <f>FinancialInputs!CR9</f>
        <v>0</v>
      </c>
      <c r="CS9" s="162">
        <f>FinancialInputs!CS9</f>
        <v>0</v>
      </c>
      <c r="CT9" s="162">
        <f>FinancialInputs!CT9</f>
        <v>0</v>
      </c>
      <c r="CU9" s="162">
        <f>FinancialInputs!CU9</f>
        <v>0</v>
      </c>
      <c r="CV9" s="162">
        <f>FinancialInputs!CV9</f>
        <v>0</v>
      </c>
    </row>
    <row r="10" spans="1:106">
      <c r="E10" s="1" t="s">
        <v>150</v>
      </c>
      <c r="H10" s="2"/>
      <c r="I10" s="2"/>
      <c r="L10" s="162" t="b">
        <f>FinancialInputs!L10</f>
        <v>0</v>
      </c>
      <c r="M10" s="162" t="b">
        <f>FinancialInputs!M10</f>
        <v>0</v>
      </c>
      <c r="N10" s="162" t="b">
        <f>FinancialInputs!N10</f>
        <v>0</v>
      </c>
      <c r="O10" s="162" t="b">
        <f>FinancialInputs!O10</f>
        <v>0</v>
      </c>
      <c r="P10" s="162" t="b">
        <f>FinancialInputs!P10</f>
        <v>0</v>
      </c>
      <c r="Q10" s="162" t="b">
        <f>FinancialInputs!Q10</f>
        <v>0</v>
      </c>
      <c r="R10" s="162" t="b">
        <f>FinancialInputs!R10</f>
        <v>0</v>
      </c>
      <c r="S10" s="162" t="b">
        <f>FinancialInputs!S10</f>
        <v>0</v>
      </c>
      <c r="T10" s="162" t="b">
        <f>FinancialInputs!T10</f>
        <v>0</v>
      </c>
      <c r="U10" s="162" t="b">
        <f>FinancialInputs!U10</f>
        <v>0</v>
      </c>
      <c r="V10" s="162" t="b">
        <f>FinancialInputs!V10</f>
        <v>0</v>
      </c>
      <c r="W10" s="162" t="b">
        <f>FinancialInputs!W10</f>
        <v>0</v>
      </c>
      <c r="X10" s="162" t="b">
        <f>FinancialInputs!X10</f>
        <v>0</v>
      </c>
      <c r="Y10" s="162" t="b">
        <f>FinancialInputs!Y10</f>
        <v>0</v>
      </c>
      <c r="Z10" s="162" t="b">
        <f>FinancialInputs!Z10</f>
        <v>0</v>
      </c>
      <c r="AA10" s="162" t="b">
        <f>FinancialInputs!AA10</f>
        <v>0</v>
      </c>
      <c r="AB10" s="162" t="b">
        <f>FinancialInputs!AB10</f>
        <v>0</v>
      </c>
      <c r="AC10" s="162" t="b">
        <f>FinancialInputs!AC10</f>
        <v>0</v>
      </c>
      <c r="AD10" s="162" t="b">
        <f>FinancialInputs!AD10</f>
        <v>0</v>
      </c>
      <c r="AE10" s="162" t="b">
        <f>FinancialInputs!AE10</f>
        <v>0</v>
      </c>
      <c r="AF10" s="162" t="b">
        <f>FinancialInputs!AF10</f>
        <v>0</v>
      </c>
      <c r="AG10" s="162" t="b">
        <f>FinancialInputs!AG10</f>
        <v>0</v>
      </c>
      <c r="AH10" s="162" t="b">
        <f>FinancialInputs!AH10</f>
        <v>0</v>
      </c>
      <c r="AI10" s="162" t="b">
        <f>FinancialInputs!AI10</f>
        <v>0</v>
      </c>
      <c r="AJ10" s="162" t="b">
        <f>FinancialInputs!AJ10</f>
        <v>0</v>
      </c>
      <c r="AK10" s="162" t="b">
        <f>FinancialInputs!AK10</f>
        <v>0</v>
      </c>
      <c r="AL10" s="162" t="b">
        <f>FinancialInputs!AL10</f>
        <v>0</v>
      </c>
      <c r="AM10" s="162" t="b">
        <f>FinancialInputs!AM10</f>
        <v>0</v>
      </c>
      <c r="AN10" s="162" t="b">
        <f>FinancialInputs!AN10</f>
        <v>0</v>
      </c>
      <c r="AO10" s="162" t="b">
        <f>FinancialInputs!AO10</f>
        <v>0</v>
      </c>
      <c r="AP10" s="162" t="b">
        <f>FinancialInputs!AP10</f>
        <v>0</v>
      </c>
      <c r="AQ10" s="162" t="b">
        <f>FinancialInputs!AQ10</f>
        <v>0</v>
      </c>
      <c r="AR10" s="162" t="b">
        <f>FinancialInputs!AR10</f>
        <v>0</v>
      </c>
      <c r="AS10" s="162" t="b">
        <f>FinancialInputs!AS10</f>
        <v>0</v>
      </c>
      <c r="AT10" s="162" t="b">
        <f>FinancialInputs!AT10</f>
        <v>0</v>
      </c>
      <c r="AU10" s="162" t="b">
        <f>FinancialInputs!AU10</f>
        <v>0</v>
      </c>
      <c r="AV10" s="162" t="b">
        <f>FinancialInputs!AV10</f>
        <v>0</v>
      </c>
      <c r="AW10" s="162" t="b">
        <f>FinancialInputs!AW10</f>
        <v>0</v>
      </c>
      <c r="AX10" s="162" t="b">
        <f>FinancialInputs!AX10</f>
        <v>0</v>
      </c>
      <c r="AY10" s="162" t="b">
        <f>FinancialInputs!AY10</f>
        <v>0</v>
      </c>
      <c r="AZ10" s="162" t="b">
        <f>FinancialInputs!AZ10</f>
        <v>0</v>
      </c>
      <c r="BA10" s="162" t="b">
        <f>FinancialInputs!BA10</f>
        <v>0</v>
      </c>
      <c r="BB10" s="162" t="b">
        <f>FinancialInputs!BB10</f>
        <v>0</v>
      </c>
      <c r="BC10" s="162" t="b">
        <f>FinancialInputs!BC10</f>
        <v>0</v>
      </c>
      <c r="BD10" s="162" t="b">
        <f>FinancialInputs!BD10</f>
        <v>0</v>
      </c>
      <c r="BE10" s="162" t="b">
        <f>FinancialInputs!BE10</f>
        <v>0</v>
      </c>
      <c r="BF10" s="162" t="b">
        <f>FinancialInputs!BF10</f>
        <v>0</v>
      </c>
      <c r="BG10" s="162" t="b">
        <f>FinancialInputs!BG10</f>
        <v>0</v>
      </c>
      <c r="BH10" s="162" t="b">
        <f>FinancialInputs!BH10</f>
        <v>0</v>
      </c>
      <c r="BI10" s="162" t="b">
        <f>FinancialInputs!BI10</f>
        <v>0</v>
      </c>
      <c r="BJ10" s="162" t="b">
        <f>FinancialInputs!BJ10</f>
        <v>0</v>
      </c>
      <c r="BK10" s="162" t="b">
        <f>FinancialInputs!BK10</f>
        <v>0</v>
      </c>
      <c r="BL10" s="162" t="b">
        <f>FinancialInputs!BL10</f>
        <v>0</v>
      </c>
      <c r="BM10" s="162" t="b">
        <f>FinancialInputs!BM10</f>
        <v>0</v>
      </c>
      <c r="BN10" s="162" t="b">
        <f>FinancialInputs!BN10</f>
        <v>0</v>
      </c>
      <c r="BO10" s="162" t="b">
        <f>FinancialInputs!BO10</f>
        <v>0</v>
      </c>
      <c r="BP10" s="162" t="b">
        <f>FinancialInputs!BP10</f>
        <v>0</v>
      </c>
      <c r="BQ10" s="162" t="b">
        <f>FinancialInputs!BQ10</f>
        <v>0</v>
      </c>
      <c r="BR10" s="162" t="b">
        <f>FinancialInputs!BR10</f>
        <v>0</v>
      </c>
      <c r="BS10" s="162" t="b">
        <f>FinancialInputs!BS10</f>
        <v>0</v>
      </c>
      <c r="BT10" s="162" t="b">
        <f>FinancialInputs!BT10</f>
        <v>0</v>
      </c>
      <c r="BU10" s="162" t="b">
        <f>FinancialInputs!BU10</f>
        <v>0</v>
      </c>
      <c r="BV10" s="162" t="b">
        <f>FinancialInputs!BV10</f>
        <v>0</v>
      </c>
      <c r="BW10" s="162" t="b">
        <f>FinancialInputs!BW10</f>
        <v>0</v>
      </c>
      <c r="BX10" s="162" t="b">
        <f>FinancialInputs!BX10</f>
        <v>0</v>
      </c>
      <c r="BY10" s="162" t="b">
        <f>FinancialInputs!BY10</f>
        <v>0</v>
      </c>
      <c r="BZ10" s="162" t="b">
        <f>FinancialInputs!BZ10</f>
        <v>0</v>
      </c>
      <c r="CA10" s="162" t="b">
        <f>FinancialInputs!CA10</f>
        <v>0</v>
      </c>
      <c r="CB10" s="162" t="b">
        <f>FinancialInputs!CB10</f>
        <v>0</v>
      </c>
      <c r="CC10" s="162" t="b">
        <f>FinancialInputs!CC10</f>
        <v>0</v>
      </c>
      <c r="CD10" s="162" t="b">
        <f>FinancialInputs!CD10</f>
        <v>0</v>
      </c>
      <c r="CE10" s="162" t="b">
        <f>FinancialInputs!CE10</f>
        <v>0</v>
      </c>
      <c r="CF10" s="162" t="b">
        <f>FinancialInputs!CF10</f>
        <v>0</v>
      </c>
      <c r="CG10" s="162" t="b">
        <f>FinancialInputs!CG10</f>
        <v>0</v>
      </c>
      <c r="CH10" s="162" t="b">
        <f>FinancialInputs!CH10</f>
        <v>0</v>
      </c>
      <c r="CI10" s="162" t="b">
        <f>FinancialInputs!CI10</f>
        <v>0</v>
      </c>
      <c r="CJ10" s="162" t="b">
        <f>FinancialInputs!CJ10</f>
        <v>0</v>
      </c>
      <c r="CK10" s="162" t="b">
        <f>FinancialInputs!CK10</f>
        <v>0</v>
      </c>
      <c r="CL10" s="162" t="b">
        <f>FinancialInputs!CL10</f>
        <v>0</v>
      </c>
      <c r="CM10" s="162" t="b">
        <f>FinancialInputs!CM10</f>
        <v>0</v>
      </c>
      <c r="CN10" s="162" t="b">
        <f>FinancialInputs!CN10</f>
        <v>0</v>
      </c>
      <c r="CO10" s="162" t="b">
        <f>FinancialInputs!CO10</f>
        <v>0</v>
      </c>
      <c r="CP10" s="162" t="b">
        <f>FinancialInputs!CP10</f>
        <v>0</v>
      </c>
      <c r="CQ10" s="162" t="b">
        <f>FinancialInputs!CQ10</f>
        <v>0</v>
      </c>
      <c r="CR10" s="162" t="b">
        <f>FinancialInputs!CR10</f>
        <v>0</v>
      </c>
      <c r="CS10" s="162" t="b">
        <f>FinancialInputs!CS10</f>
        <v>0</v>
      </c>
      <c r="CT10" s="162" t="b">
        <f>FinancialInputs!CT10</f>
        <v>0</v>
      </c>
      <c r="CU10" s="162" t="b">
        <f>FinancialInputs!CU10</f>
        <v>0</v>
      </c>
      <c r="CV10" s="162" t="b">
        <f>FinancialInputs!CV10</f>
        <v>0</v>
      </c>
      <c r="CW10" s="2"/>
    </row>
    <row r="11" spans="1:106">
      <c r="E11" s="1" t="s">
        <v>151</v>
      </c>
      <c r="H11" s="2"/>
      <c r="I11" s="2"/>
      <c r="K11" s="103"/>
      <c r="L11" s="163">
        <f>FinancialInputs!L11</f>
        <v>0</v>
      </c>
      <c r="M11" s="163">
        <f>FinancialInputs!M11</f>
        <v>0</v>
      </c>
      <c r="N11" s="163">
        <f>FinancialInputs!N11</f>
        <v>0</v>
      </c>
      <c r="O11" s="163">
        <f>FinancialInputs!O11</f>
        <v>0</v>
      </c>
      <c r="P11" s="163">
        <f>FinancialInputs!P11</f>
        <v>0</v>
      </c>
      <c r="Q11" s="163">
        <f>FinancialInputs!Q11</f>
        <v>0</v>
      </c>
      <c r="R11" s="163">
        <f>FinancialInputs!R11</f>
        <v>0</v>
      </c>
      <c r="S11" s="163">
        <f>FinancialInputs!S11</f>
        <v>0</v>
      </c>
      <c r="T11" s="163">
        <f>FinancialInputs!T11</f>
        <v>0</v>
      </c>
      <c r="U11" s="163">
        <f>FinancialInputs!U11</f>
        <v>0</v>
      </c>
      <c r="V11" s="163">
        <f>FinancialInputs!V11</f>
        <v>0</v>
      </c>
      <c r="W11" s="163">
        <f>FinancialInputs!W11</f>
        <v>0</v>
      </c>
      <c r="X11" s="163">
        <f>FinancialInputs!X11</f>
        <v>0</v>
      </c>
      <c r="Y11" s="163">
        <f>FinancialInputs!Y11</f>
        <v>0</v>
      </c>
      <c r="Z11" s="163">
        <f>FinancialInputs!Z11</f>
        <v>0</v>
      </c>
      <c r="AA11" s="163">
        <f>FinancialInputs!AA11</f>
        <v>0</v>
      </c>
      <c r="AB11" s="163">
        <f>FinancialInputs!AB11</f>
        <v>0</v>
      </c>
      <c r="AC11" s="163">
        <f>FinancialInputs!AC11</f>
        <v>0</v>
      </c>
      <c r="AD11" s="163">
        <f>FinancialInputs!AD11</f>
        <v>0</v>
      </c>
      <c r="AE11" s="163">
        <f>FinancialInputs!AE11</f>
        <v>0</v>
      </c>
      <c r="AF11" s="163">
        <f>FinancialInputs!AF11</f>
        <v>0</v>
      </c>
      <c r="AG11" s="163">
        <f>FinancialInputs!AG11</f>
        <v>0</v>
      </c>
      <c r="AH11" s="163">
        <f>FinancialInputs!AH11</f>
        <v>0</v>
      </c>
      <c r="AI11" s="163">
        <f>FinancialInputs!AI11</f>
        <v>0</v>
      </c>
      <c r="AJ11" s="163">
        <f>FinancialInputs!AJ11</f>
        <v>0</v>
      </c>
      <c r="AK11" s="163">
        <f>FinancialInputs!AK11</f>
        <v>0</v>
      </c>
      <c r="AL11" s="163">
        <f>FinancialInputs!AL11</f>
        <v>0</v>
      </c>
      <c r="AM11" s="163">
        <f>FinancialInputs!AM11</f>
        <v>0</v>
      </c>
      <c r="AN11" s="163">
        <f>FinancialInputs!AN11</f>
        <v>0</v>
      </c>
      <c r="AO11" s="163">
        <f>FinancialInputs!AO11</f>
        <v>0</v>
      </c>
      <c r="AP11" s="163">
        <f>FinancialInputs!AP11</f>
        <v>0</v>
      </c>
      <c r="AQ11" s="163">
        <f>FinancialInputs!AQ11</f>
        <v>0</v>
      </c>
      <c r="AR11" s="163">
        <f>FinancialInputs!AR11</f>
        <v>0</v>
      </c>
      <c r="AS11" s="163">
        <f>FinancialInputs!AS11</f>
        <v>0</v>
      </c>
      <c r="AT11" s="163">
        <f>FinancialInputs!AT11</f>
        <v>0</v>
      </c>
      <c r="AU11" s="163">
        <f>FinancialInputs!AU11</f>
        <v>0</v>
      </c>
      <c r="AV11" s="163">
        <f>FinancialInputs!AV11</f>
        <v>0</v>
      </c>
      <c r="AW11" s="163">
        <f>FinancialInputs!AW11</f>
        <v>0</v>
      </c>
      <c r="AX11" s="163">
        <f>FinancialInputs!AX11</f>
        <v>0</v>
      </c>
      <c r="AY11" s="163">
        <f>FinancialInputs!AY11</f>
        <v>0</v>
      </c>
      <c r="AZ11" s="163">
        <f>FinancialInputs!AZ11</f>
        <v>0</v>
      </c>
      <c r="BA11" s="163">
        <f>FinancialInputs!BA11</f>
        <v>0</v>
      </c>
      <c r="BB11" s="163">
        <f>FinancialInputs!BB11</f>
        <v>0</v>
      </c>
      <c r="BC11" s="163">
        <f>FinancialInputs!BC11</f>
        <v>0</v>
      </c>
      <c r="BD11" s="163">
        <f>FinancialInputs!BD11</f>
        <v>0</v>
      </c>
      <c r="BE11" s="163">
        <f>FinancialInputs!BE11</f>
        <v>0</v>
      </c>
      <c r="BF11" s="163">
        <f>FinancialInputs!BF11</f>
        <v>0</v>
      </c>
      <c r="BG11" s="163">
        <f>FinancialInputs!BG11</f>
        <v>0</v>
      </c>
      <c r="BH11" s="163">
        <f>FinancialInputs!BH11</f>
        <v>0</v>
      </c>
      <c r="BI11" s="163">
        <f>FinancialInputs!BI11</f>
        <v>0</v>
      </c>
      <c r="BJ11" s="163">
        <f>FinancialInputs!BJ11</f>
        <v>0</v>
      </c>
      <c r="BK11" s="163">
        <f>FinancialInputs!BK11</f>
        <v>0</v>
      </c>
      <c r="BL11" s="163">
        <f>FinancialInputs!BL11</f>
        <v>0</v>
      </c>
      <c r="BM11" s="163">
        <f>FinancialInputs!BM11</f>
        <v>0</v>
      </c>
      <c r="BN11" s="163">
        <f>FinancialInputs!BN11</f>
        <v>0</v>
      </c>
      <c r="BO11" s="163">
        <f>FinancialInputs!BO11</f>
        <v>0</v>
      </c>
      <c r="BP11" s="163">
        <f>FinancialInputs!BP11</f>
        <v>0</v>
      </c>
      <c r="BQ11" s="163">
        <f>FinancialInputs!BQ11</f>
        <v>0</v>
      </c>
      <c r="BR11" s="163">
        <f>FinancialInputs!BR11</f>
        <v>0</v>
      </c>
      <c r="BS11" s="163">
        <f>FinancialInputs!BS11</f>
        <v>0</v>
      </c>
      <c r="BT11" s="163">
        <f>FinancialInputs!BT11</f>
        <v>0</v>
      </c>
      <c r="BU11" s="163">
        <f>FinancialInputs!BU11</f>
        <v>0</v>
      </c>
      <c r="BV11" s="163">
        <f>FinancialInputs!BV11</f>
        <v>0</v>
      </c>
      <c r="BW11" s="163">
        <f>FinancialInputs!BW11</f>
        <v>0</v>
      </c>
      <c r="BX11" s="163">
        <f>FinancialInputs!BX11</f>
        <v>0</v>
      </c>
      <c r="BY11" s="163">
        <f>FinancialInputs!BY11</f>
        <v>0</v>
      </c>
      <c r="BZ11" s="163">
        <f>FinancialInputs!BZ11</f>
        <v>0</v>
      </c>
      <c r="CA11" s="163">
        <f>FinancialInputs!CA11</f>
        <v>0</v>
      </c>
      <c r="CB11" s="163">
        <f>FinancialInputs!CB11</f>
        <v>0</v>
      </c>
      <c r="CC11" s="163">
        <f>FinancialInputs!CC11</f>
        <v>0</v>
      </c>
      <c r="CD11" s="163">
        <f>FinancialInputs!CD11</f>
        <v>0</v>
      </c>
      <c r="CE11" s="163">
        <f>FinancialInputs!CE11</f>
        <v>0</v>
      </c>
      <c r="CF11" s="163">
        <f>FinancialInputs!CF11</f>
        <v>0</v>
      </c>
      <c r="CG11" s="163">
        <f>FinancialInputs!CG11</f>
        <v>0</v>
      </c>
      <c r="CH11" s="163">
        <f>FinancialInputs!CH11</f>
        <v>0</v>
      </c>
      <c r="CI11" s="163">
        <f>FinancialInputs!CI11</f>
        <v>0</v>
      </c>
      <c r="CJ11" s="163">
        <f>FinancialInputs!CJ11</f>
        <v>0</v>
      </c>
      <c r="CK11" s="163">
        <f>FinancialInputs!CK11</f>
        <v>0</v>
      </c>
      <c r="CL11" s="163">
        <f>FinancialInputs!CL11</f>
        <v>0</v>
      </c>
      <c r="CM11" s="163">
        <f>FinancialInputs!CM11</f>
        <v>0</v>
      </c>
      <c r="CN11" s="163">
        <f>FinancialInputs!CN11</f>
        <v>0</v>
      </c>
      <c r="CO11" s="163">
        <f>FinancialInputs!CO11</f>
        <v>0</v>
      </c>
      <c r="CP11" s="163">
        <f>FinancialInputs!CP11</f>
        <v>0</v>
      </c>
      <c r="CQ11" s="163">
        <f>FinancialInputs!CQ11</f>
        <v>0</v>
      </c>
      <c r="CR11" s="163">
        <f>FinancialInputs!CR11</f>
        <v>0</v>
      </c>
      <c r="CS11" s="163">
        <f>FinancialInputs!CS11</f>
        <v>0</v>
      </c>
      <c r="CT11" s="163">
        <f>FinancialInputs!CT11</f>
        <v>0</v>
      </c>
      <c r="CU11" s="163">
        <f>FinancialInputs!CU11</f>
        <v>0</v>
      </c>
      <c r="CV11" s="163">
        <f>FinancialInputs!CV11</f>
        <v>0</v>
      </c>
      <c r="CW11" s="2"/>
    </row>
    <row r="12" spans="1:106">
      <c r="E12" s="1" t="s">
        <v>152</v>
      </c>
      <c r="H12" s="2"/>
      <c r="I12" s="2"/>
      <c r="K12" s="37"/>
      <c r="L12" s="164">
        <f>FinancialInputs!L12</f>
        <v>0</v>
      </c>
      <c r="M12" s="164">
        <f>FinancialInputs!M12</f>
        <v>0</v>
      </c>
      <c r="N12" s="164">
        <f>FinancialInputs!N12</f>
        <v>0</v>
      </c>
      <c r="O12" s="164">
        <f>FinancialInputs!O12</f>
        <v>0</v>
      </c>
      <c r="P12" s="164">
        <f>FinancialInputs!P12</f>
        <v>0</v>
      </c>
      <c r="Q12" s="164">
        <f>FinancialInputs!Q12</f>
        <v>0</v>
      </c>
      <c r="R12" s="164">
        <f>FinancialInputs!R12</f>
        <v>0</v>
      </c>
      <c r="S12" s="164">
        <f>FinancialInputs!S12</f>
        <v>0</v>
      </c>
      <c r="T12" s="164">
        <f>FinancialInputs!T12</f>
        <v>0</v>
      </c>
      <c r="U12" s="164">
        <f>FinancialInputs!U12</f>
        <v>0</v>
      </c>
      <c r="V12" s="164">
        <f>FinancialInputs!V12</f>
        <v>0</v>
      </c>
      <c r="W12" s="164">
        <f>FinancialInputs!W12</f>
        <v>0</v>
      </c>
      <c r="X12" s="164">
        <f>FinancialInputs!X12</f>
        <v>0</v>
      </c>
      <c r="Y12" s="164">
        <f>FinancialInputs!Y12</f>
        <v>0</v>
      </c>
      <c r="Z12" s="164">
        <f>FinancialInputs!Z12</f>
        <v>0</v>
      </c>
      <c r="AA12" s="164">
        <f>FinancialInputs!AA12</f>
        <v>0</v>
      </c>
      <c r="AB12" s="164">
        <f>FinancialInputs!AB12</f>
        <v>0</v>
      </c>
      <c r="AC12" s="164">
        <f>FinancialInputs!AC12</f>
        <v>0</v>
      </c>
      <c r="AD12" s="164">
        <f>FinancialInputs!AD12</f>
        <v>0</v>
      </c>
      <c r="AE12" s="164">
        <f>FinancialInputs!AE12</f>
        <v>0</v>
      </c>
      <c r="AF12" s="164">
        <f>FinancialInputs!AF12</f>
        <v>0</v>
      </c>
      <c r="AG12" s="164">
        <f>FinancialInputs!AG12</f>
        <v>0</v>
      </c>
      <c r="AH12" s="164">
        <f>FinancialInputs!AH12</f>
        <v>0</v>
      </c>
      <c r="AI12" s="164">
        <f>FinancialInputs!AI12</f>
        <v>0</v>
      </c>
      <c r="AJ12" s="164">
        <f>FinancialInputs!AJ12</f>
        <v>0</v>
      </c>
      <c r="AK12" s="164">
        <f>FinancialInputs!AK12</f>
        <v>0</v>
      </c>
      <c r="AL12" s="164">
        <f>FinancialInputs!AL12</f>
        <v>0</v>
      </c>
      <c r="AM12" s="164">
        <f>FinancialInputs!AM12</f>
        <v>0</v>
      </c>
      <c r="AN12" s="164">
        <f>FinancialInputs!AN12</f>
        <v>0</v>
      </c>
      <c r="AO12" s="164">
        <f>FinancialInputs!AO12</f>
        <v>0</v>
      </c>
      <c r="AP12" s="164">
        <f>FinancialInputs!AP12</f>
        <v>0</v>
      </c>
      <c r="AQ12" s="164">
        <f>FinancialInputs!AQ12</f>
        <v>0</v>
      </c>
      <c r="AR12" s="164">
        <f>FinancialInputs!AR12</f>
        <v>0</v>
      </c>
      <c r="AS12" s="164">
        <f>FinancialInputs!AS12</f>
        <v>0</v>
      </c>
      <c r="AT12" s="164">
        <f>FinancialInputs!AT12</f>
        <v>0</v>
      </c>
      <c r="AU12" s="164">
        <f>FinancialInputs!AU12</f>
        <v>0</v>
      </c>
      <c r="AV12" s="164">
        <f>FinancialInputs!AV12</f>
        <v>0</v>
      </c>
      <c r="AW12" s="164">
        <f>FinancialInputs!AW12</f>
        <v>0</v>
      </c>
      <c r="AX12" s="164">
        <f>FinancialInputs!AX12</f>
        <v>0</v>
      </c>
      <c r="AY12" s="164">
        <f>FinancialInputs!AY12</f>
        <v>0</v>
      </c>
      <c r="AZ12" s="164">
        <f>FinancialInputs!AZ12</f>
        <v>0</v>
      </c>
      <c r="BA12" s="164">
        <f>FinancialInputs!BA12</f>
        <v>0</v>
      </c>
      <c r="BB12" s="164">
        <f>FinancialInputs!BB12</f>
        <v>0</v>
      </c>
      <c r="BC12" s="164">
        <f>FinancialInputs!BC12</f>
        <v>0</v>
      </c>
      <c r="BD12" s="164">
        <f>FinancialInputs!BD12</f>
        <v>0</v>
      </c>
      <c r="BE12" s="164">
        <f>FinancialInputs!BE12</f>
        <v>0</v>
      </c>
      <c r="BF12" s="164">
        <f>FinancialInputs!BF12</f>
        <v>0</v>
      </c>
      <c r="BG12" s="164">
        <f>FinancialInputs!BG12</f>
        <v>0</v>
      </c>
      <c r="BH12" s="164">
        <f>FinancialInputs!BH12</f>
        <v>0</v>
      </c>
      <c r="BI12" s="164">
        <f>FinancialInputs!BI12</f>
        <v>0</v>
      </c>
      <c r="BJ12" s="164">
        <f>FinancialInputs!BJ12</f>
        <v>0</v>
      </c>
      <c r="BK12" s="164">
        <f>FinancialInputs!BK12</f>
        <v>0</v>
      </c>
      <c r="BL12" s="164">
        <f>FinancialInputs!BL12</f>
        <v>0</v>
      </c>
      <c r="BM12" s="164">
        <f>FinancialInputs!BM12</f>
        <v>0</v>
      </c>
      <c r="BN12" s="164">
        <f>FinancialInputs!BN12</f>
        <v>0</v>
      </c>
      <c r="BO12" s="164">
        <f>FinancialInputs!BO12</f>
        <v>0</v>
      </c>
      <c r="BP12" s="164">
        <f>FinancialInputs!BP12</f>
        <v>0</v>
      </c>
      <c r="BQ12" s="164">
        <f>FinancialInputs!BQ12</f>
        <v>0</v>
      </c>
      <c r="BR12" s="164">
        <f>FinancialInputs!BR12</f>
        <v>0</v>
      </c>
      <c r="BS12" s="164">
        <f>FinancialInputs!BS12</f>
        <v>0</v>
      </c>
      <c r="BT12" s="164">
        <f>FinancialInputs!BT12</f>
        <v>0</v>
      </c>
      <c r="BU12" s="164">
        <f>FinancialInputs!BU12</f>
        <v>0</v>
      </c>
      <c r="BV12" s="164">
        <f>FinancialInputs!BV12</f>
        <v>0</v>
      </c>
      <c r="BW12" s="164">
        <f>FinancialInputs!BW12</f>
        <v>0</v>
      </c>
      <c r="BX12" s="164">
        <f>FinancialInputs!BX12</f>
        <v>0</v>
      </c>
      <c r="BY12" s="164">
        <f>FinancialInputs!BY12</f>
        <v>0</v>
      </c>
      <c r="BZ12" s="164">
        <f>FinancialInputs!BZ12</f>
        <v>0</v>
      </c>
      <c r="CA12" s="164">
        <f>FinancialInputs!CA12</f>
        <v>0</v>
      </c>
      <c r="CB12" s="164">
        <f>FinancialInputs!CB12</f>
        <v>0</v>
      </c>
      <c r="CC12" s="164">
        <f>FinancialInputs!CC12</f>
        <v>0</v>
      </c>
      <c r="CD12" s="164">
        <f>FinancialInputs!CD12</f>
        <v>0</v>
      </c>
      <c r="CE12" s="164">
        <f>FinancialInputs!CE12</f>
        <v>0</v>
      </c>
      <c r="CF12" s="164">
        <f>FinancialInputs!CF12</f>
        <v>0</v>
      </c>
      <c r="CG12" s="164">
        <f>FinancialInputs!CG12</f>
        <v>0</v>
      </c>
      <c r="CH12" s="164">
        <f>FinancialInputs!CH12</f>
        <v>0</v>
      </c>
      <c r="CI12" s="164">
        <f>FinancialInputs!CI12</f>
        <v>0</v>
      </c>
      <c r="CJ12" s="164">
        <f>FinancialInputs!CJ12</f>
        <v>0</v>
      </c>
      <c r="CK12" s="164">
        <f>FinancialInputs!CK12</f>
        <v>0</v>
      </c>
      <c r="CL12" s="164">
        <f>FinancialInputs!CL12</f>
        <v>0</v>
      </c>
      <c r="CM12" s="164">
        <f>FinancialInputs!CM12</f>
        <v>0</v>
      </c>
      <c r="CN12" s="164">
        <f>FinancialInputs!CN12</f>
        <v>0</v>
      </c>
      <c r="CO12" s="164">
        <f>FinancialInputs!CO12</f>
        <v>0</v>
      </c>
      <c r="CP12" s="164">
        <f>FinancialInputs!CP12</f>
        <v>0</v>
      </c>
      <c r="CQ12" s="164">
        <f>FinancialInputs!CQ12</f>
        <v>0</v>
      </c>
      <c r="CR12" s="164">
        <f>FinancialInputs!CR12</f>
        <v>0</v>
      </c>
      <c r="CS12" s="164">
        <f>FinancialInputs!CS12</f>
        <v>0</v>
      </c>
      <c r="CT12" s="164">
        <f>FinancialInputs!CT12</f>
        <v>0</v>
      </c>
      <c r="CU12" s="164">
        <f>FinancialInputs!CU12</f>
        <v>0</v>
      </c>
      <c r="CV12" s="164">
        <f>FinancialInputs!CV12</f>
        <v>0</v>
      </c>
      <c r="CW12" s="2"/>
    </row>
    <row r="13" spans="1:106">
      <c r="E13" s="1" t="s">
        <v>209</v>
      </c>
      <c r="H13" s="2"/>
      <c r="I13" s="2"/>
      <c r="K13" s="37"/>
      <c r="L13" s="421">
        <f>FinancialInputs!L16</f>
        <v>0</v>
      </c>
      <c r="M13" s="421">
        <f>FinancialInputs!M16</f>
        <v>0</v>
      </c>
      <c r="N13" s="421">
        <f>FinancialInputs!N16</f>
        <v>0</v>
      </c>
      <c r="O13" s="421">
        <f>FinancialInputs!O16</f>
        <v>0</v>
      </c>
      <c r="P13" s="421">
        <f>FinancialInputs!P16</f>
        <v>0</v>
      </c>
      <c r="Q13" s="421">
        <f>FinancialInputs!Q16</f>
        <v>0</v>
      </c>
      <c r="R13" s="421">
        <f>FinancialInputs!R16</f>
        <v>0</v>
      </c>
      <c r="S13" s="421">
        <f>FinancialInputs!S16</f>
        <v>0</v>
      </c>
      <c r="T13" s="421">
        <f>FinancialInputs!T16</f>
        <v>0</v>
      </c>
      <c r="U13" s="421">
        <f>FinancialInputs!U16</f>
        <v>0</v>
      </c>
      <c r="V13" s="421">
        <f>FinancialInputs!V16</f>
        <v>0</v>
      </c>
      <c r="W13" s="421">
        <f>FinancialInputs!W16</f>
        <v>0</v>
      </c>
      <c r="X13" s="421">
        <f>FinancialInputs!X16</f>
        <v>0</v>
      </c>
      <c r="Y13" s="421">
        <f>FinancialInputs!Y16</f>
        <v>0</v>
      </c>
      <c r="Z13" s="421">
        <f>FinancialInputs!Z16</f>
        <v>0</v>
      </c>
      <c r="AA13" s="421">
        <f>FinancialInputs!AA16</f>
        <v>0</v>
      </c>
      <c r="AB13" s="421">
        <f>FinancialInputs!AB16</f>
        <v>0</v>
      </c>
      <c r="AC13" s="421">
        <f>FinancialInputs!AC16</f>
        <v>0</v>
      </c>
      <c r="AD13" s="421">
        <f>FinancialInputs!AD16</f>
        <v>0</v>
      </c>
      <c r="AE13" s="421">
        <f>FinancialInputs!AE16</f>
        <v>0</v>
      </c>
      <c r="AF13" s="421">
        <f>FinancialInputs!AF16</f>
        <v>0</v>
      </c>
      <c r="AG13" s="421">
        <f>FinancialInputs!AG16</f>
        <v>0</v>
      </c>
      <c r="AH13" s="421">
        <f>FinancialInputs!AH16</f>
        <v>0</v>
      </c>
      <c r="AI13" s="421">
        <f>FinancialInputs!AI16</f>
        <v>0</v>
      </c>
      <c r="AJ13" s="421">
        <f>FinancialInputs!AJ16</f>
        <v>0</v>
      </c>
      <c r="AK13" s="421">
        <f>FinancialInputs!AK16</f>
        <v>0</v>
      </c>
      <c r="AL13" s="421">
        <f>FinancialInputs!AL16</f>
        <v>0</v>
      </c>
      <c r="AM13" s="421">
        <f>FinancialInputs!AM16</f>
        <v>0</v>
      </c>
      <c r="AN13" s="421">
        <f>FinancialInputs!AN16</f>
        <v>0</v>
      </c>
      <c r="AO13" s="421">
        <f>FinancialInputs!AO16</f>
        <v>0</v>
      </c>
      <c r="AP13" s="421">
        <f>FinancialInputs!AP16</f>
        <v>0</v>
      </c>
      <c r="AQ13" s="421">
        <f>FinancialInputs!AQ16</f>
        <v>0</v>
      </c>
      <c r="AR13" s="421">
        <f>FinancialInputs!AR16</f>
        <v>0</v>
      </c>
      <c r="AS13" s="421">
        <f>FinancialInputs!AS16</f>
        <v>0</v>
      </c>
      <c r="AT13" s="421">
        <f>FinancialInputs!AT16</f>
        <v>0</v>
      </c>
      <c r="AU13" s="421">
        <f>FinancialInputs!AU16</f>
        <v>0</v>
      </c>
      <c r="AV13" s="421">
        <f>FinancialInputs!AV16</f>
        <v>0</v>
      </c>
      <c r="AW13" s="421">
        <f>FinancialInputs!AW16</f>
        <v>0</v>
      </c>
      <c r="AX13" s="421">
        <f>FinancialInputs!AX16</f>
        <v>0</v>
      </c>
      <c r="AY13" s="421">
        <f>FinancialInputs!AY16</f>
        <v>0</v>
      </c>
      <c r="AZ13" s="421">
        <f>FinancialInputs!AZ16</f>
        <v>0</v>
      </c>
      <c r="BA13" s="421">
        <f>FinancialInputs!BA16</f>
        <v>0</v>
      </c>
      <c r="BB13" s="421">
        <f>FinancialInputs!BB16</f>
        <v>0</v>
      </c>
      <c r="BC13" s="421">
        <f>FinancialInputs!BC16</f>
        <v>0</v>
      </c>
      <c r="BD13" s="421">
        <f>FinancialInputs!BD16</f>
        <v>0</v>
      </c>
      <c r="BE13" s="421">
        <f>FinancialInputs!BE16</f>
        <v>0</v>
      </c>
      <c r="BF13" s="421">
        <f>FinancialInputs!BF16</f>
        <v>0</v>
      </c>
      <c r="BG13" s="421">
        <f>FinancialInputs!BG16</f>
        <v>0</v>
      </c>
      <c r="BH13" s="421">
        <f>FinancialInputs!BH16</f>
        <v>0</v>
      </c>
      <c r="BI13" s="421">
        <f>FinancialInputs!BI16</f>
        <v>0</v>
      </c>
      <c r="BJ13" s="421">
        <f>FinancialInputs!BJ16</f>
        <v>0</v>
      </c>
      <c r="BK13" s="421">
        <f>FinancialInputs!BK16</f>
        <v>0</v>
      </c>
      <c r="BL13" s="421">
        <f>FinancialInputs!BL16</f>
        <v>0</v>
      </c>
      <c r="BM13" s="421">
        <f>FinancialInputs!BM16</f>
        <v>0</v>
      </c>
      <c r="BN13" s="421">
        <f>FinancialInputs!BN16</f>
        <v>0</v>
      </c>
      <c r="BO13" s="421">
        <f>FinancialInputs!BO16</f>
        <v>0</v>
      </c>
      <c r="BP13" s="421">
        <f>FinancialInputs!BP16</f>
        <v>0</v>
      </c>
      <c r="BQ13" s="421">
        <f>FinancialInputs!BQ16</f>
        <v>0</v>
      </c>
      <c r="BR13" s="421">
        <f>FinancialInputs!BR16</f>
        <v>0</v>
      </c>
      <c r="BS13" s="421">
        <f>FinancialInputs!BS16</f>
        <v>0</v>
      </c>
      <c r="BT13" s="421">
        <f>FinancialInputs!BT16</f>
        <v>0</v>
      </c>
      <c r="BU13" s="421">
        <f>FinancialInputs!BU16</f>
        <v>0</v>
      </c>
      <c r="BV13" s="421">
        <f>FinancialInputs!BV16</f>
        <v>0</v>
      </c>
      <c r="BW13" s="421">
        <f>FinancialInputs!BW16</f>
        <v>0</v>
      </c>
      <c r="BX13" s="421">
        <f>FinancialInputs!BX16</f>
        <v>0</v>
      </c>
      <c r="BY13" s="421">
        <f>FinancialInputs!BY16</f>
        <v>0</v>
      </c>
      <c r="BZ13" s="421">
        <f>FinancialInputs!BZ16</f>
        <v>0</v>
      </c>
      <c r="CA13" s="421">
        <f>FinancialInputs!CA16</f>
        <v>0</v>
      </c>
      <c r="CB13" s="421">
        <f>FinancialInputs!CB16</f>
        <v>0</v>
      </c>
      <c r="CC13" s="421">
        <f>FinancialInputs!CC16</f>
        <v>0</v>
      </c>
      <c r="CD13" s="421">
        <f>FinancialInputs!CD16</f>
        <v>0</v>
      </c>
      <c r="CE13" s="421">
        <f>FinancialInputs!CE16</f>
        <v>0</v>
      </c>
      <c r="CF13" s="421">
        <f>FinancialInputs!CF16</f>
        <v>0</v>
      </c>
      <c r="CG13" s="421">
        <f>FinancialInputs!CG16</f>
        <v>0</v>
      </c>
      <c r="CH13" s="421">
        <f>FinancialInputs!CH16</f>
        <v>0</v>
      </c>
      <c r="CI13" s="421">
        <f>FinancialInputs!CI16</f>
        <v>0</v>
      </c>
      <c r="CJ13" s="421">
        <f>FinancialInputs!CJ16</f>
        <v>0</v>
      </c>
      <c r="CK13" s="421">
        <f>FinancialInputs!CK16</f>
        <v>0</v>
      </c>
      <c r="CL13" s="421">
        <f>FinancialInputs!CL16</f>
        <v>0</v>
      </c>
      <c r="CM13" s="421">
        <f>FinancialInputs!CM16</f>
        <v>0</v>
      </c>
      <c r="CN13" s="421">
        <f>FinancialInputs!CN16</f>
        <v>0</v>
      </c>
      <c r="CO13" s="421">
        <f>FinancialInputs!CO16</f>
        <v>0</v>
      </c>
      <c r="CP13" s="421">
        <f>FinancialInputs!CP16</f>
        <v>0</v>
      </c>
      <c r="CQ13" s="421">
        <f>FinancialInputs!CQ16</f>
        <v>0</v>
      </c>
      <c r="CR13" s="421">
        <f>FinancialInputs!CR16</f>
        <v>0</v>
      </c>
      <c r="CS13" s="421">
        <f>FinancialInputs!CS16</f>
        <v>0</v>
      </c>
      <c r="CT13" s="421">
        <f>FinancialInputs!CT16</f>
        <v>0</v>
      </c>
      <c r="CU13" s="421">
        <f>FinancialInputs!CU16</f>
        <v>0</v>
      </c>
      <c r="CV13" s="421">
        <f>FinancialInputs!CV16</f>
        <v>0</v>
      </c>
      <c r="CW13" s="2"/>
    </row>
    <row r="14" spans="1:106"/>
    <row r="15" spans="1:106">
      <c r="B15" s="22">
        <f>MAX($B$5:B14)+1</f>
        <v>1</v>
      </c>
      <c r="C15" s="22" t="s">
        <v>267</v>
      </c>
      <c r="D15" s="22"/>
      <c r="E15" s="22"/>
      <c r="F15" s="22"/>
      <c r="G15" s="22"/>
      <c r="H15" s="22"/>
      <c r="I15" s="22"/>
      <c r="J15" s="22"/>
      <c r="K15" s="22"/>
      <c r="L15" s="22"/>
      <c r="M15" s="22"/>
      <c r="N15" s="22"/>
      <c r="O15" s="22"/>
      <c r="P15" s="22"/>
      <c r="Q15" s="22"/>
      <c r="R15" s="22"/>
      <c r="S15" s="22"/>
      <c r="T15" s="22"/>
      <c r="U15" s="22"/>
      <c r="V15" s="22"/>
      <c r="W15" s="22"/>
      <c r="X15" s="22"/>
      <c r="Y15" s="22"/>
      <c r="Z15" s="22"/>
      <c r="AA15" s="22"/>
      <c r="AB15" s="22"/>
      <c r="AC15" s="22"/>
      <c r="AD15" s="22"/>
      <c r="AE15" s="22"/>
      <c r="AF15" s="22"/>
      <c r="AG15" s="22"/>
      <c r="AH15" s="22"/>
      <c r="AI15" s="22"/>
      <c r="AJ15" s="22"/>
      <c r="AK15" s="22"/>
      <c r="AL15" s="22"/>
      <c r="AM15" s="22"/>
      <c r="AN15" s="22"/>
      <c r="AO15" s="22"/>
      <c r="AP15" s="22"/>
      <c r="AQ15" s="22"/>
      <c r="AR15" s="22"/>
      <c r="AS15" s="22"/>
      <c r="AT15" s="22"/>
      <c r="AU15" s="22"/>
      <c r="AV15" s="22"/>
      <c r="AW15" s="22"/>
      <c r="AX15" s="22"/>
      <c r="AY15" s="22"/>
      <c r="AZ15" s="22"/>
      <c r="BA15" s="22"/>
      <c r="BB15" s="22"/>
      <c r="BC15" s="22"/>
      <c r="BD15" s="22"/>
      <c r="BE15" s="22"/>
      <c r="BF15" s="22"/>
      <c r="BG15" s="22"/>
      <c r="BH15" s="22"/>
      <c r="BI15" s="22"/>
      <c r="BJ15" s="22"/>
      <c r="BK15" s="22"/>
      <c r="BL15" s="22"/>
      <c r="BM15" s="22"/>
      <c r="BN15" s="22"/>
      <c r="BO15" s="22"/>
      <c r="BP15" s="22"/>
      <c r="BQ15" s="22"/>
      <c r="BR15" s="22"/>
      <c r="BS15" s="22"/>
      <c r="BT15" s="22"/>
      <c r="BU15" s="22"/>
      <c r="BV15" s="22"/>
      <c r="BW15" s="22"/>
      <c r="BX15" s="22"/>
      <c r="BY15" s="22"/>
      <c r="BZ15" s="22"/>
      <c r="CA15" s="22"/>
      <c r="CB15" s="22"/>
      <c r="CC15" s="22"/>
      <c r="CD15" s="22"/>
      <c r="CE15" s="22"/>
      <c r="CF15" s="22"/>
      <c r="CG15" s="22"/>
      <c r="CH15" s="22"/>
      <c r="CI15" s="22"/>
      <c r="CJ15" s="22"/>
      <c r="CK15" s="22"/>
      <c r="CL15" s="22"/>
      <c r="CM15" s="22"/>
      <c r="CN15" s="22"/>
      <c r="CO15" s="22"/>
      <c r="CP15" s="22"/>
      <c r="CQ15" s="22"/>
      <c r="CR15" s="22"/>
      <c r="CS15" s="22"/>
      <c r="CT15" s="22"/>
      <c r="CU15" s="22"/>
      <c r="CV15" s="22"/>
      <c r="CW15" s="22"/>
      <c r="CX15" s="22"/>
      <c r="CY15" s="24"/>
      <c r="CZ15" s="22"/>
      <c r="DA15" s="22"/>
      <c r="DB15" s="22"/>
    </row>
    <row r="16" spans="1:106">
      <c r="L16" s="31"/>
      <c r="M16" s="31"/>
    </row>
    <row r="17" spans="2:113">
      <c r="E17" s="1" t="s">
        <v>267</v>
      </c>
      <c r="G17" s="1" t="s">
        <v>268</v>
      </c>
      <c r="K17" s="45"/>
      <c r="L17" s="45">
        <f>FinancialInputs!L29</f>
        <v>0.84438271820469835</v>
      </c>
      <c r="M17" s="45">
        <f>FinancialInputs!M29</f>
        <v>0.91846993032948077</v>
      </c>
      <c r="N17" s="45">
        <f>FinancialInputs!N29</f>
        <v>0.96941655226919266</v>
      </c>
      <c r="O17" s="45">
        <f>FinancialInputs!O29</f>
        <v>1</v>
      </c>
      <c r="P17" s="45">
        <f>FinancialInputs!P29</f>
        <v>1.0318395256751993</v>
      </c>
      <c r="Q17" s="45">
        <f>FinancialInputs!Q29</f>
        <v>1.0517380334816306</v>
      </c>
      <c r="R17" s="45">
        <f>FinancialInputs!R29</f>
        <v>1.0727310104511627</v>
      </c>
      <c r="S17" s="45">
        <f>FinancialInputs!S29</f>
        <v>1.0941899397738715</v>
      </c>
      <c r="T17" s="45">
        <f>FinancialInputs!T29</f>
        <v>1.1178777703377187</v>
      </c>
      <c r="U17" s="45">
        <f>FinancialInputs!U29</f>
        <v>1.1426328490654085</v>
      </c>
      <c r="V17" s="45">
        <f>FinancialInputs!V29</f>
        <v>1.1654855060467169</v>
      </c>
      <c r="W17" s="45">
        <f>FinancialInputs!W29</f>
        <v>1.1887952161676509</v>
      </c>
      <c r="X17" s="45">
        <f>FinancialInputs!X29</f>
        <v>1.2125711204910041</v>
      </c>
      <c r="Y17" s="45">
        <f>FinancialInputs!Y29</f>
        <v>1.2368225429008242</v>
      </c>
      <c r="Z17" s="45">
        <f>FinancialInputs!Z29</f>
        <v>1.2615589937588405</v>
      </c>
      <c r="AA17" s="45">
        <f>FinancialInputs!AA29</f>
        <v>1.2867901736340175</v>
      </c>
      <c r="AB17" s="45">
        <f>FinancialInputs!AB29</f>
        <v>1.3125259771066977</v>
      </c>
      <c r="AC17" s="45">
        <f>FinancialInputs!AC29</f>
        <v>1.3387764966488318</v>
      </c>
      <c r="AD17" s="45">
        <f>FinancialInputs!AD29</f>
        <v>1.3655520265818084</v>
      </c>
      <c r="AE17" s="45">
        <f>FinancialInputs!AE29</f>
        <v>1.3928630671134445</v>
      </c>
      <c r="AF17" s="45">
        <f>FinancialInputs!AF29</f>
        <v>1.4207203284557133</v>
      </c>
      <c r="AG17" s="45">
        <f>FinancialInputs!AG29</f>
        <v>1.4491347350248276</v>
      </c>
      <c r="AH17" s="45">
        <f>FinancialInputs!AH29</f>
        <v>1.4781174297253241</v>
      </c>
      <c r="AI17" s="45">
        <f>FinancialInputs!AI29</f>
        <v>1.5076797783198306</v>
      </c>
      <c r="AJ17" s="45">
        <f>FinancialInputs!AJ29</f>
        <v>1.5378333738862273</v>
      </c>
      <c r="AK17" s="45">
        <f>FinancialInputs!AK29</f>
        <v>1.568590041363952</v>
      </c>
      <c r="AL17" s="45">
        <f>FinancialInputs!AL29</f>
        <v>1.5999618421912309</v>
      </c>
      <c r="AM17" s="45">
        <f>FinancialInputs!AM29</f>
        <v>1.6319610790350558</v>
      </c>
      <c r="AN17" s="45">
        <f>FinancialInputs!AN29</f>
        <v>1.6646003006157568</v>
      </c>
      <c r="AO17" s="45">
        <f>FinancialInputs!AO29</f>
        <v>1.697892306628072</v>
      </c>
      <c r="AP17" s="45">
        <f>FinancialInputs!AP29</f>
        <v>1.7318501527606336</v>
      </c>
      <c r="AQ17" s="45">
        <f>FinancialInputs!AQ29</f>
        <v>1.7664871558158461</v>
      </c>
      <c r="AR17" s="45">
        <f>FinancialInputs!AR29</f>
        <v>1.8018168989321632</v>
      </c>
      <c r="AS17" s="45">
        <f>FinancialInputs!AS29</f>
        <v>1.8378532369108065</v>
      </c>
      <c r="AT17" s="45">
        <f>FinancialInputs!AT29</f>
        <v>1.8746103016490225</v>
      </c>
      <c r="AU17" s="45">
        <f>FinancialInputs!AU29</f>
        <v>1.9121025076820033</v>
      </c>
      <c r="AV17" s="45">
        <f>FinancialInputs!AV29</f>
        <v>1.9503445578356433</v>
      </c>
      <c r="AW17" s="45">
        <f>FinancialInputs!AW29</f>
        <v>1.9893514489923565</v>
      </c>
      <c r="AX17" s="45">
        <f>FinancialInputs!AX29</f>
        <v>2.0291384779722037</v>
      </c>
      <c r="AY17" s="45">
        <f>FinancialInputs!AY29</f>
        <v>2.0697212475316475</v>
      </c>
      <c r="AZ17" s="45">
        <f>FinancialInputs!AZ29</f>
        <v>2.1111156724822808</v>
      </c>
      <c r="BA17" s="45">
        <f>FinancialInputs!BA29</f>
        <v>2.1533379859319264</v>
      </c>
      <c r="BB17" s="45">
        <f>FinancialInputs!BB29</f>
        <v>2.1964047456505646</v>
      </c>
      <c r="BC17" s="45">
        <f>FinancialInputs!BC29</f>
        <v>2.2403328405635761</v>
      </c>
      <c r="BD17" s="45">
        <f>FinancialInputs!BD29</f>
        <v>2.2851394973748476</v>
      </c>
      <c r="BE17" s="45">
        <f>FinancialInputs!BE29</f>
        <v>2.3308422873223442</v>
      </c>
      <c r="BF17" s="45">
        <f>FinancialInputs!BF29</f>
        <v>2.3774591330687911</v>
      </c>
      <c r="BG17" s="45">
        <f>FinancialInputs!BG29</f>
        <v>2.4250083157301674</v>
      </c>
      <c r="BH17" s="45">
        <f>FinancialInputs!BH29</f>
        <v>2.4735084820447706</v>
      </c>
      <c r="BI17" s="45">
        <f>FinancialInputs!BI29</f>
        <v>2.522978651685666</v>
      </c>
      <c r="BJ17" s="45">
        <f>FinancialInputs!BJ29</f>
        <v>2.5734382247193794</v>
      </c>
      <c r="BK17" s="45">
        <f>FinancialInputs!BK29</f>
        <v>2.6249069892137671</v>
      </c>
      <c r="BL17" s="45">
        <f>FinancialInputs!BL29</f>
        <v>2.6774051289980427</v>
      </c>
      <c r="BM17" s="45">
        <f>FinancialInputs!BM29</f>
        <v>2.7309532315780034</v>
      </c>
      <c r="BN17" s="45">
        <f>FinancialInputs!BN29</f>
        <v>2.7855722962095637</v>
      </c>
      <c r="BO17" s="45">
        <f>FinancialInputs!BO29</f>
        <v>2.8412837421337551</v>
      </c>
      <c r="BP17" s="45">
        <f>FinancialInputs!BP29</f>
        <v>2.8981094169764301</v>
      </c>
      <c r="BQ17" s="45">
        <f>FinancialInputs!BQ29</f>
        <v>2.9560716053159588</v>
      </c>
      <c r="BR17" s="45">
        <f>FinancialInputs!BR29</f>
        <v>3.0151930374222777</v>
      </c>
      <c r="BS17" s="45">
        <f>FinancialInputs!BS29</f>
        <v>3.0754968981707234</v>
      </c>
      <c r="BT17" s="45">
        <f>FinancialInputs!BT29</f>
        <v>3.1370068361341383</v>
      </c>
      <c r="BU17" s="45">
        <f>FinancialInputs!BU29</f>
        <v>3.1997469728568206</v>
      </c>
      <c r="BV17" s="45">
        <f>FinancialInputs!BV29</f>
        <v>3.2637419123139573</v>
      </c>
      <c r="BW17" s="45">
        <f>FinancialInputs!BW29</f>
        <v>3.3290167505602368</v>
      </c>
      <c r="BX17" s="45">
        <f>FinancialInputs!BX29</f>
        <v>3.3955970855714415</v>
      </c>
      <c r="BY17" s="45">
        <f>FinancialInputs!BY29</f>
        <v>3.4635090272828704</v>
      </c>
      <c r="BZ17" s="45">
        <f>FinancialInputs!BZ29</f>
        <v>3.5327792078285278</v>
      </c>
      <c r="CA17" s="45">
        <f>FinancialInputs!CA29</f>
        <v>3.6034347919850989</v>
      </c>
      <c r="CB17" s="45">
        <f>FinancialInputs!CB29</f>
        <v>3.675503487824801</v>
      </c>
      <c r="CC17" s="45">
        <f>FinancialInputs!CC29</f>
        <v>3.7490135575812973</v>
      </c>
      <c r="CD17" s="45">
        <f>FinancialInputs!CD29</f>
        <v>3.8239938287329229</v>
      </c>
      <c r="CE17" s="45">
        <f>FinancialInputs!CE29</f>
        <v>3.900473705307582</v>
      </c>
      <c r="CF17" s="45">
        <f>FinancialInputs!CF29</f>
        <v>3.9784831794137339</v>
      </c>
      <c r="CG17" s="45">
        <f>FinancialInputs!CG29</f>
        <v>4.0580528430020086</v>
      </c>
      <c r="CH17" s="45">
        <f>FinancialInputs!CH29</f>
        <v>4.1392138998620496</v>
      </c>
      <c r="CI17" s="45">
        <f>FinancialInputs!CI29</f>
        <v>4.221998177859291</v>
      </c>
      <c r="CJ17" s="45">
        <f>FinancialInputs!CJ29</f>
        <v>4.3064381414164767</v>
      </c>
      <c r="CK17" s="45">
        <f>FinancialInputs!CK29</f>
        <v>4.3925669042448066</v>
      </c>
      <c r="CL17" s="45">
        <f>FinancialInputs!CL29</f>
        <v>4.4804182423297032</v>
      </c>
      <c r="CM17" s="45">
        <f>FinancialInputs!CM29</f>
        <v>4.5700266071762972</v>
      </c>
      <c r="CN17" s="45">
        <f>FinancialInputs!CN29</f>
        <v>4.661427139319823</v>
      </c>
      <c r="CO17" s="45">
        <f>FinancialInputs!CO29</f>
        <v>4.7546556821062191</v>
      </c>
      <c r="CP17" s="45">
        <f>FinancialInputs!CP29</f>
        <v>4.8497487957483436</v>
      </c>
      <c r="CQ17" s="45">
        <f>FinancialInputs!CQ29</f>
        <v>4.9467437716633098</v>
      </c>
      <c r="CR17" s="45">
        <f>FinancialInputs!CR29</f>
        <v>5.0456786470965769</v>
      </c>
      <c r="CS17" s="45">
        <f>FinancialInputs!CS29</f>
        <v>5.1465922200385084</v>
      </c>
      <c r="CT17" s="45">
        <f>FinancialInputs!CT29</f>
        <v>5.249524064439278</v>
      </c>
      <c r="CU17" s="45">
        <f>FinancialInputs!CU29</f>
        <v>5.3545145457280645</v>
      </c>
      <c r="CV17" s="45">
        <f>FinancialInputs!CV29</f>
        <v>5.4616048366426257</v>
      </c>
      <c r="CW17" s="45"/>
      <c r="CX17" s="45"/>
      <c r="CY17" s="37"/>
      <c r="CZ17" s="37"/>
      <c r="DA17" s="37"/>
      <c r="DB17" s="37"/>
    </row>
    <row r="18" spans="2:113">
      <c r="L18" s="31"/>
      <c r="M18" s="31"/>
    </row>
    <row r="19" spans="2:113">
      <c r="B19" s="22">
        <f>MAX($B$5:B18)+1</f>
        <v>2</v>
      </c>
      <c r="C19" s="22" t="s">
        <v>814</v>
      </c>
      <c r="D19" s="22"/>
      <c r="E19" s="22"/>
      <c r="F19" s="22"/>
      <c r="G19" s="22"/>
      <c r="H19" s="22"/>
      <c r="I19" s="22"/>
      <c r="J19" s="22"/>
      <c r="K19" s="22"/>
      <c r="L19" s="22"/>
      <c r="M19" s="22"/>
      <c r="N19" s="22"/>
      <c r="O19" s="22"/>
      <c r="P19" s="22"/>
      <c r="Q19" s="22"/>
      <c r="R19" s="22"/>
      <c r="S19" s="22"/>
      <c r="T19" s="22"/>
      <c r="U19" s="22"/>
      <c r="V19" s="22"/>
      <c r="W19" s="22"/>
      <c r="X19" s="22"/>
      <c r="Y19" s="22"/>
      <c r="Z19" s="22"/>
      <c r="AA19" s="22"/>
      <c r="AB19" s="22"/>
      <c r="AC19" s="22"/>
      <c r="AD19" s="22"/>
      <c r="AE19" s="22"/>
      <c r="AF19" s="22"/>
      <c r="AG19" s="22"/>
      <c r="AH19" s="22"/>
      <c r="AI19" s="22"/>
      <c r="AJ19" s="22"/>
      <c r="AK19" s="22"/>
      <c r="AL19" s="22"/>
      <c r="AM19" s="22"/>
      <c r="AN19" s="22"/>
      <c r="AO19" s="22"/>
      <c r="AP19" s="22"/>
      <c r="AQ19" s="22"/>
      <c r="AR19" s="22"/>
      <c r="AS19" s="22"/>
      <c r="AT19" s="22"/>
      <c r="AU19" s="22"/>
      <c r="AV19" s="22"/>
      <c r="AW19" s="22"/>
      <c r="AX19" s="22"/>
      <c r="AY19" s="22"/>
      <c r="AZ19" s="22"/>
      <c r="BA19" s="22"/>
      <c r="BB19" s="22"/>
      <c r="BC19" s="22"/>
      <c r="BD19" s="22"/>
      <c r="BE19" s="22"/>
      <c r="BF19" s="22"/>
      <c r="BG19" s="22"/>
      <c r="BH19" s="22"/>
      <c r="BI19" s="22"/>
      <c r="BJ19" s="22"/>
      <c r="BK19" s="22"/>
      <c r="BL19" s="22"/>
      <c r="BM19" s="22"/>
      <c r="BN19" s="22"/>
      <c r="BO19" s="22"/>
      <c r="BP19" s="22"/>
      <c r="BQ19" s="22"/>
      <c r="BR19" s="22"/>
      <c r="BS19" s="22"/>
      <c r="BT19" s="22"/>
      <c r="BU19" s="22"/>
      <c r="BV19" s="22"/>
      <c r="BW19" s="22"/>
      <c r="BX19" s="22"/>
      <c r="BY19" s="22"/>
      <c r="BZ19" s="22"/>
      <c r="CA19" s="22"/>
      <c r="CB19" s="22"/>
      <c r="CC19" s="22"/>
      <c r="CD19" s="22"/>
      <c r="CE19" s="22"/>
      <c r="CF19" s="22"/>
      <c r="CG19" s="22"/>
      <c r="CH19" s="22"/>
      <c r="CI19" s="22"/>
      <c r="CJ19" s="22"/>
      <c r="CK19" s="22"/>
      <c r="CL19" s="22"/>
      <c r="CM19" s="22"/>
      <c r="CN19" s="22"/>
      <c r="CO19" s="22"/>
      <c r="CP19" s="22"/>
      <c r="CQ19" s="22"/>
      <c r="CR19" s="22"/>
      <c r="CS19" s="22"/>
      <c r="CT19" s="22"/>
      <c r="CU19" s="22"/>
      <c r="CV19" s="22"/>
      <c r="CW19" s="22"/>
      <c r="CX19" s="22"/>
      <c r="CY19" s="24"/>
      <c r="CZ19" s="22"/>
      <c r="DA19" s="22"/>
      <c r="DB19" s="22"/>
    </row>
    <row r="20" spans="2:113">
      <c r="L20" s="8"/>
      <c r="M20" s="58"/>
      <c r="N20" s="58"/>
      <c r="O20" s="58"/>
      <c r="P20" s="58"/>
      <c r="Q20" s="58"/>
      <c r="R20" s="58"/>
      <c r="S20" s="58"/>
      <c r="T20" s="58"/>
      <c r="U20" s="58"/>
      <c r="V20" s="58"/>
      <c r="W20" s="58"/>
      <c r="X20" s="58"/>
      <c r="Y20" s="58"/>
      <c r="Z20" s="58"/>
      <c r="AA20" s="58"/>
      <c r="AB20" s="58"/>
      <c r="AC20" s="58"/>
      <c r="AD20" s="58"/>
      <c r="AE20" s="58"/>
      <c r="AF20" s="58"/>
      <c r="AG20" s="58"/>
      <c r="AH20" s="58"/>
      <c r="AI20" s="58"/>
      <c r="AJ20" s="58"/>
      <c r="AK20" s="58"/>
      <c r="AL20" s="58"/>
      <c r="AM20" s="58"/>
      <c r="AN20" s="58"/>
      <c r="AO20" s="58"/>
      <c r="AP20" s="58"/>
      <c r="AQ20" s="58"/>
      <c r="AR20" s="58"/>
      <c r="AS20" s="58"/>
      <c r="AT20" s="58"/>
      <c r="AU20" s="58"/>
      <c r="AV20" s="58"/>
      <c r="AW20" s="58"/>
      <c r="AX20" s="58"/>
      <c r="AY20" s="58"/>
      <c r="AZ20" s="58"/>
      <c r="BA20" s="58"/>
      <c r="BB20" s="58"/>
      <c r="BC20" s="58"/>
      <c r="BD20" s="58"/>
      <c r="BE20" s="58"/>
      <c r="BF20" s="58"/>
      <c r="BG20" s="58"/>
      <c r="BH20" s="58"/>
      <c r="BI20" s="58"/>
      <c r="BJ20" s="58"/>
      <c r="BK20" s="58"/>
      <c r="BL20" s="58"/>
      <c r="BM20" s="58"/>
      <c r="BN20" s="58"/>
      <c r="BO20" s="58"/>
      <c r="BP20" s="58"/>
      <c r="BQ20" s="58"/>
      <c r="BR20" s="58"/>
      <c r="BS20" s="58"/>
      <c r="BT20" s="58"/>
      <c r="BU20" s="58"/>
      <c r="BV20" s="58"/>
      <c r="BW20" s="58"/>
      <c r="BX20" s="58"/>
      <c r="BY20" s="58"/>
      <c r="BZ20" s="58"/>
      <c r="CA20" s="58"/>
      <c r="CB20" s="58"/>
      <c r="CC20" s="58"/>
      <c r="CD20" s="58"/>
      <c r="CE20" s="58"/>
      <c r="CF20" s="58"/>
      <c r="CG20" s="58"/>
      <c r="CH20" s="58"/>
      <c r="CI20" s="58"/>
      <c r="CJ20" s="58"/>
      <c r="CK20" s="58"/>
      <c r="CL20" s="58"/>
      <c r="CM20" s="58"/>
      <c r="CN20" s="58"/>
      <c r="CO20" s="58"/>
      <c r="CP20" s="58"/>
      <c r="CQ20" s="58"/>
      <c r="CR20" s="58"/>
      <c r="CS20" s="58"/>
      <c r="CT20" s="58"/>
      <c r="CU20" s="58"/>
      <c r="CV20" s="58"/>
      <c r="CW20" s="58"/>
      <c r="CX20" s="58"/>
    </row>
    <row r="21" spans="2:113">
      <c r="B21" s="24"/>
      <c r="C21" s="43">
        <f>MAX($B$19:C20)+0.1</f>
        <v>2.1</v>
      </c>
      <c r="D21" s="41" t="s">
        <v>19</v>
      </c>
      <c r="E21" s="41"/>
      <c r="F21" s="41"/>
      <c r="G21" s="41"/>
      <c r="H21" s="41"/>
      <c r="I21" s="41"/>
      <c r="J21" s="41"/>
      <c r="K21" s="41"/>
      <c r="L21" s="41"/>
      <c r="M21" s="41"/>
      <c r="N21" s="41"/>
      <c r="O21" s="41"/>
      <c r="P21" s="41"/>
      <c r="Q21" s="41"/>
      <c r="R21" s="41"/>
      <c r="S21" s="41"/>
      <c r="T21" s="41"/>
      <c r="U21" s="41"/>
      <c r="V21" s="41"/>
      <c r="W21" s="41"/>
      <c r="X21" s="41"/>
      <c r="Y21" s="41"/>
      <c r="Z21" s="41"/>
      <c r="AA21" s="41"/>
      <c r="AB21" s="41"/>
      <c r="AC21" s="41"/>
      <c r="AD21" s="41"/>
      <c r="AE21" s="41"/>
      <c r="AF21" s="41"/>
      <c r="AG21" s="41"/>
      <c r="AH21" s="41"/>
      <c r="AI21" s="41"/>
      <c r="AJ21" s="41"/>
      <c r="AK21" s="41"/>
      <c r="AL21" s="41"/>
      <c r="AM21" s="41"/>
      <c r="AN21" s="41"/>
      <c r="AO21" s="41"/>
      <c r="AP21" s="41"/>
      <c r="AQ21" s="41"/>
      <c r="AR21" s="41"/>
      <c r="AS21" s="41"/>
      <c r="AT21" s="41"/>
      <c r="AU21" s="41"/>
      <c r="AV21" s="41"/>
      <c r="AW21" s="41"/>
      <c r="AX21" s="41"/>
      <c r="AY21" s="41"/>
      <c r="AZ21" s="41"/>
      <c r="BA21" s="41"/>
      <c r="BB21" s="41"/>
      <c r="BC21" s="41"/>
      <c r="BD21" s="41"/>
      <c r="BE21" s="41"/>
      <c r="BF21" s="41"/>
      <c r="BG21" s="41"/>
      <c r="BH21" s="41"/>
      <c r="BI21" s="41"/>
      <c r="BJ21" s="41"/>
      <c r="BK21" s="41"/>
      <c r="BL21" s="41"/>
      <c r="BM21" s="41"/>
      <c r="BN21" s="41"/>
      <c r="BO21" s="41"/>
      <c r="BP21" s="41"/>
      <c r="BQ21" s="41"/>
      <c r="BR21" s="41"/>
      <c r="BS21" s="41"/>
      <c r="BT21" s="41"/>
      <c r="BU21" s="41"/>
      <c r="BV21" s="41"/>
      <c r="BW21" s="41"/>
      <c r="BX21" s="41"/>
      <c r="BY21" s="41"/>
      <c r="BZ21" s="41"/>
      <c r="CA21" s="41"/>
      <c r="CB21" s="41"/>
      <c r="CC21" s="41"/>
      <c r="CD21" s="41"/>
      <c r="CE21" s="41"/>
      <c r="CF21" s="41"/>
      <c r="CG21" s="41"/>
      <c r="CH21" s="41"/>
      <c r="CI21" s="41"/>
      <c r="CJ21" s="41"/>
      <c r="CK21" s="41"/>
      <c r="CL21" s="41"/>
      <c r="CM21" s="41"/>
      <c r="CN21" s="41"/>
      <c r="CO21" s="41"/>
      <c r="CP21" s="41"/>
      <c r="CQ21" s="41"/>
      <c r="CR21" s="41"/>
      <c r="CS21" s="41"/>
      <c r="CT21" s="41"/>
      <c r="CU21" s="41"/>
      <c r="CV21" s="41"/>
      <c r="CW21" s="42"/>
      <c r="CX21" s="42"/>
    </row>
    <row r="22" spans="2:113">
      <c r="L22" s="8"/>
      <c r="M22" s="58"/>
      <c r="N22" s="58"/>
      <c r="O22" s="58"/>
      <c r="P22" s="58"/>
      <c r="Q22" s="58"/>
      <c r="R22" s="58"/>
      <c r="S22" s="58"/>
      <c r="T22" s="58"/>
      <c r="U22" s="58"/>
      <c r="V22" s="58"/>
      <c r="W22" s="58"/>
      <c r="X22" s="58"/>
      <c r="Y22" s="58"/>
      <c r="Z22" s="58"/>
      <c r="AA22" s="58"/>
      <c r="AB22" s="58"/>
      <c r="AC22" s="58"/>
      <c r="AD22" s="58"/>
      <c r="AE22" s="58"/>
      <c r="AF22" s="58"/>
      <c r="AG22" s="435"/>
      <c r="AH22" s="435"/>
      <c r="AI22" s="435"/>
      <c r="AJ22" s="435"/>
      <c r="AK22" s="435"/>
      <c r="AL22" s="435"/>
      <c r="AM22" s="435"/>
      <c r="AN22" s="435"/>
      <c r="AO22" s="435"/>
      <c r="AP22" s="435"/>
      <c r="AQ22" s="435"/>
      <c r="AR22" s="435"/>
      <c r="AS22" s="435"/>
      <c r="AT22" s="435"/>
      <c r="AU22" s="435"/>
      <c r="AV22" s="435"/>
      <c r="AW22" s="435"/>
      <c r="AX22" s="435"/>
      <c r="AY22" s="435"/>
      <c r="AZ22" s="435"/>
      <c r="BA22" s="435"/>
      <c r="BB22" s="435"/>
      <c r="BC22" s="435"/>
      <c r="BD22" s="435"/>
      <c r="BE22" s="435"/>
      <c r="BF22" s="435"/>
      <c r="BG22" s="435"/>
      <c r="BH22" s="435"/>
      <c r="BI22" s="435"/>
      <c r="BJ22" s="435"/>
      <c r="BK22" s="435"/>
      <c r="BL22" s="435"/>
      <c r="BM22" s="435"/>
      <c r="BN22" s="435"/>
      <c r="BO22" s="435"/>
      <c r="BP22" s="435"/>
      <c r="BQ22" s="435"/>
      <c r="BR22" s="435"/>
      <c r="BS22" s="435"/>
      <c r="BT22" s="435"/>
      <c r="BU22" s="435"/>
      <c r="BV22" s="435"/>
      <c r="BW22" s="435"/>
      <c r="BX22" s="435"/>
      <c r="BY22" s="435"/>
      <c r="BZ22" s="435"/>
      <c r="CA22" s="435"/>
      <c r="CB22" s="435"/>
      <c r="CC22" s="435"/>
      <c r="CD22" s="435"/>
      <c r="CE22" s="435"/>
      <c r="CF22" s="435"/>
      <c r="CG22" s="435"/>
      <c r="CH22" s="435"/>
      <c r="CI22" s="435"/>
      <c r="CJ22" s="435"/>
      <c r="CK22" s="435"/>
      <c r="CL22" s="435"/>
      <c r="CM22" s="435"/>
      <c r="CN22" s="435"/>
      <c r="CO22" s="435"/>
      <c r="CP22" s="435"/>
      <c r="CQ22" s="435"/>
      <c r="CR22" s="435"/>
      <c r="CS22" s="435"/>
      <c r="CT22" s="435"/>
      <c r="CU22" s="435"/>
      <c r="CV22" s="435"/>
      <c r="CW22" s="58"/>
      <c r="CX22" s="58"/>
    </row>
    <row r="23" spans="2:113">
      <c r="E23" s="1" t="s">
        <v>287</v>
      </c>
      <c r="G23" s="1" t="s">
        <v>159</v>
      </c>
      <c r="H23" s="107"/>
      <c r="L23" s="107">
        <f>FinancialInputs!L62</f>
        <v>0</v>
      </c>
      <c r="M23" s="107">
        <f>FinancialInputs!M62</f>
        <v>0</v>
      </c>
      <c r="N23" s="107">
        <f>FinancialInputs!N62</f>
        <v>0</v>
      </c>
      <c r="O23" s="107">
        <f>FinancialInputs!O62</f>
        <v>0</v>
      </c>
      <c r="P23" s="107">
        <f>FinancialInputs!P62</f>
        <v>0</v>
      </c>
      <c r="Q23" s="107">
        <f>FinancialInputs!Q62</f>
        <v>0</v>
      </c>
      <c r="R23" s="107">
        <f>FinancialInputs!R62</f>
        <v>0</v>
      </c>
      <c r="S23" s="107">
        <f>FinancialInputs!S62</f>
        <v>0</v>
      </c>
      <c r="T23" s="107">
        <f>FinancialInputs!T62</f>
        <v>0</v>
      </c>
      <c r="U23" s="107">
        <f>FinancialInputs!U62</f>
        <v>0</v>
      </c>
      <c r="V23" s="107">
        <f>FinancialInputs!V62</f>
        <v>0</v>
      </c>
      <c r="W23" s="107">
        <f>FinancialInputs!W62</f>
        <v>0</v>
      </c>
      <c r="X23" s="107">
        <f>FinancialInputs!X62</f>
        <v>0</v>
      </c>
      <c r="Y23" s="107">
        <f>FinancialInputs!Y62</f>
        <v>0</v>
      </c>
      <c r="Z23" s="107">
        <f>FinancialInputs!Z62</f>
        <v>0</v>
      </c>
      <c r="AA23" s="107">
        <f>FinancialInputs!AA62</f>
        <v>0</v>
      </c>
      <c r="AB23" s="107">
        <f>FinancialInputs!AB62</f>
        <v>0</v>
      </c>
      <c r="AC23" s="107">
        <f>FinancialInputs!AC62</f>
        <v>0</v>
      </c>
      <c r="AD23" s="107">
        <f>FinancialInputs!AD62</f>
        <v>0</v>
      </c>
      <c r="AE23" s="107">
        <f>FinancialInputs!AE62</f>
        <v>0</v>
      </c>
      <c r="AF23" s="107">
        <f>FinancialInputs!AF62</f>
        <v>0</v>
      </c>
      <c r="AG23" s="107">
        <f>FinancialInputs!AG62</f>
        <v>0</v>
      </c>
      <c r="AH23" s="107">
        <f>FinancialInputs!AH62</f>
        <v>0</v>
      </c>
      <c r="AI23" s="107">
        <f>FinancialInputs!AI62</f>
        <v>0</v>
      </c>
      <c r="AJ23" s="107">
        <f>FinancialInputs!AJ62</f>
        <v>0</v>
      </c>
      <c r="AK23" s="107">
        <f>FinancialInputs!AK62</f>
        <v>0</v>
      </c>
      <c r="AL23" s="107">
        <f>FinancialInputs!AL62</f>
        <v>0</v>
      </c>
      <c r="AM23" s="107">
        <f>FinancialInputs!AM62</f>
        <v>0</v>
      </c>
      <c r="AN23" s="107">
        <f>FinancialInputs!AN62</f>
        <v>0</v>
      </c>
      <c r="AO23" s="107">
        <f>FinancialInputs!AO62</f>
        <v>0</v>
      </c>
      <c r="AP23" s="107">
        <f>FinancialInputs!AP62</f>
        <v>0</v>
      </c>
      <c r="AQ23" s="107">
        <f>FinancialInputs!AQ62</f>
        <v>0</v>
      </c>
      <c r="AR23" s="107">
        <f>FinancialInputs!AR62</f>
        <v>0</v>
      </c>
      <c r="AS23" s="107">
        <f>FinancialInputs!AS62</f>
        <v>0</v>
      </c>
      <c r="AT23" s="107">
        <f>FinancialInputs!AT62</f>
        <v>0</v>
      </c>
      <c r="AU23" s="107">
        <f>FinancialInputs!AU62</f>
        <v>0</v>
      </c>
      <c r="AV23" s="107">
        <f>FinancialInputs!AV62</f>
        <v>0</v>
      </c>
      <c r="AW23" s="107">
        <f>FinancialInputs!AW62</f>
        <v>0</v>
      </c>
      <c r="AX23" s="107">
        <f>FinancialInputs!AX62</f>
        <v>0</v>
      </c>
      <c r="AY23" s="107">
        <f>FinancialInputs!AY62</f>
        <v>0</v>
      </c>
      <c r="AZ23" s="107">
        <f>FinancialInputs!AZ62</f>
        <v>0</v>
      </c>
      <c r="BA23" s="107">
        <f>FinancialInputs!BA62</f>
        <v>0</v>
      </c>
      <c r="BB23" s="107">
        <f>FinancialInputs!BB62</f>
        <v>0</v>
      </c>
      <c r="BC23" s="107">
        <f>FinancialInputs!BC62</f>
        <v>0</v>
      </c>
      <c r="BD23" s="107">
        <f>FinancialInputs!BD62</f>
        <v>0</v>
      </c>
      <c r="BE23" s="107">
        <f>FinancialInputs!BE62</f>
        <v>0</v>
      </c>
      <c r="BF23" s="107">
        <f>FinancialInputs!BF62</f>
        <v>0</v>
      </c>
      <c r="BG23" s="107">
        <f>FinancialInputs!BG62</f>
        <v>0</v>
      </c>
      <c r="BH23" s="107">
        <f>FinancialInputs!BH62</f>
        <v>0</v>
      </c>
      <c r="BI23" s="107">
        <f>FinancialInputs!BI62</f>
        <v>0</v>
      </c>
      <c r="BJ23" s="107">
        <f>FinancialInputs!BJ62</f>
        <v>0</v>
      </c>
      <c r="BK23" s="107">
        <f>FinancialInputs!BK62</f>
        <v>0</v>
      </c>
      <c r="BL23" s="107">
        <f>FinancialInputs!BL62</f>
        <v>0</v>
      </c>
      <c r="BM23" s="107">
        <f>FinancialInputs!BM62</f>
        <v>0</v>
      </c>
      <c r="BN23" s="107">
        <f>FinancialInputs!BN62</f>
        <v>0</v>
      </c>
      <c r="BO23" s="107">
        <f>FinancialInputs!BO62</f>
        <v>0</v>
      </c>
      <c r="BP23" s="107">
        <f>FinancialInputs!BP62</f>
        <v>0</v>
      </c>
      <c r="BQ23" s="107">
        <f>FinancialInputs!BQ62</f>
        <v>0</v>
      </c>
      <c r="BR23" s="107">
        <f>FinancialInputs!BR62</f>
        <v>0</v>
      </c>
      <c r="BS23" s="107">
        <f>FinancialInputs!BS62</f>
        <v>0</v>
      </c>
      <c r="BT23" s="107">
        <f>FinancialInputs!BT62</f>
        <v>0</v>
      </c>
      <c r="BU23" s="107">
        <f>FinancialInputs!BU62</f>
        <v>0</v>
      </c>
      <c r="BV23" s="107">
        <f>FinancialInputs!BV62</f>
        <v>0</v>
      </c>
      <c r="BW23" s="107">
        <f>FinancialInputs!BW62</f>
        <v>0</v>
      </c>
      <c r="BX23" s="107">
        <f>FinancialInputs!BX62</f>
        <v>0</v>
      </c>
      <c r="BY23" s="107">
        <f>FinancialInputs!BY62</f>
        <v>0</v>
      </c>
      <c r="BZ23" s="107">
        <f>FinancialInputs!BZ62</f>
        <v>0</v>
      </c>
      <c r="CA23" s="107">
        <f>FinancialInputs!CA62</f>
        <v>0</v>
      </c>
      <c r="CB23" s="107">
        <f>FinancialInputs!CB62</f>
        <v>0</v>
      </c>
      <c r="CC23" s="107">
        <f>FinancialInputs!CC62</f>
        <v>0</v>
      </c>
      <c r="CD23" s="107">
        <f>FinancialInputs!CD62</f>
        <v>0</v>
      </c>
      <c r="CE23" s="107">
        <f>FinancialInputs!CE62</f>
        <v>0</v>
      </c>
      <c r="CF23" s="107">
        <f>FinancialInputs!CF62</f>
        <v>0</v>
      </c>
      <c r="CG23" s="107">
        <f>FinancialInputs!CG62</f>
        <v>0</v>
      </c>
      <c r="CH23" s="107">
        <f>FinancialInputs!CH62</f>
        <v>0</v>
      </c>
      <c r="CI23" s="107">
        <f>FinancialInputs!CI62</f>
        <v>0</v>
      </c>
      <c r="CJ23" s="107">
        <f>FinancialInputs!CJ62</f>
        <v>0</v>
      </c>
      <c r="CK23" s="107">
        <f>FinancialInputs!CK62</f>
        <v>0</v>
      </c>
      <c r="CL23" s="107">
        <f>FinancialInputs!CL62</f>
        <v>0</v>
      </c>
      <c r="CM23" s="107">
        <f>FinancialInputs!CM62</f>
        <v>0</v>
      </c>
      <c r="CN23" s="107">
        <f>FinancialInputs!CN62</f>
        <v>0</v>
      </c>
      <c r="CO23" s="107">
        <f>FinancialInputs!CO62</f>
        <v>0</v>
      </c>
      <c r="CP23" s="107">
        <f>FinancialInputs!CP62</f>
        <v>0</v>
      </c>
      <c r="CQ23" s="107">
        <f>FinancialInputs!CQ62</f>
        <v>0</v>
      </c>
      <c r="CR23" s="107">
        <f>FinancialInputs!CR62</f>
        <v>0</v>
      </c>
      <c r="CS23" s="107">
        <f>FinancialInputs!CS62</f>
        <v>0</v>
      </c>
      <c r="CT23" s="107">
        <f>FinancialInputs!CT62</f>
        <v>0</v>
      </c>
      <c r="CU23" s="107">
        <f>FinancialInputs!CU62</f>
        <v>0</v>
      </c>
      <c r="CV23" s="107">
        <f>FinancialInputs!CV62</f>
        <v>0</v>
      </c>
      <c r="CW23" s="58"/>
      <c r="CX23" s="58"/>
    </row>
    <row r="24" spans="2:113">
      <c r="E24" s="1" t="s">
        <v>815</v>
      </c>
      <c r="G24" s="1" t="s">
        <v>154</v>
      </c>
      <c r="L24" s="104">
        <f>FinancialInputs!L34</f>
        <v>0</v>
      </c>
      <c r="M24" s="104">
        <f>FinancialInputs!M34</f>
        <v>0</v>
      </c>
      <c r="N24" s="104">
        <f>FinancialInputs!N34</f>
        <v>0</v>
      </c>
      <c r="O24" s="104">
        <f>FinancialInputs!O34</f>
        <v>0</v>
      </c>
      <c r="P24" s="104">
        <f>FinancialInputs!P34</f>
        <v>0</v>
      </c>
      <c r="Q24" s="104">
        <f>FinancialInputs!Q34</f>
        <v>0</v>
      </c>
      <c r="R24" s="104">
        <f>FinancialInputs!R34</f>
        <v>0</v>
      </c>
      <c r="S24" s="104">
        <f>FinancialInputs!S34</f>
        <v>0</v>
      </c>
      <c r="T24" s="104">
        <f>FinancialInputs!T34</f>
        <v>0</v>
      </c>
      <c r="U24" s="104">
        <f>FinancialInputs!U34</f>
        <v>0</v>
      </c>
      <c r="V24" s="104">
        <f>FinancialInputs!V34</f>
        <v>0</v>
      </c>
      <c r="W24" s="104">
        <f>FinancialInputs!W34</f>
        <v>0</v>
      </c>
      <c r="X24" s="104">
        <f>FinancialInputs!X34</f>
        <v>0</v>
      </c>
      <c r="Y24" s="104">
        <f>FinancialInputs!Y34</f>
        <v>0</v>
      </c>
      <c r="Z24" s="104">
        <f>FinancialInputs!Z34</f>
        <v>0</v>
      </c>
      <c r="AA24" s="104">
        <f>FinancialInputs!AA34</f>
        <v>0</v>
      </c>
      <c r="AB24" s="104">
        <f>FinancialInputs!AB34</f>
        <v>0</v>
      </c>
      <c r="AC24" s="104">
        <f>FinancialInputs!AC34</f>
        <v>0</v>
      </c>
      <c r="AD24" s="104">
        <f>FinancialInputs!AD34</f>
        <v>0</v>
      </c>
      <c r="AE24" s="104">
        <f>FinancialInputs!AE34</f>
        <v>0</v>
      </c>
      <c r="AF24" s="104">
        <f>FinancialInputs!AF34</f>
        <v>0</v>
      </c>
      <c r="AG24" s="104">
        <f>FinancialInputs!AG34</f>
        <v>0</v>
      </c>
      <c r="AH24" s="104">
        <f>FinancialInputs!AH34</f>
        <v>0</v>
      </c>
      <c r="AI24" s="104">
        <f>FinancialInputs!AI34</f>
        <v>0</v>
      </c>
      <c r="AJ24" s="104">
        <f>FinancialInputs!AJ34</f>
        <v>0</v>
      </c>
      <c r="AK24" s="104">
        <f>FinancialInputs!AK34</f>
        <v>0</v>
      </c>
      <c r="AL24" s="104">
        <f>FinancialInputs!AL34</f>
        <v>0</v>
      </c>
      <c r="AM24" s="104">
        <f>FinancialInputs!AM34</f>
        <v>0</v>
      </c>
      <c r="AN24" s="104">
        <f>FinancialInputs!AN34</f>
        <v>0</v>
      </c>
      <c r="AO24" s="104">
        <f>FinancialInputs!AO34</f>
        <v>0</v>
      </c>
      <c r="AP24" s="104">
        <f>FinancialInputs!AP34</f>
        <v>0</v>
      </c>
      <c r="AQ24" s="104">
        <f>FinancialInputs!AQ34</f>
        <v>0</v>
      </c>
      <c r="AR24" s="104">
        <f>FinancialInputs!AR34</f>
        <v>0</v>
      </c>
      <c r="AS24" s="104">
        <f>FinancialInputs!AS34</f>
        <v>0</v>
      </c>
      <c r="AT24" s="104">
        <f>FinancialInputs!AT34</f>
        <v>0</v>
      </c>
      <c r="AU24" s="104">
        <f>FinancialInputs!AU34</f>
        <v>0</v>
      </c>
      <c r="AV24" s="104">
        <f>FinancialInputs!AV34</f>
        <v>0</v>
      </c>
      <c r="AW24" s="104">
        <f>FinancialInputs!AW34</f>
        <v>0</v>
      </c>
      <c r="AX24" s="104">
        <f>FinancialInputs!AX34</f>
        <v>0</v>
      </c>
      <c r="AY24" s="104">
        <f>FinancialInputs!AY34</f>
        <v>0</v>
      </c>
      <c r="AZ24" s="104">
        <f>FinancialInputs!AZ34</f>
        <v>0</v>
      </c>
      <c r="BA24" s="104">
        <f>FinancialInputs!BA34</f>
        <v>0</v>
      </c>
      <c r="BB24" s="104">
        <f>FinancialInputs!BB34</f>
        <v>0</v>
      </c>
      <c r="BC24" s="104">
        <f>FinancialInputs!BC34</f>
        <v>0</v>
      </c>
      <c r="BD24" s="104">
        <f>FinancialInputs!BD34</f>
        <v>0</v>
      </c>
      <c r="BE24" s="104">
        <f>FinancialInputs!BE34</f>
        <v>0</v>
      </c>
      <c r="BF24" s="104">
        <f>FinancialInputs!BF34</f>
        <v>0</v>
      </c>
      <c r="BG24" s="104">
        <f>FinancialInputs!BG34</f>
        <v>0</v>
      </c>
      <c r="BH24" s="104">
        <f>FinancialInputs!BH34</f>
        <v>0</v>
      </c>
      <c r="BI24" s="104">
        <f>FinancialInputs!BI34</f>
        <v>0</v>
      </c>
      <c r="BJ24" s="104">
        <f>FinancialInputs!BJ34</f>
        <v>0</v>
      </c>
      <c r="BK24" s="104">
        <f>FinancialInputs!BK34</f>
        <v>0</v>
      </c>
      <c r="BL24" s="104">
        <f>FinancialInputs!BL34</f>
        <v>0</v>
      </c>
      <c r="BM24" s="104">
        <f>FinancialInputs!BM34</f>
        <v>0</v>
      </c>
      <c r="BN24" s="104">
        <f>FinancialInputs!BN34</f>
        <v>0</v>
      </c>
      <c r="BO24" s="104">
        <f>FinancialInputs!BO34</f>
        <v>0</v>
      </c>
      <c r="BP24" s="104">
        <f>FinancialInputs!BP34</f>
        <v>0</v>
      </c>
      <c r="BQ24" s="104">
        <f>FinancialInputs!BQ34</f>
        <v>0</v>
      </c>
      <c r="BR24" s="104">
        <f>FinancialInputs!BR34</f>
        <v>0</v>
      </c>
      <c r="BS24" s="104">
        <f>FinancialInputs!BS34</f>
        <v>0</v>
      </c>
      <c r="BT24" s="104">
        <f>FinancialInputs!BT34</f>
        <v>0</v>
      </c>
      <c r="BU24" s="104">
        <f>FinancialInputs!BU34</f>
        <v>0</v>
      </c>
      <c r="BV24" s="104">
        <f>FinancialInputs!BV34</f>
        <v>0</v>
      </c>
      <c r="BW24" s="104">
        <f>FinancialInputs!BW34</f>
        <v>0</v>
      </c>
      <c r="BX24" s="104">
        <f>FinancialInputs!BX34</f>
        <v>0</v>
      </c>
      <c r="BY24" s="104">
        <f>FinancialInputs!BY34</f>
        <v>0</v>
      </c>
      <c r="BZ24" s="104">
        <f>FinancialInputs!BZ34</f>
        <v>0</v>
      </c>
      <c r="CA24" s="104">
        <f>FinancialInputs!CA34</f>
        <v>0</v>
      </c>
      <c r="CB24" s="104">
        <f>FinancialInputs!CB34</f>
        <v>0</v>
      </c>
      <c r="CC24" s="104">
        <f>FinancialInputs!CC34</f>
        <v>0</v>
      </c>
      <c r="CD24" s="104">
        <f>FinancialInputs!CD34</f>
        <v>0</v>
      </c>
      <c r="CE24" s="104">
        <f>FinancialInputs!CE34</f>
        <v>0</v>
      </c>
      <c r="CF24" s="104">
        <f>FinancialInputs!CF34</f>
        <v>0</v>
      </c>
      <c r="CG24" s="104">
        <f>FinancialInputs!CG34</f>
        <v>0</v>
      </c>
      <c r="CH24" s="104">
        <f>FinancialInputs!CH34</f>
        <v>0</v>
      </c>
      <c r="CI24" s="104">
        <f>FinancialInputs!CI34</f>
        <v>0</v>
      </c>
      <c r="CJ24" s="104">
        <f>FinancialInputs!CJ34</f>
        <v>0</v>
      </c>
      <c r="CK24" s="104">
        <f>FinancialInputs!CK34</f>
        <v>0</v>
      </c>
      <c r="CL24" s="104">
        <f>FinancialInputs!CL34</f>
        <v>0</v>
      </c>
      <c r="CM24" s="104">
        <f>FinancialInputs!CM34</f>
        <v>0</v>
      </c>
      <c r="CN24" s="104">
        <f>FinancialInputs!CN34</f>
        <v>0</v>
      </c>
      <c r="CO24" s="104">
        <f>FinancialInputs!CO34</f>
        <v>0</v>
      </c>
      <c r="CP24" s="104">
        <f>FinancialInputs!CP34</f>
        <v>0</v>
      </c>
      <c r="CQ24" s="104">
        <f>FinancialInputs!CQ34</f>
        <v>0</v>
      </c>
      <c r="CR24" s="104">
        <f>FinancialInputs!CR34</f>
        <v>0</v>
      </c>
      <c r="CS24" s="104">
        <f>FinancialInputs!CS34</f>
        <v>0</v>
      </c>
      <c r="CT24" s="104">
        <f>FinancialInputs!CT34</f>
        <v>0</v>
      </c>
      <c r="CU24" s="104">
        <f>FinancialInputs!CU34</f>
        <v>0</v>
      </c>
      <c r="CV24" s="104">
        <f>FinancialInputs!CV34</f>
        <v>0</v>
      </c>
      <c r="CW24" s="104"/>
      <c r="CX24" s="104"/>
    </row>
    <row r="25" spans="2:113">
      <c r="E25" s="1" t="s">
        <v>816</v>
      </c>
      <c r="G25" s="1" t="s">
        <v>159</v>
      </c>
      <c r="L25" s="104">
        <f>(1+FinancialInputs!L57)^L13-1</f>
        <v>0</v>
      </c>
      <c r="M25" s="104">
        <f>(1+FinancialInputs!M57)^M13-1</f>
        <v>0</v>
      </c>
      <c r="N25" s="104">
        <f>(1+FinancialInputs!N57)^N13-1</f>
        <v>0</v>
      </c>
      <c r="O25" s="104">
        <f>(1+FinancialInputs!O57)^O13-1</f>
        <v>0</v>
      </c>
      <c r="P25" s="104">
        <f>(1+FinancialInputs!P57)^P13-1</f>
        <v>0</v>
      </c>
      <c r="Q25" s="104">
        <f>(1+FinancialInputs!Q57)^Q13-1</f>
        <v>0</v>
      </c>
      <c r="R25" s="104">
        <f>(1+FinancialInputs!R57)^R13-1</f>
        <v>0</v>
      </c>
      <c r="S25" s="104">
        <f>(1+FinancialInputs!S57)^S13-1</f>
        <v>0</v>
      </c>
      <c r="T25" s="104">
        <f>(1+FinancialInputs!T57)^T13-1</f>
        <v>0</v>
      </c>
      <c r="U25" s="104">
        <f>(1+FinancialInputs!U57)^U13-1</f>
        <v>0</v>
      </c>
      <c r="V25" s="104">
        <f>(1+FinancialInputs!V57)^V13-1</f>
        <v>0</v>
      </c>
      <c r="W25" s="104">
        <f>(1+FinancialInputs!W57)^W13-1</f>
        <v>0</v>
      </c>
      <c r="X25" s="104">
        <f>(1+FinancialInputs!X57)^X13-1</f>
        <v>0</v>
      </c>
      <c r="Y25" s="104">
        <f>(1+FinancialInputs!Y57)^Y13-1</f>
        <v>0</v>
      </c>
      <c r="Z25" s="104">
        <f>(1+FinancialInputs!Z57)^Z13-1</f>
        <v>0</v>
      </c>
      <c r="AA25" s="104">
        <f>(1+FinancialInputs!AA57)^AA13-1</f>
        <v>0</v>
      </c>
      <c r="AB25" s="104">
        <f>(1+FinancialInputs!AB57)^AB13-1</f>
        <v>0</v>
      </c>
      <c r="AC25" s="104">
        <f>(1+FinancialInputs!AC57)^AC13-1</f>
        <v>0</v>
      </c>
      <c r="AD25" s="104">
        <f>(1+FinancialInputs!AD57)^AD13-1</f>
        <v>0</v>
      </c>
      <c r="AE25" s="104">
        <f>(1+FinancialInputs!AE57)^AE13-1</f>
        <v>0</v>
      </c>
      <c r="AF25" s="104">
        <f>(1+FinancialInputs!AF57)^AF13-1</f>
        <v>0</v>
      </c>
      <c r="AG25" s="104">
        <f>(1+FinancialInputs!AG57)^AG13-1</f>
        <v>0</v>
      </c>
      <c r="AH25" s="104">
        <f>(1+FinancialInputs!AH57)^AH13-1</f>
        <v>0</v>
      </c>
      <c r="AI25" s="104">
        <f>(1+FinancialInputs!AI57)^AI13-1</f>
        <v>0</v>
      </c>
      <c r="AJ25" s="104">
        <f>(1+FinancialInputs!AJ57)^AJ13-1</f>
        <v>0</v>
      </c>
      <c r="AK25" s="104">
        <f>(1+FinancialInputs!AK57)^AK13-1</f>
        <v>0</v>
      </c>
      <c r="AL25" s="104">
        <f>(1+FinancialInputs!AL57)^AL13-1</f>
        <v>0</v>
      </c>
      <c r="AM25" s="104">
        <f>(1+FinancialInputs!AM57)^AM13-1</f>
        <v>0</v>
      </c>
      <c r="AN25" s="104">
        <f>(1+FinancialInputs!AN57)^AN13-1</f>
        <v>0</v>
      </c>
      <c r="AO25" s="104">
        <f>(1+FinancialInputs!AO57)^AO13-1</f>
        <v>0</v>
      </c>
      <c r="AP25" s="104">
        <f>(1+FinancialInputs!AP57)^AP13-1</f>
        <v>0</v>
      </c>
      <c r="AQ25" s="104">
        <f>(1+FinancialInputs!AQ57)^AQ13-1</f>
        <v>0</v>
      </c>
      <c r="AR25" s="104">
        <f>(1+FinancialInputs!AR57)^AR13-1</f>
        <v>0</v>
      </c>
      <c r="AS25" s="104">
        <f>(1+FinancialInputs!AS57)^AS13-1</f>
        <v>0</v>
      </c>
      <c r="AT25" s="104">
        <f>(1+FinancialInputs!AT57)^AT13-1</f>
        <v>0</v>
      </c>
      <c r="AU25" s="104">
        <f>(1+FinancialInputs!AU57)^AU13-1</f>
        <v>0</v>
      </c>
      <c r="AV25" s="104">
        <f>(1+FinancialInputs!AV57)^AV13-1</f>
        <v>0</v>
      </c>
      <c r="AW25" s="104">
        <f>(1+FinancialInputs!AW57)^AW13-1</f>
        <v>0</v>
      </c>
      <c r="AX25" s="104">
        <f>(1+FinancialInputs!AX57)^AX13-1</f>
        <v>0</v>
      </c>
      <c r="AY25" s="104">
        <f>(1+FinancialInputs!AY57)^AY13-1</f>
        <v>0</v>
      </c>
      <c r="AZ25" s="104">
        <f>(1+FinancialInputs!AZ57)^AZ13-1</f>
        <v>0</v>
      </c>
      <c r="BA25" s="104">
        <f>(1+FinancialInputs!BA57)^BA13-1</f>
        <v>0</v>
      </c>
      <c r="BB25" s="104">
        <f>(1+FinancialInputs!BB57)^BB13-1</f>
        <v>0</v>
      </c>
      <c r="BC25" s="104">
        <f>(1+FinancialInputs!BC57)^BC13-1</f>
        <v>0</v>
      </c>
      <c r="BD25" s="104">
        <f>(1+FinancialInputs!BD57)^BD13-1</f>
        <v>0</v>
      </c>
      <c r="BE25" s="104">
        <f>(1+FinancialInputs!BE57)^BE13-1</f>
        <v>0</v>
      </c>
      <c r="BF25" s="104">
        <f>(1+FinancialInputs!BF57)^BF13-1</f>
        <v>0</v>
      </c>
      <c r="BG25" s="104">
        <f>(1+FinancialInputs!BG57)^BG13-1</f>
        <v>0</v>
      </c>
      <c r="BH25" s="104">
        <f>(1+FinancialInputs!BH57)^BH13-1</f>
        <v>0</v>
      </c>
      <c r="BI25" s="104">
        <f>(1+FinancialInputs!BI57)^BI13-1</f>
        <v>0</v>
      </c>
      <c r="BJ25" s="104">
        <f>(1+FinancialInputs!BJ57)^BJ13-1</f>
        <v>0</v>
      </c>
      <c r="BK25" s="104">
        <f>(1+FinancialInputs!BK57)^BK13-1</f>
        <v>0</v>
      </c>
      <c r="BL25" s="104">
        <f>(1+FinancialInputs!BL57)^BL13-1</f>
        <v>0</v>
      </c>
      <c r="BM25" s="104">
        <f>(1+FinancialInputs!BM57)^BM13-1</f>
        <v>0</v>
      </c>
      <c r="BN25" s="104">
        <f>(1+FinancialInputs!BN57)^BN13-1</f>
        <v>0</v>
      </c>
      <c r="BO25" s="104">
        <f>(1+FinancialInputs!BO57)^BO13-1</f>
        <v>0</v>
      </c>
      <c r="BP25" s="104">
        <f>(1+FinancialInputs!BP57)^BP13-1</f>
        <v>0</v>
      </c>
      <c r="BQ25" s="104">
        <f>(1+FinancialInputs!BQ57)^BQ13-1</f>
        <v>0</v>
      </c>
      <c r="BR25" s="104">
        <f>(1+FinancialInputs!BR57)^BR13-1</f>
        <v>0</v>
      </c>
      <c r="BS25" s="104">
        <f>(1+FinancialInputs!BS57)^BS13-1</f>
        <v>0</v>
      </c>
      <c r="BT25" s="104">
        <f>(1+FinancialInputs!BT57)^BT13-1</f>
        <v>0</v>
      </c>
      <c r="BU25" s="104">
        <f>(1+FinancialInputs!BU57)^BU13-1</f>
        <v>0</v>
      </c>
      <c r="BV25" s="104">
        <f>(1+FinancialInputs!BV57)^BV13-1</f>
        <v>0</v>
      </c>
      <c r="BW25" s="104">
        <f>(1+FinancialInputs!BW57)^BW13-1</f>
        <v>0</v>
      </c>
      <c r="BX25" s="104">
        <f>(1+FinancialInputs!BX57)^BX13-1</f>
        <v>0</v>
      </c>
      <c r="BY25" s="104">
        <f>(1+FinancialInputs!BY57)^BY13-1</f>
        <v>0</v>
      </c>
      <c r="BZ25" s="104">
        <f>(1+FinancialInputs!BZ57)^BZ13-1</f>
        <v>0</v>
      </c>
      <c r="CA25" s="104">
        <f>(1+FinancialInputs!CA57)^CA13-1</f>
        <v>0</v>
      </c>
      <c r="CB25" s="104">
        <f>(1+FinancialInputs!CB57)^CB13-1</f>
        <v>0</v>
      </c>
      <c r="CC25" s="104">
        <f>(1+FinancialInputs!CC57)^CC13-1</f>
        <v>0</v>
      </c>
      <c r="CD25" s="104">
        <f>(1+FinancialInputs!CD57)^CD13-1</f>
        <v>0</v>
      </c>
      <c r="CE25" s="104">
        <f>(1+FinancialInputs!CE57)^CE13-1</f>
        <v>0</v>
      </c>
      <c r="CF25" s="104">
        <f>(1+FinancialInputs!CF57)^CF13-1</f>
        <v>0</v>
      </c>
      <c r="CG25" s="104">
        <f>(1+FinancialInputs!CG57)^CG13-1</f>
        <v>0</v>
      </c>
      <c r="CH25" s="104">
        <f>(1+FinancialInputs!CH57)^CH13-1</f>
        <v>0</v>
      </c>
      <c r="CI25" s="104">
        <f>(1+FinancialInputs!CI57)^CI13-1</f>
        <v>0</v>
      </c>
      <c r="CJ25" s="104">
        <f>(1+FinancialInputs!CJ57)^CJ13-1</f>
        <v>0</v>
      </c>
      <c r="CK25" s="104">
        <f>(1+FinancialInputs!CK57)^CK13-1</f>
        <v>0</v>
      </c>
      <c r="CL25" s="104">
        <f>(1+FinancialInputs!CL57)^CL13-1</f>
        <v>0</v>
      </c>
      <c r="CM25" s="104">
        <f>(1+FinancialInputs!CM57)^CM13-1</f>
        <v>0</v>
      </c>
      <c r="CN25" s="104">
        <f>(1+FinancialInputs!CN57)^CN13-1</f>
        <v>0</v>
      </c>
      <c r="CO25" s="104">
        <f>(1+FinancialInputs!CO57)^CO13-1</f>
        <v>0</v>
      </c>
      <c r="CP25" s="104">
        <f>(1+FinancialInputs!CP57)^CP13-1</f>
        <v>0</v>
      </c>
      <c r="CQ25" s="104">
        <f>(1+FinancialInputs!CQ57)^CQ13-1</f>
        <v>0</v>
      </c>
      <c r="CR25" s="104">
        <f>(1+FinancialInputs!CR57)^CR13-1</f>
        <v>0</v>
      </c>
      <c r="CS25" s="104">
        <f>(1+FinancialInputs!CS57)^CS13-1</f>
        <v>0</v>
      </c>
      <c r="CT25" s="104">
        <f>(1+FinancialInputs!CT57)^CT13-1</f>
        <v>0</v>
      </c>
      <c r="CU25" s="104">
        <f>(1+FinancialInputs!CU57)^CU13-1</f>
        <v>0</v>
      </c>
      <c r="CV25" s="104">
        <f>(1+FinancialInputs!CV57)^CV13-1</f>
        <v>0</v>
      </c>
      <c r="CW25" s="104"/>
      <c r="CX25" s="104"/>
    </row>
    <row r="26" spans="2:113">
      <c r="E26" s="1" t="s">
        <v>817</v>
      </c>
      <c r="G26" s="1" t="s">
        <v>159</v>
      </c>
      <c r="L26" s="104">
        <f t="shared" ref="L26:AQ26" si="4">(L23-(L24*L25))/(1-L24)</f>
        <v>0</v>
      </c>
      <c r="M26" s="104">
        <f t="shared" si="4"/>
        <v>0</v>
      </c>
      <c r="N26" s="104">
        <f t="shared" si="4"/>
        <v>0</v>
      </c>
      <c r="O26" s="104">
        <f t="shared" si="4"/>
        <v>0</v>
      </c>
      <c r="P26" s="104">
        <f t="shared" si="4"/>
        <v>0</v>
      </c>
      <c r="Q26" s="104">
        <f t="shared" si="4"/>
        <v>0</v>
      </c>
      <c r="R26" s="104">
        <f t="shared" si="4"/>
        <v>0</v>
      </c>
      <c r="S26" s="104">
        <f t="shared" si="4"/>
        <v>0</v>
      </c>
      <c r="T26" s="104">
        <f t="shared" si="4"/>
        <v>0</v>
      </c>
      <c r="U26" s="104">
        <f t="shared" si="4"/>
        <v>0</v>
      </c>
      <c r="V26" s="104">
        <f t="shared" si="4"/>
        <v>0</v>
      </c>
      <c r="W26" s="104">
        <f t="shared" si="4"/>
        <v>0</v>
      </c>
      <c r="X26" s="104">
        <f t="shared" si="4"/>
        <v>0</v>
      </c>
      <c r="Y26" s="104">
        <f t="shared" si="4"/>
        <v>0</v>
      </c>
      <c r="Z26" s="104">
        <f t="shared" si="4"/>
        <v>0</v>
      </c>
      <c r="AA26" s="104">
        <f t="shared" si="4"/>
        <v>0</v>
      </c>
      <c r="AB26" s="104">
        <f t="shared" si="4"/>
        <v>0</v>
      </c>
      <c r="AC26" s="104">
        <f t="shared" si="4"/>
        <v>0</v>
      </c>
      <c r="AD26" s="104">
        <f t="shared" si="4"/>
        <v>0</v>
      </c>
      <c r="AE26" s="104">
        <f t="shared" si="4"/>
        <v>0</v>
      </c>
      <c r="AF26" s="104">
        <f t="shared" si="4"/>
        <v>0</v>
      </c>
      <c r="AG26" s="104">
        <f t="shared" si="4"/>
        <v>0</v>
      </c>
      <c r="AH26" s="104">
        <f t="shared" si="4"/>
        <v>0</v>
      </c>
      <c r="AI26" s="104">
        <f t="shared" si="4"/>
        <v>0</v>
      </c>
      <c r="AJ26" s="104">
        <f t="shared" si="4"/>
        <v>0</v>
      </c>
      <c r="AK26" s="104">
        <f t="shared" si="4"/>
        <v>0</v>
      </c>
      <c r="AL26" s="104">
        <f t="shared" si="4"/>
        <v>0</v>
      </c>
      <c r="AM26" s="104">
        <f t="shared" si="4"/>
        <v>0</v>
      </c>
      <c r="AN26" s="104">
        <f t="shared" si="4"/>
        <v>0</v>
      </c>
      <c r="AO26" s="104">
        <f t="shared" si="4"/>
        <v>0</v>
      </c>
      <c r="AP26" s="104">
        <f t="shared" si="4"/>
        <v>0</v>
      </c>
      <c r="AQ26" s="104">
        <f t="shared" si="4"/>
        <v>0</v>
      </c>
      <c r="AR26" s="104">
        <f t="shared" ref="AR26:BW26" si="5">(AR23-(AR24*AR25))/(1-AR24)</f>
        <v>0</v>
      </c>
      <c r="AS26" s="104">
        <f t="shared" si="5"/>
        <v>0</v>
      </c>
      <c r="AT26" s="104">
        <f t="shared" si="5"/>
        <v>0</v>
      </c>
      <c r="AU26" s="104">
        <f t="shared" si="5"/>
        <v>0</v>
      </c>
      <c r="AV26" s="104">
        <f t="shared" si="5"/>
        <v>0</v>
      </c>
      <c r="AW26" s="104">
        <f t="shared" si="5"/>
        <v>0</v>
      </c>
      <c r="AX26" s="104">
        <f t="shared" si="5"/>
        <v>0</v>
      </c>
      <c r="AY26" s="104">
        <f t="shared" si="5"/>
        <v>0</v>
      </c>
      <c r="AZ26" s="104">
        <f t="shared" si="5"/>
        <v>0</v>
      </c>
      <c r="BA26" s="104">
        <f t="shared" si="5"/>
        <v>0</v>
      </c>
      <c r="BB26" s="104">
        <f t="shared" si="5"/>
        <v>0</v>
      </c>
      <c r="BC26" s="104">
        <f t="shared" si="5"/>
        <v>0</v>
      </c>
      <c r="BD26" s="104">
        <f t="shared" si="5"/>
        <v>0</v>
      </c>
      <c r="BE26" s="104">
        <f t="shared" si="5"/>
        <v>0</v>
      </c>
      <c r="BF26" s="104">
        <f t="shared" si="5"/>
        <v>0</v>
      </c>
      <c r="BG26" s="104">
        <f t="shared" si="5"/>
        <v>0</v>
      </c>
      <c r="BH26" s="104">
        <f t="shared" si="5"/>
        <v>0</v>
      </c>
      <c r="BI26" s="104">
        <f t="shared" si="5"/>
        <v>0</v>
      </c>
      <c r="BJ26" s="104">
        <f t="shared" si="5"/>
        <v>0</v>
      </c>
      <c r="BK26" s="104">
        <f t="shared" si="5"/>
        <v>0</v>
      </c>
      <c r="BL26" s="104">
        <f t="shared" si="5"/>
        <v>0</v>
      </c>
      <c r="BM26" s="104">
        <f t="shared" si="5"/>
        <v>0</v>
      </c>
      <c r="BN26" s="104">
        <f t="shared" si="5"/>
        <v>0</v>
      </c>
      <c r="BO26" s="104">
        <f t="shared" si="5"/>
        <v>0</v>
      </c>
      <c r="BP26" s="104">
        <f t="shared" si="5"/>
        <v>0</v>
      </c>
      <c r="BQ26" s="104">
        <f t="shared" si="5"/>
        <v>0</v>
      </c>
      <c r="BR26" s="104">
        <f t="shared" si="5"/>
        <v>0</v>
      </c>
      <c r="BS26" s="104">
        <f t="shared" si="5"/>
        <v>0</v>
      </c>
      <c r="BT26" s="104">
        <f t="shared" si="5"/>
        <v>0</v>
      </c>
      <c r="BU26" s="104">
        <f t="shared" si="5"/>
        <v>0</v>
      </c>
      <c r="BV26" s="104">
        <f t="shared" si="5"/>
        <v>0</v>
      </c>
      <c r="BW26" s="104">
        <f t="shared" si="5"/>
        <v>0</v>
      </c>
      <c r="BX26" s="104">
        <f t="shared" ref="BX26:CV26" si="6">(BX23-(BX24*BX25))/(1-BX24)</f>
        <v>0</v>
      </c>
      <c r="BY26" s="104">
        <f t="shared" si="6"/>
        <v>0</v>
      </c>
      <c r="BZ26" s="104">
        <f t="shared" si="6"/>
        <v>0</v>
      </c>
      <c r="CA26" s="104">
        <f t="shared" si="6"/>
        <v>0</v>
      </c>
      <c r="CB26" s="104">
        <f t="shared" si="6"/>
        <v>0</v>
      </c>
      <c r="CC26" s="104">
        <f t="shared" si="6"/>
        <v>0</v>
      </c>
      <c r="CD26" s="104">
        <f t="shared" si="6"/>
        <v>0</v>
      </c>
      <c r="CE26" s="104">
        <f t="shared" si="6"/>
        <v>0</v>
      </c>
      <c r="CF26" s="104">
        <f t="shared" si="6"/>
        <v>0</v>
      </c>
      <c r="CG26" s="104">
        <f t="shared" si="6"/>
        <v>0</v>
      </c>
      <c r="CH26" s="104">
        <f t="shared" si="6"/>
        <v>0</v>
      </c>
      <c r="CI26" s="104">
        <f t="shared" si="6"/>
        <v>0</v>
      </c>
      <c r="CJ26" s="104">
        <f t="shared" si="6"/>
        <v>0</v>
      </c>
      <c r="CK26" s="104">
        <f t="shared" si="6"/>
        <v>0</v>
      </c>
      <c r="CL26" s="104">
        <f t="shared" si="6"/>
        <v>0</v>
      </c>
      <c r="CM26" s="104">
        <f t="shared" si="6"/>
        <v>0</v>
      </c>
      <c r="CN26" s="104">
        <f t="shared" si="6"/>
        <v>0</v>
      </c>
      <c r="CO26" s="104">
        <f t="shared" si="6"/>
        <v>0</v>
      </c>
      <c r="CP26" s="104">
        <f t="shared" si="6"/>
        <v>0</v>
      </c>
      <c r="CQ26" s="104">
        <f t="shared" si="6"/>
        <v>0</v>
      </c>
      <c r="CR26" s="104">
        <f t="shared" si="6"/>
        <v>0</v>
      </c>
      <c r="CS26" s="104">
        <f t="shared" si="6"/>
        <v>0</v>
      </c>
      <c r="CT26" s="104">
        <f t="shared" si="6"/>
        <v>0</v>
      </c>
      <c r="CU26" s="104">
        <f t="shared" si="6"/>
        <v>0</v>
      </c>
      <c r="CV26" s="104">
        <f t="shared" si="6"/>
        <v>0</v>
      </c>
      <c r="CW26" s="104"/>
      <c r="CX26" s="104"/>
    </row>
    <row r="27" spans="2:113">
      <c r="E27" s="29"/>
      <c r="F27" s="29"/>
      <c r="L27" s="115"/>
      <c r="M27" s="115"/>
      <c r="N27" s="115"/>
      <c r="O27" s="115"/>
      <c r="P27" s="115"/>
      <c r="Q27" s="115"/>
      <c r="R27" s="115"/>
      <c r="S27" s="115"/>
      <c r="T27" s="115"/>
      <c r="U27" s="115"/>
      <c r="V27" s="115"/>
      <c r="W27" s="115"/>
      <c r="X27" s="115"/>
      <c r="Y27" s="115"/>
      <c r="Z27" s="115"/>
      <c r="AA27" s="115"/>
      <c r="AB27" s="115"/>
      <c r="AC27" s="115"/>
      <c r="AD27" s="115"/>
      <c r="AE27" s="115"/>
      <c r="AF27" s="115"/>
      <c r="AG27" s="421"/>
      <c r="AH27" s="421"/>
      <c r="AI27" s="421"/>
      <c r="AJ27" s="421"/>
      <c r="AK27" s="421"/>
      <c r="AL27" s="421"/>
      <c r="AM27" s="421"/>
      <c r="AN27" s="421"/>
      <c r="AO27" s="421"/>
      <c r="AP27" s="421"/>
      <c r="AQ27" s="421"/>
      <c r="AR27" s="421"/>
      <c r="AS27" s="421"/>
      <c r="AT27" s="421"/>
      <c r="AU27" s="421"/>
      <c r="AV27" s="421"/>
      <c r="AW27" s="421"/>
      <c r="AX27" s="421"/>
      <c r="AY27" s="421"/>
      <c r="AZ27" s="421"/>
      <c r="BA27" s="421"/>
      <c r="BB27" s="421"/>
      <c r="BC27" s="421"/>
      <c r="BD27" s="421"/>
      <c r="BE27" s="421"/>
      <c r="BF27" s="421"/>
      <c r="BG27" s="421"/>
      <c r="BH27" s="421"/>
      <c r="BI27" s="421"/>
      <c r="BJ27" s="421"/>
      <c r="BK27" s="421"/>
      <c r="BL27" s="421"/>
      <c r="BM27" s="421"/>
      <c r="BN27" s="421"/>
      <c r="BO27" s="421"/>
      <c r="BP27" s="421"/>
      <c r="BQ27" s="421"/>
      <c r="BR27" s="421"/>
      <c r="BS27" s="421"/>
      <c r="BT27" s="421"/>
      <c r="BU27" s="421"/>
      <c r="BV27" s="421"/>
      <c r="BW27" s="421"/>
      <c r="BX27" s="421"/>
      <c r="BY27" s="421"/>
      <c r="BZ27" s="421"/>
      <c r="CA27" s="421"/>
      <c r="CB27" s="421"/>
      <c r="CC27" s="421"/>
      <c r="CD27" s="421"/>
      <c r="CE27" s="421"/>
      <c r="CF27" s="421"/>
      <c r="CG27" s="421"/>
      <c r="CH27" s="421"/>
      <c r="CI27" s="421"/>
      <c r="CJ27" s="421"/>
      <c r="CK27" s="421"/>
      <c r="CL27" s="421"/>
      <c r="CM27" s="115"/>
      <c r="CN27" s="115"/>
      <c r="CO27" s="115"/>
      <c r="CP27" s="115"/>
      <c r="CQ27" s="115"/>
      <c r="CR27" s="115"/>
      <c r="CS27" s="115"/>
      <c r="CT27" s="115"/>
      <c r="CU27" s="115"/>
      <c r="CV27" s="115"/>
      <c r="CW27" s="115"/>
      <c r="CX27" s="115"/>
      <c r="CY27" s="10"/>
      <c r="CZ27" s="10"/>
      <c r="DA27" s="10"/>
      <c r="DB27" s="10"/>
      <c r="DC27" s="10"/>
      <c r="DD27" s="10"/>
      <c r="DE27" s="10"/>
      <c r="DF27" s="10"/>
      <c r="DG27" s="10"/>
      <c r="DH27" s="10"/>
      <c r="DI27" s="10"/>
    </row>
    <row r="28" spans="2:113">
      <c r="E28" s="29" t="s">
        <v>818</v>
      </c>
      <c r="F28" s="29"/>
      <c r="G28" s="179" t="s">
        <v>164</v>
      </c>
      <c r="L28" s="115" t="e">
        <f>RAB!L64</f>
        <v>#N/A</v>
      </c>
      <c r="M28" s="115" t="e">
        <f>RAB!M64</f>
        <v>#N/A</v>
      </c>
      <c r="N28" s="115" t="e">
        <f>RAB!N64</f>
        <v>#N/A</v>
      </c>
      <c r="O28" s="115" t="e">
        <f>RAB!O64</f>
        <v>#N/A</v>
      </c>
      <c r="P28" s="115" t="e">
        <f>RAB!P64</f>
        <v>#N/A</v>
      </c>
      <c r="Q28" s="115" t="e">
        <f>RAB!Q64</f>
        <v>#N/A</v>
      </c>
      <c r="R28" s="115" t="e">
        <f>RAB!R64</f>
        <v>#N/A</v>
      </c>
      <c r="S28" s="115" t="e">
        <f>RAB!S64</f>
        <v>#N/A</v>
      </c>
      <c r="T28" s="115" t="e">
        <f>RAB!T64</f>
        <v>#N/A</v>
      </c>
      <c r="U28" s="115" t="e">
        <f>RAB!U64</f>
        <v>#N/A</v>
      </c>
      <c r="V28" s="115" t="e">
        <f>RAB!V64</f>
        <v>#N/A</v>
      </c>
      <c r="W28" s="115" t="e">
        <f>RAB!W64</f>
        <v>#N/A</v>
      </c>
      <c r="X28" s="115" t="e">
        <f>RAB!X64</f>
        <v>#N/A</v>
      </c>
      <c r="Y28" s="115" t="e">
        <f>RAB!Y64</f>
        <v>#N/A</v>
      </c>
      <c r="Z28" s="115" t="e">
        <f>RAB!Z64</f>
        <v>#N/A</v>
      </c>
      <c r="AA28" s="115" t="e">
        <f>RAB!AA64</f>
        <v>#N/A</v>
      </c>
      <c r="AB28" s="115" t="e">
        <f>RAB!AB64</f>
        <v>#N/A</v>
      </c>
      <c r="AC28" s="115" t="e">
        <f>RAB!AC64</f>
        <v>#N/A</v>
      </c>
      <c r="AD28" s="115" t="e">
        <f>RAB!AD64</f>
        <v>#N/A</v>
      </c>
      <c r="AE28" s="115" t="e">
        <f>RAB!AE64</f>
        <v>#N/A</v>
      </c>
      <c r="AF28" s="115" t="e">
        <f>RAB!AF64</f>
        <v>#N/A</v>
      </c>
      <c r="AG28" s="115" t="e">
        <f>RAB!AG64</f>
        <v>#N/A</v>
      </c>
      <c r="AH28" s="115" t="e">
        <f>RAB!AH64</f>
        <v>#N/A</v>
      </c>
      <c r="AI28" s="115" t="e">
        <f>RAB!AI64</f>
        <v>#N/A</v>
      </c>
      <c r="AJ28" s="115" t="e">
        <f>RAB!AJ64</f>
        <v>#N/A</v>
      </c>
      <c r="AK28" s="115" t="e">
        <f>RAB!AK64</f>
        <v>#N/A</v>
      </c>
      <c r="AL28" s="115" t="e">
        <f>RAB!AL64</f>
        <v>#N/A</v>
      </c>
      <c r="AM28" s="115" t="e">
        <f>RAB!AM64</f>
        <v>#N/A</v>
      </c>
      <c r="AN28" s="115" t="e">
        <f>RAB!AN64</f>
        <v>#N/A</v>
      </c>
      <c r="AO28" s="115" t="e">
        <f>RAB!AO64</f>
        <v>#N/A</v>
      </c>
      <c r="AP28" s="115" t="e">
        <f>RAB!AP64</f>
        <v>#N/A</v>
      </c>
      <c r="AQ28" s="115" t="e">
        <f>RAB!AQ64</f>
        <v>#N/A</v>
      </c>
      <c r="AR28" s="115" t="e">
        <f>RAB!AR64</f>
        <v>#N/A</v>
      </c>
      <c r="AS28" s="115" t="e">
        <f>RAB!AS64</f>
        <v>#N/A</v>
      </c>
      <c r="AT28" s="115" t="e">
        <f>RAB!AT64</f>
        <v>#N/A</v>
      </c>
      <c r="AU28" s="115" t="e">
        <f>RAB!AU64</f>
        <v>#N/A</v>
      </c>
      <c r="AV28" s="115" t="e">
        <f>RAB!AV64</f>
        <v>#N/A</v>
      </c>
      <c r="AW28" s="115" t="e">
        <f>RAB!AW64</f>
        <v>#N/A</v>
      </c>
      <c r="AX28" s="115" t="e">
        <f>RAB!AX64</f>
        <v>#N/A</v>
      </c>
      <c r="AY28" s="115" t="e">
        <f>RAB!AY64</f>
        <v>#N/A</v>
      </c>
      <c r="AZ28" s="115" t="e">
        <f>RAB!AZ64</f>
        <v>#N/A</v>
      </c>
      <c r="BA28" s="115" t="e">
        <f>RAB!BA64</f>
        <v>#N/A</v>
      </c>
      <c r="BB28" s="115" t="e">
        <f>RAB!BB64</f>
        <v>#N/A</v>
      </c>
      <c r="BC28" s="115" t="e">
        <f>RAB!BC64</f>
        <v>#N/A</v>
      </c>
      <c r="BD28" s="115" t="e">
        <f>RAB!BD64</f>
        <v>#N/A</v>
      </c>
      <c r="BE28" s="115" t="e">
        <f>RAB!BE64</f>
        <v>#N/A</v>
      </c>
      <c r="BF28" s="115" t="e">
        <f>RAB!BF64</f>
        <v>#N/A</v>
      </c>
      <c r="BG28" s="115" t="e">
        <f>RAB!BG64</f>
        <v>#N/A</v>
      </c>
      <c r="BH28" s="115" t="e">
        <f>RAB!BH64</f>
        <v>#N/A</v>
      </c>
      <c r="BI28" s="115" t="e">
        <f>RAB!BI64</f>
        <v>#N/A</v>
      </c>
      <c r="BJ28" s="115" t="e">
        <f>RAB!BJ64</f>
        <v>#N/A</v>
      </c>
      <c r="BK28" s="115" t="e">
        <f>RAB!BK64</f>
        <v>#N/A</v>
      </c>
      <c r="BL28" s="115" t="e">
        <f>RAB!BL64</f>
        <v>#N/A</v>
      </c>
      <c r="BM28" s="115" t="e">
        <f>RAB!BM64</f>
        <v>#N/A</v>
      </c>
      <c r="BN28" s="115" t="e">
        <f>RAB!BN64</f>
        <v>#N/A</v>
      </c>
      <c r="BO28" s="115" t="e">
        <f>RAB!BO64</f>
        <v>#N/A</v>
      </c>
      <c r="BP28" s="115" t="e">
        <f>RAB!BP64</f>
        <v>#N/A</v>
      </c>
      <c r="BQ28" s="115" t="e">
        <f>RAB!BQ64</f>
        <v>#N/A</v>
      </c>
      <c r="BR28" s="115" t="e">
        <f>RAB!BR64</f>
        <v>#N/A</v>
      </c>
      <c r="BS28" s="115" t="e">
        <f>RAB!BS64</f>
        <v>#N/A</v>
      </c>
      <c r="BT28" s="115" t="e">
        <f>RAB!BT64</f>
        <v>#N/A</v>
      </c>
      <c r="BU28" s="115" t="e">
        <f>RAB!BU64</f>
        <v>#N/A</v>
      </c>
      <c r="BV28" s="115" t="e">
        <f>RAB!BV64</f>
        <v>#N/A</v>
      </c>
      <c r="BW28" s="115" t="e">
        <f>RAB!BW64</f>
        <v>#N/A</v>
      </c>
      <c r="BX28" s="115" t="e">
        <f>RAB!BX64</f>
        <v>#N/A</v>
      </c>
      <c r="BY28" s="115" t="e">
        <f>RAB!BY64</f>
        <v>#N/A</v>
      </c>
      <c r="BZ28" s="115" t="e">
        <f>RAB!BZ64</f>
        <v>#N/A</v>
      </c>
      <c r="CA28" s="115" t="e">
        <f>RAB!CA64</f>
        <v>#N/A</v>
      </c>
      <c r="CB28" s="115" t="e">
        <f>RAB!CB64</f>
        <v>#N/A</v>
      </c>
      <c r="CC28" s="115" t="e">
        <f>RAB!CC64</f>
        <v>#N/A</v>
      </c>
      <c r="CD28" s="115" t="e">
        <f>RAB!CD64</f>
        <v>#N/A</v>
      </c>
      <c r="CE28" s="115" t="e">
        <f>RAB!CE64</f>
        <v>#N/A</v>
      </c>
      <c r="CF28" s="115" t="e">
        <f>RAB!CF64</f>
        <v>#N/A</v>
      </c>
      <c r="CG28" s="115" t="e">
        <f>RAB!CG64</f>
        <v>#N/A</v>
      </c>
      <c r="CH28" s="115" t="e">
        <f>RAB!CH64</f>
        <v>#N/A</v>
      </c>
      <c r="CI28" s="115" t="e">
        <f>RAB!CI64</f>
        <v>#N/A</v>
      </c>
      <c r="CJ28" s="115" t="e">
        <f>RAB!CJ64</f>
        <v>#N/A</v>
      </c>
      <c r="CK28" s="115" t="e">
        <f>RAB!CK64</f>
        <v>#N/A</v>
      </c>
      <c r="CL28" s="115" t="e">
        <f>RAB!CL64</f>
        <v>#N/A</v>
      </c>
      <c r="CM28" s="115" t="e">
        <f>RAB!CM64</f>
        <v>#N/A</v>
      </c>
      <c r="CN28" s="115" t="e">
        <f>RAB!CN64</f>
        <v>#N/A</v>
      </c>
      <c r="CO28" s="115" t="e">
        <f>RAB!CO64</f>
        <v>#N/A</v>
      </c>
      <c r="CP28" s="115" t="e">
        <f>RAB!CP64</f>
        <v>#N/A</v>
      </c>
      <c r="CQ28" s="115" t="e">
        <f>RAB!CQ64</f>
        <v>#N/A</v>
      </c>
      <c r="CR28" s="115" t="e">
        <f>RAB!CR64</f>
        <v>#N/A</v>
      </c>
      <c r="CS28" s="115" t="e">
        <f>RAB!CS64</f>
        <v>#N/A</v>
      </c>
      <c r="CT28" s="115" t="e">
        <f>RAB!CT64</f>
        <v>#N/A</v>
      </c>
      <c r="CU28" s="115" t="e">
        <f>RAB!CU64</f>
        <v>#N/A</v>
      </c>
      <c r="CV28" s="115" t="e">
        <f>RAB!CV64</f>
        <v>#N/A</v>
      </c>
      <c r="CW28" s="115"/>
      <c r="CX28" s="115"/>
      <c r="CY28" s="10"/>
      <c r="CZ28" s="10"/>
      <c r="DA28" s="10"/>
      <c r="DB28" s="10"/>
      <c r="DC28" s="10"/>
      <c r="DD28" s="10"/>
      <c r="DE28" s="10"/>
      <c r="DF28" s="10"/>
      <c r="DG28" s="10"/>
      <c r="DH28" s="10"/>
      <c r="DI28" s="10"/>
    </row>
    <row r="29" spans="2:113">
      <c r="H29" s="107"/>
      <c r="L29" s="58"/>
      <c r="M29" s="58"/>
      <c r="N29" s="58"/>
      <c r="O29" s="58"/>
      <c r="P29" s="58"/>
      <c r="Q29" s="58"/>
      <c r="R29" s="58"/>
      <c r="S29" s="58"/>
      <c r="T29" s="58"/>
      <c r="U29" s="58"/>
      <c r="V29" s="58"/>
      <c r="W29" s="58"/>
      <c r="X29" s="58"/>
      <c r="Y29" s="58"/>
      <c r="Z29" s="58"/>
      <c r="AA29" s="58"/>
      <c r="AB29" s="58"/>
      <c r="AC29" s="58"/>
      <c r="AD29" s="58"/>
      <c r="AE29" s="58"/>
      <c r="AF29" s="58"/>
      <c r="AH29" s="58"/>
      <c r="AI29" s="58"/>
      <c r="AJ29" s="58"/>
      <c r="AK29" s="58"/>
      <c r="AL29" s="58"/>
      <c r="AM29" s="58"/>
      <c r="AN29" s="58"/>
      <c r="AO29" s="58"/>
      <c r="AP29" s="58"/>
      <c r="AQ29" s="58"/>
      <c r="AR29" s="58"/>
      <c r="AS29" s="58"/>
      <c r="AT29" s="58"/>
      <c r="AU29" s="58"/>
      <c r="AV29" s="58"/>
      <c r="AW29" s="58"/>
      <c r="AX29" s="58"/>
      <c r="AY29" s="58"/>
      <c r="AZ29" s="58"/>
      <c r="BA29" s="58"/>
      <c r="BB29" s="58"/>
      <c r="BC29" s="58"/>
      <c r="BD29" s="58"/>
      <c r="BE29" s="58"/>
      <c r="BF29" s="58"/>
      <c r="BG29" s="58"/>
      <c r="BH29" s="58"/>
      <c r="BI29" s="58"/>
      <c r="BJ29" s="58"/>
      <c r="BK29" s="58"/>
      <c r="BL29" s="58"/>
      <c r="BM29" s="58"/>
      <c r="BN29" s="58"/>
      <c r="BO29" s="58"/>
      <c r="BP29" s="58"/>
      <c r="BQ29" s="58"/>
      <c r="BR29" s="58"/>
      <c r="BS29" s="58"/>
      <c r="BT29" s="58"/>
      <c r="BU29" s="58"/>
      <c r="BV29" s="58"/>
      <c r="BW29" s="58"/>
      <c r="BX29" s="58"/>
      <c r="BY29" s="58"/>
      <c r="BZ29" s="58"/>
      <c r="CA29" s="58"/>
      <c r="CB29" s="58"/>
      <c r="CC29" s="58"/>
      <c r="CD29" s="58"/>
      <c r="CE29" s="58"/>
      <c r="CF29" s="58"/>
      <c r="CG29" s="58"/>
      <c r="CH29" s="58"/>
      <c r="CI29" s="58"/>
      <c r="CJ29" s="58"/>
      <c r="CK29" s="58"/>
      <c r="CL29" s="58"/>
      <c r="CM29" s="58"/>
      <c r="CN29" s="58"/>
      <c r="CO29" s="58"/>
      <c r="CP29" s="58"/>
      <c r="CQ29" s="58"/>
      <c r="CR29" s="58"/>
      <c r="CS29" s="58"/>
      <c r="CT29" s="58"/>
      <c r="CU29" s="58"/>
      <c r="CV29" s="58"/>
      <c r="CW29" s="58"/>
      <c r="CX29" s="58"/>
    </row>
    <row r="30" spans="2:113">
      <c r="E30" s="1" t="s">
        <v>819</v>
      </c>
      <c r="G30" s="179" t="s">
        <v>164</v>
      </c>
      <c r="L30" s="203">
        <f>Incentives!L72</f>
        <v>0</v>
      </c>
      <c r="M30" s="203">
        <f>Incentives!M72</f>
        <v>0</v>
      </c>
      <c r="N30" s="203">
        <f>Incentives!N72</f>
        <v>0</v>
      </c>
      <c r="O30" s="203">
        <f>Incentives!O72</f>
        <v>0</v>
      </c>
      <c r="P30" s="203">
        <f>Incentives!P72</f>
        <v>0</v>
      </c>
      <c r="Q30" s="203">
        <f>Incentives!Q72</f>
        <v>0</v>
      </c>
      <c r="R30" s="203">
        <f>Incentives!R72</f>
        <v>0</v>
      </c>
      <c r="S30" s="203">
        <f>Incentives!S72</f>
        <v>0</v>
      </c>
      <c r="T30" s="203">
        <f>Incentives!T72</f>
        <v>0</v>
      </c>
      <c r="U30" s="203">
        <f>Incentives!U72</f>
        <v>0</v>
      </c>
      <c r="V30" s="203">
        <f>Incentives!V72</f>
        <v>0</v>
      </c>
      <c r="W30" s="203">
        <f>Incentives!W72</f>
        <v>0</v>
      </c>
      <c r="X30" s="203">
        <f>Incentives!X72</f>
        <v>0</v>
      </c>
      <c r="Y30" s="203">
        <f>Incentives!Y72</f>
        <v>0</v>
      </c>
      <c r="Z30" s="203">
        <f>Incentives!Z72</f>
        <v>0</v>
      </c>
      <c r="AA30" s="203">
        <f>Incentives!AA72</f>
        <v>0</v>
      </c>
      <c r="AB30" s="203">
        <f>Incentives!AB72</f>
        <v>0</v>
      </c>
      <c r="AC30" s="203">
        <f>Incentives!AC72</f>
        <v>0</v>
      </c>
      <c r="AD30" s="203">
        <f>Incentives!AD72</f>
        <v>0</v>
      </c>
      <c r="AE30" s="203">
        <f>Incentives!AE72</f>
        <v>0</v>
      </c>
      <c r="AF30" s="203">
        <f>Incentives!AF72</f>
        <v>0</v>
      </c>
      <c r="AG30" s="203">
        <f>Incentives!AG72</f>
        <v>0</v>
      </c>
      <c r="AH30" s="203">
        <f>Incentives!AH72</f>
        <v>0</v>
      </c>
      <c r="AI30" s="203">
        <f>Incentives!AI72</f>
        <v>0</v>
      </c>
      <c r="AJ30" s="203">
        <f>Incentives!AJ72</f>
        <v>0</v>
      </c>
      <c r="AK30" s="203">
        <f>Incentives!AK72</f>
        <v>0</v>
      </c>
      <c r="AL30" s="203">
        <f>Incentives!AL72</f>
        <v>0</v>
      </c>
      <c r="AM30" s="203">
        <f>Incentives!AM72</f>
        <v>0</v>
      </c>
      <c r="AN30" s="203">
        <f>Incentives!AN72</f>
        <v>0</v>
      </c>
      <c r="AO30" s="203">
        <f>Incentives!AO72</f>
        <v>0</v>
      </c>
      <c r="AP30" s="203">
        <f>Incentives!AP72</f>
        <v>0</v>
      </c>
      <c r="AQ30" s="203">
        <f>Incentives!AQ72</f>
        <v>0</v>
      </c>
      <c r="AR30" s="203">
        <f>Incentives!AR72</f>
        <v>0</v>
      </c>
      <c r="AS30" s="203">
        <f>Incentives!AS72</f>
        <v>0</v>
      </c>
      <c r="AT30" s="203">
        <f>Incentives!AT72</f>
        <v>0</v>
      </c>
      <c r="AU30" s="203">
        <f>Incentives!AU72</f>
        <v>0</v>
      </c>
      <c r="AV30" s="203">
        <f>Incentives!AV72</f>
        <v>0</v>
      </c>
      <c r="AW30" s="203">
        <f>Incentives!AW72</f>
        <v>0</v>
      </c>
      <c r="AX30" s="203">
        <f>Incentives!AX72</f>
        <v>0</v>
      </c>
      <c r="AY30" s="203">
        <f>Incentives!AY72</f>
        <v>0</v>
      </c>
      <c r="AZ30" s="203">
        <f>Incentives!AZ72</f>
        <v>0</v>
      </c>
      <c r="BA30" s="203">
        <f>Incentives!BA72</f>
        <v>0</v>
      </c>
      <c r="BB30" s="203">
        <f>Incentives!BB72</f>
        <v>0</v>
      </c>
      <c r="BC30" s="203">
        <f>Incentives!BC72</f>
        <v>0</v>
      </c>
      <c r="BD30" s="203">
        <f>Incentives!BD72</f>
        <v>0</v>
      </c>
      <c r="BE30" s="203">
        <f>Incentives!BE72</f>
        <v>0</v>
      </c>
      <c r="BF30" s="203">
        <f>Incentives!BF72</f>
        <v>0</v>
      </c>
      <c r="BG30" s="203">
        <f>Incentives!BG72</f>
        <v>0</v>
      </c>
      <c r="BH30" s="203">
        <f>Incentives!BH72</f>
        <v>0</v>
      </c>
      <c r="BI30" s="203">
        <f>Incentives!BI72</f>
        <v>0</v>
      </c>
      <c r="BJ30" s="203">
        <f>Incentives!BJ72</f>
        <v>0</v>
      </c>
      <c r="BK30" s="203">
        <f>Incentives!BK72</f>
        <v>0</v>
      </c>
      <c r="BL30" s="203">
        <f>Incentives!BL72</f>
        <v>0</v>
      </c>
      <c r="BM30" s="203">
        <f>Incentives!BM72</f>
        <v>0</v>
      </c>
      <c r="BN30" s="203">
        <f>Incentives!BN72</f>
        <v>0</v>
      </c>
      <c r="BO30" s="203">
        <f>Incentives!BO72</f>
        <v>0</v>
      </c>
      <c r="BP30" s="203">
        <f>Incentives!BP72</f>
        <v>0</v>
      </c>
      <c r="BQ30" s="203">
        <f>Incentives!BQ72</f>
        <v>0</v>
      </c>
      <c r="BR30" s="203">
        <f>Incentives!BR72</f>
        <v>0</v>
      </c>
      <c r="BS30" s="203">
        <f>Incentives!BS72</f>
        <v>0</v>
      </c>
      <c r="BT30" s="203">
        <f>Incentives!BT72</f>
        <v>0</v>
      </c>
      <c r="BU30" s="203">
        <f>Incentives!BU72</f>
        <v>0</v>
      </c>
      <c r="BV30" s="203">
        <f>Incentives!BV72</f>
        <v>0</v>
      </c>
      <c r="BW30" s="203">
        <f>Incentives!BW72</f>
        <v>0</v>
      </c>
      <c r="BX30" s="203">
        <f>Incentives!BX72</f>
        <v>0</v>
      </c>
      <c r="BY30" s="203">
        <f>Incentives!BY72</f>
        <v>0</v>
      </c>
      <c r="BZ30" s="203">
        <f>Incentives!BZ72</f>
        <v>0</v>
      </c>
      <c r="CA30" s="203">
        <f>Incentives!CA72</f>
        <v>0</v>
      </c>
      <c r="CB30" s="203">
        <f>Incentives!CB72</f>
        <v>0</v>
      </c>
      <c r="CC30" s="203">
        <f>Incentives!CC72</f>
        <v>0</v>
      </c>
      <c r="CD30" s="203">
        <f>Incentives!CD72</f>
        <v>0</v>
      </c>
      <c r="CE30" s="203">
        <f>Incentives!CE72</f>
        <v>0</v>
      </c>
      <c r="CF30" s="203">
        <f>Incentives!CF72</f>
        <v>0</v>
      </c>
      <c r="CG30" s="203">
        <f>Incentives!CG72</f>
        <v>0</v>
      </c>
      <c r="CH30" s="203">
        <f>Incentives!CH72</f>
        <v>0</v>
      </c>
      <c r="CI30" s="203">
        <f>Incentives!CI72</f>
        <v>0</v>
      </c>
      <c r="CJ30" s="203">
        <f>Incentives!CJ72</f>
        <v>0</v>
      </c>
      <c r="CK30" s="203">
        <f>Incentives!CK72</f>
        <v>0</v>
      </c>
      <c r="CL30" s="203">
        <f>Incentives!CL72</f>
        <v>0</v>
      </c>
      <c r="CM30" s="203">
        <f>Incentives!CM72</f>
        <v>0</v>
      </c>
      <c r="CN30" s="203">
        <f>Incentives!CN72</f>
        <v>0</v>
      </c>
      <c r="CO30" s="203">
        <f>Incentives!CO72</f>
        <v>0</v>
      </c>
      <c r="CP30" s="203">
        <f>Incentives!CP72</f>
        <v>0</v>
      </c>
      <c r="CQ30" s="203">
        <f>Incentives!CQ72</f>
        <v>0</v>
      </c>
      <c r="CR30" s="203">
        <f>Incentives!CR72</f>
        <v>0</v>
      </c>
      <c r="CS30" s="203">
        <f>Incentives!CS72</f>
        <v>0</v>
      </c>
      <c r="CT30" s="203">
        <f>Incentives!CT72</f>
        <v>0</v>
      </c>
      <c r="CU30" s="203">
        <f>Incentives!CU72</f>
        <v>0</v>
      </c>
      <c r="CV30" s="203">
        <f>Incentives!CV72</f>
        <v>0</v>
      </c>
      <c r="CW30" s="115"/>
      <c r="CX30" s="115"/>
    </row>
    <row r="31" spans="2:113">
      <c r="E31" s="1" t="s">
        <v>820</v>
      </c>
      <c r="G31" s="179" t="s">
        <v>164</v>
      </c>
      <c r="L31" s="203">
        <f>Capitalisation!L94</f>
        <v>0</v>
      </c>
      <c r="M31" s="203">
        <f>Capitalisation!M94</f>
        <v>0</v>
      </c>
      <c r="N31" s="203">
        <f>Capitalisation!N94</f>
        <v>0</v>
      </c>
      <c r="O31" s="203">
        <f>Capitalisation!O94</f>
        <v>0</v>
      </c>
      <c r="P31" s="203">
        <f>Capitalisation!P94</f>
        <v>0</v>
      </c>
      <c r="Q31" s="203">
        <f>Capitalisation!Q94</f>
        <v>0</v>
      </c>
      <c r="R31" s="203">
        <f>Capitalisation!R94</f>
        <v>0</v>
      </c>
      <c r="S31" s="203">
        <f>Capitalisation!S94</f>
        <v>0</v>
      </c>
      <c r="T31" s="203">
        <f>Capitalisation!T94</f>
        <v>0</v>
      </c>
      <c r="U31" s="203">
        <f>Capitalisation!U94</f>
        <v>0</v>
      </c>
      <c r="V31" s="203">
        <f>Capitalisation!V94</f>
        <v>0</v>
      </c>
      <c r="W31" s="203">
        <f>Capitalisation!W94</f>
        <v>0</v>
      </c>
      <c r="X31" s="203">
        <f>Capitalisation!X94</f>
        <v>0</v>
      </c>
      <c r="Y31" s="203">
        <f>Capitalisation!Y94</f>
        <v>0</v>
      </c>
      <c r="Z31" s="203">
        <f>Capitalisation!Z94</f>
        <v>0</v>
      </c>
      <c r="AA31" s="203">
        <f>Capitalisation!AA94</f>
        <v>0</v>
      </c>
      <c r="AB31" s="203">
        <f>Capitalisation!AB94</f>
        <v>0</v>
      </c>
      <c r="AC31" s="203">
        <f>Capitalisation!AC94</f>
        <v>0</v>
      </c>
      <c r="AD31" s="203">
        <f>Capitalisation!AD94</f>
        <v>0</v>
      </c>
      <c r="AE31" s="203">
        <f>Capitalisation!AE94</f>
        <v>0</v>
      </c>
      <c r="AF31" s="203">
        <f>Capitalisation!AF94</f>
        <v>0</v>
      </c>
      <c r="AG31" s="203">
        <f>Capitalisation!AG94</f>
        <v>0</v>
      </c>
      <c r="AH31" s="203">
        <f>Capitalisation!AH94</f>
        <v>0</v>
      </c>
      <c r="AI31" s="203">
        <f>Capitalisation!AI94</f>
        <v>0</v>
      </c>
      <c r="AJ31" s="203">
        <f>Capitalisation!AJ94</f>
        <v>0</v>
      </c>
      <c r="AK31" s="203">
        <f>Capitalisation!AK94</f>
        <v>0</v>
      </c>
      <c r="AL31" s="203">
        <f>Capitalisation!AL94</f>
        <v>0</v>
      </c>
      <c r="AM31" s="203">
        <f>Capitalisation!AM94</f>
        <v>0</v>
      </c>
      <c r="AN31" s="203">
        <f>Capitalisation!AN94</f>
        <v>0</v>
      </c>
      <c r="AO31" s="203">
        <f>Capitalisation!AO94</f>
        <v>0</v>
      </c>
      <c r="AP31" s="203">
        <f>Capitalisation!AP94</f>
        <v>0</v>
      </c>
      <c r="AQ31" s="203">
        <f>Capitalisation!AQ94</f>
        <v>0</v>
      </c>
      <c r="AR31" s="203">
        <f>Capitalisation!AR94</f>
        <v>0</v>
      </c>
      <c r="AS31" s="203">
        <f>Capitalisation!AS94</f>
        <v>0</v>
      </c>
      <c r="AT31" s="203">
        <f>Capitalisation!AT94</f>
        <v>0</v>
      </c>
      <c r="AU31" s="203">
        <f>Capitalisation!AU94</f>
        <v>0</v>
      </c>
      <c r="AV31" s="203">
        <f>Capitalisation!AV94</f>
        <v>0</v>
      </c>
      <c r="AW31" s="203">
        <f>Capitalisation!AW94</f>
        <v>0</v>
      </c>
      <c r="AX31" s="203">
        <f>Capitalisation!AX94</f>
        <v>0</v>
      </c>
      <c r="AY31" s="203">
        <f>Capitalisation!AY94</f>
        <v>0</v>
      </c>
      <c r="AZ31" s="203">
        <f>Capitalisation!AZ94</f>
        <v>0</v>
      </c>
      <c r="BA31" s="203">
        <f>Capitalisation!BA94</f>
        <v>0</v>
      </c>
      <c r="BB31" s="203">
        <f>Capitalisation!BB94</f>
        <v>0</v>
      </c>
      <c r="BC31" s="203">
        <f>Capitalisation!BC94</f>
        <v>0</v>
      </c>
      <c r="BD31" s="203">
        <f>Capitalisation!BD94</f>
        <v>0</v>
      </c>
      <c r="BE31" s="203">
        <f>Capitalisation!BE94</f>
        <v>0</v>
      </c>
      <c r="BF31" s="203">
        <f>Capitalisation!BF94</f>
        <v>0</v>
      </c>
      <c r="BG31" s="203">
        <f>Capitalisation!BG94</f>
        <v>0</v>
      </c>
      <c r="BH31" s="203">
        <f>Capitalisation!BH94</f>
        <v>0</v>
      </c>
      <c r="BI31" s="203">
        <f>Capitalisation!BI94</f>
        <v>0</v>
      </c>
      <c r="BJ31" s="203">
        <f>Capitalisation!BJ94</f>
        <v>0</v>
      </c>
      <c r="BK31" s="203">
        <f>Capitalisation!BK94</f>
        <v>0</v>
      </c>
      <c r="BL31" s="203">
        <f>Capitalisation!BL94</f>
        <v>0</v>
      </c>
      <c r="BM31" s="203">
        <f>Capitalisation!BM94</f>
        <v>0</v>
      </c>
      <c r="BN31" s="203">
        <f>Capitalisation!BN94</f>
        <v>0</v>
      </c>
      <c r="BO31" s="203">
        <f>Capitalisation!BO94</f>
        <v>0</v>
      </c>
      <c r="BP31" s="203">
        <f>Capitalisation!BP94</f>
        <v>0</v>
      </c>
      <c r="BQ31" s="203">
        <f>Capitalisation!BQ94</f>
        <v>0</v>
      </c>
      <c r="BR31" s="203">
        <f>Capitalisation!BR94</f>
        <v>0</v>
      </c>
      <c r="BS31" s="203">
        <f>Capitalisation!BS94</f>
        <v>0</v>
      </c>
      <c r="BT31" s="203">
        <f>Capitalisation!BT94</f>
        <v>0</v>
      </c>
      <c r="BU31" s="203">
        <f>Capitalisation!BU94</f>
        <v>0</v>
      </c>
      <c r="BV31" s="203">
        <f>Capitalisation!BV94</f>
        <v>0</v>
      </c>
      <c r="BW31" s="203">
        <f>Capitalisation!BW94</f>
        <v>0</v>
      </c>
      <c r="BX31" s="203">
        <f>Capitalisation!BX94</f>
        <v>0</v>
      </c>
      <c r="BY31" s="203">
        <f>Capitalisation!BY94</f>
        <v>0</v>
      </c>
      <c r="BZ31" s="203">
        <f>Capitalisation!BZ94</f>
        <v>0</v>
      </c>
      <c r="CA31" s="203">
        <f>Capitalisation!CA94</f>
        <v>0</v>
      </c>
      <c r="CB31" s="203">
        <f>Capitalisation!CB94</f>
        <v>0</v>
      </c>
      <c r="CC31" s="203">
        <f>Capitalisation!CC94</f>
        <v>0</v>
      </c>
      <c r="CD31" s="203">
        <f>Capitalisation!CD94</f>
        <v>0</v>
      </c>
      <c r="CE31" s="203">
        <f>Capitalisation!CE94</f>
        <v>0</v>
      </c>
      <c r="CF31" s="203">
        <f>Capitalisation!CF94</f>
        <v>0</v>
      </c>
      <c r="CG31" s="203">
        <f>Capitalisation!CG94</f>
        <v>0</v>
      </c>
      <c r="CH31" s="203">
        <f>Capitalisation!CH94</f>
        <v>0</v>
      </c>
      <c r="CI31" s="203">
        <f>Capitalisation!CI94</f>
        <v>0</v>
      </c>
      <c r="CJ31" s="203">
        <f>Capitalisation!CJ94</f>
        <v>0</v>
      </c>
      <c r="CK31" s="203">
        <f>Capitalisation!CK94</f>
        <v>0</v>
      </c>
      <c r="CL31" s="203">
        <f>Capitalisation!CL94</f>
        <v>0</v>
      </c>
      <c r="CM31" s="203">
        <f>Capitalisation!CM94</f>
        <v>0</v>
      </c>
      <c r="CN31" s="203">
        <f>Capitalisation!CN94</f>
        <v>0</v>
      </c>
      <c r="CO31" s="203">
        <f>Capitalisation!CO94</f>
        <v>0</v>
      </c>
      <c r="CP31" s="203">
        <f>Capitalisation!CP94</f>
        <v>0</v>
      </c>
      <c r="CQ31" s="203">
        <f>Capitalisation!CQ94</f>
        <v>0</v>
      </c>
      <c r="CR31" s="203">
        <f>Capitalisation!CR94</f>
        <v>0</v>
      </c>
      <c r="CS31" s="203">
        <f>Capitalisation!CS94</f>
        <v>0</v>
      </c>
      <c r="CT31" s="203">
        <f>Capitalisation!CT94</f>
        <v>0</v>
      </c>
      <c r="CU31" s="203">
        <f>Capitalisation!CU94</f>
        <v>0</v>
      </c>
      <c r="CV31" s="203">
        <f>Capitalisation!CV94</f>
        <v>0</v>
      </c>
      <c r="CW31" s="115"/>
      <c r="CX31" s="115"/>
    </row>
    <row r="32" spans="2:113">
      <c r="L32" s="192"/>
      <c r="M32" s="192"/>
      <c r="N32" s="192"/>
      <c r="O32" s="192"/>
      <c r="P32" s="192"/>
      <c r="Q32" s="192"/>
      <c r="R32" s="192"/>
      <c r="S32" s="192"/>
      <c r="T32" s="192"/>
      <c r="U32" s="192"/>
      <c r="V32" s="192"/>
      <c r="W32" s="192"/>
      <c r="X32" s="192"/>
      <c r="Y32" s="192"/>
      <c r="Z32" s="192"/>
      <c r="AA32" s="192"/>
      <c r="AB32" s="192"/>
      <c r="AC32" s="192"/>
      <c r="AD32" s="192"/>
      <c r="AE32" s="192"/>
      <c r="AF32" s="192"/>
      <c r="AG32" s="192"/>
      <c r="AH32" s="192"/>
      <c r="AI32" s="192"/>
      <c r="AJ32" s="192"/>
      <c r="AK32" s="192"/>
      <c r="AL32" s="192"/>
      <c r="AM32" s="192"/>
      <c r="AN32" s="192"/>
      <c r="AO32" s="192"/>
      <c r="AP32" s="192"/>
      <c r="AQ32" s="192"/>
      <c r="AR32" s="192"/>
      <c r="AS32" s="192"/>
      <c r="AT32" s="192"/>
      <c r="AU32" s="192"/>
      <c r="AV32" s="192"/>
      <c r="AW32" s="192"/>
      <c r="AX32" s="192"/>
      <c r="AY32" s="192"/>
      <c r="AZ32" s="192"/>
      <c r="BA32" s="192"/>
      <c r="BB32" s="192"/>
      <c r="BC32" s="192"/>
      <c r="BD32" s="192"/>
      <c r="BE32" s="192"/>
      <c r="BF32" s="192"/>
      <c r="BG32" s="192"/>
      <c r="BH32" s="192"/>
      <c r="BI32" s="192"/>
      <c r="BJ32" s="192"/>
      <c r="BK32" s="192"/>
      <c r="BL32" s="192"/>
      <c r="BM32" s="192"/>
      <c r="BN32" s="192"/>
      <c r="BO32" s="192"/>
      <c r="BP32" s="192"/>
      <c r="BQ32" s="192"/>
      <c r="BR32" s="192"/>
      <c r="BS32" s="192"/>
      <c r="BT32" s="192"/>
      <c r="BU32" s="192"/>
      <c r="BV32" s="192"/>
      <c r="BW32" s="192"/>
      <c r="BX32" s="192"/>
      <c r="BY32" s="192"/>
      <c r="BZ32" s="192"/>
      <c r="CA32" s="192"/>
      <c r="CB32" s="192"/>
      <c r="CC32" s="192"/>
      <c r="CD32" s="192"/>
      <c r="CE32" s="192"/>
      <c r="CF32" s="192"/>
      <c r="CG32" s="192"/>
      <c r="CH32" s="192"/>
      <c r="CI32" s="192"/>
      <c r="CJ32" s="192"/>
      <c r="CK32" s="192"/>
      <c r="CL32" s="192"/>
      <c r="CM32" s="192"/>
      <c r="CN32" s="192"/>
      <c r="CO32" s="192"/>
      <c r="CP32" s="192"/>
      <c r="CQ32" s="192"/>
      <c r="CR32" s="192"/>
      <c r="CS32" s="192"/>
      <c r="CT32" s="192"/>
      <c r="CU32" s="192"/>
      <c r="CV32" s="192"/>
      <c r="CW32" s="58"/>
      <c r="CX32" s="58"/>
    </row>
    <row r="33" spans="2:113">
      <c r="E33" s="1" t="s">
        <v>821</v>
      </c>
      <c r="G33" s="179" t="s">
        <v>164</v>
      </c>
      <c r="L33" s="203">
        <f>Incentives!L58</f>
        <v>0</v>
      </c>
      <c r="M33" s="203">
        <f>Incentives!M58</f>
        <v>0</v>
      </c>
      <c r="N33" s="203" t="e">
        <f>Incentives!N58</f>
        <v>#N/A</v>
      </c>
      <c r="O33" s="203" t="e">
        <f>Incentives!O58</f>
        <v>#N/A</v>
      </c>
      <c r="P33" s="203" t="e">
        <f>Incentives!P58</f>
        <v>#N/A</v>
      </c>
      <c r="Q33" s="203" t="e">
        <f>Incentives!Q58</f>
        <v>#N/A</v>
      </c>
      <c r="R33" s="203" t="e">
        <f>Incentives!R58</f>
        <v>#N/A</v>
      </c>
      <c r="S33" s="203" t="e">
        <f>Incentives!S58</f>
        <v>#N/A</v>
      </c>
      <c r="T33" s="203" t="e">
        <f>Incentives!T58</f>
        <v>#N/A</v>
      </c>
      <c r="U33" s="203" t="e">
        <f>Incentives!U58</f>
        <v>#N/A</v>
      </c>
      <c r="V33" s="203" t="e">
        <f>Incentives!V58</f>
        <v>#N/A</v>
      </c>
      <c r="W33" s="203" t="e">
        <f>Incentives!W58</f>
        <v>#N/A</v>
      </c>
      <c r="X33" s="203" t="e">
        <f>Incentives!X58</f>
        <v>#N/A</v>
      </c>
      <c r="Y33" s="203" t="e">
        <f>Incentives!Y58</f>
        <v>#N/A</v>
      </c>
      <c r="Z33" s="203" t="e">
        <f>Incentives!Z58</f>
        <v>#N/A</v>
      </c>
      <c r="AA33" s="203" t="e">
        <f>Incentives!AA58</f>
        <v>#N/A</v>
      </c>
      <c r="AB33" s="203" t="e">
        <f>Incentives!AB58</f>
        <v>#N/A</v>
      </c>
      <c r="AC33" s="203" t="e">
        <f>Incentives!AC58</f>
        <v>#N/A</v>
      </c>
      <c r="AD33" s="203" t="e">
        <f>Incentives!AD58</f>
        <v>#N/A</v>
      </c>
      <c r="AE33" s="203" t="e">
        <f>Incentives!AE58</f>
        <v>#N/A</v>
      </c>
      <c r="AF33" s="203" t="e">
        <f>Incentives!AF58</f>
        <v>#N/A</v>
      </c>
      <c r="AG33" s="203" t="e">
        <f>Incentives!AG58</f>
        <v>#N/A</v>
      </c>
      <c r="AH33" s="203" t="e">
        <f>Incentives!AH58</f>
        <v>#N/A</v>
      </c>
      <c r="AI33" s="203" t="e">
        <f>Incentives!AI58</f>
        <v>#N/A</v>
      </c>
      <c r="AJ33" s="203" t="e">
        <f>Incentives!AJ58</f>
        <v>#N/A</v>
      </c>
      <c r="AK33" s="203" t="e">
        <f>Incentives!AK58</f>
        <v>#N/A</v>
      </c>
      <c r="AL33" s="203" t="e">
        <f>Incentives!AL58</f>
        <v>#N/A</v>
      </c>
      <c r="AM33" s="203" t="e">
        <f>Incentives!AM58</f>
        <v>#N/A</v>
      </c>
      <c r="AN33" s="203" t="e">
        <f>Incentives!AN58</f>
        <v>#N/A</v>
      </c>
      <c r="AO33" s="203" t="e">
        <f>Incentives!AO58</f>
        <v>#N/A</v>
      </c>
      <c r="AP33" s="203" t="e">
        <f>Incentives!AP58</f>
        <v>#N/A</v>
      </c>
      <c r="AQ33" s="203" t="e">
        <f>Incentives!AQ58</f>
        <v>#N/A</v>
      </c>
      <c r="AR33" s="203" t="e">
        <f>Incentives!AR58</f>
        <v>#N/A</v>
      </c>
      <c r="AS33" s="203" t="e">
        <f>Incentives!AS58</f>
        <v>#N/A</v>
      </c>
      <c r="AT33" s="203" t="e">
        <f>Incentives!AT58</f>
        <v>#N/A</v>
      </c>
      <c r="AU33" s="203" t="e">
        <f>Incentives!AU58</f>
        <v>#N/A</v>
      </c>
      <c r="AV33" s="203" t="e">
        <f>Incentives!AV58</f>
        <v>#N/A</v>
      </c>
      <c r="AW33" s="203" t="e">
        <f>Incentives!AW58</f>
        <v>#N/A</v>
      </c>
      <c r="AX33" s="203" t="e">
        <f>Incentives!AX58</f>
        <v>#N/A</v>
      </c>
      <c r="AY33" s="203" t="e">
        <f>Incentives!AY58</f>
        <v>#N/A</v>
      </c>
      <c r="AZ33" s="203" t="e">
        <f>Incentives!AZ58</f>
        <v>#N/A</v>
      </c>
      <c r="BA33" s="203" t="e">
        <f>Incentives!BA58</f>
        <v>#N/A</v>
      </c>
      <c r="BB33" s="203" t="e">
        <f>Incentives!BB58</f>
        <v>#N/A</v>
      </c>
      <c r="BC33" s="203" t="e">
        <f>Incentives!BC58</f>
        <v>#N/A</v>
      </c>
      <c r="BD33" s="203" t="e">
        <f>Incentives!BD58</f>
        <v>#N/A</v>
      </c>
      <c r="BE33" s="203" t="e">
        <f>Incentives!BE58</f>
        <v>#N/A</v>
      </c>
      <c r="BF33" s="203" t="e">
        <f>Incentives!BF58</f>
        <v>#N/A</v>
      </c>
      <c r="BG33" s="203" t="e">
        <f>Incentives!BG58</f>
        <v>#N/A</v>
      </c>
      <c r="BH33" s="203" t="e">
        <f>Incentives!BH58</f>
        <v>#N/A</v>
      </c>
      <c r="BI33" s="203" t="e">
        <f>Incentives!BI58</f>
        <v>#N/A</v>
      </c>
      <c r="BJ33" s="203" t="e">
        <f>Incentives!BJ58</f>
        <v>#N/A</v>
      </c>
      <c r="BK33" s="203" t="e">
        <f>Incentives!BK58</f>
        <v>#N/A</v>
      </c>
      <c r="BL33" s="203" t="e">
        <f>Incentives!BL58</f>
        <v>#N/A</v>
      </c>
      <c r="BM33" s="203" t="e">
        <f>Incentives!BM58</f>
        <v>#N/A</v>
      </c>
      <c r="BN33" s="203" t="e">
        <f>Incentives!BN58</f>
        <v>#N/A</v>
      </c>
      <c r="BO33" s="203" t="e">
        <f>Incentives!BO58</f>
        <v>#N/A</v>
      </c>
      <c r="BP33" s="203" t="e">
        <f>Incentives!BP58</f>
        <v>#N/A</v>
      </c>
      <c r="BQ33" s="203" t="e">
        <f>Incentives!BQ58</f>
        <v>#N/A</v>
      </c>
      <c r="BR33" s="203" t="e">
        <f>Incentives!BR58</f>
        <v>#N/A</v>
      </c>
      <c r="BS33" s="203" t="e">
        <f>Incentives!BS58</f>
        <v>#N/A</v>
      </c>
      <c r="BT33" s="203" t="e">
        <f>Incentives!BT58</f>
        <v>#N/A</v>
      </c>
      <c r="BU33" s="203" t="e">
        <f>Incentives!BU58</f>
        <v>#N/A</v>
      </c>
      <c r="BV33" s="203" t="e">
        <f>Incentives!BV58</f>
        <v>#N/A</v>
      </c>
      <c r="BW33" s="203" t="e">
        <f>Incentives!BW58</f>
        <v>#N/A</v>
      </c>
      <c r="BX33" s="203" t="e">
        <f>Incentives!BX58</f>
        <v>#N/A</v>
      </c>
      <c r="BY33" s="203" t="e">
        <f>Incentives!BY58</f>
        <v>#N/A</v>
      </c>
      <c r="BZ33" s="203" t="e">
        <f>Incentives!BZ58</f>
        <v>#N/A</v>
      </c>
      <c r="CA33" s="203" t="e">
        <f>Incentives!CA58</f>
        <v>#N/A</v>
      </c>
      <c r="CB33" s="203" t="e">
        <f>Incentives!CB58</f>
        <v>#N/A</v>
      </c>
      <c r="CC33" s="203" t="e">
        <f>Incentives!CC58</f>
        <v>#N/A</v>
      </c>
      <c r="CD33" s="203" t="e">
        <f>Incentives!CD58</f>
        <v>#N/A</v>
      </c>
      <c r="CE33" s="203" t="e">
        <f>Incentives!CE58</f>
        <v>#N/A</v>
      </c>
      <c r="CF33" s="203" t="e">
        <f>Incentives!CF58</f>
        <v>#N/A</v>
      </c>
      <c r="CG33" s="203" t="e">
        <f>Incentives!CG58</f>
        <v>#N/A</v>
      </c>
      <c r="CH33" s="203" t="e">
        <f>Incentives!CH58</f>
        <v>#N/A</v>
      </c>
      <c r="CI33" s="203" t="e">
        <f>Incentives!CI58</f>
        <v>#N/A</v>
      </c>
      <c r="CJ33" s="203" t="e">
        <f>Incentives!CJ58</f>
        <v>#N/A</v>
      </c>
      <c r="CK33" s="203" t="e">
        <f>Incentives!CK58</f>
        <v>#N/A</v>
      </c>
      <c r="CL33" s="203" t="e">
        <f>Incentives!CL58</f>
        <v>#N/A</v>
      </c>
      <c r="CM33" s="203" t="e">
        <f>Incentives!CM58</f>
        <v>#N/A</v>
      </c>
      <c r="CN33" s="203" t="e">
        <f>Incentives!CN58</f>
        <v>#N/A</v>
      </c>
      <c r="CO33" s="203" t="e">
        <f>Incentives!CO58</f>
        <v>#N/A</v>
      </c>
      <c r="CP33" s="203" t="e">
        <f>Incentives!CP58</f>
        <v>#N/A</v>
      </c>
      <c r="CQ33" s="203" t="e">
        <f>Incentives!CQ58</f>
        <v>#N/A</v>
      </c>
      <c r="CR33" s="203" t="e">
        <f>Incentives!CR58</f>
        <v>#N/A</v>
      </c>
      <c r="CS33" s="203" t="e">
        <f>Incentives!CS58</f>
        <v>#N/A</v>
      </c>
      <c r="CT33" s="203" t="e">
        <f>Incentives!CT58</f>
        <v>#N/A</v>
      </c>
      <c r="CU33" s="203" t="e">
        <f>Incentives!CU58</f>
        <v>#N/A</v>
      </c>
      <c r="CV33" s="203" t="e">
        <f>Incentives!CV58</f>
        <v>#N/A</v>
      </c>
      <c r="CW33" s="115"/>
      <c r="CX33" s="115"/>
    </row>
    <row r="34" spans="2:113">
      <c r="H34" s="120"/>
      <c r="L34" s="203"/>
      <c r="M34" s="203"/>
      <c r="N34" s="203"/>
      <c r="O34" s="203"/>
      <c r="P34" s="203"/>
      <c r="Q34" s="203"/>
      <c r="R34" s="203"/>
      <c r="S34" s="203"/>
      <c r="T34" s="203"/>
      <c r="U34" s="203"/>
      <c r="V34" s="203"/>
      <c r="W34" s="203"/>
      <c r="X34" s="203"/>
      <c r="Y34" s="203"/>
      <c r="Z34" s="203"/>
      <c r="AA34" s="203"/>
      <c r="AB34" s="203"/>
      <c r="AC34" s="203"/>
      <c r="AD34" s="203"/>
      <c r="AE34" s="203"/>
      <c r="AF34" s="203"/>
      <c r="AG34" s="203"/>
      <c r="AH34" s="203"/>
      <c r="AI34" s="203"/>
      <c r="AJ34" s="203"/>
      <c r="AK34" s="203"/>
      <c r="AL34" s="203"/>
      <c r="AM34" s="203"/>
      <c r="AN34" s="203"/>
      <c r="AO34" s="203"/>
      <c r="AP34" s="203"/>
      <c r="AQ34" s="203"/>
      <c r="AR34" s="203"/>
      <c r="AS34" s="203"/>
      <c r="AT34" s="203"/>
      <c r="AU34" s="203"/>
      <c r="AV34" s="203"/>
      <c r="AW34" s="203"/>
      <c r="AX34" s="203"/>
      <c r="AY34" s="203"/>
      <c r="AZ34" s="203"/>
      <c r="BA34" s="203"/>
      <c r="BB34" s="203"/>
      <c r="BC34" s="203"/>
      <c r="BD34" s="203"/>
      <c r="BE34" s="203"/>
      <c r="BF34" s="203"/>
      <c r="BG34" s="203"/>
      <c r="BH34" s="203"/>
      <c r="BI34" s="203"/>
      <c r="BJ34" s="203"/>
      <c r="BK34" s="203"/>
      <c r="BL34" s="203"/>
      <c r="BM34" s="203"/>
      <c r="BN34" s="203"/>
      <c r="BO34" s="203"/>
      <c r="BP34" s="203"/>
      <c r="BQ34" s="203"/>
      <c r="BR34" s="203"/>
      <c r="BS34" s="203"/>
      <c r="BT34" s="203"/>
      <c r="BU34" s="203"/>
      <c r="BV34" s="203"/>
      <c r="BW34" s="203"/>
      <c r="BX34" s="203"/>
      <c r="BY34" s="203"/>
      <c r="BZ34" s="203"/>
      <c r="CA34" s="203"/>
      <c r="CB34" s="203"/>
      <c r="CC34" s="203"/>
      <c r="CD34" s="203"/>
      <c r="CE34" s="203"/>
      <c r="CF34" s="203"/>
      <c r="CG34" s="203"/>
      <c r="CH34" s="203"/>
      <c r="CI34" s="203"/>
      <c r="CJ34" s="203"/>
      <c r="CK34" s="203"/>
      <c r="CL34" s="203"/>
      <c r="CM34" s="203"/>
      <c r="CN34" s="203"/>
      <c r="CO34" s="203"/>
      <c r="CP34" s="203"/>
      <c r="CQ34" s="203"/>
      <c r="CR34" s="203"/>
      <c r="CS34" s="203"/>
      <c r="CT34" s="203"/>
      <c r="CU34" s="203"/>
      <c r="CV34" s="203"/>
      <c r="CW34" s="115"/>
      <c r="CX34" s="115"/>
    </row>
    <row r="35" spans="2:113">
      <c r="E35" s="1" t="s">
        <v>822</v>
      </c>
      <c r="G35" s="179" t="s">
        <v>164</v>
      </c>
      <c r="H35" s="120"/>
      <c r="L35" s="203" t="e">
        <f>Support!L100</f>
        <v>#N/A</v>
      </c>
      <c r="M35" s="203" t="e">
        <f>Support!M100</f>
        <v>#N/A</v>
      </c>
      <c r="N35" s="203" t="e">
        <f>Support!N100</f>
        <v>#N/A</v>
      </c>
      <c r="O35" s="203" t="e">
        <f>Support!O100</f>
        <v>#N/A</v>
      </c>
      <c r="P35" s="203" t="e">
        <f>Support!P100</f>
        <v>#N/A</v>
      </c>
      <c r="Q35" s="203" t="e">
        <f>Support!Q100</f>
        <v>#N/A</v>
      </c>
      <c r="R35" s="203" t="e">
        <f>Support!R100</f>
        <v>#N/A</v>
      </c>
      <c r="S35" s="203" t="e">
        <f>Support!S100</f>
        <v>#N/A</v>
      </c>
      <c r="T35" s="203" t="e">
        <f>Support!T100</f>
        <v>#N/A</v>
      </c>
      <c r="U35" s="203" t="e">
        <f>Support!U100</f>
        <v>#N/A</v>
      </c>
      <c r="V35" s="203" t="e">
        <f>Support!V100</f>
        <v>#N/A</v>
      </c>
      <c r="W35" s="203" t="e">
        <f>Support!W100</f>
        <v>#N/A</v>
      </c>
      <c r="X35" s="203" t="e">
        <f>Support!X100</f>
        <v>#N/A</v>
      </c>
      <c r="Y35" s="203" t="e">
        <f>Support!Y100</f>
        <v>#N/A</v>
      </c>
      <c r="Z35" s="203" t="e">
        <f>Support!Z100</f>
        <v>#N/A</v>
      </c>
      <c r="AA35" s="203" t="e">
        <f>Support!AA100</f>
        <v>#N/A</v>
      </c>
      <c r="AB35" s="203" t="e">
        <f>Support!AB100</f>
        <v>#N/A</v>
      </c>
      <c r="AC35" s="203" t="e">
        <f>Support!AC100</f>
        <v>#N/A</v>
      </c>
      <c r="AD35" s="203" t="e">
        <f>Support!AD100</f>
        <v>#N/A</v>
      </c>
      <c r="AE35" s="203" t="e">
        <f>Support!AE100</f>
        <v>#N/A</v>
      </c>
      <c r="AF35" s="203" t="e">
        <f>Support!AF100</f>
        <v>#N/A</v>
      </c>
      <c r="AG35" s="203" t="e">
        <f>Support!AG100</f>
        <v>#N/A</v>
      </c>
      <c r="AH35" s="203" t="e">
        <f>Support!AH100</f>
        <v>#N/A</v>
      </c>
      <c r="AI35" s="203" t="e">
        <f>Support!AI100</f>
        <v>#N/A</v>
      </c>
      <c r="AJ35" s="203" t="e">
        <f>Support!AJ100</f>
        <v>#N/A</v>
      </c>
      <c r="AK35" s="203" t="e">
        <f>Support!AK100</f>
        <v>#N/A</v>
      </c>
      <c r="AL35" s="203" t="e">
        <f>Support!AL100</f>
        <v>#N/A</v>
      </c>
      <c r="AM35" s="203" t="e">
        <f>Support!AM100</f>
        <v>#N/A</v>
      </c>
      <c r="AN35" s="203" t="e">
        <f>Support!AN100</f>
        <v>#N/A</v>
      </c>
      <c r="AO35" s="203" t="e">
        <f>Support!AO100</f>
        <v>#N/A</v>
      </c>
      <c r="AP35" s="203" t="e">
        <f>Support!AP100</f>
        <v>#N/A</v>
      </c>
      <c r="AQ35" s="203" t="e">
        <f>Support!AQ100</f>
        <v>#N/A</v>
      </c>
      <c r="AR35" s="203" t="e">
        <f>Support!AR100</f>
        <v>#N/A</v>
      </c>
      <c r="AS35" s="203" t="e">
        <f>Support!AS100</f>
        <v>#N/A</v>
      </c>
      <c r="AT35" s="203" t="e">
        <f>Support!AT100</f>
        <v>#N/A</v>
      </c>
      <c r="AU35" s="203" t="e">
        <f>Support!AU100</f>
        <v>#N/A</v>
      </c>
      <c r="AV35" s="203" t="e">
        <f>Support!AV100</f>
        <v>#N/A</v>
      </c>
      <c r="AW35" s="203" t="e">
        <f>Support!AW100</f>
        <v>#N/A</v>
      </c>
      <c r="AX35" s="203" t="e">
        <f>Support!AX100</f>
        <v>#N/A</v>
      </c>
      <c r="AY35" s="203" t="e">
        <f>Support!AY100</f>
        <v>#N/A</v>
      </c>
      <c r="AZ35" s="203" t="e">
        <f>Support!AZ100</f>
        <v>#N/A</v>
      </c>
      <c r="BA35" s="203" t="e">
        <f>Support!BA100</f>
        <v>#N/A</v>
      </c>
      <c r="BB35" s="203" t="e">
        <f>Support!BB100</f>
        <v>#N/A</v>
      </c>
      <c r="BC35" s="203" t="e">
        <f>Support!BC100</f>
        <v>#N/A</v>
      </c>
      <c r="BD35" s="203" t="e">
        <f>Support!BD100</f>
        <v>#N/A</v>
      </c>
      <c r="BE35" s="203" t="e">
        <f>Support!BE100</f>
        <v>#N/A</v>
      </c>
      <c r="BF35" s="203" t="e">
        <f>Support!BF100</f>
        <v>#N/A</v>
      </c>
      <c r="BG35" s="203" t="e">
        <f>Support!BG100</f>
        <v>#N/A</v>
      </c>
      <c r="BH35" s="203" t="e">
        <f>Support!BH100</f>
        <v>#N/A</v>
      </c>
      <c r="BI35" s="203" t="e">
        <f>Support!BI100</f>
        <v>#N/A</v>
      </c>
      <c r="BJ35" s="203" t="e">
        <f>Support!BJ100</f>
        <v>#N/A</v>
      </c>
      <c r="BK35" s="203" t="e">
        <f>Support!BK100</f>
        <v>#N/A</v>
      </c>
      <c r="BL35" s="203" t="e">
        <f>Support!BL100</f>
        <v>#N/A</v>
      </c>
      <c r="BM35" s="203" t="e">
        <f>Support!BM100</f>
        <v>#N/A</v>
      </c>
      <c r="BN35" s="203" t="e">
        <f>Support!BN100</f>
        <v>#N/A</v>
      </c>
      <c r="BO35" s="203" t="e">
        <f>Support!BO100</f>
        <v>#N/A</v>
      </c>
      <c r="BP35" s="203" t="e">
        <f>Support!BP100</f>
        <v>#N/A</v>
      </c>
      <c r="BQ35" s="203" t="e">
        <f>Support!BQ100</f>
        <v>#N/A</v>
      </c>
      <c r="BR35" s="203" t="e">
        <f>Support!BR100</f>
        <v>#N/A</v>
      </c>
      <c r="BS35" s="203" t="e">
        <f>Support!BS100</f>
        <v>#N/A</v>
      </c>
      <c r="BT35" s="203" t="e">
        <f>Support!BT100</f>
        <v>#N/A</v>
      </c>
      <c r="BU35" s="203" t="e">
        <f>Support!BU100</f>
        <v>#N/A</v>
      </c>
      <c r="BV35" s="203" t="e">
        <f>Support!BV100</f>
        <v>#N/A</v>
      </c>
      <c r="BW35" s="203" t="e">
        <f>Support!BW100</f>
        <v>#N/A</v>
      </c>
      <c r="BX35" s="203" t="e">
        <f>Support!BX100</f>
        <v>#N/A</v>
      </c>
      <c r="BY35" s="203" t="e">
        <f>Support!BY100</f>
        <v>#N/A</v>
      </c>
      <c r="BZ35" s="203" t="e">
        <f>Support!BZ100</f>
        <v>#N/A</v>
      </c>
      <c r="CA35" s="203" t="e">
        <f>Support!CA100</f>
        <v>#N/A</v>
      </c>
      <c r="CB35" s="203" t="e">
        <f>Support!CB100</f>
        <v>#N/A</v>
      </c>
      <c r="CC35" s="203" t="e">
        <f>Support!CC100</f>
        <v>#N/A</v>
      </c>
      <c r="CD35" s="203" t="e">
        <f>Support!CD100</f>
        <v>#N/A</v>
      </c>
      <c r="CE35" s="203" t="e">
        <f>Support!CE100</f>
        <v>#N/A</v>
      </c>
      <c r="CF35" s="203" t="e">
        <f>Support!CF100</f>
        <v>#N/A</v>
      </c>
      <c r="CG35" s="203" t="e">
        <f>Support!CG100</f>
        <v>#N/A</v>
      </c>
      <c r="CH35" s="203" t="e">
        <f>Support!CH100</f>
        <v>#N/A</v>
      </c>
      <c r="CI35" s="203" t="e">
        <f>Support!CI100</f>
        <v>#N/A</v>
      </c>
      <c r="CJ35" s="203" t="e">
        <f>Support!CJ100</f>
        <v>#N/A</v>
      </c>
      <c r="CK35" s="203" t="e">
        <f>Support!CK100</f>
        <v>#N/A</v>
      </c>
      <c r="CL35" s="203" t="e">
        <f>Support!CL100</f>
        <v>#N/A</v>
      </c>
      <c r="CM35" s="203" t="e">
        <f>Support!CM100</f>
        <v>#N/A</v>
      </c>
      <c r="CN35" s="203" t="e">
        <f>Support!CN100</f>
        <v>#N/A</v>
      </c>
      <c r="CO35" s="203" t="e">
        <f>Support!CO100</f>
        <v>#N/A</v>
      </c>
      <c r="CP35" s="203" t="e">
        <f>Support!CP100</f>
        <v>#N/A</v>
      </c>
      <c r="CQ35" s="203" t="e">
        <f>Support!CQ100</f>
        <v>#N/A</v>
      </c>
      <c r="CR35" s="203" t="e">
        <f>Support!CR100</f>
        <v>#N/A</v>
      </c>
      <c r="CS35" s="203" t="e">
        <f>Support!CS100</f>
        <v>#N/A</v>
      </c>
      <c r="CT35" s="203" t="e">
        <f>Support!CT100</f>
        <v>#N/A</v>
      </c>
      <c r="CU35" s="203" t="e">
        <f>Support!CU100</f>
        <v>#N/A</v>
      </c>
      <c r="CV35" s="203" t="e">
        <f>Support!CV100</f>
        <v>#N/A</v>
      </c>
      <c r="CW35" s="115"/>
      <c r="CX35" s="115"/>
    </row>
    <row r="36" spans="2:113">
      <c r="E36" s="1" t="s">
        <v>823</v>
      </c>
      <c r="G36" s="179" t="s">
        <v>164</v>
      </c>
      <c r="H36" s="120"/>
      <c r="L36" s="203">
        <f>Support!L108</f>
        <v>0</v>
      </c>
      <c r="M36" s="203" t="e">
        <f>Support!M108</f>
        <v>#N/A</v>
      </c>
      <c r="N36" s="203" t="e">
        <f>Support!N108</f>
        <v>#N/A</v>
      </c>
      <c r="O36" s="203" t="e">
        <f>Support!O108</f>
        <v>#N/A</v>
      </c>
      <c r="P36" s="203" t="e">
        <f>Support!P108</f>
        <v>#N/A</v>
      </c>
      <c r="Q36" s="203" t="e">
        <f>Support!Q108</f>
        <v>#N/A</v>
      </c>
      <c r="R36" s="203" t="e">
        <f>Support!R108</f>
        <v>#N/A</v>
      </c>
      <c r="S36" s="203" t="e">
        <f>Support!S108</f>
        <v>#N/A</v>
      </c>
      <c r="T36" s="203" t="e">
        <f>Support!T108</f>
        <v>#N/A</v>
      </c>
      <c r="U36" s="203" t="e">
        <f>Support!U108</f>
        <v>#N/A</v>
      </c>
      <c r="V36" s="203" t="e">
        <f>Support!V108</f>
        <v>#N/A</v>
      </c>
      <c r="W36" s="203" t="e">
        <f>Support!W108</f>
        <v>#N/A</v>
      </c>
      <c r="X36" s="203" t="e">
        <f>Support!X108</f>
        <v>#N/A</v>
      </c>
      <c r="Y36" s="203" t="e">
        <f>Support!Y108</f>
        <v>#N/A</v>
      </c>
      <c r="Z36" s="203" t="e">
        <f>Support!Z108</f>
        <v>#N/A</v>
      </c>
      <c r="AA36" s="203" t="e">
        <f>Support!AA108</f>
        <v>#N/A</v>
      </c>
      <c r="AB36" s="203" t="e">
        <f>Support!AB108</f>
        <v>#N/A</v>
      </c>
      <c r="AC36" s="203" t="e">
        <f>Support!AC108</f>
        <v>#N/A</v>
      </c>
      <c r="AD36" s="203" t="e">
        <f>Support!AD108</f>
        <v>#N/A</v>
      </c>
      <c r="AE36" s="203" t="e">
        <f>Support!AE108</f>
        <v>#N/A</v>
      </c>
      <c r="AF36" s="203" t="e">
        <f>Support!AF108</f>
        <v>#N/A</v>
      </c>
      <c r="AG36" s="203" t="e">
        <f>Support!AG108</f>
        <v>#N/A</v>
      </c>
      <c r="AH36" s="203" t="e">
        <f>Support!AH108</f>
        <v>#N/A</v>
      </c>
      <c r="AI36" s="203" t="e">
        <f>Support!AI108</f>
        <v>#N/A</v>
      </c>
      <c r="AJ36" s="203" t="e">
        <f>Support!AJ108</f>
        <v>#N/A</v>
      </c>
      <c r="AK36" s="203" t="e">
        <f>Support!AK108</f>
        <v>#N/A</v>
      </c>
      <c r="AL36" s="203" t="e">
        <f>Support!AL108</f>
        <v>#N/A</v>
      </c>
      <c r="AM36" s="203" t="e">
        <f>Support!AM108</f>
        <v>#N/A</v>
      </c>
      <c r="AN36" s="203" t="e">
        <f>Support!AN108</f>
        <v>#N/A</v>
      </c>
      <c r="AO36" s="203" t="e">
        <f>Support!AO108</f>
        <v>#N/A</v>
      </c>
      <c r="AP36" s="203" t="e">
        <f>Support!AP108</f>
        <v>#N/A</v>
      </c>
      <c r="AQ36" s="203" t="e">
        <f>Support!AQ108</f>
        <v>#N/A</v>
      </c>
      <c r="AR36" s="203" t="e">
        <f>Support!AR108</f>
        <v>#N/A</v>
      </c>
      <c r="AS36" s="203" t="e">
        <f>Support!AS108</f>
        <v>#N/A</v>
      </c>
      <c r="AT36" s="203" t="e">
        <f>Support!AT108</f>
        <v>#N/A</v>
      </c>
      <c r="AU36" s="203" t="e">
        <f>Support!AU108</f>
        <v>#N/A</v>
      </c>
      <c r="AV36" s="203" t="e">
        <f>Support!AV108</f>
        <v>#N/A</v>
      </c>
      <c r="AW36" s="203" t="e">
        <f>Support!AW108</f>
        <v>#N/A</v>
      </c>
      <c r="AX36" s="203" t="e">
        <f>Support!AX108</f>
        <v>#N/A</v>
      </c>
      <c r="AY36" s="203" t="e">
        <f>Support!AY108</f>
        <v>#N/A</v>
      </c>
      <c r="AZ36" s="203" t="e">
        <f>Support!AZ108</f>
        <v>#N/A</v>
      </c>
      <c r="BA36" s="203" t="e">
        <f>Support!BA108</f>
        <v>#N/A</v>
      </c>
      <c r="BB36" s="203" t="e">
        <f>Support!BB108</f>
        <v>#N/A</v>
      </c>
      <c r="BC36" s="203" t="e">
        <f>Support!BC108</f>
        <v>#N/A</v>
      </c>
      <c r="BD36" s="203" t="e">
        <f>Support!BD108</f>
        <v>#N/A</v>
      </c>
      <c r="BE36" s="203" t="e">
        <f>Support!BE108</f>
        <v>#N/A</v>
      </c>
      <c r="BF36" s="203" t="e">
        <f>Support!BF108</f>
        <v>#N/A</v>
      </c>
      <c r="BG36" s="203" t="e">
        <f>Support!BG108</f>
        <v>#N/A</v>
      </c>
      <c r="BH36" s="203" t="e">
        <f>Support!BH108</f>
        <v>#N/A</v>
      </c>
      <c r="BI36" s="203" t="e">
        <f>Support!BI108</f>
        <v>#N/A</v>
      </c>
      <c r="BJ36" s="203" t="e">
        <f>Support!BJ108</f>
        <v>#N/A</v>
      </c>
      <c r="BK36" s="203" t="e">
        <f>Support!BK108</f>
        <v>#N/A</v>
      </c>
      <c r="BL36" s="203" t="e">
        <f>Support!BL108</f>
        <v>#N/A</v>
      </c>
      <c r="BM36" s="203" t="e">
        <f>Support!BM108</f>
        <v>#N/A</v>
      </c>
      <c r="BN36" s="203" t="e">
        <f>Support!BN108</f>
        <v>#N/A</v>
      </c>
      <c r="BO36" s="203" t="e">
        <f>Support!BO108</f>
        <v>#N/A</v>
      </c>
      <c r="BP36" s="203" t="e">
        <f>Support!BP108</f>
        <v>#N/A</v>
      </c>
      <c r="BQ36" s="203" t="e">
        <f>Support!BQ108</f>
        <v>#N/A</v>
      </c>
      <c r="BR36" s="203" t="e">
        <f>Support!BR108</f>
        <v>#N/A</v>
      </c>
      <c r="BS36" s="203" t="e">
        <f>Support!BS108</f>
        <v>#N/A</v>
      </c>
      <c r="BT36" s="203" t="e">
        <f>Support!BT108</f>
        <v>#N/A</v>
      </c>
      <c r="BU36" s="203" t="e">
        <f>Support!BU108</f>
        <v>#N/A</v>
      </c>
      <c r="BV36" s="203" t="e">
        <f>Support!BV108</f>
        <v>#N/A</v>
      </c>
      <c r="BW36" s="203" t="e">
        <f>Support!BW108</f>
        <v>#N/A</v>
      </c>
      <c r="BX36" s="203" t="e">
        <f>Support!BX108</f>
        <v>#N/A</v>
      </c>
      <c r="BY36" s="203" t="e">
        <f>Support!BY108</f>
        <v>#N/A</v>
      </c>
      <c r="BZ36" s="203" t="e">
        <f>Support!BZ108</f>
        <v>#N/A</v>
      </c>
      <c r="CA36" s="203" t="e">
        <f>Support!CA108</f>
        <v>#N/A</v>
      </c>
      <c r="CB36" s="203" t="e">
        <f>Support!CB108</f>
        <v>#N/A</v>
      </c>
      <c r="CC36" s="203" t="e">
        <f>Support!CC108</f>
        <v>#N/A</v>
      </c>
      <c r="CD36" s="203" t="e">
        <f>Support!CD108</f>
        <v>#N/A</v>
      </c>
      <c r="CE36" s="203" t="e">
        <f>Support!CE108</f>
        <v>#N/A</v>
      </c>
      <c r="CF36" s="203" t="e">
        <f>Support!CF108</f>
        <v>#N/A</v>
      </c>
      <c r="CG36" s="203" t="e">
        <f>Support!CG108</f>
        <v>#N/A</v>
      </c>
      <c r="CH36" s="203" t="e">
        <f>Support!CH108</f>
        <v>#N/A</v>
      </c>
      <c r="CI36" s="203" t="e">
        <f>Support!CI108</f>
        <v>#N/A</v>
      </c>
      <c r="CJ36" s="203" t="e">
        <f>Support!CJ108</f>
        <v>#N/A</v>
      </c>
      <c r="CK36" s="203" t="e">
        <f>Support!CK108</f>
        <v>#N/A</v>
      </c>
      <c r="CL36" s="203" t="e">
        <f>Support!CL108</f>
        <v>#N/A</v>
      </c>
      <c r="CM36" s="203" t="e">
        <f>Support!CM108</f>
        <v>#N/A</v>
      </c>
      <c r="CN36" s="203" t="e">
        <f>Support!CN108</f>
        <v>#N/A</v>
      </c>
      <c r="CO36" s="203" t="e">
        <f>Support!CO108</f>
        <v>#N/A</v>
      </c>
      <c r="CP36" s="203" t="e">
        <f>Support!CP108</f>
        <v>#N/A</v>
      </c>
      <c r="CQ36" s="203" t="e">
        <f>Support!CQ108</f>
        <v>#N/A</v>
      </c>
      <c r="CR36" s="203" t="e">
        <f>Support!CR108</f>
        <v>#N/A</v>
      </c>
      <c r="CS36" s="203" t="e">
        <f>Support!CS108</f>
        <v>#N/A</v>
      </c>
      <c r="CT36" s="203" t="e">
        <f>Support!CT108</f>
        <v>#N/A</v>
      </c>
      <c r="CU36" s="203" t="e">
        <f>Support!CU108</f>
        <v>#N/A</v>
      </c>
      <c r="CV36" s="203" t="e">
        <f>Support!CV108</f>
        <v>#N/A</v>
      </c>
      <c r="CW36" s="115"/>
      <c r="CX36" s="115"/>
    </row>
    <row r="37" spans="2:113">
      <c r="L37" s="58"/>
      <c r="M37" s="58"/>
      <c r="N37" s="58"/>
      <c r="O37" s="58"/>
      <c r="P37" s="58"/>
      <c r="Q37" s="64"/>
      <c r="R37" s="58"/>
      <c r="S37" s="58"/>
      <c r="T37" s="58"/>
      <c r="U37" s="58"/>
      <c r="V37" s="58"/>
      <c r="W37" s="58"/>
      <c r="X37" s="58"/>
      <c r="Y37" s="58"/>
      <c r="Z37" s="58"/>
      <c r="AA37" s="58"/>
      <c r="AB37" s="58"/>
      <c r="AC37" s="58"/>
      <c r="AD37" s="58"/>
      <c r="AE37" s="58"/>
      <c r="AF37" s="58"/>
      <c r="AG37" s="58"/>
      <c r="AH37" s="58"/>
      <c r="AI37" s="58"/>
      <c r="AJ37" s="58"/>
      <c r="AK37" s="58"/>
      <c r="AL37" s="58"/>
      <c r="AM37" s="58"/>
      <c r="AN37" s="58"/>
      <c r="AO37" s="58"/>
      <c r="AP37" s="58"/>
      <c r="AQ37" s="58"/>
      <c r="AR37" s="58"/>
      <c r="AS37" s="58"/>
      <c r="AT37" s="58"/>
      <c r="AU37" s="58"/>
      <c r="AV37" s="58"/>
      <c r="AW37" s="58"/>
      <c r="AX37" s="58"/>
      <c r="AY37" s="58"/>
      <c r="AZ37" s="58"/>
      <c r="BA37" s="58"/>
      <c r="BB37" s="58"/>
      <c r="BC37" s="58"/>
      <c r="BD37" s="58"/>
      <c r="BE37" s="58"/>
      <c r="BF37" s="58"/>
      <c r="BG37" s="58"/>
      <c r="BH37" s="58"/>
      <c r="BI37" s="58"/>
      <c r="BJ37" s="58"/>
      <c r="BK37" s="58"/>
      <c r="BL37" s="58"/>
      <c r="BM37" s="58"/>
      <c r="BN37" s="58"/>
      <c r="BO37" s="58"/>
      <c r="BP37" s="58"/>
      <c r="BQ37" s="58"/>
      <c r="BR37" s="58"/>
      <c r="BS37" s="58"/>
      <c r="BT37" s="58"/>
      <c r="BU37" s="58"/>
      <c r="BV37" s="58"/>
      <c r="BW37" s="58"/>
      <c r="BX37" s="58"/>
      <c r="BY37" s="58"/>
      <c r="BZ37" s="58"/>
      <c r="CA37" s="58"/>
      <c r="CB37" s="58"/>
      <c r="CC37" s="58"/>
      <c r="CD37" s="58"/>
      <c r="CE37" s="58"/>
      <c r="CF37" s="58"/>
      <c r="CG37" s="58"/>
      <c r="CH37" s="58"/>
      <c r="CI37" s="58"/>
      <c r="CJ37" s="58"/>
      <c r="CK37" s="58"/>
      <c r="CL37" s="58"/>
      <c r="CM37" s="58"/>
      <c r="CN37" s="58"/>
      <c r="CO37" s="58"/>
      <c r="CP37" s="58"/>
      <c r="CQ37" s="58"/>
      <c r="CR37" s="58"/>
      <c r="CS37" s="58"/>
      <c r="CT37" s="58"/>
      <c r="CU37" s="58"/>
      <c r="CV37" s="58"/>
      <c r="CW37" s="58"/>
      <c r="CX37" s="58"/>
    </row>
    <row r="38" spans="2:113">
      <c r="B38" s="24"/>
      <c r="C38" s="43">
        <f>MAX($B$19:C37)+0.1</f>
        <v>2.2000000000000002</v>
      </c>
      <c r="D38" s="41" t="s">
        <v>824</v>
      </c>
      <c r="E38" s="41"/>
      <c r="F38" s="41"/>
      <c r="G38" s="41"/>
      <c r="H38" s="41"/>
      <c r="I38" s="41"/>
      <c r="J38" s="41"/>
      <c r="K38" s="41"/>
      <c r="L38" s="41"/>
      <c r="M38" s="41"/>
      <c r="N38" s="41"/>
      <c r="O38" s="41"/>
      <c r="P38" s="41"/>
      <c r="Q38" s="41"/>
      <c r="R38" s="41"/>
      <c r="S38" s="41"/>
      <c r="T38" s="41"/>
      <c r="U38" s="41"/>
      <c r="V38" s="41"/>
      <c r="W38" s="41"/>
      <c r="X38" s="41"/>
      <c r="Y38" s="41"/>
      <c r="Z38" s="41"/>
      <c r="AA38" s="41"/>
      <c r="AB38" s="41"/>
      <c r="AC38" s="41"/>
      <c r="AD38" s="41"/>
      <c r="AE38" s="41"/>
      <c r="AF38" s="41"/>
      <c r="AG38" s="41"/>
      <c r="AH38" s="41"/>
      <c r="AI38" s="41"/>
      <c r="AJ38" s="41"/>
      <c r="AK38" s="41"/>
      <c r="AL38" s="41"/>
      <c r="AM38" s="41"/>
      <c r="AN38" s="41"/>
      <c r="AO38" s="41"/>
      <c r="AP38" s="41"/>
      <c r="AQ38" s="41"/>
      <c r="AR38" s="41"/>
      <c r="AS38" s="41"/>
      <c r="AT38" s="41"/>
      <c r="AU38" s="41"/>
      <c r="AV38" s="41"/>
      <c r="AW38" s="41"/>
      <c r="AX38" s="41"/>
      <c r="AY38" s="41"/>
      <c r="AZ38" s="41"/>
      <c r="BA38" s="41"/>
      <c r="BB38" s="41"/>
      <c r="BC38" s="41"/>
      <c r="BD38" s="41"/>
      <c r="BE38" s="41"/>
      <c r="BF38" s="41"/>
      <c r="BG38" s="41"/>
      <c r="BH38" s="41"/>
      <c r="BI38" s="41"/>
      <c r="BJ38" s="41"/>
      <c r="BK38" s="41"/>
      <c r="BL38" s="41"/>
      <c r="BM38" s="41"/>
      <c r="BN38" s="41"/>
      <c r="BO38" s="41"/>
      <c r="BP38" s="41"/>
      <c r="BQ38" s="41"/>
      <c r="BR38" s="41"/>
      <c r="BS38" s="41"/>
      <c r="BT38" s="41"/>
      <c r="BU38" s="41"/>
      <c r="BV38" s="41"/>
      <c r="BW38" s="41"/>
      <c r="BX38" s="41"/>
      <c r="BY38" s="41"/>
      <c r="BZ38" s="41"/>
      <c r="CA38" s="41"/>
      <c r="CB38" s="41"/>
      <c r="CC38" s="41"/>
      <c r="CD38" s="41"/>
      <c r="CE38" s="41"/>
      <c r="CF38" s="41"/>
      <c r="CG38" s="41"/>
      <c r="CH38" s="41"/>
      <c r="CI38" s="41"/>
      <c r="CJ38" s="41"/>
      <c r="CK38" s="41"/>
      <c r="CL38" s="41"/>
      <c r="CM38" s="41"/>
      <c r="CN38" s="41"/>
      <c r="CO38" s="41"/>
      <c r="CP38" s="41"/>
      <c r="CQ38" s="41"/>
      <c r="CR38" s="41"/>
      <c r="CS38" s="41"/>
      <c r="CT38" s="41"/>
      <c r="CU38" s="41"/>
      <c r="CV38" s="41"/>
      <c r="CW38" s="42"/>
      <c r="CX38" s="42"/>
    </row>
    <row r="39" spans="2:113">
      <c r="AC39" s="9"/>
    </row>
    <row r="40" spans="2:113">
      <c r="E40" s="29" t="s">
        <v>825</v>
      </c>
      <c r="F40" s="29"/>
      <c r="G40" s="179" t="s">
        <v>164</v>
      </c>
      <c r="L40" s="115" t="e">
        <f>RAB!L61</f>
        <v>#N/A</v>
      </c>
      <c r="M40" s="115" t="e">
        <f>RAB!M61</f>
        <v>#N/A</v>
      </c>
      <c r="N40" s="115" t="e">
        <f>RAB!N61</f>
        <v>#N/A</v>
      </c>
      <c r="O40" s="115" t="e">
        <f>RAB!O61</f>
        <v>#N/A</v>
      </c>
      <c r="P40" s="115" t="e">
        <f>RAB!P61</f>
        <v>#N/A</v>
      </c>
      <c r="Q40" s="115" t="e">
        <f>RAB!Q61</f>
        <v>#N/A</v>
      </c>
      <c r="R40" s="115" t="e">
        <f>RAB!R61</f>
        <v>#N/A</v>
      </c>
      <c r="S40" s="115" t="e">
        <f>RAB!S61</f>
        <v>#N/A</v>
      </c>
      <c r="T40" s="115" t="e">
        <f>RAB!T61</f>
        <v>#N/A</v>
      </c>
      <c r="U40" s="115" t="e">
        <f>RAB!U61</f>
        <v>#N/A</v>
      </c>
      <c r="V40" s="115" t="e">
        <f>RAB!V61</f>
        <v>#N/A</v>
      </c>
      <c r="W40" s="115" t="e">
        <f>RAB!W61</f>
        <v>#N/A</v>
      </c>
      <c r="X40" s="115" t="e">
        <f>RAB!X61</f>
        <v>#N/A</v>
      </c>
      <c r="Y40" s="115" t="e">
        <f>RAB!Y61</f>
        <v>#N/A</v>
      </c>
      <c r="Z40" s="115" t="e">
        <f>RAB!Z61</f>
        <v>#N/A</v>
      </c>
      <c r="AA40" s="115" t="e">
        <f>RAB!AA61</f>
        <v>#N/A</v>
      </c>
      <c r="AB40" s="115" t="e">
        <f>RAB!AB61</f>
        <v>#N/A</v>
      </c>
      <c r="AC40" s="115" t="e">
        <f>RAB!AC61</f>
        <v>#N/A</v>
      </c>
      <c r="AD40" s="115" t="e">
        <f>RAB!AD61</f>
        <v>#N/A</v>
      </c>
      <c r="AE40" s="115" t="e">
        <f>RAB!AE61</f>
        <v>#N/A</v>
      </c>
      <c r="AF40" s="115" t="e">
        <f>RAB!AF61</f>
        <v>#N/A</v>
      </c>
      <c r="AG40" s="115" t="e">
        <f>RAB!AG61</f>
        <v>#N/A</v>
      </c>
      <c r="AH40" s="115" t="e">
        <f>RAB!AH61</f>
        <v>#N/A</v>
      </c>
      <c r="AI40" s="115" t="e">
        <f>RAB!AI61</f>
        <v>#N/A</v>
      </c>
      <c r="AJ40" s="115" t="e">
        <f>RAB!AJ61</f>
        <v>#N/A</v>
      </c>
      <c r="AK40" s="115" t="e">
        <f>RAB!AK61</f>
        <v>#N/A</v>
      </c>
      <c r="AL40" s="115" t="e">
        <f>RAB!AL61</f>
        <v>#N/A</v>
      </c>
      <c r="AM40" s="115" t="e">
        <f>RAB!AM61</f>
        <v>#N/A</v>
      </c>
      <c r="AN40" s="115" t="e">
        <f>RAB!AN61</f>
        <v>#N/A</v>
      </c>
      <c r="AO40" s="115" t="e">
        <f>RAB!AO61</f>
        <v>#N/A</v>
      </c>
      <c r="AP40" s="115" t="e">
        <f>RAB!AP61</f>
        <v>#N/A</v>
      </c>
      <c r="AQ40" s="115" t="e">
        <f>RAB!AQ61</f>
        <v>#N/A</v>
      </c>
      <c r="AR40" s="115" t="e">
        <f>RAB!AR61</f>
        <v>#N/A</v>
      </c>
      <c r="AS40" s="115" t="e">
        <f>RAB!AS61</f>
        <v>#N/A</v>
      </c>
      <c r="AT40" s="115" t="e">
        <f>RAB!AT61</f>
        <v>#N/A</v>
      </c>
      <c r="AU40" s="115" t="e">
        <f>RAB!AU61</f>
        <v>#N/A</v>
      </c>
      <c r="AV40" s="115" t="e">
        <f>RAB!AV61</f>
        <v>#N/A</v>
      </c>
      <c r="AW40" s="115" t="e">
        <f>RAB!AW61</f>
        <v>#N/A</v>
      </c>
      <c r="AX40" s="115" t="e">
        <f>RAB!AX61</f>
        <v>#N/A</v>
      </c>
      <c r="AY40" s="115" t="e">
        <f>RAB!AY61</f>
        <v>#N/A</v>
      </c>
      <c r="AZ40" s="115" t="e">
        <f>RAB!AZ61</f>
        <v>#N/A</v>
      </c>
      <c r="BA40" s="115" t="e">
        <f>RAB!BA61</f>
        <v>#N/A</v>
      </c>
      <c r="BB40" s="115" t="e">
        <f>RAB!BB61</f>
        <v>#N/A</v>
      </c>
      <c r="BC40" s="115" t="e">
        <f>RAB!BC61</f>
        <v>#N/A</v>
      </c>
      <c r="BD40" s="115" t="e">
        <f>RAB!BD61</f>
        <v>#N/A</v>
      </c>
      <c r="BE40" s="115" t="e">
        <f>RAB!BE61</f>
        <v>#N/A</v>
      </c>
      <c r="BF40" s="115" t="e">
        <f>RAB!BF61</f>
        <v>#N/A</v>
      </c>
      <c r="BG40" s="115" t="e">
        <f>RAB!BG61</f>
        <v>#N/A</v>
      </c>
      <c r="BH40" s="115" t="e">
        <f>RAB!BH61</f>
        <v>#N/A</v>
      </c>
      <c r="BI40" s="115" t="e">
        <f>RAB!BI61</f>
        <v>#N/A</v>
      </c>
      <c r="BJ40" s="115" t="e">
        <f>RAB!BJ61</f>
        <v>#N/A</v>
      </c>
      <c r="BK40" s="115" t="e">
        <f>RAB!BK61</f>
        <v>#N/A</v>
      </c>
      <c r="BL40" s="115" t="e">
        <f>RAB!BL61</f>
        <v>#N/A</v>
      </c>
      <c r="BM40" s="115" t="e">
        <f>RAB!BM61</f>
        <v>#N/A</v>
      </c>
      <c r="BN40" s="115" t="e">
        <f>RAB!BN61</f>
        <v>#N/A</v>
      </c>
      <c r="BO40" s="115" t="e">
        <f>RAB!BO61</f>
        <v>#N/A</v>
      </c>
      <c r="BP40" s="115" t="e">
        <f>RAB!BP61</f>
        <v>#N/A</v>
      </c>
      <c r="BQ40" s="115" t="e">
        <f>RAB!BQ61</f>
        <v>#N/A</v>
      </c>
      <c r="BR40" s="115" t="e">
        <f>RAB!BR61</f>
        <v>#N/A</v>
      </c>
      <c r="BS40" s="115" t="e">
        <f>RAB!BS61</f>
        <v>#N/A</v>
      </c>
      <c r="BT40" s="115" t="e">
        <f>RAB!BT61</f>
        <v>#N/A</v>
      </c>
      <c r="BU40" s="115" t="e">
        <f>RAB!BU61</f>
        <v>#N/A</v>
      </c>
      <c r="BV40" s="115" t="e">
        <f>RAB!BV61</f>
        <v>#N/A</v>
      </c>
      <c r="BW40" s="115" t="e">
        <f>RAB!BW61</f>
        <v>#N/A</v>
      </c>
      <c r="BX40" s="115" t="e">
        <f>RAB!BX61</f>
        <v>#N/A</v>
      </c>
      <c r="BY40" s="115" t="e">
        <f>RAB!BY61</f>
        <v>#N/A</v>
      </c>
      <c r="BZ40" s="115" t="e">
        <f>RAB!BZ61</f>
        <v>#N/A</v>
      </c>
      <c r="CA40" s="115" t="e">
        <f>RAB!CA61</f>
        <v>#N/A</v>
      </c>
      <c r="CB40" s="115" t="e">
        <f>RAB!CB61</f>
        <v>#N/A</v>
      </c>
      <c r="CC40" s="115" t="e">
        <f>RAB!CC61</f>
        <v>#N/A</v>
      </c>
      <c r="CD40" s="115" t="e">
        <f>RAB!CD61</f>
        <v>#N/A</v>
      </c>
      <c r="CE40" s="115" t="e">
        <f>RAB!CE61</f>
        <v>#N/A</v>
      </c>
      <c r="CF40" s="115" t="e">
        <f>RAB!CF61</f>
        <v>#N/A</v>
      </c>
      <c r="CG40" s="115" t="e">
        <f>RAB!CG61</f>
        <v>#N/A</v>
      </c>
      <c r="CH40" s="115" t="e">
        <f>RAB!CH61</f>
        <v>#N/A</v>
      </c>
      <c r="CI40" s="115" t="e">
        <f>RAB!CI61</f>
        <v>#N/A</v>
      </c>
      <c r="CJ40" s="115" t="e">
        <f>RAB!CJ61</f>
        <v>#N/A</v>
      </c>
      <c r="CK40" s="115" t="e">
        <f>RAB!CK61</f>
        <v>#N/A</v>
      </c>
      <c r="CL40" s="115" t="e">
        <f>RAB!CL61</f>
        <v>#N/A</v>
      </c>
      <c r="CM40" s="115" t="e">
        <f>RAB!CM61</f>
        <v>#N/A</v>
      </c>
      <c r="CN40" s="115" t="e">
        <f>RAB!CN61</f>
        <v>#N/A</v>
      </c>
      <c r="CO40" s="115" t="e">
        <f>RAB!CO61</f>
        <v>#N/A</v>
      </c>
      <c r="CP40" s="115" t="e">
        <f>RAB!CP61</f>
        <v>#N/A</v>
      </c>
      <c r="CQ40" s="115" t="e">
        <f>RAB!CQ61</f>
        <v>#N/A</v>
      </c>
      <c r="CR40" s="115" t="e">
        <f>RAB!CR61</f>
        <v>#N/A</v>
      </c>
      <c r="CS40" s="115" t="e">
        <f>RAB!CS61</f>
        <v>#N/A</v>
      </c>
      <c r="CT40" s="115" t="e">
        <f>RAB!CT61</f>
        <v>#N/A</v>
      </c>
      <c r="CU40" s="115" t="e">
        <f>RAB!CU61</f>
        <v>#N/A</v>
      </c>
      <c r="CV40" s="115" t="e">
        <f>RAB!CV61</f>
        <v>#N/A</v>
      </c>
      <c r="CW40" s="115"/>
      <c r="CX40" s="115"/>
      <c r="CY40" s="10"/>
      <c r="CZ40" s="10"/>
      <c r="DA40" s="10"/>
      <c r="DB40" s="10"/>
      <c r="DC40" s="10"/>
      <c r="DD40" s="10"/>
      <c r="DE40" s="10"/>
      <c r="DF40" s="10"/>
      <c r="DG40" s="10"/>
      <c r="DH40" s="10"/>
      <c r="DI40" s="10"/>
    </row>
    <row r="41" spans="2:113">
      <c r="B41" s="24"/>
      <c r="C41" s="24"/>
      <c r="D41" s="24"/>
      <c r="E41" s="44" t="s">
        <v>826</v>
      </c>
      <c r="F41" s="44"/>
      <c r="G41" s="179" t="s">
        <v>164</v>
      </c>
      <c r="L41" s="202" t="e">
        <f t="shared" ref="L41:AQ41" si="7">L40*(1-L24)*L9</f>
        <v>#N/A</v>
      </c>
      <c r="M41" s="202" t="e">
        <f t="shared" si="7"/>
        <v>#N/A</v>
      </c>
      <c r="N41" s="202" t="e">
        <f t="shared" si="7"/>
        <v>#N/A</v>
      </c>
      <c r="O41" s="202" t="e">
        <f t="shared" si="7"/>
        <v>#N/A</v>
      </c>
      <c r="P41" s="202" t="e">
        <f t="shared" si="7"/>
        <v>#N/A</v>
      </c>
      <c r="Q41" s="202" t="e">
        <f t="shared" si="7"/>
        <v>#N/A</v>
      </c>
      <c r="R41" s="202" t="e">
        <f t="shared" si="7"/>
        <v>#N/A</v>
      </c>
      <c r="S41" s="202" t="e">
        <f t="shared" si="7"/>
        <v>#N/A</v>
      </c>
      <c r="T41" s="202" t="e">
        <f t="shared" si="7"/>
        <v>#N/A</v>
      </c>
      <c r="U41" s="202" t="e">
        <f t="shared" si="7"/>
        <v>#N/A</v>
      </c>
      <c r="V41" s="202" t="e">
        <f t="shared" si="7"/>
        <v>#N/A</v>
      </c>
      <c r="W41" s="202" t="e">
        <f t="shared" si="7"/>
        <v>#N/A</v>
      </c>
      <c r="X41" s="202" t="e">
        <f t="shared" si="7"/>
        <v>#N/A</v>
      </c>
      <c r="Y41" s="202" t="e">
        <f t="shared" si="7"/>
        <v>#N/A</v>
      </c>
      <c r="Z41" s="202" t="e">
        <f t="shared" si="7"/>
        <v>#N/A</v>
      </c>
      <c r="AA41" s="202" t="e">
        <f t="shared" si="7"/>
        <v>#N/A</v>
      </c>
      <c r="AB41" s="202" t="e">
        <f t="shared" si="7"/>
        <v>#N/A</v>
      </c>
      <c r="AC41" s="202" t="e">
        <f t="shared" si="7"/>
        <v>#N/A</v>
      </c>
      <c r="AD41" s="202" t="e">
        <f t="shared" si="7"/>
        <v>#N/A</v>
      </c>
      <c r="AE41" s="202" t="e">
        <f t="shared" si="7"/>
        <v>#N/A</v>
      </c>
      <c r="AF41" s="202" t="e">
        <f t="shared" si="7"/>
        <v>#N/A</v>
      </c>
      <c r="AG41" s="202" t="e">
        <f t="shared" si="7"/>
        <v>#N/A</v>
      </c>
      <c r="AH41" s="202" t="e">
        <f t="shared" si="7"/>
        <v>#N/A</v>
      </c>
      <c r="AI41" s="202" t="e">
        <f t="shared" si="7"/>
        <v>#N/A</v>
      </c>
      <c r="AJ41" s="202" t="e">
        <f t="shared" si="7"/>
        <v>#N/A</v>
      </c>
      <c r="AK41" s="202" t="e">
        <f t="shared" si="7"/>
        <v>#N/A</v>
      </c>
      <c r="AL41" s="202" t="e">
        <f t="shared" si="7"/>
        <v>#N/A</v>
      </c>
      <c r="AM41" s="202" t="e">
        <f t="shared" si="7"/>
        <v>#N/A</v>
      </c>
      <c r="AN41" s="202" t="e">
        <f t="shared" si="7"/>
        <v>#N/A</v>
      </c>
      <c r="AO41" s="202" t="e">
        <f t="shared" si="7"/>
        <v>#N/A</v>
      </c>
      <c r="AP41" s="202" t="e">
        <f t="shared" si="7"/>
        <v>#N/A</v>
      </c>
      <c r="AQ41" s="202" t="e">
        <f t="shared" si="7"/>
        <v>#N/A</v>
      </c>
      <c r="AR41" s="202" t="e">
        <f t="shared" ref="AR41:BW41" si="8">AR40*(1-AR24)*AR9</f>
        <v>#N/A</v>
      </c>
      <c r="AS41" s="202" t="e">
        <f t="shared" si="8"/>
        <v>#N/A</v>
      </c>
      <c r="AT41" s="202" t="e">
        <f t="shared" si="8"/>
        <v>#N/A</v>
      </c>
      <c r="AU41" s="202" t="e">
        <f t="shared" si="8"/>
        <v>#N/A</v>
      </c>
      <c r="AV41" s="202" t="e">
        <f t="shared" si="8"/>
        <v>#N/A</v>
      </c>
      <c r="AW41" s="202" t="e">
        <f t="shared" si="8"/>
        <v>#N/A</v>
      </c>
      <c r="AX41" s="202" t="e">
        <f t="shared" si="8"/>
        <v>#N/A</v>
      </c>
      <c r="AY41" s="202" t="e">
        <f t="shared" si="8"/>
        <v>#N/A</v>
      </c>
      <c r="AZ41" s="202" t="e">
        <f t="shared" si="8"/>
        <v>#N/A</v>
      </c>
      <c r="BA41" s="202" t="e">
        <f t="shared" si="8"/>
        <v>#N/A</v>
      </c>
      <c r="BB41" s="202" t="e">
        <f t="shared" si="8"/>
        <v>#N/A</v>
      </c>
      <c r="BC41" s="202" t="e">
        <f t="shared" si="8"/>
        <v>#N/A</v>
      </c>
      <c r="BD41" s="202" t="e">
        <f t="shared" si="8"/>
        <v>#N/A</v>
      </c>
      <c r="BE41" s="202" t="e">
        <f t="shared" si="8"/>
        <v>#N/A</v>
      </c>
      <c r="BF41" s="202" t="e">
        <f t="shared" si="8"/>
        <v>#N/A</v>
      </c>
      <c r="BG41" s="202" t="e">
        <f t="shared" si="8"/>
        <v>#N/A</v>
      </c>
      <c r="BH41" s="202" t="e">
        <f t="shared" si="8"/>
        <v>#N/A</v>
      </c>
      <c r="BI41" s="202" t="e">
        <f t="shared" si="8"/>
        <v>#N/A</v>
      </c>
      <c r="BJ41" s="202" t="e">
        <f t="shared" si="8"/>
        <v>#N/A</v>
      </c>
      <c r="BK41" s="202" t="e">
        <f t="shared" si="8"/>
        <v>#N/A</v>
      </c>
      <c r="BL41" s="202" t="e">
        <f t="shared" si="8"/>
        <v>#N/A</v>
      </c>
      <c r="BM41" s="202" t="e">
        <f t="shared" si="8"/>
        <v>#N/A</v>
      </c>
      <c r="BN41" s="202" t="e">
        <f t="shared" si="8"/>
        <v>#N/A</v>
      </c>
      <c r="BO41" s="202" t="e">
        <f t="shared" si="8"/>
        <v>#N/A</v>
      </c>
      <c r="BP41" s="202" t="e">
        <f t="shared" si="8"/>
        <v>#N/A</v>
      </c>
      <c r="BQ41" s="202" t="e">
        <f t="shared" si="8"/>
        <v>#N/A</v>
      </c>
      <c r="BR41" s="202" t="e">
        <f t="shared" si="8"/>
        <v>#N/A</v>
      </c>
      <c r="BS41" s="202" t="e">
        <f t="shared" si="8"/>
        <v>#N/A</v>
      </c>
      <c r="BT41" s="202" t="e">
        <f t="shared" si="8"/>
        <v>#N/A</v>
      </c>
      <c r="BU41" s="202" t="e">
        <f t="shared" si="8"/>
        <v>#N/A</v>
      </c>
      <c r="BV41" s="202" t="e">
        <f t="shared" si="8"/>
        <v>#N/A</v>
      </c>
      <c r="BW41" s="202" t="e">
        <f t="shared" si="8"/>
        <v>#N/A</v>
      </c>
      <c r="BX41" s="202" t="e">
        <f t="shared" ref="BX41:CV41" si="9">BX40*(1-BX24)*BX9</f>
        <v>#N/A</v>
      </c>
      <c r="BY41" s="202" t="e">
        <f t="shared" si="9"/>
        <v>#N/A</v>
      </c>
      <c r="BZ41" s="202" t="e">
        <f t="shared" si="9"/>
        <v>#N/A</v>
      </c>
      <c r="CA41" s="202" t="e">
        <f t="shared" si="9"/>
        <v>#N/A</v>
      </c>
      <c r="CB41" s="202" t="e">
        <f t="shared" si="9"/>
        <v>#N/A</v>
      </c>
      <c r="CC41" s="202" t="e">
        <f t="shared" si="9"/>
        <v>#N/A</v>
      </c>
      <c r="CD41" s="202" t="e">
        <f t="shared" si="9"/>
        <v>#N/A</v>
      </c>
      <c r="CE41" s="202" t="e">
        <f t="shared" si="9"/>
        <v>#N/A</v>
      </c>
      <c r="CF41" s="202" t="e">
        <f t="shared" si="9"/>
        <v>#N/A</v>
      </c>
      <c r="CG41" s="202" t="e">
        <f t="shared" si="9"/>
        <v>#N/A</v>
      </c>
      <c r="CH41" s="202" t="e">
        <f t="shared" si="9"/>
        <v>#N/A</v>
      </c>
      <c r="CI41" s="202" t="e">
        <f t="shared" si="9"/>
        <v>#N/A</v>
      </c>
      <c r="CJ41" s="202" t="e">
        <f t="shared" si="9"/>
        <v>#N/A</v>
      </c>
      <c r="CK41" s="202" t="e">
        <f t="shared" si="9"/>
        <v>#N/A</v>
      </c>
      <c r="CL41" s="202" t="e">
        <f t="shared" si="9"/>
        <v>#N/A</v>
      </c>
      <c r="CM41" s="202" t="e">
        <f t="shared" si="9"/>
        <v>#N/A</v>
      </c>
      <c r="CN41" s="202" t="e">
        <f t="shared" si="9"/>
        <v>#N/A</v>
      </c>
      <c r="CO41" s="202" t="e">
        <f t="shared" si="9"/>
        <v>#N/A</v>
      </c>
      <c r="CP41" s="202" t="e">
        <f t="shared" si="9"/>
        <v>#N/A</v>
      </c>
      <c r="CQ41" s="202" t="e">
        <f t="shared" si="9"/>
        <v>#N/A</v>
      </c>
      <c r="CR41" s="202" t="e">
        <f t="shared" si="9"/>
        <v>#N/A</v>
      </c>
      <c r="CS41" s="202" t="e">
        <f t="shared" si="9"/>
        <v>#N/A</v>
      </c>
      <c r="CT41" s="202" t="e">
        <f t="shared" si="9"/>
        <v>#N/A</v>
      </c>
      <c r="CU41" s="202" t="e">
        <f t="shared" si="9"/>
        <v>#N/A</v>
      </c>
      <c r="CV41" s="202" t="e">
        <f t="shared" si="9"/>
        <v>#N/A</v>
      </c>
      <c r="CW41" s="9"/>
      <c r="CX41" s="9"/>
    </row>
    <row r="42" spans="2:113">
      <c r="E42" s="44" t="s">
        <v>827</v>
      </c>
      <c r="F42" s="44"/>
      <c r="G42" s="179" t="s">
        <v>164</v>
      </c>
      <c r="L42" s="202" t="e">
        <f t="shared" ref="L42:AQ42" si="10">L40*L24*L9</f>
        <v>#N/A</v>
      </c>
      <c r="M42" s="202" t="e">
        <f t="shared" si="10"/>
        <v>#N/A</v>
      </c>
      <c r="N42" s="202" t="e">
        <f t="shared" si="10"/>
        <v>#N/A</v>
      </c>
      <c r="O42" s="202" t="e">
        <f t="shared" si="10"/>
        <v>#N/A</v>
      </c>
      <c r="P42" s="202" t="e">
        <f t="shared" si="10"/>
        <v>#N/A</v>
      </c>
      <c r="Q42" s="202" t="e">
        <f t="shared" si="10"/>
        <v>#N/A</v>
      </c>
      <c r="R42" s="202" t="e">
        <f t="shared" si="10"/>
        <v>#N/A</v>
      </c>
      <c r="S42" s="202" t="e">
        <f t="shared" si="10"/>
        <v>#N/A</v>
      </c>
      <c r="T42" s="202" t="e">
        <f t="shared" si="10"/>
        <v>#N/A</v>
      </c>
      <c r="U42" s="202" t="e">
        <f t="shared" si="10"/>
        <v>#N/A</v>
      </c>
      <c r="V42" s="202" t="e">
        <f t="shared" si="10"/>
        <v>#N/A</v>
      </c>
      <c r="W42" s="202" t="e">
        <f t="shared" si="10"/>
        <v>#N/A</v>
      </c>
      <c r="X42" s="202" t="e">
        <f t="shared" si="10"/>
        <v>#N/A</v>
      </c>
      <c r="Y42" s="202" t="e">
        <f t="shared" si="10"/>
        <v>#N/A</v>
      </c>
      <c r="Z42" s="202" t="e">
        <f t="shared" si="10"/>
        <v>#N/A</v>
      </c>
      <c r="AA42" s="202" t="e">
        <f t="shared" si="10"/>
        <v>#N/A</v>
      </c>
      <c r="AB42" s="202" t="e">
        <f t="shared" si="10"/>
        <v>#N/A</v>
      </c>
      <c r="AC42" s="202" t="e">
        <f t="shared" si="10"/>
        <v>#N/A</v>
      </c>
      <c r="AD42" s="202" t="e">
        <f t="shared" si="10"/>
        <v>#N/A</v>
      </c>
      <c r="AE42" s="202" t="e">
        <f t="shared" si="10"/>
        <v>#N/A</v>
      </c>
      <c r="AF42" s="202" t="e">
        <f t="shared" si="10"/>
        <v>#N/A</v>
      </c>
      <c r="AG42" s="202" t="e">
        <f t="shared" si="10"/>
        <v>#N/A</v>
      </c>
      <c r="AH42" s="202" t="e">
        <f t="shared" si="10"/>
        <v>#N/A</v>
      </c>
      <c r="AI42" s="202" t="e">
        <f t="shared" si="10"/>
        <v>#N/A</v>
      </c>
      <c r="AJ42" s="202" t="e">
        <f t="shared" si="10"/>
        <v>#N/A</v>
      </c>
      <c r="AK42" s="202" t="e">
        <f t="shared" si="10"/>
        <v>#N/A</v>
      </c>
      <c r="AL42" s="202" t="e">
        <f t="shared" si="10"/>
        <v>#N/A</v>
      </c>
      <c r="AM42" s="202" t="e">
        <f t="shared" si="10"/>
        <v>#N/A</v>
      </c>
      <c r="AN42" s="202" t="e">
        <f t="shared" si="10"/>
        <v>#N/A</v>
      </c>
      <c r="AO42" s="202" t="e">
        <f t="shared" si="10"/>
        <v>#N/A</v>
      </c>
      <c r="AP42" s="202" t="e">
        <f t="shared" si="10"/>
        <v>#N/A</v>
      </c>
      <c r="AQ42" s="202" t="e">
        <f t="shared" si="10"/>
        <v>#N/A</v>
      </c>
      <c r="AR42" s="202" t="e">
        <f t="shared" ref="AR42:BW42" si="11">AR40*AR24*AR9</f>
        <v>#N/A</v>
      </c>
      <c r="AS42" s="202" t="e">
        <f t="shared" si="11"/>
        <v>#N/A</v>
      </c>
      <c r="AT42" s="202" t="e">
        <f t="shared" si="11"/>
        <v>#N/A</v>
      </c>
      <c r="AU42" s="202" t="e">
        <f t="shared" si="11"/>
        <v>#N/A</v>
      </c>
      <c r="AV42" s="202" t="e">
        <f t="shared" si="11"/>
        <v>#N/A</v>
      </c>
      <c r="AW42" s="202" t="e">
        <f t="shared" si="11"/>
        <v>#N/A</v>
      </c>
      <c r="AX42" s="202" t="e">
        <f t="shared" si="11"/>
        <v>#N/A</v>
      </c>
      <c r="AY42" s="202" t="e">
        <f t="shared" si="11"/>
        <v>#N/A</v>
      </c>
      <c r="AZ42" s="202" t="e">
        <f t="shared" si="11"/>
        <v>#N/A</v>
      </c>
      <c r="BA42" s="202" t="e">
        <f t="shared" si="11"/>
        <v>#N/A</v>
      </c>
      <c r="BB42" s="202" t="e">
        <f t="shared" si="11"/>
        <v>#N/A</v>
      </c>
      <c r="BC42" s="202" t="e">
        <f t="shared" si="11"/>
        <v>#N/A</v>
      </c>
      <c r="BD42" s="202" t="e">
        <f t="shared" si="11"/>
        <v>#N/A</v>
      </c>
      <c r="BE42" s="202" t="e">
        <f t="shared" si="11"/>
        <v>#N/A</v>
      </c>
      <c r="BF42" s="202" t="e">
        <f t="shared" si="11"/>
        <v>#N/A</v>
      </c>
      <c r="BG42" s="202" t="e">
        <f t="shared" si="11"/>
        <v>#N/A</v>
      </c>
      <c r="BH42" s="202" t="e">
        <f t="shared" si="11"/>
        <v>#N/A</v>
      </c>
      <c r="BI42" s="202" t="e">
        <f t="shared" si="11"/>
        <v>#N/A</v>
      </c>
      <c r="BJ42" s="202" t="e">
        <f t="shared" si="11"/>
        <v>#N/A</v>
      </c>
      <c r="BK42" s="202" t="e">
        <f t="shared" si="11"/>
        <v>#N/A</v>
      </c>
      <c r="BL42" s="202" t="e">
        <f t="shared" si="11"/>
        <v>#N/A</v>
      </c>
      <c r="BM42" s="202" t="e">
        <f t="shared" si="11"/>
        <v>#N/A</v>
      </c>
      <c r="BN42" s="202" t="e">
        <f t="shared" si="11"/>
        <v>#N/A</v>
      </c>
      <c r="BO42" s="202" t="e">
        <f t="shared" si="11"/>
        <v>#N/A</v>
      </c>
      <c r="BP42" s="202" t="e">
        <f t="shared" si="11"/>
        <v>#N/A</v>
      </c>
      <c r="BQ42" s="202" t="e">
        <f t="shared" si="11"/>
        <v>#N/A</v>
      </c>
      <c r="BR42" s="202" t="e">
        <f t="shared" si="11"/>
        <v>#N/A</v>
      </c>
      <c r="BS42" s="202" t="e">
        <f t="shared" si="11"/>
        <v>#N/A</v>
      </c>
      <c r="BT42" s="202" t="e">
        <f t="shared" si="11"/>
        <v>#N/A</v>
      </c>
      <c r="BU42" s="202" t="e">
        <f t="shared" si="11"/>
        <v>#N/A</v>
      </c>
      <c r="BV42" s="202" t="e">
        <f t="shared" si="11"/>
        <v>#N/A</v>
      </c>
      <c r="BW42" s="202" t="e">
        <f t="shared" si="11"/>
        <v>#N/A</v>
      </c>
      <c r="BX42" s="202" t="e">
        <f t="shared" ref="BX42:CV42" si="12">BX40*BX24*BX9</f>
        <v>#N/A</v>
      </c>
      <c r="BY42" s="202" t="e">
        <f t="shared" si="12"/>
        <v>#N/A</v>
      </c>
      <c r="BZ42" s="202" t="e">
        <f t="shared" si="12"/>
        <v>#N/A</v>
      </c>
      <c r="CA42" s="202" t="e">
        <f t="shared" si="12"/>
        <v>#N/A</v>
      </c>
      <c r="CB42" s="202" t="e">
        <f t="shared" si="12"/>
        <v>#N/A</v>
      </c>
      <c r="CC42" s="202" t="e">
        <f t="shared" si="12"/>
        <v>#N/A</v>
      </c>
      <c r="CD42" s="202" t="e">
        <f t="shared" si="12"/>
        <v>#N/A</v>
      </c>
      <c r="CE42" s="202" t="e">
        <f t="shared" si="12"/>
        <v>#N/A</v>
      </c>
      <c r="CF42" s="202" t="e">
        <f t="shared" si="12"/>
        <v>#N/A</v>
      </c>
      <c r="CG42" s="202" t="e">
        <f t="shared" si="12"/>
        <v>#N/A</v>
      </c>
      <c r="CH42" s="202" t="e">
        <f t="shared" si="12"/>
        <v>#N/A</v>
      </c>
      <c r="CI42" s="202" t="e">
        <f t="shared" si="12"/>
        <v>#N/A</v>
      </c>
      <c r="CJ42" s="202" t="e">
        <f t="shared" si="12"/>
        <v>#N/A</v>
      </c>
      <c r="CK42" s="202" t="e">
        <f t="shared" si="12"/>
        <v>#N/A</v>
      </c>
      <c r="CL42" s="202" t="e">
        <f t="shared" si="12"/>
        <v>#N/A</v>
      </c>
      <c r="CM42" s="202" t="e">
        <f t="shared" si="12"/>
        <v>#N/A</v>
      </c>
      <c r="CN42" s="202" t="e">
        <f t="shared" si="12"/>
        <v>#N/A</v>
      </c>
      <c r="CO42" s="202" t="e">
        <f t="shared" si="12"/>
        <v>#N/A</v>
      </c>
      <c r="CP42" s="202" t="e">
        <f t="shared" si="12"/>
        <v>#N/A</v>
      </c>
      <c r="CQ42" s="202" t="e">
        <f t="shared" si="12"/>
        <v>#N/A</v>
      </c>
      <c r="CR42" s="202" t="e">
        <f t="shared" si="12"/>
        <v>#N/A</v>
      </c>
      <c r="CS42" s="202" t="e">
        <f t="shared" si="12"/>
        <v>#N/A</v>
      </c>
      <c r="CT42" s="202" t="e">
        <f t="shared" si="12"/>
        <v>#N/A</v>
      </c>
      <c r="CU42" s="202" t="e">
        <f t="shared" si="12"/>
        <v>#N/A</v>
      </c>
      <c r="CV42" s="202" t="e">
        <f t="shared" si="12"/>
        <v>#N/A</v>
      </c>
      <c r="CW42" s="9"/>
      <c r="CX42" s="9"/>
    </row>
    <row r="43" spans="2:113">
      <c r="B43" s="24"/>
      <c r="C43" s="24"/>
      <c r="D43" s="24"/>
      <c r="E43" s="44"/>
      <c r="F43" s="44"/>
      <c r="L43" s="70"/>
      <c r="M43" s="70"/>
      <c r="N43" s="70"/>
      <c r="O43" s="70"/>
      <c r="P43" s="70"/>
      <c r="Q43" s="70"/>
      <c r="R43" s="70"/>
      <c r="S43" s="70"/>
      <c r="T43" s="70"/>
      <c r="U43" s="70"/>
      <c r="V43" s="70"/>
      <c r="W43" s="70"/>
      <c r="X43" s="70"/>
      <c r="Y43" s="70"/>
      <c r="Z43" s="70"/>
      <c r="AA43" s="70"/>
      <c r="AB43" s="70"/>
      <c r="AC43" s="70"/>
      <c r="AD43" s="70"/>
      <c r="AE43" s="70"/>
      <c r="AF43" s="70"/>
      <c r="AG43" s="70"/>
      <c r="AH43" s="70"/>
      <c r="AI43" s="70"/>
      <c r="AJ43" s="70"/>
      <c r="AK43" s="70"/>
      <c r="AL43" s="70"/>
      <c r="AM43" s="70"/>
      <c r="AN43" s="64"/>
      <c r="AO43" s="70"/>
      <c r="AP43" s="70"/>
      <c r="AQ43" s="70"/>
      <c r="AR43" s="70"/>
      <c r="AS43" s="70"/>
      <c r="AT43" s="70"/>
      <c r="AU43" s="70"/>
      <c r="AV43" s="70"/>
      <c r="AW43" s="70"/>
      <c r="AX43" s="70"/>
      <c r="AY43" s="70"/>
      <c r="AZ43" s="70"/>
      <c r="BA43" s="70"/>
      <c r="BB43" s="70"/>
      <c r="BC43" s="70"/>
      <c r="BD43" s="70"/>
      <c r="BE43" s="70"/>
      <c r="BF43" s="70"/>
      <c r="BG43" s="70"/>
      <c r="BH43" s="70"/>
      <c r="BI43" s="70"/>
      <c r="BJ43" s="70"/>
      <c r="BK43" s="70"/>
      <c r="BL43" s="70"/>
      <c r="BM43" s="70"/>
      <c r="BN43" s="70"/>
      <c r="BO43" s="70"/>
      <c r="BP43" s="70"/>
      <c r="BQ43" s="70"/>
      <c r="BR43" s="70"/>
      <c r="BS43" s="70"/>
      <c r="BT43" s="70"/>
      <c r="BU43" s="70"/>
      <c r="BV43" s="70"/>
      <c r="BW43" s="70"/>
      <c r="BX43" s="70"/>
      <c r="BY43" s="70"/>
      <c r="BZ43" s="70"/>
      <c r="CA43" s="70"/>
      <c r="CB43" s="70"/>
      <c r="CC43" s="70"/>
      <c r="CD43" s="70"/>
      <c r="CE43" s="70"/>
      <c r="CF43" s="70"/>
      <c r="CG43" s="70"/>
      <c r="CH43" s="70"/>
      <c r="CI43" s="70"/>
      <c r="CJ43" s="70"/>
      <c r="CK43" s="70"/>
      <c r="CL43" s="70"/>
      <c r="CM43" s="70"/>
      <c r="CN43" s="70"/>
      <c r="CO43" s="70"/>
      <c r="CP43" s="70"/>
      <c r="CQ43" s="70"/>
      <c r="CR43" s="70"/>
      <c r="CS43" s="70"/>
      <c r="CT43" s="70"/>
      <c r="CU43" s="70"/>
      <c r="CV43" s="70"/>
      <c r="CW43" s="70"/>
      <c r="CX43" s="70"/>
    </row>
    <row r="44" spans="2:113">
      <c r="B44" s="24"/>
      <c r="C44" s="24"/>
      <c r="D44" s="24"/>
      <c r="E44" s="44" t="s">
        <v>828</v>
      </c>
      <c r="F44" s="44"/>
      <c r="G44" s="179" t="s">
        <v>164</v>
      </c>
      <c r="L44" s="70" t="e">
        <f t="shared" ref="L44:AQ44" si="13">L25*L42</f>
        <v>#N/A</v>
      </c>
      <c r="M44" s="70" t="e">
        <f t="shared" si="13"/>
        <v>#N/A</v>
      </c>
      <c r="N44" s="70" t="e">
        <f t="shared" si="13"/>
        <v>#N/A</v>
      </c>
      <c r="O44" s="70" t="e">
        <f t="shared" si="13"/>
        <v>#N/A</v>
      </c>
      <c r="P44" s="70" t="e">
        <f t="shared" si="13"/>
        <v>#N/A</v>
      </c>
      <c r="Q44" s="70" t="e">
        <f t="shared" si="13"/>
        <v>#N/A</v>
      </c>
      <c r="R44" s="70" t="e">
        <f t="shared" si="13"/>
        <v>#N/A</v>
      </c>
      <c r="S44" s="70" t="e">
        <f t="shared" si="13"/>
        <v>#N/A</v>
      </c>
      <c r="T44" s="70" t="e">
        <f t="shared" si="13"/>
        <v>#N/A</v>
      </c>
      <c r="U44" s="70" t="e">
        <f t="shared" si="13"/>
        <v>#N/A</v>
      </c>
      <c r="V44" s="70" t="e">
        <f t="shared" si="13"/>
        <v>#N/A</v>
      </c>
      <c r="W44" s="70" t="e">
        <f t="shared" si="13"/>
        <v>#N/A</v>
      </c>
      <c r="X44" s="70" t="e">
        <f t="shared" si="13"/>
        <v>#N/A</v>
      </c>
      <c r="Y44" s="70" t="e">
        <f t="shared" si="13"/>
        <v>#N/A</v>
      </c>
      <c r="Z44" s="70" t="e">
        <f t="shared" si="13"/>
        <v>#N/A</v>
      </c>
      <c r="AA44" s="70" t="e">
        <f t="shared" si="13"/>
        <v>#N/A</v>
      </c>
      <c r="AB44" s="70" t="e">
        <f t="shared" si="13"/>
        <v>#N/A</v>
      </c>
      <c r="AC44" s="70" t="e">
        <f t="shared" si="13"/>
        <v>#N/A</v>
      </c>
      <c r="AD44" s="70" t="e">
        <f t="shared" si="13"/>
        <v>#N/A</v>
      </c>
      <c r="AE44" s="70" t="e">
        <f t="shared" si="13"/>
        <v>#N/A</v>
      </c>
      <c r="AF44" s="70" t="e">
        <f t="shared" si="13"/>
        <v>#N/A</v>
      </c>
      <c r="AG44" s="70" t="e">
        <f t="shared" si="13"/>
        <v>#N/A</v>
      </c>
      <c r="AH44" s="70" t="e">
        <f t="shared" si="13"/>
        <v>#N/A</v>
      </c>
      <c r="AI44" s="70" t="e">
        <f t="shared" si="13"/>
        <v>#N/A</v>
      </c>
      <c r="AJ44" s="70" t="e">
        <f t="shared" si="13"/>
        <v>#N/A</v>
      </c>
      <c r="AK44" s="70" t="e">
        <f t="shared" si="13"/>
        <v>#N/A</v>
      </c>
      <c r="AL44" s="70" t="e">
        <f t="shared" si="13"/>
        <v>#N/A</v>
      </c>
      <c r="AM44" s="70" t="e">
        <f t="shared" si="13"/>
        <v>#N/A</v>
      </c>
      <c r="AN44" s="70" t="e">
        <f t="shared" si="13"/>
        <v>#N/A</v>
      </c>
      <c r="AO44" s="70" t="e">
        <f t="shared" si="13"/>
        <v>#N/A</v>
      </c>
      <c r="AP44" s="70" t="e">
        <f t="shared" si="13"/>
        <v>#N/A</v>
      </c>
      <c r="AQ44" s="70" t="e">
        <f t="shared" si="13"/>
        <v>#N/A</v>
      </c>
      <c r="AR44" s="70" t="e">
        <f t="shared" ref="AR44:BW44" si="14">AR25*AR42</f>
        <v>#N/A</v>
      </c>
      <c r="AS44" s="70" t="e">
        <f t="shared" si="14"/>
        <v>#N/A</v>
      </c>
      <c r="AT44" s="70" t="e">
        <f t="shared" si="14"/>
        <v>#N/A</v>
      </c>
      <c r="AU44" s="70" t="e">
        <f t="shared" si="14"/>
        <v>#N/A</v>
      </c>
      <c r="AV44" s="70" t="e">
        <f t="shared" si="14"/>
        <v>#N/A</v>
      </c>
      <c r="AW44" s="70" t="e">
        <f t="shared" si="14"/>
        <v>#N/A</v>
      </c>
      <c r="AX44" s="70" t="e">
        <f t="shared" si="14"/>
        <v>#N/A</v>
      </c>
      <c r="AY44" s="70" t="e">
        <f t="shared" si="14"/>
        <v>#N/A</v>
      </c>
      <c r="AZ44" s="70" t="e">
        <f t="shared" si="14"/>
        <v>#N/A</v>
      </c>
      <c r="BA44" s="70" t="e">
        <f t="shared" si="14"/>
        <v>#N/A</v>
      </c>
      <c r="BB44" s="70" t="e">
        <f t="shared" si="14"/>
        <v>#N/A</v>
      </c>
      <c r="BC44" s="70" t="e">
        <f t="shared" si="14"/>
        <v>#N/A</v>
      </c>
      <c r="BD44" s="70" t="e">
        <f t="shared" si="14"/>
        <v>#N/A</v>
      </c>
      <c r="BE44" s="70" t="e">
        <f t="shared" si="14"/>
        <v>#N/A</v>
      </c>
      <c r="BF44" s="70" t="e">
        <f t="shared" si="14"/>
        <v>#N/A</v>
      </c>
      <c r="BG44" s="70" t="e">
        <f t="shared" si="14"/>
        <v>#N/A</v>
      </c>
      <c r="BH44" s="70" t="e">
        <f t="shared" si="14"/>
        <v>#N/A</v>
      </c>
      <c r="BI44" s="70" t="e">
        <f t="shared" si="14"/>
        <v>#N/A</v>
      </c>
      <c r="BJ44" s="70" t="e">
        <f t="shared" si="14"/>
        <v>#N/A</v>
      </c>
      <c r="BK44" s="70" t="e">
        <f t="shared" si="14"/>
        <v>#N/A</v>
      </c>
      <c r="BL44" s="70" t="e">
        <f t="shared" si="14"/>
        <v>#N/A</v>
      </c>
      <c r="BM44" s="70" t="e">
        <f t="shared" si="14"/>
        <v>#N/A</v>
      </c>
      <c r="BN44" s="70" t="e">
        <f t="shared" si="14"/>
        <v>#N/A</v>
      </c>
      <c r="BO44" s="70" t="e">
        <f t="shared" si="14"/>
        <v>#N/A</v>
      </c>
      <c r="BP44" s="70" t="e">
        <f t="shared" si="14"/>
        <v>#N/A</v>
      </c>
      <c r="BQ44" s="70" t="e">
        <f t="shared" si="14"/>
        <v>#N/A</v>
      </c>
      <c r="BR44" s="70" t="e">
        <f t="shared" si="14"/>
        <v>#N/A</v>
      </c>
      <c r="BS44" s="70" t="e">
        <f t="shared" si="14"/>
        <v>#N/A</v>
      </c>
      <c r="BT44" s="70" t="e">
        <f t="shared" si="14"/>
        <v>#N/A</v>
      </c>
      <c r="BU44" s="70" t="e">
        <f t="shared" si="14"/>
        <v>#N/A</v>
      </c>
      <c r="BV44" s="70" t="e">
        <f t="shared" si="14"/>
        <v>#N/A</v>
      </c>
      <c r="BW44" s="70" t="e">
        <f t="shared" si="14"/>
        <v>#N/A</v>
      </c>
      <c r="BX44" s="70" t="e">
        <f t="shared" ref="BX44:CV44" si="15">BX25*BX42</f>
        <v>#N/A</v>
      </c>
      <c r="BY44" s="70" t="e">
        <f t="shared" si="15"/>
        <v>#N/A</v>
      </c>
      <c r="BZ44" s="70" t="e">
        <f t="shared" si="15"/>
        <v>#N/A</v>
      </c>
      <c r="CA44" s="70" t="e">
        <f t="shared" si="15"/>
        <v>#N/A</v>
      </c>
      <c r="CB44" s="70" t="e">
        <f t="shared" si="15"/>
        <v>#N/A</v>
      </c>
      <c r="CC44" s="70" t="e">
        <f t="shared" si="15"/>
        <v>#N/A</v>
      </c>
      <c r="CD44" s="70" t="e">
        <f t="shared" si="15"/>
        <v>#N/A</v>
      </c>
      <c r="CE44" s="70" t="e">
        <f t="shared" si="15"/>
        <v>#N/A</v>
      </c>
      <c r="CF44" s="70" t="e">
        <f t="shared" si="15"/>
        <v>#N/A</v>
      </c>
      <c r="CG44" s="70" t="e">
        <f t="shared" si="15"/>
        <v>#N/A</v>
      </c>
      <c r="CH44" s="70" t="e">
        <f t="shared" si="15"/>
        <v>#N/A</v>
      </c>
      <c r="CI44" s="70" t="e">
        <f t="shared" si="15"/>
        <v>#N/A</v>
      </c>
      <c r="CJ44" s="70" t="e">
        <f t="shared" si="15"/>
        <v>#N/A</v>
      </c>
      <c r="CK44" s="70" t="e">
        <f t="shared" si="15"/>
        <v>#N/A</v>
      </c>
      <c r="CL44" s="70" t="e">
        <f t="shared" si="15"/>
        <v>#N/A</v>
      </c>
      <c r="CM44" s="70" t="e">
        <f t="shared" si="15"/>
        <v>#N/A</v>
      </c>
      <c r="CN44" s="70" t="e">
        <f t="shared" si="15"/>
        <v>#N/A</v>
      </c>
      <c r="CO44" s="70" t="e">
        <f t="shared" si="15"/>
        <v>#N/A</v>
      </c>
      <c r="CP44" s="70" t="e">
        <f t="shared" si="15"/>
        <v>#N/A</v>
      </c>
      <c r="CQ44" s="70" t="e">
        <f t="shared" si="15"/>
        <v>#N/A</v>
      </c>
      <c r="CR44" s="70" t="e">
        <f t="shared" si="15"/>
        <v>#N/A</v>
      </c>
      <c r="CS44" s="70" t="e">
        <f t="shared" si="15"/>
        <v>#N/A</v>
      </c>
      <c r="CT44" s="70" t="e">
        <f t="shared" si="15"/>
        <v>#N/A</v>
      </c>
      <c r="CU44" s="70" t="e">
        <f t="shared" si="15"/>
        <v>#N/A</v>
      </c>
      <c r="CV44" s="70" t="e">
        <f t="shared" si="15"/>
        <v>#N/A</v>
      </c>
      <c r="CW44" s="70"/>
      <c r="CX44" s="70"/>
    </row>
    <row r="45" spans="2:113">
      <c r="E45" s="44" t="s">
        <v>829</v>
      </c>
      <c r="F45" s="44"/>
      <c r="G45" s="179" t="s">
        <v>164</v>
      </c>
      <c r="L45" s="70" t="e">
        <f t="shared" ref="L45:AQ45" si="16">(L28-L44)*L9</f>
        <v>#N/A</v>
      </c>
      <c r="M45" s="70" t="e">
        <f t="shared" si="16"/>
        <v>#N/A</v>
      </c>
      <c r="N45" s="70" t="e">
        <f t="shared" si="16"/>
        <v>#N/A</v>
      </c>
      <c r="O45" s="70" t="e">
        <f t="shared" si="16"/>
        <v>#N/A</v>
      </c>
      <c r="P45" s="70" t="e">
        <f t="shared" si="16"/>
        <v>#N/A</v>
      </c>
      <c r="Q45" s="70" t="e">
        <f t="shared" si="16"/>
        <v>#N/A</v>
      </c>
      <c r="R45" s="70" t="e">
        <f t="shared" si="16"/>
        <v>#N/A</v>
      </c>
      <c r="S45" s="70" t="e">
        <f t="shared" si="16"/>
        <v>#N/A</v>
      </c>
      <c r="T45" s="70" t="e">
        <f t="shared" si="16"/>
        <v>#N/A</v>
      </c>
      <c r="U45" s="70" t="e">
        <f t="shared" si="16"/>
        <v>#N/A</v>
      </c>
      <c r="V45" s="70" t="e">
        <f t="shared" si="16"/>
        <v>#N/A</v>
      </c>
      <c r="W45" s="70" t="e">
        <f t="shared" si="16"/>
        <v>#N/A</v>
      </c>
      <c r="X45" s="70" t="e">
        <f t="shared" si="16"/>
        <v>#N/A</v>
      </c>
      <c r="Y45" s="70" t="e">
        <f t="shared" si="16"/>
        <v>#N/A</v>
      </c>
      <c r="Z45" s="70" t="e">
        <f t="shared" si="16"/>
        <v>#N/A</v>
      </c>
      <c r="AA45" s="70" t="e">
        <f t="shared" si="16"/>
        <v>#N/A</v>
      </c>
      <c r="AB45" s="70" t="e">
        <f t="shared" si="16"/>
        <v>#N/A</v>
      </c>
      <c r="AC45" s="70" t="e">
        <f t="shared" si="16"/>
        <v>#N/A</v>
      </c>
      <c r="AD45" s="70" t="e">
        <f t="shared" si="16"/>
        <v>#N/A</v>
      </c>
      <c r="AE45" s="70" t="e">
        <f t="shared" si="16"/>
        <v>#N/A</v>
      </c>
      <c r="AF45" s="70" t="e">
        <f t="shared" si="16"/>
        <v>#N/A</v>
      </c>
      <c r="AG45" s="70" t="e">
        <f t="shared" si="16"/>
        <v>#N/A</v>
      </c>
      <c r="AH45" s="70" t="e">
        <f t="shared" si="16"/>
        <v>#N/A</v>
      </c>
      <c r="AI45" s="70" t="e">
        <f t="shared" si="16"/>
        <v>#N/A</v>
      </c>
      <c r="AJ45" s="70" t="e">
        <f t="shared" si="16"/>
        <v>#N/A</v>
      </c>
      <c r="AK45" s="70" t="e">
        <f t="shared" si="16"/>
        <v>#N/A</v>
      </c>
      <c r="AL45" s="70" t="e">
        <f t="shared" si="16"/>
        <v>#N/A</v>
      </c>
      <c r="AM45" s="70" t="e">
        <f t="shared" si="16"/>
        <v>#N/A</v>
      </c>
      <c r="AN45" s="70" t="e">
        <f t="shared" si="16"/>
        <v>#N/A</v>
      </c>
      <c r="AO45" s="70" t="e">
        <f t="shared" si="16"/>
        <v>#N/A</v>
      </c>
      <c r="AP45" s="70" t="e">
        <f t="shared" si="16"/>
        <v>#N/A</v>
      </c>
      <c r="AQ45" s="70" t="e">
        <f t="shared" si="16"/>
        <v>#N/A</v>
      </c>
      <c r="AR45" s="70" t="e">
        <f t="shared" ref="AR45:BW45" si="17">(AR28-AR44)*AR9</f>
        <v>#N/A</v>
      </c>
      <c r="AS45" s="70" t="e">
        <f t="shared" si="17"/>
        <v>#N/A</v>
      </c>
      <c r="AT45" s="70" t="e">
        <f t="shared" si="17"/>
        <v>#N/A</v>
      </c>
      <c r="AU45" s="70" t="e">
        <f t="shared" si="17"/>
        <v>#N/A</v>
      </c>
      <c r="AV45" s="70" t="e">
        <f t="shared" si="17"/>
        <v>#N/A</v>
      </c>
      <c r="AW45" s="70" t="e">
        <f t="shared" si="17"/>
        <v>#N/A</v>
      </c>
      <c r="AX45" s="70" t="e">
        <f t="shared" si="17"/>
        <v>#N/A</v>
      </c>
      <c r="AY45" s="70" t="e">
        <f t="shared" si="17"/>
        <v>#N/A</v>
      </c>
      <c r="AZ45" s="70" t="e">
        <f t="shared" si="17"/>
        <v>#N/A</v>
      </c>
      <c r="BA45" s="70" t="e">
        <f t="shared" si="17"/>
        <v>#N/A</v>
      </c>
      <c r="BB45" s="70" t="e">
        <f t="shared" si="17"/>
        <v>#N/A</v>
      </c>
      <c r="BC45" s="70" t="e">
        <f t="shared" si="17"/>
        <v>#N/A</v>
      </c>
      <c r="BD45" s="70" t="e">
        <f t="shared" si="17"/>
        <v>#N/A</v>
      </c>
      <c r="BE45" s="70" t="e">
        <f t="shared" si="17"/>
        <v>#N/A</v>
      </c>
      <c r="BF45" s="70" t="e">
        <f t="shared" si="17"/>
        <v>#N/A</v>
      </c>
      <c r="BG45" s="70" t="e">
        <f t="shared" si="17"/>
        <v>#N/A</v>
      </c>
      <c r="BH45" s="70" t="e">
        <f t="shared" si="17"/>
        <v>#N/A</v>
      </c>
      <c r="BI45" s="70" t="e">
        <f t="shared" si="17"/>
        <v>#N/A</v>
      </c>
      <c r="BJ45" s="70" t="e">
        <f t="shared" si="17"/>
        <v>#N/A</v>
      </c>
      <c r="BK45" s="70" t="e">
        <f t="shared" si="17"/>
        <v>#N/A</v>
      </c>
      <c r="BL45" s="70" t="e">
        <f t="shared" si="17"/>
        <v>#N/A</v>
      </c>
      <c r="BM45" s="70" t="e">
        <f t="shared" si="17"/>
        <v>#N/A</v>
      </c>
      <c r="BN45" s="70" t="e">
        <f t="shared" si="17"/>
        <v>#N/A</v>
      </c>
      <c r="BO45" s="70" t="e">
        <f t="shared" si="17"/>
        <v>#N/A</v>
      </c>
      <c r="BP45" s="70" t="e">
        <f t="shared" si="17"/>
        <v>#N/A</v>
      </c>
      <c r="BQ45" s="70" t="e">
        <f t="shared" si="17"/>
        <v>#N/A</v>
      </c>
      <c r="BR45" s="70" t="e">
        <f t="shared" si="17"/>
        <v>#N/A</v>
      </c>
      <c r="BS45" s="70" t="e">
        <f t="shared" si="17"/>
        <v>#N/A</v>
      </c>
      <c r="BT45" s="70" t="e">
        <f t="shared" si="17"/>
        <v>#N/A</v>
      </c>
      <c r="BU45" s="70" t="e">
        <f t="shared" si="17"/>
        <v>#N/A</v>
      </c>
      <c r="BV45" s="70" t="e">
        <f t="shared" si="17"/>
        <v>#N/A</v>
      </c>
      <c r="BW45" s="70" t="e">
        <f t="shared" si="17"/>
        <v>#N/A</v>
      </c>
      <c r="BX45" s="70" t="e">
        <f t="shared" ref="BX45:CV45" si="18">(BX28-BX44)*BX9</f>
        <v>#N/A</v>
      </c>
      <c r="BY45" s="70" t="e">
        <f t="shared" si="18"/>
        <v>#N/A</v>
      </c>
      <c r="BZ45" s="70" t="e">
        <f t="shared" si="18"/>
        <v>#N/A</v>
      </c>
      <c r="CA45" s="70" t="e">
        <f t="shared" si="18"/>
        <v>#N/A</v>
      </c>
      <c r="CB45" s="70" t="e">
        <f t="shared" si="18"/>
        <v>#N/A</v>
      </c>
      <c r="CC45" s="70" t="e">
        <f t="shared" si="18"/>
        <v>#N/A</v>
      </c>
      <c r="CD45" s="70" t="e">
        <f t="shared" si="18"/>
        <v>#N/A</v>
      </c>
      <c r="CE45" s="70" t="e">
        <f t="shared" si="18"/>
        <v>#N/A</v>
      </c>
      <c r="CF45" s="70" t="e">
        <f t="shared" si="18"/>
        <v>#N/A</v>
      </c>
      <c r="CG45" s="70" t="e">
        <f t="shared" si="18"/>
        <v>#N/A</v>
      </c>
      <c r="CH45" s="70" t="e">
        <f t="shared" si="18"/>
        <v>#N/A</v>
      </c>
      <c r="CI45" s="70" t="e">
        <f t="shared" si="18"/>
        <v>#N/A</v>
      </c>
      <c r="CJ45" s="70" t="e">
        <f t="shared" si="18"/>
        <v>#N/A</v>
      </c>
      <c r="CK45" s="70" t="e">
        <f t="shared" si="18"/>
        <v>#N/A</v>
      </c>
      <c r="CL45" s="70" t="e">
        <f t="shared" si="18"/>
        <v>#N/A</v>
      </c>
      <c r="CM45" s="70" t="e">
        <f t="shared" si="18"/>
        <v>#N/A</v>
      </c>
      <c r="CN45" s="70" t="e">
        <f t="shared" si="18"/>
        <v>#N/A</v>
      </c>
      <c r="CO45" s="70" t="e">
        <f t="shared" si="18"/>
        <v>#N/A</v>
      </c>
      <c r="CP45" s="70" t="e">
        <f t="shared" si="18"/>
        <v>#N/A</v>
      </c>
      <c r="CQ45" s="70" t="e">
        <f t="shared" si="18"/>
        <v>#N/A</v>
      </c>
      <c r="CR45" s="70" t="e">
        <f t="shared" si="18"/>
        <v>#N/A</v>
      </c>
      <c r="CS45" s="70" t="e">
        <f t="shared" si="18"/>
        <v>#N/A</v>
      </c>
      <c r="CT45" s="70" t="e">
        <f t="shared" si="18"/>
        <v>#N/A</v>
      </c>
      <c r="CU45" s="70" t="e">
        <f t="shared" si="18"/>
        <v>#N/A</v>
      </c>
      <c r="CV45" s="70" t="e">
        <f t="shared" si="18"/>
        <v>#N/A</v>
      </c>
      <c r="CW45" s="70"/>
      <c r="CX45" s="70"/>
    </row>
    <row r="46" spans="2:113">
      <c r="E46" s="44"/>
      <c r="F46" s="44"/>
      <c r="L46" s="70"/>
      <c r="M46" s="70"/>
      <c r="N46" s="70"/>
      <c r="O46" s="70"/>
      <c r="P46" s="70"/>
      <c r="Q46" s="70"/>
      <c r="R46" s="70"/>
      <c r="S46" s="70"/>
      <c r="T46" s="70"/>
      <c r="U46" s="70"/>
      <c r="V46" s="70"/>
      <c r="W46" s="70"/>
      <c r="X46" s="70"/>
      <c r="Y46" s="70"/>
      <c r="Z46" s="70"/>
      <c r="AA46" s="70"/>
      <c r="AB46" s="70"/>
      <c r="AC46" s="70"/>
      <c r="AD46" s="70"/>
      <c r="AE46" s="70"/>
      <c r="AF46" s="70"/>
      <c r="AG46" s="70"/>
      <c r="AH46" s="415"/>
      <c r="AI46" s="415"/>
      <c r="AJ46" s="415"/>
      <c r="AK46" s="70"/>
      <c r="AL46" s="70"/>
      <c r="AM46" s="70"/>
      <c r="AN46" s="70"/>
      <c r="AO46" s="70"/>
      <c r="AP46" s="70"/>
      <c r="AQ46" s="70"/>
      <c r="AR46" s="70"/>
      <c r="AS46" s="70"/>
      <c r="AT46" s="70"/>
      <c r="AU46" s="70"/>
      <c r="AV46" s="70"/>
      <c r="AW46" s="70"/>
      <c r="AX46" s="70"/>
      <c r="AY46" s="70"/>
      <c r="AZ46" s="70"/>
      <c r="BA46" s="70"/>
      <c r="BB46" s="70"/>
      <c r="BC46" s="70"/>
      <c r="BD46" s="70"/>
      <c r="BE46" s="70"/>
      <c r="BF46" s="70"/>
      <c r="BG46" s="70"/>
      <c r="BH46" s="70"/>
      <c r="BI46" s="70"/>
      <c r="BJ46" s="70"/>
      <c r="BK46" s="70"/>
      <c r="BL46" s="70"/>
      <c r="BM46" s="70"/>
      <c r="BN46" s="70"/>
      <c r="BO46" s="70"/>
      <c r="BP46" s="70"/>
      <c r="BQ46" s="70"/>
      <c r="BR46" s="70"/>
      <c r="BS46" s="70"/>
      <c r="BT46" s="70"/>
      <c r="BU46" s="70"/>
      <c r="BV46" s="70"/>
      <c r="BW46" s="70"/>
      <c r="BX46" s="70"/>
      <c r="BY46" s="70"/>
      <c r="BZ46" s="70"/>
      <c r="CA46" s="70"/>
      <c r="CB46" s="70"/>
      <c r="CC46" s="70"/>
      <c r="CD46" s="70"/>
      <c r="CE46" s="70"/>
      <c r="CF46" s="70"/>
      <c r="CG46" s="70"/>
      <c r="CH46" s="70"/>
      <c r="CI46" s="70"/>
      <c r="CJ46" s="70"/>
      <c r="CK46" s="70"/>
      <c r="CL46" s="70"/>
      <c r="CM46" s="70"/>
      <c r="CN46" s="70"/>
      <c r="CO46" s="70"/>
      <c r="CP46" s="70"/>
      <c r="CQ46" s="70"/>
      <c r="CR46" s="70"/>
      <c r="CS46" s="70"/>
      <c r="CT46" s="70"/>
      <c r="CU46" s="70"/>
      <c r="CV46" s="70"/>
      <c r="CW46" s="70"/>
      <c r="CX46" s="70"/>
    </row>
    <row r="47" spans="2:113">
      <c r="E47" s="44" t="s">
        <v>830</v>
      </c>
      <c r="F47" s="44"/>
      <c r="G47" s="1" t="s">
        <v>154</v>
      </c>
      <c r="L47" s="35">
        <f>IFERROR(L45/L41,0)</f>
        <v>0</v>
      </c>
      <c r="M47" s="35">
        <f>IFERROR(M45/M41,0)</f>
        <v>0</v>
      </c>
      <c r="N47" s="35">
        <f t="shared" ref="N47:AR47" si="19">IFERROR(N45/N41,0)</f>
        <v>0</v>
      </c>
      <c r="O47" s="35">
        <f t="shared" si="19"/>
        <v>0</v>
      </c>
      <c r="P47" s="35">
        <f t="shared" si="19"/>
        <v>0</v>
      </c>
      <c r="Q47" s="35">
        <f t="shared" si="19"/>
        <v>0</v>
      </c>
      <c r="R47" s="35">
        <f t="shared" si="19"/>
        <v>0</v>
      </c>
      <c r="S47" s="35">
        <f t="shared" si="19"/>
        <v>0</v>
      </c>
      <c r="T47" s="35">
        <f t="shared" si="19"/>
        <v>0</v>
      </c>
      <c r="U47" s="35">
        <f t="shared" si="19"/>
        <v>0</v>
      </c>
      <c r="V47" s="35">
        <f t="shared" si="19"/>
        <v>0</v>
      </c>
      <c r="W47" s="35">
        <f t="shared" si="19"/>
        <v>0</v>
      </c>
      <c r="X47" s="35">
        <f t="shared" si="19"/>
        <v>0</v>
      </c>
      <c r="Y47" s="35">
        <f t="shared" si="19"/>
        <v>0</v>
      </c>
      <c r="Z47" s="35">
        <f t="shared" si="19"/>
        <v>0</v>
      </c>
      <c r="AA47" s="35">
        <f>IFERROR(AA45/AA41,0)</f>
        <v>0</v>
      </c>
      <c r="AB47" s="35">
        <f>IFERROR(AB45/AB41,0)</f>
        <v>0</v>
      </c>
      <c r="AC47" s="35">
        <f>IFERROR(AC45/AC41,0)</f>
        <v>0</v>
      </c>
      <c r="AD47" s="35">
        <f t="shared" si="19"/>
        <v>0</v>
      </c>
      <c r="AE47" s="35">
        <f t="shared" si="19"/>
        <v>0</v>
      </c>
      <c r="AF47" s="35">
        <f t="shared" si="19"/>
        <v>0</v>
      </c>
      <c r="AG47" s="35">
        <f t="shared" si="19"/>
        <v>0</v>
      </c>
      <c r="AH47" s="35">
        <f>IFERROR(AH45/AH41,0)</f>
        <v>0</v>
      </c>
      <c r="AI47" s="35">
        <f t="shared" si="19"/>
        <v>0</v>
      </c>
      <c r="AJ47" s="35">
        <f>IFERROR(AJ45/AJ41,0)</f>
        <v>0</v>
      </c>
      <c r="AK47" s="35">
        <f t="shared" si="19"/>
        <v>0</v>
      </c>
      <c r="AL47" s="35">
        <f t="shared" si="19"/>
        <v>0</v>
      </c>
      <c r="AM47" s="35">
        <f t="shared" si="19"/>
        <v>0</v>
      </c>
      <c r="AN47" s="35">
        <f t="shared" si="19"/>
        <v>0</v>
      </c>
      <c r="AO47" s="35">
        <f t="shared" si="19"/>
        <v>0</v>
      </c>
      <c r="AP47" s="35">
        <f t="shared" si="19"/>
        <v>0</v>
      </c>
      <c r="AQ47" s="35">
        <f t="shared" si="19"/>
        <v>0</v>
      </c>
      <c r="AR47" s="35">
        <f t="shared" si="19"/>
        <v>0</v>
      </c>
      <c r="AS47" s="35">
        <f t="shared" ref="AS47:BX47" si="20">IFERROR(AS45/AS41,0)</f>
        <v>0</v>
      </c>
      <c r="AT47" s="35">
        <f t="shared" si="20"/>
        <v>0</v>
      </c>
      <c r="AU47" s="35">
        <f t="shared" si="20"/>
        <v>0</v>
      </c>
      <c r="AV47" s="35">
        <f t="shared" si="20"/>
        <v>0</v>
      </c>
      <c r="AW47" s="35">
        <f t="shared" si="20"/>
        <v>0</v>
      </c>
      <c r="AX47" s="35">
        <f t="shared" si="20"/>
        <v>0</v>
      </c>
      <c r="AY47" s="35">
        <f t="shared" si="20"/>
        <v>0</v>
      </c>
      <c r="AZ47" s="35">
        <f t="shared" si="20"/>
        <v>0</v>
      </c>
      <c r="BA47" s="35">
        <f t="shared" si="20"/>
        <v>0</v>
      </c>
      <c r="BB47" s="35">
        <f t="shared" si="20"/>
        <v>0</v>
      </c>
      <c r="BC47" s="35">
        <f t="shared" si="20"/>
        <v>0</v>
      </c>
      <c r="BD47" s="35">
        <f t="shared" si="20"/>
        <v>0</v>
      </c>
      <c r="BE47" s="35">
        <f t="shared" si="20"/>
        <v>0</v>
      </c>
      <c r="BF47" s="35">
        <f t="shared" si="20"/>
        <v>0</v>
      </c>
      <c r="BG47" s="35">
        <f t="shared" si="20"/>
        <v>0</v>
      </c>
      <c r="BH47" s="35">
        <f t="shared" si="20"/>
        <v>0</v>
      </c>
      <c r="BI47" s="35">
        <f t="shared" si="20"/>
        <v>0</v>
      </c>
      <c r="BJ47" s="35">
        <f t="shared" si="20"/>
        <v>0</v>
      </c>
      <c r="BK47" s="35">
        <f t="shared" si="20"/>
        <v>0</v>
      </c>
      <c r="BL47" s="35">
        <f t="shared" si="20"/>
        <v>0</v>
      </c>
      <c r="BM47" s="35">
        <f t="shared" si="20"/>
        <v>0</v>
      </c>
      <c r="BN47" s="35">
        <f t="shared" si="20"/>
        <v>0</v>
      </c>
      <c r="BO47" s="35">
        <f t="shared" si="20"/>
        <v>0</v>
      </c>
      <c r="BP47" s="35">
        <f t="shared" si="20"/>
        <v>0</v>
      </c>
      <c r="BQ47" s="35">
        <f t="shared" si="20"/>
        <v>0</v>
      </c>
      <c r="BR47" s="35">
        <f t="shared" si="20"/>
        <v>0</v>
      </c>
      <c r="BS47" s="35">
        <f t="shared" si="20"/>
        <v>0</v>
      </c>
      <c r="BT47" s="35">
        <f t="shared" si="20"/>
        <v>0</v>
      </c>
      <c r="BU47" s="35">
        <f t="shared" si="20"/>
        <v>0</v>
      </c>
      <c r="BV47" s="35">
        <f t="shared" si="20"/>
        <v>0</v>
      </c>
      <c r="BW47" s="35">
        <f t="shared" si="20"/>
        <v>0</v>
      </c>
      <c r="BX47" s="35">
        <f t="shared" si="20"/>
        <v>0</v>
      </c>
      <c r="BY47" s="35">
        <f t="shared" ref="BY47:CV47" si="21">IFERROR(BY45/BY41,0)</f>
        <v>0</v>
      </c>
      <c r="BZ47" s="35">
        <f t="shared" si="21"/>
        <v>0</v>
      </c>
      <c r="CA47" s="35">
        <f t="shared" si="21"/>
        <v>0</v>
      </c>
      <c r="CB47" s="35">
        <f t="shared" si="21"/>
        <v>0</v>
      </c>
      <c r="CC47" s="35">
        <f t="shared" si="21"/>
        <v>0</v>
      </c>
      <c r="CD47" s="35">
        <f t="shared" si="21"/>
        <v>0</v>
      </c>
      <c r="CE47" s="35">
        <f t="shared" si="21"/>
        <v>0</v>
      </c>
      <c r="CF47" s="35">
        <f t="shared" si="21"/>
        <v>0</v>
      </c>
      <c r="CG47" s="35">
        <f t="shared" si="21"/>
        <v>0</v>
      </c>
      <c r="CH47" s="35">
        <f t="shared" si="21"/>
        <v>0</v>
      </c>
      <c r="CI47" s="35">
        <f t="shared" si="21"/>
        <v>0</v>
      </c>
      <c r="CJ47" s="35">
        <f t="shared" si="21"/>
        <v>0</v>
      </c>
      <c r="CK47" s="35">
        <f t="shared" si="21"/>
        <v>0</v>
      </c>
      <c r="CL47" s="35">
        <f t="shared" si="21"/>
        <v>0</v>
      </c>
      <c r="CM47" s="35">
        <f t="shared" si="21"/>
        <v>0</v>
      </c>
      <c r="CN47" s="35">
        <f t="shared" si="21"/>
        <v>0</v>
      </c>
      <c r="CO47" s="35">
        <f t="shared" si="21"/>
        <v>0</v>
      </c>
      <c r="CP47" s="35">
        <f t="shared" si="21"/>
        <v>0</v>
      </c>
      <c r="CQ47" s="35">
        <f t="shared" si="21"/>
        <v>0</v>
      </c>
      <c r="CR47" s="35">
        <f t="shared" si="21"/>
        <v>0</v>
      </c>
      <c r="CS47" s="35">
        <f t="shared" si="21"/>
        <v>0</v>
      </c>
      <c r="CT47" s="35">
        <f t="shared" si="21"/>
        <v>0</v>
      </c>
      <c r="CU47" s="35">
        <f t="shared" si="21"/>
        <v>0</v>
      </c>
      <c r="CV47" s="35">
        <f t="shared" si="21"/>
        <v>0</v>
      </c>
      <c r="CW47" s="35"/>
      <c r="CX47" s="35"/>
    </row>
    <row r="48" spans="2:113">
      <c r="E48" s="44" t="s">
        <v>15</v>
      </c>
      <c r="F48" s="44"/>
      <c r="L48" s="135">
        <f>IF(L9=1,AND(ABS(L47-L26)&lt;0.00000001),0)</f>
        <v>0</v>
      </c>
      <c r="M48" s="135">
        <f t="shared" ref="M48:BX48" si="22">IF(M9=1,AND(ABS(M47-M26)&lt;0.00000001),0)</f>
        <v>0</v>
      </c>
      <c r="N48" s="135">
        <f t="shared" si="22"/>
        <v>0</v>
      </c>
      <c r="O48" s="135">
        <f t="shared" si="22"/>
        <v>0</v>
      </c>
      <c r="P48" s="135">
        <f t="shared" si="22"/>
        <v>0</v>
      </c>
      <c r="Q48" s="135">
        <f t="shared" si="22"/>
        <v>0</v>
      </c>
      <c r="R48" s="135">
        <f t="shared" si="22"/>
        <v>0</v>
      </c>
      <c r="S48" s="135">
        <f t="shared" si="22"/>
        <v>0</v>
      </c>
      <c r="T48" s="135">
        <f t="shared" si="22"/>
        <v>0</v>
      </c>
      <c r="U48" s="135">
        <f t="shared" si="22"/>
        <v>0</v>
      </c>
      <c r="V48" s="135">
        <f t="shared" si="22"/>
        <v>0</v>
      </c>
      <c r="W48" s="135">
        <f t="shared" si="22"/>
        <v>0</v>
      </c>
      <c r="X48" s="135">
        <f t="shared" si="22"/>
        <v>0</v>
      </c>
      <c r="Y48" s="135">
        <f t="shared" si="22"/>
        <v>0</v>
      </c>
      <c r="Z48" s="135">
        <f t="shared" si="22"/>
        <v>0</v>
      </c>
      <c r="AA48" s="135">
        <f t="shared" si="22"/>
        <v>0</v>
      </c>
      <c r="AB48" s="135">
        <f t="shared" si="22"/>
        <v>0</v>
      </c>
      <c r="AC48" s="135">
        <f t="shared" si="22"/>
        <v>0</v>
      </c>
      <c r="AD48" s="135">
        <f t="shared" si="22"/>
        <v>0</v>
      </c>
      <c r="AE48" s="135">
        <f t="shared" si="22"/>
        <v>0</v>
      </c>
      <c r="AF48" s="135">
        <f t="shared" si="22"/>
        <v>0</v>
      </c>
      <c r="AG48" s="135">
        <f t="shared" si="22"/>
        <v>0</v>
      </c>
      <c r="AH48" s="135">
        <f t="shared" si="22"/>
        <v>0</v>
      </c>
      <c r="AI48" s="135">
        <f t="shared" si="22"/>
        <v>0</v>
      </c>
      <c r="AJ48" s="135">
        <f t="shared" si="22"/>
        <v>0</v>
      </c>
      <c r="AK48" s="135">
        <f>IF(AK9=1,AND(ABS(AK47-AK26)&lt;0.00000001),0)</f>
        <v>0</v>
      </c>
      <c r="AL48" s="135">
        <f t="shared" si="22"/>
        <v>0</v>
      </c>
      <c r="AM48" s="135">
        <f t="shared" si="22"/>
        <v>0</v>
      </c>
      <c r="AN48" s="135">
        <f t="shared" si="22"/>
        <v>0</v>
      </c>
      <c r="AO48" s="135">
        <f t="shared" si="22"/>
        <v>0</v>
      </c>
      <c r="AP48" s="135">
        <f t="shared" si="22"/>
        <v>0</v>
      </c>
      <c r="AQ48" s="135">
        <f t="shared" si="22"/>
        <v>0</v>
      </c>
      <c r="AR48" s="135">
        <f t="shared" si="22"/>
        <v>0</v>
      </c>
      <c r="AS48" s="135">
        <f t="shared" si="22"/>
        <v>0</v>
      </c>
      <c r="AT48" s="135">
        <f t="shared" si="22"/>
        <v>0</v>
      </c>
      <c r="AU48" s="135">
        <f t="shared" si="22"/>
        <v>0</v>
      </c>
      <c r="AV48" s="135">
        <f t="shared" si="22"/>
        <v>0</v>
      </c>
      <c r="AW48" s="135">
        <f t="shared" si="22"/>
        <v>0</v>
      </c>
      <c r="AX48" s="135">
        <f t="shared" si="22"/>
        <v>0</v>
      </c>
      <c r="AY48" s="135">
        <f t="shared" si="22"/>
        <v>0</v>
      </c>
      <c r="AZ48" s="135">
        <f t="shared" si="22"/>
        <v>0</v>
      </c>
      <c r="BA48" s="135">
        <f t="shared" si="22"/>
        <v>0</v>
      </c>
      <c r="BB48" s="135">
        <f t="shared" si="22"/>
        <v>0</v>
      </c>
      <c r="BC48" s="135">
        <f t="shared" si="22"/>
        <v>0</v>
      </c>
      <c r="BD48" s="135">
        <f t="shared" si="22"/>
        <v>0</v>
      </c>
      <c r="BE48" s="135">
        <f t="shared" si="22"/>
        <v>0</v>
      </c>
      <c r="BF48" s="135">
        <f t="shared" si="22"/>
        <v>0</v>
      </c>
      <c r="BG48" s="135">
        <f t="shared" si="22"/>
        <v>0</v>
      </c>
      <c r="BH48" s="135">
        <f t="shared" si="22"/>
        <v>0</v>
      </c>
      <c r="BI48" s="135">
        <f t="shared" si="22"/>
        <v>0</v>
      </c>
      <c r="BJ48" s="135">
        <f t="shared" si="22"/>
        <v>0</v>
      </c>
      <c r="BK48" s="135">
        <f t="shared" si="22"/>
        <v>0</v>
      </c>
      <c r="BL48" s="135">
        <f t="shared" si="22"/>
        <v>0</v>
      </c>
      <c r="BM48" s="135">
        <f t="shared" si="22"/>
        <v>0</v>
      </c>
      <c r="BN48" s="135">
        <f t="shared" si="22"/>
        <v>0</v>
      </c>
      <c r="BO48" s="135">
        <f t="shared" si="22"/>
        <v>0</v>
      </c>
      <c r="BP48" s="135">
        <f t="shared" si="22"/>
        <v>0</v>
      </c>
      <c r="BQ48" s="135">
        <f t="shared" si="22"/>
        <v>0</v>
      </c>
      <c r="BR48" s="135">
        <f t="shared" si="22"/>
        <v>0</v>
      </c>
      <c r="BS48" s="135">
        <f t="shared" si="22"/>
        <v>0</v>
      </c>
      <c r="BT48" s="135">
        <f t="shared" si="22"/>
        <v>0</v>
      </c>
      <c r="BU48" s="135">
        <f t="shared" si="22"/>
        <v>0</v>
      </c>
      <c r="BV48" s="135">
        <f t="shared" si="22"/>
        <v>0</v>
      </c>
      <c r="BW48" s="135">
        <f t="shared" si="22"/>
        <v>0</v>
      </c>
      <c r="BX48" s="135">
        <f t="shared" si="22"/>
        <v>0</v>
      </c>
      <c r="BY48" s="135">
        <f t="shared" ref="BY48:CV48" si="23">IF(BY9=1,AND(ABS(BY47-BY26)&lt;0.00000001),0)</f>
        <v>0</v>
      </c>
      <c r="BZ48" s="135">
        <f t="shared" si="23"/>
        <v>0</v>
      </c>
      <c r="CA48" s="135">
        <f t="shared" si="23"/>
        <v>0</v>
      </c>
      <c r="CB48" s="135">
        <f t="shared" si="23"/>
        <v>0</v>
      </c>
      <c r="CC48" s="135">
        <f t="shared" si="23"/>
        <v>0</v>
      </c>
      <c r="CD48" s="135">
        <f t="shared" si="23"/>
        <v>0</v>
      </c>
      <c r="CE48" s="135">
        <f t="shared" si="23"/>
        <v>0</v>
      </c>
      <c r="CF48" s="135">
        <f t="shared" si="23"/>
        <v>0</v>
      </c>
      <c r="CG48" s="135">
        <f t="shared" si="23"/>
        <v>0</v>
      </c>
      <c r="CH48" s="135">
        <f t="shared" si="23"/>
        <v>0</v>
      </c>
      <c r="CI48" s="135">
        <f t="shared" si="23"/>
        <v>0</v>
      </c>
      <c r="CJ48" s="135">
        <f t="shared" si="23"/>
        <v>0</v>
      </c>
      <c r="CK48" s="135">
        <f t="shared" si="23"/>
        <v>0</v>
      </c>
      <c r="CL48" s="135">
        <f t="shared" si="23"/>
        <v>0</v>
      </c>
      <c r="CM48" s="135">
        <f t="shared" si="23"/>
        <v>0</v>
      </c>
      <c r="CN48" s="135">
        <f t="shared" si="23"/>
        <v>0</v>
      </c>
      <c r="CO48" s="135">
        <f t="shared" si="23"/>
        <v>0</v>
      </c>
      <c r="CP48" s="135">
        <f t="shared" si="23"/>
        <v>0</v>
      </c>
      <c r="CQ48" s="135">
        <f t="shared" si="23"/>
        <v>0</v>
      </c>
      <c r="CR48" s="135">
        <f t="shared" si="23"/>
        <v>0</v>
      </c>
      <c r="CS48" s="135">
        <f t="shared" si="23"/>
        <v>0</v>
      </c>
      <c r="CT48" s="135">
        <f t="shared" si="23"/>
        <v>0</v>
      </c>
      <c r="CU48" s="135">
        <f t="shared" si="23"/>
        <v>0</v>
      </c>
      <c r="CV48" s="135">
        <f t="shared" si="23"/>
        <v>0</v>
      </c>
      <c r="CW48" s="35"/>
      <c r="CX48" s="35"/>
    </row>
    <row r="49" spans="2:102"/>
    <row r="50" spans="2:102">
      <c r="B50" s="24"/>
      <c r="C50" s="43">
        <f>MAX($B$19:C49)+0.1</f>
        <v>2.3000000000000003</v>
      </c>
      <c r="D50" s="41" t="s">
        <v>138</v>
      </c>
      <c r="E50" s="41"/>
      <c r="F50" s="41"/>
      <c r="G50" s="41"/>
      <c r="H50" s="41"/>
      <c r="I50" s="41"/>
      <c r="J50" s="41"/>
      <c r="K50" s="41"/>
      <c r="L50" s="41"/>
      <c r="M50" s="41"/>
      <c r="N50" s="41"/>
      <c r="O50" s="41"/>
      <c r="P50" s="41"/>
      <c r="Q50" s="41"/>
      <c r="R50" s="41"/>
      <c r="S50" s="41"/>
      <c r="T50" s="41"/>
      <c r="U50" s="41"/>
      <c r="V50" s="41"/>
      <c r="W50" s="41"/>
      <c r="X50" s="41"/>
      <c r="Y50" s="41"/>
      <c r="Z50" s="41"/>
      <c r="AA50" s="41"/>
      <c r="AB50" s="41"/>
      <c r="AC50" s="41"/>
      <c r="AD50" s="41"/>
      <c r="AE50" s="41"/>
      <c r="AF50" s="41"/>
      <c r="AG50" s="41"/>
      <c r="AH50" s="41"/>
      <c r="AI50" s="41"/>
      <c r="AJ50" s="41"/>
      <c r="AK50" s="41"/>
      <c r="AL50" s="41"/>
      <c r="AM50" s="41"/>
      <c r="AN50" s="41"/>
      <c r="AO50" s="41"/>
      <c r="AP50" s="41"/>
      <c r="AQ50" s="41"/>
      <c r="AR50" s="41"/>
      <c r="AS50" s="41"/>
      <c r="AT50" s="41"/>
      <c r="AU50" s="41"/>
      <c r="AV50" s="41"/>
      <c r="AW50" s="41"/>
      <c r="AX50" s="41"/>
      <c r="AY50" s="41"/>
      <c r="AZ50" s="41"/>
      <c r="BA50" s="41"/>
      <c r="BB50" s="41"/>
      <c r="BC50" s="41"/>
      <c r="BD50" s="41"/>
      <c r="BE50" s="41"/>
      <c r="BF50" s="41"/>
      <c r="BG50" s="41"/>
      <c r="BH50" s="41"/>
      <c r="BI50" s="41"/>
      <c r="BJ50" s="41"/>
      <c r="BK50" s="41"/>
      <c r="BL50" s="41"/>
      <c r="BM50" s="41"/>
      <c r="BN50" s="41"/>
      <c r="BO50" s="41"/>
      <c r="BP50" s="41"/>
      <c r="BQ50" s="41"/>
      <c r="BR50" s="41"/>
      <c r="BS50" s="41"/>
      <c r="BT50" s="41"/>
      <c r="BU50" s="41"/>
      <c r="BV50" s="41"/>
      <c r="BW50" s="41"/>
      <c r="BX50" s="41"/>
      <c r="BY50" s="41"/>
      <c r="BZ50" s="41"/>
      <c r="CA50" s="41"/>
      <c r="CB50" s="41"/>
      <c r="CC50" s="41"/>
      <c r="CD50" s="41"/>
      <c r="CE50" s="41"/>
      <c r="CF50" s="41"/>
      <c r="CG50" s="41"/>
      <c r="CH50" s="41"/>
      <c r="CI50" s="41"/>
      <c r="CJ50" s="41"/>
      <c r="CK50" s="41"/>
      <c r="CL50" s="41"/>
      <c r="CM50" s="41"/>
      <c r="CN50" s="41"/>
      <c r="CO50" s="41"/>
      <c r="CP50" s="41"/>
      <c r="CQ50" s="41"/>
      <c r="CR50" s="41"/>
      <c r="CS50" s="41"/>
      <c r="CT50" s="41"/>
      <c r="CU50" s="41"/>
      <c r="CV50" s="41"/>
      <c r="CW50" s="42"/>
      <c r="CX50" s="42"/>
    </row>
    <row r="51" spans="2:102">
      <c r="L51" s="58"/>
      <c r="M51" s="58"/>
      <c r="N51" s="58"/>
      <c r="O51" s="58"/>
      <c r="P51" s="58"/>
      <c r="Q51" s="58"/>
      <c r="R51" s="58"/>
      <c r="S51" s="58"/>
      <c r="T51" s="58"/>
      <c r="U51" s="58"/>
      <c r="V51" s="58"/>
      <c r="W51" s="58"/>
      <c r="X51" s="58"/>
      <c r="Y51" s="58"/>
      <c r="Z51" s="58"/>
      <c r="AA51" s="58"/>
      <c r="AB51" s="58"/>
      <c r="AC51" s="58"/>
      <c r="AD51" s="58"/>
      <c r="AE51" s="58"/>
      <c r="AF51" s="58"/>
      <c r="AG51" s="58"/>
      <c r="AH51" s="58"/>
      <c r="AI51" s="58"/>
      <c r="AJ51" s="58"/>
      <c r="AK51" s="58"/>
      <c r="AL51" s="58"/>
      <c r="AM51" s="58"/>
      <c r="AN51" s="58"/>
      <c r="AO51" s="58"/>
      <c r="AP51" s="58"/>
      <c r="AQ51" s="58"/>
      <c r="AR51" s="58"/>
      <c r="AS51" s="58"/>
      <c r="AT51" s="58"/>
      <c r="AU51" s="58"/>
      <c r="AV51" s="58"/>
      <c r="AW51" s="58"/>
      <c r="AX51" s="58"/>
      <c r="AY51" s="58"/>
      <c r="AZ51" s="58"/>
      <c r="BA51" s="58"/>
      <c r="BB51" s="58"/>
      <c r="BC51" s="58"/>
      <c r="BD51" s="58"/>
      <c r="BE51" s="58"/>
      <c r="BF51" s="58"/>
      <c r="BG51" s="58"/>
      <c r="BH51" s="58"/>
      <c r="BI51" s="58"/>
      <c r="BJ51" s="58"/>
      <c r="BK51" s="58"/>
      <c r="BL51" s="58"/>
      <c r="BM51" s="58"/>
      <c r="BN51" s="58"/>
      <c r="BO51" s="58"/>
      <c r="BP51" s="58"/>
      <c r="BQ51" s="58"/>
      <c r="BR51" s="58"/>
      <c r="BS51" s="58"/>
      <c r="BT51" s="58"/>
      <c r="BU51" s="58"/>
      <c r="BV51" s="58"/>
      <c r="BW51" s="58"/>
      <c r="BX51" s="58"/>
      <c r="BY51" s="58"/>
      <c r="BZ51" s="58"/>
      <c r="CA51" s="58"/>
      <c r="CB51" s="58"/>
      <c r="CC51" s="58"/>
      <c r="CD51" s="58"/>
      <c r="CE51" s="58"/>
      <c r="CF51" s="58"/>
      <c r="CG51" s="58"/>
      <c r="CH51" s="58"/>
      <c r="CI51" s="58"/>
      <c r="CJ51" s="58"/>
      <c r="CK51" s="58"/>
      <c r="CL51" s="58"/>
      <c r="CM51" s="58"/>
      <c r="CN51" s="58"/>
      <c r="CO51" s="58"/>
      <c r="CP51" s="58"/>
      <c r="CQ51" s="58"/>
      <c r="CR51" s="58"/>
      <c r="CS51" s="58"/>
      <c r="CT51" s="58"/>
      <c r="CU51" s="58"/>
      <c r="CV51" s="58"/>
      <c r="CW51" s="58"/>
      <c r="CX51" s="58"/>
    </row>
    <row r="52" spans="2:102">
      <c r="E52" s="1" t="s">
        <v>820</v>
      </c>
      <c r="G52" s="179" t="s">
        <v>164</v>
      </c>
      <c r="L52" s="198">
        <f>L31</f>
        <v>0</v>
      </c>
      <c r="M52" s="198">
        <f>M31</f>
        <v>0</v>
      </c>
      <c r="N52" s="198">
        <f t="shared" ref="N52:AR52" si="24">N31</f>
        <v>0</v>
      </c>
      <c r="O52" s="198">
        <f t="shared" si="24"/>
        <v>0</v>
      </c>
      <c r="P52" s="198">
        <f t="shared" si="24"/>
        <v>0</v>
      </c>
      <c r="Q52" s="198">
        <f t="shared" si="24"/>
        <v>0</v>
      </c>
      <c r="R52" s="198">
        <f t="shared" si="24"/>
        <v>0</v>
      </c>
      <c r="S52" s="198">
        <f t="shared" si="24"/>
        <v>0</v>
      </c>
      <c r="T52" s="198">
        <f t="shared" si="24"/>
        <v>0</v>
      </c>
      <c r="U52" s="198">
        <f t="shared" si="24"/>
        <v>0</v>
      </c>
      <c r="V52" s="198">
        <f t="shared" si="24"/>
        <v>0</v>
      </c>
      <c r="W52" s="198">
        <f t="shared" si="24"/>
        <v>0</v>
      </c>
      <c r="X52" s="198">
        <f t="shared" si="24"/>
        <v>0</v>
      </c>
      <c r="Y52" s="198">
        <f t="shared" si="24"/>
        <v>0</v>
      </c>
      <c r="Z52" s="198">
        <f t="shared" si="24"/>
        <v>0</v>
      </c>
      <c r="AA52" s="198">
        <f t="shared" si="24"/>
        <v>0</v>
      </c>
      <c r="AB52" s="198">
        <f t="shared" si="24"/>
        <v>0</v>
      </c>
      <c r="AC52" s="198">
        <f t="shared" si="24"/>
        <v>0</v>
      </c>
      <c r="AD52" s="198">
        <f t="shared" si="24"/>
        <v>0</v>
      </c>
      <c r="AE52" s="198">
        <f t="shared" si="24"/>
        <v>0</v>
      </c>
      <c r="AF52" s="198">
        <f t="shared" si="24"/>
        <v>0</v>
      </c>
      <c r="AG52" s="198">
        <f t="shared" si="24"/>
        <v>0</v>
      </c>
      <c r="AH52" s="198">
        <f>AH31</f>
        <v>0</v>
      </c>
      <c r="AI52" s="198">
        <f t="shared" si="24"/>
        <v>0</v>
      </c>
      <c r="AJ52" s="198">
        <f>AJ31</f>
        <v>0</v>
      </c>
      <c r="AK52" s="198">
        <f t="shared" si="24"/>
        <v>0</v>
      </c>
      <c r="AL52" s="198">
        <f t="shared" si="24"/>
        <v>0</v>
      </c>
      <c r="AM52" s="198">
        <f t="shared" si="24"/>
        <v>0</v>
      </c>
      <c r="AN52" s="198">
        <f t="shared" si="24"/>
        <v>0</v>
      </c>
      <c r="AO52" s="198">
        <f t="shared" si="24"/>
        <v>0</v>
      </c>
      <c r="AP52" s="198">
        <f t="shared" si="24"/>
        <v>0</v>
      </c>
      <c r="AQ52" s="198">
        <f t="shared" si="24"/>
        <v>0</v>
      </c>
      <c r="AR52" s="198">
        <f t="shared" si="24"/>
        <v>0</v>
      </c>
      <c r="AS52" s="198">
        <f t="shared" ref="AS52:BX52" si="25">AS31</f>
        <v>0</v>
      </c>
      <c r="AT52" s="198">
        <f t="shared" si="25"/>
        <v>0</v>
      </c>
      <c r="AU52" s="198">
        <f t="shared" si="25"/>
        <v>0</v>
      </c>
      <c r="AV52" s="198">
        <f t="shared" si="25"/>
        <v>0</v>
      </c>
      <c r="AW52" s="198">
        <f t="shared" si="25"/>
        <v>0</v>
      </c>
      <c r="AX52" s="198">
        <f t="shared" si="25"/>
        <v>0</v>
      </c>
      <c r="AY52" s="198">
        <f t="shared" si="25"/>
        <v>0</v>
      </c>
      <c r="AZ52" s="198">
        <f t="shared" si="25"/>
        <v>0</v>
      </c>
      <c r="BA52" s="198">
        <f t="shared" si="25"/>
        <v>0</v>
      </c>
      <c r="BB52" s="198">
        <f t="shared" si="25"/>
        <v>0</v>
      </c>
      <c r="BC52" s="198">
        <f t="shared" si="25"/>
        <v>0</v>
      </c>
      <c r="BD52" s="198">
        <f t="shared" si="25"/>
        <v>0</v>
      </c>
      <c r="BE52" s="198">
        <f t="shared" si="25"/>
        <v>0</v>
      </c>
      <c r="BF52" s="198">
        <f t="shared" si="25"/>
        <v>0</v>
      </c>
      <c r="BG52" s="198">
        <f t="shared" si="25"/>
        <v>0</v>
      </c>
      <c r="BH52" s="198">
        <f t="shared" si="25"/>
        <v>0</v>
      </c>
      <c r="BI52" s="198">
        <f t="shared" si="25"/>
        <v>0</v>
      </c>
      <c r="BJ52" s="198">
        <f t="shared" si="25"/>
        <v>0</v>
      </c>
      <c r="BK52" s="198">
        <f t="shared" si="25"/>
        <v>0</v>
      </c>
      <c r="BL52" s="198">
        <f t="shared" si="25"/>
        <v>0</v>
      </c>
      <c r="BM52" s="198">
        <f t="shared" si="25"/>
        <v>0</v>
      </c>
      <c r="BN52" s="198">
        <f t="shared" si="25"/>
        <v>0</v>
      </c>
      <c r="BO52" s="198">
        <f t="shared" si="25"/>
        <v>0</v>
      </c>
      <c r="BP52" s="198">
        <f t="shared" si="25"/>
        <v>0</v>
      </c>
      <c r="BQ52" s="198">
        <f t="shared" si="25"/>
        <v>0</v>
      </c>
      <c r="BR52" s="198">
        <f t="shared" si="25"/>
        <v>0</v>
      </c>
      <c r="BS52" s="198">
        <f t="shared" si="25"/>
        <v>0</v>
      </c>
      <c r="BT52" s="198">
        <f t="shared" si="25"/>
        <v>0</v>
      </c>
      <c r="BU52" s="198">
        <f t="shared" si="25"/>
        <v>0</v>
      </c>
      <c r="BV52" s="198">
        <f t="shared" si="25"/>
        <v>0</v>
      </c>
      <c r="BW52" s="198">
        <f t="shared" si="25"/>
        <v>0</v>
      </c>
      <c r="BX52" s="198">
        <f t="shared" si="25"/>
        <v>0</v>
      </c>
      <c r="BY52" s="198">
        <f t="shared" ref="BY52:CV52" si="26">BY31</f>
        <v>0</v>
      </c>
      <c r="BZ52" s="198">
        <f t="shared" si="26"/>
        <v>0</v>
      </c>
      <c r="CA52" s="198">
        <f t="shared" si="26"/>
        <v>0</v>
      </c>
      <c r="CB52" s="198">
        <f t="shared" si="26"/>
        <v>0</v>
      </c>
      <c r="CC52" s="198">
        <f t="shared" si="26"/>
        <v>0</v>
      </c>
      <c r="CD52" s="198">
        <f t="shared" si="26"/>
        <v>0</v>
      </c>
      <c r="CE52" s="198">
        <f t="shared" si="26"/>
        <v>0</v>
      </c>
      <c r="CF52" s="198">
        <f t="shared" si="26"/>
        <v>0</v>
      </c>
      <c r="CG52" s="198">
        <f t="shared" si="26"/>
        <v>0</v>
      </c>
      <c r="CH52" s="198">
        <f t="shared" si="26"/>
        <v>0</v>
      </c>
      <c r="CI52" s="198">
        <f t="shared" si="26"/>
        <v>0</v>
      </c>
      <c r="CJ52" s="198">
        <f t="shared" si="26"/>
        <v>0</v>
      </c>
      <c r="CK52" s="198">
        <f t="shared" si="26"/>
        <v>0</v>
      </c>
      <c r="CL52" s="198">
        <f t="shared" si="26"/>
        <v>0</v>
      </c>
      <c r="CM52" s="198">
        <f t="shared" si="26"/>
        <v>0</v>
      </c>
      <c r="CN52" s="198">
        <f t="shared" si="26"/>
        <v>0</v>
      </c>
      <c r="CO52" s="198">
        <f t="shared" si="26"/>
        <v>0</v>
      </c>
      <c r="CP52" s="198">
        <f t="shared" si="26"/>
        <v>0</v>
      </c>
      <c r="CQ52" s="198">
        <f t="shared" si="26"/>
        <v>0</v>
      </c>
      <c r="CR52" s="198">
        <f t="shared" si="26"/>
        <v>0</v>
      </c>
      <c r="CS52" s="198">
        <f t="shared" si="26"/>
        <v>0</v>
      </c>
      <c r="CT52" s="198">
        <f t="shared" si="26"/>
        <v>0</v>
      </c>
      <c r="CU52" s="198">
        <f t="shared" si="26"/>
        <v>0</v>
      </c>
      <c r="CV52" s="198">
        <f t="shared" si="26"/>
        <v>0</v>
      </c>
      <c r="CW52" s="58"/>
      <c r="CX52" s="58"/>
    </row>
    <row r="53" spans="2:102">
      <c r="L53" s="58"/>
      <c r="M53" s="58"/>
      <c r="N53" s="58"/>
      <c r="O53" s="58"/>
      <c r="P53" s="58"/>
      <c r="Q53" s="58"/>
      <c r="R53" s="58"/>
      <c r="S53" s="58"/>
      <c r="T53" s="58"/>
      <c r="U53" s="58"/>
      <c r="V53" s="58"/>
      <c r="W53" s="58"/>
      <c r="X53" s="58"/>
      <c r="Y53" s="58"/>
      <c r="Z53" s="58"/>
      <c r="AA53" s="58"/>
      <c r="AB53" s="58"/>
      <c r="AC53" s="58"/>
      <c r="AD53" s="58"/>
      <c r="AE53" s="58"/>
      <c r="AF53" s="58"/>
      <c r="AG53" s="58"/>
      <c r="AH53" s="58"/>
      <c r="AI53" s="58"/>
      <c r="AJ53" s="58"/>
      <c r="AK53" s="58"/>
      <c r="AL53" s="58"/>
      <c r="AM53" s="58"/>
      <c r="AN53" s="58"/>
      <c r="AO53" s="58"/>
      <c r="AP53" s="58"/>
      <c r="AQ53" s="58"/>
      <c r="AR53" s="58"/>
      <c r="AS53" s="58"/>
      <c r="AT53" s="58"/>
      <c r="AU53" s="58"/>
      <c r="AV53" s="58"/>
      <c r="AW53" s="58"/>
      <c r="AX53" s="58"/>
      <c r="AY53" s="58"/>
      <c r="AZ53" s="58"/>
      <c r="BA53" s="58"/>
      <c r="BB53" s="58"/>
      <c r="BC53" s="58"/>
      <c r="BD53" s="58"/>
      <c r="BE53" s="58"/>
      <c r="BF53" s="58"/>
      <c r="BG53" s="58"/>
      <c r="BH53" s="58"/>
      <c r="BI53" s="58"/>
      <c r="BJ53" s="58"/>
      <c r="BK53" s="58"/>
      <c r="BL53" s="58"/>
      <c r="BM53" s="58"/>
      <c r="BN53" s="58"/>
      <c r="BO53" s="58"/>
      <c r="BP53" s="58"/>
      <c r="BQ53" s="58"/>
      <c r="BR53" s="58"/>
      <c r="BS53" s="58"/>
      <c r="BT53" s="58"/>
      <c r="BU53" s="58"/>
      <c r="BV53" s="58"/>
      <c r="BW53" s="58"/>
      <c r="BX53" s="58"/>
      <c r="BY53" s="58"/>
      <c r="BZ53" s="58"/>
      <c r="CA53" s="58"/>
      <c r="CB53" s="58"/>
      <c r="CC53" s="58"/>
      <c r="CD53" s="58"/>
      <c r="CE53" s="58"/>
      <c r="CF53" s="58"/>
      <c r="CG53" s="58"/>
      <c r="CH53" s="58"/>
      <c r="CI53" s="58"/>
      <c r="CJ53" s="58"/>
      <c r="CK53" s="58"/>
      <c r="CL53" s="58"/>
      <c r="CM53" s="58"/>
      <c r="CN53" s="58"/>
      <c r="CO53" s="58"/>
      <c r="CP53" s="58"/>
      <c r="CQ53" s="58"/>
      <c r="CR53" s="58"/>
      <c r="CS53" s="58"/>
      <c r="CT53" s="58"/>
      <c r="CU53" s="58"/>
      <c r="CV53" s="58"/>
      <c r="CW53" s="58"/>
      <c r="CX53" s="58"/>
    </row>
    <row r="54" spans="2:102">
      <c r="E54" s="1" t="s">
        <v>831</v>
      </c>
      <c r="G54" s="1" t="s">
        <v>154</v>
      </c>
      <c r="L54" s="35">
        <f>IFERROR(L52/L41,0)</f>
        <v>0</v>
      </c>
      <c r="M54" s="35">
        <f>IFERROR(M52/M41,0)</f>
        <v>0</v>
      </c>
      <c r="N54" s="35">
        <f t="shared" ref="N54:AR54" si="27">IFERROR(N52/N41,0)</f>
        <v>0</v>
      </c>
      <c r="O54" s="35">
        <f t="shared" si="27"/>
        <v>0</v>
      </c>
      <c r="P54" s="35">
        <f t="shared" si="27"/>
        <v>0</v>
      </c>
      <c r="Q54" s="35">
        <f t="shared" si="27"/>
        <v>0</v>
      </c>
      <c r="R54" s="35">
        <f t="shared" si="27"/>
        <v>0</v>
      </c>
      <c r="S54" s="35">
        <f t="shared" si="27"/>
        <v>0</v>
      </c>
      <c r="T54" s="35">
        <f t="shared" si="27"/>
        <v>0</v>
      </c>
      <c r="U54" s="35">
        <f t="shared" si="27"/>
        <v>0</v>
      </c>
      <c r="V54" s="35">
        <f t="shared" si="27"/>
        <v>0</v>
      </c>
      <c r="W54" s="35">
        <f t="shared" si="27"/>
        <v>0</v>
      </c>
      <c r="X54" s="35">
        <f t="shared" si="27"/>
        <v>0</v>
      </c>
      <c r="Y54" s="35">
        <f t="shared" si="27"/>
        <v>0</v>
      </c>
      <c r="Z54" s="35">
        <f t="shared" si="27"/>
        <v>0</v>
      </c>
      <c r="AA54" s="35">
        <f>IFERROR(AA52/AA41,0)</f>
        <v>0</v>
      </c>
      <c r="AB54" s="35">
        <f>IFERROR(AB52/AB41,0)</f>
        <v>0</v>
      </c>
      <c r="AC54" s="35">
        <f t="shared" si="27"/>
        <v>0</v>
      </c>
      <c r="AD54" s="35">
        <f t="shared" si="27"/>
        <v>0</v>
      </c>
      <c r="AE54" s="35">
        <f t="shared" si="27"/>
        <v>0</v>
      </c>
      <c r="AF54" s="35">
        <f t="shared" si="27"/>
        <v>0</v>
      </c>
      <c r="AG54" s="35">
        <f t="shared" si="27"/>
        <v>0</v>
      </c>
      <c r="AH54" s="35">
        <f>IFERROR(AH52/AH41,0)</f>
        <v>0</v>
      </c>
      <c r="AI54" s="35">
        <f t="shared" si="27"/>
        <v>0</v>
      </c>
      <c r="AJ54" s="35">
        <f>IFERROR(AJ52/AJ41,0)</f>
        <v>0</v>
      </c>
      <c r="AK54" s="35">
        <f t="shared" si="27"/>
        <v>0</v>
      </c>
      <c r="AL54" s="35">
        <f t="shared" si="27"/>
        <v>0</v>
      </c>
      <c r="AM54" s="35">
        <f t="shared" si="27"/>
        <v>0</v>
      </c>
      <c r="AN54" s="35">
        <f t="shared" si="27"/>
        <v>0</v>
      </c>
      <c r="AO54" s="35">
        <f t="shared" si="27"/>
        <v>0</v>
      </c>
      <c r="AP54" s="35">
        <f t="shared" si="27"/>
        <v>0</v>
      </c>
      <c r="AQ54" s="35">
        <f t="shared" si="27"/>
        <v>0</v>
      </c>
      <c r="AR54" s="35">
        <f t="shared" si="27"/>
        <v>0</v>
      </c>
      <c r="AS54" s="35">
        <f t="shared" ref="AS54:BX54" si="28">IFERROR(AS52/AS41,0)</f>
        <v>0</v>
      </c>
      <c r="AT54" s="35">
        <f t="shared" si="28"/>
        <v>0</v>
      </c>
      <c r="AU54" s="35">
        <f t="shared" si="28"/>
        <v>0</v>
      </c>
      <c r="AV54" s="35">
        <f t="shared" si="28"/>
        <v>0</v>
      </c>
      <c r="AW54" s="35">
        <f t="shared" si="28"/>
        <v>0</v>
      </c>
      <c r="AX54" s="35">
        <f t="shared" si="28"/>
        <v>0</v>
      </c>
      <c r="AY54" s="35">
        <f t="shared" si="28"/>
        <v>0</v>
      </c>
      <c r="AZ54" s="35">
        <f t="shared" si="28"/>
        <v>0</v>
      </c>
      <c r="BA54" s="35">
        <f t="shared" si="28"/>
        <v>0</v>
      </c>
      <c r="BB54" s="35">
        <f t="shared" si="28"/>
        <v>0</v>
      </c>
      <c r="BC54" s="35">
        <f t="shared" si="28"/>
        <v>0</v>
      </c>
      <c r="BD54" s="35">
        <f t="shared" si="28"/>
        <v>0</v>
      </c>
      <c r="BE54" s="35">
        <f t="shared" si="28"/>
        <v>0</v>
      </c>
      <c r="BF54" s="35">
        <f t="shared" si="28"/>
        <v>0</v>
      </c>
      <c r="BG54" s="35">
        <f t="shared" si="28"/>
        <v>0</v>
      </c>
      <c r="BH54" s="35">
        <f t="shared" si="28"/>
        <v>0</v>
      </c>
      <c r="BI54" s="35">
        <f t="shared" si="28"/>
        <v>0</v>
      </c>
      <c r="BJ54" s="35">
        <f t="shared" si="28"/>
        <v>0</v>
      </c>
      <c r="BK54" s="35">
        <f t="shared" si="28"/>
        <v>0</v>
      </c>
      <c r="BL54" s="35">
        <f t="shared" si="28"/>
        <v>0</v>
      </c>
      <c r="BM54" s="35">
        <f t="shared" si="28"/>
        <v>0</v>
      </c>
      <c r="BN54" s="35">
        <f t="shared" si="28"/>
        <v>0</v>
      </c>
      <c r="BO54" s="35">
        <f t="shared" si="28"/>
        <v>0</v>
      </c>
      <c r="BP54" s="35">
        <f t="shared" si="28"/>
        <v>0</v>
      </c>
      <c r="BQ54" s="35">
        <f t="shared" si="28"/>
        <v>0</v>
      </c>
      <c r="BR54" s="35">
        <f t="shared" si="28"/>
        <v>0</v>
      </c>
      <c r="BS54" s="35">
        <f t="shared" si="28"/>
        <v>0</v>
      </c>
      <c r="BT54" s="35">
        <f t="shared" si="28"/>
        <v>0</v>
      </c>
      <c r="BU54" s="35">
        <f t="shared" si="28"/>
        <v>0</v>
      </c>
      <c r="BV54" s="35">
        <f t="shared" si="28"/>
        <v>0</v>
      </c>
      <c r="BW54" s="35">
        <f t="shared" si="28"/>
        <v>0</v>
      </c>
      <c r="BX54" s="35">
        <f t="shared" si="28"/>
        <v>0</v>
      </c>
      <c r="BY54" s="35">
        <f t="shared" ref="BY54:CV54" si="29">IFERROR(BY52/BY41,0)</f>
        <v>0</v>
      </c>
      <c r="BZ54" s="35">
        <f t="shared" si="29"/>
        <v>0</v>
      </c>
      <c r="CA54" s="35">
        <f t="shared" si="29"/>
        <v>0</v>
      </c>
      <c r="CB54" s="35">
        <f t="shared" si="29"/>
        <v>0</v>
      </c>
      <c r="CC54" s="35">
        <f t="shared" si="29"/>
        <v>0</v>
      </c>
      <c r="CD54" s="35">
        <f t="shared" si="29"/>
        <v>0</v>
      </c>
      <c r="CE54" s="35">
        <f t="shared" si="29"/>
        <v>0</v>
      </c>
      <c r="CF54" s="35">
        <f>IFERROR(CF52/CF41,0)</f>
        <v>0</v>
      </c>
      <c r="CG54" s="35">
        <f t="shared" si="29"/>
        <v>0</v>
      </c>
      <c r="CH54" s="35">
        <f t="shared" si="29"/>
        <v>0</v>
      </c>
      <c r="CI54" s="35">
        <f t="shared" si="29"/>
        <v>0</v>
      </c>
      <c r="CJ54" s="35">
        <f t="shared" si="29"/>
        <v>0</v>
      </c>
      <c r="CK54" s="35">
        <f t="shared" si="29"/>
        <v>0</v>
      </c>
      <c r="CL54" s="35">
        <f t="shared" si="29"/>
        <v>0</v>
      </c>
      <c r="CM54" s="35">
        <f t="shared" si="29"/>
        <v>0</v>
      </c>
      <c r="CN54" s="35">
        <f t="shared" si="29"/>
        <v>0</v>
      </c>
      <c r="CO54" s="35">
        <f t="shared" si="29"/>
        <v>0</v>
      </c>
      <c r="CP54" s="35">
        <f t="shared" si="29"/>
        <v>0</v>
      </c>
      <c r="CQ54" s="35">
        <f t="shared" si="29"/>
        <v>0</v>
      </c>
      <c r="CR54" s="35">
        <f t="shared" si="29"/>
        <v>0</v>
      </c>
      <c r="CS54" s="35">
        <f t="shared" si="29"/>
        <v>0</v>
      </c>
      <c r="CT54" s="35">
        <f t="shared" si="29"/>
        <v>0</v>
      </c>
      <c r="CU54" s="35">
        <f t="shared" si="29"/>
        <v>0</v>
      </c>
      <c r="CV54" s="35">
        <f t="shared" si="29"/>
        <v>0</v>
      </c>
      <c r="CW54" s="35"/>
      <c r="CX54" s="35"/>
    </row>
    <row r="55" spans="2:102">
      <c r="L55" s="58"/>
      <c r="M55" s="58"/>
      <c r="N55" s="58"/>
      <c r="O55" s="58"/>
      <c r="P55" s="58"/>
      <c r="Q55" s="58"/>
      <c r="R55" s="58"/>
      <c r="S55" s="58"/>
      <c r="T55" s="58"/>
      <c r="U55" s="58"/>
      <c r="V55" s="58"/>
      <c r="W55" s="58"/>
      <c r="X55" s="58"/>
      <c r="Y55" s="58"/>
      <c r="Z55" s="58"/>
      <c r="AA55" s="58"/>
      <c r="AB55" s="58"/>
      <c r="AC55" s="58"/>
      <c r="AD55" s="58"/>
      <c r="AE55" s="58"/>
      <c r="AF55" s="58"/>
      <c r="AG55" s="58"/>
      <c r="AH55" s="58"/>
      <c r="AI55" s="58"/>
      <c r="AJ55" s="58"/>
      <c r="AK55" s="58"/>
      <c r="AL55" s="58"/>
      <c r="AM55" s="58"/>
      <c r="AN55" s="58"/>
      <c r="AO55" s="58"/>
      <c r="AP55" s="58"/>
      <c r="AQ55" s="58"/>
      <c r="AR55" s="58"/>
      <c r="AS55" s="58"/>
      <c r="AT55" s="58"/>
      <c r="AU55" s="58"/>
      <c r="AV55" s="58"/>
      <c r="AW55" s="58"/>
      <c r="AX55" s="58"/>
      <c r="AY55" s="58"/>
      <c r="AZ55" s="58"/>
      <c r="BA55" s="58"/>
      <c r="BB55" s="58"/>
      <c r="BC55" s="58"/>
      <c r="BD55" s="58"/>
      <c r="BE55" s="58"/>
      <c r="BF55" s="58"/>
      <c r="BG55" s="58"/>
      <c r="BH55" s="58"/>
      <c r="BI55" s="58"/>
      <c r="BJ55" s="58"/>
      <c r="BK55" s="58"/>
      <c r="BL55" s="58"/>
      <c r="BM55" s="58"/>
      <c r="BN55" s="58"/>
      <c r="BO55" s="58"/>
      <c r="BP55" s="58"/>
      <c r="BQ55" s="58"/>
      <c r="BR55" s="58"/>
      <c r="BS55" s="58"/>
      <c r="BT55" s="58"/>
      <c r="BU55" s="58"/>
      <c r="BV55" s="58"/>
      <c r="BW55" s="58"/>
      <c r="BX55" s="58"/>
      <c r="BY55" s="58"/>
      <c r="BZ55" s="58"/>
      <c r="CA55" s="58"/>
      <c r="CB55" s="58"/>
      <c r="CC55" s="58"/>
      <c r="CD55" s="58"/>
      <c r="CE55" s="58"/>
      <c r="CF55" s="58"/>
      <c r="CG55" s="58"/>
      <c r="CH55" s="58"/>
      <c r="CI55" s="58"/>
      <c r="CJ55" s="58"/>
      <c r="CK55" s="58"/>
      <c r="CL55" s="58"/>
      <c r="CM55" s="58"/>
      <c r="CN55" s="58"/>
      <c r="CO55" s="58"/>
      <c r="CP55" s="58"/>
      <c r="CQ55" s="58"/>
      <c r="CR55" s="58"/>
      <c r="CS55" s="58"/>
      <c r="CT55" s="58"/>
      <c r="CU55" s="58"/>
      <c r="CV55" s="58"/>
      <c r="CW55" s="58"/>
      <c r="CX55" s="58"/>
    </row>
    <row r="56" spans="2:102">
      <c r="B56" s="24"/>
      <c r="C56" s="43">
        <f>MAX($B$19:C55)+0.1</f>
        <v>2.4000000000000004</v>
      </c>
      <c r="D56" s="41" t="s">
        <v>832</v>
      </c>
      <c r="E56" s="41"/>
      <c r="F56" s="41"/>
      <c r="G56" s="41"/>
      <c r="H56" s="41"/>
      <c r="I56" s="41"/>
      <c r="J56" s="41"/>
      <c r="K56" s="41"/>
      <c r="L56" s="41"/>
      <c r="M56" s="41"/>
      <c r="N56" s="41"/>
      <c r="O56" s="41"/>
      <c r="P56" s="41"/>
      <c r="Q56" s="41"/>
      <c r="R56" s="41"/>
      <c r="S56" s="41"/>
      <c r="T56" s="41"/>
      <c r="U56" s="41"/>
      <c r="V56" s="41"/>
      <c r="W56" s="41"/>
      <c r="X56" s="41"/>
      <c r="Y56" s="41"/>
      <c r="Z56" s="41"/>
      <c r="AA56" s="41"/>
      <c r="AB56" s="41"/>
      <c r="AC56" s="41"/>
      <c r="AD56" s="41"/>
      <c r="AE56" s="41"/>
      <c r="AF56" s="41"/>
      <c r="AG56" s="41"/>
      <c r="AH56" s="41"/>
      <c r="AI56" s="41"/>
      <c r="AJ56" s="41"/>
      <c r="AK56" s="41"/>
      <c r="AL56" s="41"/>
      <c r="AM56" s="41"/>
      <c r="AN56" s="41"/>
      <c r="AO56" s="41"/>
      <c r="AP56" s="41"/>
      <c r="AQ56" s="41"/>
      <c r="AR56" s="41"/>
      <c r="AS56" s="41"/>
      <c r="AT56" s="41"/>
      <c r="AU56" s="41"/>
      <c r="AV56" s="41"/>
      <c r="AW56" s="41"/>
      <c r="AX56" s="41"/>
      <c r="AY56" s="41"/>
      <c r="AZ56" s="41"/>
      <c r="BA56" s="41"/>
      <c r="BB56" s="41"/>
      <c r="BC56" s="41"/>
      <c r="BD56" s="41"/>
      <c r="BE56" s="41"/>
      <c r="BF56" s="41"/>
      <c r="BG56" s="41"/>
      <c r="BH56" s="41"/>
      <c r="BI56" s="41"/>
      <c r="BJ56" s="41"/>
      <c r="BK56" s="41"/>
      <c r="BL56" s="41"/>
      <c r="BM56" s="41"/>
      <c r="BN56" s="41"/>
      <c r="BO56" s="41"/>
      <c r="BP56" s="41"/>
      <c r="BQ56" s="41"/>
      <c r="BR56" s="41"/>
      <c r="BS56" s="41"/>
      <c r="BT56" s="41"/>
      <c r="BU56" s="41"/>
      <c r="BV56" s="41"/>
      <c r="BW56" s="41"/>
      <c r="BX56" s="41"/>
      <c r="BY56" s="41"/>
      <c r="BZ56" s="41"/>
      <c r="CA56" s="41"/>
      <c r="CB56" s="41"/>
      <c r="CC56" s="41"/>
      <c r="CD56" s="41"/>
      <c r="CE56" s="41"/>
      <c r="CF56" s="41"/>
      <c r="CG56" s="41"/>
      <c r="CH56" s="41"/>
      <c r="CI56" s="41"/>
      <c r="CJ56" s="41"/>
      <c r="CK56" s="41"/>
      <c r="CL56" s="41"/>
      <c r="CM56" s="41"/>
      <c r="CN56" s="41"/>
      <c r="CO56" s="41"/>
      <c r="CP56" s="41"/>
      <c r="CQ56" s="41"/>
      <c r="CR56" s="41"/>
      <c r="CS56" s="41"/>
      <c r="CT56" s="41"/>
      <c r="CU56" s="41"/>
      <c r="CV56" s="41"/>
      <c r="CW56" s="42"/>
      <c r="CX56" s="42"/>
    </row>
    <row r="57" spans="2:102">
      <c r="C57" s="38" t="s">
        <v>833</v>
      </c>
      <c r="D57" s="38"/>
      <c r="E57" s="38"/>
      <c r="F57" s="38"/>
      <c r="G57" s="38"/>
      <c r="H57" s="38"/>
      <c r="I57" s="38"/>
      <c r="J57" s="38"/>
      <c r="K57" s="38"/>
      <c r="L57" s="38"/>
      <c r="M57" s="38"/>
      <c r="N57" s="38"/>
      <c r="O57" s="38"/>
      <c r="P57" s="38"/>
      <c r="Q57" s="38"/>
      <c r="R57" s="38"/>
      <c r="S57" s="38"/>
      <c r="T57" s="38"/>
      <c r="U57" s="38"/>
      <c r="V57" s="38"/>
      <c r="W57" s="38"/>
      <c r="X57" s="38"/>
      <c r="Y57" s="38"/>
      <c r="Z57" s="38"/>
      <c r="AA57" s="38"/>
      <c r="AB57" s="38"/>
      <c r="AC57" s="38"/>
      <c r="AD57" s="38"/>
      <c r="AE57" s="38"/>
      <c r="AF57" s="38"/>
      <c r="AG57" s="38"/>
      <c r="AH57" s="38"/>
      <c r="AI57" s="38"/>
      <c r="AJ57" s="38"/>
      <c r="AK57" s="38"/>
      <c r="AL57" s="38"/>
      <c r="AM57" s="38"/>
      <c r="AN57" s="38"/>
      <c r="AO57" s="38"/>
      <c r="AP57" s="38"/>
      <c r="AQ57" s="38"/>
      <c r="AR57" s="38"/>
      <c r="AS57" s="38"/>
      <c r="AT57" s="38"/>
      <c r="AU57" s="38"/>
      <c r="AV57" s="38"/>
      <c r="AW57" s="38"/>
      <c r="AX57" s="38"/>
      <c r="AY57" s="38"/>
      <c r="AZ57" s="38"/>
      <c r="BA57" s="38"/>
      <c r="BB57" s="38"/>
      <c r="BC57" s="38"/>
      <c r="BD57" s="38"/>
      <c r="BE57" s="38"/>
      <c r="BF57" s="38"/>
      <c r="BG57" s="38"/>
      <c r="BH57" s="38"/>
      <c r="BI57" s="38"/>
      <c r="BJ57" s="38"/>
      <c r="BK57" s="38"/>
      <c r="BL57" s="38"/>
      <c r="BM57" s="38"/>
      <c r="BN57" s="38"/>
      <c r="BO57" s="38"/>
      <c r="BP57" s="38"/>
      <c r="BQ57" s="38"/>
      <c r="BR57" s="38"/>
      <c r="BS57" s="38"/>
      <c r="BT57" s="38"/>
      <c r="BU57" s="38"/>
      <c r="BV57" s="38"/>
      <c r="BW57" s="38"/>
      <c r="BX57" s="38"/>
      <c r="BY57" s="38"/>
      <c r="BZ57" s="38"/>
      <c r="CA57" s="38"/>
      <c r="CB57" s="38"/>
      <c r="CC57" s="38"/>
      <c r="CD57" s="38"/>
      <c r="CE57" s="38"/>
      <c r="CF57" s="38"/>
      <c r="CG57" s="38"/>
      <c r="CH57" s="38"/>
      <c r="CI57" s="38"/>
      <c r="CJ57" s="38"/>
      <c r="CK57" s="38"/>
      <c r="CL57" s="38"/>
      <c r="CM57" s="38"/>
      <c r="CN57" s="38"/>
      <c r="CO57" s="38"/>
      <c r="CP57" s="38"/>
      <c r="CQ57" s="38"/>
      <c r="CR57" s="38"/>
      <c r="CS57" s="38"/>
      <c r="CT57" s="38"/>
      <c r="CU57" s="38"/>
      <c r="CV57" s="38"/>
      <c r="CW57" s="38"/>
      <c r="CX57" s="38"/>
    </row>
    <row r="58" spans="2:102">
      <c r="E58" s="1" t="s">
        <v>834</v>
      </c>
      <c r="G58" s="179" t="s">
        <v>164</v>
      </c>
      <c r="L58" s="58">
        <f t="shared" ref="L58" si="30">L30</f>
        <v>0</v>
      </c>
      <c r="M58" s="58">
        <f t="shared" ref="M58:AR58" si="31">M30</f>
        <v>0</v>
      </c>
      <c r="N58" s="58">
        <f t="shared" si="31"/>
        <v>0</v>
      </c>
      <c r="O58" s="58">
        <f t="shared" si="31"/>
        <v>0</v>
      </c>
      <c r="P58" s="58">
        <f t="shared" si="31"/>
        <v>0</v>
      </c>
      <c r="Q58" s="58">
        <f t="shared" si="31"/>
        <v>0</v>
      </c>
      <c r="R58" s="58">
        <f t="shared" si="31"/>
        <v>0</v>
      </c>
      <c r="S58" s="58">
        <f t="shared" si="31"/>
        <v>0</v>
      </c>
      <c r="T58" s="58">
        <f t="shared" si="31"/>
        <v>0</v>
      </c>
      <c r="U58" s="58">
        <f t="shared" si="31"/>
        <v>0</v>
      </c>
      <c r="V58" s="58">
        <f t="shared" si="31"/>
        <v>0</v>
      </c>
      <c r="W58" s="58">
        <f t="shared" si="31"/>
        <v>0</v>
      </c>
      <c r="X58" s="58">
        <f t="shared" si="31"/>
        <v>0</v>
      </c>
      <c r="Y58" s="58">
        <f t="shared" si="31"/>
        <v>0</v>
      </c>
      <c r="Z58" s="58">
        <f t="shared" si="31"/>
        <v>0</v>
      </c>
      <c r="AA58" s="58">
        <f t="shared" si="31"/>
        <v>0</v>
      </c>
      <c r="AB58" s="58">
        <f t="shared" si="31"/>
        <v>0</v>
      </c>
      <c r="AC58" s="58">
        <f t="shared" si="31"/>
        <v>0</v>
      </c>
      <c r="AD58" s="58">
        <f t="shared" si="31"/>
        <v>0</v>
      </c>
      <c r="AE58" s="58">
        <f t="shared" si="31"/>
        <v>0</v>
      </c>
      <c r="AF58" s="58">
        <f t="shared" si="31"/>
        <v>0</v>
      </c>
      <c r="AG58" s="58">
        <f t="shared" si="31"/>
        <v>0</v>
      </c>
      <c r="AH58" s="58">
        <f t="shared" si="31"/>
        <v>0</v>
      </c>
      <c r="AI58" s="58">
        <f t="shared" si="31"/>
        <v>0</v>
      </c>
      <c r="AJ58" s="58">
        <f t="shared" si="31"/>
        <v>0</v>
      </c>
      <c r="AK58" s="58">
        <f t="shared" si="31"/>
        <v>0</v>
      </c>
      <c r="AL58" s="58">
        <f t="shared" si="31"/>
        <v>0</v>
      </c>
      <c r="AM58" s="58">
        <f t="shared" si="31"/>
        <v>0</v>
      </c>
      <c r="AN58" s="58">
        <f t="shared" si="31"/>
        <v>0</v>
      </c>
      <c r="AO58" s="58">
        <f t="shared" si="31"/>
        <v>0</v>
      </c>
      <c r="AP58" s="58">
        <f t="shared" si="31"/>
        <v>0</v>
      </c>
      <c r="AQ58" s="58">
        <f t="shared" si="31"/>
        <v>0</v>
      </c>
      <c r="AR58" s="58">
        <f t="shared" si="31"/>
        <v>0</v>
      </c>
      <c r="AS58" s="58">
        <f t="shared" ref="AS58:BX58" si="32">AS30</f>
        <v>0</v>
      </c>
      <c r="AT58" s="58">
        <f t="shared" si="32"/>
        <v>0</v>
      </c>
      <c r="AU58" s="58">
        <f t="shared" si="32"/>
        <v>0</v>
      </c>
      <c r="AV58" s="58">
        <f t="shared" si="32"/>
        <v>0</v>
      </c>
      <c r="AW58" s="58">
        <f t="shared" si="32"/>
        <v>0</v>
      </c>
      <c r="AX58" s="58">
        <f t="shared" si="32"/>
        <v>0</v>
      </c>
      <c r="AY58" s="58">
        <f t="shared" si="32"/>
        <v>0</v>
      </c>
      <c r="AZ58" s="58">
        <f t="shared" si="32"/>
        <v>0</v>
      </c>
      <c r="BA58" s="58">
        <f t="shared" si="32"/>
        <v>0</v>
      </c>
      <c r="BB58" s="58">
        <f t="shared" si="32"/>
        <v>0</v>
      </c>
      <c r="BC58" s="58">
        <f t="shared" si="32"/>
        <v>0</v>
      </c>
      <c r="BD58" s="58">
        <f t="shared" si="32"/>
        <v>0</v>
      </c>
      <c r="BE58" s="58">
        <f t="shared" si="32"/>
        <v>0</v>
      </c>
      <c r="BF58" s="58">
        <f t="shared" si="32"/>
        <v>0</v>
      </c>
      <c r="BG58" s="58">
        <f t="shared" si="32"/>
        <v>0</v>
      </c>
      <c r="BH58" s="58">
        <f t="shared" si="32"/>
        <v>0</v>
      </c>
      <c r="BI58" s="58">
        <f t="shared" si="32"/>
        <v>0</v>
      </c>
      <c r="BJ58" s="58">
        <f t="shared" si="32"/>
        <v>0</v>
      </c>
      <c r="BK58" s="58">
        <f t="shared" si="32"/>
        <v>0</v>
      </c>
      <c r="BL58" s="58">
        <f t="shared" si="32"/>
        <v>0</v>
      </c>
      <c r="BM58" s="58">
        <f t="shared" si="32"/>
        <v>0</v>
      </c>
      <c r="BN58" s="58">
        <f t="shared" si="32"/>
        <v>0</v>
      </c>
      <c r="BO58" s="58">
        <f t="shared" si="32"/>
        <v>0</v>
      </c>
      <c r="BP58" s="58">
        <f t="shared" si="32"/>
        <v>0</v>
      </c>
      <c r="BQ58" s="58">
        <f t="shared" si="32"/>
        <v>0</v>
      </c>
      <c r="BR58" s="58">
        <f t="shared" si="32"/>
        <v>0</v>
      </c>
      <c r="BS58" s="58">
        <f t="shared" si="32"/>
        <v>0</v>
      </c>
      <c r="BT58" s="58">
        <f t="shared" si="32"/>
        <v>0</v>
      </c>
      <c r="BU58" s="58">
        <f t="shared" si="32"/>
        <v>0</v>
      </c>
      <c r="BV58" s="58">
        <f t="shared" si="32"/>
        <v>0</v>
      </c>
      <c r="BW58" s="58">
        <f t="shared" si="32"/>
        <v>0</v>
      </c>
      <c r="BX58" s="58">
        <f t="shared" si="32"/>
        <v>0</v>
      </c>
      <c r="BY58" s="58">
        <f t="shared" ref="BY58:CV58" si="33">BY30</f>
        <v>0</v>
      </c>
      <c r="BZ58" s="58">
        <f t="shared" si="33"/>
        <v>0</v>
      </c>
      <c r="CA58" s="58">
        <f t="shared" si="33"/>
        <v>0</v>
      </c>
      <c r="CB58" s="58">
        <f t="shared" si="33"/>
        <v>0</v>
      </c>
      <c r="CC58" s="58">
        <f t="shared" si="33"/>
        <v>0</v>
      </c>
      <c r="CD58" s="58">
        <f t="shared" si="33"/>
        <v>0</v>
      </c>
      <c r="CE58" s="58">
        <f t="shared" si="33"/>
        <v>0</v>
      </c>
      <c r="CF58" s="58">
        <f t="shared" si="33"/>
        <v>0</v>
      </c>
      <c r="CG58" s="58">
        <f t="shared" si="33"/>
        <v>0</v>
      </c>
      <c r="CH58" s="58">
        <f t="shared" si="33"/>
        <v>0</v>
      </c>
      <c r="CI58" s="58">
        <f t="shared" si="33"/>
        <v>0</v>
      </c>
      <c r="CJ58" s="58">
        <f t="shared" si="33"/>
        <v>0</v>
      </c>
      <c r="CK58" s="58">
        <f t="shared" si="33"/>
        <v>0</v>
      </c>
      <c r="CL58" s="58">
        <f t="shared" si="33"/>
        <v>0</v>
      </c>
      <c r="CM58" s="58">
        <f t="shared" si="33"/>
        <v>0</v>
      </c>
      <c r="CN58" s="58">
        <f t="shared" si="33"/>
        <v>0</v>
      </c>
      <c r="CO58" s="58">
        <f t="shared" si="33"/>
        <v>0</v>
      </c>
      <c r="CP58" s="58">
        <f t="shared" si="33"/>
        <v>0</v>
      </c>
      <c r="CQ58" s="58">
        <f t="shared" si="33"/>
        <v>0</v>
      </c>
      <c r="CR58" s="58">
        <f t="shared" si="33"/>
        <v>0</v>
      </c>
      <c r="CS58" s="58">
        <f t="shared" si="33"/>
        <v>0</v>
      </c>
      <c r="CT58" s="58">
        <f t="shared" si="33"/>
        <v>0</v>
      </c>
      <c r="CU58" s="58">
        <f t="shared" si="33"/>
        <v>0</v>
      </c>
      <c r="CV58" s="58">
        <f t="shared" si="33"/>
        <v>0</v>
      </c>
      <c r="CW58" s="58"/>
      <c r="CX58" s="58"/>
    </row>
    <row r="59" spans="2:102">
      <c r="L59" s="58"/>
      <c r="M59" s="58"/>
      <c r="N59" s="58"/>
      <c r="O59" s="58"/>
      <c r="P59" s="58"/>
      <c r="Q59" s="58"/>
      <c r="R59" s="58"/>
      <c r="S59" s="58"/>
      <c r="T59" s="58"/>
      <c r="U59" s="58"/>
      <c r="V59" s="58"/>
      <c r="W59" s="58"/>
      <c r="X59" s="58"/>
      <c r="Y59" s="58"/>
      <c r="Z59" s="58"/>
      <c r="AA59" s="58"/>
      <c r="AB59" s="58"/>
      <c r="AC59" s="58"/>
      <c r="AD59" s="58"/>
      <c r="AE59" s="58"/>
      <c r="AF59" s="58"/>
      <c r="AG59" s="58"/>
      <c r="AH59" s="58"/>
      <c r="AI59" s="58"/>
      <c r="AJ59" s="58"/>
      <c r="AK59" s="58"/>
      <c r="AL59" s="58"/>
      <c r="AM59" s="58"/>
      <c r="AN59" s="58"/>
      <c r="AO59" s="58"/>
      <c r="AP59" s="58"/>
      <c r="AQ59" s="58"/>
      <c r="AR59" s="58"/>
      <c r="AS59" s="58"/>
      <c r="AT59" s="58"/>
      <c r="AU59" s="58"/>
      <c r="AV59" s="58"/>
      <c r="AW59" s="58"/>
      <c r="AX59" s="58"/>
      <c r="AY59" s="58"/>
      <c r="AZ59" s="58"/>
      <c r="BA59" s="58"/>
      <c r="BB59" s="58"/>
      <c r="BC59" s="58"/>
      <c r="BD59" s="58"/>
      <c r="BE59" s="58"/>
      <c r="BF59" s="58"/>
      <c r="BG59" s="58"/>
      <c r="BH59" s="58"/>
      <c r="BI59" s="58"/>
      <c r="BJ59" s="58"/>
      <c r="BK59" s="58"/>
      <c r="BL59" s="58"/>
      <c r="BM59" s="58"/>
      <c r="BN59" s="58"/>
      <c r="BO59" s="58"/>
      <c r="BP59" s="58"/>
      <c r="BQ59" s="58"/>
      <c r="BR59" s="58"/>
      <c r="BS59" s="58"/>
      <c r="BT59" s="58"/>
      <c r="BU59" s="58"/>
      <c r="BV59" s="58"/>
      <c r="BW59" s="58"/>
      <c r="BX59" s="58"/>
      <c r="BY59" s="58"/>
      <c r="BZ59" s="58"/>
      <c r="CA59" s="58"/>
      <c r="CB59" s="58"/>
      <c r="CC59" s="58"/>
      <c r="CD59" s="58"/>
      <c r="CE59" s="58"/>
      <c r="CF59" s="58"/>
      <c r="CG59" s="58"/>
      <c r="CH59" s="58"/>
      <c r="CI59" s="58"/>
      <c r="CJ59" s="58"/>
      <c r="CK59" s="58"/>
      <c r="CL59" s="58"/>
      <c r="CM59" s="58"/>
      <c r="CN59" s="58"/>
      <c r="CO59" s="58"/>
      <c r="CP59" s="58"/>
      <c r="CQ59" s="58"/>
      <c r="CR59" s="58"/>
      <c r="CS59" s="58"/>
      <c r="CT59" s="58"/>
      <c r="CU59" s="58"/>
      <c r="CV59" s="58"/>
      <c r="CW59" s="58"/>
      <c r="CX59" s="58"/>
    </row>
    <row r="60" spans="2:102">
      <c r="E60" s="1" t="s">
        <v>835</v>
      </c>
      <c r="G60" s="1" t="s">
        <v>154</v>
      </c>
      <c r="L60" s="35">
        <f t="shared" ref="L60" si="34">IFERROR(L58/L41,0)</f>
        <v>0</v>
      </c>
      <c r="M60" s="35">
        <f t="shared" ref="M60:AR60" si="35">IFERROR(M58/M41,0)</f>
        <v>0</v>
      </c>
      <c r="N60" s="35">
        <f t="shared" si="35"/>
        <v>0</v>
      </c>
      <c r="O60" s="35">
        <f t="shared" si="35"/>
        <v>0</v>
      </c>
      <c r="P60" s="35">
        <f t="shared" si="35"/>
        <v>0</v>
      </c>
      <c r="Q60" s="35">
        <f t="shared" si="35"/>
        <v>0</v>
      </c>
      <c r="R60" s="35">
        <f t="shared" si="35"/>
        <v>0</v>
      </c>
      <c r="S60" s="35">
        <f t="shared" si="35"/>
        <v>0</v>
      </c>
      <c r="T60" s="35">
        <f t="shared" si="35"/>
        <v>0</v>
      </c>
      <c r="U60" s="35">
        <f t="shared" si="35"/>
        <v>0</v>
      </c>
      <c r="V60" s="35">
        <f t="shared" si="35"/>
        <v>0</v>
      </c>
      <c r="W60" s="35">
        <f t="shared" si="35"/>
        <v>0</v>
      </c>
      <c r="X60" s="35">
        <f t="shared" si="35"/>
        <v>0</v>
      </c>
      <c r="Y60" s="35">
        <f t="shared" si="35"/>
        <v>0</v>
      </c>
      <c r="Z60" s="35">
        <f t="shared" si="35"/>
        <v>0</v>
      </c>
      <c r="AA60" s="35">
        <f t="shared" si="35"/>
        <v>0</v>
      </c>
      <c r="AB60" s="35">
        <f t="shared" si="35"/>
        <v>0</v>
      </c>
      <c r="AC60" s="35">
        <f t="shared" si="35"/>
        <v>0</v>
      </c>
      <c r="AD60" s="35">
        <f t="shared" si="35"/>
        <v>0</v>
      </c>
      <c r="AE60" s="35">
        <f t="shared" si="35"/>
        <v>0</v>
      </c>
      <c r="AF60" s="35">
        <f t="shared" si="35"/>
        <v>0</v>
      </c>
      <c r="AG60" s="35">
        <f t="shared" si="35"/>
        <v>0</v>
      </c>
      <c r="AH60" s="35">
        <f>IFERROR(AH58/AH41,0)</f>
        <v>0</v>
      </c>
      <c r="AI60" s="35">
        <f t="shared" si="35"/>
        <v>0</v>
      </c>
      <c r="AJ60" s="35">
        <f>IFERROR(AJ58/AJ41,0)</f>
        <v>0</v>
      </c>
      <c r="AK60" s="35">
        <f t="shared" si="35"/>
        <v>0</v>
      </c>
      <c r="AL60" s="35">
        <f t="shared" si="35"/>
        <v>0</v>
      </c>
      <c r="AM60" s="35">
        <f t="shared" si="35"/>
        <v>0</v>
      </c>
      <c r="AN60" s="35">
        <f t="shared" si="35"/>
        <v>0</v>
      </c>
      <c r="AO60" s="35">
        <f t="shared" si="35"/>
        <v>0</v>
      </c>
      <c r="AP60" s="35">
        <f t="shared" si="35"/>
        <v>0</v>
      </c>
      <c r="AQ60" s="35">
        <f>IFERROR(AQ58/AQ41,0)</f>
        <v>0</v>
      </c>
      <c r="AR60" s="35">
        <f t="shared" si="35"/>
        <v>0</v>
      </c>
      <c r="AS60" s="35">
        <f t="shared" ref="AS60:BX60" si="36">IFERROR(AS58/AS41,0)</f>
        <v>0</v>
      </c>
      <c r="AT60" s="35">
        <f t="shared" si="36"/>
        <v>0</v>
      </c>
      <c r="AU60" s="35">
        <f t="shared" si="36"/>
        <v>0</v>
      </c>
      <c r="AV60" s="35">
        <f t="shared" si="36"/>
        <v>0</v>
      </c>
      <c r="AW60" s="35">
        <f t="shared" si="36"/>
        <v>0</v>
      </c>
      <c r="AX60" s="35">
        <f t="shared" si="36"/>
        <v>0</v>
      </c>
      <c r="AY60" s="35">
        <f t="shared" si="36"/>
        <v>0</v>
      </c>
      <c r="AZ60" s="35">
        <f t="shared" si="36"/>
        <v>0</v>
      </c>
      <c r="BA60" s="35">
        <f t="shared" si="36"/>
        <v>0</v>
      </c>
      <c r="BB60" s="35">
        <f t="shared" si="36"/>
        <v>0</v>
      </c>
      <c r="BC60" s="35">
        <f t="shared" si="36"/>
        <v>0</v>
      </c>
      <c r="BD60" s="35">
        <f t="shared" si="36"/>
        <v>0</v>
      </c>
      <c r="BE60" s="35">
        <f t="shared" si="36"/>
        <v>0</v>
      </c>
      <c r="BF60" s="35">
        <f t="shared" si="36"/>
        <v>0</v>
      </c>
      <c r="BG60" s="35">
        <f t="shared" si="36"/>
        <v>0</v>
      </c>
      <c r="BH60" s="35">
        <f t="shared" si="36"/>
        <v>0</v>
      </c>
      <c r="BI60" s="35">
        <f t="shared" si="36"/>
        <v>0</v>
      </c>
      <c r="BJ60" s="35">
        <f t="shared" si="36"/>
        <v>0</v>
      </c>
      <c r="BK60" s="35">
        <f t="shared" si="36"/>
        <v>0</v>
      </c>
      <c r="BL60" s="35">
        <f t="shared" si="36"/>
        <v>0</v>
      </c>
      <c r="BM60" s="35">
        <f t="shared" si="36"/>
        <v>0</v>
      </c>
      <c r="BN60" s="35">
        <f t="shared" si="36"/>
        <v>0</v>
      </c>
      <c r="BO60" s="35">
        <f t="shared" si="36"/>
        <v>0</v>
      </c>
      <c r="BP60" s="35">
        <f t="shared" si="36"/>
        <v>0</v>
      </c>
      <c r="BQ60" s="35">
        <f t="shared" si="36"/>
        <v>0</v>
      </c>
      <c r="BR60" s="35">
        <f t="shared" si="36"/>
        <v>0</v>
      </c>
      <c r="BS60" s="35">
        <f t="shared" si="36"/>
        <v>0</v>
      </c>
      <c r="BT60" s="35">
        <f t="shared" si="36"/>
        <v>0</v>
      </c>
      <c r="BU60" s="35">
        <f t="shared" si="36"/>
        <v>0</v>
      </c>
      <c r="BV60" s="35">
        <f t="shared" si="36"/>
        <v>0</v>
      </c>
      <c r="BW60" s="35">
        <f t="shared" si="36"/>
        <v>0</v>
      </c>
      <c r="BX60" s="35">
        <f t="shared" si="36"/>
        <v>0</v>
      </c>
      <c r="BY60" s="35">
        <f t="shared" ref="BY60:CV60" si="37">IFERROR(BY58/BY41,0)</f>
        <v>0</v>
      </c>
      <c r="BZ60" s="35">
        <f t="shared" si="37"/>
        <v>0</v>
      </c>
      <c r="CA60" s="35">
        <f t="shared" si="37"/>
        <v>0</v>
      </c>
      <c r="CB60" s="35">
        <f t="shared" si="37"/>
        <v>0</v>
      </c>
      <c r="CC60" s="35">
        <f t="shared" si="37"/>
        <v>0</v>
      </c>
      <c r="CD60" s="35">
        <f t="shared" si="37"/>
        <v>0</v>
      </c>
      <c r="CE60" s="35">
        <f t="shared" si="37"/>
        <v>0</v>
      </c>
      <c r="CF60" s="35">
        <f t="shared" si="37"/>
        <v>0</v>
      </c>
      <c r="CG60" s="35">
        <f t="shared" si="37"/>
        <v>0</v>
      </c>
      <c r="CH60" s="35">
        <f t="shared" si="37"/>
        <v>0</v>
      </c>
      <c r="CI60" s="35">
        <f t="shared" si="37"/>
        <v>0</v>
      </c>
      <c r="CJ60" s="35">
        <f t="shared" si="37"/>
        <v>0</v>
      </c>
      <c r="CK60" s="35">
        <f t="shared" si="37"/>
        <v>0</v>
      </c>
      <c r="CL60" s="35">
        <f t="shared" si="37"/>
        <v>0</v>
      </c>
      <c r="CM60" s="35">
        <f t="shared" si="37"/>
        <v>0</v>
      </c>
      <c r="CN60" s="35">
        <f t="shared" si="37"/>
        <v>0</v>
      </c>
      <c r="CO60" s="35">
        <f t="shared" si="37"/>
        <v>0</v>
      </c>
      <c r="CP60" s="35">
        <f t="shared" si="37"/>
        <v>0</v>
      </c>
      <c r="CQ60" s="35">
        <f t="shared" si="37"/>
        <v>0</v>
      </c>
      <c r="CR60" s="35">
        <f t="shared" si="37"/>
        <v>0</v>
      </c>
      <c r="CS60" s="35">
        <f t="shared" si="37"/>
        <v>0</v>
      </c>
      <c r="CT60" s="35">
        <f t="shared" si="37"/>
        <v>0</v>
      </c>
      <c r="CU60" s="35">
        <f t="shared" si="37"/>
        <v>0</v>
      </c>
      <c r="CV60" s="35">
        <f t="shared" si="37"/>
        <v>0</v>
      </c>
      <c r="CW60" s="58"/>
      <c r="CX60" s="58"/>
    </row>
    <row r="61" spans="2:102">
      <c r="L61" s="58"/>
      <c r="M61" s="58"/>
      <c r="N61" s="58"/>
      <c r="O61" s="58"/>
      <c r="P61" s="58"/>
      <c r="Q61" s="58"/>
      <c r="R61" s="58"/>
      <c r="S61" s="58"/>
      <c r="T61" s="58"/>
      <c r="U61" s="58"/>
      <c r="V61" s="58"/>
      <c r="W61" s="58"/>
      <c r="X61" s="58"/>
      <c r="Y61" s="58"/>
      <c r="Z61" s="58"/>
      <c r="AA61" s="58"/>
      <c r="AB61" s="58"/>
      <c r="AC61" s="58"/>
      <c r="AD61" s="58"/>
      <c r="AE61" s="58"/>
      <c r="AF61" s="58"/>
      <c r="AG61" s="58"/>
      <c r="AH61" s="58"/>
      <c r="AI61" s="58"/>
      <c r="AJ61" s="58"/>
      <c r="AK61" s="58"/>
      <c r="AL61" s="58"/>
      <c r="AM61" s="58"/>
      <c r="AN61" s="58"/>
      <c r="AO61" s="58"/>
      <c r="AP61" s="58"/>
      <c r="AQ61" s="58"/>
      <c r="AR61" s="58"/>
      <c r="AS61" s="58"/>
      <c r="AT61" s="58"/>
      <c r="AU61" s="58"/>
      <c r="AV61" s="58"/>
      <c r="AW61" s="58"/>
      <c r="AX61" s="58"/>
      <c r="AY61" s="58"/>
      <c r="AZ61" s="58"/>
      <c r="BA61" s="58"/>
      <c r="BB61" s="58"/>
      <c r="BC61" s="58"/>
      <c r="BD61" s="58"/>
      <c r="BE61" s="58"/>
      <c r="BF61" s="58"/>
      <c r="BG61" s="58"/>
      <c r="BH61" s="58"/>
      <c r="BI61" s="58"/>
      <c r="BJ61" s="58"/>
      <c r="BK61" s="58"/>
      <c r="BL61" s="58"/>
      <c r="BM61" s="58"/>
      <c r="BN61" s="58"/>
      <c r="BO61" s="58"/>
      <c r="BP61" s="58"/>
      <c r="BQ61" s="58"/>
      <c r="BR61" s="58"/>
      <c r="BS61" s="58"/>
      <c r="BT61" s="58"/>
      <c r="BU61" s="58"/>
      <c r="BV61" s="58"/>
      <c r="BW61" s="58"/>
      <c r="BX61" s="58"/>
      <c r="BY61" s="58"/>
      <c r="BZ61" s="58"/>
      <c r="CA61" s="58"/>
      <c r="CB61" s="58"/>
      <c r="CC61" s="58"/>
      <c r="CD61" s="58"/>
      <c r="CE61" s="58"/>
      <c r="CF61" s="58"/>
      <c r="CG61" s="58"/>
      <c r="CH61" s="58"/>
      <c r="CI61" s="58"/>
      <c r="CJ61" s="58"/>
      <c r="CK61" s="58"/>
      <c r="CL61" s="58"/>
      <c r="CM61" s="58"/>
      <c r="CN61" s="58"/>
      <c r="CO61" s="58"/>
      <c r="CP61" s="58"/>
      <c r="CQ61" s="58"/>
      <c r="CR61" s="58"/>
      <c r="CS61" s="58"/>
      <c r="CT61" s="58"/>
      <c r="CU61" s="58"/>
      <c r="CV61" s="58"/>
      <c r="CW61" s="58"/>
      <c r="CX61" s="58"/>
    </row>
    <row r="62" spans="2:102">
      <c r="B62" s="24"/>
      <c r="C62" s="43">
        <f>MAX($B$19:C57)+0.1</f>
        <v>2.5000000000000004</v>
      </c>
      <c r="D62" s="41" t="s">
        <v>836</v>
      </c>
      <c r="E62" s="41"/>
      <c r="F62" s="41"/>
      <c r="G62" s="41"/>
      <c r="H62" s="41"/>
      <c r="I62" s="41"/>
      <c r="J62" s="41"/>
      <c r="K62" s="41"/>
      <c r="L62" s="41"/>
      <c r="M62" s="41"/>
      <c r="N62" s="41"/>
      <c r="O62" s="41"/>
      <c r="P62" s="41"/>
      <c r="Q62" s="41"/>
      <c r="R62" s="41"/>
      <c r="S62" s="41"/>
      <c r="T62" s="41"/>
      <c r="U62" s="41"/>
      <c r="V62" s="41"/>
      <c r="W62" s="41"/>
      <c r="X62" s="41"/>
      <c r="Y62" s="41"/>
      <c r="Z62" s="41"/>
      <c r="AA62" s="41"/>
      <c r="AB62" s="41"/>
      <c r="AC62" s="41"/>
      <c r="AD62" s="41"/>
      <c r="AE62" s="41"/>
      <c r="AF62" s="41"/>
      <c r="AG62" s="41"/>
      <c r="AH62" s="41"/>
      <c r="AI62" s="41"/>
      <c r="AJ62" s="41"/>
      <c r="AK62" s="41"/>
      <c r="AL62" s="41"/>
      <c r="AM62" s="41"/>
      <c r="AN62" s="41"/>
      <c r="AO62" s="41"/>
      <c r="AP62" s="41"/>
      <c r="AQ62" s="41"/>
      <c r="AR62" s="41"/>
      <c r="AS62" s="41"/>
      <c r="AT62" s="41"/>
      <c r="AU62" s="41"/>
      <c r="AV62" s="41"/>
      <c r="AW62" s="41"/>
      <c r="AX62" s="41"/>
      <c r="AY62" s="41"/>
      <c r="AZ62" s="41"/>
      <c r="BA62" s="41"/>
      <c r="BB62" s="41"/>
      <c r="BC62" s="41"/>
      <c r="BD62" s="41"/>
      <c r="BE62" s="41"/>
      <c r="BF62" s="41"/>
      <c r="BG62" s="41"/>
      <c r="BH62" s="41"/>
      <c r="BI62" s="41"/>
      <c r="BJ62" s="41"/>
      <c r="BK62" s="41"/>
      <c r="BL62" s="41"/>
      <c r="BM62" s="41"/>
      <c r="BN62" s="41"/>
      <c r="BO62" s="41"/>
      <c r="BP62" s="41"/>
      <c r="BQ62" s="41"/>
      <c r="BR62" s="41"/>
      <c r="BS62" s="41"/>
      <c r="BT62" s="41"/>
      <c r="BU62" s="41"/>
      <c r="BV62" s="41"/>
      <c r="BW62" s="41"/>
      <c r="BX62" s="41"/>
      <c r="BY62" s="41"/>
      <c r="BZ62" s="41"/>
      <c r="CA62" s="41"/>
      <c r="CB62" s="41"/>
      <c r="CC62" s="41"/>
      <c r="CD62" s="41"/>
      <c r="CE62" s="41"/>
      <c r="CF62" s="41"/>
      <c r="CG62" s="41"/>
      <c r="CH62" s="41"/>
      <c r="CI62" s="41"/>
      <c r="CJ62" s="41"/>
      <c r="CK62" s="41"/>
      <c r="CL62" s="41"/>
      <c r="CM62" s="41"/>
      <c r="CN62" s="41"/>
      <c r="CO62" s="41"/>
      <c r="CP62" s="41"/>
      <c r="CQ62" s="41"/>
      <c r="CR62" s="41"/>
      <c r="CS62" s="41"/>
      <c r="CT62" s="41"/>
      <c r="CU62" s="41"/>
      <c r="CV62" s="41"/>
      <c r="CW62" s="42"/>
      <c r="CX62" s="42"/>
    </row>
    <row r="63" spans="2:102">
      <c r="L63" s="58"/>
      <c r="M63" s="58"/>
      <c r="N63" s="58"/>
      <c r="O63" s="58"/>
      <c r="P63" s="58"/>
      <c r="Q63" s="58"/>
      <c r="R63" s="58"/>
      <c r="S63" s="58"/>
      <c r="T63" s="58"/>
      <c r="U63" s="58"/>
      <c r="V63" s="58"/>
      <c r="W63" s="58"/>
      <c r="X63" s="58"/>
      <c r="Y63" s="58"/>
      <c r="Z63" s="58"/>
      <c r="AA63" s="58"/>
      <c r="AB63" s="58"/>
      <c r="AC63" s="58"/>
      <c r="AD63" s="58"/>
      <c r="AE63" s="58"/>
      <c r="AF63" s="58"/>
      <c r="AG63" s="58"/>
      <c r="AH63" s="58"/>
      <c r="AI63" s="58"/>
      <c r="AJ63" s="58"/>
      <c r="AK63" s="58"/>
      <c r="AL63" s="58"/>
      <c r="AM63" s="58"/>
      <c r="AN63" s="58"/>
      <c r="AO63" s="58"/>
      <c r="AP63" s="58"/>
      <c r="AQ63" s="58"/>
      <c r="AR63" s="58"/>
      <c r="AS63" s="58"/>
      <c r="AT63" s="58"/>
      <c r="AU63" s="58"/>
      <c r="AV63" s="58"/>
      <c r="AW63" s="58"/>
      <c r="AX63" s="58"/>
      <c r="AY63" s="58"/>
      <c r="AZ63" s="58"/>
      <c r="BA63" s="58"/>
      <c r="BB63" s="58"/>
      <c r="BC63" s="58"/>
      <c r="BD63" s="58"/>
      <c r="BE63" s="58"/>
      <c r="BF63" s="58"/>
      <c r="BG63" s="58"/>
      <c r="BH63" s="58"/>
      <c r="BI63" s="58"/>
      <c r="BJ63" s="58"/>
      <c r="BK63" s="58"/>
      <c r="BL63" s="58"/>
      <c r="BM63" s="58"/>
      <c r="BN63" s="58"/>
      <c r="BO63" s="58"/>
      <c r="BP63" s="58"/>
      <c r="BQ63" s="58"/>
      <c r="BR63" s="58"/>
      <c r="BS63" s="58"/>
      <c r="BT63" s="58"/>
      <c r="BU63" s="58"/>
      <c r="BV63" s="58"/>
      <c r="BW63" s="58"/>
      <c r="BX63" s="58"/>
      <c r="BY63" s="58"/>
      <c r="BZ63" s="58"/>
      <c r="CA63" s="58"/>
      <c r="CB63" s="58"/>
      <c r="CC63" s="58"/>
      <c r="CD63" s="58"/>
      <c r="CE63" s="58"/>
      <c r="CF63" s="58"/>
      <c r="CG63" s="58"/>
      <c r="CH63" s="58"/>
      <c r="CI63" s="58"/>
      <c r="CJ63" s="58"/>
      <c r="CK63" s="58"/>
      <c r="CL63" s="58"/>
      <c r="CM63" s="58"/>
      <c r="CN63" s="58"/>
      <c r="CO63" s="58"/>
      <c r="CP63" s="58"/>
      <c r="CQ63" s="58"/>
      <c r="CR63" s="58"/>
      <c r="CS63" s="58"/>
      <c r="CT63" s="58"/>
      <c r="CU63" s="58"/>
      <c r="CV63" s="58"/>
      <c r="CW63" s="58"/>
      <c r="CX63" s="58"/>
    </row>
    <row r="64" spans="2:102">
      <c r="E64" s="1" t="s">
        <v>821</v>
      </c>
      <c r="G64" s="179" t="s">
        <v>164</v>
      </c>
      <c r="L64" s="58">
        <f t="shared" ref="L64" si="38">L33</f>
        <v>0</v>
      </c>
      <c r="M64" s="58">
        <f t="shared" ref="M64:AR64" si="39">M33</f>
        <v>0</v>
      </c>
      <c r="N64" s="58" t="e">
        <f t="shared" si="39"/>
        <v>#N/A</v>
      </c>
      <c r="O64" s="58" t="e">
        <f t="shared" si="39"/>
        <v>#N/A</v>
      </c>
      <c r="P64" s="58" t="e">
        <f t="shared" si="39"/>
        <v>#N/A</v>
      </c>
      <c r="Q64" s="58" t="e">
        <f t="shared" si="39"/>
        <v>#N/A</v>
      </c>
      <c r="R64" s="58" t="e">
        <f t="shared" si="39"/>
        <v>#N/A</v>
      </c>
      <c r="S64" s="58" t="e">
        <f t="shared" si="39"/>
        <v>#N/A</v>
      </c>
      <c r="T64" s="58" t="e">
        <f t="shared" si="39"/>
        <v>#N/A</v>
      </c>
      <c r="U64" s="58" t="e">
        <f t="shared" si="39"/>
        <v>#N/A</v>
      </c>
      <c r="V64" s="58" t="e">
        <f t="shared" si="39"/>
        <v>#N/A</v>
      </c>
      <c r="W64" s="58" t="e">
        <f t="shared" si="39"/>
        <v>#N/A</v>
      </c>
      <c r="X64" s="58" t="e">
        <f t="shared" si="39"/>
        <v>#N/A</v>
      </c>
      <c r="Y64" s="58" t="e">
        <f t="shared" si="39"/>
        <v>#N/A</v>
      </c>
      <c r="Z64" s="58" t="e">
        <f t="shared" si="39"/>
        <v>#N/A</v>
      </c>
      <c r="AA64" s="58" t="e">
        <f t="shared" si="39"/>
        <v>#N/A</v>
      </c>
      <c r="AB64" s="58" t="e">
        <f t="shared" si="39"/>
        <v>#N/A</v>
      </c>
      <c r="AC64" s="58" t="e">
        <f t="shared" si="39"/>
        <v>#N/A</v>
      </c>
      <c r="AD64" s="58" t="e">
        <f t="shared" si="39"/>
        <v>#N/A</v>
      </c>
      <c r="AE64" s="58" t="e">
        <f t="shared" si="39"/>
        <v>#N/A</v>
      </c>
      <c r="AF64" s="58" t="e">
        <f t="shared" si="39"/>
        <v>#N/A</v>
      </c>
      <c r="AG64" s="58" t="e">
        <f t="shared" si="39"/>
        <v>#N/A</v>
      </c>
      <c r="AH64" s="58" t="e">
        <f t="shared" si="39"/>
        <v>#N/A</v>
      </c>
      <c r="AI64" s="58" t="e">
        <f t="shared" si="39"/>
        <v>#N/A</v>
      </c>
      <c r="AJ64" s="58" t="e">
        <f t="shared" si="39"/>
        <v>#N/A</v>
      </c>
      <c r="AK64" s="58" t="e">
        <f t="shared" si="39"/>
        <v>#N/A</v>
      </c>
      <c r="AL64" s="58" t="e">
        <f t="shared" si="39"/>
        <v>#N/A</v>
      </c>
      <c r="AM64" s="58" t="e">
        <f t="shared" si="39"/>
        <v>#N/A</v>
      </c>
      <c r="AN64" s="58" t="e">
        <f t="shared" si="39"/>
        <v>#N/A</v>
      </c>
      <c r="AO64" s="58" t="e">
        <f t="shared" si="39"/>
        <v>#N/A</v>
      </c>
      <c r="AP64" s="58" t="e">
        <f t="shared" si="39"/>
        <v>#N/A</v>
      </c>
      <c r="AQ64" s="58" t="e">
        <f t="shared" si="39"/>
        <v>#N/A</v>
      </c>
      <c r="AR64" s="58" t="e">
        <f t="shared" si="39"/>
        <v>#N/A</v>
      </c>
      <c r="AS64" s="58" t="e">
        <f t="shared" ref="AS64:BX64" si="40">AS33</f>
        <v>#N/A</v>
      </c>
      <c r="AT64" s="58" t="e">
        <f t="shared" si="40"/>
        <v>#N/A</v>
      </c>
      <c r="AU64" s="58" t="e">
        <f t="shared" si="40"/>
        <v>#N/A</v>
      </c>
      <c r="AV64" s="58" t="e">
        <f t="shared" si="40"/>
        <v>#N/A</v>
      </c>
      <c r="AW64" s="58" t="e">
        <f t="shared" si="40"/>
        <v>#N/A</v>
      </c>
      <c r="AX64" s="58" t="e">
        <f t="shared" si="40"/>
        <v>#N/A</v>
      </c>
      <c r="AY64" s="58" t="e">
        <f t="shared" si="40"/>
        <v>#N/A</v>
      </c>
      <c r="AZ64" s="58" t="e">
        <f t="shared" si="40"/>
        <v>#N/A</v>
      </c>
      <c r="BA64" s="58" t="e">
        <f t="shared" si="40"/>
        <v>#N/A</v>
      </c>
      <c r="BB64" s="58" t="e">
        <f t="shared" si="40"/>
        <v>#N/A</v>
      </c>
      <c r="BC64" s="58" t="e">
        <f t="shared" si="40"/>
        <v>#N/A</v>
      </c>
      <c r="BD64" s="58" t="e">
        <f t="shared" si="40"/>
        <v>#N/A</v>
      </c>
      <c r="BE64" s="58" t="e">
        <f t="shared" si="40"/>
        <v>#N/A</v>
      </c>
      <c r="BF64" s="58" t="e">
        <f t="shared" si="40"/>
        <v>#N/A</v>
      </c>
      <c r="BG64" s="58" t="e">
        <f t="shared" si="40"/>
        <v>#N/A</v>
      </c>
      <c r="BH64" s="58" t="e">
        <f t="shared" si="40"/>
        <v>#N/A</v>
      </c>
      <c r="BI64" s="58" t="e">
        <f t="shared" si="40"/>
        <v>#N/A</v>
      </c>
      <c r="BJ64" s="58" t="e">
        <f t="shared" si="40"/>
        <v>#N/A</v>
      </c>
      <c r="BK64" s="58" t="e">
        <f t="shared" si="40"/>
        <v>#N/A</v>
      </c>
      <c r="BL64" s="58" t="e">
        <f t="shared" si="40"/>
        <v>#N/A</v>
      </c>
      <c r="BM64" s="58" t="e">
        <f t="shared" si="40"/>
        <v>#N/A</v>
      </c>
      <c r="BN64" s="58" t="e">
        <f t="shared" si="40"/>
        <v>#N/A</v>
      </c>
      <c r="BO64" s="58" t="e">
        <f t="shared" si="40"/>
        <v>#N/A</v>
      </c>
      <c r="BP64" s="58" t="e">
        <f t="shared" si="40"/>
        <v>#N/A</v>
      </c>
      <c r="BQ64" s="58" t="e">
        <f t="shared" si="40"/>
        <v>#N/A</v>
      </c>
      <c r="BR64" s="58" t="e">
        <f t="shared" si="40"/>
        <v>#N/A</v>
      </c>
      <c r="BS64" s="58" t="e">
        <f t="shared" si="40"/>
        <v>#N/A</v>
      </c>
      <c r="BT64" s="58" t="e">
        <f t="shared" si="40"/>
        <v>#N/A</v>
      </c>
      <c r="BU64" s="58" t="e">
        <f t="shared" si="40"/>
        <v>#N/A</v>
      </c>
      <c r="BV64" s="58" t="e">
        <f t="shared" si="40"/>
        <v>#N/A</v>
      </c>
      <c r="BW64" s="58" t="e">
        <f t="shared" si="40"/>
        <v>#N/A</v>
      </c>
      <c r="BX64" s="58" t="e">
        <f t="shared" si="40"/>
        <v>#N/A</v>
      </c>
      <c r="BY64" s="58" t="e">
        <f t="shared" ref="BY64:CV64" si="41">BY33</f>
        <v>#N/A</v>
      </c>
      <c r="BZ64" s="58" t="e">
        <f t="shared" si="41"/>
        <v>#N/A</v>
      </c>
      <c r="CA64" s="58" t="e">
        <f t="shared" si="41"/>
        <v>#N/A</v>
      </c>
      <c r="CB64" s="58" t="e">
        <f t="shared" si="41"/>
        <v>#N/A</v>
      </c>
      <c r="CC64" s="58" t="e">
        <f t="shared" si="41"/>
        <v>#N/A</v>
      </c>
      <c r="CD64" s="58" t="e">
        <f t="shared" si="41"/>
        <v>#N/A</v>
      </c>
      <c r="CE64" s="58" t="e">
        <f t="shared" si="41"/>
        <v>#N/A</v>
      </c>
      <c r="CF64" s="58" t="e">
        <f t="shared" si="41"/>
        <v>#N/A</v>
      </c>
      <c r="CG64" s="58" t="e">
        <f t="shared" si="41"/>
        <v>#N/A</v>
      </c>
      <c r="CH64" s="58" t="e">
        <f t="shared" si="41"/>
        <v>#N/A</v>
      </c>
      <c r="CI64" s="58" t="e">
        <f t="shared" si="41"/>
        <v>#N/A</v>
      </c>
      <c r="CJ64" s="58" t="e">
        <f t="shared" si="41"/>
        <v>#N/A</v>
      </c>
      <c r="CK64" s="58" t="e">
        <f t="shared" si="41"/>
        <v>#N/A</v>
      </c>
      <c r="CL64" s="58" t="e">
        <f t="shared" si="41"/>
        <v>#N/A</v>
      </c>
      <c r="CM64" s="58" t="e">
        <f t="shared" si="41"/>
        <v>#N/A</v>
      </c>
      <c r="CN64" s="58" t="e">
        <f t="shared" si="41"/>
        <v>#N/A</v>
      </c>
      <c r="CO64" s="58" t="e">
        <f t="shared" si="41"/>
        <v>#N/A</v>
      </c>
      <c r="CP64" s="58" t="e">
        <f t="shared" si="41"/>
        <v>#N/A</v>
      </c>
      <c r="CQ64" s="58" t="e">
        <f t="shared" si="41"/>
        <v>#N/A</v>
      </c>
      <c r="CR64" s="58" t="e">
        <f t="shared" si="41"/>
        <v>#N/A</v>
      </c>
      <c r="CS64" s="58" t="e">
        <f t="shared" si="41"/>
        <v>#N/A</v>
      </c>
      <c r="CT64" s="58" t="e">
        <f t="shared" si="41"/>
        <v>#N/A</v>
      </c>
      <c r="CU64" s="58" t="e">
        <f t="shared" si="41"/>
        <v>#N/A</v>
      </c>
      <c r="CV64" s="58" t="e">
        <f t="shared" si="41"/>
        <v>#N/A</v>
      </c>
      <c r="CW64" s="58"/>
      <c r="CX64" s="58"/>
    </row>
    <row r="65" spans="2:102">
      <c r="L65" s="58"/>
      <c r="M65" s="58"/>
      <c r="N65" s="58"/>
      <c r="O65" s="58"/>
      <c r="P65" s="58"/>
      <c r="Q65" s="58"/>
      <c r="R65" s="58"/>
      <c r="S65" s="58"/>
      <c r="T65" s="58"/>
      <c r="U65" s="58"/>
      <c r="V65" s="58"/>
      <c r="W65" s="58"/>
      <c r="X65" s="58"/>
      <c r="Y65" s="58"/>
      <c r="Z65" s="58"/>
      <c r="AA65" s="58"/>
      <c r="AB65" s="58"/>
      <c r="AC65" s="58"/>
      <c r="AD65" s="58"/>
      <c r="AE65" s="58"/>
      <c r="AF65" s="58"/>
      <c r="AG65" s="58"/>
      <c r="AH65" s="58"/>
      <c r="AI65" s="58"/>
      <c r="AJ65" s="58"/>
      <c r="AK65" s="58"/>
      <c r="AL65" s="58"/>
      <c r="AM65" s="58"/>
      <c r="AN65" s="58"/>
      <c r="AO65" s="58"/>
      <c r="AP65" s="58"/>
      <c r="AQ65" s="58"/>
      <c r="AR65" s="58"/>
      <c r="AS65" s="58"/>
      <c r="AT65" s="58"/>
      <c r="AU65" s="58"/>
      <c r="AV65" s="58"/>
      <c r="AW65" s="58"/>
      <c r="AX65" s="58"/>
      <c r="AY65" s="58"/>
      <c r="AZ65" s="58"/>
      <c r="BA65" s="58"/>
      <c r="BB65" s="58"/>
      <c r="BC65" s="58"/>
      <c r="BD65" s="58"/>
      <c r="BE65" s="58"/>
      <c r="BF65" s="58"/>
      <c r="BG65" s="58"/>
      <c r="BH65" s="58"/>
      <c r="BI65" s="58"/>
      <c r="BJ65" s="58"/>
      <c r="BK65" s="58"/>
      <c r="BL65" s="58"/>
      <c r="BM65" s="58"/>
      <c r="BN65" s="58"/>
      <c r="BO65" s="58"/>
      <c r="BP65" s="58"/>
      <c r="BQ65" s="58"/>
      <c r="BR65" s="58"/>
      <c r="BS65" s="58"/>
      <c r="BT65" s="58"/>
      <c r="BU65" s="58"/>
      <c r="BV65" s="58"/>
      <c r="BW65" s="58"/>
      <c r="BX65" s="58"/>
      <c r="BY65" s="58"/>
      <c r="BZ65" s="58"/>
      <c r="CA65" s="58"/>
      <c r="CB65" s="58"/>
      <c r="CC65" s="58"/>
      <c r="CD65" s="58"/>
      <c r="CE65" s="58"/>
      <c r="CF65" s="58"/>
      <c r="CG65" s="58"/>
      <c r="CH65" s="58"/>
      <c r="CI65" s="58"/>
      <c r="CJ65" s="58"/>
      <c r="CK65" s="58"/>
      <c r="CL65" s="58"/>
      <c r="CM65" s="58"/>
      <c r="CN65" s="58"/>
      <c r="CO65" s="58"/>
      <c r="CP65" s="58"/>
      <c r="CQ65" s="58"/>
      <c r="CR65" s="58"/>
      <c r="CS65" s="58"/>
      <c r="CT65" s="58"/>
      <c r="CU65" s="58"/>
      <c r="CV65" s="58"/>
      <c r="CW65" s="58"/>
      <c r="CX65" s="58"/>
    </row>
    <row r="66" spans="2:102">
      <c r="E66" s="1" t="s">
        <v>837</v>
      </c>
      <c r="G66" s="1" t="s">
        <v>154</v>
      </c>
      <c r="L66" s="35">
        <f>IFERROR(L64/L41,0)</f>
        <v>0</v>
      </c>
      <c r="M66" s="35">
        <f>IFERROR(M64/M41,0)</f>
        <v>0</v>
      </c>
      <c r="N66" s="35">
        <f t="shared" ref="N66:BY66" si="42">IFERROR(N64/N41,0)</f>
        <v>0</v>
      </c>
      <c r="O66" s="35">
        <f t="shared" si="42"/>
        <v>0</v>
      </c>
      <c r="P66" s="35">
        <f t="shared" si="42"/>
        <v>0</v>
      </c>
      <c r="Q66" s="35">
        <f t="shared" si="42"/>
        <v>0</v>
      </c>
      <c r="R66" s="35">
        <f t="shared" si="42"/>
        <v>0</v>
      </c>
      <c r="S66" s="35">
        <f t="shared" si="42"/>
        <v>0</v>
      </c>
      <c r="T66" s="35">
        <f t="shared" si="42"/>
        <v>0</v>
      </c>
      <c r="U66" s="35">
        <f t="shared" si="42"/>
        <v>0</v>
      </c>
      <c r="V66" s="35">
        <f t="shared" si="42"/>
        <v>0</v>
      </c>
      <c r="W66" s="35">
        <f t="shared" si="42"/>
        <v>0</v>
      </c>
      <c r="X66" s="35">
        <f t="shared" si="42"/>
        <v>0</v>
      </c>
      <c r="Y66" s="35">
        <f t="shared" si="42"/>
        <v>0</v>
      </c>
      <c r="Z66" s="35">
        <f t="shared" si="42"/>
        <v>0</v>
      </c>
      <c r="AA66" s="35">
        <f t="shared" si="42"/>
        <v>0</v>
      </c>
      <c r="AB66" s="35">
        <f t="shared" si="42"/>
        <v>0</v>
      </c>
      <c r="AC66" s="35">
        <f t="shared" si="42"/>
        <v>0</v>
      </c>
      <c r="AD66" s="35">
        <f t="shared" si="42"/>
        <v>0</v>
      </c>
      <c r="AE66" s="35">
        <f t="shared" si="42"/>
        <v>0</v>
      </c>
      <c r="AF66" s="35">
        <f t="shared" si="42"/>
        <v>0</v>
      </c>
      <c r="AG66" s="35">
        <f t="shared" si="42"/>
        <v>0</v>
      </c>
      <c r="AH66" s="35">
        <f t="shared" si="42"/>
        <v>0</v>
      </c>
      <c r="AI66" s="35">
        <f t="shared" si="42"/>
        <v>0</v>
      </c>
      <c r="AJ66" s="35">
        <f t="shared" si="42"/>
        <v>0</v>
      </c>
      <c r="AK66" s="35">
        <f t="shared" si="42"/>
        <v>0</v>
      </c>
      <c r="AL66" s="35">
        <f t="shared" si="42"/>
        <v>0</v>
      </c>
      <c r="AM66" s="35">
        <f t="shared" si="42"/>
        <v>0</v>
      </c>
      <c r="AN66" s="35">
        <f t="shared" si="42"/>
        <v>0</v>
      </c>
      <c r="AO66" s="35">
        <f t="shared" si="42"/>
        <v>0</v>
      </c>
      <c r="AP66" s="35">
        <f t="shared" si="42"/>
        <v>0</v>
      </c>
      <c r="AQ66" s="35">
        <f t="shared" si="42"/>
        <v>0</v>
      </c>
      <c r="AR66" s="35">
        <f t="shared" si="42"/>
        <v>0</v>
      </c>
      <c r="AS66" s="35">
        <f t="shared" si="42"/>
        <v>0</v>
      </c>
      <c r="AT66" s="35">
        <f t="shared" si="42"/>
        <v>0</v>
      </c>
      <c r="AU66" s="35">
        <f t="shared" si="42"/>
        <v>0</v>
      </c>
      <c r="AV66" s="35">
        <f t="shared" si="42"/>
        <v>0</v>
      </c>
      <c r="AW66" s="35">
        <f t="shared" si="42"/>
        <v>0</v>
      </c>
      <c r="AX66" s="35">
        <f t="shared" si="42"/>
        <v>0</v>
      </c>
      <c r="AY66" s="35">
        <f t="shared" si="42"/>
        <v>0</v>
      </c>
      <c r="AZ66" s="35">
        <f t="shared" si="42"/>
        <v>0</v>
      </c>
      <c r="BA66" s="35">
        <f t="shared" si="42"/>
        <v>0</v>
      </c>
      <c r="BB66" s="35">
        <f t="shared" si="42"/>
        <v>0</v>
      </c>
      <c r="BC66" s="35">
        <f t="shared" si="42"/>
        <v>0</v>
      </c>
      <c r="BD66" s="35">
        <f t="shared" si="42"/>
        <v>0</v>
      </c>
      <c r="BE66" s="35">
        <f t="shared" si="42"/>
        <v>0</v>
      </c>
      <c r="BF66" s="35">
        <f t="shared" si="42"/>
        <v>0</v>
      </c>
      <c r="BG66" s="35">
        <f t="shared" si="42"/>
        <v>0</v>
      </c>
      <c r="BH66" s="35">
        <f t="shared" si="42"/>
        <v>0</v>
      </c>
      <c r="BI66" s="35">
        <f t="shared" si="42"/>
        <v>0</v>
      </c>
      <c r="BJ66" s="35">
        <f t="shared" si="42"/>
        <v>0</v>
      </c>
      <c r="BK66" s="35">
        <f t="shared" si="42"/>
        <v>0</v>
      </c>
      <c r="BL66" s="35">
        <f t="shared" si="42"/>
        <v>0</v>
      </c>
      <c r="BM66" s="35">
        <f t="shared" si="42"/>
        <v>0</v>
      </c>
      <c r="BN66" s="35">
        <f t="shared" si="42"/>
        <v>0</v>
      </c>
      <c r="BO66" s="35">
        <f t="shared" si="42"/>
        <v>0</v>
      </c>
      <c r="BP66" s="35">
        <f t="shared" si="42"/>
        <v>0</v>
      </c>
      <c r="BQ66" s="35">
        <f t="shared" si="42"/>
        <v>0</v>
      </c>
      <c r="BR66" s="35">
        <f t="shared" si="42"/>
        <v>0</v>
      </c>
      <c r="BS66" s="35">
        <f t="shared" si="42"/>
        <v>0</v>
      </c>
      <c r="BT66" s="35">
        <f t="shared" si="42"/>
        <v>0</v>
      </c>
      <c r="BU66" s="35">
        <f t="shared" si="42"/>
        <v>0</v>
      </c>
      <c r="BV66" s="35">
        <f t="shared" si="42"/>
        <v>0</v>
      </c>
      <c r="BW66" s="35">
        <f t="shared" si="42"/>
        <v>0</v>
      </c>
      <c r="BX66" s="35">
        <f t="shared" si="42"/>
        <v>0</v>
      </c>
      <c r="BY66" s="35">
        <f t="shared" si="42"/>
        <v>0</v>
      </c>
      <c r="BZ66" s="35">
        <f t="shared" ref="BZ66:CV66" si="43">IFERROR(BZ64/BZ41,0)</f>
        <v>0</v>
      </c>
      <c r="CA66" s="35">
        <f t="shared" si="43"/>
        <v>0</v>
      </c>
      <c r="CB66" s="35">
        <f t="shared" si="43"/>
        <v>0</v>
      </c>
      <c r="CC66" s="35">
        <f t="shared" si="43"/>
        <v>0</v>
      </c>
      <c r="CD66" s="35">
        <f t="shared" si="43"/>
        <v>0</v>
      </c>
      <c r="CE66" s="35">
        <f t="shared" si="43"/>
        <v>0</v>
      </c>
      <c r="CF66" s="35">
        <f t="shared" si="43"/>
        <v>0</v>
      </c>
      <c r="CG66" s="35">
        <f t="shared" si="43"/>
        <v>0</v>
      </c>
      <c r="CH66" s="35">
        <f t="shared" si="43"/>
        <v>0</v>
      </c>
      <c r="CI66" s="35">
        <f t="shared" si="43"/>
        <v>0</v>
      </c>
      <c r="CJ66" s="35">
        <f t="shared" si="43"/>
        <v>0</v>
      </c>
      <c r="CK66" s="35">
        <f t="shared" si="43"/>
        <v>0</v>
      </c>
      <c r="CL66" s="35">
        <f t="shared" si="43"/>
        <v>0</v>
      </c>
      <c r="CM66" s="35">
        <f t="shared" si="43"/>
        <v>0</v>
      </c>
      <c r="CN66" s="35">
        <f t="shared" si="43"/>
        <v>0</v>
      </c>
      <c r="CO66" s="35">
        <f t="shared" si="43"/>
        <v>0</v>
      </c>
      <c r="CP66" s="35">
        <f t="shared" si="43"/>
        <v>0</v>
      </c>
      <c r="CQ66" s="35">
        <f t="shared" si="43"/>
        <v>0</v>
      </c>
      <c r="CR66" s="35">
        <f t="shared" si="43"/>
        <v>0</v>
      </c>
      <c r="CS66" s="35">
        <f t="shared" si="43"/>
        <v>0</v>
      </c>
      <c r="CT66" s="35">
        <f t="shared" si="43"/>
        <v>0</v>
      </c>
      <c r="CU66" s="35">
        <f t="shared" si="43"/>
        <v>0</v>
      </c>
      <c r="CV66" s="35">
        <f t="shared" si="43"/>
        <v>0</v>
      </c>
      <c r="CW66" s="35"/>
      <c r="CX66" s="35"/>
    </row>
    <row r="67" spans="2:102">
      <c r="L67" s="58"/>
      <c r="M67" s="58"/>
      <c r="N67" s="58"/>
      <c r="O67" s="58"/>
      <c r="P67" s="58"/>
      <c r="Q67" s="58"/>
      <c r="R67" s="58"/>
      <c r="S67" s="58"/>
      <c r="T67" s="58"/>
      <c r="U67" s="58"/>
      <c r="V67" s="58"/>
      <c r="W67" s="58"/>
      <c r="X67" s="58"/>
      <c r="Y67" s="58"/>
      <c r="Z67" s="58"/>
      <c r="AA67" s="58"/>
      <c r="AB67" s="58"/>
      <c r="AC67" s="58"/>
      <c r="AD67" s="58"/>
      <c r="AE67" s="58"/>
      <c r="AF67" s="58"/>
      <c r="AG67" s="58"/>
      <c r="AH67" s="58"/>
      <c r="AI67" s="58"/>
      <c r="AJ67" s="58"/>
      <c r="AK67" s="58"/>
      <c r="AL67" s="58"/>
      <c r="AM67" s="58"/>
      <c r="AN67" s="58"/>
      <c r="AO67" s="58"/>
      <c r="AP67" s="58"/>
      <c r="AQ67" s="58"/>
      <c r="AR67" s="58"/>
      <c r="AS67" s="58"/>
      <c r="AT67" s="58"/>
      <c r="AU67" s="58"/>
      <c r="AV67" s="58"/>
      <c r="AW67" s="58"/>
      <c r="AX67" s="58"/>
      <c r="AY67" s="58"/>
      <c r="AZ67" s="58"/>
      <c r="BA67" s="58"/>
      <c r="BB67" s="58"/>
      <c r="BC67" s="58"/>
      <c r="BD67" s="58"/>
      <c r="BE67" s="58"/>
      <c r="BF67" s="58"/>
      <c r="BG67" s="58"/>
      <c r="BH67" s="58"/>
      <c r="BI67" s="58"/>
      <c r="BJ67" s="58"/>
      <c r="BK67" s="58"/>
      <c r="BL67" s="58"/>
      <c r="BM67" s="58"/>
      <c r="BN67" s="58"/>
      <c r="BO67" s="58"/>
      <c r="BP67" s="58"/>
      <c r="BQ67" s="58"/>
      <c r="BR67" s="58"/>
      <c r="BS67" s="58"/>
      <c r="BT67" s="58"/>
      <c r="BU67" s="58"/>
      <c r="BV67" s="58"/>
      <c r="BW67" s="58"/>
      <c r="BX67" s="58"/>
      <c r="BY67" s="58"/>
      <c r="BZ67" s="58"/>
      <c r="CA67" s="58"/>
      <c r="CB67" s="58"/>
      <c r="CC67" s="58"/>
      <c r="CD67" s="58"/>
      <c r="CE67" s="58"/>
      <c r="CF67" s="58"/>
      <c r="CG67" s="58"/>
      <c r="CH67" s="58"/>
      <c r="CI67" s="58"/>
      <c r="CJ67" s="58"/>
      <c r="CK67" s="58"/>
      <c r="CL67" s="58"/>
      <c r="CM67" s="58"/>
      <c r="CN67" s="58"/>
      <c r="CO67" s="58"/>
      <c r="CP67" s="58"/>
      <c r="CQ67" s="58"/>
      <c r="CR67" s="58"/>
      <c r="CS67" s="58"/>
      <c r="CT67" s="58"/>
      <c r="CU67" s="58"/>
      <c r="CV67" s="58"/>
      <c r="CW67" s="58"/>
      <c r="CX67" s="58"/>
    </row>
    <row r="68" spans="2:102">
      <c r="B68" s="24"/>
      <c r="C68" s="43">
        <f>MAX($B$19:C64)+0.1</f>
        <v>2.6000000000000005</v>
      </c>
      <c r="D68" s="41" t="s">
        <v>822</v>
      </c>
      <c r="E68" s="41"/>
      <c r="F68" s="41"/>
      <c r="G68" s="41"/>
      <c r="H68" s="41"/>
      <c r="I68" s="41"/>
      <c r="J68" s="41"/>
      <c r="K68" s="41"/>
      <c r="L68" s="41"/>
      <c r="M68" s="41"/>
      <c r="N68" s="41"/>
      <c r="O68" s="41"/>
      <c r="P68" s="41"/>
      <c r="Q68" s="41"/>
      <c r="R68" s="41"/>
      <c r="S68" s="41"/>
      <c r="T68" s="41"/>
      <c r="U68" s="41"/>
      <c r="V68" s="41"/>
      <c r="W68" s="41"/>
      <c r="X68" s="41"/>
      <c r="Y68" s="41"/>
      <c r="Z68" s="41"/>
      <c r="AA68" s="41"/>
      <c r="AB68" s="41"/>
      <c r="AC68" s="41"/>
      <c r="AD68" s="41"/>
      <c r="AE68" s="41"/>
      <c r="AF68" s="41"/>
      <c r="AG68" s="41"/>
      <c r="AH68" s="41"/>
      <c r="AI68" s="41"/>
      <c r="AJ68" s="41"/>
      <c r="AK68" s="41"/>
      <c r="AL68" s="41"/>
      <c r="AM68" s="41"/>
      <c r="AN68" s="41"/>
      <c r="AO68" s="41"/>
      <c r="AP68" s="41"/>
      <c r="AQ68" s="41"/>
      <c r="AR68" s="41"/>
      <c r="AS68" s="41"/>
      <c r="AT68" s="41"/>
      <c r="AU68" s="41"/>
      <c r="AV68" s="41"/>
      <c r="AW68" s="41"/>
      <c r="AX68" s="41"/>
      <c r="AY68" s="41"/>
      <c r="AZ68" s="41"/>
      <c r="BA68" s="41"/>
      <c r="BB68" s="41"/>
      <c r="BC68" s="41"/>
      <c r="BD68" s="41"/>
      <c r="BE68" s="41"/>
      <c r="BF68" s="41"/>
      <c r="BG68" s="41"/>
      <c r="BH68" s="41"/>
      <c r="BI68" s="41"/>
      <c r="BJ68" s="41"/>
      <c r="BK68" s="41"/>
      <c r="BL68" s="41"/>
      <c r="BM68" s="41"/>
      <c r="BN68" s="41"/>
      <c r="BO68" s="41"/>
      <c r="BP68" s="41"/>
      <c r="BQ68" s="41"/>
      <c r="BR68" s="41"/>
      <c r="BS68" s="41"/>
      <c r="BT68" s="41"/>
      <c r="BU68" s="41"/>
      <c r="BV68" s="41"/>
      <c r="BW68" s="41"/>
      <c r="BX68" s="41"/>
      <c r="BY68" s="41"/>
      <c r="BZ68" s="41"/>
      <c r="CA68" s="41"/>
      <c r="CB68" s="41"/>
      <c r="CC68" s="41"/>
      <c r="CD68" s="41"/>
      <c r="CE68" s="41"/>
      <c r="CF68" s="41"/>
      <c r="CG68" s="41"/>
      <c r="CH68" s="41"/>
      <c r="CI68" s="41"/>
      <c r="CJ68" s="41"/>
      <c r="CK68" s="41"/>
      <c r="CL68" s="41"/>
      <c r="CM68" s="41"/>
      <c r="CN68" s="41"/>
      <c r="CO68" s="41"/>
      <c r="CP68" s="41"/>
      <c r="CQ68" s="41"/>
      <c r="CR68" s="41"/>
      <c r="CS68" s="41"/>
      <c r="CT68" s="41"/>
      <c r="CU68" s="41"/>
      <c r="CV68" s="41"/>
      <c r="CW68" s="42"/>
      <c r="CX68" s="42"/>
    </row>
    <row r="69" spans="2:102">
      <c r="L69" s="58"/>
      <c r="M69" s="58"/>
      <c r="N69" s="58"/>
      <c r="O69" s="58"/>
      <c r="P69" s="58"/>
      <c r="Q69" s="58"/>
      <c r="R69" s="58"/>
      <c r="S69" s="58"/>
      <c r="T69" s="58"/>
      <c r="U69" s="58"/>
      <c r="V69" s="58"/>
      <c r="W69" s="58"/>
      <c r="X69" s="58"/>
      <c r="Y69" s="58"/>
      <c r="Z69" s="58"/>
      <c r="AA69" s="58"/>
      <c r="AB69" s="58"/>
      <c r="AC69" s="58"/>
      <c r="AD69" s="58"/>
      <c r="AE69" s="58"/>
      <c r="AF69" s="58"/>
      <c r="AG69" s="58"/>
      <c r="AH69" s="58"/>
      <c r="AI69" s="58"/>
      <c r="AJ69" s="58"/>
      <c r="AK69" s="58"/>
      <c r="AL69" s="58"/>
      <c r="AM69" s="58"/>
      <c r="AN69" s="58"/>
      <c r="AO69" s="58"/>
      <c r="AP69" s="58"/>
      <c r="AQ69" s="58"/>
      <c r="AR69" s="58"/>
      <c r="AS69" s="58"/>
      <c r="AT69" s="58"/>
      <c r="AU69" s="58"/>
      <c r="AV69" s="58"/>
      <c r="AW69" s="58"/>
      <c r="AX69" s="58"/>
      <c r="AY69" s="58"/>
      <c r="AZ69" s="58"/>
      <c r="BA69" s="58"/>
      <c r="BB69" s="58"/>
      <c r="BC69" s="58"/>
      <c r="BD69" s="58"/>
      <c r="BE69" s="58"/>
      <c r="BF69" s="58"/>
      <c r="BG69" s="58"/>
      <c r="BH69" s="58"/>
      <c r="BI69" s="58"/>
      <c r="BJ69" s="58"/>
      <c r="BK69" s="58"/>
      <c r="BL69" s="58"/>
      <c r="BM69" s="58"/>
      <c r="BN69" s="58"/>
      <c r="BO69" s="58"/>
      <c r="BP69" s="58"/>
      <c r="BQ69" s="58"/>
      <c r="BR69" s="58"/>
      <c r="BS69" s="58"/>
      <c r="BT69" s="58"/>
      <c r="BU69" s="58"/>
      <c r="BV69" s="58"/>
      <c r="BW69" s="58"/>
      <c r="BX69" s="58"/>
      <c r="BY69" s="58"/>
      <c r="BZ69" s="58"/>
      <c r="CA69" s="58"/>
      <c r="CB69" s="58"/>
      <c r="CC69" s="58"/>
      <c r="CD69" s="58"/>
      <c r="CE69" s="58"/>
      <c r="CF69" s="58"/>
      <c r="CG69" s="58"/>
      <c r="CH69" s="58"/>
      <c r="CI69" s="58"/>
      <c r="CJ69" s="58"/>
      <c r="CK69" s="58"/>
      <c r="CL69" s="58"/>
      <c r="CM69" s="58"/>
      <c r="CN69" s="58"/>
      <c r="CO69" s="58"/>
      <c r="CP69" s="58"/>
      <c r="CQ69" s="58"/>
      <c r="CR69" s="58"/>
      <c r="CS69" s="58"/>
      <c r="CT69" s="58"/>
      <c r="CU69" s="58"/>
      <c r="CV69" s="58"/>
      <c r="CW69" s="58"/>
      <c r="CX69" s="58"/>
    </row>
    <row r="70" spans="2:102">
      <c r="E70" s="1" t="s">
        <v>822</v>
      </c>
      <c r="G70" s="179" t="s">
        <v>164</v>
      </c>
      <c r="L70" s="202" t="e">
        <f t="shared" ref="L70" si="44">L35</f>
        <v>#N/A</v>
      </c>
      <c r="M70" s="202" t="e">
        <f t="shared" ref="M70:AR70" si="45">M35</f>
        <v>#N/A</v>
      </c>
      <c r="N70" s="202" t="e">
        <f t="shared" si="45"/>
        <v>#N/A</v>
      </c>
      <c r="O70" s="202" t="e">
        <f t="shared" si="45"/>
        <v>#N/A</v>
      </c>
      <c r="P70" s="202" t="e">
        <f t="shared" si="45"/>
        <v>#N/A</v>
      </c>
      <c r="Q70" s="202" t="e">
        <f t="shared" si="45"/>
        <v>#N/A</v>
      </c>
      <c r="R70" s="202" t="e">
        <f t="shared" si="45"/>
        <v>#N/A</v>
      </c>
      <c r="S70" s="202" t="e">
        <f t="shared" si="45"/>
        <v>#N/A</v>
      </c>
      <c r="T70" s="202" t="e">
        <f t="shared" si="45"/>
        <v>#N/A</v>
      </c>
      <c r="U70" s="202" t="e">
        <f t="shared" si="45"/>
        <v>#N/A</v>
      </c>
      <c r="V70" s="202" t="e">
        <f t="shared" si="45"/>
        <v>#N/A</v>
      </c>
      <c r="W70" s="202" t="e">
        <f t="shared" si="45"/>
        <v>#N/A</v>
      </c>
      <c r="X70" s="202" t="e">
        <f t="shared" si="45"/>
        <v>#N/A</v>
      </c>
      <c r="Y70" s="202" t="e">
        <f t="shared" si="45"/>
        <v>#N/A</v>
      </c>
      <c r="Z70" s="202" t="e">
        <f t="shared" si="45"/>
        <v>#N/A</v>
      </c>
      <c r="AA70" s="202" t="e">
        <f t="shared" si="45"/>
        <v>#N/A</v>
      </c>
      <c r="AB70" s="202" t="e">
        <f t="shared" si="45"/>
        <v>#N/A</v>
      </c>
      <c r="AC70" s="202" t="e">
        <f t="shared" si="45"/>
        <v>#N/A</v>
      </c>
      <c r="AD70" s="202" t="e">
        <f t="shared" si="45"/>
        <v>#N/A</v>
      </c>
      <c r="AE70" s="202" t="e">
        <f t="shared" si="45"/>
        <v>#N/A</v>
      </c>
      <c r="AF70" s="202" t="e">
        <f t="shared" si="45"/>
        <v>#N/A</v>
      </c>
      <c r="AG70" s="202" t="e">
        <f t="shared" si="45"/>
        <v>#N/A</v>
      </c>
      <c r="AH70" s="202" t="e">
        <f t="shared" si="45"/>
        <v>#N/A</v>
      </c>
      <c r="AI70" s="202" t="e">
        <f t="shared" si="45"/>
        <v>#N/A</v>
      </c>
      <c r="AJ70" s="202" t="e">
        <f t="shared" si="45"/>
        <v>#N/A</v>
      </c>
      <c r="AK70" s="202" t="e">
        <f t="shared" si="45"/>
        <v>#N/A</v>
      </c>
      <c r="AL70" s="202" t="e">
        <f t="shared" si="45"/>
        <v>#N/A</v>
      </c>
      <c r="AM70" s="202" t="e">
        <f t="shared" si="45"/>
        <v>#N/A</v>
      </c>
      <c r="AN70" s="202" t="e">
        <f t="shared" si="45"/>
        <v>#N/A</v>
      </c>
      <c r="AO70" s="202" t="e">
        <f t="shared" si="45"/>
        <v>#N/A</v>
      </c>
      <c r="AP70" s="202" t="e">
        <f t="shared" si="45"/>
        <v>#N/A</v>
      </c>
      <c r="AQ70" s="202" t="e">
        <f t="shared" si="45"/>
        <v>#N/A</v>
      </c>
      <c r="AR70" s="202" t="e">
        <f t="shared" si="45"/>
        <v>#N/A</v>
      </c>
      <c r="AS70" s="202" t="e">
        <f t="shared" ref="AS70:BX70" si="46">AS35</f>
        <v>#N/A</v>
      </c>
      <c r="AT70" s="202" t="e">
        <f t="shared" si="46"/>
        <v>#N/A</v>
      </c>
      <c r="AU70" s="202" t="e">
        <f t="shared" si="46"/>
        <v>#N/A</v>
      </c>
      <c r="AV70" s="202" t="e">
        <f t="shared" si="46"/>
        <v>#N/A</v>
      </c>
      <c r="AW70" s="202" t="e">
        <f t="shared" si="46"/>
        <v>#N/A</v>
      </c>
      <c r="AX70" s="202" t="e">
        <f t="shared" si="46"/>
        <v>#N/A</v>
      </c>
      <c r="AY70" s="202" t="e">
        <f t="shared" si="46"/>
        <v>#N/A</v>
      </c>
      <c r="AZ70" s="202" t="e">
        <f t="shared" si="46"/>
        <v>#N/A</v>
      </c>
      <c r="BA70" s="202" t="e">
        <f t="shared" si="46"/>
        <v>#N/A</v>
      </c>
      <c r="BB70" s="202" t="e">
        <f t="shared" si="46"/>
        <v>#N/A</v>
      </c>
      <c r="BC70" s="202" t="e">
        <f t="shared" si="46"/>
        <v>#N/A</v>
      </c>
      <c r="BD70" s="202" t="e">
        <f t="shared" si="46"/>
        <v>#N/A</v>
      </c>
      <c r="BE70" s="202" t="e">
        <f t="shared" si="46"/>
        <v>#N/A</v>
      </c>
      <c r="BF70" s="202" t="e">
        <f t="shared" si="46"/>
        <v>#N/A</v>
      </c>
      <c r="BG70" s="202" t="e">
        <f t="shared" si="46"/>
        <v>#N/A</v>
      </c>
      <c r="BH70" s="202" t="e">
        <f t="shared" si="46"/>
        <v>#N/A</v>
      </c>
      <c r="BI70" s="202" t="e">
        <f t="shared" si="46"/>
        <v>#N/A</v>
      </c>
      <c r="BJ70" s="202" t="e">
        <f t="shared" si="46"/>
        <v>#N/A</v>
      </c>
      <c r="BK70" s="202" t="e">
        <f t="shared" si="46"/>
        <v>#N/A</v>
      </c>
      <c r="BL70" s="202" t="e">
        <f t="shared" si="46"/>
        <v>#N/A</v>
      </c>
      <c r="BM70" s="202" t="e">
        <f t="shared" si="46"/>
        <v>#N/A</v>
      </c>
      <c r="BN70" s="202" t="e">
        <f t="shared" si="46"/>
        <v>#N/A</v>
      </c>
      <c r="BO70" s="202" t="e">
        <f t="shared" si="46"/>
        <v>#N/A</v>
      </c>
      <c r="BP70" s="202" t="e">
        <f t="shared" si="46"/>
        <v>#N/A</v>
      </c>
      <c r="BQ70" s="202" t="e">
        <f t="shared" si="46"/>
        <v>#N/A</v>
      </c>
      <c r="BR70" s="202" t="e">
        <f t="shared" si="46"/>
        <v>#N/A</v>
      </c>
      <c r="BS70" s="202" t="e">
        <f t="shared" si="46"/>
        <v>#N/A</v>
      </c>
      <c r="BT70" s="202" t="e">
        <f t="shared" si="46"/>
        <v>#N/A</v>
      </c>
      <c r="BU70" s="202" t="e">
        <f t="shared" si="46"/>
        <v>#N/A</v>
      </c>
      <c r="BV70" s="202" t="e">
        <f t="shared" si="46"/>
        <v>#N/A</v>
      </c>
      <c r="BW70" s="202" t="e">
        <f t="shared" si="46"/>
        <v>#N/A</v>
      </c>
      <c r="BX70" s="202" t="e">
        <f t="shared" si="46"/>
        <v>#N/A</v>
      </c>
      <c r="BY70" s="202" t="e">
        <f t="shared" ref="BY70:CV70" si="47">BY35</f>
        <v>#N/A</v>
      </c>
      <c r="BZ70" s="202" t="e">
        <f t="shared" si="47"/>
        <v>#N/A</v>
      </c>
      <c r="CA70" s="202" t="e">
        <f t="shared" si="47"/>
        <v>#N/A</v>
      </c>
      <c r="CB70" s="202" t="e">
        <f t="shared" si="47"/>
        <v>#N/A</v>
      </c>
      <c r="CC70" s="202" t="e">
        <f t="shared" si="47"/>
        <v>#N/A</v>
      </c>
      <c r="CD70" s="202" t="e">
        <f t="shared" si="47"/>
        <v>#N/A</v>
      </c>
      <c r="CE70" s="202" t="e">
        <f t="shared" si="47"/>
        <v>#N/A</v>
      </c>
      <c r="CF70" s="202" t="e">
        <f t="shared" si="47"/>
        <v>#N/A</v>
      </c>
      <c r="CG70" s="202" t="e">
        <f t="shared" si="47"/>
        <v>#N/A</v>
      </c>
      <c r="CH70" s="202" t="e">
        <f t="shared" si="47"/>
        <v>#N/A</v>
      </c>
      <c r="CI70" s="202" t="e">
        <f t="shared" si="47"/>
        <v>#N/A</v>
      </c>
      <c r="CJ70" s="202" t="e">
        <f t="shared" si="47"/>
        <v>#N/A</v>
      </c>
      <c r="CK70" s="202" t="e">
        <f t="shared" si="47"/>
        <v>#N/A</v>
      </c>
      <c r="CL70" s="202" t="e">
        <f t="shared" si="47"/>
        <v>#N/A</v>
      </c>
      <c r="CM70" s="202" t="e">
        <f t="shared" si="47"/>
        <v>#N/A</v>
      </c>
      <c r="CN70" s="202" t="e">
        <f t="shared" si="47"/>
        <v>#N/A</v>
      </c>
      <c r="CO70" s="202" t="e">
        <f t="shared" si="47"/>
        <v>#N/A</v>
      </c>
      <c r="CP70" s="202" t="e">
        <f t="shared" si="47"/>
        <v>#N/A</v>
      </c>
      <c r="CQ70" s="202" t="e">
        <f t="shared" si="47"/>
        <v>#N/A</v>
      </c>
      <c r="CR70" s="202" t="e">
        <f t="shared" si="47"/>
        <v>#N/A</v>
      </c>
      <c r="CS70" s="202" t="e">
        <f t="shared" si="47"/>
        <v>#N/A</v>
      </c>
      <c r="CT70" s="202" t="e">
        <f t="shared" si="47"/>
        <v>#N/A</v>
      </c>
      <c r="CU70" s="202" t="e">
        <f t="shared" si="47"/>
        <v>#N/A</v>
      </c>
      <c r="CV70" s="202" t="e">
        <f t="shared" si="47"/>
        <v>#N/A</v>
      </c>
      <c r="CW70" s="58"/>
      <c r="CX70" s="58"/>
    </row>
    <row r="71" spans="2:102">
      <c r="E71" s="1" t="s">
        <v>823</v>
      </c>
      <c r="G71" s="179" t="s">
        <v>164</v>
      </c>
      <c r="L71" s="202">
        <f t="shared" ref="L71" si="48">L36</f>
        <v>0</v>
      </c>
      <c r="M71" s="202" t="e">
        <f t="shared" ref="M71:AR71" si="49">M36</f>
        <v>#N/A</v>
      </c>
      <c r="N71" s="202" t="e">
        <f t="shared" si="49"/>
        <v>#N/A</v>
      </c>
      <c r="O71" s="202" t="e">
        <f t="shared" si="49"/>
        <v>#N/A</v>
      </c>
      <c r="P71" s="202" t="e">
        <f t="shared" si="49"/>
        <v>#N/A</v>
      </c>
      <c r="Q71" s="202" t="e">
        <f t="shared" si="49"/>
        <v>#N/A</v>
      </c>
      <c r="R71" s="202" t="e">
        <f t="shared" si="49"/>
        <v>#N/A</v>
      </c>
      <c r="S71" s="202" t="e">
        <f t="shared" si="49"/>
        <v>#N/A</v>
      </c>
      <c r="T71" s="202" t="e">
        <f t="shared" si="49"/>
        <v>#N/A</v>
      </c>
      <c r="U71" s="202" t="e">
        <f t="shared" si="49"/>
        <v>#N/A</v>
      </c>
      <c r="V71" s="202" t="e">
        <f t="shared" si="49"/>
        <v>#N/A</v>
      </c>
      <c r="W71" s="202" t="e">
        <f t="shared" si="49"/>
        <v>#N/A</v>
      </c>
      <c r="X71" s="202" t="e">
        <f t="shared" si="49"/>
        <v>#N/A</v>
      </c>
      <c r="Y71" s="202" t="e">
        <f t="shared" si="49"/>
        <v>#N/A</v>
      </c>
      <c r="Z71" s="202" t="e">
        <f t="shared" si="49"/>
        <v>#N/A</v>
      </c>
      <c r="AA71" s="202" t="e">
        <f t="shared" si="49"/>
        <v>#N/A</v>
      </c>
      <c r="AB71" s="202" t="e">
        <f t="shared" si="49"/>
        <v>#N/A</v>
      </c>
      <c r="AC71" s="202" t="e">
        <f t="shared" si="49"/>
        <v>#N/A</v>
      </c>
      <c r="AD71" s="202" t="e">
        <f t="shared" si="49"/>
        <v>#N/A</v>
      </c>
      <c r="AE71" s="202" t="e">
        <f t="shared" si="49"/>
        <v>#N/A</v>
      </c>
      <c r="AF71" s="202" t="e">
        <f t="shared" si="49"/>
        <v>#N/A</v>
      </c>
      <c r="AG71" s="202" t="e">
        <f t="shared" si="49"/>
        <v>#N/A</v>
      </c>
      <c r="AH71" s="202" t="e">
        <f t="shared" si="49"/>
        <v>#N/A</v>
      </c>
      <c r="AI71" s="202" t="e">
        <f t="shared" si="49"/>
        <v>#N/A</v>
      </c>
      <c r="AJ71" s="202" t="e">
        <f t="shared" si="49"/>
        <v>#N/A</v>
      </c>
      <c r="AK71" s="202" t="e">
        <f t="shared" si="49"/>
        <v>#N/A</v>
      </c>
      <c r="AL71" s="202" t="e">
        <f t="shared" si="49"/>
        <v>#N/A</v>
      </c>
      <c r="AM71" s="202" t="e">
        <f t="shared" si="49"/>
        <v>#N/A</v>
      </c>
      <c r="AN71" s="202" t="e">
        <f t="shared" si="49"/>
        <v>#N/A</v>
      </c>
      <c r="AO71" s="202" t="e">
        <f t="shared" si="49"/>
        <v>#N/A</v>
      </c>
      <c r="AP71" s="202" t="e">
        <f t="shared" si="49"/>
        <v>#N/A</v>
      </c>
      <c r="AQ71" s="202" t="e">
        <f t="shared" si="49"/>
        <v>#N/A</v>
      </c>
      <c r="AR71" s="202" t="e">
        <f t="shared" si="49"/>
        <v>#N/A</v>
      </c>
      <c r="AS71" s="202" t="e">
        <f t="shared" ref="AS71:BX71" si="50">AS36</f>
        <v>#N/A</v>
      </c>
      <c r="AT71" s="202" t="e">
        <f t="shared" si="50"/>
        <v>#N/A</v>
      </c>
      <c r="AU71" s="202" t="e">
        <f t="shared" si="50"/>
        <v>#N/A</v>
      </c>
      <c r="AV71" s="202" t="e">
        <f t="shared" si="50"/>
        <v>#N/A</v>
      </c>
      <c r="AW71" s="202" t="e">
        <f t="shared" si="50"/>
        <v>#N/A</v>
      </c>
      <c r="AX71" s="202" t="e">
        <f t="shared" si="50"/>
        <v>#N/A</v>
      </c>
      <c r="AY71" s="202" t="e">
        <f t="shared" si="50"/>
        <v>#N/A</v>
      </c>
      <c r="AZ71" s="202" t="e">
        <f t="shared" si="50"/>
        <v>#N/A</v>
      </c>
      <c r="BA71" s="202" t="e">
        <f t="shared" si="50"/>
        <v>#N/A</v>
      </c>
      <c r="BB71" s="202" t="e">
        <f t="shared" si="50"/>
        <v>#N/A</v>
      </c>
      <c r="BC71" s="202" t="e">
        <f t="shared" si="50"/>
        <v>#N/A</v>
      </c>
      <c r="BD71" s="202" t="e">
        <f t="shared" si="50"/>
        <v>#N/A</v>
      </c>
      <c r="BE71" s="202" t="e">
        <f t="shared" si="50"/>
        <v>#N/A</v>
      </c>
      <c r="BF71" s="202" t="e">
        <f t="shared" si="50"/>
        <v>#N/A</v>
      </c>
      <c r="BG71" s="202" t="e">
        <f t="shared" si="50"/>
        <v>#N/A</v>
      </c>
      <c r="BH71" s="202" t="e">
        <f t="shared" si="50"/>
        <v>#N/A</v>
      </c>
      <c r="BI71" s="202" t="e">
        <f t="shared" si="50"/>
        <v>#N/A</v>
      </c>
      <c r="BJ71" s="202" t="e">
        <f t="shared" si="50"/>
        <v>#N/A</v>
      </c>
      <c r="BK71" s="202" t="e">
        <f t="shared" si="50"/>
        <v>#N/A</v>
      </c>
      <c r="BL71" s="202" t="e">
        <f t="shared" si="50"/>
        <v>#N/A</v>
      </c>
      <c r="BM71" s="202" t="e">
        <f t="shared" si="50"/>
        <v>#N/A</v>
      </c>
      <c r="BN71" s="202" t="e">
        <f t="shared" si="50"/>
        <v>#N/A</v>
      </c>
      <c r="BO71" s="202" t="e">
        <f t="shared" si="50"/>
        <v>#N/A</v>
      </c>
      <c r="BP71" s="202" t="e">
        <f t="shared" si="50"/>
        <v>#N/A</v>
      </c>
      <c r="BQ71" s="202" t="e">
        <f t="shared" si="50"/>
        <v>#N/A</v>
      </c>
      <c r="BR71" s="202" t="e">
        <f t="shared" si="50"/>
        <v>#N/A</v>
      </c>
      <c r="BS71" s="202" t="e">
        <f t="shared" si="50"/>
        <v>#N/A</v>
      </c>
      <c r="BT71" s="202" t="e">
        <f t="shared" si="50"/>
        <v>#N/A</v>
      </c>
      <c r="BU71" s="202" t="e">
        <f t="shared" si="50"/>
        <v>#N/A</v>
      </c>
      <c r="BV71" s="202" t="e">
        <f t="shared" si="50"/>
        <v>#N/A</v>
      </c>
      <c r="BW71" s="202" t="e">
        <f t="shared" si="50"/>
        <v>#N/A</v>
      </c>
      <c r="BX71" s="202" t="e">
        <f t="shared" si="50"/>
        <v>#N/A</v>
      </c>
      <c r="BY71" s="202" t="e">
        <f t="shared" ref="BY71:CV71" si="51">BY36</f>
        <v>#N/A</v>
      </c>
      <c r="BZ71" s="202" t="e">
        <f t="shared" si="51"/>
        <v>#N/A</v>
      </c>
      <c r="CA71" s="202" t="e">
        <f t="shared" si="51"/>
        <v>#N/A</v>
      </c>
      <c r="CB71" s="202" t="e">
        <f t="shared" si="51"/>
        <v>#N/A</v>
      </c>
      <c r="CC71" s="202" t="e">
        <f t="shared" si="51"/>
        <v>#N/A</v>
      </c>
      <c r="CD71" s="202" t="e">
        <f t="shared" si="51"/>
        <v>#N/A</v>
      </c>
      <c r="CE71" s="202" t="e">
        <f t="shared" si="51"/>
        <v>#N/A</v>
      </c>
      <c r="CF71" s="202" t="e">
        <f t="shared" si="51"/>
        <v>#N/A</v>
      </c>
      <c r="CG71" s="202" t="e">
        <f t="shared" si="51"/>
        <v>#N/A</v>
      </c>
      <c r="CH71" s="202" t="e">
        <f t="shared" si="51"/>
        <v>#N/A</v>
      </c>
      <c r="CI71" s="202" t="e">
        <f t="shared" si="51"/>
        <v>#N/A</v>
      </c>
      <c r="CJ71" s="202" t="e">
        <f t="shared" si="51"/>
        <v>#N/A</v>
      </c>
      <c r="CK71" s="202" t="e">
        <f t="shared" si="51"/>
        <v>#N/A</v>
      </c>
      <c r="CL71" s="202" t="e">
        <f t="shared" si="51"/>
        <v>#N/A</v>
      </c>
      <c r="CM71" s="202" t="e">
        <f t="shared" si="51"/>
        <v>#N/A</v>
      </c>
      <c r="CN71" s="202" t="e">
        <f t="shared" si="51"/>
        <v>#N/A</v>
      </c>
      <c r="CO71" s="202" t="e">
        <f t="shared" si="51"/>
        <v>#N/A</v>
      </c>
      <c r="CP71" s="202" t="e">
        <f t="shared" si="51"/>
        <v>#N/A</v>
      </c>
      <c r="CQ71" s="202" t="e">
        <f t="shared" si="51"/>
        <v>#N/A</v>
      </c>
      <c r="CR71" s="202" t="e">
        <f t="shared" si="51"/>
        <v>#N/A</v>
      </c>
      <c r="CS71" s="202" t="e">
        <f t="shared" si="51"/>
        <v>#N/A</v>
      </c>
      <c r="CT71" s="202" t="e">
        <f t="shared" si="51"/>
        <v>#N/A</v>
      </c>
      <c r="CU71" s="202" t="e">
        <f t="shared" si="51"/>
        <v>#N/A</v>
      </c>
      <c r="CV71" s="202" t="e">
        <f t="shared" si="51"/>
        <v>#N/A</v>
      </c>
      <c r="CW71" s="58"/>
      <c r="CX71" s="58"/>
    </row>
    <row r="72" spans="2:102">
      <c r="E72" s="1" t="s">
        <v>206</v>
      </c>
      <c r="G72" s="179" t="s">
        <v>164</v>
      </c>
      <c r="L72" s="227" t="e">
        <f>SUM(L70:L71)</f>
        <v>#N/A</v>
      </c>
      <c r="M72" s="227" t="e">
        <f>SUM(M70:M71)</f>
        <v>#N/A</v>
      </c>
      <c r="N72" s="227" t="e">
        <f t="shared" ref="N72:BY72" si="52">SUM(N70:N71)</f>
        <v>#N/A</v>
      </c>
      <c r="O72" s="227" t="e">
        <f t="shared" si="52"/>
        <v>#N/A</v>
      </c>
      <c r="P72" s="227" t="e">
        <f t="shared" si="52"/>
        <v>#N/A</v>
      </c>
      <c r="Q72" s="227" t="e">
        <f t="shared" si="52"/>
        <v>#N/A</v>
      </c>
      <c r="R72" s="227" t="e">
        <f t="shared" si="52"/>
        <v>#N/A</v>
      </c>
      <c r="S72" s="227" t="e">
        <f t="shared" si="52"/>
        <v>#N/A</v>
      </c>
      <c r="T72" s="227" t="e">
        <f t="shared" si="52"/>
        <v>#N/A</v>
      </c>
      <c r="U72" s="227" t="e">
        <f t="shared" si="52"/>
        <v>#N/A</v>
      </c>
      <c r="V72" s="227" t="e">
        <f t="shared" si="52"/>
        <v>#N/A</v>
      </c>
      <c r="W72" s="227" t="e">
        <f t="shared" si="52"/>
        <v>#N/A</v>
      </c>
      <c r="X72" s="227" t="e">
        <f t="shared" si="52"/>
        <v>#N/A</v>
      </c>
      <c r="Y72" s="227" t="e">
        <f t="shared" si="52"/>
        <v>#N/A</v>
      </c>
      <c r="Z72" s="227" t="e">
        <f t="shared" si="52"/>
        <v>#N/A</v>
      </c>
      <c r="AA72" s="227" t="e">
        <f t="shared" si="52"/>
        <v>#N/A</v>
      </c>
      <c r="AB72" s="227" t="e">
        <f t="shared" si="52"/>
        <v>#N/A</v>
      </c>
      <c r="AC72" s="227" t="e">
        <f t="shared" si="52"/>
        <v>#N/A</v>
      </c>
      <c r="AD72" s="227" t="e">
        <f t="shared" si="52"/>
        <v>#N/A</v>
      </c>
      <c r="AE72" s="227" t="e">
        <f t="shared" si="52"/>
        <v>#N/A</v>
      </c>
      <c r="AF72" s="227" t="e">
        <f t="shared" si="52"/>
        <v>#N/A</v>
      </c>
      <c r="AG72" s="227" t="e">
        <f t="shared" si="52"/>
        <v>#N/A</v>
      </c>
      <c r="AH72" s="227" t="e">
        <f t="shared" si="52"/>
        <v>#N/A</v>
      </c>
      <c r="AI72" s="227" t="e">
        <f t="shared" si="52"/>
        <v>#N/A</v>
      </c>
      <c r="AJ72" s="227" t="e">
        <f t="shared" si="52"/>
        <v>#N/A</v>
      </c>
      <c r="AK72" s="227" t="e">
        <f t="shared" si="52"/>
        <v>#N/A</v>
      </c>
      <c r="AL72" s="227" t="e">
        <f t="shared" si="52"/>
        <v>#N/A</v>
      </c>
      <c r="AM72" s="227" t="e">
        <f t="shared" si="52"/>
        <v>#N/A</v>
      </c>
      <c r="AN72" s="227" t="e">
        <f t="shared" si="52"/>
        <v>#N/A</v>
      </c>
      <c r="AO72" s="227" t="e">
        <f t="shared" si="52"/>
        <v>#N/A</v>
      </c>
      <c r="AP72" s="227" t="e">
        <f t="shared" si="52"/>
        <v>#N/A</v>
      </c>
      <c r="AQ72" s="227" t="e">
        <f t="shared" si="52"/>
        <v>#N/A</v>
      </c>
      <c r="AR72" s="227" t="e">
        <f t="shared" si="52"/>
        <v>#N/A</v>
      </c>
      <c r="AS72" s="227" t="e">
        <f t="shared" si="52"/>
        <v>#N/A</v>
      </c>
      <c r="AT72" s="227" t="e">
        <f t="shared" si="52"/>
        <v>#N/A</v>
      </c>
      <c r="AU72" s="227" t="e">
        <f t="shared" si="52"/>
        <v>#N/A</v>
      </c>
      <c r="AV72" s="227" t="e">
        <f t="shared" si="52"/>
        <v>#N/A</v>
      </c>
      <c r="AW72" s="227" t="e">
        <f t="shared" si="52"/>
        <v>#N/A</v>
      </c>
      <c r="AX72" s="227" t="e">
        <f t="shared" si="52"/>
        <v>#N/A</v>
      </c>
      <c r="AY72" s="227" t="e">
        <f t="shared" si="52"/>
        <v>#N/A</v>
      </c>
      <c r="AZ72" s="227" t="e">
        <f t="shared" si="52"/>
        <v>#N/A</v>
      </c>
      <c r="BA72" s="227" t="e">
        <f t="shared" si="52"/>
        <v>#N/A</v>
      </c>
      <c r="BB72" s="227" t="e">
        <f t="shared" si="52"/>
        <v>#N/A</v>
      </c>
      <c r="BC72" s="227" t="e">
        <f t="shared" si="52"/>
        <v>#N/A</v>
      </c>
      <c r="BD72" s="227" t="e">
        <f t="shared" si="52"/>
        <v>#N/A</v>
      </c>
      <c r="BE72" s="227" t="e">
        <f t="shared" si="52"/>
        <v>#N/A</v>
      </c>
      <c r="BF72" s="227" t="e">
        <f t="shared" si="52"/>
        <v>#N/A</v>
      </c>
      <c r="BG72" s="227" t="e">
        <f t="shared" si="52"/>
        <v>#N/A</v>
      </c>
      <c r="BH72" s="227" t="e">
        <f t="shared" si="52"/>
        <v>#N/A</v>
      </c>
      <c r="BI72" s="227" t="e">
        <f t="shared" si="52"/>
        <v>#N/A</v>
      </c>
      <c r="BJ72" s="227" t="e">
        <f t="shared" si="52"/>
        <v>#N/A</v>
      </c>
      <c r="BK72" s="227" t="e">
        <f t="shared" si="52"/>
        <v>#N/A</v>
      </c>
      <c r="BL72" s="227" t="e">
        <f t="shared" si="52"/>
        <v>#N/A</v>
      </c>
      <c r="BM72" s="227" t="e">
        <f t="shared" si="52"/>
        <v>#N/A</v>
      </c>
      <c r="BN72" s="227" t="e">
        <f t="shared" si="52"/>
        <v>#N/A</v>
      </c>
      <c r="BO72" s="227" t="e">
        <f t="shared" si="52"/>
        <v>#N/A</v>
      </c>
      <c r="BP72" s="227" t="e">
        <f t="shared" si="52"/>
        <v>#N/A</v>
      </c>
      <c r="BQ72" s="227" t="e">
        <f t="shared" si="52"/>
        <v>#N/A</v>
      </c>
      <c r="BR72" s="227" t="e">
        <f t="shared" si="52"/>
        <v>#N/A</v>
      </c>
      <c r="BS72" s="227" t="e">
        <f t="shared" si="52"/>
        <v>#N/A</v>
      </c>
      <c r="BT72" s="227" t="e">
        <f t="shared" si="52"/>
        <v>#N/A</v>
      </c>
      <c r="BU72" s="227" t="e">
        <f t="shared" si="52"/>
        <v>#N/A</v>
      </c>
      <c r="BV72" s="227" t="e">
        <f t="shared" si="52"/>
        <v>#N/A</v>
      </c>
      <c r="BW72" s="227" t="e">
        <f t="shared" si="52"/>
        <v>#N/A</v>
      </c>
      <c r="BX72" s="227" t="e">
        <f t="shared" si="52"/>
        <v>#N/A</v>
      </c>
      <c r="BY72" s="227" t="e">
        <f t="shared" si="52"/>
        <v>#N/A</v>
      </c>
      <c r="BZ72" s="227" t="e">
        <f t="shared" ref="BZ72:CV72" si="53">SUM(BZ70:BZ71)</f>
        <v>#N/A</v>
      </c>
      <c r="CA72" s="227" t="e">
        <f t="shared" si="53"/>
        <v>#N/A</v>
      </c>
      <c r="CB72" s="227" t="e">
        <f t="shared" si="53"/>
        <v>#N/A</v>
      </c>
      <c r="CC72" s="227" t="e">
        <f t="shared" si="53"/>
        <v>#N/A</v>
      </c>
      <c r="CD72" s="227" t="e">
        <f t="shared" si="53"/>
        <v>#N/A</v>
      </c>
      <c r="CE72" s="227" t="e">
        <f t="shared" si="53"/>
        <v>#N/A</v>
      </c>
      <c r="CF72" s="227" t="e">
        <f t="shared" si="53"/>
        <v>#N/A</v>
      </c>
      <c r="CG72" s="227" t="e">
        <f t="shared" si="53"/>
        <v>#N/A</v>
      </c>
      <c r="CH72" s="227" t="e">
        <f t="shared" si="53"/>
        <v>#N/A</v>
      </c>
      <c r="CI72" s="227" t="e">
        <f t="shared" si="53"/>
        <v>#N/A</v>
      </c>
      <c r="CJ72" s="227" t="e">
        <f t="shared" si="53"/>
        <v>#N/A</v>
      </c>
      <c r="CK72" s="227" t="e">
        <f t="shared" si="53"/>
        <v>#N/A</v>
      </c>
      <c r="CL72" s="227" t="e">
        <f t="shared" si="53"/>
        <v>#N/A</v>
      </c>
      <c r="CM72" s="227" t="e">
        <f t="shared" si="53"/>
        <v>#N/A</v>
      </c>
      <c r="CN72" s="227" t="e">
        <f t="shared" si="53"/>
        <v>#N/A</v>
      </c>
      <c r="CO72" s="227" t="e">
        <f t="shared" si="53"/>
        <v>#N/A</v>
      </c>
      <c r="CP72" s="227" t="e">
        <f t="shared" si="53"/>
        <v>#N/A</v>
      </c>
      <c r="CQ72" s="227" t="e">
        <f t="shared" si="53"/>
        <v>#N/A</v>
      </c>
      <c r="CR72" s="227" t="e">
        <f t="shared" si="53"/>
        <v>#N/A</v>
      </c>
      <c r="CS72" s="227" t="e">
        <f t="shared" si="53"/>
        <v>#N/A</v>
      </c>
      <c r="CT72" s="227" t="e">
        <f t="shared" si="53"/>
        <v>#N/A</v>
      </c>
      <c r="CU72" s="227" t="e">
        <f t="shared" si="53"/>
        <v>#N/A</v>
      </c>
      <c r="CV72" s="227" t="e">
        <f t="shared" si="53"/>
        <v>#N/A</v>
      </c>
      <c r="CW72" s="58"/>
      <c r="CX72" s="58"/>
    </row>
    <row r="73" spans="2:102">
      <c r="L73" s="58"/>
      <c r="M73" s="58"/>
      <c r="N73" s="58"/>
      <c r="O73" s="58"/>
      <c r="P73" s="58"/>
      <c r="Q73" s="58"/>
      <c r="R73" s="58"/>
      <c r="S73" s="58"/>
      <c r="T73" s="58"/>
      <c r="U73" s="58"/>
      <c r="V73" s="58"/>
      <c r="W73" s="58"/>
      <c r="X73" s="58"/>
      <c r="Y73" s="58"/>
      <c r="Z73" s="58"/>
      <c r="AA73" s="58"/>
      <c r="AB73" s="58"/>
      <c r="AC73" s="58"/>
      <c r="AD73" s="58"/>
      <c r="AE73" s="58"/>
      <c r="AF73" s="58"/>
      <c r="AG73" s="58"/>
      <c r="AH73" s="58"/>
      <c r="AI73" s="58"/>
      <c r="AJ73" s="58"/>
      <c r="AK73" s="58"/>
      <c r="AL73" s="58"/>
      <c r="AM73" s="58"/>
      <c r="AN73" s="58"/>
      <c r="AO73" s="58"/>
      <c r="AP73" s="58"/>
      <c r="AQ73" s="58"/>
      <c r="AR73" s="58"/>
      <c r="AS73" s="58"/>
      <c r="AT73" s="58"/>
      <c r="AU73" s="58"/>
      <c r="AV73" s="58"/>
      <c r="AW73" s="58"/>
      <c r="AX73" s="58"/>
      <c r="AY73" s="58"/>
      <c r="AZ73" s="58"/>
      <c r="BA73" s="58"/>
      <c r="BB73" s="58"/>
      <c r="BC73" s="58"/>
      <c r="BD73" s="58"/>
      <c r="BE73" s="58"/>
      <c r="BF73" s="58"/>
      <c r="BG73" s="58"/>
      <c r="BH73" s="58"/>
      <c r="BI73" s="58"/>
      <c r="BJ73" s="58"/>
      <c r="BK73" s="58"/>
      <c r="BL73" s="58"/>
      <c r="BM73" s="58"/>
      <c r="BN73" s="58"/>
      <c r="BO73" s="58"/>
      <c r="BP73" s="58"/>
      <c r="BQ73" s="58"/>
      <c r="BR73" s="58"/>
      <c r="BS73" s="58"/>
      <c r="BT73" s="58"/>
      <c r="BU73" s="58"/>
      <c r="BV73" s="58"/>
      <c r="BW73" s="58"/>
      <c r="BX73" s="58"/>
      <c r="BY73" s="58"/>
      <c r="BZ73" s="58"/>
      <c r="CA73" s="58"/>
      <c r="CB73" s="58"/>
      <c r="CC73" s="58"/>
      <c r="CD73" s="58"/>
      <c r="CE73" s="58"/>
      <c r="CF73" s="58"/>
      <c r="CG73" s="58"/>
      <c r="CH73" s="58"/>
      <c r="CI73" s="58"/>
      <c r="CJ73" s="58"/>
      <c r="CK73" s="58"/>
      <c r="CL73" s="58"/>
      <c r="CM73" s="58"/>
      <c r="CN73" s="58"/>
      <c r="CO73" s="58"/>
      <c r="CP73" s="58"/>
      <c r="CQ73" s="58"/>
      <c r="CR73" s="58"/>
      <c r="CS73" s="58"/>
      <c r="CT73" s="58"/>
      <c r="CU73" s="58"/>
      <c r="CV73" s="58"/>
      <c r="CW73" s="58"/>
      <c r="CX73" s="58"/>
    </row>
    <row r="74" spans="2:102">
      <c r="E74" s="1" t="s">
        <v>838</v>
      </c>
      <c r="G74" s="179" t="s">
        <v>164</v>
      </c>
      <c r="L74" s="35">
        <f t="shared" ref="L74" si="54">IFERROR(L72/L41,0)</f>
        <v>0</v>
      </c>
      <c r="M74" s="35">
        <f t="shared" ref="M74:AR74" si="55">IFERROR(M72/M41,0)</f>
        <v>0</v>
      </c>
      <c r="N74" s="35">
        <f t="shared" si="55"/>
        <v>0</v>
      </c>
      <c r="O74" s="35">
        <f t="shared" si="55"/>
        <v>0</v>
      </c>
      <c r="P74" s="35">
        <f t="shared" si="55"/>
        <v>0</v>
      </c>
      <c r="Q74" s="35">
        <f t="shared" si="55"/>
        <v>0</v>
      </c>
      <c r="R74" s="35">
        <f t="shared" si="55"/>
        <v>0</v>
      </c>
      <c r="S74" s="35">
        <f t="shared" si="55"/>
        <v>0</v>
      </c>
      <c r="T74" s="35">
        <f t="shared" si="55"/>
        <v>0</v>
      </c>
      <c r="U74" s="35">
        <f t="shared" si="55"/>
        <v>0</v>
      </c>
      <c r="V74" s="35">
        <f t="shared" si="55"/>
        <v>0</v>
      </c>
      <c r="W74" s="35">
        <f t="shared" si="55"/>
        <v>0</v>
      </c>
      <c r="X74" s="35">
        <f t="shared" si="55"/>
        <v>0</v>
      </c>
      <c r="Y74" s="35">
        <f t="shared" si="55"/>
        <v>0</v>
      </c>
      <c r="Z74" s="35">
        <f t="shared" si="55"/>
        <v>0</v>
      </c>
      <c r="AA74" s="35">
        <f t="shared" si="55"/>
        <v>0</v>
      </c>
      <c r="AB74" s="35">
        <f t="shared" si="55"/>
        <v>0</v>
      </c>
      <c r="AC74" s="35">
        <f t="shared" si="55"/>
        <v>0</v>
      </c>
      <c r="AD74" s="35">
        <f t="shared" si="55"/>
        <v>0</v>
      </c>
      <c r="AE74" s="35">
        <f t="shared" si="55"/>
        <v>0</v>
      </c>
      <c r="AF74" s="35">
        <f t="shared" si="55"/>
        <v>0</v>
      </c>
      <c r="AG74" s="35">
        <f t="shared" si="55"/>
        <v>0</v>
      </c>
      <c r="AH74" s="35">
        <f t="shared" si="55"/>
        <v>0</v>
      </c>
      <c r="AI74" s="35">
        <f t="shared" si="55"/>
        <v>0</v>
      </c>
      <c r="AJ74" s="35">
        <f t="shared" si="55"/>
        <v>0</v>
      </c>
      <c r="AK74" s="35">
        <f t="shared" si="55"/>
        <v>0</v>
      </c>
      <c r="AL74" s="35">
        <f t="shared" si="55"/>
        <v>0</v>
      </c>
      <c r="AM74" s="35">
        <f t="shared" si="55"/>
        <v>0</v>
      </c>
      <c r="AN74" s="35">
        <f t="shared" si="55"/>
        <v>0</v>
      </c>
      <c r="AO74" s="35">
        <f t="shared" si="55"/>
        <v>0</v>
      </c>
      <c r="AP74" s="35">
        <f t="shared" si="55"/>
        <v>0</v>
      </c>
      <c r="AQ74" s="35">
        <f t="shared" si="55"/>
        <v>0</v>
      </c>
      <c r="AR74" s="35">
        <f t="shared" si="55"/>
        <v>0</v>
      </c>
      <c r="AS74" s="35">
        <f t="shared" ref="AS74:BX74" si="56">IFERROR(AS72/AS41,0)</f>
        <v>0</v>
      </c>
      <c r="AT74" s="35">
        <f t="shared" si="56"/>
        <v>0</v>
      </c>
      <c r="AU74" s="35">
        <f t="shared" si="56"/>
        <v>0</v>
      </c>
      <c r="AV74" s="35">
        <f t="shared" si="56"/>
        <v>0</v>
      </c>
      <c r="AW74" s="35">
        <f t="shared" si="56"/>
        <v>0</v>
      </c>
      <c r="AX74" s="35">
        <f t="shared" si="56"/>
        <v>0</v>
      </c>
      <c r="AY74" s="35">
        <f t="shared" si="56"/>
        <v>0</v>
      </c>
      <c r="AZ74" s="35">
        <f t="shared" si="56"/>
        <v>0</v>
      </c>
      <c r="BA74" s="35">
        <f t="shared" si="56"/>
        <v>0</v>
      </c>
      <c r="BB74" s="35">
        <f t="shared" si="56"/>
        <v>0</v>
      </c>
      <c r="BC74" s="35">
        <f t="shared" si="56"/>
        <v>0</v>
      </c>
      <c r="BD74" s="35">
        <f t="shared" si="56"/>
        <v>0</v>
      </c>
      <c r="BE74" s="35">
        <f t="shared" si="56"/>
        <v>0</v>
      </c>
      <c r="BF74" s="35">
        <f t="shared" si="56"/>
        <v>0</v>
      </c>
      <c r="BG74" s="35">
        <f t="shared" si="56"/>
        <v>0</v>
      </c>
      <c r="BH74" s="35">
        <f t="shared" si="56"/>
        <v>0</v>
      </c>
      <c r="BI74" s="35">
        <f t="shared" si="56"/>
        <v>0</v>
      </c>
      <c r="BJ74" s="35">
        <f t="shared" si="56"/>
        <v>0</v>
      </c>
      <c r="BK74" s="35">
        <f t="shared" si="56"/>
        <v>0</v>
      </c>
      <c r="BL74" s="35">
        <f t="shared" si="56"/>
        <v>0</v>
      </c>
      <c r="BM74" s="35">
        <f t="shared" si="56"/>
        <v>0</v>
      </c>
      <c r="BN74" s="35">
        <f t="shared" si="56"/>
        <v>0</v>
      </c>
      <c r="BO74" s="35">
        <f t="shared" si="56"/>
        <v>0</v>
      </c>
      <c r="BP74" s="35">
        <f t="shared" si="56"/>
        <v>0</v>
      </c>
      <c r="BQ74" s="35">
        <f t="shared" si="56"/>
        <v>0</v>
      </c>
      <c r="BR74" s="35">
        <f t="shared" si="56"/>
        <v>0</v>
      </c>
      <c r="BS74" s="35">
        <f t="shared" si="56"/>
        <v>0</v>
      </c>
      <c r="BT74" s="35">
        <f t="shared" si="56"/>
        <v>0</v>
      </c>
      <c r="BU74" s="35">
        <f t="shared" si="56"/>
        <v>0</v>
      </c>
      <c r="BV74" s="35">
        <f t="shared" si="56"/>
        <v>0</v>
      </c>
      <c r="BW74" s="35">
        <f t="shared" si="56"/>
        <v>0</v>
      </c>
      <c r="BX74" s="35">
        <f t="shared" si="56"/>
        <v>0</v>
      </c>
      <c r="BY74" s="35">
        <f t="shared" ref="BY74:CV74" si="57">IFERROR(BY72/BY41,0)</f>
        <v>0</v>
      </c>
      <c r="BZ74" s="35">
        <f t="shared" si="57"/>
        <v>0</v>
      </c>
      <c r="CA74" s="35">
        <f t="shared" si="57"/>
        <v>0</v>
      </c>
      <c r="CB74" s="35">
        <f t="shared" si="57"/>
        <v>0</v>
      </c>
      <c r="CC74" s="35">
        <f t="shared" si="57"/>
        <v>0</v>
      </c>
      <c r="CD74" s="35">
        <f t="shared" si="57"/>
        <v>0</v>
      </c>
      <c r="CE74" s="35">
        <f t="shared" si="57"/>
        <v>0</v>
      </c>
      <c r="CF74" s="35">
        <f t="shared" si="57"/>
        <v>0</v>
      </c>
      <c r="CG74" s="35">
        <f t="shared" si="57"/>
        <v>0</v>
      </c>
      <c r="CH74" s="35">
        <f t="shared" si="57"/>
        <v>0</v>
      </c>
      <c r="CI74" s="35">
        <f t="shared" si="57"/>
        <v>0</v>
      </c>
      <c r="CJ74" s="35">
        <f t="shared" si="57"/>
        <v>0</v>
      </c>
      <c r="CK74" s="35">
        <f t="shared" si="57"/>
        <v>0</v>
      </c>
      <c r="CL74" s="35">
        <f t="shared" si="57"/>
        <v>0</v>
      </c>
      <c r="CM74" s="35">
        <f t="shared" si="57"/>
        <v>0</v>
      </c>
      <c r="CN74" s="35">
        <f t="shared" si="57"/>
        <v>0</v>
      </c>
      <c r="CO74" s="35">
        <f t="shared" si="57"/>
        <v>0</v>
      </c>
      <c r="CP74" s="35">
        <f t="shared" si="57"/>
        <v>0</v>
      </c>
      <c r="CQ74" s="35">
        <f t="shared" si="57"/>
        <v>0</v>
      </c>
      <c r="CR74" s="35">
        <f t="shared" si="57"/>
        <v>0</v>
      </c>
      <c r="CS74" s="35">
        <f t="shared" si="57"/>
        <v>0</v>
      </c>
      <c r="CT74" s="35">
        <f t="shared" si="57"/>
        <v>0</v>
      </c>
      <c r="CU74" s="35">
        <f t="shared" si="57"/>
        <v>0</v>
      </c>
      <c r="CV74" s="35">
        <f t="shared" si="57"/>
        <v>0</v>
      </c>
      <c r="CW74" s="58"/>
      <c r="CX74" s="58"/>
    </row>
    <row r="75" spans="2:102">
      <c r="L75" s="58"/>
      <c r="M75" s="58"/>
      <c r="N75" s="58"/>
      <c r="O75" s="58"/>
      <c r="P75" s="58"/>
      <c r="Q75" s="58"/>
      <c r="R75" s="58"/>
      <c r="S75" s="58"/>
      <c r="T75" s="58"/>
      <c r="U75" s="58"/>
      <c r="V75" s="58"/>
      <c r="W75" s="58"/>
      <c r="X75" s="58"/>
      <c r="Y75" s="58"/>
      <c r="Z75" s="58"/>
      <c r="AA75" s="58"/>
      <c r="AB75" s="58"/>
      <c r="AC75" s="58"/>
      <c r="AD75" s="58"/>
      <c r="AE75" s="58"/>
      <c r="AF75" s="58"/>
      <c r="AG75" s="58"/>
      <c r="AH75" s="58"/>
      <c r="AI75" s="58"/>
      <c r="AJ75" s="58"/>
      <c r="AK75" s="58"/>
      <c r="AL75" s="58"/>
      <c r="AM75" s="58"/>
      <c r="AN75" s="58"/>
      <c r="AO75" s="58"/>
      <c r="AP75" s="58"/>
      <c r="AQ75" s="58"/>
      <c r="AR75" s="58"/>
      <c r="AS75" s="58"/>
      <c r="AT75" s="58"/>
      <c r="AU75" s="58"/>
      <c r="AV75" s="58"/>
      <c r="AW75" s="58"/>
      <c r="AX75" s="58"/>
      <c r="AY75" s="58"/>
      <c r="AZ75" s="58"/>
      <c r="BA75" s="58"/>
      <c r="BB75" s="58"/>
      <c r="BC75" s="58"/>
      <c r="BD75" s="58"/>
      <c r="BE75" s="58"/>
      <c r="BF75" s="58"/>
      <c r="BG75" s="58"/>
      <c r="BH75" s="58"/>
      <c r="BI75" s="58"/>
      <c r="BJ75" s="58"/>
      <c r="BK75" s="58"/>
      <c r="BL75" s="58"/>
      <c r="BM75" s="58"/>
      <c r="BN75" s="58"/>
      <c r="BO75" s="58"/>
      <c r="BP75" s="58"/>
      <c r="BQ75" s="58"/>
      <c r="BR75" s="58"/>
      <c r="BS75" s="58"/>
      <c r="BT75" s="58"/>
      <c r="BU75" s="58"/>
      <c r="BV75" s="58"/>
      <c r="BW75" s="58"/>
      <c r="BX75" s="58"/>
      <c r="BY75" s="58"/>
      <c r="BZ75" s="58"/>
      <c r="CA75" s="58"/>
      <c r="CB75" s="58"/>
      <c r="CC75" s="58"/>
      <c r="CD75" s="58"/>
      <c r="CE75" s="58"/>
      <c r="CF75" s="58"/>
      <c r="CG75" s="58"/>
      <c r="CH75" s="58"/>
      <c r="CI75" s="58"/>
      <c r="CJ75" s="58"/>
      <c r="CK75" s="58"/>
      <c r="CL75" s="58"/>
      <c r="CM75" s="58"/>
      <c r="CN75" s="58"/>
      <c r="CO75" s="58"/>
      <c r="CP75" s="58"/>
      <c r="CQ75" s="58"/>
      <c r="CR75" s="58"/>
      <c r="CS75" s="58"/>
      <c r="CT75" s="58"/>
      <c r="CU75" s="58"/>
      <c r="CV75" s="58"/>
      <c r="CW75" s="58"/>
      <c r="CX75" s="58"/>
    </row>
    <row r="76" spans="2:102">
      <c r="B76" s="24"/>
      <c r="C76" s="43">
        <f>MAX($B$19:C68)+0.1</f>
        <v>2.7000000000000006</v>
      </c>
      <c r="D76" s="41" t="s">
        <v>839</v>
      </c>
      <c r="E76" s="41"/>
      <c r="F76" s="41"/>
      <c r="G76" s="41"/>
      <c r="H76" s="41"/>
      <c r="I76" s="41"/>
      <c r="J76" s="41"/>
      <c r="K76" s="41"/>
      <c r="L76" s="41"/>
      <c r="M76" s="41"/>
      <c r="N76" s="41"/>
      <c r="O76" s="41"/>
      <c r="P76" s="41"/>
      <c r="Q76" s="41"/>
      <c r="R76" s="41"/>
      <c r="S76" s="41"/>
      <c r="T76" s="41"/>
      <c r="U76" s="41"/>
      <c r="V76" s="41"/>
      <c r="W76" s="41"/>
      <c r="X76" s="41"/>
      <c r="Y76" s="41"/>
      <c r="Z76" s="41"/>
      <c r="AA76" s="41"/>
      <c r="AB76" s="41"/>
      <c r="AC76" s="41"/>
      <c r="AD76" s="41"/>
      <c r="AE76" s="41"/>
      <c r="AF76" s="41"/>
      <c r="AG76" s="41"/>
      <c r="AH76" s="41"/>
      <c r="AI76" s="41"/>
      <c r="AJ76" s="41"/>
      <c r="AK76" s="41"/>
      <c r="AL76" s="41"/>
      <c r="AM76" s="41"/>
      <c r="AN76" s="41"/>
      <c r="AO76" s="41"/>
      <c r="AP76" s="41"/>
      <c r="AQ76" s="41"/>
      <c r="AR76" s="41"/>
      <c r="AS76" s="41"/>
      <c r="AT76" s="41"/>
      <c r="AU76" s="41"/>
      <c r="AV76" s="41"/>
      <c r="AW76" s="41"/>
      <c r="AX76" s="41"/>
      <c r="AY76" s="41"/>
      <c r="AZ76" s="41"/>
      <c r="BA76" s="41"/>
      <c r="BB76" s="41"/>
      <c r="BC76" s="41"/>
      <c r="BD76" s="41"/>
      <c r="BE76" s="41"/>
      <c r="BF76" s="41"/>
      <c r="BG76" s="41"/>
      <c r="BH76" s="41"/>
      <c r="BI76" s="41"/>
      <c r="BJ76" s="41"/>
      <c r="BK76" s="41"/>
      <c r="BL76" s="41"/>
      <c r="BM76" s="41"/>
      <c r="BN76" s="41"/>
      <c r="BO76" s="41"/>
      <c r="BP76" s="41"/>
      <c r="BQ76" s="41"/>
      <c r="BR76" s="41"/>
      <c r="BS76" s="41"/>
      <c r="BT76" s="41"/>
      <c r="BU76" s="41"/>
      <c r="BV76" s="41"/>
      <c r="BW76" s="41"/>
      <c r="BX76" s="41"/>
      <c r="BY76" s="41"/>
      <c r="BZ76" s="41"/>
      <c r="CA76" s="41"/>
      <c r="CB76" s="41"/>
      <c r="CC76" s="41"/>
      <c r="CD76" s="41"/>
      <c r="CE76" s="41"/>
      <c r="CF76" s="41"/>
      <c r="CG76" s="41"/>
      <c r="CH76" s="41"/>
      <c r="CI76" s="41"/>
      <c r="CJ76" s="41"/>
      <c r="CK76" s="41"/>
      <c r="CL76" s="41"/>
      <c r="CM76" s="41"/>
      <c r="CN76" s="41"/>
      <c r="CO76" s="41"/>
      <c r="CP76" s="41"/>
      <c r="CQ76" s="41"/>
      <c r="CR76" s="41"/>
      <c r="CS76" s="41"/>
      <c r="CT76" s="41"/>
      <c r="CU76" s="41"/>
      <c r="CV76" s="41"/>
      <c r="CW76" s="42"/>
      <c r="CX76" s="42"/>
    </row>
    <row r="77" spans="2:102">
      <c r="L77" s="58"/>
      <c r="M77" s="58"/>
      <c r="N77" s="58"/>
      <c r="O77" s="58"/>
      <c r="P77" s="58"/>
      <c r="Q77" s="58"/>
      <c r="R77" s="58"/>
      <c r="S77" s="58"/>
      <c r="T77" s="58"/>
      <c r="U77" s="58"/>
      <c r="V77" s="58"/>
      <c r="W77" s="58"/>
      <c r="X77" s="58"/>
      <c r="Y77" s="58"/>
      <c r="Z77" s="58"/>
      <c r="AA77" s="58"/>
      <c r="AB77" s="58"/>
      <c r="AC77" s="58"/>
      <c r="AD77" s="58"/>
      <c r="AE77" s="58"/>
      <c r="AF77" s="58"/>
      <c r="AG77" s="58"/>
      <c r="AH77" s="58"/>
      <c r="AI77" s="58"/>
      <c r="AJ77" s="58"/>
      <c r="AK77" s="58"/>
      <c r="AL77" s="58"/>
      <c r="AM77" s="58"/>
      <c r="AN77" s="58"/>
      <c r="AO77" s="58"/>
      <c r="AP77" s="58"/>
      <c r="AQ77" s="58"/>
      <c r="AR77" s="58"/>
      <c r="AS77" s="58"/>
      <c r="AT77" s="58"/>
      <c r="AU77" s="58"/>
      <c r="AV77" s="58"/>
      <c r="AW77" s="58"/>
      <c r="AX77" s="58"/>
      <c r="AY77" s="58"/>
      <c r="AZ77" s="58"/>
      <c r="BA77" s="58"/>
      <c r="BB77" s="58"/>
      <c r="BC77" s="58"/>
      <c r="BD77" s="58"/>
      <c r="BE77" s="58"/>
      <c r="BF77" s="58"/>
      <c r="BG77" s="58"/>
      <c r="BH77" s="58"/>
      <c r="BI77" s="58"/>
      <c r="BJ77" s="58"/>
      <c r="BK77" s="58"/>
      <c r="BL77" s="58"/>
      <c r="BM77" s="58"/>
      <c r="BN77" s="58"/>
      <c r="BO77" s="58"/>
      <c r="BP77" s="58"/>
      <c r="BQ77" s="58"/>
      <c r="BR77" s="58"/>
      <c r="BS77" s="58"/>
      <c r="BT77" s="58"/>
      <c r="BU77" s="58"/>
      <c r="BV77" s="58"/>
      <c r="BW77" s="58"/>
      <c r="BX77" s="58"/>
      <c r="BY77" s="58"/>
      <c r="BZ77" s="58"/>
      <c r="CA77" s="58"/>
      <c r="CB77" s="58"/>
      <c r="CC77" s="58"/>
      <c r="CD77" s="58"/>
      <c r="CE77" s="58"/>
      <c r="CF77" s="58"/>
      <c r="CG77" s="58"/>
      <c r="CH77" s="58"/>
      <c r="CI77" s="58"/>
      <c r="CJ77" s="58"/>
      <c r="CK77" s="58"/>
      <c r="CL77" s="58"/>
      <c r="CM77" s="58"/>
      <c r="CN77" s="58"/>
      <c r="CO77" s="58"/>
      <c r="CP77" s="58"/>
      <c r="CQ77" s="58"/>
      <c r="CR77" s="58"/>
      <c r="CS77" s="58"/>
      <c r="CT77" s="58"/>
      <c r="CU77" s="58"/>
      <c r="CV77" s="58"/>
      <c r="CW77" s="58"/>
      <c r="CX77" s="58"/>
    </row>
    <row r="78" spans="2:102">
      <c r="E78" s="1" t="s">
        <v>830</v>
      </c>
      <c r="G78" s="1" t="s">
        <v>154</v>
      </c>
      <c r="L78" s="35">
        <f t="shared" ref="L78" si="58">L47</f>
        <v>0</v>
      </c>
      <c r="M78" s="35">
        <f t="shared" ref="M78:AR78" si="59">M47</f>
        <v>0</v>
      </c>
      <c r="N78" s="35">
        <f t="shared" si="59"/>
        <v>0</v>
      </c>
      <c r="O78" s="35">
        <f t="shared" si="59"/>
        <v>0</v>
      </c>
      <c r="P78" s="35">
        <f t="shared" si="59"/>
        <v>0</v>
      </c>
      <c r="Q78" s="35">
        <f t="shared" si="59"/>
        <v>0</v>
      </c>
      <c r="R78" s="35">
        <f t="shared" si="59"/>
        <v>0</v>
      </c>
      <c r="S78" s="35">
        <f t="shared" si="59"/>
        <v>0</v>
      </c>
      <c r="T78" s="35">
        <f t="shared" si="59"/>
        <v>0</v>
      </c>
      <c r="U78" s="35">
        <f t="shared" si="59"/>
        <v>0</v>
      </c>
      <c r="V78" s="35">
        <f t="shared" si="59"/>
        <v>0</v>
      </c>
      <c r="W78" s="35">
        <f t="shared" si="59"/>
        <v>0</v>
      </c>
      <c r="X78" s="35">
        <f t="shared" si="59"/>
        <v>0</v>
      </c>
      <c r="Y78" s="35">
        <f t="shared" si="59"/>
        <v>0</v>
      </c>
      <c r="Z78" s="35">
        <f t="shared" si="59"/>
        <v>0</v>
      </c>
      <c r="AA78" s="35">
        <f t="shared" si="59"/>
        <v>0</v>
      </c>
      <c r="AB78" s="35">
        <f t="shared" si="59"/>
        <v>0</v>
      </c>
      <c r="AC78" s="35">
        <f t="shared" si="59"/>
        <v>0</v>
      </c>
      <c r="AD78" s="35">
        <f t="shared" si="59"/>
        <v>0</v>
      </c>
      <c r="AE78" s="35">
        <f t="shared" si="59"/>
        <v>0</v>
      </c>
      <c r="AF78" s="35">
        <f t="shared" si="59"/>
        <v>0</v>
      </c>
      <c r="AG78" s="35">
        <f t="shared" si="59"/>
        <v>0</v>
      </c>
      <c r="AH78" s="35">
        <f t="shared" si="59"/>
        <v>0</v>
      </c>
      <c r="AI78" s="35">
        <f t="shared" si="59"/>
        <v>0</v>
      </c>
      <c r="AJ78" s="35">
        <f t="shared" si="59"/>
        <v>0</v>
      </c>
      <c r="AK78" s="35">
        <f t="shared" si="59"/>
        <v>0</v>
      </c>
      <c r="AL78" s="35">
        <f t="shared" si="59"/>
        <v>0</v>
      </c>
      <c r="AM78" s="35">
        <f t="shared" si="59"/>
        <v>0</v>
      </c>
      <c r="AN78" s="35">
        <f t="shared" si="59"/>
        <v>0</v>
      </c>
      <c r="AO78" s="35">
        <f t="shared" si="59"/>
        <v>0</v>
      </c>
      <c r="AP78" s="35">
        <f t="shared" si="59"/>
        <v>0</v>
      </c>
      <c r="AQ78" s="35">
        <f t="shared" si="59"/>
        <v>0</v>
      </c>
      <c r="AR78" s="35">
        <f t="shared" si="59"/>
        <v>0</v>
      </c>
      <c r="AS78" s="35">
        <f t="shared" ref="AS78:BX78" si="60">AS47</f>
        <v>0</v>
      </c>
      <c r="AT78" s="35">
        <f t="shared" si="60"/>
        <v>0</v>
      </c>
      <c r="AU78" s="35">
        <f t="shared" si="60"/>
        <v>0</v>
      </c>
      <c r="AV78" s="35">
        <f t="shared" si="60"/>
        <v>0</v>
      </c>
      <c r="AW78" s="35">
        <f t="shared" si="60"/>
        <v>0</v>
      </c>
      <c r="AX78" s="35">
        <f t="shared" si="60"/>
        <v>0</v>
      </c>
      <c r="AY78" s="35">
        <f t="shared" si="60"/>
        <v>0</v>
      </c>
      <c r="AZ78" s="35">
        <f t="shared" si="60"/>
        <v>0</v>
      </c>
      <c r="BA78" s="35">
        <f t="shared" si="60"/>
        <v>0</v>
      </c>
      <c r="BB78" s="35">
        <f t="shared" si="60"/>
        <v>0</v>
      </c>
      <c r="BC78" s="35">
        <f t="shared" si="60"/>
        <v>0</v>
      </c>
      <c r="BD78" s="35">
        <f t="shared" si="60"/>
        <v>0</v>
      </c>
      <c r="BE78" s="35">
        <f t="shared" si="60"/>
        <v>0</v>
      </c>
      <c r="BF78" s="35">
        <f t="shared" si="60"/>
        <v>0</v>
      </c>
      <c r="BG78" s="35">
        <f t="shared" si="60"/>
        <v>0</v>
      </c>
      <c r="BH78" s="35">
        <f t="shared" si="60"/>
        <v>0</v>
      </c>
      <c r="BI78" s="35">
        <f t="shared" si="60"/>
        <v>0</v>
      </c>
      <c r="BJ78" s="35">
        <f t="shared" si="60"/>
        <v>0</v>
      </c>
      <c r="BK78" s="35">
        <f t="shared" si="60"/>
        <v>0</v>
      </c>
      <c r="BL78" s="35">
        <f t="shared" si="60"/>
        <v>0</v>
      </c>
      <c r="BM78" s="35">
        <f t="shared" si="60"/>
        <v>0</v>
      </c>
      <c r="BN78" s="35">
        <f t="shared" si="60"/>
        <v>0</v>
      </c>
      <c r="BO78" s="35">
        <f t="shared" si="60"/>
        <v>0</v>
      </c>
      <c r="BP78" s="35">
        <f t="shared" si="60"/>
        <v>0</v>
      </c>
      <c r="BQ78" s="35">
        <f t="shared" si="60"/>
        <v>0</v>
      </c>
      <c r="BR78" s="35">
        <f t="shared" si="60"/>
        <v>0</v>
      </c>
      <c r="BS78" s="35">
        <f t="shared" si="60"/>
        <v>0</v>
      </c>
      <c r="BT78" s="35">
        <f t="shared" si="60"/>
        <v>0</v>
      </c>
      <c r="BU78" s="35">
        <f t="shared" si="60"/>
        <v>0</v>
      </c>
      <c r="BV78" s="35">
        <f t="shared" si="60"/>
        <v>0</v>
      </c>
      <c r="BW78" s="35">
        <f t="shared" si="60"/>
        <v>0</v>
      </c>
      <c r="BX78" s="35">
        <f t="shared" si="60"/>
        <v>0</v>
      </c>
      <c r="BY78" s="35">
        <f t="shared" ref="BY78:CV78" si="61">BY47</f>
        <v>0</v>
      </c>
      <c r="BZ78" s="35">
        <f t="shared" si="61"/>
        <v>0</v>
      </c>
      <c r="CA78" s="35">
        <f t="shared" si="61"/>
        <v>0</v>
      </c>
      <c r="CB78" s="35">
        <f t="shared" si="61"/>
        <v>0</v>
      </c>
      <c r="CC78" s="35">
        <f t="shared" si="61"/>
        <v>0</v>
      </c>
      <c r="CD78" s="35">
        <f t="shared" si="61"/>
        <v>0</v>
      </c>
      <c r="CE78" s="35">
        <f t="shared" si="61"/>
        <v>0</v>
      </c>
      <c r="CF78" s="35">
        <f t="shared" si="61"/>
        <v>0</v>
      </c>
      <c r="CG78" s="35">
        <f t="shared" si="61"/>
        <v>0</v>
      </c>
      <c r="CH78" s="35">
        <f t="shared" si="61"/>
        <v>0</v>
      </c>
      <c r="CI78" s="35">
        <f t="shared" si="61"/>
        <v>0</v>
      </c>
      <c r="CJ78" s="35">
        <f t="shared" si="61"/>
        <v>0</v>
      </c>
      <c r="CK78" s="35">
        <f t="shared" si="61"/>
        <v>0</v>
      </c>
      <c r="CL78" s="35">
        <f t="shared" si="61"/>
        <v>0</v>
      </c>
      <c r="CM78" s="35">
        <f t="shared" si="61"/>
        <v>0</v>
      </c>
      <c r="CN78" s="35">
        <f t="shared" si="61"/>
        <v>0</v>
      </c>
      <c r="CO78" s="35">
        <f t="shared" si="61"/>
        <v>0</v>
      </c>
      <c r="CP78" s="35">
        <f t="shared" si="61"/>
        <v>0</v>
      </c>
      <c r="CQ78" s="35">
        <f t="shared" si="61"/>
        <v>0</v>
      </c>
      <c r="CR78" s="35">
        <f t="shared" si="61"/>
        <v>0</v>
      </c>
      <c r="CS78" s="35">
        <f t="shared" si="61"/>
        <v>0</v>
      </c>
      <c r="CT78" s="35">
        <f t="shared" si="61"/>
        <v>0</v>
      </c>
      <c r="CU78" s="35">
        <f t="shared" si="61"/>
        <v>0</v>
      </c>
      <c r="CV78" s="35">
        <f t="shared" si="61"/>
        <v>0</v>
      </c>
      <c r="CW78" s="35"/>
      <c r="CX78" s="35"/>
    </row>
    <row r="79" spans="2:102">
      <c r="E79" s="1" t="s">
        <v>138</v>
      </c>
      <c r="G79" s="1" t="s">
        <v>154</v>
      </c>
      <c r="L79" s="35">
        <f t="shared" ref="L79" si="62">L54</f>
        <v>0</v>
      </c>
      <c r="M79" s="35">
        <f t="shared" ref="M79:AR79" si="63">M54</f>
        <v>0</v>
      </c>
      <c r="N79" s="35">
        <f t="shared" si="63"/>
        <v>0</v>
      </c>
      <c r="O79" s="35">
        <f t="shared" si="63"/>
        <v>0</v>
      </c>
      <c r="P79" s="35">
        <f t="shared" si="63"/>
        <v>0</v>
      </c>
      <c r="Q79" s="35">
        <f t="shared" si="63"/>
        <v>0</v>
      </c>
      <c r="R79" s="35">
        <f t="shared" si="63"/>
        <v>0</v>
      </c>
      <c r="S79" s="35">
        <f t="shared" si="63"/>
        <v>0</v>
      </c>
      <c r="T79" s="35">
        <f t="shared" si="63"/>
        <v>0</v>
      </c>
      <c r="U79" s="35">
        <f t="shared" si="63"/>
        <v>0</v>
      </c>
      <c r="V79" s="35">
        <f t="shared" si="63"/>
        <v>0</v>
      </c>
      <c r="W79" s="35">
        <f t="shared" si="63"/>
        <v>0</v>
      </c>
      <c r="X79" s="35">
        <f t="shared" si="63"/>
        <v>0</v>
      </c>
      <c r="Y79" s="35">
        <f t="shared" si="63"/>
        <v>0</v>
      </c>
      <c r="Z79" s="35">
        <f t="shared" si="63"/>
        <v>0</v>
      </c>
      <c r="AA79" s="35">
        <f t="shared" si="63"/>
        <v>0</v>
      </c>
      <c r="AB79" s="35">
        <f t="shared" si="63"/>
        <v>0</v>
      </c>
      <c r="AC79" s="35">
        <f t="shared" si="63"/>
        <v>0</v>
      </c>
      <c r="AD79" s="35">
        <f t="shared" si="63"/>
        <v>0</v>
      </c>
      <c r="AE79" s="35">
        <f t="shared" si="63"/>
        <v>0</v>
      </c>
      <c r="AF79" s="35">
        <f t="shared" si="63"/>
        <v>0</v>
      </c>
      <c r="AG79" s="35">
        <f t="shared" si="63"/>
        <v>0</v>
      </c>
      <c r="AH79" s="35">
        <f>AH54</f>
        <v>0</v>
      </c>
      <c r="AI79" s="35">
        <f t="shared" si="63"/>
        <v>0</v>
      </c>
      <c r="AJ79" s="35">
        <f t="shared" si="63"/>
        <v>0</v>
      </c>
      <c r="AK79" s="35">
        <f t="shared" si="63"/>
        <v>0</v>
      </c>
      <c r="AL79" s="35">
        <f t="shared" si="63"/>
        <v>0</v>
      </c>
      <c r="AM79" s="35">
        <f t="shared" si="63"/>
        <v>0</v>
      </c>
      <c r="AN79" s="35">
        <f t="shared" si="63"/>
        <v>0</v>
      </c>
      <c r="AO79" s="35">
        <f t="shared" si="63"/>
        <v>0</v>
      </c>
      <c r="AP79" s="35">
        <f t="shared" si="63"/>
        <v>0</v>
      </c>
      <c r="AQ79" s="35">
        <f t="shared" si="63"/>
        <v>0</v>
      </c>
      <c r="AR79" s="35">
        <f t="shared" si="63"/>
        <v>0</v>
      </c>
      <c r="AS79" s="35">
        <f t="shared" ref="AS79:BX79" si="64">AS54</f>
        <v>0</v>
      </c>
      <c r="AT79" s="35">
        <f t="shared" si="64"/>
        <v>0</v>
      </c>
      <c r="AU79" s="35">
        <f t="shared" si="64"/>
        <v>0</v>
      </c>
      <c r="AV79" s="35">
        <f t="shared" si="64"/>
        <v>0</v>
      </c>
      <c r="AW79" s="35">
        <f t="shared" si="64"/>
        <v>0</v>
      </c>
      <c r="AX79" s="35">
        <f t="shared" si="64"/>
        <v>0</v>
      </c>
      <c r="AY79" s="35">
        <f t="shared" si="64"/>
        <v>0</v>
      </c>
      <c r="AZ79" s="35">
        <f t="shared" si="64"/>
        <v>0</v>
      </c>
      <c r="BA79" s="35">
        <f t="shared" si="64"/>
        <v>0</v>
      </c>
      <c r="BB79" s="35">
        <f t="shared" si="64"/>
        <v>0</v>
      </c>
      <c r="BC79" s="35">
        <f t="shared" si="64"/>
        <v>0</v>
      </c>
      <c r="BD79" s="35">
        <f t="shared" si="64"/>
        <v>0</v>
      </c>
      <c r="BE79" s="35">
        <f t="shared" si="64"/>
        <v>0</v>
      </c>
      <c r="BF79" s="35">
        <f t="shared" si="64"/>
        <v>0</v>
      </c>
      <c r="BG79" s="35">
        <f t="shared" si="64"/>
        <v>0</v>
      </c>
      <c r="BH79" s="35">
        <f t="shared" si="64"/>
        <v>0</v>
      </c>
      <c r="BI79" s="35">
        <f t="shared" si="64"/>
        <v>0</v>
      </c>
      <c r="BJ79" s="35">
        <f t="shared" si="64"/>
        <v>0</v>
      </c>
      <c r="BK79" s="35">
        <f t="shared" si="64"/>
        <v>0</v>
      </c>
      <c r="BL79" s="35">
        <f t="shared" si="64"/>
        <v>0</v>
      </c>
      <c r="BM79" s="35">
        <f t="shared" si="64"/>
        <v>0</v>
      </c>
      <c r="BN79" s="35">
        <f t="shared" si="64"/>
        <v>0</v>
      </c>
      <c r="BO79" s="35">
        <f t="shared" si="64"/>
        <v>0</v>
      </c>
      <c r="BP79" s="35">
        <f t="shared" si="64"/>
        <v>0</v>
      </c>
      <c r="BQ79" s="35">
        <f t="shared" si="64"/>
        <v>0</v>
      </c>
      <c r="BR79" s="35">
        <f t="shared" si="64"/>
        <v>0</v>
      </c>
      <c r="BS79" s="35">
        <f t="shared" si="64"/>
        <v>0</v>
      </c>
      <c r="BT79" s="35">
        <f t="shared" si="64"/>
        <v>0</v>
      </c>
      <c r="BU79" s="35">
        <f t="shared" si="64"/>
        <v>0</v>
      </c>
      <c r="BV79" s="35">
        <f t="shared" si="64"/>
        <v>0</v>
      </c>
      <c r="BW79" s="35">
        <f t="shared" si="64"/>
        <v>0</v>
      </c>
      <c r="BX79" s="35">
        <f t="shared" si="64"/>
        <v>0</v>
      </c>
      <c r="BY79" s="35">
        <f t="shared" ref="BY79:CV79" si="65">BY54</f>
        <v>0</v>
      </c>
      <c r="BZ79" s="35">
        <f t="shared" si="65"/>
        <v>0</v>
      </c>
      <c r="CA79" s="35">
        <f t="shared" si="65"/>
        <v>0</v>
      </c>
      <c r="CB79" s="35">
        <f t="shared" si="65"/>
        <v>0</v>
      </c>
      <c r="CC79" s="35">
        <f t="shared" si="65"/>
        <v>0</v>
      </c>
      <c r="CD79" s="35">
        <f t="shared" si="65"/>
        <v>0</v>
      </c>
      <c r="CE79" s="35">
        <f t="shared" si="65"/>
        <v>0</v>
      </c>
      <c r="CF79" s="35">
        <f t="shared" si="65"/>
        <v>0</v>
      </c>
      <c r="CG79" s="35">
        <f t="shared" si="65"/>
        <v>0</v>
      </c>
      <c r="CH79" s="35">
        <f t="shared" si="65"/>
        <v>0</v>
      </c>
      <c r="CI79" s="35">
        <f t="shared" si="65"/>
        <v>0</v>
      </c>
      <c r="CJ79" s="35">
        <f t="shared" si="65"/>
        <v>0</v>
      </c>
      <c r="CK79" s="35">
        <f t="shared" si="65"/>
        <v>0</v>
      </c>
      <c r="CL79" s="35">
        <f t="shared" si="65"/>
        <v>0</v>
      </c>
      <c r="CM79" s="35">
        <f t="shared" si="65"/>
        <v>0</v>
      </c>
      <c r="CN79" s="35">
        <f t="shared" si="65"/>
        <v>0</v>
      </c>
      <c r="CO79" s="35">
        <f t="shared" si="65"/>
        <v>0</v>
      </c>
      <c r="CP79" s="35">
        <f t="shared" si="65"/>
        <v>0</v>
      </c>
      <c r="CQ79" s="35">
        <f t="shared" si="65"/>
        <v>0</v>
      </c>
      <c r="CR79" s="35">
        <f t="shared" si="65"/>
        <v>0</v>
      </c>
      <c r="CS79" s="35">
        <f t="shared" si="65"/>
        <v>0</v>
      </c>
      <c r="CT79" s="35">
        <f t="shared" si="65"/>
        <v>0</v>
      </c>
      <c r="CU79" s="35">
        <f t="shared" si="65"/>
        <v>0</v>
      </c>
      <c r="CV79" s="35">
        <f t="shared" si="65"/>
        <v>0</v>
      </c>
      <c r="CW79" s="35"/>
      <c r="CX79" s="35"/>
    </row>
    <row r="80" spans="2:102">
      <c r="E80" s="1" t="s">
        <v>840</v>
      </c>
      <c r="G80" s="1" t="s">
        <v>154</v>
      </c>
      <c r="L80" s="35">
        <f t="shared" ref="L80" si="66">L60</f>
        <v>0</v>
      </c>
      <c r="M80" s="35">
        <f t="shared" ref="M80:AR80" si="67">M60</f>
        <v>0</v>
      </c>
      <c r="N80" s="35">
        <f t="shared" si="67"/>
        <v>0</v>
      </c>
      <c r="O80" s="35">
        <f t="shared" si="67"/>
        <v>0</v>
      </c>
      <c r="P80" s="35">
        <f t="shared" si="67"/>
        <v>0</v>
      </c>
      <c r="Q80" s="35">
        <f t="shared" si="67"/>
        <v>0</v>
      </c>
      <c r="R80" s="35">
        <f t="shared" si="67"/>
        <v>0</v>
      </c>
      <c r="S80" s="35">
        <f t="shared" si="67"/>
        <v>0</v>
      </c>
      <c r="T80" s="35">
        <f t="shared" si="67"/>
        <v>0</v>
      </c>
      <c r="U80" s="35">
        <f t="shared" si="67"/>
        <v>0</v>
      </c>
      <c r="V80" s="35">
        <f t="shared" si="67"/>
        <v>0</v>
      </c>
      <c r="W80" s="35">
        <f t="shared" si="67"/>
        <v>0</v>
      </c>
      <c r="X80" s="35">
        <f t="shared" si="67"/>
        <v>0</v>
      </c>
      <c r="Y80" s="35">
        <f t="shared" si="67"/>
        <v>0</v>
      </c>
      <c r="Z80" s="35">
        <f t="shared" si="67"/>
        <v>0</v>
      </c>
      <c r="AA80" s="35">
        <f t="shared" si="67"/>
        <v>0</v>
      </c>
      <c r="AB80" s="35">
        <f t="shared" si="67"/>
        <v>0</v>
      </c>
      <c r="AC80" s="35">
        <f t="shared" si="67"/>
        <v>0</v>
      </c>
      <c r="AD80" s="35">
        <f t="shared" si="67"/>
        <v>0</v>
      </c>
      <c r="AE80" s="35">
        <f t="shared" si="67"/>
        <v>0</v>
      </c>
      <c r="AF80" s="35">
        <f t="shared" si="67"/>
        <v>0</v>
      </c>
      <c r="AG80" s="35">
        <f t="shared" si="67"/>
        <v>0</v>
      </c>
      <c r="AH80" s="35">
        <f>AH60</f>
        <v>0</v>
      </c>
      <c r="AI80" s="35">
        <f t="shared" si="67"/>
        <v>0</v>
      </c>
      <c r="AJ80" s="35">
        <f t="shared" si="67"/>
        <v>0</v>
      </c>
      <c r="AK80" s="35">
        <f t="shared" si="67"/>
        <v>0</v>
      </c>
      <c r="AL80" s="35">
        <f t="shared" si="67"/>
        <v>0</v>
      </c>
      <c r="AM80" s="35">
        <f t="shared" si="67"/>
        <v>0</v>
      </c>
      <c r="AN80" s="35">
        <f t="shared" si="67"/>
        <v>0</v>
      </c>
      <c r="AO80" s="35">
        <f t="shared" si="67"/>
        <v>0</v>
      </c>
      <c r="AP80" s="35">
        <f t="shared" si="67"/>
        <v>0</v>
      </c>
      <c r="AQ80" s="35">
        <f t="shared" si="67"/>
        <v>0</v>
      </c>
      <c r="AR80" s="35">
        <f t="shared" si="67"/>
        <v>0</v>
      </c>
      <c r="AS80" s="35">
        <f t="shared" ref="AS80:BX80" si="68">AS60</f>
        <v>0</v>
      </c>
      <c r="AT80" s="35">
        <f t="shared" si="68"/>
        <v>0</v>
      </c>
      <c r="AU80" s="35">
        <f t="shared" si="68"/>
        <v>0</v>
      </c>
      <c r="AV80" s="35">
        <f t="shared" si="68"/>
        <v>0</v>
      </c>
      <c r="AW80" s="35">
        <f t="shared" si="68"/>
        <v>0</v>
      </c>
      <c r="AX80" s="35">
        <f t="shared" si="68"/>
        <v>0</v>
      </c>
      <c r="AY80" s="35">
        <f t="shared" si="68"/>
        <v>0</v>
      </c>
      <c r="AZ80" s="35">
        <f t="shared" si="68"/>
        <v>0</v>
      </c>
      <c r="BA80" s="35">
        <f t="shared" si="68"/>
        <v>0</v>
      </c>
      <c r="BB80" s="35">
        <f t="shared" si="68"/>
        <v>0</v>
      </c>
      <c r="BC80" s="35">
        <f t="shared" si="68"/>
        <v>0</v>
      </c>
      <c r="BD80" s="35">
        <f t="shared" si="68"/>
        <v>0</v>
      </c>
      <c r="BE80" s="35">
        <f t="shared" si="68"/>
        <v>0</v>
      </c>
      <c r="BF80" s="35">
        <f t="shared" si="68"/>
        <v>0</v>
      </c>
      <c r="BG80" s="35">
        <f t="shared" si="68"/>
        <v>0</v>
      </c>
      <c r="BH80" s="35">
        <f t="shared" si="68"/>
        <v>0</v>
      </c>
      <c r="BI80" s="35">
        <f t="shared" si="68"/>
        <v>0</v>
      </c>
      <c r="BJ80" s="35">
        <f t="shared" si="68"/>
        <v>0</v>
      </c>
      <c r="BK80" s="35">
        <f t="shared" si="68"/>
        <v>0</v>
      </c>
      <c r="BL80" s="35">
        <f t="shared" si="68"/>
        <v>0</v>
      </c>
      <c r="BM80" s="35">
        <f t="shared" si="68"/>
        <v>0</v>
      </c>
      <c r="BN80" s="35">
        <f t="shared" si="68"/>
        <v>0</v>
      </c>
      <c r="BO80" s="35">
        <f t="shared" si="68"/>
        <v>0</v>
      </c>
      <c r="BP80" s="35">
        <f t="shared" si="68"/>
        <v>0</v>
      </c>
      <c r="BQ80" s="35">
        <f t="shared" si="68"/>
        <v>0</v>
      </c>
      <c r="BR80" s="35">
        <f t="shared" si="68"/>
        <v>0</v>
      </c>
      <c r="BS80" s="35">
        <f t="shared" si="68"/>
        <v>0</v>
      </c>
      <c r="BT80" s="35">
        <f t="shared" si="68"/>
        <v>0</v>
      </c>
      <c r="BU80" s="35">
        <f t="shared" si="68"/>
        <v>0</v>
      </c>
      <c r="BV80" s="35">
        <f t="shared" si="68"/>
        <v>0</v>
      </c>
      <c r="BW80" s="35">
        <f t="shared" si="68"/>
        <v>0</v>
      </c>
      <c r="BX80" s="35">
        <f t="shared" si="68"/>
        <v>0</v>
      </c>
      <c r="BY80" s="35">
        <f t="shared" ref="BY80:CV80" si="69">BY60</f>
        <v>0</v>
      </c>
      <c r="BZ80" s="35">
        <f t="shared" si="69"/>
        <v>0</v>
      </c>
      <c r="CA80" s="35">
        <f t="shared" si="69"/>
        <v>0</v>
      </c>
      <c r="CB80" s="35">
        <f t="shared" si="69"/>
        <v>0</v>
      </c>
      <c r="CC80" s="35">
        <f t="shared" si="69"/>
        <v>0</v>
      </c>
      <c r="CD80" s="35">
        <f t="shared" si="69"/>
        <v>0</v>
      </c>
      <c r="CE80" s="35">
        <f t="shared" si="69"/>
        <v>0</v>
      </c>
      <c r="CF80" s="35">
        <f t="shared" si="69"/>
        <v>0</v>
      </c>
      <c r="CG80" s="35">
        <f t="shared" si="69"/>
        <v>0</v>
      </c>
      <c r="CH80" s="35">
        <f t="shared" si="69"/>
        <v>0</v>
      </c>
      <c r="CI80" s="35">
        <f t="shared" si="69"/>
        <v>0</v>
      </c>
      <c r="CJ80" s="35">
        <f t="shared" si="69"/>
        <v>0</v>
      </c>
      <c r="CK80" s="35">
        <f t="shared" si="69"/>
        <v>0</v>
      </c>
      <c r="CL80" s="35">
        <f t="shared" si="69"/>
        <v>0</v>
      </c>
      <c r="CM80" s="35">
        <f t="shared" si="69"/>
        <v>0</v>
      </c>
      <c r="CN80" s="35">
        <f t="shared" si="69"/>
        <v>0</v>
      </c>
      <c r="CO80" s="35">
        <f t="shared" si="69"/>
        <v>0</v>
      </c>
      <c r="CP80" s="35">
        <f t="shared" si="69"/>
        <v>0</v>
      </c>
      <c r="CQ80" s="35">
        <f t="shared" si="69"/>
        <v>0</v>
      </c>
      <c r="CR80" s="35">
        <f t="shared" si="69"/>
        <v>0</v>
      </c>
      <c r="CS80" s="35">
        <f t="shared" si="69"/>
        <v>0</v>
      </c>
      <c r="CT80" s="35">
        <f t="shared" si="69"/>
        <v>0</v>
      </c>
      <c r="CU80" s="35">
        <f t="shared" si="69"/>
        <v>0</v>
      </c>
      <c r="CV80" s="35">
        <f t="shared" si="69"/>
        <v>0</v>
      </c>
      <c r="CW80" s="35"/>
      <c r="CX80" s="35"/>
    </row>
    <row r="81" spans="2:102">
      <c r="E81" s="1" t="s">
        <v>836</v>
      </c>
      <c r="G81" s="1" t="s">
        <v>154</v>
      </c>
      <c r="L81" s="35">
        <f t="shared" ref="L81" si="70">L66</f>
        <v>0</v>
      </c>
      <c r="M81" s="35">
        <f t="shared" ref="M81:AR81" si="71">M66</f>
        <v>0</v>
      </c>
      <c r="N81" s="35">
        <f t="shared" si="71"/>
        <v>0</v>
      </c>
      <c r="O81" s="35">
        <f t="shared" si="71"/>
        <v>0</v>
      </c>
      <c r="P81" s="35">
        <f t="shared" si="71"/>
        <v>0</v>
      </c>
      <c r="Q81" s="35">
        <f t="shared" si="71"/>
        <v>0</v>
      </c>
      <c r="R81" s="35">
        <f t="shared" si="71"/>
        <v>0</v>
      </c>
      <c r="S81" s="35">
        <f t="shared" si="71"/>
        <v>0</v>
      </c>
      <c r="T81" s="35">
        <f t="shared" si="71"/>
        <v>0</v>
      </c>
      <c r="U81" s="35">
        <f t="shared" si="71"/>
        <v>0</v>
      </c>
      <c r="V81" s="35">
        <f t="shared" si="71"/>
        <v>0</v>
      </c>
      <c r="W81" s="35">
        <f t="shared" si="71"/>
        <v>0</v>
      </c>
      <c r="X81" s="35">
        <f t="shared" si="71"/>
        <v>0</v>
      </c>
      <c r="Y81" s="35">
        <f t="shared" si="71"/>
        <v>0</v>
      </c>
      <c r="Z81" s="35">
        <f t="shared" si="71"/>
        <v>0</v>
      </c>
      <c r="AA81" s="35">
        <f t="shared" si="71"/>
        <v>0</v>
      </c>
      <c r="AB81" s="35">
        <f t="shared" si="71"/>
        <v>0</v>
      </c>
      <c r="AC81" s="35">
        <f t="shared" si="71"/>
        <v>0</v>
      </c>
      <c r="AD81" s="35">
        <f t="shared" si="71"/>
        <v>0</v>
      </c>
      <c r="AE81" s="35">
        <f t="shared" si="71"/>
        <v>0</v>
      </c>
      <c r="AF81" s="35">
        <f t="shared" si="71"/>
        <v>0</v>
      </c>
      <c r="AG81" s="35">
        <f t="shared" si="71"/>
        <v>0</v>
      </c>
      <c r="AH81" s="35">
        <f>AH66</f>
        <v>0</v>
      </c>
      <c r="AI81" s="35">
        <f t="shared" si="71"/>
        <v>0</v>
      </c>
      <c r="AJ81" s="35">
        <f t="shared" si="71"/>
        <v>0</v>
      </c>
      <c r="AK81" s="35">
        <f t="shared" si="71"/>
        <v>0</v>
      </c>
      <c r="AL81" s="35">
        <f t="shared" si="71"/>
        <v>0</v>
      </c>
      <c r="AM81" s="35">
        <f t="shared" si="71"/>
        <v>0</v>
      </c>
      <c r="AN81" s="35">
        <f t="shared" si="71"/>
        <v>0</v>
      </c>
      <c r="AO81" s="35">
        <f t="shared" si="71"/>
        <v>0</v>
      </c>
      <c r="AP81" s="35">
        <f t="shared" si="71"/>
        <v>0</v>
      </c>
      <c r="AQ81" s="35">
        <f t="shared" si="71"/>
        <v>0</v>
      </c>
      <c r="AR81" s="35">
        <f t="shared" si="71"/>
        <v>0</v>
      </c>
      <c r="AS81" s="35">
        <f t="shared" ref="AS81:BX81" si="72">AS66</f>
        <v>0</v>
      </c>
      <c r="AT81" s="35">
        <f t="shared" si="72"/>
        <v>0</v>
      </c>
      <c r="AU81" s="35">
        <f t="shared" si="72"/>
        <v>0</v>
      </c>
      <c r="AV81" s="35">
        <f t="shared" si="72"/>
        <v>0</v>
      </c>
      <c r="AW81" s="35">
        <f t="shared" si="72"/>
        <v>0</v>
      </c>
      <c r="AX81" s="35">
        <f t="shared" si="72"/>
        <v>0</v>
      </c>
      <c r="AY81" s="35">
        <f t="shared" si="72"/>
        <v>0</v>
      </c>
      <c r="AZ81" s="35">
        <f t="shared" si="72"/>
        <v>0</v>
      </c>
      <c r="BA81" s="35">
        <f t="shared" si="72"/>
        <v>0</v>
      </c>
      <c r="BB81" s="35">
        <f t="shared" si="72"/>
        <v>0</v>
      </c>
      <c r="BC81" s="35">
        <f t="shared" si="72"/>
        <v>0</v>
      </c>
      <c r="BD81" s="35">
        <f t="shared" si="72"/>
        <v>0</v>
      </c>
      <c r="BE81" s="35">
        <f t="shared" si="72"/>
        <v>0</v>
      </c>
      <c r="BF81" s="35">
        <f t="shared" si="72"/>
        <v>0</v>
      </c>
      <c r="BG81" s="35">
        <f t="shared" si="72"/>
        <v>0</v>
      </c>
      <c r="BH81" s="35">
        <f t="shared" si="72"/>
        <v>0</v>
      </c>
      <c r="BI81" s="35">
        <f t="shared" si="72"/>
        <v>0</v>
      </c>
      <c r="BJ81" s="35">
        <f t="shared" si="72"/>
        <v>0</v>
      </c>
      <c r="BK81" s="35">
        <f t="shared" si="72"/>
        <v>0</v>
      </c>
      <c r="BL81" s="35">
        <f t="shared" si="72"/>
        <v>0</v>
      </c>
      <c r="BM81" s="35">
        <f t="shared" si="72"/>
        <v>0</v>
      </c>
      <c r="BN81" s="35">
        <f t="shared" si="72"/>
        <v>0</v>
      </c>
      <c r="BO81" s="35">
        <f t="shared" si="72"/>
        <v>0</v>
      </c>
      <c r="BP81" s="35">
        <f t="shared" si="72"/>
        <v>0</v>
      </c>
      <c r="BQ81" s="35">
        <f t="shared" si="72"/>
        <v>0</v>
      </c>
      <c r="BR81" s="35">
        <f t="shared" si="72"/>
        <v>0</v>
      </c>
      <c r="BS81" s="35">
        <f t="shared" si="72"/>
        <v>0</v>
      </c>
      <c r="BT81" s="35">
        <f t="shared" si="72"/>
        <v>0</v>
      </c>
      <c r="BU81" s="35">
        <f t="shared" si="72"/>
        <v>0</v>
      </c>
      <c r="BV81" s="35">
        <f t="shared" si="72"/>
        <v>0</v>
      </c>
      <c r="BW81" s="35">
        <f t="shared" si="72"/>
        <v>0</v>
      </c>
      <c r="BX81" s="35">
        <f t="shared" si="72"/>
        <v>0</v>
      </c>
      <c r="BY81" s="35">
        <f t="shared" ref="BY81:CV81" si="73">BY66</f>
        <v>0</v>
      </c>
      <c r="BZ81" s="35">
        <f t="shared" si="73"/>
        <v>0</v>
      </c>
      <c r="CA81" s="35">
        <f t="shared" si="73"/>
        <v>0</v>
      </c>
      <c r="CB81" s="35">
        <f t="shared" si="73"/>
        <v>0</v>
      </c>
      <c r="CC81" s="35">
        <f t="shared" si="73"/>
        <v>0</v>
      </c>
      <c r="CD81" s="35">
        <f t="shared" si="73"/>
        <v>0</v>
      </c>
      <c r="CE81" s="35">
        <f t="shared" si="73"/>
        <v>0</v>
      </c>
      <c r="CF81" s="35">
        <f t="shared" si="73"/>
        <v>0</v>
      </c>
      <c r="CG81" s="35">
        <f t="shared" si="73"/>
        <v>0</v>
      </c>
      <c r="CH81" s="35">
        <f t="shared" si="73"/>
        <v>0</v>
      </c>
      <c r="CI81" s="35">
        <f t="shared" si="73"/>
        <v>0</v>
      </c>
      <c r="CJ81" s="35">
        <f t="shared" si="73"/>
        <v>0</v>
      </c>
      <c r="CK81" s="35">
        <f t="shared" si="73"/>
        <v>0</v>
      </c>
      <c r="CL81" s="35">
        <f t="shared" si="73"/>
        <v>0</v>
      </c>
      <c r="CM81" s="35">
        <f t="shared" si="73"/>
        <v>0</v>
      </c>
      <c r="CN81" s="35">
        <f t="shared" si="73"/>
        <v>0</v>
      </c>
      <c r="CO81" s="35">
        <f t="shared" si="73"/>
        <v>0</v>
      </c>
      <c r="CP81" s="35">
        <f t="shared" si="73"/>
        <v>0</v>
      </c>
      <c r="CQ81" s="35">
        <f t="shared" si="73"/>
        <v>0</v>
      </c>
      <c r="CR81" s="35">
        <f t="shared" si="73"/>
        <v>0</v>
      </c>
      <c r="CS81" s="35">
        <f t="shared" si="73"/>
        <v>0</v>
      </c>
      <c r="CT81" s="35">
        <f t="shared" si="73"/>
        <v>0</v>
      </c>
      <c r="CU81" s="35">
        <f t="shared" si="73"/>
        <v>0</v>
      </c>
      <c r="CV81" s="35">
        <f t="shared" si="73"/>
        <v>0</v>
      </c>
      <c r="CW81" s="35"/>
      <c r="CX81" s="35"/>
    </row>
    <row r="82" spans="2:102">
      <c r="E82" s="1" t="s">
        <v>841</v>
      </c>
      <c r="G82" s="1" t="s">
        <v>154</v>
      </c>
      <c r="L82" s="35">
        <f>L74</f>
        <v>0</v>
      </c>
      <c r="M82" s="35">
        <f>M74</f>
        <v>0</v>
      </c>
      <c r="N82" s="35">
        <f t="shared" ref="N82:BY82" si="74">N74</f>
        <v>0</v>
      </c>
      <c r="O82" s="35">
        <f t="shared" si="74"/>
        <v>0</v>
      </c>
      <c r="P82" s="35">
        <f t="shared" si="74"/>
        <v>0</v>
      </c>
      <c r="Q82" s="35">
        <f t="shared" si="74"/>
        <v>0</v>
      </c>
      <c r="R82" s="35">
        <f t="shared" si="74"/>
        <v>0</v>
      </c>
      <c r="S82" s="35">
        <f t="shared" si="74"/>
        <v>0</v>
      </c>
      <c r="T82" s="35">
        <f t="shared" si="74"/>
        <v>0</v>
      </c>
      <c r="U82" s="35">
        <f t="shared" si="74"/>
        <v>0</v>
      </c>
      <c r="V82" s="35">
        <f t="shared" si="74"/>
        <v>0</v>
      </c>
      <c r="W82" s="35">
        <f t="shared" si="74"/>
        <v>0</v>
      </c>
      <c r="X82" s="35">
        <f t="shared" si="74"/>
        <v>0</v>
      </c>
      <c r="Y82" s="35">
        <f t="shared" si="74"/>
        <v>0</v>
      </c>
      <c r="Z82" s="35">
        <f t="shared" si="74"/>
        <v>0</v>
      </c>
      <c r="AA82" s="35">
        <f t="shared" si="74"/>
        <v>0</v>
      </c>
      <c r="AB82" s="35">
        <f t="shared" si="74"/>
        <v>0</v>
      </c>
      <c r="AC82" s="35">
        <f t="shared" si="74"/>
        <v>0</v>
      </c>
      <c r="AD82" s="35">
        <f t="shared" si="74"/>
        <v>0</v>
      </c>
      <c r="AE82" s="35">
        <f t="shared" si="74"/>
        <v>0</v>
      </c>
      <c r="AF82" s="35">
        <f t="shared" si="74"/>
        <v>0</v>
      </c>
      <c r="AG82" s="35">
        <f t="shared" si="74"/>
        <v>0</v>
      </c>
      <c r="AH82" s="35">
        <f>AH74</f>
        <v>0</v>
      </c>
      <c r="AI82" s="35">
        <f t="shared" si="74"/>
        <v>0</v>
      </c>
      <c r="AJ82" s="35">
        <f t="shared" si="74"/>
        <v>0</v>
      </c>
      <c r="AK82" s="35">
        <f t="shared" si="74"/>
        <v>0</v>
      </c>
      <c r="AL82" s="35">
        <f t="shared" si="74"/>
        <v>0</v>
      </c>
      <c r="AM82" s="35">
        <f t="shared" si="74"/>
        <v>0</v>
      </c>
      <c r="AN82" s="35">
        <f t="shared" si="74"/>
        <v>0</v>
      </c>
      <c r="AO82" s="35">
        <f t="shared" si="74"/>
        <v>0</v>
      </c>
      <c r="AP82" s="35">
        <f t="shared" si="74"/>
        <v>0</v>
      </c>
      <c r="AQ82" s="35">
        <f t="shared" si="74"/>
        <v>0</v>
      </c>
      <c r="AR82" s="35">
        <f t="shared" si="74"/>
        <v>0</v>
      </c>
      <c r="AS82" s="35">
        <f t="shared" si="74"/>
        <v>0</v>
      </c>
      <c r="AT82" s="35">
        <f t="shared" si="74"/>
        <v>0</v>
      </c>
      <c r="AU82" s="35">
        <f t="shared" si="74"/>
        <v>0</v>
      </c>
      <c r="AV82" s="35">
        <f t="shared" si="74"/>
        <v>0</v>
      </c>
      <c r="AW82" s="35">
        <f t="shared" si="74"/>
        <v>0</v>
      </c>
      <c r="AX82" s="35">
        <f t="shared" si="74"/>
        <v>0</v>
      </c>
      <c r="AY82" s="35">
        <f t="shared" si="74"/>
        <v>0</v>
      </c>
      <c r="AZ82" s="35">
        <f t="shared" si="74"/>
        <v>0</v>
      </c>
      <c r="BA82" s="35">
        <f t="shared" si="74"/>
        <v>0</v>
      </c>
      <c r="BB82" s="35">
        <f t="shared" si="74"/>
        <v>0</v>
      </c>
      <c r="BC82" s="35">
        <f t="shared" si="74"/>
        <v>0</v>
      </c>
      <c r="BD82" s="35">
        <f t="shared" si="74"/>
        <v>0</v>
      </c>
      <c r="BE82" s="35">
        <f t="shared" si="74"/>
        <v>0</v>
      </c>
      <c r="BF82" s="35">
        <f t="shared" si="74"/>
        <v>0</v>
      </c>
      <c r="BG82" s="35">
        <f t="shared" si="74"/>
        <v>0</v>
      </c>
      <c r="BH82" s="35">
        <f t="shared" si="74"/>
        <v>0</v>
      </c>
      <c r="BI82" s="35">
        <f t="shared" si="74"/>
        <v>0</v>
      </c>
      <c r="BJ82" s="35">
        <f t="shared" si="74"/>
        <v>0</v>
      </c>
      <c r="BK82" s="35">
        <f t="shared" si="74"/>
        <v>0</v>
      </c>
      <c r="BL82" s="35">
        <f t="shared" si="74"/>
        <v>0</v>
      </c>
      <c r="BM82" s="35">
        <f t="shared" si="74"/>
        <v>0</v>
      </c>
      <c r="BN82" s="35">
        <f t="shared" si="74"/>
        <v>0</v>
      </c>
      <c r="BO82" s="35">
        <f t="shared" si="74"/>
        <v>0</v>
      </c>
      <c r="BP82" s="35">
        <f t="shared" si="74"/>
        <v>0</v>
      </c>
      <c r="BQ82" s="35">
        <f t="shared" si="74"/>
        <v>0</v>
      </c>
      <c r="BR82" s="35">
        <f t="shared" si="74"/>
        <v>0</v>
      </c>
      <c r="BS82" s="35">
        <f t="shared" si="74"/>
        <v>0</v>
      </c>
      <c r="BT82" s="35">
        <f t="shared" si="74"/>
        <v>0</v>
      </c>
      <c r="BU82" s="35">
        <f t="shared" si="74"/>
        <v>0</v>
      </c>
      <c r="BV82" s="35">
        <f t="shared" si="74"/>
        <v>0</v>
      </c>
      <c r="BW82" s="35">
        <f t="shared" si="74"/>
        <v>0</v>
      </c>
      <c r="BX82" s="35">
        <f t="shared" si="74"/>
        <v>0</v>
      </c>
      <c r="BY82" s="35">
        <f t="shared" si="74"/>
        <v>0</v>
      </c>
      <c r="BZ82" s="35">
        <f t="shared" ref="BZ82:CV82" si="75">BZ74</f>
        <v>0</v>
      </c>
      <c r="CA82" s="35">
        <f t="shared" si="75"/>
        <v>0</v>
      </c>
      <c r="CB82" s="35">
        <f t="shared" si="75"/>
        <v>0</v>
      </c>
      <c r="CC82" s="35">
        <f t="shared" si="75"/>
        <v>0</v>
      </c>
      <c r="CD82" s="35">
        <f t="shared" si="75"/>
        <v>0</v>
      </c>
      <c r="CE82" s="35">
        <f t="shared" si="75"/>
        <v>0</v>
      </c>
      <c r="CF82" s="35">
        <f t="shared" si="75"/>
        <v>0</v>
      </c>
      <c r="CG82" s="35">
        <f t="shared" si="75"/>
        <v>0</v>
      </c>
      <c r="CH82" s="35">
        <f t="shared" si="75"/>
        <v>0</v>
      </c>
      <c r="CI82" s="35">
        <f t="shared" si="75"/>
        <v>0</v>
      </c>
      <c r="CJ82" s="35">
        <f t="shared" si="75"/>
        <v>0</v>
      </c>
      <c r="CK82" s="35">
        <f t="shared" si="75"/>
        <v>0</v>
      </c>
      <c r="CL82" s="35">
        <f t="shared" si="75"/>
        <v>0</v>
      </c>
      <c r="CM82" s="35">
        <f t="shared" si="75"/>
        <v>0</v>
      </c>
      <c r="CN82" s="35">
        <f t="shared" si="75"/>
        <v>0</v>
      </c>
      <c r="CO82" s="35">
        <f t="shared" si="75"/>
        <v>0</v>
      </c>
      <c r="CP82" s="35">
        <f t="shared" si="75"/>
        <v>0</v>
      </c>
      <c r="CQ82" s="35">
        <f t="shared" si="75"/>
        <v>0</v>
      </c>
      <c r="CR82" s="35">
        <f t="shared" si="75"/>
        <v>0</v>
      </c>
      <c r="CS82" s="35">
        <f t="shared" si="75"/>
        <v>0</v>
      </c>
      <c r="CT82" s="35">
        <f t="shared" si="75"/>
        <v>0</v>
      </c>
      <c r="CU82" s="35">
        <f t="shared" si="75"/>
        <v>0</v>
      </c>
      <c r="CV82" s="35">
        <f t="shared" si="75"/>
        <v>0</v>
      </c>
      <c r="CW82" s="35"/>
      <c r="CX82" s="35"/>
    </row>
    <row r="83" spans="2:102">
      <c r="E83" s="6" t="s">
        <v>36</v>
      </c>
      <c r="G83" s="1" t="s">
        <v>154</v>
      </c>
      <c r="L83" s="160">
        <f>SUM(L78:L82)</f>
        <v>0</v>
      </c>
      <c r="M83" s="160">
        <f>SUM(M78:M82)</f>
        <v>0</v>
      </c>
      <c r="N83" s="160">
        <f t="shared" ref="N83:BY83" si="76">SUM(N78:N82)</f>
        <v>0</v>
      </c>
      <c r="O83" s="160">
        <f t="shared" si="76"/>
        <v>0</v>
      </c>
      <c r="P83" s="160">
        <f t="shared" si="76"/>
        <v>0</v>
      </c>
      <c r="Q83" s="160">
        <f t="shared" si="76"/>
        <v>0</v>
      </c>
      <c r="R83" s="160">
        <f t="shared" si="76"/>
        <v>0</v>
      </c>
      <c r="S83" s="160">
        <f t="shared" si="76"/>
        <v>0</v>
      </c>
      <c r="T83" s="160">
        <f t="shared" si="76"/>
        <v>0</v>
      </c>
      <c r="U83" s="160">
        <f t="shared" si="76"/>
        <v>0</v>
      </c>
      <c r="V83" s="160">
        <f t="shared" si="76"/>
        <v>0</v>
      </c>
      <c r="W83" s="160">
        <f t="shared" si="76"/>
        <v>0</v>
      </c>
      <c r="X83" s="160">
        <f t="shared" si="76"/>
        <v>0</v>
      </c>
      <c r="Y83" s="160">
        <f t="shared" si="76"/>
        <v>0</v>
      </c>
      <c r="Z83" s="160">
        <f t="shared" si="76"/>
        <v>0</v>
      </c>
      <c r="AA83" s="160">
        <f t="shared" si="76"/>
        <v>0</v>
      </c>
      <c r="AB83" s="160">
        <f t="shared" si="76"/>
        <v>0</v>
      </c>
      <c r="AC83" s="160">
        <f t="shared" si="76"/>
        <v>0</v>
      </c>
      <c r="AD83" s="160">
        <f t="shared" si="76"/>
        <v>0</v>
      </c>
      <c r="AE83" s="160">
        <f t="shared" si="76"/>
        <v>0</v>
      </c>
      <c r="AF83" s="160">
        <f t="shared" si="76"/>
        <v>0</v>
      </c>
      <c r="AG83" s="160">
        <f t="shared" si="76"/>
        <v>0</v>
      </c>
      <c r="AH83" s="160">
        <f>SUM(AH78:AH82)</f>
        <v>0</v>
      </c>
      <c r="AI83" s="160">
        <f t="shared" si="76"/>
        <v>0</v>
      </c>
      <c r="AJ83" s="160">
        <f t="shared" si="76"/>
        <v>0</v>
      </c>
      <c r="AK83" s="160">
        <f t="shared" si="76"/>
        <v>0</v>
      </c>
      <c r="AL83" s="160">
        <f t="shared" si="76"/>
        <v>0</v>
      </c>
      <c r="AM83" s="160">
        <f t="shared" si="76"/>
        <v>0</v>
      </c>
      <c r="AN83" s="160">
        <f t="shared" si="76"/>
        <v>0</v>
      </c>
      <c r="AO83" s="160">
        <f t="shared" si="76"/>
        <v>0</v>
      </c>
      <c r="AP83" s="160">
        <f t="shared" si="76"/>
        <v>0</v>
      </c>
      <c r="AQ83" s="160">
        <f t="shared" si="76"/>
        <v>0</v>
      </c>
      <c r="AR83" s="160">
        <f t="shared" si="76"/>
        <v>0</v>
      </c>
      <c r="AS83" s="160">
        <f t="shared" si="76"/>
        <v>0</v>
      </c>
      <c r="AT83" s="160">
        <f t="shared" si="76"/>
        <v>0</v>
      </c>
      <c r="AU83" s="160">
        <f t="shared" si="76"/>
        <v>0</v>
      </c>
      <c r="AV83" s="160">
        <f t="shared" si="76"/>
        <v>0</v>
      </c>
      <c r="AW83" s="160">
        <f t="shared" si="76"/>
        <v>0</v>
      </c>
      <c r="AX83" s="160">
        <f t="shared" si="76"/>
        <v>0</v>
      </c>
      <c r="AY83" s="160">
        <f t="shared" si="76"/>
        <v>0</v>
      </c>
      <c r="AZ83" s="160">
        <f t="shared" si="76"/>
        <v>0</v>
      </c>
      <c r="BA83" s="160">
        <f t="shared" si="76"/>
        <v>0</v>
      </c>
      <c r="BB83" s="160">
        <f t="shared" si="76"/>
        <v>0</v>
      </c>
      <c r="BC83" s="160">
        <f t="shared" si="76"/>
        <v>0</v>
      </c>
      <c r="BD83" s="160">
        <f t="shared" si="76"/>
        <v>0</v>
      </c>
      <c r="BE83" s="160">
        <f t="shared" si="76"/>
        <v>0</v>
      </c>
      <c r="BF83" s="160">
        <f t="shared" si="76"/>
        <v>0</v>
      </c>
      <c r="BG83" s="160">
        <f t="shared" si="76"/>
        <v>0</v>
      </c>
      <c r="BH83" s="160">
        <f t="shared" si="76"/>
        <v>0</v>
      </c>
      <c r="BI83" s="160">
        <f t="shared" si="76"/>
        <v>0</v>
      </c>
      <c r="BJ83" s="160">
        <f t="shared" si="76"/>
        <v>0</v>
      </c>
      <c r="BK83" s="160">
        <f t="shared" si="76"/>
        <v>0</v>
      </c>
      <c r="BL83" s="160">
        <f t="shared" si="76"/>
        <v>0</v>
      </c>
      <c r="BM83" s="160">
        <f t="shared" si="76"/>
        <v>0</v>
      </c>
      <c r="BN83" s="160">
        <f t="shared" si="76"/>
        <v>0</v>
      </c>
      <c r="BO83" s="160">
        <f t="shared" si="76"/>
        <v>0</v>
      </c>
      <c r="BP83" s="160">
        <f t="shared" si="76"/>
        <v>0</v>
      </c>
      <c r="BQ83" s="160">
        <f t="shared" si="76"/>
        <v>0</v>
      </c>
      <c r="BR83" s="160">
        <f t="shared" si="76"/>
        <v>0</v>
      </c>
      <c r="BS83" s="160">
        <f t="shared" si="76"/>
        <v>0</v>
      </c>
      <c r="BT83" s="160">
        <f t="shared" si="76"/>
        <v>0</v>
      </c>
      <c r="BU83" s="160">
        <f t="shared" si="76"/>
        <v>0</v>
      </c>
      <c r="BV83" s="160">
        <f t="shared" si="76"/>
        <v>0</v>
      </c>
      <c r="BW83" s="160">
        <f t="shared" si="76"/>
        <v>0</v>
      </c>
      <c r="BX83" s="160">
        <f t="shared" si="76"/>
        <v>0</v>
      </c>
      <c r="BY83" s="160">
        <f t="shared" si="76"/>
        <v>0</v>
      </c>
      <c r="BZ83" s="160">
        <f t="shared" ref="BZ83:CV83" si="77">SUM(BZ78:BZ82)</f>
        <v>0</v>
      </c>
      <c r="CA83" s="160">
        <f t="shared" si="77"/>
        <v>0</v>
      </c>
      <c r="CB83" s="160">
        <f t="shared" si="77"/>
        <v>0</v>
      </c>
      <c r="CC83" s="160">
        <f t="shared" si="77"/>
        <v>0</v>
      </c>
      <c r="CD83" s="160">
        <f t="shared" si="77"/>
        <v>0</v>
      </c>
      <c r="CE83" s="160">
        <f t="shared" si="77"/>
        <v>0</v>
      </c>
      <c r="CF83" s="160">
        <f t="shared" si="77"/>
        <v>0</v>
      </c>
      <c r="CG83" s="160">
        <f t="shared" si="77"/>
        <v>0</v>
      </c>
      <c r="CH83" s="160">
        <f t="shared" si="77"/>
        <v>0</v>
      </c>
      <c r="CI83" s="160">
        <f t="shared" si="77"/>
        <v>0</v>
      </c>
      <c r="CJ83" s="160">
        <f t="shared" si="77"/>
        <v>0</v>
      </c>
      <c r="CK83" s="160">
        <f t="shared" si="77"/>
        <v>0</v>
      </c>
      <c r="CL83" s="160">
        <f t="shared" si="77"/>
        <v>0</v>
      </c>
      <c r="CM83" s="160">
        <f t="shared" si="77"/>
        <v>0</v>
      </c>
      <c r="CN83" s="160">
        <f t="shared" si="77"/>
        <v>0</v>
      </c>
      <c r="CO83" s="160">
        <f t="shared" si="77"/>
        <v>0</v>
      </c>
      <c r="CP83" s="160">
        <f t="shared" si="77"/>
        <v>0</v>
      </c>
      <c r="CQ83" s="160">
        <f t="shared" si="77"/>
        <v>0</v>
      </c>
      <c r="CR83" s="160">
        <f t="shared" si="77"/>
        <v>0</v>
      </c>
      <c r="CS83" s="160">
        <f t="shared" si="77"/>
        <v>0</v>
      </c>
      <c r="CT83" s="160">
        <f t="shared" si="77"/>
        <v>0</v>
      </c>
      <c r="CU83" s="160">
        <f t="shared" si="77"/>
        <v>0</v>
      </c>
      <c r="CV83" s="160">
        <f t="shared" si="77"/>
        <v>0</v>
      </c>
      <c r="CW83" s="35"/>
      <c r="CX83" s="35"/>
    </row>
    <row r="84" spans="2:102">
      <c r="E84" s="1" t="s">
        <v>842</v>
      </c>
      <c r="G84" s="1" t="s">
        <v>154</v>
      </c>
      <c r="L84" s="35">
        <f>IFERROR(SUM(L110:L111)/L41,0)</f>
        <v>0</v>
      </c>
      <c r="M84" s="35">
        <f>IFERROR(SUM(M110:M111)/M41,0)</f>
        <v>0</v>
      </c>
      <c r="N84" s="35">
        <f t="shared" ref="N84:AR84" si="78">IFERROR(SUM(N110:N111)/N41,0)</f>
        <v>0</v>
      </c>
      <c r="O84" s="35">
        <f t="shared" si="78"/>
        <v>0</v>
      </c>
      <c r="P84" s="35">
        <f t="shared" si="78"/>
        <v>0</v>
      </c>
      <c r="Q84" s="35">
        <f t="shared" si="78"/>
        <v>0</v>
      </c>
      <c r="R84" s="35">
        <f t="shared" si="78"/>
        <v>0</v>
      </c>
      <c r="S84" s="35">
        <f t="shared" si="78"/>
        <v>0</v>
      </c>
      <c r="T84" s="35">
        <f t="shared" si="78"/>
        <v>0</v>
      </c>
      <c r="U84" s="35">
        <f t="shared" si="78"/>
        <v>0</v>
      </c>
      <c r="V84" s="35">
        <f t="shared" si="78"/>
        <v>0</v>
      </c>
      <c r="W84" s="35">
        <f t="shared" si="78"/>
        <v>0</v>
      </c>
      <c r="X84" s="35">
        <f t="shared" si="78"/>
        <v>0</v>
      </c>
      <c r="Y84" s="35">
        <f t="shared" si="78"/>
        <v>0</v>
      </c>
      <c r="Z84" s="35">
        <f t="shared" si="78"/>
        <v>0</v>
      </c>
      <c r="AA84" s="35">
        <f t="shared" si="78"/>
        <v>0</v>
      </c>
      <c r="AB84" s="35">
        <f t="shared" si="78"/>
        <v>0</v>
      </c>
      <c r="AC84" s="35">
        <f t="shared" si="78"/>
        <v>0</v>
      </c>
      <c r="AD84" s="35">
        <f t="shared" si="78"/>
        <v>0</v>
      </c>
      <c r="AE84" s="35">
        <f t="shared" si="78"/>
        <v>0</v>
      </c>
      <c r="AF84" s="35">
        <f t="shared" si="78"/>
        <v>0</v>
      </c>
      <c r="AG84" s="35">
        <f t="shared" si="78"/>
        <v>0</v>
      </c>
      <c r="AH84" s="35">
        <f>IFERROR(SUM(AH110:AH111)/AH41,0)</f>
        <v>0</v>
      </c>
      <c r="AI84" s="35">
        <f t="shared" si="78"/>
        <v>0</v>
      </c>
      <c r="AJ84" s="35">
        <f t="shared" si="78"/>
        <v>0</v>
      </c>
      <c r="AK84" s="35">
        <f t="shared" si="78"/>
        <v>0</v>
      </c>
      <c r="AL84" s="35">
        <f t="shared" si="78"/>
        <v>0</v>
      </c>
      <c r="AM84" s="35">
        <f t="shared" si="78"/>
        <v>0</v>
      </c>
      <c r="AN84" s="35">
        <f t="shared" si="78"/>
        <v>0</v>
      </c>
      <c r="AO84" s="35">
        <f t="shared" si="78"/>
        <v>0</v>
      </c>
      <c r="AP84" s="35">
        <f t="shared" si="78"/>
        <v>0</v>
      </c>
      <c r="AQ84" s="35">
        <f t="shared" si="78"/>
        <v>0</v>
      </c>
      <c r="AR84" s="35">
        <f t="shared" si="78"/>
        <v>0</v>
      </c>
      <c r="AS84" s="35">
        <f t="shared" ref="AS84:BX84" si="79">IFERROR(SUM(AS110:AS111)/AS41,0)</f>
        <v>0</v>
      </c>
      <c r="AT84" s="35">
        <f t="shared" si="79"/>
        <v>0</v>
      </c>
      <c r="AU84" s="35">
        <f t="shared" si="79"/>
        <v>0</v>
      </c>
      <c r="AV84" s="35">
        <f t="shared" si="79"/>
        <v>0</v>
      </c>
      <c r="AW84" s="35">
        <f t="shared" si="79"/>
        <v>0</v>
      </c>
      <c r="AX84" s="35">
        <f t="shared" si="79"/>
        <v>0</v>
      </c>
      <c r="AY84" s="35">
        <f t="shared" si="79"/>
        <v>0</v>
      </c>
      <c r="AZ84" s="35">
        <f t="shared" si="79"/>
        <v>0</v>
      </c>
      <c r="BA84" s="35">
        <f t="shared" si="79"/>
        <v>0</v>
      </c>
      <c r="BB84" s="35">
        <f t="shared" si="79"/>
        <v>0</v>
      </c>
      <c r="BC84" s="35">
        <f t="shared" si="79"/>
        <v>0</v>
      </c>
      <c r="BD84" s="35">
        <f t="shared" si="79"/>
        <v>0</v>
      </c>
      <c r="BE84" s="35">
        <f t="shared" si="79"/>
        <v>0</v>
      </c>
      <c r="BF84" s="35">
        <f t="shared" si="79"/>
        <v>0</v>
      </c>
      <c r="BG84" s="35">
        <f t="shared" si="79"/>
        <v>0</v>
      </c>
      <c r="BH84" s="35">
        <f t="shared" si="79"/>
        <v>0</v>
      </c>
      <c r="BI84" s="35">
        <f t="shared" si="79"/>
        <v>0</v>
      </c>
      <c r="BJ84" s="35">
        <f t="shared" si="79"/>
        <v>0</v>
      </c>
      <c r="BK84" s="35">
        <f t="shared" si="79"/>
        <v>0</v>
      </c>
      <c r="BL84" s="35">
        <f t="shared" si="79"/>
        <v>0</v>
      </c>
      <c r="BM84" s="35">
        <f t="shared" si="79"/>
        <v>0</v>
      </c>
      <c r="BN84" s="35">
        <f t="shared" si="79"/>
        <v>0</v>
      </c>
      <c r="BO84" s="35">
        <f t="shared" si="79"/>
        <v>0</v>
      </c>
      <c r="BP84" s="35">
        <f t="shared" si="79"/>
        <v>0</v>
      </c>
      <c r="BQ84" s="35">
        <f t="shared" si="79"/>
        <v>0</v>
      </c>
      <c r="BR84" s="35">
        <f t="shared" si="79"/>
        <v>0</v>
      </c>
      <c r="BS84" s="35">
        <f t="shared" si="79"/>
        <v>0</v>
      </c>
      <c r="BT84" s="35">
        <f t="shared" si="79"/>
        <v>0</v>
      </c>
      <c r="BU84" s="35">
        <f t="shared" si="79"/>
        <v>0</v>
      </c>
      <c r="BV84" s="35">
        <f t="shared" si="79"/>
        <v>0</v>
      </c>
      <c r="BW84" s="35">
        <f t="shared" si="79"/>
        <v>0</v>
      </c>
      <c r="BX84" s="35">
        <f t="shared" si="79"/>
        <v>0</v>
      </c>
      <c r="BY84" s="35">
        <f t="shared" ref="BY84:CV84" si="80">IFERROR(SUM(BY110:BY111)/BY41,0)</f>
        <v>0</v>
      </c>
      <c r="BZ84" s="35">
        <f t="shared" si="80"/>
        <v>0</v>
      </c>
      <c r="CA84" s="35">
        <f t="shared" si="80"/>
        <v>0</v>
      </c>
      <c r="CB84" s="35">
        <f t="shared" si="80"/>
        <v>0</v>
      </c>
      <c r="CC84" s="35">
        <f t="shared" si="80"/>
        <v>0</v>
      </c>
      <c r="CD84" s="35">
        <f t="shared" si="80"/>
        <v>0</v>
      </c>
      <c r="CE84" s="35">
        <f t="shared" si="80"/>
        <v>0</v>
      </c>
      <c r="CF84" s="35">
        <f>IFERROR(SUM(CF110:CF111)/CF41,0)</f>
        <v>0</v>
      </c>
      <c r="CG84" s="35">
        <f t="shared" si="80"/>
        <v>0</v>
      </c>
      <c r="CH84" s="35">
        <f t="shared" si="80"/>
        <v>0</v>
      </c>
      <c r="CI84" s="35">
        <f t="shared" si="80"/>
        <v>0</v>
      </c>
      <c r="CJ84" s="35">
        <f t="shared" si="80"/>
        <v>0</v>
      </c>
      <c r="CK84" s="35">
        <f t="shared" si="80"/>
        <v>0</v>
      </c>
      <c r="CL84" s="35">
        <f t="shared" si="80"/>
        <v>0</v>
      </c>
      <c r="CM84" s="35">
        <f t="shared" si="80"/>
        <v>0</v>
      </c>
      <c r="CN84" s="35">
        <f t="shared" si="80"/>
        <v>0</v>
      </c>
      <c r="CO84" s="35">
        <f t="shared" si="80"/>
        <v>0</v>
      </c>
      <c r="CP84" s="35">
        <f t="shared" si="80"/>
        <v>0</v>
      </c>
      <c r="CQ84" s="35">
        <f t="shared" si="80"/>
        <v>0</v>
      </c>
      <c r="CR84" s="35">
        <f t="shared" si="80"/>
        <v>0</v>
      </c>
      <c r="CS84" s="35">
        <f t="shared" si="80"/>
        <v>0</v>
      </c>
      <c r="CT84" s="35">
        <f t="shared" si="80"/>
        <v>0</v>
      </c>
      <c r="CU84" s="35">
        <f t="shared" si="80"/>
        <v>0</v>
      </c>
      <c r="CV84" s="35">
        <f t="shared" si="80"/>
        <v>0</v>
      </c>
      <c r="CW84" s="35"/>
      <c r="CX84" s="35"/>
    </row>
    <row r="85" spans="2:102">
      <c r="E85" s="6" t="s">
        <v>843</v>
      </c>
      <c r="G85" s="1" t="s">
        <v>154</v>
      </c>
      <c r="L85" s="160">
        <f t="shared" ref="L85" si="81">SUM(L83:L84)</f>
        <v>0</v>
      </c>
      <c r="M85" s="160">
        <f>SUM(M83:M84)</f>
        <v>0</v>
      </c>
      <c r="N85" s="160">
        <f t="shared" ref="N85:AR85" si="82">SUM(N83:N84)</f>
        <v>0</v>
      </c>
      <c r="O85" s="160">
        <f t="shared" si="82"/>
        <v>0</v>
      </c>
      <c r="P85" s="160">
        <f t="shared" si="82"/>
        <v>0</v>
      </c>
      <c r="Q85" s="160">
        <f t="shared" si="82"/>
        <v>0</v>
      </c>
      <c r="R85" s="160">
        <f t="shared" si="82"/>
        <v>0</v>
      </c>
      <c r="S85" s="160">
        <f t="shared" si="82"/>
        <v>0</v>
      </c>
      <c r="T85" s="160">
        <f t="shared" si="82"/>
        <v>0</v>
      </c>
      <c r="U85" s="160">
        <f t="shared" si="82"/>
        <v>0</v>
      </c>
      <c r="V85" s="160">
        <f t="shared" si="82"/>
        <v>0</v>
      </c>
      <c r="W85" s="160">
        <f t="shared" si="82"/>
        <v>0</v>
      </c>
      <c r="X85" s="160">
        <f t="shared" si="82"/>
        <v>0</v>
      </c>
      <c r="Y85" s="160">
        <f t="shared" si="82"/>
        <v>0</v>
      </c>
      <c r="Z85" s="160">
        <f t="shared" si="82"/>
        <v>0</v>
      </c>
      <c r="AA85" s="160">
        <f t="shared" si="82"/>
        <v>0</v>
      </c>
      <c r="AB85" s="160">
        <f t="shared" si="82"/>
        <v>0</v>
      </c>
      <c r="AC85" s="160">
        <f t="shared" si="82"/>
        <v>0</v>
      </c>
      <c r="AD85" s="160">
        <f t="shared" si="82"/>
        <v>0</v>
      </c>
      <c r="AE85" s="160">
        <f t="shared" si="82"/>
        <v>0</v>
      </c>
      <c r="AF85" s="160">
        <f t="shared" si="82"/>
        <v>0</v>
      </c>
      <c r="AG85" s="160">
        <f t="shared" si="82"/>
        <v>0</v>
      </c>
      <c r="AH85" s="160">
        <f>SUM(AH83:AH84)</f>
        <v>0</v>
      </c>
      <c r="AI85" s="160">
        <f t="shared" si="82"/>
        <v>0</v>
      </c>
      <c r="AJ85" s="160">
        <f t="shared" si="82"/>
        <v>0</v>
      </c>
      <c r="AK85" s="160">
        <f t="shared" si="82"/>
        <v>0</v>
      </c>
      <c r="AL85" s="160">
        <f t="shared" si="82"/>
        <v>0</v>
      </c>
      <c r="AM85" s="160">
        <f t="shared" si="82"/>
        <v>0</v>
      </c>
      <c r="AN85" s="160">
        <f t="shared" si="82"/>
        <v>0</v>
      </c>
      <c r="AO85" s="160">
        <f t="shared" si="82"/>
        <v>0</v>
      </c>
      <c r="AP85" s="160">
        <f t="shared" si="82"/>
        <v>0</v>
      </c>
      <c r="AQ85" s="160">
        <f t="shared" si="82"/>
        <v>0</v>
      </c>
      <c r="AR85" s="160">
        <f t="shared" si="82"/>
        <v>0</v>
      </c>
      <c r="AS85" s="160">
        <f t="shared" ref="AS85:BX85" si="83">SUM(AS83:AS84)</f>
        <v>0</v>
      </c>
      <c r="AT85" s="160">
        <f t="shared" si="83"/>
        <v>0</v>
      </c>
      <c r="AU85" s="160">
        <f t="shared" si="83"/>
        <v>0</v>
      </c>
      <c r="AV85" s="160">
        <f t="shared" si="83"/>
        <v>0</v>
      </c>
      <c r="AW85" s="160">
        <f t="shared" si="83"/>
        <v>0</v>
      </c>
      <c r="AX85" s="160">
        <f t="shared" si="83"/>
        <v>0</v>
      </c>
      <c r="AY85" s="160">
        <f t="shared" si="83"/>
        <v>0</v>
      </c>
      <c r="AZ85" s="160">
        <f t="shared" si="83"/>
        <v>0</v>
      </c>
      <c r="BA85" s="160">
        <f t="shared" si="83"/>
        <v>0</v>
      </c>
      <c r="BB85" s="160">
        <f t="shared" si="83"/>
        <v>0</v>
      </c>
      <c r="BC85" s="160">
        <f t="shared" si="83"/>
        <v>0</v>
      </c>
      <c r="BD85" s="160">
        <f t="shared" si="83"/>
        <v>0</v>
      </c>
      <c r="BE85" s="160">
        <f t="shared" si="83"/>
        <v>0</v>
      </c>
      <c r="BF85" s="160">
        <f t="shared" si="83"/>
        <v>0</v>
      </c>
      <c r="BG85" s="160">
        <f t="shared" si="83"/>
        <v>0</v>
      </c>
      <c r="BH85" s="160">
        <f t="shared" si="83"/>
        <v>0</v>
      </c>
      <c r="BI85" s="160">
        <f t="shared" si="83"/>
        <v>0</v>
      </c>
      <c r="BJ85" s="160">
        <f t="shared" si="83"/>
        <v>0</v>
      </c>
      <c r="BK85" s="160">
        <f t="shared" si="83"/>
        <v>0</v>
      </c>
      <c r="BL85" s="160">
        <f t="shared" si="83"/>
        <v>0</v>
      </c>
      <c r="BM85" s="160">
        <f t="shared" si="83"/>
        <v>0</v>
      </c>
      <c r="BN85" s="160">
        <f t="shared" si="83"/>
        <v>0</v>
      </c>
      <c r="BO85" s="160">
        <f t="shared" si="83"/>
        <v>0</v>
      </c>
      <c r="BP85" s="160">
        <f t="shared" si="83"/>
        <v>0</v>
      </c>
      <c r="BQ85" s="160">
        <f t="shared" si="83"/>
        <v>0</v>
      </c>
      <c r="BR85" s="160">
        <f t="shared" si="83"/>
        <v>0</v>
      </c>
      <c r="BS85" s="160">
        <f t="shared" si="83"/>
        <v>0</v>
      </c>
      <c r="BT85" s="160">
        <f t="shared" si="83"/>
        <v>0</v>
      </c>
      <c r="BU85" s="160">
        <f t="shared" si="83"/>
        <v>0</v>
      </c>
      <c r="BV85" s="160">
        <f t="shared" si="83"/>
        <v>0</v>
      </c>
      <c r="BW85" s="160">
        <f t="shared" si="83"/>
        <v>0</v>
      </c>
      <c r="BX85" s="160">
        <f t="shared" si="83"/>
        <v>0</v>
      </c>
      <c r="BY85" s="160">
        <f t="shared" ref="BY85:CV85" si="84">SUM(BY83:BY84)</f>
        <v>0</v>
      </c>
      <c r="BZ85" s="160">
        <f t="shared" si="84"/>
        <v>0</v>
      </c>
      <c r="CA85" s="160">
        <f t="shared" si="84"/>
        <v>0</v>
      </c>
      <c r="CB85" s="160">
        <f t="shared" si="84"/>
        <v>0</v>
      </c>
      <c r="CC85" s="160">
        <f t="shared" si="84"/>
        <v>0</v>
      </c>
      <c r="CD85" s="160">
        <f t="shared" si="84"/>
        <v>0</v>
      </c>
      <c r="CE85" s="160">
        <f t="shared" si="84"/>
        <v>0</v>
      </c>
      <c r="CF85" s="160">
        <f t="shared" si="84"/>
        <v>0</v>
      </c>
      <c r="CG85" s="160">
        <f t="shared" si="84"/>
        <v>0</v>
      </c>
      <c r="CH85" s="160">
        <f t="shared" si="84"/>
        <v>0</v>
      </c>
      <c r="CI85" s="160">
        <f t="shared" si="84"/>
        <v>0</v>
      </c>
      <c r="CJ85" s="160">
        <f t="shared" si="84"/>
        <v>0</v>
      </c>
      <c r="CK85" s="160">
        <f t="shared" si="84"/>
        <v>0</v>
      </c>
      <c r="CL85" s="160">
        <f t="shared" si="84"/>
        <v>0</v>
      </c>
      <c r="CM85" s="160">
        <f t="shared" si="84"/>
        <v>0</v>
      </c>
      <c r="CN85" s="160">
        <f t="shared" si="84"/>
        <v>0</v>
      </c>
      <c r="CO85" s="160">
        <f t="shared" si="84"/>
        <v>0</v>
      </c>
      <c r="CP85" s="160">
        <f t="shared" si="84"/>
        <v>0</v>
      </c>
      <c r="CQ85" s="160">
        <f t="shared" si="84"/>
        <v>0</v>
      </c>
      <c r="CR85" s="160">
        <f t="shared" si="84"/>
        <v>0</v>
      </c>
      <c r="CS85" s="160">
        <f t="shared" si="84"/>
        <v>0</v>
      </c>
      <c r="CT85" s="160">
        <f t="shared" si="84"/>
        <v>0</v>
      </c>
      <c r="CU85" s="160">
        <f t="shared" si="84"/>
        <v>0</v>
      </c>
      <c r="CV85" s="160">
        <f t="shared" si="84"/>
        <v>0</v>
      </c>
      <c r="CW85" s="35"/>
      <c r="CX85" s="35"/>
    </row>
    <row r="86" spans="2:102">
      <c r="E86" s="6"/>
      <c r="L86" s="143"/>
      <c r="M86" s="143"/>
      <c r="N86" s="143"/>
      <c r="O86" s="143"/>
      <c r="P86" s="143"/>
      <c r="Q86" s="143"/>
      <c r="R86" s="143"/>
      <c r="S86" s="143"/>
      <c r="T86" s="143"/>
      <c r="U86" s="143"/>
      <c r="V86" s="143"/>
      <c r="W86" s="143"/>
      <c r="X86" s="143"/>
      <c r="Y86" s="143"/>
      <c r="Z86" s="143"/>
      <c r="AA86" s="143"/>
      <c r="AB86" s="143"/>
      <c r="AC86" s="143"/>
      <c r="AD86" s="143"/>
      <c r="AE86" s="143"/>
      <c r="AF86" s="143"/>
      <c r="AG86" s="143"/>
      <c r="AH86" s="143"/>
      <c r="AI86" s="143"/>
      <c r="AJ86" s="143"/>
      <c r="AK86" s="143"/>
      <c r="AL86" s="143"/>
      <c r="AM86" s="143"/>
      <c r="AN86" s="143"/>
      <c r="AO86" s="143"/>
      <c r="AP86" s="143"/>
      <c r="AQ86" s="143"/>
      <c r="AR86" s="143"/>
      <c r="AS86" s="143"/>
      <c r="AT86" s="143"/>
      <c r="AU86" s="143"/>
      <c r="AV86" s="143"/>
      <c r="AW86" s="143"/>
      <c r="AX86" s="143"/>
      <c r="AY86" s="143"/>
      <c r="AZ86" s="143"/>
      <c r="BA86" s="143"/>
      <c r="BB86" s="143"/>
      <c r="BC86" s="143"/>
      <c r="BD86" s="143"/>
      <c r="BE86" s="143"/>
      <c r="BF86" s="143"/>
      <c r="BG86" s="143"/>
      <c r="BH86" s="143"/>
      <c r="BI86" s="143"/>
      <c r="BJ86" s="143"/>
      <c r="BK86" s="143"/>
      <c r="BL86" s="143"/>
      <c r="BM86" s="143"/>
      <c r="BN86" s="143"/>
      <c r="BO86" s="143"/>
      <c r="BP86" s="143"/>
      <c r="BQ86" s="143"/>
      <c r="BR86" s="143"/>
      <c r="BS86" s="143"/>
      <c r="BT86" s="143"/>
      <c r="BU86" s="143"/>
      <c r="BV86" s="143"/>
      <c r="BW86" s="143"/>
      <c r="BX86" s="143"/>
      <c r="BY86" s="143"/>
      <c r="BZ86" s="143"/>
      <c r="CA86" s="143"/>
      <c r="CB86" s="143"/>
      <c r="CC86" s="143"/>
      <c r="CD86" s="143"/>
      <c r="CE86" s="143"/>
      <c r="CF86" s="143"/>
      <c r="CG86" s="143"/>
      <c r="CH86" s="143"/>
      <c r="CI86" s="143"/>
      <c r="CJ86" s="143"/>
      <c r="CK86" s="143"/>
      <c r="CL86" s="143"/>
      <c r="CM86" s="143"/>
      <c r="CN86" s="143"/>
      <c r="CO86" s="143"/>
      <c r="CP86" s="143"/>
      <c r="CQ86" s="143"/>
      <c r="CR86" s="143"/>
      <c r="CS86" s="143"/>
      <c r="CT86" s="143"/>
      <c r="CU86" s="143"/>
      <c r="CV86" s="143"/>
      <c r="CW86" s="35"/>
      <c r="CX86" s="35"/>
    </row>
    <row r="87" spans="2:102">
      <c r="B87" s="24"/>
      <c r="C87" s="43">
        <f>MAX($B$19:C86)+0.1</f>
        <v>2.8000000000000007</v>
      </c>
      <c r="D87" s="41" t="s">
        <v>844</v>
      </c>
      <c r="E87" s="41"/>
      <c r="F87" s="41"/>
      <c r="G87" s="41"/>
      <c r="H87" s="41"/>
      <c r="I87" s="41"/>
      <c r="J87" s="41"/>
      <c r="K87" s="41"/>
      <c r="L87" s="41"/>
      <c r="M87" s="41"/>
      <c r="N87" s="41"/>
      <c r="O87" s="41"/>
      <c r="P87" s="41"/>
      <c r="Q87" s="41"/>
      <c r="R87" s="41"/>
      <c r="S87" s="41"/>
      <c r="T87" s="41"/>
      <c r="U87" s="41"/>
      <c r="V87" s="41"/>
      <c r="W87" s="41"/>
      <c r="X87" s="41"/>
      <c r="Y87" s="41"/>
      <c r="Z87" s="41"/>
      <c r="AA87" s="41"/>
      <c r="AB87" s="41"/>
      <c r="AC87" s="41"/>
      <c r="AD87" s="41"/>
      <c r="AE87" s="41"/>
      <c r="AF87" s="41"/>
      <c r="AG87" s="41"/>
      <c r="AH87" s="41"/>
      <c r="AI87" s="41"/>
      <c r="AJ87" s="41"/>
      <c r="AK87" s="41"/>
      <c r="AL87" s="41"/>
      <c r="AM87" s="41"/>
      <c r="AN87" s="41"/>
      <c r="AO87" s="41"/>
      <c r="AP87" s="41"/>
      <c r="AQ87" s="41"/>
      <c r="AR87" s="41"/>
      <c r="AS87" s="41"/>
      <c r="AT87" s="41"/>
      <c r="AU87" s="41"/>
      <c r="AV87" s="41"/>
      <c r="AW87" s="41"/>
      <c r="AX87" s="41"/>
      <c r="AY87" s="41"/>
      <c r="AZ87" s="41"/>
      <c r="BA87" s="41"/>
      <c r="BB87" s="41"/>
      <c r="BC87" s="41"/>
      <c r="BD87" s="41"/>
      <c r="BE87" s="41"/>
      <c r="BF87" s="41"/>
      <c r="BG87" s="41"/>
      <c r="BH87" s="41"/>
      <c r="BI87" s="41"/>
      <c r="BJ87" s="41"/>
      <c r="BK87" s="41"/>
      <c r="BL87" s="41"/>
      <c r="BM87" s="41"/>
      <c r="BN87" s="41"/>
      <c r="BO87" s="41"/>
      <c r="BP87" s="41"/>
      <c r="BQ87" s="41"/>
      <c r="BR87" s="41"/>
      <c r="BS87" s="41"/>
      <c r="BT87" s="41"/>
      <c r="BU87" s="41"/>
      <c r="BV87" s="41"/>
      <c r="BW87" s="41"/>
      <c r="BX87" s="41"/>
      <c r="BY87" s="41"/>
      <c r="BZ87" s="41"/>
      <c r="CA87" s="41"/>
      <c r="CB87" s="41"/>
      <c r="CC87" s="41"/>
      <c r="CD87" s="41"/>
      <c r="CE87" s="41"/>
      <c r="CF87" s="41"/>
      <c r="CG87" s="41"/>
      <c r="CH87" s="41"/>
      <c r="CI87" s="41"/>
      <c r="CJ87" s="41"/>
      <c r="CK87" s="41"/>
      <c r="CL87" s="41"/>
      <c r="CM87" s="41"/>
      <c r="CN87" s="41"/>
      <c r="CO87" s="41"/>
      <c r="CP87" s="41"/>
      <c r="CQ87" s="41"/>
      <c r="CR87" s="41"/>
      <c r="CS87" s="41"/>
      <c r="CT87" s="41"/>
      <c r="CU87" s="41"/>
      <c r="CV87" s="41"/>
      <c r="CW87" s="42"/>
      <c r="CX87" s="42"/>
    </row>
    <row r="88" spans="2:102">
      <c r="E88" s="6"/>
      <c r="L88" s="143"/>
      <c r="M88" s="143"/>
      <c r="N88" s="143"/>
      <c r="O88" s="143"/>
      <c r="P88" s="143"/>
      <c r="Q88" s="143"/>
      <c r="R88" s="143"/>
      <c r="S88" s="143"/>
      <c r="T88" s="143"/>
      <c r="U88" s="143"/>
      <c r="V88" s="143"/>
      <c r="W88" s="143"/>
      <c r="X88" s="143"/>
      <c r="Y88" s="143"/>
      <c r="Z88" s="143"/>
      <c r="AA88" s="143"/>
      <c r="AB88" s="143"/>
      <c r="AC88" s="143"/>
      <c r="AD88" s="143"/>
      <c r="AE88" s="143"/>
      <c r="AF88" s="143"/>
      <c r="AG88" s="143"/>
      <c r="AH88" s="143"/>
      <c r="AI88" s="143"/>
      <c r="AJ88" s="143"/>
      <c r="AK88" s="143"/>
      <c r="AL88" s="143"/>
      <c r="AM88" s="143"/>
      <c r="AN88" s="143"/>
      <c r="AO88" s="143"/>
      <c r="AP88" s="143"/>
      <c r="AQ88" s="143"/>
      <c r="AR88" s="143"/>
      <c r="AS88" s="143"/>
      <c r="AT88" s="143"/>
      <c r="AU88" s="143"/>
      <c r="AV88" s="143"/>
      <c r="AW88" s="143"/>
      <c r="AX88" s="143"/>
      <c r="AY88" s="143"/>
      <c r="AZ88" s="143"/>
      <c r="BA88" s="143"/>
      <c r="BB88" s="143"/>
      <c r="BC88" s="143"/>
      <c r="BD88" s="143"/>
      <c r="BE88" s="143"/>
      <c r="BF88" s="143"/>
      <c r="BG88" s="143"/>
      <c r="BH88" s="143"/>
      <c r="BI88" s="143"/>
      <c r="BJ88" s="143"/>
      <c r="BK88" s="143"/>
      <c r="BL88" s="143"/>
      <c r="BM88" s="143"/>
      <c r="BN88" s="143"/>
      <c r="BO88" s="143"/>
      <c r="BP88" s="143"/>
      <c r="BQ88" s="143"/>
      <c r="BR88" s="143"/>
      <c r="BS88" s="143"/>
      <c r="BT88" s="143"/>
      <c r="BU88" s="143"/>
      <c r="BV88" s="143"/>
      <c r="BW88" s="143"/>
      <c r="BX88" s="143"/>
      <c r="BY88" s="143"/>
      <c r="BZ88" s="143"/>
      <c r="CA88" s="143"/>
      <c r="CB88" s="143"/>
      <c r="CC88" s="143"/>
      <c r="CD88" s="143"/>
      <c r="CE88" s="143"/>
      <c r="CF88" s="143"/>
      <c r="CG88" s="143"/>
      <c r="CH88" s="143"/>
      <c r="CI88" s="143"/>
      <c r="CJ88" s="143"/>
      <c r="CK88" s="143"/>
      <c r="CL88" s="143"/>
      <c r="CM88" s="143"/>
      <c r="CN88" s="143"/>
      <c r="CO88" s="143"/>
      <c r="CP88" s="143"/>
      <c r="CQ88" s="143"/>
      <c r="CR88" s="143"/>
      <c r="CS88" s="143"/>
      <c r="CT88" s="143"/>
      <c r="CU88" s="143"/>
      <c r="CV88" s="143"/>
      <c r="CW88" s="35"/>
      <c r="CX88" s="35"/>
    </row>
    <row r="89" spans="2:102">
      <c r="E89" s="1" t="s">
        <v>830</v>
      </c>
      <c r="G89" s="179" t="s">
        <v>164</v>
      </c>
      <c r="L89" s="192" t="e">
        <f>L45</f>
        <v>#N/A</v>
      </c>
      <c r="M89" s="192" t="e">
        <f>M45</f>
        <v>#N/A</v>
      </c>
      <c r="N89" s="192" t="e">
        <f t="shared" ref="N89:AR89" si="85">N45</f>
        <v>#N/A</v>
      </c>
      <c r="O89" s="192" t="e">
        <f t="shared" si="85"/>
        <v>#N/A</v>
      </c>
      <c r="P89" s="192" t="e">
        <f t="shared" si="85"/>
        <v>#N/A</v>
      </c>
      <c r="Q89" s="192" t="e">
        <f t="shared" si="85"/>
        <v>#N/A</v>
      </c>
      <c r="R89" s="192" t="e">
        <f t="shared" si="85"/>
        <v>#N/A</v>
      </c>
      <c r="S89" s="192" t="e">
        <f t="shared" si="85"/>
        <v>#N/A</v>
      </c>
      <c r="T89" s="192" t="e">
        <f t="shared" si="85"/>
        <v>#N/A</v>
      </c>
      <c r="U89" s="192" t="e">
        <f t="shared" si="85"/>
        <v>#N/A</v>
      </c>
      <c r="V89" s="192" t="e">
        <f t="shared" si="85"/>
        <v>#N/A</v>
      </c>
      <c r="W89" s="192" t="e">
        <f t="shared" si="85"/>
        <v>#N/A</v>
      </c>
      <c r="X89" s="192" t="e">
        <f t="shared" si="85"/>
        <v>#N/A</v>
      </c>
      <c r="Y89" s="192" t="e">
        <f t="shared" si="85"/>
        <v>#N/A</v>
      </c>
      <c r="Z89" s="192" t="e">
        <f t="shared" si="85"/>
        <v>#N/A</v>
      </c>
      <c r="AA89" s="192" t="e">
        <f t="shared" si="85"/>
        <v>#N/A</v>
      </c>
      <c r="AB89" s="192" t="e">
        <f t="shared" si="85"/>
        <v>#N/A</v>
      </c>
      <c r="AC89" s="192" t="e">
        <f t="shared" si="85"/>
        <v>#N/A</v>
      </c>
      <c r="AD89" s="192" t="e">
        <f t="shared" si="85"/>
        <v>#N/A</v>
      </c>
      <c r="AE89" s="192" t="e">
        <f t="shared" si="85"/>
        <v>#N/A</v>
      </c>
      <c r="AF89" s="192" t="e">
        <f t="shared" si="85"/>
        <v>#N/A</v>
      </c>
      <c r="AG89" s="192" t="e">
        <f t="shared" si="85"/>
        <v>#N/A</v>
      </c>
      <c r="AH89" s="192" t="e">
        <f t="shared" si="85"/>
        <v>#N/A</v>
      </c>
      <c r="AI89" s="192" t="e">
        <f t="shared" si="85"/>
        <v>#N/A</v>
      </c>
      <c r="AJ89" s="192" t="e">
        <f t="shared" si="85"/>
        <v>#N/A</v>
      </c>
      <c r="AK89" s="192" t="e">
        <f t="shared" si="85"/>
        <v>#N/A</v>
      </c>
      <c r="AL89" s="192" t="e">
        <f t="shared" si="85"/>
        <v>#N/A</v>
      </c>
      <c r="AM89" s="192" t="e">
        <f t="shared" si="85"/>
        <v>#N/A</v>
      </c>
      <c r="AN89" s="192" t="e">
        <f t="shared" si="85"/>
        <v>#N/A</v>
      </c>
      <c r="AO89" s="192" t="e">
        <f t="shared" si="85"/>
        <v>#N/A</v>
      </c>
      <c r="AP89" s="192" t="e">
        <f t="shared" si="85"/>
        <v>#N/A</v>
      </c>
      <c r="AQ89" s="192" t="e">
        <f t="shared" si="85"/>
        <v>#N/A</v>
      </c>
      <c r="AR89" s="192" t="e">
        <f t="shared" si="85"/>
        <v>#N/A</v>
      </c>
      <c r="AS89" s="192" t="e">
        <f t="shared" ref="AS89:BX89" si="86">AS45</f>
        <v>#N/A</v>
      </c>
      <c r="AT89" s="192" t="e">
        <f t="shared" si="86"/>
        <v>#N/A</v>
      </c>
      <c r="AU89" s="192" t="e">
        <f t="shared" si="86"/>
        <v>#N/A</v>
      </c>
      <c r="AV89" s="192" t="e">
        <f t="shared" si="86"/>
        <v>#N/A</v>
      </c>
      <c r="AW89" s="192" t="e">
        <f t="shared" si="86"/>
        <v>#N/A</v>
      </c>
      <c r="AX89" s="192" t="e">
        <f t="shared" si="86"/>
        <v>#N/A</v>
      </c>
      <c r="AY89" s="192" t="e">
        <f t="shared" si="86"/>
        <v>#N/A</v>
      </c>
      <c r="AZ89" s="192" t="e">
        <f t="shared" si="86"/>
        <v>#N/A</v>
      </c>
      <c r="BA89" s="192" t="e">
        <f t="shared" si="86"/>
        <v>#N/A</v>
      </c>
      <c r="BB89" s="192" t="e">
        <f t="shared" si="86"/>
        <v>#N/A</v>
      </c>
      <c r="BC89" s="192" t="e">
        <f t="shared" si="86"/>
        <v>#N/A</v>
      </c>
      <c r="BD89" s="192" t="e">
        <f t="shared" si="86"/>
        <v>#N/A</v>
      </c>
      <c r="BE89" s="192" t="e">
        <f t="shared" si="86"/>
        <v>#N/A</v>
      </c>
      <c r="BF89" s="192" t="e">
        <f t="shared" si="86"/>
        <v>#N/A</v>
      </c>
      <c r="BG89" s="192" t="e">
        <f t="shared" si="86"/>
        <v>#N/A</v>
      </c>
      <c r="BH89" s="192" t="e">
        <f t="shared" si="86"/>
        <v>#N/A</v>
      </c>
      <c r="BI89" s="192" t="e">
        <f t="shared" si="86"/>
        <v>#N/A</v>
      </c>
      <c r="BJ89" s="192" t="e">
        <f t="shared" si="86"/>
        <v>#N/A</v>
      </c>
      <c r="BK89" s="192" t="e">
        <f t="shared" si="86"/>
        <v>#N/A</v>
      </c>
      <c r="BL89" s="192" t="e">
        <f t="shared" si="86"/>
        <v>#N/A</v>
      </c>
      <c r="BM89" s="192" t="e">
        <f t="shared" si="86"/>
        <v>#N/A</v>
      </c>
      <c r="BN89" s="192" t="e">
        <f t="shared" si="86"/>
        <v>#N/A</v>
      </c>
      <c r="BO89" s="192" t="e">
        <f t="shared" si="86"/>
        <v>#N/A</v>
      </c>
      <c r="BP89" s="192" t="e">
        <f t="shared" si="86"/>
        <v>#N/A</v>
      </c>
      <c r="BQ89" s="192" t="e">
        <f t="shared" si="86"/>
        <v>#N/A</v>
      </c>
      <c r="BR89" s="192" t="e">
        <f t="shared" si="86"/>
        <v>#N/A</v>
      </c>
      <c r="BS89" s="192" t="e">
        <f t="shared" si="86"/>
        <v>#N/A</v>
      </c>
      <c r="BT89" s="192" t="e">
        <f t="shared" si="86"/>
        <v>#N/A</v>
      </c>
      <c r="BU89" s="192" t="e">
        <f t="shared" si="86"/>
        <v>#N/A</v>
      </c>
      <c r="BV89" s="192" t="e">
        <f t="shared" si="86"/>
        <v>#N/A</v>
      </c>
      <c r="BW89" s="192" t="e">
        <f t="shared" si="86"/>
        <v>#N/A</v>
      </c>
      <c r="BX89" s="192" t="e">
        <f t="shared" si="86"/>
        <v>#N/A</v>
      </c>
      <c r="BY89" s="192" t="e">
        <f t="shared" ref="BY89:CV89" si="87">BY45</f>
        <v>#N/A</v>
      </c>
      <c r="BZ89" s="192" t="e">
        <f t="shared" si="87"/>
        <v>#N/A</v>
      </c>
      <c r="CA89" s="192" t="e">
        <f t="shared" si="87"/>
        <v>#N/A</v>
      </c>
      <c r="CB89" s="192" t="e">
        <f t="shared" si="87"/>
        <v>#N/A</v>
      </c>
      <c r="CC89" s="192" t="e">
        <f t="shared" si="87"/>
        <v>#N/A</v>
      </c>
      <c r="CD89" s="192" t="e">
        <f t="shared" si="87"/>
        <v>#N/A</v>
      </c>
      <c r="CE89" s="192" t="e">
        <f t="shared" si="87"/>
        <v>#N/A</v>
      </c>
      <c r="CF89" s="192" t="e">
        <f t="shared" si="87"/>
        <v>#N/A</v>
      </c>
      <c r="CG89" s="192" t="e">
        <f t="shared" si="87"/>
        <v>#N/A</v>
      </c>
      <c r="CH89" s="192" t="e">
        <f t="shared" si="87"/>
        <v>#N/A</v>
      </c>
      <c r="CI89" s="192" t="e">
        <f t="shared" si="87"/>
        <v>#N/A</v>
      </c>
      <c r="CJ89" s="192" t="e">
        <f t="shared" si="87"/>
        <v>#N/A</v>
      </c>
      <c r="CK89" s="192" t="e">
        <f t="shared" si="87"/>
        <v>#N/A</v>
      </c>
      <c r="CL89" s="192" t="e">
        <f t="shared" si="87"/>
        <v>#N/A</v>
      </c>
      <c r="CM89" s="192" t="e">
        <f t="shared" si="87"/>
        <v>#N/A</v>
      </c>
      <c r="CN89" s="192" t="e">
        <f t="shared" si="87"/>
        <v>#N/A</v>
      </c>
      <c r="CO89" s="192" t="e">
        <f t="shared" si="87"/>
        <v>#N/A</v>
      </c>
      <c r="CP89" s="192" t="e">
        <f t="shared" si="87"/>
        <v>#N/A</v>
      </c>
      <c r="CQ89" s="192" t="e">
        <f t="shared" si="87"/>
        <v>#N/A</v>
      </c>
      <c r="CR89" s="192" t="e">
        <f t="shared" si="87"/>
        <v>#N/A</v>
      </c>
      <c r="CS89" s="192" t="e">
        <f t="shared" si="87"/>
        <v>#N/A</v>
      </c>
      <c r="CT89" s="192" t="e">
        <f t="shared" si="87"/>
        <v>#N/A</v>
      </c>
      <c r="CU89" s="192" t="e">
        <f t="shared" si="87"/>
        <v>#N/A</v>
      </c>
      <c r="CV89" s="192" t="e">
        <f t="shared" si="87"/>
        <v>#N/A</v>
      </c>
      <c r="CW89" s="35"/>
      <c r="CX89" s="35"/>
    </row>
    <row r="90" spans="2:102">
      <c r="E90" s="1" t="s">
        <v>138</v>
      </c>
      <c r="G90" s="179" t="s">
        <v>164</v>
      </c>
      <c r="L90" s="192">
        <f t="shared" ref="L90" si="88">L31</f>
        <v>0</v>
      </c>
      <c r="M90" s="192">
        <f t="shared" ref="M90:AR90" si="89">M31</f>
        <v>0</v>
      </c>
      <c r="N90" s="192">
        <f t="shared" si="89"/>
        <v>0</v>
      </c>
      <c r="O90" s="192">
        <f t="shared" si="89"/>
        <v>0</v>
      </c>
      <c r="P90" s="192">
        <f t="shared" si="89"/>
        <v>0</v>
      </c>
      <c r="Q90" s="192">
        <f t="shared" si="89"/>
        <v>0</v>
      </c>
      <c r="R90" s="192">
        <f t="shared" si="89"/>
        <v>0</v>
      </c>
      <c r="S90" s="192">
        <f t="shared" si="89"/>
        <v>0</v>
      </c>
      <c r="T90" s="192">
        <f t="shared" si="89"/>
        <v>0</v>
      </c>
      <c r="U90" s="192">
        <f t="shared" si="89"/>
        <v>0</v>
      </c>
      <c r="V90" s="192">
        <f t="shared" si="89"/>
        <v>0</v>
      </c>
      <c r="W90" s="192">
        <f t="shared" si="89"/>
        <v>0</v>
      </c>
      <c r="X90" s="192">
        <f t="shared" si="89"/>
        <v>0</v>
      </c>
      <c r="Y90" s="192">
        <f t="shared" si="89"/>
        <v>0</v>
      </c>
      <c r="Z90" s="192">
        <f t="shared" si="89"/>
        <v>0</v>
      </c>
      <c r="AA90" s="192">
        <f t="shared" si="89"/>
        <v>0</v>
      </c>
      <c r="AB90" s="192">
        <f t="shared" si="89"/>
        <v>0</v>
      </c>
      <c r="AC90" s="192">
        <f t="shared" si="89"/>
        <v>0</v>
      </c>
      <c r="AD90" s="192">
        <f t="shared" si="89"/>
        <v>0</v>
      </c>
      <c r="AE90" s="192">
        <f t="shared" si="89"/>
        <v>0</v>
      </c>
      <c r="AF90" s="192">
        <f t="shared" si="89"/>
        <v>0</v>
      </c>
      <c r="AG90" s="192">
        <f t="shared" si="89"/>
        <v>0</v>
      </c>
      <c r="AH90" s="192">
        <f t="shared" si="89"/>
        <v>0</v>
      </c>
      <c r="AI90" s="192">
        <f t="shared" si="89"/>
        <v>0</v>
      </c>
      <c r="AJ90" s="192">
        <f t="shared" si="89"/>
        <v>0</v>
      </c>
      <c r="AK90" s="192">
        <f t="shared" si="89"/>
        <v>0</v>
      </c>
      <c r="AL90" s="192">
        <f t="shared" si="89"/>
        <v>0</v>
      </c>
      <c r="AM90" s="192">
        <f t="shared" si="89"/>
        <v>0</v>
      </c>
      <c r="AN90" s="192">
        <f t="shared" si="89"/>
        <v>0</v>
      </c>
      <c r="AO90" s="192">
        <f t="shared" si="89"/>
        <v>0</v>
      </c>
      <c r="AP90" s="192">
        <f t="shared" si="89"/>
        <v>0</v>
      </c>
      <c r="AQ90" s="192">
        <f t="shared" si="89"/>
        <v>0</v>
      </c>
      <c r="AR90" s="192">
        <f t="shared" si="89"/>
        <v>0</v>
      </c>
      <c r="AS90" s="192">
        <f t="shared" ref="AS90:BX90" si="90">AS31</f>
        <v>0</v>
      </c>
      <c r="AT90" s="192">
        <f t="shared" si="90"/>
        <v>0</v>
      </c>
      <c r="AU90" s="192">
        <f t="shared" si="90"/>
        <v>0</v>
      </c>
      <c r="AV90" s="192">
        <f t="shared" si="90"/>
        <v>0</v>
      </c>
      <c r="AW90" s="192">
        <f t="shared" si="90"/>
        <v>0</v>
      </c>
      <c r="AX90" s="192">
        <f t="shared" si="90"/>
        <v>0</v>
      </c>
      <c r="AY90" s="192">
        <f t="shared" si="90"/>
        <v>0</v>
      </c>
      <c r="AZ90" s="192">
        <f t="shared" si="90"/>
        <v>0</v>
      </c>
      <c r="BA90" s="192">
        <f t="shared" si="90"/>
        <v>0</v>
      </c>
      <c r="BB90" s="192">
        <f t="shared" si="90"/>
        <v>0</v>
      </c>
      <c r="BC90" s="192">
        <f t="shared" si="90"/>
        <v>0</v>
      </c>
      <c r="BD90" s="192">
        <f t="shared" si="90"/>
        <v>0</v>
      </c>
      <c r="BE90" s="192">
        <f t="shared" si="90"/>
        <v>0</v>
      </c>
      <c r="BF90" s="192">
        <f t="shared" si="90"/>
        <v>0</v>
      </c>
      <c r="BG90" s="192">
        <f t="shared" si="90"/>
        <v>0</v>
      </c>
      <c r="BH90" s="192">
        <f t="shared" si="90"/>
        <v>0</v>
      </c>
      <c r="BI90" s="192">
        <f t="shared" si="90"/>
        <v>0</v>
      </c>
      <c r="BJ90" s="192">
        <f t="shared" si="90"/>
        <v>0</v>
      </c>
      <c r="BK90" s="192">
        <f t="shared" si="90"/>
        <v>0</v>
      </c>
      <c r="BL90" s="192">
        <f t="shared" si="90"/>
        <v>0</v>
      </c>
      <c r="BM90" s="192">
        <f t="shared" si="90"/>
        <v>0</v>
      </c>
      <c r="BN90" s="192">
        <f t="shared" si="90"/>
        <v>0</v>
      </c>
      <c r="BO90" s="192">
        <f t="shared" si="90"/>
        <v>0</v>
      </c>
      <c r="BP90" s="192">
        <f t="shared" si="90"/>
        <v>0</v>
      </c>
      <c r="BQ90" s="192">
        <f t="shared" si="90"/>
        <v>0</v>
      </c>
      <c r="BR90" s="192">
        <f t="shared" si="90"/>
        <v>0</v>
      </c>
      <c r="BS90" s="192">
        <f t="shared" si="90"/>
        <v>0</v>
      </c>
      <c r="BT90" s="192">
        <f t="shared" si="90"/>
        <v>0</v>
      </c>
      <c r="BU90" s="192">
        <f t="shared" si="90"/>
        <v>0</v>
      </c>
      <c r="BV90" s="192">
        <f t="shared" si="90"/>
        <v>0</v>
      </c>
      <c r="BW90" s="192">
        <f t="shared" si="90"/>
        <v>0</v>
      </c>
      <c r="BX90" s="192">
        <f t="shared" si="90"/>
        <v>0</v>
      </c>
      <c r="BY90" s="192">
        <f t="shared" ref="BY90:CV90" si="91">BY31</f>
        <v>0</v>
      </c>
      <c r="BZ90" s="192">
        <f t="shared" si="91"/>
        <v>0</v>
      </c>
      <c r="CA90" s="192">
        <f t="shared" si="91"/>
        <v>0</v>
      </c>
      <c r="CB90" s="192">
        <f t="shared" si="91"/>
        <v>0</v>
      </c>
      <c r="CC90" s="192">
        <f t="shared" si="91"/>
        <v>0</v>
      </c>
      <c r="CD90" s="192">
        <f t="shared" si="91"/>
        <v>0</v>
      </c>
      <c r="CE90" s="192">
        <f t="shared" si="91"/>
        <v>0</v>
      </c>
      <c r="CF90" s="192">
        <f t="shared" si="91"/>
        <v>0</v>
      </c>
      <c r="CG90" s="192">
        <f t="shared" si="91"/>
        <v>0</v>
      </c>
      <c r="CH90" s="192">
        <f t="shared" si="91"/>
        <v>0</v>
      </c>
      <c r="CI90" s="192">
        <f t="shared" si="91"/>
        <v>0</v>
      </c>
      <c r="CJ90" s="192">
        <f t="shared" si="91"/>
        <v>0</v>
      </c>
      <c r="CK90" s="192">
        <f t="shared" si="91"/>
        <v>0</v>
      </c>
      <c r="CL90" s="192">
        <f t="shared" si="91"/>
        <v>0</v>
      </c>
      <c r="CM90" s="192">
        <f t="shared" si="91"/>
        <v>0</v>
      </c>
      <c r="CN90" s="192">
        <f t="shared" si="91"/>
        <v>0</v>
      </c>
      <c r="CO90" s="192">
        <f t="shared" si="91"/>
        <v>0</v>
      </c>
      <c r="CP90" s="192">
        <f t="shared" si="91"/>
        <v>0</v>
      </c>
      <c r="CQ90" s="192">
        <f t="shared" si="91"/>
        <v>0</v>
      </c>
      <c r="CR90" s="192">
        <f t="shared" si="91"/>
        <v>0</v>
      </c>
      <c r="CS90" s="192">
        <f t="shared" si="91"/>
        <v>0</v>
      </c>
      <c r="CT90" s="192">
        <f t="shared" si="91"/>
        <v>0</v>
      </c>
      <c r="CU90" s="192">
        <f t="shared" si="91"/>
        <v>0</v>
      </c>
      <c r="CV90" s="192">
        <f t="shared" si="91"/>
        <v>0</v>
      </c>
      <c r="CW90" s="35"/>
      <c r="CX90" s="35"/>
    </row>
    <row r="91" spans="2:102">
      <c r="E91" s="1" t="s">
        <v>845</v>
      </c>
      <c r="G91" s="179" t="s">
        <v>164</v>
      </c>
      <c r="L91" s="192">
        <f t="shared" ref="L91" si="92">L58</f>
        <v>0</v>
      </c>
      <c r="M91" s="192">
        <f t="shared" ref="M91:AR91" si="93">M58</f>
        <v>0</v>
      </c>
      <c r="N91" s="192">
        <f t="shared" si="93"/>
        <v>0</v>
      </c>
      <c r="O91" s="192">
        <f t="shared" si="93"/>
        <v>0</v>
      </c>
      <c r="P91" s="192">
        <f t="shared" si="93"/>
        <v>0</v>
      </c>
      <c r="Q91" s="192">
        <f t="shared" si="93"/>
        <v>0</v>
      </c>
      <c r="R91" s="192">
        <f t="shared" si="93"/>
        <v>0</v>
      </c>
      <c r="S91" s="192">
        <f t="shared" si="93"/>
        <v>0</v>
      </c>
      <c r="T91" s="192">
        <f t="shared" si="93"/>
        <v>0</v>
      </c>
      <c r="U91" s="192">
        <f t="shared" si="93"/>
        <v>0</v>
      </c>
      <c r="V91" s="192">
        <f t="shared" si="93"/>
        <v>0</v>
      </c>
      <c r="W91" s="192">
        <f t="shared" si="93"/>
        <v>0</v>
      </c>
      <c r="X91" s="192">
        <f t="shared" si="93"/>
        <v>0</v>
      </c>
      <c r="Y91" s="192">
        <f t="shared" si="93"/>
        <v>0</v>
      </c>
      <c r="Z91" s="192">
        <f t="shared" si="93"/>
        <v>0</v>
      </c>
      <c r="AA91" s="192">
        <f t="shared" si="93"/>
        <v>0</v>
      </c>
      <c r="AB91" s="192">
        <f t="shared" si="93"/>
        <v>0</v>
      </c>
      <c r="AC91" s="192">
        <f t="shared" si="93"/>
        <v>0</v>
      </c>
      <c r="AD91" s="192">
        <f t="shared" si="93"/>
        <v>0</v>
      </c>
      <c r="AE91" s="192">
        <f t="shared" si="93"/>
        <v>0</v>
      </c>
      <c r="AF91" s="192">
        <f t="shared" si="93"/>
        <v>0</v>
      </c>
      <c r="AG91" s="192">
        <f t="shared" si="93"/>
        <v>0</v>
      </c>
      <c r="AH91" s="192">
        <f t="shared" si="93"/>
        <v>0</v>
      </c>
      <c r="AI91" s="192">
        <f t="shared" si="93"/>
        <v>0</v>
      </c>
      <c r="AJ91" s="192">
        <f t="shared" si="93"/>
        <v>0</v>
      </c>
      <c r="AK91" s="192">
        <f t="shared" si="93"/>
        <v>0</v>
      </c>
      <c r="AL91" s="192">
        <f t="shared" si="93"/>
        <v>0</v>
      </c>
      <c r="AM91" s="192">
        <f t="shared" si="93"/>
        <v>0</v>
      </c>
      <c r="AN91" s="192">
        <f t="shared" si="93"/>
        <v>0</v>
      </c>
      <c r="AO91" s="192">
        <f t="shared" si="93"/>
        <v>0</v>
      </c>
      <c r="AP91" s="192">
        <f t="shared" si="93"/>
        <v>0</v>
      </c>
      <c r="AQ91" s="192">
        <f t="shared" si="93"/>
        <v>0</v>
      </c>
      <c r="AR91" s="192">
        <f t="shared" si="93"/>
        <v>0</v>
      </c>
      <c r="AS91" s="192">
        <f t="shared" ref="AS91:BX91" si="94">AS58</f>
        <v>0</v>
      </c>
      <c r="AT91" s="192">
        <f t="shared" si="94"/>
        <v>0</v>
      </c>
      <c r="AU91" s="192">
        <f t="shared" si="94"/>
        <v>0</v>
      </c>
      <c r="AV91" s="192">
        <f t="shared" si="94"/>
        <v>0</v>
      </c>
      <c r="AW91" s="192">
        <f t="shared" si="94"/>
        <v>0</v>
      </c>
      <c r="AX91" s="192">
        <f t="shared" si="94"/>
        <v>0</v>
      </c>
      <c r="AY91" s="192">
        <f t="shared" si="94"/>
        <v>0</v>
      </c>
      <c r="AZ91" s="192">
        <f t="shared" si="94"/>
        <v>0</v>
      </c>
      <c r="BA91" s="192">
        <f t="shared" si="94"/>
        <v>0</v>
      </c>
      <c r="BB91" s="192">
        <f t="shared" si="94"/>
        <v>0</v>
      </c>
      <c r="BC91" s="192">
        <f t="shared" si="94"/>
        <v>0</v>
      </c>
      <c r="BD91" s="192">
        <f t="shared" si="94"/>
        <v>0</v>
      </c>
      <c r="BE91" s="192">
        <f t="shared" si="94"/>
        <v>0</v>
      </c>
      <c r="BF91" s="192">
        <f t="shared" si="94"/>
        <v>0</v>
      </c>
      <c r="BG91" s="192">
        <f t="shared" si="94"/>
        <v>0</v>
      </c>
      <c r="BH91" s="192">
        <f t="shared" si="94"/>
        <v>0</v>
      </c>
      <c r="BI91" s="192">
        <f t="shared" si="94"/>
        <v>0</v>
      </c>
      <c r="BJ91" s="192">
        <f t="shared" si="94"/>
        <v>0</v>
      </c>
      <c r="BK91" s="192">
        <f t="shared" si="94"/>
        <v>0</v>
      </c>
      <c r="BL91" s="192">
        <f t="shared" si="94"/>
        <v>0</v>
      </c>
      <c r="BM91" s="192">
        <f t="shared" si="94"/>
        <v>0</v>
      </c>
      <c r="BN91" s="192">
        <f t="shared" si="94"/>
        <v>0</v>
      </c>
      <c r="BO91" s="192">
        <f t="shared" si="94"/>
        <v>0</v>
      </c>
      <c r="BP91" s="192">
        <f t="shared" si="94"/>
        <v>0</v>
      </c>
      <c r="BQ91" s="192">
        <f t="shared" si="94"/>
        <v>0</v>
      </c>
      <c r="BR91" s="192">
        <f t="shared" si="94"/>
        <v>0</v>
      </c>
      <c r="BS91" s="192">
        <f t="shared" si="94"/>
        <v>0</v>
      </c>
      <c r="BT91" s="192">
        <f t="shared" si="94"/>
        <v>0</v>
      </c>
      <c r="BU91" s="192">
        <f t="shared" si="94"/>
        <v>0</v>
      </c>
      <c r="BV91" s="192">
        <f t="shared" si="94"/>
        <v>0</v>
      </c>
      <c r="BW91" s="192">
        <f t="shared" si="94"/>
        <v>0</v>
      </c>
      <c r="BX91" s="192">
        <f t="shared" si="94"/>
        <v>0</v>
      </c>
      <c r="BY91" s="192">
        <f t="shared" ref="BY91:CV91" si="95">BY58</f>
        <v>0</v>
      </c>
      <c r="BZ91" s="192">
        <f t="shared" si="95"/>
        <v>0</v>
      </c>
      <c r="CA91" s="192">
        <f t="shared" si="95"/>
        <v>0</v>
      </c>
      <c r="CB91" s="192">
        <f t="shared" si="95"/>
        <v>0</v>
      </c>
      <c r="CC91" s="192">
        <f t="shared" si="95"/>
        <v>0</v>
      </c>
      <c r="CD91" s="192">
        <f t="shared" si="95"/>
        <v>0</v>
      </c>
      <c r="CE91" s="192">
        <f t="shared" si="95"/>
        <v>0</v>
      </c>
      <c r="CF91" s="192">
        <f t="shared" si="95"/>
        <v>0</v>
      </c>
      <c r="CG91" s="192">
        <f t="shared" si="95"/>
        <v>0</v>
      </c>
      <c r="CH91" s="192">
        <f t="shared" si="95"/>
        <v>0</v>
      </c>
      <c r="CI91" s="192">
        <f t="shared" si="95"/>
        <v>0</v>
      </c>
      <c r="CJ91" s="192">
        <f t="shared" si="95"/>
        <v>0</v>
      </c>
      <c r="CK91" s="192">
        <f t="shared" si="95"/>
        <v>0</v>
      </c>
      <c r="CL91" s="192">
        <f t="shared" si="95"/>
        <v>0</v>
      </c>
      <c r="CM91" s="192">
        <f t="shared" si="95"/>
        <v>0</v>
      </c>
      <c r="CN91" s="192">
        <f t="shared" si="95"/>
        <v>0</v>
      </c>
      <c r="CO91" s="192">
        <f t="shared" si="95"/>
        <v>0</v>
      </c>
      <c r="CP91" s="192">
        <f t="shared" si="95"/>
        <v>0</v>
      </c>
      <c r="CQ91" s="192">
        <f t="shared" si="95"/>
        <v>0</v>
      </c>
      <c r="CR91" s="192">
        <f t="shared" si="95"/>
        <v>0</v>
      </c>
      <c r="CS91" s="192">
        <f t="shared" si="95"/>
        <v>0</v>
      </c>
      <c r="CT91" s="192">
        <f t="shared" si="95"/>
        <v>0</v>
      </c>
      <c r="CU91" s="192">
        <f t="shared" si="95"/>
        <v>0</v>
      </c>
      <c r="CV91" s="192">
        <f t="shared" si="95"/>
        <v>0</v>
      </c>
      <c r="CW91" s="35"/>
      <c r="CX91" s="35"/>
    </row>
    <row r="92" spans="2:102">
      <c r="E92" s="1" t="s">
        <v>836</v>
      </c>
      <c r="G92" s="179" t="s">
        <v>164</v>
      </c>
      <c r="L92" s="192">
        <f>L64</f>
        <v>0</v>
      </c>
      <c r="M92" s="192">
        <f>M64</f>
        <v>0</v>
      </c>
      <c r="N92" s="192" t="e">
        <f t="shared" ref="N92:BY92" si="96">N64</f>
        <v>#N/A</v>
      </c>
      <c r="O92" s="192" t="e">
        <f t="shared" si="96"/>
        <v>#N/A</v>
      </c>
      <c r="P92" s="192" t="e">
        <f t="shared" si="96"/>
        <v>#N/A</v>
      </c>
      <c r="Q92" s="192" t="e">
        <f t="shared" si="96"/>
        <v>#N/A</v>
      </c>
      <c r="R92" s="192" t="e">
        <f t="shared" si="96"/>
        <v>#N/A</v>
      </c>
      <c r="S92" s="192" t="e">
        <f t="shared" si="96"/>
        <v>#N/A</v>
      </c>
      <c r="T92" s="192" t="e">
        <f t="shared" si="96"/>
        <v>#N/A</v>
      </c>
      <c r="U92" s="192" t="e">
        <f t="shared" si="96"/>
        <v>#N/A</v>
      </c>
      <c r="V92" s="192" t="e">
        <f t="shared" si="96"/>
        <v>#N/A</v>
      </c>
      <c r="W92" s="192" t="e">
        <f t="shared" si="96"/>
        <v>#N/A</v>
      </c>
      <c r="X92" s="192" t="e">
        <f t="shared" si="96"/>
        <v>#N/A</v>
      </c>
      <c r="Y92" s="192" t="e">
        <f t="shared" si="96"/>
        <v>#N/A</v>
      </c>
      <c r="Z92" s="192" t="e">
        <f t="shared" si="96"/>
        <v>#N/A</v>
      </c>
      <c r="AA92" s="192" t="e">
        <f t="shared" si="96"/>
        <v>#N/A</v>
      </c>
      <c r="AB92" s="192" t="e">
        <f t="shared" si="96"/>
        <v>#N/A</v>
      </c>
      <c r="AC92" s="192" t="e">
        <f t="shared" si="96"/>
        <v>#N/A</v>
      </c>
      <c r="AD92" s="192" t="e">
        <f t="shared" si="96"/>
        <v>#N/A</v>
      </c>
      <c r="AE92" s="192" t="e">
        <f t="shared" si="96"/>
        <v>#N/A</v>
      </c>
      <c r="AF92" s="192" t="e">
        <f t="shared" si="96"/>
        <v>#N/A</v>
      </c>
      <c r="AG92" s="192" t="e">
        <f t="shared" si="96"/>
        <v>#N/A</v>
      </c>
      <c r="AH92" s="192" t="e">
        <f t="shared" si="96"/>
        <v>#N/A</v>
      </c>
      <c r="AI92" s="192" t="e">
        <f t="shared" si="96"/>
        <v>#N/A</v>
      </c>
      <c r="AJ92" s="192" t="e">
        <f t="shared" si="96"/>
        <v>#N/A</v>
      </c>
      <c r="AK92" s="192" t="e">
        <f t="shared" si="96"/>
        <v>#N/A</v>
      </c>
      <c r="AL92" s="192" t="e">
        <f t="shared" si="96"/>
        <v>#N/A</v>
      </c>
      <c r="AM92" s="192" t="e">
        <f t="shared" si="96"/>
        <v>#N/A</v>
      </c>
      <c r="AN92" s="192" t="e">
        <f t="shared" si="96"/>
        <v>#N/A</v>
      </c>
      <c r="AO92" s="192" t="e">
        <f t="shared" si="96"/>
        <v>#N/A</v>
      </c>
      <c r="AP92" s="192" t="e">
        <f t="shared" si="96"/>
        <v>#N/A</v>
      </c>
      <c r="AQ92" s="192" t="e">
        <f t="shared" si="96"/>
        <v>#N/A</v>
      </c>
      <c r="AR92" s="192" t="e">
        <f t="shared" si="96"/>
        <v>#N/A</v>
      </c>
      <c r="AS92" s="192" t="e">
        <f t="shared" si="96"/>
        <v>#N/A</v>
      </c>
      <c r="AT92" s="192" t="e">
        <f t="shared" si="96"/>
        <v>#N/A</v>
      </c>
      <c r="AU92" s="192" t="e">
        <f t="shared" si="96"/>
        <v>#N/A</v>
      </c>
      <c r="AV92" s="192" t="e">
        <f t="shared" si="96"/>
        <v>#N/A</v>
      </c>
      <c r="AW92" s="192" t="e">
        <f t="shared" si="96"/>
        <v>#N/A</v>
      </c>
      <c r="AX92" s="192" t="e">
        <f t="shared" si="96"/>
        <v>#N/A</v>
      </c>
      <c r="AY92" s="192" t="e">
        <f t="shared" si="96"/>
        <v>#N/A</v>
      </c>
      <c r="AZ92" s="192" t="e">
        <f t="shared" si="96"/>
        <v>#N/A</v>
      </c>
      <c r="BA92" s="192" t="e">
        <f t="shared" si="96"/>
        <v>#N/A</v>
      </c>
      <c r="BB92" s="192" t="e">
        <f t="shared" si="96"/>
        <v>#N/A</v>
      </c>
      <c r="BC92" s="192" t="e">
        <f t="shared" si="96"/>
        <v>#N/A</v>
      </c>
      <c r="BD92" s="192" t="e">
        <f t="shared" si="96"/>
        <v>#N/A</v>
      </c>
      <c r="BE92" s="192" t="e">
        <f t="shared" si="96"/>
        <v>#N/A</v>
      </c>
      <c r="BF92" s="192" t="e">
        <f t="shared" si="96"/>
        <v>#N/A</v>
      </c>
      <c r="BG92" s="192" t="e">
        <f t="shared" si="96"/>
        <v>#N/A</v>
      </c>
      <c r="BH92" s="192" t="e">
        <f t="shared" si="96"/>
        <v>#N/A</v>
      </c>
      <c r="BI92" s="192" t="e">
        <f t="shared" si="96"/>
        <v>#N/A</v>
      </c>
      <c r="BJ92" s="192" t="e">
        <f t="shared" si="96"/>
        <v>#N/A</v>
      </c>
      <c r="BK92" s="192" t="e">
        <f t="shared" si="96"/>
        <v>#N/A</v>
      </c>
      <c r="BL92" s="192" t="e">
        <f t="shared" si="96"/>
        <v>#N/A</v>
      </c>
      <c r="BM92" s="192" t="e">
        <f t="shared" si="96"/>
        <v>#N/A</v>
      </c>
      <c r="BN92" s="192" t="e">
        <f t="shared" si="96"/>
        <v>#N/A</v>
      </c>
      <c r="BO92" s="192" t="e">
        <f t="shared" si="96"/>
        <v>#N/A</v>
      </c>
      <c r="BP92" s="192" t="e">
        <f t="shared" si="96"/>
        <v>#N/A</v>
      </c>
      <c r="BQ92" s="192" t="e">
        <f t="shared" si="96"/>
        <v>#N/A</v>
      </c>
      <c r="BR92" s="192" t="e">
        <f t="shared" si="96"/>
        <v>#N/A</v>
      </c>
      <c r="BS92" s="192" t="e">
        <f t="shared" si="96"/>
        <v>#N/A</v>
      </c>
      <c r="BT92" s="192" t="e">
        <f t="shared" si="96"/>
        <v>#N/A</v>
      </c>
      <c r="BU92" s="192" t="e">
        <f t="shared" si="96"/>
        <v>#N/A</v>
      </c>
      <c r="BV92" s="192" t="e">
        <f t="shared" si="96"/>
        <v>#N/A</v>
      </c>
      <c r="BW92" s="192" t="e">
        <f t="shared" si="96"/>
        <v>#N/A</v>
      </c>
      <c r="BX92" s="192" t="e">
        <f t="shared" si="96"/>
        <v>#N/A</v>
      </c>
      <c r="BY92" s="192" t="e">
        <f t="shared" si="96"/>
        <v>#N/A</v>
      </c>
      <c r="BZ92" s="192" t="e">
        <f t="shared" ref="BZ92:CV92" si="97">BZ64</f>
        <v>#N/A</v>
      </c>
      <c r="CA92" s="192" t="e">
        <f t="shared" si="97"/>
        <v>#N/A</v>
      </c>
      <c r="CB92" s="192" t="e">
        <f t="shared" si="97"/>
        <v>#N/A</v>
      </c>
      <c r="CC92" s="192" t="e">
        <f t="shared" si="97"/>
        <v>#N/A</v>
      </c>
      <c r="CD92" s="192" t="e">
        <f t="shared" si="97"/>
        <v>#N/A</v>
      </c>
      <c r="CE92" s="192" t="e">
        <f t="shared" si="97"/>
        <v>#N/A</v>
      </c>
      <c r="CF92" s="192" t="e">
        <f t="shared" si="97"/>
        <v>#N/A</v>
      </c>
      <c r="CG92" s="192" t="e">
        <f t="shared" si="97"/>
        <v>#N/A</v>
      </c>
      <c r="CH92" s="192" t="e">
        <f t="shared" si="97"/>
        <v>#N/A</v>
      </c>
      <c r="CI92" s="192" t="e">
        <f t="shared" si="97"/>
        <v>#N/A</v>
      </c>
      <c r="CJ92" s="192" t="e">
        <f t="shared" si="97"/>
        <v>#N/A</v>
      </c>
      <c r="CK92" s="192" t="e">
        <f t="shared" si="97"/>
        <v>#N/A</v>
      </c>
      <c r="CL92" s="192" t="e">
        <f t="shared" si="97"/>
        <v>#N/A</v>
      </c>
      <c r="CM92" s="192" t="e">
        <f t="shared" si="97"/>
        <v>#N/A</v>
      </c>
      <c r="CN92" s="192" t="e">
        <f t="shared" si="97"/>
        <v>#N/A</v>
      </c>
      <c r="CO92" s="192" t="e">
        <f t="shared" si="97"/>
        <v>#N/A</v>
      </c>
      <c r="CP92" s="192" t="e">
        <f t="shared" si="97"/>
        <v>#N/A</v>
      </c>
      <c r="CQ92" s="192" t="e">
        <f t="shared" si="97"/>
        <v>#N/A</v>
      </c>
      <c r="CR92" s="192" t="e">
        <f t="shared" si="97"/>
        <v>#N/A</v>
      </c>
      <c r="CS92" s="192" t="e">
        <f t="shared" si="97"/>
        <v>#N/A</v>
      </c>
      <c r="CT92" s="192" t="e">
        <f t="shared" si="97"/>
        <v>#N/A</v>
      </c>
      <c r="CU92" s="192" t="e">
        <f t="shared" si="97"/>
        <v>#N/A</v>
      </c>
      <c r="CV92" s="192" t="e">
        <f t="shared" si="97"/>
        <v>#N/A</v>
      </c>
      <c r="CW92" s="35"/>
      <c r="CX92" s="35"/>
    </row>
    <row r="93" spans="2:102">
      <c r="E93" s="1" t="s">
        <v>841</v>
      </c>
      <c r="G93" s="179" t="s">
        <v>164</v>
      </c>
      <c r="L93" s="192" t="e">
        <f>L72</f>
        <v>#N/A</v>
      </c>
      <c r="M93" s="192" t="e">
        <f>M72</f>
        <v>#N/A</v>
      </c>
      <c r="N93" s="192" t="e">
        <f t="shared" ref="N93:BY93" si="98">N72</f>
        <v>#N/A</v>
      </c>
      <c r="O93" s="192" t="e">
        <f t="shared" si="98"/>
        <v>#N/A</v>
      </c>
      <c r="P93" s="192" t="e">
        <f t="shared" si="98"/>
        <v>#N/A</v>
      </c>
      <c r="Q93" s="192" t="e">
        <f t="shared" si="98"/>
        <v>#N/A</v>
      </c>
      <c r="R93" s="192" t="e">
        <f t="shared" si="98"/>
        <v>#N/A</v>
      </c>
      <c r="S93" s="192" t="e">
        <f t="shared" si="98"/>
        <v>#N/A</v>
      </c>
      <c r="T93" s="192" t="e">
        <f t="shared" si="98"/>
        <v>#N/A</v>
      </c>
      <c r="U93" s="192" t="e">
        <f t="shared" si="98"/>
        <v>#N/A</v>
      </c>
      <c r="V93" s="192" t="e">
        <f t="shared" si="98"/>
        <v>#N/A</v>
      </c>
      <c r="W93" s="192" t="e">
        <f t="shared" si="98"/>
        <v>#N/A</v>
      </c>
      <c r="X93" s="192" t="e">
        <f t="shared" si="98"/>
        <v>#N/A</v>
      </c>
      <c r="Y93" s="192" t="e">
        <f t="shared" si="98"/>
        <v>#N/A</v>
      </c>
      <c r="Z93" s="192" t="e">
        <f t="shared" si="98"/>
        <v>#N/A</v>
      </c>
      <c r="AA93" s="192" t="e">
        <f t="shared" si="98"/>
        <v>#N/A</v>
      </c>
      <c r="AB93" s="192" t="e">
        <f t="shared" si="98"/>
        <v>#N/A</v>
      </c>
      <c r="AC93" s="192" t="e">
        <f t="shared" si="98"/>
        <v>#N/A</v>
      </c>
      <c r="AD93" s="192" t="e">
        <f t="shared" si="98"/>
        <v>#N/A</v>
      </c>
      <c r="AE93" s="192" t="e">
        <f t="shared" si="98"/>
        <v>#N/A</v>
      </c>
      <c r="AF93" s="192" t="e">
        <f t="shared" si="98"/>
        <v>#N/A</v>
      </c>
      <c r="AG93" s="192" t="e">
        <f t="shared" si="98"/>
        <v>#N/A</v>
      </c>
      <c r="AH93" s="192" t="e">
        <f t="shared" si="98"/>
        <v>#N/A</v>
      </c>
      <c r="AI93" s="192" t="e">
        <f t="shared" si="98"/>
        <v>#N/A</v>
      </c>
      <c r="AJ93" s="192" t="e">
        <f t="shared" si="98"/>
        <v>#N/A</v>
      </c>
      <c r="AK93" s="192" t="e">
        <f t="shared" si="98"/>
        <v>#N/A</v>
      </c>
      <c r="AL93" s="192" t="e">
        <f t="shared" si="98"/>
        <v>#N/A</v>
      </c>
      <c r="AM93" s="192" t="e">
        <f t="shared" si="98"/>
        <v>#N/A</v>
      </c>
      <c r="AN93" s="192" t="e">
        <f t="shared" si="98"/>
        <v>#N/A</v>
      </c>
      <c r="AO93" s="192" t="e">
        <f t="shared" si="98"/>
        <v>#N/A</v>
      </c>
      <c r="AP93" s="192" t="e">
        <f t="shared" si="98"/>
        <v>#N/A</v>
      </c>
      <c r="AQ93" s="192" t="e">
        <f t="shared" si="98"/>
        <v>#N/A</v>
      </c>
      <c r="AR93" s="192" t="e">
        <f t="shared" si="98"/>
        <v>#N/A</v>
      </c>
      <c r="AS93" s="192" t="e">
        <f t="shared" si="98"/>
        <v>#N/A</v>
      </c>
      <c r="AT93" s="192" t="e">
        <f t="shared" si="98"/>
        <v>#N/A</v>
      </c>
      <c r="AU93" s="192" t="e">
        <f t="shared" si="98"/>
        <v>#N/A</v>
      </c>
      <c r="AV93" s="192" t="e">
        <f t="shared" si="98"/>
        <v>#N/A</v>
      </c>
      <c r="AW93" s="192" t="e">
        <f t="shared" si="98"/>
        <v>#N/A</v>
      </c>
      <c r="AX93" s="192" t="e">
        <f t="shared" si="98"/>
        <v>#N/A</v>
      </c>
      <c r="AY93" s="192" t="e">
        <f t="shared" si="98"/>
        <v>#N/A</v>
      </c>
      <c r="AZ93" s="192" t="e">
        <f t="shared" si="98"/>
        <v>#N/A</v>
      </c>
      <c r="BA93" s="192" t="e">
        <f t="shared" si="98"/>
        <v>#N/A</v>
      </c>
      <c r="BB93" s="192" t="e">
        <f t="shared" si="98"/>
        <v>#N/A</v>
      </c>
      <c r="BC93" s="192" t="e">
        <f t="shared" si="98"/>
        <v>#N/A</v>
      </c>
      <c r="BD93" s="192" t="e">
        <f t="shared" si="98"/>
        <v>#N/A</v>
      </c>
      <c r="BE93" s="192" t="e">
        <f t="shared" si="98"/>
        <v>#N/A</v>
      </c>
      <c r="BF93" s="192" t="e">
        <f t="shared" si="98"/>
        <v>#N/A</v>
      </c>
      <c r="BG93" s="192" t="e">
        <f t="shared" si="98"/>
        <v>#N/A</v>
      </c>
      <c r="BH93" s="192" t="e">
        <f t="shared" si="98"/>
        <v>#N/A</v>
      </c>
      <c r="BI93" s="192" t="e">
        <f t="shared" si="98"/>
        <v>#N/A</v>
      </c>
      <c r="BJ93" s="192" t="e">
        <f t="shared" si="98"/>
        <v>#N/A</v>
      </c>
      <c r="BK93" s="192" t="e">
        <f t="shared" si="98"/>
        <v>#N/A</v>
      </c>
      <c r="BL93" s="192" t="e">
        <f t="shared" si="98"/>
        <v>#N/A</v>
      </c>
      <c r="BM93" s="192" t="e">
        <f t="shared" si="98"/>
        <v>#N/A</v>
      </c>
      <c r="BN93" s="192" t="e">
        <f t="shared" si="98"/>
        <v>#N/A</v>
      </c>
      <c r="BO93" s="192" t="e">
        <f t="shared" si="98"/>
        <v>#N/A</v>
      </c>
      <c r="BP93" s="192" t="e">
        <f t="shared" si="98"/>
        <v>#N/A</v>
      </c>
      <c r="BQ93" s="192" t="e">
        <f t="shared" si="98"/>
        <v>#N/A</v>
      </c>
      <c r="BR93" s="192" t="e">
        <f t="shared" si="98"/>
        <v>#N/A</v>
      </c>
      <c r="BS93" s="192" t="e">
        <f t="shared" si="98"/>
        <v>#N/A</v>
      </c>
      <c r="BT93" s="192" t="e">
        <f t="shared" si="98"/>
        <v>#N/A</v>
      </c>
      <c r="BU93" s="192" t="e">
        <f t="shared" si="98"/>
        <v>#N/A</v>
      </c>
      <c r="BV93" s="192" t="e">
        <f t="shared" si="98"/>
        <v>#N/A</v>
      </c>
      <c r="BW93" s="192" t="e">
        <f t="shared" si="98"/>
        <v>#N/A</v>
      </c>
      <c r="BX93" s="192" t="e">
        <f t="shared" si="98"/>
        <v>#N/A</v>
      </c>
      <c r="BY93" s="192" t="e">
        <f t="shared" si="98"/>
        <v>#N/A</v>
      </c>
      <c r="BZ93" s="192" t="e">
        <f t="shared" ref="BZ93:CV93" si="99">BZ72</f>
        <v>#N/A</v>
      </c>
      <c r="CA93" s="192" t="e">
        <f t="shared" si="99"/>
        <v>#N/A</v>
      </c>
      <c r="CB93" s="192" t="e">
        <f t="shared" si="99"/>
        <v>#N/A</v>
      </c>
      <c r="CC93" s="192" t="e">
        <f t="shared" si="99"/>
        <v>#N/A</v>
      </c>
      <c r="CD93" s="192" t="e">
        <f t="shared" si="99"/>
        <v>#N/A</v>
      </c>
      <c r="CE93" s="192" t="e">
        <f t="shared" si="99"/>
        <v>#N/A</v>
      </c>
      <c r="CF93" s="192" t="e">
        <f t="shared" si="99"/>
        <v>#N/A</v>
      </c>
      <c r="CG93" s="192" t="e">
        <f t="shared" si="99"/>
        <v>#N/A</v>
      </c>
      <c r="CH93" s="192" t="e">
        <f t="shared" si="99"/>
        <v>#N/A</v>
      </c>
      <c r="CI93" s="192" t="e">
        <f t="shared" si="99"/>
        <v>#N/A</v>
      </c>
      <c r="CJ93" s="192" t="e">
        <f t="shared" si="99"/>
        <v>#N/A</v>
      </c>
      <c r="CK93" s="192" t="e">
        <f t="shared" si="99"/>
        <v>#N/A</v>
      </c>
      <c r="CL93" s="192" t="e">
        <f t="shared" si="99"/>
        <v>#N/A</v>
      </c>
      <c r="CM93" s="192" t="e">
        <f t="shared" si="99"/>
        <v>#N/A</v>
      </c>
      <c r="CN93" s="192" t="e">
        <f t="shared" si="99"/>
        <v>#N/A</v>
      </c>
      <c r="CO93" s="192" t="e">
        <f t="shared" si="99"/>
        <v>#N/A</v>
      </c>
      <c r="CP93" s="192" t="e">
        <f t="shared" si="99"/>
        <v>#N/A</v>
      </c>
      <c r="CQ93" s="192" t="e">
        <f t="shared" si="99"/>
        <v>#N/A</v>
      </c>
      <c r="CR93" s="192" t="e">
        <f t="shared" si="99"/>
        <v>#N/A</v>
      </c>
      <c r="CS93" s="192" t="e">
        <f t="shared" si="99"/>
        <v>#N/A</v>
      </c>
      <c r="CT93" s="192" t="e">
        <f t="shared" si="99"/>
        <v>#N/A</v>
      </c>
      <c r="CU93" s="192" t="e">
        <f t="shared" si="99"/>
        <v>#N/A</v>
      </c>
      <c r="CV93" s="192" t="e">
        <f t="shared" si="99"/>
        <v>#N/A</v>
      </c>
      <c r="CW93" s="35"/>
      <c r="CX93" s="35"/>
    </row>
    <row r="94" spans="2:102">
      <c r="E94" s="6" t="s">
        <v>36</v>
      </c>
      <c r="G94" s="179" t="s">
        <v>164</v>
      </c>
      <c r="L94" s="205" t="e">
        <f>SUM(L89:L93)</f>
        <v>#N/A</v>
      </c>
      <c r="M94" s="205" t="e">
        <f>SUM(M89:M93)</f>
        <v>#N/A</v>
      </c>
      <c r="N94" s="205" t="e">
        <f t="shared" ref="N94:AR94" si="100">SUM(N89:N93)</f>
        <v>#N/A</v>
      </c>
      <c r="O94" s="205" t="e">
        <f t="shared" si="100"/>
        <v>#N/A</v>
      </c>
      <c r="P94" s="205" t="e">
        <f t="shared" si="100"/>
        <v>#N/A</v>
      </c>
      <c r="Q94" s="205" t="e">
        <f t="shared" si="100"/>
        <v>#N/A</v>
      </c>
      <c r="R94" s="205" t="e">
        <f t="shared" si="100"/>
        <v>#N/A</v>
      </c>
      <c r="S94" s="205" t="e">
        <f t="shared" si="100"/>
        <v>#N/A</v>
      </c>
      <c r="T94" s="205" t="e">
        <f t="shared" si="100"/>
        <v>#N/A</v>
      </c>
      <c r="U94" s="205" t="e">
        <f t="shared" si="100"/>
        <v>#N/A</v>
      </c>
      <c r="V94" s="205" t="e">
        <f t="shared" si="100"/>
        <v>#N/A</v>
      </c>
      <c r="W94" s="205" t="e">
        <f t="shared" si="100"/>
        <v>#N/A</v>
      </c>
      <c r="X94" s="205" t="e">
        <f t="shared" si="100"/>
        <v>#N/A</v>
      </c>
      <c r="Y94" s="205" t="e">
        <f t="shared" si="100"/>
        <v>#N/A</v>
      </c>
      <c r="Z94" s="205" t="e">
        <f t="shared" si="100"/>
        <v>#N/A</v>
      </c>
      <c r="AA94" s="205" t="e">
        <f t="shared" si="100"/>
        <v>#N/A</v>
      </c>
      <c r="AB94" s="205" t="e">
        <f t="shared" si="100"/>
        <v>#N/A</v>
      </c>
      <c r="AC94" s="205" t="e">
        <f t="shared" si="100"/>
        <v>#N/A</v>
      </c>
      <c r="AD94" s="205" t="e">
        <f t="shared" si="100"/>
        <v>#N/A</v>
      </c>
      <c r="AE94" s="205" t="e">
        <f t="shared" si="100"/>
        <v>#N/A</v>
      </c>
      <c r="AF94" s="205" t="e">
        <f t="shared" si="100"/>
        <v>#N/A</v>
      </c>
      <c r="AG94" s="205" t="e">
        <f t="shared" si="100"/>
        <v>#N/A</v>
      </c>
      <c r="AH94" s="205" t="e">
        <f t="shared" si="100"/>
        <v>#N/A</v>
      </c>
      <c r="AI94" s="205" t="e">
        <f t="shared" si="100"/>
        <v>#N/A</v>
      </c>
      <c r="AJ94" s="205" t="e">
        <f t="shared" si="100"/>
        <v>#N/A</v>
      </c>
      <c r="AK94" s="205" t="e">
        <f t="shared" si="100"/>
        <v>#N/A</v>
      </c>
      <c r="AL94" s="205" t="e">
        <f t="shared" si="100"/>
        <v>#N/A</v>
      </c>
      <c r="AM94" s="205" t="e">
        <f t="shared" si="100"/>
        <v>#N/A</v>
      </c>
      <c r="AN94" s="205" t="e">
        <f t="shared" si="100"/>
        <v>#N/A</v>
      </c>
      <c r="AO94" s="205" t="e">
        <f t="shared" si="100"/>
        <v>#N/A</v>
      </c>
      <c r="AP94" s="205" t="e">
        <f t="shared" si="100"/>
        <v>#N/A</v>
      </c>
      <c r="AQ94" s="205" t="e">
        <f t="shared" si="100"/>
        <v>#N/A</v>
      </c>
      <c r="AR94" s="205" t="e">
        <f t="shared" si="100"/>
        <v>#N/A</v>
      </c>
      <c r="AS94" s="205" t="e">
        <f t="shared" ref="AS94:BX94" si="101">SUM(AS89:AS93)</f>
        <v>#N/A</v>
      </c>
      <c r="AT94" s="205" t="e">
        <f t="shared" si="101"/>
        <v>#N/A</v>
      </c>
      <c r="AU94" s="205" t="e">
        <f t="shared" si="101"/>
        <v>#N/A</v>
      </c>
      <c r="AV94" s="205" t="e">
        <f t="shared" si="101"/>
        <v>#N/A</v>
      </c>
      <c r="AW94" s="205" t="e">
        <f t="shared" si="101"/>
        <v>#N/A</v>
      </c>
      <c r="AX94" s="205" t="e">
        <f t="shared" si="101"/>
        <v>#N/A</v>
      </c>
      <c r="AY94" s="205" t="e">
        <f t="shared" si="101"/>
        <v>#N/A</v>
      </c>
      <c r="AZ94" s="205" t="e">
        <f t="shared" si="101"/>
        <v>#N/A</v>
      </c>
      <c r="BA94" s="205" t="e">
        <f t="shared" si="101"/>
        <v>#N/A</v>
      </c>
      <c r="BB94" s="205" t="e">
        <f t="shared" si="101"/>
        <v>#N/A</v>
      </c>
      <c r="BC94" s="205" t="e">
        <f t="shared" si="101"/>
        <v>#N/A</v>
      </c>
      <c r="BD94" s="205" t="e">
        <f t="shared" si="101"/>
        <v>#N/A</v>
      </c>
      <c r="BE94" s="205" t="e">
        <f t="shared" si="101"/>
        <v>#N/A</v>
      </c>
      <c r="BF94" s="205" t="e">
        <f t="shared" si="101"/>
        <v>#N/A</v>
      </c>
      <c r="BG94" s="205" t="e">
        <f t="shared" si="101"/>
        <v>#N/A</v>
      </c>
      <c r="BH94" s="205" t="e">
        <f t="shared" si="101"/>
        <v>#N/A</v>
      </c>
      <c r="BI94" s="205" t="e">
        <f t="shared" si="101"/>
        <v>#N/A</v>
      </c>
      <c r="BJ94" s="205" t="e">
        <f t="shared" si="101"/>
        <v>#N/A</v>
      </c>
      <c r="BK94" s="205" t="e">
        <f t="shared" si="101"/>
        <v>#N/A</v>
      </c>
      <c r="BL94" s="205" t="e">
        <f t="shared" si="101"/>
        <v>#N/A</v>
      </c>
      <c r="BM94" s="205" t="e">
        <f t="shared" si="101"/>
        <v>#N/A</v>
      </c>
      <c r="BN94" s="205" t="e">
        <f t="shared" si="101"/>
        <v>#N/A</v>
      </c>
      <c r="BO94" s="205" t="e">
        <f t="shared" si="101"/>
        <v>#N/A</v>
      </c>
      <c r="BP94" s="205" t="e">
        <f t="shared" si="101"/>
        <v>#N/A</v>
      </c>
      <c r="BQ94" s="205" t="e">
        <f t="shared" si="101"/>
        <v>#N/A</v>
      </c>
      <c r="BR94" s="205" t="e">
        <f t="shared" si="101"/>
        <v>#N/A</v>
      </c>
      <c r="BS94" s="205" t="e">
        <f t="shared" si="101"/>
        <v>#N/A</v>
      </c>
      <c r="BT94" s="205" t="e">
        <f t="shared" si="101"/>
        <v>#N/A</v>
      </c>
      <c r="BU94" s="205" t="e">
        <f t="shared" si="101"/>
        <v>#N/A</v>
      </c>
      <c r="BV94" s="205" t="e">
        <f t="shared" si="101"/>
        <v>#N/A</v>
      </c>
      <c r="BW94" s="205" t="e">
        <f t="shared" si="101"/>
        <v>#N/A</v>
      </c>
      <c r="BX94" s="205" t="e">
        <f t="shared" si="101"/>
        <v>#N/A</v>
      </c>
      <c r="BY94" s="205" t="e">
        <f t="shared" ref="BY94:CV94" si="102">SUM(BY89:BY93)</f>
        <v>#N/A</v>
      </c>
      <c r="BZ94" s="205" t="e">
        <f t="shared" si="102"/>
        <v>#N/A</v>
      </c>
      <c r="CA94" s="205" t="e">
        <f t="shared" si="102"/>
        <v>#N/A</v>
      </c>
      <c r="CB94" s="205" t="e">
        <f t="shared" si="102"/>
        <v>#N/A</v>
      </c>
      <c r="CC94" s="205" t="e">
        <f t="shared" si="102"/>
        <v>#N/A</v>
      </c>
      <c r="CD94" s="205" t="e">
        <f t="shared" si="102"/>
        <v>#N/A</v>
      </c>
      <c r="CE94" s="205" t="e">
        <f t="shared" si="102"/>
        <v>#N/A</v>
      </c>
      <c r="CF94" s="205" t="e">
        <f t="shared" si="102"/>
        <v>#N/A</v>
      </c>
      <c r="CG94" s="205" t="e">
        <f t="shared" si="102"/>
        <v>#N/A</v>
      </c>
      <c r="CH94" s="205" t="e">
        <f t="shared" si="102"/>
        <v>#N/A</v>
      </c>
      <c r="CI94" s="205" t="e">
        <f t="shared" si="102"/>
        <v>#N/A</v>
      </c>
      <c r="CJ94" s="205" t="e">
        <f t="shared" si="102"/>
        <v>#N/A</v>
      </c>
      <c r="CK94" s="205" t="e">
        <f t="shared" si="102"/>
        <v>#N/A</v>
      </c>
      <c r="CL94" s="205" t="e">
        <f t="shared" si="102"/>
        <v>#N/A</v>
      </c>
      <c r="CM94" s="205" t="e">
        <f t="shared" si="102"/>
        <v>#N/A</v>
      </c>
      <c r="CN94" s="205" t="e">
        <f t="shared" si="102"/>
        <v>#N/A</v>
      </c>
      <c r="CO94" s="205" t="e">
        <f t="shared" si="102"/>
        <v>#N/A</v>
      </c>
      <c r="CP94" s="205" t="e">
        <f t="shared" si="102"/>
        <v>#N/A</v>
      </c>
      <c r="CQ94" s="205" t="e">
        <f t="shared" si="102"/>
        <v>#N/A</v>
      </c>
      <c r="CR94" s="205" t="e">
        <f t="shared" si="102"/>
        <v>#N/A</v>
      </c>
      <c r="CS94" s="205" t="e">
        <f t="shared" si="102"/>
        <v>#N/A</v>
      </c>
      <c r="CT94" s="205" t="e">
        <f t="shared" si="102"/>
        <v>#N/A</v>
      </c>
      <c r="CU94" s="205" t="e">
        <f t="shared" si="102"/>
        <v>#N/A</v>
      </c>
      <c r="CV94" s="205" t="e">
        <f t="shared" si="102"/>
        <v>#N/A</v>
      </c>
      <c r="CW94" s="35"/>
      <c r="CX94" s="35"/>
    </row>
    <row r="95" spans="2:102">
      <c r="E95" s="1" t="s">
        <v>842</v>
      </c>
      <c r="G95" s="179" t="s">
        <v>164</v>
      </c>
      <c r="L95" s="192">
        <f>IFERROR(SUM(L110:L111),0)</f>
        <v>0</v>
      </c>
      <c r="M95" s="192">
        <f>IFERROR(SUM(M110:M111),0)</f>
        <v>0</v>
      </c>
      <c r="N95" s="192">
        <f t="shared" ref="N95:BY95" si="103">IFERROR(SUM(N110:N111),0)</f>
        <v>0</v>
      </c>
      <c r="O95" s="192">
        <f t="shared" si="103"/>
        <v>0</v>
      </c>
      <c r="P95" s="192">
        <f t="shared" si="103"/>
        <v>0</v>
      </c>
      <c r="Q95" s="192">
        <f t="shared" si="103"/>
        <v>0</v>
      </c>
      <c r="R95" s="192">
        <f t="shared" si="103"/>
        <v>0</v>
      </c>
      <c r="S95" s="192">
        <f t="shared" si="103"/>
        <v>0</v>
      </c>
      <c r="T95" s="192">
        <f t="shared" si="103"/>
        <v>0</v>
      </c>
      <c r="U95" s="192">
        <f t="shared" si="103"/>
        <v>0</v>
      </c>
      <c r="V95" s="192">
        <f t="shared" si="103"/>
        <v>0</v>
      </c>
      <c r="W95" s="192">
        <f t="shared" si="103"/>
        <v>0</v>
      </c>
      <c r="X95" s="192">
        <f t="shared" si="103"/>
        <v>0</v>
      </c>
      <c r="Y95" s="192">
        <f t="shared" si="103"/>
        <v>0</v>
      </c>
      <c r="Z95" s="192">
        <f t="shared" si="103"/>
        <v>0</v>
      </c>
      <c r="AA95" s="192">
        <f t="shared" si="103"/>
        <v>0</v>
      </c>
      <c r="AB95" s="192">
        <f t="shared" si="103"/>
        <v>0</v>
      </c>
      <c r="AC95" s="192">
        <f t="shared" si="103"/>
        <v>0</v>
      </c>
      <c r="AD95" s="192">
        <f t="shared" si="103"/>
        <v>0</v>
      </c>
      <c r="AE95" s="192">
        <f t="shared" si="103"/>
        <v>0</v>
      </c>
      <c r="AF95" s="192">
        <f t="shared" si="103"/>
        <v>0</v>
      </c>
      <c r="AG95" s="192">
        <f t="shared" si="103"/>
        <v>0</v>
      </c>
      <c r="AH95" s="192">
        <f t="shared" si="103"/>
        <v>0</v>
      </c>
      <c r="AI95" s="192">
        <f t="shared" si="103"/>
        <v>0</v>
      </c>
      <c r="AJ95" s="192">
        <f t="shared" si="103"/>
        <v>0</v>
      </c>
      <c r="AK95" s="192">
        <f t="shared" si="103"/>
        <v>0</v>
      </c>
      <c r="AL95" s="192">
        <f t="shared" si="103"/>
        <v>0</v>
      </c>
      <c r="AM95" s="192">
        <f t="shared" si="103"/>
        <v>0</v>
      </c>
      <c r="AN95" s="192">
        <f t="shared" si="103"/>
        <v>0</v>
      </c>
      <c r="AO95" s="192">
        <f t="shared" si="103"/>
        <v>0</v>
      </c>
      <c r="AP95" s="192">
        <f t="shared" si="103"/>
        <v>0</v>
      </c>
      <c r="AQ95" s="192">
        <f t="shared" si="103"/>
        <v>0</v>
      </c>
      <c r="AR95" s="192">
        <f t="shared" si="103"/>
        <v>0</v>
      </c>
      <c r="AS95" s="192">
        <f t="shared" si="103"/>
        <v>0</v>
      </c>
      <c r="AT95" s="192">
        <f t="shared" si="103"/>
        <v>0</v>
      </c>
      <c r="AU95" s="192">
        <f t="shared" si="103"/>
        <v>0</v>
      </c>
      <c r="AV95" s="192">
        <f t="shared" si="103"/>
        <v>0</v>
      </c>
      <c r="AW95" s="192">
        <f t="shared" si="103"/>
        <v>0</v>
      </c>
      <c r="AX95" s="192">
        <f t="shared" si="103"/>
        <v>0</v>
      </c>
      <c r="AY95" s="192">
        <f t="shared" si="103"/>
        <v>0</v>
      </c>
      <c r="AZ95" s="192">
        <f t="shared" si="103"/>
        <v>0</v>
      </c>
      <c r="BA95" s="192">
        <f t="shared" si="103"/>
        <v>0</v>
      </c>
      <c r="BB95" s="192">
        <f t="shared" si="103"/>
        <v>0</v>
      </c>
      <c r="BC95" s="192">
        <f t="shared" si="103"/>
        <v>0</v>
      </c>
      <c r="BD95" s="192">
        <f t="shared" si="103"/>
        <v>0</v>
      </c>
      <c r="BE95" s="192">
        <f t="shared" si="103"/>
        <v>0</v>
      </c>
      <c r="BF95" s="192">
        <f t="shared" si="103"/>
        <v>0</v>
      </c>
      <c r="BG95" s="192">
        <f t="shared" si="103"/>
        <v>0</v>
      </c>
      <c r="BH95" s="192">
        <f t="shared" si="103"/>
        <v>0</v>
      </c>
      <c r="BI95" s="192">
        <f t="shared" si="103"/>
        <v>0</v>
      </c>
      <c r="BJ95" s="192">
        <f t="shared" si="103"/>
        <v>0</v>
      </c>
      <c r="BK95" s="192">
        <f t="shared" si="103"/>
        <v>0</v>
      </c>
      <c r="BL95" s="192">
        <f t="shared" si="103"/>
        <v>0</v>
      </c>
      <c r="BM95" s="192">
        <f t="shared" si="103"/>
        <v>0</v>
      </c>
      <c r="BN95" s="192">
        <f t="shared" si="103"/>
        <v>0</v>
      </c>
      <c r="BO95" s="192">
        <f t="shared" si="103"/>
        <v>0</v>
      </c>
      <c r="BP95" s="192">
        <f t="shared" si="103"/>
        <v>0</v>
      </c>
      <c r="BQ95" s="192">
        <f t="shared" si="103"/>
        <v>0</v>
      </c>
      <c r="BR95" s="192">
        <f t="shared" si="103"/>
        <v>0</v>
      </c>
      <c r="BS95" s="192">
        <f t="shared" si="103"/>
        <v>0</v>
      </c>
      <c r="BT95" s="192">
        <f t="shared" si="103"/>
        <v>0</v>
      </c>
      <c r="BU95" s="192">
        <f t="shared" si="103"/>
        <v>0</v>
      </c>
      <c r="BV95" s="192">
        <f t="shared" si="103"/>
        <v>0</v>
      </c>
      <c r="BW95" s="192">
        <f t="shared" si="103"/>
        <v>0</v>
      </c>
      <c r="BX95" s="192">
        <f t="shared" si="103"/>
        <v>0</v>
      </c>
      <c r="BY95" s="192">
        <f t="shared" si="103"/>
        <v>0</v>
      </c>
      <c r="BZ95" s="192">
        <f t="shared" ref="BZ95:CV95" si="104">IFERROR(SUM(BZ110:BZ111),0)</f>
        <v>0</v>
      </c>
      <c r="CA95" s="192">
        <f t="shared" si="104"/>
        <v>0</v>
      </c>
      <c r="CB95" s="192">
        <f t="shared" si="104"/>
        <v>0</v>
      </c>
      <c r="CC95" s="192">
        <f t="shared" si="104"/>
        <v>0</v>
      </c>
      <c r="CD95" s="192">
        <f t="shared" si="104"/>
        <v>0</v>
      </c>
      <c r="CE95" s="192">
        <f t="shared" si="104"/>
        <v>0</v>
      </c>
      <c r="CF95" s="192">
        <f t="shared" si="104"/>
        <v>0</v>
      </c>
      <c r="CG95" s="192">
        <f t="shared" si="104"/>
        <v>0</v>
      </c>
      <c r="CH95" s="192">
        <f t="shared" si="104"/>
        <v>0</v>
      </c>
      <c r="CI95" s="192">
        <f t="shared" si="104"/>
        <v>0</v>
      </c>
      <c r="CJ95" s="192">
        <f t="shared" si="104"/>
        <v>0</v>
      </c>
      <c r="CK95" s="192">
        <f t="shared" si="104"/>
        <v>0</v>
      </c>
      <c r="CL95" s="192">
        <f t="shared" si="104"/>
        <v>0</v>
      </c>
      <c r="CM95" s="192">
        <f t="shared" si="104"/>
        <v>0</v>
      </c>
      <c r="CN95" s="192">
        <f t="shared" si="104"/>
        <v>0</v>
      </c>
      <c r="CO95" s="192">
        <f t="shared" si="104"/>
        <v>0</v>
      </c>
      <c r="CP95" s="192">
        <f t="shared" si="104"/>
        <v>0</v>
      </c>
      <c r="CQ95" s="192">
        <f t="shared" si="104"/>
        <v>0</v>
      </c>
      <c r="CR95" s="192">
        <f t="shared" si="104"/>
        <v>0</v>
      </c>
      <c r="CS95" s="192">
        <f t="shared" si="104"/>
        <v>0</v>
      </c>
      <c r="CT95" s="192">
        <f t="shared" si="104"/>
        <v>0</v>
      </c>
      <c r="CU95" s="192">
        <f t="shared" si="104"/>
        <v>0</v>
      </c>
      <c r="CV95" s="192">
        <f t="shared" si="104"/>
        <v>0</v>
      </c>
      <c r="CW95" s="35"/>
      <c r="CX95" s="35"/>
    </row>
    <row r="96" spans="2:102">
      <c r="E96" s="6" t="s">
        <v>843</v>
      </c>
      <c r="G96" s="179" t="s">
        <v>164</v>
      </c>
      <c r="L96" s="207" t="e">
        <f>SUM(L94:L95)</f>
        <v>#N/A</v>
      </c>
      <c r="M96" s="207" t="e">
        <f>SUM(M94:M95)</f>
        <v>#N/A</v>
      </c>
      <c r="N96" s="207" t="e">
        <f t="shared" ref="N96:AR96" si="105">SUM(N94:N95)</f>
        <v>#N/A</v>
      </c>
      <c r="O96" s="207" t="e">
        <f t="shared" si="105"/>
        <v>#N/A</v>
      </c>
      <c r="P96" s="207" t="e">
        <f t="shared" si="105"/>
        <v>#N/A</v>
      </c>
      <c r="Q96" s="207" t="e">
        <f t="shared" si="105"/>
        <v>#N/A</v>
      </c>
      <c r="R96" s="207" t="e">
        <f t="shared" si="105"/>
        <v>#N/A</v>
      </c>
      <c r="S96" s="207" t="e">
        <f t="shared" si="105"/>
        <v>#N/A</v>
      </c>
      <c r="T96" s="207" t="e">
        <f t="shared" si="105"/>
        <v>#N/A</v>
      </c>
      <c r="U96" s="207" t="e">
        <f t="shared" si="105"/>
        <v>#N/A</v>
      </c>
      <c r="V96" s="207" t="e">
        <f t="shared" si="105"/>
        <v>#N/A</v>
      </c>
      <c r="W96" s="207" t="e">
        <f t="shared" si="105"/>
        <v>#N/A</v>
      </c>
      <c r="X96" s="207" t="e">
        <f t="shared" si="105"/>
        <v>#N/A</v>
      </c>
      <c r="Y96" s="207" t="e">
        <f t="shared" si="105"/>
        <v>#N/A</v>
      </c>
      <c r="Z96" s="207" t="e">
        <f t="shared" si="105"/>
        <v>#N/A</v>
      </c>
      <c r="AA96" s="207" t="e">
        <f t="shared" si="105"/>
        <v>#N/A</v>
      </c>
      <c r="AB96" s="207" t="e">
        <f t="shared" si="105"/>
        <v>#N/A</v>
      </c>
      <c r="AC96" s="207" t="e">
        <f t="shared" si="105"/>
        <v>#N/A</v>
      </c>
      <c r="AD96" s="207" t="e">
        <f t="shared" si="105"/>
        <v>#N/A</v>
      </c>
      <c r="AE96" s="207" t="e">
        <f t="shared" si="105"/>
        <v>#N/A</v>
      </c>
      <c r="AF96" s="207" t="e">
        <f t="shared" si="105"/>
        <v>#N/A</v>
      </c>
      <c r="AG96" s="207" t="e">
        <f t="shared" si="105"/>
        <v>#N/A</v>
      </c>
      <c r="AH96" s="207" t="e">
        <f>SUM(AH94:AH95)</f>
        <v>#N/A</v>
      </c>
      <c r="AI96" s="207" t="e">
        <f t="shared" si="105"/>
        <v>#N/A</v>
      </c>
      <c r="AJ96" s="207" t="e">
        <f t="shared" si="105"/>
        <v>#N/A</v>
      </c>
      <c r="AK96" s="207" t="e">
        <f t="shared" si="105"/>
        <v>#N/A</v>
      </c>
      <c r="AL96" s="207" t="e">
        <f t="shared" si="105"/>
        <v>#N/A</v>
      </c>
      <c r="AM96" s="207" t="e">
        <f t="shared" si="105"/>
        <v>#N/A</v>
      </c>
      <c r="AN96" s="207" t="e">
        <f t="shared" si="105"/>
        <v>#N/A</v>
      </c>
      <c r="AO96" s="207" t="e">
        <f t="shared" si="105"/>
        <v>#N/A</v>
      </c>
      <c r="AP96" s="207" t="e">
        <f t="shared" si="105"/>
        <v>#N/A</v>
      </c>
      <c r="AQ96" s="207" t="e">
        <f t="shared" si="105"/>
        <v>#N/A</v>
      </c>
      <c r="AR96" s="207" t="e">
        <f t="shared" si="105"/>
        <v>#N/A</v>
      </c>
      <c r="AS96" s="207" t="e">
        <f t="shared" ref="AS96:BX96" si="106">SUM(AS94:AS95)</f>
        <v>#N/A</v>
      </c>
      <c r="AT96" s="207" t="e">
        <f t="shared" si="106"/>
        <v>#N/A</v>
      </c>
      <c r="AU96" s="207" t="e">
        <f t="shared" si="106"/>
        <v>#N/A</v>
      </c>
      <c r="AV96" s="207" t="e">
        <f t="shared" si="106"/>
        <v>#N/A</v>
      </c>
      <c r="AW96" s="207" t="e">
        <f t="shared" si="106"/>
        <v>#N/A</v>
      </c>
      <c r="AX96" s="207" t="e">
        <f t="shared" si="106"/>
        <v>#N/A</v>
      </c>
      <c r="AY96" s="207" t="e">
        <f t="shared" si="106"/>
        <v>#N/A</v>
      </c>
      <c r="AZ96" s="207" t="e">
        <f t="shared" si="106"/>
        <v>#N/A</v>
      </c>
      <c r="BA96" s="207" t="e">
        <f t="shared" si="106"/>
        <v>#N/A</v>
      </c>
      <c r="BB96" s="207" t="e">
        <f t="shared" si="106"/>
        <v>#N/A</v>
      </c>
      <c r="BC96" s="207" t="e">
        <f t="shared" si="106"/>
        <v>#N/A</v>
      </c>
      <c r="BD96" s="207" t="e">
        <f t="shared" si="106"/>
        <v>#N/A</v>
      </c>
      <c r="BE96" s="207" t="e">
        <f t="shared" si="106"/>
        <v>#N/A</v>
      </c>
      <c r="BF96" s="207" t="e">
        <f t="shared" si="106"/>
        <v>#N/A</v>
      </c>
      <c r="BG96" s="207" t="e">
        <f t="shared" si="106"/>
        <v>#N/A</v>
      </c>
      <c r="BH96" s="207" t="e">
        <f t="shared" si="106"/>
        <v>#N/A</v>
      </c>
      <c r="BI96" s="207" t="e">
        <f t="shared" si="106"/>
        <v>#N/A</v>
      </c>
      <c r="BJ96" s="207" t="e">
        <f t="shared" si="106"/>
        <v>#N/A</v>
      </c>
      <c r="BK96" s="207" t="e">
        <f t="shared" si="106"/>
        <v>#N/A</v>
      </c>
      <c r="BL96" s="207" t="e">
        <f t="shared" si="106"/>
        <v>#N/A</v>
      </c>
      <c r="BM96" s="207" t="e">
        <f t="shared" si="106"/>
        <v>#N/A</v>
      </c>
      <c r="BN96" s="207" t="e">
        <f t="shared" si="106"/>
        <v>#N/A</v>
      </c>
      <c r="BO96" s="207" t="e">
        <f t="shared" si="106"/>
        <v>#N/A</v>
      </c>
      <c r="BP96" s="207" t="e">
        <f t="shared" si="106"/>
        <v>#N/A</v>
      </c>
      <c r="BQ96" s="207" t="e">
        <f t="shared" si="106"/>
        <v>#N/A</v>
      </c>
      <c r="BR96" s="207" t="e">
        <f t="shared" si="106"/>
        <v>#N/A</v>
      </c>
      <c r="BS96" s="207" t="e">
        <f t="shared" si="106"/>
        <v>#N/A</v>
      </c>
      <c r="BT96" s="207" t="e">
        <f t="shared" si="106"/>
        <v>#N/A</v>
      </c>
      <c r="BU96" s="207" t="e">
        <f t="shared" si="106"/>
        <v>#N/A</v>
      </c>
      <c r="BV96" s="207" t="e">
        <f t="shared" si="106"/>
        <v>#N/A</v>
      </c>
      <c r="BW96" s="207" t="e">
        <f t="shared" si="106"/>
        <v>#N/A</v>
      </c>
      <c r="BX96" s="207" t="e">
        <f t="shared" si="106"/>
        <v>#N/A</v>
      </c>
      <c r="BY96" s="207" t="e">
        <f t="shared" ref="BY96:CV96" si="107">SUM(BY94:BY95)</f>
        <v>#N/A</v>
      </c>
      <c r="BZ96" s="207" t="e">
        <f t="shared" si="107"/>
        <v>#N/A</v>
      </c>
      <c r="CA96" s="207" t="e">
        <f t="shared" si="107"/>
        <v>#N/A</v>
      </c>
      <c r="CB96" s="207" t="e">
        <f t="shared" si="107"/>
        <v>#N/A</v>
      </c>
      <c r="CC96" s="207" t="e">
        <f t="shared" si="107"/>
        <v>#N/A</v>
      </c>
      <c r="CD96" s="207" t="e">
        <f t="shared" si="107"/>
        <v>#N/A</v>
      </c>
      <c r="CE96" s="207" t="e">
        <f t="shared" si="107"/>
        <v>#N/A</v>
      </c>
      <c r="CF96" s="207" t="e">
        <f t="shared" si="107"/>
        <v>#N/A</v>
      </c>
      <c r="CG96" s="207" t="e">
        <f t="shared" si="107"/>
        <v>#N/A</v>
      </c>
      <c r="CH96" s="207" t="e">
        <f t="shared" si="107"/>
        <v>#N/A</v>
      </c>
      <c r="CI96" s="207" t="e">
        <f t="shared" si="107"/>
        <v>#N/A</v>
      </c>
      <c r="CJ96" s="207" t="e">
        <f t="shared" si="107"/>
        <v>#N/A</v>
      </c>
      <c r="CK96" s="207" t="e">
        <f t="shared" si="107"/>
        <v>#N/A</v>
      </c>
      <c r="CL96" s="207" t="e">
        <f t="shared" si="107"/>
        <v>#N/A</v>
      </c>
      <c r="CM96" s="207" t="e">
        <f t="shared" si="107"/>
        <v>#N/A</v>
      </c>
      <c r="CN96" s="207" t="e">
        <f t="shared" si="107"/>
        <v>#N/A</v>
      </c>
      <c r="CO96" s="207" t="e">
        <f t="shared" si="107"/>
        <v>#N/A</v>
      </c>
      <c r="CP96" s="207" t="e">
        <f t="shared" si="107"/>
        <v>#N/A</v>
      </c>
      <c r="CQ96" s="207" t="e">
        <f t="shared" si="107"/>
        <v>#N/A</v>
      </c>
      <c r="CR96" s="207" t="e">
        <f t="shared" si="107"/>
        <v>#N/A</v>
      </c>
      <c r="CS96" s="207" t="e">
        <f t="shared" si="107"/>
        <v>#N/A</v>
      </c>
      <c r="CT96" s="207" t="e">
        <f t="shared" si="107"/>
        <v>#N/A</v>
      </c>
      <c r="CU96" s="207" t="e">
        <f t="shared" si="107"/>
        <v>#N/A</v>
      </c>
      <c r="CV96" s="207" t="e">
        <f t="shared" si="107"/>
        <v>#N/A</v>
      </c>
      <c r="CW96" s="35"/>
      <c r="CX96" s="35"/>
    </row>
    <row r="97" spans="2:106">
      <c r="L97" s="58"/>
      <c r="M97" s="58"/>
      <c r="N97" s="58"/>
      <c r="O97" s="58"/>
      <c r="P97" s="58"/>
      <c r="Q97" s="58"/>
      <c r="R97" s="58"/>
      <c r="S97" s="58"/>
      <c r="T97" s="58"/>
      <c r="U97" s="58"/>
      <c r="V97" s="58"/>
      <c r="W97" s="58"/>
      <c r="X97" s="58"/>
      <c r="Y97" s="58"/>
      <c r="Z97" s="58"/>
      <c r="AA97" s="58"/>
      <c r="AB97" s="58"/>
      <c r="AC97" s="58"/>
      <c r="AD97" s="58"/>
      <c r="AE97" s="58"/>
      <c r="AF97" s="58"/>
      <c r="AG97" s="58"/>
      <c r="AH97" s="58"/>
      <c r="AI97" s="58"/>
      <c r="AJ97" s="35"/>
      <c r="AK97" s="58"/>
      <c r="AL97" s="58"/>
      <c r="AM97" s="58"/>
      <c r="AN97" s="58"/>
      <c r="AO97" s="58"/>
      <c r="AP97" s="58"/>
      <c r="AQ97" s="58"/>
      <c r="AR97" s="58"/>
      <c r="AS97" s="58"/>
      <c r="AT97" s="58"/>
      <c r="AU97" s="58"/>
      <c r="AV97" s="58"/>
      <c r="AW97" s="58"/>
      <c r="AX97" s="58"/>
      <c r="AY97" s="58"/>
      <c r="AZ97" s="58"/>
      <c r="BA97" s="58"/>
      <c r="BB97" s="58"/>
      <c r="BC97" s="58"/>
      <c r="BD97" s="58"/>
      <c r="BE97" s="58"/>
      <c r="BF97" s="58"/>
      <c r="BG97" s="58"/>
      <c r="BH97" s="58"/>
      <c r="BI97" s="58"/>
      <c r="BJ97" s="58"/>
      <c r="BK97" s="58"/>
      <c r="BL97" s="58"/>
      <c r="BM97" s="58"/>
      <c r="BN97" s="58"/>
      <c r="BO97" s="58"/>
      <c r="BP97" s="58"/>
      <c r="BQ97" s="58"/>
      <c r="BR97" s="58"/>
      <c r="BS97" s="58"/>
      <c r="BT97" s="58"/>
      <c r="BU97" s="58"/>
      <c r="BV97" s="58"/>
      <c r="BW97" s="58"/>
      <c r="BX97" s="58"/>
      <c r="BY97" s="58"/>
      <c r="BZ97" s="58"/>
      <c r="CA97" s="58"/>
      <c r="CB97" s="58"/>
      <c r="CC97" s="58"/>
      <c r="CD97" s="58"/>
      <c r="CE97" s="58"/>
      <c r="CF97" s="58"/>
      <c r="CG97" s="58"/>
      <c r="CH97" s="58"/>
      <c r="CI97" s="58"/>
      <c r="CJ97" s="58"/>
      <c r="CK97" s="58"/>
      <c r="CL97" s="58"/>
      <c r="CM97" s="58"/>
      <c r="CN97" s="58"/>
      <c r="CO97" s="58"/>
      <c r="CP97" s="58"/>
      <c r="CQ97" s="58"/>
      <c r="CR97" s="58"/>
      <c r="CS97" s="58"/>
      <c r="CT97" s="58"/>
      <c r="CU97" s="58"/>
      <c r="CV97" s="58"/>
      <c r="CW97" s="58"/>
      <c r="CX97" s="58"/>
    </row>
    <row r="98" spans="2:106">
      <c r="E98" s="6" t="s">
        <v>843</v>
      </c>
      <c r="G98" s="1" t="s">
        <v>154</v>
      </c>
      <c r="L98" s="35">
        <f>IFERROR(L96/L41,0)</f>
        <v>0</v>
      </c>
      <c r="M98" s="35">
        <f>IFERROR(M96/M41,0)</f>
        <v>0</v>
      </c>
      <c r="N98" s="35">
        <f t="shared" ref="N98:AR98" si="108">IFERROR(N96/N41,0)</f>
        <v>0</v>
      </c>
      <c r="O98" s="35">
        <f t="shared" si="108"/>
        <v>0</v>
      </c>
      <c r="P98" s="35">
        <f t="shared" si="108"/>
        <v>0</v>
      </c>
      <c r="Q98" s="35">
        <f t="shared" si="108"/>
        <v>0</v>
      </c>
      <c r="R98" s="35">
        <f t="shared" si="108"/>
        <v>0</v>
      </c>
      <c r="S98" s="35">
        <f t="shared" si="108"/>
        <v>0</v>
      </c>
      <c r="T98" s="35">
        <f t="shared" si="108"/>
        <v>0</v>
      </c>
      <c r="U98" s="35">
        <f t="shared" si="108"/>
        <v>0</v>
      </c>
      <c r="V98" s="35">
        <f t="shared" si="108"/>
        <v>0</v>
      </c>
      <c r="W98" s="35">
        <f t="shared" si="108"/>
        <v>0</v>
      </c>
      <c r="X98" s="35">
        <f t="shared" si="108"/>
        <v>0</v>
      </c>
      <c r="Y98" s="35">
        <f t="shared" si="108"/>
        <v>0</v>
      </c>
      <c r="Z98" s="35">
        <f t="shared" si="108"/>
        <v>0</v>
      </c>
      <c r="AA98" s="35">
        <f t="shared" si="108"/>
        <v>0</v>
      </c>
      <c r="AB98" s="35">
        <f t="shared" si="108"/>
        <v>0</v>
      </c>
      <c r="AC98" s="35">
        <f t="shared" si="108"/>
        <v>0</v>
      </c>
      <c r="AD98" s="35">
        <f t="shared" si="108"/>
        <v>0</v>
      </c>
      <c r="AE98" s="35">
        <f t="shared" si="108"/>
        <v>0</v>
      </c>
      <c r="AF98" s="35">
        <f t="shared" si="108"/>
        <v>0</v>
      </c>
      <c r="AG98" s="35">
        <f t="shared" si="108"/>
        <v>0</v>
      </c>
      <c r="AH98" s="35">
        <f>IFERROR(AH96/AH41,0)</f>
        <v>0</v>
      </c>
      <c r="AI98" s="35">
        <f t="shared" si="108"/>
        <v>0</v>
      </c>
      <c r="AJ98" s="35">
        <f t="shared" si="108"/>
        <v>0</v>
      </c>
      <c r="AK98" s="35">
        <f t="shared" si="108"/>
        <v>0</v>
      </c>
      <c r="AL98" s="35">
        <f t="shared" si="108"/>
        <v>0</v>
      </c>
      <c r="AM98" s="35">
        <f t="shared" si="108"/>
        <v>0</v>
      </c>
      <c r="AN98" s="35">
        <f t="shared" si="108"/>
        <v>0</v>
      </c>
      <c r="AO98" s="35">
        <f t="shared" si="108"/>
        <v>0</v>
      </c>
      <c r="AP98" s="35">
        <f t="shared" si="108"/>
        <v>0</v>
      </c>
      <c r="AQ98" s="35">
        <f t="shared" si="108"/>
        <v>0</v>
      </c>
      <c r="AR98" s="35">
        <f t="shared" si="108"/>
        <v>0</v>
      </c>
      <c r="AS98" s="35">
        <f t="shared" ref="AS98:BX98" si="109">IFERROR(AS96/AS41,0)</f>
        <v>0</v>
      </c>
      <c r="AT98" s="35">
        <f t="shared" si="109"/>
        <v>0</v>
      </c>
      <c r="AU98" s="35">
        <f t="shared" si="109"/>
        <v>0</v>
      </c>
      <c r="AV98" s="35">
        <f t="shared" si="109"/>
        <v>0</v>
      </c>
      <c r="AW98" s="35">
        <f t="shared" si="109"/>
        <v>0</v>
      </c>
      <c r="AX98" s="35">
        <f t="shared" si="109"/>
        <v>0</v>
      </c>
      <c r="AY98" s="35">
        <f t="shared" si="109"/>
        <v>0</v>
      </c>
      <c r="AZ98" s="35">
        <f t="shared" si="109"/>
        <v>0</v>
      </c>
      <c r="BA98" s="35">
        <f t="shared" si="109"/>
        <v>0</v>
      </c>
      <c r="BB98" s="35">
        <f t="shared" si="109"/>
        <v>0</v>
      </c>
      <c r="BC98" s="35">
        <f t="shared" si="109"/>
        <v>0</v>
      </c>
      <c r="BD98" s="35">
        <f t="shared" si="109"/>
        <v>0</v>
      </c>
      <c r="BE98" s="35">
        <f t="shared" si="109"/>
        <v>0</v>
      </c>
      <c r="BF98" s="35">
        <f t="shared" si="109"/>
        <v>0</v>
      </c>
      <c r="BG98" s="35">
        <f t="shared" si="109"/>
        <v>0</v>
      </c>
      <c r="BH98" s="35">
        <f t="shared" si="109"/>
        <v>0</v>
      </c>
      <c r="BI98" s="35">
        <f t="shared" si="109"/>
        <v>0</v>
      </c>
      <c r="BJ98" s="35">
        <f t="shared" si="109"/>
        <v>0</v>
      </c>
      <c r="BK98" s="35">
        <f t="shared" si="109"/>
        <v>0</v>
      </c>
      <c r="BL98" s="35">
        <f t="shared" si="109"/>
        <v>0</v>
      </c>
      <c r="BM98" s="35">
        <f t="shared" si="109"/>
        <v>0</v>
      </c>
      <c r="BN98" s="35">
        <f t="shared" si="109"/>
        <v>0</v>
      </c>
      <c r="BO98" s="35">
        <f t="shared" si="109"/>
        <v>0</v>
      </c>
      <c r="BP98" s="35">
        <f t="shared" si="109"/>
        <v>0</v>
      </c>
      <c r="BQ98" s="35">
        <f t="shared" si="109"/>
        <v>0</v>
      </c>
      <c r="BR98" s="35">
        <f t="shared" si="109"/>
        <v>0</v>
      </c>
      <c r="BS98" s="35">
        <f t="shared" si="109"/>
        <v>0</v>
      </c>
      <c r="BT98" s="35">
        <f t="shared" si="109"/>
        <v>0</v>
      </c>
      <c r="BU98" s="35">
        <f t="shared" si="109"/>
        <v>0</v>
      </c>
      <c r="BV98" s="35">
        <f t="shared" si="109"/>
        <v>0</v>
      </c>
      <c r="BW98" s="35">
        <f t="shared" si="109"/>
        <v>0</v>
      </c>
      <c r="BX98" s="35">
        <f t="shared" si="109"/>
        <v>0</v>
      </c>
      <c r="BY98" s="35">
        <f t="shared" ref="BY98:CV98" si="110">IFERROR(BY96/BY41,0)</f>
        <v>0</v>
      </c>
      <c r="BZ98" s="35">
        <f t="shared" si="110"/>
        <v>0</v>
      </c>
      <c r="CA98" s="35">
        <f t="shared" si="110"/>
        <v>0</v>
      </c>
      <c r="CB98" s="35">
        <f t="shared" si="110"/>
        <v>0</v>
      </c>
      <c r="CC98" s="35">
        <f t="shared" si="110"/>
        <v>0</v>
      </c>
      <c r="CD98" s="35">
        <f t="shared" si="110"/>
        <v>0</v>
      </c>
      <c r="CE98" s="35">
        <f t="shared" si="110"/>
        <v>0</v>
      </c>
      <c r="CF98" s="35">
        <f t="shared" si="110"/>
        <v>0</v>
      </c>
      <c r="CG98" s="35">
        <f t="shared" si="110"/>
        <v>0</v>
      </c>
      <c r="CH98" s="35">
        <f t="shared" si="110"/>
        <v>0</v>
      </c>
      <c r="CI98" s="35">
        <f t="shared" si="110"/>
        <v>0</v>
      </c>
      <c r="CJ98" s="35">
        <f t="shared" si="110"/>
        <v>0</v>
      </c>
      <c r="CK98" s="35">
        <f t="shared" si="110"/>
        <v>0</v>
      </c>
      <c r="CL98" s="35">
        <f t="shared" si="110"/>
        <v>0</v>
      </c>
      <c r="CM98" s="35">
        <f t="shared" si="110"/>
        <v>0</v>
      </c>
      <c r="CN98" s="35">
        <f t="shared" si="110"/>
        <v>0</v>
      </c>
      <c r="CO98" s="35">
        <f t="shared" si="110"/>
        <v>0</v>
      </c>
      <c r="CP98" s="35">
        <f t="shared" si="110"/>
        <v>0</v>
      </c>
      <c r="CQ98" s="35">
        <f t="shared" si="110"/>
        <v>0</v>
      </c>
      <c r="CR98" s="35">
        <f t="shared" si="110"/>
        <v>0</v>
      </c>
      <c r="CS98" s="35">
        <f t="shared" si="110"/>
        <v>0</v>
      </c>
      <c r="CT98" s="35">
        <f t="shared" si="110"/>
        <v>0</v>
      </c>
      <c r="CU98" s="35">
        <f t="shared" si="110"/>
        <v>0</v>
      </c>
      <c r="CV98" s="35">
        <f t="shared" si="110"/>
        <v>0</v>
      </c>
      <c r="CW98" s="58"/>
      <c r="CX98" s="58"/>
    </row>
    <row r="99" spans="2:106">
      <c r="L99" s="58"/>
      <c r="M99" s="58"/>
      <c r="N99" s="58"/>
      <c r="O99" s="58"/>
      <c r="P99" s="58"/>
      <c r="Q99" s="58"/>
      <c r="R99" s="58"/>
      <c r="S99" s="58"/>
      <c r="T99" s="58"/>
      <c r="U99" s="58"/>
      <c r="V99" s="58"/>
      <c r="W99" s="58"/>
      <c r="X99" s="58"/>
      <c r="Y99" s="58"/>
      <c r="Z99" s="58"/>
      <c r="AA99" s="58"/>
      <c r="AB99" s="58"/>
      <c r="AC99" s="58"/>
      <c r="AD99" s="58"/>
      <c r="AE99" s="58"/>
      <c r="AF99" s="58"/>
      <c r="AG99" s="58"/>
      <c r="AH99" s="58"/>
      <c r="AI99" s="58"/>
      <c r="AJ99" s="35"/>
      <c r="AK99" s="58"/>
      <c r="AL99" s="58"/>
      <c r="AM99" s="58"/>
      <c r="AN99" s="58"/>
      <c r="AO99" s="58"/>
      <c r="AP99" s="58"/>
      <c r="AQ99" s="58"/>
      <c r="AR99" s="58"/>
      <c r="AS99" s="58"/>
      <c r="AT99" s="58"/>
      <c r="AU99" s="58"/>
      <c r="AV99" s="58"/>
      <c r="AW99" s="58"/>
      <c r="AX99" s="58"/>
      <c r="AY99" s="58"/>
      <c r="AZ99" s="58"/>
      <c r="BA99" s="58"/>
      <c r="BB99" s="58"/>
      <c r="BC99" s="58"/>
      <c r="BD99" s="58"/>
      <c r="BE99" s="58"/>
      <c r="BF99" s="58"/>
      <c r="BG99" s="58"/>
      <c r="BH99" s="58"/>
      <c r="BI99" s="58"/>
      <c r="BJ99" s="58"/>
      <c r="BK99" s="58"/>
      <c r="BL99" s="58"/>
      <c r="BM99" s="58"/>
      <c r="BN99" s="58"/>
      <c r="BO99" s="58"/>
      <c r="BP99" s="58"/>
      <c r="BQ99" s="58"/>
      <c r="BR99" s="58"/>
      <c r="BS99" s="58"/>
      <c r="BT99" s="58"/>
      <c r="BU99" s="58"/>
      <c r="BV99" s="58"/>
      <c r="BW99" s="58"/>
      <c r="BX99" s="58"/>
      <c r="BY99" s="58"/>
      <c r="BZ99" s="58"/>
      <c r="CA99" s="58"/>
      <c r="CB99" s="58"/>
      <c r="CC99" s="58"/>
      <c r="CD99" s="58"/>
      <c r="CE99" s="58"/>
      <c r="CF99" s="58"/>
      <c r="CG99" s="58"/>
      <c r="CH99" s="58"/>
      <c r="CI99" s="58"/>
      <c r="CJ99" s="58"/>
      <c r="CK99" s="58"/>
      <c r="CL99" s="58"/>
      <c r="CM99" s="58"/>
      <c r="CN99" s="58"/>
      <c r="CO99" s="58"/>
      <c r="CP99" s="58"/>
      <c r="CQ99" s="58"/>
      <c r="CR99" s="58"/>
      <c r="CS99" s="58"/>
      <c r="CT99" s="58"/>
      <c r="CU99" s="58"/>
      <c r="CV99" s="58"/>
      <c r="CW99" s="58"/>
      <c r="CX99" s="58"/>
    </row>
    <row r="100" spans="2:106">
      <c r="B100" s="22">
        <f>MAX($B$19:B97)+1</f>
        <v>3</v>
      </c>
      <c r="C100" s="22" t="s">
        <v>846</v>
      </c>
      <c r="D100" s="22"/>
      <c r="E100" s="22"/>
      <c r="F100" s="22"/>
      <c r="G100" s="22"/>
      <c r="H100" s="22"/>
      <c r="I100" s="22"/>
      <c r="J100" s="22"/>
      <c r="K100" s="22"/>
      <c r="L100" s="22"/>
      <c r="M100" s="22"/>
      <c r="N100" s="22"/>
      <c r="O100" s="22"/>
      <c r="P100" s="22"/>
      <c r="Q100" s="22"/>
      <c r="R100" s="22"/>
      <c r="S100" s="22"/>
      <c r="T100" s="22"/>
      <c r="U100" s="22"/>
      <c r="V100" s="22"/>
      <c r="W100" s="22"/>
      <c r="X100" s="22"/>
      <c r="Y100" s="22"/>
      <c r="Z100" s="22"/>
      <c r="AA100" s="22"/>
      <c r="AB100" s="22"/>
      <c r="AC100" s="22"/>
      <c r="AD100" s="22"/>
      <c r="AE100" s="22"/>
      <c r="AF100" s="22"/>
      <c r="AG100" s="22"/>
      <c r="AH100" s="22"/>
      <c r="AI100" s="22"/>
      <c r="AJ100" s="22"/>
      <c r="AK100" s="22"/>
      <c r="AL100" s="22"/>
      <c r="AM100" s="22"/>
      <c r="AN100" s="22"/>
      <c r="AO100" s="22"/>
      <c r="AP100" s="22"/>
      <c r="AQ100" s="22"/>
      <c r="AR100" s="22"/>
      <c r="AS100" s="22"/>
      <c r="AT100" s="22"/>
      <c r="AU100" s="22"/>
      <c r="AV100" s="22"/>
      <c r="AW100" s="22"/>
      <c r="AX100" s="22"/>
      <c r="AY100" s="22"/>
      <c r="AZ100" s="22"/>
      <c r="BA100" s="22"/>
      <c r="BB100" s="22"/>
      <c r="BC100" s="22"/>
      <c r="BD100" s="22"/>
      <c r="BE100" s="22"/>
      <c r="BF100" s="22"/>
      <c r="BG100" s="22"/>
      <c r="BH100" s="22"/>
      <c r="BI100" s="22"/>
      <c r="BJ100" s="22"/>
      <c r="BK100" s="22"/>
      <c r="BL100" s="22"/>
      <c r="BM100" s="22"/>
      <c r="BN100" s="22"/>
      <c r="BO100" s="22"/>
      <c r="BP100" s="22"/>
      <c r="BQ100" s="22"/>
      <c r="BR100" s="22"/>
      <c r="BS100" s="22"/>
      <c r="BT100" s="22"/>
      <c r="BU100" s="22"/>
      <c r="BV100" s="22"/>
      <c r="BW100" s="22"/>
      <c r="BX100" s="22"/>
      <c r="BY100" s="22"/>
      <c r="BZ100" s="22"/>
      <c r="CA100" s="22"/>
      <c r="CB100" s="22"/>
      <c r="CC100" s="22"/>
      <c r="CD100" s="22"/>
      <c r="CE100" s="22"/>
      <c r="CF100" s="22"/>
      <c r="CG100" s="22"/>
      <c r="CH100" s="22"/>
      <c r="CI100" s="22"/>
      <c r="CJ100" s="22"/>
      <c r="CK100" s="22"/>
      <c r="CL100" s="22"/>
      <c r="CM100" s="22"/>
      <c r="CN100" s="22"/>
      <c r="CO100" s="22"/>
      <c r="CP100" s="22"/>
      <c r="CQ100" s="22"/>
      <c r="CR100" s="22"/>
      <c r="CS100" s="22"/>
      <c r="CT100" s="22"/>
      <c r="CU100" s="22"/>
      <c r="CV100" s="22"/>
      <c r="CW100" s="22"/>
      <c r="CX100" s="22"/>
      <c r="CY100" s="24"/>
      <c r="CZ100" s="22"/>
      <c r="DA100" s="22"/>
      <c r="DB100" s="22"/>
    </row>
    <row r="101" spans="2:106">
      <c r="B101" s="38" t="s">
        <v>847</v>
      </c>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c r="AD101" s="38"/>
      <c r="AE101" s="38"/>
      <c r="AF101" s="38"/>
      <c r="AG101" s="38"/>
      <c r="AH101" s="38"/>
      <c r="AI101" s="38"/>
      <c r="AJ101" s="38"/>
      <c r="AK101" s="38"/>
      <c r="AL101" s="38"/>
      <c r="AM101" s="38"/>
      <c r="AN101" s="38"/>
      <c r="AO101" s="38"/>
      <c r="AP101" s="38"/>
      <c r="AQ101" s="38"/>
      <c r="AR101" s="38"/>
      <c r="AS101" s="38"/>
      <c r="AT101" s="38"/>
      <c r="AU101" s="38"/>
      <c r="AV101" s="38"/>
      <c r="AW101" s="38"/>
      <c r="AX101" s="38"/>
      <c r="AY101" s="38"/>
      <c r="AZ101" s="38"/>
      <c r="BA101" s="38"/>
      <c r="BB101" s="38"/>
      <c r="BC101" s="38"/>
      <c r="BD101" s="38"/>
      <c r="BE101" s="38"/>
      <c r="BF101" s="38"/>
      <c r="BG101" s="38"/>
      <c r="BH101" s="38"/>
      <c r="BI101" s="38"/>
      <c r="BJ101" s="38"/>
      <c r="BK101" s="38"/>
      <c r="BL101" s="38"/>
      <c r="BM101" s="38"/>
      <c r="BN101" s="38"/>
      <c r="BO101" s="38"/>
      <c r="BP101" s="38"/>
      <c r="BQ101" s="38"/>
      <c r="BR101" s="38"/>
      <c r="BS101" s="38"/>
      <c r="BT101" s="38"/>
      <c r="BU101" s="38"/>
      <c r="BV101" s="38"/>
      <c r="BW101" s="38"/>
      <c r="BX101" s="38"/>
      <c r="BY101" s="38"/>
      <c r="BZ101" s="38"/>
      <c r="CA101" s="38"/>
      <c r="CB101" s="38"/>
      <c r="CC101" s="38"/>
      <c r="CD101" s="38"/>
      <c r="CE101" s="38"/>
      <c r="CF101" s="38"/>
      <c r="CG101" s="38"/>
      <c r="CH101" s="38"/>
      <c r="CI101" s="38"/>
      <c r="CJ101" s="38"/>
      <c r="CK101" s="38"/>
      <c r="CL101" s="38"/>
      <c r="CM101" s="38"/>
      <c r="CN101" s="38"/>
      <c r="CO101" s="38"/>
      <c r="CP101" s="38"/>
      <c r="CQ101" s="38"/>
      <c r="CR101" s="38"/>
      <c r="CS101" s="38"/>
      <c r="CT101" s="38"/>
      <c r="CU101" s="38"/>
      <c r="CV101" s="38"/>
      <c r="CW101" s="38"/>
      <c r="CX101" s="38"/>
    </row>
    <row r="102" spans="2:106">
      <c r="L102" s="58"/>
      <c r="M102" s="58"/>
      <c r="N102" s="58"/>
      <c r="O102" s="58"/>
      <c r="P102" s="58"/>
      <c r="Q102" s="58"/>
      <c r="R102" s="58"/>
      <c r="S102" s="58"/>
      <c r="T102" s="58"/>
      <c r="U102" s="58"/>
      <c r="V102" s="58"/>
      <c r="W102" s="58"/>
      <c r="X102" s="58"/>
      <c r="Y102" s="58"/>
      <c r="Z102" s="58"/>
      <c r="AA102" s="58"/>
      <c r="AB102" s="58"/>
      <c r="AC102" s="58"/>
      <c r="AD102" s="58"/>
      <c r="AE102" s="58"/>
      <c r="AF102" s="58"/>
      <c r="AG102" s="58"/>
      <c r="AH102" s="58"/>
      <c r="AI102" s="58"/>
      <c r="AJ102" s="58"/>
      <c r="AK102" s="58"/>
      <c r="AL102" s="58"/>
      <c r="AM102" s="58"/>
      <c r="AN102" s="58"/>
      <c r="AO102" s="58"/>
      <c r="AP102" s="58"/>
      <c r="AQ102" s="58"/>
      <c r="AR102" s="58"/>
      <c r="AS102" s="58"/>
      <c r="AT102" s="58"/>
      <c r="AU102" s="58"/>
      <c r="AV102" s="58"/>
      <c r="AW102" s="58"/>
      <c r="AX102" s="58"/>
      <c r="AY102" s="58"/>
      <c r="AZ102" s="58"/>
      <c r="BA102" s="58"/>
      <c r="BB102" s="58"/>
      <c r="BC102" s="58"/>
      <c r="BD102" s="58"/>
      <c r="BE102" s="58"/>
      <c r="BF102" s="58"/>
      <c r="BG102" s="58"/>
      <c r="BH102" s="58"/>
      <c r="BI102" s="58"/>
      <c r="BJ102" s="58"/>
      <c r="BK102" s="58"/>
      <c r="BL102" s="58"/>
      <c r="BM102" s="58"/>
      <c r="BN102" s="58"/>
      <c r="BO102" s="58"/>
      <c r="BP102" s="58"/>
      <c r="BQ102" s="58"/>
      <c r="BR102" s="58"/>
      <c r="BS102" s="58"/>
      <c r="BT102" s="58"/>
      <c r="BU102" s="58"/>
      <c r="BV102" s="58"/>
      <c r="BW102" s="58"/>
      <c r="BX102" s="58"/>
      <c r="BY102" s="58"/>
      <c r="BZ102" s="58"/>
      <c r="CA102" s="58"/>
      <c r="CB102" s="58"/>
      <c r="CC102" s="58"/>
      <c r="CD102" s="58"/>
      <c r="CE102" s="58"/>
      <c r="CF102" s="58"/>
      <c r="CG102" s="58"/>
      <c r="CH102" s="58"/>
      <c r="CI102" s="58"/>
      <c r="CJ102" s="58"/>
      <c r="CK102" s="58"/>
      <c r="CL102" s="58"/>
      <c r="CM102" s="58"/>
      <c r="CN102" s="58"/>
      <c r="CO102" s="58"/>
      <c r="CP102" s="58"/>
      <c r="CQ102" s="58"/>
      <c r="CR102" s="58"/>
      <c r="CS102" s="58"/>
      <c r="CT102" s="58"/>
      <c r="CU102" s="58"/>
      <c r="CV102" s="58"/>
      <c r="CW102" s="58"/>
      <c r="CX102" s="58"/>
    </row>
    <row r="103" spans="2:106">
      <c r="E103" s="1" t="s">
        <v>138</v>
      </c>
      <c r="G103" s="1" t="s">
        <v>154</v>
      </c>
      <c r="L103" s="35">
        <f>L54</f>
        <v>0</v>
      </c>
      <c r="M103" s="35">
        <f>M54</f>
        <v>0</v>
      </c>
      <c r="N103" s="35">
        <f t="shared" ref="N103:AR103" si="111">N54</f>
        <v>0</v>
      </c>
      <c r="O103" s="35">
        <f t="shared" si="111"/>
        <v>0</v>
      </c>
      <c r="P103" s="35">
        <f t="shared" si="111"/>
        <v>0</v>
      </c>
      <c r="Q103" s="35">
        <f t="shared" si="111"/>
        <v>0</v>
      </c>
      <c r="R103" s="35">
        <f t="shared" si="111"/>
        <v>0</v>
      </c>
      <c r="S103" s="35">
        <f t="shared" si="111"/>
        <v>0</v>
      </c>
      <c r="T103" s="35">
        <f t="shared" si="111"/>
        <v>0</v>
      </c>
      <c r="U103" s="35">
        <f t="shared" si="111"/>
        <v>0</v>
      </c>
      <c r="V103" s="35">
        <f t="shared" si="111"/>
        <v>0</v>
      </c>
      <c r="W103" s="35">
        <f t="shared" si="111"/>
        <v>0</v>
      </c>
      <c r="X103" s="35">
        <f t="shared" si="111"/>
        <v>0</v>
      </c>
      <c r="Y103" s="35">
        <f t="shared" si="111"/>
        <v>0</v>
      </c>
      <c r="Z103" s="35">
        <f t="shared" si="111"/>
        <v>0</v>
      </c>
      <c r="AA103" s="35">
        <f t="shared" si="111"/>
        <v>0</v>
      </c>
      <c r="AB103" s="35">
        <f t="shared" si="111"/>
        <v>0</v>
      </c>
      <c r="AC103" s="35">
        <f t="shared" si="111"/>
        <v>0</v>
      </c>
      <c r="AD103" s="35">
        <f t="shared" si="111"/>
        <v>0</v>
      </c>
      <c r="AE103" s="35">
        <f t="shared" si="111"/>
        <v>0</v>
      </c>
      <c r="AF103" s="35">
        <f t="shared" si="111"/>
        <v>0</v>
      </c>
      <c r="AG103" s="35">
        <f t="shared" si="111"/>
        <v>0</v>
      </c>
      <c r="AH103" s="35">
        <f t="shared" si="111"/>
        <v>0</v>
      </c>
      <c r="AI103" s="35">
        <f t="shared" si="111"/>
        <v>0</v>
      </c>
      <c r="AJ103" s="35">
        <f>AJ54</f>
        <v>0</v>
      </c>
      <c r="AK103" s="35">
        <f t="shared" si="111"/>
        <v>0</v>
      </c>
      <c r="AL103" s="35">
        <f t="shared" si="111"/>
        <v>0</v>
      </c>
      <c r="AM103" s="35">
        <f t="shared" si="111"/>
        <v>0</v>
      </c>
      <c r="AN103" s="35">
        <f t="shared" si="111"/>
        <v>0</v>
      </c>
      <c r="AO103" s="35">
        <f t="shared" si="111"/>
        <v>0</v>
      </c>
      <c r="AP103" s="35">
        <f t="shared" si="111"/>
        <v>0</v>
      </c>
      <c r="AQ103" s="35">
        <f t="shared" si="111"/>
        <v>0</v>
      </c>
      <c r="AR103" s="35">
        <f t="shared" si="111"/>
        <v>0</v>
      </c>
      <c r="AS103" s="35">
        <f t="shared" ref="AS103:BX103" si="112">AS54</f>
        <v>0</v>
      </c>
      <c r="AT103" s="35">
        <f t="shared" si="112"/>
        <v>0</v>
      </c>
      <c r="AU103" s="35">
        <f t="shared" si="112"/>
        <v>0</v>
      </c>
      <c r="AV103" s="35">
        <f t="shared" si="112"/>
        <v>0</v>
      </c>
      <c r="AW103" s="35">
        <f t="shared" si="112"/>
        <v>0</v>
      </c>
      <c r="AX103" s="35">
        <f t="shared" si="112"/>
        <v>0</v>
      </c>
      <c r="AY103" s="35">
        <f t="shared" si="112"/>
        <v>0</v>
      </c>
      <c r="AZ103" s="35">
        <f t="shared" si="112"/>
        <v>0</v>
      </c>
      <c r="BA103" s="35">
        <f t="shared" si="112"/>
        <v>0</v>
      </c>
      <c r="BB103" s="35">
        <f t="shared" si="112"/>
        <v>0</v>
      </c>
      <c r="BC103" s="35">
        <f t="shared" si="112"/>
        <v>0</v>
      </c>
      <c r="BD103" s="35">
        <f t="shared" si="112"/>
        <v>0</v>
      </c>
      <c r="BE103" s="35">
        <f t="shared" si="112"/>
        <v>0</v>
      </c>
      <c r="BF103" s="35">
        <f t="shared" si="112"/>
        <v>0</v>
      </c>
      <c r="BG103" s="35">
        <f t="shared" si="112"/>
        <v>0</v>
      </c>
      <c r="BH103" s="35">
        <f t="shared" si="112"/>
        <v>0</v>
      </c>
      <c r="BI103" s="35">
        <f t="shared" si="112"/>
        <v>0</v>
      </c>
      <c r="BJ103" s="35">
        <f t="shared" si="112"/>
        <v>0</v>
      </c>
      <c r="BK103" s="35">
        <f t="shared" si="112"/>
        <v>0</v>
      </c>
      <c r="BL103" s="35">
        <f t="shared" si="112"/>
        <v>0</v>
      </c>
      <c r="BM103" s="35">
        <f t="shared" si="112"/>
        <v>0</v>
      </c>
      <c r="BN103" s="35">
        <f t="shared" si="112"/>
        <v>0</v>
      </c>
      <c r="BO103" s="35">
        <f t="shared" si="112"/>
        <v>0</v>
      </c>
      <c r="BP103" s="35">
        <f t="shared" si="112"/>
        <v>0</v>
      </c>
      <c r="BQ103" s="35">
        <f t="shared" si="112"/>
        <v>0</v>
      </c>
      <c r="BR103" s="35">
        <f t="shared" si="112"/>
        <v>0</v>
      </c>
      <c r="BS103" s="35">
        <f t="shared" si="112"/>
        <v>0</v>
      </c>
      <c r="BT103" s="35">
        <f t="shared" si="112"/>
        <v>0</v>
      </c>
      <c r="BU103" s="35">
        <f t="shared" si="112"/>
        <v>0</v>
      </c>
      <c r="BV103" s="35">
        <f t="shared" si="112"/>
        <v>0</v>
      </c>
      <c r="BW103" s="35">
        <f t="shared" si="112"/>
        <v>0</v>
      </c>
      <c r="BX103" s="35">
        <f t="shared" si="112"/>
        <v>0</v>
      </c>
      <c r="BY103" s="35">
        <f t="shared" ref="BY103:CV103" si="113">BY54</f>
        <v>0</v>
      </c>
      <c r="BZ103" s="35">
        <f t="shared" si="113"/>
        <v>0</v>
      </c>
      <c r="CA103" s="35">
        <f t="shared" si="113"/>
        <v>0</v>
      </c>
      <c r="CB103" s="35">
        <f t="shared" si="113"/>
        <v>0</v>
      </c>
      <c r="CC103" s="35">
        <f t="shared" si="113"/>
        <v>0</v>
      </c>
      <c r="CD103" s="35">
        <f t="shared" si="113"/>
        <v>0</v>
      </c>
      <c r="CE103" s="35">
        <f t="shared" si="113"/>
        <v>0</v>
      </c>
      <c r="CF103" s="35">
        <f>CF54</f>
        <v>0</v>
      </c>
      <c r="CG103" s="35">
        <f t="shared" si="113"/>
        <v>0</v>
      </c>
      <c r="CH103" s="35">
        <f t="shared" si="113"/>
        <v>0</v>
      </c>
      <c r="CI103" s="35">
        <f t="shared" si="113"/>
        <v>0</v>
      </c>
      <c r="CJ103" s="35">
        <f t="shared" si="113"/>
        <v>0</v>
      </c>
      <c r="CK103" s="35">
        <f t="shared" si="113"/>
        <v>0</v>
      </c>
      <c r="CL103" s="35">
        <f t="shared" si="113"/>
        <v>0</v>
      </c>
      <c r="CM103" s="35">
        <f t="shared" si="113"/>
        <v>0</v>
      </c>
      <c r="CN103" s="35">
        <f t="shared" si="113"/>
        <v>0</v>
      </c>
      <c r="CO103" s="35">
        <f t="shared" si="113"/>
        <v>0</v>
      </c>
      <c r="CP103" s="35">
        <f t="shared" si="113"/>
        <v>0</v>
      </c>
      <c r="CQ103" s="35">
        <f t="shared" si="113"/>
        <v>0</v>
      </c>
      <c r="CR103" s="35">
        <f t="shared" si="113"/>
        <v>0</v>
      </c>
      <c r="CS103" s="35">
        <f t="shared" si="113"/>
        <v>0</v>
      </c>
      <c r="CT103" s="35">
        <f t="shared" si="113"/>
        <v>0</v>
      </c>
      <c r="CU103" s="35">
        <f t="shared" si="113"/>
        <v>0</v>
      </c>
      <c r="CV103" s="35">
        <f t="shared" si="113"/>
        <v>0</v>
      </c>
      <c r="CW103" s="35"/>
      <c r="CX103" s="35"/>
    </row>
    <row r="104" spans="2:106">
      <c r="E104" s="1" t="s">
        <v>845</v>
      </c>
      <c r="G104" s="1" t="s">
        <v>154</v>
      </c>
      <c r="L104" s="35">
        <f>L60</f>
        <v>0</v>
      </c>
      <c r="M104" s="35">
        <f>M60</f>
        <v>0</v>
      </c>
      <c r="N104" s="35">
        <f t="shared" ref="N104:AR104" si="114">N60</f>
        <v>0</v>
      </c>
      <c r="O104" s="35">
        <f t="shared" si="114"/>
        <v>0</v>
      </c>
      <c r="P104" s="35">
        <f t="shared" si="114"/>
        <v>0</v>
      </c>
      <c r="Q104" s="35">
        <f t="shared" si="114"/>
        <v>0</v>
      </c>
      <c r="R104" s="35">
        <f t="shared" si="114"/>
        <v>0</v>
      </c>
      <c r="S104" s="35">
        <f t="shared" si="114"/>
        <v>0</v>
      </c>
      <c r="T104" s="35">
        <f t="shared" si="114"/>
        <v>0</v>
      </c>
      <c r="U104" s="35">
        <f t="shared" si="114"/>
        <v>0</v>
      </c>
      <c r="V104" s="35">
        <f t="shared" si="114"/>
        <v>0</v>
      </c>
      <c r="W104" s="35">
        <f t="shared" si="114"/>
        <v>0</v>
      </c>
      <c r="X104" s="35">
        <f t="shared" si="114"/>
        <v>0</v>
      </c>
      <c r="Y104" s="35">
        <f t="shared" si="114"/>
        <v>0</v>
      </c>
      <c r="Z104" s="35">
        <f t="shared" si="114"/>
        <v>0</v>
      </c>
      <c r="AA104" s="35">
        <f t="shared" si="114"/>
        <v>0</v>
      </c>
      <c r="AB104" s="35">
        <f t="shared" si="114"/>
        <v>0</v>
      </c>
      <c r="AC104" s="35">
        <f t="shared" si="114"/>
        <v>0</v>
      </c>
      <c r="AD104" s="35">
        <f t="shared" si="114"/>
        <v>0</v>
      </c>
      <c r="AE104" s="35">
        <f t="shared" si="114"/>
        <v>0</v>
      </c>
      <c r="AF104" s="35">
        <f t="shared" si="114"/>
        <v>0</v>
      </c>
      <c r="AG104" s="35">
        <f t="shared" si="114"/>
        <v>0</v>
      </c>
      <c r="AH104" s="35">
        <f>AH60</f>
        <v>0</v>
      </c>
      <c r="AI104" s="35">
        <f t="shared" si="114"/>
        <v>0</v>
      </c>
      <c r="AJ104" s="35">
        <f t="shared" si="114"/>
        <v>0</v>
      </c>
      <c r="AK104" s="35">
        <f t="shared" si="114"/>
        <v>0</v>
      </c>
      <c r="AL104" s="35">
        <f t="shared" si="114"/>
        <v>0</v>
      </c>
      <c r="AM104" s="35">
        <f t="shared" si="114"/>
        <v>0</v>
      </c>
      <c r="AN104" s="35">
        <f t="shared" si="114"/>
        <v>0</v>
      </c>
      <c r="AO104" s="35">
        <f t="shared" si="114"/>
        <v>0</v>
      </c>
      <c r="AP104" s="35">
        <f t="shared" si="114"/>
        <v>0</v>
      </c>
      <c r="AQ104" s="35">
        <f t="shared" si="114"/>
        <v>0</v>
      </c>
      <c r="AR104" s="35">
        <f t="shared" si="114"/>
        <v>0</v>
      </c>
      <c r="AS104" s="35">
        <f t="shared" ref="AS104:BX104" si="115">AS60</f>
        <v>0</v>
      </c>
      <c r="AT104" s="35">
        <f t="shared" si="115"/>
        <v>0</v>
      </c>
      <c r="AU104" s="35">
        <f t="shared" si="115"/>
        <v>0</v>
      </c>
      <c r="AV104" s="35">
        <f t="shared" si="115"/>
        <v>0</v>
      </c>
      <c r="AW104" s="35">
        <f t="shared" si="115"/>
        <v>0</v>
      </c>
      <c r="AX104" s="35">
        <f t="shared" si="115"/>
        <v>0</v>
      </c>
      <c r="AY104" s="35">
        <f t="shared" si="115"/>
        <v>0</v>
      </c>
      <c r="AZ104" s="35">
        <f t="shared" si="115"/>
        <v>0</v>
      </c>
      <c r="BA104" s="35">
        <f t="shared" si="115"/>
        <v>0</v>
      </c>
      <c r="BB104" s="35">
        <f t="shared" si="115"/>
        <v>0</v>
      </c>
      <c r="BC104" s="35">
        <f t="shared" si="115"/>
        <v>0</v>
      </c>
      <c r="BD104" s="35">
        <f t="shared" si="115"/>
        <v>0</v>
      </c>
      <c r="BE104" s="35">
        <f t="shared" si="115"/>
        <v>0</v>
      </c>
      <c r="BF104" s="35">
        <f t="shared" si="115"/>
        <v>0</v>
      </c>
      <c r="BG104" s="35">
        <f t="shared" si="115"/>
        <v>0</v>
      </c>
      <c r="BH104" s="35">
        <f t="shared" si="115"/>
        <v>0</v>
      </c>
      <c r="BI104" s="35">
        <f t="shared" si="115"/>
        <v>0</v>
      </c>
      <c r="BJ104" s="35">
        <f t="shared" si="115"/>
        <v>0</v>
      </c>
      <c r="BK104" s="35">
        <f t="shared" si="115"/>
        <v>0</v>
      </c>
      <c r="BL104" s="35">
        <f t="shared" si="115"/>
        <v>0</v>
      </c>
      <c r="BM104" s="35">
        <f t="shared" si="115"/>
        <v>0</v>
      </c>
      <c r="BN104" s="35">
        <f t="shared" si="115"/>
        <v>0</v>
      </c>
      <c r="BO104" s="35">
        <f t="shared" si="115"/>
        <v>0</v>
      </c>
      <c r="BP104" s="35">
        <f t="shared" si="115"/>
        <v>0</v>
      </c>
      <c r="BQ104" s="35">
        <f t="shared" si="115"/>
        <v>0</v>
      </c>
      <c r="BR104" s="35">
        <f t="shared" si="115"/>
        <v>0</v>
      </c>
      <c r="BS104" s="35">
        <f t="shared" si="115"/>
        <v>0</v>
      </c>
      <c r="BT104" s="35">
        <f t="shared" si="115"/>
        <v>0</v>
      </c>
      <c r="BU104" s="35">
        <f t="shared" si="115"/>
        <v>0</v>
      </c>
      <c r="BV104" s="35">
        <f t="shared" si="115"/>
        <v>0</v>
      </c>
      <c r="BW104" s="35">
        <f t="shared" si="115"/>
        <v>0</v>
      </c>
      <c r="BX104" s="35">
        <f t="shared" si="115"/>
        <v>0</v>
      </c>
      <c r="BY104" s="35">
        <f t="shared" ref="BY104:CV104" si="116">BY60</f>
        <v>0</v>
      </c>
      <c r="BZ104" s="35">
        <f t="shared" si="116"/>
        <v>0</v>
      </c>
      <c r="CA104" s="35">
        <f t="shared" si="116"/>
        <v>0</v>
      </c>
      <c r="CB104" s="35">
        <f t="shared" si="116"/>
        <v>0</v>
      </c>
      <c r="CC104" s="35">
        <f t="shared" si="116"/>
        <v>0</v>
      </c>
      <c r="CD104" s="35">
        <f t="shared" si="116"/>
        <v>0</v>
      </c>
      <c r="CE104" s="35">
        <f t="shared" si="116"/>
        <v>0</v>
      </c>
      <c r="CF104" s="35">
        <f t="shared" si="116"/>
        <v>0</v>
      </c>
      <c r="CG104" s="35">
        <f t="shared" si="116"/>
        <v>0</v>
      </c>
      <c r="CH104" s="35">
        <f t="shared" si="116"/>
        <v>0</v>
      </c>
      <c r="CI104" s="35">
        <f t="shared" si="116"/>
        <v>0</v>
      </c>
      <c r="CJ104" s="35">
        <f t="shared" si="116"/>
        <v>0</v>
      </c>
      <c r="CK104" s="35">
        <f t="shared" si="116"/>
        <v>0</v>
      </c>
      <c r="CL104" s="35">
        <f t="shared" si="116"/>
        <v>0</v>
      </c>
      <c r="CM104" s="35">
        <f t="shared" si="116"/>
        <v>0</v>
      </c>
      <c r="CN104" s="35">
        <f t="shared" si="116"/>
        <v>0</v>
      </c>
      <c r="CO104" s="35">
        <f t="shared" si="116"/>
        <v>0</v>
      </c>
      <c r="CP104" s="35">
        <f t="shared" si="116"/>
        <v>0</v>
      </c>
      <c r="CQ104" s="35">
        <f t="shared" si="116"/>
        <v>0</v>
      </c>
      <c r="CR104" s="35">
        <f t="shared" si="116"/>
        <v>0</v>
      </c>
      <c r="CS104" s="35">
        <f t="shared" si="116"/>
        <v>0</v>
      </c>
      <c r="CT104" s="35">
        <f t="shared" si="116"/>
        <v>0</v>
      </c>
      <c r="CU104" s="35">
        <f t="shared" si="116"/>
        <v>0</v>
      </c>
      <c r="CV104" s="35">
        <f t="shared" si="116"/>
        <v>0</v>
      </c>
      <c r="CW104" s="35"/>
      <c r="CX104" s="35"/>
    </row>
    <row r="105" spans="2:106">
      <c r="E105" s="6" t="s">
        <v>206</v>
      </c>
      <c r="F105" s="6"/>
      <c r="G105" s="6" t="s">
        <v>154</v>
      </c>
      <c r="H105" s="6"/>
      <c r="I105" s="6"/>
      <c r="J105" s="6"/>
      <c r="K105" s="6"/>
      <c r="L105" s="143">
        <f>SUM(L103:L104)</f>
        <v>0</v>
      </c>
      <c r="M105" s="143">
        <f>SUM(M103:M104)</f>
        <v>0</v>
      </c>
      <c r="N105" s="143">
        <f t="shared" ref="N105:AR105" si="117">SUM(N103:N104)</f>
        <v>0</v>
      </c>
      <c r="O105" s="143">
        <f t="shared" si="117"/>
        <v>0</v>
      </c>
      <c r="P105" s="143">
        <f t="shared" si="117"/>
        <v>0</v>
      </c>
      <c r="Q105" s="143">
        <f t="shared" si="117"/>
        <v>0</v>
      </c>
      <c r="R105" s="143">
        <f t="shared" si="117"/>
        <v>0</v>
      </c>
      <c r="S105" s="143">
        <f t="shared" si="117"/>
        <v>0</v>
      </c>
      <c r="T105" s="143">
        <f t="shared" si="117"/>
        <v>0</v>
      </c>
      <c r="U105" s="143">
        <f t="shared" si="117"/>
        <v>0</v>
      </c>
      <c r="V105" s="143">
        <f t="shared" si="117"/>
        <v>0</v>
      </c>
      <c r="W105" s="143">
        <f t="shared" si="117"/>
        <v>0</v>
      </c>
      <c r="X105" s="143">
        <f t="shared" si="117"/>
        <v>0</v>
      </c>
      <c r="Y105" s="143">
        <f t="shared" si="117"/>
        <v>0</v>
      </c>
      <c r="Z105" s="143">
        <f t="shared" si="117"/>
        <v>0</v>
      </c>
      <c r="AA105" s="143">
        <f t="shared" si="117"/>
        <v>0</v>
      </c>
      <c r="AB105" s="143">
        <f t="shared" si="117"/>
        <v>0</v>
      </c>
      <c r="AC105" s="143">
        <f t="shared" si="117"/>
        <v>0</v>
      </c>
      <c r="AD105" s="143">
        <f t="shared" si="117"/>
        <v>0</v>
      </c>
      <c r="AE105" s="143">
        <f t="shared" si="117"/>
        <v>0</v>
      </c>
      <c r="AF105" s="143">
        <f t="shared" si="117"/>
        <v>0</v>
      </c>
      <c r="AG105" s="143">
        <f t="shared" si="117"/>
        <v>0</v>
      </c>
      <c r="AH105" s="143">
        <f>SUM(AH103:AH104)</f>
        <v>0</v>
      </c>
      <c r="AI105" s="143">
        <f t="shared" si="117"/>
        <v>0</v>
      </c>
      <c r="AJ105" s="143">
        <f t="shared" si="117"/>
        <v>0</v>
      </c>
      <c r="AK105" s="143">
        <f t="shared" si="117"/>
        <v>0</v>
      </c>
      <c r="AL105" s="143">
        <f t="shared" si="117"/>
        <v>0</v>
      </c>
      <c r="AM105" s="143">
        <f t="shared" si="117"/>
        <v>0</v>
      </c>
      <c r="AN105" s="143">
        <f t="shared" si="117"/>
        <v>0</v>
      </c>
      <c r="AO105" s="143">
        <f t="shared" si="117"/>
        <v>0</v>
      </c>
      <c r="AP105" s="143">
        <f t="shared" si="117"/>
        <v>0</v>
      </c>
      <c r="AQ105" s="143">
        <f t="shared" si="117"/>
        <v>0</v>
      </c>
      <c r="AR105" s="143">
        <f t="shared" si="117"/>
        <v>0</v>
      </c>
      <c r="AS105" s="143">
        <f t="shared" ref="AS105:BX105" si="118">SUM(AS103:AS104)</f>
        <v>0</v>
      </c>
      <c r="AT105" s="143">
        <f t="shared" si="118"/>
        <v>0</v>
      </c>
      <c r="AU105" s="143">
        <f t="shared" si="118"/>
        <v>0</v>
      </c>
      <c r="AV105" s="143">
        <f t="shared" si="118"/>
        <v>0</v>
      </c>
      <c r="AW105" s="143">
        <f t="shared" si="118"/>
        <v>0</v>
      </c>
      <c r="AX105" s="143">
        <f t="shared" si="118"/>
        <v>0</v>
      </c>
      <c r="AY105" s="143">
        <f t="shared" si="118"/>
        <v>0</v>
      </c>
      <c r="AZ105" s="143">
        <f t="shared" si="118"/>
        <v>0</v>
      </c>
      <c r="BA105" s="143">
        <f t="shared" si="118"/>
        <v>0</v>
      </c>
      <c r="BB105" s="143">
        <f t="shared" si="118"/>
        <v>0</v>
      </c>
      <c r="BC105" s="143">
        <f t="shared" si="118"/>
        <v>0</v>
      </c>
      <c r="BD105" s="143">
        <f t="shared" si="118"/>
        <v>0</v>
      </c>
      <c r="BE105" s="143">
        <f t="shared" si="118"/>
        <v>0</v>
      </c>
      <c r="BF105" s="143">
        <f t="shared" si="118"/>
        <v>0</v>
      </c>
      <c r="BG105" s="143">
        <f t="shared" si="118"/>
        <v>0</v>
      </c>
      <c r="BH105" s="143">
        <f t="shared" si="118"/>
        <v>0</v>
      </c>
      <c r="BI105" s="143">
        <f t="shared" si="118"/>
        <v>0</v>
      </c>
      <c r="BJ105" s="143">
        <f t="shared" si="118"/>
        <v>0</v>
      </c>
      <c r="BK105" s="143">
        <f t="shared" si="118"/>
        <v>0</v>
      </c>
      <c r="BL105" s="143">
        <f t="shared" si="118"/>
        <v>0</v>
      </c>
      <c r="BM105" s="143">
        <f t="shared" si="118"/>
        <v>0</v>
      </c>
      <c r="BN105" s="143">
        <f t="shared" si="118"/>
        <v>0</v>
      </c>
      <c r="BO105" s="143">
        <f t="shared" si="118"/>
        <v>0</v>
      </c>
      <c r="BP105" s="143">
        <f t="shared" si="118"/>
        <v>0</v>
      </c>
      <c r="BQ105" s="143">
        <f t="shared" si="118"/>
        <v>0</v>
      </c>
      <c r="BR105" s="143">
        <f t="shared" si="118"/>
        <v>0</v>
      </c>
      <c r="BS105" s="143">
        <f t="shared" si="118"/>
        <v>0</v>
      </c>
      <c r="BT105" s="143">
        <f t="shared" si="118"/>
        <v>0</v>
      </c>
      <c r="BU105" s="143">
        <f t="shared" si="118"/>
        <v>0</v>
      </c>
      <c r="BV105" s="143">
        <f t="shared" si="118"/>
        <v>0</v>
      </c>
      <c r="BW105" s="143">
        <f t="shared" si="118"/>
        <v>0</v>
      </c>
      <c r="BX105" s="143">
        <f t="shared" si="118"/>
        <v>0</v>
      </c>
      <c r="BY105" s="143">
        <f t="shared" ref="BY105:CV105" si="119">SUM(BY103:BY104)</f>
        <v>0</v>
      </c>
      <c r="BZ105" s="143">
        <f t="shared" si="119"/>
        <v>0</v>
      </c>
      <c r="CA105" s="143">
        <f t="shared" si="119"/>
        <v>0</v>
      </c>
      <c r="CB105" s="143">
        <f t="shared" si="119"/>
        <v>0</v>
      </c>
      <c r="CC105" s="143">
        <f t="shared" si="119"/>
        <v>0</v>
      </c>
      <c r="CD105" s="143">
        <f t="shared" si="119"/>
        <v>0</v>
      </c>
      <c r="CE105" s="143">
        <f t="shared" si="119"/>
        <v>0</v>
      </c>
      <c r="CF105" s="143">
        <f t="shared" si="119"/>
        <v>0</v>
      </c>
      <c r="CG105" s="143">
        <f t="shared" si="119"/>
        <v>0</v>
      </c>
      <c r="CH105" s="143">
        <f t="shared" si="119"/>
        <v>0</v>
      </c>
      <c r="CI105" s="143">
        <f t="shared" si="119"/>
        <v>0</v>
      </c>
      <c r="CJ105" s="143">
        <f t="shared" si="119"/>
        <v>0</v>
      </c>
      <c r="CK105" s="143">
        <f t="shared" si="119"/>
        <v>0</v>
      </c>
      <c r="CL105" s="143">
        <f t="shared" si="119"/>
        <v>0</v>
      </c>
      <c r="CM105" s="143">
        <f t="shared" si="119"/>
        <v>0</v>
      </c>
      <c r="CN105" s="143">
        <f t="shared" si="119"/>
        <v>0</v>
      </c>
      <c r="CO105" s="143">
        <f t="shared" si="119"/>
        <v>0</v>
      </c>
      <c r="CP105" s="143">
        <f t="shared" si="119"/>
        <v>0</v>
      </c>
      <c r="CQ105" s="143">
        <f t="shared" si="119"/>
        <v>0</v>
      </c>
      <c r="CR105" s="143">
        <f t="shared" si="119"/>
        <v>0</v>
      </c>
      <c r="CS105" s="143">
        <f t="shared" si="119"/>
        <v>0</v>
      </c>
      <c r="CT105" s="143">
        <f t="shared" si="119"/>
        <v>0</v>
      </c>
      <c r="CU105" s="143">
        <f t="shared" si="119"/>
        <v>0</v>
      </c>
      <c r="CV105" s="143">
        <f t="shared" si="119"/>
        <v>0</v>
      </c>
      <c r="CW105" s="35"/>
      <c r="CX105" s="35"/>
    </row>
    <row r="106" spans="2:106">
      <c r="L106" s="58"/>
      <c r="M106" s="58"/>
      <c r="N106" s="58"/>
      <c r="O106" s="58"/>
      <c r="P106" s="58"/>
      <c r="Q106" s="58"/>
      <c r="R106" s="58"/>
      <c r="S106" s="58"/>
      <c r="T106" s="58"/>
      <c r="U106" s="58"/>
      <c r="V106" s="58"/>
      <c r="W106" s="58"/>
      <c r="X106" s="58"/>
      <c r="Y106" s="58"/>
      <c r="Z106" s="58"/>
      <c r="AA106" s="58"/>
      <c r="AB106" s="58"/>
      <c r="AC106" s="58"/>
      <c r="AD106" s="58"/>
      <c r="AE106" s="58"/>
      <c r="AF106" s="58"/>
      <c r="AG106" s="58"/>
      <c r="AH106" s="58"/>
      <c r="AI106" s="58"/>
      <c r="AJ106" s="58"/>
      <c r="AK106" s="58"/>
      <c r="AL106" s="58"/>
      <c r="AM106" s="58"/>
      <c r="AN106" s="58"/>
      <c r="AO106" s="58"/>
      <c r="AP106" s="58"/>
      <c r="AQ106" s="58"/>
      <c r="AR106" s="58"/>
      <c r="AS106" s="58"/>
      <c r="AT106" s="58"/>
      <c r="AU106" s="58"/>
      <c r="AV106" s="58"/>
      <c r="AW106" s="58"/>
      <c r="AX106" s="58"/>
      <c r="AY106" s="58"/>
      <c r="AZ106" s="58"/>
      <c r="BA106" s="58"/>
      <c r="BB106" s="58"/>
      <c r="BC106" s="58"/>
      <c r="BD106" s="58"/>
      <c r="BE106" s="58"/>
      <c r="BF106" s="58"/>
      <c r="BG106" s="58"/>
      <c r="BH106" s="58"/>
      <c r="BI106" s="58"/>
      <c r="BJ106" s="58"/>
      <c r="BK106" s="58"/>
      <c r="BL106" s="58"/>
      <c r="BM106" s="58"/>
      <c r="BN106" s="58"/>
      <c r="BO106" s="58"/>
      <c r="BP106" s="58"/>
      <c r="BQ106" s="58"/>
      <c r="BR106" s="58"/>
      <c r="BS106" s="58"/>
      <c r="BT106" s="58"/>
      <c r="BU106" s="58"/>
      <c r="BV106" s="58"/>
      <c r="BW106" s="58"/>
      <c r="BX106" s="58"/>
      <c r="BY106" s="58"/>
      <c r="BZ106" s="58"/>
      <c r="CA106" s="58"/>
      <c r="CB106" s="58"/>
      <c r="CC106" s="58"/>
      <c r="CD106" s="58"/>
      <c r="CE106" s="58"/>
      <c r="CF106" s="58"/>
      <c r="CG106" s="58"/>
      <c r="CH106" s="58"/>
      <c r="CI106" s="58"/>
      <c r="CJ106" s="58"/>
      <c r="CK106" s="58"/>
      <c r="CL106" s="58"/>
      <c r="CM106" s="58"/>
      <c r="CN106" s="58"/>
      <c r="CO106" s="58"/>
      <c r="CP106" s="58"/>
      <c r="CQ106" s="58"/>
      <c r="CR106" s="58"/>
      <c r="CS106" s="58"/>
      <c r="CT106" s="58"/>
      <c r="CU106" s="58"/>
      <c r="CV106" s="58"/>
      <c r="CW106" s="58"/>
      <c r="CX106" s="58"/>
    </row>
    <row r="107" spans="2:106">
      <c r="E107" s="1" t="s">
        <v>848</v>
      </c>
      <c r="H107" s="53">
        <v>1.4999999999999999E-2</v>
      </c>
      <c r="L107" s="58"/>
      <c r="M107" s="58"/>
      <c r="N107" s="58"/>
      <c r="O107" s="58"/>
      <c r="P107" s="58"/>
      <c r="Q107" s="58"/>
      <c r="R107" s="58"/>
      <c r="S107" s="58"/>
      <c r="T107" s="58"/>
      <c r="U107" s="58"/>
      <c r="V107" s="58"/>
      <c r="W107" s="58"/>
      <c r="X107" s="58"/>
      <c r="Y107" s="58"/>
      <c r="Z107" s="58"/>
      <c r="AA107" s="58"/>
      <c r="AB107" s="58"/>
      <c r="AC107" s="58"/>
      <c r="AD107" s="58"/>
      <c r="AE107" s="58"/>
      <c r="AF107" s="58"/>
      <c r="AG107" s="58"/>
      <c r="AH107" s="58"/>
      <c r="AI107" s="58"/>
      <c r="AJ107" s="58"/>
      <c r="AK107" s="58"/>
      <c r="AL107" s="58"/>
      <c r="AM107" s="58"/>
      <c r="AN107" s="58"/>
      <c r="AO107" s="58"/>
      <c r="AP107" s="58"/>
      <c r="AQ107" s="58"/>
      <c r="AR107" s="58"/>
      <c r="AS107" s="58"/>
      <c r="AT107" s="58"/>
      <c r="AU107" s="58"/>
      <c r="AV107" s="58"/>
      <c r="AW107" s="58"/>
      <c r="AX107" s="58"/>
      <c r="AY107" s="58"/>
      <c r="AZ107" s="58"/>
      <c r="BA107" s="58"/>
      <c r="BB107" s="58"/>
      <c r="BC107" s="58"/>
      <c r="BD107" s="58"/>
      <c r="BE107" s="58"/>
      <c r="BF107" s="58"/>
      <c r="BG107" s="58"/>
      <c r="BH107" s="58"/>
      <c r="BI107" s="58"/>
      <c r="BJ107" s="58"/>
      <c r="BK107" s="58"/>
      <c r="BL107" s="58"/>
      <c r="BM107" s="58"/>
      <c r="BN107" s="58"/>
      <c r="BO107" s="58"/>
      <c r="BP107" s="58"/>
      <c r="BQ107" s="58"/>
      <c r="BR107" s="58"/>
      <c r="BS107" s="58"/>
      <c r="BT107" s="58"/>
      <c r="BU107" s="58"/>
      <c r="BV107" s="58"/>
      <c r="BW107" s="58"/>
      <c r="BX107" s="58"/>
      <c r="BY107" s="58"/>
      <c r="BZ107" s="58"/>
      <c r="CA107" s="58"/>
      <c r="CB107" s="58"/>
      <c r="CC107" s="58"/>
      <c r="CD107" s="58"/>
      <c r="CE107" s="58"/>
      <c r="CF107" s="58"/>
      <c r="CG107" s="58"/>
      <c r="CH107" s="58"/>
      <c r="CI107" s="58"/>
      <c r="CJ107" s="58"/>
      <c r="CK107" s="58"/>
      <c r="CL107" s="58"/>
      <c r="CM107" s="58"/>
      <c r="CN107" s="58"/>
      <c r="CO107" s="58"/>
      <c r="CP107" s="58"/>
      <c r="CQ107" s="58"/>
      <c r="CR107" s="58"/>
      <c r="CS107" s="58"/>
      <c r="CT107" s="58"/>
      <c r="CU107" s="58"/>
      <c r="CV107" s="58"/>
      <c r="CW107" s="58"/>
      <c r="CX107" s="58"/>
    </row>
    <row r="108" spans="2:106">
      <c r="E108" s="1" t="s">
        <v>849</v>
      </c>
      <c r="H108" s="53">
        <v>-1.4999999999999999E-2</v>
      </c>
      <c r="L108" s="58"/>
      <c r="M108" s="58"/>
      <c r="N108" s="58"/>
      <c r="O108" s="58"/>
      <c r="P108" s="58"/>
      <c r="Q108" s="58"/>
      <c r="R108" s="58"/>
      <c r="S108" s="58"/>
      <c r="T108" s="58"/>
      <c r="U108" s="58"/>
      <c r="V108" s="58"/>
      <c r="W108" s="58"/>
      <c r="X108" s="58"/>
      <c r="Y108" s="58"/>
      <c r="Z108" s="58"/>
      <c r="AA108" s="58"/>
      <c r="AB108" s="58"/>
      <c r="AC108" s="58"/>
      <c r="AD108" s="58"/>
      <c r="AE108" s="58"/>
      <c r="AF108" s="58"/>
      <c r="AG108" s="58"/>
      <c r="AH108" s="58"/>
      <c r="AI108" s="58"/>
      <c r="AJ108" s="58"/>
      <c r="AK108" s="58"/>
      <c r="AL108" s="58"/>
      <c r="AM108" s="58"/>
      <c r="AN108" s="58"/>
      <c r="AO108" s="58"/>
      <c r="AP108" s="58"/>
      <c r="AQ108" s="58"/>
      <c r="AR108" s="58"/>
      <c r="AS108" s="58"/>
      <c r="AT108" s="58"/>
      <c r="AU108" s="58"/>
      <c r="AV108" s="58"/>
      <c r="AW108" s="58"/>
      <c r="AX108" s="58"/>
      <c r="AY108" s="58"/>
      <c r="AZ108" s="58"/>
      <c r="BA108" s="58"/>
      <c r="BB108" s="58"/>
      <c r="BC108" s="58"/>
      <c r="BD108" s="58"/>
      <c r="BE108" s="58"/>
      <c r="BF108" s="58"/>
      <c r="BG108" s="58"/>
      <c r="BH108" s="58"/>
      <c r="BI108" s="58"/>
      <c r="BJ108" s="58"/>
      <c r="BK108" s="58"/>
      <c r="BL108" s="58"/>
      <c r="BM108" s="58"/>
      <c r="BN108" s="58"/>
      <c r="BO108" s="58"/>
      <c r="BP108" s="58"/>
      <c r="BQ108" s="58"/>
      <c r="BR108" s="58"/>
      <c r="BS108" s="58"/>
      <c r="BT108" s="58"/>
      <c r="BU108" s="58"/>
      <c r="BV108" s="58"/>
      <c r="BW108" s="58"/>
      <c r="BX108" s="58"/>
      <c r="BY108" s="58"/>
      <c r="BZ108" s="58"/>
      <c r="CA108" s="58"/>
      <c r="CB108" s="58"/>
      <c r="CC108" s="58"/>
      <c r="CD108" s="58"/>
      <c r="CE108" s="58"/>
      <c r="CF108" s="58"/>
      <c r="CG108" s="58"/>
      <c r="CH108" s="58"/>
      <c r="CI108" s="58"/>
      <c r="CJ108" s="58"/>
      <c r="CK108" s="58"/>
      <c r="CL108" s="58"/>
      <c r="CM108" s="58"/>
      <c r="CN108" s="58"/>
      <c r="CO108" s="58"/>
      <c r="CP108" s="58"/>
      <c r="CQ108" s="58"/>
      <c r="CR108" s="58"/>
      <c r="CS108" s="58"/>
      <c r="CT108" s="58"/>
      <c r="CU108" s="58"/>
      <c r="CV108" s="58"/>
      <c r="CW108" s="58"/>
      <c r="CX108" s="58"/>
    </row>
    <row r="109" spans="2:106">
      <c r="L109" s="58"/>
      <c r="M109" s="58"/>
      <c r="N109" s="58"/>
      <c r="O109" s="58"/>
      <c r="P109" s="58"/>
      <c r="Q109" s="58"/>
      <c r="R109" s="58"/>
      <c r="S109" s="58"/>
      <c r="T109" s="58"/>
      <c r="U109" s="58"/>
      <c r="V109" s="58"/>
      <c r="W109" s="58"/>
      <c r="X109" s="58"/>
      <c r="Y109" s="58"/>
      <c r="Z109" s="58"/>
      <c r="AA109" s="58"/>
      <c r="AB109" s="58"/>
      <c r="AC109" s="58"/>
      <c r="AD109" s="58"/>
      <c r="AE109" s="58"/>
      <c r="AF109" s="58"/>
      <c r="AG109" s="58"/>
      <c r="AH109" s="58"/>
      <c r="AI109" s="58"/>
      <c r="AJ109" s="58"/>
      <c r="AK109" s="58"/>
      <c r="AL109" s="58"/>
      <c r="AM109" s="58"/>
      <c r="AN109" s="58"/>
      <c r="AO109" s="58"/>
      <c r="AP109" s="58"/>
      <c r="AQ109" s="58"/>
      <c r="AR109" s="58"/>
      <c r="AS109" s="58"/>
      <c r="AT109" s="58"/>
      <c r="AU109" s="58"/>
      <c r="AV109" s="58"/>
      <c r="AW109" s="58"/>
      <c r="AX109" s="58"/>
      <c r="AY109" s="58"/>
      <c r="AZ109" s="58"/>
      <c r="BA109" s="58"/>
      <c r="BB109" s="58"/>
      <c r="BC109" s="58"/>
      <c r="BD109" s="58"/>
      <c r="BE109" s="58"/>
      <c r="BF109" s="58"/>
      <c r="BG109" s="58"/>
      <c r="BH109" s="58"/>
      <c r="BI109" s="58"/>
      <c r="BJ109" s="58"/>
      <c r="BK109" s="58"/>
      <c r="BL109" s="58"/>
      <c r="BM109" s="58"/>
      <c r="BN109" s="58"/>
      <c r="BO109" s="58"/>
      <c r="BP109" s="58"/>
      <c r="BQ109" s="58"/>
      <c r="BR109" s="58"/>
      <c r="BS109" s="58"/>
      <c r="BT109" s="58"/>
      <c r="BU109" s="58"/>
      <c r="BV109" s="58"/>
      <c r="BW109" s="58"/>
      <c r="BX109" s="58"/>
      <c r="BY109" s="58"/>
      <c r="BZ109" s="58"/>
      <c r="CA109" s="58"/>
      <c r="CB109" s="58"/>
      <c r="CC109" s="58"/>
      <c r="CD109" s="58"/>
      <c r="CE109" s="58"/>
      <c r="CF109" s="58"/>
      <c r="CG109" s="58"/>
      <c r="CH109" s="58"/>
      <c r="CI109" s="58"/>
      <c r="CJ109" s="58"/>
      <c r="CK109" s="58"/>
      <c r="CL109" s="58"/>
      <c r="CM109" s="58"/>
      <c r="CN109" s="58"/>
      <c r="CO109" s="58"/>
      <c r="CP109" s="58"/>
      <c r="CQ109" s="58"/>
      <c r="CR109" s="58"/>
      <c r="CS109" s="58"/>
      <c r="CT109" s="58"/>
      <c r="CU109" s="58"/>
      <c r="CV109" s="58"/>
      <c r="CW109" s="58"/>
      <c r="CX109" s="58"/>
    </row>
    <row r="110" spans="2:106">
      <c r="E110" s="1" t="s">
        <v>850</v>
      </c>
      <c r="G110" s="179" t="s">
        <v>164</v>
      </c>
      <c r="L110" s="239" t="e">
        <f t="shared" ref="L110:AQ110" si="120">-MAX(((L105-((1+$H$107)^L13-1))*L41),0)</f>
        <v>#N/A</v>
      </c>
      <c r="M110" s="239" t="e">
        <f t="shared" si="120"/>
        <v>#N/A</v>
      </c>
      <c r="N110" s="239" t="e">
        <f t="shared" si="120"/>
        <v>#N/A</v>
      </c>
      <c r="O110" s="239" t="e">
        <f t="shared" si="120"/>
        <v>#N/A</v>
      </c>
      <c r="P110" s="239" t="e">
        <f t="shared" si="120"/>
        <v>#N/A</v>
      </c>
      <c r="Q110" s="239" t="e">
        <f t="shared" si="120"/>
        <v>#N/A</v>
      </c>
      <c r="R110" s="239" t="e">
        <f t="shared" si="120"/>
        <v>#N/A</v>
      </c>
      <c r="S110" s="239" t="e">
        <f t="shared" si="120"/>
        <v>#N/A</v>
      </c>
      <c r="T110" s="239" t="e">
        <f t="shared" si="120"/>
        <v>#N/A</v>
      </c>
      <c r="U110" s="239" t="e">
        <f t="shared" si="120"/>
        <v>#N/A</v>
      </c>
      <c r="V110" s="239" t="e">
        <f t="shared" si="120"/>
        <v>#N/A</v>
      </c>
      <c r="W110" s="239" t="e">
        <f t="shared" si="120"/>
        <v>#N/A</v>
      </c>
      <c r="X110" s="239" t="e">
        <f t="shared" si="120"/>
        <v>#N/A</v>
      </c>
      <c r="Y110" s="239" t="e">
        <f t="shared" si="120"/>
        <v>#N/A</v>
      </c>
      <c r="Z110" s="239" t="e">
        <f t="shared" si="120"/>
        <v>#N/A</v>
      </c>
      <c r="AA110" s="239" t="e">
        <f t="shared" si="120"/>
        <v>#N/A</v>
      </c>
      <c r="AB110" s="239" t="e">
        <f t="shared" si="120"/>
        <v>#N/A</v>
      </c>
      <c r="AC110" s="239" t="e">
        <f t="shared" si="120"/>
        <v>#N/A</v>
      </c>
      <c r="AD110" s="239" t="e">
        <f t="shared" si="120"/>
        <v>#N/A</v>
      </c>
      <c r="AE110" s="239" t="e">
        <f t="shared" si="120"/>
        <v>#N/A</v>
      </c>
      <c r="AF110" s="239" t="e">
        <f t="shared" si="120"/>
        <v>#N/A</v>
      </c>
      <c r="AG110" s="239" t="e">
        <f t="shared" si="120"/>
        <v>#N/A</v>
      </c>
      <c r="AH110" s="239" t="e">
        <f t="shared" si="120"/>
        <v>#N/A</v>
      </c>
      <c r="AI110" s="239" t="e">
        <f t="shared" si="120"/>
        <v>#N/A</v>
      </c>
      <c r="AJ110" s="239" t="e">
        <f t="shared" si="120"/>
        <v>#N/A</v>
      </c>
      <c r="AK110" s="239" t="e">
        <f t="shared" si="120"/>
        <v>#N/A</v>
      </c>
      <c r="AL110" s="239" t="e">
        <f t="shared" si="120"/>
        <v>#N/A</v>
      </c>
      <c r="AM110" s="239" t="e">
        <f t="shared" si="120"/>
        <v>#N/A</v>
      </c>
      <c r="AN110" s="239" t="e">
        <f t="shared" si="120"/>
        <v>#N/A</v>
      </c>
      <c r="AO110" s="239" t="e">
        <f t="shared" si="120"/>
        <v>#N/A</v>
      </c>
      <c r="AP110" s="239" t="e">
        <f t="shared" si="120"/>
        <v>#N/A</v>
      </c>
      <c r="AQ110" s="239" t="e">
        <f t="shared" si="120"/>
        <v>#N/A</v>
      </c>
      <c r="AR110" s="239" t="e">
        <f t="shared" ref="AR110:BW110" si="121">-MAX(((AR105-((1+$H$107)^AR13-1))*AR41),0)</f>
        <v>#N/A</v>
      </c>
      <c r="AS110" s="239" t="e">
        <f t="shared" si="121"/>
        <v>#N/A</v>
      </c>
      <c r="AT110" s="239" t="e">
        <f t="shared" si="121"/>
        <v>#N/A</v>
      </c>
      <c r="AU110" s="239" t="e">
        <f t="shared" si="121"/>
        <v>#N/A</v>
      </c>
      <c r="AV110" s="239" t="e">
        <f t="shared" si="121"/>
        <v>#N/A</v>
      </c>
      <c r="AW110" s="239" t="e">
        <f t="shared" si="121"/>
        <v>#N/A</v>
      </c>
      <c r="AX110" s="239" t="e">
        <f t="shared" si="121"/>
        <v>#N/A</v>
      </c>
      <c r="AY110" s="239" t="e">
        <f t="shared" si="121"/>
        <v>#N/A</v>
      </c>
      <c r="AZ110" s="239" t="e">
        <f t="shared" si="121"/>
        <v>#N/A</v>
      </c>
      <c r="BA110" s="239" t="e">
        <f t="shared" si="121"/>
        <v>#N/A</v>
      </c>
      <c r="BB110" s="239" t="e">
        <f t="shared" si="121"/>
        <v>#N/A</v>
      </c>
      <c r="BC110" s="239" t="e">
        <f t="shared" si="121"/>
        <v>#N/A</v>
      </c>
      <c r="BD110" s="239" t="e">
        <f t="shared" si="121"/>
        <v>#N/A</v>
      </c>
      <c r="BE110" s="239" t="e">
        <f t="shared" si="121"/>
        <v>#N/A</v>
      </c>
      <c r="BF110" s="239" t="e">
        <f t="shared" si="121"/>
        <v>#N/A</v>
      </c>
      <c r="BG110" s="239" t="e">
        <f t="shared" si="121"/>
        <v>#N/A</v>
      </c>
      <c r="BH110" s="239" t="e">
        <f t="shared" si="121"/>
        <v>#N/A</v>
      </c>
      <c r="BI110" s="239" t="e">
        <f t="shared" si="121"/>
        <v>#N/A</v>
      </c>
      <c r="BJ110" s="239" t="e">
        <f t="shared" si="121"/>
        <v>#N/A</v>
      </c>
      <c r="BK110" s="239" t="e">
        <f t="shared" si="121"/>
        <v>#N/A</v>
      </c>
      <c r="BL110" s="239" t="e">
        <f t="shared" si="121"/>
        <v>#N/A</v>
      </c>
      <c r="BM110" s="239" t="e">
        <f t="shared" si="121"/>
        <v>#N/A</v>
      </c>
      <c r="BN110" s="239" t="e">
        <f t="shared" si="121"/>
        <v>#N/A</v>
      </c>
      <c r="BO110" s="239" t="e">
        <f t="shared" si="121"/>
        <v>#N/A</v>
      </c>
      <c r="BP110" s="239" t="e">
        <f t="shared" si="121"/>
        <v>#N/A</v>
      </c>
      <c r="BQ110" s="239" t="e">
        <f t="shared" si="121"/>
        <v>#N/A</v>
      </c>
      <c r="BR110" s="239" t="e">
        <f t="shared" si="121"/>
        <v>#N/A</v>
      </c>
      <c r="BS110" s="239" t="e">
        <f t="shared" si="121"/>
        <v>#N/A</v>
      </c>
      <c r="BT110" s="239" t="e">
        <f t="shared" si="121"/>
        <v>#N/A</v>
      </c>
      <c r="BU110" s="239" t="e">
        <f t="shared" si="121"/>
        <v>#N/A</v>
      </c>
      <c r="BV110" s="239" t="e">
        <f t="shared" si="121"/>
        <v>#N/A</v>
      </c>
      <c r="BW110" s="239" t="e">
        <f t="shared" si="121"/>
        <v>#N/A</v>
      </c>
      <c r="BX110" s="239" t="e">
        <f t="shared" ref="BX110:CV110" si="122">-MAX(((BX105-((1+$H$107)^BX13-1))*BX41),0)</f>
        <v>#N/A</v>
      </c>
      <c r="BY110" s="239" t="e">
        <f t="shared" si="122"/>
        <v>#N/A</v>
      </c>
      <c r="BZ110" s="239" t="e">
        <f t="shared" si="122"/>
        <v>#N/A</v>
      </c>
      <c r="CA110" s="239" t="e">
        <f t="shared" si="122"/>
        <v>#N/A</v>
      </c>
      <c r="CB110" s="239" t="e">
        <f t="shared" si="122"/>
        <v>#N/A</v>
      </c>
      <c r="CC110" s="239" t="e">
        <f t="shared" si="122"/>
        <v>#N/A</v>
      </c>
      <c r="CD110" s="239" t="e">
        <f t="shared" si="122"/>
        <v>#N/A</v>
      </c>
      <c r="CE110" s="239" t="e">
        <f t="shared" si="122"/>
        <v>#N/A</v>
      </c>
      <c r="CF110" s="239" t="e">
        <f t="shared" si="122"/>
        <v>#N/A</v>
      </c>
      <c r="CG110" s="239" t="e">
        <f t="shared" si="122"/>
        <v>#N/A</v>
      </c>
      <c r="CH110" s="239" t="e">
        <f t="shared" si="122"/>
        <v>#N/A</v>
      </c>
      <c r="CI110" s="239" t="e">
        <f t="shared" si="122"/>
        <v>#N/A</v>
      </c>
      <c r="CJ110" s="239" t="e">
        <f t="shared" si="122"/>
        <v>#N/A</v>
      </c>
      <c r="CK110" s="239" t="e">
        <f t="shared" si="122"/>
        <v>#N/A</v>
      </c>
      <c r="CL110" s="239" t="e">
        <f t="shared" si="122"/>
        <v>#N/A</v>
      </c>
      <c r="CM110" s="239" t="e">
        <f t="shared" si="122"/>
        <v>#N/A</v>
      </c>
      <c r="CN110" s="239" t="e">
        <f t="shared" si="122"/>
        <v>#N/A</v>
      </c>
      <c r="CO110" s="239" t="e">
        <f t="shared" si="122"/>
        <v>#N/A</v>
      </c>
      <c r="CP110" s="239" t="e">
        <f t="shared" si="122"/>
        <v>#N/A</v>
      </c>
      <c r="CQ110" s="239" t="e">
        <f t="shared" si="122"/>
        <v>#N/A</v>
      </c>
      <c r="CR110" s="239" t="e">
        <f t="shared" si="122"/>
        <v>#N/A</v>
      </c>
      <c r="CS110" s="239" t="e">
        <f t="shared" si="122"/>
        <v>#N/A</v>
      </c>
      <c r="CT110" s="239" t="e">
        <f t="shared" si="122"/>
        <v>#N/A</v>
      </c>
      <c r="CU110" s="239" t="e">
        <f t="shared" si="122"/>
        <v>#N/A</v>
      </c>
      <c r="CV110" s="239" t="e">
        <f t="shared" si="122"/>
        <v>#N/A</v>
      </c>
      <c r="CW110" s="58"/>
      <c r="CX110" s="58"/>
    </row>
    <row r="111" spans="2:106">
      <c r="E111" s="1" t="s">
        <v>851</v>
      </c>
      <c r="G111" s="179" t="s">
        <v>164</v>
      </c>
      <c r="L111" s="239" t="e">
        <f t="shared" ref="L111:AQ111" si="123">-MIN(((L105-((1+$H$108)^L13-1))*L41),0)</f>
        <v>#N/A</v>
      </c>
      <c r="M111" s="239" t="e">
        <f t="shared" si="123"/>
        <v>#N/A</v>
      </c>
      <c r="N111" s="239" t="e">
        <f t="shared" si="123"/>
        <v>#N/A</v>
      </c>
      <c r="O111" s="239" t="e">
        <f t="shared" si="123"/>
        <v>#N/A</v>
      </c>
      <c r="P111" s="239" t="e">
        <f t="shared" si="123"/>
        <v>#N/A</v>
      </c>
      <c r="Q111" s="239" t="e">
        <f t="shared" si="123"/>
        <v>#N/A</v>
      </c>
      <c r="R111" s="239" t="e">
        <f t="shared" si="123"/>
        <v>#N/A</v>
      </c>
      <c r="S111" s="239" t="e">
        <f t="shared" si="123"/>
        <v>#N/A</v>
      </c>
      <c r="T111" s="239" t="e">
        <f t="shared" si="123"/>
        <v>#N/A</v>
      </c>
      <c r="U111" s="239" t="e">
        <f t="shared" si="123"/>
        <v>#N/A</v>
      </c>
      <c r="V111" s="239" t="e">
        <f t="shared" si="123"/>
        <v>#N/A</v>
      </c>
      <c r="W111" s="239" t="e">
        <f t="shared" si="123"/>
        <v>#N/A</v>
      </c>
      <c r="X111" s="239" t="e">
        <f t="shared" si="123"/>
        <v>#N/A</v>
      </c>
      <c r="Y111" s="239" t="e">
        <f t="shared" si="123"/>
        <v>#N/A</v>
      </c>
      <c r="Z111" s="239" t="e">
        <f t="shared" si="123"/>
        <v>#N/A</v>
      </c>
      <c r="AA111" s="239" t="e">
        <f t="shared" si="123"/>
        <v>#N/A</v>
      </c>
      <c r="AB111" s="239" t="e">
        <f t="shared" si="123"/>
        <v>#N/A</v>
      </c>
      <c r="AC111" s="239" t="e">
        <f t="shared" si="123"/>
        <v>#N/A</v>
      </c>
      <c r="AD111" s="239" t="e">
        <f t="shared" si="123"/>
        <v>#N/A</v>
      </c>
      <c r="AE111" s="239" t="e">
        <f t="shared" si="123"/>
        <v>#N/A</v>
      </c>
      <c r="AF111" s="239" t="e">
        <f t="shared" si="123"/>
        <v>#N/A</v>
      </c>
      <c r="AG111" s="239" t="e">
        <f t="shared" si="123"/>
        <v>#N/A</v>
      </c>
      <c r="AH111" s="239" t="e">
        <f t="shared" si="123"/>
        <v>#N/A</v>
      </c>
      <c r="AI111" s="239" t="e">
        <f t="shared" si="123"/>
        <v>#N/A</v>
      </c>
      <c r="AJ111" s="239" t="e">
        <f t="shared" si="123"/>
        <v>#N/A</v>
      </c>
      <c r="AK111" s="239" t="e">
        <f t="shared" si="123"/>
        <v>#N/A</v>
      </c>
      <c r="AL111" s="239" t="e">
        <f t="shared" si="123"/>
        <v>#N/A</v>
      </c>
      <c r="AM111" s="239" t="e">
        <f t="shared" si="123"/>
        <v>#N/A</v>
      </c>
      <c r="AN111" s="239" t="e">
        <f t="shared" si="123"/>
        <v>#N/A</v>
      </c>
      <c r="AO111" s="239" t="e">
        <f t="shared" si="123"/>
        <v>#N/A</v>
      </c>
      <c r="AP111" s="239" t="e">
        <f t="shared" si="123"/>
        <v>#N/A</v>
      </c>
      <c r="AQ111" s="239" t="e">
        <f t="shared" si="123"/>
        <v>#N/A</v>
      </c>
      <c r="AR111" s="239" t="e">
        <f t="shared" ref="AR111:BW111" si="124">-MIN(((AR105-((1+$H$108)^AR13-1))*AR41),0)</f>
        <v>#N/A</v>
      </c>
      <c r="AS111" s="239" t="e">
        <f t="shared" si="124"/>
        <v>#N/A</v>
      </c>
      <c r="AT111" s="239" t="e">
        <f t="shared" si="124"/>
        <v>#N/A</v>
      </c>
      <c r="AU111" s="239" t="e">
        <f t="shared" si="124"/>
        <v>#N/A</v>
      </c>
      <c r="AV111" s="239" t="e">
        <f t="shared" si="124"/>
        <v>#N/A</v>
      </c>
      <c r="AW111" s="239" t="e">
        <f t="shared" si="124"/>
        <v>#N/A</v>
      </c>
      <c r="AX111" s="239" t="e">
        <f t="shared" si="124"/>
        <v>#N/A</v>
      </c>
      <c r="AY111" s="239" t="e">
        <f t="shared" si="124"/>
        <v>#N/A</v>
      </c>
      <c r="AZ111" s="239" t="e">
        <f t="shared" si="124"/>
        <v>#N/A</v>
      </c>
      <c r="BA111" s="239" t="e">
        <f t="shared" si="124"/>
        <v>#N/A</v>
      </c>
      <c r="BB111" s="239" t="e">
        <f t="shared" si="124"/>
        <v>#N/A</v>
      </c>
      <c r="BC111" s="239" t="e">
        <f t="shared" si="124"/>
        <v>#N/A</v>
      </c>
      <c r="BD111" s="239" t="e">
        <f t="shared" si="124"/>
        <v>#N/A</v>
      </c>
      <c r="BE111" s="239" t="e">
        <f t="shared" si="124"/>
        <v>#N/A</v>
      </c>
      <c r="BF111" s="239" t="e">
        <f t="shared" si="124"/>
        <v>#N/A</v>
      </c>
      <c r="BG111" s="239" t="e">
        <f t="shared" si="124"/>
        <v>#N/A</v>
      </c>
      <c r="BH111" s="239" t="e">
        <f t="shared" si="124"/>
        <v>#N/A</v>
      </c>
      <c r="BI111" s="239" t="e">
        <f t="shared" si="124"/>
        <v>#N/A</v>
      </c>
      <c r="BJ111" s="239" t="e">
        <f t="shared" si="124"/>
        <v>#N/A</v>
      </c>
      <c r="BK111" s="239" t="e">
        <f t="shared" si="124"/>
        <v>#N/A</v>
      </c>
      <c r="BL111" s="239" t="e">
        <f t="shared" si="124"/>
        <v>#N/A</v>
      </c>
      <c r="BM111" s="239" t="e">
        <f t="shared" si="124"/>
        <v>#N/A</v>
      </c>
      <c r="BN111" s="239" t="e">
        <f t="shared" si="124"/>
        <v>#N/A</v>
      </c>
      <c r="BO111" s="239" t="e">
        <f t="shared" si="124"/>
        <v>#N/A</v>
      </c>
      <c r="BP111" s="239" t="e">
        <f t="shared" si="124"/>
        <v>#N/A</v>
      </c>
      <c r="BQ111" s="239" t="e">
        <f t="shared" si="124"/>
        <v>#N/A</v>
      </c>
      <c r="BR111" s="239" t="e">
        <f t="shared" si="124"/>
        <v>#N/A</v>
      </c>
      <c r="BS111" s="239" t="e">
        <f t="shared" si="124"/>
        <v>#N/A</v>
      </c>
      <c r="BT111" s="239" t="e">
        <f t="shared" si="124"/>
        <v>#N/A</v>
      </c>
      <c r="BU111" s="239" t="e">
        <f t="shared" si="124"/>
        <v>#N/A</v>
      </c>
      <c r="BV111" s="239" t="e">
        <f t="shared" si="124"/>
        <v>#N/A</v>
      </c>
      <c r="BW111" s="239" t="e">
        <f t="shared" si="124"/>
        <v>#N/A</v>
      </c>
      <c r="BX111" s="239" t="e">
        <f t="shared" ref="BX111:CV111" si="125">-MIN(((BX105-((1+$H$108)^BX13-1))*BX41),0)</f>
        <v>#N/A</v>
      </c>
      <c r="BY111" s="239" t="e">
        <f t="shared" si="125"/>
        <v>#N/A</v>
      </c>
      <c r="BZ111" s="239" t="e">
        <f t="shared" si="125"/>
        <v>#N/A</v>
      </c>
      <c r="CA111" s="239" t="e">
        <f t="shared" si="125"/>
        <v>#N/A</v>
      </c>
      <c r="CB111" s="239" t="e">
        <f t="shared" si="125"/>
        <v>#N/A</v>
      </c>
      <c r="CC111" s="239" t="e">
        <f t="shared" si="125"/>
        <v>#N/A</v>
      </c>
      <c r="CD111" s="239" t="e">
        <f t="shared" si="125"/>
        <v>#N/A</v>
      </c>
      <c r="CE111" s="239" t="e">
        <f t="shared" si="125"/>
        <v>#N/A</v>
      </c>
      <c r="CF111" s="239" t="e">
        <f t="shared" si="125"/>
        <v>#N/A</v>
      </c>
      <c r="CG111" s="239" t="e">
        <f t="shared" si="125"/>
        <v>#N/A</v>
      </c>
      <c r="CH111" s="239" t="e">
        <f t="shared" si="125"/>
        <v>#N/A</v>
      </c>
      <c r="CI111" s="239" t="e">
        <f t="shared" si="125"/>
        <v>#N/A</v>
      </c>
      <c r="CJ111" s="239" t="e">
        <f t="shared" si="125"/>
        <v>#N/A</v>
      </c>
      <c r="CK111" s="239" t="e">
        <f t="shared" si="125"/>
        <v>#N/A</v>
      </c>
      <c r="CL111" s="239" t="e">
        <f t="shared" si="125"/>
        <v>#N/A</v>
      </c>
      <c r="CM111" s="239" t="e">
        <f t="shared" si="125"/>
        <v>#N/A</v>
      </c>
      <c r="CN111" s="239" t="e">
        <f t="shared" si="125"/>
        <v>#N/A</v>
      </c>
      <c r="CO111" s="239" t="e">
        <f t="shared" si="125"/>
        <v>#N/A</v>
      </c>
      <c r="CP111" s="239" t="e">
        <f t="shared" si="125"/>
        <v>#N/A</v>
      </c>
      <c r="CQ111" s="239" t="e">
        <f t="shared" si="125"/>
        <v>#N/A</v>
      </c>
      <c r="CR111" s="239" t="e">
        <f t="shared" si="125"/>
        <v>#N/A</v>
      </c>
      <c r="CS111" s="239" t="e">
        <f t="shared" si="125"/>
        <v>#N/A</v>
      </c>
      <c r="CT111" s="239" t="e">
        <f t="shared" si="125"/>
        <v>#N/A</v>
      </c>
      <c r="CU111" s="239" t="e">
        <f t="shared" si="125"/>
        <v>#N/A</v>
      </c>
      <c r="CV111" s="239" t="e">
        <f t="shared" si="125"/>
        <v>#N/A</v>
      </c>
      <c r="CW111" s="58"/>
      <c r="CX111" s="58"/>
    </row>
    <row r="112" spans="2:106">
      <c r="L112" s="67"/>
      <c r="M112" s="58"/>
      <c r="N112" s="58"/>
      <c r="O112" s="58"/>
      <c r="P112" s="58"/>
      <c r="Q112" s="58"/>
      <c r="R112" s="58"/>
      <c r="S112" s="58"/>
      <c r="T112" s="58"/>
      <c r="U112" s="58"/>
      <c r="V112" s="58"/>
      <c r="W112" s="58"/>
      <c r="X112" s="58"/>
      <c r="Y112" s="58"/>
      <c r="Z112" s="58"/>
      <c r="AA112" s="58"/>
      <c r="AB112" s="58"/>
      <c r="AC112" s="58"/>
      <c r="AD112" s="58"/>
      <c r="AE112" s="58"/>
      <c r="AF112" s="58"/>
      <c r="AG112" s="58"/>
      <c r="AH112" s="58"/>
      <c r="AI112" s="58"/>
      <c r="AJ112" s="58"/>
      <c r="AK112" s="58"/>
      <c r="AL112" s="58"/>
      <c r="AM112" s="58"/>
      <c r="AN112" s="58"/>
      <c r="AO112" s="58"/>
      <c r="AP112" s="58"/>
      <c r="AQ112" s="58"/>
      <c r="AR112" s="58"/>
      <c r="AS112" s="58"/>
      <c r="AT112" s="58"/>
      <c r="AU112" s="58"/>
      <c r="AV112" s="58"/>
      <c r="AW112" s="58"/>
      <c r="AX112" s="58"/>
      <c r="AY112" s="58"/>
      <c r="AZ112" s="58"/>
      <c r="BA112" s="58"/>
      <c r="BB112" s="58"/>
      <c r="BC112" s="58"/>
      <c r="BD112" s="58"/>
      <c r="BE112" s="58"/>
      <c r="BF112" s="58"/>
      <c r="BG112" s="58"/>
      <c r="BH112" s="58"/>
      <c r="BI112" s="58"/>
      <c r="BJ112" s="58"/>
      <c r="BK112" s="58"/>
      <c r="BL112" s="58"/>
      <c r="BM112" s="58"/>
      <c r="BN112" s="58"/>
      <c r="BO112" s="58"/>
      <c r="BP112" s="58"/>
      <c r="BQ112" s="58"/>
      <c r="BR112" s="58"/>
      <c r="BS112" s="58"/>
      <c r="BT112" s="58"/>
      <c r="BU112" s="58"/>
      <c r="BV112" s="58"/>
      <c r="BW112" s="58"/>
      <c r="BX112" s="58"/>
      <c r="BY112" s="58"/>
      <c r="BZ112" s="58"/>
      <c r="CA112" s="58"/>
      <c r="CB112" s="58"/>
      <c r="CC112" s="58"/>
      <c r="CD112" s="58"/>
      <c r="CE112" s="58"/>
      <c r="CF112" s="58"/>
      <c r="CG112" s="58"/>
      <c r="CH112" s="58"/>
      <c r="CI112" s="58"/>
      <c r="CJ112" s="58"/>
      <c r="CK112" s="58"/>
      <c r="CL112" s="58"/>
      <c r="CM112" s="58"/>
      <c r="CN112" s="58"/>
      <c r="CO112" s="58"/>
      <c r="CP112" s="58"/>
      <c r="CQ112" s="58"/>
      <c r="CR112" s="58"/>
      <c r="CS112" s="58"/>
      <c r="CT112" s="58"/>
      <c r="CU112" s="58"/>
      <c r="CV112" s="58"/>
      <c r="CW112" s="58"/>
      <c r="CX112" s="58"/>
    </row>
    <row r="113" spans="2:102" s="12" customFormat="1">
      <c r="B113" s="117" t="s">
        <v>51</v>
      </c>
      <c r="C113" s="117"/>
      <c r="D113" s="117"/>
      <c r="E113" s="117"/>
      <c r="F113" s="117"/>
      <c r="G113" s="117"/>
      <c r="H113" s="117"/>
      <c r="I113" s="117"/>
      <c r="J113" s="117"/>
      <c r="K113" s="117"/>
      <c r="L113" s="117"/>
      <c r="M113" s="117"/>
      <c r="N113" s="117"/>
      <c r="O113" s="117"/>
      <c r="P113" s="117"/>
      <c r="Q113" s="117"/>
      <c r="R113" s="117"/>
      <c r="S113" s="117"/>
      <c r="T113" s="117"/>
      <c r="U113" s="117"/>
      <c r="V113" s="117"/>
      <c r="W113" s="117"/>
      <c r="X113" s="117"/>
      <c r="Y113" s="117"/>
      <c r="Z113" s="117"/>
      <c r="AA113" s="117"/>
      <c r="AB113" s="117"/>
      <c r="AC113" s="117"/>
      <c r="AD113" s="117"/>
      <c r="AE113" s="117"/>
      <c r="AF113" s="117"/>
      <c r="AG113" s="117"/>
      <c r="AH113" s="117"/>
      <c r="AI113" s="117"/>
      <c r="AJ113" s="117"/>
      <c r="AK113" s="117"/>
      <c r="AL113" s="117"/>
      <c r="AM113" s="117"/>
      <c r="AN113" s="117"/>
      <c r="AO113" s="117"/>
      <c r="AP113" s="117"/>
      <c r="AQ113" s="117"/>
      <c r="AR113" s="117"/>
      <c r="AS113" s="117"/>
      <c r="AT113" s="117"/>
      <c r="AU113" s="117"/>
      <c r="AV113" s="117"/>
      <c r="AW113" s="117"/>
      <c r="AX113" s="117"/>
      <c r="AY113" s="117"/>
      <c r="AZ113" s="117"/>
      <c r="BA113" s="117"/>
      <c r="BB113" s="117"/>
      <c r="BC113" s="117"/>
      <c r="BD113" s="117"/>
      <c r="BE113" s="117"/>
      <c r="BF113" s="117"/>
      <c r="BG113" s="117"/>
      <c r="BH113" s="117"/>
      <c r="BI113" s="117"/>
      <c r="BJ113" s="117"/>
      <c r="BK113" s="117"/>
      <c r="BL113" s="117"/>
      <c r="BM113" s="117"/>
      <c r="BN113" s="117"/>
      <c r="BO113" s="117"/>
      <c r="BP113" s="117"/>
      <c r="BQ113" s="117"/>
      <c r="BR113" s="117"/>
      <c r="BS113" s="117"/>
      <c r="BT113" s="117"/>
      <c r="BU113" s="117"/>
      <c r="BV113" s="117"/>
      <c r="BW113" s="117"/>
      <c r="BX113" s="117"/>
      <c r="BY113" s="117"/>
      <c r="BZ113" s="117"/>
      <c r="CA113" s="117"/>
      <c r="CB113" s="117"/>
      <c r="CC113" s="117"/>
      <c r="CD113" s="117"/>
      <c r="CE113" s="117"/>
      <c r="CF113" s="117"/>
      <c r="CG113" s="117"/>
      <c r="CH113" s="117"/>
      <c r="CI113" s="117"/>
      <c r="CJ113" s="117"/>
      <c r="CK113" s="117"/>
      <c r="CL113" s="117"/>
      <c r="CM113" s="117"/>
      <c r="CN113" s="117"/>
      <c r="CO113" s="117"/>
      <c r="CP113" s="117"/>
      <c r="CQ113" s="117"/>
      <c r="CR113" s="117"/>
      <c r="CS113" s="117"/>
      <c r="CT113" s="117"/>
      <c r="CU113" s="117"/>
      <c r="CV113" s="117"/>
      <c r="CW113" s="118"/>
      <c r="CX113" s="118"/>
    </row>
    <row r="114" spans="2:102">
      <c r="L114" s="67"/>
      <c r="M114" s="58"/>
      <c r="N114" s="58"/>
      <c r="O114" s="58"/>
      <c r="P114" s="58"/>
      <c r="Q114" s="58"/>
      <c r="R114" s="58"/>
      <c r="S114" s="58"/>
      <c r="T114" s="58"/>
      <c r="U114" s="58"/>
      <c r="V114" s="58"/>
      <c r="W114" s="58"/>
      <c r="X114" s="58"/>
      <c r="Y114" s="58"/>
      <c r="Z114" s="58"/>
      <c r="AA114" s="58"/>
      <c r="AB114" s="58"/>
      <c r="AC114" s="58"/>
      <c r="AD114" s="58"/>
      <c r="AE114" s="58"/>
      <c r="AF114" s="58"/>
      <c r="AG114" s="58"/>
      <c r="AH114" s="58"/>
      <c r="AI114" s="58"/>
      <c r="AJ114" s="58"/>
      <c r="AK114" s="58"/>
      <c r="AL114" s="58"/>
      <c r="AM114" s="58"/>
      <c r="AN114" s="58"/>
      <c r="AO114" s="58"/>
      <c r="AP114" s="58"/>
      <c r="AQ114" s="58"/>
      <c r="AR114" s="58"/>
      <c r="AS114" s="58"/>
      <c r="AT114" s="58"/>
      <c r="AU114" s="58"/>
      <c r="AV114" s="58"/>
      <c r="AW114" s="58"/>
      <c r="AX114" s="58"/>
      <c r="AY114" s="58"/>
      <c r="AZ114" s="58"/>
      <c r="BA114" s="58"/>
      <c r="BB114" s="58"/>
      <c r="BC114" s="58"/>
      <c r="BD114" s="58"/>
      <c r="BE114" s="58"/>
      <c r="BF114" s="58"/>
      <c r="BG114" s="58"/>
      <c r="BH114" s="58"/>
      <c r="BI114" s="58"/>
      <c r="BJ114" s="58"/>
      <c r="BK114" s="58"/>
      <c r="BL114" s="58"/>
      <c r="BM114" s="58"/>
      <c r="BN114" s="58"/>
      <c r="BO114" s="58"/>
      <c r="BP114" s="58"/>
      <c r="BQ114" s="58"/>
      <c r="BR114" s="58"/>
      <c r="BS114" s="58"/>
      <c r="BT114" s="58"/>
      <c r="BU114" s="58"/>
      <c r="BV114" s="58"/>
      <c r="BW114" s="58"/>
      <c r="BX114" s="58"/>
      <c r="BY114" s="58"/>
      <c r="BZ114" s="58"/>
      <c r="CA114" s="58"/>
      <c r="CB114" s="58"/>
      <c r="CC114" s="58"/>
      <c r="CD114" s="58"/>
      <c r="CE114" s="58"/>
      <c r="CF114" s="58"/>
      <c r="CG114" s="58"/>
      <c r="CH114" s="58"/>
      <c r="CI114" s="58"/>
      <c r="CJ114" s="58"/>
      <c r="CK114" s="58"/>
      <c r="CL114" s="58"/>
      <c r="CM114" s="58"/>
      <c r="CN114" s="58"/>
      <c r="CO114" s="58"/>
      <c r="CP114" s="58"/>
      <c r="CQ114" s="58"/>
      <c r="CR114" s="58"/>
      <c r="CS114" s="58"/>
      <c r="CT114" s="58"/>
      <c r="CU114" s="58"/>
      <c r="CV114" s="58"/>
      <c r="CW114" s="58"/>
      <c r="CX114" s="58"/>
    </row>
    <row r="115" spans="2:102" hidden="1">
      <c r="L115" s="67"/>
      <c r="M115" s="58"/>
      <c r="N115" s="58"/>
      <c r="O115" s="58"/>
      <c r="P115" s="58"/>
      <c r="Q115" s="58"/>
      <c r="R115" s="58"/>
      <c r="S115" s="58"/>
      <c r="T115" s="58"/>
      <c r="U115" s="58"/>
      <c r="V115" s="58"/>
      <c r="W115" s="58"/>
      <c r="X115" s="58"/>
      <c r="Y115" s="58"/>
      <c r="Z115" s="58"/>
      <c r="AA115" s="58"/>
      <c r="AB115" s="58"/>
      <c r="AC115" s="58"/>
      <c r="AD115" s="58"/>
      <c r="AE115" s="58"/>
      <c r="AF115" s="58"/>
      <c r="AG115" s="58"/>
      <c r="AH115" s="58"/>
      <c r="AI115" s="58"/>
      <c r="AJ115" s="58"/>
      <c r="AK115" s="58"/>
      <c r="AL115" s="58"/>
      <c r="AM115" s="58"/>
      <c r="AN115" s="58"/>
      <c r="AO115" s="58"/>
      <c r="AP115" s="58"/>
      <c r="AQ115" s="58"/>
      <c r="AR115" s="58"/>
      <c r="AS115" s="58"/>
      <c r="AT115" s="58"/>
      <c r="AU115" s="58"/>
      <c r="AV115" s="58"/>
      <c r="AW115" s="58"/>
      <c r="AX115" s="58"/>
      <c r="AY115" s="58"/>
      <c r="AZ115" s="58"/>
      <c r="BA115" s="58"/>
      <c r="BB115" s="58"/>
      <c r="BC115" s="58"/>
      <c r="BD115" s="58"/>
      <c r="BE115" s="58"/>
      <c r="BF115" s="58"/>
      <c r="BG115" s="58"/>
      <c r="BH115" s="58"/>
      <c r="BI115" s="58"/>
      <c r="BJ115" s="58"/>
      <c r="BK115" s="58"/>
      <c r="BL115" s="58"/>
      <c r="BM115" s="58"/>
      <c r="BN115" s="58"/>
      <c r="BO115" s="58"/>
      <c r="BP115" s="58"/>
      <c r="BQ115" s="58"/>
      <c r="BR115" s="58"/>
      <c r="BS115" s="58"/>
      <c r="BT115" s="58"/>
      <c r="BU115" s="58"/>
      <c r="BV115" s="58"/>
      <c r="BW115" s="58"/>
      <c r="BX115" s="58"/>
      <c r="BY115" s="58"/>
      <c r="BZ115" s="58"/>
      <c r="CA115" s="58"/>
      <c r="CB115" s="58"/>
      <c r="CC115" s="58"/>
      <c r="CD115" s="58"/>
      <c r="CE115" s="58"/>
      <c r="CF115" s="58"/>
      <c r="CG115" s="58"/>
      <c r="CH115" s="58"/>
      <c r="CI115" s="58"/>
      <c r="CJ115" s="58"/>
      <c r="CK115" s="58"/>
      <c r="CL115" s="58"/>
      <c r="CM115" s="58"/>
      <c r="CN115" s="58"/>
      <c r="CO115" s="58"/>
      <c r="CP115" s="58"/>
      <c r="CQ115" s="58"/>
      <c r="CR115" s="58"/>
      <c r="CS115" s="58"/>
      <c r="CT115" s="58"/>
      <c r="CU115" s="58"/>
      <c r="CV115" s="58"/>
      <c r="CW115" s="58"/>
      <c r="CX115" s="58"/>
    </row>
    <row r="116" spans="2:102" hidden="1">
      <c r="L116" s="67"/>
      <c r="M116" s="58"/>
      <c r="N116" s="58"/>
      <c r="O116" s="58"/>
      <c r="P116" s="58"/>
      <c r="Q116" s="58"/>
      <c r="R116" s="58"/>
      <c r="S116" s="58"/>
      <c r="T116" s="58"/>
      <c r="U116" s="58"/>
      <c r="V116" s="58"/>
      <c r="W116" s="58"/>
      <c r="X116" s="58"/>
      <c r="Y116" s="58"/>
      <c r="Z116" s="58"/>
      <c r="AA116" s="58"/>
      <c r="AB116" s="58"/>
      <c r="AC116" s="58"/>
      <c r="AD116" s="58"/>
      <c r="AE116" s="58"/>
      <c r="AF116" s="58"/>
      <c r="AG116" s="58"/>
      <c r="AH116" s="58"/>
      <c r="AI116" s="58"/>
      <c r="AJ116" s="58"/>
      <c r="AK116" s="58"/>
      <c r="AL116" s="58"/>
      <c r="AM116" s="58"/>
      <c r="AN116" s="58"/>
      <c r="AO116" s="58"/>
      <c r="AP116" s="58"/>
      <c r="AQ116" s="58"/>
      <c r="AR116" s="58"/>
      <c r="AS116" s="58"/>
      <c r="AT116" s="58"/>
      <c r="AU116" s="58"/>
      <c r="AV116" s="58"/>
      <c r="AW116" s="58"/>
      <c r="AX116" s="58"/>
      <c r="AY116" s="58"/>
      <c r="AZ116" s="58"/>
      <c r="BA116" s="58"/>
      <c r="BB116" s="58"/>
      <c r="BC116" s="58"/>
      <c r="BD116" s="58"/>
      <c r="BE116" s="58"/>
      <c r="BF116" s="58"/>
      <c r="BG116" s="58"/>
      <c r="BH116" s="58"/>
      <c r="BI116" s="58"/>
      <c r="BJ116" s="58"/>
      <c r="BK116" s="58"/>
      <c r="BL116" s="58"/>
      <c r="BM116" s="58"/>
      <c r="BN116" s="58"/>
      <c r="BO116" s="58"/>
      <c r="BP116" s="58"/>
      <c r="BQ116" s="58"/>
      <c r="BR116" s="58"/>
      <c r="BS116" s="58"/>
      <c r="BT116" s="58"/>
      <c r="BU116" s="58"/>
      <c r="BV116" s="58"/>
      <c r="BW116" s="58"/>
      <c r="BX116" s="58"/>
      <c r="BY116" s="58"/>
      <c r="BZ116" s="58"/>
      <c r="CA116" s="58"/>
      <c r="CB116" s="58"/>
      <c r="CC116" s="58"/>
      <c r="CD116" s="58"/>
      <c r="CE116" s="58"/>
      <c r="CF116" s="58"/>
      <c r="CG116" s="58"/>
      <c r="CH116" s="58"/>
      <c r="CI116" s="58"/>
      <c r="CJ116" s="58"/>
      <c r="CK116" s="58"/>
      <c r="CL116" s="58"/>
      <c r="CM116" s="58"/>
      <c r="CN116" s="58"/>
      <c r="CO116" s="58"/>
      <c r="CP116" s="58"/>
      <c r="CQ116" s="58"/>
      <c r="CR116" s="58"/>
      <c r="CS116" s="58"/>
      <c r="CT116" s="58"/>
      <c r="CU116" s="58"/>
      <c r="CV116" s="58"/>
      <c r="CW116" s="58"/>
      <c r="CX116" s="58"/>
    </row>
    <row r="117" spans="2:102" hidden="1">
      <c r="L117" s="67"/>
      <c r="M117" s="58"/>
      <c r="N117" s="58"/>
      <c r="O117" s="58"/>
      <c r="P117" s="58"/>
      <c r="Q117" s="58"/>
      <c r="R117" s="58"/>
      <c r="S117" s="58"/>
      <c r="T117" s="58"/>
      <c r="U117" s="58"/>
      <c r="V117" s="58"/>
      <c r="W117" s="58"/>
      <c r="X117" s="58"/>
      <c r="Y117" s="58"/>
      <c r="Z117" s="58"/>
      <c r="AA117" s="58"/>
      <c r="AB117" s="58"/>
      <c r="AC117" s="58"/>
      <c r="AD117" s="58"/>
      <c r="AE117" s="58"/>
      <c r="AF117" s="58"/>
      <c r="AG117" s="58"/>
      <c r="AH117" s="58"/>
      <c r="AI117" s="58"/>
      <c r="AJ117" s="58"/>
      <c r="AK117" s="58"/>
      <c r="AL117" s="58"/>
      <c r="AM117" s="58"/>
      <c r="AN117" s="58"/>
      <c r="AO117" s="58"/>
      <c r="AP117" s="58"/>
      <c r="AQ117" s="58"/>
      <c r="AR117" s="58"/>
      <c r="AS117" s="58"/>
      <c r="AT117" s="58"/>
      <c r="AU117" s="58"/>
      <c r="AV117" s="58"/>
      <c r="AW117" s="58"/>
      <c r="AX117" s="58"/>
      <c r="AY117" s="58"/>
      <c r="AZ117" s="58"/>
      <c r="BA117" s="58"/>
      <c r="BB117" s="58"/>
      <c r="BC117" s="58"/>
      <c r="BD117" s="58"/>
      <c r="BE117" s="58"/>
      <c r="BF117" s="58"/>
      <c r="BG117" s="58"/>
      <c r="BH117" s="58"/>
      <c r="BI117" s="58"/>
      <c r="BJ117" s="58"/>
      <c r="BK117" s="58"/>
      <c r="BL117" s="58"/>
      <c r="BM117" s="58"/>
      <c r="BN117" s="58"/>
      <c r="BO117" s="58"/>
      <c r="BP117" s="58"/>
      <c r="BQ117" s="58"/>
      <c r="BR117" s="58"/>
      <c r="BS117" s="58"/>
      <c r="BT117" s="58"/>
      <c r="BU117" s="58"/>
      <c r="BV117" s="58"/>
      <c r="BW117" s="58"/>
      <c r="BX117" s="58"/>
      <c r="BY117" s="58"/>
      <c r="BZ117" s="58"/>
      <c r="CA117" s="58"/>
      <c r="CB117" s="58"/>
      <c r="CC117" s="58"/>
      <c r="CD117" s="58"/>
      <c r="CE117" s="58"/>
      <c r="CF117" s="58"/>
      <c r="CG117" s="58"/>
      <c r="CH117" s="58"/>
      <c r="CI117" s="58"/>
      <c r="CJ117" s="58"/>
      <c r="CK117" s="58"/>
      <c r="CL117" s="58"/>
      <c r="CM117" s="58"/>
      <c r="CN117" s="58"/>
      <c r="CO117" s="58"/>
      <c r="CP117" s="58"/>
      <c r="CQ117" s="58"/>
      <c r="CR117" s="58"/>
      <c r="CS117" s="58"/>
      <c r="CT117" s="58"/>
      <c r="CU117" s="58"/>
      <c r="CV117" s="58"/>
      <c r="CW117" s="58"/>
      <c r="CX117" s="58"/>
    </row>
    <row r="118" spans="2:102" hidden="1">
      <c r="L118" s="67"/>
      <c r="M118" s="58"/>
      <c r="N118" s="58"/>
      <c r="O118" s="58"/>
      <c r="P118" s="58"/>
      <c r="Q118" s="58"/>
      <c r="R118" s="58"/>
      <c r="S118" s="58"/>
      <c r="T118" s="58"/>
      <c r="U118" s="58"/>
      <c r="V118" s="58"/>
      <c r="W118" s="58"/>
      <c r="X118" s="58"/>
      <c r="Y118" s="58"/>
      <c r="Z118" s="58"/>
      <c r="AA118" s="58"/>
      <c r="AB118" s="58"/>
      <c r="AC118" s="58"/>
      <c r="AD118" s="58"/>
      <c r="AE118" s="58"/>
      <c r="AF118" s="58"/>
      <c r="AG118" s="58"/>
      <c r="AH118" s="58"/>
      <c r="AI118" s="58"/>
      <c r="AJ118" s="58"/>
      <c r="AK118" s="58"/>
      <c r="AL118" s="58"/>
      <c r="AM118" s="58"/>
      <c r="AN118" s="58"/>
      <c r="AO118" s="58"/>
      <c r="AP118" s="58"/>
      <c r="AQ118" s="58"/>
      <c r="AR118" s="58"/>
      <c r="AS118" s="58"/>
      <c r="AT118" s="58"/>
      <c r="AU118" s="58"/>
      <c r="AV118" s="58"/>
      <c r="AW118" s="58"/>
      <c r="AX118" s="58"/>
      <c r="AY118" s="58"/>
      <c r="AZ118" s="58"/>
      <c r="BA118" s="58"/>
      <c r="BB118" s="58"/>
      <c r="BC118" s="58"/>
      <c r="BD118" s="58"/>
      <c r="BE118" s="58"/>
      <c r="BF118" s="58"/>
      <c r="BG118" s="58"/>
      <c r="BH118" s="58"/>
      <c r="BI118" s="58"/>
      <c r="BJ118" s="58"/>
      <c r="BK118" s="58"/>
      <c r="BL118" s="58"/>
      <c r="BM118" s="58"/>
      <c r="BN118" s="58"/>
      <c r="BO118" s="58"/>
      <c r="BP118" s="58"/>
      <c r="BQ118" s="58"/>
      <c r="BR118" s="58"/>
      <c r="BS118" s="58"/>
      <c r="BT118" s="58"/>
      <c r="BU118" s="58"/>
      <c r="BV118" s="58"/>
      <c r="BW118" s="58"/>
      <c r="BX118" s="58"/>
      <c r="BY118" s="58"/>
      <c r="BZ118" s="58"/>
      <c r="CA118" s="58"/>
      <c r="CB118" s="58"/>
      <c r="CC118" s="58"/>
      <c r="CD118" s="58"/>
      <c r="CE118" s="58"/>
      <c r="CF118" s="58"/>
      <c r="CG118" s="58"/>
      <c r="CH118" s="58"/>
      <c r="CI118" s="58"/>
      <c r="CJ118" s="58"/>
      <c r="CK118" s="58"/>
      <c r="CL118" s="58"/>
      <c r="CM118" s="58"/>
      <c r="CN118" s="58"/>
      <c r="CO118" s="58"/>
      <c r="CP118" s="58"/>
      <c r="CQ118" s="58"/>
      <c r="CR118" s="58"/>
      <c r="CS118" s="58"/>
      <c r="CT118" s="58"/>
      <c r="CU118" s="58"/>
      <c r="CV118" s="58"/>
      <c r="CW118" s="58"/>
      <c r="CX118" s="58"/>
    </row>
    <row r="119" spans="2:102" hidden="1">
      <c r="L119" s="67"/>
      <c r="M119" s="58"/>
      <c r="N119" s="58"/>
      <c r="O119" s="58"/>
      <c r="P119" s="58"/>
      <c r="Q119" s="58"/>
      <c r="R119" s="58"/>
      <c r="S119" s="58"/>
      <c r="T119" s="58"/>
      <c r="U119" s="58"/>
      <c r="V119" s="58"/>
      <c r="W119" s="58"/>
      <c r="X119" s="58"/>
      <c r="Y119" s="58"/>
      <c r="Z119" s="58"/>
      <c r="AA119" s="58"/>
      <c r="AB119" s="58"/>
      <c r="AC119" s="58"/>
      <c r="AD119" s="58"/>
      <c r="AE119" s="58"/>
      <c r="AF119" s="58"/>
      <c r="AG119" s="58"/>
      <c r="AH119" s="58"/>
      <c r="AI119" s="58"/>
      <c r="AJ119" s="58"/>
      <c r="AK119" s="58"/>
      <c r="AL119" s="58"/>
      <c r="AM119" s="58"/>
      <c r="AN119" s="58"/>
      <c r="AO119" s="58"/>
      <c r="AP119" s="58"/>
      <c r="AQ119" s="58"/>
      <c r="AR119" s="58"/>
      <c r="AS119" s="58"/>
      <c r="AT119" s="58"/>
      <c r="AU119" s="58"/>
      <c r="AV119" s="58"/>
      <c r="AW119" s="58"/>
      <c r="AX119" s="58"/>
      <c r="AY119" s="58"/>
      <c r="AZ119" s="58"/>
      <c r="BA119" s="58"/>
      <c r="BB119" s="58"/>
      <c r="BC119" s="58"/>
      <c r="BD119" s="58"/>
      <c r="BE119" s="58"/>
      <c r="BF119" s="58"/>
      <c r="BG119" s="58"/>
      <c r="BH119" s="58"/>
      <c r="BI119" s="58"/>
      <c r="BJ119" s="58"/>
      <c r="BK119" s="58"/>
      <c r="BL119" s="58"/>
      <c r="BM119" s="58"/>
      <c r="BN119" s="58"/>
      <c r="BO119" s="58"/>
      <c r="BP119" s="58"/>
      <c r="BQ119" s="58"/>
      <c r="BR119" s="58"/>
      <c r="BS119" s="58"/>
      <c r="BT119" s="58"/>
      <c r="BU119" s="58"/>
      <c r="BV119" s="58"/>
      <c r="BW119" s="58"/>
      <c r="BX119" s="58"/>
      <c r="BY119" s="58"/>
      <c r="BZ119" s="58"/>
      <c r="CA119" s="58"/>
      <c r="CB119" s="58"/>
      <c r="CC119" s="58"/>
      <c r="CD119" s="58"/>
      <c r="CE119" s="58"/>
      <c r="CF119" s="58"/>
      <c r="CG119" s="58"/>
      <c r="CH119" s="58"/>
      <c r="CI119" s="58"/>
      <c r="CJ119" s="58"/>
      <c r="CK119" s="58"/>
      <c r="CL119" s="58"/>
      <c r="CM119" s="58"/>
      <c r="CN119" s="58"/>
      <c r="CO119" s="58"/>
      <c r="CP119" s="58"/>
      <c r="CQ119" s="58"/>
      <c r="CR119" s="58"/>
      <c r="CS119" s="58"/>
      <c r="CT119" s="58"/>
      <c r="CU119" s="58"/>
      <c r="CV119" s="58"/>
      <c r="CW119" s="58"/>
      <c r="CX119" s="58"/>
    </row>
    <row r="120" spans="2:102" hidden="1">
      <c r="L120" s="67"/>
      <c r="M120" s="58"/>
      <c r="N120" s="58"/>
      <c r="O120" s="58"/>
      <c r="P120" s="58"/>
      <c r="Q120" s="58"/>
      <c r="R120" s="58"/>
      <c r="S120" s="58"/>
      <c r="T120" s="58"/>
      <c r="U120" s="58"/>
      <c r="V120" s="58"/>
      <c r="W120" s="58"/>
      <c r="X120" s="58"/>
      <c r="Y120" s="58"/>
      <c r="Z120" s="58"/>
      <c r="AA120" s="58"/>
      <c r="AB120" s="58"/>
      <c r="AC120" s="58"/>
      <c r="AD120" s="58"/>
      <c r="AE120" s="58"/>
      <c r="AF120" s="58"/>
      <c r="AG120" s="58"/>
      <c r="AH120" s="58"/>
      <c r="AI120" s="58"/>
      <c r="AJ120" s="58"/>
      <c r="AK120" s="58"/>
      <c r="AL120" s="58"/>
      <c r="AM120" s="58"/>
      <c r="AN120" s="58"/>
      <c r="AO120" s="58"/>
      <c r="AP120" s="58"/>
      <c r="AQ120" s="58"/>
      <c r="AR120" s="58"/>
      <c r="AS120" s="58"/>
      <c r="AT120" s="58"/>
      <c r="AU120" s="58"/>
      <c r="AV120" s="58"/>
      <c r="AW120" s="58"/>
      <c r="AX120" s="58"/>
      <c r="AY120" s="58"/>
      <c r="AZ120" s="58"/>
      <c r="BA120" s="58"/>
      <c r="BB120" s="58"/>
      <c r="BC120" s="58"/>
      <c r="BD120" s="58"/>
      <c r="BE120" s="58"/>
      <c r="BF120" s="58"/>
      <c r="BG120" s="58"/>
      <c r="BH120" s="58"/>
      <c r="BI120" s="58"/>
      <c r="BJ120" s="58"/>
      <c r="BK120" s="58"/>
      <c r="BL120" s="58"/>
      <c r="BM120" s="58"/>
      <c r="BN120" s="58"/>
      <c r="BO120" s="58"/>
      <c r="BP120" s="58"/>
      <c r="BQ120" s="58"/>
      <c r="BR120" s="58"/>
      <c r="BS120" s="58"/>
      <c r="BT120" s="58"/>
      <c r="BU120" s="58"/>
      <c r="BV120" s="58"/>
      <c r="BW120" s="58"/>
      <c r="BX120" s="58"/>
      <c r="BY120" s="58"/>
      <c r="BZ120" s="58"/>
      <c r="CA120" s="58"/>
      <c r="CB120" s="58"/>
      <c r="CC120" s="58"/>
      <c r="CD120" s="58"/>
      <c r="CE120" s="58"/>
      <c r="CF120" s="58"/>
      <c r="CG120" s="58"/>
      <c r="CH120" s="58"/>
      <c r="CI120" s="58"/>
      <c r="CJ120" s="58"/>
      <c r="CK120" s="58"/>
      <c r="CL120" s="58"/>
      <c r="CM120" s="58"/>
      <c r="CN120" s="58"/>
      <c r="CO120" s="58"/>
      <c r="CP120" s="58"/>
      <c r="CQ120" s="58"/>
      <c r="CR120" s="58"/>
      <c r="CS120" s="58"/>
      <c r="CT120" s="58"/>
      <c r="CU120" s="58"/>
      <c r="CV120" s="58"/>
      <c r="CW120" s="58"/>
      <c r="CX120" s="58"/>
    </row>
    <row r="121" spans="2:102" hidden="1">
      <c r="L121" s="67"/>
      <c r="M121" s="58"/>
      <c r="N121" s="58"/>
      <c r="O121" s="58"/>
      <c r="P121" s="58"/>
      <c r="Q121" s="58"/>
      <c r="R121" s="58"/>
      <c r="S121" s="58"/>
      <c r="T121" s="58"/>
      <c r="U121" s="58"/>
      <c r="V121" s="58"/>
      <c r="W121" s="58"/>
      <c r="X121" s="58"/>
      <c r="Y121" s="58"/>
      <c r="Z121" s="58"/>
      <c r="AA121" s="58"/>
      <c r="AB121" s="58"/>
      <c r="AC121" s="58"/>
      <c r="AD121" s="58"/>
      <c r="AE121" s="58"/>
      <c r="AF121" s="58"/>
      <c r="AG121" s="58"/>
      <c r="AH121" s="58"/>
      <c r="AI121" s="58"/>
      <c r="AJ121" s="58"/>
      <c r="AK121" s="58"/>
      <c r="AL121" s="58"/>
      <c r="AM121" s="58"/>
      <c r="AN121" s="58"/>
      <c r="AO121" s="58"/>
      <c r="AP121" s="58"/>
      <c r="AQ121" s="58"/>
      <c r="AR121" s="58"/>
      <c r="AS121" s="58"/>
      <c r="AT121" s="58"/>
      <c r="AU121" s="58"/>
      <c r="AV121" s="58"/>
      <c r="AW121" s="58"/>
      <c r="AX121" s="58"/>
      <c r="AY121" s="58"/>
      <c r="AZ121" s="58"/>
      <c r="BA121" s="58"/>
      <c r="BB121" s="58"/>
      <c r="BC121" s="58"/>
      <c r="BD121" s="58"/>
      <c r="BE121" s="58"/>
      <c r="BF121" s="58"/>
      <c r="BG121" s="58"/>
      <c r="BH121" s="58"/>
      <c r="BI121" s="58"/>
      <c r="BJ121" s="58"/>
      <c r="BK121" s="58"/>
      <c r="BL121" s="58"/>
      <c r="BM121" s="58"/>
      <c r="BN121" s="58"/>
      <c r="BO121" s="58"/>
      <c r="BP121" s="58"/>
      <c r="BQ121" s="58"/>
      <c r="BR121" s="58"/>
      <c r="BS121" s="58"/>
      <c r="BT121" s="58"/>
      <c r="BU121" s="58"/>
      <c r="BV121" s="58"/>
      <c r="BW121" s="58"/>
      <c r="BX121" s="58"/>
      <c r="BY121" s="58"/>
      <c r="BZ121" s="58"/>
      <c r="CA121" s="58"/>
      <c r="CB121" s="58"/>
      <c r="CC121" s="58"/>
      <c r="CD121" s="58"/>
      <c r="CE121" s="58"/>
      <c r="CF121" s="58"/>
      <c r="CG121" s="58"/>
      <c r="CH121" s="58"/>
      <c r="CI121" s="58"/>
      <c r="CJ121" s="58"/>
      <c r="CK121" s="58"/>
      <c r="CL121" s="58"/>
      <c r="CM121" s="58"/>
      <c r="CN121" s="58"/>
      <c r="CO121" s="58"/>
      <c r="CP121" s="58"/>
      <c r="CQ121" s="58"/>
      <c r="CR121" s="58"/>
      <c r="CS121" s="58"/>
      <c r="CT121" s="58"/>
      <c r="CU121" s="58"/>
      <c r="CV121" s="58"/>
      <c r="CW121" s="58"/>
      <c r="CX121" s="58"/>
    </row>
    <row r="122" spans="2:102" hidden="1">
      <c r="L122" s="67"/>
      <c r="M122" s="58"/>
      <c r="N122" s="58"/>
      <c r="O122" s="58"/>
      <c r="P122" s="58"/>
      <c r="Q122" s="58"/>
      <c r="R122" s="58"/>
      <c r="S122" s="58"/>
      <c r="T122" s="58"/>
      <c r="U122" s="58"/>
      <c r="V122" s="58"/>
      <c r="W122" s="58"/>
      <c r="X122" s="58"/>
      <c r="Y122" s="58"/>
      <c r="Z122" s="58"/>
      <c r="AA122" s="58"/>
      <c r="AB122" s="58"/>
      <c r="AC122" s="58"/>
      <c r="AD122" s="58"/>
      <c r="AE122" s="58"/>
      <c r="AF122" s="58"/>
      <c r="AG122" s="58"/>
      <c r="AH122" s="58"/>
      <c r="AI122" s="58"/>
      <c r="AJ122" s="58"/>
      <c r="AK122" s="58"/>
      <c r="AL122" s="58"/>
      <c r="AM122" s="58"/>
      <c r="AN122" s="58"/>
      <c r="AO122" s="58"/>
      <c r="AP122" s="58"/>
      <c r="AQ122" s="58"/>
      <c r="AR122" s="58"/>
      <c r="AS122" s="58"/>
      <c r="AT122" s="58"/>
      <c r="AU122" s="58"/>
      <c r="AV122" s="58"/>
      <c r="AW122" s="58"/>
      <c r="AX122" s="58"/>
      <c r="AY122" s="58"/>
      <c r="AZ122" s="58"/>
      <c r="BA122" s="58"/>
      <c r="BB122" s="58"/>
      <c r="BC122" s="58"/>
      <c r="BD122" s="58"/>
      <c r="BE122" s="58"/>
      <c r="BF122" s="58"/>
      <c r="BG122" s="58"/>
      <c r="BH122" s="58"/>
      <c r="BI122" s="58"/>
      <c r="BJ122" s="58"/>
      <c r="BK122" s="58"/>
      <c r="BL122" s="58"/>
      <c r="BM122" s="58"/>
      <c r="BN122" s="58"/>
      <c r="BO122" s="58"/>
      <c r="BP122" s="58"/>
      <c r="BQ122" s="58"/>
      <c r="BR122" s="58"/>
      <c r="BS122" s="58"/>
      <c r="BT122" s="58"/>
      <c r="BU122" s="58"/>
      <c r="BV122" s="58"/>
      <c r="BW122" s="58"/>
      <c r="BX122" s="58"/>
      <c r="BY122" s="58"/>
      <c r="BZ122" s="58"/>
      <c r="CA122" s="58"/>
      <c r="CB122" s="58"/>
      <c r="CC122" s="58"/>
      <c r="CD122" s="58"/>
      <c r="CE122" s="58"/>
      <c r="CF122" s="58"/>
      <c r="CG122" s="58"/>
      <c r="CH122" s="58"/>
      <c r="CI122" s="58"/>
      <c r="CJ122" s="58"/>
      <c r="CK122" s="58"/>
      <c r="CL122" s="58"/>
      <c r="CM122" s="58"/>
      <c r="CN122" s="58"/>
      <c r="CO122" s="58"/>
      <c r="CP122" s="58"/>
      <c r="CQ122" s="58"/>
      <c r="CR122" s="58"/>
      <c r="CS122" s="58"/>
      <c r="CT122" s="58"/>
      <c r="CU122" s="58"/>
      <c r="CV122" s="58"/>
      <c r="CW122" s="58"/>
      <c r="CX122" s="58"/>
    </row>
    <row r="123" spans="2:102" hidden="1">
      <c r="L123" s="67"/>
      <c r="M123" s="58"/>
      <c r="N123" s="58"/>
      <c r="O123" s="58"/>
      <c r="P123" s="58"/>
      <c r="Q123" s="58"/>
      <c r="R123" s="58"/>
      <c r="S123" s="58"/>
      <c r="T123" s="58"/>
      <c r="U123" s="58"/>
      <c r="V123" s="58"/>
      <c r="W123" s="58"/>
      <c r="X123" s="58"/>
      <c r="Y123" s="58"/>
      <c r="Z123" s="58"/>
      <c r="AA123" s="58"/>
      <c r="AB123" s="58"/>
      <c r="AC123" s="58"/>
      <c r="AD123" s="58"/>
      <c r="AE123" s="58"/>
      <c r="AF123" s="58"/>
      <c r="AG123" s="58"/>
      <c r="AH123" s="58"/>
      <c r="AI123" s="58"/>
      <c r="AJ123" s="58"/>
      <c r="AK123" s="58"/>
      <c r="AL123" s="58"/>
      <c r="AM123" s="58"/>
      <c r="AN123" s="58"/>
      <c r="AO123" s="58"/>
      <c r="AP123" s="58"/>
      <c r="AQ123" s="58"/>
      <c r="AR123" s="58"/>
      <c r="AS123" s="58"/>
      <c r="AT123" s="58"/>
      <c r="AU123" s="58"/>
      <c r="AV123" s="58"/>
      <c r="AW123" s="58"/>
      <c r="AX123" s="58"/>
      <c r="AY123" s="58"/>
      <c r="AZ123" s="58"/>
      <c r="BA123" s="58"/>
      <c r="BB123" s="58"/>
      <c r="BC123" s="58"/>
      <c r="BD123" s="58"/>
      <c r="BE123" s="58"/>
      <c r="BF123" s="58"/>
      <c r="BG123" s="58"/>
      <c r="BH123" s="58"/>
      <c r="BI123" s="58"/>
      <c r="BJ123" s="58"/>
      <c r="BK123" s="58"/>
      <c r="BL123" s="58"/>
      <c r="BM123" s="58"/>
      <c r="BN123" s="58"/>
      <c r="BO123" s="58"/>
      <c r="BP123" s="58"/>
      <c r="BQ123" s="58"/>
      <c r="BR123" s="58"/>
      <c r="BS123" s="58"/>
      <c r="BT123" s="58"/>
      <c r="BU123" s="58"/>
      <c r="BV123" s="58"/>
      <c r="BW123" s="58"/>
      <c r="BX123" s="58"/>
      <c r="BY123" s="58"/>
      <c r="BZ123" s="58"/>
      <c r="CA123" s="58"/>
      <c r="CB123" s="58"/>
      <c r="CC123" s="58"/>
      <c r="CD123" s="58"/>
      <c r="CE123" s="58"/>
      <c r="CF123" s="58"/>
      <c r="CG123" s="58"/>
      <c r="CH123" s="58"/>
      <c r="CI123" s="58"/>
      <c r="CJ123" s="58"/>
      <c r="CK123" s="58"/>
      <c r="CL123" s="58"/>
      <c r="CM123" s="58"/>
      <c r="CN123" s="58"/>
      <c r="CO123" s="58"/>
      <c r="CP123" s="58"/>
      <c r="CQ123" s="58"/>
      <c r="CR123" s="58"/>
      <c r="CS123" s="58"/>
      <c r="CT123" s="58"/>
      <c r="CU123" s="58"/>
      <c r="CV123" s="58"/>
      <c r="CW123" s="58"/>
      <c r="CX123" s="58"/>
    </row>
    <row r="124" spans="2:102" hidden="1">
      <c r="L124" s="67"/>
      <c r="M124" s="58"/>
      <c r="N124" s="58"/>
      <c r="O124" s="58"/>
      <c r="P124" s="58"/>
      <c r="Q124" s="58"/>
      <c r="R124" s="58"/>
      <c r="S124" s="58"/>
      <c r="T124" s="58"/>
      <c r="U124" s="58"/>
      <c r="V124" s="58"/>
      <c r="W124" s="58"/>
      <c r="X124" s="58"/>
      <c r="Y124" s="58"/>
      <c r="Z124" s="58"/>
      <c r="AA124" s="58"/>
      <c r="AB124" s="58"/>
      <c r="AC124" s="58"/>
      <c r="AD124" s="58"/>
      <c r="AE124" s="58"/>
      <c r="AF124" s="58"/>
      <c r="AG124" s="58"/>
      <c r="AH124" s="58"/>
      <c r="AI124" s="58"/>
      <c r="AJ124" s="58"/>
      <c r="AK124" s="58"/>
      <c r="AL124" s="58"/>
      <c r="AM124" s="58"/>
      <c r="AN124" s="58"/>
      <c r="AO124" s="58"/>
      <c r="AP124" s="58"/>
      <c r="AQ124" s="58"/>
      <c r="AR124" s="58"/>
      <c r="AS124" s="58"/>
      <c r="AT124" s="58"/>
      <c r="AU124" s="58"/>
      <c r="AV124" s="58"/>
      <c r="AW124" s="58"/>
      <c r="AX124" s="58"/>
      <c r="AY124" s="58"/>
      <c r="AZ124" s="58"/>
      <c r="BA124" s="58"/>
      <c r="BB124" s="58"/>
      <c r="BC124" s="58"/>
      <c r="BD124" s="58"/>
      <c r="BE124" s="58"/>
      <c r="BF124" s="58"/>
      <c r="BG124" s="58"/>
      <c r="BH124" s="58"/>
      <c r="BI124" s="58"/>
      <c r="BJ124" s="58"/>
      <c r="BK124" s="58"/>
      <c r="BL124" s="58"/>
      <c r="BM124" s="58"/>
      <c r="BN124" s="58"/>
      <c r="BO124" s="58"/>
      <c r="BP124" s="58"/>
      <c r="BQ124" s="58"/>
      <c r="BR124" s="58"/>
      <c r="BS124" s="58"/>
      <c r="BT124" s="58"/>
      <c r="BU124" s="58"/>
      <c r="BV124" s="58"/>
      <c r="BW124" s="58"/>
      <c r="BX124" s="58"/>
      <c r="BY124" s="58"/>
      <c r="BZ124" s="58"/>
      <c r="CA124" s="58"/>
      <c r="CB124" s="58"/>
      <c r="CC124" s="58"/>
      <c r="CD124" s="58"/>
      <c r="CE124" s="58"/>
      <c r="CF124" s="58"/>
      <c r="CG124" s="58"/>
      <c r="CH124" s="58"/>
      <c r="CI124" s="58"/>
      <c r="CJ124" s="58"/>
      <c r="CK124" s="58"/>
      <c r="CL124" s="58"/>
      <c r="CM124" s="58"/>
      <c r="CN124" s="58"/>
      <c r="CO124" s="58"/>
      <c r="CP124" s="58"/>
      <c r="CQ124" s="58"/>
      <c r="CR124" s="58"/>
      <c r="CS124" s="58"/>
      <c r="CT124" s="58"/>
      <c r="CU124" s="58"/>
      <c r="CV124" s="58"/>
      <c r="CW124" s="58"/>
      <c r="CX124" s="58"/>
    </row>
    <row r="125" spans="2:102" hidden="1">
      <c r="L125" s="67"/>
      <c r="M125" s="58"/>
      <c r="N125" s="58"/>
      <c r="O125" s="58"/>
      <c r="P125" s="58"/>
      <c r="Q125" s="58"/>
      <c r="R125" s="58"/>
      <c r="S125" s="58"/>
      <c r="T125" s="58"/>
      <c r="U125" s="58"/>
      <c r="V125" s="58"/>
      <c r="W125" s="58"/>
      <c r="X125" s="58"/>
      <c r="Y125" s="58"/>
      <c r="Z125" s="58"/>
      <c r="AA125" s="58"/>
      <c r="AB125" s="58"/>
      <c r="AC125" s="58"/>
      <c r="AD125" s="58"/>
      <c r="AE125" s="58"/>
      <c r="AF125" s="58"/>
      <c r="AG125" s="58"/>
      <c r="AH125" s="58"/>
      <c r="AI125" s="58"/>
      <c r="AJ125" s="58"/>
      <c r="AK125" s="58"/>
      <c r="AL125" s="58"/>
      <c r="AM125" s="58"/>
      <c r="AN125" s="58"/>
      <c r="AO125" s="58"/>
      <c r="AP125" s="58"/>
      <c r="AQ125" s="58"/>
      <c r="AR125" s="58"/>
      <c r="AS125" s="58"/>
      <c r="AT125" s="58"/>
      <c r="AU125" s="58"/>
      <c r="AV125" s="58"/>
      <c r="AW125" s="58"/>
      <c r="AX125" s="58"/>
      <c r="AY125" s="58"/>
      <c r="AZ125" s="58"/>
      <c r="BA125" s="58"/>
      <c r="BB125" s="58"/>
      <c r="BC125" s="58"/>
      <c r="BD125" s="58"/>
      <c r="BE125" s="58"/>
      <c r="BF125" s="58"/>
      <c r="BG125" s="58"/>
      <c r="BH125" s="58"/>
      <c r="BI125" s="58"/>
      <c r="BJ125" s="58"/>
      <c r="BK125" s="58"/>
      <c r="BL125" s="58"/>
      <c r="BM125" s="58"/>
      <c r="BN125" s="58"/>
      <c r="BO125" s="58"/>
      <c r="BP125" s="58"/>
      <c r="BQ125" s="58"/>
      <c r="BR125" s="58"/>
      <c r="BS125" s="58"/>
      <c r="BT125" s="58"/>
      <c r="BU125" s="58"/>
      <c r="BV125" s="58"/>
      <c r="BW125" s="58"/>
      <c r="BX125" s="58"/>
      <c r="BY125" s="58"/>
      <c r="BZ125" s="58"/>
      <c r="CA125" s="58"/>
      <c r="CB125" s="58"/>
      <c r="CC125" s="58"/>
      <c r="CD125" s="58"/>
      <c r="CE125" s="58"/>
      <c r="CF125" s="58"/>
      <c r="CG125" s="58"/>
      <c r="CH125" s="58"/>
      <c r="CI125" s="58"/>
      <c r="CJ125" s="58"/>
      <c r="CK125" s="58"/>
      <c r="CL125" s="58"/>
      <c r="CM125" s="58"/>
      <c r="CN125" s="58"/>
      <c r="CO125" s="58"/>
      <c r="CP125" s="58"/>
      <c r="CQ125" s="58"/>
      <c r="CR125" s="58"/>
      <c r="CS125" s="58"/>
      <c r="CT125" s="58"/>
      <c r="CU125" s="58"/>
      <c r="CV125" s="58"/>
      <c r="CW125" s="58"/>
      <c r="CX125" s="58"/>
    </row>
    <row r="126" spans="2:102" hidden="1">
      <c r="L126" s="67"/>
      <c r="M126" s="58"/>
      <c r="N126" s="58"/>
      <c r="O126" s="58"/>
      <c r="P126" s="58"/>
      <c r="Q126" s="58"/>
      <c r="R126" s="58"/>
      <c r="S126" s="58"/>
      <c r="T126" s="58"/>
      <c r="U126" s="58"/>
      <c r="V126" s="58"/>
      <c r="W126" s="58"/>
      <c r="X126" s="58"/>
      <c r="Y126" s="58"/>
      <c r="Z126" s="58"/>
      <c r="AA126" s="58"/>
      <c r="AB126" s="58"/>
      <c r="AC126" s="58"/>
      <c r="AD126" s="58"/>
      <c r="AE126" s="58"/>
      <c r="AF126" s="58"/>
      <c r="AG126" s="58"/>
      <c r="AH126" s="58"/>
      <c r="AI126" s="58"/>
      <c r="AJ126" s="58"/>
      <c r="AK126" s="58"/>
      <c r="AL126" s="58"/>
      <c r="AM126" s="58"/>
      <c r="AN126" s="58"/>
      <c r="AO126" s="58"/>
      <c r="AP126" s="58"/>
      <c r="AQ126" s="58"/>
      <c r="AR126" s="58"/>
      <c r="AS126" s="58"/>
      <c r="AT126" s="58"/>
      <c r="AU126" s="58"/>
      <c r="AV126" s="58"/>
      <c r="AW126" s="58"/>
      <c r="AX126" s="58"/>
      <c r="AY126" s="58"/>
      <c r="AZ126" s="58"/>
      <c r="BA126" s="58"/>
      <c r="BB126" s="58"/>
      <c r="BC126" s="58"/>
      <c r="BD126" s="58"/>
      <c r="BE126" s="58"/>
      <c r="BF126" s="58"/>
      <c r="BG126" s="58"/>
      <c r="BH126" s="58"/>
      <c r="BI126" s="58"/>
      <c r="BJ126" s="58"/>
      <c r="BK126" s="58"/>
      <c r="BL126" s="58"/>
      <c r="BM126" s="58"/>
      <c r="BN126" s="58"/>
      <c r="BO126" s="58"/>
      <c r="BP126" s="58"/>
      <c r="BQ126" s="58"/>
      <c r="BR126" s="58"/>
      <c r="BS126" s="58"/>
      <c r="BT126" s="58"/>
      <c r="BU126" s="58"/>
      <c r="BV126" s="58"/>
      <c r="BW126" s="58"/>
      <c r="BX126" s="58"/>
      <c r="BY126" s="58"/>
      <c r="BZ126" s="58"/>
      <c r="CA126" s="58"/>
      <c r="CB126" s="58"/>
      <c r="CC126" s="58"/>
      <c r="CD126" s="58"/>
      <c r="CE126" s="58"/>
      <c r="CF126" s="58"/>
      <c r="CG126" s="58"/>
      <c r="CH126" s="58"/>
      <c r="CI126" s="58"/>
      <c r="CJ126" s="58"/>
      <c r="CK126" s="58"/>
      <c r="CL126" s="58"/>
      <c r="CM126" s="58"/>
      <c r="CN126" s="58"/>
      <c r="CO126" s="58"/>
      <c r="CP126" s="58"/>
      <c r="CQ126" s="58"/>
      <c r="CR126" s="58"/>
      <c r="CS126" s="58"/>
      <c r="CT126" s="58"/>
      <c r="CU126" s="58"/>
      <c r="CV126" s="58"/>
      <c r="CW126" s="58"/>
      <c r="CX126" s="58"/>
    </row>
    <row r="127" spans="2:102" hidden="1">
      <c r="L127" s="67"/>
      <c r="M127" s="58"/>
      <c r="N127" s="58"/>
      <c r="O127" s="58"/>
      <c r="P127" s="58"/>
      <c r="Q127" s="58"/>
      <c r="R127" s="58"/>
      <c r="S127" s="58"/>
      <c r="T127" s="58"/>
      <c r="U127" s="58"/>
      <c r="V127" s="58"/>
      <c r="W127" s="58"/>
      <c r="X127" s="58"/>
      <c r="Y127" s="58"/>
      <c r="Z127" s="58"/>
      <c r="AA127" s="58"/>
      <c r="AB127" s="58"/>
      <c r="AC127" s="58"/>
      <c r="AD127" s="58"/>
      <c r="AE127" s="58"/>
      <c r="AF127" s="58"/>
      <c r="AG127" s="58"/>
      <c r="AH127" s="58"/>
      <c r="AI127" s="58"/>
      <c r="AJ127" s="58"/>
      <c r="AK127" s="58"/>
      <c r="AL127" s="58"/>
      <c r="AM127" s="58"/>
      <c r="AN127" s="58"/>
      <c r="AO127" s="58"/>
      <c r="AP127" s="58"/>
      <c r="AQ127" s="58"/>
      <c r="AR127" s="58"/>
      <c r="AS127" s="58"/>
      <c r="AT127" s="58"/>
      <c r="AU127" s="58"/>
      <c r="AV127" s="58"/>
      <c r="AW127" s="58"/>
      <c r="AX127" s="58"/>
      <c r="AY127" s="58"/>
      <c r="AZ127" s="58"/>
      <c r="BA127" s="58"/>
      <c r="BB127" s="58"/>
      <c r="BC127" s="58"/>
      <c r="BD127" s="58"/>
      <c r="BE127" s="58"/>
      <c r="BF127" s="58"/>
      <c r="BG127" s="58"/>
      <c r="BH127" s="58"/>
      <c r="BI127" s="58"/>
      <c r="BJ127" s="58"/>
      <c r="BK127" s="58"/>
      <c r="BL127" s="58"/>
      <c r="BM127" s="58"/>
      <c r="BN127" s="58"/>
      <c r="BO127" s="58"/>
      <c r="BP127" s="58"/>
      <c r="BQ127" s="58"/>
      <c r="BR127" s="58"/>
      <c r="BS127" s="58"/>
      <c r="BT127" s="58"/>
      <c r="BU127" s="58"/>
      <c r="BV127" s="58"/>
      <c r="BW127" s="58"/>
      <c r="BX127" s="58"/>
      <c r="BY127" s="58"/>
      <c r="BZ127" s="58"/>
      <c r="CA127" s="58"/>
      <c r="CB127" s="58"/>
      <c r="CC127" s="58"/>
      <c r="CD127" s="58"/>
      <c r="CE127" s="58"/>
      <c r="CF127" s="58"/>
      <c r="CG127" s="58"/>
      <c r="CH127" s="58"/>
      <c r="CI127" s="58"/>
      <c r="CJ127" s="58"/>
      <c r="CK127" s="58"/>
      <c r="CL127" s="58"/>
      <c r="CM127" s="58"/>
      <c r="CN127" s="58"/>
      <c r="CO127" s="58"/>
      <c r="CP127" s="58"/>
      <c r="CQ127" s="58"/>
      <c r="CR127" s="58"/>
      <c r="CS127" s="58"/>
      <c r="CT127" s="58"/>
      <c r="CU127" s="58"/>
      <c r="CV127" s="58"/>
      <c r="CW127" s="58"/>
      <c r="CX127" s="58"/>
    </row>
    <row r="128" spans="2:102" hidden="1">
      <c r="L128" s="67"/>
      <c r="M128" s="58"/>
      <c r="N128" s="58"/>
      <c r="O128" s="58"/>
      <c r="P128" s="58"/>
      <c r="Q128" s="58"/>
      <c r="R128" s="58"/>
      <c r="S128" s="58"/>
      <c r="T128" s="58"/>
      <c r="U128" s="58"/>
      <c r="V128" s="58"/>
      <c r="W128" s="58"/>
      <c r="X128" s="58"/>
      <c r="Y128" s="58"/>
      <c r="Z128" s="58"/>
      <c r="AA128" s="58"/>
      <c r="AB128" s="58"/>
      <c r="AC128" s="58"/>
      <c r="AD128" s="58"/>
      <c r="AE128" s="58"/>
      <c r="AF128" s="58"/>
      <c r="AG128" s="58"/>
      <c r="AH128" s="58"/>
      <c r="AI128" s="58"/>
      <c r="AJ128" s="58"/>
      <c r="AK128" s="58"/>
      <c r="AL128" s="58"/>
      <c r="AM128" s="58"/>
      <c r="AN128" s="58"/>
      <c r="AO128" s="58"/>
      <c r="AP128" s="58"/>
      <c r="AQ128" s="58"/>
      <c r="AR128" s="58"/>
      <c r="AS128" s="58"/>
      <c r="AT128" s="58"/>
      <c r="AU128" s="58"/>
      <c r="AV128" s="58"/>
      <c r="AW128" s="58"/>
      <c r="AX128" s="58"/>
      <c r="AY128" s="58"/>
      <c r="AZ128" s="58"/>
      <c r="BA128" s="58"/>
      <c r="BB128" s="58"/>
      <c r="BC128" s="58"/>
      <c r="BD128" s="58"/>
      <c r="BE128" s="58"/>
      <c r="BF128" s="58"/>
      <c r="BG128" s="58"/>
      <c r="BH128" s="58"/>
      <c r="BI128" s="58"/>
      <c r="BJ128" s="58"/>
      <c r="BK128" s="58"/>
      <c r="BL128" s="58"/>
      <c r="BM128" s="58"/>
      <c r="BN128" s="58"/>
      <c r="BO128" s="58"/>
      <c r="BP128" s="58"/>
      <c r="BQ128" s="58"/>
      <c r="BR128" s="58"/>
      <c r="BS128" s="58"/>
      <c r="BT128" s="58"/>
      <c r="BU128" s="58"/>
      <c r="BV128" s="58"/>
      <c r="BW128" s="58"/>
      <c r="BX128" s="58"/>
      <c r="BY128" s="58"/>
      <c r="BZ128" s="58"/>
      <c r="CA128" s="58"/>
      <c r="CB128" s="58"/>
      <c r="CC128" s="58"/>
      <c r="CD128" s="58"/>
      <c r="CE128" s="58"/>
      <c r="CF128" s="58"/>
      <c r="CG128" s="58"/>
      <c r="CH128" s="58"/>
      <c r="CI128" s="58"/>
      <c r="CJ128" s="58"/>
      <c r="CK128" s="58"/>
      <c r="CL128" s="58"/>
      <c r="CM128" s="58"/>
      <c r="CN128" s="58"/>
      <c r="CO128" s="58"/>
      <c r="CP128" s="58"/>
      <c r="CQ128" s="58"/>
      <c r="CR128" s="58"/>
      <c r="CS128" s="58"/>
      <c r="CT128" s="58"/>
      <c r="CU128" s="58"/>
      <c r="CV128" s="58"/>
      <c r="CW128" s="58"/>
      <c r="CX128" s="58"/>
    </row>
    <row r="129" spans="2:102" hidden="1">
      <c r="L129" s="67"/>
      <c r="M129" s="58"/>
      <c r="N129" s="58"/>
      <c r="O129" s="58"/>
      <c r="P129" s="58"/>
      <c r="Q129" s="58"/>
      <c r="R129" s="58"/>
      <c r="S129" s="58"/>
      <c r="T129" s="58"/>
      <c r="U129" s="58"/>
      <c r="V129" s="58"/>
      <c r="W129" s="58"/>
      <c r="X129" s="58"/>
      <c r="Y129" s="58"/>
      <c r="Z129" s="58"/>
      <c r="AA129" s="58"/>
      <c r="AB129" s="58"/>
      <c r="AC129" s="58"/>
      <c r="AD129" s="58"/>
      <c r="AE129" s="58"/>
      <c r="AF129" s="58"/>
      <c r="AG129" s="58"/>
      <c r="AH129" s="58"/>
      <c r="AI129" s="58"/>
      <c r="AJ129" s="58"/>
      <c r="AK129" s="58"/>
      <c r="AL129" s="58"/>
      <c r="AM129" s="58"/>
      <c r="AN129" s="58"/>
      <c r="AO129" s="58"/>
      <c r="AP129" s="58"/>
      <c r="AQ129" s="58"/>
      <c r="AR129" s="58"/>
      <c r="AS129" s="58"/>
      <c r="AT129" s="58"/>
      <c r="AU129" s="58"/>
      <c r="AV129" s="58"/>
      <c r="AW129" s="58"/>
      <c r="AX129" s="58"/>
      <c r="AY129" s="58"/>
      <c r="AZ129" s="58"/>
      <c r="BA129" s="58"/>
      <c r="BB129" s="58"/>
      <c r="BC129" s="58"/>
      <c r="BD129" s="58"/>
      <c r="BE129" s="58"/>
      <c r="BF129" s="58"/>
      <c r="BG129" s="58"/>
      <c r="BH129" s="58"/>
      <c r="BI129" s="58"/>
      <c r="BJ129" s="58"/>
      <c r="BK129" s="58"/>
      <c r="BL129" s="58"/>
      <c r="BM129" s="58"/>
      <c r="BN129" s="58"/>
      <c r="BO129" s="58"/>
      <c r="BP129" s="58"/>
      <c r="BQ129" s="58"/>
      <c r="BR129" s="58"/>
      <c r="BS129" s="58"/>
      <c r="BT129" s="58"/>
      <c r="BU129" s="58"/>
      <c r="BV129" s="58"/>
      <c r="BW129" s="58"/>
      <c r="BX129" s="58"/>
      <c r="BY129" s="58"/>
      <c r="BZ129" s="58"/>
      <c r="CA129" s="58"/>
      <c r="CB129" s="58"/>
      <c r="CC129" s="58"/>
      <c r="CD129" s="58"/>
      <c r="CE129" s="58"/>
      <c r="CF129" s="58"/>
      <c r="CG129" s="58"/>
      <c r="CH129" s="58"/>
      <c r="CI129" s="58"/>
      <c r="CJ129" s="58"/>
      <c r="CK129" s="58"/>
      <c r="CL129" s="58"/>
      <c r="CM129" s="58"/>
      <c r="CN129" s="58"/>
      <c r="CO129" s="58"/>
      <c r="CP129" s="58"/>
      <c r="CQ129" s="58"/>
      <c r="CR129" s="58"/>
      <c r="CS129" s="58"/>
      <c r="CT129" s="58"/>
      <c r="CU129" s="58"/>
      <c r="CV129" s="58"/>
      <c r="CW129" s="58"/>
      <c r="CX129" s="58"/>
    </row>
    <row r="130" spans="2:102" hidden="1">
      <c r="E130" s="44"/>
      <c r="F130" s="44"/>
      <c r="L130" s="70"/>
      <c r="M130" s="70"/>
      <c r="N130" s="70"/>
      <c r="O130" s="70"/>
      <c r="P130" s="70"/>
      <c r="Q130" s="70"/>
      <c r="R130" s="70"/>
      <c r="S130" s="70"/>
      <c r="T130" s="70"/>
      <c r="U130" s="70"/>
      <c r="V130" s="70"/>
      <c r="W130" s="70"/>
      <c r="X130" s="70"/>
      <c r="Y130" s="70"/>
      <c r="Z130" s="70"/>
      <c r="AA130" s="70"/>
      <c r="AB130" s="70"/>
      <c r="AC130" s="70"/>
      <c r="AD130" s="70"/>
      <c r="AE130" s="70"/>
      <c r="AF130" s="70"/>
      <c r="AG130" s="70"/>
      <c r="AH130" s="70"/>
      <c r="AI130" s="70"/>
      <c r="AJ130" s="70"/>
      <c r="AK130" s="70"/>
      <c r="AL130" s="70"/>
      <c r="AM130" s="70"/>
      <c r="AN130" s="70"/>
      <c r="AO130" s="70"/>
      <c r="AP130" s="70"/>
      <c r="AQ130" s="70"/>
      <c r="AR130" s="70"/>
      <c r="AS130" s="70"/>
      <c r="AT130" s="70"/>
      <c r="AU130" s="70"/>
      <c r="AV130" s="70"/>
      <c r="AW130" s="70"/>
      <c r="AX130" s="70"/>
      <c r="AY130" s="70"/>
      <c r="AZ130" s="70"/>
      <c r="BA130" s="70"/>
      <c r="BB130" s="70"/>
      <c r="BC130" s="70"/>
      <c r="BD130" s="70"/>
      <c r="BE130" s="70"/>
      <c r="BF130" s="70"/>
      <c r="BG130" s="70"/>
      <c r="BH130" s="70"/>
      <c r="BI130" s="70"/>
      <c r="BJ130" s="70"/>
      <c r="BK130" s="70"/>
      <c r="BL130" s="70"/>
      <c r="BM130" s="70"/>
      <c r="BN130" s="70"/>
      <c r="BO130" s="70"/>
      <c r="BP130" s="70"/>
      <c r="BQ130" s="70"/>
      <c r="BR130" s="70"/>
      <c r="BS130" s="70"/>
      <c r="BT130" s="70"/>
      <c r="BU130" s="70"/>
      <c r="BV130" s="70"/>
      <c r="BW130" s="70"/>
      <c r="BX130" s="70"/>
      <c r="BY130" s="70"/>
      <c r="BZ130" s="70"/>
      <c r="CA130" s="70"/>
      <c r="CB130" s="70"/>
      <c r="CC130" s="70"/>
      <c r="CD130" s="70"/>
      <c r="CE130" s="70"/>
      <c r="CF130" s="70"/>
      <c r="CG130" s="70"/>
      <c r="CH130" s="70"/>
      <c r="CI130" s="70"/>
      <c r="CJ130" s="70"/>
      <c r="CK130" s="70"/>
      <c r="CL130" s="70"/>
      <c r="CM130" s="70"/>
      <c r="CN130" s="70"/>
      <c r="CO130" s="70"/>
      <c r="CP130" s="70"/>
      <c r="CQ130" s="70"/>
      <c r="CR130" s="70"/>
      <c r="CS130" s="70"/>
      <c r="CT130" s="70"/>
      <c r="CU130" s="70"/>
      <c r="CV130" s="70"/>
      <c r="CW130" s="70"/>
      <c r="CX130" s="70"/>
    </row>
    <row r="131" spans="2:102" hidden="1">
      <c r="B131" s="24"/>
      <c r="C131" s="24"/>
      <c r="D131" s="24"/>
      <c r="E131" s="44"/>
      <c r="F131" s="44"/>
      <c r="L131" s="70"/>
      <c r="M131" s="70"/>
      <c r="N131" s="70"/>
      <c r="O131" s="70"/>
      <c r="P131" s="70"/>
      <c r="Q131" s="70"/>
      <c r="R131" s="70"/>
      <c r="S131" s="70"/>
      <c r="T131" s="70"/>
      <c r="U131" s="70"/>
      <c r="V131" s="70"/>
      <c r="W131" s="70"/>
      <c r="X131" s="70"/>
      <c r="Y131" s="70"/>
      <c r="Z131" s="70"/>
      <c r="AA131" s="70"/>
      <c r="AB131" s="70"/>
      <c r="AC131" s="70"/>
      <c r="AD131" s="70"/>
      <c r="AE131" s="70"/>
      <c r="AF131" s="70"/>
      <c r="AG131" s="70"/>
      <c r="AH131" s="70"/>
      <c r="AI131" s="70"/>
      <c r="AJ131" s="70"/>
      <c r="AK131" s="70"/>
      <c r="AL131" s="70"/>
      <c r="AM131" s="70"/>
      <c r="AN131" s="70"/>
      <c r="AO131" s="70"/>
      <c r="AP131" s="70"/>
      <c r="AQ131" s="70"/>
      <c r="AR131" s="70"/>
      <c r="AS131" s="70"/>
      <c r="AT131" s="70"/>
      <c r="AU131" s="70"/>
      <c r="AV131" s="70"/>
      <c r="AW131" s="70"/>
      <c r="AX131" s="70"/>
      <c r="AY131" s="70"/>
      <c r="AZ131" s="70"/>
      <c r="BA131" s="70"/>
      <c r="BB131" s="70"/>
      <c r="BC131" s="70"/>
      <c r="BD131" s="70"/>
      <c r="BE131" s="70"/>
      <c r="BF131" s="70"/>
      <c r="BG131" s="70"/>
      <c r="BH131" s="70"/>
      <c r="BI131" s="70"/>
      <c r="BJ131" s="70"/>
      <c r="BK131" s="70"/>
      <c r="BL131" s="70"/>
      <c r="BM131" s="70"/>
      <c r="BN131" s="70"/>
      <c r="BO131" s="70"/>
      <c r="BP131" s="70"/>
      <c r="BQ131" s="70"/>
      <c r="BR131" s="70"/>
      <c r="BS131" s="70"/>
      <c r="BT131" s="70"/>
      <c r="BU131" s="70"/>
      <c r="BV131" s="70"/>
      <c r="BW131" s="70"/>
      <c r="BX131" s="70"/>
      <c r="BY131" s="70"/>
      <c r="BZ131" s="70"/>
      <c r="CA131" s="70"/>
      <c r="CB131" s="70"/>
      <c r="CC131" s="70"/>
      <c r="CD131" s="70"/>
      <c r="CE131" s="70"/>
      <c r="CF131" s="70"/>
      <c r="CG131" s="70"/>
      <c r="CH131" s="70"/>
      <c r="CI131" s="70"/>
      <c r="CJ131" s="70"/>
      <c r="CK131" s="70"/>
      <c r="CL131" s="70"/>
      <c r="CM131" s="70"/>
      <c r="CN131" s="70"/>
      <c r="CO131" s="70"/>
      <c r="CP131" s="70"/>
      <c r="CQ131" s="70"/>
      <c r="CR131" s="70"/>
      <c r="CS131" s="70"/>
      <c r="CT131" s="70"/>
      <c r="CU131" s="70"/>
      <c r="CV131" s="70"/>
      <c r="CW131" s="70"/>
      <c r="CX131" s="70"/>
    </row>
    <row r="132" spans="2:102" hidden="1">
      <c r="E132" s="44"/>
      <c r="F132" s="44"/>
      <c r="L132" s="70"/>
      <c r="M132" s="70"/>
      <c r="N132" s="70"/>
      <c r="O132" s="70"/>
      <c r="P132" s="70"/>
      <c r="Q132" s="70"/>
      <c r="R132" s="70"/>
      <c r="S132" s="70"/>
      <c r="T132" s="70"/>
      <c r="U132" s="70"/>
      <c r="V132" s="70"/>
      <c r="W132" s="70"/>
      <c r="X132" s="70"/>
      <c r="Y132" s="70"/>
      <c r="Z132" s="70"/>
      <c r="AA132" s="70"/>
      <c r="AB132" s="70"/>
      <c r="AC132" s="70"/>
      <c r="AD132" s="70"/>
      <c r="AE132" s="70"/>
      <c r="AF132" s="70"/>
      <c r="AG132" s="70"/>
      <c r="AH132" s="70"/>
      <c r="AI132" s="70"/>
      <c r="AJ132" s="70"/>
      <c r="AK132" s="70"/>
      <c r="AL132" s="70"/>
      <c r="AM132" s="70"/>
      <c r="AN132" s="70"/>
      <c r="AO132" s="70"/>
      <c r="AP132" s="70"/>
      <c r="AQ132" s="70"/>
      <c r="AR132" s="70"/>
      <c r="AS132" s="70"/>
      <c r="AT132" s="70"/>
      <c r="AU132" s="70"/>
      <c r="AV132" s="70"/>
      <c r="AW132" s="70"/>
      <c r="AX132" s="70"/>
      <c r="AY132" s="70"/>
      <c r="AZ132" s="70"/>
      <c r="BA132" s="70"/>
      <c r="BB132" s="70"/>
      <c r="BC132" s="70"/>
      <c r="BD132" s="70"/>
      <c r="BE132" s="70"/>
      <c r="BF132" s="70"/>
      <c r="BG132" s="70"/>
      <c r="BH132" s="70"/>
      <c r="BI132" s="70"/>
      <c r="BJ132" s="70"/>
      <c r="BK132" s="70"/>
      <c r="BL132" s="70"/>
      <c r="BM132" s="70"/>
      <c r="BN132" s="70"/>
      <c r="BO132" s="70"/>
      <c r="BP132" s="70"/>
      <c r="BQ132" s="70"/>
      <c r="BR132" s="70"/>
      <c r="BS132" s="70"/>
      <c r="BT132" s="70"/>
      <c r="BU132" s="70"/>
      <c r="BV132" s="70"/>
      <c r="BW132" s="70"/>
      <c r="BX132" s="70"/>
      <c r="BY132" s="70"/>
      <c r="BZ132" s="70"/>
      <c r="CA132" s="70"/>
      <c r="CB132" s="70"/>
      <c r="CC132" s="70"/>
      <c r="CD132" s="70"/>
      <c r="CE132" s="70"/>
      <c r="CF132" s="70"/>
      <c r="CG132" s="70"/>
      <c r="CH132" s="70"/>
      <c r="CI132" s="70"/>
      <c r="CJ132" s="70"/>
      <c r="CK132" s="70"/>
      <c r="CL132" s="70"/>
      <c r="CM132" s="70"/>
      <c r="CN132" s="70"/>
      <c r="CO132" s="70"/>
      <c r="CP132" s="70"/>
      <c r="CQ132" s="70"/>
      <c r="CR132" s="70"/>
      <c r="CS132" s="70"/>
      <c r="CT132" s="70"/>
      <c r="CU132" s="70"/>
      <c r="CV132" s="70"/>
      <c r="CW132" s="70"/>
      <c r="CX132" s="70"/>
    </row>
    <row r="134" spans="2:102" hidden="1">
      <c r="B134" s="24"/>
      <c r="C134" s="69"/>
      <c r="D134" s="24"/>
      <c r="E134" s="24"/>
      <c r="F134" s="24"/>
      <c r="G134" s="24"/>
      <c r="H134" s="24"/>
      <c r="I134" s="24"/>
      <c r="J134" s="24"/>
      <c r="K134" s="24"/>
      <c r="L134" s="24"/>
      <c r="M134" s="24"/>
      <c r="N134" s="24"/>
      <c r="O134" s="24"/>
      <c r="P134" s="24"/>
      <c r="Q134" s="24"/>
      <c r="R134" s="24"/>
      <c r="S134" s="24"/>
      <c r="T134" s="24"/>
      <c r="U134" s="24"/>
      <c r="V134" s="24"/>
      <c r="W134" s="24"/>
      <c r="X134" s="24"/>
      <c r="Y134" s="24"/>
      <c r="Z134" s="24"/>
      <c r="AA134" s="24"/>
      <c r="AB134" s="24"/>
      <c r="AC134" s="24"/>
      <c r="AD134" s="24"/>
      <c r="AE134" s="24"/>
      <c r="AF134" s="24"/>
      <c r="AG134" s="24"/>
      <c r="AH134" s="24"/>
      <c r="AI134" s="24"/>
      <c r="AJ134" s="24"/>
      <c r="AK134" s="24"/>
      <c r="AL134" s="24"/>
      <c r="AM134" s="24"/>
      <c r="AN134" s="24"/>
      <c r="AO134" s="24"/>
      <c r="AP134" s="24"/>
      <c r="AQ134" s="24"/>
      <c r="AR134" s="24"/>
      <c r="AS134" s="24"/>
      <c r="AT134" s="24"/>
      <c r="AU134" s="24"/>
      <c r="AV134" s="24"/>
      <c r="AW134" s="24"/>
      <c r="AX134" s="24"/>
      <c r="AY134" s="24"/>
      <c r="AZ134" s="24"/>
      <c r="BA134" s="24"/>
      <c r="BB134" s="24"/>
      <c r="BC134" s="24"/>
      <c r="BD134" s="24"/>
      <c r="BE134" s="24"/>
      <c r="BF134" s="24"/>
      <c r="BG134" s="24"/>
      <c r="BH134" s="24"/>
      <c r="BI134" s="24"/>
      <c r="BJ134" s="24"/>
      <c r="BK134" s="24"/>
      <c r="BL134" s="24"/>
      <c r="BM134" s="24"/>
      <c r="BN134" s="24"/>
      <c r="BO134" s="24"/>
      <c r="BP134" s="24"/>
      <c r="BQ134" s="24"/>
      <c r="BR134" s="24"/>
      <c r="BS134" s="24"/>
      <c r="BT134" s="24"/>
      <c r="BU134" s="24"/>
      <c r="BV134" s="24"/>
      <c r="BW134" s="24"/>
      <c r="BX134" s="24"/>
      <c r="BY134" s="24"/>
      <c r="BZ134" s="24"/>
      <c r="CA134" s="24"/>
      <c r="CB134" s="24"/>
      <c r="CC134" s="24"/>
      <c r="CD134" s="24"/>
      <c r="CE134" s="24"/>
      <c r="CF134" s="24"/>
      <c r="CG134" s="24"/>
      <c r="CH134" s="24"/>
      <c r="CI134" s="24"/>
      <c r="CJ134" s="24"/>
      <c r="CK134" s="24"/>
      <c r="CL134" s="24"/>
      <c r="CM134" s="24"/>
      <c r="CN134" s="24"/>
      <c r="CO134" s="24"/>
      <c r="CP134" s="24"/>
      <c r="CQ134" s="24"/>
      <c r="CR134" s="24"/>
      <c r="CS134" s="24"/>
      <c r="CT134" s="24"/>
      <c r="CU134" s="24"/>
      <c r="CV134" s="24"/>
      <c r="CW134" s="24"/>
      <c r="CX134" s="24"/>
    </row>
    <row r="135" spans="2:102" hidden="1">
      <c r="B135" s="24"/>
      <c r="C135" s="24"/>
      <c r="D135" s="24"/>
    </row>
    <row r="136" spans="2:102" hidden="1">
      <c r="L136" s="8"/>
      <c r="M136" s="8"/>
      <c r="N136" s="8"/>
      <c r="O136" s="8"/>
      <c r="P136" s="8"/>
      <c r="Q136" s="8"/>
      <c r="R136" s="8"/>
      <c r="S136" s="8"/>
      <c r="T136" s="8"/>
      <c r="U136" s="8"/>
      <c r="V136" s="8"/>
      <c r="W136" s="8"/>
      <c r="X136" s="8"/>
      <c r="Y136" s="8"/>
      <c r="Z136" s="8"/>
      <c r="AA136" s="8"/>
      <c r="AB136" s="8"/>
      <c r="AC136" s="8"/>
      <c r="AD136" s="8"/>
      <c r="AE136" s="8"/>
      <c r="AF136" s="8"/>
      <c r="AG136" s="8"/>
      <c r="AH136" s="8"/>
      <c r="AI136" s="8"/>
      <c r="AJ136" s="8"/>
      <c r="AK136" s="8"/>
      <c r="AL136" s="8"/>
      <c r="AM136" s="8"/>
      <c r="AN136" s="8"/>
      <c r="AO136" s="8"/>
      <c r="AP136" s="8"/>
      <c r="AQ136" s="8"/>
      <c r="AR136" s="8"/>
      <c r="AS136" s="8"/>
      <c r="AT136" s="8"/>
      <c r="AU136" s="8"/>
      <c r="AV136" s="8"/>
      <c r="AW136" s="8"/>
      <c r="AX136" s="8"/>
      <c r="AY136" s="8"/>
      <c r="AZ136" s="8"/>
      <c r="BA136" s="8"/>
      <c r="BB136" s="8"/>
      <c r="BC136" s="8"/>
      <c r="BD136" s="8"/>
      <c r="BE136" s="8"/>
      <c r="BF136" s="8"/>
      <c r="BG136" s="8"/>
      <c r="BH136" s="8"/>
      <c r="BI136" s="8"/>
      <c r="BJ136" s="8"/>
      <c r="BK136" s="8"/>
      <c r="BL136" s="8"/>
      <c r="BM136" s="8"/>
      <c r="BN136" s="8"/>
      <c r="BO136" s="8"/>
      <c r="BP136" s="8"/>
      <c r="BQ136" s="8"/>
      <c r="BR136" s="8"/>
      <c r="BS136" s="8"/>
      <c r="BT136" s="8"/>
      <c r="BU136" s="8"/>
      <c r="BV136" s="8"/>
      <c r="BW136" s="8"/>
      <c r="BX136" s="8"/>
      <c r="BY136" s="8"/>
      <c r="BZ136" s="8"/>
      <c r="CA136" s="8"/>
      <c r="CB136" s="8"/>
      <c r="CC136" s="8"/>
      <c r="CD136" s="8"/>
      <c r="CE136" s="8"/>
      <c r="CF136" s="8"/>
      <c r="CG136" s="8"/>
      <c r="CH136" s="8"/>
      <c r="CI136" s="8"/>
      <c r="CJ136" s="8"/>
      <c r="CK136" s="8"/>
      <c r="CL136" s="8"/>
      <c r="CM136" s="8"/>
      <c r="CN136" s="8"/>
      <c r="CO136" s="8"/>
      <c r="CP136" s="8"/>
      <c r="CQ136" s="8"/>
      <c r="CR136" s="8"/>
      <c r="CS136" s="8"/>
      <c r="CT136" s="8"/>
      <c r="CU136" s="8"/>
      <c r="CV136" s="8"/>
      <c r="CW136" s="8"/>
      <c r="CX136" s="8"/>
    </row>
    <row r="138" spans="2:102" hidden="1">
      <c r="E138" s="29"/>
      <c r="F138" s="29"/>
      <c r="L138" s="10"/>
      <c r="M138" s="10"/>
      <c r="N138" s="10"/>
      <c r="O138" s="10"/>
      <c r="P138" s="10"/>
      <c r="Q138" s="10"/>
      <c r="R138" s="10"/>
      <c r="S138" s="10"/>
      <c r="T138" s="10"/>
      <c r="U138" s="10"/>
      <c r="V138" s="10"/>
      <c r="W138" s="10"/>
      <c r="X138" s="10"/>
      <c r="Y138" s="10"/>
      <c r="Z138" s="10"/>
      <c r="AA138" s="10"/>
      <c r="AB138" s="10"/>
      <c r="AC138" s="10"/>
      <c r="AD138" s="10"/>
      <c r="AE138" s="10"/>
      <c r="AF138" s="10"/>
      <c r="AG138" s="10"/>
      <c r="AH138" s="10"/>
      <c r="AI138" s="10"/>
      <c r="AJ138" s="10"/>
      <c r="AK138" s="10"/>
      <c r="AL138" s="10"/>
      <c r="AM138" s="10"/>
      <c r="AN138" s="10"/>
      <c r="AO138" s="10"/>
      <c r="AP138" s="10"/>
      <c r="AQ138" s="10"/>
      <c r="AR138" s="10"/>
      <c r="AS138" s="10"/>
      <c r="AT138" s="10"/>
      <c r="AU138" s="10"/>
      <c r="AV138" s="10"/>
      <c r="AW138" s="10"/>
      <c r="AX138" s="10"/>
      <c r="AY138" s="10"/>
      <c r="AZ138" s="10"/>
      <c r="BA138" s="10"/>
      <c r="BB138" s="10"/>
      <c r="BC138" s="10"/>
      <c r="BD138" s="10"/>
      <c r="BE138" s="10"/>
      <c r="BF138" s="10"/>
      <c r="BG138" s="10"/>
      <c r="BH138" s="10"/>
      <c r="BI138" s="10"/>
      <c r="BJ138" s="10"/>
      <c r="BK138" s="10"/>
      <c r="BL138" s="10"/>
      <c r="BM138" s="10"/>
      <c r="BN138" s="10"/>
      <c r="BO138" s="10"/>
      <c r="BP138" s="10"/>
      <c r="BQ138" s="10"/>
      <c r="BR138" s="10"/>
      <c r="BS138" s="10"/>
      <c r="BT138" s="10"/>
      <c r="BU138" s="10"/>
      <c r="BV138" s="10"/>
      <c r="BW138" s="10"/>
      <c r="BX138" s="10"/>
      <c r="BY138" s="10"/>
      <c r="BZ138" s="10"/>
      <c r="CA138" s="10"/>
      <c r="CB138" s="10"/>
      <c r="CC138" s="10"/>
      <c r="CD138" s="10"/>
      <c r="CE138" s="10"/>
      <c r="CF138" s="10"/>
      <c r="CG138" s="10"/>
      <c r="CH138" s="10"/>
      <c r="CI138" s="10"/>
      <c r="CJ138" s="10"/>
      <c r="CK138" s="10"/>
      <c r="CL138" s="10"/>
      <c r="CM138" s="10"/>
      <c r="CN138" s="10"/>
      <c r="CO138" s="10"/>
      <c r="CP138" s="10"/>
      <c r="CQ138" s="10"/>
      <c r="CR138" s="10"/>
      <c r="CS138" s="10"/>
      <c r="CT138" s="10"/>
      <c r="CU138" s="10"/>
      <c r="CV138" s="10"/>
      <c r="CW138" s="10"/>
      <c r="CX138" s="10"/>
    </row>
    <row r="139" spans="2:102" hidden="1">
      <c r="E139" s="44"/>
      <c r="F139" s="44"/>
      <c r="L139" s="9"/>
      <c r="M139" s="9"/>
      <c r="N139" s="9"/>
      <c r="O139" s="9"/>
      <c r="P139" s="9"/>
      <c r="Q139" s="9"/>
      <c r="R139" s="9"/>
      <c r="S139" s="9"/>
      <c r="T139" s="9"/>
      <c r="U139" s="9"/>
      <c r="V139" s="9"/>
      <c r="W139" s="9"/>
      <c r="X139" s="9"/>
      <c r="Y139" s="9"/>
      <c r="Z139" s="9"/>
      <c r="AA139" s="9"/>
      <c r="AB139" s="9"/>
      <c r="AC139" s="9"/>
      <c r="AD139" s="9"/>
      <c r="AE139" s="9"/>
      <c r="AF139" s="9"/>
      <c r="AG139" s="9"/>
      <c r="AH139" s="9"/>
      <c r="AI139" s="9"/>
      <c r="AJ139" s="9"/>
      <c r="AK139" s="9"/>
      <c r="AL139" s="9"/>
      <c r="AM139" s="9"/>
      <c r="AN139" s="9"/>
      <c r="AO139" s="9"/>
      <c r="AP139" s="9"/>
      <c r="AQ139" s="9"/>
      <c r="AR139" s="9"/>
      <c r="AS139" s="9"/>
      <c r="AT139" s="9"/>
      <c r="AU139" s="9"/>
      <c r="AV139" s="9"/>
      <c r="AW139" s="9"/>
      <c r="AX139" s="9"/>
      <c r="AY139" s="9"/>
      <c r="AZ139" s="9"/>
      <c r="BA139" s="9"/>
      <c r="BB139" s="9"/>
      <c r="BC139" s="9"/>
      <c r="BD139" s="9"/>
      <c r="BE139" s="9"/>
      <c r="BF139" s="9"/>
      <c r="BG139" s="9"/>
      <c r="BH139" s="9"/>
      <c r="BI139" s="9"/>
      <c r="BJ139" s="9"/>
      <c r="BK139" s="9"/>
      <c r="BL139" s="9"/>
      <c r="BM139" s="9"/>
      <c r="BN139" s="9"/>
      <c r="BO139" s="9"/>
      <c r="BP139" s="9"/>
      <c r="BQ139" s="9"/>
      <c r="BR139" s="9"/>
      <c r="BS139" s="9"/>
      <c r="BT139" s="9"/>
      <c r="BU139" s="9"/>
      <c r="BV139" s="9"/>
      <c r="BW139" s="9"/>
      <c r="BX139" s="9"/>
      <c r="BY139" s="9"/>
      <c r="BZ139" s="9"/>
      <c r="CA139" s="9"/>
      <c r="CB139" s="9"/>
      <c r="CC139" s="9"/>
      <c r="CD139" s="9"/>
      <c r="CE139" s="9"/>
      <c r="CF139" s="9"/>
      <c r="CG139" s="9"/>
      <c r="CH139" s="9"/>
      <c r="CI139" s="9"/>
      <c r="CJ139" s="9"/>
      <c r="CK139" s="9"/>
      <c r="CL139" s="9"/>
      <c r="CM139" s="9"/>
      <c r="CN139" s="9"/>
      <c r="CO139" s="9"/>
      <c r="CP139" s="9"/>
      <c r="CQ139" s="9"/>
      <c r="CR139" s="9"/>
      <c r="CS139" s="9"/>
      <c r="CT139" s="9"/>
      <c r="CU139" s="9"/>
      <c r="CV139" s="9"/>
      <c r="CW139" s="9"/>
      <c r="CX139" s="9"/>
    </row>
    <row r="140" spans="2:102" hidden="1">
      <c r="E140" s="44"/>
      <c r="F140" s="44"/>
    </row>
    <row r="141" spans="2:102" hidden="1">
      <c r="E141" s="44"/>
      <c r="F141" s="44"/>
      <c r="L141" s="10"/>
      <c r="M141" s="10"/>
      <c r="N141" s="10"/>
      <c r="O141" s="10"/>
      <c r="P141" s="10"/>
      <c r="Q141" s="10"/>
      <c r="R141" s="10"/>
      <c r="S141" s="10"/>
      <c r="T141" s="10"/>
      <c r="U141" s="10"/>
      <c r="V141" s="10"/>
      <c r="W141" s="10"/>
      <c r="X141" s="10"/>
      <c r="Y141" s="10"/>
      <c r="Z141" s="10"/>
      <c r="AA141" s="10"/>
      <c r="AB141" s="10"/>
      <c r="AC141" s="10"/>
      <c r="AD141" s="10"/>
      <c r="AE141" s="10"/>
      <c r="AF141" s="10"/>
      <c r="AG141" s="10"/>
      <c r="AH141" s="10"/>
      <c r="AI141" s="10"/>
      <c r="AJ141" s="10"/>
      <c r="AK141" s="10"/>
      <c r="AL141" s="10"/>
      <c r="AM141" s="10"/>
      <c r="AN141" s="10"/>
      <c r="AO141" s="10"/>
      <c r="AP141" s="10"/>
      <c r="AQ141" s="10"/>
      <c r="AR141" s="10"/>
      <c r="AS141" s="10"/>
      <c r="AT141" s="10"/>
      <c r="AU141" s="10"/>
      <c r="AV141" s="10"/>
      <c r="AW141" s="10"/>
      <c r="AX141" s="10"/>
      <c r="AY141" s="10"/>
      <c r="AZ141" s="10"/>
      <c r="BA141" s="10"/>
      <c r="BB141" s="10"/>
      <c r="BC141" s="10"/>
      <c r="BD141" s="10"/>
      <c r="BE141" s="10"/>
      <c r="BF141" s="10"/>
      <c r="BG141" s="10"/>
      <c r="BH141" s="10"/>
      <c r="BI141" s="10"/>
      <c r="BJ141" s="10"/>
      <c r="BK141" s="10"/>
      <c r="BL141" s="10"/>
      <c r="BM141" s="10"/>
      <c r="BN141" s="10"/>
      <c r="BO141" s="10"/>
      <c r="BP141" s="10"/>
      <c r="BQ141" s="10"/>
      <c r="BR141" s="10"/>
      <c r="BS141" s="10"/>
      <c r="BT141" s="10"/>
      <c r="BU141" s="10"/>
      <c r="BV141" s="10"/>
      <c r="BW141" s="10"/>
      <c r="BX141" s="10"/>
      <c r="BY141" s="10"/>
      <c r="BZ141" s="10"/>
      <c r="CA141" s="10"/>
      <c r="CB141" s="10"/>
      <c r="CC141" s="10"/>
      <c r="CD141" s="10"/>
      <c r="CE141" s="10"/>
      <c r="CF141" s="10"/>
      <c r="CG141" s="10"/>
      <c r="CH141" s="10"/>
      <c r="CI141" s="10"/>
      <c r="CJ141" s="10"/>
      <c r="CK141" s="10"/>
      <c r="CL141" s="10"/>
      <c r="CM141" s="10"/>
      <c r="CN141" s="10"/>
      <c r="CO141" s="10"/>
      <c r="CP141" s="10"/>
      <c r="CQ141" s="10"/>
      <c r="CR141" s="10"/>
      <c r="CS141" s="10"/>
      <c r="CT141" s="10"/>
      <c r="CU141" s="10"/>
      <c r="CV141" s="10"/>
      <c r="CW141" s="10"/>
      <c r="CX141" s="10"/>
    </row>
    <row r="142" spans="2:102" hidden="1">
      <c r="E142" s="44"/>
      <c r="F142" s="44"/>
      <c r="L142" s="10"/>
      <c r="M142" s="10"/>
      <c r="N142" s="10"/>
      <c r="O142" s="10"/>
      <c r="P142" s="10"/>
      <c r="Q142" s="10"/>
      <c r="R142" s="10"/>
      <c r="S142" s="10"/>
      <c r="T142" s="10"/>
      <c r="U142" s="10"/>
      <c r="V142" s="10"/>
      <c r="W142" s="10"/>
      <c r="X142" s="10"/>
      <c r="Y142" s="10"/>
      <c r="Z142" s="10"/>
      <c r="AA142" s="10"/>
      <c r="AB142" s="10"/>
      <c r="AC142" s="10"/>
      <c r="AD142" s="10"/>
      <c r="AE142" s="10"/>
      <c r="AF142" s="10"/>
      <c r="AG142" s="10"/>
      <c r="AH142" s="10"/>
      <c r="AI142" s="10"/>
      <c r="AJ142" s="10"/>
      <c r="AK142" s="10"/>
      <c r="AL142" s="10"/>
      <c r="AM142" s="10"/>
      <c r="AN142" s="10"/>
      <c r="AO142" s="10"/>
      <c r="AP142" s="10"/>
      <c r="AQ142" s="10"/>
      <c r="AR142" s="10"/>
      <c r="AS142" s="10"/>
      <c r="AT142" s="10"/>
      <c r="AU142" s="10"/>
      <c r="AV142" s="10"/>
      <c r="AW142" s="10"/>
      <c r="AX142" s="10"/>
      <c r="AY142" s="10"/>
      <c r="AZ142" s="10"/>
      <c r="BA142" s="10"/>
      <c r="BB142" s="10"/>
      <c r="BC142" s="10"/>
      <c r="BD142" s="10"/>
      <c r="BE142" s="10"/>
      <c r="BF142" s="10"/>
      <c r="BG142" s="10"/>
      <c r="BH142" s="10"/>
      <c r="BI142" s="10"/>
      <c r="BJ142" s="10"/>
      <c r="BK142" s="10"/>
      <c r="BL142" s="10"/>
      <c r="BM142" s="10"/>
      <c r="BN142" s="10"/>
      <c r="BO142" s="10"/>
      <c r="BP142" s="10"/>
      <c r="BQ142" s="10"/>
      <c r="BR142" s="10"/>
      <c r="BS142" s="10"/>
      <c r="BT142" s="10"/>
      <c r="BU142" s="10"/>
      <c r="BV142" s="10"/>
      <c r="BW142" s="10"/>
      <c r="BX142" s="10"/>
      <c r="BY142" s="10"/>
      <c r="BZ142" s="10"/>
      <c r="CA142" s="10"/>
      <c r="CB142" s="10"/>
      <c r="CC142" s="10"/>
      <c r="CD142" s="10"/>
      <c r="CE142" s="10"/>
      <c r="CF142" s="10"/>
      <c r="CG142" s="10"/>
      <c r="CH142" s="10"/>
      <c r="CI142" s="10"/>
      <c r="CJ142" s="10"/>
      <c r="CK142" s="10"/>
      <c r="CL142" s="10"/>
      <c r="CM142" s="10"/>
      <c r="CN142" s="10"/>
      <c r="CO142" s="10"/>
      <c r="CP142" s="10"/>
      <c r="CQ142" s="10"/>
      <c r="CR142" s="10"/>
      <c r="CS142" s="10"/>
      <c r="CT142" s="10"/>
      <c r="CU142" s="10"/>
      <c r="CV142" s="10"/>
      <c r="CW142" s="10"/>
      <c r="CX142" s="10"/>
    </row>
    <row r="143" spans="2:102" hidden="1">
      <c r="E143" s="44"/>
      <c r="F143" s="44"/>
      <c r="L143" s="9"/>
      <c r="M143" s="9"/>
      <c r="N143" s="9"/>
      <c r="O143" s="9"/>
      <c r="P143" s="9"/>
      <c r="Q143" s="9"/>
      <c r="R143" s="9"/>
      <c r="S143" s="9"/>
      <c r="T143" s="9"/>
      <c r="U143" s="9"/>
      <c r="V143" s="9"/>
      <c r="W143" s="9"/>
      <c r="X143" s="9"/>
      <c r="Y143" s="9"/>
      <c r="Z143" s="9"/>
      <c r="AA143" s="9"/>
      <c r="AB143" s="9"/>
      <c r="AC143" s="9"/>
      <c r="AD143" s="9"/>
      <c r="AE143" s="9"/>
      <c r="AF143" s="9"/>
      <c r="AG143" s="9"/>
      <c r="AH143" s="9"/>
      <c r="AI143" s="9"/>
      <c r="AJ143" s="9"/>
      <c r="AK143" s="9"/>
      <c r="AL143" s="9"/>
      <c r="AM143" s="9"/>
      <c r="AN143" s="9"/>
      <c r="AO143" s="9"/>
      <c r="AP143" s="9"/>
      <c r="AQ143" s="9"/>
      <c r="AR143" s="9"/>
      <c r="AS143" s="9"/>
      <c r="AT143" s="9"/>
      <c r="AU143" s="9"/>
      <c r="AV143" s="9"/>
      <c r="AW143" s="9"/>
      <c r="AX143" s="9"/>
      <c r="AY143" s="9"/>
      <c r="AZ143" s="9"/>
      <c r="BA143" s="9"/>
      <c r="BB143" s="9"/>
      <c r="BC143" s="9"/>
      <c r="BD143" s="9"/>
      <c r="BE143" s="9"/>
      <c r="BF143" s="9"/>
      <c r="BG143" s="9"/>
      <c r="BH143" s="9"/>
      <c r="BI143" s="9"/>
      <c r="BJ143" s="9"/>
      <c r="BK143" s="9"/>
      <c r="BL143" s="9"/>
      <c r="BM143" s="9"/>
      <c r="BN143" s="9"/>
      <c r="BO143" s="9"/>
      <c r="BP143" s="9"/>
      <c r="BQ143" s="9"/>
      <c r="BR143" s="9"/>
      <c r="BS143" s="9"/>
      <c r="BT143" s="9"/>
      <c r="BU143" s="9"/>
      <c r="BV143" s="9"/>
      <c r="BW143" s="9"/>
      <c r="BX143" s="9"/>
      <c r="BY143" s="9"/>
      <c r="BZ143" s="9"/>
      <c r="CA143" s="9"/>
      <c r="CB143" s="9"/>
      <c r="CC143" s="9"/>
      <c r="CD143" s="9"/>
      <c r="CE143" s="9"/>
      <c r="CF143" s="9"/>
      <c r="CG143" s="9"/>
      <c r="CH143" s="9"/>
      <c r="CI143" s="9"/>
      <c r="CJ143" s="9"/>
      <c r="CK143" s="9"/>
      <c r="CL143" s="9"/>
      <c r="CM143" s="9"/>
      <c r="CN143" s="9"/>
      <c r="CO143" s="9"/>
      <c r="CP143" s="9"/>
      <c r="CQ143" s="9"/>
      <c r="CR143" s="9"/>
      <c r="CS143" s="9"/>
      <c r="CT143" s="9"/>
      <c r="CU143" s="9"/>
      <c r="CV143" s="9"/>
      <c r="CW143" s="9"/>
      <c r="CX143" s="9"/>
    </row>
    <row r="144" spans="2:102" hidden="1">
      <c r="E144" s="44"/>
      <c r="F144" s="44"/>
      <c r="L144" s="10"/>
      <c r="M144" s="10"/>
      <c r="N144" s="10"/>
      <c r="O144" s="10"/>
      <c r="P144" s="10"/>
      <c r="Q144" s="10"/>
      <c r="R144" s="10"/>
      <c r="S144" s="10"/>
      <c r="T144" s="10"/>
      <c r="U144" s="10"/>
      <c r="V144" s="10"/>
      <c r="W144" s="10"/>
      <c r="X144" s="10"/>
      <c r="Y144" s="10"/>
      <c r="Z144" s="10"/>
      <c r="AA144" s="10"/>
      <c r="AB144" s="10"/>
      <c r="AC144" s="10"/>
      <c r="AD144" s="10"/>
      <c r="AE144" s="10"/>
      <c r="AF144" s="10"/>
      <c r="AG144" s="10"/>
      <c r="AH144" s="10"/>
      <c r="AI144" s="10"/>
      <c r="AJ144" s="10"/>
      <c r="AK144" s="10"/>
      <c r="AL144" s="10"/>
      <c r="AM144" s="10"/>
      <c r="AN144" s="10"/>
      <c r="AO144" s="10"/>
      <c r="AP144" s="10"/>
      <c r="AQ144" s="10"/>
      <c r="AR144" s="10"/>
      <c r="AS144" s="10"/>
      <c r="AT144" s="10"/>
      <c r="AU144" s="10"/>
      <c r="AV144" s="10"/>
      <c r="AW144" s="10"/>
      <c r="AX144" s="10"/>
      <c r="AY144" s="10"/>
      <c r="AZ144" s="10"/>
      <c r="BA144" s="10"/>
      <c r="BB144" s="10"/>
      <c r="BC144" s="10"/>
      <c r="BD144" s="10"/>
      <c r="BE144" s="10"/>
      <c r="BF144" s="10"/>
      <c r="BG144" s="10"/>
      <c r="BH144" s="10"/>
      <c r="BI144" s="10"/>
      <c r="BJ144" s="10"/>
      <c r="BK144" s="10"/>
      <c r="BL144" s="10"/>
      <c r="BM144" s="10"/>
      <c r="BN144" s="10"/>
      <c r="BO144" s="10"/>
      <c r="BP144" s="10"/>
      <c r="BQ144" s="10"/>
      <c r="BR144" s="10"/>
      <c r="BS144" s="10"/>
      <c r="BT144" s="10"/>
      <c r="BU144" s="10"/>
      <c r="BV144" s="10"/>
      <c r="BW144" s="10"/>
      <c r="BX144" s="10"/>
      <c r="BY144" s="10"/>
      <c r="BZ144" s="10"/>
      <c r="CA144" s="10"/>
      <c r="CB144" s="10"/>
      <c r="CC144" s="10"/>
      <c r="CD144" s="10"/>
      <c r="CE144" s="10"/>
      <c r="CF144" s="10"/>
      <c r="CG144" s="10"/>
      <c r="CH144" s="10"/>
      <c r="CI144" s="10"/>
      <c r="CJ144" s="10"/>
      <c r="CK144" s="10"/>
      <c r="CL144" s="10"/>
      <c r="CM144" s="10"/>
      <c r="CN144" s="10"/>
      <c r="CO144" s="10"/>
      <c r="CP144" s="10"/>
      <c r="CQ144" s="10"/>
      <c r="CR144" s="10"/>
      <c r="CS144" s="10"/>
      <c r="CT144" s="10"/>
      <c r="CU144" s="10"/>
      <c r="CV144" s="10"/>
      <c r="CW144" s="10"/>
      <c r="CX144" s="10"/>
    </row>
    <row r="146" spans="2:102" hidden="1">
      <c r="B146" s="24"/>
      <c r="C146" s="69"/>
      <c r="D146" s="24"/>
      <c r="E146" s="24"/>
      <c r="F146" s="24"/>
      <c r="G146" s="24"/>
      <c r="H146" s="24"/>
      <c r="I146" s="24"/>
      <c r="J146" s="24"/>
      <c r="K146" s="24"/>
      <c r="L146" s="24"/>
      <c r="M146" s="24"/>
      <c r="N146" s="24"/>
      <c r="O146" s="24"/>
      <c r="P146" s="24"/>
      <c r="Q146" s="24"/>
      <c r="R146" s="24"/>
      <c r="S146" s="24"/>
      <c r="T146" s="24"/>
      <c r="U146" s="24"/>
      <c r="V146" s="24"/>
      <c r="W146" s="24"/>
      <c r="X146" s="24"/>
      <c r="Y146" s="24"/>
      <c r="Z146" s="24"/>
      <c r="AA146" s="24"/>
      <c r="AB146" s="24"/>
      <c r="AC146" s="24"/>
      <c r="AD146" s="24"/>
      <c r="AE146" s="24"/>
      <c r="AF146" s="24"/>
      <c r="AG146" s="24"/>
      <c r="AH146" s="24"/>
      <c r="AI146" s="24"/>
      <c r="AJ146" s="24"/>
      <c r="AK146" s="24"/>
      <c r="AL146" s="24"/>
      <c r="AM146" s="24"/>
      <c r="AN146" s="24"/>
      <c r="AO146" s="24"/>
      <c r="AP146" s="24"/>
      <c r="AQ146" s="24"/>
      <c r="AR146" s="24"/>
      <c r="AS146" s="24"/>
      <c r="AT146" s="24"/>
      <c r="AU146" s="24"/>
      <c r="AV146" s="24"/>
      <c r="AW146" s="24"/>
      <c r="AX146" s="24"/>
      <c r="AY146" s="24"/>
      <c r="AZ146" s="24"/>
      <c r="BA146" s="24"/>
      <c r="BB146" s="24"/>
      <c r="BC146" s="24"/>
      <c r="BD146" s="24"/>
      <c r="BE146" s="24"/>
      <c r="BF146" s="24"/>
      <c r="BG146" s="24"/>
      <c r="BH146" s="24"/>
      <c r="BI146" s="24"/>
      <c r="BJ146" s="24"/>
      <c r="BK146" s="24"/>
      <c r="BL146" s="24"/>
      <c r="BM146" s="24"/>
      <c r="BN146" s="24"/>
      <c r="BO146" s="24"/>
      <c r="BP146" s="24"/>
      <c r="BQ146" s="24"/>
      <c r="BR146" s="24"/>
      <c r="BS146" s="24"/>
      <c r="BT146" s="24"/>
      <c r="BU146" s="24"/>
      <c r="BV146" s="24"/>
      <c r="BW146" s="24"/>
      <c r="BX146" s="24"/>
      <c r="BY146" s="24"/>
      <c r="BZ146" s="24"/>
      <c r="CA146" s="24"/>
      <c r="CB146" s="24"/>
      <c r="CC146" s="24"/>
      <c r="CD146" s="24"/>
      <c r="CE146" s="24"/>
      <c r="CF146" s="24"/>
      <c r="CG146" s="24"/>
      <c r="CH146" s="24"/>
      <c r="CI146" s="24"/>
      <c r="CJ146" s="24"/>
      <c r="CK146" s="24"/>
      <c r="CL146" s="24"/>
      <c r="CM146" s="24"/>
      <c r="CN146" s="24"/>
      <c r="CO146" s="24"/>
      <c r="CP146" s="24"/>
      <c r="CQ146" s="24"/>
      <c r="CR146" s="24"/>
      <c r="CS146" s="24"/>
      <c r="CT146" s="24"/>
      <c r="CU146" s="24"/>
      <c r="CV146" s="24"/>
      <c r="CW146" s="24"/>
      <c r="CX146" s="24"/>
    </row>
    <row r="148" spans="2:102" hidden="1">
      <c r="L148" s="8"/>
      <c r="M148" s="8"/>
      <c r="N148" s="8"/>
      <c r="O148" s="8"/>
      <c r="P148" s="8"/>
      <c r="Q148" s="8"/>
      <c r="R148" s="8"/>
      <c r="S148" s="8"/>
      <c r="T148" s="8"/>
      <c r="U148" s="8"/>
      <c r="V148" s="8"/>
      <c r="W148" s="8"/>
      <c r="X148" s="8"/>
      <c r="Y148" s="8"/>
      <c r="Z148" s="8"/>
      <c r="AA148" s="8"/>
      <c r="AB148" s="8"/>
      <c r="AC148" s="8"/>
      <c r="AD148" s="8"/>
      <c r="AE148" s="8"/>
      <c r="AF148" s="8"/>
      <c r="AG148" s="8"/>
      <c r="AH148" s="8"/>
      <c r="AI148" s="8"/>
      <c r="AJ148" s="8"/>
      <c r="AK148" s="8"/>
      <c r="AL148" s="8"/>
      <c r="AM148" s="8"/>
      <c r="AN148" s="8"/>
      <c r="AO148" s="8"/>
      <c r="AP148" s="8"/>
      <c r="AQ148" s="8"/>
      <c r="AR148" s="8"/>
      <c r="AS148" s="8"/>
      <c r="AT148" s="8"/>
      <c r="AU148" s="8"/>
      <c r="AV148" s="8"/>
      <c r="AW148" s="8"/>
      <c r="AX148" s="8"/>
      <c r="AY148" s="8"/>
      <c r="AZ148" s="8"/>
      <c r="BA148" s="8"/>
      <c r="BB148" s="8"/>
      <c r="BC148" s="8"/>
      <c r="BD148" s="8"/>
      <c r="BE148" s="8"/>
      <c r="BF148" s="8"/>
      <c r="BG148" s="8"/>
      <c r="BH148" s="8"/>
      <c r="BI148" s="8"/>
      <c r="BJ148" s="8"/>
      <c r="BK148" s="8"/>
      <c r="BL148" s="8"/>
      <c r="BM148" s="8"/>
      <c r="BN148" s="8"/>
      <c r="BO148" s="8"/>
      <c r="BP148" s="8"/>
      <c r="BQ148" s="8"/>
      <c r="BR148" s="8"/>
      <c r="BS148" s="8"/>
      <c r="BT148" s="8"/>
      <c r="BU148" s="8"/>
      <c r="BV148" s="8"/>
      <c r="BW148" s="8"/>
      <c r="BX148" s="8"/>
      <c r="BY148" s="8"/>
      <c r="BZ148" s="8"/>
      <c r="CA148" s="8"/>
      <c r="CB148" s="8"/>
      <c r="CC148" s="8"/>
      <c r="CD148" s="8"/>
      <c r="CE148" s="8"/>
      <c r="CF148" s="8"/>
      <c r="CG148" s="8"/>
      <c r="CH148" s="8"/>
      <c r="CI148" s="8"/>
      <c r="CJ148" s="8"/>
      <c r="CK148" s="8"/>
      <c r="CL148" s="8"/>
      <c r="CM148" s="8"/>
      <c r="CN148" s="8"/>
      <c r="CO148" s="8"/>
      <c r="CP148" s="8"/>
      <c r="CQ148" s="8"/>
      <c r="CR148" s="8"/>
      <c r="CS148" s="8"/>
      <c r="CT148" s="8"/>
      <c r="CU148" s="8"/>
      <c r="CV148" s="8"/>
      <c r="CW148" s="8"/>
      <c r="CX148" s="8"/>
    </row>
    <row r="150" spans="2:102" hidden="1">
      <c r="E150" s="29"/>
      <c r="F150" s="29"/>
      <c r="L150" s="10"/>
      <c r="M150" s="10"/>
      <c r="N150" s="10"/>
      <c r="O150" s="10"/>
      <c r="P150" s="10"/>
      <c r="Q150" s="10"/>
      <c r="R150" s="10"/>
      <c r="S150" s="10"/>
      <c r="T150" s="10"/>
      <c r="U150" s="10"/>
      <c r="V150" s="10"/>
      <c r="W150" s="10"/>
      <c r="X150" s="10"/>
      <c r="Y150" s="10"/>
      <c r="Z150" s="10"/>
      <c r="AA150" s="10"/>
      <c r="AB150" s="10"/>
      <c r="AC150" s="10"/>
      <c r="AD150" s="10"/>
      <c r="AE150" s="10"/>
      <c r="AF150" s="10"/>
      <c r="AG150" s="10"/>
      <c r="AH150" s="10"/>
      <c r="AI150" s="10"/>
      <c r="AJ150" s="10"/>
      <c r="AK150" s="10"/>
      <c r="AL150" s="10"/>
      <c r="AM150" s="10"/>
      <c r="AN150" s="10"/>
      <c r="AO150" s="10"/>
      <c r="AP150" s="10"/>
      <c r="AQ150" s="10"/>
      <c r="AR150" s="10"/>
      <c r="AS150" s="10"/>
      <c r="AT150" s="10"/>
      <c r="AU150" s="10"/>
      <c r="AV150" s="10"/>
      <c r="AW150" s="10"/>
      <c r="AX150" s="10"/>
      <c r="AY150" s="10"/>
      <c r="AZ150" s="10"/>
      <c r="BA150" s="10"/>
      <c r="BB150" s="10"/>
      <c r="BC150" s="10"/>
      <c r="BD150" s="10"/>
      <c r="BE150" s="10"/>
      <c r="BF150" s="10"/>
      <c r="BG150" s="10"/>
      <c r="BH150" s="10"/>
      <c r="BI150" s="10"/>
      <c r="BJ150" s="10"/>
      <c r="BK150" s="10"/>
      <c r="BL150" s="10"/>
      <c r="BM150" s="10"/>
      <c r="BN150" s="10"/>
      <c r="BO150" s="10"/>
      <c r="BP150" s="10"/>
      <c r="BQ150" s="10"/>
      <c r="BR150" s="10"/>
      <c r="BS150" s="10"/>
      <c r="BT150" s="10"/>
      <c r="BU150" s="10"/>
      <c r="BV150" s="10"/>
      <c r="BW150" s="10"/>
      <c r="BX150" s="10"/>
      <c r="BY150" s="10"/>
      <c r="BZ150" s="10"/>
      <c r="CA150" s="10"/>
      <c r="CB150" s="10"/>
      <c r="CC150" s="10"/>
      <c r="CD150" s="10"/>
      <c r="CE150" s="10"/>
      <c r="CF150" s="10"/>
      <c r="CG150" s="10"/>
      <c r="CH150" s="10"/>
      <c r="CI150" s="10"/>
      <c r="CJ150" s="10"/>
      <c r="CK150" s="10"/>
      <c r="CL150" s="10"/>
      <c r="CM150" s="10"/>
      <c r="CN150" s="10"/>
      <c r="CO150" s="10"/>
      <c r="CP150" s="10"/>
      <c r="CQ150" s="10"/>
      <c r="CR150" s="10"/>
      <c r="CS150" s="10"/>
      <c r="CT150" s="10"/>
      <c r="CU150" s="10"/>
      <c r="CV150" s="10"/>
      <c r="CW150" s="10"/>
      <c r="CX150" s="10"/>
    </row>
    <row r="151" spans="2:102" hidden="1">
      <c r="E151" s="44"/>
      <c r="F151" s="44"/>
      <c r="L151" s="9"/>
      <c r="M151" s="9"/>
      <c r="N151" s="9"/>
      <c r="O151" s="9"/>
      <c r="P151" s="9"/>
      <c r="Q151" s="9"/>
      <c r="R151" s="9"/>
      <c r="S151" s="9"/>
      <c r="T151" s="9"/>
      <c r="U151" s="9"/>
      <c r="V151" s="9"/>
      <c r="W151" s="9"/>
      <c r="X151" s="9"/>
      <c r="Y151" s="9"/>
      <c r="Z151" s="9"/>
      <c r="AA151" s="9"/>
      <c r="AB151" s="9"/>
      <c r="AC151" s="9"/>
      <c r="AD151" s="9"/>
      <c r="AE151" s="9"/>
      <c r="AF151" s="9"/>
      <c r="AG151" s="9"/>
      <c r="AH151" s="9"/>
      <c r="AI151" s="9"/>
      <c r="AJ151" s="9"/>
      <c r="AK151" s="9"/>
      <c r="AL151" s="9"/>
      <c r="AM151" s="9"/>
      <c r="AN151" s="9"/>
      <c r="AO151" s="9"/>
      <c r="AP151" s="9"/>
      <c r="AQ151" s="9"/>
      <c r="AR151" s="9"/>
      <c r="AS151" s="9"/>
      <c r="AT151" s="9"/>
      <c r="AU151" s="9"/>
      <c r="AV151" s="9"/>
      <c r="AW151" s="9"/>
      <c r="AX151" s="9"/>
      <c r="AY151" s="9"/>
      <c r="AZ151" s="9"/>
      <c r="BA151" s="9"/>
      <c r="BB151" s="9"/>
      <c r="BC151" s="9"/>
      <c r="BD151" s="9"/>
      <c r="BE151" s="9"/>
      <c r="BF151" s="9"/>
      <c r="BG151" s="9"/>
      <c r="BH151" s="9"/>
      <c r="BI151" s="9"/>
      <c r="BJ151" s="9"/>
      <c r="BK151" s="9"/>
      <c r="BL151" s="9"/>
      <c r="BM151" s="9"/>
      <c r="BN151" s="9"/>
      <c r="BO151" s="9"/>
      <c r="BP151" s="9"/>
      <c r="BQ151" s="9"/>
      <c r="BR151" s="9"/>
      <c r="BS151" s="9"/>
      <c r="BT151" s="9"/>
      <c r="BU151" s="9"/>
      <c r="BV151" s="9"/>
      <c r="BW151" s="9"/>
      <c r="BX151" s="9"/>
      <c r="BY151" s="9"/>
      <c r="BZ151" s="9"/>
      <c r="CA151" s="9"/>
      <c r="CB151" s="9"/>
      <c r="CC151" s="9"/>
      <c r="CD151" s="9"/>
      <c r="CE151" s="9"/>
      <c r="CF151" s="9"/>
      <c r="CG151" s="9"/>
      <c r="CH151" s="9"/>
      <c r="CI151" s="9"/>
      <c r="CJ151" s="9"/>
      <c r="CK151" s="9"/>
      <c r="CL151" s="9"/>
      <c r="CM151" s="9"/>
      <c r="CN151" s="9"/>
      <c r="CO151" s="9"/>
      <c r="CP151" s="9"/>
      <c r="CQ151" s="9"/>
      <c r="CR151" s="9"/>
      <c r="CS151" s="9"/>
      <c r="CT151" s="9"/>
      <c r="CU151" s="9"/>
      <c r="CV151" s="9"/>
      <c r="CW151" s="9"/>
      <c r="CX151" s="9"/>
    </row>
    <row r="152" spans="2:102" hidden="1">
      <c r="E152" s="44"/>
      <c r="F152" s="44"/>
    </row>
    <row r="153" spans="2:102" hidden="1">
      <c r="E153" s="44"/>
      <c r="F153" s="44"/>
      <c r="L153" s="10"/>
      <c r="M153" s="10"/>
      <c r="N153" s="10"/>
      <c r="O153" s="10"/>
      <c r="P153" s="10"/>
      <c r="Q153" s="10"/>
      <c r="R153" s="10"/>
      <c r="S153" s="10"/>
      <c r="T153" s="10"/>
      <c r="U153" s="10"/>
      <c r="V153" s="10"/>
      <c r="W153" s="10"/>
      <c r="X153" s="10"/>
      <c r="Y153" s="10"/>
      <c r="Z153" s="10"/>
      <c r="AA153" s="10"/>
      <c r="AB153" s="10"/>
      <c r="AC153" s="10"/>
      <c r="AD153" s="10"/>
      <c r="AE153" s="10"/>
      <c r="AF153" s="10"/>
      <c r="AG153" s="10"/>
      <c r="AH153" s="10"/>
      <c r="AI153" s="10"/>
      <c r="AJ153" s="10"/>
      <c r="AK153" s="10"/>
      <c r="AL153" s="10"/>
      <c r="AM153" s="10"/>
      <c r="AN153" s="10"/>
      <c r="AO153" s="10"/>
      <c r="AP153" s="10"/>
      <c r="AQ153" s="10"/>
      <c r="AR153" s="10"/>
      <c r="AS153" s="10"/>
      <c r="AT153" s="10"/>
      <c r="AU153" s="10"/>
      <c r="AV153" s="10"/>
      <c r="AW153" s="10"/>
      <c r="AX153" s="10"/>
      <c r="AY153" s="10"/>
      <c r="AZ153" s="10"/>
      <c r="BA153" s="10"/>
      <c r="BB153" s="10"/>
      <c r="BC153" s="10"/>
      <c r="BD153" s="10"/>
      <c r="BE153" s="10"/>
      <c r="BF153" s="10"/>
      <c r="BG153" s="10"/>
      <c r="BH153" s="10"/>
      <c r="BI153" s="10"/>
      <c r="BJ153" s="10"/>
      <c r="BK153" s="10"/>
      <c r="BL153" s="10"/>
      <c r="BM153" s="10"/>
      <c r="BN153" s="10"/>
      <c r="BO153" s="10"/>
      <c r="BP153" s="10"/>
      <c r="BQ153" s="10"/>
      <c r="BR153" s="10"/>
      <c r="BS153" s="10"/>
      <c r="BT153" s="10"/>
      <c r="BU153" s="10"/>
      <c r="BV153" s="10"/>
      <c r="BW153" s="10"/>
      <c r="BX153" s="10"/>
      <c r="BY153" s="10"/>
      <c r="BZ153" s="10"/>
      <c r="CA153" s="10"/>
      <c r="CB153" s="10"/>
      <c r="CC153" s="10"/>
      <c r="CD153" s="10"/>
      <c r="CE153" s="10"/>
      <c r="CF153" s="10"/>
      <c r="CG153" s="10"/>
      <c r="CH153" s="10"/>
      <c r="CI153" s="10"/>
      <c r="CJ153" s="10"/>
      <c r="CK153" s="10"/>
      <c r="CL153" s="10"/>
      <c r="CM153" s="10"/>
      <c r="CN153" s="10"/>
      <c r="CO153" s="10"/>
      <c r="CP153" s="10"/>
      <c r="CQ153" s="10"/>
      <c r="CR153" s="10"/>
      <c r="CS153" s="10"/>
      <c r="CT153" s="10"/>
      <c r="CU153" s="10"/>
      <c r="CV153" s="10"/>
      <c r="CW153" s="10"/>
      <c r="CX153" s="10"/>
    </row>
    <row r="154" spans="2:102" hidden="1">
      <c r="E154" s="44"/>
      <c r="F154" s="44"/>
      <c r="L154" s="10"/>
      <c r="M154" s="10"/>
      <c r="N154" s="10"/>
      <c r="O154" s="10"/>
      <c r="P154" s="10"/>
      <c r="Q154" s="10"/>
      <c r="R154" s="10"/>
      <c r="S154" s="10"/>
      <c r="T154" s="10"/>
      <c r="U154" s="10"/>
      <c r="V154" s="10"/>
      <c r="W154" s="10"/>
      <c r="X154" s="10"/>
      <c r="Y154" s="10"/>
      <c r="Z154" s="10"/>
      <c r="AA154" s="10"/>
      <c r="AB154" s="10"/>
      <c r="AC154" s="10"/>
      <c r="AD154" s="10"/>
      <c r="AE154" s="10"/>
      <c r="AF154" s="10"/>
      <c r="AG154" s="10"/>
      <c r="AH154" s="10"/>
      <c r="AI154" s="10"/>
      <c r="AJ154" s="10"/>
      <c r="AK154" s="10"/>
      <c r="AL154" s="10"/>
      <c r="AM154" s="10"/>
      <c r="AN154" s="10"/>
      <c r="AO154" s="10"/>
      <c r="AP154" s="10"/>
      <c r="AQ154" s="10"/>
      <c r="AR154" s="10"/>
      <c r="AS154" s="10"/>
      <c r="AT154" s="10"/>
      <c r="AU154" s="10"/>
      <c r="AV154" s="10"/>
      <c r="AW154" s="10"/>
      <c r="AX154" s="10"/>
      <c r="AY154" s="10"/>
      <c r="AZ154" s="10"/>
      <c r="BA154" s="10"/>
      <c r="BB154" s="10"/>
      <c r="BC154" s="10"/>
      <c r="BD154" s="10"/>
      <c r="BE154" s="10"/>
      <c r="BF154" s="10"/>
      <c r="BG154" s="10"/>
      <c r="BH154" s="10"/>
      <c r="BI154" s="10"/>
      <c r="BJ154" s="10"/>
      <c r="BK154" s="10"/>
      <c r="BL154" s="10"/>
      <c r="BM154" s="10"/>
      <c r="BN154" s="10"/>
      <c r="BO154" s="10"/>
      <c r="BP154" s="10"/>
      <c r="BQ154" s="10"/>
      <c r="BR154" s="10"/>
      <c r="BS154" s="10"/>
      <c r="BT154" s="10"/>
      <c r="BU154" s="10"/>
      <c r="BV154" s="10"/>
      <c r="BW154" s="10"/>
      <c r="BX154" s="10"/>
      <c r="BY154" s="10"/>
      <c r="BZ154" s="10"/>
      <c r="CA154" s="10"/>
      <c r="CB154" s="10"/>
      <c r="CC154" s="10"/>
      <c r="CD154" s="10"/>
      <c r="CE154" s="10"/>
      <c r="CF154" s="10"/>
      <c r="CG154" s="10"/>
      <c r="CH154" s="10"/>
      <c r="CI154" s="10"/>
      <c r="CJ154" s="10"/>
      <c r="CK154" s="10"/>
      <c r="CL154" s="10"/>
      <c r="CM154" s="10"/>
      <c r="CN154" s="10"/>
      <c r="CO154" s="10"/>
      <c r="CP154" s="10"/>
      <c r="CQ154" s="10"/>
      <c r="CR154" s="10"/>
      <c r="CS154" s="10"/>
      <c r="CT154" s="10"/>
      <c r="CU154" s="10"/>
      <c r="CV154" s="10"/>
      <c r="CW154" s="10"/>
      <c r="CX154" s="10"/>
    </row>
    <row r="155" spans="2:102" hidden="1">
      <c r="E155" s="44"/>
      <c r="F155" s="44"/>
      <c r="L155" s="9"/>
      <c r="M155" s="9"/>
      <c r="N155" s="9"/>
      <c r="O155" s="9"/>
      <c r="P155" s="9"/>
      <c r="Q155" s="9"/>
      <c r="R155" s="9"/>
      <c r="S155" s="9"/>
      <c r="T155" s="9"/>
      <c r="U155" s="9"/>
      <c r="V155" s="9"/>
      <c r="W155" s="9"/>
      <c r="X155" s="9"/>
      <c r="Y155" s="9"/>
      <c r="Z155" s="9"/>
      <c r="AA155" s="9"/>
      <c r="AB155" s="9"/>
      <c r="AC155" s="9"/>
      <c r="AD155" s="9"/>
      <c r="AE155" s="9"/>
      <c r="AF155" s="9"/>
      <c r="AG155" s="9"/>
      <c r="AH155" s="9"/>
      <c r="AI155" s="9"/>
      <c r="AJ155" s="9"/>
      <c r="AK155" s="9"/>
      <c r="AL155" s="9"/>
      <c r="AM155" s="9"/>
      <c r="AN155" s="9"/>
      <c r="AO155" s="9"/>
      <c r="AP155" s="9"/>
      <c r="AQ155" s="9"/>
      <c r="AR155" s="9"/>
      <c r="AS155" s="9"/>
      <c r="AT155" s="9"/>
      <c r="AU155" s="9"/>
      <c r="AV155" s="9"/>
      <c r="AW155" s="9"/>
      <c r="AX155" s="9"/>
      <c r="AY155" s="9"/>
      <c r="AZ155" s="9"/>
      <c r="BA155" s="9"/>
      <c r="BB155" s="9"/>
      <c r="BC155" s="9"/>
      <c r="BD155" s="9"/>
      <c r="BE155" s="9"/>
      <c r="BF155" s="9"/>
      <c r="BG155" s="9"/>
      <c r="BH155" s="9"/>
      <c r="BI155" s="9"/>
      <c r="BJ155" s="9"/>
      <c r="BK155" s="9"/>
      <c r="BL155" s="9"/>
      <c r="BM155" s="9"/>
      <c r="BN155" s="9"/>
      <c r="BO155" s="9"/>
      <c r="BP155" s="9"/>
      <c r="BQ155" s="9"/>
      <c r="BR155" s="9"/>
      <c r="BS155" s="9"/>
      <c r="BT155" s="9"/>
      <c r="BU155" s="9"/>
      <c r="BV155" s="9"/>
      <c r="BW155" s="9"/>
      <c r="BX155" s="9"/>
      <c r="BY155" s="9"/>
      <c r="BZ155" s="9"/>
      <c r="CA155" s="9"/>
      <c r="CB155" s="9"/>
      <c r="CC155" s="9"/>
      <c r="CD155" s="9"/>
      <c r="CE155" s="9"/>
      <c r="CF155" s="9"/>
      <c r="CG155" s="9"/>
      <c r="CH155" s="9"/>
      <c r="CI155" s="9"/>
      <c r="CJ155" s="9"/>
      <c r="CK155" s="9"/>
      <c r="CL155" s="9"/>
      <c r="CM155" s="9"/>
      <c r="CN155" s="9"/>
      <c r="CO155" s="9"/>
      <c r="CP155" s="9"/>
      <c r="CQ155" s="9"/>
      <c r="CR155" s="9"/>
      <c r="CS155" s="9"/>
      <c r="CT155" s="9"/>
      <c r="CU155" s="9"/>
      <c r="CV155" s="9"/>
      <c r="CW155" s="9"/>
      <c r="CX155" s="9"/>
    </row>
    <row r="156" spans="2:102" hidden="1">
      <c r="E156" s="44"/>
      <c r="F156" s="44"/>
      <c r="L156" s="10"/>
      <c r="M156" s="10"/>
      <c r="N156" s="10"/>
      <c r="O156" s="10"/>
      <c r="P156" s="10"/>
      <c r="Q156" s="10"/>
      <c r="R156" s="10"/>
      <c r="S156" s="10"/>
      <c r="T156" s="10"/>
      <c r="U156" s="10"/>
      <c r="V156" s="10"/>
      <c r="W156" s="10"/>
      <c r="X156" s="10"/>
      <c r="Y156" s="10"/>
      <c r="Z156" s="10"/>
      <c r="AA156" s="10"/>
      <c r="AB156" s="10"/>
      <c r="AC156" s="10"/>
      <c r="AD156" s="10"/>
      <c r="AE156" s="10"/>
      <c r="AF156" s="10"/>
      <c r="AG156" s="10"/>
      <c r="AH156" s="10"/>
      <c r="AI156" s="10"/>
      <c r="AJ156" s="10"/>
      <c r="AK156" s="10"/>
      <c r="AL156" s="10"/>
      <c r="AM156" s="10"/>
      <c r="AN156" s="10"/>
      <c r="AO156" s="10"/>
      <c r="AP156" s="10"/>
      <c r="AQ156" s="10"/>
      <c r="AR156" s="10"/>
      <c r="AS156" s="10"/>
      <c r="AT156" s="10"/>
      <c r="AU156" s="10"/>
      <c r="AV156" s="10"/>
      <c r="AW156" s="10"/>
      <c r="AX156" s="10"/>
      <c r="AY156" s="10"/>
      <c r="AZ156" s="10"/>
      <c r="BA156" s="10"/>
      <c r="BB156" s="10"/>
      <c r="BC156" s="10"/>
      <c r="BD156" s="10"/>
      <c r="BE156" s="10"/>
      <c r="BF156" s="10"/>
      <c r="BG156" s="10"/>
      <c r="BH156" s="10"/>
      <c r="BI156" s="10"/>
      <c r="BJ156" s="10"/>
      <c r="BK156" s="10"/>
      <c r="BL156" s="10"/>
      <c r="BM156" s="10"/>
      <c r="BN156" s="10"/>
      <c r="BO156" s="10"/>
      <c r="BP156" s="10"/>
      <c r="BQ156" s="10"/>
      <c r="BR156" s="10"/>
      <c r="BS156" s="10"/>
      <c r="BT156" s="10"/>
      <c r="BU156" s="10"/>
      <c r="BV156" s="10"/>
      <c r="BW156" s="10"/>
      <c r="BX156" s="10"/>
      <c r="BY156" s="10"/>
      <c r="BZ156" s="10"/>
      <c r="CA156" s="10"/>
      <c r="CB156" s="10"/>
      <c r="CC156" s="10"/>
      <c r="CD156" s="10"/>
      <c r="CE156" s="10"/>
      <c r="CF156" s="10"/>
      <c r="CG156" s="10"/>
      <c r="CH156" s="10"/>
      <c r="CI156" s="10"/>
      <c r="CJ156" s="10"/>
      <c r="CK156" s="10"/>
      <c r="CL156" s="10"/>
      <c r="CM156" s="10"/>
      <c r="CN156" s="10"/>
      <c r="CO156" s="10"/>
      <c r="CP156" s="10"/>
      <c r="CQ156" s="10"/>
      <c r="CR156" s="10"/>
      <c r="CS156" s="10"/>
      <c r="CT156" s="10"/>
      <c r="CU156" s="10"/>
      <c r="CV156" s="10"/>
      <c r="CW156" s="10"/>
      <c r="CX156" s="10"/>
    </row>
    <row r="157" spans="2:102"/>
    <row r="158" spans="2:102" hidden="1">
      <c r="B158" s="24"/>
      <c r="C158" s="69"/>
      <c r="D158" s="24"/>
      <c r="E158" s="24"/>
      <c r="F158" s="24"/>
      <c r="G158" s="24"/>
      <c r="H158" s="24"/>
      <c r="I158" s="24"/>
      <c r="J158" s="24"/>
      <c r="K158" s="24"/>
      <c r="L158" s="24"/>
      <c r="M158" s="24"/>
      <c r="N158" s="24"/>
      <c r="O158" s="24"/>
      <c r="P158" s="24"/>
      <c r="Q158" s="24"/>
      <c r="R158" s="24"/>
      <c r="S158" s="24"/>
      <c r="T158" s="24"/>
      <c r="U158" s="24"/>
      <c r="V158" s="24"/>
      <c r="W158" s="24"/>
      <c r="X158" s="24"/>
      <c r="Y158" s="24"/>
      <c r="Z158" s="24"/>
      <c r="AA158" s="24"/>
      <c r="AB158" s="24"/>
      <c r="AC158" s="24"/>
      <c r="AD158" s="24"/>
      <c r="AE158" s="24"/>
      <c r="AF158" s="24"/>
      <c r="AG158" s="24"/>
      <c r="AH158" s="24"/>
      <c r="AI158" s="24"/>
      <c r="AJ158" s="24"/>
      <c r="AK158" s="24"/>
      <c r="AL158" s="24"/>
      <c r="AM158" s="24"/>
      <c r="AN158" s="24"/>
      <c r="AO158" s="24"/>
      <c r="AP158" s="24"/>
      <c r="AQ158" s="24"/>
      <c r="AR158" s="24"/>
      <c r="AS158" s="24"/>
      <c r="AT158" s="24"/>
      <c r="AU158" s="24"/>
      <c r="AV158" s="24"/>
      <c r="AW158" s="24"/>
      <c r="AX158" s="24"/>
      <c r="AY158" s="24"/>
      <c r="AZ158" s="24"/>
      <c r="BA158" s="24"/>
      <c r="BB158" s="24"/>
      <c r="BC158" s="24"/>
      <c r="BD158" s="24"/>
      <c r="BE158" s="24"/>
      <c r="BF158" s="24"/>
      <c r="BG158" s="24"/>
      <c r="BH158" s="24"/>
      <c r="BI158" s="24"/>
      <c r="BJ158" s="24"/>
      <c r="BK158" s="24"/>
      <c r="BL158" s="24"/>
      <c r="BM158" s="24"/>
      <c r="BN158" s="24"/>
      <c r="BO158" s="24"/>
      <c r="BP158" s="24"/>
      <c r="BQ158" s="24"/>
      <c r="BR158" s="24"/>
      <c r="BS158" s="24"/>
      <c r="BT158" s="24"/>
      <c r="BU158" s="24"/>
      <c r="BV158" s="24"/>
      <c r="BW158" s="24"/>
      <c r="BX158" s="24"/>
      <c r="BY158" s="24"/>
      <c r="BZ158" s="24"/>
      <c r="CA158" s="24"/>
      <c r="CB158" s="24"/>
      <c r="CC158" s="24"/>
      <c r="CD158" s="24"/>
      <c r="CE158" s="24"/>
      <c r="CF158" s="24"/>
      <c r="CG158" s="24"/>
      <c r="CH158" s="24"/>
      <c r="CI158" s="24"/>
      <c r="CJ158" s="24"/>
      <c r="CK158" s="24"/>
      <c r="CL158" s="24"/>
      <c r="CM158" s="24"/>
      <c r="CN158" s="24"/>
      <c r="CO158" s="24"/>
      <c r="CP158" s="24"/>
      <c r="CQ158" s="24"/>
      <c r="CR158" s="24"/>
      <c r="CS158" s="24"/>
      <c r="CT158" s="24"/>
      <c r="CU158" s="24"/>
      <c r="CV158" s="24"/>
      <c r="CW158" s="24"/>
      <c r="CX158" s="24"/>
    </row>
    <row r="159" spans="2:102"/>
    <row r="160" spans="2:102" hidden="1">
      <c r="L160" s="10"/>
      <c r="M160" s="10"/>
      <c r="N160" s="10"/>
      <c r="O160" s="10"/>
      <c r="P160" s="10"/>
      <c r="Q160" s="10"/>
      <c r="R160" s="10"/>
      <c r="S160" s="10"/>
      <c r="T160" s="10"/>
      <c r="U160" s="10"/>
      <c r="V160" s="10"/>
      <c r="W160" s="10"/>
      <c r="X160" s="10"/>
      <c r="Y160" s="10"/>
      <c r="Z160" s="10"/>
      <c r="AA160" s="10"/>
      <c r="AB160" s="10"/>
      <c r="AC160" s="10"/>
      <c r="AD160" s="10"/>
      <c r="AE160" s="10"/>
      <c r="AF160" s="10"/>
      <c r="AG160" s="10"/>
      <c r="AH160" s="10"/>
      <c r="AI160" s="10"/>
      <c r="AJ160" s="10"/>
      <c r="AK160" s="10"/>
      <c r="AL160" s="10"/>
      <c r="AM160" s="10"/>
      <c r="AN160" s="10"/>
      <c r="AO160" s="10"/>
      <c r="AP160" s="10"/>
      <c r="AQ160" s="10"/>
      <c r="AR160" s="10"/>
      <c r="AS160" s="10"/>
      <c r="AT160" s="10"/>
      <c r="AU160" s="10"/>
      <c r="AV160" s="10"/>
      <c r="AW160" s="10"/>
      <c r="AX160" s="10"/>
      <c r="AY160" s="10"/>
      <c r="AZ160" s="10"/>
      <c r="BA160" s="10"/>
      <c r="BB160" s="10"/>
      <c r="BC160" s="10"/>
      <c r="BD160" s="10"/>
      <c r="BE160" s="10"/>
      <c r="BF160" s="10"/>
      <c r="BG160" s="10"/>
      <c r="BH160" s="10"/>
      <c r="BI160" s="10"/>
      <c r="BJ160" s="10"/>
      <c r="BK160" s="10"/>
      <c r="BL160" s="10"/>
      <c r="BM160" s="10"/>
      <c r="BN160" s="10"/>
      <c r="BO160" s="10"/>
      <c r="BP160" s="10"/>
      <c r="BQ160" s="10"/>
      <c r="BR160" s="10"/>
      <c r="BS160" s="10"/>
      <c r="BT160" s="10"/>
      <c r="BU160" s="10"/>
      <c r="BV160" s="10"/>
      <c r="BW160" s="10"/>
      <c r="BX160" s="10"/>
      <c r="BY160" s="10"/>
      <c r="BZ160" s="10"/>
      <c r="CA160" s="10"/>
      <c r="CB160" s="10"/>
      <c r="CC160" s="10"/>
      <c r="CD160" s="10"/>
      <c r="CE160" s="10"/>
      <c r="CF160" s="10"/>
      <c r="CG160" s="10"/>
      <c r="CH160" s="10"/>
      <c r="CI160" s="10"/>
      <c r="CJ160" s="10"/>
      <c r="CK160" s="10"/>
      <c r="CL160" s="10"/>
      <c r="CM160" s="10"/>
      <c r="CN160" s="10"/>
      <c r="CO160" s="10"/>
      <c r="CP160" s="10"/>
      <c r="CQ160" s="10"/>
      <c r="CR160" s="10"/>
      <c r="CS160" s="10"/>
      <c r="CT160" s="10"/>
      <c r="CU160" s="10"/>
      <c r="CV160" s="10"/>
      <c r="CW160" s="10"/>
      <c r="CX160" s="10"/>
    </row>
    <row r="161" spans="2:102" hidden="1">
      <c r="E161" s="19"/>
      <c r="F161" s="19"/>
      <c r="L161" s="10"/>
      <c r="M161" s="10"/>
      <c r="N161" s="10"/>
      <c r="O161" s="10"/>
      <c r="P161" s="10"/>
      <c r="Q161" s="10"/>
      <c r="R161" s="10"/>
      <c r="S161" s="10"/>
      <c r="T161" s="10"/>
      <c r="U161" s="10"/>
      <c r="V161" s="10"/>
      <c r="W161" s="10"/>
      <c r="X161" s="10"/>
      <c r="Y161" s="10"/>
      <c r="Z161" s="10"/>
      <c r="AA161" s="10"/>
      <c r="AB161" s="10"/>
      <c r="AC161" s="10"/>
      <c r="AD161" s="10"/>
      <c r="AE161" s="10"/>
      <c r="AF161" s="10"/>
      <c r="AG161" s="10"/>
      <c r="AH161" s="10"/>
      <c r="AI161" s="10"/>
      <c r="AJ161" s="10"/>
      <c r="AK161" s="10"/>
      <c r="AL161" s="10"/>
      <c r="AM161" s="10"/>
      <c r="AN161" s="10"/>
      <c r="AO161" s="10"/>
      <c r="AP161" s="10"/>
      <c r="AQ161" s="10"/>
      <c r="AR161" s="10"/>
      <c r="AS161" s="10"/>
      <c r="AT161" s="10"/>
      <c r="AU161" s="10"/>
      <c r="AV161" s="10"/>
      <c r="AW161" s="10"/>
      <c r="AX161" s="10"/>
      <c r="AY161" s="10"/>
      <c r="AZ161" s="10"/>
      <c r="BA161" s="10"/>
      <c r="BB161" s="10"/>
      <c r="BC161" s="10"/>
      <c r="BD161" s="10"/>
      <c r="BE161" s="10"/>
      <c r="BF161" s="10"/>
      <c r="BG161" s="10"/>
      <c r="BH161" s="10"/>
      <c r="BI161" s="10"/>
      <c r="BJ161" s="10"/>
      <c r="BK161" s="10"/>
      <c r="BL161" s="10"/>
      <c r="BM161" s="10"/>
      <c r="BN161" s="10"/>
      <c r="BO161" s="10"/>
      <c r="BP161" s="10"/>
      <c r="BQ161" s="10"/>
      <c r="BR161" s="10"/>
      <c r="BS161" s="10"/>
      <c r="BT161" s="10"/>
      <c r="BU161" s="10"/>
      <c r="BV161" s="10"/>
      <c r="BW161" s="10"/>
      <c r="BX161" s="10"/>
      <c r="BY161" s="10"/>
      <c r="BZ161" s="10"/>
      <c r="CA161" s="10"/>
      <c r="CB161" s="10"/>
      <c r="CC161" s="10"/>
      <c r="CD161" s="10"/>
      <c r="CE161" s="10"/>
      <c r="CF161" s="10"/>
      <c r="CG161" s="10"/>
      <c r="CH161" s="10"/>
      <c r="CI161" s="10"/>
      <c r="CJ161" s="10"/>
      <c r="CK161" s="10"/>
      <c r="CL161" s="10"/>
      <c r="CM161" s="10"/>
      <c r="CN161" s="10"/>
      <c r="CO161" s="10"/>
      <c r="CP161" s="10"/>
      <c r="CQ161" s="10"/>
      <c r="CR161" s="10"/>
      <c r="CS161" s="10"/>
      <c r="CT161" s="10"/>
      <c r="CU161" s="10"/>
      <c r="CV161" s="10"/>
      <c r="CW161" s="10"/>
      <c r="CX161" s="10"/>
    </row>
    <row r="162" spans="2:102" hidden="1">
      <c r="E162" s="19"/>
      <c r="F162" s="19"/>
      <c r="L162" s="10"/>
      <c r="M162" s="10"/>
      <c r="N162" s="10"/>
      <c r="O162" s="10"/>
      <c r="P162" s="10"/>
      <c r="Q162" s="10"/>
      <c r="R162" s="10"/>
      <c r="S162" s="10"/>
      <c r="T162" s="10"/>
      <c r="U162" s="10"/>
      <c r="V162" s="10"/>
      <c r="W162" s="10"/>
      <c r="X162" s="10"/>
      <c r="Y162" s="10"/>
      <c r="Z162" s="10"/>
      <c r="AA162" s="10"/>
      <c r="AB162" s="10"/>
      <c r="AC162" s="10"/>
      <c r="AD162" s="10"/>
      <c r="AE162" s="10"/>
      <c r="AF162" s="10"/>
      <c r="AG162" s="10"/>
      <c r="AH162" s="10"/>
      <c r="AI162" s="10"/>
      <c r="AJ162" s="10"/>
      <c r="AK162" s="10"/>
      <c r="AL162" s="10"/>
      <c r="AM162" s="10"/>
      <c r="AN162" s="10"/>
      <c r="AO162" s="10"/>
      <c r="AP162" s="10"/>
      <c r="AQ162" s="10"/>
      <c r="AR162" s="10"/>
      <c r="AS162" s="10"/>
      <c r="AT162" s="10"/>
      <c r="AU162" s="10"/>
      <c r="AV162" s="10"/>
      <c r="AW162" s="10"/>
      <c r="AX162" s="10"/>
      <c r="AY162" s="10"/>
      <c r="AZ162" s="10"/>
      <c r="BA162" s="10"/>
      <c r="BB162" s="10"/>
      <c r="BC162" s="10"/>
      <c r="BD162" s="10"/>
      <c r="BE162" s="10"/>
      <c r="BF162" s="10"/>
      <c r="BG162" s="10"/>
      <c r="BH162" s="10"/>
      <c r="BI162" s="10"/>
      <c r="BJ162" s="10"/>
      <c r="BK162" s="10"/>
      <c r="BL162" s="10"/>
      <c r="BM162" s="10"/>
      <c r="BN162" s="10"/>
      <c r="BO162" s="10"/>
      <c r="BP162" s="10"/>
      <c r="BQ162" s="10"/>
      <c r="BR162" s="10"/>
      <c r="BS162" s="10"/>
      <c r="BT162" s="10"/>
      <c r="BU162" s="10"/>
      <c r="BV162" s="10"/>
      <c r="BW162" s="10"/>
      <c r="BX162" s="10"/>
      <c r="BY162" s="10"/>
      <c r="BZ162" s="10"/>
      <c r="CA162" s="10"/>
      <c r="CB162" s="10"/>
      <c r="CC162" s="10"/>
      <c r="CD162" s="10"/>
      <c r="CE162" s="10"/>
      <c r="CF162" s="10"/>
      <c r="CG162" s="10"/>
      <c r="CH162" s="10"/>
      <c r="CI162" s="10"/>
      <c r="CJ162" s="10"/>
      <c r="CK162" s="10"/>
      <c r="CL162" s="10"/>
      <c r="CM162" s="10"/>
      <c r="CN162" s="10"/>
      <c r="CO162" s="10"/>
      <c r="CP162" s="10"/>
      <c r="CQ162" s="10"/>
      <c r="CR162" s="10"/>
      <c r="CS162" s="10"/>
      <c r="CT162" s="10"/>
      <c r="CU162" s="10"/>
      <c r="CV162" s="10"/>
      <c r="CW162" s="10"/>
      <c r="CX162" s="10"/>
    </row>
    <row r="163" spans="2:102" hidden="1">
      <c r="E163" s="19"/>
      <c r="F163" s="19"/>
      <c r="L163" s="10"/>
      <c r="M163" s="10"/>
      <c r="N163" s="10"/>
      <c r="O163" s="10"/>
      <c r="P163" s="10"/>
      <c r="Q163" s="10"/>
      <c r="R163" s="10"/>
      <c r="S163" s="10"/>
      <c r="T163" s="10"/>
      <c r="U163" s="10"/>
      <c r="V163" s="10"/>
      <c r="W163" s="10"/>
      <c r="X163" s="10"/>
      <c r="Y163" s="10"/>
      <c r="Z163" s="10"/>
      <c r="AA163" s="10"/>
      <c r="AB163" s="10"/>
      <c r="AC163" s="10"/>
      <c r="AD163" s="10"/>
      <c r="AE163" s="10"/>
      <c r="AF163" s="10"/>
      <c r="AG163" s="10"/>
      <c r="AH163" s="10"/>
      <c r="AI163" s="10"/>
      <c r="AJ163" s="10"/>
      <c r="AK163" s="10"/>
      <c r="AL163" s="10"/>
      <c r="AM163" s="10"/>
      <c r="AN163" s="10"/>
      <c r="AO163" s="10"/>
      <c r="AP163" s="10"/>
      <c r="AQ163" s="10"/>
      <c r="AR163" s="10"/>
      <c r="AS163" s="10"/>
      <c r="AT163" s="10"/>
      <c r="AU163" s="10"/>
      <c r="AV163" s="10"/>
      <c r="AW163" s="10"/>
      <c r="AX163" s="10"/>
      <c r="AY163" s="10"/>
      <c r="AZ163" s="10"/>
      <c r="BA163" s="10"/>
      <c r="BB163" s="10"/>
      <c r="BC163" s="10"/>
      <c r="BD163" s="10"/>
      <c r="BE163" s="10"/>
      <c r="BF163" s="10"/>
      <c r="BG163" s="10"/>
      <c r="BH163" s="10"/>
      <c r="BI163" s="10"/>
      <c r="BJ163" s="10"/>
      <c r="BK163" s="10"/>
      <c r="BL163" s="10"/>
      <c r="BM163" s="10"/>
      <c r="BN163" s="10"/>
      <c r="BO163" s="10"/>
      <c r="BP163" s="10"/>
      <c r="BQ163" s="10"/>
      <c r="BR163" s="10"/>
      <c r="BS163" s="10"/>
      <c r="BT163" s="10"/>
      <c r="BU163" s="10"/>
      <c r="BV163" s="10"/>
      <c r="BW163" s="10"/>
      <c r="BX163" s="10"/>
      <c r="BY163" s="10"/>
      <c r="BZ163" s="10"/>
      <c r="CA163" s="10"/>
      <c r="CB163" s="10"/>
      <c r="CC163" s="10"/>
      <c r="CD163" s="10"/>
      <c r="CE163" s="10"/>
      <c r="CF163" s="10"/>
      <c r="CG163" s="10"/>
      <c r="CH163" s="10"/>
      <c r="CI163" s="10"/>
      <c r="CJ163" s="10"/>
      <c r="CK163" s="10"/>
      <c r="CL163" s="10"/>
      <c r="CM163" s="10"/>
      <c r="CN163" s="10"/>
      <c r="CO163" s="10"/>
      <c r="CP163" s="10"/>
      <c r="CQ163" s="10"/>
      <c r="CR163" s="10"/>
      <c r="CS163" s="10"/>
      <c r="CT163" s="10"/>
      <c r="CU163" s="10"/>
      <c r="CV163" s="10"/>
      <c r="CW163" s="10"/>
      <c r="CX163" s="10"/>
    </row>
    <row r="164" spans="2:102" hidden="1">
      <c r="E164" s="6"/>
      <c r="F164" s="6"/>
      <c r="G164" s="6"/>
      <c r="H164" s="6"/>
      <c r="I164" s="6"/>
      <c r="J164" s="6"/>
      <c r="K164" s="6"/>
      <c r="L164" s="39"/>
      <c r="M164" s="39"/>
      <c r="N164" s="39"/>
      <c r="O164" s="39"/>
      <c r="P164" s="39"/>
      <c r="Q164" s="39"/>
      <c r="R164" s="39"/>
      <c r="S164" s="39"/>
      <c r="T164" s="39"/>
      <c r="U164" s="39"/>
      <c r="V164" s="39"/>
      <c r="W164" s="39"/>
      <c r="X164" s="39"/>
      <c r="Y164" s="39"/>
      <c r="Z164" s="39"/>
      <c r="AA164" s="39"/>
      <c r="AB164" s="39"/>
      <c r="AC164" s="39"/>
      <c r="AD164" s="39"/>
      <c r="AE164" s="39"/>
      <c r="AF164" s="39"/>
      <c r="AG164" s="39"/>
      <c r="AH164" s="39"/>
      <c r="AI164" s="39"/>
      <c r="AJ164" s="39"/>
      <c r="AK164" s="39"/>
      <c r="AL164" s="39"/>
      <c r="AM164" s="39"/>
      <c r="AN164" s="39"/>
      <c r="AO164" s="39"/>
      <c r="AP164" s="39"/>
      <c r="AQ164" s="39"/>
      <c r="AR164" s="39"/>
      <c r="AS164" s="39"/>
      <c r="AT164" s="39"/>
      <c r="AU164" s="39"/>
      <c r="AV164" s="39"/>
      <c r="AW164" s="39"/>
      <c r="AX164" s="39"/>
      <c r="AY164" s="39"/>
      <c r="AZ164" s="39"/>
      <c r="BA164" s="39"/>
      <c r="BB164" s="39"/>
      <c r="BC164" s="39"/>
      <c r="BD164" s="39"/>
      <c r="BE164" s="39"/>
      <c r="BF164" s="39"/>
      <c r="BG164" s="39"/>
      <c r="BH164" s="39"/>
      <c r="BI164" s="39"/>
      <c r="BJ164" s="39"/>
      <c r="BK164" s="39"/>
      <c r="BL164" s="39"/>
      <c r="BM164" s="39"/>
      <c r="BN164" s="39"/>
      <c r="BO164" s="39"/>
      <c r="BP164" s="39"/>
      <c r="BQ164" s="39"/>
      <c r="BR164" s="39"/>
      <c r="BS164" s="39"/>
      <c r="BT164" s="39"/>
      <c r="BU164" s="39"/>
      <c r="BV164" s="39"/>
      <c r="BW164" s="39"/>
      <c r="BX164" s="39"/>
      <c r="BY164" s="39"/>
      <c r="BZ164" s="39"/>
      <c r="CA164" s="39"/>
      <c r="CB164" s="39"/>
      <c r="CC164" s="39"/>
      <c r="CD164" s="39"/>
      <c r="CE164" s="39"/>
      <c r="CF164" s="39"/>
      <c r="CG164" s="39"/>
      <c r="CH164" s="39"/>
      <c r="CI164" s="39"/>
      <c r="CJ164" s="39"/>
      <c r="CK164" s="39"/>
      <c r="CL164" s="39"/>
      <c r="CM164" s="39"/>
      <c r="CN164" s="39"/>
      <c r="CO164" s="39"/>
      <c r="CP164" s="39"/>
      <c r="CQ164" s="39"/>
      <c r="CR164" s="39"/>
      <c r="CS164" s="39"/>
      <c r="CT164" s="39"/>
      <c r="CU164" s="39"/>
      <c r="CV164" s="39"/>
      <c r="CW164" s="39"/>
      <c r="CX164" s="39"/>
    </row>
    <row r="166" spans="2:102" hidden="1">
      <c r="B166" s="24"/>
      <c r="C166" s="24"/>
      <c r="D166" s="24"/>
      <c r="E166" s="24"/>
      <c r="F166" s="24"/>
      <c r="G166" s="24"/>
      <c r="H166" s="24"/>
      <c r="I166" s="24"/>
      <c r="J166" s="24"/>
      <c r="K166" s="24"/>
      <c r="L166" s="24"/>
      <c r="M166" s="24"/>
      <c r="N166" s="24"/>
      <c r="O166" s="24"/>
      <c r="P166" s="24"/>
      <c r="Q166" s="24"/>
      <c r="R166" s="24"/>
      <c r="S166" s="24"/>
      <c r="T166" s="24"/>
      <c r="U166" s="24"/>
      <c r="V166" s="24"/>
      <c r="W166" s="24"/>
      <c r="X166" s="24"/>
      <c r="Y166" s="24"/>
      <c r="Z166" s="24"/>
      <c r="AA166" s="24"/>
      <c r="AB166" s="24"/>
      <c r="AC166" s="24"/>
      <c r="AD166" s="24"/>
      <c r="AE166" s="24"/>
      <c r="AF166" s="24"/>
      <c r="AG166" s="24"/>
      <c r="AH166" s="24"/>
      <c r="AI166" s="24"/>
      <c r="AJ166" s="24"/>
      <c r="AK166" s="24"/>
      <c r="AL166" s="24"/>
      <c r="AM166" s="24"/>
      <c r="AN166" s="24"/>
      <c r="AO166" s="24"/>
      <c r="AP166" s="24"/>
      <c r="AQ166" s="24"/>
      <c r="AR166" s="24"/>
      <c r="AS166" s="24"/>
      <c r="AT166" s="24"/>
      <c r="AU166" s="24"/>
      <c r="AV166" s="24"/>
      <c r="AW166" s="24"/>
      <c r="AX166" s="24"/>
      <c r="AY166" s="24"/>
      <c r="AZ166" s="24"/>
      <c r="BA166" s="24"/>
      <c r="BB166" s="24"/>
      <c r="BC166" s="24"/>
      <c r="BD166" s="24"/>
      <c r="BE166" s="24"/>
      <c r="BF166" s="24"/>
      <c r="BG166" s="24"/>
      <c r="BH166" s="24"/>
      <c r="BI166" s="24"/>
      <c r="BJ166" s="24"/>
      <c r="BK166" s="24"/>
      <c r="BL166" s="24"/>
      <c r="BM166" s="24"/>
      <c r="BN166" s="24"/>
      <c r="BO166" s="24"/>
      <c r="BP166" s="24"/>
      <c r="BQ166" s="24"/>
      <c r="BR166" s="24"/>
      <c r="BS166" s="24"/>
      <c r="BT166" s="24"/>
      <c r="BU166" s="24"/>
      <c r="BV166" s="24"/>
      <c r="BW166" s="24"/>
      <c r="BX166" s="24"/>
      <c r="BY166" s="24"/>
      <c r="BZ166" s="24"/>
      <c r="CA166" s="24"/>
      <c r="CB166" s="24"/>
      <c r="CC166" s="24"/>
      <c r="CD166" s="24"/>
      <c r="CE166" s="24"/>
      <c r="CF166" s="24"/>
      <c r="CG166" s="24"/>
      <c r="CH166" s="24"/>
      <c r="CI166" s="24"/>
      <c r="CJ166" s="24"/>
      <c r="CK166" s="24"/>
      <c r="CL166" s="24"/>
      <c r="CM166" s="24"/>
      <c r="CN166" s="24"/>
      <c r="CO166" s="24"/>
      <c r="CP166" s="24"/>
      <c r="CQ166" s="24"/>
      <c r="CR166" s="24"/>
      <c r="CS166" s="24"/>
      <c r="CT166" s="24"/>
      <c r="CU166" s="24"/>
      <c r="CV166" s="24"/>
      <c r="CW166" s="24"/>
      <c r="CX166" s="24"/>
    </row>
    <row r="168" spans="2:102" hidden="1">
      <c r="B168" s="24"/>
      <c r="C168" s="69"/>
      <c r="D168" s="24"/>
      <c r="E168" s="24"/>
      <c r="F168" s="24"/>
      <c r="G168" s="24"/>
      <c r="H168" s="24"/>
      <c r="I168" s="24"/>
      <c r="J168" s="24"/>
      <c r="K168" s="24"/>
      <c r="L168" s="24"/>
      <c r="M168" s="24"/>
      <c r="N168" s="24"/>
      <c r="O168" s="24"/>
      <c r="P168" s="24"/>
      <c r="Q168" s="24"/>
      <c r="R168" s="24"/>
      <c r="S168" s="24"/>
      <c r="T168" s="24"/>
      <c r="U168" s="24"/>
      <c r="V168" s="24"/>
      <c r="W168" s="24"/>
      <c r="X168" s="24"/>
      <c r="Y168" s="24"/>
      <c r="Z168" s="24"/>
      <c r="AA168" s="24"/>
      <c r="AB168" s="24"/>
      <c r="AC168" s="24"/>
      <c r="AD168" s="24"/>
      <c r="AE168" s="24"/>
      <c r="AF168" s="24"/>
      <c r="AG168" s="24"/>
      <c r="AH168" s="24"/>
      <c r="AI168" s="24"/>
      <c r="AJ168" s="24"/>
      <c r="AK168" s="24"/>
      <c r="AL168" s="24"/>
      <c r="AM168" s="24"/>
      <c r="AN168" s="24"/>
      <c r="AO168" s="24"/>
      <c r="AP168" s="24"/>
      <c r="AQ168" s="24"/>
      <c r="AR168" s="24"/>
      <c r="AS168" s="24"/>
      <c r="AT168" s="24"/>
      <c r="AU168" s="24"/>
      <c r="AV168" s="24"/>
      <c r="AW168" s="24"/>
      <c r="AX168" s="24"/>
      <c r="AY168" s="24"/>
      <c r="AZ168" s="24"/>
      <c r="BA168" s="24"/>
      <c r="BB168" s="24"/>
      <c r="BC168" s="24"/>
      <c r="BD168" s="24"/>
      <c r="BE168" s="24"/>
      <c r="BF168" s="24"/>
      <c r="BG168" s="24"/>
      <c r="BH168" s="24"/>
      <c r="BI168" s="24"/>
      <c r="BJ168" s="24"/>
      <c r="BK168" s="24"/>
      <c r="BL168" s="24"/>
      <c r="BM168" s="24"/>
      <c r="BN168" s="24"/>
      <c r="BO168" s="24"/>
      <c r="BP168" s="24"/>
      <c r="BQ168" s="24"/>
      <c r="BR168" s="24"/>
      <c r="BS168" s="24"/>
      <c r="BT168" s="24"/>
      <c r="BU168" s="24"/>
      <c r="BV168" s="24"/>
      <c r="BW168" s="24"/>
      <c r="BX168" s="24"/>
      <c r="BY168" s="24"/>
      <c r="BZ168" s="24"/>
      <c r="CA168" s="24"/>
      <c r="CB168" s="24"/>
      <c r="CC168" s="24"/>
      <c r="CD168" s="24"/>
      <c r="CE168" s="24"/>
      <c r="CF168" s="24"/>
      <c r="CG168" s="24"/>
      <c r="CH168" s="24"/>
      <c r="CI168" s="24"/>
      <c r="CJ168" s="24"/>
      <c r="CK168" s="24"/>
      <c r="CL168" s="24"/>
      <c r="CM168" s="24"/>
      <c r="CN168" s="24"/>
      <c r="CO168" s="24"/>
      <c r="CP168" s="24"/>
      <c r="CQ168" s="24"/>
      <c r="CR168" s="24"/>
      <c r="CS168" s="24"/>
      <c r="CT168" s="24"/>
      <c r="CU168" s="24"/>
      <c r="CV168" s="24"/>
      <c r="CW168" s="24"/>
      <c r="CX168" s="24"/>
    </row>
    <row r="170" spans="2:102" hidden="1">
      <c r="L170" s="70"/>
      <c r="M170" s="70"/>
      <c r="N170" s="70"/>
      <c r="O170" s="70"/>
      <c r="P170" s="70"/>
      <c r="Q170" s="70"/>
      <c r="R170" s="70"/>
      <c r="S170" s="70"/>
      <c r="T170" s="70"/>
      <c r="U170" s="70"/>
      <c r="V170" s="70"/>
      <c r="W170" s="70"/>
      <c r="X170" s="70"/>
      <c r="Y170" s="70"/>
      <c r="Z170" s="70"/>
      <c r="AA170" s="70"/>
      <c r="AB170" s="70"/>
      <c r="AC170" s="70"/>
      <c r="AD170" s="70"/>
      <c r="AE170" s="70"/>
      <c r="AF170" s="70"/>
      <c r="AG170" s="70"/>
      <c r="AH170" s="70"/>
      <c r="AI170" s="70"/>
      <c r="AJ170" s="70"/>
      <c r="AK170" s="70"/>
      <c r="AL170" s="70"/>
      <c r="AM170" s="70"/>
      <c r="AN170" s="70"/>
      <c r="AO170" s="70"/>
      <c r="AP170" s="70"/>
      <c r="AQ170" s="70"/>
      <c r="AR170" s="70"/>
      <c r="AS170" s="70"/>
      <c r="AT170" s="70"/>
      <c r="AU170" s="70"/>
      <c r="AV170" s="70"/>
      <c r="AW170" s="70"/>
      <c r="AX170" s="70"/>
      <c r="AY170" s="70"/>
      <c r="AZ170" s="70"/>
      <c r="BA170" s="70"/>
      <c r="BB170" s="70"/>
      <c r="BC170" s="70"/>
      <c r="BD170" s="70"/>
      <c r="BE170" s="70"/>
      <c r="BF170" s="70"/>
      <c r="BG170" s="70"/>
      <c r="BH170" s="70"/>
      <c r="BI170" s="70"/>
      <c r="BJ170" s="70"/>
      <c r="BK170" s="70"/>
      <c r="BL170" s="70"/>
      <c r="BM170" s="70"/>
      <c r="BN170" s="70"/>
      <c r="BO170" s="70"/>
      <c r="BP170" s="70"/>
      <c r="BQ170" s="70"/>
      <c r="BR170" s="70"/>
      <c r="BS170" s="70"/>
      <c r="BT170" s="70"/>
      <c r="BU170" s="70"/>
      <c r="BV170" s="70"/>
      <c r="BW170" s="70"/>
      <c r="BX170" s="70"/>
      <c r="BY170" s="70"/>
      <c r="BZ170" s="70"/>
      <c r="CA170" s="70"/>
      <c r="CB170" s="70"/>
      <c r="CC170" s="70"/>
      <c r="CD170" s="70"/>
      <c r="CE170" s="70"/>
      <c r="CF170" s="70"/>
      <c r="CG170" s="70"/>
      <c r="CH170" s="70"/>
      <c r="CI170" s="70"/>
      <c r="CJ170" s="70"/>
      <c r="CK170" s="70"/>
      <c r="CL170" s="70"/>
      <c r="CM170" s="70"/>
      <c r="CN170" s="70"/>
      <c r="CO170" s="70"/>
      <c r="CP170" s="70"/>
      <c r="CQ170" s="70"/>
      <c r="CR170" s="70"/>
      <c r="CS170" s="70"/>
      <c r="CT170" s="70"/>
      <c r="CU170" s="70"/>
      <c r="CV170" s="70"/>
      <c r="CW170" s="70"/>
      <c r="CX170" s="70"/>
    </row>
    <row r="171" spans="2:102" hidden="1">
      <c r="L171" s="70"/>
      <c r="M171" s="70"/>
      <c r="N171" s="70"/>
      <c r="O171" s="70"/>
      <c r="P171" s="70"/>
      <c r="Q171" s="70"/>
      <c r="R171" s="70"/>
      <c r="S171" s="70"/>
      <c r="T171" s="70"/>
      <c r="U171" s="70"/>
      <c r="V171" s="70"/>
      <c r="W171" s="70"/>
      <c r="X171" s="70"/>
      <c r="Y171" s="70"/>
      <c r="Z171" s="70"/>
      <c r="AA171" s="70"/>
      <c r="AB171" s="70"/>
      <c r="AC171" s="70"/>
      <c r="AD171" s="70"/>
      <c r="AE171" s="70"/>
      <c r="AF171" s="70"/>
      <c r="AG171" s="70"/>
      <c r="AH171" s="70"/>
      <c r="AI171" s="70"/>
      <c r="AJ171" s="70"/>
      <c r="AK171" s="70"/>
      <c r="AL171" s="70"/>
      <c r="AM171" s="70"/>
      <c r="AN171" s="70"/>
      <c r="AO171" s="70"/>
      <c r="AP171" s="70"/>
      <c r="AQ171" s="70"/>
      <c r="AR171" s="70"/>
      <c r="AS171" s="70"/>
      <c r="AT171" s="70"/>
      <c r="AU171" s="70"/>
      <c r="AV171" s="70"/>
      <c r="AW171" s="70"/>
      <c r="AX171" s="70"/>
      <c r="AY171" s="70"/>
      <c r="AZ171" s="70"/>
      <c r="BA171" s="70"/>
      <c r="BB171" s="70"/>
      <c r="BC171" s="70"/>
      <c r="BD171" s="70"/>
      <c r="BE171" s="70"/>
      <c r="BF171" s="70"/>
      <c r="BG171" s="70"/>
      <c r="BH171" s="70"/>
      <c r="BI171" s="70"/>
      <c r="BJ171" s="70"/>
      <c r="BK171" s="70"/>
      <c r="BL171" s="70"/>
      <c r="BM171" s="70"/>
      <c r="BN171" s="70"/>
      <c r="BO171" s="70"/>
      <c r="BP171" s="70"/>
      <c r="BQ171" s="70"/>
      <c r="BR171" s="70"/>
      <c r="BS171" s="70"/>
      <c r="BT171" s="70"/>
      <c r="BU171" s="70"/>
      <c r="BV171" s="70"/>
      <c r="BW171" s="70"/>
      <c r="BX171" s="70"/>
      <c r="BY171" s="70"/>
      <c r="BZ171" s="70"/>
      <c r="CA171" s="70"/>
      <c r="CB171" s="70"/>
      <c r="CC171" s="70"/>
      <c r="CD171" s="70"/>
      <c r="CE171" s="70"/>
      <c r="CF171" s="70"/>
      <c r="CG171" s="70"/>
      <c r="CH171" s="70"/>
      <c r="CI171" s="70"/>
      <c r="CJ171" s="70"/>
      <c r="CK171" s="70"/>
      <c r="CL171" s="70"/>
      <c r="CM171" s="70"/>
      <c r="CN171" s="70"/>
      <c r="CO171" s="70"/>
      <c r="CP171" s="70"/>
      <c r="CQ171" s="70"/>
      <c r="CR171" s="70"/>
      <c r="CS171" s="70"/>
      <c r="CT171" s="70"/>
      <c r="CU171" s="70"/>
      <c r="CV171" s="70"/>
      <c r="CW171" s="70"/>
      <c r="CX171" s="70"/>
    </row>
    <row r="172" spans="2:102" hidden="1">
      <c r="L172" s="70"/>
      <c r="M172" s="70"/>
      <c r="N172" s="70"/>
      <c r="O172" s="70"/>
      <c r="P172" s="70"/>
      <c r="Q172" s="70"/>
      <c r="R172" s="70"/>
      <c r="S172" s="70"/>
      <c r="T172" s="70"/>
      <c r="U172" s="70"/>
      <c r="V172" s="70"/>
      <c r="W172" s="70"/>
      <c r="X172" s="70"/>
      <c r="Y172" s="70"/>
      <c r="Z172" s="70"/>
      <c r="AA172" s="70"/>
      <c r="AB172" s="70"/>
      <c r="AC172" s="70"/>
      <c r="AD172" s="70"/>
      <c r="AE172" s="70"/>
      <c r="AF172" s="70"/>
      <c r="AG172" s="70"/>
      <c r="AH172" s="70"/>
      <c r="AI172" s="70"/>
      <c r="AJ172" s="70"/>
      <c r="AK172" s="70"/>
      <c r="AL172" s="70"/>
      <c r="AM172" s="70"/>
      <c r="AN172" s="70"/>
      <c r="AO172" s="70"/>
      <c r="AP172" s="70"/>
      <c r="AQ172" s="70"/>
      <c r="AR172" s="70"/>
      <c r="AS172" s="70"/>
      <c r="AT172" s="70"/>
      <c r="AU172" s="70"/>
      <c r="AV172" s="70"/>
      <c r="AW172" s="70"/>
      <c r="AX172" s="70"/>
      <c r="AY172" s="70"/>
      <c r="AZ172" s="70"/>
      <c r="BA172" s="70"/>
      <c r="BB172" s="70"/>
      <c r="BC172" s="70"/>
      <c r="BD172" s="70"/>
      <c r="BE172" s="70"/>
      <c r="BF172" s="70"/>
      <c r="BG172" s="70"/>
      <c r="BH172" s="70"/>
      <c r="BI172" s="70"/>
      <c r="BJ172" s="70"/>
      <c r="BK172" s="70"/>
      <c r="BL172" s="70"/>
      <c r="BM172" s="70"/>
      <c r="BN172" s="70"/>
      <c r="BO172" s="70"/>
      <c r="BP172" s="70"/>
      <c r="BQ172" s="70"/>
      <c r="BR172" s="70"/>
      <c r="BS172" s="70"/>
      <c r="BT172" s="70"/>
      <c r="BU172" s="70"/>
      <c r="BV172" s="70"/>
      <c r="BW172" s="70"/>
      <c r="BX172" s="70"/>
      <c r="BY172" s="70"/>
      <c r="BZ172" s="70"/>
      <c r="CA172" s="70"/>
      <c r="CB172" s="70"/>
      <c r="CC172" s="70"/>
      <c r="CD172" s="70"/>
      <c r="CE172" s="70"/>
      <c r="CF172" s="70"/>
      <c r="CG172" s="70"/>
      <c r="CH172" s="70"/>
      <c r="CI172" s="70"/>
      <c r="CJ172" s="70"/>
      <c r="CK172" s="70"/>
      <c r="CL172" s="70"/>
      <c r="CM172" s="70"/>
      <c r="CN172" s="70"/>
      <c r="CO172" s="70"/>
      <c r="CP172" s="70"/>
      <c r="CQ172" s="70"/>
      <c r="CR172" s="70"/>
      <c r="CS172" s="70"/>
      <c r="CT172" s="70"/>
      <c r="CU172" s="70"/>
      <c r="CV172" s="70"/>
      <c r="CW172" s="70"/>
      <c r="CX172" s="70"/>
    </row>
    <row r="173" spans="2:102" hidden="1">
      <c r="E173" s="6"/>
      <c r="F173" s="6"/>
      <c r="G173" s="6"/>
      <c r="H173" s="6"/>
      <c r="I173" s="6"/>
      <c r="J173" s="6"/>
      <c r="K173" s="6"/>
      <c r="L173" s="71"/>
      <c r="M173" s="71"/>
      <c r="N173" s="71"/>
      <c r="O173" s="71"/>
      <c r="P173" s="71"/>
      <c r="Q173" s="71"/>
      <c r="R173" s="71"/>
      <c r="S173" s="71"/>
      <c r="T173" s="71"/>
      <c r="U173" s="71"/>
      <c r="V173" s="71"/>
      <c r="W173" s="71"/>
      <c r="X173" s="71"/>
      <c r="Y173" s="71"/>
      <c r="Z173" s="71"/>
      <c r="AA173" s="71"/>
      <c r="AB173" s="71"/>
      <c r="AC173" s="71"/>
      <c r="AD173" s="71"/>
      <c r="AE173" s="71"/>
      <c r="AF173" s="71"/>
      <c r="AG173" s="71"/>
      <c r="AH173" s="71"/>
      <c r="AI173" s="71"/>
      <c r="AJ173" s="71"/>
      <c r="AK173" s="71"/>
      <c r="AL173" s="71"/>
      <c r="AM173" s="71"/>
      <c r="AN173" s="71"/>
      <c r="AO173" s="71"/>
      <c r="AP173" s="71"/>
      <c r="AQ173" s="71"/>
      <c r="AR173" s="71"/>
      <c r="AS173" s="71"/>
      <c r="AT173" s="71"/>
      <c r="AU173" s="71"/>
      <c r="AV173" s="71"/>
      <c r="AW173" s="71"/>
      <c r="AX173" s="71"/>
      <c r="AY173" s="71"/>
      <c r="AZ173" s="71"/>
      <c r="BA173" s="71"/>
      <c r="BB173" s="71"/>
      <c r="BC173" s="71"/>
      <c r="BD173" s="71"/>
      <c r="BE173" s="71"/>
      <c r="BF173" s="71"/>
      <c r="BG173" s="71"/>
      <c r="BH173" s="71"/>
      <c r="BI173" s="71"/>
      <c r="BJ173" s="71"/>
      <c r="BK173" s="71"/>
      <c r="BL173" s="71"/>
      <c r="BM173" s="71"/>
      <c r="BN173" s="71"/>
      <c r="BO173" s="71"/>
      <c r="BP173" s="71"/>
      <c r="BQ173" s="71"/>
      <c r="BR173" s="71"/>
      <c r="BS173" s="71"/>
      <c r="BT173" s="71"/>
      <c r="BU173" s="71"/>
      <c r="BV173" s="71"/>
      <c r="BW173" s="71"/>
      <c r="BX173" s="71"/>
      <c r="BY173" s="71"/>
      <c r="BZ173" s="71"/>
      <c r="CA173" s="71"/>
      <c r="CB173" s="71"/>
      <c r="CC173" s="71"/>
      <c r="CD173" s="71"/>
      <c r="CE173" s="71"/>
      <c r="CF173" s="71"/>
      <c r="CG173" s="71"/>
      <c r="CH173" s="71"/>
      <c r="CI173" s="71"/>
      <c r="CJ173" s="71"/>
      <c r="CK173" s="71"/>
      <c r="CL173" s="71"/>
      <c r="CM173" s="71"/>
      <c r="CN173" s="71"/>
      <c r="CO173" s="71"/>
      <c r="CP173" s="71"/>
      <c r="CQ173" s="71"/>
      <c r="CR173" s="71"/>
      <c r="CS173" s="71"/>
      <c r="CT173" s="71"/>
      <c r="CU173" s="71"/>
      <c r="CV173" s="71"/>
      <c r="CW173" s="71"/>
      <c r="CX173" s="71"/>
    </row>
    <row r="174" spans="2:102"/>
    <row r="175" spans="2:102" hidden="1">
      <c r="B175" s="24"/>
      <c r="C175" s="69"/>
      <c r="D175" s="24"/>
      <c r="E175" s="24"/>
      <c r="F175" s="24"/>
      <c r="G175" s="24"/>
      <c r="H175" s="24"/>
      <c r="I175" s="24"/>
      <c r="J175" s="24"/>
      <c r="K175" s="24"/>
      <c r="L175" s="24"/>
      <c r="M175" s="24"/>
      <c r="N175" s="24"/>
      <c r="O175" s="24"/>
      <c r="P175" s="24"/>
      <c r="Q175" s="24"/>
      <c r="R175" s="24"/>
      <c r="S175" s="24"/>
      <c r="T175" s="24"/>
      <c r="U175" s="24"/>
      <c r="V175" s="24"/>
      <c r="W175" s="24"/>
      <c r="X175" s="24"/>
      <c r="Y175" s="24"/>
      <c r="Z175" s="24"/>
      <c r="AA175" s="24"/>
      <c r="AB175" s="24"/>
      <c r="AC175" s="24"/>
      <c r="AD175" s="24"/>
      <c r="AE175" s="24"/>
      <c r="AF175" s="24"/>
      <c r="AG175" s="24"/>
      <c r="AH175" s="24"/>
      <c r="AI175" s="24"/>
      <c r="AJ175" s="24"/>
      <c r="AK175" s="24"/>
      <c r="AL175" s="24"/>
      <c r="AM175" s="24"/>
      <c r="AN175" s="24"/>
      <c r="AO175" s="24"/>
      <c r="AP175" s="24"/>
      <c r="AQ175" s="24"/>
      <c r="AR175" s="24"/>
      <c r="AS175" s="24"/>
      <c r="AT175" s="24"/>
      <c r="AU175" s="24"/>
      <c r="AV175" s="24"/>
      <c r="AW175" s="24"/>
      <c r="AX175" s="24"/>
      <c r="AY175" s="24"/>
      <c r="AZ175" s="24"/>
      <c r="BA175" s="24"/>
      <c r="BB175" s="24"/>
      <c r="BC175" s="24"/>
      <c r="BD175" s="24"/>
      <c r="BE175" s="24"/>
      <c r="BF175" s="24"/>
      <c r="BG175" s="24"/>
      <c r="BH175" s="24"/>
      <c r="BI175" s="24"/>
      <c r="BJ175" s="24"/>
      <c r="BK175" s="24"/>
      <c r="BL175" s="24"/>
      <c r="BM175" s="24"/>
      <c r="BN175" s="24"/>
      <c r="BO175" s="24"/>
      <c r="BP175" s="24"/>
      <c r="BQ175" s="24"/>
      <c r="BR175" s="24"/>
      <c r="BS175" s="24"/>
      <c r="BT175" s="24"/>
      <c r="BU175" s="24"/>
      <c r="BV175" s="24"/>
      <c r="BW175" s="24"/>
      <c r="BX175" s="24"/>
      <c r="BY175" s="24"/>
      <c r="BZ175" s="24"/>
      <c r="CA175" s="24"/>
      <c r="CB175" s="24"/>
      <c r="CC175" s="24"/>
      <c r="CD175" s="24"/>
      <c r="CE175" s="24"/>
      <c r="CF175" s="24"/>
      <c r="CG175" s="24"/>
      <c r="CH175" s="24"/>
      <c r="CI175" s="24"/>
      <c r="CJ175" s="24"/>
      <c r="CK175" s="24"/>
      <c r="CL175" s="24"/>
      <c r="CM175" s="24"/>
      <c r="CN175" s="24"/>
      <c r="CO175" s="24"/>
      <c r="CP175" s="24"/>
      <c r="CQ175" s="24"/>
      <c r="CR175" s="24"/>
      <c r="CS175" s="24"/>
      <c r="CT175" s="24"/>
      <c r="CU175" s="24"/>
      <c r="CV175" s="24"/>
      <c r="CW175" s="24"/>
      <c r="CX175" s="24"/>
    </row>
    <row r="176" spans="2:102"/>
    <row r="177" spans="2:102" hidden="1">
      <c r="L177" s="70"/>
      <c r="M177" s="70"/>
      <c r="N177" s="70"/>
      <c r="O177" s="70"/>
      <c r="P177" s="70"/>
      <c r="Q177" s="70"/>
      <c r="R177" s="70"/>
      <c r="S177" s="70"/>
      <c r="T177" s="70"/>
      <c r="U177" s="70"/>
      <c r="V177" s="70"/>
      <c r="W177" s="70"/>
      <c r="X177" s="70"/>
      <c r="Y177" s="70"/>
      <c r="Z177" s="70"/>
      <c r="AA177" s="70"/>
      <c r="AB177" s="70"/>
      <c r="AC177" s="70"/>
      <c r="AD177" s="70"/>
      <c r="AE177" s="70"/>
      <c r="AF177" s="70"/>
      <c r="AG177" s="70"/>
      <c r="AH177" s="70"/>
      <c r="AI177" s="70"/>
      <c r="AJ177" s="70"/>
      <c r="AK177" s="70"/>
      <c r="AL177" s="70"/>
      <c r="AM177" s="70"/>
      <c r="AN177" s="70"/>
      <c r="AO177" s="70"/>
      <c r="AP177" s="70"/>
      <c r="AQ177" s="70"/>
      <c r="AR177" s="70"/>
      <c r="AS177" s="70"/>
      <c r="AT177" s="70"/>
      <c r="AU177" s="70"/>
      <c r="AV177" s="70"/>
      <c r="AW177" s="70"/>
      <c r="AX177" s="70"/>
      <c r="AY177" s="70"/>
      <c r="AZ177" s="70"/>
      <c r="BA177" s="70"/>
      <c r="BB177" s="70"/>
      <c r="BC177" s="70"/>
      <c r="BD177" s="70"/>
      <c r="BE177" s="70"/>
      <c r="BF177" s="70"/>
      <c r="BG177" s="70"/>
      <c r="BH177" s="70"/>
      <c r="BI177" s="70"/>
      <c r="BJ177" s="70"/>
      <c r="BK177" s="70"/>
      <c r="BL177" s="70"/>
      <c r="BM177" s="70"/>
      <c r="BN177" s="70"/>
      <c r="BO177" s="70"/>
      <c r="BP177" s="70"/>
      <c r="BQ177" s="70"/>
      <c r="BR177" s="70"/>
      <c r="BS177" s="70"/>
      <c r="BT177" s="70"/>
      <c r="BU177" s="70"/>
      <c r="BV177" s="70"/>
      <c r="BW177" s="70"/>
      <c r="BX177" s="70"/>
      <c r="BY177" s="70"/>
      <c r="BZ177" s="70"/>
      <c r="CA177" s="70"/>
      <c r="CB177" s="70"/>
      <c r="CC177" s="70"/>
      <c r="CD177" s="70"/>
      <c r="CE177" s="70"/>
      <c r="CF177" s="70"/>
      <c r="CG177" s="70"/>
      <c r="CH177" s="70"/>
      <c r="CI177" s="70"/>
      <c r="CJ177" s="70"/>
      <c r="CK177" s="70"/>
      <c r="CL177" s="70"/>
      <c r="CM177" s="70"/>
      <c r="CN177" s="70"/>
      <c r="CO177" s="70"/>
      <c r="CP177" s="70"/>
      <c r="CQ177" s="70"/>
      <c r="CR177" s="70"/>
      <c r="CS177" s="70"/>
      <c r="CT177" s="70"/>
      <c r="CU177" s="70"/>
      <c r="CV177" s="70"/>
      <c r="CW177" s="70"/>
      <c r="CX177" s="70"/>
    </row>
    <row r="178" spans="2:102" hidden="1">
      <c r="L178" s="70"/>
      <c r="M178" s="70"/>
      <c r="N178" s="70"/>
      <c r="O178" s="70"/>
      <c r="P178" s="70"/>
      <c r="Q178" s="70"/>
      <c r="R178" s="70"/>
      <c r="S178" s="70"/>
      <c r="T178" s="70"/>
      <c r="U178" s="70"/>
      <c r="V178" s="70"/>
      <c r="W178" s="70"/>
      <c r="X178" s="70"/>
      <c r="Y178" s="70"/>
      <c r="Z178" s="70"/>
      <c r="AA178" s="70"/>
      <c r="AB178" s="70"/>
      <c r="AC178" s="70"/>
      <c r="AD178" s="70"/>
      <c r="AE178" s="70"/>
      <c r="AF178" s="70"/>
      <c r="AG178" s="70"/>
      <c r="AH178" s="70"/>
      <c r="AI178" s="70"/>
      <c r="AJ178" s="70"/>
      <c r="AK178" s="70"/>
      <c r="AL178" s="70"/>
      <c r="AM178" s="70"/>
      <c r="AN178" s="70"/>
      <c r="AO178" s="70"/>
      <c r="AP178" s="70"/>
      <c r="AQ178" s="70"/>
      <c r="AR178" s="70"/>
      <c r="AS178" s="70"/>
      <c r="AT178" s="70"/>
      <c r="AU178" s="70"/>
      <c r="AV178" s="70"/>
      <c r="AW178" s="70"/>
      <c r="AX178" s="70"/>
      <c r="AY178" s="70"/>
      <c r="AZ178" s="70"/>
      <c r="BA178" s="70"/>
      <c r="BB178" s="70"/>
      <c r="BC178" s="70"/>
      <c r="BD178" s="70"/>
      <c r="BE178" s="70"/>
      <c r="BF178" s="70"/>
      <c r="BG178" s="70"/>
      <c r="BH178" s="70"/>
      <c r="BI178" s="70"/>
      <c r="BJ178" s="70"/>
      <c r="BK178" s="70"/>
      <c r="BL178" s="70"/>
      <c r="BM178" s="70"/>
      <c r="BN178" s="70"/>
      <c r="BO178" s="70"/>
      <c r="BP178" s="70"/>
      <c r="BQ178" s="70"/>
      <c r="BR178" s="70"/>
      <c r="BS178" s="70"/>
      <c r="BT178" s="70"/>
      <c r="BU178" s="70"/>
      <c r="BV178" s="70"/>
      <c r="BW178" s="70"/>
      <c r="BX178" s="70"/>
      <c r="BY178" s="70"/>
      <c r="BZ178" s="70"/>
      <c r="CA178" s="70"/>
      <c r="CB178" s="70"/>
      <c r="CC178" s="70"/>
      <c r="CD178" s="70"/>
      <c r="CE178" s="70"/>
      <c r="CF178" s="70"/>
      <c r="CG178" s="70"/>
      <c r="CH178" s="70"/>
      <c r="CI178" s="70"/>
      <c r="CJ178" s="70"/>
      <c r="CK178" s="70"/>
      <c r="CL178" s="70"/>
      <c r="CM178" s="70"/>
      <c r="CN178" s="70"/>
      <c r="CO178" s="70"/>
      <c r="CP178" s="70"/>
      <c r="CQ178" s="70"/>
      <c r="CR178" s="70"/>
      <c r="CS178" s="70"/>
      <c r="CT178" s="70"/>
      <c r="CU178" s="70"/>
      <c r="CV178" s="70"/>
      <c r="CW178" s="70"/>
      <c r="CX178" s="70"/>
    </row>
    <row r="179" spans="2:102" hidden="1">
      <c r="L179" s="70"/>
      <c r="M179" s="70"/>
      <c r="N179" s="70"/>
      <c r="O179" s="70"/>
      <c r="P179" s="70"/>
      <c r="Q179" s="70"/>
      <c r="R179" s="70"/>
      <c r="S179" s="70"/>
      <c r="T179" s="70"/>
      <c r="U179" s="70"/>
      <c r="V179" s="70"/>
      <c r="W179" s="70"/>
      <c r="X179" s="70"/>
      <c r="Y179" s="70"/>
      <c r="Z179" s="70"/>
      <c r="AA179" s="70"/>
      <c r="AB179" s="70"/>
      <c r="AC179" s="70"/>
      <c r="AD179" s="70"/>
      <c r="AE179" s="70"/>
      <c r="AF179" s="70"/>
      <c r="AG179" s="70"/>
      <c r="AH179" s="70"/>
      <c r="AI179" s="70"/>
      <c r="AJ179" s="70"/>
      <c r="AK179" s="70"/>
      <c r="AL179" s="70"/>
      <c r="AM179" s="70"/>
      <c r="AN179" s="70"/>
      <c r="AO179" s="70"/>
      <c r="AP179" s="70"/>
      <c r="AQ179" s="70"/>
      <c r="AR179" s="70"/>
      <c r="AS179" s="70"/>
      <c r="AT179" s="70"/>
      <c r="AU179" s="70"/>
      <c r="AV179" s="70"/>
      <c r="AW179" s="70"/>
      <c r="AX179" s="70"/>
      <c r="AY179" s="70"/>
      <c r="AZ179" s="70"/>
      <c r="BA179" s="70"/>
      <c r="BB179" s="70"/>
      <c r="BC179" s="70"/>
      <c r="BD179" s="70"/>
      <c r="BE179" s="70"/>
      <c r="BF179" s="70"/>
      <c r="BG179" s="70"/>
      <c r="BH179" s="70"/>
      <c r="BI179" s="70"/>
      <c r="BJ179" s="70"/>
      <c r="BK179" s="70"/>
      <c r="BL179" s="70"/>
      <c r="BM179" s="70"/>
      <c r="BN179" s="70"/>
      <c r="BO179" s="70"/>
      <c r="BP179" s="70"/>
      <c r="BQ179" s="70"/>
      <c r="BR179" s="70"/>
      <c r="BS179" s="70"/>
      <c r="BT179" s="70"/>
      <c r="BU179" s="70"/>
      <c r="BV179" s="70"/>
      <c r="BW179" s="70"/>
      <c r="BX179" s="70"/>
      <c r="BY179" s="70"/>
      <c r="BZ179" s="70"/>
      <c r="CA179" s="70"/>
      <c r="CB179" s="70"/>
      <c r="CC179" s="70"/>
      <c r="CD179" s="70"/>
      <c r="CE179" s="70"/>
      <c r="CF179" s="70"/>
      <c r="CG179" s="70"/>
      <c r="CH179" s="70"/>
      <c r="CI179" s="70"/>
      <c r="CJ179" s="70"/>
      <c r="CK179" s="70"/>
      <c r="CL179" s="70"/>
      <c r="CM179" s="70"/>
      <c r="CN179" s="70"/>
      <c r="CO179" s="70"/>
      <c r="CP179" s="70"/>
      <c r="CQ179" s="70"/>
      <c r="CR179" s="70"/>
      <c r="CS179" s="70"/>
      <c r="CT179" s="70"/>
      <c r="CU179" s="70"/>
      <c r="CV179" s="70"/>
      <c r="CW179" s="70"/>
      <c r="CX179" s="70"/>
    </row>
    <row r="180" spans="2:102" hidden="1">
      <c r="L180" s="70"/>
      <c r="M180" s="70"/>
      <c r="N180" s="70"/>
      <c r="O180" s="70"/>
      <c r="P180" s="70"/>
      <c r="Q180" s="70"/>
      <c r="R180" s="70"/>
      <c r="S180" s="70"/>
      <c r="T180" s="70"/>
      <c r="U180" s="70"/>
      <c r="V180" s="70"/>
      <c r="W180" s="70"/>
      <c r="X180" s="70"/>
      <c r="Y180" s="70"/>
      <c r="Z180" s="70"/>
      <c r="AA180" s="70"/>
      <c r="AB180" s="70"/>
      <c r="AC180" s="70"/>
      <c r="AD180" s="70"/>
      <c r="AE180" s="70"/>
      <c r="AF180" s="70"/>
      <c r="AG180" s="70"/>
      <c r="AH180" s="70"/>
      <c r="AI180" s="70"/>
      <c r="AJ180" s="70"/>
      <c r="AK180" s="70"/>
      <c r="AL180" s="70"/>
      <c r="AM180" s="70"/>
      <c r="AN180" s="70"/>
      <c r="AO180" s="70"/>
      <c r="AP180" s="70"/>
      <c r="AQ180" s="70"/>
      <c r="AR180" s="70"/>
      <c r="AS180" s="70"/>
      <c r="AT180" s="70"/>
      <c r="AU180" s="70"/>
      <c r="AV180" s="70"/>
      <c r="AW180" s="70"/>
      <c r="AX180" s="70"/>
      <c r="AY180" s="70"/>
      <c r="AZ180" s="70"/>
      <c r="BA180" s="70"/>
      <c r="BB180" s="70"/>
      <c r="BC180" s="70"/>
      <c r="BD180" s="70"/>
      <c r="BE180" s="70"/>
      <c r="BF180" s="70"/>
      <c r="BG180" s="70"/>
      <c r="BH180" s="70"/>
      <c r="BI180" s="70"/>
      <c r="BJ180" s="70"/>
      <c r="BK180" s="70"/>
      <c r="BL180" s="70"/>
      <c r="BM180" s="70"/>
      <c r="BN180" s="70"/>
      <c r="BO180" s="70"/>
      <c r="BP180" s="70"/>
      <c r="BQ180" s="70"/>
      <c r="BR180" s="70"/>
      <c r="BS180" s="70"/>
      <c r="BT180" s="70"/>
      <c r="BU180" s="70"/>
      <c r="BV180" s="70"/>
      <c r="BW180" s="70"/>
      <c r="BX180" s="70"/>
      <c r="BY180" s="70"/>
      <c r="BZ180" s="70"/>
      <c r="CA180" s="70"/>
      <c r="CB180" s="70"/>
      <c r="CC180" s="70"/>
      <c r="CD180" s="70"/>
      <c r="CE180" s="70"/>
      <c r="CF180" s="70"/>
      <c r="CG180" s="70"/>
      <c r="CH180" s="70"/>
      <c r="CI180" s="70"/>
      <c r="CJ180" s="70"/>
      <c r="CK180" s="70"/>
      <c r="CL180" s="70"/>
      <c r="CM180" s="70"/>
      <c r="CN180" s="70"/>
      <c r="CO180" s="70"/>
      <c r="CP180" s="70"/>
      <c r="CQ180" s="70"/>
      <c r="CR180" s="70"/>
      <c r="CS180" s="70"/>
      <c r="CT180" s="70"/>
      <c r="CU180" s="70"/>
      <c r="CV180" s="70"/>
      <c r="CW180" s="70"/>
      <c r="CX180" s="70"/>
    </row>
    <row r="182" spans="2:102" hidden="1">
      <c r="B182" s="24"/>
      <c r="C182" s="69"/>
      <c r="D182" s="24"/>
      <c r="E182" s="24"/>
      <c r="F182" s="24"/>
      <c r="G182" s="24"/>
      <c r="H182" s="24"/>
      <c r="I182" s="24"/>
      <c r="J182" s="24"/>
      <c r="K182" s="24"/>
      <c r="L182" s="24"/>
      <c r="M182" s="24"/>
      <c r="N182" s="24"/>
      <c r="O182" s="24"/>
      <c r="P182" s="24"/>
      <c r="Q182" s="24"/>
      <c r="R182" s="24"/>
      <c r="S182" s="24"/>
      <c r="T182" s="24"/>
      <c r="U182" s="24"/>
      <c r="V182" s="24"/>
      <c r="W182" s="24"/>
      <c r="X182" s="24"/>
      <c r="Y182" s="24"/>
      <c r="Z182" s="24"/>
      <c r="AA182" s="24"/>
      <c r="AB182" s="24"/>
      <c r="AC182" s="24"/>
      <c r="AD182" s="24"/>
      <c r="AE182" s="24"/>
      <c r="AF182" s="24"/>
      <c r="AG182" s="24"/>
      <c r="AH182" s="24"/>
      <c r="AI182" s="24"/>
      <c r="AJ182" s="24"/>
      <c r="AK182" s="24"/>
      <c r="AL182" s="24"/>
      <c r="AM182" s="24"/>
      <c r="AN182" s="24"/>
      <c r="AO182" s="24"/>
      <c r="AP182" s="24"/>
      <c r="AQ182" s="24"/>
      <c r="AR182" s="24"/>
      <c r="AS182" s="24"/>
      <c r="AT182" s="24"/>
      <c r="AU182" s="24"/>
      <c r="AV182" s="24"/>
      <c r="AW182" s="24"/>
      <c r="AX182" s="24"/>
      <c r="AY182" s="24"/>
      <c r="AZ182" s="24"/>
      <c r="BA182" s="24"/>
      <c r="BB182" s="24"/>
      <c r="BC182" s="24"/>
      <c r="BD182" s="24"/>
      <c r="BE182" s="24"/>
      <c r="BF182" s="24"/>
      <c r="BG182" s="24"/>
      <c r="BH182" s="24"/>
      <c r="BI182" s="24"/>
      <c r="BJ182" s="24"/>
      <c r="BK182" s="24"/>
      <c r="BL182" s="24"/>
      <c r="BM182" s="24"/>
      <c r="BN182" s="24"/>
      <c r="BO182" s="24"/>
      <c r="BP182" s="24"/>
      <c r="BQ182" s="24"/>
      <c r="BR182" s="24"/>
      <c r="BS182" s="24"/>
      <c r="BT182" s="24"/>
      <c r="BU182" s="24"/>
      <c r="BV182" s="24"/>
      <c r="BW182" s="24"/>
      <c r="BX182" s="24"/>
      <c r="BY182" s="24"/>
      <c r="BZ182" s="24"/>
      <c r="CA182" s="24"/>
      <c r="CB182" s="24"/>
      <c r="CC182" s="24"/>
      <c r="CD182" s="24"/>
      <c r="CE182" s="24"/>
      <c r="CF182" s="24"/>
      <c r="CG182" s="24"/>
      <c r="CH182" s="24"/>
      <c r="CI182" s="24"/>
      <c r="CJ182" s="24"/>
      <c r="CK182" s="24"/>
      <c r="CL182" s="24"/>
      <c r="CM182" s="24"/>
      <c r="CN182" s="24"/>
      <c r="CO182" s="24"/>
      <c r="CP182" s="24"/>
      <c r="CQ182" s="24"/>
      <c r="CR182" s="24"/>
      <c r="CS182" s="24"/>
      <c r="CT182" s="24"/>
      <c r="CU182" s="24"/>
      <c r="CV182" s="24"/>
      <c r="CW182" s="24"/>
      <c r="CX182" s="24"/>
    </row>
    <row r="184" spans="2:102" hidden="1">
      <c r="L184" s="70"/>
      <c r="M184" s="70"/>
      <c r="N184" s="70"/>
      <c r="O184" s="70"/>
      <c r="P184" s="70"/>
      <c r="Q184" s="70"/>
      <c r="R184" s="70"/>
      <c r="S184" s="70"/>
      <c r="T184" s="70"/>
      <c r="U184" s="70"/>
      <c r="V184" s="70"/>
      <c r="W184" s="70"/>
      <c r="X184" s="70"/>
      <c r="Y184" s="70"/>
      <c r="Z184" s="70"/>
      <c r="AA184" s="70"/>
      <c r="AB184" s="70"/>
      <c r="AC184" s="70"/>
      <c r="AD184" s="70"/>
      <c r="AE184" s="70"/>
      <c r="AF184" s="70"/>
      <c r="AG184" s="70"/>
      <c r="AH184" s="70"/>
      <c r="AI184" s="70"/>
      <c r="AJ184" s="70"/>
      <c r="AK184" s="70"/>
      <c r="AL184" s="70"/>
      <c r="AM184" s="70"/>
      <c r="AN184" s="70"/>
      <c r="AO184" s="70"/>
      <c r="AP184" s="70"/>
      <c r="AQ184" s="70"/>
      <c r="AR184" s="70"/>
      <c r="AS184" s="70"/>
      <c r="AT184" s="70"/>
      <c r="AU184" s="70"/>
      <c r="AV184" s="70"/>
      <c r="AW184" s="70"/>
      <c r="AX184" s="70"/>
      <c r="AY184" s="70"/>
      <c r="AZ184" s="70"/>
      <c r="BA184" s="70"/>
      <c r="BB184" s="70"/>
      <c r="BC184" s="70"/>
      <c r="BD184" s="70"/>
      <c r="BE184" s="70"/>
      <c r="BF184" s="70"/>
      <c r="BG184" s="70"/>
      <c r="BH184" s="70"/>
      <c r="BI184" s="70"/>
      <c r="BJ184" s="70"/>
      <c r="BK184" s="70"/>
      <c r="BL184" s="70"/>
      <c r="BM184" s="70"/>
      <c r="BN184" s="70"/>
      <c r="BO184" s="70"/>
      <c r="BP184" s="70"/>
      <c r="BQ184" s="70"/>
      <c r="BR184" s="70"/>
      <c r="BS184" s="70"/>
      <c r="BT184" s="70"/>
      <c r="BU184" s="70"/>
      <c r="BV184" s="70"/>
      <c r="BW184" s="70"/>
      <c r="BX184" s="70"/>
      <c r="BY184" s="70"/>
      <c r="BZ184" s="70"/>
      <c r="CA184" s="70"/>
      <c r="CB184" s="70"/>
      <c r="CC184" s="70"/>
      <c r="CD184" s="70"/>
      <c r="CE184" s="70"/>
      <c r="CF184" s="70"/>
      <c r="CG184" s="70"/>
      <c r="CH184" s="70"/>
      <c r="CI184" s="70"/>
      <c r="CJ184" s="70"/>
      <c r="CK184" s="70"/>
      <c r="CL184" s="70"/>
      <c r="CM184" s="70"/>
      <c r="CN184" s="70"/>
      <c r="CO184" s="70"/>
      <c r="CP184" s="70"/>
      <c r="CQ184" s="70"/>
      <c r="CR184" s="70"/>
      <c r="CS184" s="70"/>
      <c r="CT184" s="70"/>
      <c r="CU184" s="70"/>
      <c r="CV184" s="70"/>
      <c r="CW184" s="70"/>
      <c r="CX184" s="70"/>
    </row>
    <row r="185" spans="2:102" hidden="1">
      <c r="L185" s="8"/>
      <c r="M185" s="8"/>
      <c r="N185" s="8"/>
      <c r="O185" s="8"/>
      <c r="P185" s="8"/>
      <c r="Q185" s="8"/>
      <c r="R185" s="8"/>
      <c r="S185" s="8"/>
      <c r="T185" s="8"/>
      <c r="U185" s="8"/>
      <c r="V185" s="8"/>
      <c r="W185" s="8"/>
      <c r="X185" s="8"/>
      <c r="Y185" s="8"/>
      <c r="Z185" s="8"/>
      <c r="AA185" s="8"/>
      <c r="AB185" s="8"/>
      <c r="AC185" s="8"/>
      <c r="AD185" s="8"/>
      <c r="AE185" s="8"/>
      <c r="AF185" s="8"/>
      <c r="AG185" s="8"/>
      <c r="AH185" s="8"/>
      <c r="AI185" s="8"/>
      <c r="AJ185" s="8"/>
      <c r="AK185" s="8"/>
      <c r="AL185" s="8"/>
      <c r="AM185" s="8"/>
      <c r="AN185" s="8"/>
      <c r="AO185" s="8"/>
      <c r="AP185" s="8"/>
      <c r="AQ185" s="8"/>
      <c r="AR185" s="8"/>
      <c r="AS185" s="8"/>
      <c r="AT185" s="8"/>
      <c r="AU185" s="8"/>
      <c r="AV185" s="8"/>
      <c r="AW185" s="8"/>
      <c r="AX185" s="8"/>
      <c r="AY185" s="8"/>
      <c r="AZ185" s="8"/>
      <c r="BA185" s="8"/>
      <c r="BB185" s="8"/>
      <c r="BC185" s="8"/>
      <c r="BD185" s="8"/>
      <c r="BE185" s="8"/>
      <c r="BF185" s="8"/>
      <c r="BG185" s="8"/>
      <c r="BH185" s="8"/>
      <c r="BI185" s="8"/>
      <c r="BJ185" s="8"/>
      <c r="BK185" s="8"/>
      <c r="BL185" s="8"/>
      <c r="BM185" s="8"/>
      <c r="BN185" s="8"/>
      <c r="BO185" s="8"/>
      <c r="BP185" s="8"/>
      <c r="BQ185" s="8"/>
      <c r="BR185" s="8"/>
      <c r="BS185" s="8"/>
      <c r="BT185" s="8"/>
      <c r="BU185" s="8"/>
      <c r="BV185" s="8"/>
      <c r="BW185" s="8"/>
      <c r="BX185" s="8"/>
      <c r="BY185" s="8"/>
      <c r="BZ185" s="8"/>
      <c r="CA185" s="8"/>
      <c r="CB185" s="8"/>
      <c r="CC185" s="8"/>
      <c r="CD185" s="8"/>
      <c r="CE185" s="8"/>
      <c r="CF185" s="8"/>
      <c r="CG185" s="8"/>
      <c r="CH185" s="8"/>
      <c r="CI185" s="8"/>
      <c r="CJ185" s="8"/>
      <c r="CK185" s="8"/>
      <c r="CL185" s="8"/>
      <c r="CM185" s="8"/>
      <c r="CN185" s="8"/>
      <c r="CO185" s="8"/>
      <c r="CP185" s="8"/>
      <c r="CQ185" s="8"/>
      <c r="CR185" s="8"/>
      <c r="CS185" s="8"/>
      <c r="CT185" s="8"/>
      <c r="CU185" s="8"/>
      <c r="CV185" s="8"/>
      <c r="CW185" s="8"/>
      <c r="CX185" s="8"/>
    </row>
    <row r="186" spans="2:102" hidden="1">
      <c r="L186" s="70"/>
      <c r="M186" s="70"/>
      <c r="N186" s="70"/>
      <c r="O186" s="70"/>
      <c r="P186" s="70"/>
      <c r="Q186" s="70"/>
      <c r="R186" s="70"/>
      <c r="S186" s="70"/>
      <c r="T186" s="70"/>
      <c r="U186" s="70"/>
      <c r="V186" s="70"/>
      <c r="W186" s="70"/>
      <c r="X186" s="70"/>
      <c r="Y186" s="70"/>
      <c r="Z186" s="70"/>
      <c r="AA186" s="70"/>
      <c r="AB186" s="70"/>
      <c r="AC186" s="70"/>
      <c r="AD186" s="70"/>
      <c r="AE186" s="70"/>
      <c r="AF186" s="70"/>
      <c r="AG186" s="70"/>
      <c r="AH186" s="70"/>
      <c r="AI186" s="70"/>
      <c r="AJ186" s="70"/>
      <c r="AK186" s="70"/>
      <c r="AL186" s="70"/>
      <c r="AM186" s="70"/>
      <c r="AN186" s="70"/>
      <c r="AO186" s="70"/>
      <c r="AP186" s="70"/>
      <c r="AQ186" s="70"/>
      <c r="AR186" s="70"/>
      <c r="AS186" s="70"/>
      <c r="AT186" s="70"/>
      <c r="AU186" s="70"/>
      <c r="AV186" s="70"/>
      <c r="AW186" s="70"/>
      <c r="AX186" s="70"/>
      <c r="AY186" s="70"/>
      <c r="AZ186" s="70"/>
      <c r="BA186" s="70"/>
      <c r="BB186" s="70"/>
      <c r="BC186" s="70"/>
      <c r="BD186" s="70"/>
      <c r="BE186" s="70"/>
      <c r="BF186" s="70"/>
      <c r="BG186" s="70"/>
      <c r="BH186" s="70"/>
      <c r="BI186" s="70"/>
      <c r="BJ186" s="70"/>
      <c r="BK186" s="70"/>
      <c r="BL186" s="70"/>
      <c r="BM186" s="70"/>
      <c r="BN186" s="70"/>
      <c r="BO186" s="70"/>
      <c r="BP186" s="70"/>
      <c r="BQ186" s="70"/>
      <c r="BR186" s="70"/>
      <c r="BS186" s="70"/>
      <c r="BT186" s="70"/>
      <c r="BU186" s="70"/>
      <c r="BV186" s="70"/>
      <c r="BW186" s="70"/>
      <c r="BX186" s="70"/>
      <c r="BY186" s="70"/>
      <c r="BZ186" s="70"/>
      <c r="CA186" s="70"/>
      <c r="CB186" s="70"/>
      <c r="CC186" s="70"/>
      <c r="CD186" s="70"/>
      <c r="CE186" s="70"/>
      <c r="CF186" s="70"/>
      <c r="CG186" s="70"/>
      <c r="CH186" s="70"/>
      <c r="CI186" s="70"/>
      <c r="CJ186" s="70"/>
      <c r="CK186" s="70"/>
      <c r="CL186" s="70"/>
      <c r="CM186" s="70"/>
      <c r="CN186" s="70"/>
      <c r="CO186" s="70"/>
      <c r="CP186" s="70"/>
      <c r="CQ186" s="70"/>
      <c r="CR186" s="70"/>
      <c r="CS186" s="70"/>
      <c r="CT186" s="70"/>
      <c r="CU186" s="70"/>
      <c r="CV186" s="70"/>
      <c r="CW186" s="70"/>
      <c r="CX186" s="70"/>
    </row>
    <row r="188" spans="2:102" hidden="1">
      <c r="L188" s="37"/>
      <c r="M188" s="37"/>
      <c r="N188" s="37"/>
      <c r="O188" s="37"/>
      <c r="P188" s="37"/>
      <c r="Q188" s="37"/>
      <c r="R188" s="37"/>
      <c r="S188" s="37"/>
      <c r="T188" s="37"/>
      <c r="U188" s="37"/>
      <c r="V188" s="37"/>
      <c r="W188" s="37"/>
      <c r="X188" s="37"/>
      <c r="Y188" s="37"/>
      <c r="Z188" s="37"/>
      <c r="AA188" s="37"/>
      <c r="AB188" s="37"/>
      <c r="AC188" s="37"/>
      <c r="AD188" s="37"/>
      <c r="AE188" s="37"/>
      <c r="AF188" s="37"/>
      <c r="AG188" s="37"/>
      <c r="AH188" s="37"/>
      <c r="AI188" s="37"/>
      <c r="AJ188" s="37"/>
      <c r="AK188" s="37"/>
      <c r="AL188" s="37"/>
      <c r="AM188" s="37"/>
      <c r="AN188" s="37"/>
      <c r="AO188" s="37"/>
      <c r="AP188" s="37"/>
      <c r="AQ188" s="37"/>
      <c r="AR188" s="37"/>
      <c r="AS188" s="37"/>
      <c r="AT188" s="37"/>
      <c r="AU188" s="37"/>
      <c r="AV188" s="37"/>
      <c r="AW188" s="37"/>
      <c r="AX188" s="37"/>
      <c r="AY188" s="37"/>
      <c r="AZ188" s="37"/>
      <c r="BA188" s="37"/>
      <c r="BB188" s="37"/>
      <c r="BC188" s="37"/>
      <c r="BD188" s="37"/>
      <c r="BE188" s="37"/>
      <c r="BF188" s="37"/>
      <c r="BG188" s="37"/>
      <c r="BH188" s="37"/>
      <c r="BI188" s="37"/>
      <c r="BJ188" s="37"/>
      <c r="BK188" s="37"/>
      <c r="BL188" s="37"/>
      <c r="BM188" s="37"/>
      <c r="BN188" s="37"/>
      <c r="BO188" s="37"/>
      <c r="BP188" s="37"/>
      <c r="BQ188" s="37"/>
      <c r="BR188" s="37"/>
      <c r="BS188" s="37"/>
      <c r="BT188" s="37"/>
      <c r="BU188" s="37"/>
      <c r="BV188" s="37"/>
      <c r="BW188" s="37"/>
      <c r="BX188" s="37"/>
      <c r="BY188" s="37"/>
      <c r="BZ188" s="37"/>
      <c r="CA188" s="37"/>
      <c r="CB188" s="37"/>
      <c r="CC188" s="37"/>
      <c r="CD188" s="37"/>
      <c r="CE188" s="37"/>
      <c r="CF188" s="37"/>
      <c r="CG188" s="37"/>
      <c r="CH188" s="37"/>
      <c r="CI188" s="37"/>
      <c r="CJ188" s="37"/>
      <c r="CK188" s="37"/>
      <c r="CL188" s="37"/>
      <c r="CM188" s="37"/>
      <c r="CN188" s="37"/>
      <c r="CO188" s="37"/>
      <c r="CP188" s="37"/>
      <c r="CQ188" s="37"/>
      <c r="CR188" s="37"/>
      <c r="CS188" s="37"/>
      <c r="CT188" s="37"/>
      <c r="CU188" s="37"/>
      <c r="CV188" s="37"/>
      <c r="CW188" s="37"/>
      <c r="CX188" s="37"/>
    </row>
    <row r="189" spans="2:102"/>
    <row r="190" spans="2:102"/>
    <row r="191" spans="2:102"/>
    <row r="192" spans="2:102"/>
    <row r="193"/>
    <row r="194"/>
    <row r="195"/>
    <row r="196"/>
    <row r="197"/>
    <row r="198"/>
    <row r="199"/>
    <row r="200"/>
  </sheetData>
  <pageMargins left="0.7" right="0.7" top="0.75" bottom="0.75" header="0.3" footer="0.3"/>
  <pageSetup paperSize="9" orientation="portrait" r:id="rId1"/>
  <headerFooter>
    <oddHeader>&amp;C&amp;"Aptos"&amp;10&amp;K000000 OFFICIAL&amp;1#_x000D_</oddHeader>
    <oddFooter>&amp;C_x000D_&amp;1#&amp;"Aptos"&amp;10&amp;K000000 OFFICIAL</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56D9F9-1759-48C9-A4A5-E738D96D3554}">
  <sheetPr codeName="Sheet18">
    <tabColor rgb="FFCCC0DA"/>
  </sheetPr>
  <dimension ref="A1:CZ143"/>
  <sheetViews>
    <sheetView zoomScale="90" zoomScaleNormal="90" zoomScaleSheetLayoutView="100" workbookViewId="0">
      <pane xSplit="10" ySplit="3" topLeftCell="K54" activePane="bottomRight" state="frozen"/>
      <selection pane="bottomRight" activeCell="A54" sqref="A54"/>
      <selection pane="bottomLeft" activeCell="F229" sqref="F229"/>
      <selection pane="topRight" activeCell="F229" sqref="F229"/>
    </sheetView>
  </sheetViews>
  <sheetFormatPr defaultColWidth="0" defaultRowHeight="15.4" zeroHeight="1"/>
  <cols>
    <col min="1" max="4" width="3" style="1" customWidth="1"/>
    <col min="5" max="5" width="43.5" style="1" customWidth="1"/>
    <col min="6" max="6" width="2.75" style="1" customWidth="1"/>
    <col min="7" max="7" width="14.25" style="1" customWidth="1"/>
    <col min="8" max="8" width="10.75" style="1" customWidth="1"/>
    <col min="9" max="9" width="2.75" style="1" customWidth="1"/>
    <col min="10" max="10" width="10.5" style="1" customWidth="1"/>
    <col min="11" max="100" width="10.875" style="1" customWidth="1"/>
    <col min="101" max="104" width="9.25" style="1" customWidth="1"/>
    <col min="105" max="16384" width="9.25" style="1" hidden="1"/>
  </cols>
  <sheetData>
    <row r="1" spans="1:104" s="50" customFormat="1">
      <c r="A1" s="50" t="s">
        <v>40</v>
      </c>
      <c r="K1" s="52">
        <f t="shared" ref="K1:AP1" si="0">DATE(K3-1,4,1)</f>
        <v>43922</v>
      </c>
      <c r="L1" s="52">
        <f t="shared" si="0"/>
        <v>44287</v>
      </c>
      <c r="M1" s="52">
        <f t="shared" si="0"/>
        <v>44652</v>
      </c>
      <c r="N1" s="52">
        <f t="shared" si="0"/>
        <v>45017</v>
      </c>
      <c r="O1" s="52">
        <f t="shared" si="0"/>
        <v>45383</v>
      </c>
      <c r="P1" s="52">
        <f t="shared" si="0"/>
        <v>45748</v>
      </c>
      <c r="Q1" s="52">
        <f t="shared" si="0"/>
        <v>46113</v>
      </c>
      <c r="R1" s="52">
        <f t="shared" si="0"/>
        <v>46478</v>
      </c>
      <c r="S1" s="52">
        <f t="shared" si="0"/>
        <v>46844</v>
      </c>
      <c r="T1" s="52">
        <f t="shared" si="0"/>
        <v>47209</v>
      </c>
      <c r="U1" s="52">
        <f t="shared" si="0"/>
        <v>47574</v>
      </c>
      <c r="V1" s="52">
        <f t="shared" si="0"/>
        <v>47939</v>
      </c>
      <c r="W1" s="52">
        <f t="shared" si="0"/>
        <v>48305</v>
      </c>
      <c r="X1" s="52">
        <f t="shared" si="0"/>
        <v>48670</v>
      </c>
      <c r="Y1" s="52">
        <f t="shared" si="0"/>
        <v>49035</v>
      </c>
      <c r="Z1" s="52">
        <f t="shared" si="0"/>
        <v>49400</v>
      </c>
      <c r="AA1" s="52">
        <f t="shared" si="0"/>
        <v>49766</v>
      </c>
      <c r="AB1" s="52">
        <f t="shared" si="0"/>
        <v>50131</v>
      </c>
      <c r="AC1" s="52">
        <f t="shared" si="0"/>
        <v>50496</v>
      </c>
      <c r="AD1" s="52">
        <f t="shared" si="0"/>
        <v>50861</v>
      </c>
      <c r="AE1" s="52">
        <f t="shared" si="0"/>
        <v>51227</v>
      </c>
      <c r="AF1" s="52">
        <f t="shared" si="0"/>
        <v>51592</v>
      </c>
      <c r="AG1" s="52">
        <f t="shared" si="0"/>
        <v>51957</v>
      </c>
      <c r="AH1" s="52">
        <f t="shared" si="0"/>
        <v>52322</v>
      </c>
      <c r="AI1" s="52">
        <f t="shared" si="0"/>
        <v>52688</v>
      </c>
      <c r="AJ1" s="52">
        <f t="shared" si="0"/>
        <v>53053</v>
      </c>
      <c r="AK1" s="52">
        <f t="shared" si="0"/>
        <v>53418</v>
      </c>
      <c r="AL1" s="52">
        <f t="shared" si="0"/>
        <v>53783</v>
      </c>
      <c r="AM1" s="52">
        <f t="shared" si="0"/>
        <v>54149</v>
      </c>
      <c r="AN1" s="52">
        <f t="shared" si="0"/>
        <v>54514</v>
      </c>
      <c r="AO1" s="52">
        <f t="shared" si="0"/>
        <v>54879</v>
      </c>
      <c r="AP1" s="52">
        <f t="shared" si="0"/>
        <v>55244</v>
      </c>
      <c r="AQ1" s="52">
        <f t="shared" ref="AQ1:BV1" si="1">DATE(AQ3-1,4,1)</f>
        <v>55610</v>
      </c>
      <c r="AR1" s="52">
        <f t="shared" si="1"/>
        <v>55975</v>
      </c>
      <c r="AS1" s="52">
        <f t="shared" si="1"/>
        <v>56340</v>
      </c>
      <c r="AT1" s="52">
        <f t="shared" si="1"/>
        <v>56705</v>
      </c>
      <c r="AU1" s="52">
        <f t="shared" si="1"/>
        <v>57071</v>
      </c>
      <c r="AV1" s="52">
        <f t="shared" si="1"/>
        <v>57436</v>
      </c>
      <c r="AW1" s="52">
        <f t="shared" si="1"/>
        <v>57801</v>
      </c>
      <c r="AX1" s="52">
        <f t="shared" si="1"/>
        <v>58166</v>
      </c>
      <c r="AY1" s="52">
        <f t="shared" si="1"/>
        <v>58532</v>
      </c>
      <c r="AZ1" s="52">
        <f t="shared" si="1"/>
        <v>58897</v>
      </c>
      <c r="BA1" s="52">
        <f t="shared" si="1"/>
        <v>59262</v>
      </c>
      <c r="BB1" s="52">
        <f t="shared" si="1"/>
        <v>59627</v>
      </c>
      <c r="BC1" s="52">
        <f t="shared" si="1"/>
        <v>59993</v>
      </c>
      <c r="BD1" s="52">
        <f t="shared" si="1"/>
        <v>60358</v>
      </c>
      <c r="BE1" s="52">
        <f t="shared" si="1"/>
        <v>60723</v>
      </c>
      <c r="BF1" s="52">
        <f t="shared" si="1"/>
        <v>61088</v>
      </c>
      <c r="BG1" s="52">
        <f t="shared" si="1"/>
        <v>61454</v>
      </c>
      <c r="BH1" s="52">
        <f t="shared" si="1"/>
        <v>61819</v>
      </c>
      <c r="BI1" s="52">
        <f t="shared" si="1"/>
        <v>62184</v>
      </c>
      <c r="BJ1" s="52">
        <f t="shared" si="1"/>
        <v>62549</v>
      </c>
      <c r="BK1" s="52">
        <f t="shared" si="1"/>
        <v>62915</v>
      </c>
      <c r="BL1" s="52">
        <f t="shared" si="1"/>
        <v>63280</v>
      </c>
      <c r="BM1" s="52">
        <f t="shared" si="1"/>
        <v>63645</v>
      </c>
      <c r="BN1" s="52">
        <f t="shared" si="1"/>
        <v>64010</v>
      </c>
      <c r="BO1" s="52">
        <f t="shared" si="1"/>
        <v>64376</v>
      </c>
      <c r="BP1" s="52">
        <f t="shared" si="1"/>
        <v>64741</v>
      </c>
      <c r="BQ1" s="52">
        <f t="shared" si="1"/>
        <v>65106</v>
      </c>
      <c r="BR1" s="52">
        <f t="shared" si="1"/>
        <v>65471</v>
      </c>
      <c r="BS1" s="52">
        <f t="shared" si="1"/>
        <v>65837</v>
      </c>
      <c r="BT1" s="52">
        <f t="shared" si="1"/>
        <v>66202</v>
      </c>
      <c r="BU1" s="52">
        <f t="shared" si="1"/>
        <v>66567</v>
      </c>
      <c r="BV1" s="52">
        <f t="shared" si="1"/>
        <v>66932</v>
      </c>
      <c r="BW1" s="52">
        <f t="shared" ref="BW1:CV1" si="2">DATE(BW3-1,4,1)</f>
        <v>67298</v>
      </c>
      <c r="BX1" s="52">
        <f t="shared" si="2"/>
        <v>67663</v>
      </c>
      <c r="BY1" s="52">
        <f t="shared" si="2"/>
        <v>68028</v>
      </c>
      <c r="BZ1" s="52">
        <f t="shared" si="2"/>
        <v>68393</v>
      </c>
      <c r="CA1" s="52">
        <f t="shared" si="2"/>
        <v>68759</v>
      </c>
      <c r="CB1" s="52">
        <f t="shared" si="2"/>
        <v>69124</v>
      </c>
      <c r="CC1" s="52">
        <f t="shared" si="2"/>
        <v>69489</v>
      </c>
      <c r="CD1" s="52">
        <f t="shared" si="2"/>
        <v>69854</v>
      </c>
      <c r="CE1" s="52">
        <f t="shared" si="2"/>
        <v>70220</v>
      </c>
      <c r="CF1" s="52">
        <f t="shared" si="2"/>
        <v>70585</v>
      </c>
      <c r="CG1" s="52">
        <f t="shared" si="2"/>
        <v>70950</v>
      </c>
      <c r="CH1" s="52">
        <f t="shared" si="2"/>
        <v>71315</v>
      </c>
      <c r="CI1" s="52">
        <f t="shared" si="2"/>
        <v>71681</v>
      </c>
      <c r="CJ1" s="52">
        <f t="shared" si="2"/>
        <v>72046</v>
      </c>
      <c r="CK1" s="52">
        <f t="shared" si="2"/>
        <v>72411</v>
      </c>
      <c r="CL1" s="52">
        <f t="shared" si="2"/>
        <v>72776</v>
      </c>
      <c r="CM1" s="52">
        <f t="shared" si="2"/>
        <v>73141</v>
      </c>
      <c r="CN1" s="52">
        <f t="shared" si="2"/>
        <v>73506</v>
      </c>
      <c r="CO1" s="52">
        <f t="shared" si="2"/>
        <v>73871</v>
      </c>
      <c r="CP1" s="52">
        <f t="shared" si="2"/>
        <v>74236</v>
      </c>
      <c r="CQ1" s="52">
        <f t="shared" si="2"/>
        <v>74602</v>
      </c>
      <c r="CR1" s="52">
        <f t="shared" si="2"/>
        <v>74967</v>
      </c>
      <c r="CS1" s="52">
        <f t="shared" si="2"/>
        <v>75332</v>
      </c>
      <c r="CT1" s="52">
        <f t="shared" si="2"/>
        <v>75697</v>
      </c>
      <c r="CU1" s="52">
        <f t="shared" si="2"/>
        <v>76063</v>
      </c>
      <c r="CV1" s="52">
        <f t="shared" si="2"/>
        <v>76428</v>
      </c>
    </row>
    <row r="2" spans="1:104" s="50" customFormat="1">
      <c r="H2" s="51"/>
      <c r="I2" s="51"/>
      <c r="J2" s="51"/>
      <c r="K2" s="52">
        <f t="shared" ref="K2:AP2" si="3">DATE(K3,3,31)</f>
        <v>44286</v>
      </c>
      <c r="L2" s="52">
        <f t="shared" si="3"/>
        <v>44651</v>
      </c>
      <c r="M2" s="52">
        <f t="shared" si="3"/>
        <v>45016</v>
      </c>
      <c r="N2" s="52">
        <f t="shared" si="3"/>
        <v>45382</v>
      </c>
      <c r="O2" s="52">
        <f t="shared" si="3"/>
        <v>45747</v>
      </c>
      <c r="P2" s="52">
        <f t="shared" si="3"/>
        <v>46112</v>
      </c>
      <c r="Q2" s="52">
        <f t="shared" si="3"/>
        <v>46477</v>
      </c>
      <c r="R2" s="52">
        <f t="shared" si="3"/>
        <v>46843</v>
      </c>
      <c r="S2" s="52">
        <f t="shared" si="3"/>
        <v>47208</v>
      </c>
      <c r="T2" s="52">
        <f t="shared" si="3"/>
        <v>47573</v>
      </c>
      <c r="U2" s="52">
        <f t="shared" si="3"/>
        <v>47938</v>
      </c>
      <c r="V2" s="52">
        <f t="shared" si="3"/>
        <v>48304</v>
      </c>
      <c r="W2" s="52">
        <f t="shared" si="3"/>
        <v>48669</v>
      </c>
      <c r="X2" s="52">
        <f t="shared" si="3"/>
        <v>49034</v>
      </c>
      <c r="Y2" s="52">
        <f t="shared" si="3"/>
        <v>49399</v>
      </c>
      <c r="Z2" s="52">
        <f t="shared" si="3"/>
        <v>49765</v>
      </c>
      <c r="AA2" s="52">
        <f t="shared" si="3"/>
        <v>50130</v>
      </c>
      <c r="AB2" s="52">
        <f t="shared" si="3"/>
        <v>50495</v>
      </c>
      <c r="AC2" s="52">
        <f t="shared" si="3"/>
        <v>50860</v>
      </c>
      <c r="AD2" s="52">
        <f t="shared" si="3"/>
        <v>51226</v>
      </c>
      <c r="AE2" s="52">
        <f t="shared" si="3"/>
        <v>51591</v>
      </c>
      <c r="AF2" s="52">
        <f t="shared" si="3"/>
        <v>51956</v>
      </c>
      <c r="AG2" s="52">
        <f t="shared" si="3"/>
        <v>52321</v>
      </c>
      <c r="AH2" s="52">
        <f t="shared" si="3"/>
        <v>52687</v>
      </c>
      <c r="AI2" s="52">
        <f t="shared" si="3"/>
        <v>53052</v>
      </c>
      <c r="AJ2" s="52">
        <f t="shared" si="3"/>
        <v>53417</v>
      </c>
      <c r="AK2" s="52">
        <f t="shared" si="3"/>
        <v>53782</v>
      </c>
      <c r="AL2" s="52">
        <f t="shared" si="3"/>
        <v>54148</v>
      </c>
      <c r="AM2" s="52">
        <f t="shared" si="3"/>
        <v>54513</v>
      </c>
      <c r="AN2" s="52">
        <f t="shared" si="3"/>
        <v>54878</v>
      </c>
      <c r="AO2" s="52">
        <f t="shared" si="3"/>
        <v>55243</v>
      </c>
      <c r="AP2" s="52">
        <f t="shared" si="3"/>
        <v>55609</v>
      </c>
      <c r="AQ2" s="52">
        <f t="shared" ref="AQ2:BV2" si="4">DATE(AQ3,3,31)</f>
        <v>55974</v>
      </c>
      <c r="AR2" s="52">
        <f t="shared" si="4"/>
        <v>56339</v>
      </c>
      <c r="AS2" s="52">
        <f t="shared" si="4"/>
        <v>56704</v>
      </c>
      <c r="AT2" s="52">
        <f t="shared" si="4"/>
        <v>57070</v>
      </c>
      <c r="AU2" s="52">
        <f t="shared" si="4"/>
        <v>57435</v>
      </c>
      <c r="AV2" s="52">
        <f t="shared" si="4"/>
        <v>57800</v>
      </c>
      <c r="AW2" s="52">
        <f t="shared" si="4"/>
        <v>58165</v>
      </c>
      <c r="AX2" s="52">
        <f t="shared" si="4"/>
        <v>58531</v>
      </c>
      <c r="AY2" s="52">
        <f t="shared" si="4"/>
        <v>58896</v>
      </c>
      <c r="AZ2" s="52">
        <f t="shared" si="4"/>
        <v>59261</v>
      </c>
      <c r="BA2" s="52">
        <f t="shared" si="4"/>
        <v>59626</v>
      </c>
      <c r="BB2" s="52">
        <f t="shared" si="4"/>
        <v>59992</v>
      </c>
      <c r="BC2" s="52">
        <f t="shared" si="4"/>
        <v>60357</v>
      </c>
      <c r="BD2" s="52">
        <f t="shared" si="4"/>
        <v>60722</v>
      </c>
      <c r="BE2" s="52">
        <f t="shared" si="4"/>
        <v>61087</v>
      </c>
      <c r="BF2" s="52">
        <f t="shared" si="4"/>
        <v>61453</v>
      </c>
      <c r="BG2" s="52">
        <f t="shared" si="4"/>
        <v>61818</v>
      </c>
      <c r="BH2" s="52">
        <f t="shared" si="4"/>
        <v>62183</v>
      </c>
      <c r="BI2" s="52">
        <f t="shared" si="4"/>
        <v>62548</v>
      </c>
      <c r="BJ2" s="52">
        <f t="shared" si="4"/>
        <v>62914</v>
      </c>
      <c r="BK2" s="52">
        <f t="shared" si="4"/>
        <v>63279</v>
      </c>
      <c r="BL2" s="52">
        <f t="shared" si="4"/>
        <v>63644</v>
      </c>
      <c r="BM2" s="52">
        <f t="shared" si="4"/>
        <v>64009</v>
      </c>
      <c r="BN2" s="52">
        <f t="shared" si="4"/>
        <v>64375</v>
      </c>
      <c r="BO2" s="52">
        <f t="shared" si="4"/>
        <v>64740</v>
      </c>
      <c r="BP2" s="52">
        <f t="shared" si="4"/>
        <v>65105</v>
      </c>
      <c r="BQ2" s="52">
        <f t="shared" si="4"/>
        <v>65470</v>
      </c>
      <c r="BR2" s="52">
        <f t="shared" si="4"/>
        <v>65836</v>
      </c>
      <c r="BS2" s="52">
        <f t="shared" si="4"/>
        <v>66201</v>
      </c>
      <c r="BT2" s="52">
        <f t="shared" si="4"/>
        <v>66566</v>
      </c>
      <c r="BU2" s="52">
        <f t="shared" si="4"/>
        <v>66931</v>
      </c>
      <c r="BV2" s="52">
        <f t="shared" si="4"/>
        <v>67297</v>
      </c>
      <c r="BW2" s="52">
        <f t="shared" ref="BW2:CV2" si="5">DATE(BW3,3,31)</f>
        <v>67662</v>
      </c>
      <c r="BX2" s="52">
        <f t="shared" si="5"/>
        <v>68027</v>
      </c>
      <c r="BY2" s="52">
        <f t="shared" si="5"/>
        <v>68392</v>
      </c>
      <c r="BZ2" s="52">
        <f t="shared" si="5"/>
        <v>68758</v>
      </c>
      <c r="CA2" s="52">
        <f t="shared" si="5"/>
        <v>69123</v>
      </c>
      <c r="CB2" s="52">
        <f t="shared" si="5"/>
        <v>69488</v>
      </c>
      <c r="CC2" s="52">
        <f t="shared" si="5"/>
        <v>69853</v>
      </c>
      <c r="CD2" s="52">
        <f t="shared" si="5"/>
        <v>70219</v>
      </c>
      <c r="CE2" s="52">
        <f t="shared" si="5"/>
        <v>70584</v>
      </c>
      <c r="CF2" s="52">
        <f t="shared" si="5"/>
        <v>70949</v>
      </c>
      <c r="CG2" s="52">
        <f t="shared" si="5"/>
        <v>71314</v>
      </c>
      <c r="CH2" s="52">
        <f t="shared" si="5"/>
        <v>71680</v>
      </c>
      <c r="CI2" s="52">
        <f t="shared" si="5"/>
        <v>72045</v>
      </c>
      <c r="CJ2" s="52">
        <f t="shared" si="5"/>
        <v>72410</v>
      </c>
      <c r="CK2" s="52">
        <f t="shared" si="5"/>
        <v>72775</v>
      </c>
      <c r="CL2" s="52">
        <f t="shared" si="5"/>
        <v>73140</v>
      </c>
      <c r="CM2" s="52">
        <f t="shared" si="5"/>
        <v>73505</v>
      </c>
      <c r="CN2" s="52">
        <f t="shared" si="5"/>
        <v>73870</v>
      </c>
      <c r="CO2" s="52">
        <f t="shared" si="5"/>
        <v>74235</v>
      </c>
      <c r="CP2" s="52">
        <f t="shared" si="5"/>
        <v>74601</v>
      </c>
      <c r="CQ2" s="52">
        <f t="shared" si="5"/>
        <v>74966</v>
      </c>
      <c r="CR2" s="52">
        <f t="shared" si="5"/>
        <v>75331</v>
      </c>
      <c r="CS2" s="52">
        <f t="shared" si="5"/>
        <v>75696</v>
      </c>
      <c r="CT2" s="52">
        <f t="shared" si="5"/>
        <v>76062</v>
      </c>
      <c r="CU2" s="52">
        <f t="shared" si="5"/>
        <v>76427</v>
      </c>
      <c r="CV2" s="52">
        <f t="shared" si="5"/>
        <v>76792</v>
      </c>
      <c r="CW2" s="52"/>
    </row>
    <row r="3" spans="1:104" s="50" customFormat="1">
      <c r="E3" s="50" t="s">
        <v>52</v>
      </c>
      <c r="G3" s="50" t="s">
        <v>145</v>
      </c>
      <c r="H3" s="50" t="s">
        <v>146</v>
      </c>
      <c r="J3" s="50" t="s">
        <v>582</v>
      </c>
      <c r="K3" s="50">
        <v>2021</v>
      </c>
      <c r="L3" s="50">
        <v>2022</v>
      </c>
      <c r="M3" s="50">
        <v>2023</v>
      </c>
      <c r="N3" s="50">
        <v>2024</v>
      </c>
      <c r="O3" s="50">
        <v>2025</v>
      </c>
      <c r="P3" s="50">
        <v>2026</v>
      </c>
      <c r="Q3" s="50">
        <v>2027</v>
      </c>
      <c r="R3" s="50">
        <v>2028</v>
      </c>
      <c r="S3" s="50">
        <v>2029</v>
      </c>
      <c r="T3" s="50">
        <v>2030</v>
      </c>
      <c r="U3" s="50">
        <v>2031</v>
      </c>
      <c r="V3" s="50">
        <v>2032</v>
      </c>
      <c r="W3" s="50">
        <v>2033</v>
      </c>
      <c r="X3" s="50">
        <v>2034</v>
      </c>
      <c r="Y3" s="50">
        <v>2035</v>
      </c>
      <c r="Z3" s="50">
        <v>2036</v>
      </c>
      <c r="AA3" s="50">
        <v>2037</v>
      </c>
      <c r="AB3" s="50">
        <v>2038</v>
      </c>
      <c r="AC3" s="50">
        <v>2039</v>
      </c>
      <c r="AD3" s="50">
        <v>2040</v>
      </c>
      <c r="AE3" s="50">
        <v>2041</v>
      </c>
      <c r="AF3" s="50">
        <v>2042</v>
      </c>
      <c r="AG3" s="50">
        <v>2043</v>
      </c>
      <c r="AH3" s="50">
        <v>2044</v>
      </c>
      <c r="AI3" s="50">
        <v>2045</v>
      </c>
      <c r="AJ3" s="50">
        <v>2046</v>
      </c>
      <c r="AK3" s="50">
        <v>2047</v>
      </c>
      <c r="AL3" s="50">
        <v>2048</v>
      </c>
      <c r="AM3" s="50">
        <v>2049</v>
      </c>
      <c r="AN3" s="50">
        <v>2050</v>
      </c>
      <c r="AO3" s="50">
        <v>2051</v>
      </c>
      <c r="AP3" s="50">
        <v>2052</v>
      </c>
      <c r="AQ3" s="50">
        <v>2053</v>
      </c>
      <c r="AR3" s="50">
        <v>2054</v>
      </c>
      <c r="AS3" s="50">
        <v>2055</v>
      </c>
      <c r="AT3" s="50">
        <v>2056</v>
      </c>
      <c r="AU3" s="50">
        <v>2057</v>
      </c>
      <c r="AV3" s="50">
        <v>2058</v>
      </c>
      <c r="AW3" s="50">
        <v>2059</v>
      </c>
      <c r="AX3" s="50">
        <v>2060</v>
      </c>
      <c r="AY3" s="50">
        <v>2061</v>
      </c>
      <c r="AZ3" s="50">
        <v>2062</v>
      </c>
      <c r="BA3" s="50">
        <v>2063</v>
      </c>
      <c r="BB3" s="50">
        <v>2064</v>
      </c>
      <c r="BC3" s="50">
        <v>2065</v>
      </c>
      <c r="BD3" s="50">
        <v>2066</v>
      </c>
      <c r="BE3" s="50">
        <v>2067</v>
      </c>
      <c r="BF3" s="50">
        <v>2068</v>
      </c>
      <c r="BG3" s="50">
        <v>2069</v>
      </c>
      <c r="BH3" s="50">
        <v>2070</v>
      </c>
      <c r="BI3" s="50">
        <v>2071</v>
      </c>
      <c r="BJ3" s="50">
        <v>2072</v>
      </c>
      <c r="BK3" s="50">
        <v>2073</v>
      </c>
      <c r="BL3" s="50">
        <v>2074</v>
      </c>
      <c r="BM3" s="50">
        <v>2075</v>
      </c>
      <c r="BN3" s="50">
        <v>2076</v>
      </c>
      <c r="BO3" s="50">
        <v>2077</v>
      </c>
      <c r="BP3" s="50">
        <v>2078</v>
      </c>
      <c r="BQ3" s="50">
        <v>2079</v>
      </c>
      <c r="BR3" s="50">
        <v>2080</v>
      </c>
      <c r="BS3" s="50">
        <v>2081</v>
      </c>
      <c r="BT3" s="50">
        <v>2082</v>
      </c>
      <c r="BU3" s="50">
        <v>2083</v>
      </c>
      <c r="BV3" s="50">
        <v>2084</v>
      </c>
      <c r="BW3" s="50">
        <v>2085</v>
      </c>
      <c r="BX3" s="50">
        <v>2086</v>
      </c>
      <c r="BY3" s="50">
        <v>2087</v>
      </c>
      <c r="BZ3" s="50">
        <v>2088</v>
      </c>
      <c r="CA3" s="50">
        <v>2089</v>
      </c>
      <c r="CB3" s="50">
        <v>2090</v>
      </c>
      <c r="CC3" s="50">
        <v>2091</v>
      </c>
      <c r="CD3" s="50">
        <v>2092</v>
      </c>
      <c r="CE3" s="50">
        <v>2093</v>
      </c>
      <c r="CF3" s="50">
        <v>2094</v>
      </c>
      <c r="CG3" s="50">
        <v>2095</v>
      </c>
      <c r="CH3" s="50">
        <v>2096</v>
      </c>
      <c r="CI3" s="50">
        <v>2097</v>
      </c>
      <c r="CJ3" s="50">
        <v>2098</v>
      </c>
      <c r="CK3" s="50">
        <v>2099</v>
      </c>
      <c r="CL3" s="50">
        <v>2100</v>
      </c>
      <c r="CM3" s="50">
        <v>2101</v>
      </c>
      <c r="CN3" s="50">
        <v>2102</v>
      </c>
      <c r="CO3" s="50">
        <v>2103</v>
      </c>
      <c r="CP3" s="50">
        <v>2104</v>
      </c>
      <c r="CQ3" s="50">
        <v>2105</v>
      </c>
      <c r="CR3" s="50">
        <v>2106</v>
      </c>
      <c r="CS3" s="50">
        <v>2107</v>
      </c>
      <c r="CT3" s="50">
        <v>2108</v>
      </c>
      <c r="CU3" s="50">
        <v>2109</v>
      </c>
      <c r="CV3" s="50">
        <v>2110</v>
      </c>
    </row>
    <row r="4" spans="1:104"/>
    <row r="5" spans="1:104">
      <c r="B5" s="22">
        <v>0</v>
      </c>
      <c r="C5" s="22" t="s">
        <v>56</v>
      </c>
      <c r="D5" s="22"/>
      <c r="E5" s="22"/>
      <c r="F5" s="22"/>
      <c r="G5" s="22"/>
      <c r="H5" s="22"/>
      <c r="I5" s="22"/>
      <c r="J5" s="22"/>
      <c r="K5" s="22"/>
      <c r="L5" s="22"/>
      <c r="M5" s="22"/>
      <c r="N5" s="22"/>
      <c r="O5" s="22"/>
      <c r="P5" s="22"/>
      <c r="Q5" s="22"/>
      <c r="R5" s="22"/>
      <c r="S5" s="22"/>
      <c r="T5" s="22"/>
      <c r="U5" s="22"/>
      <c r="V5" s="22"/>
      <c r="W5" s="22"/>
      <c r="X5" s="22"/>
      <c r="Y5" s="22"/>
      <c r="Z5" s="22"/>
      <c r="AA5" s="22"/>
      <c r="AB5" s="22"/>
      <c r="AC5" s="22"/>
      <c r="AD5" s="22"/>
      <c r="AE5" s="22"/>
      <c r="AF5" s="22"/>
      <c r="AG5" s="22"/>
      <c r="AH5" s="22"/>
      <c r="AI5" s="22"/>
      <c r="AJ5" s="22"/>
      <c r="AK5" s="22"/>
      <c r="AL5" s="22"/>
      <c r="AM5" s="22"/>
      <c r="AN5" s="22"/>
      <c r="AO5" s="22"/>
      <c r="AP5" s="22"/>
      <c r="AQ5" s="22"/>
      <c r="AR5" s="22"/>
      <c r="AS5" s="22"/>
      <c r="AT5" s="22"/>
      <c r="AU5" s="22"/>
      <c r="AV5" s="22"/>
      <c r="AW5" s="22"/>
      <c r="AX5" s="22"/>
      <c r="AY5" s="22"/>
      <c r="AZ5" s="22"/>
      <c r="BA5" s="22"/>
      <c r="BB5" s="22"/>
      <c r="BC5" s="22"/>
      <c r="BD5" s="22"/>
      <c r="BE5" s="22"/>
      <c r="BF5" s="22"/>
      <c r="BG5" s="22"/>
      <c r="BH5" s="22"/>
      <c r="BI5" s="22"/>
      <c r="BJ5" s="22"/>
      <c r="BK5" s="22"/>
      <c r="BL5" s="22"/>
      <c r="BM5" s="22"/>
      <c r="BN5" s="22"/>
      <c r="BO5" s="22"/>
      <c r="BP5" s="22"/>
      <c r="BQ5" s="22"/>
      <c r="BR5" s="22"/>
      <c r="BS5" s="22"/>
      <c r="BT5" s="22"/>
      <c r="BU5" s="22"/>
      <c r="BV5" s="22"/>
      <c r="BW5" s="22"/>
      <c r="BX5" s="22"/>
      <c r="BY5" s="22"/>
      <c r="BZ5" s="22"/>
      <c r="CA5" s="22"/>
      <c r="CB5" s="22"/>
      <c r="CC5" s="22"/>
      <c r="CD5" s="22"/>
      <c r="CE5" s="22"/>
      <c r="CF5" s="22"/>
      <c r="CG5" s="22"/>
      <c r="CH5" s="22"/>
      <c r="CI5" s="22"/>
      <c r="CJ5" s="22"/>
      <c r="CK5" s="22"/>
      <c r="CL5" s="22"/>
      <c r="CM5" s="22"/>
      <c r="CN5" s="22"/>
      <c r="CO5" s="22"/>
      <c r="CP5" s="22"/>
      <c r="CQ5" s="22"/>
      <c r="CR5" s="22"/>
      <c r="CS5" s="22"/>
      <c r="CT5" s="22"/>
      <c r="CU5" s="22"/>
      <c r="CV5" s="22"/>
      <c r="CW5" s="22"/>
      <c r="CX5" s="22"/>
      <c r="CY5" s="22"/>
      <c r="CZ5" s="24"/>
    </row>
    <row r="6" spans="1:104"/>
    <row r="7" spans="1:104">
      <c r="E7" s="1" t="s">
        <v>147</v>
      </c>
      <c r="G7" s="31"/>
      <c r="H7" s="31"/>
      <c r="I7" s="31"/>
      <c r="J7" s="31"/>
      <c r="K7" s="31"/>
      <c r="L7" s="162">
        <f>FinancialInputs!L7</f>
        <v>0</v>
      </c>
      <c r="M7" s="162">
        <f>FinancialInputs!M7</f>
        <v>0</v>
      </c>
      <c r="N7" s="162">
        <f>FinancialInputs!N7</f>
        <v>0</v>
      </c>
      <c r="O7" s="162">
        <f>FinancialInputs!O7</f>
        <v>0</v>
      </c>
      <c r="P7" s="162">
        <f>FinancialInputs!P7</f>
        <v>0</v>
      </c>
      <c r="Q7" s="162">
        <f>FinancialInputs!Q7</f>
        <v>0</v>
      </c>
      <c r="R7" s="162">
        <f>FinancialInputs!R7</f>
        <v>0</v>
      </c>
      <c r="S7" s="162">
        <f>FinancialInputs!S7</f>
        <v>0</v>
      </c>
      <c r="T7" s="162">
        <f>FinancialInputs!T7</f>
        <v>0</v>
      </c>
      <c r="U7" s="162">
        <f>FinancialInputs!U7</f>
        <v>0</v>
      </c>
      <c r="V7" s="162">
        <f>FinancialInputs!V7</f>
        <v>0</v>
      </c>
      <c r="W7" s="162">
        <f>FinancialInputs!W7</f>
        <v>0</v>
      </c>
      <c r="X7" s="162">
        <f>FinancialInputs!X7</f>
        <v>0</v>
      </c>
      <c r="Y7" s="162">
        <f>FinancialInputs!Y7</f>
        <v>0</v>
      </c>
      <c r="Z7" s="162">
        <f>FinancialInputs!Z7</f>
        <v>0</v>
      </c>
      <c r="AA7" s="162">
        <f>FinancialInputs!AA7</f>
        <v>0</v>
      </c>
      <c r="AB7" s="162">
        <f>FinancialInputs!AB7</f>
        <v>0</v>
      </c>
      <c r="AC7" s="162">
        <f>FinancialInputs!AC7</f>
        <v>0</v>
      </c>
      <c r="AD7" s="162">
        <f>FinancialInputs!AD7</f>
        <v>0</v>
      </c>
      <c r="AE7" s="162">
        <f>FinancialInputs!AE7</f>
        <v>0</v>
      </c>
      <c r="AF7" s="162">
        <f>FinancialInputs!AF7</f>
        <v>0</v>
      </c>
      <c r="AG7" s="162">
        <f>FinancialInputs!AG7</f>
        <v>0</v>
      </c>
      <c r="AH7" s="162">
        <f>FinancialInputs!AH7</f>
        <v>0</v>
      </c>
      <c r="AI7" s="162">
        <f>FinancialInputs!AI7</f>
        <v>0</v>
      </c>
      <c r="AJ7" s="162">
        <f>FinancialInputs!AJ7</f>
        <v>0</v>
      </c>
      <c r="AK7" s="162">
        <f>FinancialInputs!AK7</f>
        <v>0</v>
      </c>
      <c r="AL7" s="162">
        <f>FinancialInputs!AL7</f>
        <v>0</v>
      </c>
      <c r="AM7" s="162">
        <f>FinancialInputs!AM7</f>
        <v>0</v>
      </c>
      <c r="AN7" s="162">
        <f>FinancialInputs!AN7</f>
        <v>0</v>
      </c>
      <c r="AO7" s="162">
        <f>FinancialInputs!AO7</f>
        <v>0</v>
      </c>
      <c r="AP7" s="162">
        <f>FinancialInputs!AP7</f>
        <v>0</v>
      </c>
      <c r="AQ7" s="162">
        <f>FinancialInputs!AQ7</f>
        <v>0</v>
      </c>
      <c r="AR7" s="162">
        <f>FinancialInputs!AR7</f>
        <v>0</v>
      </c>
      <c r="AS7" s="162">
        <f>FinancialInputs!AS7</f>
        <v>0</v>
      </c>
      <c r="AT7" s="162">
        <f>FinancialInputs!AT7</f>
        <v>0</v>
      </c>
      <c r="AU7" s="162">
        <f>FinancialInputs!AU7</f>
        <v>0</v>
      </c>
      <c r="AV7" s="162">
        <f>FinancialInputs!AV7</f>
        <v>0</v>
      </c>
      <c r="AW7" s="162">
        <f>FinancialInputs!AW7</f>
        <v>0</v>
      </c>
      <c r="AX7" s="162">
        <f>FinancialInputs!AX7</f>
        <v>0</v>
      </c>
      <c r="AY7" s="162">
        <f>FinancialInputs!AY7</f>
        <v>0</v>
      </c>
      <c r="AZ7" s="162">
        <f>FinancialInputs!AZ7</f>
        <v>0</v>
      </c>
      <c r="BA7" s="162">
        <f>FinancialInputs!BA7</f>
        <v>0</v>
      </c>
      <c r="BB7" s="162">
        <f>FinancialInputs!BB7</f>
        <v>0</v>
      </c>
      <c r="BC7" s="162">
        <f>FinancialInputs!BC7</f>
        <v>0</v>
      </c>
      <c r="BD7" s="162">
        <f>FinancialInputs!BD7</f>
        <v>0</v>
      </c>
      <c r="BE7" s="162">
        <f>FinancialInputs!BE7</f>
        <v>0</v>
      </c>
      <c r="BF7" s="162">
        <f>FinancialInputs!BF7</f>
        <v>0</v>
      </c>
      <c r="BG7" s="162">
        <f>FinancialInputs!BG7</f>
        <v>0</v>
      </c>
      <c r="BH7" s="162">
        <f>FinancialInputs!BH7</f>
        <v>0</v>
      </c>
      <c r="BI7" s="162">
        <f>FinancialInputs!BI7</f>
        <v>0</v>
      </c>
      <c r="BJ7" s="162">
        <f>FinancialInputs!BJ7</f>
        <v>0</v>
      </c>
      <c r="BK7" s="162">
        <f>FinancialInputs!BK7</f>
        <v>0</v>
      </c>
      <c r="BL7" s="162">
        <f>FinancialInputs!BL7</f>
        <v>0</v>
      </c>
      <c r="BM7" s="162">
        <f>FinancialInputs!BM7</f>
        <v>0</v>
      </c>
      <c r="BN7" s="162">
        <f>FinancialInputs!BN7</f>
        <v>0</v>
      </c>
      <c r="BO7" s="162">
        <f>FinancialInputs!BO7</f>
        <v>0</v>
      </c>
      <c r="BP7" s="162">
        <f>FinancialInputs!BP7</f>
        <v>0</v>
      </c>
      <c r="BQ7" s="162">
        <f>FinancialInputs!BQ7</f>
        <v>0</v>
      </c>
      <c r="BR7" s="162">
        <f>FinancialInputs!BR7</f>
        <v>0</v>
      </c>
      <c r="BS7" s="162">
        <f>FinancialInputs!BS7</f>
        <v>0</v>
      </c>
      <c r="BT7" s="162">
        <f>FinancialInputs!BT7</f>
        <v>0</v>
      </c>
      <c r="BU7" s="162">
        <f>FinancialInputs!BU7</f>
        <v>0</v>
      </c>
      <c r="BV7" s="162">
        <f>FinancialInputs!BV7</f>
        <v>0</v>
      </c>
      <c r="BW7" s="162">
        <f>FinancialInputs!BW7</f>
        <v>0</v>
      </c>
      <c r="BX7" s="162">
        <f>FinancialInputs!BX7</f>
        <v>0</v>
      </c>
      <c r="BY7" s="162">
        <f>FinancialInputs!BY7</f>
        <v>0</v>
      </c>
      <c r="BZ7" s="162">
        <f>FinancialInputs!BZ7</f>
        <v>0</v>
      </c>
      <c r="CA7" s="162">
        <f>FinancialInputs!CA7</f>
        <v>0</v>
      </c>
      <c r="CB7" s="162">
        <f>FinancialInputs!CB7</f>
        <v>0</v>
      </c>
      <c r="CC7" s="162">
        <f>FinancialInputs!CC7</f>
        <v>0</v>
      </c>
      <c r="CD7" s="162">
        <f>FinancialInputs!CD7</f>
        <v>0</v>
      </c>
      <c r="CE7" s="162">
        <f>FinancialInputs!CE7</f>
        <v>0</v>
      </c>
      <c r="CF7" s="162">
        <f>FinancialInputs!CF7</f>
        <v>0</v>
      </c>
      <c r="CG7" s="162">
        <f>FinancialInputs!CG7</f>
        <v>0</v>
      </c>
      <c r="CH7" s="162">
        <f>FinancialInputs!CH7</f>
        <v>0</v>
      </c>
      <c r="CI7" s="162">
        <f>FinancialInputs!CI7</f>
        <v>0</v>
      </c>
      <c r="CJ7" s="162">
        <f>FinancialInputs!CJ7</f>
        <v>0</v>
      </c>
      <c r="CK7" s="162">
        <f>FinancialInputs!CK7</f>
        <v>0</v>
      </c>
      <c r="CL7" s="162">
        <f>FinancialInputs!CL7</f>
        <v>0</v>
      </c>
      <c r="CM7" s="162">
        <f>FinancialInputs!CM7</f>
        <v>0</v>
      </c>
      <c r="CN7" s="162">
        <f>FinancialInputs!CN7</f>
        <v>0</v>
      </c>
      <c r="CO7" s="162">
        <f>FinancialInputs!CO7</f>
        <v>0</v>
      </c>
      <c r="CP7" s="162">
        <f>FinancialInputs!CP7</f>
        <v>0</v>
      </c>
      <c r="CQ7" s="162">
        <f>FinancialInputs!CQ7</f>
        <v>0</v>
      </c>
      <c r="CR7" s="162">
        <f>FinancialInputs!CR7</f>
        <v>0</v>
      </c>
      <c r="CS7" s="162">
        <f>FinancialInputs!CS7</f>
        <v>0</v>
      </c>
      <c r="CT7" s="162">
        <f>FinancialInputs!CT7</f>
        <v>0</v>
      </c>
      <c r="CU7" s="162">
        <f>FinancialInputs!CU7</f>
        <v>0</v>
      </c>
      <c r="CV7" s="162">
        <f>FinancialInputs!CV7</f>
        <v>0</v>
      </c>
    </row>
    <row r="8" spans="1:104">
      <c r="E8" s="1" t="s">
        <v>148</v>
      </c>
      <c r="G8" s="31"/>
      <c r="H8" s="31"/>
      <c r="I8" s="31"/>
      <c r="J8" s="31"/>
      <c r="K8" s="31"/>
      <c r="L8" s="162">
        <f>FinancialInputs!L8</f>
        <v>0</v>
      </c>
      <c r="M8" s="162">
        <f>FinancialInputs!M8</f>
        <v>0</v>
      </c>
      <c r="N8" s="162">
        <f>FinancialInputs!N8</f>
        <v>0</v>
      </c>
      <c r="O8" s="162">
        <f>FinancialInputs!O8</f>
        <v>0</v>
      </c>
      <c r="P8" s="162">
        <f>FinancialInputs!P8</f>
        <v>0</v>
      </c>
      <c r="Q8" s="162">
        <f>FinancialInputs!Q8</f>
        <v>0</v>
      </c>
      <c r="R8" s="162">
        <f>FinancialInputs!R8</f>
        <v>0</v>
      </c>
      <c r="S8" s="162">
        <f>FinancialInputs!S8</f>
        <v>0</v>
      </c>
      <c r="T8" s="162">
        <f>FinancialInputs!T8</f>
        <v>0</v>
      </c>
      <c r="U8" s="162">
        <f>FinancialInputs!U8</f>
        <v>0</v>
      </c>
      <c r="V8" s="162">
        <f>FinancialInputs!V8</f>
        <v>0</v>
      </c>
      <c r="W8" s="162">
        <f>FinancialInputs!W8</f>
        <v>0</v>
      </c>
      <c r="X8" s="162">
        <f>FinancialInputs!X8</f>
        <v>0</v>
      </c>
      <c r="Y8" s="162">
        <f>FinancialInputs!Y8</f>
        <v>0</v>
      </c>
      <c r="Z8" s="162">
        <f>FinancialInputs!Z8</f>
        <v>0</v>
      </c>
      <c r="AA8" s="162">
        <f>FinancialInputs!AA8</f>
        <v>0</v>
      </c>
      <c r="AB8" s="162">
        <f>FinancialInputs!AB8</f>
        <v>0</v>
      </c>
      <c r="AC8" s="162">
        <f>FinancialInputs!AC8</f>
        <v>0</v>
      </c>
      <c r="AD8" s="162">
        <f>FinancialInputs!AD8</f>
        <v>0</v>
      </c>
      <c r="AE8" s="162">
        <f>FinancialInputs!AE8</f>
        <v>0</v>
      </c>
      <c r="AF8" s="162">
        <f>FinancialInputs!AF8</f>
        <v>0</v>
      </c>
      <c r="AG8" s="162">
        <f>FinancialInputs!AG8</f>
        <v>0</v>
      </c>
      <c r="AH8" s="162">
        <f>FinancialInputs!AH8</f>
        <v>0</v>
      </c>
      <c r="AI8" s="162">
        <f>FinancialInputs!AI8</f>
        <v>0</v>
      </c>
      <c r="AJ8" s="162">
        <f>FinancialInputs!AJ8</f>
        <v>0</v>
      </c>
      <c r="AK8" s="162">
        <f>FinancialInputs!AK8</f>
        <v>0</v>
      </c>
      <c r="AL8" s="162">
        <f>FinancialInputs!AL8</f>
        <v>0</v>
      </c>
      <c r="AM8" s="162">
        <f>FinancialInputs!AM8</f>
        <v>0</v>
      </c>
      <c r="AN8" s="162">
        <f>FinancialInputs!AN8</f>
        <v>0</v>
      </c>
      <c r="AO8" s="162">
        <f>FinancialInputs!AO8</f>
        <v>0</v>
      </c>
      <c r="AP8" s="162">
        <f>FinancialInputs!AP8</f>
        <v>0</v>
      </c>
      <c r="AQ8" s="162">
        <f>FinancialInputs!AQ8</f>
        <v>0</v>
      </c>
      <c r="AR8" s="162">
        <f>FinancialInputs!AR8</f>
        <v>0</v>
      </c>
      <c r="AS8" s="162">
        <f>FinancialInputs!AS8</f>
        <v>0</v>
      </c>
      <c r="AT8" s="162">
        <f>FinancialInputs!AT8</f>
        <v>0</v>
      </c>
      <c r="AU8" s="162">
        <f>FinancialInputs!AU8</f>
        <v>0</v>
      </c>
      <c r="AV8" s="162">
        <f>FinancialInputs!AV8</f>
        <v>0</v>
      </c>
      <c r="AW8" s="162">
        <f>FinancialInputs!AW8</f>
        <v>0</v>
      </c>
      <c r="AX8" s="162">
        <f>FinancialInputs!AX8</f>
        <v>0</v>
      </c>
      <c r="AY8" s="162">
        <f>FinancialInputs!AY8</f>
        <v>0</v>
      </c>
      <c r="AZ8" s="162">
        <f>FinancialInputs!AZ8</f>
        <v>0</v>
      </c>
      <c r="BA8" s="162">
        <f>FinancialInputs!BA8</f>
        <v>0</v>
      </c>
      <c r="BB8" s="162">
        <f>FinancialInputs!BB8</f>
        <v>0</v>
      </c>
      <c r="BC8" s="162">
        <f>FinancialInputs!BC8</f>
        <v>0</v>
      </c>
      <c r="BD8" s="162">
        <f>FinancialInputs!BD8</f>
        <v>0</v>
      </c>
      <c r="BE8" s="162">
        <f>FinancialInputs!BE8</f>
        <v>0</v>
      </c>
      <c r="BF8" s="162">
        <f>FinancialInputs!BF8</f>
        <v>0</v>
      </c>
      <c r="BG8" s="162">
        <f>FinancialInputs!BG8</f>
        <v>0</v>
      </c>
      <c r="BH8" s="162">
        <f>FinancialInputs!BH8</f>
        <v>0</v>
      </c>
      <c r="BI8" s="162">
        <f>FinancialInputs!BI8</f>
        <v>0</v>
      </c>
      <c r="BJ8" s="162">
        <f>FinancialInputs!BJ8</f>
        <v>0</v>
      </c>
      <c r="BK8" s="162">
        <f>FinancialInputs!BK8</f>
        <v>0</v>
      </c>
      <c r="BL8" s="162">
        <f>FinancialInputs!BL8</f>
        <v>0</v>
      </c>
      <c r="BM8" s="162">
        <f>FinancialInputs!BM8</f>
        <v>0</v>
      </c>
      <c r="BN8" s="162">
        <f>FinancialInputs!BN8</f>
        <v>0</v>
      </c>
      <c r="BO8" s="162">
        <f>FinancialInputs!BO8</f>
        <v>0</v>
      </c>
      <c r="BP8" s="162">
        <f>FinancialInputs!BP8</f>
        <v>0</v>
      </c>
      <c r="BQ8" s="162">
        <f>FinancialInputs!BQ8</f>
        <v>0</v>
      </c>
      <c r="BR8" s="162">
        <f>FinancialInputs!BR8</f>
        <v>0</v>
      </c>
      <c r="BS8" s="162">
        <f>FinancialInputs!BS8</f>
        <v>0</v>
      </c>
      <c r="BT8" s="162">
        <f>FinancialInputs!BT8</f>
        <v>0</v>
      </c>
      <c r="BU8" s="162">
        <f>FinancialInputs!BU8</f>
        <v>0</v>
      </c>
      <c r="BV8" s="162">
        <f>FinancialInputs!BV8</f>
        <v>0</v>
      </c>
      <c r="BW8" s="162">
        <f>FinancialInputs!BW8</f>
        <v>0</v>
      </c>
      <c r="BX8" s="162">
        <f>FinancialInputs!BX8</f>
        <v>0</v>
      </c>
      <c r="BY8" s="162">
        <f>FinancialInputs!BY8</f>
        <v>0</v>
      </c>
      <c r="BZ8" s="162">
        <f>FinancialInputs!BZ8</f>
        <v>0</v>
      </c>
      <c r="CA8" s="162">
        <f>FinancialInputs!CA8</f>
        <v>0</v>
      </c>
      <c r="CB8" s="162">
        <f>FinancialInputs!CB8</f>
        <v>0</v>
      </c>
      <c r="CC8" s="162">
        <f>FinancialInputs!CC8</f>
        <v>0</v>
      </c>
      <c r="CD8" s="162">
        <f>FinancialInputs!CD8</f>
        <v>0</v>
      </c>
      <c r="CE8" s="162">
        <f>FinancialInputs!CE8</f>
        <v>0</v>
      </c>
      <c r="CF8" s="162">
        <f>FinancialInputs!CF8</f>
        <v>0</v>
      </c>
      <c r="CG8" s="162">
        <f>FinancialInputs!CG8</f>
        <v>0</v>
      </c>
      <c r="CH8" s="162">
        <f>FinancialInputs!CH8</f>
        <v>0</v>
      </c>
      <c r="CI8" s="162">
        <f>FinancialInputs!CI8</f>
        <v>0</v>
      </c>
      <c r="CJ8" s="162">
        <f>FinancialInputs!CJ8</f>
        <v>0</v>
      </c>
      <c r="CK8" s="162">
        <f>FinancialInputs!CK8</f>
        <v>0</v>
      </c>
      <c r="CL8" s="162">
        <f>FinancialInputs!CL8</f>
        <v>0</v>
      </c>
      <c r="CM8" s="162">
        <f>FinancialInputs!CM8</f>
        <v>0</v>
      </c>
      <c r="CN8" s="162">
        <f>FinancialInputs!CN8</f>
        <v>0</v>
      </c>
      <c r="CO8" s="162">
        <f>FinancialInputs!CO8</f>
        <v>0</v>
      </c>
      <c r="CP8" s="162">
        <f>FinancialInputs!CP8</f>
        <v>0</v>
      </c>
      <c r="CQ8" s="162">
        <f>FinancialInputs!CQ8</f>
        <v>0</v>
      </c>
      <c r="CR8" s="162">
        <f>FinancialInputs!CR8</f>
        <v>0</v>
      </c>
      <c r="CS8" s="162">
        <f>FinancialInputs!CS8</f>
        <v>0</v>
      </c>
      <c r="CT8" s="162">
        <f>FinancialInputs!CT8</f>
        <v>0</v>
      </c>
      <c r="CU8" s="162">
        <f>FinancialInputs!CU8</f>
        <v>0</v>
      </c>
      <c r="CV8" s="162">
        <f>FinancialInputs!CV8</f>
        <v>0</v>
      </c>
    </row>
    <row r="9" spans="1:104">
      <c r="E9" s="1" t="s">
        <v>149</v>
      </c>
      <c r="G9" s="31"/>
      <c r="H9" s="31"/>
      <c r="I9" s="31"/>
      <c r="J9" s="31"/>
      <c r="K9" s="31"/>
      <c r="L9" s="162">
        <f>FinancialInputs!L9</f>
        <v>0</v>
      </c>
      <c r="M9" s="162">
        <f>FinancialInputs!M9</f>
        <v>0</v>
      </c>
      <c r="N9" s="162">
        <f>FinancialInputs!N9</f>
        <v>0</v>
      </c>
      <c r="O9" s="162">
        <f>FinancialInputs!O9</f>
        <v>0</v>
      </c>
      <c r="P9" s="162">
        <f>FinancialInputs!P9</f>
        <v>0</v>
      </c>
      <c r="Q9" s="162">
        <f>FinancialInputs!Q9</f>
        <v>0</v>
      </c>
      <c r="R9" s="162">
        <f>FinancialInputs!R9</f>
        <v>0</v>
      </c>
      <c r="S9" s="162">
        <f>FinancialInputs!S9</f>
        <v>0</v>
      </c>
      <c r="T9" s="162">
        <f>FinancialInputs!T9</f>
        <v>0</v>
      </c>
      <c r="U9" s="162">
        <f>FinancialInputs!U9</f>
        <v>0</v>
      </c>
      <c r="V9" s="162">
        <f>FinancialInputs!V9</f>
        <v>0</v>
      </c>
      <c r="W9" s="162">
        <f>FinancialInputs!W9</f>
        <v>0</v>
      </c>
      <c r="X9" s="162">
        <f>FinancialInputs!X9</f>
        <v>0</v>
      </c>
      <c r="Y9" s="162">
        <f>FinancialInputs!Y9</f>
        <v>0</v>
      </c>
      <c r="Z9" s="162">
        <f>FinancialInputs!Z9</f>
        <v>0</v>
      </c>
      <c r="AA9" s="162">
        <f>FinancialInputs!AA9</f>
        <v>0</v>
      </c>
      <c r="AB9" s="162">
        <f>FinancialInputs!AB9</f>
        <v>0</v>
      </c>
      <c r="AC9" s="162">
        <f>FinancialInputs!AC9</f>
        <v>0</v>
      </c>
      <c r="AD9" s="162">
        <f>FinancialInputs!AD9</f>
        <v>0</v>
      </c>
      <c r="AE9" s="162">
        <f>FinancialInputs!AE9</f>
        <v>0</v>
      </c>
      <c r="AF9" s="162">
        <f>FinancialInputs!AF9</f>
        <v>0</v>
      </c>
      <c r="AG9" s="162">
        <f>FinancialInputs!AG9</f>
        <v>0</v>
      </c>
      <c r="AH9" s="162">
        <f>FinancialInputs!AH9</f>
        <v>0</v>
      </c>
      <c r="AI9" s="162">
        <f>FinancialInputs!AI9</f>
        <v>0</v>
      </c>
      <c r="AJ9" s="162">
        <f>FinancialInputs!AJ9</f>
        <v>0</v>
      </c>
      <c r="AK9" s="162">
        <f>FinancialInputs!AK9</f>
        <v>0</v>
      </c>
      <c r="AL9" s="162">
        <f>FinancialInputs!AL9</f>
        <v>0</v>
      </c>
      <c r="AM9" s="162">
        <f>FinancialInputs!AM9</f>
        <v>0</v>
      </c>
      <c r="AN9" s="162">
        <f>FinancialInputs!AN9</f>
        <v>0</v>
      </c>
      <c r="AO9" s="162">
        <f>FinancialInputs!AO9</f>
        <v>0</v>
      </c>
      <c r="AP9" s="162">
        <f>FinancialInputs!AP9</f>
        <v>0</v>
      </c>
      <c r="AQ9" s="162">
        <f>FinancialInputs!AQ9</f>
        <v>0</v>
      </c>
      <c r="AR9" s="162">
        <f>FinancialInputs!AR9</f>
        <v>0</v>
      </c>
      <c r="AS9" s="162">
        <f>FinancialInputs!AS9</f>
        <v>0</v>
      </c>
      <c r="AT9" s="162">
        <f>FinancialInputs!AT9</f>
        <v>0</v>
      </c>
      <c r="AU9" s="162">
        <f>FinancialInputs!AU9</f>
        <v>0</v>
      </c>
      <c r="AV9" s="162">
        <f>FinancialInputs!AV9</f>
        <v>0</v>
      </c>
      <c r="AW9" s="162">
        <f>FinancialInputs!AW9</f>
        <v>0</v>
      </c>
      <c r="AX9" s="162">
        <f>FinancialInputs!AX9</f>
        <v>0</v>
      </c>
      <c r="AY9" s="162">
        <f>FinancialInputs!AY9</f>
        <v>0</v>
      </c>
      <c r="AZ9" s="162">
        <f>FinancialInputs!AZ9</f>
        <v>0</v>
      </c>
      <c r="BA9" s="162">
        <f>FinancialInputs!BA9</f>
        <v>0</v>
      </c>
      <c r="BB9" s="162">
        <f>FinancialInputs!BB9</f>
        <v>0</v>
      </c>
      <c r="BC9" s="162">
        <f>FinancialInputs!BC9</f>
        <v>0</v>
      </c>
      <c r="BD9" s="162">
        <f>FinancialInputs!BD9</f>
        <v>0</v>
      </c>
      <c r="BE9" s="162">
        <f>FinancialInputs!BE9</f>
        <v>0</v>
      </c>
      <c r="BF9" s="162">
        <f>FinancialInputs!BF9</f>
        <v>0</v>
      </c>
      <c r="BG9" s="162">
        <f>FinancialInputs!BG9</f>
        <v>0</v>
      </c>
      <c r="BH9" s="162">
        <f>FinancialInputs!BH9</f>
        <v>0</v>
      </c>
      <c r="BI9" s="162">
        <f>FinancialInputs!BI9</f>
        <v>0</v>
      </c>
      <c r="BJ9" s="162">
        <f>FinancialInputs!BJ9</f>
        <v>0</v>
      </c>
      <c r="BK9" s="162">
        <f>FinancialInputs!BK9</f>
        <v>0</v>
      </c>
      <c r="BL9" s="162">
        <f>FinancialInputs!BL9</f>
        <v>0</v>
      </c>
      <c r="BM9" s="162">
        <f>FinancialInputs!BM9</f>
        <v>0</v>
      </c>
      <c r="BN9" s="162">
        <f>FinancialInputs!BN9</f>
        <v>0</v>
      </c>
      <c r="BO9" s="162">
        <f>FinancialInputs!BO9</f>
        <v>0</v>
      </c>
      <c r="BP9" s="162">
        <f>FinancialInputs!BP9</f>
        <v>0</v>
      </c>
      <c r="BQ9" s="162">
        <f>FinancialInputs!BQ9</f>
        <v>0</v>
      </c>
      <c r="BR9" s="162">
        <f>FinancialInputs!BR9</f>
        <v>0</v>
      </c>
      <c r="BS9" s="162">
        <f>FinancialInputs!BS9</f>
        <v>0</v>
      </c>
      <c r="BT9" s="162">
        <f>FinancialInputs!BT9</f>
        <v>0</v>
      </c>
      <c r="BU9" s="162">
        <f>FinancialInputs!BU9</f>
        <v>0</v>
      </c>
      <c r="BV9" s="162">
        <f>FinancialInputs!BV9</f>
        <v>0</v>
      </c>
      <c r="BW9" s="162">
        <f>FinancialInputs!BW9</f>
        <v>0</v>
      </c>
      <c r="BX9" s="162">
        <f>FinancialInputs!BX9</f>
        <v>0</v>
      </c>
      <c r="BY9" s="162">
        <f>FinancialInputs!BY9</f>
        <v>0</v>
      </c>
      <c r="BZ9" s="162">
        <f>FinancialInputs!BZ9</f>
        <v>0</v>
      </c>
      <c r="CA9" s="162">
        <f>FinancialInputs!CA9</f>
        <v>0</v>
      </c>
      <c r="CB9" s="162">
        <f>FinancialInputs!CB9</f>
        <v>0</v>
      </c>
      <c r="CC9" s="162">
        <f>FinancialInputs!CC9</f>
        <v>0</v>
      </c>
      <c r="CD9" s="162">
        <f>FinancialInputs!CD9</f>
        <v>0</v>
      </c>
      <c r="CE9" s="162">
        <f>FinancialInputs!CE9</f>
        <v>0</v>
      </c>
      <c r="CF9" s="162">
        <f>FinancialInputs!CF9</f>
        <v>0</v>
      </c>
      <c r="CG9" s="162">
        <f>FinancialInputs!CG9</f>
        <v>0</v>
      </c>
      <c r="CH9" s="162">
        <f>FinancialInputs!CH9</f>
        <v>0</v>
      </c>
      <c r="CI9" s="162">
        <f>FinancialInputs!CI9</f>
        <v>0</v>
      </c>
      <c r="CJ9" s="162">
        <f>FinancialInputs!CJ9</f>
        <v>0</v>
      </c>
      <c r="CK9" s="162">
        <f>FinancialInputs!CK9</f>
        <v>0</v>
      </c>
      <c r="CL9" s="162">
        <f>FinancialInputs!CL9</f>
        <v>0</v>
      </c>
      <c r="CM9" s="162">
        <f>FinancialInputs!CM9</f>
        <v>0</v>
      </c>
      <c r="CN9" s="162">
        <f>FinancialInputs!CN9</f>
        <v>0</v>
      </c>
      <c r="CO9" s="162">
        <f>FinancialInputs!CO9</f>
        <v>0</v>
      </c>
      <c r="CP9" s="162">
        <f>FinancialInputs!CP9</f>
        <v>0</v>
      </c>
      <c r="CQ9" s="162">
        <f>FinancialInputs!CQ9</f>
        <v>0</v>
      </c>
      <c r="CR9" s="162">
        <f>FinancialInputs!CR9</f>
        <v>0</v>
      </c>
      <c r="CS9" s="162">
        <f>FinancialInputs!CS9</f>
        <v>0</v>
      </c>
      <c r="CT9" s="162">
        <f>FinancialInputs!CT9</f>
        <v>0</v>
      </c>
      <c r="CU9" s="162">
        <f>FinancialInputs!CU9</f>
        <v>0</v>
      </c>
      <c r="CV9" s="162">
        <f>FinancialInputs!CV9</f>
        <v>0</v>
      </c>
    </row>
    <row r="10" spans="1:104">
      <c r="E10" s="1" t="s">
        <v>150</v>
      </c>
      <c r="H10" s="2"/>
      <c r="I10" s="2"/>
      <c r="L10" s="162" t="b">
        <f>FinancialInputs!L10</f>
        <v>0</v>
      </c>
      <c r="M10" s="162" t="b">
        <f>FinancialInputs!M10</f>
        <v>0</v>
      </c>
      <c r="N10" s="162" t="b">
        <f>FinancialInputs!N10</f>
        <v>0</v>
      </c>
      <c r="O10" s="162" t="b">
        <f>FinancialInputs!O10</f>
        <v>0</v>
      </c>
      <c r="P10" s="162" t="b">
        <f>FinancialInputs!P10</f>
        <v>0</v>
      </c>
      <c r="Q10" s="162" t="b">
        <f>FinancialInputs!Q10</f>
        <v>0</v>
      </c>
      <c r="R10" s="162" t="b">
        <f>FinancialInputs!R10</f>
        <v>0</v>
      </c>
      <c r="S10" s="162" t="b">
        <f>FinancialInputs!S10</f>
        <v>0</v>
      </c>
      <c r="T10" s="162" t="b">
        <f>FinancialInputs!T10</f>
        <v>0</v>
      </c>
      <c r="U10" s="162" t="b">
        <f>FinancialInputs!U10</f>
        <v>0</v>
      </c>
      <c r="V10" s="162" t="b">
        <f>FinancialInputs!V10</f>
        <v>0</v>
      </c>
      <c r="W10" s="162" t="b">
        <f>FinancialInputs!W10</f>
        <v>0</v>
      </c>
      <c r="X10" s="162" t="b">
        <f>FinancialInputs!X10</f>
        <v>0</v>
      </c>
      <c r="Y10" s="162" t="b">
        <f>FinancialInputs!Y10</f>
        <v>0</v>
      </c>
      <c r="Z10" s="162" t="b">
        <f>FinancialInputs!Z10</f>
        <v>0</v>
      </c>
      <c r="AA10" s="162" t="b">
        <f>FinancialInputs!AA10</f>
        <v>0</v>
      </c>
      <c r="AB10" s="162" t="b">
        <f>FinancialInputs!AB10</f>
        <v>0</v>
      </c>
      <c r="AC10" s="162" t="b">
        <f>FinancialInputs!AC10</f>
        <v>0</v>
      </c>
      <c r="AD10" s="162" t="b">
        <f>FinancialInputs!AD10</f>
        <v>0</v>
      </c>
      <c r="AE10" s="162" t="b">
        <f>FinancialInputs!AE10</f>
        <v>0</v>
      </c>
      <c r="AF10" s="162" t="b">
        <f>FinancialInputs!AF10</f>
        <v>0</v>
      </c>
      <c r="AG10" s="162" t="b">
        <f>FinancialInputs!AG10</f>
        <v>0</v>
      </c>
      <c r="AH10" s="162" t="b">
        <f>FinancialInputs!AH10</f>
        <v>0</v>
      </c>
      <c r="AI10" s="162" t="b">
        <f>FinancialInputs!AI10</f>
        <v>0</v>
      </c>
      <c r="AJ10" s="162" t="b">
        <f>FinancialInputs!AJ10</f>
        <v>0</v>
      </c>
      <c r="AK10" s="162" t="b">
        <f>FinancialInputs!AK10</f>
        <v>0</v>
      </c>
      <c r="AL10" s="162" t="b">
        <f>FinancialInputs!AL10</f>
        <v>0</v>
      </c>
      <c r="AM10" s="162" t="b">
        <f>FinancialInputs!AM10</f>
        <v>0</v>
      </c>
      <c r="AN10" s="162" t="b">
        <f>FinancialInputs!AN10</f>
        <v>0</v>
      </c>
      <c r="AO10" s="162" t="b">
        <f>FinancialInputs!AO10</f>
        <v>0</v>
      </c>
      <c r="AP10" s="162" t="b">
        <f>FinancialInputs!AP10</f>
        <v>0</v>
      </c>
      <c r="AQ10" s="162" t="b">
        <f>FinancialInputs!AQ10</f>
        <v>0</v>
      </c>
      <c r="AR10" s="162" t="b">
        <f>FinancialInputs!AR10</f>
        <v>0</v>
      </c>
      <c r="AS10" s="162" t="b">
        <f>FinancialInputs!AS10</f>
        <v>0</v>
      </c>
      <c r="AT10" s="162" t="b">
        <f>FinancialInputs!AT10</f>
        <v>0</v>
      </c>
      <c r="AU10" s="162" t="b">
        <f>FinancialInputs!AU10</f>
        <v>0</v>
      </c>
      <c r="AV10" s="162" t="b">
        <f>FinancialInputs!AV10</f>
        <v>0</v>
      </c>
      <c r="AW10" s="162" t="b">
        <f>FinancialInputs!AW10</f>
        <v>0</v>
      </c>
      <c r="AX10" s="162" t="b">
        <f>FinancialInputs!AX10</f>
        <v>0</v>
      </c>
      <c r="AY10" s="162" t="b">
        <f>FinancialInputs!AY10</f>
        <v>0</v>
      </c>
      <c r="AZ10" s="162" t="b">
        <f>FinancialInputs!AZ10</f>
        <v>0</v>
      </c>
      <c r="BA10" s="162" t="b">
        <f>FinancialInputs!BA10</f>
        <v>0</v>
      </c>
      <c r="BB10" s="162" t="b">
        <f>FinancialInputs!BB10</f>
        <v>0</v>
      </c>
      <c r="BC10" s="162" t="b">
        <f>FinancialInputs!BC10</f>
        <v>0</v>
      </c>
      <c r="BD10" s="162" t="b">
        <f>FinancialInputs!BD10</f>
        <v>0</v>
      </c>
      <c r="BE10" s="162" t="b">
        <f>FinancialInputs!BE10</f>
        <v>0</v>
      </c>
      <c r="BF10" s="162" t="b">
        <f>FinancialInputs!BF10</f>
        <v>0</v>
      </c>
      <c r="BG10" s="162" t="b">
        <f>FinancialInputs!BG10</f>
        <v>0</v>
      </c>
      <c r="BH10" s="162" t="b">
        <f>FinancialInputs!BH10</f>
        <v>0</v>
      </c>
      <c r="BI10" s="162" t="b">
        <f>FinancialInputs!BI10</f>
        <v>0</v>
      </c>
      <c r="BJ10" s="162" t="b">
        <f>FinancialInputs!BJ10</f>
        <v>0</v>
      </c>
      <c r="BK10" s="162" t="b">
        <f>FinancialInputs!BK10</f>
        <v>0</v>
      </c>
      <c r="BL10" s="162" t="b">
        <f>FinancialInputs!BL10</f>
        <v>0</v>
      </c>
      <c r="BM10" s="162" t="b">
        <f>FinancialInputs!BM10</f>
        <v>0</v>
      </c>
      <c r="BN10" s="162" t="b">
        <f>FinancialInputs!BN10</f>
        <v>0</v>
      </c>
      <c r="BO10" s="162" t="b">
        <f>FinancialInputs!BO10</f>
        <v>0</v>
      </c>
      <c r="BP10" s="162" t="b">
        <f>FinancialInputs!BP10</f>
        <v>0</v>
      </c>
      <c r="BQ10" s="162" t="b">
        <f>FinancialInputs!BQ10</f>
        <v>0</v>
      </c>
      <c r="BR10" s="162" t="b">
        <f>FinancialInputs!BR10</f>
        <v>0</v>
      </c>
      <c r="BS10" s="162" t="b">
        <f>FinancialInputs!BS10</f>
        <v>0</v>
      </c>
      <c r="BT10" s="162" t="b">
        <f>FinancialInputs!BT10</f>
        <v>0</v>
      </c>
      <c r="BU10" s="162" t="b">
        <f>FinancialInputs!BU10</f>
        <v>0</v>
      </c>
      <c r="BV10" s="162" t="b">
        <f>FinancialInputs!BV10</f>
        <v>0</v>
      </c>
      <c r="BW10" s="162" t="b">
        <f>FinancialInputs!BW10</f>
        <v>0</v>
      </c>
      <c r="BX10" s="162" t="b">
        <f>FinancialInputs!BX10</f>
        <v>0</v>
      </c>
      <c r="BY10" s="162" t="b">
        <f>FinancialInputs!BY10</f>
        <v>0</v>
      </c>
      <c r="BZ10" s="162" t="b">
        <f>FinancialInputs!BZ10</f>
        <v>0</v>
      </c>
      <c r="CA10" s="162" t="b">
        <f>FinancialInputs!CA10</f>
        <v>0</v>
      </c>
      <c r="CB10" s="162" t="b">
        <f>FinancialInputs!CB10</f>
        <v>0</v>
      </c>
      <c r="CC10" s="162" t="b">
        <f>FinancialInputs!CC10</f>
        <v>0</v>
      </c>
      <c r="CD10" s="162" t="b">
        <f>FinancialInputs!CD10</f>
        <v>0</v>
      </c>
      <c r="CE10" s="162" t="b">
        <f>FinancialInputs!CE10</f>
        <v>0</v>
      </c>
      <c r="CF10" s="162" t="b">
        <f>FinancialInputs!CF10</f>
        <v>0</v>
      </c>
      <c r="CG10" s="162" t="b">
        <f>FinancialInputs!CG10</f>
        <v>0</v>
      </c>
      <c r="CH10" s="162" t="b">
        <f>FinancialInputs!CH10</f>
        <v>0</v>
      </c>
      <c r="CI10" s="162" t="b">
        <f>FinancialInputs!CI10</f>
        <v>0</v>
      </c>
      <c r="CJ10" s="162" t="b">
        <f>FinancialInputs!CJ10</f>
        <v>0</v>
      </c>
      <c r="CK10" s="162" t="b">
        <f>FinancialInputs!CK10</f>
        <v>0</v>
      </c>
      <c r="CL10" s="162" t="b">
        <f>FinancialInputs!CL10</f>
        <v>0</v>
      </c>
      <c r="CM10" s="162" t="b">
        <f>FinancialInputs!CM10</f>
        <v>0</v>
      </c>
      <c r="CN10" s="162" t="b">
        <f>FinancialInputs!CN10</f>
        <v>0</v>
      </c>
      <c r="CO10" s="162" t="b">
        <f>FinancialInputs!CO10</f>
        <v>0</v>
      </c>
      <c r="CP10" s="162" t="b">
        <f>FinancialInputs!CP10</f>
        <v>0</v>
      </c>
      <c r="CQ10" s="162" t="b">
        <f>FinancialInputs!CQ10</f>
        <v>0</v>
      </c>
      <c r="CR10" s="162" t="b">
        <f>FinancialInputs!CR10</f>
        <v>0</v>
      </c>
      <c r="CS10" s="162" t="b">
        <f>FinancialInputs!CS10</f>
        <v>0</v>
      </c>
      <c r="CT10" s="162" t="b">
        <f>FinancialInputs!CT10</f>
        <v>0</v>
      </c>
      <c r="CU10" s="162" t="b">
        <f>FinancialInputs!CU10</f>
        <v>0</v>
      </c>
      <c r="CV10" s="162" t="b">
        <f>FinancialInputs!CV10</f>
        <v>0</v>
      </c>
      <c r="CW10" s="2"/>
    </row>
    <row r="11" spans="1:104">
      <c r="E11" s="1" t="s">
        <v>151</v>
      </c>
      <c r="H11" s="2"/>
      <c r="I11" s="2"/>
      <c r="K11" s="103"/>
      <c r="L11" s="163">
        <f>FinancialInputs!L11</f>
        <v>0</v>
      </c>
      <c r="M11" s="163">
        <f>FinancialInputs!M11</f>
        <v>0</v>
      </c>
      <c r="N11" s="163">
        <f>FinancialInputs!N11</f>
        <v>0</v>
      </c>
      <c r="O11" s="163">
        <f>FinancialInputs!O11</f>
        <v>0</v>
      </c>
      <c r="P11" s="163">
        <f>FinancialInputs!P11</f>
        <v>0</v>
      </c>
      <c r="Q11" s="163">
        <f>FinancialInputs!Q11</f>
        <v>0</v>
      </c>
      <c r="R11" s="163">
        <f>FinancialInputs!R11</f>
        <v>0</v>
      </c>
      <c r="S11" s="163">
        <f>FinancialInputs!S11</f>
        <v>0</v>
      </c>
      <c r="T11" s="163">
        <f>FinancialInputs!T11</f>
        <v>0</v>
      </c>
      <c r="U11" s="163">
        <f>FinancialInputs!U11</f>
        <v>0</v>
      </c>
      <c r="V11" s="163">
        <f>FinancialInputs!V11</f>
        <v>0</v>
      </c>
      <c r="W11" s="163">
        <f>FinancialInputs!W11</f>
        <v>0</v>
      </c>
      <c r="X11" s="163">
        <f>FinancialInputs!X11</f>
        <v>0</v>
      </c>
      <c r="Y11" s="163">
        <f>FinancialInputs!Y11</f>
        <v>0</v>
      </c>
      <c r="Z11" s="163">
        <f>FinancialInputs!Z11</f>
        <v>0</v>
      </c>
      <c r="AA11" s="163">
        <f>FinancialInputs!AA11</f>
        <v>0</v>
      </c>
      <c r="AB11" s="163">
        <f>FinancialInputs!AB11</f>
        <v>0</v>
      </c>
      <c r="AC11" s="163">
        <f>FinancialInputs!AC11</f>
        <v>0</v>
      </c>
      <c r="AD11" s="163">
        <f>FinancialInputs!AD11</f>
        <v>0</v>
      </c>
      <c r="AE11" s="163">
        <f>FinancialInputs!AE11</f>
        <v>0</v>
      </c>
      <c r="AF11" s="163">
        <f>FinancialInputs!AF11</f>
        <v>0</v>
      </c>
      <c r="AG11" s="163">
        <f>FinancialInputs!AG11</f>
        <v>0</v>
      </c>
      <c r="AH11" s="163">
        <f>FinancialInputs!AH11</f>
        <v>0</v>
      </c>
      <c r="AI11" s="163">
        <f>FinancialInputs!AI11</f>
        <v>0</v>
      </c>
      <c r="AJ11" s="163">
        <f>FinancialInputs!AJ11</f>
        <v>0</v>
      </c>
      <c r="AK11" s="163">
        <f>FinancialInputs!AK11</f>
        <v>0</v>
      </c>
      <c r="AL11" s="163">
        <f>FinancialInputs!AL11</f>
        <v>0</v>
      </c>
      <c r="AM11" s="163">
        <f>FinancialInputs!AM11</f>
        <v>0</v>
      </c>
      <c r="AN11" s="163">
        <f>FinancialInputs!AN11</f>
        <v>0</v>
      </c>
      <c r="AO11" s="163">
        <f>FinancialInputs!AO11</f>
        <v>0</v>
      </c>
      <c r="AP11" s="163">
        <f>FinancialInputs!AP11</f>
        <v>0</v>
      </c>
      <c r="AQ11" s="163">
        <f>FinancialInputs!AQ11</f>
        <v>0</v>
      </c>
      <c r="AR11" s="163">
        <f>FinancialInputs!AR11</f>
        <v>0</v>
      </c>
      <c r="AS11" s="163">
        <f>FinancialInputs!AS11</f>
        <v>0</v>
      </c>
      <c r="AT11" s="163">
        <f>FinancialInputs!AT11</f>
        <v>0</v>
      </c>
      <c r="AU11" s="163">
        <f>FinancialInputs!AU11</f>
        <v>0</v>
      </c>
      <c r="AV11" s="163">
        <f>FinancialInputs!AV11</f>
        <v>0</v>
      </c>
      <c r="AW11" s="163">
        <f>FinancialInputs!AW11</f>
        <v>0</v>
      </c>
      <c r="AX11" s="163">
        <f>FinancialInputs!AX11</f>
        <v>0</v>
      </c>
      <c r="AY11" s="163">
        <f>FinancialInputs!AY11</f>
        <v>0</v>
      </c>
      <c r="AZ11" s="163">
        <f>FinancialInputs!AZ11</f>
        <v>0</v>
      </c>
      <c r="BA11" s="163">
        <f>FinancialInputs!BA11</f>
        <v>0</v>
      </c>
      <c r="BB11" s="163">
        <f>FinancialInputs!BB11</f>
        <v>0</v>
      </c>
      <c r="BC11" s="163">
        <f>FinancialInputs!BC11</f>
        <v>0</v>
      </c>
      <c r="BD11" s="163">
        <f>FinancialInputs!BD11</f>
        <v>0</v>
      </c>
      <c r="BE11" s="163">
        <f>FinancialInputs!BE11</f>
        <v>0</v>
      </c>
      <c r="BF11" s="163">
        <f>FinancialInputs!BF11</f>
        <v>0</v>
      </c>
      <c r="BG11" s="163">
        <f>FinancialInputs!BG11</f>
        <v>0</v>
      </c>
      <c r="BH11" s="163">
        <f>FinancialInputs!BH11</f>
        <v>0</v>
      </c>
      <c r="BI11" s="163">
        <f>FinancialInputs!BI11</f>
        <v>0</v>
      </c>
      <c r="BJ11" s="163">
        <f>FinancialInputs!BJ11</f>
        <v>0</v>
      </c>
      <c r="BK11" s="163">
        <f>FinancialInputs!BK11</f>
        <v>0</v>
      </c>
      <c r="BL11" s="163">
        <f>FinancialInputs!BL11</f>
        <v>0</v>
      </c>
      <c r="BM11" s="163">
        <f>FinancialInputs!BM11</f>
        <v>0</v>
      </c>
      <c r="BN11" s="163">
        <f>FinancialInputs!BN11</f>
        <v>0</v>
      </c>
      <c r="BO11" s="163">
        <f>FinancialInputs!BO11</f>
        <v>0</v>
      </c>
      <c r="BP11" s="163">
        <f>FinancialInputs!BP11</f>
        <v>0</v>
      </c>
      <c r="BQ11" s="163">
        <f>FinancialInputs!BQ11</f>
        <v>0</v>
      </c>
      <c r="BR11" s="163">
        <f>FinancialInputs!BR11</f>
        <v>0</v>
      </c>
      <c r="BS11" s="163">
        <f>FinancialInputs!BS11</f>
        <v>0</v>
      </c>
      <c r="BT11" s="163">
        <f>FinancialInputs!BT11</f>
        <v>0</v>
      </c>
      <c r="BU11" s="163">
        <f>FinancialInputs!BU11</f>
        <v>0</v>
      </c>
      <c r="BV11" s="163">
        <f>FinancialInputs!BV11</f>
        <v>0</v>
      </c>
      <c r="BW11" s="163">
        <f>FinancialInputs!BW11</f>
        <v>0</v>
      </c>
      <c r="BX11" s="163">
        <f>FinancialInputs!BX11</f>
        <v>0</v>
      </c>
      <c r="BY11" s="163">
        <f>FinancialInputs!BY11</f>
        <v>0</v>
      </c>
      <c r="BZ11" s="163">
        <f>FinancialInputs!BZ11</f>
        <v>0</v>
      </c>
      <c r="CA11" s="163">
        <f>FinancialInputs!CA11</f>
        <v>0</v>
      </c>
      <c r="CB11" s="163">
        <f>FinancialInputs!CB11</f>
        <v>0</v>
      </c>
      <c r="CC11" s="163">
        <f>FinancialInputs!CC11</f>
        <v>0</v>
      </c>
      <c r="CD11" s="163">
        <f>FinancialInputs!CD11</f>
        <v>0</v>
      </c>
      <c r="CE11" s="163">
        <f>FinancialInputs!CE11</f>
        <v>0</v>
      </c>
      <c r="CF11" s="163">
        <f>FinancialInputs!CF11</f>
        <v>0</v>
      </c>
      <c r="CG11" s="163">
        <f>FinancialInputs!CG11</f>
        <v>0</v>
      </c>
      <c r="CH11" s="163">
        <f>FinancialInputs!CH11</f>
        <v>0</v>
      </c>
      <c r="CI11" s="163">
        <f>FinancialInputs!CI11</f>
        <v>0</v>
      </c>
      <c r="CJ11" s="163">
        <f>FinancialInputs!CJ11</f>
        <v>0</v>
      </c>
      <c r="CK11" s="163">
        <f>FinancialInputs!CK11</f>
        <v>0</v>
      </c>
      <c r="CL11" s="163">
        <f>FinancialInputs!CL11</f>
        <v>0</v>
      </c>
      <c r="CM11" s="163">
        <f>FinancialInputs!CM11</f>
        <v>0</v>
      </c>
      <c r="CN11" s="163">
        <f>FinancialInputs!CN11</f>
        <v>0</v>
      </c>
      <c r="CO11" s="163">
        <f>FinancialInputs!CO11</f>
        <v>0</v>
      </c>
      <c r="CP11" s="163">
        <f>FinancialInputs!CP11</f>
        <v>0</v>
      </c>
      <c r="CQ11" s="163">
        <f>FinancialInputs!CQ11</f>
        <v>0</v>
      </c>
      <c r="CR11" s="163">
        <f>FinancialInputs!CR11</f>
        <v>0</v>
      </c>
      <c r="CS11" s="163">
        <f>FinancialInputs!CS11</f>
        <v>0</v>
      </c>
      <c r="CT11" s="163">
        <f>FinancialInputs!CT11</f>
        <v>0</v>
      </c>
      <c r="CU11" s="163">
        <f>FinancialInputs!CU11</f>
        <v>0</v>
      </c>
      <c r="CV11" s="163">
        <f>FinancialInputs!CV11</f>
        <v>0</v>
      </c>
      <c r="CW11" s="2"/>
    </row>
    <row r="12" spans="1:104">
      <c r="E12" s="1" t="s">
        <v>152</v>
      </c>
      <c r="H12" s="2"/>
      <c r="I12" s="2"/>
      <c r="K12" s="37"/>
      <c r="L12" s="164">
        <f>FinancialInputs!L12</f>
        <v>0</v>
      </c>
      <c r="M12" s="164">
        <f>FinancialInputs!M12</f>
        <v>0</v>
      </c>
      <c r="N12" s="164">
        <f>FinancialInputs!N12</f>
        <v>0</v>
      </c>
      <c r="O12" s="164">
        <f>FinancialInputs!O12</f>
        <v>0</v>
      </c>
      <c r="P12" s="164">
        <f>FinancialInputs!P12</f>
        <v>0</v>
      </c>
      <c r="Q12" s="164">
        <f>FinancialInputs!Q12</f>
        <v>0</v>
      </c>
      <c r="R12" s="164">
        <f>FinancialInputs!R12</f>
        <v>0</v>
      </c>
      <c r="S12" s="164">
        <f>FinancialInputs!S12</f>
        <v>0</v>
      </c>
      <c r="T12" s="164">
        <f>FinancialInputs!T12</f>
        <v>0</v>
      </c>
      <c r="U12" s="164">
        <f>FinancialInputs!U12</f>
        <v>0</v>
      </c>
      <c r="V12" s="164">
        <f>FinancialInputs!V12</f>
        <v>0</v>
      </c>
      <c r="W12" s="164">
        <f>FinancialInputs!W12</f>
        <v>0</v>
      </c>
      <c r="X12" s="164">
        <f>FinancialInputs!X12</f>
        <v>0</v>
      </c>
      <c r="Y12" s="164">
        <f>FinancialInputs!Y12</f>
        <v>0</v>
      </c>
      <c r="Z12" s="164">
        <f>FinancialInputs!Z12</f>
        <v>0</v>
      </c>
      <c r="AA12" s="164">
        <f>FinancialInputs!AA12</f>
        <v>0</v>
      </c>
      <c r="AB12" s="164">
        <f>FinancialInputs!AB12</f>
        <v>0</v>
      </c>
      <c r="AC12" s="164">
        <f>FinancialInputs!AC12</f>
        <v>0</v>
      </c>
      <c r="AD12" s="164">
        <f>FinancialInputs!AD12</f>
        <v>0</v>
      </c>
      <c r="AE12" s="164">
        <f>FinancialInputs!AE12</f>
        <v>0</v>
      </c>
      <c r="AF12" s="164">
        <f>FinancialInputs!AF12</f>
        <v>0</v>
      </c>
      <c r="AG12" s="164">
        <f>FinancialInputs!AG12</f>
        <v>0</v>
      </c>
      <c r="AH12" s="164">
        <f>FinancialInputs!AH12</f>
        <v>0</v>
      </c>
      <c r="AI12" s="164">
        <f>FinancialInputs!AI12</f>
        <v>0</v>
      </c>
      <c r="AJ12" s="164">
        <f>FinancialInputs!AJ12</f>
        <v>0</v>
      </c>
      <c r="AK12" s="164">
        <f>FinancialInputs!AK12</f>
        <v>0</v>
      </c>
      <c r="AL12" s="164">
        <f>FinancialInputs!AL12</f>
        <v>0</v>
      </c>
      <c r="AM12" s="164">
        <f>FinancialInputs!AM12</f>
        <v>0</v>
      </c>
      <c r="AN12" s="164">
        <f>FinancialInputs!AN12</f>
        <v>0</v>
      </c>
      <c r="AO12" s="164">
        <f>FinancialInputs!AO12</f>
        <v>0</v>
      </c>
      <c r="AP12" s="164">
        <f>FinancialInputs!AP12</f>
        <v>0</v>
      </c>
      <c r="AQ12" s="164">
        <f>FinancialInputs!AQ12</f>
        <v>0</v>
      </c>
      <c r="AR12" s="164">
        <f>FinancialInputs!AR12</f>
        <v>0</v>
      </c>
      <c r="AS12" s="164">
        <f>FinancialInputs!AS12</f>
        <v>0</v>
      </c>
      <c r="AT12" s="164">
        <f>FinancialInputs!AT12</f>
        <v>0</v>
      </c>
      <c r="AU12" s="164">
        <f>FinancialInputs!AU12</f>
        <v>0</v>
      </c>
      <c r="AV12" s="164">
        <f>FinancialInputs!AV12</f>
        <v>0</v>
      </c>
      <c r="AW12" s="164">
        <f>FinancialInputs!AW12</f>
        <v>0</v>
      </c>
      <c r="AX12" s="164">
        <f>FinancialInputs!AX12</f>
        <v>0</v>
      </c>
      <c r="AY12" s="164">
        <f>FinancialInputs!AY12</f>
        <v>0</v>
      </c>
      <c r="AZ12" s="164">
        <f>FinancialInputs!AZ12</f>
        <v>0</v>
      </c>
      <c r="BA12" s="164">
        <f>FinancialInputs!BA12</f>
        <v>0</v>
      </c>
      <c r="BB12" s="164">
        <f>FinancialInputs!BB12</f>
        <v>0</v>
      </c>
      <c r="BC12" s="164">
        <f>FinancialInputs!BC12</f>
        <v>0</v>
      </c>
      <c r="BD12" s="164">
        <f>FinancialInputs!BD12</f>
        <v>0</v>
      </c>
      <c r="BE12" s="164">
        <f>FinancialInputs!BE12</f>
        <v>0</v>
      </c>
      <c r="BF12" s="164">
        <f>FinancialInputs!BF12</f>
        <v>0</v>
      </c>
      <c r="BG12" s="164">
        <f>FinancialInputs!BG12</f>
        <v>0</v>
      </c>
      <c r="BH12" s="164">
        <f>FinancialInputs!BH12</f>
        <v>0</v>
      </c>
      <c r="BI12" s="164">
        <f>FinancialInputs!BI12</f>
        <v>0</v>
      </c>
      <c r="BJ12" s="164">
        <f>FinancialInputs!BJ12</f>
        <v>0</v>
      </c>
      <c r="BK12" s="164">
        <f>FinancialInputs!BK12</f>
        <v>0</v>
      </c>
      <c r="BL12" s="164">
        <f>FinancialInputs!BL12</f>
        <v>0</v>
      </c>
      <c r="BM12" s="164">
        <f>FinancialInputs!BM12</f>
        <v>0</v>
      </c>
      <c r="BN12" s="164">
        <f>FinancialInputs!BN12</f>
        <v>0</v>
      </c>
      <c r="BO12" s="164">
        <f>FinancialInputs!BO12</f>
        <v>0</v>
      </c>
      <c r="BP12" s="164">
        <f>FinancialInputs!BP12</f>
        <v>0</v>
      </c>
      <c r="BQ12" s="164">
        <f>FinancialInputs!BQ12</f>
        <v>0</v>
      </c>
      <c r="BR12" s="164">
        <f>FinancialInputs!BR12</f>
        <v>0</v>
      </c>
      <c r="BS12" s="164">
        <f>FinancialInputs!BS12</f>
        <v>0</v>
      </c>
      <c r="BT12" s="164">
        <f>FinancialInputs!BT12</f>
        <v>0</v>
      </c>
      <c r="BU12" s="164">
        <f>FinancialInputs!BU12</f>
        <v>0</v>
      </c>
      <c r="BV12" s="164">
        <f>FinancialInputs!BV12</f>
        <v>0</v>
      </c>
      <c r="BW12" s="164">
        <f>FinancialInputs!BW12</f>
        <v>0</v>
      </c>
      <c r="BX12" s="164">
        <f>FinancialInputs!BX12</f>
        <v>0</v>
      </c>
      <c r="BY12" s="164">
        <f>FinancialInputs!BY12</f>
        <v>0</v>
      </c>
      <c r="BZ12" s="164">
        <f>FinancialInputs!BZ12</f>
        <v>0</v>
      </c>
      <c r="CA12" s="164">
        <f>FinancialInputs!CA12</f>
        <v>0</v>
      </c>
      <c r="CB12" s="164">
        <f>FinancialInputs!CB12</f>
        <v>0</v>
      </c>
      <c r="CC12" s="164">
        <f>FinancialInputs!CC12</f>
        <v>0</v>
      </c>
      <c r="CD12" s="164">
        <f>FinancialInputs!CD12</f>
        <v>0</v>
      </c>
      <c r="CE12" s="164">
        <f>FinancialInputs!CE12</f>
        <v>0</v>
      </c>
      <c r="CF12" s="164">
        <f>FinancialInputs!CF12</f>
        <v>0</v>
      </c>
      <c r="CG12" s="164">
        <f>FinancialInputs!CG12</f>
        <v>0</v>
      </c>
      <c r="CH12" s="164">
        <f>FinancialInputs!CH12</f>
        <v>0</v>
      </c>
      <c r="CI12" s="164">
        <f>FinancialInputs!CI12</f>
        <v>0</v>
      </c>
      <c r="CJ12" s="164">
        <f>FinancialInputs!CJ12</f>
        <v>0</v>
      </c>
      <c r="CK12" s="164">
        <f>FinancialInputs!CK12</f>
        <v>0</v>
      </c>
      <c r="CL12" s="164">
        <f>FinancialInputs!CL12</f>
        <v>0</v>
      </c>
      <c r="CM12" s="164">
        <f>FinancialInputs!CM12</f>
        <v>0</v>
      </c>
      <c r="CN12" s="164">
        <f>FinancialInputs!CN12</f>
        <v>0</v>
      </c>
      <c r="CO12" s="164">
        <f>FinancialInputs!CO12</f>
        <v>0</v>
      </c>
      <c r="CP12" s="164">
        <f>FinancialInputs!CP12</f>
        <v>0</v>
      </c>
      <c r="CQ12" s="164">
        <f>FinancialInputs!CQ12</f>
        <v>0</v>
      </c>
      <c r="CR12" s="164">
        <f>FinancialInputs!CR12</f>
        <v>0</v>
      </c>
      <c r="CS12" s="164">
        <f>FinancialInputs!CS12</f>
        <v>0</v>
      </c>
      <c r="CT12" s="164">
        <f>FinancialInputs!CT12</f>
        <v>0</v>
      </c>
      <c r="CU12" s="164">
        <f>FinancialInputs!CU12</f>
        <v>0</v>
      </c>
      <c r="CV12" s="164">
        <f>FinancialInputs!CV12</f>
        <v>0</v>
      </c>
      <c r="CW12" s="2"/>
    </row>
    <row r="13" spans="1:104">
      <c r="G13" s="31"/>
      <c r="H13" s="31"/>
      <c r="I13" s="31"/>
      <c r="J13" s="31"/>
      <c r="K13" s="31"/>
    </row>
    <row r="14" spans="1:104">
      <c r="B14" s="22">
        <f>MAX($B$5:B13)+1</f>
        <v>1</v>
      </c>
      <c r="C14" s="22" t="s">
        <v>267</v>
      </c>
      <c r="D14" s="22"/>
      <c r="E14" s="22"/>
      <c r="F14" s="22"/>
      <c r="G14" s="22"/>
      <c r="H14" s="22"/>
      <c r="I14" s="22"/>
      <c r="J14" s="22"/>
      <c r="K14" s="22"/>
      <c r="L14" s="22"/>
      <c r="M14" s="22"/>
      <c r="N14" s="22"/>
      <c r="O14" s="22"/>
      <c r="P14" s="22"/>
      <c r="Q14" s="22"/>
      <c r="R14" s="22"/>
      <c r="S14" s="22"/>
      <c r="T14" s="22"/>
      <c r="U14" s="22"/>
      <c r="V14" s="22"/>
      <c r="W14" s="22"/>
      <c r="X14" s="22"/>
      <c r="Y14" s="22"/>
      <c r="Z14" s="22"/>
      <c r="AA14" s="22"/>
      <c r="AB14" s="22"/>
      <c r="AC14" s="22"/>
      <c r="AD14" s="22"/>
      <c r="AE14" s="22"/>
      <c r="AF14" s="22"/>
      <c r="AG14" s="22"/>
      <c r="AH14" s="22"/>
      <c r="AI14" s="22"/>
      <c r="AJ14" s="22"/>
      <c r="AK14" s="22"/>
      <c r="AL14" s="22"/>
      <c r="AM14" s="22"/>
      <c r="AN14" s="22"/>
      <c r="AO14" s="22"/>
      <c r="AP14" s="22"/>
      <c r="AQ14" s="22"/>
      <c r="AR14" s="22"/>
      <c r="AS14" s="22"/>
      <c r="AT14" s="22"/>
      <c r="AU14" s="22"/>
      <c r="AV14" s="22"/>
      <c r="AW14" s="22"/>
      <c r="AX14" s="22"/>
      <c r="AY14" s="22"/>
      <c r="AZ14" s="22"/>
      <c r="BA14" s="22"/>
      <c r="BB14" s="22"/>
      <c r="BC14" s="22"/>
      <c r="BD14" s="22"/>
      <c r="BE14" s="22"/>
      <c r="BF14" s="22"/>
      <c r="BG14" s="22"/>
      <c r="BH14" s="22"/>
      <c r="BI14" s="22"/>
      <c r="BJ14" s="22"/>
      <c r="BK14" s="22"/>
      <c r="BL14" s="22"/>
      <c r="BM14" s="22"/>
      <c r="BN14" s="22"/>
      <c r="BO14" s="22"/>
      <c r="BP14" s="22"/>
      <c r="BQ14" s="22"/>
      <c r="BR14" s="22"/>
      <c r="BS14" s="22"/>
      <c r="BT14" s="22"/>
      <c r="BU14" s="22"/>
      <c r="BV14" s="22"/>
      <c r="BW14" s="22"/>
      <c r="BX14" s="22"/>
      <c r="BY14" s="22"/>
      <c r="BZ14" s="22"/>
      <c r="CA14" s="22"/>
      <c r="CB14" s="22"/>
      <c r="CC14" s="22"/>
      <c r="CD14" s="22"/>
      <c r="CE14" s="22"/>
      <c r="CF14" s="22"/>
      <c r="CG14" s="22"/>
      <c r="CH14" s="22"/>
      <c r="CI14" s="22"/>
      <c r="CJ14" s="22"/>
      <c r="CK14" s="22"/>
      <c r="CL14" s="22"/>
      <c r="CM14" s="22"/>
      <c r="CN14" s="22"/>
      <c r="CO14" s="22"/>
      <c r="CP14" s="22"/>
      <c r="CQ14" s="22"/>
      <c r="CR14" s="22"/>
      <c r="CS14" s="22"/>
      <c r="CT14" s="22"/>
      <c r="CU14" s="22"/>
      <c r="CV14" s="22"/>
      <c r="CW14" s="22"/>
      <c r="CX14" s="22"/>
      <c r="CY14" s="22"/>
      <c r="CZ14" s="24"/>
    </row>
    <row r="15" spans="1:104">
      <c r="G15" s="31"/>
      <c r="H15" s="31"/>
      <c r="I15" s="31"/>
      <c r="J15" s="31"/>
      <c r="K15" s="31"/>
    </row>
    <row r="16" spans="1:104">
      <c r="E16" s="1" t="s">
        <v>267</v>
      </c>
      <c r="G16" s="1" t="s">
        <v>268</v>
      </c>
      <c r="K16" s="45"/>
      <c r="L16" s="45">
        <f>FinancialInputs!L29</f>
        <v>0.84438271820469835</v>
      </c>
      <c r="M16" s="45">
        <f>FinancialInputs!M29</f>
        <v>0.91846993032948077</v>
      </c>
      <c r="N16" s="45">
        <f>FinancialInputs!N29</f>
        <v>0.96941655226919266</v>
      </c>
      <c r="O16" s="45">
        <f>FinancialInputs!O29</f>
        <v>1</v>
      </c>
      <c r="P16" s="45">
        <f>FinancialInputs!P29</f>
        <v>1.0318395256751993</v>
      </c>
      <c r="Q16" s="45">
        <f>FinancialInputs!Q29</f>
        <v>1.0517380334816306</v>
      </c>
      <c r="R16" s="45">
        <f>FinancialInputs!R29</f>
        <v>1.0727310104511627</v>
      </c>
      <c r="S16" s="45">
        <f>FinancialInputs!S29</f>
        <v>1.0941899397738715</v>
      </c>
      <c r="T16" s="45">
        <f>FinancialInputs!T29</f>
        <v>1.1178777703377187</v>
      </c>
      <c r="U16" s="45">
        <f>FinancialInputs!U29</f>
        <v>1.1426328490654085</v>
      </c>
      <c r="V16" s="45">
        <f>FinancialInputs!V29</f>
        <v>1.1654855060467169</v>
      </c>
      <c r="W16" s="45">
        <f>FinancialInputs!W29</f>
        <v>1.1887952161676509</v>
      </c>
      <c r="X16" s="45">
        <f>FinancialInputs!X29</f>
        <v>1.2125711204910041</v>
      </c>
      <c r="Y16" s="45">
        <f>FinancialInputs!Y29</f>
        <v>1.2368225429008242</v>
      </c>
      <c r="Z16" s="45">
        <f>FinancialInputs!Z29</f>
        <v>1.2615589937588405</v>
      </c>
      <c r="AA16" s="45">
        <f>FinancialInputs!AA29</f>
        <v>1.2867901736340175</v>
      </c>
      <c r="AB16" s="45">
        <f>FinancialInputs!AB29</f>
        <v>1.3125259771066977</v>
      </c>
      <c r="AC16" s="45">
        <f>FinancialInputs!AC29</f>
        <v>1.3387764966488318</v>
      </c>
      <c r="AD16" s="45">
        <f>FinancialInputs!AD29</f>
        <v>1.3655520265818084</v>
      </c>
      <c r="AE16" s="45">
        <f>FinancialInputs!AE29</f>
        <v>1.3928630671134445</v>
      </c>
      <c r="AF16" s="45">
        <f>FinancialInputs!AF29</f>
        <v>1.4207203284557133</v>
      </c>
      <c r="AG16" s="45">
        <f>FinancialInputs!AG29</f>
        <v>1.4491347350248276</v>
      </c>
      <c r="AH16" s="45">
        <f>FinancialInputs!AH29</f>
        <v>1.4781174297253241</v>
      </c>
      <c r="AI16" s="45">
        <f>FinancialInputs!AI29</f>
        <v>1.5076797783198306</v>
      </c>
      <c r="AJ16" s="45">
        <f>FinancialInputs!AJ29</f>
        <v>1.5378333738862273</v>
      </c>
      <c r="AK16" s="45">
        <f>FinancialInputs!AK29</f>
        <v>1.568590041363952</v>
      </c>
      <c r="AL16" s="45">
        <f>FinancialInputs!AL29</f>
        <v>1.5999618421912309</v>
      </c>
      <c r="AM16" s="45">
        <f>FinancialInputs!AM29</f>
        <v>1.6319610790350558</v>
      </c>
      <c r="AN16" s="45">
        <f>FinancialInputs!AN29</f>
        <v>1.6646003006157568</v>
      </c>
      <c r="AO16" s="45">
        <f>FinancialInputs!AO29</f>
        <v>1.697892306628072</v>
      </c>
      <c r="AP16" s="45">
        <f>FinancialInputs!AP29</f>
        <v>1.7318501527606336</v>
      </c>
      <c r="AQ16" s="45">
        <f>FinancialInputs!AQ29</f>
        <v>1.7664871558158461</v>
      </c>
      <c r="AR16" s="45">
        <f>FinancialInputs!AR29</f>
        <v>1.8018168989321632</v>
      </c>
      <c r="AS16" s="45">
        <f>FinancialInputs!AS29</f>
        <v>1.8378532369108065</v>
      </c>
      <c r="AT16" s="45">
        <f>FinancialInputs!AT29</f>
        <v>1.8746103016490225</v>
      </c>
      <c r="AU16" s="45">
        <f>FinancialInputs!AU29</f>
        <v>1.9121025076820033</v>
      </c>
      <c r="AV16" s="45">
        <f>FinancialInputs!AV29</f>
        <v>1.9503445578356433</v>
      </c>
      <c r="AW16" s="45">
        <f>FinancialInputs!AW29</f>
        <v>1.9893514489923565</v>
      </c>
      <c r="AX16" s="45">
        <f>FinancialInputs!AX29</f>
        <v>2.0291384779722037</v>
      </c>
      <c r="AY16" s="45">
        <f>FinancialInputs!AY29</f>
        <v>2.0697212475316475</v>
      </c>
      <c r="AZ16" s="45">
        <f>FinancialInputs!AZ29</f>
        <v>2.1111156724822808</v>
      </c>
      <c r="BA16" s="45">
        <f>FinancialInputs!BA29</f>
        <v>2.1533379859319264</v>
      </c>
      <c r="BB16" s="45">
        <f>FinancialInputs!BB29</f>
        <v>2.1964047456505646</v>
      </c>
      <c r="BC16" s="45">
        <f>FinancialInputs!BC29</f>
        <v>2.2403328405635761</v>
      </c>
      <c r="BD16" s="45">
        <f>FinancialInputs!BD29</f>
        <v>2.2851394973748476</v>
      </c>
      <c r="BE16" s="45">
        <f>FinancialInputs!BE29</f>
        <v>2.3308422873223442</v>
      </c>
      <c r="BF16" s="45">
        <f>FinancialInputs!BF29</f>
        <v>2.3774591330687911</v>
      </c>
      <c r="BG16" s="45">
        <f>FinancialInputs!BG29</f>
        <v>2.4250083157301674</v>
      </c>
      <c r="BH16" s="45">
        <f>FinancialInputs!BH29</f>
        <v>2.4735084820447706</v>
      </c>
      <c r="BI16" s="45">
        <f>FinancialInputs!BI29</f>
        <v>2.522978651685666</v>
      </c>
      <c r="BJ16" s="45">
        <f>FinancialInputs!BJ29</f>
        <v>2.5734382247193794</v>
      </c>
      <c r="BK16" s="45">
        <f>FinancialInputs!BK29</f>
        <v>2.6249069892137671</v>
      </c>
      <c r="BL16" s="45">
        <f>FinancialInputs!BL29</f>
        <v>2.6774051289980427</v>
      </c>
      <c r="BM16" s="45">
        <f>FinancialInputs!BM29</f>
        <v>2.7309532315780034</v>
      </c>
      <c r="BN16" s="45">
        <f>FinancialInputs!BN29</f>
        <v>2.7855722962095637</v>
      </c>
      <c r="BO16" s="45">
        <f>FinancialInputs!BO29</f>
        <v>2.8412837421337551</v>
      </c>
      <c r="BP16" s="45">
        <f>FinancialInputs!BP29</f>
        <v>2.8981094169764301</v>
      </c>
      <c r="BQ16" s="45">
        <f>FinancialInputs!BQ29</f>
        <v>2.9560716053159588</v>
      </c>
      <c r="BR16" s="45">
        <f>FinancialInputs!BR29</f>
        <v>3.0151930374222777</v>
      </c>
      <c r="BS16" s="45">
        <f>FinancialInputs!BS29</f>
        <v>3.0754968981707234</v>
      </c>
      <c r="BT16" s="45">
        <f>FinancialInputs!BT29</f>
        <v>3.1370068361341383</v>
      </c>
      <c r="BU16" s="45">
        <f>FinancialInputs!BU29</f>
        <v>3.1997469728568206</v>
      </c>
      <c r="BV16" s="45">
        <f>FinancialInputs!BV29</f>
        <v>3.2637419123139573</v>
      </c>
      <c r="BW16" s="45">
        <f>FinancialInputs!BW29</f>
        <v>3.3290167505602368</v>
      </c>
      <c r="BX16" s="45">
        <f>FinancialInputs!BX29</f>
        <v>3.3955970855714415</v>
      </c>
      <c r="BY16" s="45">
        <f>FinancialInputs!BY29</f>
        <v>3.4635090272828704</v>
      </c>
      <c r="BZ16" s="45">
        <f>FinancialInputs!BZ29</f>
        <v>3.5327792078285278</v>
      </c>
      <c r="CA16" s="45">
        <f>FinancialInputs!CA29</f>
        <v>3.6034347919850989</v>
      </c>
      <c r="CB16" s="45">
        <f>FinancialInputs!CB29</f>
        <v>3.675503487824801</v>
      </c>
      <c r="CC16" s="45">
        <f>FinancialInputs!CC29</f>
        <v>3.7490135575812973</v>
      </c>
      <c r="CD16" s="45">
        <f>FinancialInputs!CD29</f>
        <v>3.8239938287329229</v>
      </c>
      <c r="CE16" s="45">
        <f>FinancialInputs!CE29</f>
        <v>3.900473705307582</v>
      </c>
      <c r="CF16" s="45">
        <f>FinancialInputs!CF29</f>
        <v>3.9784831794137339</v>
      </c>
      <c r="CG16" s="45">
        <f>FinancialInputs!CG29</f>
        <v>4.0580528430020086</v>
      </c>
      <c r="CH16" s="45">
        <f>FinancialInputs!CH29</f>
        <v>4.1392138998620496</v>
      </c>
      <c r="CI16" s="45">
        <f>FinancialInputs!CI29</f>
        <v>4.221998177859291</v>
      </c>
      <c r="CJ16" s="45">
        <f>FinancialInputs!CJ29</f>
        <v>4.3064381414164767</v>
      </c>
      <c r="CK16" s="45">
        <f>FinancialInputs!CK29</f>
        <v>4.3925669042448066</v>
      </c>
      <c r="CL16" s="45">
        <f>FinancialInputs!CL29</f>
        <v>4.4804182423297032</v>
      </c>
      <c r="CM16" s="45">
        <f>FinancialInputs!CM29</f>
        <v>4.5700266071762972</v>
      </c>
      <c r="CN16" s="45">
        <f>FinancialInputs!CN29</f>
        <v>4.661427139319823</v>
      </c>
      <c r="CO16" s="45">
        <f>FinancialInputs!CO29</f>
        <v>4.7546556821062191</v>
      </c>
      <c r="CP16" s="45">
        <f>FinancialInputs!CP29</f>
        <v>4.8497487957483436</v>
      </c>
      <c r="CQ16" s="45">
        <f>FinancialInputs!CQ29</f>
        <v>4.9467437716633098</v>
      </c>
      <c r="CR16" s="45">
        <f>FinancialInputs!CR29</f>
        <v>5.0456786470965769</v>
      </c>
      <c r="CS16" s="45">
        <f>FinancialInputs!CS29</f>
        <v>5.1465922200385084</v>
      </c>
      <c r="CT16" s="45">
        <f>FinancialInputs!CT29</f>
        <v>5.249524064439278</v>
      </c>
      <c r="CU16" s="45">
        <f>FinancialInputs!CU29</f>
        <v>5.3545145457280645</v>
      </c>
      <c r="CV16" s="45">
        <f>FinancialInputs!CV29</f>
        <v>5.4616048366426257</v>
      </c>
      <c r="CW16" s="45"/>
      <c r="CX16" s="45"/>
      <c r="CY16" s="37"/>
      <c r="CZ16" s="37"/>
    </row>
    <row r="17" spans="1:104"/>
    <row r="18" spans="1:104">
      <c r="B18" s="22">
        <f>MAX($B$5:B17)+1</f>
        <v>2</v>
      </c>
      <c r="C18" s="22" t="s">
        <v>852</v>
      </c>
      <c r="D18" s="22"/>
      <c r="E18" s="22"/>
      <c r="F18" s="22"/>
      <c r="G18" s="22"/>
      <c r="H18" s="22"/>
      <c r="I18" s="22"/>
      <c r="J18" s="22"/>
      <c r="K18" s="22"/>
      <c r="L18" s="22"/>
      <c r="M18" s="22"/>
      <c r="N18" s="22"/>
      <c r="O18" s="22"/>
      <c r="P18" s="22"/>
      <c r="Q18" s="22"/>
      <c r="R18" s="22"/>
      <c r="S18" s="22"/>
      <c r="T18" s="22"/>
      <c r="U18" s="22"/>
      <c r="V18" s="22"/>
      <c r="W18" s="22"/>
      <c r="X18" s="22"/>
      <c r="Y18" s="22"/>
      <c r="Z18" s="22"/>
      <c r="AA18" s="22"/>
      <c r="AB18" s="22"/>
      <c r="AC18" s="22"/>
      <c r="AD18" s="22"/>
      <c r="AE18" s="22"/>
      <c r="AF18" s="22"/>
      <c r="AG18" s="22"/>
      <c r="AH18" s="22"/>
      <c r="AI18" s="22"/>
      <c r="AJ18" s="22"/>
      <c r="AK18" s="22"/>
      <c r="AL18" s="22"/>
      <c r="AM18" s="22"/>
      <c r="AN18" s="22"/>
      <c r="AO18" s="22"/>
      <c r="AP18" s="22"/>
      <c r="AQ18" s="22"/>
      <c r="AR18" s="22"/>
      <c r="AS18" s="22"/>
      <c r="AT18" s="22"/>
      <c r="AU18" s="22"/>
      <c r="AV18" s="22"/>
      <c r="AW18" s="22"/>
      <c r="AX18" s="22"/>
      <c r="AY18" s="22"/>
      <c r="AZ18" s="22"/>
      <c r="BA18" s="22"/>
      <c r="BB18" s="22"/>
      <c r="BC18" s="22"/>
      <c r="BD18" s="22"/>
      <c r="BE18" s="22"/>
      <c r="BF18" s="22"/>
      <c r="BG18" s="22"/>
      <c r="BH18" s="22"/>
      <c r="BI18" s="22"/>
      <c r="BJ18" s="22"/>
      <c r="BK18" s="22"/>
      <c r="BL18" s="22"/>
      <c r="BM18" s="22"/>
      <c r="BN18" s="22"/>
      <c r="BO18" s="22"/>
      <c r="BP18" s="22"/>
      <c r="BQ18" s="22"/>
      <c r="BR18" s="22"/>
      <c r="BS18" s="22"/>
      <c r="BT18" s="22"/>
      <c r="BU18" s="22"/>
      <c r="BV18" s="22"/>
      <c r="BW18" s="22"/>
      <c r="BX18" s="22"/>
      <c r="BY18" s="22"/>
      <c r="BZ18" s="22"/>
      <c r="CA18" s="22"/>
      <c r="CB18" s="22"/>
      <c r="CC18" s="22"/>
      <c r="CD18" s="22"/>
      <c r="CE18" s="22"/>
      <c r="CF18" s="22"/>
      <c r="CG18" s="22"/>
      <c r="CH18" s="22"/>
      <c r="CI18" s="22"/>
      <c r="CJ18" s="22"/>
      <c r="CK18" s="22"/>
      <c r="CL18" s="22"/>
      <c r="CM18" s="22"/>
      <c r="CN18" s="22"/>
      <c r="CO18" s="22"/>
      <c r="CP18" s="22"/>
      <c r="CQ18" s="22"/>
      <c r="CR18" s="22"/>
      <c r="CS18" s="22"/>
      <c r="CT18" s="22"/>
      <c r="CU18" s="22"/>
      <c r="CV18" s="22"/>
      <c r="CW18" s="22"/>
      <c r="CX18" s="22"/>
      <c r="CY18" s="22"/>
      <c r="CZ18" s="24"/>
    </row>
    <row r="19" spans="1:104"/>
    <row r="20" spans="1:104">
      <c r="B20" s="24"/>
      <c r="C20" s="43">
        <f>MAX($B$5:C19)+0.1</f>
        <v>2.1</v>
      </c>
      <c r="D20" s="41" t="s">
        <v>853</v>
      </c>
      <c r="E20" s="41"/>
      <c r="F20" s="41"/>
      <c r="G20" s="41"/>
      <c r="H20" s="41"/>
      <c r="I20" s="41"/>
      <c r="J20" s="41"/>
      <c r="K20" s="41"/>
      <c r="L20" s="41"/>
      <c r="M20" s="41"/>
      <c r="N20" s="41"/>
      <c r="O20" s="41"/>
      <c r="P20" s="41"/>
      <c r="Q20" s="41"/>
      <c r="R20" s="41"/>
      <c r="S20" s="41"/>
      <c r="T20" s="41"/>
      <c r="U20" s="41"/>
      <c r="V20" s="41"/>
      <c r="W20" s="41"/>
      <c r="X20" s="41"/>
      <c r="Y20" s="41"/>
      <c r="Z20" s="41"/>
      <c r="AA20" s="41"/>
      <c r="AB20" s="41"/>
      <c r="AC20" s="41"/>
      <c r="AD20" s="41"/>
      <c r="AE20" s="41"/>
      <c r="AF20" s="41"/>
      <c r="AG20" s="41"/>
      <c r="AH20" s="41"/>
      <c r="AI20" s="41"/>
      <c r="AJ20" s="41"/>
      <c r="AK20" s="41"/>
      <c r="AL20" s="41"/>
      <c r="AM20" s="41"/>
      <c r="AN20" s="41"/>
      <c r="AO20" s="41"/>
      <c r="AP20" s="41"/>
      <c r="AQ20" s="41"/>
      <c r="AR20" s="41"/>
      <c r="AS20" s="41"/>
      <c r="AT20" s="41"/>
      <c r="AU20" s="41"/>
      <c r="AV20" s="41"/>
      <c r="AW20" s="41"/>
      <c r="AX20" s="41"/>
      <c r="AY20" s="41"/>
      <c r="AZ20" s="41"/>
      <c r="BA20" s="41"/>
      <c r="BB20" s="41"/>
      <c r="BC20" s="41"/>
      <c r="BD20" s="41"/>
      <c r="BE20" s="41"/>
      <c r="BF20" s="41"/>
      <c r="BG20" s="41"/>
      <c r="BH20" s="41"/>
      <c r="BI20" s="41"/>
      <c r="BJ20" s="41"/>
      <c r="BK20" s="41"/>
      <c r="BL20" s="41"/>
      <c r="BM20" s="41"/>
      <c r="BN20" s="41"/>
      <c r="BO20" s="41"/>
      <c r="BP20" s="41"/>
      <c r="BQ20" s="41"/>
      <c r="BR20" s="41"/>
      <c r="BS20" s="41"/>
      <c r="BT20" s="41"/>
      <c r="BU20" s="41"/>
      <c r="BV20" s="41"/>
      <c r="BW20" s="41"/>
      <c r="BX20" s="41"/>
      <c r="BY20" s="41"/>
      <c r="BZ20" s="41"/>
      <c r="CA20" s="41"/>
      <c r="CB20" s="41"/>
      <c r="CC20" s="41"/>
      <c r="CD20" s="41"/>
      <c r="CE20" s="41"/>
      <c r="CF20" s="41"/>
      <c r="CG20" s="41"/>
      <c r="CH20" s="41"/>
      <c r="CI20" s="41"/>
      <c r="CJ20" s="41"/>
      <c r="CK20" s="41"/>
      <c r="CL20" s="41"/>
      <c r="CM20" s="41"/>
      <c r="CN20" s="41"/>
      <c r="CO20" s="41"/>
      <c r="CP20" s="41"/>
      <c r="CQ20" s="41"/>
      <c r="CR20" s="41"/>
      <c r="CS20" s="41"/>
      <c r="CT20" s="41"/>
      <c r="CU20" s="41"/>
      <c r="CV20" s="41"/>
      <c r="CW20" s="41"/>
      <c r="CX20" s="41"/>
      <c r="CY20" s="42"/>
    </row>
    <row r="21" spans="1:104" s="151" customFormat="1">
      <c r="A21" s="173"/>
      <c r="B21" s="173"/>
      <c r="C21" s="38" t="s">
        <v>854</v>
      </c>
      <c r="D21" s="38"/>
      <c r="E21" s="277"/>
      <c r="F21" s="221"/>
      <c r="G21" s="221"/>
      <c r="H21" s="221"/>
      <c r="I21" s="221"/>
      <c r="J21" s="221"/>
      <c r="K21" s="278"/>
      <c r="L21" s="279"/>
      <c r="M21" s="279"/>
      <c r="N21" s="279"/>
      <c r="O21" s="279"/>
      <c r="P21" s="279"/>
      <c r="Q21" s="279"/>
      <c r="R21" s="279"/>
      <c r="S21" s="279"/>
      <c r="T21" s="279"/>
      <c r="U21" s="279"/>
      <c r="V21" s="279"/>
      <c r="W21" s="279"/>
      <c r="X21" s="279"/>
      <c r="Y21" s="279"/>
      <c r="Z21" s="279"/>
      <c r="AA21" s="279"/>
      <c r="AB21" s="279"/>
      <c r="AC21" s="279"/>
      <c r="AD21" s="279"/>
      <c r="AE21" s="279"/>
      <c r="AF21" s="279"/>
      <c r="AG21" s="279"/>
      <c r="AH21" s="279"/>
      <c r="AI21" s="279"/>
      <c r="AJ21" s="279"/>
      <c r="AK21" s="279"/>
      <c r="AL21" s="279"/>
      <c r="AM21" s="279"/>
      <c r="AN21" s="279"/>
      <c r="AO21" s="279"/>
      <c r="AP21" s="279"/>
      <c r="AQ21" s="279"/>
      <c r="AR21" s="279"/>
      <c r="AS21" s="279"/>
      <c r="AT21" s="279"/>
      <c r="AU21" s="279"/>
      <c r="AV21" s="279"/>
      <c r="AW21" s="279"/>
      <c r="AX21" s="279"/>
      <c r="AY21" s="279"/>
      <c r="AZ21" s="279"/>
      <c r="BA21" s="279"/>
      <c r="BB21" s="279"/>
      <c r="BC21" s="279"/>
      <c r="BD21" s="279"/>
      <c r="BE21" s="279"/>
      <c r="BF21" s="279"/>
      <c r="BG21" s="279"/>
      <c r="BH21" s="279"/>
      <c r="BI21" s="279"/>
      <c r="BJ21" s="279"/>
      <c r="BK21" s="279"/>
      <c r="BL21" s="279"/>
      <c r="BM21" s="279"/>
      <c r="BN21" s="279"/>
      <c r="BO21" s="279"/>
      <c r="BP21" s="279"/>
      <c r="BQ21" s="279"/>
      <c r="BR21" s="279"/>
      <c r="BS21" s="279"/>
      <c r="BT21" s="279"/>
      <c r="BU21" s="279"/>
      <c r="BV21" s="279"/>
      <c r="BW21" s="279"/>
      <c r="BX21" s="279"/>
      <c r="BY21" s="279"/>
      <c r="BZ21" s="279"/>
      <c r="CA21" s="279"/>
      <c r="CB21" s="279"/>
      <c r="CC21" s="279"/>
      <c r="CD21" s="279"/>
      <c r="CE21" s="279"/>
      <c r="CF21" s="279"/>
      <c r="CG21" s="279"/>
      <c r="CH21" s="279"/>
      <c r="CI21" s="279"/>
      <c r="CJ21" s="279"/>
      <c r="CK21" s="279"/>
      <c r="CL21" s="279"/>
      <c r="CM21" s="279"/>
      <c r="CN21" s="279"/>
      <c r="CO21" s="279"/>
      <c r="CP21" s="279"/>
      <c r="CQ21" s="279"/>
      <c r="CR21" s="279"/>
      <c r="CS21" s="279"/>
      <c r="CT21" s="279"/>
      <c r="CU21" s="279"/>
      <c r="CV21" s="279"/>
      <c r="CW21" s="278"/>
      <c r="CX21" s="278"/>
      <c r="CY21" s="278"/>
    </row>
    <row r="22" spans="1:104" s="151" customFormat="1">
      <c r="A22" s="173"/>
      <c r="B22" s="173"/>
      <c r="C22" s="173"/>
      <c r="D22" s="173"/>
      <c r="E22" s="1" t="s">
        <v>855</v>
      </c>
      <c r="F22" s="1"/>
      <c r="G22" s="1" t="s">
        <v>154</v>
      </c>
      <c r="H22" s="102"/>
      <c r="I22" s="1"/>
      <c r="J22" s="1" t="s">
        <v>856</v>
      </c>
      <c r="K22" s="173"/>
      <c r="L22" s="316">
        <f>FinancialInputs!L156</f>
        <v>0</v>
      </c>
      <c r="M22" s="316">
        <f>FinancialInputs!M156</f>
        <v>0</v>
      </c>
      <c r="N22" s="316">
        <f>FinancialInputs!N156</f>
        <v>0</v>
      </c>
      <c r="O22" s="316">
        <f>FinancialInputs!O156</f>
        <v>0</v>
      </c>
      <c r="P22" s="316">
        <f>FinancialInputs!P156</f>
        <v>0</v>
      </c>
      <c r="Q22" s="316">
        <f>FinancialInputs!Q156</f>
        <v>0</v>
      </c>
      <c r="R22" s="316">
        <f>FinancialInputs!R156</f>
        <v>0</v>
      </c>
      <c r="S22" s="316">
        <f>FinancialInputs!S156</f>
        <v>0</v>
      </c>
      <c r="T22" s="316">
        <f>FinancialInputs!T156</f>
        <v>0</v>
      </c>
      <c r="U22" s="316">
        <f>FinancialInputs!U156</f>
        <v>0</v>
      </c>
      <c r="V22" s="316">
        <f>FinancialInputs!V156</f>
        <v>0</v>
      </c>
      <c r="W22" s="316">
        <f>FinancialInputs!W156</f>
        <v>0</v>
      </c>
      <c r="X22" s="316">
        <f>FinancialInputs!X156</f>
        <v>0</v>
      </c>
      <c r="Y22" s="316">
        <f>FinancialInputs!Y156</f>
        <v>0</v>
      </c>
      <c r="Z22" s="316">
        <f>FinancialInputs!Z156</f>
        <v>0</v>
      </c>
      <c r="AA22" s="316">
        <f>FinancialInputs!AA156</f>
        <v>0</v>
      </c>
      <c r="AB22" s="316">
        <f>FinancialInputs!AB156</f>
        <v>0</v>
      </c>
      <c r="AC22" s="316">
        <f>FinancialInputs!AC156</f>
        <v>0</v>
      </c>
      <c r="AD22" s="316">
        <f>FinancialInputs!AD156</f>
        <v>0</v>
      </c>
      <c r="AE22" s="316">
        <f>FinancialInputs!AE156</f>
        <v>0</v>
      </c>
      <c r="AF22" s="316">
        <f>FinancialInputs!AF156</f>
        <v>0</v>
      </c>
      <c r="AG22" s="316">
        <f>FinancialInputs!AG156</f>
        <v>0</v>
      </c>
      <c r="AH22" s="316">
        <f>FinancialInputs!AH156</f>
        <v>0</v>
      </c>
      <c r="AI22" s="316">
        <f>FinancialInputs!AI156</f>
        <v>0</v>
      </c>
      <c r="AJ22" s="316">
        <f>FinancialInputs!AJ156</f>
        <v>0</v>
      </c>
      <c r="AK22" s="316">
        <f>FinancialInputs!AK156</f>
        <v>0</v>
      </c>
      <c r="AL22" s="316">
        <f>FinancialInputs!AL156</f>
        <v>0</v>
      </c>
      <c r="AM22" s="316">
        <f>FinancialInputs!AM156</f>
        <v>0</v>
      </c>
      <c r="AN22" s="316">
        <f>FinancialInputs!AN156</f>
        <v>0</v>
      </c>
      <c r="AO22" s="316">
        <f>FinancialInputs!AO156</f>
        <v>0</v>
      </c>
      <c r="AP22" s="316">
        <f>FinancialInputs!AP156</f>
        <v>0</v>
      </c>
      <c r="AQ22" s="316">
        <f>FinancialInputs!AQ156</f>
        <v>0</v>
      </c>
      <c r="AR22" s="316">
        <f>FinancialInputs!AR156</f>
        <v>0</v>
      </c>
      <c r="AS22" s="316">
        <f>FinancialInputs!AS156</f>
        <v>0</v>
      </c>
      <c r="AT22" s="316">
        <f>FinancialInputs!AT156</f>
        <v>0</v>
      </c>
      <c r="AU22" s="316">
        <f>FinancialInputs!AU156</f>
        <v>0</v>
      </c>
      <c r="AV22" s="316">
        <f>FinancialInputs!AV156</f>
        <v>0</v>
      </c>
      <c r="AW22" s="316">
        <f>FinancialInputs!AW156</f>
        <v>0</v>
      </c>
      <c r="AX22" s="316">
        <f>FinancialInputs!AX156</f>
        <v>0</v>
      </c>
      <c r="AY22" s="316">
        <f>FinancialInputs!AY156</f>
        <v>0</v>
      </c>
      <c r="AZ22" s="316">
        <f>FinancialInputs!AZ156</f>
        <v>0</v>
      </c>
      <c r="BA22" s="316">
        <f>FinancialInputs!BA156</f>
        <v>0</v>
      </c>
      <c r="BB22" s="316">
        <f>FinancialInputs!BB156</f>
        <v>0</v>
      </c>
      <c r="BC22" s="316">
        <f>FinancialInputs!BC156</f>
        <v>0</v>
      </c>
      <c r="BD22" s="316">
        <f>FinancialInputs!BD156</f>
        <v>0</v>
      </c>
      <c r="BE22" s="316">
        <f>FinancialInputs!BE156</f>
        <v>0</v>
      </c>
      <c r="BF22" s="316">
        <f>FinancialInputs!BF156</f>
        <v>0</v>
      </c>
      <c r="BG22" s="316">
        <f>FinancialInputs!BG156</f>
        <v>0</v>
      </c>
      <c r="BH22" s="316">
        <f>FinancialInputs!BH156</f>
        <v>0</v>
      </c>
      <c r="BI22" s="316">
        <f>FinancialInputs!BI156</f>
        <v>0</v>
      </c>
      <c r="BJ22" s="316">
        <f>FinancialInputs!BJ156</f>
        <v>0</v>
      </c>
      <c r="BK22" s="316">
        <f>FinancialInputs!BK156</f>
        <v>0</v>
      </c>
      <c r="BL22" s="316">
        <f>FinancialInputs!BL156</f>
        <v>0</v>
      </c>
      <c r="BM22" s="316">
        <f>FinancialInputs!BM156</f>
        <v>0</v>
      </c>
      <c r="BN22" s="316">
        <f>FinancialInputs!BN156</f>
        <v>0</v>
      </c>
      <c r="BO22" s="316">
        <f>FinancialInputs!BO156</f>
        <v>0</v>
      </c>
      <c r="BP22" s="316">
        <f>FinancialInputs!BP156</f>
        <v>0</v>
      </c>
      <c r="BQ22" s="316">
        <f>FinancialInputs!BQ156</f>
        <v>0</v>
      </c>
      <c r="BR22" s="316">
        <f>FinancialInputs!BR156</f>
        <v>0</v>
      </c>
      <c r="BS22" s="316">
        <f>FinancialInputs!BS156</f>
        <v>0</v>
      </c>
      <c r="BT22" s="316">
        <f>FinancialInputs!BT156</f>
        <v>0</v>
      </c>
      <c r="BU22" s="316">
        <f>FinancialInputs!BU156</f>
        <v>0</v>
      </c>
      <c r="BV22" s="316">
        <f>FinancialInputs!BV156</f>
        <v>0</v>
      </c>
      <c r="BW22" s="316">
        <f>FinancialInputs!BW156</f>
        <v>0</v>
      </c>
      <c r="BX22" s="316">
        <f>FinancialInputs!BX156</f>
        <v>0</v>
      </c>
      <c r="BY22" s="316">
        <f>FinancialInputs!BY156</f>
        <v>0</v>
      </c>
      <c r="BZ22" s="316">
        <f>FinancialInputs!BZ156</f>
        <v>0</v>
      </c>
      <c r="CA22" s="316">
        <f>FinancialInputs!CA156</f>
        <v>0</v>
      </c>
      <c r="CB22" s="316">
        <f>FinancialInputs!CB156</f>
        <v>0</v>
      </c>
      <c r="CC22" s="316">
        <f>FinancialInputs!CC156</f>
        <v>0</v>
      </c>
      <c r="CD22" s="316">
        <f>FinancialInputs!CD156</f>
        <v>0</v>
      </c>
      <c r="CE22" s="316">
        <f>FinancialInputs!CE156</f>
        <v>0</v>
      </c>
      <c r="CF22" s="316">
        <f>FinancialInputs!CF156</f>
        <v>0</v>
      </c>
      <c r="CG22" s="316">
        <f>FinancialInputs!CG156</f>
        <v>0</v>
      </c>
      <c r="CH22" s="316">
        <f>FinancialInputs!CH156</f>
        <v>0</v>
      </c>
      <c r="CI22" s="316">
        <f>FinancialInputs!CI156</f>
        <v>0</v>
      </c>
      <c r="CJ22" s="316">
        <f>FinancialInputs!CJ156</f>
        <v>0</v>
      </c>
      <c r="CK22" s="316">
        <f>FinancialInputs!CK156</f>
        <v>0</v>
      </c>
      <c r="CL22" s="316">
        <f>FinancialInputs!CL156</f>
        <v>0</v>
      </c>
      <c r="CM22" s="316">
        <f>FinancialInputs!CM156</f>
        <v>0</v>
      </c>
      <c r="CN22" s="316">
        <f>FinancialInputs!CN156</f>
        <v>0</v>
      </c>
      <c r="CO22" s="316">
        <f>FinancialInputs!CO156</f>
        <v>0</v>
      </c>
      <c r="CP22" s="316">
        <f>FinancialInputs!CP156</f>
        <v>0</v>
      </c>
      <c r="CQ22" s="316">
        <f>FinancialInputs!CQ156</f>
        <v>0</v>
      </c>
      <c r="CR22" s="316">
        <f>FinancialInputs!CR156</f>
        <v>0</v>
      </c>
      <c r="CS22" s="316">
        <f>FinancialInputs!CS156</f>
        <v>0</v>
      </c>
      <c r="CT22" s="316">
        <f>FinancialInputs!CT156</f>
        <v>0</v>
      </c>
      <c r="CU22" s="316">
        <f>FinancialInputs!CU156</f>
        <v>0</v>
      </c>
      <c r="CV22" s="316">
        <f>FinancialInputs!CV156</f>
        <v>0</v>
      </c>
      <c r="CW22" s="173"/>
      <c r="CX22" s="173"/>
      <c r="CY22" s="173"/>
    </row>
    <row r="23" spans="1:104">
      <c r="H23" s="245"/>
      <c r="J23" s="29"/>
      <c r="L23" s="295"/>
      <c r="M23" s="295"/>
      <c r="N23" s="295"/>
      <c r="O23" s="295"/>
      <c r="P23" s="295"/>
      <c r="Q23" s="295"/>
      <c r="R23" s="295"/>
      <c r="S23" s="295"/>
      <c r="T23" s="295"/>
      <c r="U23" s="295"/>
      <c r="V23" s="295"/>
      <c r="W23" s="295"/>
      <c r="X23" s="295"/>
      <c r="Y23" s="295"/>
      <c r="Z23" s="295"/>
      <c r="AA23" s="295"/>
      <c r="AB23" s="295"/>
      <c r="AC23" s="295"/>
      <c r="AD23" s="295"/>
      <c r="AE23" s="295"/>
      <c r="AF23" s="295"/>
      <c r="AG23" s="295"/>
      <c r="AH23" s="295"/>
      <c r="AI23" s="295"/>
      <c r="AJ23" s="295"/>
      <c r="AK23" s="295"/>
      <c r="AL23" s="295"/>
      <c r="AM23" s="295"/>
      <c r="AN23" s="295"/>
      <c r="AO23" s="295"/>
      <c r="AP23" s="295"/>
      <c r="AQ23" s="295"/>
      <c r="AR23" s="295"/>
      <c r="AS23" s="295"/>
      <c r="AT23" s="295"/>
      <c r="AU23" s="295"/>
      <c r="AV23" s="295"/>
      <c r="AW23" s="295"/>
      <c r="AX23" s="295"/>
      <c r="AY23" s="295"/>
      <c r="AZ23" s="295"/>
      <c r="BA23" s="295"/>
      <c r="BB23" s="295"/>
      <c r="BC23" s="295"/>
      <c r="BD23" s="295"/>
      <c r="BE23" s="295"/>
      <c r="BF23" s="295"/>
      <c r="BG23" s="295"/>
      <c r="BH23" s="295"/>
      <c r="BI23" s="295"/>
      <c r="BJ23" s="295"/>
      <c r="BK23" s="295"/>
      <c r="BL23" s="295"/>
      <c r="BM23" s="295"/>
      <c r="BN23" s="295"/>
      <c r="BO23" s="295"/>
      <c r="BP23" s="295"/>
      <c r="BQ23" s="295"/>
      <c r="BR23" s="295"/>
      <c r="BS23" s="295"/>
      <c r="BT23" s="295"/>
      <c r="BU23" s="295"/>
      <c r="BV23" s="295"/>
      <c r="BW23" s="295"/>
      <c r="BX23" s="295"/>
      <c r="BY23" s="295"/>
      <c r="BZ23" s="295"/>
      <c r="CA23" s="295"/>
      <c r="CB23" s="295"/>
      <c r="CC23" s="295"/>
      <c r="CD23" s="295"/>
      <c r="CE23" s="295"/>
      <c r="CF23" s="295"/>
      <c r="CG23" s="295"/>
      <c r="CH23" s="295"/>
      <c r="CI23" s="295"/>
      <c r="CJ23" s="295"/>
      <c r="CK23" s="295"/>
      <c r="CL23" s="295"/>
      <c r="CM23" s="295"/>
      <c r="CN23" s="295"/>
      <c r="CO23" s="295"/>
      <c r="CP23" s="295"/>
      <c r="CQ23" s="295"/>
      <c r="CR23" s="295"/>
      <c r="CS23" s="295"/>
      <c r="CT23" s="295"/>
      <c r="CU23" s="295"/>
      <c r="CV23" s="295"/>
      <c r="CW23" s="9"/>
      <c r="CX23" s="9"/>
      <c r="CY23" s="9"/>
      <c r="CZ23" s="9"/>
    </row>
    <row r="24" spans="1:104" s="151" customFormat="1">
      <c r="A24" s="173"/>
      <c r="B24" s="173"/>
      <c r="C24" s="173"/>
      <c r="D24" s="173"/>
      <c r="E24" s="1" t="s">
        <v>439</v>
      </c>
      <c r="F24" s="1"/>
      <c r="G24" s="1" t="s">
        <v>256</v>
      </c>
      <c r="H24" s="1"/>
      <c r="I24" s="1"/>
      <c r="J24" s="1"/>
      <c r="K24" s="173"/>
      <c r="L24" s="300">
        <f>IF(L9=1,FinancialInputs!L298,0)</f>
        <v>0</v>
      </c>
      <c r="M24" s="300">
        <f>IF(M9=1,FinancialInputs!M298,0)</f>
        <v>0</v>
      </c>
      <c r="N24" s="300">
        <f>IF(N9=1,FinancialInputs!N298,0)</f>
        <v>0</v>
      </c>
      <c r="O24" s="300">
        <f>IF(O9=1,FinancialInputs!O298,0)</f>
        <v>0</v>
      </c>
      <c r="P24" s="300">
        <f>IF(P9=1,FinancialInputs!P298,0)</f>
        <v>0</v>
      </c>
      <c r="Q24" s="300">
        <f>IF(Q9=1,FinancialInputs!Q298,0)</f>
        <v>0</v>
      </c>
      <c r="R24" s="300">
        <f>IF(R9=1,FinancialInputs!R298,0)</f>
        <v>0</v>
      </c>
      <c r="S24" s="300">
        <f>IF(S9=1,FinancialInputs!S298,0)</f>
        <v>0</v>
      </c>
      <c r="T24" s="300">
        <f>IF(T9=1,FinancialInputs!T298,0)</f>
        <v>0</v>
      </c>
      <c r="U24" s="300">
        <f>IF(U9=1,FinancialInputs!U298,0)</f>
        <v>0</v>
      </c>
      <c r="V24" s="300">
        <f>IF(V9=1,FinancialInputs!V298,0)</f>
        <v>0</v>
      </c>
      <c r="W24" s="300">
        <f>IF(W9=1,FinancialInputs!W298,0)</f>
        <v>0</v>
      </c>
      <c r="X24" s="300">
        <f>IF(X9=1,FinancialInputs!X298,0)</f>
        <v>0</v>
      </c>
      <c r="Y24" s="300">
        <f>IF(Y9=1,FinancialInputs!Y298,0)</f>
        <v>0</v>
      </c>
      <c r="Z24" s="300">
        <f>IF(Z9=1,FinancialInputs!Z298,0)</f>
        <v>0</v>
      </c>
      <c r="AA24" s="300">
        <f>IF(AA9=1,FinancialInputs!AA298,0)</f>
        <v>0</v>
      </c>
      <c r="AB24" s="300">
        <f>IF(AB9=1,FinancialInputs!AB298,0)</f>
        <v>0</v>
      </c>
      <c r="AC24" s="300">
        <f>IF(AC9=1,FinancialInputs!AC298,0)</f>
        <v>0</v>
      </c>
      <c r="AD24" s="300">
        <f>IF(AD9=1,FinancialInputs!AD298,0)</f>
        <v>0</v>
      </c>
      <c r="AE24" s="300">
        <f>IF(AE9=1,FinancialInputs!AE298,0)</f>
        <v>0</v>
      </c>
      <c r="AF24" s="300">
        <f>IF(AF9=1,FinancialInputs!AF298,0)</f>
        <v>0</v>
      </c>
      <c r="AG24" s="300">
        <f>IF(AG9=1,FinancialInputs!AG298,0)</f>
        <v>0</v>
      </c>
      <c r="AH24" s="300">
        <f>IF(AH9=1,FinancialInputs!AH298,0)</f>
        <v>0</v>
      </c>
      <c r="AI24" s="300">
        <f>IF(AI9=1,FinancialInputs!AI298,0)</f>
        <v>0</v>
      </c>
      <c r="AJ24" s="300">
        <f>IF(AJ9=1,FinancialInputs!AJ298,0)</f>
        <v>0</v>
      </c>
      <c r="AK24" s="300">
        <f>IF(AK9=1,FinancialInputs!AK298,0)</f>
        <v>0</v>
      </c>
      <c r="AL24" s="300">
        <f>IF(AL9=1,FinancialInputs!AL298,0)</f>
        <v>0</v>
      </c>
      <c r="AM24" s="300">
        <f>IF(AM9=1,FinancialInputs!AM298,0)</f>
        <v>0</v>
      </c>
      <c r="AN24" s="300">
        <f>IF(AN9=1,FinancialInputs!AN298,0)</f>
        <v>0</v>
      </c>
      <c r="AO24" s="300">
        <f>IF(AO9=1,FinancialInputs!AO298,0)</f>
        <v>0</v>
      </c>
      <c r="AP24" s="300">
        <f>IF(AP9=1,FinancialInputs!AP298,0)</f>
        <v>0</v>
      </c>
      <c r="AQ24" s="300">
        <f>IF(AQ9=1,FinancialInputs!AQ298,0)</f>
        <v>0</v>
      </c>
      <c r="AR24" s="300">
        <f>IF(AR9=1,FinancialInputs!AR298,0)</f>
        <v>0</v>
      </c>
      <c r="AS24" s="300">
        <f>IF(AS9=1,FinancialInputs!AS298,0)</f>
        <v>0</v>
      </c>
      <c r="AT24" s="300">
        <f>IF(AT9=1,FinancialInputs!AT298,0)</f>
        <v>0</v>
      </c>
      <c r="AU24" s="300">
        <f>IF(AU9=1,FinancialInputs!AU298,0)</f>
        <v>0</v>
      </c>
      <c r="AV24" s="300">
        <f>IF(AV9=1,FinancialInputs!AV298,0)</f>
        <v>0</v>
      </c>
      <c r="AW24" s="300">
        <f>IF(AW9=1,FinancialInputs!AW298,0)</f>
        <v>0</v>
      </c>
      <c r="AX24" s="300">
        <f>IF(AX9=1,FinancialInputs!AX298,0)</f>
        <v>0</v>
      </c>
      <c r="AY24" s="300">
        <f>IF(AY9=1,FinancialInputs!AY298,0)</f>
        <v>0</v>
      </c>
      <c r="AZ24" s="300">
        <f>IF(AZ9=1,FinancialInputs!AZ298,0)</f>
        <v>0</v>
      </c>
      <c r="BA24" s="300">
        <f>IF(BA9=1,FinancialInputs!BA298,0)</f>
        <v>0</v>
      </c>
      <c r="BB24" s="300">
        <f>IF(BB9=1,FinancialInputs!BB298,0)</f>
        <v>0</v>
      </c>
      <c r="BC24" s="300">
        <f>IF(BC9=1,FinancialInputs!BC298,0)</f>
        <v>0</v>
      </c>
      <c r="BD24" s="300">
        <f>IF(BD9=1,FinancialInputs!BD298,0)</f>
        <v>0</v>
      </c>
      <c r="BE24" s="300">
        <f>IF(BE9=1,FinancialInputs!BE298,0)</f>
        <v>0</v>
      </c>
      <c r="BF24" s="300">
        <f>IF(BF9=1,FinancialInputs!BF298,0)</f>
        <v>0</v>
      </c>
      <c r="BG24" s="300">
        <f>IF(BG9=1,FinancialInputs!BG298,0)</f>
        <v>0</v>
      </c>
      <c r="BH24" s="300">
        <f>IF(BH9=1,FinancialInputs!BH298,0)</f>
        <v>0</v>
      </c>
      <c r="BI24" s="300">
        <f>IF(BI9=1,FinancialInputs!BI298,0)</f>
        <v>0</v>
      </c>
      <c r="BJ24" s="300">
        <f>IF(BJ9=1,FinancialInputs!BJ298,0)</f>
        <v>0</v>
      </c>
      <c r="BK24" s="300">
        <f>IF(BK9=1,FinancialInputs!BK298,0)</f>
        <v>0</v>
      </c>
      <c r="BL24" s="300">
        <f>IF(BL9=1,FinancialInputs!BL298,0)</f>
        <v>0</v>
      </c>
      <c r="BM24" s="300">
        <f>IF(BM9=1,FinancialInputs!BM298,0)</f>
        <v>0</v>
      </c>
      <c r="BN24" s="300">
        <f>IF(BN9=1,FinancialInputs!BN298,0)</f>
        <v>0</v>
      </c>
      <c r="BO24" s="300">
        <f>IF(BO9=1,FinancialInputs!BO298,0)</f>
        <v>0</v>
      </c>
      <c r="BP24" s="300">
        <f>IF(BP9=1,FinancialInputs!BP298,0)</f>
        <v>0</v>
      </c>
      <c r="BQ24" s="300">
        <f>IF(BQ9=1,FinancialInputs!BQ298,0)</f>
        <v>0</v>
      </c>
      <c r="BR24" s="300">
        <f>IF(BR9=1,FinancialInputs!BR298,0)</f>
        <v>0</v>
      </c>
      <c r="BS24" s="300">
        <f>IF(BS9=1,FinancialInputs!BS298,0)</f>
        <v>0</v>
      </c>
      <c r="BT24" s="300">
        <f>IF(BT9=1,FinancialInputs!BT298,0)</f>
        <v>0</v>
      </c>
      <c r="BU24" s="300">
        <f>IF(BU9=1,FinancialInputs!BU298,0)</f>
        <v>0</v>
      </c>
      <c r="BV24" s="300">
        <f>IF(BV9=1,FinancialInputs!BV298,0)</f>
        <v>0</v>
      </c>
      <c r="BW24" s="300">
        <f>IF(BW9=1,FinancialInputs!BW298,0)</f>
        <v>0</v>
      </c>
      <c r="BX24" s="300">
        <f>IF(BX9=1,FinancialInputs!BX298,0)</f>
        <v>0</v>
      </c>
      <c r="BY24" s="300">
        <f>IF(BY9=1,FinancialInputs!BY298,0)</f>
        <v>0</v>
      </c>
      <c r="BZ24" s="300">
        <f>IF(BZ9=1,FinancialInputs!BZ298,0)</f>
        <v>0</v>
      </c>
      <c r="CA24" s="300">
        <f>IF(CA9=1,FinancialInputs!CA298,0)</f>
        <v>0</v>
      </c>
      <c r="CB24" s="300">
        <f>IF(CB9=1,FinancialInputs!CB298,0)</f>
        <v>0</v>
      </c>
      <c r="CC24" s="300">
        <f>IF(CC9=1,FinancialInputs!CC298,0)</f>
        <v>0</v>
      </c>
      <c r="CD24" s="300">
        <f>IF(CD9=1,FinancialInputs!CD298,0)</f>
        <v>0</v>
      </c>
      <c r="CE24" s="300">
        <f>IF(CE9=1,FinancialInputs!CE298,0)</f>
        <v>0</v>
      </c>
      <c r="CF24" s="300">
        <f>IF(CF9=1,FinancialInputs!CF298,0)</f>
        <v>0</v>
      </c>
      <c r="CG24" s="300">
        <f>IF(CG9=1,FinancialInputs!CG298,0)</f>
        <v>0</v>
      </c>
      <c r="CH24" s="300">
        <f>IF(CH9=1,FinancialInputs!CH298,0)</f>
        <v>0</v>
      </c>
      <c r="CI24" s="300">
        <f>IF(CI9=1,FinancialInputs!CI298,0)</f>
        <v>0</v>
      </c>
      <c r="CJ24" s="300">
        <f>IF(CJ9=1,FinancialInputs!CJ298,0)</f>
        <v>0</v>
      </c>
      <c r="CK24" s="300">
        <f>IF(CK9=1,FinancialInputs!CK298,0)</f>
        <v>0</v>
      </c>
      <c r="CL24" s="300">
        <f>IF(CL9=1,FinancialInputs!CL298,0)</f>
        <v>0</v>
      </c>
      <c r="CM24" s="300">
        <f>IF(CM9=1,FinancialInputs!CM298,0)</f>
        <v>0</v>
      </c>
      <c r="CN24" s="300">
        <f>IF(CN9=1,FinancialInputs!CN298,0)</f>
        <v>0</v>
      </c>
      <c r="CO24" s="300">
        <f>IF(CO9=1,FinancialInputs!CO298,0)</f>
        <v>0</v>
      </c>
      <c r="CP24" s="300">
        <f>IF(CP9=1,FinancialInputs!CP298,0)</f>
        <v>0</v>
      </c>
      <c r="CQ24" s="300">
        <f>IF(CQ9=1,FinancialInputs!CQ298,0)</f>
        <v>0</v>
      </c>
      <c r="CR24" s="300">
        <f>IF(CR9=1,FinancialInputs!CR298,0)</f>
        <v>0</v>
      </c>
      <c r="CS24" s="300">
        <f>IF(CS9=1,FinancialInputs!CS298,0)</f>
        <v>0</v>
      </c>
      <c r="CT24" s="300">
        <f>IF(CT9=1,FinancialInputs!CT298,0)</f>
        <v>0</v>
      </c>
      <c r="CU24" s="300">
        <f>IF(CU9=1,FinancialInputs!CU298,0)</f>
        <v>0</v>
      </c>
      <c r="CV24" s="300">
        <f>IF(CV9=1,FinancialInputs!CV298,0)</f>
        <v>0</v>
      </c>
      <c r="CW24" s="173"/>
      <c r="CX24" s="173"/>
      <c r="CY24" s="173"/>
    </row>
    <row r="25" spans="1:104" s="151" customFormat="1">
      <c r="A25" s="173"/>
      <c r="B25" s="173"/>
      <c r="C25" s="173"/>
      <c r="D25" s="173"/>
      <c r="E25" s="1"/>
      <c r="F25" s="1"/>
      <c r="G25" s="1"/>
      <c r="H25" s="1"/>
      <c r="I25" s="1"/>
      <c r="J25" s="1"/>
      <c r="K25" s="173"/>
      <c r="L25" s="300"/>
      <c r="M25" s="300"/>
      <c r="N25" s="300"/>
      <c r="O25" s="300"/>
      <c r="P25" s="300"/>
      <c r="Q25" s="300"/>
      <c r="R25" s="300"/>
      <c r="S25" s="300"/>
      <c r="T25" s="300"/>
      <c r="U25" s="300"/>
      <c r="V25" s="300"/>
      <c r="W25" s="300"/>
      <c r="X25" s="300"/>
      <c r="Y25" s="300"/>
      <c r="Z25" s="300"/>
      <c r="AA25" s="300"/>
      <c r="AB25" s="300"/>
      <c r="AC25" s="300"/>
      <c r="AD25" s="300"/>
      <c r="AE25" s="300"/>
      <c r="AF25" s="300"/>
      <c r="AG25" s="300"/>
      <c r="AH25" s="300"/>
      <c r="AI25" s="300"/>
      <c r="AJ25" s="300"/>
      <c r="AK25" s="300"/>
      <c r="AL25" s="300"/>
      <c r="AM25" s="300"/>
      <c r="AN25" s="300"/>
      <c r="AO25" s="300"/>
      <c r="AP25" s="300"/>
      <c r="AQ25" s="300"/>
      <c r="AR25" s="300"/>
      <c r="AS25" s="300"/>
      <c r="AT25" s="300"/>
      <c r="AU25" s="300"/>
      <c r="AV25" s="300"/>
      <c r="AW25" s="300"/>
      <c r="AX25" s="300"/>
      <c r="AY25" s="300"/>
      <c r="AZ25" s="300"/>
      <c r="BA25" s="300"/>
      <c r="BB25" s="300"/>
      <c r="BC25" s="300"/>
      <c r="BD25" s="300"/>
      <c r="BE25" s="300"/>
      <c r="BF25" s="300"/>
      <c r="BG25" s="300"/>
      <c r="BH25" s="300"/>
      <c r="BI25" s="300"/>
      <c r="BJ25" s="300"/>
      <c r="BK25" s="300"/>
      <c r="BL25" s="300"/>
      <c r="BM25" s="300"/>
      <c r="BN25" s="300"/>
      <c r="BO25" s="300"/>
      <c r="BP25" s="300"/>
      <c r="BQ25" s="300"/>
      <c r="BR25" s="300"/>
      <c r="BS25" s="300"/>
      <c r="BT25" s="300"/>
      <c r="BU25" s="300"/>
      <c r="BV25" s="300"/>
      <c r="BW25" s="300"/>
      <c r="BX25" s="300"/>
      <c r="BY25" s="300"/>
      <c r="BZ25" s="300"/>
      <c r="CA25" s="300"/>
      <c r="CB25" s="300"/>
      <c r="CC25" s="300"/>
      <c r="CD25" s="300"/>
      <c r="CE25" s="300"/>
      <c r="CF25" s="300"/>
      <c r="CG25" s="300"/>
      <c r="CH25" s="300"/>
      <c r="CI25" s="300"/>
      <c r="CJ25" s="300"/>
      <c r="CK25" s="300"/>
      <c r="CL25" s="300"/>
      <c r="CM25" s="300"/>
      <c r="CN25" s="300"/>
      <c r="CO25" s="300"/>
      <c r="CP25" s="300"/>
      <c r="CQ25" s="300"/>
      <c r="CR25" s="300"/>
      <c r="CS25" s="300"/>
      <c r="CT25" s="300"/>
      <c r="CU25" s="300"/>
      <c r="CV25" s="300"/>
      <c r="CW25" s="173"/>
      <c r="CX25" s="173"/>
      <c r="CY25" s="173"/>
    </row>
    <row r="26" spans="1:104" s="151" customFormat="1">
      <c r="A26" s="173"/>
      <c r="B26" s="173"/>
      <c r="C26" s="173"/>
      <c r="D26" s="173"/>
      <c r="E26" s="1" t="s">
        <v>857</v>
      </c>
      <c r="F26" s="1"/>
      <c r="G26" s="1" t="s">
        <v>423</v>
      </c>
      <c r="H26" s="1"/>
      <c r="I26" s="1"/>
      <c r="J26" s="1"/>
      <c r="K26" s="173"/>
      <c r="L26" s="301" t="str">
        <f>FinancialInputs!L290</f>
        <v/>
      </c>
      <c r="M26" s="301" t="str">
        <f>FinancialInputs!M290</f>
        <v/>
      </c>
      <c r="N26" s="301" t="str">
        <f>FinancialInputs!N290</f>
        <v/>
      </c>
      <c r="O26" s="301" t="str">
        <f>FinancialInputs!O290</f>
        <v/>
      </c>
      <c r="P26" s="301" t="str">
        <f>FinancialInputs!P290</f>
        <v/>
      </c>
      <c r="Q26" s="301" t="str">
        <f>FinancialInputs!Q290</f>
        <v/>
      </c>
      <c r="R26" s="301" t="str">
        <f>FinancialInputs!R290</f>
        <v/>
      </c>
      <c r="S26" s="301" t="str">
        <f>FinancialInputs!S290</f>
        <v/>
      </c>
      <c r="T26" s="301" t="str">
        <f>FinancialInputs!T290</f>
        <v/>
      </c>
      <c r="U26" s="301" t="str">
        <f>FinancialInputs!U290</f>
        <v/>
      </c>
      <c r="V26" s="301" t="str">
        <f>FinancialInputs!V290</f>
        <v/>
      </c>
      <c r="W26" s="301" t="str">
        <f>FinancialInputs!W290</f>
        <v/>
      </c>
      <c r="X26" s="301" t="str">
        <f>FinancialInputs!X290</f>
        <v/>
      </c>
      <c r="Y26" s="301" t="str">
        <f>FinancialInputs!Y290</f>
        <v/>
      </c>
      <c r="Z26" s="301" t="str">
        <f>FinancialInputs!Z290</f>
        <v/>
      </c>
      <c r="AA26" s="301" t="str">
        <f>FinancialInputs!AA290</f>
        <v/>
      </c>
      <c r="AB26" s="301" t="str">
        <f>FinancialInputs!AB290</f>
        <v/>
      </c>
      <c r="AC26" s="301" t="str">
        <f>FinancialInputs!AC290</f>
        <v/>
      </c>
      <c r="AD26" s="301" t="str">
        <f>FinancialInputs!AD290</f>
        <v/>
      </c>
      <c r="AE26" s="301" t="str">
        <f>FinancialInputs!AE290</f>
        <v/>
      </c>
      <c r="AF26" s="301" t="str">
        <f>FinancialInputs!AF290</f>
        <v/>
      </c>
      <c r="AG26" s="301" t="str">
        <f>FinancialInputs!AG290</f>
        <v/>
      </c>
      <c r="AH26" s="301" t="str">
        <f>FinancialInputs!AH290</f>
        <v/>
      </c>
      <c r="AI26" s="301" t="str">
        <f>FinancialInputs!AI290</f>
        <v/>
      </c>
      <c r="AJ26" s="301" t="str">
        <f>FinancialInputs!AJ290</f>
        <v/>
      </c>
      <c r="AK26" s="301" t="str">
        <f>FinancialInputs!AK290</f>
        <v/>
      </c>
      <c r="AL26" s="301" t="str">
        <f>FinancialInputs!AL290</f>
        <v/>
      </c>
      <c r="AM26" s="301" t="str">
        <f>FinancialInputs!AM290</f>
        <v/>
      </c>
      <c r="AN26" s="301" t="str">
        <f>FinancialInputs!AN290</f>
        <v/>
      </c>
      <c r="AO26" s="301" t="str">
        <f>FinancialInputs!AO290</f>
        <v/>
      </c>
      <c r="AP26" s="301" t="str">
        <f>FinancialInputs!AP290</f>
        <v/>
      </c>
      <c r="AQ26" s="301" t="str">
        <f>FinancialInputs!AQ290</f>
        <v/>
      </c>
      <c r="AR26" s="301" t="str">
        <f>FinancialInputs!AR290</f>
        <v/>
      </c>
      <c r="AS26" s="301" t="str">
        <f>FinancialInputs!AS290</f>
        <v/>
      </c>
      <c r="AT26" s="301" t="str">
        <f>FinancialInputs!AT290</f>
        <v/>
      </c>
      <c r="AU26" s="301" t="str">
        <f>FinancialInputs!AU290</f>
        <v/>
      </c>
      <c r="AV26" s="301" t="str">
        <f>FinancialInputs!AV290</f>
        <v/>
      </c>
      <c r="AW26" s="301" t="str">
        <f>FinancialInputs!AW290</f>
        <v/>
      </c>
      <c r="AX26" s="301" t="str">
        <f>FinancialInputs!AX290</f>
        <v/>
      </c>
      <c r="AY26" s="301" t="str">
        <f>FinancialInputs!AY290</f>
        <v/>
      </c>
      <c r="AZ26" s="301" t="str">
        <f>FinancialInputs!AZ290</f>
        <v/>
      </c>
      <c r="BA26" s="301" t="str">
        <f>FinancialInputs!BA290</f>
        <v/>
      </c>
      <c r="BB26" s="301" t="str">
        <f>FinancialInputs!BB290</f>
        <v/>
      </c>
      <c r="BC26" s="301" t="str">
        <f>FinancialInputs!BC290</f>
        <v/>
      </c>
      <c r="BD26" s="301" t="str">
        <f>FinancialInputs!BD290</f>
        <v/>
      </c>
      <c r="BE26" s="301" t="str">
        <f>FinancialInputs!BE290</f>
        <v/>
      </c>
      <c r="BF26" s="301" t="str">
        <f>FinancialInputs!BF290</f>
        <v/>
      </c>
      <c r="BG26" s="301" t="str">
        <f>FinancialInputs!BG290</f>
        <v/>
      </c>
      <c r="BH26" s="301" t="str">
        <f>FinancialInputs!BH290</f>
        <v/>
      </c>
      <c r="BI26" s="301" t="str">
        <f>FinancialInputs!BI290</f>
        <v/>
      </c>
      <c r="BJ26" s="301" t="str">
        <f>FinancialInputs!BJ290</f>
        <v/>
      </c>
      <c r="BK26" s="301" t="str">
        <f>FinancialInputs!BK290</f>
        <v/>
      </c>
      <c r="BL26" s="301" t="str">
        <f>FinancialInputs!BL290</f>
        <v/>
      </c>
      <c r="BM26" s="301" t="str">
        <f>FinancialInputs!BM290</f>
        <v/>
      </c>
      <c r="BN26" s="301" t="str">
        <f>FinancialInputs!BN290</f>
        <v/>
      </c>
      <c r="BO26" s="301" t="str">
        <f>FinancialInputs!BO290</f>
        <v/>
      </c>
      <c r="BP26" s="301" t="str">
        <f>FinancialInputs!BP290</f>
        <v/>
      </c>
      <c r="BQ26" s="301" t="str">
        <f>FinancialInputs!BQ290</f>
        <v/>
      </c>
      <c r="BR26" s="301" t="str">
        <f>FinancialInputs!BR290</f>
        <v/>
      </c>
      <c r="BS26" s="301" t="str">
        <f>FinancialInputs!BS290</f>
        <v/>
      </c>
      <c r="BT26" s="301" t="str">
        <f>FinancialInputs!BT290</f>
        <v/>
      </c>
      <c r="BU26" s="301" t="str">
        <f>FinancialInputs!BU290</f>
        <v/>
      </c>
      <c r="BV26" s="301" t="str">
        <f>FinancialInputs!BV290</f>
        <v/>
      </c>
      <c r="BW26" s="301" t="str">
        <f>FinancialInputs!BW290</f>
        <v/>
      </c>
      <c r="BX26" s="301" t="str">
        <f>FinancialInputs!BX290</f>
        <v/>
      </c>
      <c r="BY26" s="301" t="str">
        <f>FinancialInputs!BY290</f>
        <v/>
      </c>
      <c r="BZ26" s="301" t="str">
        <f>FinancialInputs!BZ290</f>
        <v/>
      </c>
      <c r="CA26" s="301" t="str">
        <f>FinancialInputs!CA290</f>
        <v/>
      </c>
      <c r="CB26" s="301" t="str">
        <f>FinancialInputs!CB290</f>
        <v/>
      </c>
      <c r="CC26" s="301" t="str">
        <f>FinancialInputs!CC290</f>
        <v/>
      </c>
      <c r="CD26" s="301" t="str">
        <f>FinancialInputs!CD290</f>
        <v/>
      </c>
      <c r="CE26" s="301" t="str">
        <f>FinancialInputs!CE290</f>
        <v/>
      </c>
      <c r="CF26" s="301" t="str">
        <f>FinancialInputs!CF290</f>
        <v/>
      </c>
      <c r="CG26" s="301" t="str">
        <f>FinancialInputs!CG290</f>
        <v/>
      </c>
      <c r="CH26" s="301" t="str">
        <f>FinancialInputs!CH290</f>
        <v/>
      </c>
      <c r="CI26" s="301" t="str">
        <f>FinancialInputs!CI290</f>
        <v/>
      </c>
      <c r="CJ26" s="301" t="str">
        <f>FinancialInputs!CJ290</f>
        <v/>
      </c>
      <c r="CK26" s="301" t="str">
        <f>FinancialInputs!CK290</f>
        <v/>
      </c>
      <c r="CL26" s="301" t="str">
        <f>FinancialInputs!CL290</f>
        <v/>
      </c>
      <c r="CM26" s="301" t="str">
        <f>FinancialInputs!CM290</f>
        <v/>
      </c>
      <c r="CN26" s="301" t="str">
        <f>FinancialInputs!CN290</f>
        <v/>
      </c>
      <c r="CO26" s="301" t="str">
        <f>FinancialInputs!CO290</f>
        <v/>
      </c>
      <c r="CP26" s="301" t="str">
        <f>FinancialInputs!CP290</f>
        <v/>
      </c>
      <c r="CQ26" s="301" t="str">
        <f>FinancialInputs!CQ290</f>
        <v/>
      </c>
      <c r="CR26" s="301" t="str">
        <f>FinancialInputs!CR290</f>
        <v/>
      </c>
      <c r="CS26" s="301" t="str">
        <f>FinancialInputs!CS290</f>
        <v/>
      </c>
      <c r="CT26" s="301" t="str">
        <f>FinancialInputs!CT290</f>
        <v/>
      </c>
      <c r="CU26" s="301" t="str">
        <f>FinancialInputs!CU290</f>
        <v/>
      </c>
      <c r="CV26" s="301" t="str">
        <f>FinancialInputs!CV290</f>
        <v/>
      </c>
      <c r="CW26" s="173"/>
      <c r="CX26" s="173"/>
      <c r="CY26" s="173"/>
    </row>
    <row r="27" spans="1:104" s="151" customFormat="1">
      <c r="A27" s="173"/>
      <c r="B27" s="173"/>
      <c r="C27" s="173"/>
      <c r="D27" s="173"/>
      <c r="E27" s="1" t="s">
        <v>858</v>
      </c>
      <c r="F27" s="1"/>
      <c r="G27" s="1" t="s">
        <v>423</v>
      </c>
      <c r="H27" s="1"/>
      <c r="I27" s="1"/>
      <c r="J27" s="1"/>
      <c r="K27" s="173"/>
      <c r="L27" s="301" t="str">
        <f>FinancialInputs!L291</f>
        <v/>
      </c>
      <c r="M27" s="301" t="str">
        <f>FinancialInputs!M291</f>
        <v/>
      </c>
      <c r="N27" s="301" t="str">
        <f>FinancialInputs!N291</f>
        <v/>
      </c>
      <c r="O27" s="301" t="str">
        <f>FinancialInputs!O291</f>
        <v/>
      </c>
      <c r="P27" s="301" t="str">
        <f>FinancialInputs!P291</f>
        <v/>
      </c>
      <c r="Q27" s="301" t="str">
        <f>FinancialInputs!Q291</f>
        <v/>
      </c>
      <c r="R27" s="301" t="str">
        <f>FinancialInputs!R291</f>
        <v/>
      </c>
      <c r="S27" s="301" t="str">
        <f>FinancialInputs!S291</f>
        <v/>
      </c>
      <c r="T27" s="301" t="str">
        <f>FinancialInputs!T291</f>
        <v/>
      </c>
      <c r="U27" s="301" t="str">
        <f>FinancialInputs!U291</f>
        <v/>
      </c>
      <c r="V27" s="301" t="str">
        <f>FinancialInputs!V291</f>
        <v/>
      </c>
      <c r="W27" s="301" t="str">
        <f>FinancialInputs!W291</f>
        <v/>
      </c>
      <c r="X27" s="301" t="str">
        <f>FinancialInputs!X291</f>
        <v/>
      </c>
      <c r="Y27" s="301" t="str">
        <f>FinancialInputs!Y291</f>
        <v/>
      </c>
      <c r="Z27" s="301" t="str">
        <f>FinancialInputs!Z291</f>
        <v/>
      </c>
      <c r="AA27" s="301" t="str">
        <f>FinancialInputs!AA291</f>
        <v/>
      </c>
      <c r="AB27" s="301" t="str">
        <f>FinancialInputs!AB291</f>
        <v/>
      </c>
      <c r="AC27" s="301" t="str">
        <f>FinancialInputs!AC291</f>
        <v/>
      </c>
      <c r="AD27" s="301" t="str">
        <f>FinancialInputs!AD291</f>
        <v/>
      </c>
      <c r="AE27" s="301" t="str">
        <f>FinancialInputs!AE291</f>
        <v/>
      </c>
      <c r="AF27" s="301" t="str">
        <f>FinancialInputs!AF291</f>
        <v/>
      </c>
      <c r="AG27" s="301" t="str">
        <f>FinancialInputs!AG291</f>
        <v/>
      </c>
      <c r="AH27" s="301" t="str">
        <f>FinancialInputs!AH291</f>
        <v/>
      </c>
      <c r="AI27" s="301" t="str">
        <f>FinancialInputs!AI291</f>
        <v/>
      </c>
      <c r="AJ27" s="301" t="str">
        <f>FinancialInputs!AJ291</f>
        <v/>
      </c>
      <c r="AK27" s="301" t="str">
        <f>FinancialInputs!AK291</f>
        <v/>
      </c>
      <c r="AL27" s="301" t="str">
        <f>FinancialInputs!AL291</f>
        <v/>
      </c>
      <c r="AM27" s="301" t="str">
        <f>FinancialInputs!AM291</f>
        <v/>
      </c>
      <c r="AN27" s="301" t="str">
        <f>FinancialInputs!AN291</f>
        <v/>
      </c>
      <c r="AO27" s="301" t="str">
        <f>FinancialInputs!AO291</f>
        <v/>
      </c>
      <c r="AP27" s="301" t="str">
        <f>FinancialInputs!AP291</f>
        <v/>
      </c>
      <c r="AQ27" s="301" t="str">
        <f>FinancialInputs!AQ291</f>
        <v/>
      </c>
      <c r="AR27" s="301" t="str">
        <f>FinancialInputs!AR291</f>
        <v/>
      </c>
      <c r="AS27" s="301" t="str">
        <f>FinancialInputs!AS291</f>
        <v/>
      </c>
      <c r="AT27" s="301" t="str">
        <f>FinancialInputs!AT291</f>
        <v/>
      </c>
      <c r="AU27" s="301" t="str">
        <f>FinancialInputs!AU291</f>
        <v/>
      </c>
      <c r="AV27" s="301" t="str">
        <f>FinancialInputs!AV291</f>
        <v/>
      </c>
      <c r="AW27" s="301" t="str">
        <f>FinancialInputs!AW291</f>
        <v/>
      </c>
      <c r="AX27" s="301" t="str">
        <f>FinancialInputs!AX291</f>
        <v/>
      </c>
      <c r="AY27" s="301" t="str">
        <f>FinancialInputs!AY291</f>
        <v/>
      </c>
      <c r="AZ27" s="301" t="str">
        <f>FinancialInputs!AZ291</f>
        <v/>
      </c>
      <c r="BA27" s="301" t="str">
        <f>FinancialInputs!BA291</f>
        <v/>
      </c>
      <c r="BB27" s="301" t="str">
        <f>FinancialInputs!BB291</f>
        <v/>
      </c>
      <c r="BC27" s="301" t="str">
        <f>FinancialInputs!BC291</f>
        <v/>
      </c>
      <c r="BD27" s="301" t="str">
        <f>FinancialInputs!BD291</f>
        <v/>
      </c>
      <c r="BE27" s="301" t="str">
        <f>FinancialInputs!BE291</f>
        <v/>
      </c>
      <c r="BF27" s="301" t="str">
        <f>FinancialInputs!BF291</f>
        <v/>
      </c>
      <c r="BG27" s="301" t="str">
        <f>FinancialInputs!BG291</f>
        <v/>
      </c>
      <c r="BH27" s="301" t="str">
        <f>FinancialInputs!BH291</f>
        <v/>
      </c>
      <c r="BI27" s="301" t="str">
        <f>FinancialInputs!BI291</f>
        <v/>
      </c>
      <c r="BJ27" s="301" t="str">
        <f>FinancialInputs!BJ291</f>
        <v/>
      </c>
      <c r="BK27" s="301" t="str">
        <f>FinancialInputs!BK291</f>
        <v/>
      </c>
      <c r="BL27" s="301" t="str">
        <f>FinancialInputs!BL291</f>
        <v/>
      </c>
      <c r="BM27" s="301" t="str">
        <f>FinancialInputs!BM291</f>
        <v/>
      </c>
      <c r="BN27" s="301" t="str">
        <f>FinancialInputs!BN291</f>
        <v/>
      </c>
      <c r="BO27" s="301" t="str">
        <f>FinancialInputs!BO291</f>
        <v/>
      </c>
      <c r="BP27" s="301" t="str">
        <f>FinancialInputs!BP291</f>
        <v/>
      </c>
      <c r="BQ27" s="301" t="str">
        <f>FinancialInputs!BQ291</f>
        <v/>
      </c>
      <c r="BR27" s="301" t="str">
        <f>FinancialInputs!BR291</f>
        <v/>
      </c>
      <c r="BS27" s="301" t="str">
        <f>FinancialInputs!BS291</f>
        <v/>
      </c>
      <c r="BT27" s="301" t="str">
        <f>FinancialInputs!BT291</f>
        <v/>
      </c>
      <c r="BU27" s="301" t="str">
        <f>FinancialInputs!BU291</f>
        <v/>
      </c>
      <c r="BV27" s="301" t="str">
        <f>FinancialInputs!BV291</f>
        <v/>
      </c>
      <c r="BW27" s="301" t="str">
        <f>FinancialInputs!BW291</f>
        <v/>
      </c>
      <c r="BX27" s="301" t="str">
        <f>FinancialInputs!BX291</f>
        <v/>
      </c>
      <c r="BY27" s="301" t="str">
        <f>FinancialInputs!BY291</f>
        <v/>
      </c>
      <c r="BZ27" s="301" t="str">
        <f>FinancialInputs!BZ291</f>
        <v/>
      </c>
      <c r="CA27" s="301" t="str">
        <f>FinancialInputs!CA291</f>
        <v/>
      </c>
      <c r="CB27" s="301" t="str">
        <f>FinancialInputs!CB291</f>
        <v/>
      </c>
      <c r="CC27" s="301" t="str">
        <f>FinancialInputs!CC291</f>
        <v/>
      </c>
      <c r="CD27" s="301" t="str">
        <f>FinancialInputs!CD291</f>
        <v/>
      </c>
      <c r="CE27" s="301" t="str">
        <f>FinancialInputs!CE291</f>
        <v/>
      </c>
      <c r="CF27" s="301" t="str">
        <f>FinancialInputs!CF291</f>
        <v/>
      </c>
      <c r="CG27" s="301" t="str">
        <f>FinancialInputs!CG291</f>
        <v/>
      </c>
      <c r="CH27" s="301" t="str">
        <f>FinancialInputs!CH291</f>
        <v/>
      </c>
      <c r="CI27" s="301" t="str">
        <f>FinancialInputs!CI291</f>
        <v/>
      </c>
      <c r="CJ27" s="301" t="str">
        <f>FinancialInputs!CJ291</f>
        <v/>
      </c>
      <c r="CK27" s="301" t="str">
        <f>FinancialInputs!CK291</f>
        <v/>
      </c>
      <c r="CL27" s="301" t="str">
        <f>FinancialInputs!CL291</f>
        <v/>
      </c>
      <c r="CM27" s="301" t="str">
        <f>FinancialInputs!CM291</f>
        <v/>
      </c>
      <c r="CN27" s="301" t="str">
        <f>FinancialInputs!CN291</f>
        <v/>
      </c>
      <c r="CO27" s="301" t="str">
        <f>FinancialInputs!CO291</f>
        <v/>
      </c>
      <c r="CP27" s="301" t="str">
        <f>FinancialInputs!CP291</f>
        <v/>
      </c>
      <c r="CQ27" s="301" t="str">
        <f>FinancialInputs!CQ291</f>
        <v/>
      </c>
      <c r="CR27" s="301" t="str">
        <f>FinancialInputs!CR291</f>
        <v/>
      </c>
      <c r="CS27" s="301" t="str">
        <f>FinancialInputs!CS291</f>
        <v/>
      </c>
      <c r="CT27" s="301" t="str">
        <f>FinancialInputs!CT291</f>
        <v/>
      </c>
      <c r="CU27" s="301" t="str">
        <f>FinancialInputs!CU291</f>
        <v/>
      </c>
      <c r="CV27" s="301" t="str">
        <f>FinancialInputs!CV291</f>
        <v/>
      </c>
      <c r="CW27" s="173"/>
      <c r="CX27" s="173"/>
      <c r="CY27" s="173"/>
    </row>
    <row r="28" spans="1:104" s="151" customFormat="1">
      <c r="A28" s="173"/>
      <c r="B28" s="173"/>
      <c r="C28" s="173"/>
      <c r="D28" s="173"/>
      <c r="E28" s="1" t="s">
        <v>434</v>
      </c>
      <c r="F28" s="1"/>
      <c r="G28" s="1" t="s">
        <v>58</v>
      </c>
      <c r="H28" s="1"/>
      <c r="I28" s="1"/>
      <c r="J28" s="1"/>
      <c r="K28" s="173"/>
      <c r="L28" s="300">
        <f>FinancialInputs!L289</f>
        <v>0</v>
      </c>
      <c r="M28" s="300">
        <f>FinancialInputs!M289</f>
        <v>0</v>
      </c>
      <c r="N28" s="300">
        <f>FinancialInputs!N289</f>
        <v>0</v>
      </c>
      <c r="O28" s="300">
        <f>FinancialInputs!O289</f>
        <v>0</v>
      </c>
      <c r="P28" s="300">
        <f>FinancialInputs!P289</f>
        <v>0</v>
      </c>
      <c r="Q28" s="300">
        <f>FinancialInputs!Q289</f>
        <v>0</v>
      </c>
      <c r="R28" s="300">
        <f>FinancialInputs!R289</f>
        <v>0</v>
      </c>
      <c r="S28" s="300">
        <f>FinancialInputs!S289</f>
        <v>0</v>
      </c>
      <c r="T28" s="300">
        <f>FinancialInputs!T289</f>
        <v>0</v>
      </c>
      <c r="U28" s="300">
        <f>FinancialInputs!U289</f>
        <v>0</v>
      </c>
      <c r="V28" s="300">
        <f>FinancialInputs!V289</f>
        <v>0</v>
      </c>
      <c r="W28" s="300">
        <f>FinancialInputs!W289</f>
        <v>0</v>
      </c>
      <c r="X28" s="300">
        <f>FinancialInputs!X289</f>
        <v>0</v>
      </c>
      <c r="Y28" s="300">
        <f>FinancialInputs!Y289</f>
        <v>0</v>
      </c>
      <c r="Z28" s="300">
        <f>FinancialInputs!Z289</f>
        <v>0</v>
      </c>
      <c r="AA28" s="300">
        <f>FinancialInputs!AA289</f>
        <v>0</v>
      </c>
      <c r="AB28" s="300">
        <f>FinancialInputs!AB289</f>
        <v>0</v>
      </c>
      <c r="AC28" s="300">
        <f>FinancialInputs!AC289</f>
        <v>0</v>
      </c>
      <c r="AD28" s="300">
        <f>FinancialInputs!AD289</f>
        <v>0</v>
      </c>
      <c r="AE28" s="300">
        <f>FinancialInputs!AE289</f>
        <v>0</v>
      </c>
      <c r="AF28" s="300">
        <f>FinancialInputs!AF289</f>
        <v>0</v>
      </c>
      <c r="AG28" s="300">
        <f>FinancialInputs!AG289</f>
        <v>0</v>
      </c>
      <c r="AH28" s="300">
        <f>FinancialInputs!AH289</f>
        <v>0</v>
      </c>
      <c r="AI28" s="300">
        <f>FinancialInputs!AI289</f>
        <v>0</v>
      </c>
      <c r="AJ28" s="300">
        <f>FinancialInputs!AJ289</f>
        <v>0</v>
      </c>
      <c r="AK28" s="300">
        <f>FinancialInputs!AK289</f>
        <v>0</v>
      </c>
      <c r="AL28" s="300">
        <f>FinancialInputs!AL289</f>
        <v>0</v>
      </c>
      <c r="AM28" s="300">
        <f>FinancialInputs!AM289</f>
        <v>0</v>
      </c>
      <c r="AN28" s="300">
        <f>FinancialInputs!AN289</f>
        <v>0</v>
      </c>
      <c r="AO28" s="300">
        <f>FinancialInputs!AO289</f>
        <v>0</v>
      </c>
      <c r="AP28" s="300">
        <f>FinancialInputs!AP289</f>
        <v>0</v>
      </c>
      <c r="AQ28" s="300">
        <f>FinancialInputs!AQ289</f>
        <v>0</v>
      </c>
      <c r="AR28" s="300">
        <f>FinancialInputs!AR289</f>
        <v>0</v>
      </c>
      <c r="AS28" s="300">
        <f>FinancialInputs!AS289</f>
        <v>0</v>
      </c>
      <c r="AT28" s="300">
        <f>FinancialInputs!AT289</f>
        <v>0</v>
      </c>
      <c r="AU28" s="300">
        <f>FinancialInputs!AU289</f>
        <v>0</v>
      </c>
      <c r="AV28" s="300">
        <f>FinancialInputs!AV289</f>
        <v>0</v>
      </c>
      <c r="AW28" s="300">
        <f>FinancialInputs!AW289</f>
        <v>0</v>
      </c>
      <c r="AX28" s="300">
        <f>FinancialInputs!AX289</f>
        <v>0</v>
      </c>
      <c r="AY28" s="300">
        <f>FinancialInputs!AY289</f>
        <v>0</v>
      </c>
      <c r="AZ28" s="300">
        <f>FinancialInputs!AZ289</f>
        <v>0</v>
      </c>
      <c r="BA28" s="300">
        <f>FinancialInputs!BA289</f>
        <v>0</v>
      </c>
      <c r="BB28" s="300">
        <f>FinancialInputs!BB289</f>
        <v>0</v>
      </c>
      <c r="BC28" s="300">
        <f>FinancialInputs!BC289</f>
        <v>0</v>
      </c>
      <c r="BD28" s="300">
        <f>FinancialInputs!BD289</f>
        <v>0</v>
      </c>
      <c r="BE28" s="300">
        <f>FinancialInputs!BE289</f>
        <v>0</v>
      </c>
      <c r="BF28" s="300">
        <f>FinancialInputs!BF289</f>
        <v>0</v>
      </c>
      <c r="BG28" s="300">
        <f>FinancialInputs!BG289</f>
        <v>0</v>
      </c>
      <c r="BH28" s="300">
        <f>FinancialInputs!BH289</f>
        <v>0</v>
      </c>
      <c r="BI28" s="300">
        <f>FinancialInputs!BI289</f>
        <v>0</v>
      </c>
      <c r="BJ28" s="300">
        <f>FinancialInputs!BJ289</f>
        <v>0</v>
      </c>
      <c r="BK28" s="300">
        <f>FinancialInputs!BK289</f>
        <v>0</v>
      </c>
      <c r="BL28" s="300">
        <f>FinancialInputs!BL289</f>
        <v>0</v>
      </c>
      <c r="BM28" s="300">
        <f>FinancialInputs!BM289</f>
        <v>0</v>
      </c>
      <c r="BN28" s="300">
        <f>FinancialInputs!BN289</f>
        <v>0</v>
      </c>
      <c r="BO28" s="300">
        <f>FinancialInputs!BO289</f>
        <v>0</v>
      </c>
      <c r="BP28" s="300">
        <f>FinancialInputs!BP289</f>
        <v>0</v>
      </c>
      <c r="BQ28" s="300">
        <f>FinancialInputs!BQ289</f>
        <v>0</v>
      </c>
      <c r="BR28" s="300">
        <f>FinancialInputs!BR289</f>
        <v>0</v>
      </c>
      <c r="BS28" s="300">
        <f>FinancialInputs!BS289</f>
        <v>0</v>
      </c>
      <c r="BT28" s="300">
        <f>FinancialInputs!BT289</f>
        <v>0</v>
      </c>
      <c r="BU28" s="300">
        <f>FinancialInputs!BU289</f>
        <v>0</v>
      </c>
      <c r="BV28" s="300">
        <f>FinancialInputs!BV289</f>
        <v>0</v>
      </c>
      <c r="BW28" s="300">
        <f>FinancialInputs!BW289</f>
        <v>0</v>
      </c>
      <c r="BX28" s="300">
        <f>FinancialInputs!BX289</f>
        <v>0</v>
      </c>
      <c r="BY28" s="300">
        <f>FinancialInputs!BY289</f>
        <v>0</v>
      </c>
      <c r="BZ28" s="300">
        <f>FinancialInputs!BZ289</f>
        <v>0</v>
      </c>
      <c r="CA28" s="300">
        <f>FinancialInputs!CA289</f>
        <v>0</v>
      </c>
      <c r="CB28" s="300">
        <f>FinancialInputs!CB289</f>
        <v>0</v>
      </c>
      <c r="CC28" s="300">
        <f>FinancialInputs!CC289</f>
        <v>0</v>
      </c>
      <c r="CD28" s="300">
        <f>FinancialInputs!CD289</f>
        <v>0</v>
      </c>
      <c r="CE28" s="300">
        <f>FinancialInputs!CE289</f>
        <v>0</v>
      </c>
      <c r="CF28" s="300">
        <f>FinancialInputs!CF289</f>
        <v>0</v>
      </c>
      <c r="CG28" s="300">
        <f>FinancialInputs!CG289</f>
        <v>0</v>
      </c>
      <c r="CH28" s="300">
        <f>FinancialInputs!CH289</f>
        <v>0</v>
      </c>
      <c r="CI28" s="300">
        <f>FinancialInputs!CI289</f>
        <v>0</v>
      </c>
      <c r="CJ28" s="300">
        <f>FinancialInputs!CJ289</f>
        <v>0</v>
      </c>
      <c r="CK28" s="300">
        <f>FinancialInputs!CK289</f>
        <v>0</v>
      </c>
      <c r="CL28" s="300">
        <f>FinancialInputs!CL289</f>
        <v>0</v>
      </c>
      <c r="CM28" s="300">
        <f>FinancialInputs!CM289</f>
        <v>0</v>
      </c>
      <c r="CN28" s="300">
        <f>FinancialInputs!CN289</f>
        <v>0</v>
      </c>
      <c r="CO28" s="300">
        <f>FinancialInputs!CO289</f>
        <v>0</v>
      </c>
      <c r="CP28" s="300">
        <f>FinancialInputs!CP289</f>
        <v>0</v>
      </c>
      <c r="CQ28" s="300">
        <f>FinancialInputs!CQ289</f>
        <v>0</v>
      </c>
      <c r="CR28" s="300">
        <f>FinancialInputs!CR289</f>
        <v>0</v>
      </c>
      <c r="CS28" s="300">
        <f>FinancialInputs!CS289</f>
        <v>0</v>
      </c>
      <c r="CT28" s="300">
        <f>FinancialInputs!CT289</f>
        <v>0</v>
      </c>
      <c r="CU28" s="300">
        <f>FinancialInputs!CU289</f>
        <v>0</v>
      </c>
      <c r="CV28" s="300">
        <f>FinancialInputs!CV289</f>
        <v>0</v>
      </c>
      <c r="CW28" s="173"/>
      <c r="CX28" s="173"/>
      <c r="CY28" s="173"/>
    </row>
    <row r="29" spans="1:104" s="151" customFormat="1">
      <c r="A29" s="173"/>
      <c r="B29" s="173"/>
      <c r="C29" s="173"/>
      <c r="D29" s="173"/>
      <c r="E29" s="1"/>
      <c r="F29" s="1"/>
      <c r="G29" s="1"/>
      <c r="H29" s="1"/>
      <c r="I29" s="1"/>
      <c r="J29" s="1"/>
      <c r="K29" s="173"/>
      <c r="L29" s="300"/>
      <c r="M29" s="300"/>
      <c r="N29" s="300"/>
      <c r="O29" s="300"/>
      <c r="P29" s="300"/>
      <c r="Q29" s="300"/>
      <c r="R29" s="300"/>
      <c r="S29" s="300"/>
      <c r="T29" s="300"/>
      <c r="U29" s="300"/>
      <c r="V29" s="300"/>
      <c r="W29" s="300"/>
      <c r="X29" s="300"/>
      <c r="Y29" s="300"/>
      <c r="Z29" s="300"/>
      <c r="AA29" s="300"/>
      <c r="AB29" s="300"/>
      <c r="AC29" s="300"/>
      <c r="AD29" s="300"/>
      <c r="AE29" s="300"/>
      <c r="AF29" s="300"/>
      <c r="AG29" s="300"/>
      <c r="AH29" s="300"/>
      <c r="AI29" s="300"/>
      <c r="AJ29" s="300"/>
      <c r="AK29" s="300"/>
      <c r="AL29" s="300"/>
      <c r="AM29" s="300"/>
      <c r="AN29" s="300"/>
      <c r="AO29" s="300"/>
      <c r="AP29" s="300"/>
      <c r="AQ29" s="300"/>
      <c r="AR29" s="300"/>
      <c r="AS29" s="300"/>
      <c r="AT29" s="300"/>
      <c r="AU29" s="300"/>
      <c r="AV29" s="300"/>
      <c r="AW29" s="300"/>
      <c r="AX29" s="300"/>
      <c r="AY29" s="300"/>
      <c r="AZ29" s="300"/>
      <c r="BA29" s="300"/>
      <c r="BB29" s="300"/>
      <c r="BC29" s="300"/>
      <c r="BD29" s="300"/>
      <c r="BE29" s="300"/>
      <c r="BF29" s="300"/>
      <c r="BG29" s="300"/>
      <c r="BH29" s="300"/>
      <c r="BI29" s="300"/>
      <c r="BJ29" s="300"/>
      <c r="BK29" s="300"/>
      <c r="BL29" s="300"/>
      <c r="BM29" s="300"/>
      <c r="BN29" s="300"/>
      <c r="BO29" s="300"/>
      <c r="BP29" s="300"/>
      <c r="BQ29" s="300"/>
      <c r="BR29" s="300"/>
      <c r="BS29" s="300"/>
      <c r="BT29" s="300"/>
      <c r="BU29" s="300"/>
      <c r="BV29" s="300"/>
      <c r="BW29" s="300"/>
      <c r="BX29" s="300"/>
      <c r="BY29" s="300"/>
      <c r="BZ29" s="300"/>
      <c r="CA29" s="300"/>
      <c r="CB29" s="300"/>
      <c r="CC29" s="300"/>
      <c r="CD29" s="300"/>
      <c r="CE29" s="300"/>
      <c r="CF29" s="300"/>
      <c r="CG29" s="300"/>
      <c r="CH29" s="300"/>
      <c r="CI29" s="300"/>
      <c r="CJ29" s="300"/>
      <c r="CK29" s="300"/>
      <c r="CL29" s="300"/>
      <c r="CM29" s="300"/>
      <c r="CN29" s="300"/>
      <c r="CO29" s="300"/>
      <c r="CP29" s="300"/>
      <c r="CQ29" s="300"/>
      <c r="CR29" s="300"/>
      <c r="CS29" s="300"/>
      <c r="CT29" s="300"/>
      <c r="CU29" s="300"/>
      <c r="CV29" s="300"/>
      <c r="CW29" s="173"/>
      <c r="CX29" s="173"/>
      <c r="CY29" s="173"/>
    </row>
    <row r="30" spans="1:104" s="151" customFormat="1">
      <c r="A30" s="173"/>
      <c r="B30" s="173"/>
      <c r="C30" s="173"/>
      <c r="D30" s="173"/>
      <c r="E30" s="1" t="s">
        <v>124</v>
      </c>
      <c r="F30" s="1"/>
      <c r="G30" s="1" t="s">
        <v>423</v>
      </c>
      <c r="H30" s="1"/>
      <c r="I30" s="1"/>
      <c r="J30" s="1"/>
      <c r="K30" s="173"/>
      <c r="L30" s="301" t="str">
        <f>FinancialInputs!L294</f>
        <v/>
      </c>
      <c r="M30" s="301" t="str">
        <f>FinancialInputs!M294</f>
        <v/>
      </c>
      <c r="N30" s="301" t="str">
        <f>FinancialInputs!N294</f>
        <v/>
      </c>
      <c r="O30" s="301" t="str">
        <f>FinancialInputs!O294</f>
        <v/>
      </c>
      <c r="P30" s="301" t="str">
        <f>FinancialInputs!P294</f>
        <v/>
      </c>
      <c r="Q30" s="301" t="str">
        <f>FinancialInputs!Q294</f>
        <v/>
      </c>
      <c r="R30" s="301" t="str">
        <f>FinancialInputs!R294</f>
        <v/>
      </c>
      <c r="S30" s="301" t="str">
        <f>FinancialInputs!S294</f>
        <v/>
      </c>
      <c r="T30" s="301" t="str">
        <f>FinancialInputs!T294</f>
        <v/>
      </c>
      <c r="U30" s="301" t="str">
        <f>FinancialInputs!U294</f>
        <v/>
      </c>
      <c r="V30" s="301" t="str">
        <f>FinancialInputs!V294</f>
        <v/>
      </c>
      <c r="W30" s="301" t="str">
        <f>FinancialInputs!W294</f>
        <v/>
      </c>
      <c r="X30" s="301" t="str">
        <f>FinancialInputs!X294</f>
        <v/>
      </c>
      <c r="Y30" s="301" t="str">
        <f>FinancialInputs!Y294</f>
        <v/>
      </c>
      <c r="Z30" s="301" t="str">
        <f>FinancialInputs!Z294</f>
        <v/>
      </c>
      <c r="AA30" s="301" t="str">
        <f>FinancialInputs!AA294</f>
        <v/>
      </c>
      <c r="AB30" s="301" t="str">
        <f>FinancialInputs!AB294</f>
        <v/>
      </c>
      <c r="AC30" s="301" t="str">
        <f>FinancialInputs!AC294</f>
        <v/>
      </c>
      <c r="AD30" s="301" t="str">
        <f>FinancialInputs!AD294</f>
        <v/>
      </c>
      <c r="AE30" s="301" t="str">
        <f>FinancialInputs!AE294</f>
        <v/>
      </c>
      <c r="AF30" s="301" t="str">
        <f>FinancialInputs!AF294</f>
        <v/>
      </c>
      <c r="AG30" s="301" t="str">
        <f>FinancialInputs!AG294</f>
        <v/>
      </c>
      <c r="AH30" s="301" t="str">
        <f>FinancialInputs!AH294</f>
        <v/>
      </c>
      <c r="AI30" s="301" t="str">
        <f>FinancialInputs!AI294</f>
        <v/>
      </c>
      <c r="AJ30" s="301" t="str">
        <f>FinancialInputs!AJ294</f>
        <v/>
      </c>
      <c r="AK30" s="301" t="str">
        <f>FinancialInputs!AK294</f>
        <v/>
      </c>
      <c r="AL30" s="301" t="str">
        <f>FinancialInputs!AL294</f>
        <v/>
      </c>
      <c r="AM30" s="301" t="str">
        <f>FinancialInputs!AM294</f>
        <v/>
      </c>
      <c r="AN30" s="301" t="str">
        <f>FinancialInputs!AN294</f>
        <v/>
      </c>
      <c r="AO30" s="301" t="str">
        <f>FinancialInputs!AO294</f>
        <v/>
      </c>
      <c r="AP30" s="301" t="str">
        <f>FinancialInputs!AP294</f>
        <v/>
      </c>
      <c r="AQ30" s="301" t="str">
        <f>FinancialInputs!AQ294</f>
        <v/>
      </c>
      <c r="AR30" s="301" t="str">
        <f>FinancialInputs!AR294</f>
        <v/>
      </c>
      <c r="AS30" s="301" t="str">
        <f>FinancialInputs!AS294</f>
        <v/>
      </c>
      <c r="AT30" s="301" t="str">
        <f>FinancialInputs!AT294</f>
        <v/>
      </c>
      <c r="AU30" s="301" t="str">
        <f>FinancialInputs!AU294</f>
        <v/>
      </c>
      <c r="AV30" s="301" t="str">
        <f>FinancialInputs!AV294</f>
        <v/>
      </c>
      <c r="AW30" s="301" t="str">
        <f>FinancialInputs!AW294</f>
        <v/>
      </c>
      <c r="AX30" s="301" t="str">
        <f>FinancialInputs!AX294</f>
        <v/>
      </c>
      <c r="AY30" s="301" t="str">
        <f>FinancialInputs!AY294</f>
        <v/>
      </c>
      <c r="AZ30" s="301" t="str">
        <f>FinancialInputs!AZ294</f>
        <v/>
      </c>
      <c r="BA30" s="301" t="str">
        <f>FinancialInputs!BA294</f>
        <v/>
      </c>
      <c r="BB30" s="301" t="str">
        <f>FinancialInputs!BB294</f>
        <v/>
      </c>
      <c r="BC30" s="301" t="str">
        <f>FinancialInputs!BC294</f>
        <v/>
      </c>
      <c r="BD30" s="301" t="str">
        <f>FinancialInputs!BD294</f>
        <v/>
      </c>
      <c r="BE30" s="301" t="str">
        <f>FinancialInputs!BE294</f>
        <v/>
      </c>
      <c r="BF30" s="301" t="str">
        <f>FinancialInputs!BF294</f>
        <v/>
      </c>
      <c r="BG30" s="301" t="str">
        <f>FinancialInputs!BG294</f>
        <v/>
      </c>
      <c r="BH30" s="301" t="str">
        <f>FinancialInputs!BH294</f>
        <v/>
      </c>
      <c r="BI30" s="301" t="str">
        <f>FinancialInputs!BI294</f>
        <v/>
      </c>
      <c r="BJ30" s="301" t="str">
        <f>FinancialInputs!BJ294</f>
        <v/>
      </c>
      <c r="BK30" s="301" t="str">
        <f>FinancialInputs!BK294</f>
        <v/>
      </c>
      <c r="BL30" s="301" t="str">
        <f>FinancialInputs!BL294</f>
        <v/>
      </c>
      <c r="BM30" s="301" t="str">
        <f>FinancialInputs!BM294</f>
        <v/>
      </c>
      <c r="BN30" s="301" t="str">
        <f>FinancialInputs!BN294</f>
        <v/>
      </c>
      <c r="BO30" s="301" t="str">
        <f>FinancialInputs!BO294</f>
        <v/>
      </c>
      <c r="BP30" s="301" t="str">
        <f>FinancialInputs!BP294</f>
        <v/>
      </c>
      <c r="BQ30" s="301" t="str">
        <f>FinancialInputs!BQ294</f>
        <v/>
      </c>
      <c r="BR30" s="301" t="str">
        <f>FinancialInputs!BR294</f>
        <v/>
      </c>
      <c r="BS30" s="301" t="str">
        <f>FinancialInputs!BS294</f>
        <v/>
      </c>
      <c r="BT30" s="301" t="str">
        <f>FinancialInputs!BT294</f>
        <v/>
      </c>
      <c r="BU30" s="301" t="str">
        <f>FinancialInputs!BU294</f>
        <v/>
      </c>
      <c r="BV30" s="301" t="str">
        <f>FinancialInputs!BV294</f>
        <v/>
      </c>
      <c r="BW30" s="301" t="str">
        <f>FinancialInputs!BW294</f>
        <v/>
      </c>
      <c r="BX30" s="301" t="str">
        <f>FinancialInputs!BX294</f>
        <v/>
      </c>
      <c r="BY30" s="301" t="str">
        <f>FinancialInputs!BY294</f>
        <v/>
      </c>
      <c r="BZ30" s="301" t="str">
        <f>FinancialInputs!BZ294</f>
        <v/>
      </c>
      <c r="CA30" s="301" t="str">
        <f>FinancialInputs!CA294</f>
        <v/>
      </c>
      <c r="CB30" s="301" t="str">
        <f>FinancialInputs!CB294</f>
        <v/>
      </c>
      <c r="CC30" s="301" t="str">
        <f>FinancialInputs!CC294</f>
        <v/>
      </c>
      <c r="CD30" s="301" t="str">
        <f>FinancialInputs!CD294</f>
        <v/>
      </c>
      <c r="CE30" s="301" t="str">
        <f>FinancialInputs!CE294</f>
        <v/>
      </c>
      <c r="CF30" s="301" t="str">
        <f>FinancialInputs!CF294</f>
        <v/>
      </c>
      <c r="CG30" s="301" t="str">
        <f>FinancialInputs!CG294</f>
        <v/>
      </c>
      <c r="CH30" s="301" t="str">
        <f>FinancialInputs!CH294</f>
        <v/>
      </c>
      <c r="CI30" s="301" t="str">
        <f>FinancialInputs!CI294</f>
        <v/>
      </c>
      <c r="CJ30" s="301" t="str">
        <f>FinancialInputs!CJ294</f>
        <v/>
      </c>
      <c r="CK30" s="301" t="str">
        <f>FinancialInputs!CK294</f>
        <v/>
      </c>
      <c r="CL30" s="301" t="str">
        <f>FinancialInputs!CL294</f>
        <v/>
      </c>
      <c r="CM30" s="301" t="str">
        <f>FinancialInputs!CM294</f>
        <v/>
      </c>
      <c r="CN30" s="301" t="str">
        <f>FinancialInputs!CN294</f>
        <v/>
      </c>
      <c r="CO30" s="301" t="str">
        <f>FinancialInputs!CO294</f>
        <v/>
      </c>
      <c r="CP30" s="301" t="str">
        <f>FinancialInputs!CP294</f>
        <v/>
      </c>
      <c r="CQ30" s="301" t="str">
        <f>FinancialInputs!CQ294</f>
        <v/>
      </c>
      <c r="CR30" s="301" t="str">
        <f>FinancialInputs!CR294</f>
        <v/>
      </c>
      <c r="CS30" s="301" t="str">
        <f>FinancialInputs!CS294</f>
        <v/>
      </c>
      <c r="CT30" s="301" t="str">
        <f>FinancialInputs!CT294</f>
        <v/>
      </c>
      <c r="CU30" s="301" t="str">
        <f>FinancialInputs!CU294</f>
        <v/>
      </c>
      <c r="CV30" s="301" t="str">
        <f>FinancialInputs!CV294</f>
        <v/>
      </c>
      <c r="CW30" s="173"/>
      <c r="CX30" s="173"/>
      <c r="CY30" s="173"/>
    </row>
    <row r="31" spans="1:104" s="151" customFormat="1">
      <c r="A31" s="173"/>
      <c r="B31" s="173"/>
      <c r="C31" s="173"/>
      <c r="D31" s="173"/>
      <c r="E31" s="1" t="s">
        <v>859</v>
      </c>
      <c r="F31" s="1"/>
      <c r="G31" s="1" t="s">
        <v>126</v>
      </c>
      <c r="H31" s="1"/>
      <c r="I31" s="1"/>
      <c r="J31" s="1"/>
      <c r="K31" s="173"/>
      <c r="L31" s="300">
        <f>FinancialInputs!L300</f>
        <v>0</v>
      </c>
      <c r="M31" s="300">
        <f>FinancialInputs!M300</f>
        <v>0</v>
      </c>
      <c r="N31" s="300">
        <f>FinancialInputs!N300</f>
        <v>0</v>
      </c>
      <c r="O31" s="300">
        <f>FinancialInputs!O300</f>
        <v>0</v>
      </c>
      <c r="P31" s="300">
        <f>FinancialInputs!P300</f>
        <v>0</v>
      </c>
      <c r="Q31" s="300">
        <f>FinancialInputs!Q300</f>
        <v>0</v>
      </c>
      <c r="R31" s="300">
        <f>FinancialInputs!R300</f>
        <v>0</v>
      </c>
      <c r="S31" s="300">
        <f>FinancialInputs!S300</f>
        <v>0</v>
      </c>
      <c r="T31" s="300">
        <f>FinancialInputs!T300</f>
        <v>0</v>
      </c>
      <c r="U31" s="300">
        <f>FinancialInputs!U300</f>
        <v>0</v>
      </c>
      <c r="V31" s="300">
        <f>FinancialInputs!V300</f>
        <v>0</v>
      </c>
      <c r="W31" s="300">
        <f>FinancialInputs!W300</f>
        <v>0</v>
      </c>
      <c r="X31" s="300">
        <f>FinancialInputs!X300</f>
        <v>0</v>
      </c>
      <c r="Y31" s="300">
        <f>FinancialInputs!Y300</f>
        <v>0</v>
      </c>
      <c r="Z31" s="300">
        <f>FinancialInputs!Z300</f>
        <v>0</v>
      </c>
      <c r="AA31" s="300">
        <f>FinancialInputs!AA300</f>
        <v>0</v>
      </c>
      <c r="AB31" s="300">
        <f>FinancialInputs!AB300</f>
        <v>0</v>
      </c>
      <c r="AC31" s="300">
        <f>FinancialInputs!AC300</f>
        <v>0</v>
      </c>
      <c r="AD31" s="300">
        <f>FinancialInputs!AD300</f>
        <v>0</v>
      </c>
      <c r="AE31" s="300">
        <f>FinancialInputs!AE300</f>
        <v>0</v>
      </c>
      <c r="AF31" s="300">
        <f>FinancialInputs!AF300</f>
        <v>0</v>
      </c>
      <c r="AG31" s="300">
        <f>FinancialInputs!AG300</f>
        <v>0</v>
      </c>
      <c r="AH31" s="300">
        <f>FinancialInputs!AH300</f>
        <v>0</v>
      </c>
      <c r="AI31" s="300">
        <f>FinancialInputs!AI300</f>
        <v>0</v>
      </c>
      <c r="AJ31" s="300">
        <f>FinancialInputs!AJ300</f>
        <v>0</v>
      </c>
      <c r="AK31" s="300">
        <f>FinancialInputs!AK300</f>
        <v>0</v>
      </c>
      <c r="AL31" s="300">
        <f>FinancialInputs!AL300</f>
        <v>0</v>
      </c>
      <c r="AM31" s="300">
        <f>FinancialInputs!AM300</f>
        <v>0</v>
      </c>
      <c r="AN31" s="300">
        <f>FinancialInputs!AN300</f>
        <v>0</v>
      </c>
      <c r="AO31" s="300">
        <f>FinancialInputs!AO300</f>
        <v>0</v>
      </c>
      <c r="AP31" s="300">
        <f>FinancialInputs!AP300</f>
        <v>0</v>
      </c>
      <c r="AQ31" s="300">
        <f>FinancialInputs!AQ300</f>
        <v>0</v>
      </c>
      <c r="AR31" s="300">
        <f>FinancialInputs!AR300</f>
        <v>0</v>
      </c>
      <c r="AS31" s="300">
        <f>FinancialInputs!AS300</f>
        <v>0</v>
      </c>
      <c r="AT31" s="300">
        <f>FinancialInputs!AT300</f>
        <v>0</v>
      </c>
      <c r="AU31" s="300">
        <f>FinancialInputs!AU300</f>
        <v>0</v>
      </c>
      <c r="AV31" s="300">
        <f>FinancialInputs!AV300</f>
        <v>0</v>
      </c>
      <c r="AW31" s="300">
        <f>FinancialInputs!AW300</f>
        <v>0</v>
      </c>
      <c r="AX31" s="300">
        <f>FinancialInputs!AX300</f>
        <v>0</v>
      </c>
      <c r="AY31" s="300">
        <f>FinancialInputs!AY300</f>
        <v>0</v>
      </c>
      <c r="AZ31" s="300">
        <f>FinancialInputs!AZ300</f>
        <v>0</v>
      </c>
      <c r="BA31" s="300">
        <f>FinancialInputs!BA300</f>
        <v>0</v>
      </c>
      <c r="BB31" s="300">
        <f>FinancialInputs!BB300</f>
        <v>0</v>
      </c>
      <c r="BC31" s="300">
        <f>FinancialInputs!BC300</f>
        <v>0</v>
      </c>
      <c r="BD31" s="300">
        <f>FinancialInputs!BD300</f>
        <v>0</v>
      </c>
      <c r="BE31" s="300">
        <f>FinancialInputs!BE300</f>
        <v>0</v>
      </c>
      <c r="BF31" s="300">
        <f>FinancialInputs!BF300</f>
        <v>0</v>
      </c>
      <c r="BG31" s="300">
        <f>FinancialInputs!BG300</f>
        <v>0</v>
      </c>
      <c r="BH31" s="300">
        <f>FinancialInputs!BH300</f>
        <v>0</v>
      </c>
      <c r="BI31" s="300">
        <f>FinancialInputs!BI300</f>
        <v>0</v>
      </c>
      <c r="BJ31" s="300">
        <f>FinancialInputs!BJ300</f>
        <v>0</v>
      </c>
      <c r="BK31" s="300">
        <f>FinancialInputs!BK300</f>
        <v>0</v>
      </c>
      <c r="BL31" s="300">
        <f>FinancialInputs!BL300</f>
        <v>0</v>
      </c>
      <c r="BM31" s="300">
        <f>FinancialInputs!BM300</f>
        <v>0</v>
      </c>
      <c r="BN31" s="300">
        <f>FinancialInputs!BN300</f>
        <v>0</v>
      </c>
      <c r="BO31" s="300">
        <f>FinancialInputs!BO300</f>
        <v>0</v>
      </c>
      <c r="BP31" s="300">
        <f>FinancialInputs!BP300</f>
        <v>0</v>
      </c>
      <c r="BQ31" s="300">
        <f>FinancialInputs!BQ300</f>
        <v>0</v>
      </c>
      <c r="BR31" s="300">
        <f>FinancialInputs!BR300</f>
        <v>0</v>
      </c>
      <c r="BS31" s="300">
        <f>FinancialInputs!BS300</f>
        <v>0</v>
      </c>
      <c r="BT31" s="300">
        <f>FinancialInputs!BT300</f>
        <v>0</v>
      </c>
      <c r="BU31" s="300">
        <f>FinancialInputs!BU300</f>
        <v>0</v>
      </c>
      <c r="BV31" s="300">
        <f>FinancialInputs!BV300</f>
        <v>0</v>
      </c>
      <c r="BW31" s="300">
        <f>FinancialInputs!BW300</f>
        <v>0</v>
      </c>
      <c r="BX31" s="300">
        <f>FinancialInputs!BX300</f>
        <v>0</v>
      </c>
      <c r="BY31" s="300">
        <f>FinancialInputs!BY300</f>
        <v>0</v>
      </c>
      <c r="BZ31" s="300">
        <f>FinancialInputs!BZ300</f>
        <v>0</v>
      </c>
      <c r="CA31" s="300">
        <f>FinancialInputs!CA300</f>
        <v>0</v>
      </c>
      <c r="CB31" s="300">
        <f>FinancialInputs!CB300</f>
        <v>0</v>
      </c>
      <c r="CC31" s="300">
        <f>FinancialInputs!CC300</f>
        <v>0</v>
      </c>
      <c r="CD31" s="300">
        <f>FinancialInputs!CD300</f>
        <v>0</v>
      </c>
      <c r="CE31" s="300">
        <f>FinancialInputs!CE300</f>
        <v>0</v>
      </c>
      <c r="CF31" s="300">
        <f>FinancialInputs!CF300</f>
        <v>0</v>
      </c>
      <c r="CG31" s="300">
        <f>FinancialInputs!CG300</f>
        <v>0</v>
      </c>
      <c r="CH31" s="300">
        <f>FinancialInputs!CH300</f>
        <v>0</v>
      </c>
      <c r="CI31" s="300">
        <f>FinancialInputs!CI300</f>
        <v>0</v>
      </c>
      <c r="CJ31" s="300">
        <f>FinancialInputs!CJ300</f>
        <v>0</v>
      </c>
      <c r="CK31" s="300">
        <f>FinancialInputs!CK300</f>
        <v>0</v>
      </c>
      <c r="CL31" s="300">
        <f>FinancialInputs!CL300</f>
        <v>0</v>
      </c>
      <c r="CM31" s="300">
        <f>FinancialInputs!CM300</f>
        <v>0</v>
      </c>
      <c r="CN31" s="300">
        <f>FinancialInputs!CN300</f>
        <v>0</v>
      </c>
      <c r="CO31" s="300">
        <f>FinancialInputs!CO300</f>
        <v>0</v>
      </c>
      <c r="CP31" s="300">
        <f>FinancialInputs!CP300</f>
        <v>0</v>
      </c>
      <c r="CQ31" s="300">
        <f>FinancialInputs!CQ300</f>
        <v>0</v>
      </c>
      <c r="CR31" s="300">
        <f>FinancialInputs!CR300</f>
        <v>0</v>
      </c>
      <c r="CS31" s="300">
        <f>FinancialInputs!CS300</f>
        <v>0</v>
      </c>
      <c r="CT31" s="300">
        <f>FinancialInputs!CT300</f>
        <v>0</v>
      </c>
      <c r="CU31" s="300">
        <f>FinancialInputs!CU300</f>
        <v>0</v>
      </c>
      <c r="CV31" s="300">
        <f>FinancialInputs!CV300</f>
        <v>0</v>
      </c>
      <c r="CW31" s="173"/>
      <c r="CX31" s="173"/>
      <c r="CY31" s="173"/>
    </row>
    <row r="32" spans="1:104" s="151" customFormat="1">
      <c r="A32" s="173"/>
      <c r="B32" s="173"/>
      <c r="C32" s="173"/>
      <c r="D32" s="173"/>
      <c r="E32" s="1"/>
      <c r="F32" s="1"/>
      <c r="G32" s="1"/>
      <c r="H32" s="1"/>
      <c r="I32" s="1"/>
      <c r="J32" s="1"/>
      <c r="K32" s="173"/>
      <c r="L32" s="300"/>
      <c r="M32" s="300"/>
      <c r="N32" s="300"/>
      <c r="O32" s="300"/>
      <c r="P32" s="300"/>
      <c r="Q32" s="300"/>
      <c r="R32" s="300"/>
      <c r="S32" s="300"/>
      <c r="T32" s="300"/>
      <c r="U32" s="300"/>
      <c r="V32" s="300"/>
      <c r="W32" s="300"/>
      <c r="X32" s="300"/>
      <c r="Y32" s="300"/>
      <c r="Z32" s="300"/>
      <c r="AA32" s="300"/>
      <c r="AB32" s="300"/>
      <c r="AC32" s="300"/>
      <c r="AD32" s="300"/>
      <c r="AE32" s="300"/>
      <c r="AF32" s="300"/>
      <c r="AG32" s="300"/>
      <c r="AH32" s="300"/>
      <c r="AI32" s="300"/>
      <c r="AJ32" s="300"/>
      <c r="AK32" s="300"/>
      <c r="AL32" s="300"/>
      <c r="AM32" s="300"/>
      <c r="AN32" s="300"/>
      <c r="AO32" s="300"/>
      <c r="AP32" s="300"/>
      <c r="AQ32" s="300"/>
      <c r="AR32" s="300"/>
      <c r="AS32" s="300"/>
      <c r="AT32" s="300"/>
      <c r="AU32" s="300"/>
      <c r="AV32" s="300"/>
      <c r="AW32" s="300"/>
      <c r="AX32" s="300"/>
      <c r="AY32" s="300"/>
      <c r="AZ32" s="300"/>
      <c r="BA32" s="300"/>
      <c r="BB32" s="300"/>
      <c r="BC32" s="300"/>
      <c r="BD32" s="300"/>
      <c r="BE32" s="300"/>
      <c r="BF32" s="300"/>
      <c r="BG32" s="300"/>
      <c r="BH32" s="300"/>
      <c r="BI32" s="300"/>
      <c r="BJ32" s="300"/>
      <c r="BK32" s="300"/>
      <c r="BL32" s="300"/>
      <c r="BM32" s="300"/>
      <c r="BN32" s="300"/>
      <c r="BO32" s="300"/>
      <c r="BP32" s="300"/>
      <c r="BQ32" s="300"/>
      <c r="BR32" s="300"/>
      <c r="BS32" s="300"/>
      <c r="BT32" s="300"/>
      <c r="BU32" s="300"/>
      <c r="BV32" s="300"/>
      <c r="BW32" s="300"/>
      <c r="BX32" s="300"/>
      <c r="BY32" s="300"/>
      <c r="BZ32" s="300"/>
      <c r="CA32" s="300"/>
      <c r="CB32" s="300"/>
      <c r="CC32" s="300"/>
      <c r="CD32" s="300"/>
      <c r="CE32" s="300"/>
      <c r="CF32" s="300"/>
      <c r="CG32" s="300"/>
      <c r="CH32" s="300"/>
      <c r="CI32" s="300"/>
      <c r="CJ32" s="300"/>
      <c r="CK32" s="300"/>
      <c r="CL32" s="300"/>
      <c r="CM32" s="300"/>
      <c r="CN32" s="300"/>
      <c r="CO32" s="300"/>
      <c r="CP32" s="300"/>
      <c r="CQ32" s="300"/>
      <c r="CR32" s="300"/>
      <c r="CS32" s="300"/>
      <c r="CT32" s="300"/>
      <c r="CU32" s="300"/>
      <c r="CV32" s="300"/>
      <c r="CW32" s="173"/>
      <c r="CX32" s="173"/>
      <c r="CY32" s="173"/>
    </row>
    <row r="33" spans="1:104" s="151" customFormat="1">
      <c r="A33" s="173"/>
      <c r="B33" s="173"/>
      <c r="C33" s="173"/>
      <c r="D33" s="173"/>
      <c r="E33" s="1" t="s">
        <v>860</v>
      </c>
      <c r="F33" s="1"/>
      <c r="G33" s="1" t="s">
        <v>423</v>
      </c>
      <c r="H33" s="1"/>
      <c r="I33" s="1"/>
      <c r="J33" s="1"/>
      <c r="K33" s="173"/>
      <c r="L33" s="302" t="str">
        <f t="shared" ref="L33:AQ33" si="6">IF(L24=1,MAX(L30,L1),"")</f>
        <v/>
      </c>
      <c r="M33" s="302" t="str">
        <f t="shared" si="6"/>
        <v/>
      </c>
      <c r="N33" s="302" t="str">
        <f t="shared" si="6"/>
        <v/>
      </c>
      <c r="O33" s="302" t="str">
        <f t="shared" si="6"/>
        <v/>
      </c>
      <c r="P33" s="302" t="str">
        <f t="shared" si="6"/>
        <v/>
      </c>
      <c r="Q33" s="302" t="str">
        <f t="shared" si="6"/>
        <v/>
      </c>
      <c r="R33" s="302" t="str">
        <f t="shared" si="6"/>
        <v/>
      </c>
      <c r="S33" s="302" t="str">
        <f t="shared" si="6"/>
        <v/>
      </c>
      <c r="T33" s="302" t="str">
        <f t="shared" si="6"/>
        <v/>
      </c>
      <c r="U33" s="302" t="str">
        <f t="shared" si="6"/>
        <v/>
      </c>
      <c r="V33" s="302" t="str">
        <f t="shared" si="6"/>
        <v/>
      </c>
      <c r="W33" s="302" t="str">
        <f t="shared" si="6"/>
        <v/>
      </c>
      <c r="X33" s="302" t="str">
        <f t="shared" si="6"/>
        <v/>
      </c>
      <c r="Y33" s="302" t="str">
        <f t="shared" si="6"/>
        <v/>
      </c>
      <c r="Z33" s="302" t="str">
        <f t="shared" si="6"/>
        <v/>
      </c>
      <c r="AA33" s="302" t="str">
        <f t="shared" si="6"/>
        <v/>
      </c>
      <c r="AB33" s="302" t="str">
        <f t="shared" si="6"/>
        <v/>
      </c>
      <c r="AC33" s="302" t="str">
        <f t="shared" si="6"/>
        <v/>
      </c>
      <c r="AD33" s="302" t="str">
        <f t="shared" si="6"/>
        <v/>
      </c>
      <c r="AE33" s="302" t="str">
        <f t="shared" si="6"/>
        <v/>
      </c>
      <c r="AF33" s="302" t="str">
        <f t="shared" si="6"/>
        <v/>
      </c>
      <c r="AG33" s="302" t="str">
        <f t="shared" si="6"/>
        <v/>
      </c>
      <c r="AH33" s="302" t="str">
        <f t="shared" si="6"/>
        <v/>
      </c>
      <c r="AI33" s="302" t="str">
        <f t="shared" si="6"/>
        <v/>
      </c>
      <c r="AJ33" s="302" t="str">
        <f t="shared" si="6"/>
        <v/>
      </c>
      <c r="AK33" s="302" t="str">
        <f t="shared" si="6"/>
        <v/>
      </c>
      <c r="AL33" s="302" t="str">
        <f t="shared" si="6"/>
        <v/>
      </c>
      <c r="AM33" s="302" t="str">
        <f t="shared" si="6"/>
        <v/>
      </c>
      <c r="AN33" s="302" t="str">
        <f t="shared" si="6"/>
        <v/>
      </c>
      <c r="AO33" s="302" t="str">
        <f t="shared" si="6"/>
        <v/>
      </c>
      <c r="AP33" s="302" t="str">
        <f t="shared" si="6"/>
        <v/>
      </c>
      <c r="AQ33" s="302" t="str">
        <f t="shared" si="6"/>
        <v/>
      </c>
      <c r="AR33" s="302" t="str">
        <f t="shared" ref="AR33:BW33" si="7">IF(AR24=1,MAX(AR30,AR1),"")</f>
        <v/>
      </c>
      <c r="AS33" s="302" t="str">
        <f t="shared" si="7"/>
        <v/>
      </c>
      <c r="AT33" s="302" t="str">
        <f t="shared" si="7"/>
        <v/>
      </c>
      <c r="AU33" s="302" t="str">
        <f t="shared" si="7"/>
        <v/>
      </c>
      <c r="AV33" s="302" t="str">
        <f t="shared" si="7"/>
        <v/>
      </c>
      <c r="AW33" s="302" t="str">
        <f t="shared" si="7"/>
        <v/>
      </c>
      <c r="AX33" s="302" t="str">
        <f t="shared" si="7"/>
        <v/>
      </c>
      <c r="AY33" s="302" t="str">
        <f t="shared" si="7"/>
        <v/>
      </c>
      <c r="AZ33" s="302" t="str">
        <f t="shared" si="7"/>
        <v/>
      </c>
      <c r="BA33" s="302" t="str">
        <f t="shared" si="7"/>
        <v/>
      </c>
      <c r="BB33" s="302" t="str">
        <f t="shared" si="7"/>
        <v/>
      </c>
      <c r="BC33" s="302" t="str">
        <f t="shared" si="7"/>
        <v/>
      </c>
      <c r="BD33" s="302" t="str">
        <f t="shared" si="7"/>
        <v/>
      </c>
      <c r="BE33" s="302" t="str">
        <f t="shared" si="7"/>
        <v/>
      </c>
      <c r="BF33" s="302" t="str">
        <f t="shared" si="7"/>
        <v/>
      </c>
      <c r="BG33" s="302" t="str">
        <f t="shared" si="7"/>
        <v/>
      </c>
      <c r="BH33" s="302" t="str">
        <f t="shared" si="7"/>
        <v/>
      </c>
      <c r="BI33" s="302" t="str">
        <f t="shared" si="7"/>
        <v/>
      </c>
      <c r="BJ33" s="302" t="str">
        <f t="shared" si="7"/>
        <v/>
      </c>
      <c r="BK33" s="302" t="str">
        <f t="shared" si="7"/>
        <v/>
      </c>
      <c r="BL33" s="302" t="str">
        <f t="shared" si="7"/>
        <v/>
      </c>
      <c r="BM33" s="302" t="str">
        <f t="shared" si="7"/>
        <v/>
      </c>
      <c r="BN33" s="302" t="str">
        <f t="shared" si="7"/>
        <v/>
      </c>
      <c r="BO33" s="302" t="str">
        <f t="shared" si="7"/>
        <v/>
      </c>
      <c r="BP33" s="302" t="str">
        <f t="shared" si="7"/>
        <v/>
      </c>
      <c r="BQ33" s="302" t="str">
        <f t="shared" si="7"/>
        <v/>
      </c>
      <c r="BR33" s="302" t="str">
        <f t="shared" si="7"/>
        <v/>
      </c>
      <c r="BS33" s="302" t="str">
        <f t="shared" si="7"/>
        <v/>
      </c>
      <c r="BT33" s="302" t="str">
        <f t="shared" si="7"/>
        <v/>
      </c>
      <c r="BU33" s="302" t="str">
        <f t="shared" si="7"/>
        <v/>
      </c>
      <c r="BV33" s="302" t="str">
        <f t="shared" si="7"/>
        <v/>
      </c>
      <c r="BW33" s="302" t="str">
        <f t="shared" si="7"/>
        <v/>
      </c>
      <c r="BX33" s="302" t="str">
        <f t="shared" ref="BX33:CV33" si="8">IF(BX24=1,MAX(BX30,BX1),"")</f>
        <v/>
      </c>
      <c r="BY33" s="302" t="str">
        <f t="shared" si="8"/>
        <v/>
      </c>
      <c r="BZ33" s="302" t="str">
        <f t="shared" si="8"/>
        <v/>
      </c>
      <c r="CA33" s="302" t="str">
        <f t="shared" si="8"/>
        <v/>
      </c>
      <c r="CB33" s="302" t="str">
        <f t="shared" si="8"/>
        <v/>
      </c>
      <c r="CC33" s="302" t="str">
        <f t="shared" si="8"/>
        <v/>
      </c>
      <c r="CD33" s="302" t="str">
        <f t="shared" si="8"/>
        <v/>
      </c>
      <c r="CE33" s="302" t="str">
        <f t="shared" si="8"/>
        <v/>
      </c>
      <c r="CF33" s="302" t="str">
        <f t="shared" si="8"/>
        <v/>
      </c>
      <c r="CG33" s="302" t="str">
        <f t="shared" si="8"/>
        <v/>
      </c>
      <c r="CH33" s="302" t="str">
        <f t="shared" si="8"/>
        <v/>
      </c>
      <c r="CI33" s="302" t="str">
        <f t="shared" si="8"/>
        <v/>
      </c>
      <c r="CJ33" s="302" t="str">
        <f t="shared" si="8"/>
        <v/>
      </c>
      <c r="CK33" s="302" t="str">
        <f t="shared" si="8"/>
        <v/>
      </c>
      <c r="CL33" s="302" t="str">
        <f t="shared" si="8"/>
        <v/>
      </c>
      <c r="CM33" s="302" t="str">
        <f t="shared" si="8"/>
        <v/>
      </c>
      <c r="CN33" s="302" t="str">
        <f t="shared" si="8"/>
        <v/>
      </c>
      <c r="CO33" s="302" t="str">
        <f t="shared" si="8"/>
        <v/>
      </c>
      <c r="CP33" s="302" t="str">
        <f t="shared" si="8"/>
        <v/>
      </c>
      <c r="CQ33" s="302" t="str">
        <f t="shared" si="8"/>
        <v/>
      </c>
      <c r="CR33" s="302" t="str">
        <f t="shared" si="8"/>
        <v/>
      </c>
      <c r="CS33" s="302" t="str">
        <f t="shared" si="8"/>
        <v/>
      </c>
      <c r="CT33" s="302" t="str">
        <f t="shared" si="8"/>
        <v/>
      </c>
      <c r="CU33" s="302" t="str">
        <f t="shared" si="8"/>
        <v/>
      </c>
      <c r="CV33" s="302" t="str">
        <f t="shared" si="8"/>
        <v/>
      </c>
      <c r="CW33" s="173"/>
      <c r="CX33" s="173"/>
      <c r="CY33" s="173"/>
    </row>
    <row r="34" spans="1:104" s="151" customFormat="1">
      <c r="A34" s="173"/>
      <c r="B34" s="173"/>
      <c r="C34" s="173"/>
      <c r="D34" s="173"/>
      <c r="E34" s="1" t="s">
        <v>861</v>
      </c>
      <c r="F34" s="1"/>
      <c r="G34" s="1" t="s">
        <v>423</v>
      </c>
      <c r="H34" s="1"/>
      <c r="I34" s="1"/>
      <c r="J34" s="1"/>
      <c r="K34" s="173"/>
      <c r="L34" s="302" t="str">
        <f t="shared" ref="L34:AQ34" si="9">IF(L24=1,L2,"")</f>
        <v/>
      </c>
      <c r="M34" s="302" t="str">
        <f t="shared" si="9"/>
        <v/>
      </c>
      <c r="N34" s="302" t="str">
        <f t="shared" si="9"/>
        <v/>
      </c>
      <c r="O34" s="302" t="str">
        <f t="shared" si="9"/>
        <v/>
      </c>
      <c r="P34" s="302" t="str">
        <f t="shared" si="9"/>
        <v/>
      </c>
      <c r="Q34" s="302" t="str">
        <f t="shared" si="9"/>
        <v/>
      </c>
      <c r="R34" s="302" t="str">
        <f t="shared" si="9"/>
        <v/>
      </c>
      <c r="S34" s="302" t="str">
        <f t="shared" si="9"/>
        <v/>
      </c>
      <c r="T34" s="302" t="str">
        <f t="shared" si="9"/>
        <v/>
      </c>
      <c r="U34" s="302" t="str">
        <f t="shared" si="9"/>
        <v/>
      </c>
      <c r="V34" s="302" t="str">
        <f t="shared" si="9"/>
        <v/>
      </c>
      <c r="W34" s="302" t="str">
        <f t="shared" si="9"/>
        <v/>
      </c>
      <c r="X34" s="302" t="str">
        <f t="shared" si="9"/>
        <v/>
      </c>
      <c r="Y34" s="302" t="str">
        <f t="shared" si="9"/>
        <v/>
      </c>
      <c r="Z34" s="302" t="str">
        <f t="shared" si="9"/>
        <v/>
      </c>
      <c r="AA34" s="302" t="str">
        <f t="shared" si="9"/>
        <v/>
      </c>
      <c r="AB34" s="302" t="str">
        <f t="shared" si="9"/>
        <v/>
      </c>
      <c r="AC34" s="302" t="str">
        <f t="shared" si="9"/>
        <v/>
      </c>
      <c r="AD34" s="302" t="str">
        <f t="shared" si="9"/>
        <v/>
      </c>
      <c r="AE34" s="302" t="str">
        <f t="shared" si="9"/>
        <v/>
      </c>
      <c r="AF34" s="302" t="str">
        <f t="shared" si="9"/>
        <v/>
      </c>
      <c r="AG34" s="302" t="str">
        <f t="shared" si="9"/>
        <v/>
      </c>
      <c r="AH34" s="302" t="str">
        <f t="shared" si="9"/>
        <v/>
      </c>
      <c r="AI34" s="302" t="str">
        <f t="shared" si="9"/>
        <v/>
      </c>
      <c r="AJ34" s="302" t="str">
        <f t="shared" si="9"/>
        <v/>
      </c>
      <c r="AK34" s="302" t="str">
        <f t="shared" si="9"/>
        <v/>
      </c>
      <c r="AL34" s="302" t="str">
        <f t="shared" si="9"/>
        <v/>
      </c>
      <c r="AM34" s="302" t="str">
        <f t="shared" si="9"/>
        <v/>
      </c>
      <c r="AN34" s="302" t="str">
        <f t="shared" si="9"/>
        <v/>
      </c>
      <c r="AO34" s="302" t="str">
        <f t="shared" si="9"/>
        <v/>
      </c>
      <c r="AP34" s="302" t="str">
        <f t="shared" si="9"/>
        <v/>
      </c>
      <c r="AQ34" s="302" t="str">
        <f t="shared" si="9"/>
        <v/>
      </c>
      <c r="AR34" s="302" t="str">
        <f t="shared" ref="AR34:BW34" si="10">IF(AR24=1,AR2,"")</f>
        <v/>
      </c>
      <c r="AS34" s="302" t="str">
        <f t="shared" si="10"/>
        <v/>
      </c>
      <c r="AT34" s="302" t="str">
        <f t="shared" si="10"/>
        <v/>
      </c>
      <c r="AU34" s="302" t="str">
        <f t="shared" si="10"/>
        <v/>
      </c>
      <c r="AV34" s="302" t="str">
        <f t="shared" si="10"/>
        <v/>
      </c>
      <c r="AW34" s="302" t="str">
        <f t="shared" si="10"/>
        <v/>
      </c>
      <c r="AX34" s="302" t="str">
        <f t="shared" si="10"/>
        <v/>
      </c>
      <c r="AY34" s="302" t="str">
        <f t="shared" si="10"/>
        <v/>
      </c>
      <c r="AZ34" s="302" t="str">
        <f t="shared" si="10"/>
        <v/>
      </c>
      <c r="BA34" s="302" t="str">
        <f t="shared" si="10"/>
        <v/>
      </c>
      <c r="BB34" s="302" t="str">
        <f t="shared" si="10"/>
        <v/>
      </c>
      <c r="BC34" s="302" t="str">
        <f t="shared" si="10"/>
        <v/>
      </c>
      <c r="BD34" s="302" t="str">
        <f t="shared" si="10"/>
        <v/>
      </c>
      <c r="BE34" s="302" t="str">
        <f t="shared" si="10"/>
        <v/>
      </c>
      <c r="BF34" s="302" t="str">
        <f t="shared" si="10"/>
        <v/>
      </c>
      <c r="BG34" s="302" t="str">
        <f t="shared" si="10"/>
        <v/>
      </c>
      <c r="BH34" s="302" t="str">
        <f t="shared" si="10"/>
        <v/>
      </c>
      <c r="BI34" s="302" t="str">
        <f t="shared" si="10"/>
        <v/>
      </c>
      <c r="BJ34" s="302" t="str">
        <f t="shared" si="10"/>
        <v/>
      </c>
      <c r="BK34" s="302" t="str">
        <f t="shared" si="10"/>
        <v/>
      </c>
      <c r="BL34" s="302" t="str">
        <f t="shared" si="10"/>
        <v/>
      </c>
      <c r="BM34" s="302" t="str">
        <f t="shared" si="10"/>
        <v/>
      </c>
      <c r="BN34" s="302" t="str">
        <f t="shared" si="10"/>
        <v/>
      </c>
      <c r="BO34" s="302" t="str">
        <f t="shared" si="10"/>
        <v/>
      </c>
      <c r="BP34" s="302" t="str">
        <f t="shared" si="10"/>
        <v/>
      </c>
      <c r="BQ34" s="302" t="str">
        <f t="shared" si="10"/>
        <v/>
      </c>
      <c r="BR34" s="302" t="str">
        <f t="shared" si="10"/>
        <v/>
      </c>
      <c r="BS34" s="302" t="str">
        <f t="shared" si="10"/>
        <v/>
      </c>
      <c r="BT34" s="302" t="str">
        <f t="shared" si="10"/>
        <v/>
      </c>
      <c r="BU34" s="302" t="str">
        <f t="shared" si="10"/>
        <v/>
      </c>
      <c r="BV34" s="302" t="str">
        <f t="shared" si="10"/>
        <v/>
      </c>
      <c r="BW34" s="302" t="str">
        <f t="shared" si="10"/>
        <v/>
      </c>
      <c r="BX34" s="302" t="str">
        <f t="shared" ref="BX34:CV34" si="11">IF(BX24=1,BX2,"")</f>
        <v/>
      </c>
      <c r="BY34" s="302" t="str">
        <f t="shared" si="11"/>
        <v/>
      </c>
      <c r="BZ34" s="302" t="str">
        <f t="shared" si="11"/>
        <v/>
      </c>
      <c r="CA34" s="302" t="str">
        <f t="shared" si="11"/>
        <v/>
      </c>
      <c r="CB34" s="302" t="str">
        <f t="shared" si="11"/>
        <v/>
      </c>
      <c r="CC34" s="302" t="str">
        <f t="shared" si="11"/>
        <v/>
      </c>
      <c r="CD34" s="302" t="str">
        <f t="shared" si="11"/>
        <v/>
      </c>
      <c r="CE34" s="302" t="str">
        <f t="shared" si="11"/>
        <v/>
      </c>
      <c r="CF34" s="302" t="str">
        <f t="shared" si="11"/>
        <v/>
      </c>
      <c r="CG34" s="302" t="str">
        <f t="shared" si="11"/>
        <v/>
      </c>
      <c r="CH34" s="302" t="str">
        <f t="shared" si="11"/>
        <v/>
      </c>
      <c r="CI34" s="302" t="str">
        <f t="shared" si="11"/>
        <v/>
      </c>
      <c r="CJ34" s="302" t="str">
        <f t="shared" si="11"/>
        <v/>
      </c>
      <c r="CK34" s="302" t="str">
        <f t="shared" si="11"/>
        <v/>
      </c>
      <c r="CL34" s="302" t="str">
        <f t="shared" si="11"/>
        <v/>
      </c>
      <c r="CM34" s="302" t="str">
        <f t="shared" si="11"/>
        <v/>
      </c>
      <c r="CN34" s="302" t="str">
        <f t="shared" si="11"/>
        <v/>
      </c>
      <c r="CO34" s="302" t="str">
        <f t="shared" si="11"/>
        <v/>
      </c>
      <c r="CP34" s="302" t="str">
        <f t="shared" si="11"/>
        <v/>
      </c>
      <c r="CQ34" s="302" t="str">
        <f t="shared" si="11"/>
        <v/>
      </c>
      <c r="CR34" s="302" t="str">
        <f t="shared" si="11"/>
        <v/>
      </c>
      <c r="CS34" s="302" t="str">
        <f t="shared" si="11"/>
        <v/>
      </c>
      <c r="CT34" s="302" t="str">
        <f t="shared" si="11"/>
        <v/>
      </c>
      <c r="CU34" s="302" t="str">
        <f t="shared" si="11"/>
        <v/>
      </c>
      <c r="CV34" s="302" t="str">
        <f t="shared" si="11"/>
        <v/>
      </c>
      <c r="CW34" s="173"/>
      <c r="CX34" s="173"/>
      <c r="CY34" s="173"/>
    </row>
    <row r="35" spans="1:104" s="151" customFormat="1">
      <c r="A35" s="173"/>
      <c r="B35" s="173"/>
      <c r="C35" s="173"/>
      <c r="D35" s="173"/>
      <c r="E35" s="1"/>
      <c r="F35" s="1"/>
      <c r="G35" s="1"/>
      <c r="H35" s="1"/>
      <c r="I35" s="1"/>
      <c r="J35" s="1"/>
      <c r="K35" s="173"/>
      <c r="L35" s="300"/>
      <c r="M35" s="300"/>
      <c r="N35" s="300"/>
      <c r="O35" s="300"/>
      <c r="P35" s="300"/>
      <c r="Q35" s="300"/>
      <c r="R35" s="300"/>
      <c r="S35" s="300"/>
      <c r="T35" s="300"/>
      <c r="U35" s="300"/>
      <c r="V35" s="300"/>
      <c r="W35" s="300"/>
      <c r="X35" s="300"/>
      <c r="Y35" s="300"/>
      <c r="Z35" s="300"/>
      <c r="AA35" s="300"/>
      <c r="AB35" s="300"/>
      <c r="AC35" s="300"/>
      <c r="AD35" s="300"/>
      <c r="AE35" s="300"/>
      <c r="AF35" s="300"/>
      <c r="AG35" s="300"/>
      <c r="AH35" s="300"/>
      <c r="AI35" s="300"/>
      <c r="AJ35" s="300"/>
      <c r="AK35" s="300"/>
      <c r="AL35" s="300"/>
      <c r="AM35" s="300"/>
      <c r="AN35" s="300"/>
      <c r="AO35" s="300"/>
      <c r="AP35" s="300"/>
      <c r="AQ35" s="300"/>
      <c r="AR35" s="300"/>
      <c r="AS35" s="300"/>
      <c r="AT35" s="300"/>
      <c r="AU35" s="300"/>
      <c r="AV35" s="300"/>
      <c r="AW35" s="300"/>
      <c r="AX35" s="300"/>
      <c r="AY35" s="300"/>
      <c r="AZ35" s="300"/>
      <c r="BA35" s="300"/>
      <c r="BB35" s="300"/>
      <c r="BC35" s="300"/>
      <c r="BD35" s="300"/>
      <c r="BE35" s="300"/>
      <c r="BF35" s="300"/>
      <c r="BG35" s="300"/>
      <c r="BH35" s="300"/>
      <c r="BI35" s="300"/>
      <c r="BJ35" s="300"/>
      <c r="BK35" s="300"/>
      <c r="BL35" s="300"/>
      <c r="BM35" s="300"/>
      <c r="BN35" s="300"/>
      <c r="BO35" s="300"/>
      <c r="BP35" s="300"/>
      <c r="BQ35" s="300"/>
      <c r="BR35" s="300"/>
      <c r="BS35" s="300"/>
      <c r="BT35" s="300"/>
      <c r="BU35" s="300"/>
      <c r="BV35" s="300"/>
      <c r="BW35" s="300"/>
      <c r="BX35" s="300"/>
      <c r="BY35" s="300"/>
      <c r="BZ35" s="300"/>
      <c r="CA35" s="300"/>
      <c r="CB35" s="300"/>
      <c r="CC35" s="300"/>
      <c r="CD35" s="300"/>
      <c r="CE35" s="300"/>
      <c r="CF35" s="300"/>
      <c r="CG35" s="300"/>
      <c r="CH35" s="300"/>
      <c r="CI35" s="300"/>
      <c r="CJ35" s="300"/>
      <c r="CK35" s="300"/>
      <c r="CL35" s="300"/>
      <c r="CM35" s="300"/>
      <c r="CN35" s="300"/>
      <c r="CO35" s="300"/>
      <c r="CP35" s="300"/>
      <c r="CQ35" s="300"/>
      <c r="CR35" s="300"/>
      <c r="CS35" s="300"/>
      <c r="CT35" s="300"/>
      <c r="CU35" s="300"/>
      <c r="CV35" s="300"/>
      <c r="CW35" s="173"/>
      <c r="CX35" s="173"/>
      <c r="CY35" s="173"/>
    </row>
    <row r="36" spans="1:104" s="151" customFormat="1">
      <c r="A36" s="173"/>
      <c r="B36" s="173"/>
      <c r="C36" s="173"/>
      <c r="D36" s="173"/>
      <c r="E36" s="1" t="s">
        <v>862</v>
      </c>
      <c r="F36" s="1"/>
      <c r="G36" s="1" t="s">
        <v>423</v>
      </c>
      <c r="H36" s="1"/>
      <c r="I36" s="1"/>
      <c r="J36" s="1"/>
      <c r="K36" s="173"/>
      <c r="L36" s="302" t="str">
        <f t="shared" ref="L36:AQ36" si="12">L30</f>
        <v/>
      </c>
      <c r="M36" s="302" t="str">
        <f t="shared" si="12"/>
        <v/>
      </c>
      <c r="N36" s="302" t="str">
        <f t="shared" si="12"/>
        <v/>
      </c>
      <c r="O36" s="302" t="str">
        <f t="shared" si="12"/>
        <v/>
      </c>
      <c r="P36" s="302" t="str">
        <f t="shared" si="12"/>
        <v/>
      </c>
      <c r="Q36" s="302" t="str">
        <f t="shared" si="12"/>
        <v/>
      </c>
      <c r="R36" s="302" t="str">
        <f t="shared" si="12"/>
        <v/>
      </c>
      <c r="S36" s="302" t="str">
        <f t="shared" si="12"/>
        <v/>
      </c>
      <c r="T36" s="302" t="str">
        <f t="shared" si="12"/>
        <v/>
      </c>
      <c r="U36" s="302" t="str">
        <f t="shared" si="12"/>
        <v/>
      </c>
      <c r="V36" s="302" t="str">
        <f t="shared" si="12"/>
        <v/>
      </c>
      <c r="W36" s="302" t="str">
        <f t="shared" si="12"/>
        <v/>
      </c>
      <c r="X36" s="302" t="str">
        <f t="shared" si="12"/>
        <v/>
      </c>
      <c r="Y36" s="302" t="str">
        <f t="shared" si="12"/>
        <v/>
      </c>
      <c r="Z36" s="302" t="str">
        <f t="shared" si="12"/>
        <v/>
      </c>
      <c r="AA36" s="302" t="str">
        <f t="shared" si="12"/>
        <v/>
      </c>
      <c r="AB36" s="302" t="str">
        <f t="shared" si="12"/>
        <v/>
      </c>
      <c r="AC36" s="302" t="str">
        <f t="shared" si="12"/>
        <v/>
      </c>
      <c r="AD36" s="302" t="str">
        <f t="shared" si="12"/>
        <v/>
      </c>
      <c r="AE36" s="302" t="str">
        <f t="shared" si="12"/>
        <v/>
      </c>
      <c r="AF36" s="302" t="str">
        <f t="shared" si="12"/>
        <v/>
      </c>
      <c r="AG36" s="302" t="str">
        <f t="shared" si="12"/>
        <v/>
      </c>
      <c r="AH36" s="302" t="str">
        <f t="shared" si="12"/>
        <v/>
      </c>
      <c r="AI36" s="302" t="str">
        <f t="shared" si="12"/>
        <v/>
      </c>
      <c r="AJ36" s="302" t="str">
        <f t="shared" si="12"/>
        <v/>
      </c>
      <c r="AK36" s="302" t="str">
        <f t="shared" si="12"/>
        <v/>
      </c>
      <c r="AL36" s="302" t="str">
        <f t="shared" si="12"/>
        <v/>
      </c>
      <c r="AM36" s="302" t="str">
        <f t="shared" si="12"/>
        <v/>
      </c>
      <c r="AN36" s="302" t="str">
        <f t="shared" si="12"/>
        <v/>
      </c>
      <c r="AO36" s="302" t="str">
        <f t="shared" si="12"/>
        <v/>
      </c>
      <c r="AP36" s="302" t="str">
        <f t="shared" si="12"/>
        <v/>
      </c>
      <c r="AQ36" s="302" t="str">
        <f t="shared" si="12"/>
        <v/>
      </c>
      <c r="AR36" s="302" t="str">
        <f t="shared" ref="AR36:BW36" si="13">AR30</f>
        <v/>
      </c>
      <c r="AS36" s="302" t="str">
        <f t="shared" si="13"/>
        <v/>
      </c>
      <c r="AT36" s="302" t="str">
        <f t="shared" si="13"/>
        <v/>
      </c>
      <c r="AU36" s="302" t="str">
        <f t="shared" si="13"/>
        <v/>
      </c>
      <c r="AV36" s="302" t="str">
        <f t="shared" si="13"/>
        <v/>
      </c>
      <c r="AW36" s="302" t="str">
        <f t="shared" si="13"/>
        <v/>
      </c>
      <c r="AX36" s="302" t="str">
        <f t="shared" si="13"/>
        <v/>
      </c>
      <c r="AY36" s="302" t="str">
        <f t="shared" si="13"/>
        <v/>
      </c>
      <c r="AZ36" s="302" t="str">
        <f t="shared" si="13"/>
        <v/>
      </c>
      <c r="BA36" s="302" t="str">
        <f t="shared" si="13"/>
        <v/>
      </c>
      <c r="BB36" s="302" t="str">
        <f t="shared" si="13"/>
        <v/>
      </c>
      <c r="BC36" s="302" t="str">
        <f t="shared" si="13"/>
        <v/>
      </c>
      <c r="BD36" s="302" t="str">
        <f t="shared" si="13"/>
        <v/>
      </c>
      <c r="BE36" s="302" t="str">
        <f t="shared" si="13"/>
        <v/>
      </c>
      <c r="BF36" s="302" t="str">
        <f t="shared" si="13"/>
        <v/>
      </c>
      <c r="BG36" s="302" t="str">
        <f t="shared" si="13"/>
        <v/>
      </c>
      <c r="BH36" s="302" t="str">
        <f t="shared" si="13"/>
        <v/>
      </c>
      <c r="BI36" s="302" t="str">
        <f t="shared" si="13"/>
        <v/>
      </c>
      <c r="BJ36" s="302" t="str">
        <f t="shared" si="13"/>
        <v/>
      </c>
      <c r="BK36" s="302" t="str">
        <f t="shared" si="13"/>
        <v/>
      </c>
      <c r="BL36" s="302" t="str">
        <f t="shared" si="13"/>
        <v/>
      </c>
      <c r="BM36" s="302" t="str">
        <f t="shared" si="13"/>
        <v/>
      </c>
      <c r="BN36" s="302" t="str">
        <f t="shared" si="13"/>
        <v/>
      </c>
      <c r="BO36" s="302" t="str">
        <f t="shared" si="13"/>
        <v/>
      </c>
      <c r="BP36" s="302" t="str">
        <f t="shared" si="13"/>
        <v/>
      </c>
      <c r="BQ36" s="302" t="str">
        <f t="shared" si="13"/>
        <v/>
      </c>
      <c r="BR36" s="302" t="str">
        <f t="shared" si="13"/>
        <v/>
      </c>
      <c r="BS36" s="302" t="str">
        <f t="shared" si="13"/>
        <v/>
      </c>
      <c r="BT36" s="302" t="str">
        <f t="shared" si="13"/>
        <v/>
      </c>
      <c r="BU36" s="302" t="str">
        <f t="shared" si="13"/>
        <v/>
      </c>
      <c r="BV36" s="302" t="str">
        <f t="shared" si="13"/>
        <v/>
      </c>
      <c r="BW36" s="302" t="str">
        <f t="shared" si="13"/>
        <v/>
      </c>
      <c r="BX36" s="302" t="str">
        <f t="shared" ref="BX36:CV36" si="14">BX30</f>
        <v/>
      </c>
      <c r="BY36" s="302" t="str">
        <f t="shared" si="14"/>
        <v/>
      </c>
      <c r="BZ36" s="302" t="str">
        <f t="shared" si="14"/>
        <v/>
      </c>
      <c r="CA36" s="302" t="str">
        <f t="shared" si="14"/>
        <v/>
      </c>
      <c r="CB36" s="302" t="str">
        <f t="shared" si="14"/>
        <v/>
      </c>
      <c r="CC36" s="302" t="str">
        <f t="shared" si="14"/>
        <v/>
      </c>
      <c r="CD36" s="302" t="str">
        <f t="shared" si="14"/>
        <v/>
      </c>
      <c r="CE36" s="302" t="str">
        <f t="shared" si="14"/>
        <v/>
      </c>
      <c r="CF36" s="302" t="str">
        <f t="shared" si="14"/>
        <v/>
      </c>
      <c r="CG36" s="302" t="str">
        <f t="shared" si="14"/>
        <v/>
      </c>
      <c r="CH36" s="302" t="str">
        <f t="shared" si="14"/>
        <v/>
      </c>
      <c r="CI36" s="302" t="str">
        <f t="shared" si="14"/>
        <v/>
      </c>
      <c r="CJ36" s="302" t="str">
        <f t="shared" si="14"/>
        <v/>
      </c>
      <c r="CK36" s="302" t="str">
        <f t="shared" si="14"/>
        <v/>
      </c>
      <c r="CL36" s="302" t="str">
        <f t="shared" si="14"/>
        <v/>
      </c>
      <c r="CM36" s="302" t="str">
        <f t="shared" si="14"/>
        <v/>
      </c>
      <c r="CN36" s="302" t="str">
        <f t="shared" si="14"/>
        <v/>
      </c>
      <c r="CO36" s="302" t="str">
        <f t="shared" si="14"/>
        <v/>
      </c>
      <c r="CP36" s="302" t="str">
        <f t="shared" si="14"/>
        <v/>
      </c>
      <c r="CQ36" s="302" t="str">
        <f t="shared" si="14"/>
        <v/>
      </c>
      <c r="CR36" s="302" t="str">
        <f t="shared" si="14"/>
        <v/>
      </c>
      <c r="CS36" s="302" t="str">
        <f t="shared" si="14"/>
        <v/>
      </c>
      <c r="CT36" s="302" t="str">
        <f t="shared" si="14"/>
        <v/>
      </c>
      <c r="CU36" s="302" t="str">
        <f t="shared" si="14"/>
        <v/>
      </c>
      <c r="CV36" s="302" t="str">
        <f t="shared" si="14"/>
        <v/>
      </c>
      <c r="CW36" s="173"/>
      <c r="CX36" s="173"/>
      <c r="CY36" s="173"/>
    </row>
    <row r="37" spans="1:104" s="151" customFormat="1">
      <c r="A37" s="173"/>
      <c r="B37" s="173"/>
      <c r="C37" s="173"/>
      <c r="D37" s="173"/>
      <c r="E37" s="1" t="s">
        <v>863</v>
      </c>
      <c r="F37" s="1"/>
      <c r="G37" s="1" t="s">
        <v>423</v>
      </c>
      <c r="H37" s="1"/>
      <c r="I37" s="1"/>
      <c r="J37" s="1"/>
      <c r="K37" s="173"/>
      <c r="L37" s="302" t="str">
        <f t="shared" ref="L37:AQ37" si="15">IF(L24=1,L36+L31,"")</f>
        <v/>
      </c>
      <c r="M37" s="302" t="str">
        <f t="shared" si="15"/>
        <v/>
      </c>
      <c r="N37" s="302" t="str">
        <f t="shared" si="15"/>
        <v/>
      </c>
      <c r="O37" s="302" t="str">
        <f t="shared" si="15"/>
        <v/>
      </c>
      <c r="P37" s="302" t="str">
        <f t="shared" si="15"/>
        <v/>
      </c>
      <c r="Q37" s="302" t="str">
        <f t="shared" si="15"/>
        <v/>
      </c>
      <c r="R37" s="302" t="str">
        <f t="shared" si="15"/>
        <v/>
      </c>
      <c r="S37" s="302" t="str">
        <f t="shared" si="15"/>
        <v/>
      </c>
      <c r="T37" s="302" t="str">
        <f t="shared" si="15"/>
        <v/>
      </c>
      <c r="U37" s="302" t="str">
        <f t="shared" si="15"/>
        <v/>
      </c>
      <c r="V37" s="302" t="str">
        <f t="shared" si="15"/>
        <v/>
      </c>
      <c r="W37" s="302" t="str">
        <f t="shared" si="15"/>
        <v/>
      </c>
      <c r="X37" s="302" t="str">
        <f t="shared" si="15"/>
        <v/>
      </c>
      <c r="Y37" s="302" t="str">
        <f t="shared" si="15"/>
        <v/>
      </c>
      <c r="Z37" s="302" t="str">
        <f t="shared" si="15"/>
        <v/>
      </c>
      <c r="AA37" s="302" t="str">
        <f t="shared" si="15"/>
        <v/>
      </c>
      <c r="AB37" s="302" t="str">
        <f t="shared" si="15"/>
        <v/>
      </c>
      <c r="AC37" s="302" t="str">
        <f t="shared" si="15"/>
        <v/>
      </c>
      <c r="AD37" s="302" t="str">
        <f t="shared" si="15"/>
        <v/>
      </c>
      <c r="AE37" s="302" t="str">
        <f t="shared" si="15"/>
        <v/>
      </c>
      <c r="AF37" s="302" t="str">
        <f t="shared" si="15"/>
        <v/>
      </c>
      <c r="AG37" s="302" t="str">
        <f t="shared" si="15"/>
        <v/>
      </c>
      <c r="AH37" s="302" t="str">
        <f t="shared" si="15"/>
        <v/>
      </c>
      <c r="AI37" s="302" t="str">
        <f t="shared" si="15"/>
        <v/>
      </c>
      <c r="AJ37" s="302" t="str">
        <f t="shared" si="15"/>
        <v/>
      </c>
      <c r="AK37" s="302" t="str">
        <f t="shared" si="15"/>
        <v/>
      </c>
      <c r="AL37" s="302" t="str">
        <f t="shared" si="15"/>
        <v/>
      </c>
      <c r="AM37" s="302" t="str">
        <f t="shared" si="15"/>
        <v/>
      </c>
      <c r="AN37" s="302" t="str">
        <f t="shared" si="15"/>
        <v/>
      </c>
      <c r="AO37" s="302" t="str">
        <f t="shared" si="15"/>
        <v/>
      </c>
      <c r="AP37" s="302" t="str">
        <f t="shared" si="15"/>
        <v/>
      </c>
      <c r="AQ37" s="302" t="str">
        <f t="shared" si="15"/>
        <v/>
      </c>
      <c r="AR37" s="302" t="str">
        <f t="shared" ref="AR37:BW37" si="16">IF(AR24=1,AR36+AR31,"")</f>
        <v/>
      </c>
      <c r="AS37" s="302" t="str">
        <f t="shared" si="16"/>
        <v/>
      </c>
      <c r="AT37" s="302" t="str">
        <f t="shared" si="16"/>
        <v/>
      </c>
      <c r="AU37" s="302" t="str">
        <f t="shared" si="16"/>
        <v/>
      </c>
      <c r="AV37" s="302" t="str">
        <f t="shared" si="16"/>
        <v/>
      </c>
      <c r="AW37" s="302" t="str">
        <f t="shared" si="16"/>
        <v/>
      </c>
      <c r="AX37" s="302" t="str">
        <f t="shared" si="16"/>
        <v/>
      </c>
      <c r="AY37" s="302" t="str">
        <f t="shared" si="16"/>
        <v/>
      </c>
      <c r="AZ37" s="302" t="str">
        <f t="shared" si="16"/>
        <v/>
      </c>
      <c r="BA37" s="302" t="str">
        <f t="shared" si="16"/>
        <v/>
      </c>
      <c r="BB37" s="302" t="str">
        <f t="shared" si="16"/>
        <v/>
      </c>
      <c r="BC37" s="302" t="str">
        <f t="shared" si="16"/>
        <v/>
      </c>
      <c r="BD37" s="302" t="str">
        <f t="shared" si="16"/>
        <v/>
      </c>
      <c r="BE37" s="302" t="str">
        <f t="shared" si="16"/>
        <v/>
      </c>
      <c r="BF37" s="302" t="str">
        <f t="shared" si="16"/>
        <v/>
      </c>
      <c r="BG37" s="302" t="str">
        <f t="shared" si="16"/>
        <v/>
      </c>
      <c r="BH37" s="302" t="str">
        <f t="shared" si="16"/>
        <v/>
      </c>
      <c r="BI37" s="302" t="str">
        <f t="shared" si="16"/>
        <v/>
      </c>
      <c r="BJ37" s="302" t="str">
        <f t="shared" si="16"/>
        <v/>
      </c>
      <c r="BK37" s="302" t="str">
        <f t="shared" si="16"/>
        <v/>
      </c>
      <c r="BL37" s="302" t="str">
        <f t="shared" si="16"/>
        <v/>
      </c>
      <c r="BM37" s="302" t="str">
        <f t="shared" si="16"/>
        <v/>
      </c>
      <c r="BN37" s="302" t="str">
        <f t="shared" si="16"/>
        <v/>
      </c>
      <c r="BO37" s="302" t="str">
        <f t="shared" si="16"/>
        <v/>
      </c>
      <c r="BP37" s="302" t="str">
        <f t="shared" si="16"/>
        <v/>
      </c>
      <c r="BQ37" s="302" t="str">
        <f t="shared" si="16"/>
        <v/>
      </c>
      <c r="BR37" s="302" t="str">
        <f t="shared" si="16"/>
        <v/>
      </c>
      <c r="BS37" s="302" t="str">
        <f t="shared" si="16"/>
        <v/>
      </c>
      <c r="BT37" s="302" t="str">
        <f t="shared" si="16"/>
        <v/>
      </c>
      <c r="BU37" s="302" t="str">
        <f t="shared" si="16"/>
        <v/>
      </c>
      <c r="BV37" s="302" t="str">
        <f t="shared" si="16"/>
        <v/>
      </c>
      <c r="BW37" s="302" t="str">
        <f t="shared" si="16"/>
        <v/>
      </c>
      <c r="BX37" s="302" t="str">
        <f t="shared" ref="BX37:CV37" si="17">IF(BX24=1,BX36+BX31,"")</f>
        <v/>
      </c>
      <c r="BY37" s="302" t="str">
        <f t="shared" si="17"/>
        <v/>
      </c>
      <c r="BZ37" s="302" t="str">
        <f t="shared" si="17"/>
        <v/>
      </c>
      <c r="CA37" s="302" t="str">
        <f t="shared" si="17"/>
        <v/>
      </c>
      <c r="CB37" s="302" t="str">
        <f t="shared" si="17"/>
        <v/>
      </c>
      <c r="CC37" s="302" t="str">
        <f t="shared" si="17"/>
        <v/>
      </c>
      <c r="CD37" s="302" t="str">
        <f t="shared" si="17"/>
        <v/>
      </c>
      <c r="CE37" s="302" t="str">
        <f t="shared" si="17"/>
        <v/>
      </c>
      <c r="CF37" s="302" t="str">
        <f t="shared" si="17"/>
        <v/>
      </c>
      <c r="CG37" s="302" t="str">
        <f t="shared" si="17"/>
        <v/>
      </c>
      <c r="CH37" s="302" t="str">
        <f t="shared" si="17"/>
        <v/>
      </c>
      <c r="CI37" s="302" t="str">
        <f t="shared" si="17"/>
        <v/>
      </c>
      <c r="CJ37" s="302" t="str">
        <f t="shared" si="17"/>
        <v/>
      </c>
      <c r="CK37" s="302" t="str">
        <f t="shared" si="17"/>
        <v/>
      </c>
      <c r="CL37" s="302" t="str">
        <f t="shared" si="17"/>
        <v/>
      </c>
      <c r="CM37" s="302" t="str">
        <f t="shared" si="17"/>
        <v/>
      </c>
      <c r="CN37" s="302" t="str">
        <f t="shared" si="17"/>
        <v/>
      </c>
      <c r="CO37" s="302" t="str">
        <f t="shared" si="17"/>
        <v/>
      </c>
      <c r="CP37" s="302" t="str">
        <f t="shared" si="17"/>
        <v/>
      </c>
      <c r="CQ37" s="302" t="str">
        <f t="shared" si="17"/>
        <v/>
      </c>
      <c r="CR37" s="302" t="str">
        <f t="shared" si="17"/>
        <v/>
      </c>
      <c r="CS37" s="302" t="str">
        <f t="shared" si="17"/>
        <v/>
      </c>
      <c r="CT37" s="302" t="str">
        <f t="shared" si="17"/>
        <v/>
      </c>
      <c r="CU37" s="302" t="str">
        <f t="shared" si="17"/>
        <v/>
      </c>
      <c r="CV37" s="302" t="str">
        <f t="shared" si="17"/>
        <v/>
      </c>
      <c r="CW37" s="173"/>
      <c r="CX37" s="173"/>
      <c r="CY37" s="173"/>
    </row>
    <row r="38" spans="1:104" s="151" customFormat="1">
      <c r="A38" s="173"/>
      <c r="B38" s="173"/>
      <c r="C38" s="173"/>
      <c r="D38" s="173"/>
      <c r="E38" s="1"/>
      <c r="F38" s="1"/>
      <c r="G38" s="1"/>
      <c r="H38" s="1"/>
      <c r="I38" s="1"/>
      <c r="J38" s="1"/>
      <c r="K38" s="173"/>
      <c r="L38" s="302"/>
      <c r="M38" s="302"/>
      <c r="N38" s="302"/>
      <c r="O38" s="302"/>
      <c r="P38" s="302"/>
      <c r="Q38" s="302"/>
      <c r="R38" s="302"/>
      <c r="S38" s="302"/>
      <c r="T38" s="302"/>
      <c r="U38" s="302"/>
      <c r="V38" s="302"/>
      <c r="W38" s="302"/>
      <c r="X38" s="302"/>
      <c r="Y38" s="302"/>
      <c r="Z38" s="302"/>
      <c r="AA38" s="302"/>
      <c r="AB38" s="302"/>
      <c r="AC38" s="302"/>
      <c r="AD38" s="302"/>
      <c r="AE38" s="302"/>
      <c r="AF38" s="302"/>
      <c r="AG38" s="302"/>
      <c r="AH38" s="302"/>
      <c r="AI38" s="302"/>
      <c r="AJ38" s="302"/>
      <c r="AK38" s="302"/>
      <c r="AL38" s="302"/>
      <c r="AM38" s="302"/>
      <c r="AN38" s="302"/>
      <c r="AO38" s="302"/>
      <c r="AP38" s="302"/>
      <c r="AQ38" s="302"/>
      <c r="AR38" s="302"/>
      <c r="AS38" s="302"/>
      <c r="AT38" s="302"/>
      <c r="AU38" s="302"/>
      <c r="AV38" s="302"/>
      <c r="AW38" s="302"/>
      <c r="AX38" s="302"/>
      <c r="AY38" s="302"/>
      <c r="AZ38" s="302"/>
      <c r="BA38" s="302"/>
      <c r="BB38" s="302"/>
      <c r="BC38" s="302"/>
      <c r="BD38" s="302"/>
      <c r="BE38" s="302"/>
      <c r="BF38" s="302"/>
      <c r="BG38" s="302"/>
      <c r="BH38" s="302"/>
      <c r="BI38" s="302"/>
      <c r="BJ38" s="302"/>
      <c r="BK38" s="302"/>
      <c r="BL38" s="302"/>
      <c r="BM38" s="302"/>
      <c r="BN38" s="302"/>
      <c r="BO38" s="302"/>
      <c r="BP38" s="302"/>
      <c r="BQ38" s="302"/>
      <c r="BR38" s="302"/>
      <c r="BS38" s="302"/>
      <c r="BT38" s="302"/>
      <c r="BU38" s="302"/>
      <c r="BV38" s="302"/>
      <c r="BW38" s="302"/>
      <c r="BX38" s="302"/>
      <c r="BY38" s="302"/>
      <c r="BZ38" s="302"/>
      <c r="CA38" s="302"/>
      <c r="CB38" s="302"/>
      <c r="CC38" s="302"/>
      <c r="CD38" s="302"/>
      <c r="CE38" s="302"/>
      <c r="CF38" s="302"/>
      <c r="CG38" s="302"/>
      <c r="CH38" s="302"/>
      <c r="CI38" s="302"/>
      <c r="CJ38" s="302"/>
      <c r="CK38" s="302"/>
      <c r="CL38" s="302"/>
      <c r="CM38" s="302"/>
      <c r="CN38" s="302"/>
      <c r="CO38" s="302"/>
      <c r="CP38" s="302"/>
      <c r="CQ38" s="302"/>
      <c r="CR38" s="302"/>
      <c r="CS38" s="302"/>
      <c r="CT38" s="302"/>
      <c r="CU38" s="302"/>
      <c r="CV38" s="302"/>
      <c r="CW38" s="173"/>
      <c r="CX38" s="173"/>
      <c r="CY38" s="173"/>
    </row>
    <row r="39" spans="1:104" s="151" customFormat="1">
      <c r="A39" s="173"/>
      <c r="B39" s="173"/>
      <c r="C39" s="173"/>
      <c r="D39" s="173"/>
      <c r="E39" s="1" t="s">
        <v>864</v>
      </c>
      <c r="F39" s="1"/>
      <c r="G39" s="1" t="s">
        <v>423</v>
      </c>
      <c r="H39" s="1"/>
      <c r="I39" s="1"/>
      <c r="J39" s="1"/>
      <c r="K39" s="173"/>
      <c r="L39" s="302" t="str">
        <f t="shared" ref="L39:AQ39" si="18">IF(L24=1,MAX(L37+1,L1),"")</f>
        <v/>
      </c>
      <c r="M39" s="302" t="str">
        <f t="shared" si="18"/>
        <v/>
      </c>
      <c r="N39" s="302" t="str">
        <f t="shared" si="18"/>
        <v/>
      </c>
      <c r="O39" s="302" t="str">
        <f t="shared" si="18"/>
        <v/>
      </c>
      <c r="P39" s="302" t="str">
        <f t="shared" si="18"/>
        <v/>
      </c>
      <c r="Q39" s="302" t="str">
        <f t="shared" si="18"/>
        <v/>
      </c>
      <c r="R39" s="302" t="str">
        <f t="shared" si="18"/>
        <v/>
      </c>
      <c r="S39" s="302" t="str">
        <f t="shared" si="18"/>
        <v/>
      </c>
      <c r="T39" s="302" t="str">
        <f t="shared" si="18"/>
        <v/>
      </c>
      <c r="U39" s="302" t="str">
        <f t="shared" si="18"/>
        <v/>
      </c>
      <c r="V39" s="302" t="str">
        <f t="shared" si="18"/>
        <v/>
      </c>
      <c r="W39" s="302" t="str">
        <f t="shared" si="18"/>
        <v/>
      </c>
      <c r="X39" s="302" t="str">
        <f t="shared" si="18"/>
        <v/>
      </c>
      <c r="Y39" s="302" t="str">
        <f t="shared" si="18"/>
        <v/>
      </c>
      <c r="Z39" s="302" t="str">
        <f t="shared" si="18"/>
        <v/>
      </c>
      <c r="AA39" s="302" t="str">
        <f t="shared" si="18"/>
        <v/>
      </c>
      <c r="AB39" s="302" t="str">
        <f t="shared" si="18"/>
        <v/>
      </c>
      <c r="AC39" s="302" t="str">
        <f t="shared" si="18"/>
        <v/>
      </c>
      <c r="AD39" s="302" t="str">
        <f t="shared" si="18"/>
        <v/>
      </c>
      <c r="AE39" s="302" t="str">
        <f t="shared" si="18"/>
        <v/>
      </c>
      <c r="AF39" s="302" t="str">
        <f t="shared" si="18"/>
        <v/>
      </c>
      <c r="AG39" s="302" t="str">
        <f t="shared" si="18"/>
        <v/>
      </c>
      <c r="AH39" s="302" t="str">
        <f t="shared" si="18"/>
        <v/>
      </c>
      <c r="AI39" s="302" t="str">
        <f t="shared" si="18"/>
        <v/>
      </c>
      <c r="AJ39" s="302" t="str">
        <f t="shared" si="18"/>
        <v/>
      </c>
      <c r="AK39" s="302" t="str">
        <f t="shared" si="18"/>
        <v/>
      </c>
      <c r="AL39" s="302" t="str">
        <f t="shared" si="18"/>
        <v/>
      </c>
      <c r="AM39" s="302" t="str">
        <f t="shared" si="18"/>
        <v/>
      </c>
      <c r="AN39" s="302" t="str">
        <f t="shared" si="18"/>
        <v/>
      </c>
      <c r="AO39" s="302" t="str">
        <f t="shared" si="18"/>
        <v/>
      </c>
      <c r="AP39" s="302" t="str">
        <f t="shared" si="18"/>
        <v/>
      </c>
      <c r="AQ39" s="302" t="str">
        <f t="shared" si="18"/>
        <v/>
      </c>
      <c r="AR39" s="302" t="str">
        <f t="shared" ref="AR39:BW39" si="19">IF(AR24=1,MAX(AR37+1,AR1),"")</f>
        <v/>
      </c>
      <c r="AS39" s="302" t="str">
        <f t="shared" si="19"/>
        <v/>
      </c>
      <c r="AT39" s="302" t="str">
        <f t="shared" si="19"/>
        <v/>
      </c>
      <c r="AU39" s="302" t="str">
        <f t="shared" si="19"/>
        <v/>
      </c>
      <c r="AV39" s="302" t="str">
        <f t="shared" si="19"/>
        <v/>
      </c>
      <c r="AW39" s="302" t="str">
        <f t="shared" si="19"/>
        <v/>
      </c>
      <c r="AX39" s="302" t="str">
        <f t="shared" si="19"/>
        <v/>
      </c>
      <c r="AY39" s="302" t="str">
        <f t="shared" si="19"/>
        <v/>
      </c>
      <c r="AZ39" s="302" t="str">
        <f t="shared" si="19"/>
        <v/>
      </c>
      <c r="BA39" s="302" t="str">
        <f t="shared" si="19"/>
        <v/>
      </c>
      <c r="BB39" s="302" t="str">
        <f t="shared" si="19"/>
        <v/>
      </c>
      <c r="BC39" s="302" t="str">
        <f t="shared" si="19"/>
        <v/>
      </c>
      <c r="BD39" s="302" t="str">
        <f t="shared" si="19"/>
        <v/>
      </c>
      <c r="BE39" s="302" t="str">
        <f t="shared" si="19"/>
        <v/>
      </c>
      <c r="BF39" s="302" t="str">
        <f t="shared" si="19"/>
        <v/>
      </c>
      <c r="BG39" s="302" t="str">
        <f t="shared" si="19"/>
        <v/>
      </c>
      <c r="BH39" s="302" t="str">
        <f t="shared" si="19"/>
        <v/>
      </c>
      <c r="BI39" s="302" t="str">
        <f t="shared" si="19"/>
        <v/>
      </c>
      <c r="BJ39" s="302" t="str">
        <f t="shared" si="19"/>
        <v/>
      </c>
      <c r="BK39" s="302" t="str">
        <f t="shared" si="19"/>
        <v/>
      </c>
      <c r="BL39" s="302" t="str">
        <f t="shared" si="19"/>
        <v/>
      </c>
      <c r="BM39" s="302" t="str">
        <f t="shared" si="19"/>
        <v/>
      </c>
      <c r="BN39" s="302" t="str">
        <f t="shared" si="19"/>
        <v/>
      </c>
      <c r="BO39" s="302" t="str">
        <f t="shared" si="19"/>
        <v/>
      </c>
      <c r="BP39" s="302" t="str">
        <f t="shared" si="19"/>
        <v/>
      </c>
      <c r="BQ39" s="302" t="str">
        <f t="shared" si="19"/>
        <v/>
      </c>
      <c r="BR39" s="302" t="str">
        <f t="shared" si="19"/>
        <v/>
      </c>
      <c r="BS39" s="302" t="str">
        <f t="shared" si="19"/>
        <v/>
      </c>
      <c r="BT39" s="302" t="str">
        <f t="shared" si="19"/>
        <v/>
      </c>
      <c r="BU39" s="302" t="str">
        <f t="shared" si="19"/>
        <v/>
      </c>
      <c r="BV39" s="302" t="str">
        <f t="shared" si="19"/>
        <v/>
      </c>
      <c r="BW39" s="302" t="str">
        <f t="shared" si="19"/>
        <v/>
      </c>
      <c r="BX39" s="302" t="str">
        <f t="shared" ref="BX39:CV39" si="20">IF(BX24=1,MAX(BX37+1,BX1),"")</f>
        <v/>
      </c>
      <c r="BY39" s="302" t="str">
        <f t="shared" si="20"/>
        <v/>
      </c>
      <c r="BZ39" s="302" t="str">
        <f t="shared" si="20"/>
        <v/>
      </c>
      <c r="CA39" s="302" t="str">
        <f t="shared" si="20"/>
        <v/>
      </c>
      <c r="CB39" s="302" t="str">
        <f t="shared" si="20"/>
        <v/>
      </c>
      <c r="CC39" s="302" t="str">
        <f t="shared" si="20"/>
        <v/>
      </c>
      <c r="CD39" s="302" t="str">
        <f t="shared" si="20"/>
        <v/>
      </c>
      <c r="CE39" s="302" t="str">
        <f t="shared" si="20"/>
        <v/>
      </c>
      <c r="CF39" s="302" t="str">
        <f t="shared" si="20"/>
        <v/>
      </c>
      <c r="CG39" s="302" t="str">
        <f t="shared" si="20"/>
        <v/>
      </c>
      <c r="CH39" s="302" t="str">
        <f t="shared" si="20"/>
        <v/>
      </c>
      <c r="CI39" s="302" t="str">
        <f t="shared" si="20"/>
        <v/>
      </c>
      <c r="CJ39" s="302" t="str">
        <f t="shared" si="20"/>
        <v/>
      </c>
      <c r="CK39" s="302" t="str">
        <f t="shared" si="20"/>
        <v/>
      </c>
      <c r="CL39" s="302" t="str">
        <f t="shared" si="20"/>
        <v/>
      </c>
      <c r="CM39" s="302" t="str">
        <f t="shared" si="20"/>
        <v/>
      </c>
      <c r="CN39" s="302" t="str">
        <f t="shared" si="20"/>
        <v/>
      </c>
      <c r="CO39" s="302" t="str">
        <f t="shared" si="20"/>
        <v/>
      </c>
      <c r="CP39" s="302" t="str">
        <f t="shared" si="20"/>
        <v/>
      </c>
      <c r="CQ39" s="302" t="str">
        <f t="shared" si="20"/>
        <v/>
      </c>
      <c r="CR39" s="302" t="str">
        <f t="shared" si="20"/>
        <v/>
      </c>
      <c r="CS39" s="302" t="str">
        <f t="shared" si="20"/>
        <v/>
      </c>
      <c r="CT39" s="302" t="str">
        <f t="shared" si="20"/>
        <v/>
      </c>
      <c r="CU39" s="302" t="str">
        <f t="shared" si="20"/>
        <v/>
      </c>
      <c r="CV39" s="302" t="str">
        <f t="shared" si="20"/>
        <v/>
      </c>
      <c r="CW39" s="173"/>
      <c r="CX39" s="173"/>
      <c r="CY39" s="173"/>
    </row>
    <row r="40" spans="1:104" s="151" customFormat="1">
      <c r="A40" s="173"/>
      <c r="B40" s="173"/>
      <c r="C40" s="173"/>
      <c r="D40" s="173"/>
      <c r="E40" s="1" t="s">
        <v>865</v>
      </c>
      <c r="F40" s="1"/>
      <c r="G40" s="1" t="s">
        <v>423</v>
      </c>
      <c r="H40" s="1"/>
      <c r="I40" s="1"/>
      <c r="J40" s="1"/>
      <c r="K40" s="173"/>
      <c r="L40" s="302" t="str">
        <f t="shared" ref="L40:AQ40" si="21">IF(L24=1,L2,"")</f>
        <v/>
      </c>
      <c r="M40" s="302" t="str">
        <f t="shared" si="21"/>
        <v/>
      </c>
      <c r="N40" s="302" t="str">
        <f t="shared" si="21"/>
        <v/>
      </c>
      <c r="O40" s="302" t="str">
        <f t="shared" si="21"/>
        <v/>
      </c>
      <c r="P40" s="302" t="str">
        <f t="shared" si="21"/>
        <v/>
      </c>
      <c r="Q40" s="302" t="str">
        <f t="shared" si="21"/>
        <v/>
      </c>
      <c r="R40" s="302" t="str">
        <f t="shared" si="21"/>
        <v/>
      </c>
      <c r="S40" s="302" t="str">
        <f t="shared" si="21"/>
        <v/>
      </c>
      <c r="T40" s="302" t="str">
        <f t="shared" si="21"/>
        <v/>
      </c>
      <c r="U40" s="302" t="str">
        <f t="shared" si="21"/>
        <v/>
      </c>
      <c r="V40" s="302" t="str">
        <f t="shared" si="21"/>
        <v/>
      </c>
      <c r="W40" s="302" t="str">
        <f t="shared" si="21"/>
        <v/>
      </c>
      <c r="X40" s="302" t="str">
        <f t="shared" si="21"/>
        <v/>
      </c>
      <c r="Y40" s="302" t="str">
        <f t="shared" si="21"/>
        <v/>
      </c>
      <c r="Z40" s="302" t="str">
        <f t="shared" si="21"/>
        <v/>
      </c>
      <c r="AA40" s="302" t="str">
        <f t="shared" si="21"/>
        <v/>
      </c>
      <c r="AB40" s="302" t="str">
        <f t="shared" si="21"/>
        <v/>
      </c>
      <c r="AC40" s="302" t="str">
        <f t="shared" si="21"/>
        <v/>
      </c>
      <c r="AD40" s="302" t="str">
        <f t="shared" si="21"/>
        <v/>
      </c>
      <c r="AE40" s="302" t="str">
        <f t="shared" si="21"/>
        <v/>
      </c>
      <c r="AF40" s="302" t="str">
        <f t="shared" si="21"/>
        <v/>
      </c>
      <c r="AG40" s="302" t="str">
        <f t="shared" si="21"/>
        <v/>
      </c>
      <c r="AH40" s="302" t="str">
        <f t="shared" si="21"/>
        <v/>
      </c>
      <c r="AI40" s="302" t="str">
        <f t="shared" si="21"/>
        <v/>
      </c>
      <c r="AJ40" s="302" t="str">
        <f t="shared" si="21"/>
        <v/>
      </c>
      <c r="AK40" s="302" t="str">
        <f t="shared" si="21"/>
        <v/>
      </c>
      <c r="AL40" s="302" t="str">
        <f t="shared" si="21"/>
        <v/>
      </c>
      <c r="AM40" s="302" t="str">
        <f t="shared" si="21"/>
        <v/>
      </c>
      <c r="AN40" s="302" t="str">
        <f t="shared" si="21"/>
        <v/>
      </c>
      <c r="AO40" s="302" t="str">
        <f t="shared" si="21"/>
        <v/>
      </c>
      <c r="AP40" s="302" t="str">
        <f t="shared" si="21"/>
        <v/>
      </c>
      <c r="AQ40" s="302" t="str">
        <f t="shared" si="21"/>
        <v/>
      </c>
      <c r="AR40" s="302" t="str">
        <f t="shared" ref="AR40:BW40" si="22">IF(AR24=1,AR2,"")</f>
        <v/>
      </c>
      <c r="AS40" s="302" t="str">
        <f t="shared" si="22"/>
        <v/>
      </c>
      <c r="AT40" s="302" t="str">
        <f t="shared" si="22"/>
        <v/>
      </c>
      <c r="AU40" s="302" t="str">
        <f t="shared" si="22"/>
        <v/>
      </c>
      <c r="AV40" s="302" t="str">
        <f t="shared" si="22"/>
        <v/>
      </c>
      <c r="AW40" s="302" t="str">
        <f t="shared" si="22"/>
        <v/>
      </c>
      <c r="AX40" s="302" t="str">
        <f t="shared" si="22"/>
        <v/>
      </c>
      <c r="AY40" s="302" t="str">
        <f t="shared" si="22"/>
        <v/>
      </c>
      <c r="AZ40" s="302" t="str">
        <f t="shared" si="22"/>
        <v/>
      </c>
      <c r="BA40" s="302" t="str">
        <f t="shared" si="22"/>
        <v/>
      </c>
      <c r="BB40" s="302" t="str">
        <f t="shared" si="22"/>
        <v/>
      </c>
      <c r="BC40" s="302" t="str">
        <f t="shared" si="22"/>
        <v/>
      </c>
      <c r="BD40" s="302" t="str">
        <f t="shared" si="22"/>
        <v/>
      </c>
      <c r="BE40" s="302" t="str">
        <f t="shared" si="22"/>
        <v/>
      </c>
      <c r="BF40" s="302" t="str">
        <f t="shared" si="22"/>
        <v/>
      </c>
      <c r="BG40" s="302" t="str">
        <f t="shared" si="22"/>
        <v/>
      </c>
      <c r="BH40" s="302" t="str">
        <f t="shared" si="22"/>
        <v/>
      </c>
      <c r="BI40" s="302" t="str">
        <f t="shared" si="22"/>
        <v/>
      </c>
      <c r="BJ40" s="302" t="str">
        <f t="shared" si="22"/>
        <v/>
      </c>
      <c r="BK40" s="302" t="str">
        <f t="shared" si="22"/>
        <v/>
      </c>
      <c r="BL40" s="302" t="str">
        <f t="shared" si="22"/>
        <v/>
      </c>
      <c r="BM40" s="302" t="str">
        <f t="shared" si="22"/>
        <v/>
      </c>
      <c r="BN40" s="302" t="str">
        <f t="shared" si="22"/>
        <v/>
      </c>
      <c r="BO40" s="302" t="str">
        <f t="shared" si="22"/>
        <v/>
      </c>
      <c r="BP40" s="302" t="str">
        <f t="shared" si="22"/>
        <v/>
      </c>
      <c r="BQ40" s="302" t="str">
        <f t="shared" si="22"/>
        <v/>
      </c>
      <c r="BR40" s="302" t="str">
        <f t="shared" si="22"/>
        <v/>
      </c>
      <c r="BS40" s="302" t="str">
        <f t="shared" si="22"/>
        <v/>
      </c>
      <c r="BT40" s="302" t="str">
        <f t="shared" si="22"/>
        <v/>
      </c>
      <c r="BU40" s="302" t="str">
        <f t="shared" si="22"/>
        <v/>
      </c>
      <c r="BV40" s="302" t="str">
        <f t="shared" si="22"/>
        <v/>
      </c>
      <c r="BW40" s="302" t="str">
        <f t="shared" si="22"/>
        <v/>
      </c>
      <c r="BX40" s="302" t="str">
        <f t="shared" ref="BX40:CV40" si="23">IF(BX24=1,BX2,"")</f>
        <v/>
      </c>
      <c r="BY40" s="302" t="str">
        <f t="shared" si="23"/>
        <v/>
      </c>
      <c r="BZ40" s="302" t="str">
        <f t="shared" si="23"/>
        <v/>
      </c>
      <c r="CA40" s="302" t="str">
        <f t="shared" si="23"/>
        <v/>
      </c>
      <c r="CB40" s="302" t="str">
        <f t="shared" si="23"/>
        <v/>
      </c>
      <c r="CC40" s="302" t="str">
        <f t="shared" si="23"/>
        <v/>
      </c>
      <c r="CD40" s="302" t="str">
        <f t="shared" si="23"/>
        <v/>
      </c>
      <c r="CE40" s="302" t="str">
        <f t="shared" si="23"/>
        <v/>
      </c>
      <c r="CF40" s="302" t="str">
        <f t="shared" si="23"/>
        <v/>
      </c>
      <c r="CG40" s="302" t="str">
        <f t="shared" si="23"/>
        <v/>
      </c>
      <c r="CH40" s="302" t="str">
        <f t="shared" si="23"/>
        <v/>
      </c>
      <c r="CI40" s="302" t="str">
        <f t="shared" si="23"/>
        <v/>
      </c>
      <c r="CJ40" s="302" t="str">
        <f t="shared" si="23"/>
        <v/>
      </c>
      <c r="CK40" s="302" t="str">
        <f t="shared" si="23"/>
        <v/>
      </c>
      <c r="CL40" s="302" t="str">
        <f t="shared" si="23"/>
        <v/>
      </c>
      <c r="CM40" s="302" t="str">
        <f t="shared" si="23"/>
        <v/>
      </c>
      <c r="CN40" s="302" t="str">
        <f t="shared" si="23"/>
        <v/>
      </c>
      <c r="CO40" s="302" t="str">
        <f t="shared" si="23"/>
        <v/>
      </c>
      <c r="CP40" s="302" t="str">
        <f t="shared" si="23"/>
        <v/>
      </c>
      <c r="CQ40" s="302" t="str">
        <f t="shared" si="23"/>
        <v/>
      </c>
      <c r="CR40" s="302" t="str">
        <f t="shared" si="23"/>
        <v/>
      </c>
      <c r="CS40" s="302" t="str">
        <f t="shared" si="23"/>
        <v/>
      </c>
      <c r="CT40" s="302" t="str">
        <f t="shared" si="23"/>
        <v/>
      </c>
      <c r="CU40" s="302" t="str">
        <f t="shared" si="23"/>
        <v/>
      </c>
      <c r="CV40" s="302" t="str">
        <f t="shared" si="23"/>
        <v/>
      </c>
      <c r="CW40" s="173"/>
      <c r="CX40" s="173"/>
      <c r="CY40" s="173"/>
    </row>
    <row r="41" spans="1:104" s="151" customFormat="1">
      <c r="A41" s="173"/>
      <c r="B41" s="173"/>
      <c r="C41" s="173"/>
      <c r="D41" s="173"/>
      <c r="E41" s="1"/>
      <c r="F41" s="1"/>
      <c r="G41" s="1"/>
      <c r="H41" s="1"/>
      <c r="I41" s="1"/>
      <c r="J41" s="1"/>
      <c r="K41" s="173"/>
      <c r="L41" s="306"/>
      <c r="M41" s="306"/>
      <c r="N41" s="306"/>
      <c r="O41" s="306"/>
      <c r="P41" s="306"/>
      <c r="Q41" s="306"/>
      <c r="R41" s="306"/>
      <c r="S41" s="306"/>
      <c r="T41" s="306"/>
      <c r="U41" s="306"/>
      <c r="V41" s="306"/>
      <c r="W41" s="306"/>
      <c r="X41" s="306"/>
      <c r="Y41" s="306"/>
      <c r="Z41" s="306"/>
      <c r="AA41" s="306"/>
      <c r="AB41" s="306"/>
      <c r="AC41" s="306"/>
      <c r="AD41" s="306"/>
      <c r="AE41" s="306"/>
      <c r="AF41" s="306"/>
      <c r="AG41" s="306"/>
      <c r="AH41" s="306"/>
      <c r="AI41" s="306"/>
      <c r="AJ41" s="306"/>
      <c r="AK41" s="306"/>
      <c r="AL41" s="306"/>
      <c r="AM41" s="306"/>
      <c r="AN41" s="306"/>
      <c r="AO41" s="306"/>
      <c r="AP41" s="306"/>
      <c r="AQ41" s="306"/>
      <c r="AR41" s="306"/>
      <c r="AS41" s="306"/>
      <c r="AT41" s="306"/>
      <c r="AU41" s="306"/>
      <c r="AV41" s="306"/>
      <c r="AW41" s="306"/>
      <c r="AX41" s="306"/>
      <c r="AY41" s="306"/>
      <c r="AZ41" s="306"/>
      <c r="BA41" s="306"/>
      <c r="BB41" s="306"/>
      <c r="BC41" s="306"/>
      <c r="BD41" s="306"/>
      <c r="BE41" s="306"/>
      <c r="BF41" s="306"/>
      <c r="BG41" s="306"/>
      <c r="BH41" s="306"/>
      <c r="BI41" s="306"/>
      <c r="BJ41" s="306"/>
      <c r="BK41" s="306"/>
      <c r="BL41" s="306"/>
      <c r="BM41" s="306"/>
      <c r="BN41" s="306"/>
      <c r="BO41" s="306"/>
      <c r="BP41" s="306"/>
      <c r="BQ41" s="306"/>
      <c r="BR41" s="306"/>
      <c r="BS41" s="306"/>
      <c r="BT41" s="306"/>
      <c r="BU41" s="306"/>
      <c r="BV41" s="306"/>
      <c r="BW41" s="306"/>
      <c r="BX41" s="306"/>
      <c r="BY41" s="306"/>
      <c r="BZ41" s="306"/>
      <c r="CA41" s="306"/>
      <c r="CB41" s="306"/>
      <c r="CC41" s="306"/>
      <c r="CD41" s="306"/>
      <c r="CE41" s="306"/>
      <c r="CF41" s="306"/>
      <c r="CG41" s="306"/>
      <c r="CH41" s="306"/>
      <c r="CI41" s="306"/>
      <c r="CJ41" s="306"/>
      <c r="CK41" s="306"/>
      <c r="CL41" s="306"/>
      <c r="CM41" s="306"/>
      <c r="CN41" s="306"/>
      <c r="CO41" s="306"/>
      <c r="CP41" s="306"/>
      <c r="CQ41" s="306"/>
      <c r="CR41" s="306"/>
      <c r="CS41" s="306"/>
      <c r="CT41" s="306"/>
      <c r="CU41" s="306"/>
      <c r="CV41" s="306"/>
      <c r="CW41" s="173"/>
      <c r="CX41" s="173"/>
      <c r="CY41" s="173"/>
    </row>
    <row r="42" spans="1:104" s="151" customFormat="1">
      <c r="A42"/>
      <c r="C42" s="173"/>
      <c r="D42" s="173"/>
      <c r="E42" s="1" t="s">
        <v>866</v>
      </c>
      <c r="F42" s="1"/>
      <c r="G42" s="1" t="s">
        <v>154</v>
      </c>
      <c r="H42" s="1"/>
      <c r="I42" s="1"/>
      <c r="J42" s="1"/>
      <c r="K42" s="173"/>
      <c r="L42" s="107">
        <f t="shared" ref="L42:AQ42" si="24">IFERROR(YEARFRAC(L1,L26),0)</f>
        <v>0</v>
      </c>
      <c r="M42" s="107">
        <f t="shared" si="24"/>
        <v>0</v>
      </c>
      <c r="N42" s="107">
        <f t="shared" si="24"/>
        <v>0</v>
      </c>
      <c r="O42" s="107">
        <f t="shared" si="24"/>
        <v>0</v>
      </c>
      <c r="P42" s="107">
        <f t="shared" si="24"/>
        <v>0</v>
      </c>
      <c r="Q42" s="107">
        <f t="shared" si="24"/>
        <v>0</v>
      </c>
      <c r="R42" s="107">
        <f t="shared" si="24"/>
        <v>0</v>
      </c>
      <c r="S42" s="107">
        <f t="shared" si="24"/>
        <v>0</v>
      </c>
      <c r="T42" s="107">
        <f t="shared" si="24"/>
        <v>0</v>
      </c>
      <c r="U42" s="107">
        <f t="shared" si="24"/>
        <v>0</v>
      </c>
      <c r="V42" s="107">
        <f t="shared" si="24"/>
        <v>0</v>
      </c>
      <c r="W42" s="107">
        <f t="shared" si="24"/>
        <v>0</v>
      </c>
      <c r="X42" s="107">
        <f t="shared" si="24"/>
        <v>0</v>
      </c>
      <c r="Y42" s="107">
        <f t="shared" si="24"/>
        <v>0</v>
      </c>
      <c r="Z42" s="107">
        <f t="shared" si="24"/>
        <v>0</v>
      </c>
      <c r="AA42" s="107">
        <f t="shared" si="24"/>
        <v>0</v>
      </c>
      <c r="AB42" s="107">
        <f t="shared" si="24"/>
        <v>0</v>
      </c>
      <c r="AC42" s="107">
        <f t="shared" si="24"/>
        <v>0</v>
      </c>
      <c r="AD42" s="107">
        <f t="shared" si="24"/>
        <v>0</v>
      </c>
      <c r="AE42" s="107">
        <f t="shared" si="24"/>
        <v>0</v>
      </c>
      <c r="AF42" s="107">
        <f t="shared" si="24"/>
        <v>0</v>
      </c>
      <c r="AG42" s="107">
        <f t="shared" si="24"/>
        <v>0</v>
      </c>
      <c r="AH42" s="107">
        <f t="shared" si="24"/>
        <v>0</v>
      </c>
      <c r="AI42" s="107">
        <f t="shared" si="24"/>
        <v>0</v>
      </c>
      <c r="AJ42" s="107">
        <f t="shared" si="24"/>
        <v>0</v>
      </c>
      <c r="AK42" s="107">
        <f t="shared" si="24"/>
        <v>0</v>
      </c>
      <c r="AL42" s="107">
        <f t="shared" si="24"/>
        <v>0</v>
      </c>
      <c r="AM42" s="107">
        <f t="shared" si="24"/>
        <v>0</v>
      </c>
      <c r="AN42" s="107">
        <f t="shared" si="24"/>
        <v>0</v>
      </c>
      <c r="AO42" s="107">
        <f t="shared" si="24"/>
        <v>0</v>
      </c>
      <c r="AP42" s="107">
        <f t="shared" si="24"/>
        <v>0</v>
      </c>
      <c r="AQ42" s="107">
        <f t="shared" si="24"/>
        <v>0</v>
      </c>
      <c r="AR42" s="107">
        <f t="shared" ref="AR42:BW42" si="25">IFERROR(YEARFRAC(AR1,AR26),0)</f>
        <v>0</v>
      </c>
      <c r="AS42" s="107">
        <f t="shared" si="25"/>
        <v>0</v>
      </c>
      <c r="AT42" s="107">
        <f t="shared" si="25"/>
        <v>0</v>
      </c>
      <c r="AU42" s="107">
        <f t="shared" si="25"/>
        <v>0</v>
      </c>
      <c r="AV42" s="107">
        <f t="shared" si="25"/>
        <v>0</v>
      </c>
      <c r="AW42" s="107">
        <f t="shared" si="25"/>
        <v>0</v>
      </c>
      <c r="AX42" s="107">
        <f t="shared" si="25"/>
        <v>0</v>
      </c>
      <c r="AY42" s="107">
        <f t="shared" si="25"/>
        <v>0</v>
      </c>
      <c r="AZ42" s="107">
        <f t="shared" si="25"/>
        <v>0</v>
      </c>
      <c r="BA42" s="107">
        <f t="shared" si="25"/>
        <v>0</v>
      </c>
      <c r="BB42" s="107">
        <f t="shared" si="25"/>
        <v>0</v>
      </c>
      <c r="BC42" s="107">
        <f t="shared" si="25"/>
        <v>0</v>
      </c>
      <c r="BD42" s="107">
        <f t="shared" si="25"/>
        <v>0</v>
      </c>
      <c r="BE42" s="107">
        <f t="shared" si="25"/>
        <v>0</v>
      </c>
      <c r="BF42" s="107">
        <f t="shared" si="25"/>
        <v>0</v>
      </c>
      <c r="BG42" s="107">
        <f t="shared" si="25"/>
        <v>0</v>
      </c>
      <c r="BH42" s="107">
        <f t="shared" si="25"/>
        <v>0</v>
      </c>
      <c r="BI42" s="107">
        <f t="shared" si="25"/>
        <v>0</v>
      </c>
      <c r="BJ42" s="107">
        <f t="shared" si="25"/>
        <v>0</v>
      </c>
      <c r="BK42" s="107">
        <f t="shared" si="25"/>
        <v>0</v>
      </c>
      <c r="BL42" s="107">
        <f t="shared" si="25"/>
        <v>0</v>
      </c>
      <c r="BM42" s="107">
        <f t="shared" si="25"/>
        <v>0</v>
      </c>
      <c r="BN42" s="107">
        <f t="shared" si="25"/>
        <v>0</v>
      </c>
      <c r="BO42" s="107">
        <f t="shared" si="25"/>
        <v>0</v>
      </c>
      <c r="BP42" s="107">
        <f t="shared" si="25"/>
        <v>0</v>
      </c>
      <c r="BQ42" s="107">
        <f t="shared" si="25"/>
        <v>0</v>
      </c>
      <c r="BR42" s="107">
        <f t="shared" si="25"/>
        <v>0</v>
      </c>
      <c r="BS42" s="107">
        <f t="shared" si="25"/>
        <v>0</v>
      </c>
      <c r="BT42" s="107">
        <f t="shared" si="25"/>
        <v>0</v>
      </c>
      <c r="BU42" s="107">
        <f t="shared" si="25"/>
        <v>0</v>
      </c>
      <c r="BV42" s="107">
        <f t="shared" si="25"/>
        <v>0</v>
      </c>
      <c r="BW42" s="107">
        <f t="shared" si="25"/>
        <v>0</v>
      </c>
      <c r="BX42" s="107">
        <f t="shared" ref="BX42:CV42" si="26">IFERROR(YEARFRAC(BX1,BX26),0)</f>
        <v>0</v>
      </c>
      <c r="BY42" s="107">
        <f t="shared" si="26"/>
        <v>0</v>
      </c>
      <c r="BZ42" s="107">
        <f t="shared" si="26"/>
        <v>0</v>
      </c>
      <c r="CA42" s="107">
        <f t="shared" si="26"/>
        <v>0</v>
      </c>
      <c r="CB42" s="107">
        <f t="shared" si="26"/>
        <v>0</v>
      </c>
      <c r="CC42" s="107">
        <f t="shared" si="26"/>
        <v>0</v>
      </c>
      <c r="CD42" s="107">
        <f t="shared" si="26"/>
        <v>0</v>
      </c>
      <c r="CE42" s="107">
        <f t="shared" si="26"/>
        <v>0</v>
      </c>
      <c r="CF42" s="107">
        <f t="shared" si="26"/>
        <v>0</v>
      </c>
      <c r="CG42" s="107">
        <f t="shared" si="26"/>
        <v>0</v>
      </c>
      <c r="CH42" s="107">
        <f t="shared" si="26"/>
        <v>0</v>
      </c>
      <c r="CI42" s="107">
        <f t="shared" si="26"/>
        <v>0</v>
      </c>
      <c r="CJ42" s="107">
        <f t="shared" si="26"/>
        <v>0</v>
      </c>
      <c r="CK42" s="107">
        <f t="shared" si="26"/>
        <v>0</v>
      </c>
      <c r="CL42" s="107">
        <f t="shared" si="26"/>
        <v>0</v>
      </c>
      <c r="CM42" s="107">
        <f t="shared" si="26"/>
        <v>0</v>
      </c>
      <c r="CN42" s="107">
        <f t="shared" si="26"/>
        <v>0</v>
      </c>
      <c r="CO42" s="107">
        <f t="shared" si="26"/>
        <v>0</v>
      </c>
      <c r="CP42" s="107">
        <f t="shared" si="26"/>
        <v>0</v>
      </c>
      <c r="CQ42" s="107">
        <f t="shared" si="26"/>
        <v>0</v>
      </c>
      <c r="CR42" s="107">
        <f t="shared" si="26"/>
        <v>0</v>
      </c>
      <c r="CS42" s="107">
        <f t="shared" si="26"/>
        <v>0</v>
      </c>
      <c r="CT42" s="107">
        <f t="shared" si="26"/>
        <v>0</v>
      </c>
      <c r="CU42" s="107">
        <f t="shared" si="26"/>
        <v>0</v>
      </c>
      <c r="CV42" s="107">
        <f t="shared" si="26"/>
        <v>0</v>
      </c>
      <c r="CW42" s="173"/>
      <c r="CX42" s="173"/>
      <c r="CY42" s="173"/>
    </row>
    <row r="43" spans="1:104" s="151" customFormat="1">
      <c r="A43"/>
      <c r="C43" s="173"/>
      <c r="D43" s="173"/>
      <c r="E43" s="1"/>
      <c r="F43" s="1"/>
      <c r="G43" s="1"/>
      <c r="H43" s="1"/>
      <c r="I43" s="1"/>
      <c r="J43" s="1"/>
      <c r="K43" s="173"/>
      <c r="L43" s="107"/>
      <c r="M43" s="107"/>
      <c r="N43" s="107"/>
      <c r="O43" s="107"/>
      <c r="P43" s="107"/>
      <c r="Q43" s="107"/>
      <c r="R43" s="107"/>
      <c r="S43" s="107"/>
      <c r="T43" s="107"/>
      <c r="U43" s="107"/>
      <c r="V43" s="107"/>
      <c r="W43" s="107"/>
      <c r="X43" s="107"/>
      <c r="Y43" s="107"/>
      <c r="Z43" s="107"/>
      <c r="AA43" s="107"/>
      <c r="AB43" s="107"/>
      <c r="AC43" s="107"/>
      <c r="AD43" s="107"/>
      <c r="AE43" s="107"/>
      <c r="AF43" s="107"/>
      <c r="AG43" s="107"/>
      <c r="AH43" s="107"/>
      <c r="AI43" s="107"/>
      <c r="AJ43" s="107"/>
      <c r="AK43" s="107"/>
      <c r="AL43" s="107"/>
      <c r="AM43" s="107"/>
      <c r="AN43" s="107"/>
      <c r="AO43" s="107"/>
      <c r="AP43" s="107"/>
      <c r="AQ43" s="107"/>
      <c r="AR43" s="107"/>
      <c r="AS43" s="107"/>
      <c r="AT43" s="107"/>
      <c r="AU43" s="107"/>
      <c r="AV43" s="107"/>
      <c r="AW43" s="107"/>
      <c r="AX43" s="107"/>
      <c r="AY43" s="107"/>
      <c r="AZ43" s="107"/>
      <c r="BA43" s="107"/>
      <c r="BB43" s="107"/>
      <c r="BC43" s="107"/>
      <c r="BD43" s="107"/>
      <c r="BE43" s="107"/>
      <c r="BF43" s="107"/>
      <c r="BG43" s="107"/>
      <c r="BH43" s="107"/>
      <c r="BI43" s="107"/>
      <c r="BJ43" s="107"/>
      <c r="BK43" s="107"/>
      <c r="BL43" s="107"/>
      <c r="BM43" s="107"/>
      <c r="BN43" s="107"/>
      <c r="BO43" s="107"/>
      <c r="BP43" s="107"/>
      <c r="BQ43" s="107"/>
      <c r="BR43" s="107"/>
      <c r="BS43" s="107"/>
      <c r="BT43" s="107"/>
      <c r="BU43" s="107"/>
      <c r="BV43" s="107"/>
      <c r="BW43" s="107"/>
      <c r="BX43" s="107"/>
      <c r="BY43" s="107"/>
      <c r="BZ43" s="107"/>
      <c r="CA43" s="107"/>
      <c r="CB43" s="107"/>
      <c r="CC43" s="107"/>
      <c r="CD43" s="107"/>
      <c r="CE43" s="107"/>
      <c r="CF43" s="107"/>
      <c r="CG43" s="107"/>
      <c r="CH43" s="107"/>
      <c r="CI43" s="107"/>
      <c r="CJ43" s="107"/>
      <c r="CK43" s="107"/>
      <c r="CL43" s="107"/>
      <c r="CM43" s="107"/>
      <c r="CN43" s="107"/>
      <c r="CO43" s="107"/>
      <c r="CP43" s="107"/>
      <c r="CQ43" s="107"/>
      <c r="CR43" s="107"/>
      <c r="CS43" s="107"/>
      <c r="CT43" s="107"/>
      <c r="CU43" s="107"/>
      <c r="CV43" s="107"/>
      <c r="CW43" s="173"/>
      <c r="CX43" s="173"/>
      <c r="CY43" s="173"/>
    </row>
    <row r="44" spans="1:104" s="151" customFormat="1">
      <c r="A44"/>
      <c r="C44" s="173"/>
      <c r="D44" s="173"/>
      <c r="E44" s="1"/>
      <c r="F44" s="1"/>
      <c r="G44" s="1"/>
      <c r="H44" s="1"/>
      <c r="I44" s="1"/>
      <c r="J44" s="1"/>
      <c r="K44" s="173"/>
      <c r="L44" s="107"/>
      <c r="M44" s="107"/>
      <c r="N44" s="107"/>
      <c r="O44" s="107"/>
      <c r="P44" s="107"/>
      <c r="Q44" s="107"/>
      <c r="R44" s="107"/>
      <c r="S44" s="107"/>
      <c r="T44" s="107"/>
      <c r="U44" s="107"/>
      <c r="V44" s="107"/>
      <c r="W44" s="107"/>
      <c r="X44" s="107"/>
      <c r="Y44" s="107"/>
      <c r="Z44" s="107"/>
      <c r="AA44" s="107"/>
      <c r="AB44" s="107"/>
      <c r="AC44" s="107"/>
      <c r="AD44" s="107"/>
      <c r="AE44" s="107"/>
      <c r="AF44" s="107"/>
      <c r="AG44" s="107"/>
      <c r="AH44" s="107"/>
      <c r="AI44" s="107"/>
      <c r="AJ44" s="107"/>
      <c r="AK44" s="107"/>
      <c r="AL44" s="107"/>
      <c r="AM44" s="107"/>
      <c r="AN44" s="107"/>
      <c r="AO44" s="107"/>
      <c r="AP44" s="107"/>
      <c r="AQ44" s="107"/>
      <c r="AR44" s="107"/>
      <c r="AS44" s="107"/>
      <c r="AT44" s="107"/>
      <c r="AU44" s="107"/>
      <c r="AV44" s="107"/>
      <c r="AW44" s="107"/>
      <c r="AX44" s="107"/>
      <c r="AY44" s="107"/>
      <c r="AZ44" s="107"/>
      <c r="BA44" s="107"/>
      <c r="BB44" s="107"/>
      <c r="BC44" s="107"/>
      <c r="BD44" s="107"/>
      <c r="BE44" s="107"/>
      <c r="BF44" s="107"/>
      <c r="BG44" s="107"/>
      <c r="BH44" s="107"/>
      <c r="BI44" s="107"/>
      <c r="BJ44" s="107"/>
      <c r="BK44" s="107"/>
      <c r="BL44" s="107"/>
      <c r="BM44" s="107"/>
      <c r="BN44" s="107"/>
      <c r="BO44" s="107"/>
      <c r="BP44" s="107"/>
      <c r="BQ44" s="107"/>
      <c r="BR44" s="107"/>
      <c r="BS44" s="107"/>
      <c r="BT44" s="107"/>
      <c r="BU44" s="107"/>
      <c r="BV44" s="107"/>
      <c r="BW44" s="107"/>
      <c r="BX44" s="107"/>
      <c r="BY44" s="107"/>
      <c r="BZ44" s="107"/>
      <c r="CA44" s="107"/>
      <c r="CB44" s="107"/>
      <c r="CC44" s="107"/>
      <c r="CD44" s="107"/>
      <c r="CE44" s="107"/>
      <c r="CF44" s="107"/>
      <c r="CG44" s="107"/>
      <c r="CH44" s="107"/>
      <c r="CI44" s="107"/>
      <c r="CJ44" s="107"/>
      <c r="CK44" s="107"/>
      <c r="CL44" s="107"/>
      <c r="CM44" s="107"/>
      <c r="CN44" s="107"/>
      <c r="CO44" s="107"/>
      <c r="CP44" s="107"/>
      <c r="CQ44" s="107"/>
      <c r="CR44" s="107"/>
      <c r="CS44" s="107"/>
      <c r="CT44" s="107"/>
      <c r="CU44" s="107"/>
      <c r="CV44" s="107"/>
      <c r="CW44" s="173"/>
      <c r="CX44" s="173"/>
      <c r="CY44" s="173"/>
    </row>
    <row r="45" spans="1:104" s="151" customFormat="1">
      <c r="A45"/>
      <c r="C45" s="173"/>
      <c r="D45" s="173"/>
      <c r="E45" s="1" t="s">
        <v>867</v>
      </c>
      <c r="F45" s="1"/>
      <c r="G45" s="1" t="s">
        <v>154</v>
      </c>
      <c r="H45" s="1"/>
      <c r="I45" s="1"/>
      <c r="J45" s="1"/>
      <c r="K45" s="173"/>
      <c r="L45" s="107">
        <f t="shared" ref="L45:AQ45" si="27">IFERROR(IF(L1&lt;=L36,YEARFRAC(L1,L36),0),0)</f>
        <v>0</v>
      </c>
      <c r="M45" s="107">
        <f t="shared" si="27"/>
        <v>0</v>
      </c>
      <c r="N45" s="107">
        <f t="shared" si="27"/>
        <v>0</v>
      </c>
      <c r="O45" s="107">
        <f t="shared" si="27"/>
        <v>0</v>
      </c>
      <c r="P45" s="107">
        <f t="shared" si="27"/>
        <v>0</v>
      </c>
      <c r="Q45" s="107">
        <f t="shared" si="27"/>
        <v>0</v>
      </c>
      <c r="R45" s="107">
        <f t="shared" si="27"/>
        <v>0</v>
      </c>
      <c r="S45" s="107">
        <f t="shared" si="27"/>
        <v>0</v>
      </c>
      <c r="T45" s="107">
        <f t="shared" si="27"/>
        <v>0</v>
      </c>
      <c r="U45" s="107">
        <f t="shared" si="27"/>
        <v>0</v>
      </c>
      <c r="V45" s="107">
        <f t="shared" si="27"/>
        <v>0</v>
      </c>
      <c r="W45" s="107">
        <f t="shared" si="27"/>
        <v>0</v>
      </c>
      <c r="X45" s="107">
        <f t="shared" si="27"/>
        <v>0</v>
      </c>
      <c r="Y45" s="107">
        <f t="shared" si="27"/>
        <v>0</v>
      </c>
      <c r="Z45" s="107">
        <f t="shared" si="27"/>
        <v>0</v>
      </c>
      <c r="AA45" s="107">
        <f t="shared" si="27"/>
        <v>0</v>
      </c>
      <c r="AB45" s="107">
        <f t="shared" si="27"/>
        <v>0</v>
      </c>
      <c r="AC45" s="107">
        <f t="shared" si="27"/>
        <v>0</v>
      </c>
      <c r="AD45" s="107">
        <f t="shared" si="27"/>
        <v>0</v>
      </c>
      <c r="AE45" s="107">
        <f t="shared" si="27"/>
        <v>0</v>
      </c>
      <c r="AF45" s="107">
        <f t="shared" si="27"/>
        <v>0</v>
      </c>
      <c r="AG45" s="107">
        <f t="shared" si="27"/>
        <v>0</v>
      </c>
      <c r="AH45" s="107">
        <f t="shared" si="27"/>
        <v>0</v>
      </c>
      <c r="AI45" s="107">
        <f t="shared" si="27"/>
        <v>0</v>
      </c>
      <c r="AJ45" s="107">
        <f t="shared" si="27"/>
        <v>0</v>
      </c>
      <c r="AK45" s="107">
        <f t="shared" si="27"/>
        <v>0</v>
      </c>
      <c r="AL45" s="107">
        <f t="shared" si="27"/>
        <v>0</v>
      </c>
      <c r="AM45" s="107">
        <f t="shared" si="27"/>
        <v>0</v>
      </c>
      <c r="AN45" s="107">
        <f t="shared" si="27"/>
        <v>0</v>
      </c>
      <c r="AO45" s="107">
        <f t="shared" si="27"/>
        <v>0</v>
      </c>
      <c r="AP45" s="107">
        <f t="shared" si="27"/>
        <v>0</v>
      </c>
      <c r="AQ45" s="107">
        <f t="shared" si="27"/>
        <v>0</v>
      </c>
      <c r="AR45" s="107">
        <f t="shared" ref="AR45:BW45" si="28">IFERROR(IF(AR1&lt;=AR36,YEARFRAC(AR1,AR36),0),0)</f>
        <v>0</v>
      </c>
      <c r="AS45" s="107">
        <f t="shared" si="28"/>
        <v>0</v>
      </c>
      <c r="AT45" s="107">
        <f t="shared" si="28"/>
        <v>0</v>
      </c>
      <c r="AU45" s="107">
        <f t="shared" si="28"/>
        <v>0</v>
      </c>
      <c r="AV45" s="107">
        <f t="shared" si="28"/>
        <v>0</v>
      </c>
      <c r="AW45" s="107">
        <f t="shared" si="28"/>
        <v>0</v>
      </c>
      <c r="AX45" s="107">
        <f t="shared" si="28"/>
        <v>0</v>
      </c>
      <c r="AY45" s="107">
        <f t="shared" si="28"/>
        <v>0</v>
      </c>
      <c r="AZ45" s="107">
        <f t="shared" si="28"/>
        <v>0</v>
      </c>
      <c r="BA45" s="107">
        <f t="shared" si="28"/>
        <v>0</v>
      </c>
      <c r="BB45" s="107">
        <f t="shared" si="28"/>
        <v>0</v>
      </c>
      <c r="BC45" s="107">
        <f t="shared" si="28"/>
        <v>0</v>
      </c>
      <c r="BD45" s="107">
        <f t="shared" si="28"/>
        <v>0</v>
      </c>
      <c r="BE45" s="107">
        <f t="shared" si="28"/>
        <v>0</v>
      </c>
      <c r="BF45" s="107">
        <f t="shared" si="28"/>
        <v>0</v>
      </c>
      <c r="BG45" s="107">
        <f t="shared" si="28"/>
        <v>0</v>
      </c>
      <c r="BH45" s="107">
        <f t="shared" si="28"/>
        <v>0</v>
      </c>
      <c r="BI45" s="107">
        <f t="shared" si="28"/>
        <v>0</v>
      </c>
      <c r="BJ45" s="107">
        <f t="shared" si="28"/>
        <v>0</v>
      </c>
      <c r="BK45" s="107">
        <f t="shared" si="28"/>
        <v>0</v>
      </c>
      <c r="BL45" s="107">
        <f t="shared" si="28"/>
        <v>0</v>
      </c>
      <c r="BM45" s="107">
        <f t="shared" si="28"/>
        <v>0</v>
      </c>
      <c r="BN45" s="107">
        <f t="shared" si="28"/>
        <v>0</v>
      </c>
      <c r="BO45" s="107">
        <f t="shared" si="28"/>
        <v>0</v>
      </c>
      <c r="BP45" s="107">
        <f t="shared" si="28"/>
        <v>0</v>
      </c>
      <c r="BQ45" s="107">
        <f t="shared" si="28"/>
        <v>0</v>
      </c>
      <c r="BR45" s="107">
        <f t="shared" si="28"/>
        <v>0</v>
      </c>
      <c r="BS45" s="107">
        <f t="shared" si="28"/>
        <v>0</v>
      </c>
      <c r="BT45" s="107">
        <f t="shared" si="28"/>
        <v>0</v>
      </c>
      <c r="BU45" s="107">
        <f t="shared" si="28"/>
        <v>0</v>
      </c>
      <c r="BV45" s="107">
        <f t="shared" si="28"/>
        <v>0</v>
      </c>
      <c r="BW45" s="107">
        <f t="shared" si="28"/>
        <v>0</v>
      </c>
      <c r="BX45" s="107">
        <f t="shared" ref="BX45:CV45" si="29">IFERROR(IF(BX1&lt;=BX36,YEARFRAC(BX1,BX36),0),0)</f>
        <v>0</v>
      </c>
      <c r="BY45" s="107">
        <f t="shared" si="29"/>
        <v>0</v>
      </c>
      <c r="BZ45" s="107">
        <f t="shared" si="29"/>
        <v>0</v>
      </c>
      <c r="CA45" s="107">
        <f t="shared" si="29"/>
        <v>0</v>
      </c>
      <c r="CB45" s="107">
        <f t="shared" si="29"/>
        <v>0</v>
      </c>
      <c r="CC45" s="107">
        <f t="shared" si="29"/>
        <v>0</v>
      </c>
      <c r="CD45" s="107">
        <f t="shared" si="29"/>
        <v>0</v>
      </c>
      <c r="CE45" s="107">
        <f t="shared" si="29"/>
        <v>0</v>
      </c>
      <c r="CF45" s="107">
        <f t="shared" si="29"/>
        <v>0</v>
      </c>
      <c r="CG45" s="107">
        <f t="shared" si="29"/>
        <v>0</v>
      </c>
      <c r="CH45" s="107">
        <f t="shared" si="29"/>
        <v>0</v>
      </c>
      <c r="CI45" s="107">
        <f t="shared" si="29"/>
        <v>0</v>
      </c>
      <c r="CJ45" s="107">
        <f t="shared" si="29"/>
        <v>0</v>
      </c>
      <c r="CK45" s="107">
        <f t="shared" si="29"/>
        <v>0</v>
      </c>
      <c r="CL45" s="107">
        <f t="shared" si="29"/>
        <v>0</v>
      </c>
      <c r="CM45" s="107">
        <f t="shared" si="29"/>
        <v>0</v>
      </c>
      <c r="CN45" s="107">
        <f t="shared" si="29"/>
        <v>0</v>
      </c>
      <c r="CO45" s="107">
        <f t="shared" si="29"/>
        <v>0</v>
      </c>
      <c r="CP45" s="107">
        <f t="shared" si="29"/>
        <v>0</v>
      </c>
      <c r="CQ45" s="107">
        <f t="shared" si="29"/>
        <v>0</v>
      </c>
      <c r="CR45" s="107">
        <f t="shared" si="29"/>
        <v>0</v>
      </c>
      <c r="CS45" s="107">
        <f t="shared" si="29"/>
        <v>0</v>
      </c>
      <c r="CT45" s="107">
        <f t="shared" si="29"/>
        <v>0</v>
      </c>
      <c r="CU45" s="107">
        <f t="shared" si="29"/>
        <v>0</v>
      </c>
      <c r="CV45" s="107">
        <f t="shared" si="29"/>
        <v>0</v>
      </c>
      <c r="CW45" s="107"/>
      <c r="CX45" s="107"/>
      <c r="CY45" s="107"/>
      <c r="CZ45" s="107"/>
    </row>
    <row r="46" spans="1:104" s="151" customFormat="1">
      <c r="A46" s="173"/>
      <c r="B46" s="173"/>
      <c r="C46" s="173"/>
      <c r="D46" s="173"/>
      <c r="E46" s="1"/>
      <c r="F46" s="1"/>
      <c r="G46" s="1"/>
      <c r="H46" s="1"/>
      <c r="I46" s="1"/>
      <c r="J46" s="1"/>
      <c r="K46" s="173"/>
      <c r="L46" s="107"/>
      <c r="M46" s="107"/>
      <c r="N46" s="107"/>
      <c r="O46" s="107"/>
      <c r="P46" s="107"/>
      <c r="Q46" s="107"/>
      <c r="R46" s="107"/>
      <c r="S46" s="107"/>
      <c r="T46" s="107"/>
      <c r="U46" s="107"/>
      <c r="V46" s="107"/>
      <c r="W46" s="107"/>
      <c r="X46" s="107"/>
      <c r="Y46" s="107"/>
      <c r="Z46" s="107"/>
      <c r="AA46" s="107"/>
      <c r="AB46" s="107"/>
      <c r="AC46" s="107"/>
      <c r="AD46" s="107"/>
      <c r="AE46" s="107"/>
      <c r="AF46" s="107"/>
      <c r="AG46" s="107"/>
      <c r="AH46" s="107"/>
      <c r="AI46" s="107"/>
      <c r="AJ46" s="107"/>
      <c r="AK46" s="107"/>
      <c r="AL46" s="107"/>
      <c r="AM46" s="107"/>
      <c r="AN46" s="107"/>
      <c r="AO46" s="107"/>
      <c r="AP46" s="107"/>
      <c r="AQ46" s="107"/>
      <c r="AR46" s="107"/>
      <c r="AS46" s="107"/>
      <c r="AT46" s="107"/>
      <c r="AU46" s="107"/>
      <c r="AV46" s="107"/>
      <c r="AW46" s="107"/>
      <c r="AX46" s="107"/>
      <c r="AY46" s="107"/>
      <c r="AZ46" s="107"/>
      <c r="BA46" s="107"/>
      <c r="BB46" s="107"/>
      <c r="BC46" s="107"/>
      <c r="BD46" s="107"/>
      <c r="BE46" s="107"/>
      <c r="BF46" s="107"/>
      <c r="BG46" s="107"/>
      <c r="BH46" s="107"/>
      <c r="BI46" s="107"/>
      <c r="BJ46" s="107"/>
      <c r="BK46" s="107"/>
      <c r="BL46" s="107"/>
      <c r="BM46" s="107"/>
      <c r="BN46" s="107"/>
      <c r="BO46" s="107"/>
      <c r="BP46" s="107"/>
      <c r="BQ46" s="107"/>
      <c r="BR46" s="107"/>
      <c r="BS46" s="107"/>
      <c r="BT46" s="107"/>
      <c r="BU46" s="107"/>
      <c r="BV46" s="107"/>
      <c r="BW46" s="107"/>
      <c r="BX46" s="107"/>
      <c r="BY46" s="107"/>
      <c r="BZ46" s="107"/>
      <c r="CA46" s="107"/>
      <c r="CB46" s="107"/>
      <c r="CC46" s="107"/>
      <c r="CD46" s="107"/>
      <c r="CE46" s="107"/>
      <c r="CF46" s="107"/>
      <c r="CG46" s="107"/>
      <c r="CH46" s="107"/>
      <c r="CI46" s="107"/>
      <c r="CJ46" s="107"/>
      <c r="CK46" s="107"/>
      <c r="CL46" s="107"/>
      <c r="CM46" s="107"/>
      <c r="CN46" s="107"/>
      <c r="CO46" s="107"/>
      <c r="CP46" s="107"/>
      <c r="CQ46" s="107"/>
      <c r="CR46" s="107"/>
      <c r="CS46" s="107"/>
      <c r="CT46" s="107"/>
      <c r="CU46" s="107"/>
      <c r="CV46" s="107"/>
      <c r="CW46" s="173"/>
      <c r="CX46" s="173"/>
      <c r="CY46" s="173"/>
    </row>
    <row r="47" spans="1:104" s="151" customFormat="1">
      <c r="A47" s="173"/>
      <c r="B47" s="173"/>
      <c r="C47" s="173"/>
      <c r="D47" s="173"/>
      <c r="E47" s="1" t="s">
        <v>868</v>
      </c>
      <c r="F47" s="1"/>
      <c r="G47" s="1" t="s">
        <v>154</v>
      </c>
      <c r="H47" s="1"/>
      <c r="I47" s="1"/>
      <c r="J47" s="1"/>
      <c r="K47" s="173"/>
      <c r="L47" s="107">
        <f t="shared" ref="L47:AQ47" si="30">IFERROR(YEARFRAC(L33,L34,0),0)</f>
        <v>0</v>
      </c>
      <c r="M47" s="107">
        <f t="shared" si="30"/>
        <v>0</v>
      </c>
      <c r="N47" s="107">
        <f t="shared" si="30"/>
        <v>0</v>
      </c>
      <c r="O47" s="107">
        <f t="shared" si="30"/>
        <v>0</v>
      </c>
      <c r="P47" s="107">
        <f t="shared" si="30"/>
        <v>0</v>
      </c>
      <c r="Q47" s="107">
        <f t="shared" si="30"/>
        <v>0</v>
      </c>
      <c r="R47" s="107">
        <f t="shared" si="30"/>
        <v>0</v>
      </c>
      <c r="S47" s="107">
        <f t="shared" si="30"/>
        <v>0</v>
      </c>
      <c r="T47" s="107">
        <f t="shared" si="30"/>
        <v>0</v>
      </c>
      <c r="U47" s="107">
        <f t="shared" si="30"/>
        <v>0</v>
      </c>
      <c r="V47" s="107">
        <f t="shared" si="30"/>
        <v>0</v>
      </c>
      <c r="W47" s="107">
        <f t="shared" si="30"/>
        <v>0</v>
      </c>
      <c r="X47" s="107">
        <f t="shared" si="30"/>
        <v>0</v>
      </c>
      <c r="Y47" s="107">
        <f t="shared" si="30"/>
        <v>0</v>
      </c>
      <c r="Z47" s="107">
        <f t="shared" si="30"/>
        <v>0</v>
      </c>
      <c r="AA47" s="107">
        <f t="shared" si="30"/>
        <v>0</v>
      </c>
      <c r="AB47" s="107">
        <f t="shared" si="30"/>
        <v>0</v>
      </c>
      <c r="AC47" s="107">
        <f t="shared" si="30"/>
        <v>0</v>
      </c>
      <c r="AD47" s="107">
        <f t="shared" si="30"/>
        <v>0</v>
      </c>
      <c r="AE47" s="107">
        <f t="shared" si="30"/>
        <v>0</v>
      </c>
      <c r="AF47" s="107">
        <f t="shared" si="30"/>
        <v>0</v>
      </c>
      <c r="AG47" s="107">
        <f t="shared" si="30"/>
        <v>0</v>
      </c>
      <c r="AH47" s="107">
        <f t="shared" si="30"/>
        <v>0</v>
      </c>
      <c r="AI47" s="107">
        <f t="shared" si="30"/>
        <v>0</v>
      </c>
      <c r="AJ47" s="107">
        <f t="shared" si="30"/>
        <v>0</v>
      </c>
      <c r="AK47" s="107">
        <f t="shared" si="30"/>
        <v>0</v>
      </c>
      <c r="AL47" s="107">
        <f t="shared" si="30"/>
        <v>0</v>
      </c>
      <c r="AM47" s="107">
        <f t="shared" si="30"/>
        <v>0</v>
      </c>
      <c r="AN47" s="107">
        <f t="shared" si="30"/>
        <v>0</v>
      </c>
      <c r="AO47" s="107">
        <f t="shared" si="30"/>
        <v>0</v>
      </c>
      <c r="AP47" s="107">
        <f t="shared" si="30"/>
        <v>0</v>
      </c>
      <c r="AQ47" s="107">
        <f t="shared" si="30"/>
        <v>0</v>
      </c>
      <c r="AR47" s="107">
        <f t="shared" ref="AR47:BW47" si="31">IFERROR(YEARFRAC(AR33,AR34,0),0)</f>
        <v>0</v>
      </c>
      <c r="AS47" s="107">
        <f t="shared" si="31"/>
        <v>0</v>
      </c>
      <c r="AT47" s="107">
        <f t="shared" si="31"/>
        <v>0</v>
      </c>
      <c r="AU47" s="107">
        <f t="shared" si="31"/>
        <v>0</v>
      </c>
      <c r="AV47" s="107">
        <f t="shared" si="31"/>
        <v>0</v>
      </c>
      <c r="AW47" s="107">
        <f t="shared" si="31"/>
        <v>0</v>
      </c>
      <c r="AX47" s="107">
        <f t="shared" si="31"/>
        <v>0</v>
      </c>
      <c r="AY47" s="107">
        <f t="shared" si="31"/>
        <v>0</v>
      </c>
      <c r="AZ47" s="107">
        <f t="shared" si="31"/>
        <v>0</v>
      </c>
      <c r="BA47" s="107">
        <f t="shared" si="31"/>
        <v>0</v>
      </c>
      <c r="BB47" s="107">
        <f t="shared" si="31"/>
        <v>0</v>
      </c>
      <c r="BC47" s="107">
        <f t="shared" si="31"/>
        <v>0</v>
      </c>
      <c r="BD47" s="107">
        <f t="shared" si="31"/>
        <v>0</v>
      </c>
      <c r="BE47" s="107">
        <f t="shared" si="31"/>
        <v>0</v>
      </c>
      <c r="BF47" s="107">
        <f t="shared" si="31"/>
        <v>0</v>
      </c>
      <c r="BG47" s="107">
        <f t="shared" si="31"/>
        <v>0</v>
      </c>
      <c r="BH47" s="107">
        <f t="shared" si="31"/>
        <v>0</v>
      </c>
      <c r="BI47" s="107">
        <f t="shared" si="31"/>
        <v>0</v>
      </c>
      <c r="BJ47" s="107">
        <f t="shared" si="31"/>
        <v>0</v>
      </c>
      <c r="BK47" s="107">
        <f t="shared" si="31"/>
        <v>0</v>
      </c>
      <c r="BL47" s="107">
        <f t="shared" si="31"/>
        <v>0</v>
      </c>
      <c r="BM47" s="107">
        <f t="shared" si="31"/>
        <v>0</v>
      </c>
      <c r="BN47" s="107">
        <f t="shared" si="31"/>
        <v>0</v>
      </c>
      <c r="BO47" s="107">
        <f t="shared" si="31"/>
        <v>0</v>
      </c>
      <c r="BP47" s="107">
        <f t="shared" si="31"/>
        <v>0</v>
      </c>
      <c r="BQ47" s="107">
        <f t="shared" si="31"/>
        <v>0</v>
      </c>
      <c r="BR47" s="107">
        <f t="shared" si="31"/>
        <v>0</v>
      </c>
      <c r="BS47" s="107">
        <f t="shared" si="31"/>
        <v>0</v>
      </c>
      <c r="BT47" s="107">
        <f t="shared" si="31"/>
        <v>0</v>
      </c>
      <c r="BU47" s="107">
        <f t="shared" si="31"/>
        <v>0</v>
      </c>
      <c r="BV47" s="107">
        <f t="shared" si="31"/>
        <v>0</v>
      </c>
      <c r="BW47" s="107">
        <f t="shared" si="31"/>
        <v>0</v>
      </c>
      <c r="BX47" s="107">
        <f t="shared" ref="BX47:CV47" si="32">IFERROR(YEARFRAC(BX33,BX34,0),0)</f>
        <v>0</v>
      </c>
      <c r="BY47" s="107">
        <f t="shared" si="32"/>
        <v>0</v>
      </c>
      <c r="BZ47" s="107">
        <f t="shared" si="32"/>
        <v>0</v>
      </c>
      <c r="CA47" s="107">
        <f t="shared" si="32"/>
        <v>0</v>
      </c>
      <c r="CB47" s="107">
        <f t="shared" si="32"/>
        <v>0</v>
      </c>
      <c r="CC47" s="107">
        <f t="shared" si="32"/>
        <v>0</v>
      </c>
      <c r="CD47" s="107">
        <f t="shared" si="32"/>
        <v>0</v>
      </c>
      <c r="CE47" s="107">
        <f t="shared" si="32"/>
        <v>0</v>
      </c>
      <c r="CF47" s="107">
        <f t="shared" si="32"/>
        <v>0</v>
      </c>
      <c r="CG47" s="107">
        <f t="shared" si="32"/>
        <v>0</v>
      </c>
      <c r="CH47" s="107">
        <f t="shared" si="32"/>
        <v>0</v>
      </c>
      <c r="CI47" s="107">
        <f t="shared" si="32"/>
        <v>0</v>
      </c>
      <c r="CJ47" s="107">
        <f t="shared" si="32"/>
        <v>0</v>
      </c>
      <c r="CK47" s="107">
        <f t="shared" si="32"/>
        <v>0</v>
      </c>
      <c r="CL47" s="107">
        <f t="shared" si="32"/>
        <v>0</v>
      </c>
      <c r="CM47" s="107">
        <f t="shared" si="32"/>
        <v>0</v>
      </c>
      <c r="CN47" s="107">
        <f t="shared" si="32"/>
        <v>0</v>
      </c>
      <c r="CO47" s="107">
        <f t="shared" si="32"/>
        <v>0</v>
      </c>
      <c r="CP47" s="107">
        <f t="shared" si="32"/>
        <v>0</v>
      </c>
      <c r="CQ47" s="107">
        <f t="shared" si="32"/>
        <v>0</v>
      </c>
      <c r="CR47" s="107">
        <f t="shared" si="32"/>
        <v>0</v>
      </c>
      <c r="CS47" s="107">
        <f t="shared" si="32"/>
        <v>0</v>
      </c>
      <c r="CT47" s="107">
        <f t="shared" si="32"/>
        <v>0</v>
      </c>
      <c r="CU47" s="107">
        <f t="shared" si="32"/>
        <v>0</v>
      </c>
      <c r="CV47" s="107">
        <f t="shared" si="32"/>
        <v>0</v>
      </c>
      <c r="CW47" s="173"/>
      <c r="CX47" s="173"/>
      <c r="CY47" s="173"/>
    </row>
    <row r="48" spans="1:104" s="151" customFormat="1">
      <c r="A48" s="173"/>
      <c r="B48" s="173"/>
      <c r="C48" s="173"/>
      <c r="D48" s="173"/>
      <c r="E48" s="1" t="s">
        <v>869</v>
      </c>
      <c r="F48" s="1"/>
      <c r="G48" s="1" t="s">
        <v>154</v>
      </c>
      <c r="H48" s="1"/>
      <c r="I48" s="1"/>
      <c r="J48" s="1"/>
      <c r="K48" s="173"/>
      <c r="L48" s="107">
        <f t="shared" ref="L48:AQ48" si="33">IFERROR(IF(L1&lt;=L36,YEARFRAC(L36,L37),0),0)</f>
        <v>0</v>
      </c>
      <c r="M48" s="107">
        <f t="shared" si="33"/>
        <v>0</v>
      </c>
      <c r="N48" s="107">
        <f t="shared" si="33"/>
        <v>0</v>
      </c>
      <c r="O48" s="107">
        <f t="shared" si="33"/>
        <v>0</v>
      </c>
      <c r="P48" s="107">
        <f t="shared" si="33"/>
        <v>0</v>
      </c>
      <c r="Q48" s="107">
        <f t="shared" si="33"/>
        <v>0</v>
      </c>
      <c r="R48" s="107">
        <f t="shared" si="33"/>
        <v>0</v>
      </c>
      <c r="S48" s="107">
        <f t="shared" si="33"/>
        <v>0</v>
      </c>
      <c r="T48" s="107">
        <f t="shared" si="33"/>
        <v>0</v>
      </c>
      <c r="U48" s="107">
        <f t="shared" si="33"/>
        <v>0</v>
      </c>
      <c r="V48" s="107">
        <f t="shared" si="33"/>
        <v>0</v>
      </c>
      <c r="W48" s="107">
        <f t="shared" si="33"/>
        <v>0</v>
      </c>
      <c r="X48" s="107">
        <f t="shared" si="33"/>
        <v>0</v>
      </c>
      <c r="Y48" s="107">
        <f t="shared" si="33"/>
        <v>0</v>
      </c>
      <c r="Z48" s="107">
        <f t="shared" si="33"/>
        <v>0</v>
      </c>
      <c r="AA48" s="107">
        <f t="shared" si="33"/>
        <v>0</v>
      </c>
      <c r="AB48" s="107">
        <f t="shared" si="33"/>
        <v>0</v>
      </c>
      <c r="AC48" s="107">
        <f t="shared" si="33"/>
        <v>0</v>
      </c>
      <c r="AD48" s="107">
        <f t="shared" si="33"/>
        <v>0</v>
      </c>
      <c r="AE48" s="107">
        <f t="shared" si="33"/>
        <v>0</v>
      </c>
      <c r="AF48" s="107">
        <f t="shared" si="33"/>
        <v>0</v>
      </c>
      <c r="AG48" s="107">
        <f t="shared" si="33"/>
        <v>0</v>
      </c>
      <c r="AH48" s="107">
        <f t="shared" si="33"/>
        <v>0</v>
      </c>
      <c r="AI48" s="107">
        <f t="shared" si="33"/>
        <v>0</v>
      </c>
      <c r="AJ48" s="107">
        <f t="shared" si="33"/>
        <v>0</v>
      </c>
      <c r="AK48" s="107">
        <f t="shared" si="33"/>
        <v>0</v>
      </c>
      <c r="AL48" s="107">
        <f t="shared" si="33"/>
        <v>0</v>
      </c>
      <c r="AM48" s="107">
        <f t="shared" si="33"/>
        <v>0</v>
      </c>
      <c r="AN48" s="107">
        <f t="shared" si="33"/>
        <v>0</v>
      </c>
      <c r="AO48" s="107">
        <f t="shared" si="33"/>
        <v>0</v>
      </c>
      <c r="AP48" s="107">
        <f t="shared" si="33"/>
        <v>0</v>
      </c>
      <c r="AQ48" s="107">
        <f t="shared" si="33"/>
        <v>0</v>
      </c>
      <c r="AR48" s="107">
        <f t="shared" ref="AR48:BW48" si="34">IFERROR(IF(AR1&lt;=AR36,YEARFRAC(AR36,AR37),0),0)</f>
        <v>0</v>
      </c>
      <c r="AS48" s="107">
        <f t="shared" si="34"/>
        <v>0</v>
      </c>
      <c r="AT48" s="107">
        <f t="shared" si="34"/>
        <v>0</v>
      </c>
      <c r="AU48" s="107">
        <f t="shared" si="34"/>
        <v>0</v>
      </c>
      <c r="AV48" s="107">
        <f t="shared" si="34"/>
        <v>0</v>
      </c>
      <c r="AW48" s="107">
        <f t="shared" si="34"/>
        <v>0</v>
      </c>
      <c r="AX48" s="107">
        <f t="shared" si="34"/>
        <v>0</v>
      </c>
      <c r="AY48" s="107">
        <f t="shared" si="34"/>
        <v>0</v>
      </c>
      <c r="AZ48" s="107">
        <f t="shared" si="34"/>
        <v>0</v>
      </c>
      <c r="BA48" s="107">
        <f t="shared" si="34"/>
        <v>0</v>
      </c>
      <c r="BB48" s="107">
        <f t="shared" si="34"/>
        <v>0</v>
      </c>
      <c r="BC48" s="107">
        <f t="shared" si="34"/>
        <v>0</v>
      </c>
      <c r="BD48" s="107">
        <f t="shared" si="34"/>
        <v>0</v>
      </c>
      <c r="BE48" s="107">
        <f t="shared" si="34"/>
        <v>0</v>
      </c>
      <c r="BF48" s="107">
        <f t="shared" si="34"/>
        <v>0</v>
      </c>
      <c r="BG48" s="107">
        <f t="shared" si="34"/>
        <v>0</v>
      </c>
      <c r="BH48" s="107">
        <f t="shared" si="34"/>
        <v>0</v>
      </c>
      <c r="BI48" s="107">
        <f t="shared" si="34"/>
        <v>0</v>
      </c>
      <c r="BJ48" s="107">
        <f t="shared" si="34"/>
        <v>0</v>
      </c>
      <c r="BK48" s="107">
        <f t="shared" si="34"/>
        <v>0</v>
      </c>
      <c r="BL48" s="107">
        <f t="shared" si="34"/>
        <v>0</v>
      </c>
      <c r="BM48" s="107">
        <f t="shared" si="34"/>
        <v>0</v>
      </c>
      <c r="BN48" s="107">
        <f t="shared" si="34"/>
        <v>0</v>
      </c>
      <c r="BO48" s="107">
        <f t="shared" si="34"/>
        <v>0</v>
      </c>
      <c r="BP48" s="107">
        <f t="shared" si="34"/>
        <v>0</v>
      </c>
      <c r="BQ48" s="107">
        <f t="shared" si="34"/>
        <v>0</v>
      </c>
      <c r="BR48" s="107">
        <f t="shared" si="34"/>
        <v>0</v>
      </c>
      <c r="BS48" s="107">
        <f t="shared" si="34"/>
        <v>0</v>
      </c>
      <c r="BT48" s="107">
        <f t="shared" si="34"/>
        <v>0</v>
      </c>
      <c r="BU48" s="107">
        <f t="shared" si="34"/>
        <v>0</v>
      </c>
      <c r="BV48" s="107">
        <f t="shared" si="34"/>
        <v>0</v>
      </c>
      <c r="BW48" s="107">
        <f t="shared" si="34"/>
        <v>0</v>
      </c>
      <c r="BX48" s="107">
        <f t="shared" ref="BX48:CV48" si="35">IFERROR(IF(BX1&lt;=BX36,YEARFRAC(BX36,BX37),0),0)</f>
        <v>0</v>
      </c>
      <c r="BY48" s="107">
        <f t="shared" si="35"/>
        <v>0</v>
      </c>
      <c r="BZ48" s="107">
        <f t="shared" si="35"/>
        <v>0</v>
      </c>
      <c r="CA48" s="107">
        <f t="shared" si="35"/>
        <v>0</v>
      </c>
      <c r="CB48" s="107">
        <f t="shared" si="35"/>
        <v>0</v>
      </c>
      <c r="CC48" s="107">
        <f t="shared" si="35"/>
        <v>0</v>
      </c>
      <c r="CD48" s="107">
        <f t="shared" si="35"/>
        <v>0</v>
      </c>
      <c r="CE48" s="107">
        <f t="shared" si="35"/>
        <v>0</v>
      </c>
      <c r="CF48" s="107">
        <f t="shared" si="35"/>
        <v>0</v>
      </c>
      <c r="CG48" s="107">
        <f t="shared" si="35"/>
        <v>0</v>
      </c>
      <c r="CH48" s="107">
        <f t="shared" si="35"/>
        <v>0</v>
      </c>
      <c r="CI48" s="107">
        <f t="shared" si="35"/>
        <v>0</v>
      </c>
      <c r="CJ48" s="107">
        <f t="shared" si="35"/>
        <v>0</v>
      </c>
      <c r="CK48" s="107">
        <f t="shared" si="35"/>
        <v>0</v>
      </c>
      <c r="CL48" s="107">
        <f t="shared" si="35"/>
        <v>0</v>
      </c>
      <c r="CM48" s="107">
        <f t="shared" si="35"/>
        <v>0</v>
      </c>
      <c r="CN48" s="107">
        <f t="shared" si="35"/>
        <v>0</v>
      </c>
      <c r="CO48" s="107">
        <f t="shared" si="35"/>
        <v>0</v>
      </c>
      <c r="CP48" s="107">
        <f t="shared" si="35"/>
        <v>0</v>
      </c>
      <c r="CQ48" s="107">
        <f t="shared" si="35"/>
        <v>0</v>
      </c>
      <c r="CR48" s="107">
        <f t="shared" si="35"/>
        <v>0</v>
      </c>
      <c r="CS48" s="107">
        <f t="shared" si="35"/>
        <v>0</v>
      </c>
      <c r="CT48" s="107">
        <f t="shared" si="35"/>
        <v>0</v>
      </c>
      <c r="CU48" s="107">
        <f t="shared" si="35"/>
        <v>0</v>
      </c>
      <c r="CV48" s="107">
        <f t="shared" si="35"/>
        <v>0</v>
      </c>
      <c r="CW48" s="173"/>
      <c r="CX48" s="173"/>
      <c r="CY48" s="173"/>
    </row>
    <row r="49" spans="1:103" s="151" customFormat="1">
      <c r="A49" s="173"/>
      <c r="B49" s="173"/>
      <c r="C49" s="173"/>
      <c r="D49" s="173"/>
      <c r="E49" s="1" t="s">
        <v>870</v>
      </c>
      <c r="F49" s="1"/>
      <c r="G49" s="1" t="s">
        <v>154</v>
      </c>
      <c r="H49" s="1"/>
      <c r="I49" s="1"/>
      <c r="J49" s="1"/>
      <c r="K49" s="173"/>
      <c r="L49" s="107">
        <f t="shared" ref="L49:AQ49" si="36">IFERROR(YEARFRAC(L39,L40),0)</f>
        <v>0</v>
      </c>
      <c r="M49" s="107">
        <f t="shared" si="36"/>
        <v>0</v>
      </c>
      <c r="N49" s="107">
        <f t="shared" si="36"/>
        <v>0</v>
      </c>
      <c r="O49" s="107">
        <f t="shared" si="36"/>
        <v>0</v>
      </c>
      <c r="P49" s="107">
        <f t="shared" si="36"/>
        <v>0</v>
      </c>
      <c r="Q49" s="107">
        <f t="shared" si="36"/>
        <v>0</v>
      </c>
      <c r="R49" s="107">
        <f t="shared" si="36"/>
        <v>0</v>
      </c>
      <c r="S49" s="107">
        <f t="shared" si="36"/>
        <v>0</v>
      </c>
      <c r="T49" s="107">
        <f t="shared" si="36"/>
        <v>0</v>
      </c>
      <c r="U49" s="107">
        <f t="shared" si="36"/>
        <v>0</v>
      </c>
      <c r="V49" s="107">
        <f t="shared" si="36"/>
        <v>0</v>
      </c>
      <c r="W49" s="107">
        <f t="shared" si="36"/>
        <v>0</v>
      </c>
      <c r="X49" s="107">
        <f t="shared" si="36"/>
        <v>0</v>
      </c>
      <c r="Y49" s="107">
        <f t="shared" si="36"/>
        <v>0</v>
      </c>
      <c r="Z49" s="107">
        <f t="shared" si="36"/>
        <v>0</v>
      </c>
      <c r="AA49" s="107">
        <f t="shared" si="36"/>
        <v>0</v>
      </c>
      <c r="AB49" s="107">
        <f t="shared" si="36"/>
        <v>0</v>
      </c>
      <c r="AC49" s="107">
        <f t="shared" si="36"/>
        <v>0</v>
      </c>
      <c r="AD49" s="107">
        <f t="shared" si="36"/>
        <v>0</v>
      </c>
      <c r="AE49" s="107">
        <f t="shared" si="36"/>
        <v>0</v>
      </c>
      <c r="AF49" s="107">
        <f t="shared" si="36"/>
        <v>0</v>
      </c>
      <c r="AG49" s="107">
        <f t="shared" si="36"/>
        <v>0</v>
      </c>
      <c r="AH49" s="107">
        <f t="shared" si="36"/>
        <v>0</v>
      </c>
      <c r="AI49" s="107">
        <f t="shared" si="36"/>
        <v>0</v>
      </c>
      <c r="AJ49" s="107">
        <f t="shared" si="36"/>
        <v>0</v>
      </c>
      <c r="AK49" s="107">
        <f t="shared" si="36"/>
        <v>0</v>
      </c>
      <c r="AL49" s="107">
        <f t="shared" si="36"/>
        <v>0</v>
      </c>
      <c r="AM49" s="107">
        <f t="shared" si="36"/>
        <v>0</v>
      </c>
      <c r="AN49" s="107">
        <f t="shared" si="36"/>
        <v>0</v>
      </c>
      <c r="AO49" s="107">
        <f t="shared" si="36"/>
        <v>0</v>
      </c>
      <c r="AP49" s="107">
        <f t="shared" si="36"/>
        <v>0</v>
      </c>
      <c r="AQ49" s="107">
        <f t="shared" si="36"/>
        <v>0</v>
      </c>
      <c r="AR49" s="107">
        <f t="shared" ref="AR49:BW49" si="37">IFERROR(YEARFRAC(AR39,AR40),0)</f>
        <v>0</v>
      </c>
      <c r="AS49" s="107">
        <f t="shared" si="37"/>
        <v>0</v>
      </c>
      <c r="AT49" s="107">
        <f t="shared" si="37"/>
        <v>0</v>
      </c>
      <c r="AU49" s="107">
        <f t="shared" si="37"/>
        <v>0</v>
      </c>
      <c r="AV49" s="107">
        <f t="shared" si="37"/>
        <v>0</v>
      </c>
      <c r="AW49" s="107">
        <f t="shared" si="37"/>
        <v>0</v>
      </c>
      <c r="AX49" s="107">
        <f t="shared" si="37"/>
        <v>0</v>
      </c>
      <c r="AY49" s="107">
        <f t="shared" si="37"/>
        <v>0</v>
      </c>
      <c r="AZ49" s="107">
        <f t="shared" si="37"/>
        <v>0</v>
      </c>
      <c r="BA49" s="107">
        <f t="shared" si="37"/>
        <v>0</v>
      </c>
      <c r="BB49" s="107">
        <f t="shared" si="37"/>
        <v>0</v>
      </c>
      <c r="BC49" s="107">
        <f t="shared" si="37"/>
        <v>0</v>
      </c>
      <c r="BD49" s="107">
        <f t="shared" si="37"/>
        <v>0</v>
      </c>
      <c r="BE49" s="107">
        <f t="shared" si="37"/>
        <v>0</v>
      </c>
      <c r="BF49" s="107">
        <f t="shared" si="37"/>
        <v>0</v>
      </c>
      <c r="BG49" s="107">
        <f t="shared" si="37"/>
        <v>0</v>
      </c>
      <c r="BH49" s="107">
        <f t="shared" si="37"/>
        <v>0</v>
      </c>
      <c r="BI49" s="107">
        <f t="shared" si="37"/>
        <v>0</v>
      </c>
      <c r="BJ49" s="107">
        <f t="shared" si="37"/>
        <v>0</v>
      </c>
      <c r="BK49" s="107">
        <f t="shared" si="37"/>
        <v>0</v>
      </c>
      <c r="BL49" s="107">
        <f t="shared" si="37"/>
        <v>0</v>
      </c>
      <c r="BM49" s="107">
        <f t="shared" si="37"/>
        <v>0</v>
      </c>
      <c r="BN49" s="107">
        <f t="shared" si="37"/>
        <v>0</v>
      </c>
      <c r="BO49" s="107">
        <f t="shared" si="37"/>
        <v>0</v>
      </c>
      <c r="BP49" s="107">
        <f t="shared" si="37"/>
        <v>0</v>
      </c>
      <c r="BQ49" s="107">
        <f t="shared" si="37"/>
        <v>0</v>
      </c>
      <c r="BR49" s="107">
        <f t="shared" si="37"/>
        <v>0</v>
      </c>
      <c r="BS49" s="107">
        <f t="shared" si="37"/>
        <v>0</v>
      </c>
      <c r="BT49" s="107">
        <f t="shared" si="37"/>
        <v>0</v>
      </c>
      <c r="BU49" s="107">
        <f t="shared" si="37"/>
        <v>0</v>
      </c>
      <c r="BV49" s="107">
        <f t="shared" si="37"/>
        <v>0</v>
      </c>
      <c r="BW49" s="107">
        <f t="shared" si="37"/>
        <v>0</v>
      </c>
      <c r="BX49" s="107">
        <f t="shared" ref="BX49:CV49" si="38">IFERROR(YEARFRAC(BX39,BX40),0)</f>
        <v>0</v>
      </c>
      <c r="BY49" s="107">
        <f t="shared" si="38"/>
        <v>0</v>
      </c>
      <c r="BZ49" s="107">
        <f t="shared" si="38"/>
        <v>0</v>
      </c>
      <c r="CA49" s="107">
        <f t="shared" si="38"/>
        <v>0</v>
      </c>
      <c r="CB49" s="107">
        <f t="shared" si="38"/>
        <v>0</v>
      </c>
      <c r="CC49" s="107">
        <f t="shared" si="38"/>
        <v>0</v>
      </c>
      <c r="CD49" s="107">
        <f t="shared" si="38"/>
        <v>0</v>
      </c>
      <c r="CE49" s="107">
        <f t="shared" si="38"/>
        <v>0</v>
      </c>
      <c r="CF49" s="107">
        <f t="shared" si="38"/>
        <v>0</v>
      </c>
      <c r="CG49" s="107">
        <f t="shared" si="38"/>
        <v>0</v>
      </c>
      <c r="CH49" s="107">
        <f t="shared" si="38"/>
        <v>0</v>
      </c>
      <c r="CI49" s="107">
        <f t="shared" si="38"/>
        <v>0</v>
      </c>
      <c r="CJ49" s="107">
        <f t="shared" si="38"/>
        <v>0</v>
      </c>
      <c r="CK49" s="107">
        <f t="shared" si="38"/>
        <v>0</v>
      </c>
      <c r="CL49" s="107">
        <f t="shared" si="38"/>
        <v>0</v>
      </c>
      <c r="CM49" s="107">
        <f t="shared" si="38"/>
        <v>0</v>
      </c>
      <c r="CN49" s="107">
        <f t="shared" si="38"/>
        <v>0</v>
      </c>
      <c r="CO49" s="107">
        <f t="shared" si="38"/>
        <v>0</v>
      </c>
      <c r="CP49" s="107">
        <f t="shared" si="38"/>
        <v>0</v>
      </c>
      <c r="CQ49" s="107">
        <f t="shared" si="38"/>
        <v>0</v>
      </c>
      <c r="CR49" s="107">
        <f t="shared" si="38"/>
        <v>0</v>
      </c>
      <c r="CS49" s="107">
        <f t="shared" si="38"/>
        <v>0</v>
      </c>
      <c r="CT49" s="107">
        <f t="shared" si="38"/>
        <v>0</v>
      </c>
      <c r="CU49" s="107">
        <f t="shared" si="38"/>
        <v>0</v>
      </c>
      <c r="CV49" s="107">
        <f t="shared" si="38"/>
        <v>0</v>
      </c>
      <c r="CW49" s="173"/>
      <c r="CX49" s="173"/>
      <c r="CY49" s="173"/>
    </row>
    <row r="50" spans="1:103" s="151" customFormat="1">
      <c r="A50" s="173"/>
      <c r="B50" s="173"/>
      <c r="C50" s="173"/>
      <c r="D50" s="173"/>
      <c r="E50" s="1"/>
      <c r="F50" s="1"/>
      <c r="G50" s="1"/>
      <c r="H50" s="1"/>
      <c r="I50" s="1"/>
      <c r="J50" s="1"/>
      <c r="K50" s="173"/>
      <c r="L50" s="173"/>
      <c r="M50" s="173"/>
      <c r="N50" s="173"/>
      <c r="O50" s="173"/>
      <c r="P50" s="173"/>
      <c r="Q50" s="173"/>
      <c r="R50" s="173"/>
      <c r="S50" s="173"/>
      <c r="T50" s="173"/>
      <c r="U50" s="173"/>
      <c r="V50" s="173"/>
      <c r="W50" s="173"/>
      <c r="X50" s="173"/>
      <c r="Y50" s="173"/>
      <c r="Z50" s="173"/>
      <c r="AA50" s="173"/>
      <c r="AB50" s="173"/>
      <c r="AC50" s="173"/>
      <c r="AD50" s="173"/>
      <c r="AE50" s="173"/>
      <c r="AF50" s="173"/>
      <c r="AG50" s="173"/>
      <c r="AH50" s="173"/>
      <c r="AI50" s="173"/>
      <c r="AJ50" s="173"/>
      <c r="AK50" s="173"/>
      <c r="AL50" s="173"/>
      <c r="AM50" s="173"/>
      <c r="AN50" s="173"/>
      <c r="AO50" s="173"/>
      <c r="AP50" s="173"/>
      <c r="AQ50" s="173"/>
      <c r="AR50" s="173"/>
      <c r="AS50" s="173"/>
      <c r="AT50" s="173"/>
      <c r="AU50" s="173"/>
      <c r="AV50" s="173"/>
      <c r="AW50" s="173"/>
      <c r="AX50" s="173"/>
      <c r="AY50" s="173"/>
      <c r="AZ50" s="173"/>
      <c r="BA50" s="173"/>
      <c r="BB50" s="173"/>
      <c r="BC50" s="173"/>
      <c r="BD50" s="173"/>
      <c r="BE50" s="173"/>
      <c r="BF50" s="173"/>
      <c r="BG50" s="173"/>
      <c r="BH50" s="173"/>
      <c r="BI50" s="173"/>
      <c r="BJ50" s="173"/>
      <c r="BK50" s="173"/>
      <c r="BL50" s="173"/>
      <c r="BM50" s="173"/>
      <c r="BN50" s="173"/>
      <c r="BO50" s="173"/>
      <c r="BP50" s="173"/>
      <c r="BQ50" s="173"/>
      <c r="BR50" s="173"/>
      <c r="BS50" s="173"/>
      <c r="BT50" s="173"/>
      <c r="BU50" s="173"/>
      <c r="BV50" s="173"/>
      <c r="BW50" s="173"/>
      <c r="BX50" s="173"/>
      <c r="BY50" s="173"/>
      <c r="BZ50" s="173"/>
      <c r="CA50" s="173"/>
      <c r="CB50" s="173"/>
      <c r="CC50" s="173"/>
      <c r="CD50" s="173"/>
      <c r="CE50" s="173"/>
      <c r="CF50" s="173"/>
      <c r="CG50" s="173"/>
      <c r="CH50" s="173"/>
      <c r="CI50" s="173"/>
      <c r="CJ50" s="173"/>
      <c r="CK50" s="173"/>
      <c r="CL50" s="173"/>
      <c r="CM50" s="173"/>
      <c r="CN50" s="173"/>
      <c r="CO50" s="173"/>
      <c r="CP50" s="173"/>
      <c r="CQ50" s="173"/>
      <c r="CR50" s="173"/>
      <c r="CS50" s="173"/>
      <c r="CT50" s="173"/>
      <c r="CU50" s="173"/>
      <c r="CV50" s="173"/>
      <c r="CW50" s="173"/>
      <c r="CX50" s="173"/>
      <c r="CY50" s="173"/>
    </row>
    <row r="51" spans="1:103" s="151" customFormat="1">
      <c r="A51" s="173"/>
      <c r="B51" s="173"/>
      <c r="C51" s="173"/>
      <c r="D51" s="173"/>
      <c r="E51" s="1" t="s">
        <v>871</v>
      </c>
      <c r="F51" s="1"/>
      <c r="G51" s="1" t="s">
        <v>305</v>
      </c>
      <c r="H51" s="1"/>
      <c r="I51" s="1"/>
      <c r="J51" s="1"/>
      <c r="K51" s="173"/>
      <c r="L51" s="238">
        <f>FinancialInputs!L255</f>
        <v>0</v>
      </c>
      <c r="M51" s="238">
        <f>FinancialInputs!M255</f>
        <v>0</v>
      </c>
      <c r="N51" s="238">
        <f>FinancialInputs!N255</f>
        <v>0</v>
      </c>
      <c r="O51" s="238">
        <f>FinancialInputs!O255</f>
        <v>0</v>
      </c>
      <c r="P51" s="238">
        <f>FinancialInputs!P255</f>
        <v>0</v>
      </c>
      <c r="Q51" s="238">
        <f>FinancialInputs!Q255</f>
        <v>0</v>
      </c>
      <c r="R51" s="238">
        <f>FinancialInputs!R255</f>
        <v>0</v>
      </c>
      <c r="S51" s="238">
        <f>FinancialInputs!S255</f>
        <v>0</v>
      </c>
      <c r="T51" s="238">
        <f>FinancialInputs!T255</f>
        <v>0</v>
      </c>
      <c r="U51" s="238">
        <f>FinancialInputs!U255</f>
        <v>0</v>
      </c>
      <c r="V51" s="238">
        <f>FinancialInputs!V255</f>
        <v>0</v>
      </c>
      <c r="W51" s="238">
        <f>FinancialInputs!W255</f>
        <v>0</v>
      </c>
      <c r="X51" s="238">
        <f>FinancialInputs!X255</f>
        <v>0</v>
      </c>
      <c r="Y51" s="238">
        <f>FinancialInputs!Y255</f>
        <v>0</v>
      </c>
      <c r="Z51" s="238">
        <f>FinancialInputs!Z255</f>
        <v>0</v>
      </c>
      <c r="AA51" s="238">
        <f>FinancialInputs!AA255</f>
        <v>0</v>
      </c>
      <c r="AB51" s="238">
        <f>FinancialInputs!AB255</f>
        <v>0</v>
      </c>
      <c r="AC51" s="238">
        <f>FinancialInputs!AC255</f>
        <v>0</v>
      </c>
      <c r="AD51" s="238">
        <f>FinancialInputs!AD255</f>
        <v>0</v>
      </c>
      <c r="AE51" s="238">
        <f>FinancialInputs!AE255</f>
        <v>0</v>
      </c>
      <c r="AF51" s="238">
        <f>FinancialInputs!AF255</f>
        <v>0</v>
      </c>
      <c r="AG51" s="238">
        <f>FinancialInputs!AG255</f>
        <v>0</v>
      </c>
      <c r="AH51" s="238">
        <f>FinancialInputs!AH255</f>
        <v>0</v>
      </c>
      <c r="AI51" s="238">
        <f>FinancialInputs!AI255</f>
        <v>0</v>
      </c>
      <c r="AJ51" s="238">
        <f>FinancialInputs!AJ255</f>
        <v>0</v>
      </c>
      <c r="AK51" s="238">
        <f>FinancialInputs!AK255</f>
        <v>0</v>
      </c>
      <c r="AL51" s="238">
        <f>FinancialInputs!AL255</f>
        <v>0</v>
      </c>
      <c r="AM51" s="238">
        <f>FinancialInputs!AM255</f>
        <v>0</v>
      </c>
      <c r="AN51" s="238">
        <f>FinancialInputs!AN255</f>
        <v>0</v>
      </c>
      <c r="AO51" s="238">
        <f>FinancialInputs!AO255</f>
        <v>0</v>
      </c>
      <c r="AP51" s="238">
        <f>FinancialInputs!AP255</f>
        <v>0</v>
      </c>
      <c r="AQ51" s="238">
        <f>FinancialInputs!AQ255</f>
        <v>0</v>
      </c>
      <c r="AR51" s="238">
        <f>FinancialInputs!AR255</f>
        <v>0</v>
      </c>
      <c r="AS51" s="238">
        <f>FinancialInputs!AS255</f>
        <v>0</v>
      </c>
      <c r="AT51" s="238">
        <f>FinancialInputs!AT255</f>
        <v>0</v>
      </c>
      <c r="AU51" s="238">
        <f>FinancialInputs!AU255</f>
        <v>0</v>
      </c>
      <c r="AV51" s="238">
        <f>FinancialInputs!AV255</f>
        <v>0</v>
      </c>
      <c r="AW51" s="238">
        <f>FinancialInputs!AW255</f>
        <v>0</v>
      </c>
      <c r="AX51" s="238">
        <f>FinancialInputs!AX255</f>
        <v>0</v>
      </c>
      <c r="AY51" s="238">
        <f>FinancialInputs!AY255</f>
        <v>0</v>
      </c>
      <c r="AZ51" s="238">
        <f>FinancialInputs!AZ255</f>
        <v>0</v>
      </c>
      <c r="BA51" s="238">
        <f>FinancialInputs!BA255</f>
        <v>0</v>
      </c>
      <c r="BB51" s="238">
        <f>FinancialInputs!BB255</f>
        <v>0</v>
      </c>
      <c r="BC51" s="238">
        <f>FinancialInputs!BC255</f>
        <v>0</v>
      </c>
      <c r="BD51" s="238">
        <f>FinancialInputs!BD255</f>
        <v>0</v>
      </c>
      <c r="BE51" s="238">
        <f>FinancialInputs!BE255</f>
        <v>0</v>
      </c>
      <c r="BF51" s="238">
        <f>FinancialInputs!BF255</f>
        <v>0</v>
      </c>
      <c r="BG51" s="238">
        <f>FinancialInputs!BG255</f>
        <v>0</v>
      </c>
      <c r="BH51" s="238">
        <f>FinancialInputs!BH255</f>
        <v>0</v>
      </c>
      <c r="BI51" s="238">
        <f>FinancialInputs!BI255</f>
        <v>0</v>
      </c>
      <c r="BJ51" s="238">
        <f>FinancialInputs!BJ255</f>
        <v>0</v>
      </c>
      <c r="BK51" s="238">
        <f>FinancialInputs!BK255</f>
        <v>0</v>
      </c>
      <c r="BL51" s="238">
        <f>FinancialInputs!BL255</f>
        <v>0</v>
      </c>
      <c r="BM51" s="238">
        <f>FinancialInputs!BM255</f>
        <v>0</v>
      </c>
      <c r="BN51" s="238">
        <f>FinancialInputs!BN255</f>
        <v>0</v>
      </c>
      <c r="BO51" s="238">
        <f>FinancialInputs!BO255</f>
        <v>0</v>
      </c>
      <c r="BP51" s="238">
        <f>FinancialInputs!BP255</f>
        <v>0</v>
      </c>
      <c r="BQ51" s="238">
        <f>FinancialInputs!BQ255</f>
        <v>0</v>
      </c>
      <c r="BR51" s="238">
        <f>FinancialInputs!BR255</f>
        <v>0</v>
      </c>
      <c r="BS51" s="238">
        <f>FinancialInputs!BS255</f>
        <v>0</v>
      </c>
      <c r="BT51" s="238">
        <f>FinancialInputs!BT255</f>
        <v>0</v>
      </c>
      <c r="BU51" s="238">
        <f>FinancialInputs!BU255</f>
        <v>0</v>
      </c>
      <c r="BV51" s="238">
        <f>FinancialInputs!BV255</f>
        <v>0</v>
      </c>
      <c r="BW51" s="238">
        <f>FinancialInputs!BW255</f>
        <v>0</v>
      </c>
      <c r="BX51" s="238">
        <f>FinancialInputs!BX255</f>
        <v>0</v>
      </c>
      <c r="BY51" s="238">
        <f>FinancialInputs!BY255</f>
        <v>0</v>
      </c>
      <c r="BZ51" s="238">
        <f>FinancialInputs!BZ255</f>
        <v>0</v>
      </c>
      <c r="CA51" s="238">
        <f>FinancialInputs!CA255</f>
        <v>0</v>
      </c>
      <c r="CB51" s="238">
        <f>FinancialInputs!CB255</f>
        <v>0</v>
      </c>
      <c r="CC51" s="238">
        <f>FinancialInputs!CC255</f>
        <v>0</v>
      </c>
      <c r="CD51" s="238">
        <f>FinancialInputs!CD255</f>
        <v>0</v>
      </c>
      <c r="CE51" s="238">
        <f>FinancialInputs!CE255</f>
        <v>0</v>
      </c>
      <c r="CF51" s="238">
        <f>FinancialInputs!CF255</f>
        <v>0</v>
      </c>
      <c r="CG51" s="238">
        <f>FinancialInputs!CG255</f>
        <v>0</v>
      </c>
      <c r="CH51" s="238">
        <f>FinancialInputs!CH255</f>
        <v>0</v>
      </c>
      <c r="CI51" s="238">
        <f>FinancialInputs!CI255</f>
        <v>0</v>
      </c>
      <c r="CJ51" s="238">
        <f>FinancialInputs!CJ255</f>
        <v>0</v>
      </c>
      <c r="CK51" s="238">
        <f>FinancialInputs!CK255</f>
        <v>0</v>
      </c>
      <c r="CL51" s="238">
        <f>FinancialInputs!CL255</f>
        <v>0</v>
      </c>
      <c r="CM51" s="238">
        <f>FinancialInputs!CM255</f>
        <v>0</v>
      </c>
      <c r="CN51" s="238">
        <f>FinancialInputs!CN255</f>
        <v>0</v>
      </c>
      <c r="CO51" s="238">
        <f>FinancialInputs!CO255</f>
        <v>0</v>
      </c>
      <c r="CP51" s="238">
        <f>FinancialInputs!CP255</f>
        <v>0</v>
      </c>
      <c r="CQ51" s="238">
        <f>FinancialInputs!CQ255</f>
        <v>0</v>
      </c>
      <c r="CR51" s="238">
        <f>FinancialInputs!CR255</f>
        <v>0</v>
      </c>
      <c r="CS51" s="238">
        <f>FinancialInputs!CS255</f>
        <v>0</v>
      </c>
      <c r="CT51" s="238">
        <f>FinancialInputs!CT255</f>
        <v>0</v>
      </c>
      <c r="CU51" s="238">
        <f>FinancialInputs!CU255</f>
        <v>0</v>
      </c>
      <c r="CV51" s="238">
        <f>FinancialInputs!CV255</f>
        <v>0</v>
      </c>
      <c r="CW51" s="173"/>
      <c r="CX51" s="173"/>
      <c r="CY51" s="173"/>
    </row>
    <row r="52" spans="1:103" s="151" customFormat="1">
      <c r="A52" s="173"/>
      <c r="B52" s="173"/>
      <c r="C52" s="173"/>
      <c r="D52" s="173"/>
      <c r="E52" s="1"/>
      <c r="F52" s="1"/>
      <c r="G52" s="1"/>
      <c r="H52" s="1"/>
      <c r="I52" s="1"/>
      <c r="J52" s="1"/>
      <c r="K52" s="173"/>
      <c r="L52" s="238"/>
      <c r="M52" s="238"/>
      <c r="N52" s="238"/>
      <c r="O52" s="238"/>
      <c r="P52" s="238"/>
      <c r="Q52" s="238"/>
      <c r="R52" s="238"/>
      <c r="S52" s="238"/>
      <c r="T52" s="238"/>
      <c r="U52" s="238"/>
      <c r="V52" s="238"/>
      <c r="W52" s="238"/>
      <c r="X52" s="238"/>
      <c r="Y52" s="238"/>
      <c r="Z52" s="238"/>
      <c r="AA52" s="238"/>
      <c r="AB52" s="238"/>
      <c r="AC52" s="238"/>
      <c r="AD52" s="238"/>
      <c r="AE52" s="238"/>
      <c r="AF52" s="238"/>
      <c r="AG52" s="238"/>
      <c r="AH52" s="238"/>
      <c r="AI52" s="238"/>
      <c r="AJ52" s="238"/>
      <c r="AK52" s="238"/>
      <c r="AL52" s="238"/>
      <c r="AM52" s="238"/>
      <c r="AN52" s="238"/>
      <c r="AO52" s="238"/>
      <c r="AP52" s="238"/>
      <c r="AQ52" s="238"/>
      <c r="AR52" s="238"/>
      <c r="AS52" s="238"/>
      <c r="AT52" s="238"/>
      <c r="AU52" s="238"/>
      <c r="AV52" s="238"/>
      <c r="AW52" s="238"/>
      <c r="AX52" s="238"/>
      <c r="AY52" s="238"/>
      <c r="AZ52" s="238"/>
      <c r="BA52" s="238"/>
      <c r="BB52" s="238"/>
      <c r="BC52" s="238"/>
      <c r="BD52" s="238"/>
      <c r="BE52" s="238"/>
      <c r="BF52" s="238"/>
      <c r="BG52" s="238"/>
      <c r="BH52" s="238"/>
      <c r="BI52" s="238"/>
      <c r="BJ52" s="238"/>
      <c r="BK52" s="238"/>
      <c r="BL52" s="238"/>
      <c r="BM52" s="238"/>
      <c r="BN52" s="238"/>
      <c r="BO52" s="238"/>
      <c r="BP52" s="238"/>
      <c r="BQ52" s="238"/>
      <c r="BR52" s="238"/>
      <c r="BS52" s="238"/>
      <c r="BT52" s="238"/>
      <c r="BU52" s="238"/>
      <c r="BV52" s="238"/>
      <c r="BW52" s="238"/>
      <c r="BX52" s="238"/>
      <c r="BY52" s="238"/>
      <c r="BZ52" s="238"/>
      <c r="CA52" s="238"/>
      <c r="CB52" s="238"/>
      <c r="CC52" s="238"/>
      <c r="CD52" s="238"/>
      <c r="CE52" s="238"/>
      <c r="CF52" s="238"/>
      <c r="CG52" s="238"/>
      <c r="CH52" s="238"/>
      <c r="CI52" s="238"/>
      <c r="CJ52" s="238"/>
      <c r="CK52" s="238"/>
      <c r="CL52" s="238"/>
      <c r="CM52" s="238"/>
      <c r="CN52" s="238"/>
      <c r="CO52" s="238"/>
      <c r="CP52" s="238"/>
      <c r="CQ52" s="238"/>
      <c r="CR52" s="238"/>
      <c r="CS52" s="238"/>
      <c r="CT52" s="238"/>
      <c r="CU52" s="238"/>
      <c r="CV52" s="238"/>
      <c r="CW52" s="173"/>
      <c r="CX52" s="173"/>
      <c r="CY52" s="173"/>
    </row>
    <row r="53" spans="1:103" s="151" customFormat="1">
      <c r="A53" s="173"/>
      <c r="B53" s="173"/>
      <c r="C53" s="173"/>
      <c r="D53" s="173"/>
      <c r="E53" s="1" t="s">
        <v>399</v>
      </c>
      <c r="F53" s="1"/>
      <c r="G53" s="1" t="s">
        <v>305</v>
      </c>
      <c r="H53" s="1"/>
      <c r="I53" s="1"/>
      <c r="J53" s="1"/>
      <c r="K53" s="173"/>
      <c r="L53" s="238">
        <f>Incentives!L27</f>
        <v>0</v>
      </c>
      <c r="M53" s="238">
        <f>Incentives!M27</f>
        <v>0</v>
      </c>
      <c r="N53" s="238">
        <f>Incentives!N27</f>
        <v>0</v>
      </c>
      <c r="O53" s="238">
        <f>Incentives!O27</f>
        <v>0</v>
      </c>
      <c r="P53" s="238">
        <f>Incentives!P27</f>
        <v>0</v>
      </c>
      <c r="Q53" s="238">
        <f>Incentives!Q27</f>
        <v>0</v>
      </c>
      <c r="R53" s="238">
        <f>Incentives!R27</f>
        <v>0</v>
      </c>
      <c r="S53" s="238">
        <f>Incentives!S27</f>
        <v>0</v>
      </c>
      <c r="T53" s="238">
        <f>Incentives!T27</f>
        <v>0</v>
      </c>
      <c r="U53" s="238">
        <f>Incentives!U27</f>
        <v>0</v>
      </c>
      <c r="V53" s="238">
        <f>Incentives!V27</f>
        <v>0</v>
      </c>
      <c r="W53" s="238">
        <f>Incentives!W27</f>
        <v>0</v>
      </c>
      <c r="X53" s="238">
        <f>Incentives!X27</f>
        <v>0</v>
      </c>
      <c r="Y53" s="238">
        <f>Incentives!Y27</f>
        <v>0</v>
      </c>
      <c r="Z53" s="238">
        <f>Incentives!Z27</f>
        <v>0</v>
      </c>
      <c r="AA53" s="238">
        <f>Incentives!AA27</f>
        <v>0</v>
      </c>
      <c r="AB53" s="238">
        <f>Incentives!AB27</f>
        <v>0</v>
      </c>
      <c r="AC53" s="238">
        <f>Incentives!AC27</f>
        <v>0</v>
      </c>
      <c r="AD53" s="238">
        <f>Incentives!AD27</f>
        <v>0</v>
      </c>
      <c r="AE53" s="238">
        <f>Incentives!AE27</f>
        <v>0</v>
      </c>
      <c r="AF53" s="238">
        <f>Incentives!AF27</f>
        <v>0</v>
      </c>
      <c r="AG53" s="238">
        <f>Incentives!AG27</f>
        <v>0</v>
      </c>
      <c r="AH53" s="238">
        <f>Incentives!AH27</f>
        <v>0</v>
      </c>
      <c r="AI53" s="238">
        <f>Incentives!AI27</f>
        <v>0</v>
      </c>
      <c r="AJ53" s="238">
        <f>Incentives!AJ27</f>
        <v>0</v>
      </c>
      <c r="AK53" s="238">
        <f>Incentives!AK27</f>
        <v>0</v>
      </c>
      <c r="AL53" s="238">
        <f>Incentives!AL27</f>
        <v>0</v>
      </c>
      <c r="AM53" s="238">
        <f>Incentives!AM27</f>
        <v>0</v>
      </c>
      <c r="AN53" s="238">
        <f>Incentives!AN27</f>
        <v>0</v>
      </c>
      <c r="AO53" s="238">
        <f>Incentives!AO27</f>
        <v>0</v>
      </c>
      <c r="AP53" s="238">
        <f>Incentives!AP27</f>
        <v>0</v>
      </c>
      <c r="AQ53" s="238">
        <f>Incentives!AQ27</f>
        <v>0</v>
      </c>
      <c r="AR53" s="238">
        <f>Incentives!AR27</f>
        <v>0</v>
      </c>
      <c r="AS53" s="238">
        <f>Incentives!AS27</f>
        <v>0</v>
      </c>
      <c r="AT53" s="238">
        <f>Incentives!AT27</f>
        <v>0</v>
      </c>
      <c r="AU53" s="238">
        <f>Incentives!AU27</f>
        <v>0</v>
      </c>
      <c r="AV53" s="238">
        <f>Incentives!AV27</f>
        <v>0</v>
      </c>
      <c r="AW53" s="238">
        <f>Incentives!AW27</f>
        <v>0</v>
      </c>
      <c r="AX53" s="238">
        <f>Incentives!AX27</f>
        <v>0</v>
      </c>
      <c r="AY53" s="238">
        <f>Incentives!AY27</f>
        <v>0</v>
      </c>
      <c r="AZ53" s="238">
        <f>Incentives!AZ27</f>
        <v>0</v>
      </c>
      <c r="BA53" s="238">
        <f>Incentives!BA27</f>
        <v>0</v>
      </c>
      <c r="BB53" s="238">
        <f>Incentives!BB27</f>
        <v>0</v>
      </c>
      <c r="BC53" s="238">
        <f>Incentives!BC27</f>
        <v>0</v>
      </c>
      <c r="BD53" s="238">
        <f>Incentives!BD27</f>
        <v>0</v>
      </c>
      <c r="BE53" s="238">
        <f>Incentives!BE27</f>
        <v>0</v>
      </c>
      <c r="BF53" s="238">
        <f>Incentives!BF27</f>
        <v>0</v>
      </c>
      <c r="BG53" s="238">
        <f>Incentives!BG27</f>
        <v>0</v>
      </c>
      <c r="BH53" s="238">
        <f>Incentives!BH27</f>
        <v>0</v>
      </c>
      <c r="BI53" s="238">
        <f>Incentives!BI27</f>
        <v>0</v>
      </c>
      <c r="BJ53" s="238">
        <f>Incentives!BJ27</f>
        <v>0</v>
      </c>
      <c r="BK53" s="238">
        <f>Incentives!BK27</f>
        <v>0</v>
      </c>
      <c r="BL53" s="238">
        <f>Incentives!BL27</f>
        <v>0</v>
      </c>
      <c r="BM53" s="238">
        <f>Incentives!BM27</f>
        <v>0</v>
      </c>
      <c r="BN53" s="238">
        <f>Incentives!BN27</f>
        <v>0</v>
      </c>
      <c r="BO53" s="238">
        <f>Incentives!BO27</f>
        <v>0</v>
      </c>
      <c r="BP53" s="238">
        <f>Incentives!BP27</f>
        <v>0</v>
      </c>
      <c r="BQ53" s="238">
        <f>Incentives!BQ27</f>
        <v>0</v>
      </c>
      <c r="BR53" s="238">
        <f>Incentives!BR27</f>
        <v>0</v>
      </c>
      <c r="BS53" s="238">
        <f>Incentives!BS27</f>
        <v>0</v>
      </c>
      <c r="BT53" s="238">
        <f>Incentives!BT27</f>
        <v>0</v>
      </c>
      <c r="BU53" s="238">
        <f>Incentives!BU27</f>
        <v>0</v>
      </c>
      <c r="BV53" s="238">
        <f>Incentives!BV27</f>
        <v>0</v>
      </c>
      <c r="BW53" s="238">
        <f>Incentives!BW27</f>
        <v>0</v>
      </c>
      <c r="BX53" s="238">
        <f>Incentives!BX27</f>
        <v>0</v>
      </c>
      <c r="BY53" s="238">
        <f>Incentives!BY27</f>
        <v>0</v>
      </c>
      <c r="BZ53" s="238">
        <f>Incentives!BZ27</f>
        <v>0</v>
      </c>
      <c r="CA53" s="238">
        <f>Incentives!CA27</f>
        <v>0</v>
      </c>
      <c r="CB53" s="238">
        <f>Incentives!CB27</f>
        <v>0</v>
      </c>
      <c r="CC53" s="238">
        <f>Incentives!CC27</f>
        <v>0</v>
      </c>
      <c r="CD53" s="238">
        <f>Incentives!CD27</f>
        <v>0</v>
      </c>
      <c r="CE53" s="238">
        <f>Incentives!CE27</f>
        <v>0</v>
      </c>
      <c r="CF53" s="238">
        <f>Incentives!CF27</f>
        <v>0</v>
      </c>
      <c r="CG53" s="238">
        <f>Incentives!CG27</f>
        <v>0</v>
      </c>
      <c r="CH53" s="238">
        <f>Incentives!CH27</f>
        <v>0</v>
      </c>
      <c r="CI53" s="238">
        <f>Incentives!CI27</f>
        <v>0</v>
      </c>
      <c r="CJ53" s="238">
        <f>Incentives!CJ27</f>
        <v>0</v>
      </c>
      <c r="CK53" s="238">
        <f>Incentives!CK27</f>
        <v>0</v>
      </c>
      <c r="CL53" s="238">
        <f>Incentives!CL27</f>
        <v>0</v>
      </c>
      <c r="CM53" s="238">
        <f>Incentives!CM27</f>
        <v>0</v>
      </c>
      <c r="CN53" s="238">
        <f>Incentives!CN27</f>
        <v>0</v>
      </c>
      <c r="CO53" s="238">
        <f>Incentives!CO27</f>
        <v>0</v>
      </c>
      <c r="CP53" s="238">
        <f>Incentives!CP27</f>
        <v>0</v>
      </c>
      <c r="CQ53" s="238">
        <f>Incentives!CQ27</f>
        <v>0</v>
      </c>
      <c r="CR53" s="238">
        <f>Incentives!CR27</f>
        <v>0</v>
      </c>
      <c r="CS53" s="238">
        <f>Incentives!CS27</f>
        <v>0</v>
      </c>
      <c r="CT53" s="238">
        <f>Incentives!CT27</f>
        <v>0</v>
      </c>
      <c r="CU53" s="238">
        <f>Incentives!CU27</f>
        <v>0</v>
      </c>
      <c r="CV53" s="238">
        <f>Incentives!CV27</f>
        <v>0</v>
      </c>
      <c r="CW53" s="173"/>
      <c r="CX53" s="173"/>
      <c r="CY53" s="173"/>
    </row>
    <row r="54" spans="1:103" s="151" customFormat="1">
      <c r="A54" s="472" t="s">
        <v>410</v>
      </c>
      <c r="B54" s="173"/>
      <c r="C54" s="173"/>
      <c r="D54" s="173"/>
      <c r="E54" s="29" t="s">
        <v>411</v>
      </c>
      <c r="F54" s="1"/>
      <c r="G54" s="1" t="s">
        <v>305</v>
      </c>
      <c r="H54" s="1"/>
      <c r="I54" s="1"/>
      <c r="J54" s="1"/>
      <c r="K54" s="173"/>
      <c r="L54" s="238">
        <f>FinancialInputs!L268</f>
        <v>0</v>
      </c>
      <c r="M54" s="238">
        <f>FinancialInputs!M268</f>
        <v>0</v>
      </c>
      <c r="N54" s="238">
        <f>FinancialInputs!N268</f>
        <v>0</v>
      </c>
      <c r="O54" s="238">
        <f>FinancialInputs!O268</f>
        <v>0</v>
      </c>
      <c r="P54" s="238">
        <f>FinancialInputs!P268</f>
        <v>0</v>
      </c>
      <c r="Q54" s="238">
        <f>FinancialInputs!Q268</f>
        <v>0</v>
      </c>
      <c r="R54" s="238">
        <f>FinancialInputs!R268</f>
        <v>0</v>
      </c>
      <c r="S54" s="238">
        <f>FinancialInputs!S268</f>
        <v>0</v>
      </c>
      <c r="T54" s="238">
        <f>FinancialInputs!T268</f>
        <v>0</v>
      </c>
      <c r="U54" s="238">
        <f>FinancialInputs!U268</f>
        <v>0</v>
      </c>
      <c r="V54" s="238">
        <f>FinancialInputs!V268</f>
        <v>0</v>
      </c>
      <c r="W54" s="238">
        <f>FinancialInputs!W268</f>
        <v>0</v>
      </c>
      <c r="X54" s="238">
        <f>FinancialInputs!X268</f>
        <v>0</v>
      </c>
      <c r="Y54" s="238">
        <f>FinancialInputs!Y268</f>
        <v>0</v>
      </c>
      <c r="Z54" s="238">
        <f>FinancialInputs!Z268</f>
        <v>0</v>
      </c>
      <c r="AA54" s="238">
        <f>FinancialInputs!AA268</f>
        <v>0</v>
      </c>
      <c r="AB54" s="238">
        <f>FinancialInputs!AB268</f>
        <v>0</v>
      </c>
      <c r="AC54" s="238">
        <f>FinancialInputs!AC268</f>
        <v>0</v>
      </c>
      <c r="AD54" s="238">
        <f>FinancialInputs!AD268</f>
        <v>0</v>
      </c>
      <c r="AE54" s="238">
        <f>FinancialInputs!AE268</f>
        <v>0</v>
      </c>
      <c r="AF54" s="238">
        <f>FinancialInputs!AF268</f>
        <v>0</v>
      </c>
      <c r="AG54" s="238">
        <f>FinancialInputs!AG268</f>
        <v>0</v>
      </c>
      <c r="AH54" s="238">
        <f>FinancialInputs!AH268</f>
        <v>0</v>
      </c>
      <c r="AI54" s="238">
        <f>FinancialInputs!AI268</f>
        <v>0</v>
      </c>
      <c r="AJ54" s="238">
        <f>FinancialInputs!AJ268</f>
        <v>0</v>
      </c>
      <c r="AK54" s="238">
        <f>FinancialInputs!AK268</f>
        <v>0</v>
      </c>
      <c r="AL54" s="238">
        <f>FinancialInputs!AL268</f>
        <v>0</v>
      </c>
      <c r="AM54" s="238">
        <f>FinancialInputs!AM268</f>
        <v>0</v>
      </c>
      <c r="AN54" s="238">
        <f>FinancialInputs!AN268</f>
        <v>0</v>
      </c>
      <c r="AO54" s="238">
        <f>FinancialInputs!AO268</f>
        <v>0</v>
      </c>
      <c r="AP54" s="238">
        <f>FinancialInputs!AP268</f>
        <v>0</v>
      </c>
      <c r="AQ54" s="238">
        <f>FinancialInputs!AQ268</f>
        <v>0</v>
      </c>
      <c r="AR54" s="238">
        <f>FinancialInputs!AR268</f>
        <v>0</v>
      </c>
      <c r="AS54" s="238">
        <f>FinancialInputs!AS268</f>
        <v>0</v>
      </c>
      <c r="AT54" s="238">
        <f>FinancialInputs!AT268</f>
        <v>0</v>
      </c>
      <c r="AU54" s="238">
        <f>FinancialInputs!AU268</f>
        <v>0</v>
      </c>
      <c r="AV54" s="238">
        <f>FinancialInputs!AV268</f>
        <v>0</v>
      </c>
      <c r="AW54" s="238">
        <f>FinancialInputs!AW268</f>
        <v>0</v>
      </c>
      <c r="AX54" s="238">
        <f>FinancialInputs!AX268</f>
        <v>0</v>
      </c>
      <c r="AY54" s="238">
        <f>FinancialInputs!AY268</f>
        <v>0</v>
      </c>
      <c r="AZ54" s="238">
        <f>FinancialInputs!AZ268</f>
        <v>0</v>
      </c>
      <c r="BA54" s="238">
        <f>FinancialInputs!BA268</f>
        <v>0</v>
      </c>
      <c r="BB54" s="238">
        <f>FinancialInputs!BB268</f>
        <v>0</v>
      </c>
      <c r="BC54" s="238">
        <f>FinancialInputs!BC268</f>
        <v>0</v>
      </c>
      <c r="BD54" s="238">
        <f>FinancialInputs!BD268</f>
        <v>0</v>
      </c>
      <c r="BE54" s="238">
        <f>FinancialInputs!BE268</f>
        <v>0</v>
      </c>
      <c r="BF54" s="238">
        <f>FinancialInputs!BF268</f>
        <v>0</v>
      </c>
      <c r="BG54" s="238">
        <f>FinancialInputs!BG268</f>
        <v>0</v>
      </c>
      <c r="BH54" s="238">
        <f>FinancialInputs!BH268</f>
        <v>0</v>
      </c>
      <c r="BI54" s="238">
        <f>FinancialInputs!BI268</f>
        <v>0</v>
      </c>
      <c r="BJ54" s="238">
        <f>FinancialInputs!BJ268</f>
        <v>0</v>
      </c>
      <c r="BK54" s="238">
        <f>FinancialInputs!BK268</f>
        <v>0</v>
      </c>
      <c r="BL54" s="238">
        <f>FinancialInputs!BL268</f>
        <v>0</v>
      </c>
      <c r="BM54" s="238">
        <f>FinancialInputs!BM268</f>
        <v>0</v>
      </c>
      <c r="BN54" s="238">
        <f>FinancialInputs!BN268</f>
        <v>0</v>
      </c>
      <c r="BO54" s="238">
        <f>FinancialInputs!BO268</f>
        <v>0</v>
      </c>
      <c r="BP54" s="238">
        <f>FinancialInputs!BP268</f>
        <v>0</v>
      </c>
      <c r="BQ54" s="238">
        <f>FinancialInputs!BQ268</f>
        <v>0</v>
      </c>
      <c r="BR54" s="238">
        <f>FinancialInputs!BR268</f>
        <v>0</v>
      </c>
      <c r="BS54" s="238">
        <f>FinancialInputs!BS268</f>
        <v>0</v>
      </c>
      <c r="BT54" s="238">
        <f>FinancialInputs!BT268</f>
        <v>0</v>
      </c>
      <c r="BU54" s="238">
        <f>FinancialInputs!BU268</f>
        <v>0</v>
      </c>
      <c r="BV54" s="238">
        <f>FinancialInputs!BV268</f>
        <v>0</v>
      </c>
      <c r="BW54" s="238">
        <f>FinancialInputs!BW268</f>
        <v>0</v>
      </c>
      <c r="BX54" s="238">
        <f>FinancialInputs!BX268</f>
        <v>0</v>
      </c>
      <c r="BY54" s="238">
        <f>FinancialInputs!BY268</f>
        <v>0</v>
      </c>
      <c r="BZ54" s="238">
        <f>FinancialInputs!BZ268</f>
        <v>0</v>
      </c>
      <c r="CA54" s="238">
        <f>FinancialInputs!CA268</f>
        <v>0</v>
      </c>
      <c r="CB54" s="238">
        <f>FinancialInputs!CB268</f>
        <v>0</v>
      </c>
      <c r="CC54" s="238">
        <f>FinancialInputs!CC268</f>
        <v>0</v>
      </c>
      <c r="CD54" s="238">
        <f>FinancialInputs!CD268</f>
        <v>0</v>
      </c>
      <c r="CE54" s="238">
        <f>FinancialInputs!CE268</f>
        <v>0</v>
      </c>
      <c r="CF54" s="238">
        <f>FinancialInputs!CF268</f>
        <v>0</v>
      </c>
      <c r="CG54" s="238">
        <f>FinancialInputs!CG268</f>
        <v>0</v>
      </c>
      <c r="CH54" s="238">
        <f>FinancialInputs!CH268</f>
        <v>0</v>
      </c>
      <c r="CI54" s="238">
        <f>FinancialInputs!CI268</f>
        <v>0</v>
      </c>
      <c r="CJ54" s="238">
        <f>FinancialInputs!CJ268</f>
        <v>0</v>
      </c>
      <c r="CK54" s="238">
        <f>FinancialInputs!CK268</f>
        <v>0</v>
      </c>
      <c r="CL54" s="238">
        <f>FinancialInputs!CL268</f>
        <v>0</v>
      </c>
      <c r="CM54" s="238">
        <f>FinancialInputs!CM268</f>
        <v>0</v>
      </c>
      <c r="CN54" s="238">
        <f>FinancialInputs!CN268</f>
        <v>0</v>
      </c>
      <c r="CO54" s="238">
        <f>FinancialInputs!CO268</f>
        <v>0</v>
      </c>
      <c r="CP54" s="238">
        <f>FinancialInputs!CP268</f>
        <v>0</v>
      </c>
      <c r="CQ54" s="238">
        <f>FinancialInputs!CQ268</f>
        <v>0</v>
      </c>
      <c r="CR54" s="238">
        <f>FinancialInputs!CR268</f>
        <v>0</v>
      </c>
      <c r="CS54" s="238">
        <f>FinancialInputs!CS268</f>
        <v>0</v>
      </c>
      <c r="CT54" s="238">
        <f>FinancialInputs!CT268</f>
        <v>0</v>
      </c>
      <c r="CU54" s="238">
        <f>FinancialInputs!CU268</f>
        <v>0</v>
      </c>
      <c r="CV54" s="238">
        <f>FinancialInputs!CV268</f>
        <v>0</v>
      </c>
      <c r="CW54" s="173"/>
      <c r="CX54" s="173"/>
      <c r="CY54" s="173"/>
    </row>
    <row r="55" spans="1:103" s="151" customFormat="1">
      <c r="A55" s="173"/>
      <c r="B55" s="173"/>
      <c r="C55" s="173"/>
      <c r="D55" s="173"/>
      <c r="E55" s="1" t="s">
        <v>400</v>
      </c>
      <c r="F55" s="1"/>
      <c r="G55" s="1" t="s">
        <v>305</v>
      </c>
      <c r="H55" s="1"/>
      <c r="I55" s="1"/>
      <c r="J55" s="1"/>
      <c r="K55" s="173"/>
      <c r="L55" s="238">
        <f>Incentives!L29</f>
        <v>0</v>
      </c>
      <c r="M55" s="238">
        <f>Incentives!M29</f>
        <v>0</v>
      </c>
      <c r="N55" s="238">
        <f>Incentives!N29</f>
        <v>0</v>
      </c>
      <c r="O55" s="238">
        <f>Incentives!O29</f>
        <v>0</v>
      </c>
      <c r="P55" s="238">
        <f>Incentives!P29</f>
        <v>0</v>
      </c>
      <c r="Q55" s="238">
        <f>Incentives!Q29</f>
        <v>0</v>
      </c>
      <c r="R55" s="238">
        <f>Incentives!R29</f>
        <v>0</v>
      </c>
      <c r="S55" s="238">
        <f>Incentives!S29</f>
        <v>0</v>
      </c>
      <c r="T55" s="238">
        <f>Incentives!T29</f>
        <v>0</v>
      </c>
      <c r="U55" s="238">
        <f>Incentives!U29</f>
        <v>0</v>
      </c>
      <c r="V55" s="238">
        <f>Incentives!V29</f>
        <v>0</v>
      </c>
      <c r="W55" s="238">
        <f>Incentives!W29</f>
        <v>0</v>
      </c>
      <c r="X55" s="238">
        <f>Incentives!X29</f>
        <v>0</v>
      </c>
      <c r="Y55" s="238">
        <f>Incentives!Y29</f>
        <v>0</v>
      </c>
      <c r="Z55" s="238">
        <f>Incentives!Z29</f>
        <v>0</v>
      </c>
      <c r="AA55" s="238">
        <f>Incentives!AA29</f>
        <v>0</v>
      </c>
      <c r="AB55" s="238">
        <f>Incentives!AB29</f>
        <v>0</v>
      </c>
      <c r="AC55" s="238">
        <f>Incentives!AC29</f>
        <v>0</v>
      </c>
      <c r="AD55" s="238">
        <f>Incentives!AD29</f>
        <v>0</v>
      </c>
      <c r="AE55" s="238">
        <f>Incentives!AE29</f>
        <v>0</v>
      </c>
      <c r="AF55" s="238">
        <f>Incentives!AF29</f>
        <v>0</v>
      </c>
      <c r="AG55" s="238">
        <f>Incentives!AG29</f>
        <v>0</v>
      </c>
      <c r="AH55" s="238">
        <f>Incentives!AH29</f>
        <v>0</v>
      </c>
      <c r="AI55" s="238">
        <f>Incentives!AI29</f>
        <v>0</v>
      </c>
      <c r="AJ55" s="238">
        <f>Incentives!AJ29</f>
        <v>0</v>
      </c>
      <c r="AK55" s="238">
        <f>Incentives!AK29</f>
        <v>0</v>
      </c>
      <c r="AL55" s="238">
        <f>Incentives!AL29</f>
        <v>0</v>
      </c>
      <c r="AM55" s="238">
        <f>Incentives!AM29</f>
        <v>0</v>
      </c>
      <c r="AN55" s="238">
        <f>Incentives!AN29</f>
        <v>0</v>
      </c>
      <c r="AO55" s="238">
        <f>Incentives!AO29</f>
        <v>0</v>
      </c>
      <c r="AP55" s="238">
        <f>Incentives!AP29</f>
        <v>0</v>
      </c>
      <c r="AQ55" s="238">
        <f>Incentives!AQ29</f>
        <v>0</v>
      </c>
      <c r="AR55" s="238">
        <f>Incentives!AR29</f>
        <v>0</v>
      </c>
      <c r="AS55" s="238">
        <f>Incentives!AS29</f>
        <v>0</v>
      </c>
      <c r="AT55" s="238">
        <f>Incentives!AT29</f>
        <v>0</v>
      </c>
      <c r="AU55" s="238">
        <f>Incentives!AU29</f>
        <v>0</v>
      </c>
      <c r="AV55" s="238">
        <f>Incentives!AV29</f>
        <v>0</v>
      </c>
      <c r="AW55" s="238">
        <f>Incentives!AW29</f>
        <v>0</v>
      </c>
      <c r="AX55" s="238">
        <f>Incentives!AX29</f>
        <v>0</v>
      </c>
      <c r="AY55" s="238">
        <f>Incentives!AY29</f>
        <v>0</v>
      </c>
      <c r="AZ55" s="238">
        <f>Incentives!AZ29</f>
        <v>0</v>
      </c>
      <c r="BA55" s="238">
        <f>Incentives!BA29</f>
        <v>0</v>
      </c>
      <c r="BB55" s="238">
        <f>Incentives!BB29</f>
        <v>0</v>
      </c>
      <c r="BC55" s="238">
        <f>Incentives!BC29</f>
        <v>0</v>
      </c>
      <c r="BD55" s="238">
        <f>Incentives!BD29</f>
        <v>0</v>
      </c>
      <c r="BE55" s="238">
        <f>Incentives!BE29</f>
        <v>0</v>
      </c>
      <c r="BF55" s="238">
        <f>Incentives!BF29</f>
        <v>0</v>
      </c>
      <c r="BG55" s="238">
        <f>Incentives!BG29</f>
        <v>0</v>
      </c>
      <c r="BH55" s="238">
        <f>Incentives!BH29</f>
        <v>0</v>
      </c>
      <c r="BI55" s="238">
        <f>Incentives!BI29</f>
        <v>0</v>
      </c>
      <c r="BJ55" s="238">
        <f>Incentives!BJ29</f>
        <v>0</v>
      </c>
      <c r="BK55" s="238">
        <f>Incentives!BK29</f>
        <v>0</v>
      </c>
      <c r="BL55" s="238">
        <f>Incentives!BL29</f>
        <v>0</v>
      </c>
      <c r="BM55" s="238">
        <f>Incentives!BM29</f>
        <v>0</v>
      </c>
      <c r="BN55" s="238">
        <f>Incentives!BN29</f>
        <v>0</v>
      </c>
      <c r="BO55" s="238">
        <f>Incentives!BO29</f>
        <v>0</v>
      </c>
      <c r="BP55" s="238">
        <f>Incentives!BP29</f>
        <v>0</v>
      </c>
      <c r="BQ55" s="238">
        <f>Incentives!BQ29</f>
        <v>0</v>
      </c>
      <c r="BR55" s="238">
        <f>Incentives!BR29</f>
        <v>0</v>
      </c>
      <c r="BS55" s="238">
        <f>Incentives!BS29</f>
        <v>0</v>
      </c>
      <c r="BT55" s="238">
        <f>Incentives!BT29</f>
        <v>0</v>
      </c>
      <c r="BU55" s="238">
        <f>Incentives!BU29</f>
        <v>0</v>
      </c>
      <c r="BV55" s="238">
        <f>Incentives!BV29</f>
        <v>0</v>
      </c>
      <c r="BW55" s="238">
        <f>Incentives!BW29</f>
        <v>0</v>
      </c>
      <c r="BX55" s="238">
        <f>Incentives!BX29</f>
        <v>0</v>
      </c>
      <c r="BY55" s="238">
        <f>Incentives!BY29</f>
        <v>0</v>
      </c>
      <c r="BZ55" s="238">
        <f>Incentives!BZ29</f>
        <v>0</v>
      </c>
      <c r="CA55" s="238">
        <f>Incentives!CA29</f>
        <v>0</v>
      </c>
      <c r="CB55" s="238">
        <f>Incentives!CB29</f>
        <v>0</v>
      </c>
      <c r="CC55" s="238">
        <f>Incentives!CC29</f>
        <v>0</v>
      </c>
      <c r="CD55" s="238">
        <f>Incentives!CD29</f>
        <v>0</v>
      </c>
      <c r="CE55" s="238">
        <f>Incentives!CE29</f>
        <v>0</v>
      </c>
      <c r="CF55" s="238">
        <f>Incentives!CF29</f>
        <v>0</v>
      </c>
      <c r="CG55" s="238">
        <f>Incentives!CG29</f>
        <v>0</v>
      </c>
      <c r="CH55" s="238">
        <f>Incentives!CH29</f>
        <v>0</v>
      </c>
      <c r="CI55" s="238">
        <f>Incentives!CI29</f>
        <v>0</v>
      </c>
      <c r="CJ55" s="238">
        <f>Incentives!CJ29</f>
        <v>0</v>
      </c>
      <c r="CK55" s="238">
        <f>Incentives!CK29</f>
        <v>0</v>
      </c>
      <c r="CL55" s="238">
        <f>Incentives!CL29</f>
        <v>0</v>
      </c>
      <c r="CM55" s="238">
        <f>Incentives!CM29</f>
        <v>0</v>
      </c>
      <c r="CN55" s="238">
        <f>Incentives!CN29</f>
        <v>0</v>
      </c>
      <c r="CO55" s="238">
        <f>Incentives!CO29</f>
        <v>0</v>
      </c>
      <c r="CP55" s="238">
        <f>Incentives!CP29</f>
        <v>0</v>
      </c>
      <c r="CQ55" s="238">
        <f>Incentives!CQ29</f>
        <v>0</v>
      </c>
      <c r="CR55" s="238">
        <f>Incentives!CR29</f>
        <v>0</v>
      </c>
      <c r="CS55" s="238">
        <f>Incentives!CS29</f>
        <v>0</v>
      </c>
      <c r="CT55" s="238">
        <f>Incentives!CT29</f>
        <v>0</v>
      </c>
      <c r="CU55" s="238">
        <f>Incentives!CU29</f>
        <v>0</v>
      </c>
      <c r="CV55" s="238">
        <f>Incentives!CV29</f>
        <v>0</v>
      </c>
      <c r="CW55" s="173"/>
      <c r="CX55" s="173"/>
      <c r="CY55" s="173"/>
    </row>
    <row r="56" spans="1:103" s="151" customFormat="1">
      <c r="A56" s="173"/>
      <c r="B56" s="173"/>
      <c r="C56" s="173"/>
      <c r="D56" s="173"/>
      <c r="E56" s="1" t="s">
        <v>872</v>
      </c>
      <c r="F56" s="1"/>
      <c r="G56" s="1" t="s">
        <v>305</v>
      </c>
      <c r="H56" s="1"/>
      <c r="I56" s="1"/>
      <c r="J56" s="1"/>
      <c r="K56" s="173"/>
      <c r="L56" s="238" t="e">
        <f>AR!L67</f>
        <v>#N/A</v>
      </c>
      <c r="M56" s="238" t="e">
        <f>AR!M67</f>
        <v>#N/A</v>
      </c>
      <c r="N56" s="238" t="e">
        <f>AR!N67</f>
        <v>#N/A</v>
      </c>
      <c r="O56" s="238" t="e">
        <f>AR!O67</f>
        <v>#N/A</v>
      </c>
      <c r="P56" s="238" t="e">
        <f>AR!P67</f>
        <v>#N/A</v>
      </c>
      <c r="Q56" s="238" t="e">
        <f>AR!Q67</f>
        <v>#N/A</v>
      </c>
      <c r="R56" s="238" t="e">
        <f>AR!R67</f>
        <v>#N/A</v>
      </c>
      <c r="S56" s="238" t="e">
        <f>AR!S67</f>
        <v>#N/A</v>
      </c>
      <c r="T56" s="238" t="e">
        <f>AR!T67</f>
        <v>#N/A</v>
      </c>
      <c r="U56" s="238" t="e">
        <f>AR!U67</f>
        <v>#N/A</v>
      </c>
      <c r="V56" s="238" t="e">
        <f>AR!V67</f>
        <v>#N/A</v>
      </c>
      <c r="W56" s="238" t="e">
        <f>AR!W67</f>
        <v>#N/A</v>
      </c>
      <c r="X56" s="238" t="e">
        <f>AR!X67</f>
        <v>#N/A</v>
      </c>
      <c r="Y56" s="238" t="e">
        <f>AR!Y67</f>
        <v>#N/A</v>
      </c>
      <c r="Z56" s="238" t="e">
        <f>AR!Z67</f>
        <v>#N/A</v>
      </c>
      <c r="AA56" s="238" t="e">
        <f>AR!AA67</f>
        <v>#N/A</v>
      </c>
      <c r="AB56" s="238" t="e">
        <f>AR!AB67</f>
        <v>#N/A</v>
      </c>
      <c r="AC56" s="238" t="e">
        <f>AR!AC67</f>
        <v>#N/A</v>
      </c>
      <c r="AD56" s="238" t="e">
        <f>AR!AD67</f>
        <v>#N/A</v>
      </c>
      <c r="AE56" s="238" t="e">
        <f>AR!AE67</f>
        <v>#N/A</v>
      </c>
      <c r="AF56" s="238" t="e">
        <f>AR!AF67</f>
        <v>#N/A</v>
      </c>
      <c r="AG56" s="238" t="e">
        <f>AR!AG67</f>
        <v>#N/A</v>
      </c>
      <c r="AH56" s="238" t="e">
        <f>AR!AH67</f>
        <v>#N/A</v>
      </c>
      <c r="AI56" s="238" t="e">
        <f>AR!AI67</f>
        <v>#N/A</v>
      </c>
      <c r="AJ56" s="238" t="e">
        <f>AR!AJ67</f>
        <v>#N/A</v>
      </c>
      <c r="AK56" s="238" t="e">
        <f>AR!AK67</f>
        <v>#N/A</v>
      </c>
      <c r="AL56" s="238" t="e">
        <f>AR!AL67</f>
        <v>#N/A</v>
      </c>
      <c r="AM56" s="238" t="e">
        <f>AR!AM67</f>
        <v>#N/A</v>
      </c>
      <c r="AN56" s="238" t="e">
        <f>AR!AN67</f>
        <v>#N/A</v>
      </c>
      <c r="AO56" s="238" t="e">
        <f>AR!AO67</f>
        <v>#N/A</v>
      </c>
      <c r="AP56" s="238" t="e">
        <f>AR!AP67</f>
        <v>#N/A</v>
      </c>
      <c r="AQ56" s="238" t="e">
        <f>AR!AQ67</f>
        <v>#N/A</v>
      </c>
      <c r="AR56" s="238" t="e">
        <f>AR!AR67</f>
        <v>#N/A</v>
      </c>
      <c r="AS56" s="238" t="e">
        <f>AR!AS67</f>
        <v>#N/A</v>
      </c>
      <c r="AT56" s="238" t="e">
        <f>AR!AT67</f>
        <v>#N/A</v>
      </c>
      <c r="AU56" s="238" t="e">
        <f>AR!AU67</f>
        <v>#N/A</v>
      </c>
      <c r="AV56" s="238" t="e">
        <f>AR!AV67</f>
        <v>#N/A</v>
      </c>
      <c r="AW56" s="238" t="e">
        <f>AR!AW67</f>
        <v>#N/A</v>
      </c>
      <c r="AX56" s="238" t="e">
        <f>AR!AX67</f>
        <v>#N/A</v>
      </c>
      <c r="AY56" s="238" t="e">
        <f>AR!AY67</f>
        <v>#N/A</v>
      </c>
      <c r="AZ56" s="238" t="e">
        <f>AR!AZ67</f>
        <v>#N/A</v>
      </c>
      <c r="BA56" s="238" t="e">
        <f>AR!BA67</f>
        <v>#N/A</v>
      </c>
      <c r="BB56" s="238" t="e">
        <f>AR!BB67</f>
        <v>#N/A</v>
      </c>
      <c r="BC56" s="238" t="e">
        <f>AR!BC67</f>
        <v>#N/A</v>
      </c>
      <c r="BD56" s="238" t="e">
        <f>AR!BD67</f>
        <v>#N/A</v>
      </c>
      <c r="BE56" s="238" t="e">
        <f>AR!BE67</f>
        <v>#N/A</v>
      </c>
      <c r="BF56" s="238" t="e">
        <f>AR!BF67</f>
        <v>#N/A</v>
      </c>
      <c r="BG56" s="238" t="e">
        <f>AR!BG67</f>
        <v>#N/A</v>
      </c>
      <c r="BH56" s="238" t="e">
        <f>AR!BH67</f>
        <v>#N/A</v>
      </c>
      <c r="BI56" s="238" t="e">
        <f>AR!BI67</f>
        <v>#N/A</v>
      </c>
      <c r="BJ56" s="238" t="e">
        <f>AR!BJ67</f>
        <v>#N/A</v>
      </c>
      <c r="BK56" s="238" t="e">
        <f>AR!BK67</f>
        <v>#N/A</v>
      </c>
      <c r="BL56" s="238" t="e">
        <f>AR!BL67</f>
        <v>#N/A</v>
      </c>
      <c r="BM56" s="238" t="e">
        <f>AR!BM67</f>
        <v>#N/A</v>
      </c>
      <c r="BN56" s="238" t="e">
        <f>AR!BN67</f>
        <v>#N/A</v>
      </c>
      <c r="BO56" s="238" t="e">
        <f>AR!BO67</f>
        <v>#N/A</v>
      </c>
      <c r="BP56" s="238" t="e">
        <f>AR!BP67</f>
        <v>#N/A</v>
      </c>
      <c r="BQ56" s="238" t="e">
        <f>AR!BQ67</f>
        <v>#N/A</v>
      </c>
      <c r="BR56" s="238" t="e">
        <f>AR!BR67</f>
        <v>#N/A</v>
      </c>
      <c r="BS56" s="238" t="e">
        <f>AR!BS67</f>
        <v>#N/A</v>
      </c>
      <c r="BT56" s="238" t="e">
        <f>AR!BT67</f>
        <v>#N/A</v>
      </c>
      <c r="BU56" s="238" t="e">
        <f>AR!BU67</f>
        <v>#N/A</v>
      </c>
      <c r="BV56" s="238" t="e">
        <f>AR!BV67</f>
        <v>#N/A</v>
      </c>
      <c r="BW56" s="238" t="e">
        <f>AR!BW67</f>
        <v>#N/A</v>
      </c>
      <c r="BX56" s="238" t="e">
        <f>AR!BX67</f>
        <v>#N/A</v>
      </c>
      <c r="BY56" s="238" t="e">
        <f>AR!BY67</f>
        <v>#N/A</v>
      </c>
      <c r="BZ56" s="238" t="e">
        <f>AR!BZ67</f>
        <v>#N/A</v>
      </c>
      <c r="CA56" s="238" t="e">
        <f>AR!CA67</f>
        <v>#N/A</v>
      </c>
      <c r="CB56" s="238" t="e">
        <f>AR!CB67</f>
        <v>#N/A</v>
      </c>
      <c r="CC56" s="238" t="e">
        <f>AR!CC67</f>
        <v>#N/A</v>
      </c>
      <c r="CD56" s="238" t="e">
        <f>AR!CD67</f>
        <v>#N/A</v>
      </c>
      <c r="CE56" s="238" t="e">
        <f>AR!CE67</f>
        <v>#N/A</v>
      </c>
      <c r="CF56" s="238" t="e">
        <f>AR!CF67</f>
        <v>#N/A</v>
      </c>
      <c r="CG56" s="238" t="e">
        <f>AR!CG67</f>
        <v>#N/A</v>
      </c>
      <c r="CH56" s="238" t="e">
        <f>AR!CH67</f>
        <v>#N/A</v>
      </c>
      <c r="CI56" s="238" t="e">
        <f>AR!CI67</f>
        <v>#N/A</v>
      </c>
      <c r="CJ56" s="238" t="e">
        <f>AR!CJ67</f>
        <v>#N/A</v>
      </c>
      <c r="CK56" s="238" t="e">
        <f>AR!CK67</f>
        <v>#N/A</v>
      </c>
      <c r="CL56" s="238" t="e">
        <f>AR!CL67</f>
        <v>#N/A</v>
      </c>
      <c r="CM56" s="238" t="e">
        <f>AR!CM67</f>
        <v>#N/A</v>
      </c>
      <c r="CN56" s="238" t="e">
        <f>AR!CN67</f>
        <v>#N/A</v>
      </c>
      <c r="CO56" s="238" t="e">
        <f>AR!CO67</f>
        <v>#N/A</v>
      </c>
      <c r="CP56" s="238" t="e">
        <f>AR!CP67</f>
        <v>#N/A</v>
      </c>
      <c r="CQ56" s="238" t="e">
        <f>AR!CQ67</f>
        <v>#N/A</v>
      </c>
      <c r="CR56" s="238" t="e">
        <f>AR!CR67</f>
        <v>#N/A</v>
      </c>
      <c r="CS56" s="238" t="e">
        <f>AR!CS67</f>
        <v>#N/A</v>
      </c>
      <c r="CT56" s="238" t="e">
        <f>AR!CT67</f>
        <v>#N/A</v>
      </c>
      <c r="CU56" s="238" t="e">
        <f>AR!CU67</f>
        <v>#N/A</v>
      </c>
      <c r="CV56" s="238" t="e">
        <f>AR!CV67</f>
        <v>#N/A</v>
      </c>
      <c r="CW56" s="173"/>
      <c r="CX56" s="173"/>
      <c r="CY56" s="173"/>
    </row>
    <row r="57" spans="1:103" s="151" customFormat="1">
      <c r="A57" s="173"/>
      <c r="B57" s="173"/>
      <c r="C57" s="173"/>
      <c r="D57" s="173"/>
      <c r="E57" s="6" t="s">
        <v>873</v>
      </c>
      <c r="F57" s="1"/>
      <c r="G57" s="6" t="s">
        <v>305</v>
      </c>
      <c r="H57" s="1"/>
      <c r="I57" s="1"/>
      <c r="J57" s="1"/>
      <c r="K57" s="173"/>
      <c r="L57" s="200" t="e">
        <f>SUM(L53:L56)</f>
        <v>#N/A</v>
      </c>
      <c r="M57" s="200" t="e">
        <f t="shared" ref="M57:BX57" si="39">SUM(M53:M56)</f>
        <v>#N/A</v>
      </c>
      <c r="N57" s="200" t="e">
        <f t="shared" si="39"/>
        <v>#N/A</v>
      </c>
      <c r="O57" s="200" t="e">
        <f t="shared" si="39"/>
        <v>#N/A</v>
      </c>
      <c r="P57" s="200" t="e">
        <f t="shared" si="39"/>
        <v>#N/A</v>
      </c>
      <c r="Q57" s="200" t="e">
        <f t="shared" si="39"/>
        <v>#N/A</v>
      </c>
      <c r="R57" s="200" t="e">
        <f t="shared" si="39"/>
        <v>#N/A</v>
      </c>
      <c r="S57" s="200" t="e">
        <f t="shared" si="39"/>
        <v>#N/A</v>
      </c>
      <c r="T57" s="200" t="e">
        <f t="shared" si="39"/>
        <v>#N/A</v>
      </c>
      <c r="U57" s="200" t="e">
        <f t="shared" si="39"/>
        <v>#N/A</v>
      </c>
      <c r="V57" s="200" t="e">
        <f t="shared" si="39"/>
        <v>#N/A</v>
      </c>
      <c r="W57" s="200" t="e">
        <f t="shared" si="39"/>
        <v>#N/A</v>
      </c>
      <c r="X57" s="200" t="e">
        <f t="shared" si="39"/>
        <v>#N/A</v>
      </c>
      <c r="Y57" s="200" t="e">
        <f t="shared" si="39"/>
        <v>#N/A</v>
      </c>
      <c r="Z57" s="200" t="e">
        <f t="shared" si="39"/>
        <v>#N/A</v>
      </c>
      <c r="AA57" s="200" t="e">
        <f t="shared" si="39"/>
        <v>#N/A</v>
      </c>
      <c r="AB57" s="200" t="e">
        <f t="shared" si="39"/>
        <v>#N/A</v>
      </c>
      <c r="AC57" s="200" t="e">
        <f t="shared" si="39"/>
        <v>#N/A</v>
      </c>
      <c r="AD57" s="200" t="e">
        <f t="shared" si="39"/>
        <v>#N/A</v>
      </c>
      <c r="AE57" s="200" t="e">
        <f t="shared" si="39"/>
        <v>#N/A</v>
      </c>
      <c r="AF57" s="200" t="e">
        <f t="shared" si="39"/>
        <v>#N/A</v>
      </c>
      <c r="AG57" s="200" t="e">
        <f t="shared" si="39"/>
        <v>#N/A</v>
      </c>
      <c r="AH57" s="200" t="e">
        <f t="shared" si="39"/>
        <v>#N/A</v>
      </c>
      <c r="AI57" s="200" t="e">
        <f t="shared" si="39"/>
        <v>#N/A</v>
      </c>
      <c r="AJ57" s="200" t="e">
        <f t="shared" si="39"/>
        <v>#N/A</v>
      </c>
      <c r="AK57" s="200" t="e">
        <f t="shared" si="39"/>
        <v>#N/A</v>
      </c>
      <c r="AL57" s="200" t="e">
        <f t="shared" si="39"/>
        <v>#N/A</v>
      </c>
      <c r="AM57" s="200" t="e">
        <f t="shared" si="39"/>
        <v>#N/A</v>
      </c>
      <c r="AN57" s="200" t="e">
        <f t="shared" si="39"/>
        <v>#N/A</v>
      </c>
      <c r="AO57" s="200" t="e">
        <f t="shared" si="39"/>
        <v>#N/A</v>
      </c>
      <c r="AP57" s="200" t="e">
        <f t="shared" si="39"/>
        <v>#N/A</v>
      </c>
      <c r="AQ57" s="200" t="e">
        <f t="shared" si="39"/>
        <v>#N/A</v>
      </c>
      <c r="AR57" s="200" t="e">
        <f t="shared" si="39"/>
        <v>#N/A</v>
      </c>
      <c r="AS57" s="200" t="e">
        <f t="shared" si="39"/>
        <v>#N/A</v>
      </c>
      <c r="AT57" s="200" t="e">
        <f t="shared" si="39"/>
        <v>#N/A</v>
      </c>
      <c r="AU57" s="200" t="e">
        <f t="shared" si="39"/>
        <v>#N/A</v>
      </c>
      <c r="AV57" s="200" t="e">
        <f t="shared" si="39"/>
        <v>#N/A</v>
      </c>
      <c r="AW57" s="200" t="e">
        <f t="shared" si="39"/>
        <v>#N/A</v>
      </c>
      <c r="AX57" s="200" t="e">
        <f t="shared" si="39"/>
        <v>#N/A</v>
      </c>
      <c r="AY57" s="200" t="e">
        <f t="shared" si="39"/>
        <v>#N/A</v>
      </c>
      <c r="AZ57" s="200" t="e">
        <f t="shared" si="39"/>
        <v>#N/A</v>
      </c>
      <c r="BA57" s="200" t="e">
        <f t="shared" si="39"/>
        <v>#N/A</v>
      </c>
      <c r="BB57" s="200" t="e">
        <f t="shared" si="39"/>
        <v>#N/A</v>
      </c>
      <c r="BC57" s="200" t="e">
        <f t="shared" si="39"/>
        <v>#N/A</v>
      </c>
      <c r="BD57" s="200" t="e">
        <f t="shared" si="39"/>
        <v>#N/A</v>
      </c>
      <c r="BE57" s="200" t="e">
        <f t="shared" si="39"/>
        <v>#N/A</v>
      </c>
      <c r="BF57" s="200" t="e">
        <f t="shared" si="39"/>
        <v>#N/A</v>
      </c>
      <c r="BG57" s="200" t="e">
        <f t="shared" si="39"/>
        <v>#N/A</v>
      </c>
      <c r="BH57" s="200" t="e">
        <f t="shared" si="39"/>
        <v>#N/A</v>
      </c>
      <c r="BI57" s="200" t="e">
        <f t="shared" si="39"/>
        <v>#N/A</v>
      </c>
      <c r="BJ57" s="200" t="e">
        <f t="shared" si="39"/>
        <v>#N/A</v>
      </c>
      <c r="BK57" s="200" t="e">
        <f t="shared" si="39"/>
        <v>#N/A</v>
      </c>
      <c r="BL57" s="200" t="e">
        <f t="shared" si="39"/>
        <v>#N/A</v>
      </c>
      <c r="BM57" s="200" t="e">
        <f t="shared" si="39"/>
        <v>#N/A</v>
      </c>
      <c r="BN57" s="200" t="e">
        <f t="shared" si="39"/>
        <v>#N/A</v>
      </c>
      <c r="BO57" s="200" t="e">
        <f t="shared" si="39"/>
        <v>#N/A</v>
      </c>
      <c r="BP57" s="200" t="e">
        <f t="shared" si="39"/>
        <v>#N/A</v>
      </c>
      <c r="BQ57" s="200" t="e">
        <f t="shared" si="39"/>
        <v>#N/A</v>
      </c>
      <c r="BR57" s="200" t="e">
        <f t="shared" si="39"/>
        <v>#N/A</v>
      </c>
      <c r="BS57" s="200" t="e">
        <f t="shared" si="39"/>
        <v>#N/A</v>
      </c>
      <c r="BT57" s="200" t="e">
        <f t="shared" si="39"/>
        <v>#N/A</v>
      </c>
      <c r="BU57" s="200" t="e">
        <f t="shared" si="39"/>
        <v>#N/A</v>
      </c>
      <c r="BV57" s="200" t="e">
        <f t="shared" si="39"/>
        <v>#N/A</v>
      </c>
      <c r="BW57" s="200" t="e">
        <f t="shared" si="39"/>
        <v>#N/A</v>
      </c>
      <c r="BX57" s="200" t="e">
        <f t="shared" si="39"/>
        <v>#N/A</v>
      </c>
      <c r="BY57" s="200" t="e">
        <f t="shared" ref="BY57:CV57" si="40">SUM(BY53:BY56)</f>
        <v>#N/A</v>
      </c>
      <c r="BZ57" s="200" t="e">
        <f t="shared" si="40"/>
        <v>#N/A</v>
      </c>
      <c r="CA57" s="200" t="e">
        <f t="shared" si="40"/>
        <v>#N/A</v>
      </c>
      <c r="CB57" s="200" t="e">
        <f t="shared" si="40"/>
        <v>#N/A</v>
      </c>
      <c r="CC57" s="200" t="e">
        <f t="shared" si="40"/>
        <v>#N/A</v>
      </c>
      <c r="CD57" s="200" t="e">
        <f t="shared" si="40"/>
        <v>#N/A</v>
      </c>
      <c r="CE57" s="200" t="e">
        <f t="shared" si="40"/>
        <v>#N/A</v>
      </c>
      <c r="CF57" s="200" t="e">
        <f t="shared" si="40"/>
        <v>#N/A</v>
      </c>
      <c r="CG57" s="200" t="e">
        <f t="shared" si="40"/>
        <v>#N/A</v>
      </c>
      <c r="CH57" s="200" t="e">
        <f t="shared" si="40"/>
        <v>#N/A</v>
      </c>
      <c r="CI57" s="200" t="e">
        <f t="shared" si="40"/>
        <v>#N/A</v>
      </c>
      <c r="CJ57" s="200" t="e">
        <f t="shared" si="40"/>
        <v>#N/A</v>
      </c>
      <c r="CK57" s="200" t="e">
        <f t="shared" si="40"/>
        <v>#N/A</v>
      </c>
      <c r="CL57" s="200" t="e">
        <f t="shared" si="40"/>
        <v>#N/A</v>
      </c>
      <c r="CM57" s="200" t="e">
        <f t="shared" si="40"/>
        <v>#N/A</v>
      </c>
      <c r="CN57" s="200" t="e">
        <f t="shared" si="40"/>
        <v>#N/A</v>
      </c>
      <c r="CO57" s="200" t="e">
        <f t="shared" si="40"/>
        <v>#N/A</v>
      </c>
      <c r="CP57" s="200" t="e">
        <f t="shared" si="40"/>
        <v>#N/A</v>
      </c>
      <c r="CQ57" s="200" t="e">
        <f t="shared" si="40"/>
        <v>#N/A</v>
      </c>
      <c r="CR57" s="200" t="e">
        <f t="shared" si="40"/>
        <v>#N/A</v>
      </c>
      <c r="CS57" s="200" t="e">
        <f t="shared" si="40"/>
        <v>#N/A</v>
      </c>
      <c r="CT57" s="200" t="e">
        <f t="shared" si="40"/>
        <v>#N/A</v>
      </c>
      <c r="CU57" s="200" t="e">
        <f t="shared" si="40"/>
        <v>#N/A</v>
      </c>
      <c r="CV57" s="200" t="e">
        <f t="shared" si="40"/>
        <v>#N/A</v>
      </c>
      <c r="CW57" s="173"/>
      <c r="CX57" s="173"/>
      <c r="CY57" s="173"/>
    </row>
    <row r="58" spans="1:103" s="151" customFormat="1">
      <c r="A58" s="173"/>
      <c r="B58" s="173"/>
      <c r="C58" s="173"/>
      <c r="D58" s="173"/>
      <c r="E58" s="1"/>
      <c r="F58" s="1"/>
      <c r="G58" s="1"/>
      <c r="H58" s="1"/>
      <c r="I58" s="1"/>
      <c r="J58" s="1"/>
      <c r="K58" s="173"/>
      <c r="L58" s="173"/>
      <c r="M58" s="173"/>
      <c r="N58" s="173"/>
      <c r="O58" s="173"/>
      <c r="P58" s="173"/>
      <c r="Q58" s="173"/>
      <c r="R58" s="173"/>
      <c r="S58" s="173"/>
      <c r="T58" s="173"/>
      <c r="U58" s="173"/>
      <c r="V58" s="173"/>
      <c r="W58" s="173"/>
      <c r="X58" s="173"/>
      <c r="Y58" s="173"/>
      <c r="Z58" s="173"/>
      <c r="AA58" s="173"/>
      <c r="AB58" s="173"/>
      <c r="AC58" s="173"/>
      <c r="AD58" s="173"/>
      <c r="AE58" s="173"/>
      <c r="AF58" s="173"/>
      <c r="AG58" s="173"/>
      <c r="AH58" s="173"/>
      <c r="AI58" s="173"/>
      <c r="AJ58" s="173"/>
      <c r="AK58" s="173"/>
      <c r="AL58" s="173"/>
      <c r="AM58" s="173"/>
      <c r="AN58" s="173"/>
      <c r="AO58" s="173"/>
      <c r="AP58" s="173"/>
      <c r="AQ58" s="173"/>
      <c r="AR58" s="173"/>
      <c r="AS58" s="173"/>
      <c r="AT58" s="173"/>
      <c r="AU58" s="173"/>
      <c r="AV58" s="173"/>
      <c r="AW58" s="173"/>
      <c r="AX58" s="173"/>
      <c r="AY58" s="173"/>
      <c r="AZ58" s="173"/>
      <c r="BA58" s="173"/>
      <c r="BB58" s="173"/>
      <c r="BC58" s="173"/>
      <c r="BD58" s="173"/>
      <c r="BE58" s="173"/>
      <c r="BF58" s="173"/>
      <c r="BG58" s="173"/>
      <c r="BH58" s="173"/>
      <c r="BI58" s="173"/>
      <c r="BJ58" s="173"/>
      <c r="BK58" s="173"/>
      <c r="BL58" s="173"/>
      <c r="BM58" s="173"/>
      <c r="BN58" s="173"/>
      <c r="BO58" s="173"/>
      <c r="BP58" s="173"/>
      <c r="BQ58" s="173"/>
      <c r="BR58" s="173"/>
      <c r="BS58" s="173"/>
      <c r="BT58" s="173"/>
      <c r="BU58" s="173"/>
      <c r="BV58" s="173"/>
      <c r="BW58" s="173"/>
      <c r="BX58" s="173"/>
      <c r="BY58" s="173"/>
      <c r="BZ58" s="173"/>
      <c r="CA58" s="173"/>
      <c r="CB58" s="173"/>
      <c r="CC58" s="173"/>
      <c r="CD58" s="173"/>
      <c r="CE58" s="173"/>
      <c r="CF58" s="173"/>
      <c r="CG58" s="173"/>
      <c r="CH58" s="173"/>
      <c r="CI58" s="173"/>
      <c r="CJ58" s="173"/>
      <c r="CK58" s="173"/>
      <c r="CL58" s="173"/>
      <c r="CM58" s="173"/>
      <c r="CN58" s="173"/>
      <c r="CO58" s="173"/>
      <c r="CP58" s="173"/>
      <c r="CQ58" s="173"/>
      <c r="CR58" s="173"/>
      <c r="CS58" s="173"/>
      <c r="CT58" s="173"/>
      <c r="CU58" s="173"/>
      <c r="CV58" s="173"/>
      <c r="CW58" s="173"/>
      <c r="CX58" s="173"/>
      <c r="CY58" s="173"/>
    </row>
    <row r="59" spans="1:103" s="151" customFormat="1">
      <c r="A59" s="472" t="s">
        <v>312</v>
      </c>
      <c r="B59" s="173"/>
      <c r="C59" s="173"/>
      <c r="D59" s="173"/>
      <c r="E59" s="1" t="s">
        <v>874</v>
      </c>
      <c r="F59" s="1"/>
      <c r="G59" s="1" t="s">
        <v>305</v>
      </c>
      <c r="H59" s="1"/>
      <c r="I59" s="1"/>
      <c r="J59" s="1"/>
      <c r="K59" s="173"/>
      <c r="L59" s="199">
        <f>SUM(L53:L54)*L42</f>
        <v>0</v>
      </c>
      <c r="M59" s="199">
        <f t="shared" ref="M59:BX59" si="41">SUM(M53:M54)*M42</f>
        <v>0</v>
      </c>
      <c r="N59" s="199">
        <f t="shared" si="41"/>
        <v>0</v>
      </c>
      <c r="O59" s="199">
        <f t="shared" si="41"/>
        <v>0</v>
      </c>
      <c r="P59" s="199">
        <f t="shared" si="41"/>
        <v>0</v>
      </c>
      <c r="Q59" s="199">
        <f t="shared" si="41"/>
        <v>0</v>
      </c>
      <c r="R59" s="199">
        <f t="shared" si="41"/>
        <v>0</v>
      </c>
      <c r="S59" s="199">
        <f t="shared" si="41"/>
        <v>0</v>
      </c>
      <c r="T59" s="199">
        <f t="shared" si="41"/>
        <v>0</v>
      </c>
      <c r="U59" s="199">
        <f t="shared" si="41"/>
        <v>0</v>
      </c>
      <c r="V59" s="199">
        <f t="shared" si="41"/>
        <v>0</v>
      </c>
      <c r="W59" s="199">
        <f t="shared" si="41"/>
        <v>0</v>
      </c>
      <c r="X59" s="199">
        <f t="shared" si="41"/>
        <v>0</v>
      </c>
      <c r="Y59" s="199">
        <f t="shared" si="41"/>
        <v>0</v>
      </c>
      <c r="Z59" s="199">
        <f t="shared" si="41"/>
        <v>0</v>
      </c>
      <c r="AA59" s="199">
        <f t="shared" si="41"/>
        <v>0</v>
      </c>
      <c r="AB59" s="199">
        <f t="shared" si="41"/>
        <v>0</v>
      </c>
      <c r="AC59" s="199">
        <f t="shared" si="41"/>
        <v>0</v>
      </c>
      <c r="AD59" s="199">
        <f t="shared" si="41"/>
        <v>0</v>
      </c>
      <c r="AE59" s="199">
        <f t="shared" si="41"/>
        <v>0</v>
      </c>
      <c r="AF59" s="199">
        <f t="shared" si="41"/>
        <v>0</v>
      </c>
      <c r="AG59" s="199">
        <f t="shared" si="41"/>
        <v>0</v>
      </c>
      <c r="AH59" s="199">
        <f t="shared" si="41"/>
        <v>0</v>
      </c>
      <c r="AI59" s="199">
        <f t="shared" si="41"/>
        <v>0</v>
      </c>
      <c r="AJ59" s="199">
        <f t="shared" si="41"/>
        <v>0</v>
      </c>
      <c r="AK59" s="199">
        <f t="shared" si="41"/>
        <v>0</v>
      </c>
      <c r="AL59" s="199">
        <f t="shared" si="41"/>
        <v>0</v>
      </c>
      <c r="AM59" s="199">
        <f t="shared" si="41"/>
        <v>0</v>
      </c>
      <c r="AN59" s="199">
        <f t="shared" si="41"/>
        <v>0</v>
      </c>
      <c r="AO59" s="199">
        <f t="shared" si="41"/>
        <v>0</v>
      </c>
      <c r="AP59" s="199">
        <f t="shared" si="41"/>
        <v>0</v>
      </c>
      <c r="AQ59" s="199">
        <f t="shared" si="41"/>
        <v>0</v>
      </c>
      <c r="AR59" s="199">
        <f t="shared" si="41"/>
        <v>0</v>
      </c>
      <c r="AS59" s="199">
        <f t="shared" si="41"/>
        <v>0</v>
      </c>
      <c r="AT59" s="199">
        <f t="shared" si="41"/>
        <v>0</v>
      </c>
      <c r="AU59" s="199">
        <f t="shared" si="41"/>
        <v>0</v>
      </c>
      <c r="AV59" s="199">
        <f t="shared" si="41"/>
        <v>0</v>
      </c>
      <c r="AW59" s="199">
        <f t="shared" si="41"/>
        <v>0</v>
      </c>
      <c r="AX59" s="199">
        <f t="shared" si="41"/>
        <v>0</v>
      </c>
      <c r="AY59" s="199">
        <f t="shared" si="41"/>
        <v>0</v>
      </c>
      <c r="AZ59" s="199">
        <f t="shared" si="41"/>
        <v>0</v>
      </c>
      <c r="BA59" s="199">
        <f t="shared" si="41"/>
        <v>0</v>
      </c>
      <c r="BB59" s="199">
        <f t="shared" si="41"/>
        <v>0</v>
      </c>
      <c r="BC59" s="199">
        <f t="shared" si="41"/>
        <v>0</v>
      </c>
      <c r="BD59" s="199">
        <f t="shared" si="41"/>
        <v>0</v>
      </c>
      <c r="BE59" s="199">
        <f t="shared" si="41"/>
        <v>0</v>
      </c>
      <c r="BF59" s="199">
        <f t="shared" si="41"/>
        <v>0</v>
      </c>
      <c r="BG59" s="199">
        <f t="shared" si="41"/>
        <v>0</v>
      </c>
      <c r="BH59" s="199">
        <f t="shared" si="41"/>
        <v>0</v>
      </c>
      <c r="BI59" s="199">
        <f t="shared" si="41"/>
        <v>0</v>
      </c>
      <c r="BJ59" s="199">
        <f t="shared" si="41"/>
        <v>0</v>
      </c>
      <c r="BK59" s="199">
        <f t="shared" si="41"/>
        <v>0</v>
      </c>
      <c r="BL59" s="199">
        <f t="shared" si="41"/>
        <v>0</v>
      </c>
      <c r="BM59" s="199">
        <f t="shared" si="41"/>
        <v>0</v>
      </c>
      <c r="BN59" s="199">
        <f t="shared" si="41"/>
        <v>0</v>
      </c>
      <c r="BO59" s="199">
        <f t="shared" si="41"/>
        <v>0</v>
      </c>
      <c r="BP59" s="199">
        <f t="shared" si="41"/>
        <v>0</v>
      </c>
      <c r="BQ59" s="199">
        <f t="shared" si="41"/>
        <v>0</v>
      </c>
      <c r="BR59" s="199">
        <f t="shared" si="41"/>
        <v>0</v>
      </c>
      <c r="BS59" s="199">
        <f t="shared" si="41"/>
        <v>0</v>
      </c>
      <c r="BT59" s="199">
        <f t="shared" si="41"/>
        <v>0</v>
      </c>
      <c r="BU59" s="199">
        <f t="shared" si="41"/>
        <v>0</v>
      </c>
      <c r="BV59" s="199">
        <f t="shared" si="41"/>
        <v>0</v>
      </c>
      <c r="BW59" s="199">
        <f t="shared" si="41"/>
        <v>0</v>
      </c>
      <c r="BX59" s="199">
        <f t="shared" si="41"/>
        <v>0</v>
      </c>
      <c r="BY59" s="199">
        <f t="shared" ref="BY59:CV59" si="42">SUM(BY53:BY54)*BY42</f>
        <v>0</v>
      </c>
      <c r="BZ59" s="199">
        <f t="shared" si="42"/>
        <v>0</v>
      </c>
      <c r="CA59" s="199">
        <f t="shared" si="42"/>
        <v>0</v>
      </c>
      <c r="CB59" s="199">
        <f t="shared" si="42"/>
        <v>0</v>
      </c>
      <c r="CC59" s="199">
        <f t="shared" si="42"/>
        <v>0</v>
      </c>
      <c r="CD59" s="199">
        <f t="shared" si="42"/>
        <v>0</v>
      </c>
      <c r="CE59" s="199">
        <f t="shared" si="42"/>
        <v>0</v>
      </c>
      <c r="CF59" s="199">
        <f t="shared" si="42"/>
        <v>0</v>
      </c>
      <c r="CG59" s="199">
        <f t="shared" si="42"/>
        <v>0</v>
      </c>
      <c r="CH59" s="199">
        <f t="shared" si="42"/>
        <v>0</v>
      </c>
      <c r="CI59" s="199">
        <f t="shared" si="42"/>
        <v>0</v>
      </c>
      <c r="CJ59" s="199">
        <f t="shared" si="42"/>
        <v>0</v>
      </c>
      <c r="CK59" s="199">
        <f t="shared" si="42"/>
        <v>0</v>
      </c>
      <c r="CL59" s="199">
        <f t="shared" si="42"/>
        <v>0</v>
      </c>
      <c r="CM59" s="199">
        <f t="shared" si="42"/>
        <v>0</v>
      </c>
      <c r="CN59" s="199">
        <f t="shared" si="42"/>
        <v>0</v>
      </c>
      <c r="CO59" s="199">
        <f t="shared" si="42"/>
        <v>0</v>
      </c>
      <c r="CP59" s="199">
        <f t="shared" si="42"/>
        <v>0</v>
      </c>
      <c r="CQ59" s="199">
        <f t="shared" si="42"/>
        <v>0</v>
      </c>
      <c r="CR59" s="199">
        <f t="shared" si="42"/>
        <v>0</v>
      </c>
      <c r="CS59" s="199">
        <f t="shared" si="42"/>
        <v>0</v>
      </c>
      <c r="CT59" s="199">
        <f t="shared" si="42"/>
        <v>0</v>
      </c>
      <c r="CU59" s="199">
        <f t="shared" si="42"/>
        <v>0</v>
      </c>
      <c r="CV59" s="199">
        <f t="shared" si="42"/>
        <v>0</v>
      </c>
      <c r="CW59" s="173"/>
      <c r="CX59" s="173"/>
      <c r="CY59" s="173"/>
    </row>
    <row r="60" spans="1:103" s="151" customFormat="1">
      <c r="A60" s="173"/>
      <c r="B60" s="173"/>
      <c r="C60" s="173"/>
      <c r="D60" s="173"/>
      <c r="E60" s="1" t="s">
        <v>875</v>
      </c>
      <c r="F60" s="1"/>
      <c r="G60" s="1" t="s">
        <v>305</v>
      </c>
      <c r="H60" s="1"/>
      <c r="I60" s="1"/>
      <c r="J60" s="1"/>
      <c r="K60" s="173"/>
      <c r="L60" s="199" t="e">
        <f t="shared" ref="L60:AQ60" si="43">L42*L56</f>
        <v>#N/A</v>
      </c>
      <c r="M60" s="199" t="e">
        <f t="shared" si="43"/>
        <v>#N/A</v>
      </c>
      <c r="N60" s="199" t="e">
        <f t="shared" si="43"/>
        <v>#N/A</v>
      </c>
      <c r="O60" s="199" t="e">
        <f t="shared" si="43"/>
        <v>#N/A</v>
      </c>
      <c r="P60" s="199" t="e">
        <f t="shared" si="43"/>
        <v>#N/A</v>
      </c>
      <c r="Q60" s="199" t="e">
        <f t="shared" si="43"/>
        <v>#N/A</v>
      </c>
      <c r="R60" s="199" t="e">
        <f t="shared" si="43"/>
        <v>#N/A</v>
      </c>
      <c r="S60" s="199" t="e">
        <f t="shared" si="43"/>
        <v>#N/A</v>
      </c>
      <c r="T60" s="199" t="e">
        <f t="shared" si="43"/>
        <v>#N/A</v>
      </c>
      <c r="U60" s="199" t="e">
        <f t="shared" si="43"/>
        <v>#N/A</v>
      </c>
      <c r="V60" s="199" t="e">
        <f t="shared" si="43"/>
        <v>#N/A</v>
      </c>
      <c r="W60" s="199" t="e">
        <f t="shared" si="43"/>
        <v>#N/A</v>
      </c>
      <c r="X60" s="199" t="e">
        <f t="shared" si="43"/>
        <v>#N/A</v>
      </c>
      <c r="Y60" s="199" t="e">
        <f t="shared" si="43"/>
        <v>#N/A</v>
      </c>
      <c r="Z60" s="199" t="e">
        <f t="shared" si="43"/>
        <v>#N/A</v>
      </c>
      <c r="AA60" s="199" t="e">
        <f t="shared" si="43"/>
        <v>#N/A</v>
      </c>
      <c r="AB60" s="199" t="e">
        <f t="shared" si="43"/>
        <v>#N/A</v>
      </c>
      <c r="AC60" s="199" t="e">
        <f t="shared" si="43"/>
        <v>#N/A</v>
      </c>
      <c r="AD60" s="199" t="e">
        <f t="shared" si="43"/>
        <v>#N/A</v>
      </c>
      <c r="AE60" s="199" t="e">
        <f t="shared" si="43"/>
        <v>#N/A</v>
      </c>
      <c r="AF60" s="199" t="e">
        <f t="shared" si="43"/>
        <v>#N/A</v>
      </c>
      <c r="AG60" s="199" t="e">
        <f t="shared" si="43"/>
        <v>#N/A</v>
      </c>
      <c r="AH60" s="199" t="e">
        <f t="shared" si="43"/>
        <v>#N/A</v>
      </c>
      <c r="AI60" s="199" t="e">
        <f t="shared" si="43"/>
        <v>#N/A</v>
      </c>
      <c r="AJ60" s="199" t="e">
        <f t="shared" si="43"/>
        <v>#N/A</v>
      </c>
      <c r="AK60" s="199" t="e">
        <f t="shared" si="43"/>
        <v>#N/A</v>
      </c>
      <c r="AL60" s="199" t="e">
        <f t="shared" si="43"/>
        <v>#N/A</v>
      </c>
      <c r="AM60" s="199" t="e">
        <f t="shared" si="43"/>
        <v>#N/A</v>
      </c>
      <c r="AN60" s="199" t="e">
        <f t="shared" si="43"/>
        <v>#N/A</v>
      </c>
      <c r="AO60" s="199" t="e">
        <f t="shared" si="43"/>
        <v>#N/A</v>
      </c>
      <c r="AP60" s="199" t="e">
        <f t="shared" si="43"/>
        <v>#N/A</v>
      </c>
      <c r="AQ60" s="199" t="e">
        <f t="shared" si="43"/>
        <v>#N/A</v>
      </c>
      <c r="AR60" s="199" t="e">
        <f t="shared" ref="AR60:BW60" si="44">AR42*AR56</f>
        <v>#N/A</v>
      </c>
      <c r="AS60" s="199" t="e">
        <f t="shared" si="44"/>
        <v>#N/A</v>
      </c>
      <c r="AT60" s="199" t="e">
        <f t="shared" si="44"/>
        <v>#N/A</v>
      </c>
      <c r="AU60" s="199" t="e">
        <f t="shared" si="44"/>
        <v>#N/A</v>
      </c>
      <c r="AV60" s="199" t="e">
        <f t="shared" si="44"/>
        <v>#N/A</v>
      </c>
      <c r="AW60" s="199" t="e">
        <f t="shared" si="44"/>
        <v>#N/A</v>
      </c>
      <c r="AX60" s="199" t="e">
        <f t="shared" si="44"/>
        <v>#N/A</v>
      </c>
      <c r="AY60" s="199" t="e">
        <f t="shared" si="44"/>
        <v>#N/A</v>
      </c>
      <c r="AZ60" s="199" t="e">
        <f t="shared" si="44"/>
        <v>#N/A</v>
      </c>
      <c r="BA60" s="199" t="e">
        <f t="shared" si="44"/>
        <v>#N/A</v>
      </c>
      <c r="BB60" s="199" t="e">
        <f t="shared" si="44"/>
        <v>#N/A</v>
      </c>
      <c r="BC60" s="199" t="e">
        <f t="shared" si="44"/>
        <v>#N/A</v>
      </c>
      <c r="BD60" s="199" t="e">
        <f t="shared" si="44"/>
        <v>#N/A</v>
      </c>
      <c r="BE60" s="199" t="e">
        <f t="shared" si="44"/>
        <v>#N/A</v>
      </c>
      <c r="BF60" s="199" t="e">
        <f t="shared" si="44"/>
        <v>#N/A</v>
      </c>
      <c r="BG60" s="199" t="e">
        <f t="shared" si="44"/>
        <v>#N/A</v>
      </c>
      <c r="BH60" s="199" t="e">
        <f t="shared" si="44"/>
        <v>#N/A</v>
      </c>
      <c r="BI60" s="199" t="e">
        <f t="shared" si="44"/>
        <v>#N/A</v>
      </c>
      <c r="BJ60" s="199" t="e">
        <f t="shared" si="44"/>
        <v>#N/A</v>
      </c>
      <c r="BK60" s="199" t="e">
        <f t="shared" si="44"/>
        <v>#N/A</v>
      </c>
      <c r="BL60" s="199" t="e">
        <f t="shared" si="44"/>
        <v>#N/A</v>
      </c>
      <c r="BM60" s="199" t="e">
        <f t="shared" si="44"/>
        <v>#N/A</v>
      </c>
      <c r="BN60" s="199" t="e">
        <f t="shared" si="44"/>
        <v>#N/A</v>
      </c>
      <c r="BO60" s="199" t="e">
        <f t="shared" si="44"/>
        <v>#N/A</v>
      </c>
      <c r="BP60" s="199" t="e">
        <f t="shared" si="44"/>
        <v>#N/A</v>
      </c>
      <c r="BQ60" s="199" t="e">
        <f t="shared" si="44"/>
        <v>#N/A</v>
      </c>
      <c r="BR60" s="199" t="e">
        <f t="shared" si="44"/>
        <v>#N/A</v>
      </c>
      <c r="BS60" s="199" t="e">
        <f t="shared" si="44"/>
        <v>#N/A</v>
      </c>
      <c r="BT60" s="199" t="e">
        <f t="shared" si="44"/>
        <v>#N/A</v>
      </c>
      <c r="BU60" s="199" t="e">
        <f t="shared" si="44"/>
        <v>#N/A</v>
      </c>
      <c r="BV60" s="199" t="e">
        <f t="shared" si="44"/>
        <v>#N/A</v>
      </c>
      <c r="BW60" s="199" t="e">
        <f t="shared" si="44"/>
        <v>#N/A</v>
      </c>
      <c r="BX60" s="199" t="e">
        <f t="shared" ref="BX60:CV60" si="45">BX42*BX56</f>
        <v>#N/A</v>
      </c>
      <c r="BY60" s="199" t="e">
        <f t="shared" si="45"/>
        <v>#N/A</v>
      </c>
      <c r="BZ60" s="199" t="e">
        <f t="shared" si="45"/>
        <v>#N/A</v>
      </c>
      <c r="CA60" s="199" t="e">
        <f t="shared" si="45"/>
        <v>#N/A</v>
      </c>
      <c r="CB60" s="199" t="e">
        <f t="shared" si="45"/>
        <v>#N/A</v>
      </c>
      <c r="CC60" s="199" t="e">
        <f t="shared" si="45"/>
        <v>#N/A</v>
      </c>
      <c r="CD60" s="199" t="e">
        <f t="shared" si="45"/>
        <v>#N/A</v>
      </c>
      <c r="CE60" s="199" t="e">
        <f t="shared" si="45"/>
        <v>#N/A</v>
      </c>
      <c r="CF60" s="199" t="e">
        <f t="shared" si="45"/>
        <v>#N/A</v>
      </c>
      <c r="CG60" s="199" t="e">
        <f t="shared" si="45"/>
        <v>#N/A</v>
      </c>
      <c r="CH60" s="199" t="e">
        <f t="shared" si="45"/>
        <v>#N/A</v>
      </c>
      <c r="CI60" s="199" t="e">
        <f t="shared" si="45"/>
        <v>#N/A</v>
      </c>
      <c r="CJ60" s="199" t="e">
        <f t="shared" si="45"/>
        <v>#N/A</v>
      </c>
      <c r="CK60" s="199" t="e">
        <f t="shared" si="45"/>
        <v>#N/A</v>
      </c>
      <c r="CL60" s="199" t="e">
        <f t="shared" si="45"/>
        <v>#N/A</v>
      </c>
      <c r="CM60" s="199" t="e">
        <f t="shared" si="45"/>
        <v>#N/A</v>
      </c>
      <c r="CN60" s="199" t="e">
        <f t="shared" si="45"/>
        <v>#N/A</v>
      </c>
      <c r="CO60" s="199" t="e">
        <f t="shared" si="45"/>
        <v>#N/A</v>
      </c>
      <c r="CP60" s="199" t="e">
        <f t="shared" si="45"/>
        <v>#N/A</v>
      </c>
      <c r="CQ60" s="199" t="e">
        <f t="shared" si="45"/>
        <v>#N/A</v>
      </c>
      <c r="CR60" s="199" t="e">
        <f t="shared" si="45"/>
        <v>#N/A</v>
      </c>
      <c r="CS60" s="199" t="e">
        <f t="shared" si="45"/>
        <v>#N/A</v>
      </c>
      <c r="CT60" s="199" t="e">
        <f t="shared" si="45"/>
        <v>#N/A</v>
      </c>
      <c r="CU60" s="199" t="e">
        <f t="shared" si="45"/>
        <v>#N/A</v>
      </c>
      <c r="CV60" s="199" t="e">
        <f t="shared" si="45"/>
        <v>#N/A</v>
      </c>
      <c r="CW60" s="173"/>
      <c r="CX60" s="173"/>
      <c r="CY60" s="173"/>
    </row>
    <row r="61" spans="1:103" s="151" customFormat="1" ht="16.149999999999999">
      <c r="A61" s="173"/>
      <c r="B61" s="173"/>
      <c r="C61" s="173"/>
      <c r="D61" s="173"/>
      <c r="E61" s="6" t="s">
        <v>876</v>
      </c>
      <c r="F61" s="6"/>
      <c r="G61" s="6" t="s">
        <v>305</v>
      </c>
      <c r="H61" s="6"/>
      <c r="I61" s="6"/>
      <c r="J61" s="6" t="s">
        <v>877</v>
      </c>
      <c r="K61" s="173"/>
      <c r="L61" s="200" t="e">
        <f t="shared" ref="L61:AQ61" si="46">SUM(L59:L60)</f>
        <v>#N/A</v>
      </c>
      <c r="M61" s="200" t="e">
        <f t="shared" si="46"/>
        <v>#N/A</v>
      </c>
      <c r="N61" s="200" t="e">
        <f t="shared" si="46"/>
        <v>#N/A</v>
      </c>
      <c r="O61" s="200" t="e">
        <f t="shared" si="46"/>
        <v>#N/A</v>
      </c>
      <c r="P61" s="200" t="e">
        <f t="shared" si="46"/>
        <v>#N/A</v>
      </c>
      <c r="Q61" s="200" t="e">
        <f t="shared" si="46"/>
        <v>#N/A</v>
      </c>
      <c r="R61" s="200" t="e">
        <f t="shared" si="46"/>
        <v>#N/A</v>
      </c>
      <c r="S61" s="200" t="e">
        <f t="shared" si="46"/>
        <v>#N/A</v>
      </c>
      <c r="T61" s="200" t="e">
        <f t="shared" si="46"/>
        <v>#N/A</v>
      </c>
      <c r="U61" s="200" t="e">
        <f t="shared" si="46"/>
        <v>#N/A</v>
      </c>
      <c r="V61" s="200" t="e">
        <f t="shared" si="46"/>
        <v>#N/A</v>
      </c>
      <c r="W61" s="200" t="e">
        <f t="shared" si="46"/>
        <v>#N/A</v>
      </c>
      <c r="X61" s="200" t="e">
        <f t="shared" si="46"/>
        <v>#N/A</v>
      </c>
      <c r="Y61" s="200" t="e">
        <f t="shared" si="46"/>
        <v>#N/A</v>
      </c>
      <c r="Z61" s="200" t="e">
        <f t="shared" si="46"/>
        <v>#N/A</v>
      </c>
      <c r="AA61" s="200" t="e">
        <f t="shared" si="46"/>
        <v>#N/A</v>
      </c>
      <c r="AB61" s="200" t="e">
        <f t="shared" si="46"/>
        <v>#N/A</v>
      </c>
      <c r="AC61" s="200" t="e">
        <f t="shared" si="46"/>
        <v>#N/A</v>
      </c>
      <c r="AD61" s="200" t="e">
        <f t="shared" si="46"/>
        <v>#N/A</v>
      </c>
      <c r="AE61" s="200" t="e">
        <f t="shared" si="46"/>
        <v>#N/A</v>
      </c>
      <c r="AF61" s="200" t="e">
        <f t="shared" si="46"/>
        <v>#N/A</v>
      </c>
      <c r="AG61" s="200" t="e">
        <f t="shared" si="46"/>
        <v>#N/A</v>
      </c>
      <c r="AH61" s="200" t="e">
        <f t="shared" si="46"/>
        <v>#N/A</v>
      </c>
      <c r="AI61" s="200" t="e">
        <f t="shared" si="46"/>
        <v>#N/A</v>
      </c>
      <c r="AJ61" s="200" t="e">
        <f t="shared" si="46"/>
        <v>#N/A</v>
      </c>
      <c r="AK61" s="200" t="e">
        <f t="shared" si="46"/>
        <v>#N/A</v>
      </c>
      <c r="AL61" s="200" t="e">
        <f t="shared" si="46"/>
        <v>#N/A</v>
      </c>
      <c r="AM61" s="200" t="e">
        <f t="shared" si="46"/>
        <v>#N/A</v>
      </c>
      <c r="AN61" s="200" t="e">
        <f t="shared" si="46"/>
        <v>#N/A</v>
      </c>
      <c r="AO61" s="200" t="e">
        <f t="shared" si="46"/>
        <v>#N/A</v>
      </c>
      <c r="AP61" s="200" t="e">
        <f t="shared" si="46"/>
        <v>#N/A</v>
      </c>
      <c r="AQ61" s="200" t="e">
        <f t="shared" si="46"/>
        <v>#N/A</v>
      </c>
      <c r="AR61" s="200" t="e">
        <f t="shared" ref="AR61:BW61" si="47">SUM(AR59:AR60)</f>
        <v>#N/A</v>
      </c>
      <c r="AS61" s="200" t="e">
        <f t="shared" si="47"/>
        <v>#N/A</v>
      </c>
      <c r="AT61" s="200" t="e">
        <f t="shared" si="47"/>
        <v>#N/A</v>
      </c>
      <c r="AU61" s="200" t="e">
        <f t="shared" si="47"/>
        <v>#N/A</v>
      </c>
      <c r="AV61" s="200" t="e">
        <f t="shared" si="47"/>
        <v>#N/A</v>
      </c>
      <c r="AW61" s="200" t="e">
        <f t="shared" si="47"/>
        <v>#N/A</v>
      </c>
      <c r="AX61" s="200" t="e">
        <f t="shared" si="47"/>
        <v>#N/A</v>
      </c>
      <c r="AY61" s="200" t="e">
        <f t="shared" si="47"/>
        <v>#N/A</v>
      </c>
      <c r="AZ61" s="200" t="e">
        <f t="shared" si="47"/>
        <v>#N/A</v>
      </c>
      <c r="BA61" s="200" t="e">
        <f t="shared" si="47"/>
        <v>#N/A</v>
      </c>
      <c r="BB61" s="200" t="e">
        <f t="shared" si="47"/>
        <v>#N/A</v>
      </c>
      <c r="BC61" s="200" t="e">
        <f t="shared" si="47"/>
        <v>#N/A</v>
      </c>
      <c r="BD61" s="200" t="e">
        <f t="shared" si="47"/>
        <v>#N/A</v>
      </c>
      <c r="BE61" s="200" t="e">
        <f t="shared" si="47"/>
        <v>#N/A</v>
      </c>
      <c r="BF61" s="200" t="e">
        <f t="shared" si="47"/>
        <v>#N/A</v>
      </c>
      <c r="BG61" s="200" t="e">
        <f t="shared" si="47"/>
        <v>#N/A</v>
      </c>
      <c r="BH61" s="200" t="e">
        <f t="shared" si="47"/>
        <v>#N/A</v>
      </c>
      <c r="BI61" s="200" t="e">
        <f t="shared" si="47"/>
        <v>#N/A</v>
      </c>
      <c r="BJ61" s="200" t="e">
        <f t="shared" si="47"/>
        <v>#N/A</v>
      </c>
      <c r="BK61" s="200" t="e">
        <f t="shared" si="47"/>
        <v>#N/A</v>
      </c>
      <c r="BL61" s="200" t="e">
        <f t="shared" si="47"/>
        <v>#N/A</v>
      </c>
      <c r="BM61" s="200" t="e">
        <f t="shared" si="47"/>
        <v>#N/A</v>
      </c>
      <c r="BN61" s="200" t="e">
        <f t="shared" si="47"/>
        <v>#N/A</v>
      </c>
      <c r="BO61" s="200" t="e">
        <f t="shared" si="47"/>
        <v>#N/A</v>
      </c>
      <c r="BP61" s="200" t="e">
        <f t="shared" si="47"/>
        <v>#N/A</v>
      </c>
      <c r="BQ61" s="200" t="e">
        <f t="shared" si="47"/>
        <v>#N/A</v>
      </c>
      <c r="BR61" s="200" t="e">
        <f t="shared" si="47"/>
        <v>#N/A</v>
      </c>
      <c r="BS61" s="200" t="e">
        <f t="shared" si="47"/>
        <v>#N/A</v>
      </c>
      <c r="BT61" s="200" t="e">
        <f t="shared" si="47"/>
        <v>#N/A</v>
      </c>
      <c r="BU61" s="200" t="e">
        <f t="shared" si="47"/>
        <v>#N/A</v>
      </c>
      <c r="BV61" s="200" t="e">
        <f t="shared" si="47"/>
        <v>#N/A</v>
      </c>
      <c r="BW61" s="200" t="e">
        <f t="shared" si="47"/>
        <v>#N/A</v>
      </c>
      <c r="BX61" s="200" t="e">
        <f t="shared" ref="BX61:CV61" si="48">SUM(BX59:BX60)</f>
        <v>#N/A</v>
      </c>
      <c r="BY61" s="200" t="e">
        <f t="shared" si="48"/>
        <v>#N/A</v>
      </c>
      <c r="BZ61" s="200" t="e">
        <f t="shared" si="48"/>
        <v>#N/A</v>
      </c>
      <c r="CA61" s="200" t="e">
        <f t="shared" si="48"/>
        <v>#N/A</v>
      </c>
      <c r="CB61" s="200" t="e">
        <f t="shared" si="48"/>
        <v>#N/A</v>
      </c>
      <c r="CC61" s="200" t="e">
        <f t="shared" si="48"/>
        <v>#N/A</v>
      </c>
      <c r="CD61" s="200" t="e">
        <f t="shared" si="48"/>
        <v>#N/A</v>
      </c>
      <c r="CE61" s="200" t="e">
        <f t="shared" si="48"/>
        <v>#N/A</v>
      </c>
      <c r="CF61" s="200" t="e">
        <f t="shared" si="48"/>
        <v>#N/A</v>
      </c>
      <c r="CG61" s="200" t="e">
        <f t="shared" si="48"/>
        <v>#N/A</v>
      </c>
      <c r="CH61" s="200" t="e">
        <f t="shared" si="48"/>
        <v>#N/A</v>
      </c>
      <c r="CI61" s="200" t="e">
        <f t="shared" si="48"/>
        <v>#N/A</v>
      </c>
      <c r="CJ61" s="200" t="e">
        <f t="shared" si="48"/>
        <v>#N/A</v>
      </c>
      <c r="CK61" s="200" t="e">
        <f t="shared" si="48"/>
        <v>#N/A</v>
      </c>
      <c r="CL61" s="200" t="e">
        <f t="shared" si="48"/>
        <v>#N/A</v>
      </c>
      <c r="CM61" s="200" t="e">
        <f t="shared" si="48"/>
        <v>#N/A</v>
      </c>
      <c r="CN61" s="200" t="e">
        <f t="shared" si="48"/>
        <v>#N/A</v>
      </c>
      <c r="CO61" s="200" t="e">
        <f t="shared" si="48"/>
        <v>#N/A</v>
      </c>
      <c r="CP61" s="200" t="e">
        <f t="shared" si="48"/>
        <v>#N/A</v>
      </c>
      <c r="CQ61" s="200" t="e">
        <f t="shared" si="48"/>
        <v>#N/A</v>
      </c>
      <c r="CR61" s="200" t="e">
        <f t="shared" si="48"/>
        <v>#N/A</v>
      </c>
      <c r="CS61" s="200" t="e">
        <f t="shared" si="48"/>
        <v>#N/A</v>
      </c>
      <c r="CT61" s="200" t="e">
        <f t="shared" si="48"/>
        <v>#N/A</v>
      </c>
      <c r="CU61" s="200" t="e">
        <f t="shared" si="48"/>
        <v>#N/A</v>
      </c>
      <c r="CV61" s="200" t="e">
        <f t="shared" si="48"/>
        <v>#N/A</v>
      </c>
      <c r="CW61" s="173"/>
      <c r="CX61" s="173"/>
      <c r="CY61" s="173"/>
    </row>
    <row r="62" spans="1:103" s="151" customFormat="1">
      <c r="A62" s="173"/>
      <c r="B62" s="173"/>
      <c r="C62" s="173"/>
      <c r="D62" s="173"/>
      <c r="E62" s="1"/>
      <c r="F62" s="1"/>
      <c r="G62" s="1"/>
      <c r="H62" s="1"/>
      <c r="I62" s="1"/>
      <c r="J62" s="1"/>
      <c r="K62" s="173"/>
      <c r="L62" s="201"/>
      <c r="M62" s="201"/>
      <c r="N62" s="201"/>
      <c r="O62" s="201"/>
      <c r="P62" s="201"/>
      <c r="Q62" s="201"/>
      <c r="R62" s="201"/>
      <c r="S62" s="201"/>
      <c r="T62" s="201"/>
      <c r="U62" s="201"/>
      <c r="V62" s="201"/>
      <c r="W62" s="201"/>
      <c r="X62" s="201"/>
      <c r="Y62" s="201"/>
      <c r="Z62" s="201"/>
      <c r="AA62" s="201"/>
      <c r="AB62" s="201"/>
      <c r="AC62" s="201"/>
      <c r="AD62" s="201"/>
      <c r="AE62" s="201"/>
      <c r="AF62" s="201"/>
      <c r="AG62" s="201"/>
      <c r="AH62" s="201"/>
      <c r="AI62" s="201"/>
      <c r="AJ62" s="201"/>
      <c r="AK62" s="201"/>
      <c r="AL62" s="201"/>
      <c r="AM62" s="201"/>
      <c r="AN62" s="201"/>
      <c r="AO62" s="201"/>
      <c r="AP62" s="201"/>
      <c r="AQ62" s="201"/>
      <c r="AR62" s="201"/>
      <c r="AS62" s="201"/>
      <c r="AT62" s="201"/>
      <c r="AU62" s="201"/>
      <c r="AV62" s="201"/>
      <c r="AW62" s="201"/>
      <c r="AX62" s="201"/>
      <c r="AY62" s="201"/>
      <c r="AZ62" s="201"/>
      <c r="BA62" s="201"/>
      <c r="BB62" s="201"/>
      <c r="BC62" s="201"/>
      <c r="BD62" s="201"/>
      <c r="BE62" s="201"/>
      <c r="BF62" s="201"/>
      <c r="BG62" s="201"/>
      <c r="BH62" s="201"/>
      <c r="BI62" s="201"/>
      <c r="BJ62" s="201"/>
      <c r="BK62" s="201"/>
      <c r="BL62" s="201"/>
      <c r="BM62" s="201"/>
      <c r="BN62" s="201"/>
      <c r="BO62" s="201"/>
      <c r="BP62" s="201"/>
      <c r="BQ62" s="201"/>
      <c r="BR62" s="201"/>
      <c r="BS62" s="201"/>
      <c r="BT62" s="201"/>
      <c r="BU62" s="201"/>
      <c r="BV62" s="201"/>
      <c r="BW62" s="201"/>
      <c r="BX62" s="201"/>
      <c r="BY62" s="201"/>
      <c r="BZ62" s="201"/>
      <c r="CA62" s="201"/>
      <c r="CB62" s="201"/>
      <c r="CC62" s="201"/>
      <c r="CD62" s="201"/>
      <c r="CE62" s="201"/>
      <c r="CF62" s="201"/>
      <c r="CG62" s="201"/>
      <c r="CH62" s="201"/>
      <c r="CI62" s="201"/>
      <c r="CJ62" s="201"/>
      <c r="CK62" s="201"/>
      <c r="CL62" s="201"/>
      <c r="CM62" s="201"/>
      <c r="CN62" s="201"/>
      <c r="CO62" s="201"/>
      <c r="CP62" s="201"/>
      <c r="CQ62" s="201"/>
      <c r="CR62" s="201"/>
      <c r="CS62" s="201"/>
      <c r="CT62" s="201"/>
      <c r="CU62" s="201"/>
      <c r="CV62" s="201"/>
      <c r="CW62" s="173"/>
      <c r="CX62" s="173"/>
      <c r="CY62" s="173"/>
    </row>
    <row r="63" spans="1:103" s="151" customFormat="1" ht="16.149999999999999">
      <c r="A63"/>
      <c r="C63" s="173"/>
      <c r="D63" s="173"/>
      <c r="E63" s="1" t="s">
        <v>878</v>
      </c>
      <c r="F63" s="1"/>
      <c r="G63" s="1" t="s">
        <v>305</v>
      </c>
      <c r="H63" s="1"/>
      <c r="I63" s="1"/>
      <c r="J63" s="29" t="s">
        <v>879</v>
      </c>
      <c r="K63" s="173"/>
      <c r="L63" s="295" t="e">
        <f>SUM(Incentives!L22:L23)*L16</f>
        <v>#N/A</v>
      </c>
      <c r="M63" s="295" t="e">
        <f>SUM(Incentives!M22:M23)*M16</f>
        <v>#N/A</v>
      </c>
      <c r="N63" s="295" t="e">
        <f>SUM(Incentives!N22:N23)*N16</f>
        <v>#N/A</v>
      </c>
      <c r="O63" s="295" t="e">
        <f>SUM(Incentives!O22:O23)*O16</f>
        <v>#N/A</v>
      </c>
      <c r="P63" s="295" t="e">
        <f>SUM(Incentives!P22:P23)*P16</f>
        <v>#N/A</v>
      </c>
      <c r="Q63" s="295" t="e">
        <f>SUM(Incentives!Q22:Q23)*Q16</f>
        <v>#N/A</v>
      </c>
      <c r="R63" s="295" t="e">
        <f>SUM(Incentives!R22:R23)*R16</f>
        <v>#N/A</v>
      </c>
      <c r="S63" s="295" t="e">
        <f>SUM(Incentives!S22:S23)*S16</f>
        <v>#N/A</v>
      </c>
      <c r="T63" s="295" t="e">
        <f>SUM(Incentives!T22:T23)*T16</f>
        <v>#N/A</v>
      </c>
      <c r="U63" s="295" t="e">
        <f>SUM(Incentives!U22:U23)*U16</f>
        <v>#N/A</v>
      </c>
      <c r="V63" s="295" t="e">
        <f>SUM(Incentives!V22:V23)*V16</f>
        <v>#N/A</v>
      </c>
      <c r="W63" s="295" t="e">
        <f>SUM(Incentives!W22:W23)*W16</f>
        <v>#N/A</v>
      </c>
      <c r="X63" s="295" t="e">
        <f>SUM(Incentives!X22:X23)*X16</f>
        <v>#N/A</v>
      </c>
      <c r="Y63" s="295" t="e">
        <f>SUM(Incentives!Y22:Y23)*Y16</f>
        <v>#N/A</v>
      </c>
      <c r="Z63" s="295" t="e">
        <f>SUM(Incentives!Z22:Z23)*Z16</f>
        <v>#N/A</v>
      </c>
      <c r="AA63" s="295" t="e">
        <f>SUM(Incentives!AA22:AA23)*AA16</f>
        <v>#N/A</v>
      </c>
      <c r="AB63" s="295" t="e">
        <f>SUM(Incentives!AB22:AB23)*AB16</f>
        <v>#N/A</v>
      </c>
      <c r="AC63" s="295" t="e">
        <f>SUM(Incentives!AC22:AC23)*AC16</f>
        <v>#N/A</v>
      </c>
      <c r="AD63" s="295" t="e">
        <f>SUM(Incentives!AD22:AD23)*AD16</f>
        <v>#N/A</v>
      </c>
      <c r="AE63" s="295" t="e">
        <f>SUM(Incentives!AE22:AE23)*AE16</f>
        <v>#N/A</v>
      </c>
      <c r="AF63" s="295" t="e">
        <f>SUM(Incentives!AF22:AF23)*AF16</f>
        <v>#N/A</v>
      </c>
      <c r="AG63" s="295" t="e">
        <f>SUM(Incentives!AG22:AG23)*AG16</f>
        <v>#N/A</v>
      </c>
      <c r="AH63" s="295" t="e">
        <f>SUM(Incentives!AH22:AH23)*AH16</f>
        <v>#N/A</v>
      </c>
      <c r="AI63" s="295" t="e">
        <f>SUM(Incentives!AI22:AI23)*AI16</f>
        <v>#N/A</v>
      </c>
      <c r="AJ63" s="295" t="e">
        <f>SUM(Incentives!AJ22:AJ23)*AJ16</f>
        <v>#N/A</v>
      </c>
      <c r="AK63" s="295" t="e">
        <f>SUM(Incentives!AK22:AK23)*AK16</f>
        <v>#N/A</v>
      </c>
      <c r="AL63" s="295" t="e">
        <f>SUM(Incentives!AL22:AL23)*AL16</f>
        <v>#N/A</v>
      </c>
      <c r="AM63" s="295" t="e">
        <f>SUM(Incentives!AM22:AM23)*AM16</f>
        <v>#N/A</v>
      </c>
      <c r="AN63" s="295" t="e">
        <f>SUM(Incentives!AN22:AN23)*AN16</f>
        <v>#N/A</v>
      </c>
      <c r="AO63" s="295" t="e">
        <f>SUM(Incentives!AO22:AO23)*AO16</f>
        <v>#N/A</v>
      </c>
      <c r="AP63" s="295" t="e">
        <f>SUM(Incentives!AP22:AP23)*AP16</f>
        <v>#N/A</v>
      </c>
      <c r="AQ63" s="295" t="e">
        <f>SUM(Incentives!AQ22:AQ23)*AQ16</f>
        <v>#N/A</v>
      </c>
      <c r="AR63" s="295" t="e">
        <f>SUM(Incentives!AR22:AR23)*AR16</f>
        <v>#N/A</v>
      </c>
      <c r="AS63" s="295" t="e">
        <f>SUM(Incentives!AS22:AS23)*AS16</f>
        <v>#N/A</v>
      </c>
      <c r="AT63" s="295" t="e">
        <f>SUM(Incentives!AT22:AT23)*AT16</f>
        <v>#N/A</v>
      </c>
      <c r="AU63" s="295" t="e">
        <f>SUM(Incentives!AU22:AU23)*AU16</f>
        <v>#N/A</v>
      </c>
      <c r="AV63" s="295" t="e">
        <f>SUM(Incentives!AV22:AV23)*AV16</f>
        <v>#N/A</v>
      </c>
      <c r="AW63" s="295" t="e">
        <f>SUM(Incentives!AW22:AW23)*AW16</f>
        <v>#N/A</v>
      </c>
      <c r="AX63" s="295" t="e">
        <f>SUM(Incentives!AX22:AX23)*AX16</f>
        <v>#N/A</v>
      </c>
      <c r="AY63" s="295" t="e">
        <f>SUM(Incentives!AY22:AY23)*AY16</f>
        <v>#N/A</v>
      </c>
      <c r="AZ63" s="295" t="e">
        <f>SUM(Incentives!AZ22:AZ23)*AZ16</f>
        <v>#N/A</v>
      </c>
      <c r="BA63" s="295" t="e">
        <f>SUM(Incentives!BA22:BA23)*BA16</f>
        <v>#N/A</v>
      </c>
      <c r="BB63" s="295" t="e">
        <f>SUM(Incentives!BB22:BB23)*BB16</f>
        <v>#N/A</v>
      </c>
      <c r="BC63" s="295" t="e">
        <f>SUM(Incentives!BC22:BC23)*BC16</f>
        <v>#N/A</v>
      </c>
      <c r="BD63" s="295" t="e">
        <f>SUM(Incentives!BD22:BD23)*BD16</f>
        <v>#N/A</v>
      </c>
      <c r="BE63" s="295" t="e">
        <f>SUM(Incentives!BE22:BE23)*BE16</f>
        <v>#N/A</v>
      </c>
      <c r="BF63" s="295" t="e">
        <f>SUM(Incentives!BF22:BF23)*BF16</f>
        <v>#N/A</v>
      </c>
      <c r="BG63" s="295" t="e">
        <f>SUM(Incentives!BG22:BG23)*BG16</f>
        <v>#N/A</v>
      </c>
      <c r="BH63" s="295" t="e">
        <f>SUM(Incentives!BH22:BH23)*BH16</f>
        <v>#N/A</v>
      </c>
      <c r="BI63" s="295" t="e">
        <f>SUM(Incentives!BI22:BI23)*BI16</f>
        <v>#N/A</v>
      </c>
      <c r="BJ63" s="295" t="e">
        <f>SUM(Incentives!BJ22:BJ23)*BJ16</f>
        <v>#N/A</v>
      </c>
      <c r="BK63" s="295" t="e">
        <f>SUM(Incentives!BK22:BK23)*BK16</f>
        <v>#N/A</v>
      </c>
      <c r="BL63" s="295" t="e">
        <f>SUM(Incentives!BL22:BL23)*BL16</f>
        <v>#N/A</v>
      </c>
      <c r="BM63" s="295" t="e">
        <f>SUM(Incentives!BM22:BM23)*BM16</f>
        <v>#N/A</v>
      </c>
      <c r="BN63" s="295" t="e">
        <f>SUM(Incentives!BN22:BN23)*BN16</f>
        <v>#N/A</v>
      </c>
      <c r="BO63" s="295" t="e">
        <f>SUM(Incentives!BO22:BO23)*BO16</f>
        <v>#N/A</v>
      </c>
      <c r="BP63" s="295" t="e">
        <f>SUM(Incentives!BP22:BP23)*BP16</f>
        <v>#N/A</v>
      </c>
      <c r="BQ63" s="295" t="e">
        <f>SUM(Incentives!BQ22:BQ23)*BQ16</f>
        <v>#N/A</v>
      </c>
      <c r="BR63" s="295" t="e">
        <f>SUM(Incentives!BR22:BR23)*BR16</f>
        <v>#N/A</v>
      </c>
      <c r="BS63" s="295" t="e">
        <f>SUM(Incentives!BS22:BS23)*BS16</f>
        <v>#N/A</v>
      </c>
      <c r="BT63" s="295" t="e">
        <f>SUM(Incentives!BT22:BT23)*BT16</f>
        <v>#N/A</v>
      </c>
      <c r="BU63" s="295" t="e">
        <f>SUM(Incentives!BU22:BU23)*BU16</f>
        <v>#N/A</v>
      </c>
      <c r="BV63" s="295" t="e">
        <f>SUM(Incentives!BV22:BV23)*BV16</f>
        <v>#N/A</v>
      </c>
      <c r="BW63" s="295" t="e">
        <f>SUM(Incentives!BW22:BW23)*BW16</f>
        <v>#N/A</v>
      </c>
      <c r="BX63" s="295" t="e">
        <f>SUM(Incentives!BX22:BX23)*BX16</f>
        <v>#N/A</v>
      </c>
      <c r="BY63" s="295" t="e">
        <f>SUM(Incentives!BY22:BY23)*BY16</f>
        <v>#N/A</v>
      </c>
      <c r="BZ63" s="295" t="e">
        <f>SUM(Incentives!BZ22:BZ23)*BZ16</f>
        <v>#N/A</v>
      </c>
      <c r="CA63" s="295" t="e">
        <f>SUM(Incentives!CA22:CA23)*CA16</f>
        <v>#N/A</v>
      </c>
      <c r="CB63" s="295" t="e">
        <f>SUM(Incentives!CB22:CB23)*CB16</f>
        <v>#N/A</v>
      </c>
      <c r="CC63" s="295" t="e">
        <f>SUM(Incentives!CC22:CC23)*CC16</f>
        <v>#N/A</v>
      </c>
      <c r="CD63" s="295" t="e">
        <f>SUM(Incentives!CD22:CD23)*CD16</f>
        <v>#N/A</v>
      </c>
      <c r="CE63" s="295" t="e">
        <f>SUM(Incentives!CE22:CE23)*CE16</f>
        <v>#N/A</v>
      </c>
      <c r="CF63" s="295" t="e">
        <f>SUM(Incentives!CF22:CF23)*CF16</f>
        <v>#N/A</v>
      </c>
      <c r="CG63" s="295" t="e">
        <f>SUM(Incentives!CG22:CG23)*CG16</f>
        <v>#N/A</v>
      </c>
      <c r="CH63" s="295" t="e">
        <f>SUM(Incentives!CH22:CH23)*CH16</f>
        <v>#N/A</v>
      </c>
      <c r="CI63" s="295" t="e">
        <f>SUM(Incentives!CI22:CI23)*CI16</f>
        <v>#N/A</v>
      </c>
      <c r="CJ63" s="295" t="e">
        <f>SUM(Incentives!CJ22:CJ23)*CJ16</f>
        <v>#N/A</v>
      </c>
      <c r="CK63" s="295" t="e">
        <f>SUM(Incentives!CK22:CK23)*CK16</f>
        <v>#N/A</v>
      </c>
      <c r="CL63" s="295" t="e">
        <f>SUM(Incentives!CL22:CL23)*CL16</f>
        <v>#N/A</v>
      </c>
      <c r="CM63" s="295" t="e">
        <f>SUM(Incentives!CM22:CM23)*CM16</f>
        <v>#N/A</v>
      </c>
      <c r="CN63" s="295" t="e">
        <f>SUM(Incentives!CN22:CN23)*CN16</f>
        <v>#N/A</v>
      </c>
      <c r="CO63" s="295" t="e">
        <f>SUM(Incentives!CO22:CO23)*CO16</f>
        <v>#N/A</v>
      </c>
      <c r="CP63" s="295" t="e">
        <f>SUM(Incentives!CP22:CP23)*CP16</f>
        <v>#N/A</v>
      </c>
      <c r="CQ63" s="295" t="e">
        <f>SUM(Incentives!CQ22:CQ23)*CQ16</f>
        <v>#N/A</v>
      </c>
      <c r="CR63" s="295" t="e">
        <f>SUM(Incentives!CR22:CR23)*CR16</f>
        <v>#N/A</v>
      </c>
      <c r="CS63" s="295" t="e">
        <f>SUM(Incentives!CS22:CS23)*CS16</f>
        <v>#N/A</v>
      </c>
      <c r="CT63" s="295" t="e">
        <f>SUM(Incentives!CT22:CT23)*CT16</f>
        <v>#N/A</v>
      </c>
      <c r="CU63" s="295" t="e">
        <f>SUM(Incentives!CU22:CU23)*CU16</f>
        <v>#N/A</v>
      </c>
      <c r="CV63" s="295" t="e">
        <f>SUM(Incentives!CV22:CV23)*CV16</f>
        <v>#N/A</v>
      </c>
      <c r="CW63" s="173"/>
      <c r="CX63" s="173"/>
      <c r="CY63" s="173"/>
    </row>
    <row r="64" spans="1:103" s="151" customFormat="1" ht="16.149999999999999">
      <c r="C64" s="173"/>
      <c r="D64" s="173"/>
      <c r="E64" s="1" t="s">
        <v>401</v>
      </c>
      <c r="F64" s="1"/>
      <c r="G64" s="1" t="s">
        <v>305</v>
      </c>
      <c r="H64" s="1"/>
      <c r="I64" s="1"/>
      <c r="J64" s="1" t="s">
        <v>880</v>
      </c>
      <c r="K64" s="173"/>
      <c r="L64" s="295">
        <f>FinancialInputs!L259</f>
        <v>0</v>
      </c>
      <c r="M64" s="295">
        <f>FinancialInputs!M259</f>
        <v>0</v>
      </c>
      <c r="N64" s="295">
        <f>FinancialInputs!N259</f>
        <v>0</v>
      </c>
      <c r="O64" s="295">
        <f>FinancialInputs!O259</f>
        <v>0</v>
      </c>
      <c r="P64" s="295">
        <f>FinancialInputs!P259</f>
        <v>0</v>
      </c>
      <c r="Q64" s="295">
        <f>FinancialInputs!Q259</f>
        <v>0</v>
      </c>
      <c r="R64" s="295">
        <f>FinancialInputs!R259</f>
        <v>0</v>
      </c>
      <c r="S64" s="295">
        <f>FinancialInputs!S259</f>
        <v>0</v>
      </c>
      <c r="T64" s="295">
        <f>FinancialInputs!T259</f>
        <v>0</v>
      </c>
      <c r="U64" s="295">
        <f>FinancialInputs!U259</f>
        <v>0</v>
      </c>
      <c r="V64" s="295">
        <f>FinancialInputs!V259</f>
        <v>0</v>
      </c>
      <c r="W64" s="295">
        <f>FinancialInputs!W259</f>
        <v>0</v>
      </c>
      <c r="X64" s="295">
        <f>FinancialInputs!X259</f>
        <v>0</v>
      </c>
      <c r="Y64" s="295">
        <f>FinancialInputs!Y259</f>
        <v>0</v>
      </c>
      <c r="Z64" s="295">
        <f>FinancialInputs!Z259</f>
        <v>0</v>
      </c>
      <c r="AA64" s="295">
        <f>FinancialInputs!AA259</f>
        <v>0</v>
      </c>
      <c r="AB64" s="295">
        <f>FinancialInputs!AB259</f>
        <v>0</v>
      </c>
      <c r="AC64" s="295">
        <f>FinancialInputs!AC259</f>
        <v>0</v>
      </c>
      <c r="AD64" s="295">
        <f>FinancialInputs!AD259</f>
        <v>0</v>
      </c>
      <c r="AE64" s="295">
        <f>FinancialInputs!AE259</f>
        <v>0</v>
      </c>
      <c r="AF64" s="295">
        <f>FinancialInputs!AF259</f>
        <v>0</v>
      </c>
      <c r="AG64" s="295">
        <f>FinancialInputs!AG259</f>
        <v>0</v>
      </c>
      <c r="AH64" s="295">
        <f>FinancialInputs!AH259</f>
        <v>0</v>
      </c>
      <c r="AI64" s="295">
        <f>FinancialInputs!AI259</f>
        <v>0</v>
      </c>
      <c r="AJ64" s="295">
        <f>FinancialInputs!AJ259</f>
        <v>0</v>
      </c>
      <c r="AK64" s="295">
        <f>FinancialInputs!AK259</f>
        <v>0</v>
      </c>
      <c r="AL64" s="295">
        <f>FinancialInputs!AL259</f>
        <v>0</v>
      </c>
      <c r="AM64" s="295">
        <f>FinancialInputs!AM259</f>
        <v>0</v>
      </c>
      <c r="AN64" s="295">
        <f>FinancialInputs!AN259</f>
        <v>0</v>
      </c>
      <c r="AO64" s="295">
        <f>FinancialInputs!AO259</f>
        <v>0</v>
      </c>
      <c r="AP64" s="295">
        <f>FinancialInputs!AP259</f>
        <v>0</v>
      </c>
      <c r="AQ64" s="295">
        <f>FinancialInputs!AQ259</f>
        <v>0</v>
      </c>
      <c r="AR64" s="295">
        <f>FinancialInputs!AR259</f>
        <v>0</v>
      </c>
      <c r="AS64" s="295">
        <f>FinancialInputs!AS259</f>
        <v>0</v>
      </c>
      <c r="AT64" s="295">
        <f>FinancialInputs!AT259</f>
        <v>0</v>
      </c>
      <c r="AU64" s="295">
        <f>FinancialInputs!AU259</f>
        <v>0</v>
      </c>
      <c r="AV64" s="295">
        <f>FinancialInputs!AV259</f>
        <v>0</v>
      </c>
      <c r="AW64" s="295">
        <f>FinancialInputs!AW259</f>
        <v>0</v>
      </c>
      <c r="AX64" s="295">
        <f>FinancialInputs!AX259</f>
        <v>0</v>
      </c>
      <c r="AY64" s="295">
        <f>FinancialInputs!AY259</f>
        <v>0</v>
      </c>
      <c r="AZ64" s="295">
        <f>FinancialInputs!AZ259</f>
        <v>0</v>
      </c>
      <c r="BA64" s="295">
        <f>FinancialInputs!BA259</f>
        <v>0</v>
      </c>
      <c r="BB64" s="295">
        <f>FinancialInputs!BB259</f>
        <v>0</v>
      </c>
      <c r="BC64" s="295">
        <f>FinancialInputs!BC259</f>
        <v>0</v>
      </c>
      <c r="BD64" s="295">
        <f>FinancialInputs!BD259</f>
        <v>0</v>
      </c>
      <c r="BE64" s="295">
        <f>FinancialInputs!BE259</f>
        <v>0</v>
      </c>
      <c r="BF64" s="295">
        <f>FinancialInputs!BF259</f>
        <v>0</v>
      </c>
      <c r="BG64" s="295">
        <f>FinancialInputs!BG259</f>
        <v>0</v>
      </c>
      <c r="BH64" s="295">
        <f>FinancialInputs!BH259</f>
        <v>0</v>
      </c>
      <c r="BI64" s="295">
        <f>FinancialInputs!BI259</f>
        <v>0</v>
      </c>
      <c r="BJ64" s="295">
        <f>FinancialInputs!BJ259</f>
        <v>0</v>
      </c>
      <c r="BK64" s="295">
        <f>FinancialInputs!BK259</f>
        <v>0</v>
      </c>
      <c r="BL64" s="295">
        <f>FinancialInputs!BL259</f>
        <v>0</v>
      </c>
      <c r="BM64" s="295">
        <f>FinancialInputs!BM259</f>
        <v>0</v>
      </c>
      <c r="BN64" s="295">
        <f>FinancialInputs!BN259</f>
        <v>0</v>
      </c>
      <c r="BO64" s="295">
        <f>FinancialInputs!BO259</f>
        <v>0</v>
      </c>
      <c r="BP64" s="295">
        <f>FinancialInputs!BP259</f>
        <v>0</v>
      </c>
      <c r="BQ64" s="295">
        <f>FinancialInputs!BQ259</f>
        <v>0</v>
      </c>
      <c r="BR64" s="295">
        <f>FinancialInputs!BR259</f>
        <v>0</v>
      </c>
      <c r="BS64" s="295">
        <f>FinancialInputs!BS259</f>
        <v>0</v>
      </c>
      <c r="BT64" s="295">
        <f>FinancialInputs!BT259</f>
        <v>0</v>
      </c>
      <c r="BU64" s="295">
        <f>FinancialInputs!BU259</f>
        <v>0</v>
      </c>
      <c r="BV64" s="295">
        <f>FinancialInputs!BV259</f>
        <v>0</v>
      </c>
      <c r="BW64" s="295">
        <f>FinancialInputs!BW259</f>
        <v>0</v>
      </c>
      <c r="BX64" s="295">
        <f>FinancialInputs!BX259</f>
        <v>0</v>
      </c>
      <c r="BY64" s="295">
        <f>FinancialInputs!BY259</f>
        <v>0</v>
      </c>
      <c r="BZ64" s="295">
        <f>FinancialInputs!BZ259</f>
        <v>0</v>
      </c>
      <c r="CA64" s="295">
        <f>FinancialInputs!CA259</f>
        <v>0</v>
      </c>
      <c r="CB64" s="295">
        <f>FinancialInputs!CB259</f>
        <v>0</v>
      </c>
      <c r="CC64" s="295">
        <f>FinancialInputs!CC259</f>
        <v>0</v>
      </c>
      <c r="CD64" s="295">
        <f>FinancialInputs!CD259</f>
        <v>0</v>
      </c>
      <c r="CE64" s="295">
        <f>FinancialInputs!CE259</f>
        <v>0</v>
      </c>
      <c r="CF64" s="295">
        <f>FinancialInputs!CF259</f>
        <v>0</v>
      </c>
      <c r="CG64" s="295">
        <f>FinancialInputs!CG259</f>
        <v>0</v>
      </c>
      <c r="CH64" s="295">
        <f>FinancialInputs!CH259</f>
        <v>0</v>
      </c>
      <c r="CI64" s="295">
        <f>FinancialInputs!CI259</f>
        <v>0</v>
      </c>
      <c r="CJ64" s="295">
        <f>FinancialInputs!CJ259</f>
        <v>0</v>
      </c>
      <c r="CK64" s="295">
        <f>FinancialInputs!CK259</f>
        <v>0</v>
      </c>
      <c r="CL64" s="295">
        <f>FinancialInputs!CL259</f>
        <v>0</v>
      </c>
      <c r="CM64" s="295">
        <f>FinancialInputs!CM259</f>
        <v>0</v>
      </c>
      <c r="CN64" s="295">
        <f>FinancialInputs!CN259</f>
        <v>0</v>
      </c>
      <c r="CO64" s="295">
        <f>FinancialInputs!CO259</f>
        <v>0</v>
      </c>
      <c r="CP64" s="295">
        <f>FinancialInputs!CP259</f>
        <v>0</v>
      </c>
      <c r="CQ64" s="295">
        <f>FinancialInputs!CQ259</f>
        <v>0</v>
      </c>
      <c r="CR64" s="295">
        <f>FinancialInputs!CR259</f>
        <v>0</v>
      </c>
      <c r="CS64" s="295">
        <f>FinancialInputs!CS259</f>
        <v>0</v>
      </c>
      <c r="CT64" s="295">
        <f>FinancialInputs!CT259</f>
        <v>0</v>
      </c>
      <c r="CU64" s="295">
        <f>FinancialInputs!CU259</f>
        <v>0</v>
      </c>
      <c r="CV64" s="295">
        <f>FinancialInputs!CV259</f>
        <v>0</v>
      </c>
      <c r="CW64" s="173"/>
      <c r="CX64" s="173"/>
      <c r="CY64" s="173"/>
    </row>
    <row r="65" spans="1:104" s="151" customFormat="1" ht="16.149999999999999">
      <c r="A65"/>
      <c r="B65"/>
      <c r="C65" s="173"/>
      <c r="D65" s="173"/>
      <c r="E65" s="1" t="s">
        <v>881</v>
      </c>
      <c r="F65" s="1"/>
      <c r="G65" s="1" t="s">
        <v>305</v>
      </c>
      <c r="H65" s="1"/>
      <c r="I65" s="1"/>
      <c r="J65" s="1" t="s">
        <v>882</v>
      </c>
      <c r="K65" s="173"/>
      <c r="L65" s="201" t="e">
        <f t="shared" ref="L65:AQ65" si="49">L61</f>
        <v>#N/A</v>
      </c>
      <c r="M65" s="201" t="e">
        <f t="shared" si="49"/>
        <v>#N/A</v>
      </c>
      <c r="N65" s="201" t="e">
        <f t="shared" si="49"/>
        <v>#N/A</v>
      </c>
      <c r="O65" s="201" t="e">
        <f t="shared" si="49"/>
        <v>#N/A</v>
      </c>
      <c r="P65" s="201" t="e">
        <f t="shared" si="49"/>
        <v>#N/A</v>
      </c>
      <c r="Q65" s="201" t="e">
        <f t="shared" si="49"/>
        <v>#N/A</v>
      </c>
      <c r="R65" s="201" t="e">
        <f t="shared" si="49"/>
        <v>#N/A</v>
      </c>
      <c r="S65" s="201" t="e">
        <f t="shared" si="49"/>
        <v>#N/A</v>
      </c>
      <c r="T65" s="201" t="e">
        <f t="shared" si="49"/>
        <v>#N/A</v>
      </c>
      <c r="U65" s="201" t="e">
        <f t="shared" si="49"/>
        <v>#N/A</v>
      </c>
      <c r="V65" s="201" t="e">
        <f t="shared" si="49"/>
        <v>#N/A</v>
      </c>
      <c r="W65" s="201" t="e">
        <f t="shared" si="49"/>
        <v>#N/A</v>
      </c>
      <c r="X65" s="201" t="e">
        <f t="shared" si="49"/>
        <v>#N/A</v>
      </c>
      <c r="Y65" s="201" t="e">
        <f t="shared" si="49"/>
        <v>#N/A</v>
      </c>
      <c r="Z65" s="201" t="e">
        <f t="shared" si="49"/>
        <v>#N/A</v>
      </c>
      <c r="AA65" s="201" t="e">
        <f t="shared" si="49"/>
        <v>#N/A</v>
      </c>
      <c r="AB65" s="201" t="e">
        <f t="shared" si="49"/>
        <v>#N/A</v>
      </c>
      <c r="AC65" s="201" t="e">
        <f t="shared" si="49"/>
        <v>#N/A</v>
      </c>
      <c r="AD65" s="201" t="e">
        <f t="shared" si="49"/>
        <v>#N/A</v>
      </c>
      <c r="AE65" s="201" t="e">
        <f t="shared" si="49"/>
        <v>#N/A</v>
      </c>
      <c r="AF65" s="201" t="e">
        <f t="shared" si="49"/>
        <v>#N/A</v>
      </c>
      <c r="AG65" s="201" t="e">
        <f t="shared" si="49"/>
        <v>#N/A</v>
      </c>
      <c r="AH65" s="201" t="e">
        <f t="shared" si="49"/>
        <v>#N/A</v>
      </c>
      <c r="AI65" s="201" t="e">
        <f t="shared" si="49"/>
        <v>#N/A</v>
      </c>
      <c r="AJ65" s="201" t="e">
        <f t="shared" si="49"/>
        <v>#N/A</v>
      </c>
      <c r="AK65" s="201" t="e">
        <f t="shared" si="49"/>
        <v>#N/A</v>
      </c>
      <c r="AL65" s="201" t="e">
        <f t="shared" si="49"/>
        <v>#N/A</v>
      </c>
      <c r="AM65" s="201" t="e">
        <f t="shared" si="49"/>
        <v>#N/A</v>
      </c>
      <c r="AN65" s="201" t="e">
        <f t="shared" si="49"/>
        <v>#N/A</v>
      </c>
      <c r="AO65" s="201" t="e">
        <f t="shared" si="49"/>
        <v>#N/A</v>
      </c>
      <c r="AP65" s="201" t="e">
        <f t="shared" si="49"/>
        <v>#N/A</v>
      </c>
      <c r="AQ65" s="201" t="e">
        <f t="shared" si="49"/>
        <v>#N/A</v>
      </c>
      <c r="AR65" s="201" t="e">
        <f t="shared" ref="AR65:BW65" si="50">AR61</f>
        <v>#N/A</v>
      </c>
      <c r="AS65" s="201" t="e">
        <f t="shared" si="50"/>
        <v>#N/A</v>
      </c>
      <c r="AT65" s="201" t="e">
        <f t="shared" si="50"/>
        <v>#N/A</v>
      </c>
      <c r="AU65" s="201" t="e">
        <f t="shared" si="50"/>
        <v>#N/A</v>
      </c>
      <c r="AV65" s="201" t="e">
        <f t="shared" si="50"/>
        <v>#N/A</v>
      </c>
      <c r="AW65" s="201" t="e">
        <f t="shared" si="50"/>
        <v>#N/A</v>
      </c>
      <c r="AX65" s="201" t="e">
        <f t="shared" si="50"/>
        <v>#N/A</v>
      </c>
      <c r="AY65" s="201" t="e">
        <f t="shared" si="50"/>
        <v>#N/A</v>
      </c>
      <c r="AZ65" s="201" t="e">
        <f t="shared" si="50"/>
        <v>#N/A</v>
      </c>
      <c r="BA65" s="201" t="e">
        <f t="shared" si="50"/>
        <v>#N/A</v>
      </c>
      <c r="BB65" s="201" t="e">
        <f t="shared" si="50"/>
        <v>#N/A</v>
      </c>
      <c r="BC65" s="201" t="e">
        <f t="shared" si="50"/>
        <v>#N/A</v>
      </c>
      <c r="BD65" s="201" t="e">
        <f t="shared" si="50"/>
        <v>#N/A</v>
      </c>
      <c r="BE65" s="201" t="e">
        <f t="shared" si="50"/>
        <v>#N/A</v>
      </c>
      <c r="BF65" s="201" t="e">
        <f t="shared" si="50"/>
        <v>#N/A</v>
      </c>
      <c r="BG65" s="201" t="e">
        <f t="shared" si="50"/>
        <v>#N/A</v>
      </c>
      <c r="BH65" s="201" t="e">
        <f t="shared" si="50"/>
        <v>#N/A</v>
      </c>
      <c r="BI65" s="201" t="e">
        <f t="shared" si="50"/>
        <v>#N/A</v>
      </c>
      <c r="BJ65" s="201" t="e">
        <f t="shared" si="50"/>
        <v>#N/A</v>
      </c>
      <c r="BK65" s="201" t="e">
        <f t="shared" si="50"/>
        <v>#N/A</v>
      </c>
      <c r="BL65" s="201" t="e">
        <f t="shared" si="50"/>
        <v>#N/A</v>
      </c>
      <c r="BM65" s="201" t="e">
        <f t="shared" si="50"/>
        <v>#N/A</v>
      </c>
      <c r="BN65" s="201" t="e">
        <f t="shared" si="50"/>
        <v>#N/A</v>
      </c>
      <c r="BO65" s="201" t="e">
        <f t="shared" si="50"/>
        <v>#N/A</v>
      </c>
      <c r="BP65" s="201" t="e">
        <f t="shared" si="50"/>
        <v>#N/A</v>
      </c>
      <c r="BQ65" s="201" t="e">
        <f t="shared" si="50"/>
        <v>#N/A</v>
      </c>
      <c r="BR65" s="201" t="e">
        <f t="shared" si="50"/>
        <v>#N/A</v>
      </c>
      <c r="BS65" s="201" t="e">
        <f t="shared" si="50"/>
        <v>#N/A</v>
      </c>
      <c r="BT65" s="201" t="e">
        <f t="shared" si="50"/>
        <v>#N/A</v>
      </c>
      <c r="BU65" s="201" t="e">
        <f t="shared" si="50"/>
        <v>#N/A</v>
      </c>
      <c r="BV65" s="201" t="e">
        <f t="shared" si="50"/>
        <v>#N/A</v>
      </c>
      <c r="BW65" s="201" t="e">
        <f t="shared" si="50"/>
        <v>#N/A</v>
      </c>
      <c r="BX65" s="201" t="e">
        <f t="shared" ref="BX65:CV65" si="51">BX61</f>
        <v>#N/A</v>
      </c>
      <c r="BY65" s="201" t="e">
        <f t="shared" si="51"/>
        <v>#N/A</v>
      </c>
      <c r="BZ65" s="201" t="e">
        <f t="shared" si="51"/>
        <v>#N/A</v>
      </c>
      <c r="CA65" s="201" t="e">
        <f t="shared" si="51"/>
        <v>#N/A</v>
      </c>
      <c r="CB65" s="201" t="e">
        <f t="shared" si="51"/>
        <v>#N/A</v>
      </c>
      <c r="CC65" s="201" t="e">
        <f t="shared" si="51"/>
        <v>#N/A</v>
      </c>
      <c r="CD65" s="201" t="e">
        <f t="shared" si="51"/>
        <v>#N/A</v>
      </c>
      <c r="CE65" s="201" t="e">
        <f t="shared" si="51"/>
        <v>#N/A</v>
      </c>
      <c r="CF65" s="201" t="e">
        <f t="shared" si="51"/>
        <v>#N/A</v>
      </c>
      <c r="CG65" s="201" t="e">
        <f t="shared" si="51"/>
        <v>#N/A</v>
      </c>
      <c r="CH65" s="201" t="e">
        <f t="shared" si="51"/>
        <v>#N/A</v>
      </c>
      <c r="CI65" s="201" t="e">
        <f t="shared" si="51"/>
        <v>#N/A</v>
      </c>
      <c r="CJ65" s="201" t="e">
        <f t="shared" si="51"/>
        <v>#N/A</v>
      </c>
      <c r="CK65" s="201" t="e">
        <f t="shared" si="51"/>
        <v>#N/A</v>
      </c>
      <c r="CL65" s="201" t="e">
        <f t="shared" si="51"/>
        <v>#N/A</v>
      </c>
      <c r="CM65" s="201" t="e">
        <f t="shared" si="51"/>
        <v>#N/A</v>
      </c>
      <c r="CN65" s="201" t="e">
        <f t="shared" si="51"/>
        <v>#N/A</v>
      </c>
      <c r="CO65" s="201" t="e">
        <f t="shared" si="51"/>
        <v>#N/A</v>
      </c>
      <c r="CP65" s="201" t="e">
        <f t="shared" si="51"/>
        <v>#N/A</v>
      </c>
      <c r="CQ65" s="201" t="e">
        <f t="shared" si="51"/>
        <v>#N/A</v>
      </c>
      <c r="CR65" s="201" t="e">
        <f t="shared" si="51"/>
        <v>#N/A</v>
      </c>
      <c r="CS65" s="201" t="e">
        <f t="shared" si="51"/>
        <v>#N/A</v>
      </c>
      <c r="CT65" s="201" t="e">
        <f t="shared" si="51"/>
        <v>#N/A</v>
      </c>
      <c r="CU65" s="201" t="e">
        <f t="shared" si="51"/>
        <v>#N/A</v>
      </c>
      <c r="CV65" s="201" t="e">
        <f t="shared" si="51"/>
        <v>#N/A</v>
      </c>
      <c r="CW65" s="173"/>
      <c r="CX65" s="173"/>
      <c r="CY65" s="173"/>
    </row>
    <row r="66" spans="1:104" s="151" customFormat="1" ht="16.149999999999999">
      <c r="A66"/>
      <c r="C66" s="173"/>
      <c r="D66" s="173"/>
      <c r="E66" s="1" t="s">
        <v>883</v>
      </c>
      <c r="F66" s="1"/>
      <c r="G66" s="1" t="s">
        <v>305</v>
      </c>
      <c r="H66" s="1"/>
      <c r="I66" s="1"/>
      <c r="J66" s="1" t="s">
        <v>884</v>
      </c>
      <c r="K66" s="173"/>
      <c r="L66" s="201">
        <f t="shared" ref="L66:AN66" si="52">L53*L48*(1-L24)</f>
        <v>0</v>
      </c>
      <c r="M66" s="201">
        <f t="shared" si="52"/>
        <v>0</v>
      </c>
      <c r="N66" s="201">
        <f t="shared" si="52"/>
        <v>0</v>
      </c>
      <c r="O66" s="201">
        <f t="shared" si="52"/>
        <v>0</v>
      </c>
      <c r="P66" s="201">
        <f t="shared" si="52"/>
        <v>0</v>
      </c>
      <c r="Q66" s="201">
        <f t="shared" si="52"/>
        <v>0</v>
      </c>
      <c r="R66" s="201">
        <f t="shared" si="52"/>
        <v>0</v>
      </c>
      <c r="S66" s="201">
        <f t="shared" si="52"/>
        <v>0</v>
      </c>
      <c r="T66" s="201">
        <f t="shared" si="52"/>
        <v>0</v>
      </c>
      <c r="U66" s="201">
        <f t="shared" si="52"/>
        <v>0</v>
      </c>
      <c r="V66" s="201">
        <f t="shared" si="52"/>
        <v>0</v>
      </c>
      <c r="W66" s="201">
        <f t="shared" si="52"/>
        <v>0</v>
      </c>
      <c r="X66" s="201">
        <f t="shared" si="52"/>
        <v>0</v>
      </c>
      <c r="Y66" s="201">
        <f t="shared" si="52"/>
        <v>0</v>
      </c>
      <c r="Z66" s="201">
        <f t="shared" si="52"/>
        <v>0</v>
      </c>
      <c r="AA66" s="201">
        <f t="shared" si="52"/>
        <v>0</v>
      </c>
      <c r="AB66" s="201">
        <f t="shared" si="52"/>
        <v>0</v>
      </c>
      <c r="AC66" s="201">
        <f t="shared" si="52"/>
        <v>0</v>
      </c>
      <c r="AD66" s="201">
        <f t="shared" si="52"/>
        <v>0</v>
      </c>
      <c r="AE66" s="201">
        <f t="shared" si="52"/>
        <v>0</v>
      </c>
      <c r="AF66" s="201">
        <f t="shared" si="52"/>
        <v>0</v>
      </c>
      <c r="AG66" s="201">
        <f t="shared" si="52"/>
        <v>0</v>
      </c>
      <c r="AH66" s="201">
        <f t="shared" si="52"/>
        <v>0</v>
      </c>
      <c r="AI66" s="201">
        <f t="shared" si="52"/>
        <v>0</v>
      </c>
      <c r="AJ66" s="201">
        <f t="shared" si="52"/>
        <v>0</v>
      </c>
      <c r="AK66" s="201">
        <f t="shared" si="52"/>
        <v>0</v>
      </c>
      <c r="AL66" s="201">
        <f t="shared" si="52"/>
        <v>0</v>
      </c>
      <c r="AM66" s="201">
        <f t="shared" si="52"/>
        <v>0</v>
      </c>
      <c r="AN66" s="201">
        <f t="shared" si="52"/>
        <v>0</v>
      </c>
      <c r="AO66" s="201">
        <f>AO53*AO48*(1-AO24)</f>
        <v>0</v>
      </c>
      <c r="AP66" s="201">
        <f t="shared" ref="AP66:CV66" si="53">AP53*AP48*(1-AP24)</f>
        <v>0</v>
      </c>
      <c r="AQ66" s="201">
        <f t="shared" si="53"/>
        <v>0</v>
      </c>
      <c r="AR66" s="201">
        <f t="shared" si="53"/>
        <v>0</v>
      </c>
      <c r="AS66" s="201">
        <f t="shared" si="53"/>
        <v>0</v>
      </c>
      <c r="AT66" s="201">
        <f t="shared" si="53"/>
        <v>0</v>
      </c>
      <c r="AU66" s="201">
        <f t="shared" si="53"/>
        <v>0</v>
      </c>
      <c r="AV66" s="201">
        <f t="shared" si="53"/>
        <v>0</v>
      </c>
      <c r="AW66" s="201">
        <f t="shared" si="53"/>
        <v>0</v>
      </c>
      <c r="AX66" s="201">
        <f t="shared" si="53"/>
        <v>0</v>
      </c>
      <c r="AY66" s="201">
        <f t="shared" si="53"/>
        <v>0</v>
      </c>
      <c r="AZ66" s="201">
        <f t="shared" si="53"/>
        <v>0</v>
      </c>
      <c r="BA66" s="201">
        <f t="shared" si="53"/>
        <v>0</v>
      </c>
      <c r="BB66" s="201">
        <f t="shared" si="53"/>
        <v>0</v>
      </c>
      <c r="BC66" s="201">
        <f t="shared" si="53"/>
        <v>0</v>
      </c>
      <c r="BD66" s="201">
        <f t="shared" si="53"/>
        <v>0</v>
      </c>
      <c r="BE66" s="201">
        <f t="shared" si="53"/>
        <v>0</v>
      </c>
      <c r="BF66" s="201">
        <f t="shared" si="53"/>
        <v>0</v>
      </c>
      <c r="BG66" s="201">
        <f t="shared" si="53"/>
        <v>0</v>
      </c>
      <c r="BH66" s="201">
        <f t="shared" si="53"/>
        <v>0</v>
      </c>
      <c r="BI66" s="201">
        <f t="shared" si="53"/>
        <v>0</v>
      </c>
      <c r="BJ66" s="201">
        <f t="shared" si="53"/>
        <v>0</v>
      </c>
      <c r="BK66" s="201">
        <f t="shared" si="53"/>
        <v>0</v>
      </c>
      <c r="BL66" s="201">
        <f t="shared" si="53"/>
        <v>0</v>
      </c>
      <c r="BM66" s="201">
        <f t="shared" si="53"/>
        <v>0</v>
      </c>
      <c r="BN66" s="201">
        <f t="shared" si="53"/>
        <v>0</v>
      </c>
      <c r="BO66" s="201">
        <f t="shared" si="53"/>
        <v>0</v>
      </c>
      <c r="BP66" s="201">
        <f t="shared" si="53"/>
        <v>0</v>
      </c>
      <c r="BQ66" s="201">
        <f t="shared" si="53"/>
        <v>0</v>
      </c>
      <c r="BR66" s="201">
        <f t="shared" si="53"/>
        <v>0</v>
      </c>
      <c r="BS66" s="201">
        <f t="shared" si="53"/>
        <v>0</v>
      </c>
      <c r="BT66" s="201">
        <f t="shared" si="53"/>
        <v>0</v>
      </c>
      <c r="BU66" s="201">
        <f t="shared" si="53"/>
        <v>0</v>
      </c>
      <c r="BV66" s="201">
        <f t="shared" si="53"/>
        <v>0</v>
      </c>
      <c r="BW66" s="201">
        <f t="shared" si="53"/>
        <v>0</v>
      </c>
      <c r="BX66" s="201">
        <f t="shared" si="53"/>
        <v>0</v>
      </c>
      <c r="BY66" s="201">
        <f t="shared" si="53"/>
        <v>0</v>
      </c>
      <c r="BZ66" s="201">
        <f t="shared" si="53"/>
        <v>0</v>
      </c>
      <c r="CA66" s="201">
        <f t="shared" si="53"/>
        <v>0</v>
      </c>
      <c r="CB66" s="201">
        <f t="shared" si="53"/>
        <v>0</v>
      </c>
      <c r="CC66" s="201">
        <f t="shared" si="53"/>
        <v>0</v>
      </c>
      <c r="CD66" s="201">
        <f t="shared" si="53"/>
        <v>0</v>
      </c>
      <c r="CE66" s="201">
        <f t="shared" si="53"/>
        <v>0</v>
      </c>
      <c r="CF66" s="201">
        <f t="shared" si="53"/>
        <v>0</v>
      </c>
      <c r="CG66" s="201">
        <f t="shared" si="53"/>
        <v>0</v>
      </c>
      <c r="CH66" s="201">
        <f t="shared" si="53"/>
        <v>0</v>
      </c>
      <c r="CI66" s="201">
        <f t="shared" si="53"/>
        <v>0</v>
      </c>
      <c r="CJ66" s="201">
        <f t="shared" si="53"/>
        <v>0</v>
      </c>
      <c r="CK66" s="201">
        <f t="shared" si="53"/>
        <v>0</v>
      </c>
      <c r="CL66" s="201">
        <f t="shared" si="53"/>
        <v>0</v>
      </c>
      <c r="CM66" s="201">
        <f t="shared" si="53"/>
        <v>0</v>
      </c>
      <c r="CN66" s="201">
        <f t="shared" si="53"/>
        <v>0</v>
      </c>
      <c r="CO66" s="201">
        <f t="shared" si="53"/>
        <v>0</v>
      </c>
      <c r="CP66" s="201">
        <f t="shared" si="53"/>
        <v>0</v>
      </c>
      <c r="CQ66" s="201">
        <f t="shared" si="53"/>
        <v>0</v>
      </c>
      <c r="CR66" s="201">
        <f t="shared" si="53"/>
        <v>0</v>
      </c>
      <c r="CS66" s="201">
        <f t="shared" si="53"/>
        <v>0</v>
      </c>
      <c r="CT66" s="201">
        <f t="shared" si="53"/>
        <v>0</v>
      </c>
      <c r="CU66" s="201">
        <f t="shared" si="53"/>
        <v>0</v>
      </c>
      <c r="CV66" s="201">
        <f t="shared" si="53"/>
        <v>0</v>
      </c>
      <c r="CW66" s="173"/>
      <c r="CX66" s="173"/>
      <c r="CY66" s="173"/>
    </row>
    <row r="67" spans="1:104" s="151" customFormat="1">
      <c r="A67"/>
      <c r="B67" s="173"/>
      <c r="C67" s="173"/>
      <c r="D67" s="173"/>
      <c r="E67" s="1" t="s">
        <v>408</v>
      </c>
      <c r="F67" s="1"/>
      <c r="G67" s="1" t="s">
        <v>305</v>
      </c>
      <c r="H67" s="1"/>
      <c r="I67" s="1"/>
      <c r="J67" s="1" t="s">
        <v>885</v>
      </c>
      <c r="K67" s="173"/>
      <c r="L67" s="295">
        <f>FinancialInputs!L267</f>
        <v>0</v>
      </c>
      <c r="M67" s="295">
        <f>FinancialInputs!M267</f>
        <v>0</v>
      </c>
      <c r="N67" s="295">
        <f>FinancialInputs!N267</f>
        <v>0</v>
      </c>
      <c r="O67" s="295">
        <f>FinancialInputs!O267</f>
        <v>0</v>
      </c>
      <c r="P67" s="295">
        <f>FinancialInputs!P267</f>
        <v>0</v>
      </c>
      <c r="Q67" s="295">
        <f>FinancialInputs!Q267</f>
        <v>0</v>
      </c>
      <c r="R67" s="295">
        <f>FinancialInputs!R267</f>
        <v>0</v>
      </c>
      <c r="S67" s="295">
        <f>FinancialInputs!S267</f>
        <v>0</v>
      </c>
      <c r="T67" s="295">
        <f>FinancialInputs!T267</f>
        <v>0</v>
      </c>
      <c r="U67" s="295">
        <f>FinancialInputs!U267</f>
        <v>0</v>
      </c>
      <c r="V67" s="295">
        <f>FinancialInputs!V267</f>
        <v>0</v>
      </c>
      <c r="W67" s="295">
        <f>FinancialInputs!W267</f>
        <v>0</v>
      </c>
      <c r="X67" s="295">
        <f>FinancialInputs!X267</f>
        <v>0</v>
      </c>
      <c r="Y67" s="295">
        <f>FinancialInputs!Y267</f>
        <v>0</v>
      </c>
      <c r="Z67" s="295">
        <f>FinancialInputs!Z267</f>
        <v>0</v>
      </c>
      <c r="AA67" s="295">
        <f>FinancialInputs!AA267</f>
        <v>0</v>
      </c>
      <c r="AB67" s="295">
        <f>FinancialInputs!AB267</f>
        <v>0</v>
      </c>
      <c r="AC67" s="295">
        <f>FinancialInputs!AC267</f>
        <v>0</v>
      </c>
      <c r="AD67" s="295">
        <f>FinancialInputs!AD267</f>
        <v>0</v>
      </c>
      <c r="AE67" s="295">
        <f>FinancialInputs!AE267</f>
        <v>0</v>
      </c>
      <c r="AF67" s="295">
        <f>FinancialInputs!AF267</f>
        <v>0</v>
      </c>
      <c r="AG67" s="295">
        <f>FinancialInputs!AG267</f>
        <v>0</v>
      </c>
      <c r="AH67" s="295">
        <f>FinancialInputs!AH267</f>
        <v>0</v>
      </c>
      <c r="AI67" s="295">
        <f>FinancialInputs!AI267</f>
        <v>0</v>
      </c>
      <c r="AJ67" s="295">
        <f>FinancialInputs!AJ267</f>
        <v>0</v>
      </c>
      <c r="AK67" s="295">
        <f>FinancialInputs!AK267</f>
        <v>0</v>
      </c>
      <c r="AL67" s="295">
        <f>FinancialInputs!AL267</f>
        <v>0</v>
      </c>
      <c r="AM67" s="295">
        <f>FinancialInputs!AM267</f>
        <v>0</v>
      </c>
      <c r="AN67" s="295">
        <f>FinancialInputs!AN267</f>
        <v>0</v>
      </c>
      <c r="AO67" s="295">
        <f>FinancialInputs!AO267</f>
        <v>0</v>
      </c>
      <c r="AP67" s="295">
        <f>FinancialInputs!AP267</f>
        <v>0</v>
      </c>
      <c r="AQ67" s="295">
        <f>FinancialInputs!AQ267</f>
        <v>0</v>
      </c>
      <c r="AR67" s="295">
        <f>FinancialInputs!AR267</f>
        <v>0</v>
      </c>
      <c r="AS67" s="295">
        <f>FinancialInputs!AS267</f>
        <v>0</v>
      </c>
      <c r="AT67" s="295">
        <f>FinancialInputs!AT267</f>
        <v>0</v>
      </c>
      <c r="AU67" s="295">
        <f>FinancialInputs!AU267</f>
        <v>0</v>
      </c>
      <c r="AV67" s="295">
        <f>FinancialInputs!AV267</f>
        <v>0</v>
      </c>
      <c r="AW67" s="295">
        <f>FinancialInputs!AW267</f>
        <v>0</v>
      </c>
      <c r="AX67" s="295">
        <f>FinancialInputs!AX267</f>
        <v>0</v>
      </c>
      <c r="AY67" s="295">
        <f>FinancialInputs!AY267</f>
        <v>0</v>
      </c>
      <c r="AZ67" s="295">
        <f>FinancialInputs!AZ267</f>
        <v>0</v>
      </c>
      <c r="BA67" s="295">
        <f>FinancialInputs!BA267</f>
        <v>0</v>
      </c>
      <c r="BB67" s="295">
        <f>FinancialInputs!BB267</f>
        <v>0</v>
      </c>
      <c r="BC67" s="295">
        <f>FinancialInputs!BC267</f>
        <v>0</v>
      </c>
      <c r="BD67" s="295">
        <f>FinancialInputs!BD267</f>
        <v>0</v>
      </c>
      <c r="BE67" s="295">
        <f>FinancialInputs!BE267</f>
        <v>0</v>
      </c>
      <c r="BF67" s="295">
        <f>FinancialInputs!BF267</f>
        <v>0</v>
      </c>
      <c r="BG67" s="295">
        <f>FinancialInputs!BG267</f>
        <v>0</v>
      </c>
      <c r="BH67" s="295">
        <f>FinancialInputs!BH267</f>
        <v>0</v>
      </c>
      <c r="BI67" s="295">
        <f>FinancialInputs!BI267</f>
        <v>0</v>
      </c>
      <c r="BJ67" s="295">
        <f>FinancialInputs!BJ267</f>
        <v>0</v>
      </c>
      <c r="BK67" s="295">
        <f>FinancialInputs!BK267</f>
        <v>0</v>
      </c>
      <c r="BL67" s="295">
        <f>FinancialInputs!BL267</f>
        <v>0</v>
      </c>
      <c r="BM67" s="295">
        <f>FinancialInputs!BM267</f>
        <v>0</v>
      </c>
      <c r="BN67" s="295">
        <f>FinancialInputs!BN267</f>
        <v>0</v>
      </c>
      <c r="BO67" s="295">
        <f>FinancialInputs!BO267</f>
        <v>0</v>
      </c>
      <c r="BP67" s="295">
        <f>FinancialInputs!BP267</f>
        <v>0</v>
      </c>
      <c r="BQ67" s="295">
        <f>FinancialInputs!BQ267</f>
        <v>0</v>
      </c>
      <c r="BR67" s="295">
        <f>FinancialInputs!BR267</f>
        <v>0</v>
      </c>
      <c r="BS67" s="295">
        <f>FinancialInputs!BS267</f>
        <v>0</v>
      </c>
      <c r="BT67" s="295">
        <f>FinancialInputs!BT267</f>
        <v>0</v>
      </c>
      <c r="BU67" s="295">
        <f>FinancialInputs!BU267</f>
        <v>0</v>
      </c>
      <c r="BV67" s="295">
        <f>FinancialInputs!BV267</f>
        <v>0</v>
      </c>
      <c r="BW67" s="295">
        <f>FinancialInputs!BW267</f>
        <v>0</v>
      </c>
      <c r="BX67" s="295">
        <f>FinancialInputs!BX267</f>
        <v>0</v>
      </c>
      <c r="BY67" s="295">
        <f>FinancialInputs!BY267</f>
        <v>0</v>
      </c>
      <c r="BZ67" s="295">
        <f>FinancialInputs!BZ267</f>
        <v>0</v>
      </c>
      <c r="CA67" s="295">
        <f>FinancialInputs!CA267</f>
        <v>0</v>
      </c>
      <c r="CB67" s="295">
        <f>FinancialInputs!CB267</f>
        <v>0</v>
      </c>
      <c r="CC67" s="295">
        <f>FinancialInputs!CC267</f>
        <v>0</v>
      </c>
      <c r="CD67" s="295">
        <f>FinancialInputs!CD267</f>
        <v>0</v>
      </c>
      <c r="CE67" s="295">
        <f>FinancialInputs!CE267</f>
        <v>0</v>
      </c>
      <c r="CF67" s="295">
        <f>FinancialInputs!CF267</f>
        <v>0</v>
      </c>
      <c r="CG67" s="295">
        <f>FinancialInputs!CG267</f>
        <v>0</v>
      </c>
      <c r="CH67" s="295">
        <f>FinancialInputs!CH267</f>
        <v>0</v>
      </c>
      <c r="CI67" s="295">
        <f>FinancialInputs!CI267</f>
        <v>0</v>
      </c>
      <c r="CJ67" s="295">
        <f>FinancialInputs!CJ267</f>
        <v>0</v>
      </c>
      <c r="CK67" s="295">
        <f>FinancialInputs!CK267</f>
        <v>0</v>
      </c>
      <c r="CL67" s="295">
        <f>FinancialInputs!CL267</f>
        <v>0</v>
      </c>
      <c r="CM67" s="295">
        <f>FinancialInputs!CM267</f>
        <v>0</v>
      </c>
      <c r="CN67" s="295">
        <f>FinancialInputs!CN267</f>
        <v>0</v>
      </c>
      <c r="CO67" s="295">
        <f>FinancialInputs!CO267</f>
        <v>0</v>
      </c>
      <c r="CP67" s="295">
        <f>FinancialInputs!CP267</f>
        <v>0</v>
      </c>
      <c r="CQ67" s="295">
        <f>FinancialInputs!CQ267</f>
        <v>0</v>
      </c>
      <c r="CR67" s="295">
        <f>FinancialInputs!CR267</f>
        <v>0</v>
      </c>
      <c r="CS67" s="295">
        <f>FinancialInputs!CS267</f>
        <v>0</v>
      </c>
      <c r="CT67" s="295">
        <f>FinancialInputs!CT267</f>
        <v>0</v>
      </c>
      <c r="CU67" s="295">
        <f>FinancialInputs!CU267</f>
        <v>0</v>
      </c>
      <c r="CV67" s="295">
        <f>FinancialInputs!CV267</f>
        <v>0</v>
      </c>
      <c r="CW67" s="173"/>
      <c r="CX67" s="173"/>
      <c r="CY67" s="173"/>
    </row>
    <row r="68" spans="1:104" s="151" customFormat="1" ht="16.149999999999999">
      <c r="A68"/>
      <c r="B68" s="173"/>
      <c r="C68" s="173"/>
      <c r="D68" s="173"/>
      <c r="E68" s="6" t="s">
        <v>886</v>
      </c>
      <c r="F68" s="6"/>
      <c r="G68" s="6" t="s">
        <v>305</v>
      </c>
      <c r="H68" s="6"/>
      <c r="I68" s="6"/>
      <c r="J68" s="6" t="s">
        <v>887</v>
      </c>
      <c r="K68" s="173"/>
      <c r="L68" s="200" t="e">
        <f t="shared" ref="L68:AQ68" si="54">L63*L22+L64-SUM(L65:L67)</f>
        <v>#N/A</v>
      </c>
      <c r="M68" s="200" t="e">
        <f t="shared" si="54"/>
        <v>#N/A</v>
      </c>
      <c r="N68" s="200" t="e">
        <f t="shared" si="54"/>
        <v>#N/A</v>
      </c>
      <c r="O68" s="200" t="e">
        <f t="shared" si="54"/>
        <v>#N/A</v>
      </c>
      <c r="P68" s="200" t="e">
        <f t="shared" si="54"/>
        <v>#N/A</v>
      </c>
      <c r="Q68" s="200" t="e">
        <f t="shared" si="54"/>
        <v>#N/A</v>
      </c>
      <c r="R68" s="200" t="e">
        <f t="shared" si="54"/>
        <v>#N/A</v>
      </c>
      <c r="S68" s="200" t="e">
        <f t="shared" si="54"/>
        <v>#N/A</v>
      </c>
      <c r="T68" s="200" t="e">
        <f t="shared" si="54"/>
        <v>#N/A</v>
      </c>
      <c r="U68" s="200" t="e">
        <f t="shared" si="54"/>
        <v>#N/A</v>
      </c>
      <c r="V68" s="200" t="e">
        <f t="shared" si="54"/>
        <v>#N/A</v>
      </c>
      <c r="W68" s="200" t="e">
        <f t="shared" si="54"/>
        <v>#N/A</v>
      </c>
      <c r="X68" s="200" t="e">
        <f t="shared" si="54"/>
        <v>#N/A</v>
      </c>
      <c r="Y68" s="200" t="e">
        <f t="shared" si="54"/>
        <v>#N/A</v>
      </c>
      <c r="Z68" s="200" t="e">
        <f t="shared" si="54"/>
        <v>#N/A</v>
      </c>
      <c r="AA68" s="200" t="e">
        <f t="shared" si="54"/>
        <v>#N/A</v>
      </c>
      <c r="AB68" s="200" t="e">
        <f t="shared" si="54"/>
        <v>#N/A</v>
      </c>
      <c r="AC68" s="200" t="e">
        <f t="shared" si="54"/>
        <v>#N/A</v>
      </c>
      <c r="AD68" s="200" t="e">
        <f t="shared" si="54"/>
        <v>#N/A</v>
      </c>
      <c r="AE68" s="200" t="e">
        <f t="shared" si="54"/>
        <v>#N/A</v>
      </c>
      <c r="AF68" s="200" t="e">
        <f t="shared" si="54"/>
        <v>#N/A</v>
      </c>
      <c r="AG68" s="200" t="e">
        <f t="shared" si="54"/>
        <v>#N/A</v>
      </c>
      <c r="AH68" s="200" t="e">
        <f t="shared" si="54"/>
        <v>#N/A</v>
      </c>
      <c r="AI68" s="200" t="e">
        <f t="shared" si="54"/>
        <v>#N/A</v>
      </c>
      <c r="AJ68" s="200" t="e">
        <f t="shared" si="54"/>
        <v>#N/A</v>
      </c>
      <c r="AK68" s="200" t="e">
        <f t="shared" si="54"/>
        <v>#N/A</v>
      </c>
      <c r="AL68" s="200" t="e">
        <f t="shared" si="54"/>
        <v>#N/A</v>
      </c>
      <c r="AM68" s="200" t="e">
        <f t="shared" si="54"/>
        <v>#N/A</v>
      </c>
      <c r="AN68" s="200" t="e">
        <f t="shared" si="54"/>
        <v>#N/A</v>
      </c>
      <c r="AO68" s="200" t="e">
        <f t="shared" si="54"/>
        <v>#N/A</v>
      </c>
      <c r="AP68" s="200" t="e">
        <f t="shared" si="54"/>
        <v>#N/A</v>
      </c>
      <c r="AQ68" s="200" t="e">
        <f t="shared" si="54"/>
        <v>#N/A</v>
      </c>
      <c r="AR68" s="200" t="e">
        <f t="shared" ref="AR68:BW68" si="55">AR63*AR22+AR64-SUM(AR65:AR67)</f>
        <v>#N/A</v>
      </c>
      <c r="AS68" s="200" t="e">
        <f t="shared" si="55"/>
        <v>#N/A</v>
      </c>
      <c r="AT68" s="200" t="e">
        <f t="shared" si="55"/>
        <v>#N/A</v>
      </c>
      <c r="AU68" s="200" t="e">
        <f t="shared" si="55"/>
        <v>#N/A</v>
      </c>
      <c r="AV68" s="200" t="e">
        <f t="shared" si="55"/>
        <v>#N/A</v>
      </c>
      <c r="AW68" s="200" t="e">
        <f t="shared" si="55"/>
        <v>#N/A</v>
      </c>
      <c r="AX68" s="200" t="e">
        <f t="shared" si="55"/>
        <v>#N/A</v>
      </c>
      <c r="AY68" s="200" t="e">
        <f t="shared" si="55"/>
        <v>#N/A</v>
      </c>
      <c r="AZ68" s="200" t="e">
        <f t="shared" si="55"/>
        <v>#N/A</v>
      </c>
      <c r="BA68" s="200" t="e">
        <f t="shared" si="55"/>
        <v>#N/A</v>
      </c>
      <c r="BB68" s="200" t="e">
        <f t="shared" si="55"/>
        <v>#N/A</v>
      </c>
      <c r="BC68" s="200" t="e">
        <f t="shared" si="55"/>
        <v>#N/A</v>
      </c>
      <c r="BD68" s="200" t="e">
        <f t="shared" si="55"/>
        <v>#N/A</v>
      </c>
      <c r="BE68" s="200" t="e">
        <f t="shared" si="55"/>
        <v>#N/A</v>
      </c>
      <c r="BF68" s="200" t="e">
        <f t="shared" si="55"/>
        <v>#N/A</v>
      </c>
      <c r="BG68" s="200" t="e">
        <f t="shared" si="55"/>
        <v>#N/A</v>
      </c>
      <c r="BH68" s="200" t="e">
        <f>BH63*BH22+BH64-SUM(BH65:BH67)</f>
        <v>#N/A</v>
      </c>
      <c r="BI68" s="200" t="e">
        <f t="shared" si="55"/>
        <v>#N/A</v>
      </c>
      <c r="BJ68" s="200" t="e">
        <f t="shared" si="55"/>
        <v>#N/A</v>
      </c>
      <c r="BK68" s="200" t="e">
        <f t="shared" si="55"/>
        <v>#N/A</v>
      </c>
      <c r="BL68" s="200" t="e">
        <f t="shared" si="55"/>
        <v>#N/A</v>
      </c>
      <c r="BM68" s="200" t="e">
        <f t="shared" si="55"/>
        <v>#N/A</v>
      </c>
      <c r="BN68" s="200" t="e">
        <f t="shared" si="55"/>
        <v>#N/A</v>
      </c>
      <c r="BO68" s="200" t="e">
        <f t="shared" si="55"/>
        <v>#N/A</v>
      </c>
      <c r="BP68" s="200" t="e">
        <f t="shared" si="55"/>
        <v>#N/A</v>
      </c>
      <c r="BQ68" s="200" t="e">
        <f t="shared" si="55"/>
        <v>#N/A</v>
      </c>
      <c r="BR68" s="200" t="e">
        <f t="shared" si="55"/>
        <v>#N/A</v>
      </c>
      <c r="BS68" s="200" t="e">
        <f t="shared" si="55"/>
        <v>#N/A</v>
      </c>
      <c r="BT68" s="200" t="e">
        <f t="shared" si="55"/>
        <v>#N/A</v>
      </c>
      <c r="BU68" s="200" t="e">
        <f t="shared" si="55"/>
        <v>#N/A</v>
      </c>
      <c r="BV68" s="200" t="e">
        <f t="shared" si="55"/>
        <v>#N/A</v>
      </c>
      <c r="BW68" s="200" t="e">
        <f t="shared" si="55"/>
        <v>#N/A</v>
      </c>
      <c r="BX68" s="200" t="e">
        <f t="shared" ref="BX68:CV68" si="56">BX63*BX22+BX64-SUM(BX65:BX67)</f>
        <v>#N/A</v>
      </c>
      <c r="BY68" s="200" t="e">
        <f t="shared" si="56"/>
        <v>#N/A</v>
      </c>
      <c r="BZ68" s="200" t="e">
        <f t="shared" si="56"/>
        <v>#N/A</v>
      </c>
      <c r="CA68" s="200" t="e">
        <f t="shared" si="56"/>
        <v>#N/A</v>
      </c>
      <c r="CB68" s="200" t="e">
        <f t="shared" si="56"/>
        <v>#N/A</v>
      </c>
      <c r="CC68" s="200" t="e">
        <f t="shared" si="56"/>
        <v>#N/A</v>
      </c>
      <c r="CD68" s="200" t="e">
        <f t="shared" si="56"/>
        <v>#N/A</v>
      </c>
      <c r="CE68" s="200" t="e">
        <f t="shared" si="56"/>
        <v>#N/A</v>
      </c>
      <c r="CF68" s="200" t="e">
        <f t="shared" si="56"/>
        <v>#N/A</v>
      </c>
      <c r="CG68" s="200" t="e">
        <f t="shared" si="56"/>
        <v>#N/A</v>
      </c>
      <c r="CH68" s="200" t="e">
        <f t="shared" si="56"/>
        <v>#N/A</v>
      </c>
      <c r="CI68" s="200" t="e">
        <f t="shared" si="56"/>
        <v>#N/A</v>
      </c>
      <c r="CJ68" s="200" t="e">
        <f t="shared" si="56"/>
        <v>#N/A</v>
      </c>
      <c r="CK68" s="200" t="e">
        <f t="shared" si="56"/>
        <v>#N/A</v>
      </c>
      <c r="CL68" s="200" t="e">
        <f t="shared" si="56"/>
        <v>#N/A</v>
      </c>
      <c r="CM68" s="200" t="e">
        <f t="shared" si="56"/>
        <v>#N/A</v>
      </c>
      <c r="CN68" s="200" t="e">
        <f t="shared" si="56"/>
        <v>#N/A</v>
      </c>
      <c r="CO68" s="200" t="e">
        <f t="shared" si="56"/>
        <v>#N/A</v>
      </c>
      <c r="CP68" s="200" t="e">
        <f t="shared" si="56"/>
        <v>#N/A</v>
      </c>
      <c r="CQ68" s="200" t="e">
        <f t="shared" si="56"/>
        <v>#N/A</v>
      </c>
      <c r="CR68" s="200" t="e">
        <f t="shared" si="56"/>
        <v>#N/A</v>
      </c>
      <c r="CS68" s="200" t="e">
        <f t="shared" si="56"/>
        <v>#N/A</v>
      </c>
      <c r="CT68" s="200" t="e">
        <f t="shared" si="56"/>
        <v>#N/A</v>
      </c>
      <c r="CU68" s="200" t="e">
        <f t="shared" si="56"/>
        <v>#N/A</v>
      </c>
      <c r="CV68" s="200" t="e">
        <f t="shared" si="56"/>
        <v>#N/A</v>
      </c>
      <c r="CW68" s="173"/>
      <c r="CX68" s="173"/>
      <c r="CY68" s="173"/>
    </row>
    <row r="69" spans="1:104" s="151" customFormat="1">
      <c r="A69" s="173"/>
      <c r="B69" s="173"/>
      <c r="C69" s="173"/>
      <c r="D69" s="173"/>
      <c r="E69" s="1"/>
      <c r="F69" s="1"/>
      <c r="G69" s="1"/>
      <c r="H69" s="1"/>
      <c r="I69" s="1"/>
      <c r="J69" s="1"/>
      <c r="K69" s="173"/>
      <c r="L69" s="276"/>
      <c r="M69" s="276"/>
      <c r="N69" s="276"/>
      <c r="O69" s="276"/>
      <c r="P69" s="276"/>
      <c r="Q69" s="276"/>
      <c r="R69" s="276"/>
      <c r="S69" s="276"/>
      <c r="T69" s="276"/>
      <c r="U69" s="276"/>
      <c r="V69" s="276"/>
      <c r="W69" s="276"/>
      <c r="X69" s="276"/>
      <c r="Y69" s="276"/>
      <c r="Z69" s="276"/>
      <c r="AA69" s="276"/>
      <c r="AB69" s="276"/>
      <c r="AC69" s="276"/>
      <c r="AD69" s="276"/>
      <c r="AE69" s="276"/>
      <c r="AF69" s="276"/>
      <c r="AG69" s="276"/>
      <c r="AH69" s="276"/>
      <c r="AI69" s="276"/>
      <c r="AJ69" s="276"/>
      <c r="AK69" s="276"/>
      <c r="AL69" s="276"/>
      <c r="AM69" s="276"/>
      <c r="AN69" s="276"/>
      <c r="AO69" s="276"/>
      <c r="AP69" s="276"/>
      <c r="AQ69" s="276"/>
      <c r="AR69" s="276"/>
      <c r="AS69" s="276"/>
      <c r="AT69" s="276"/>
      <c r="AU69" s="276"/>
      <c r="AV69" s="276"/>
      <c r="AW69" s="276"/>
      <c r="AX69" s="276"/>
      <c r="AY69" s="276"/>
      <c r="AZ69" s="276"/>
      <c r="BA69" s="276"/>
      <c r="BB69" s="276"/>
      <c r="BC69" s="276"/>
      <c r="BD69" s="276"/>
      <c r="BE69" s="276"/>
      <c r="BF69" s="276"/>
      <c r="BG69" s="276"/>
      <c r="BH69" s="276"/>
      <c r="BI69" s="276"/>
      <c r="BJ69" s="276"/>
      <c r="BK69" s="276"/>
      <c r="BL69" s="276"/>
      <c r="BM69" s="276"/>
      <c r="BN69" s="276"/>
      <c r="BO69" s="276"/>
      <c r="BP69" s="276"/>
      <c r="BQ69" s="276"/>
      <c r="BR69" s="276"/>
      <c r="BS69" s="276"/>
      <c r="BT69" s="276"/>
      <c r="BU69" s="276"/>
      <c r="BV69" s="276"/>
      <c r="BW69" s="276"/>
      <c r="BX69" s="276"/>
      <c r="BY69" s="276"/>
      <c r="BZ69" s="276"/>
      <c r="CA69" s="276"/>
      <c r="CB69" s="276"/>
      <c r="CC69" s="276"/>
      <c r="CD69" s="276"/>
      <c r="CE69" s="276"/>
      <c r="CF69" s="276"/>
      <c r="CG69" s="276"/>
      <c r="CH69" s="276"/>
      <c r="CI69" s="276"/>
      <c r="CJ69" s="276"/>
      <c r="CK69" s="276"/>
      <c r="CL69" s="276"/>
      <c r="CM69" s="276"/>
      <c r="CN69" s="276"/>
      <c r="CO69" s="276"/>
      <c r="CP69" s="276"/>
      <c r="CQ69" s="276"/>
      <c r="CR69" s="276"/>
      <c r="CS69" s="276"/>
      <c r="CT69" s="276"/>
      <c r="CU69" s="276"/>
      <c r="CV69" s="276"/>
      <c r="CW69" s="173"/>
      <c r="CX69" s="173"/>
      <c r="CY69" s="173"/>
    </row>
    <row r="70" spans="1:104" s="151" customFormat="1" ht="16.149999999999999">
      <c r="A70" s="173"/>
      <c r="B70" s="173"/>
      <c r="C70" s="173"/>
      <c r="D70" s="173"/>
      <c r="E70" s="1" t="s">
        <v>886</v>
      </c>
      <c r="F70" s="1"/>
      <c r="G70" s="1" t="s">
        <v>305</v>
      </c>
      <c r="H70" s="1"/>
      <c r="I70" s="1"/>
      <c r="J70" s="1" t="s">
        <v>888</v>
      </c>
      <c r="K70" s="173"/>
      <c r="L70" s="199" t="e">
        <f t="shared" ref="L70:AQ70" si="57">L68*L24</f>
        <v>#N/A</v>
      </c>
      <c r="M70" s="199" t="e">
        <f t="shared" si="57"/>
        <v>#N/A</v>
      </c>
      <c r="N70" s="199" t="e">
        <f>N68*N24</f>
        <v>#N/A</v>
      </c>
      <c r="O70" s="199" t="e">
        <f t="shared" si="57"/>
        <v>#N/A</v>
      </c>
      <c r="P70" s="199" t="e">
        <f t="shared" si="57"/>
        <v>#N/A</v>
      </c>
      <c r="Q70" s="199" t="e">
        <f t="shared" si="57"/>
        <v>#N/A</v>
      </c>
      <c r="R70" s="199" t="e">
        <f t="shared" si="57"/>
        <v>#N/A</v>
      </c>
      <c r="S70" s="199" t="e">
        <f t="shared" si="57"/>
        <v>#N/A</v>
      </c>
      <c r="T70" s="199" t="e">
        <f t="shared" si="57"/>
        <v>#N/A</v>
      </c>
      <c r="U70" s="199" t="e">
        <f t="shared" si="57"/>
        <v>#N/A</v>
      </c>
      <c r="V70" s="199" t="e">
        <f t="shared" si="57"/>
        <v>#N/A</v>
      </c>
      <c r="W70" s="199" t="e">
        <f t="shared" si="57"/>
        <v>#N/A</v>
      </c>
      <c r="X70" s="199" t="e">
        <f t="shared" si="57"/>
        <v>#N/A</v>
      </c>
      <c r="Y70" s="199" t="e">
        <f t="shared" si="57"/>
        <v>#N/A</v>
      </c>
      <c r="Z70" s="199" t="e">
        <f t="shared" si="57"/>
        <v>#N/A</v>
      </c>
      <c r="AA70" s="199" t="e">
        <f t="shared" si="57"/>
        <v>#N/A</v>
      </c>
      <c r="AB70" s="199" t="e">
        <f t="shared" si="57"/>
        <v>#N/A</v>
      </c>
      <c r="AC70" s="199" t="e">
        <f t="shared" si="57"/>
        <v>#N/A</v>
      </c>
      <c r="AD70" s="199" t="e">
        <f t="shared" si="57"/>
        <v>#N/A</v>
      </c>
      <c r="AE70" s="199" t="e">
        <f t="shared" si="57"/>
        <v>#N/A</v>
      </c>
      <c r="AF70" s="199" t="e">
        <f t="shared" si="57"/>
        <v>#N/A</v>
      </c>
      <c r="AG70" s="199" t="e">
        <f t="shared" si="57"/>
        <v>#N/A</v>
      </c>
      <c r="AH70" s="199" t="e">
        <f t="shared" si="57"/>
        <v>#N/A</v>
      </c>
      <c r="AI70" s="199" t="e">
        <f t="shared" si="57"/>
        <v>#N/A</v>
      </c>
      <c r="AJ70" s="199" t="e">
        <f t="shared" si="57"/>
        <v>#N/A</v>
      </c>
      <c r="AK70" s="199" t="e">
        <f t="shared" si="57"/>
        <v>#N/A</v>
      </c>
      <c r="AL70" s="199" t="e">
        <f t="shared" si="57"/>
        <v>#N/A</v>
      </c>
      <c r="AM70" s="199" t="e">
        <f t="shared" si="57"/>
        <v>#N/A</v>
      </c>
      <c r="AN70" s="199" t="e">
        <f t="shared" si="57"/>
        <v>#N/A</v>
      </c>
      <c r="AO70" s="199" t="e">
        <f t="shared" si="57"/>
        <v>#N/A</v>
      </c>
      <c r="AP70" s="199" t="e">
        <f t="shared" si="57"/>
        <v>#N/A</v>
      </c>
      <c r="AQ70" s="199" t="e">
        <f t="shared" si="57"/>
        <v>#N/A</v>
      </c>
      <c r="AR70" s="199" t="e">
        <f t="shared" ref="AR70:BW70" si="58">AR68*AR24</f>
        <v>#N/A</v>
      </c>
      <c r="AS70" s="199" t="e">
        <f t="shared" si="58"/>
        <v>#N/A</v>
      </c>
      <c r="AT70" s="199" t="e">
        <f t="shared" si="58"/>
        <v>#N/A</v>
      </c>
      <c r="AU70" s="199" t="e">
        <f t="shared" si="58"/>
        <v>#N/A</v>
      </c>
      <c r="AV70" s="199" t="e">
        <f t="shared" si="58"/>
        <v>#N/A</v>
      </c>
      <c r="AW70" s="199" t="e">
        <f t="shared" si="58"/>
        <v>#N/A</v>
      </c>
      <c r="AX70" s="199" t="e">
        <f t="shared" si="58"/>
        <v>#N/A</v>
      </c>
      <c r="AY70" s="199" t="e">
        <f t="shared" si="58"/>
        <v>#N/A</v>
      </c>
      <c r="AZ70" s="199" t="e">
        <f t="shared" si="58"/>
        <v>#N/A</v>
      </c>
      <c r="BA70" s="199" t="e">
        <f t="shared" si="58"/>
        <v>#N/A</v>
      </c>
      <c r="BB70" s="199" t="e">
        <f t="shared" si="58"/>
        <v>#N/A</v>
      </c>
      <c r="BC70" s="199" t="e">
        <f t="shared" si="58"/>
        <v>#N/A</v>
      </c>
      <c r="BD70" s="199" t="e">
        <f t="shared" si="58"/>
        <v>#N/A</v>
      </c>
      <c r="BE70" s="199" t="e">
        <f t="shared" si="58"/>
        <v>#N/A</v>
      </c>
      <c r="BF70" s="199" t="e">
        <f t="shared" si="58"/>
        <v>#N/A</v>
      </c>
      <c r="BG70" s="199" t="e">
        <f t="shared" si="58"/>
        <v>#N/A</v>
      </c>
      <c r="BH70" s="199" t="e">
        <f>BH68*BH24</f>
        <v>#N/A</v>
      </c>
      <c r="BI70" s="199" t="e">
        <f t="shared" si="58"/>
        <v>#N/A</v>
      </c>
      <c r="BJ70" s="199" t="e">
        <f t="shared" si="58"/>
        <v>#N/A</v>
      </c>
      <c r="BK70" s="199" t="e">
        <f t="shared" si="58"/>
        <v>#N/A</v>
      </c>
      <c r="BL70" s="199" t="e">
        <f t="shared" si="58"/>
        <v>#N/A</v>
      </c>
      <c r="BM70" s="199" t="e">
        <f t="shared" si="58"/>
        <v>#N/A</v>
      </c>
      <c r="BN70" s="199" t="e">
        <f t="shared" si="58"/>
        <v>#N/A</v>
      </c>
      <c r="BO70" s="199" t="e">
        <f t="shared" si="58"/>
        <v>#N/A</v>
      </c>
      <c r="BP70" s="199" t="e">
        <f t="shared" si="58"/>
        <v>#N/A</v>
      </c>
      <c r="BQ70" s="199" t="e">
        <f t="shared" si="58"/>
        <v>#N/A</v>
      </c>
      <c r="BR70" s="199" t="e">
        <f t="shared" si="58"/>
        <v>#N/A</v>
      </c>
      <c r="BS70" s="199" t="e">
        <f t="shared" si="58"/>
        <v>#N/A</v>
      </c>
      <c r="BT70" s="199" t="e">
        <f t="shared" si="58"/>
        <v>#N/A</v>
      </c>
      <c r="BU70" s="199" t="e">
        <f t="shared" si="58"/>
        <v>#N/A</v>
      </c>
      <c r="BV70" s="199" t="e">
        <f t="shared" si="58"/>
        <v>#N/A</v>
      </c>
      <c r="BW70" s="199" t="e">
        <f t="shared" si="58"/>
        <v>#N/A</v>
      </c>
      <c r="BX70" s="199" t="e">
        <f t="shared" ref="BX70:CV70" si="59">BX68*BX24</f>
        <v>#N/A</v>
      </c>
      <c r="BY70" s="199" t="e">
        <f t="shared" si="59"/>
        <v>#N/A</v>
      </c>
      <c r="BZ70" s="199" t="e">
        <f t="shared" si="59"/>
        <v>#N/A</v>
      </c>
      <c r="CA70" s="199" t="e">
        <f t="shared" si="59"/>
        <v>#N/A</v>
      </c>
      <c r="CB70" s="199" t="e">
        <f t="shared" si="59"/>
        <v>#N/A</v>
      </c>
      <c r="CC70" s="199" t="e">
        <f t="shared" si="59"/>
        <v>#N/A</v>
      </c>
      <c r="CD70" s="199" t="e">
        <f t="shared" si="59"/>
        <v>#N/A</v>
      </c>
      <c r="CE70" s="199" t="e">
        <f t="shared" si="59"/>
        <v>#N/A</v>
      </c>
      <c r="CF70" s="199" t="e">
        <f t="shared" si="59"/>
        <v>#N/A</v>
      </c>
      <c r="CG70" s="199" t="e">
        <f t="shared" si="59"/>
        <v>#N/A</v>
      </c>
      <c r="CH70" s="199" t="e">
        <f t="shared" si="59"/>
        <v>#N/A</v>
      </c>
      <c r="CI70" s="199" t="e">
        <f t="shared" si="59"/>
        <v>#N/A</v>
      </c>
      <c r="CJ70" s="199" t="e">
        <f t="shared" si="59"/>
        <v>#N/A</v>
      </c>
      <c r="CK70" s="199" t="e">
        <f t="shared" si="59"/>
        <v>#N/A</v>
      </c>
      <c r="CL70" s="199" t="e">
        <f t="shared" si="59"/>
        <v>#N/A</v>
      </c>
      <c r="CM70" s="199" t="e">
        <f t="shared" si="59"/>
        <v>#N/A</v>
      </c>
      <c r="CN70" s="199" t="e">
        <f t="shared" si="59"/>
        <v>#N/A</v>
      </c>
      <c r="CO70" s="199" t="e">
        <f t="shared" si="59"/>
        <v>#N/A</v>
      </c>
      <c r="CP70" s="199" t="e">
        <f t="shared" si="59"/>
        <v>#N/A</v>
      </c>
      <c r="CQ70" s="199" t="e">
        <f t="shared" si="59"/>
        <v>#N/A</v>
      </c>
      <c r="CR70" s="199" t="e">
        <f t="shared" si="59"/>
        <v>#N/A</v>
      </c>
      <c r="CS70" s="199" t="e">
        <f t="shared" si="59"/>
        <v>#N/A</v>
      </c>
      <c r="CT70" s="199" t="e">
        <f t="shared" si="59"/>
        <v>#N/A</v>
      </c>
      <c r="CU70" s="199" t="e">
        <f t="shared" si="59"/>
        <v>#N/A</v>
      </c>
      <c r="CV70" s="199" t="e">
        <f t="shared" si="59"/>
        <v>#N/A</v>
      </c>
      <c r="CW70" s="173"/>
      <c r="CX70" s="173"/>
      <c r="CY70" s="173"/>
    </row>
    <row r="71" spans="1:104" s="151" customFormat="1" ht="16.149999999999999">
      <c r="A71" s="173"/>
      <c r="B71" s="173"/>
      <c r="C71" s="173"/>
      <c r="D71" s="173"/>
      <c r="E71" s="1" t="s">
        <v>889</v>
      </c>
      <c r="F71" s="1"/>
      <c r="G71" s="1" t="s">
        <v>305</v>
      </c>
      <c r="H71" s="1"/>
      <c r="I71" s="1"/>
      <c r="J71" s="1" t="s">
        <v>890</v>
      </c>
      <c r="K71" s="173"/>
      <c r="L71" s="199" t="e">
        <f t="shared" ref="L71:AQ71" si="60">L56*L48</f>
        <v>#N/A</v>
      </c>
      <c r="M71" s="199" t="e">
        <f t="shared" si="60"/>
        <v>#N/A</v>
      </c>
      <c r="N71" s="199" t="e">
        <f t="shared" si="60"/>
        <v>#N/A</v>
      </c>
      <c r="O71" s="199" t="e">
        <f t="shared" si="60"/>
        <v>#N/A</v>
      </c>
      <c r="P71" s="199" t="e">
        <f t="shared" si="60"/>
        <v>#N/A</v>
      </c>
      <c r="Q71" s="199" t="e">
        <f t="shared" si="60"/>
        <v>#N/A</v>
      </c>
      <c r="R71" s="199" t="e">
        <f t="shared" si="60"/>
        <v>#N/A</v>
      </c>
      <c r="S71" s="199" t="e">
        <f t="shared" si="60"/>
        <v>#N/A</v>
      </c>
      <c r="T71" s="199" t="e">
        <f t="shared" si="60"/>
        <v>#N/A</v>
      </c>
      <c r="U71" s="199" t="e">
        <f t="shared" si="60"/>
        <v>#N/A</v>
      </c>
      <c r="V71" s="199" t="e">
        <f t="shared" si="60"/>
        <v>#N/A</v>
      </c>
      <c r="W71" s="199" t="e">
        <f t="shared" si="60"/>
        <v>#N/A</v>
      </c>
      <c r="X71" s="199" t="e">
        <f t="shared" si="60"/>
        <v>#N/A</v>
      </c>
      <c r="Y71" s="199" t="e">
        <f t="shared" si="60"/>
        <v>#N/A</v>
      </c>
      <c r="Z71" s="199" t="e">
        <f t="shared" si="60"/>
        <v>#N/A</v>
      </c>
      <c r="AA71" s="199" t="e">
        <f t="shared" si="60"/>
        <v>#N/A</v>
      </c>
      <c r="AB71" s="199" t="e">
        <f t="shared" si="60"/>
        <v>#N/A</v>
      </c>
      <c r="AC71" s="199" t="e">
        <f t="shared" si="60"/>
        <v>#N/A</v>
      </c>
      <c r="AD71" s="199" t="e">
        <f t="shared" si="60"/>
        <v>#N/A</v>
      </c>
      <c r="AE71" s="199" t="e">
        <f t="shared" si="60"/>
        <v>#N/A</v>
      </c>
      <c r="AF71" s="199" t="e">
        <f t="shared" si="60"/>
        <v>#N/A</v>
      </c>
      <c r="AG71" s="199" t="e">
        <f t="shared" si="60"/>
        <v>#N/A</v>
      </c>
      <c r="AH71" s="199" t="e">
        <f t="shared" si="60"/>
        <v>#N/A</v>
      </c>
      <c r="AI71" s="199" t="e">
        <f t="shared" si="60"/>
        <v>#N/A</v>
      </c>
      <c r="AJ71" s="199" t="e">
        <f t="shared" si="60"/>
        <v>#N/A</v>
      </c>
      <c r="AK71" s="199" t="e">
        <f t="shared" si="60"/>
        <v>#N/A</v>
      </c>
      <c r="AL71" s="199" t="e">
        <f t="shared" si="60"/>
        <v>#N/A</v>
      </c>
      <c r="AM71" s="199" t="e">
        <f t="shared" si="60"/>
        <v>#N/A</v>
      </c>
      <c r="AN71" s="199" t="e">
        <f t="shared" si="60"/>
        <v>#N/A</v>
      </c>
      <c r="AO71" s="199" t="e">
        <f t="shared" si="60"/>
        <v>#N/A</v>
      </c>
      <c r="AP71" s="199" t="e">
        <f t="shared" si="60"/>
        <v>#N/A</v>
      </c>
      <c r="AQ71" s="199" t="e">
        <f t="shared" si="60"/>
        <v>#N/A</v>
      </c>
      <c r="AR71" s="199" t="e">
        <f t="shared" ref="AR71:BW71" si="61">AR56*AR48</f>
        <v>#N/A</v>
      </c>
      <c r="AS71" s="199" t="e">
        <f t="shared" si="61"/>
        <v>#N/A</v>
      </c>
      <c r="AT71" s="199" t="e">
        <f t="shared" si="61"/>
        <v>#N/A</v>
      </c>
      <c r="AU71" s="199" t="e">
        <f t="shared" si="61"/>
        <v>#N/A</v>
      </c>
      <c r="AV71" s="199" t="e">
        <f t="shared" si="61"/>
        <v>#N/A</v>
      </c>
      <c r="AW71" s="199" t="e">
        <f t="shared" si="61"/>
        <v>#N/A</v>
      </c>
      <c r="AX71" s="199" t="e">
        <f t="shared" si="61"/>
        <v>#N/A</v>
      </c>
      <c r="AY71" s="199" t="e">
        <f t="shared" si="61"/>
        <v>#N/A</v>
      </c>
      <c r="AZ71" s="199" t="e">
        <f t="shared" si="61"/>
        <v>#N/A</v>
      </c>
      <c r="BA71" s="199" t="e">
        <f t="shared" si="61"/>
        <v>#N/A</v>
      </c>
      <c r="BB71" s="199" t="e">
        <f t="shared" si="61"/>
        <v>#N/A</v>
      </c>
      <c r="BC71" s="199" t="e">
        <f t="shared" si="61"/>
        <v>#N/A</v>
      </c>
      <c r="BD71" s="199" t="e">
        <f t="shared" si="61"/>
        <v>#N/A</v>
      </c>
      <c r="BE71" s="199" t="e">
        <f t="shared" si="61"/>
        <v>#N/A</v>
      </c>
      <c r="BF71" s="199" t="e">
        <f t="shared" si="61"/>
        <v>#N/A</v>
      </c>
      <c r="BG71" s="199" t="e">
        <f t="shared" si="61"/>
        <v>#N/A</v>
      </c>
      <c r="BH71" s="199" t="e">
        <f t="shared" si="61"/>
        <v>#N/A</v>
      </c>
      <c r="BI71" s="199" t="e">
        <f t="shared" si="61"/>
        <v>#N/A</v>
      </c>
      <c r="BJ71" s="199" t="e">
        <f t="shared" si="61"/>
        <v>#N/A</v>
      </c>
      <c r="BK71" s="199" t="e">
        <f t="shared" si="61"/>
        <v>#N/A</v>
      </c>
      <c r="BL71" s="199" t="e">
        <f t="shared" si="61"/>
        <v>#N/A</v>
      </c>
      <c r="BM71" s="199" t="e">
        <f t="shared" si="61"/>
        <v>#N/A</v>
      </c>
      <c r="BN71" s="199" t="e">
        <f t="shared" si="61"/>
        <v>#N/A</v>
      </c>
      <c r="BO71" s="199" t="e">
        <f t="shared" si="61"/>
        <v>#N/A</v>
      </c>
      <c r="BP71" s="199" t="e">
        <f t="shared" si="61"/>
        <v>#N/A</v>
      </c>
      <c r="BQ71" s="199" t="e">
        <f t="shared" si="61"/>
        <v>#N/A</v>
      </c>
      <c r="BR71" s="199" t="e">
        <f t="shared" si="61"/>
        <v>#N/A</v>
      </c>
      <c r="BS71" s="199" t="e">
        <f t="shared" si="61"/>
        <v>#N/A</v>
      </c>
      <c r="BT71" s="199" t="e">
        <f t="shared" si="61"/>
        <v>#N/A</v>
      </c>
      <c r="BU71" s="199" t="e">
        <f t="shared" si="61"/>
        <v>#N/A</v>
      </c>
      <c r="BV71" s="199" t="e">
        <f t="shared" si="61"/>
        <v>#N/A</v>
      </c>
      <c r="BW71" s="199" t="e">
        <f t="shared" si="61"/>
        <v>#N/A</v>
      </c>
      <c r="BX71" s="199" t="e">
        <f t="shared" ref="BX71:CV71" si="62">BX56*BX48</f>
        <v>#N/A</v>
      </c>
      <c r="BY71" s="199" t="e">
        <f t="shared" si="62"/>
        <v>#N/A</v>
      </c>
      <c r="BZ71" s="199" t="e">
        <f t="shared" si="62"/>
        <v>#N/A</v>
      </c>
      <c r="CA71" s="199" t="e">
        <f t="shared" si="62"/>
        <v>#N/A</v>
      </c>
      <c r="CB71" s="199" t="e">
        <f t="shared" si="62"/>
        <v>#N/A</v>
      </c>
      <c r="CC71" s="199" t="e">
        <f t="shared" si="62"/>
        <v>#N/A</v>
      </c>
      <c r="CD71" s="199" t="e">
        <f t="shared" si="62"/>
        <v>#N/A</v>
      </c>
      <c r="CE71" s="199" t="e">
        <f t="shared" si="62"/>
        <v>#N/A</v>
      </c>
      <c r="CF71" s="199" t="e">
        <f t="shared" si="62"/>
        <v>#N/A</v>
      </c>
      <c r="CG71" s="199" t="e">
        <f t="shared" si="62"/>
        <v>#N/A</v>
      </c>
      <c r="CH71" s="199" t="e">
        <f t="shared" si="62"/>
        <v>#N/A</v>
      </c>
      <c r="CI71" s="199" t="e">
        <f t="shared" si="62"/>
        <v>#N/A</v>
      </c>
      <c r="CJ71" s="199" t="e">
        <f t="shared" si="62"/>
        <v>#N/A</v>
      </c>
      <c r="CK71" s="199" t="e">
        <f t="shared" si="62"/>
        <v>#N/A</v>
      </c>
      <c r="CL71" s="199" t="e">
        <f t="shared" si="62"/>
        <v>#N/A</v>
      </c>
      <c r="CM71" s="199" t="e">
        <f t="shared" si="62"/>
        <v>#N/A</v>
      </c>
      <c r="CN71" s="199" t="e">
        <f t="shared" si="62"/>
        <v>#N/A</v>
      </c>
      <c r="CO71" s="199" t="e">
        <f t="shared" si="62"/>
        <v>#N/A</v>
      </c>
      <c r="CP71" s="199" t="e">
        <f t="shared" si="62"/>
        <v>#N/A</v>
      </c>
      <c r="CQ71" s="199" t="e">
        <f t="shared" si="62"/>
        <v>#N/A</v>
      </c>
      <c r="CR71" s="199" t="e">
        <f t="shared" si="62"/>
        <v>#N/A</v>
      </c>
      <c r="CS71" s="199" t="e">
        <f t="shared" si="62"/>
        <v>#N/A</v>
      </c>
      <c r="CT71" s="199" t="e">
        <f t="shared" si="62"/>
        <v>#N/A</v>
      </c>
      <c r="CU71" s="199" t="e">
        <f t="shared" si="62"/>
        <v>#N/A</v>
      </c>
      <c r="CV71" s="199" t="e">
        <f t="shared" si="62"/>
        <v>#N/A</v>
      </c>
      <c r="CW71" s="173"/>
      <c r="CX71" s="173"/>
      <c r="CY71" s="173"/>
    </row>
    <row r="72" spans="1:104" s="151" customFormat="1">
      <c r="A72" s="173"/>
      <c r="B72" s="173"/>
      <c r="C72" s="173"/>
      <c r="D72" s="173"/>
      <c r="E72" s="1" t="s">
        <v>891</v>
      </c>
      <c r="F72" s="1"/>
      <c r="G72" s="1" t="s">
        <v>305</v>
      </c>
      <c r="H72" s="1"/>
      <c r="I72" s="1"/>
      <c r="J72" s="1" t="s">
        <v>892</v>
      </c>
      <c r="K72" s="173"/>
      <c r="L72" s="199">
        <f t="shared" ref="L72:AQ72" si="63">L53*L47*L24</f>
        <v>0</v>
      </c>
      <c r="M72" s="199">
        <f t="shared" si="63"/>
        <v>0</v>
      </c>
      <c r="N72" s="199">
        <f t="shared" si="63"/>
        <v>0</v>
      </c>
      <c r="O72" s="199">
        <f t="shared" si="63"/>
        <v>0</v>
      </c>
      <c r="P72" s="199">
        <f t="shared" si="63"/>
        <v>0</v>
      </c>
      <c r="Q72" s="199">
        <f t="shared" si="63"/>
        <v>0</v>
      </c>
      <c r="R72" s="199">
        <f t="shared" si="63"/>
        <v>0</v>
      </c>
      <c r="S72" s="199">
        <f t="shared" si="63"/>
        <v>0</v>
      </c>
      <c r="T72" s="199">
        <f t="shared" si="63"/>
        <v>0</v>
      </c>
      <c r="U72" s="199">
        <f t="shared" si="63"/>
        <v>0</v>
      </c>
      <c r="V72" s="199">
        <f t="shared" si="63"/>
        <v>0</v>
      </c>
      <c r="W72" s="199">
        <f t="shared" si="63"/>
        <v>0</v>
      </c>
      <c r="X72" s="199">
        <f t="shared" si="63"/>
        <v>0</v>
      </c>
      <c r="Y72" s="199">
        <f t="shared" si="63"/>
        <v>0</v>
      </c>
      <c r="Z72" s="199">
        <f t="shared" si="63"/>
        <v>0</v>
      </c>
      <c r="AA72" s="199">
        <f t="shared" si="63"/>
        <v>0</v>
      </c>
      <c r="AB72" s="199">
        <f t="shared" si="63"/>
        <v>0</v>
      </c>
      <c r="AC72" s="199">
        <f t="shared" si="63"/>
        <v>0</v>
      </c>
      <c r="AD72" s="199">
        <f t="shared" si="63"/>
        <v>0</v>
      </c>
      <c r="AE72" s="199">
        <f t="shared" si="63"/>
        <v>0</v>
      </c>
      <c r="AF72" s="199">
        <f t="shared" si="63"/>
        <v>0</v>
      </c>
      <c r="AG72" s="199">
        <f t="shared" si="63"/>
        <v>0</v>
      </c>
      <c r="AH72" s="199">
        <f t="shared" si="63"/>
        <v>0</v>
      </c>
      <c r="AI72" s="199">
        <f t="shared" si="63"/>
        <v>0</v>
      </c>
      <c r="AJ72" s="199">
        <f t="shared" si="63"/>
        <v>0</v>
      </c>
      <c r="AK72" s="199">
        <f t="shared" si="63"/>
        <v>0</v>
      </c>
      <c r="AL72" s="199">
        <f t="shared" si="63"/>
        <v>0</v>
      </c>
      <c r="AM72" s="199">
        <f t="shared" si="63"/>
        <v>0</v>
      </c>
      <c r="AN72" s="199">
        <f t="shared" si="63"/>
        <v>0</v>
      </c>
      <c r="AO72" s="199">
        <f t="shared" si="63"/>
        <v>0</v>
      </c>
      <c r="AP72" s="199">
        <f t="shared" si="63"/>
        <v>0</v>
      </c>
      <c r="AQ72" s="199">
        <f t="shared" si="63"/>
        <v>0</v>
      </c>
      <c r="AR72" s="199">
        <f t="shared" ref="AR72:BW72" si="64">AR53*AR47*AR24</f>
        <v>0</v>
      </c>
      <c r="AS72" s="199">
        <f t="shared" si="64"/>
        <v>0</v>
      </c>
      <c r="AT72" s="199">
        <f t="shared" si="64"/>
        <v>0</v>
      </c>
      <c r="AU72" s="199">
        <f t="shared" si="64"/>
        <v>0</v>
      </c>
      <c r="AV72" s="199">
        <f t="shared" si="64"/>
        <v>0</v>
      </c>
      <c r="AW72" s="199">
        <f t="shared" si="64"/>
        <v>0</v>
      </c>
      <c r="AX72" s="199">
        <f t="shared" si="64"/>
        <v>0</v>
      </c>
      <c r="AY72" s="199">
        <f t="shared" si="64"/>
        <v>0</v>
      </c>
      <c r="AZ72" s="199">
        <f t="shared" si="64"/>
        <v>0</v>
      </c>
      <c r="BA72" s="199">
        <f t="shared" si="64"/>
        <v>0</v>
      </c>
      <c r="BB72" s="199">
        <f t="shared" si="64"/>
        <v>0</v>
      </c>
      <c r="BC72" s="199">
        <f t="shared" si="64"/>
        <v>0</v>
      </c>
      <c r="BD72" s="199">
        <f t="shared" si="64"/>
        <v>0</v>
      </c>
      <c r="BE72" s="199">
        <f t="shared" si="64"/>
        <v>0</v>
      </c>
      <c r="BF72" s="199">
        <f t="shared" si="64"/>
        <v>0</v>
      </c>
      <c r="BG72" s="199">
        <f t="shared" si="64"/>
        <v>0</v>
      </c>
      <c r="BH72" s="199">
        <f t="shared" si="64"/>
        <v>0</v>
      </c>
      <c r="BI72" s="199">
        <f t="shared" si="64"/>
        <v>0</v>
      </c>
      <c r="BJ72" s="199">
        <f t="shared" si="64"/>
        <v>0</v>
      </c>
      <c r="BK72" s="199">
        <f t="shared" si="64"/>
        <v>0</v>
      </c>
      <c r="BL72" s="199">
        <f t="shared" si="64"/>
        <v>0</v>
      </c>
      <c r="BM72" s="199">
        <f t="shared" si="64"/>
        <v>0</v>
      </c>
      <c r="BN72" s="199">
        <f t="shared" si="64"/>
        <v>0</v>
      </c>
      <c r="BO72" s="199">
        <f t="shared" si="64"/>
        <v>0</v>
      </c>
      <c r="BP72" s="199">
        <f t="shared" si="64"/>
        <v>0</v>
      </c>
      <c r="BQ72" s="199">
        <f t="shared" si="64"/>
        <v>0</v>
      </c>
      <c r="BR72" s="199">
        <f t="shared" si="64"/>
        <v>0</v>
      </c>
      <c r="BS72" s="199">
        <f t="shared" si="64"/>
        <v>0</v>
      </c>
      <c r="BT72" s="199">
        <f t="shared" si="64"/>
        <v>0</v>
      </c>
      <c r="BU72" s="199">
        <f t="shared" si="64"/>
        <v>0</v>
      </c>
      <c r="BV72" s="199">
        <f t="shared" si="64"/>
        <v>0</v>
      </c>
      <c r="BW72" s="199">
        <f t="shared" si="64"/>
        <v>0</v>
      </c>
      <c r="BX72" s="199">
        <f t="shared" ref="BX72:CV72" si="65">BX53*BX47*BX24</f>
        <v>0</v>
      </c>
      <c r="BY72" s="199">
        <f t="shared" si="65"/>
        <v>0</v>
      </c>
      <c r="BZ72" s="199">
        <f t="shared" si="65"/>
        <v>0</v>
      </c>
      <c r="CA72" s="199">
        <f t="shared" si="65"/>
        <v>0</v>
      </c>
      <c r="CB72" s="199">
        <f t="shared" si="65"/>
        <v>0</v>
      </c>
      <c r="CC72" s="199">
        <f t="shared" si="65"/>
        <v>0</v>
      </c>
      <c r="CD72" s="199">
        <f t="shared" si="65"/>
        <v>0</v>
      </c>
      <c r="CE72" s="199">
        <f t="shared" si="65"/>
        <v>0</v>
      </c>
      <c r="CF72" s="199">
        <f t="shared" si="65"/>
        <v>0</v>
      </c>
      <c r="CG72" s="199">
        <f t="shared" si="65"/>
        <v>0</v>
      </c>
      <c r="CH72" s="199">
        <f t="shared" si="65"/>
        <v>0</v>
      </c>
      <c r="CI72" s="199">
        <f t="shared" si="65"/>
        <v>0</v>
      </c>
      <c r="CJ72" s="199">
        <f t="shared" si="65"/>
        <v>0</v>
      </c>
      <c r="CK72" s="199">
        <f t="shared" si="65"/>
        <v>0</v>
      </c>
      <c r="CL72" s="199">
        <f t="shared" si="65"/>
        <v>0</v>
      </c>
      <c r="CM72" s="199">
        <f t="shared" si="65"/>
        <v>0</v>
      </c>
      <c r="CN72" s="199">
        <f t="shared" si="65"/>
        <v>0</v>
      </c>
      <c r="CO72" s="199">
        <f t="shared" si="65"/>
        <v>0</v>
      </c>
      <c r="CP72" s="199">
        <f t="shared" si="65"/>
        <v>0</v>
      </c>
      <c r="CQ72" s="199">
        <f t="shared" si="65"/>
        <v>0</v>
      </c>
      <c r="CR72" s="199">
        <f t="shared" si="65"/>
        <v>0</v>
      </c>
      <c r="CS72" s="199">
        <f t="shared" si="65"/>
        <v>0</v>
      </c>
      <c r="CT72" s="199">
        <f t="shared" si="65"/>
        <v>0</v>
      </c>
      <c r="CU72" s="199">
        <f t="shared" si="65"/>
        <v>0</v>
      </c>
      <c r="CV72" s="199">
        <f t="shared" si="65"/>
        <v>0</v>
      </c>
      <c r="CW72" s="173"/>
      <c r="CX72" s="173"/>
      <c r="CY72" s="173"/>
    </row>
    <row r="73" spans="1:104" s="151" customFormat="1" ht="16.149999999999999">
      <c r="A73"/>
      <c r="B73"/>
      <c r="C73" s="173"/>
      <c r="D73" s="173"/>
      <c r="E73" s="6" t="s">
        <v>893</v>
      </c>
      <c r="F73" s="6"/>
      <c r="G73" s="6" t="s">
        <v>305</v>
      </c>
      <c r="H73" s="1"/>
      <c r="I73" s="1"/>
      <c r="J73" s="6" t="s">
        <v>894</v>
      </c>
      <c r="K73" s="173"/>
      <c r="L73" s="200" t="e">
        <f t="shared" ref="L73:AQ73" si="66">L70-SUM(L71:L72)</f>
        <v>#N/A</v>
      </c>
      <c r="M73" s="200" t="e">
        <f>M70-SUM(M71:M72)</f>
        <v>#N/A</v>
      </c>
      <c r="N73" s="200" t="e">
        <f t="shared" si="66"/>
        <v>#N/A</v>
      </c>
      <c r="O73" s="200" t="e">
        <f t="shared" si="66"/>
        <v>#N/A</v>
      </c>
      <c r="P73" s="200" t="e">
        <f t="shared" si="66"/>
        <v>#N/A</v>
      </c>
      <c r="Q73" s="200" t="e">
        <f t="shared" si="66"/>
        <v>#N/A</v>
      </c>
      <c r="R73" s="200" t="e">
        <f t="shared" si="66"/>
        <v>#N/A</v>
      </c>
      <c r="S73" s="200" t="e">
        <f t="shared" si="66"/>
        <v>#N/A</v>
      </c>
      <c r="T73" s="200" t="e">
        <f t="shared" si="66"/>
        <v>#N/A</v>
      </c>
      <c r="U73" s="200" t="e">
        <f t="shared" si="66"/>
        <v>#N/A</v>
      </c>
      <c r="V73" s="200" t="e">
        <f t="shared" si="66"/>
        <v>#N/A</v>
      </c>
      <c r="W73" s="200" t="e">
        <f>W70-SUM(W71:W72)</f>
        <v>#N/A</v>
      </c>
      <c r="X73" s="200" t="e">
        <f t="shared" si="66"/>
        <v>#N/A</v>
      </c>
      <c r="Y73" s="200" t="e">
        <f t="shared" si="66"/>
        <v>#N/A</v>
      </c>
      <c r="Z73" s="200" t="e">
        <f t="shared" si="66"/>
        <v>#N/A</v>
      </c>
      <c r="AA73" s="200" t="e">
        <f t="shared" si="66"/>
        <v>#N/A</v>
      </c>
      <c r="AB73" s="200" t="e">
        <f t="shared" si="66"/>
        <v>#N/A</v>
      </c>
      <c r="AC73" s="200" t="e">
        <f t="shared" si="66"/>
        <v>#N/A</v>
      </c>
      <c r="AD73" s="200" t="e">
        <f t="shared" si="66"/>
        <v>#N/A</v>
      </c>
      <c r="AE73" s="200" t="e">
        <f t="shared" si="66"/>
        <v>#N/A</v>
      </c>
      <c r="AF73" s="200" t="e">
        <f t="shared" si="66"/>
        <v>#N/A</v>
      </c>
      <c r="AG73" s="200" t="e">
        <f t="shared" si="66"/>
        <v>#N/A</v>
      </c>
      <c r="AH73" s="200" t="e">
        <f t="shared" si="66"/>
        <v>#N/A</v>
      </c>
      <c r="AI73" s="200" t="e">
        <f t="shared" si="66"/>
        <v>#N/A</v>
      </c>
      <c r="AJ73" s="200" t="e">
        <f t="shared" si="66"/>
        <v>#N/A</v>
      </c>
      <c r="AK73" s="200" t="e">
        <f t="shared" si="66"/>
        <v>#N/A</v>
      </c>
      <c r="AL73" s="200" t="e">
        <f t="shared" si="66"/>
        <v>#N/A</v>
      </c>
      <c r="AM73" s="200" t="e">
        <f t="shared" si="66"/>
        <v>#N/A</v>
      </c>
      <c r="AN73" s="200" t="e">
        <f t="shared" si="66"/>
        <v>#N/A</v>
      </c>
      <c r="AO73" s="200" t="e">
        <f t="shared" si="66"/>
        <v>#N/A</v>
      </c>
      <c r="AP73" s="200" t="e">
        <f t="shared" si="66"/>
        <v>#N/A</v>
      </c>
      <c r="AQ73" s="200" t="e">
        <f t="shared" si="66"/>
        <v>#N/A</v>
      </c>
      <c r="AR73" s="200" t="e">
        <f t="shared" ref="AR73:BW73" si="67">AR70-SUM(AR71:AR72)</f>
        <v>#N/A</v>
      </c>
      <c r="AS73" s="200" t="e">
        <f t="shared" si="67"/>
        <v>#N/A</v>
      </c>
      <c r="AT73" s="200" t="e">
        <f t="shared" si="67"/>
        <v>#N/A</v>
      </c>
      <c r="AU73" s="200" t="e">
        <f t="shared" si="67"/>
        <v>#N/A</v>
      </c>
      <c r="AV73" s="200" t="e">
        <f t="shared" si="67"/>
        <v>#N/A</v>
      </c>
      <c r="AW73" s="200" t="e">
        <f t="shared" si="67"/>
        <v>#N/A</v>
      </c>
      <c r="AX73" s="200" t="e">
        <f t="shared" si="67"/>
        <v>#N/A</v>
      </c>
      <c r="AY73" s="200" t="e">
        <f t="shared" si="67"/>
        <v>#N/A</v>
      </c>
      <c r="AZ73" s="200" t="e">
        <f t="shared" si="67"/>
        <v>#N/A</v>
      </c>
      <c r="BA73" s="200" t="e">
        <f t="shared" si="67"/>
        <v>#N/A</v>
      </c>
      <c r="BB73" s="200" t="e">
        <f t="shared" si="67"/>
        <v>#N/A</v>
      </c>
      <c r="BC73" s="200" t="e">
        <f t="shared" si="67"/>
        <v>#N/A</v>
      </c>
      <c r="BD73" s="200" t="e">
        <f t="shared" si="67"/>
        <v>#N/A</v>
      </c>
      <c r="BE73" s="200" t="e">
        <f t="shared" si="67"/>
        <v>#N/A</v>
      </c>
      <c r="BF73" s="200" t="e">
        <f t="shared" si="67"/>
        <v>#N/A</v>
      </c>
      <c r="BG73" s="200" t="e">
        <f t="shared" si="67"/>
        <v>#N/A</v>
      </c>
      <c r="BH73" s="200" t="e">
        <f t="shared" si="67"/>
        <v>#N/A</v>
      </c>
      <c r="BI73" s="200" t="e">
        <f t="shared" si="67"/>
        <v>#N/A</v>
      </c>
      <c r="BJ73" s="200" t="e">
        <f t="shared" si="67"/>
        <v>#N/A</v>
      </c>
      <c r="BK73" s="200" t="e">
        <f t="shared" si="67"/>
        <v>#N/A</v>
      </c>
      <c r="BL73" s="200" t="e">
        <f t="shared" si="67"/>
        <v>#N/A</v>
      </c>
      <c r="BM73" s="200" t="e">
        <f t="shared" si="67"/>
        <v>#N/A</v>
      </c>
      <c r="BN73" s="200" t="e">
        <f t="shared" si="67"/>
        <v>#N/A</v>
      </c>
      <c r="BO73" s="200" t="e">
        <f t="shared" si="67"/>
        <v>#N/A</v>
      </c>
      <c r="BP73" s="200" t="e">
        <f t="shared" si="67"/>
        <v>#N/A</v>
      </c>
      <c r="BQ73" s="200" t="e">
        <f t="shared" si="67"/>
        <v>#N/A</v>
      </c>
      <c r="BR73" s="200" t="e">
        <f t="shared" si="67"/>
        <v>#N/A</v>
      </c>
      <c r="BS73" s="200" t="e">
        <f t="shared" si="67"/>
        <v>#N/A</v>
      </c>
      <c r="BT73" s="200" t="e">
        <f t="shared" si="67"/>
        <v>#N/A</v>
      </c>
      <c r="BU73" s="200" t="e">
        <f t="shared" si="67"/>
        <v>#N/A</v>
      </c>
      <c r="BV73" s="200" t="e">
        <f t="shared" si="67"/>
        <v>#N/A</v>
      </c>
      <c r="BW73" s="200" t="e">
        <f t="shared" si="67"/>
        <v>#N/A</v>
      </c>
      <c r="BX73" s="200" t="e">
        <f t="shared" ref="BX73:CV73" si="68">BX70-SUM(BX71:BX72)</f>
        <v>#N/A</v>
      </c>
      <c r="BY73" s="200" t="e">
        <f t="shared" si="68"/>
        <v>#N/A</v>
      </c>
      <c r="BZ73" s="200" t="e">
        <f t="shared" si="68"/>
        <v>#N/A</v>
      </c>
      <c r="CA73" s="200" t="e">
        <f t="shared" si="68"/>
        <v>#N/A</v>
      </c>
      <c r="CB73" s="200" t="e">
        <f t="shared" si="68"/>
        <v>#N/A</v>
      </c>
      <c r="CC73" s="200" t="e">
        <f t="shared" si="68"/>
        <v>#N/A</v>
      </c>
      <c r="CD73" s="200" t="e">
        <f t="shared" si="68"/>
        <v>#N/A</v>
      </c>
      <c r="CE73" s="200" t="e">
        <f t="shared" si="68"/>
        <v>#N/A</v>
      </c>
      <c r="CF73" s="200" t="e">
        <f t="shared" si="68"/>
        <v>#N/A</v>
      </c>
      <c r="CG73" s="200" t="e">
        <f t="shared" si="68"/>
        <v>#N/A</v>
      </c>
      <c r="CH73" s="200" t="e">
        <f t="shared" si="68"/>
        <v>#N/A</v>
      </c>
      <c r="CI73" s="200" t="e">
        <f t="shared" si="68"/>
        <v>#N/A</v>
      </c>
      <c r="CJ73" s="200" t="e">
        <f t="shared" si="68"/>
        <v>#N/A</v>
      </c>
      <c r="CK73" s="200" t="e">
        <f t="shared" si="68"/>
        <v>#N/A</v>
      </c>
      <c r="CL73" s="200" t="e">
        <f t="shared" si="68"/>
        <v>#N/A</v>
      </c>
      <c r="CM73" s="200" t="e">
        <f t="shared" si="68"/>
        <v>#N/A</v>
      </c>
      <c r="CN73" s="200" t="e">
        <f t="shared" si="68"/>
        <v>#N/A</v>
      </c>
      <c r="CO73" s="200" t="e">
        <f t="shared" si="68"/>
        <v>#N/A</v>
      </c>
      <c r="CP73" s="200" t="e">
        <f t="shared" si="68"/>
        <v>#N/A</v>
      </c>
      <c r="CQ73" s="200" t="e">
        <f t="shared" si="68"/>
        <v>#N/A</v>
      </c>
      <c r="CR73" s="200" t="e">
        <f t="shared" si="68"/>
        <v>#N/A</v>
      </c>
      <c r="CS73" s="200" t="e">
        <f t="shared" si="68"/>
        <v>#N/A</v>
      </c>
      <c r="CT73" s="200" t="e">
        <f t="shared" si="68"/>
        <v>#N/A</v>
      </c>
      <c r="CU73" s="200" t="e">
        <f t="shared" si="68"/>
        <v>#N/A</v>
      </c>
      <c r="CV73" s="200" t="e">
        <f t="shared" si="68"/>
        <v>#N/A</v>
      </c>
      <c r="CW73" s="173"/>
      <c r="CX73" s="173"/>
      <c r="CY73" s="173"/>
    </row>
    <row r="74" spans="1:104" s="151" customFormat="1">
      <c r="A74" s="173"/>
      <c r="B74" s="173"/>
      <c r="C74" s="173"/>
      <c r="D74" s="173"/>
      <c r="E74" s="1"/>
      <c r="F74" s="1"/>
      <c r="G74" s="1"/>
      <c r="H74" s="1"/>
      <c r="I74" s="1"/>
      <c r="J74" s="1"/>
      <c r="K74" s="173"/>
      <c r="L74" s="276"/>
      <c r="M74" s="276"/>
      <c r="N74" s="276"/>
      <c r="O74" s="276"/>
      <c r="P74" s="276"/>
      <c r="Q74" s="276"/>
      <c r="R74" s="276"/>
      <c r="S74" s="276"/>
      <c r="T74" s="276"/>
      <c r="U74" s="276"/>
      <c r="V74" s="276"/>
      <c r="W74" s="276"/>
      <c r="X74" s="276"/>
      <c r="Y74" s="276"/>
      <c r="Z74" s="276"/>
      <c r="AA74" s="276"/>
      <c r="AB74" s="276"/>
      <c r="AC74" s="276"/>
      <c r="AD74" s="276"/>
      <c r="AE74" s="276"/>
      <c r="AF74" s="276"/>
      <c r="AG74" s="276"/>
      <c r="AH74" s="276"/>
      <c r="AI74" s="276"/>
      <c r="AJ74" s="276"/>
      <c r="AK74" s="276"/>
      <c r="AL74" s="276"/>
      <c r="AM74" s="276"/>
      <c r="AN74" s="276"/>
      <c r="AO74" s="276"/>
      <c r="AP74" s="276"/>
      <c r="AQ74" s="276"/>
      <c r="AR74" s="276"/>
      <c r="AS74" s="276"/>
      <c r="AT74" s="276"/>
      <c r="AU74" s="276"/>
      <c r="AV74" s="276"/>
      <c r="AW74" s="276"/>
      <c r="AX74" s="276"/>
      <c r="AY74" s="276"/>
      <c r="AZ74" s="276"/>
      <c r="BA74" s="276"/>
      <c r="BB74" s="276"/>
      <c r="BC74" s="276"/>
      <c r="BD74" s="276"/>
      <c r="BE74" s="276"/>
      <c r="BF74" s="276"/>
      <c r="BG74" s="276"/>
      <c r="BH74" s="276"/>
      <c r="BI74" s="276"/>
      <c r="BJ74" s="276"/>
      <c r="BK74" s="276"/>
      <c r="BL74" s="276"/>
      <c r="BM74" s="276"/>
      <c r="BN74" s="276"/>
      <c r="BO74" s="276"/>
      <c r="BP74" s="276"/>
      <c r="BQ74" s="276"/>
      <c r="BR74" s="276"/>
      <c r="BS74" s="276"/>
      <c r="BT74" s="276"/>
      <c r="BU74" s="276"/>
      <c r="BV74" s="276"/>
      <c r="BW74" s="276"/>
      <c r="BX74" s="276"/>
      <c r="BY74" s="276"/>
      <c r="BZ74" s="276"/>
      <c r="CA74" s="276"/>
      <c r="CB74" s="276"/>
      <c r="CC74" s="276"/>
      <c r="CD74" s="276"/>
      <c r="CE74" s="276"/>
      <c r="CF74" s="276"/>
      <c r="CG74" s="276"/>
      <c r="CH74" s="276"/>
      <c r="CI74" s="276"/>
      <c r="CJ74" s="276"/>
      <c r="CK74" s="276"/>
      <c r="CL74" s="276"/>
      <c r="CM74" s="276"/>
      <c r="CN74" s="276"/>
      <c r="CO74" s="276"/>
      <c r="CP74" s="276"/>
      <c r="CQ74" s="276"/>
      <c r="CR74" s="276"/>
      <c r="CS74" s="276"/>
      <c r="CT74" s="276"/>
      <c r="CU74" s="276"/>
      <c r="CV74" s="276"/>
      <c r="CW74" s="173"/>
      <c r="CX74" s="173"/>
      <c r="CY74" s="173"/>
    </row>
    <row r="75" spans="1:104" s="151" customFormat="1" ht="16.149999999999999">
      <c r="A75" s="173"/>
      <c r="B75" s="173"/>
      <c r="C75" s="173"/>
      <c r="D75" s="173"/>
      <c r="E75" s="1" t="s">
        <v>893</v>
      </c>
      <c r="F75" s="1"/>
      <c r="G75" s="1" t="s">
        <v>305</v>
      </c>
      <c r="H75" s="1"/>
      <c r="I75" s="1"/>
      <c r="J75" s="1" t="s">
        <v>895</v>
      </c>
      <c r="K75" s="173"/>
      <c r="L75" s="199" t="e">
        <f t="shared" ref="L75:AQ75" si="69">L73</f>
        <v>#N/A</v>
      </c>
      <c r="M75" s="199" t="e">
        <f>M73</f>
        <v>#N/A</v>
      </c>
      <c r="N75" s="199" t="e">
        <f t="shared" si="69"/>
        <v>#N/A</v>
      </c>
      <c r="O75" s="199" t="e">
        <f t="shared" si="69"/>
        <v>#N/A</v>
      </c>
      <c r="P75" s="199" t="e">
        <f t="shared" si="69"/>
        <v>#N/A</v>
      </c>
      <c r="Q75" s="199" t="e">
        <f t="shared" si="69"/>
        <v>#N/A</v>
      </c>
      <c r="R75" s="199" t="e">
        <f t="shared" si="69"/>
        <v>#N/A</v>
      </c>
      <c r="S75" s="199" t="e">
        <f t="shared" si="69"/>
        <v>#N/A</v>
      </c>
      <c r="T75" s="199" t="e">
        <f t="shared" si="69"/>
        <v>#N/A</v>
      </c>
      <c r="U75" s="199" t="e">
        <f t="shared" si="69"/>
        <v>#N/A</v>
      </c>
      <c r="V75" s="199" t="e">
        <f t="shared" si="69"/>
        <v>#N/A</v>
      </c>
      <c r="W75" s="199" t="e">
        <f t="shared" si="69"/>
        <v>#N/A</v>
      </c>
      <c r="X75" s="199" t="e">
        <f t="shared" si="69"/>
        <v>#N/A</v>
      </c>
      <c r="Y75" s="199" t="e">
        <f t="shared" si="69"/>
        <v>#N/A</v>
      </c>
      <c r="Z75" s="199" t="e">
        <f t="shared" si="69"/>
        <v>#N/A</v>
      </c>
      <c r="AA75" s="199" t="e">
        <f t="shared" si="69"/>
        <v>#N/A</v>
      </c>
      <c r="AB75" s="199" t="e">
        <f t="shared" si="69"/>
        <v>#N/A</v>
      </c>
      <c r="AC75" s="199" t="e">
        <f t="shared" si="69"/>
        <v>#N/A</v>
      </c>
      <c r="AD75" s="199" t="e">
        <f>AD73</f>
        <v>#N/A</v>
      </c>
      <c r="AE75" s="199" t="e">
        <f t="shared" si="69"/>
        <v>#N/A</v>
      </c>
      <c r="AF75" s="199" t="e">
        <f t="shared" si="69"/>
        <v>#N/A</v>
      </c>
      <c r="AG75" s="199" t="e">
        <f t="shared" si="69"/>
        <v>#N/A</v>
      </c>
      <c r="AH75" s="199" t="e">
        <f t="shared" si="69"/>
        <v>#N/A</v>
      </c>
      <c r="AI75" s="199" t="e">
        <f t="shared" si="69"/>
        <v>#N/A</v>
      </c>
      <c r="AJ75" s="199" t="e">
        <f t="shared" si="69"/>
        <v>#N/A</v>
      </c>
      <c r="AK75" s="199" t="e">
        <f t="shared" si="69"/>
        <v>#N/A</v>
      </c>
      <c r="AL75" s="199" t="e">
        <f t="shared" si="69"/>
        <v>#N/A</v>
      </c>
      <c r="AM75" s="199" t="e">
        <f t="shared" si="69"/>
        <v>#N/A</v>
      </c>
      <c r="AN75" s="199" t="e">
        <f t="shared" si="69"/>
        <v>#N/A</v>
      </c>
      <c r="AO75" s="199" t="e">
        <f t="shared" si="69"/>
        <v>#N/A</v>
      </c>
      <c r="AP75" s="199" t="e">
        <f t="shared" si="69"/>
        <v>#N/A</v>
      </c>
      <c r="AQ75" s="199" t="e">
        <f t="shared" si="69"/>
        <v>#N/A</v>
      </c>
      <c r="AR75" s="199" t="e">
        <f t="shared" ref="AR75:BW75" si="70">AR73</f>
        <v>#N/A</v>
      </c>
      <c r="AS75" s="199" t="e">
        <f t="shared" si="70"/>
        <v>#N/A</v>
      </c>
      <c r="AT75" s="199" t="e">
        <f t="shared" si="70"/>
        <v>#N/A</v>
      </c>
      <c r="AU75" s="199" t="e">
        <f t="shared" si="70"/>
        <v>#N/A</v>
      </c>
      <c r="AV75" s="199" t="e">
        <f t="shared" si="70"/>
        <v>#N/A</v>
      </c>
      <c r="AW75" s="199" t="e">
        <f t="shared" si="70"/>
        <v>#N/A</v>
      </c>
      <c r="AX75" s="199" t="e">
        <f t="shared" si="70"/>
        <v>#N/A</v>
      </c>
      <c r="AY75" s="199" t="e">
        <f t="shared" si="70"/>
        <v>#N/A</v>
      </c>
      <c r="AZ75" s="199" t="e">
        <f t="shared" si="70"/>
        <v>#N/A</v>
      </c>
      <c r="BA75" s="199" t="e">
        <f t="shared" si="70"/>
        <v>#N/A</v>
      </c>
      <c r="BB75" s="199" t="e">
        <f t="shared" si="70"/>
        <v>#N/A</v>
      </c>
      <c r="BC75" s="199" t="e">
        <f t="shared" si="70"/>
        <v>#N/A</v>
      </c>
      <c r="BD75" s="199" t="e">
        <f t="shared" si="70"/>
        <v>#N/A</v>
      </c>
      <c r="BE75" s="199" t="e">
        <f t="shared" si="70"/>
        <v>#N/A</v>
      </c>
      <c r="BF75" s="199" t="e">
        <f t="shared" si="70"/>
        <v>#N/A</v>
      </c>
      <c r="BG75" s="199" t="e">
        <f t="shared" si="70"/>
        <v>#N/A</v>
      </c>
      <c r="BH75" s="199" t="e">
        <f>BH73</f>
        <v>#N/A</v>
      </c>
      <c r="BI75" s="199" t="e">
        <f t="shared" si="70"/>
        <v>#N/A</v>
      </c>
      <c r="BJ75" s="199" t="e">
        <f t="shared" si="70"/>
        <v>#N/A</v>
      </c>
      <c r="BK75" s="199" t="e">
        <f t="shared" si="70"/>
        <v>#N/A</v>
      </c>
      <c r="BL75" s="199" t="e">
        <f t="shared" si="70"/>
        <v>#N/A</v>
      </c>
      <c r="BM75" s="199" t="e">
        <f t="shared" si="70"/>
        <v>#N/A</v>
      </c>
      <c r="BN75" s="199" t="e">
        <f t="shared" si="70"/>
        <v>#N/A</v>
      </c>
      <c r="BO75" s="199" t="e">
        <f t="shared" si="70"/>
        <v>#N/A</v>
      </c>
      <c r="BP75" s="199" t="e">
        <f t="shared" si="70"/>
        <v>#N/A</v>
      </c>
      <c r="BQ75" s="199" t="e">
        <f t="shared" si="70"/>
        <v>#N/A</v>
      </c>
      <c r="BR75" s="199" t="e">
        <f t="shared" si="70"/>
        <v>#N/A</v>
      </c>
      <c r="BS75" s="199" t="e">
        <f t="shared" si="70"/>
        <v>#N/A</v>
      </c>
      <c r="BT75" s="199" t="e">
        <f t="shared" si="70"/>
        <v>#N/A</v>
      </c>
      <c r="BU75" s="199" t="e">
        <f t="shared" si="70"/>
        <v>#N/A</v>
      </c>
      <c r="BV75" s="199" t="e">
        <f t="shared" si="70"/>
        <v>#N/A</v>
      </c>
      <c r="BW75" s="199" t="e">
        <f t="shared" si="70"/>
        <v>#N/A</v>
      </c>
      <c r="BX75" s="199" t="e">
        <f t="shared" ref="BX75:CV75" si="71">BX73</f>
        <v>#N/A</v>
      </c>
      <c r="BY75" s="199" t="e">
        <f t="shared" si="71"/>
        <v>#N/A</v>
      </c>
      <c r="BZ75" s="199" t="e">
        <f t="shared" si="71"/>
        <v>#N/A</v>
      </c>
      <c r="CA75" s="199" t="e">
        <f t="shared" si="71"/>
        <v>#N/A</v>
      </c>
      <c r="CB75" s="199" t="e">
        <f t="shared" si="71"/>
        <v>#N/A</v>
      </c>
      <c r="CC75" s="199" t="e">
        <f t="shared" si="71"/>
        <v>#N/A</v>
      </c>
      <c r="CD75" s="199" t="e">
        <f t="shared" si="71"/>
        <v>#N/A</v>
      </c>
      <c r="CE75" s="199" t="e">
        <f t="shared" si="71"/>
        <v>#N/A</v>
      </c>
      <c r="CF75" s="199" t="e">
        <f t="shared" si="71"/>
        <v>#N/A</v>
      </c>
      <c r="CG75" s="199" t="e">
        <f t="shared" si="71"/>
        <v>#N/A</v>
      </c>
      <c r="CH75" s="199" t="e">
        <f t="shared" si="71"/>
        <v>#N/A</v>
      </c>
      <c r="CI75" s="199" t="e">
        <f t="shared" si="71"/>
        <v>#N/A</v>
      </c>
      <c r="CJ75" s="199" t="e">
        <f t="shared" si="71"/>
        <v>#N/A</v>
      </c>
      <c r="CK75" s="199" t="e">
        <f t="shared" si="71"/>
        <v>#N/A</v>
      </c>
      <c r="CL75" s="199" t="e">
        <f t="shared" si="71"/>
        <v>#N/A</v>
      </c>
      <c r="CM75" s="199" t="e">
        <f t="shared" si="71"/>
        <v>#N/A</v>
      </c>
      <c r="CN75" s="199" t="e">
        <f t="shared" si="71"/>
        <v>#N/A</v>
      </c>
      <c r="CO75" s="199" t="e">
        <f t="shared" si="71"/>
        <v>#N/A</v>
      </c>
      <c r="CP75" s="199" t="e">
        <f t="shared" si="71"/>
        <v>#N/A</v>
      </c>
      <c r="CQ75" s="199" t="e">
        <f t="shared" si="71"/>
        <v>#N/A</v>
      </c>
      <c r="CR75" s="199" t="e">
        <f t="shared" si="71"/>
        <v>#N/A</v>
      </c>
      <c r="CS75" s="199" t="e">
        <f t="shared" si="71"/>
        <v>#N/A</v>
      </c>
      <c r="CT75" s="199" t="e">
        <f t="shared" si="71"/>
        <v>#N/A</v>
      </c>
      <c r="CU75" s="199" t="e">
        <f t="shared" si="71"/>
        <v>#N/A</v>
      </c>
      <c r="CV75" s="199" t="e">
        <f t="shared" si="71"/>
        <v>#N/A</v>
      </c>
      <c r="CW75" s="173"/>
      <c r="CX75" s="173"/>
      <c r="CY75" s="173"/>
    </row>
    <row r="76" spans="1:104" s="151" customFormat="1" ht="16.149999999999999">
      <c r="A76" s="173"/>
      <c r="B76" s="173"/>
      <c r="C76" s="173"/>
      <c r="D76" s="173"/>
      <c r="E76" s="1" t="s">
        <v>401</v>
      </c>
      <c r="F76" s="1"/>
      <c r="G76" s="1" t="s">
        <v>305</v>
      </c>
      <c r="H76" s="1"/>
      <c r="I76" s="1"/>
      <c r="J76" s="1" t="s">
        <v>880</v>
      </c>
      <c r="K76" s="173"/>
      <c r="L76" s="199">
        <f t="shared" ref="L76:AQ76" si="72">L64</f>
        <v>0</v>
      </c>
      <c r="M76" s="199">
        <f t="shared" si="72"/>
        <v>0</v>
      </c>
      <c r="N76" s="199">
        <f t="shared" si="72"/>
        <v>0</v>
      </c>
      <c r="O76" s="199">
        <f t="shared" si="72"/>
        <v>0</v>
      </c>
      <c r="P76" s="199">
        <f t="shared" si="72"/>
        <v>0</v>
      </c>
      <c r="Q76" s="199">
        <f t="shared" si="72"/>
        <v>0</v>
      </c>
      <c r="R76" s="199">
        <f t="shared" si="72"/>
        <v>0</v>
      </c>
      <c r="S76" s="199">
        <f t="shared" si="72"/>
        <v>0</v>
      </c>
      <c r="T76" s="199">
        <f t="shared" si="72"/>
        <v>0</v>
      </c>
      <c r="U76" s="199">
        <f t="shared" si="72"/>
        <v>0</v>
      </c>
      <c r="V76" s="199">
        <f t="shared" si="72"/>
        <v>0</v>
      </c>
      <c r="W76" s="199">
        <f t="shared" si="72"/>
        <v>0</v>
      </c>
      <c r="X76" s="199">
        <f t="shared" si="72"/>
        <v>0</v>
      </c>
      <c r="Y76" s="199">
        <f t="shared" si="72"/>
        <v>0</v>
      </c>
      <c r="Z76" s="199">
        <f t="shared" si="72"/>
        <v>0</v>
      </c>
      <c r="AA76" s="199">
        <f t="shared" si="72"/>
        <v>0</v>
      </c>
      <c r="AB76" s="199">
        <f t="shared" si="72"/>
        <v>0</v>
      </c>
      <c r="AC76" s="199">
        <f t="shared" si="72"/>
        <v>0</v>
      </c>
      <c r="AD76" s="199">
        <f t="shared" si="72"/>
        <v>0</v>
      </c>
      <c r="AE76" s="199">
        <f t="shared" si="72"/>
        <v>0</v>
      </c>
      <c r="AF76" s="199">
        <f t="shared" si="72"/>
        <v>0</v>
      </c>
      <c r="AG76" s="199">
        <f t="shared" si="72"/>
        <v>0</v>
      </c>
      <c r="AH76" s="199">
        <f t="shared" si="72"/>
        <v>0</v>
      </c>
      <c r="AI76" s="199">
        <f t="shared" si="72"/>
        <v>0</v>
      </c>
      <c r="AJ76" s="199">
        <f t="shared" si="72"/>
        <v>0</v>
      </c>
      <c r="AK76" s="199">
        <f t="shared" si="72"/>
        <v>0</v>
      </c>
      <c r="AL76" s="199">
        <f t="shared" si="72"/>
        <v>0</v>
      </c>
      <c r="AM76" s="199">
        <f t="shared" si="72"/>
        <v>0</v>
      </c>
      <c r="AN76" s="199">
        <f t="shared" si="72"/>
        <v>0</v>
      </c>
      <c r="AO76" s="199">
        <f t="shared" si="72"/>
        <v>0</v>
      </c>
      <c r="AP76" s="199">
        <f t="shared" si="72"/>
        <v>0</v>
      </c>
      <c r="AQ76" s="199">
        <f t="shared" si="72"/>
        <v>0</v>
      </c>
      <c r="AR76" s="199">
        <f t="shared" ref="AR76:BW76" si="73">AR64</f>
        <v>0</v>
      </c>
      <c r="AS76" s="199">
        <f t="shared" si="73"/>
        <v>0</v>
      </c>
      <c r="AT76" s="199">
        <f t="shared" si="73"/>
        <v>0</v>
      </c>
      <c r="AU76" s="199">
        <f t="shared" si="73"/>
        <v>0</v>
      </c>
      <c r="AV76" s="199">
        <f t="shared" si="73"/>
        <v>0</v>
      </c>
      <c r="AW76" s="199">
        <f t="shared" si="73"/>
        <v>0</v>
      </c>
      <c r="AX76" s="199">
        <f t="shared" si="73"/>
        <v>0</v>
      </c>
      <c r="AY76" s="199">
        <f t="shared" si="73"/>
        <v>0</v>
      </c>
      <c r="AZ76" s="199">
        <f t="shared" si="73"/>
        <v>0</v>
      </c>
      <c r="BA76" s="199">
        <f t="shared" si="73"/>
        <v>0</v>
      </c>
      <c r="BB76" s="199">
        <f t="shared" si="73"/>
        <v>0</v>
      </c>
      <c r="BC76" s="199">
        <f t="shared" si="73"/>
        <v>0</v>
      </c>
      <c r="BD76" s="199">
        <f t="shared" si="73"/>
        <v>0</v>
      </c>
      <c r="BE76" s="199">
        <f t="shared" si="73"/>
        <v>0</v>
      </c>
      <c r="BF76" s="199">
        <f t="shared" si="73"/>
        <v>0</v>
      </c>
      <c r="BG76" s="199">
        <f t="shared" si="73"/>
        <v>0</v>
      </c>
      <c r="BH76" s="199">
        <f t="shared" si="73"/>
        <v>0</v>
      </c>
      <c r="BI76" s="199">
        <f t="shared" si="73"/>
        <v>0</v>
      </c>
      <c r="BJ76" s="199">
        <f t="shared" si="73"/>
        <v>0</v>
      </c>
      <c r="BK76" s="199">
        <f t="shared" si="73"/>
        <v>0</v>
      </c>
      <c r="BL76" s="199">
        <f t="shared" si="73"/>
        <v>0</v>
      </c>
      <c r="BM76" s="199">
        <f t="shared" si="73"/>
        <v>0</v>
      </c>
      <c r="BN76" s="199">
        <f t="shared" si="73"/>
        <v>0</v>
      </c>
      <c r="BO76" s="199">
        <f t="shared" si="73"/>
        <v>0</v>
      </c>
      <c r="BP76" s="199">
        <f t="shared" si="73"/>
        <v>0</v>
      </c>
      <c r="BQ76" s="199">
        <f t="shared" si="73"/>
        <v>0</v>
      </c>
      <c r="BR76" s="199">
        <f t="shared" si="73"/>
        <v>0</v>
      </c>
      <c r="BS76" s="199">
        <f t="shared" si="73"/>
        <v>0</v>
      </c>
      <c r="BT76" s="199">
        <f t="shared" si="73"/>
        <v>0</v>
      </c>
      <c r="BU76" s="199">
        <f t="shared" si="73"/>
        <v>0</v>
      </c>
      <c r="BV76" s="199">
        <f t="shared" si="73"/>
        <v>0</v>
      </c>
      <c r="BW76" s="199">
        <f t="shared" si="73"/>
        <v>0</v>
      </c>
      <c r="BX76" s="199">
        <f t="shared" ref="BX76:CV76" si="74">BX64</f>
        <v>0</v>
      </c>
      <c r="BY76" s="199">
        <f t="shared" si="74"/>
        <v>0</v>
      </c>
      <c r="BZ76" s="199">
        <f t="shared" si="74"/>
        <v>0</v>
      </c>
      <c r="CA76" s="199">
        <f t="shared" si="74"/>
        <v>0</v>
      </c>
      <c r="CB76" s="199">
        <f t="shared" si="74"/>
        <v>0</v>
      </c>
      <c r="CC76" s="199">
        <f t="shared" si="74"/>
        <v>0</v>
      </c>
      <c r="CD76" s="199">
        <f t="shared" si="74"/>
        <v>0</v>
      </c>
      <c r="CE76" s="199">
        <f t="shared" si="74"/>
        <v>0</v>
      </c>
      <c r="CF76" s="199">
        <f t="shared" si="74"/>
        <v>0</v>
      </c>
      <c r="CG76" s="199">
        <f t="shared" si="74"/>
        <v>0</v>
      </c>
      <c r="CH76" s="199">
        <f t="shared" si="74"/>
        <v>0</v>
      </c>
      <c r="CI76" s="199">
        <f t="shared" si="74"/>
        <v>0</v>
      </c>
      <c r="CJ76" s="199">
        <f t="shared" si="74"/>
        <v>0</v>
      </c>
      <c r="CK76" s="199">
        <f t="shared" si="74"/>
        <v>0</v>
      </c>
      <c r="CL76" s="199">
        <f t="shared" si="74"/>
        <v>0</v>
      </c>
      <c r="CM76" s="199">
        <f t="shared" si="74"/>
        <v>0</v>
      </c>
      <c r="CN76" s="199">
        <f t="shared" si="74"/>
        <v>0</v>
      </c>
      <c r="CO76" s="199">
        <f t="shared" si="74"/>
        <v>0</v>
      </c>
      <c r="CP76" s="199">
        <f t="shared" si="74"/>
        <v>0</v>
      </c>
      <c r="CQ76" s="199">
        <f t="shared" si="74"/>
        <v>0</v>
      </c>
      <c r="CR76" s="199">
        <f t="shared" si="74"/>
        <v>0</v>
      </c>
      <c r="CS76" s="199">
        <f t="shared" si="74"/>
        <v>0</v>
      </c>
      <c r="CT76" s="199">
        <f t="shared" si="74"/>
        <v>0</v>
      </c>
      <c r="CU76" s="199">
        <f t="shared" si="74"/>
        <v>0</v>
      </c>
      <c r="CV76" s="199">
        <f t="shared" si="74"/>
        <v>0</v>
      </c>
      <c r="CW76" s="173"/>
      <c r="CX76" s="173"/>
      <c r="CY76" s="173"/>
    </row>
    <row r="77" spans="1:104" s="151" customFormat="1">
      <c r="A77" s="173"/>
      <c r="B77" s="173"/>
      <c r="C77" s="173"/>
      <c r="D77" s="173"/>
      <c r="E77" s="1" t="s">
        <v>896</v>
      </c>
      <c r="F77" s="1"/>
      <c r="G77" s="1" t="s">
        <v>305</v>
      </c>
      <c r="H77" s="1"/>
      <c r="I77" s="1"/>
      <c r="J77" s="1"/>
      <c r="K77" s="173"/>
      <c r="L77" s="200" t="e">
        <f t="shared" ref="L77:AQ77" si="75">L75-L76</f>
        <v>#N/A</v>
      </c>
      <c r="M77" s="200" t="e">
        <f t="shared" si="75"/>
        <v>#N/A</v>
      </c>
      <c r="N77" s="200" t="e">
        <f t="shared" si="75"/>
        <v>#N/A</v>
      </c>
      <c r="O77" s="200" t="e">
        <f t="shared" si="75"/>
        <v>#N/A</v>
      </c>
      <c r="P77" s="200" t="e">
        <f t="shared" si="75"/>
        <v>#N/A</v>
      </c>
      <c r="Q77" s="200" t="e">
        <f t="shared" si="75"/>
        <v>#N/A</v>
      </c>
      <c r="R77" s="200" t="e">
        <f t="shared" si="75"/>
        <v>#N/A</v>
      </c>
      <c r="S77" s="200" t="e">
        <f t="shared" si="75"/>
        <v>#N/A</v>
      </c>
      <c r="T77" s="200" t="e">
        <f t="shared" si="75"/>
        <v>#N/A</v>
      </c>
      <c r="U77" s="200" t="e">
        <f t="shared" si="75"/>
        <v>#N/A</v>
      </c>
      <c r="V77" s="200" t="e">
        <f t="shared" si="75"/>
        <v>#N/A</v>
      </c>
      <c r="W77" s="200" t="e">
        <f t="shared" si="75"/>
        <v>#N/A</v>
      </c>
      <c r="X77" s="200" t="e">
        <f t="shared" si="75"/>
        <v>#N/A</v>
      </c>
      <c r="Y77" s="200" t="e">
        <f t="shared" si="75"/>
        <v>#N/A</v>
      </c>
      <c r="Z77" s="200" t="e">
        <f t="shared" si="75"/>
        <v>#N/A</v>
      </c>
      <c r="AA77" s="200" t="e">
        <f t="shared" si="75"/>
        <v>#N/A</v>
      </c>
      <c r="AB77" s="200" t="e">
        <f t="shared" si="75"/>
        <v>#N/A</v>
      </c>
      <c r="AC77" s="200" t="e">
        <f t="shared" si="75"/>
        <v>#N/A</v>
      </c>
      <c r="AD77" s="200" t="e">
        <f>AD75-AD76</f>
        <v>#N/A</v>
      </c>
      <c r="AE77" s="200" t="e">
        <f t="shared" si="75"/>
        <v>#N/A</v>
      </c>
      <c r="AF77" s="200" t="e">
        <f t="shared" si="75"/>
        <v>#N/A</v>
      </c>
      <c r="AG77" s="200" t="e">
        <f t="shared" si="75"/>
        <v>#N/A</v>
      </c>
      <c r="AH77" s="200" t="e">
        <f t="shared" si="75"/>
        <v>#N/A</v>
      </c>
      <c r="AI77" s="200" t="e">
        <f t="shared" si="75"/>
        <v>#N/A</v>
      </c>
      <c r="AJ77" s="200" t="e">
        <f t="shared" si="75"/>
        <v>#N/A</v>
      </c>
      <c r="AK77" s="200" t="e">
        <f t="shared" si="75"/>
        <v>#N/A</v>
      </c>
      <c r="AL77" s="200" t="e">
        <f t="shared" si="75"/>
        <v>#N/A</v>
      </c>
      <c r="AM77" s="200" t="e">
        <f t="shared" si="75"/>
        <v>#N/A</v>
      </c>
      <c r="AN77" s="200" t="e">
        <f t="shared" si="75"/>
        <v>#N/A</v>
      </c>
      <c r="AO77" s="200" t="e">
        <f t="shared" si="75"/>
        <v>#N/A</v>
      </c>
      <c r="AP77" s="200" t="e">
        <f t="shared" si="75"/>
        <v>#N/A</v>
      </c>
      <c r="AQ77" s="200" t="e">
        <f t="shared" si="75"/>
        <v>#N/A</v>
      </c>
      <c r="AR77" s="200" t="e">
        <f t="shared" ref="AR77:BW77" si="76">AR75-AR76</f>
        <v>#N/A</v>
      </c>
      <c r="AS77" s="200" t="e">
        <f t="shared" si="76"/>
        <v>#N/A</v>
      </c>
      <c r="AT77" s="200" t="e">
        <f t="shared" si="76"/>
        <v>#N/A</v>
      </c>
      <c r="AU77" s="200" t="e">
        <f t="shared" si="76"/>
        <v>#N/A</v>
      </c>
      <c r="AV77" s="200" t="e">
        <f t="shared" si="76"/>
        <v>#N/A</v>
      </c>
      <c r="AW77" s="200" t="e">
        <f t="shared" si="76"/>
        <v>#N/A</v>
      </c>
      <c r="AX77" s="200" t="e">
        <f t="shared" si="76"/>
        <v>#N/A</v>
      </c>
      <c r="AY77" s="200" t="e">
        <f t="shared" si="76"/>
        <v>#N/A</v>
      </c>
      <c r="AZ77" s="200" t="e">
        <f t="shared" si="76"/>
        <v>#N/A</v>
      </c>
      <c r="BA77" s="200" t="e">
        <f t="shared" si="76"/>
        <v>#N/A</v>
      </c>
      <c r="BB77" s="200" t="e">
        <f t="shared" si="76"/>
        <v>#N/A</v>
      </c>
      <c r="BC77" s="200" t="e">
        <f t="shared" si="76"/>
        <v>#N/A</v>
      </c>
      <c r="BD77" s="200" t="e">
        <f t="shared" si="76"/>
        <v>#N/A</v>
      </c>
      <c r="BE77" s="200" t="e">
        <f t="shared" si="76"/>
        <v>#N/A</v>
      </c>
      <c r="BF77" s="200" t="e">
        <f t="shared" si="76"/>
        <v>#N/A</v>
      </c>
      <c r="BG77" s="200" t="e">
        <f t="shared" si="76"/>
        <v>#N/A</v>
      </c>
      <c r="BH77" s="200" t="e">
        <f t="shared" si="76"/>
        <v>#N/A</v>
      </c>
      <c r="BI77" s="200" t="e">
        <f t="shared" si="76"/>
        <v>#N/A</v>
      </c>
      <c r="BJ77" s="200" t="e">
        <f t="shared" si="76"/>
        <v>#N/A</v>
      </c>
      <c r="BK77" s="200" t="e">
        <f t="shared" si="76"/>
        <v>#N/A</v>
      </c>
      <c r="BL77" s="200" t="e">
        <f t="shared" si="76"/>
        <v>#N/A</v>
      </c>
      <c r="BM77" s="200" t="e">
        <f t="shared" si="76"/>
        <v>#N/A</v>
      </c>
      <c r="BN77" s="200" t="e">
        <f t="shared" si="76"/>
        <v>#N/A</v>
      </c>
      <c r="BO77" s="200" t="e">
        <f t="shared" si="76"/>
        <v>#N/A</v>
      </c>
      <c r="BP77" s="200" t="e">
        <f t="shared" si="76"/>
        <v>#N/A</v>
      </c>
      <c r="BQ77" s="200" t="e">
        <f t="shared" si="76"/>
        <v>#N/A</v>
      </c>
      <c r="BR77" s="200" t="e">
        <f t="shared" si="76"/>
        <v>#N/A</v>
      </c>
      <c r="BS77" s="200" t="e">
        <f t="shared" si="76"/>
        <v>#N/A</v>
      </c>
      <c r="BT77" s="200" t="e">
        <f t="shared" si="76"/>
        <v>#N/A</v>
      </c>
      <c r="BU77" s="200" t="e">
        <f t="shared" si="76"/>
        <v>#N/A</v>
      </c>
      <c r="BV77" s="200" t="e">
        <f t="shared" si="76"/>
        <v>#N/A</v>
      </c>
      <c r="BW77" s="200" t="e">
        <f t="shared" si="76"/>
        <v>#N/A</v>
      </c>
      <c r="BX77" s="200" t="e">
        <f t="shared" ref="BX77:CV77" si="77">BX75-BX76</f>
        <v>#N/A</v>
      </c>
      <c r="BY77" s="200" t="e">
        <f t="shared" si="77"/>
        <v>#N/A</v>
      </c>
      <c r="BZ77" s="200" t="e">
        <f t="shared" si="77"/>
        <v>#N/A</v>
      </c>
      <c r="CA77" s="200" t="e">
        <f t="shared" si="77"/>
        <v>#N/A</v>
      </c>
      <c r="CB77" s="200" t="e">
        <f t="shared" si="77"/>
        <v>#N/A</v>
      </c>
      <c r="CC77" s="200" t="e">
        <f t="shared" si="77"/>
        <v>#N/A</v>
      </c>
      <c r="CD77" s="200" t="e">
        <f t="shared" si="77"/>
        <v>#N/A</v>
      </c>
      <c r="CE77" s="200" t="e">
        <f t="shared" si="77"/>
        <v>#N/A</v>
      </c>
      <c r="CF77" s="200" t="e">
        <f t="shared" si="77"/>
        <v>#N/A</v>
      </c>
      <c r="CG77" s="200" t="e">
        <f t="shared" si="77"/>
        <v>#N/A</v>
      </c>
      <c r="CH77" s="200" t="e">
        <f t="shared" si="77"/>
        <v>#N/A</v>
      </c>
      <c r="CI77" s="200" t="e">
        <f t="shared" si="77"/>
        <v>#N/A</v>
      </c>
      <c r="CJ77" s="200" t="e">
        <f t="shared" si="77"/>
        <v>#N/A</v>
      </c>
      <c r="CK77" s="200" t="e">
        <f t="shared" si="77"/>
        <v>#N/A</v>
      </c>
      <c r="CL77" s="200" t="e">
        <f t="shared" si="77"/>
        <v>#N/A</v>
      </c>
      <c r="CM77" s="200" t="e">
        <f t="shared" si="77"/>
        <v>#N/A</v>
      </c>
      <c r="CN77" s="200" t="e">
        <f t="shared" si="77"/>
        <v>#N/A</v>
      </c>
      <c r="CO77" s="200" t="e">
        <f t="shared" si="77"/>
        <v>#N/A</v>
      </c>
      <c r="CP77" s="200" t="e">
        <f t="shared" si="77"/>
        <v>#N/A</v>
      </c>
      <c r="CQ77" s="200" t="e">
        <f t="shared" si="77"/>
        <v>#N/A</v>
      </c>
      <c r="CR77" s="200" t="e">
        <f t="shared" si="77"/>
        <v>#N/A</v>
      </c>
      <c r="CS77" s="200" t="e">
        <f t="shared" si="77"/>
        <v>#N/A</v>
      </c>
      <c r="CT77" s="200" t="e">
        <f t="shared" si="77"/>
        <v>#N/A</v>
      </c>
      <c r="CU77" s="200" t="e">
        <f t="shared" si="77"/>
        <v>#N/A</v>
      </c>
      <c r="CV77" s="200" t="e">
        <f t="shared" si="77"/>
        <v>#N/A</v>
      </c>
      <c r="CW77" s="173"/>
      <c r="CX77" s="173"/>
      <c r="CY77" s="173"/>
    </row>
    <row r="78" spans="1:104" s="151" customFormat="1">
      <c r="A78" s="173"/>
      <c r="B78" s="173"/>
      <c r="C78" s="173"/>
      <c r="D78" s="173"/>
      <c r="E78" s="6"/>
      <c r="F78" s="1"/>
      <c r="G78" s="6"/>
      <c r="H78" s="1"/>
      <c r="I78" s="1"/>
      <c r="J78" s="6"/>
      <c r="K78" s="173"/>
      <c r="L78" s="276"/>
      <c r="M78" s="276"/>
      <c r="N78" s="276"/>
      <c r="O78" s="276"/>
      <c r="P78" s="276"/>
      <c r="Q78" s="276"/>
      <c r="R78" s="276"/>
      <c r="S78" s="276"/>
      <c r="T78" s="276"/>
      <c r="U78" s="276"/>
      <c r="V78" s="276"/>
      <c r="W78" s="276"/>
      <c r="X78" s="276"/>
      <c r="Y78" s="276"/>
      <c r="Z78" s="276"/>
      <c r="AA78" s="276"/>
      <c r="AB78" s="276"/>
      <c r="AC78" s="276"/>
      <c r="AD78" s="276"/>
      <c r="AE78" s="276"/>
      <c r="AF78" s="276"/>
      <c r="AG78" s="276"/>
      <c r="AH78" s="276"/>
      <c r="AI78" s="276"/>
      <c r="AJ78" s="276"/>
      <c r="AK78" s="276"/>
      <c r="AL78" s="276"/>
      <c r="AM78" s="276"/>
      <c r="AN78" s="276"/>
      <c r="AO78" s="276"/>
      <c r="AP78" s="276"/>
      <c r="AQ78" s="276"/>
      <c r="AR78" s="276"/>
      <c r="AS78" s="276"/>
      <c r="AT78" s="276"/>
      <c r="AU78" s="276"/>
      <c r="AV78" s="276"/>
      <c r="AW78" s="276"/>
      <c r="AX78" s="276"/>
      <c r="AY78" s="276"/>
      <c r="AZ78" s="276"/>
      <c r="BA78" s="276"/>
      <c r="BB78" s="276"/>
      <c r="BC78" s="276"/>
      <c r="BD78" s="276"/>
      <c r="BE78" s="276"/>
      <c r="BF78" s="276"/>
      <c r="BG78" s="276"/>
      <c r="BH78" s="276"/>
      <c r="BI78" s="276"/>
      <c r="BJ78" s="276"/>
      <c r="BK78" s="276"/>
      <c r="BL78" s="276"/>
      <c r="BM78" s="276"/>
      <c r="BN78" s="276"/>
      <c r="BO78" s="276"/>
      <c r="BP78" s="276"/>
      <c r="BQ78" s="276"/>
      <c r="BR78" s="276"/>
      <c r="BS78" s="276"/>
      <c r="BT78" s="276"/>
      <c r="BU78" s="276"/>
      <c r="BV78" s="276"/>
      <c r="BW78" s="276"/>
      <c r="BX78" s="276"/>
      <c r="BY78" s="276"/>
      <c r="BZ78" s="276"/>
      <c r="CA78" s="276"/>
      <c r="CB78" s="276"/>
      <c r="CC78" s="276"/>
      <c r="CD78" s="276"/>
      <c r="CE78" s="276"/>
      <c r="CF78" s="276"/>
      <c r="CG78" s="276"/>
      <c r="CH78" s="276"/>
      <c r="CI78" s="276"/>
      <c r="CJ78" s="276"/>
      <c r="CK78" s="276"/>
      <c r="CL78" s="276"/>
      <c r="CM78" s="276"/>
      <c r="CN78" s="276"/>
      <c r="CO78" s="276"/>
      <c r="CP78" s="276"/>
      <c r="CQ78" s="276"/>
      <c r="CR78" s="276"/>
      <c r="CS78" s="276"/>
      <c r="CT78" s="276"/>
      <c r="CU78" s="276"/>
      <c r="CV78" s="276"/>
      <c r="CW78" s="173"/>
      <c r="CX78" s="173"/>
      <c r="CY78" s="173"/>
    </row>
    <row r="79" spans="1:104">
      <c r="B79" s="24"/>
      <c r="C79" s="43">
        <f>MAX($B$5:C78)+0.1</f>
        <v>2.2000000000000002</v>
      </c>
      <c r="D79" s="41" t="s">
        <v>401</v>
      </c>
      <c r="E79" s="41"/>
      <c r="F79" s="41"/>
      <c r="G79" s="41"/>
      <c r="H79" s="41"/>
      <c r="I79" s="41"/>
      <c r="J79" s="41"/>
      <c r="K79" s="41"/>
      <c r="L79" s="41"/>
      <c r="M79" s="41"/>
      <c r="N79" s="41"/>
      <c r="O79" s="41"/>
      <c r="P79" s="41"/>
      <c r="Q79" s="41"/>
      <c r="R79" s="41"/>
      <c r="S79" s="41"/>
      <c r="T79" s="41"/>
      <c r="U79" s="41"/>
      <c r="V79" s="41"/>
      <c r="W79" s="41"/>
      <c r="X79" s="41"/>
      <c r="Y79" s="41"/>
      <c r="Z79" s="41"/>
      <c r="AA79" s="41"/>
      <c r="AB79" s="41"/>
      <c r="AC79" s="41"/>
      <c r="AD79" s="41"/>
      <c r="AE79" s="41"/>
      <c r="AF79" s="41"/>
      <c r="AG79" s="41"/>
      <c r="AH79" s="41"/>
      <c r="AI79" s="41"/>
      <c r="AJ79" s="41"/>
      <c r="AK79" s="41"/>
      <c r="AL79" s="41"/>
      <c r="AM79" s="41"/>
      <c r="AN79" s="41"/>
      <c r="AO79" s="41"/>
      <c r="AP79" s="41"/>
      <c r="AQ79" s="41"/>
      <c r="AR79" s="41"/>
      <c r="AS79" s="41"/>
      <c r="AT79" s="41"/>
      <c r="AU79" s="41"/>
      <c r="AV79" s="41"/>
      <c r="AW79" s="41"/>
      <c r="AX79" s="41"/>
      <c r="AY79" s="41"/>
      <c r="AZ79" s="41"/>
      <c r="BA79" s="41"/>
      <c r="BB79" s="41"/>
      <c r="BC79" s="41"/>
      <c r="BD79" s="41"/>
      <c r="BE79" s="41"/>
      <c r="BF79" s="41"/>
      <c r="BG79" s="41"/>
      <c r="BH79" s="41"/>
      <c r="BI79" s="41"/>
      <c r="BJ79" s="41"/>
      <c r="BK79" s="41"/>
      <c r="BL79" s="41"/>
      <c r="BM79" s="41"/>
      <c r="BN79" s="41"/>
      <c r="BO79" s="41"/>
      <c r="BP79" s="41"/>
      <c r="BQ79" s="41"/>
      <c r="BR79" s="41"/>
      <c r="BS79" s="41"/>
      <c r="BT79" s="41"/>
      <c r="BU79" s="41"/>
      <c r="BV79" s="41"/>
      <c r="BW79" s="41"/>
      <c r="BX79" s="41"/>
      <c r="BY79" s="41"/>
      <c r="BZ79" s="41"/>
      <c r="CA79" s="41"/>
      <c r="CB79" s="41"/>
      <c r="CC79" s="41"/>
      <c r="CD79" s="41"/>
      <c r="CE79" s="41"/>
      <c r="CF79" s="41"/>
      <c r="CG79" s="41"/>
      <c r="CH79" s="41"/>
      <c r="CI79" s="41"/>
      <c r="CJ79" s="41"/>
      <c r="CK79" s="41"/>
      <c r="CL79" s="41"/>
      <c r="CM79" s="41"/>
      <c r="CN79" s="41"/>
      <c r="CO79" s="41"/>
      <c r="CP79" s="41"/>
      <c r="CQ79" s="41"/>
      <c r="CR79" s="41"/>
      <c r="CS79" s="41"/>
      <c r="CT79" s="41"/>
      <c r="CU79" s="41"/>
      <c r="CV79" s="41"/>
      <c r="CW79" s="41"/>
      <c r="CX79" s="41"/>
      <c r="CY79" s="42"/>
    </row>
    <row r="80" spans="1:104">
      <c r="C80" s="38" t="s">
        <v>897</v>
      </c>
      <c r="D80" s="38"/>
      <c r="E80" s="38"/>
      <c r="F80" s="38"/>
      <c r="G80" s="38"/>
      <c r="H80" s="38"/>
      <c r="I80" s="38"/>
      <c r="J80" s="38"/>
      <c r="K80" s="38"/>
      <c r="L80" s="38"/>
      <c r="M80" s="38"/>
      <c r="N80" s="38"/>
      <c r="O80" s="38"/>
      <c r="P80" s="38"/>
      <c r="Q80" s="38"/>
      <c r="R80" s="38"/>
      <c r="S80" s="38"/>
      <c r="T80" s="38"/>
      <c r="U80" s="38"/>
      <c r="V80" s="38"/>
      <c r="W80" s="38"/>
      <c r="X80" s="38"/>
      <c r="Y80" s="38"/>
      <c r="Z80" s="38"/>
      <c r="AA80" s="38"/>
      <c r="AB80" s="38"/>
      <c r="AC80" s="38"/>
      <c r="AD80" s="38"/>
      <c r="AE80" s="38"/>
      <c r="AF80" s="38"/>
      <c r="AG80" s="38"/>
      <c r="AH80" s="38"/>
      <c r="AI80" s="38"/>
      <c r="AJ80" s="38"/>
      <c r="AK80" s="38"/>
      <c r="AL80" s="38"/>
      <c r="AM80" s="38"/>
      <c r="AN80" s="38"/>
      <c r="AO80" s="38"/>
      <c r="AP80" s="38"/>
      <c r="AQ80" s="38"/>
      <c r="AR80" s="38"/>
      <c r="AS80" s="38"/>
      <c r="AT80" s="38"/>
      <c r="AU80" s="38"/>
      <c r="AV80" s="38"/>
      <c r="AW80" s="38"/>
      <c r="AX80" s="38"/>
      <c r="AY80" s="38"/>
      <c r="AZ80" s="38"/>
      <c r="BA80" s="38"/>
      <c r="BB80" s="38"/>
      <c r="BC80" s="38"/>
      <c r="BD80" s="38"/>
      <c r="BE80" s="38"/>
      <c r="BF80" s="38"/>
      <c r="BG80" s="38"/>
      <c r="BH80" s="38"/>
      <c r="BI80" s="38"/>
      <c r="BJ80" s="38"/>
      <c r="BK80" s="38"/>
      <c r="BL80" s="38"/>
      <c r="BM80" s="38"/>
      <c r="BN80" s="38"/>
      <c r="BO80" s="38"/>
      <c r="BP80" s="38"/>
      <c r="BQ80" s="38"/>
      <c r="BR80" s="38"/>
      <c r="BS80" s="38"/>
      <c r="BT80" s="38"/>
      <c r="BU80" s="38"/>
      <c r="BV80" s="38"/>
      <c r="BW80" s="38"/>
      <c r="BX80" s="38"/>
      <c r="BY80" s="38"/>
      <c r="BZ80" s="38"/>
      <c r="CA80" s="38"/>
      <c r="CB80" s="38"/>
      <c r="CC80" s="38"/>
      <c r="CD80" s="38"/>
      <c r="CE80" s="38"/>
      <c r="CF80" s="38"/>
      <c r="CG80" s="38"/>
      <c r="CH80" s="38"/>
      <c r="CI80" s="38"/>
      <c r="CJ80" s="38"/>
      <c r="CK80" s="38"/>
      <c r="CL80" s="38"/>
      <c r="CM80" s="38"/>
      <c r="CN80" s="38"/>
      <c r="CO80" s="38"/>
      <c r="CP80" s="38"/>
      <c r="CQ80" s="38"/>
      <c r="CR80" s="38"/>
      <c r="CS80" s="38"/>
      <c r="CT80" s="38"/>
      <c r="CU80" s="38"/>
      <c r="CV80" s="38"/>
      <c r="CW80" s="38"/>
      <c r="CX80" s="38"/>
      <c r="CY80" s="38"/>
      <c r="CZ80" s="9"/>
    </row>
    <row r="81" spans="2:104">
      <c r="E81" s="1" t="s">
        <v>898</v>
      </c>
      <c r="G81" s="1" t="s">
        <v>164</v>
      </c>
      <c r="J81" s="29"/>
      <c r="L81" s="202">
        <f>FinancialInputs!L259/L16</f>
        <v>0</v>
      </c>
      <c r="M81" s="202">
        <f>FinancialInputs!M259/M16</f>
        <v>0</v>
      </c>
      <c r="N81" s="202">
        <f>FinancialInputs!N259/N16</f>
        <v>0</v>
      </c>
      <c r="O81" s="202">
        <f>FinancialInputs!O259/O16</f>
        <v>0</v>
      </c>
      <c r="P81" s="202">
        <f>FinancialInputs!P259/P16</f>
        <v>0</v>
      </c>
      <c r="Q81" s="202">
        <f>FinancialInputs!Q259/Q16</f>
        <v>0</v>
      </c>
      <c r="R81" s="202">
        <f>FinancialInputs!R259/R16</f>
        <v>0</v>
      </c>
      <c r="S81" s="202">
        <f>FinancialInputs!S259/S16</f>
        <v>0</v>
      </c>
      <c r="T81" s="202">
        <f>FinancialInputs!T259/T16</f>
        <v>0</v>
      </c>
      <c r="U81" s="202">
        <f>FinancialInputs!U259/U16</f>
        <v>0</v>
      </c>
      <c r="V81" s="202">
        <f>FinancialInputs!V259/V16</f>
        <v>0</v>
      </c>
      <c r="W81" s="202">
        <f>FinancialInputs!W259/W16</f>
        <v>0</v>
      </c>
      <c r="X81" s="202">
        <f>FinancialInputs!X259/X16</f>
        <v>0</v>
      </c>
      <c r="Y81" s="202">
        <f>FinancialInputs!Y259/Y16</f>
        <v>0</v>
      </c>
      <c r="Z81" s="202">
        <f>FinancialInputs!Z259/Z16</f>
        <v>0</v>
      </c>
      <c r="AA81" s="202">
        <f>FinancialInputs!AA259/AA16</f>
        <v>0</v>
      </c>
      <c r="AB81" s="202">
        <f>FinancialInputs!AB259/AB16</f>
        <v>0</v>
      </c>
      <c r="AC81" s="202">
        <f>FinancialInputs!AC259/AC16</f>
        <v>0</v>
      </c>
      <c r="AD81" s="202">
        <f>FinancialInputs!AD259/AD16</f>
        <v>0</v>
      </c>
      <c r="AE81" s="202">
        <f>FinancialInputs!AE259/AE16</f>
        <v>0</v>
      </c>
      <c r="AF81" s="202">
        <f>FinancialInputs!AF259/AF16</f>
        <v>0</v>
      </c>
      <c r="AG81" s="202">
        <f>FinancialInputs!AG259/AG16</f>
        <v>0</v>
      </c>
      <c r="AH81" s="202">
        <f>FinancialInputs!AH259/AH16</f>
        <v>0</v>
      </c>
      <c r="AI81" s="202">
        <f>FinancialInputs!AI259/AI16</f>
        <v>0</v>
      </c>
      <c r="AJ81" s="202">
        <f>FinancialInputs!AJ259/AJ16</f>
        <v>0</v>
      </c>
      <c r="AK81" s="202">
        <f>FinancialInputs!AK259/AK16</f>
        <v>0</v>
      </c>
      <c r="AL81" s="202">
        <f>FinancialInputs!AL259/AL16</f>
        <v>0</v>
      </c>
      <c r="AM81" s="202">
        <f>FinancialInputs!AM259/AM16</f>
        <v>0</v>
      </c>
      <c r="AN81" s="202">
        <f>FinancialInputs!AN259/AN16</f>
        <v>0</v>
      </c>
      <c r="AO81" s="202">
        <f>FinancialInputs!AO259/AO16</f>
        <v>0</v>
      </c>
      <c r="AP81" s="202">
        <f>FinancialInputs!AP259/AP16</f>
        <v>0</v>
      </c>
      <c r="AQ81" s="202">
        <f>FinancialInputs!AQ259/AQ16</f>
        <v>0</v>
      </c>
      <c r="AR81" s="202">
        <f>FinancialInputs!AR259/AR16</f>
        <v>0</v>
      </c>
      <c r="AS81" s="202">
        <f>FinancialInputs!AS259/AS16</f>
        <v>0</v>
      </c>
      <c r="AT81" s="202">
        <f>FinancialInputs!AT259/AT16</f>
        <v>0</v>
      </c>
      <c r="AU81" s="202">
        <f>FinancialInputs!AU259/AU16</f>
        <v>0</v>
      </c>
      <c r="AV81" s="202">
        <f>FinancialInputs!AV259/AV16</f>
        <v>0</v>
      </c>
      <c r="AW81" s="202">
        <f>FinancialInputs!AW259/AW16</f>
        <v>0</v>
      </c>
      <c r="AX81" s="202">
        <f>FinancialInputs!AX259/AX16</f>
        <v>0</v>
      </c>
      <c r="AY81" s="202">
        <f>FinancialInputs!AY259/AY16</f>
        <v>0</v>
      </c>
      <c r="AZ81" s="202">
        <f>FinancialInputs!AZ259/AZ16</f>
        <v>0</v>
      </c>
      <c r="BA81" s="202">
        <f>FinancialInputs!BA259/BA16</f>
        <v>0</v>
      </c>
      <c r="BB81" s="202">
        <f>FinancialInputs!BB259/BB16</f>
        <v>0</v>
      </c>
      <c r="BC81" s="202">
        <f>FinancialInputs!BC259/BC16</f>
        <v>0</v>
      </c>
      <c r="BD81" s="202">
        <f>FinancialInputs!BD259/BD16</f>
        <v>0</v>
      </c>
      <c r="BE81" s="202">
        <f>FinancialInputs!BE259/BE16</f>
        <v>0</v>
      </c>
      <c r="BF81" s="202">
        <f>FinancialInputs!BF259/BF16</f>
        <v>0</v>
      </c>
      <c r="BG81" s="202">
        <f>FinancialInputs!BG259/BG16</f>
        <v>0</v>
      </c>
      <c r="BH81" s="202">
        <f>FinancialInputs!BH259/BH16</f>
        <v>0</v>
      </c>
      <c r="BI81" s="202">
        <f>FinancialInputs!BI259/BI16</f>
        <v>0</v>
      </c>
      <c r="BJ81" s="202">
        <f>FinancialInputs!BJ259/BJ16</f>
        <v>0</v>
      </c>
      <c r="BK81" s="202">
        <f>FinancialInputs!BK259/BK16</f>
        <v>0</v>
      </c>
      <c r="BL81" s="202">
        <f>FinancialInputs!BL259/BL16</f>
        <v>0</v>
      </c>
      <c r="BM81" s="202">
        <f>FinancialInputs!BM259/BM16</f>
        <v>0</v>
      </c>
      <c r="BN81" s="202">
        <f>FinancialInputs!BN259/BN16</f>
        <v>0</v>
      </c>
      <c r="BO81" s="202">
        <f>FinancialInputs!BO259/BO16</f>
        <v>0</v>
      </c>
      <c r="BP81" s="202">
        <f>FinancialInputs!BP259/BP16</f>
        <v>0</v>
      </c>
      <c r="BQ81" s="202">
        <f>FinancialInputs!BQ259/BQ16</f>
        <v>0</v>
      </c>
      <c r="BR81" s="202">
        <f>FinancialInputs!BR259/BR16</f>
        <v>0</v>
      </c>
      <c r="BS81" s="202">
        <f>FinancialInputs!BS259/BS16</f>
        <v>0</v>
      </c>
      <c r="BT81" s="202">
        <f>FinancialInputs!BT259/BT16</f>
        <v>0</v>
      </c>
      <c r="BU81" s="202">
        <f>FinancialInputs!BU259/BU16</f>
        <v>0</v>
      </c>
      <c r="BV81" s="202">
        <f>FinancialInputs!BV259/BV16</f>
        <v>0</v>
      </c>
      <c r="BW81" s="202">
        <f>FinancialInputs!BW259/BW16</f>
        <v>0</v>
      </c>
      <c r="BX81" s="202">
        <f>FinancialInputs!BX259/BX16</f>
        <v>0</v>
      </c>
      <c r="BY81" s="202">
        <f>FinancialInputs!BY259/BY16</f>
        <v>0</v>
      </c>
      <c r="BZ81" s="202">
        <f>FinancialInputs!BZ259/BZ16</f>
        <v>0</v>
      </c>
      <c r="CA81" s="202">
        <f>FinancialInputs!CA259/CA16</f>
        <v>0</v>
      </c>
      <c r="CB81" s="202">
        <f>FinancialInputs!CB259/CB16</f>
        <v>0</v>
      </c>
      <c r="CC81" s="202">
        <f>FinancialInputs!CC259/CC16</f>
        <v>0</v>
      </c>
      <c r="CD81" s="202">
        <f>FinancialInputs!CD259/CD16</f>
        <v>0</v>
      </c>
      <c r="CE81" s="202">
        <f>FinancialInputs!CE259/CE16</f>
        <v>0</v>
      </c>
      <c r="CF81" s="202">
        <f>FinancialInputs!CF259/CF16</f>
        <v>0</v>
      </c>
      <c r="CG81" s="202">
        <f>FinancialInputs!CG259/CG16</f>
        <v>0</v>
      </c>
      <c r="CH81" s="202">
        <f>FinancialInputs!CH259/CH16</f>
        <v>0</v>
      </c>
      <c r="CI81" s="202">
        <f>FinancialInputs!CI259/CI16</f>
        <v>0</v>
      </c>
      <c r="CJ81" s="202">
        <f>FinancialInputs!CJ259/CJ16</f>
        <v>0</v>
      </c>
      <c r="CK81" s="202">
        <f>FinancialInputs!CK259/CK16</f>
        <v>0</v>
      </c>
      <c r="CL81" s="202">
        <f>FinancialInputs!CL259/CL16</f>
        <v>0</v>
      </c>
      <c r="CM81" s="202">
        <f>FinancialInputs!CM259/CM16</f>
        <v>0</v>
      </c>
      <c r="CN81" s="202">
        <f>FinancialInputs!CN259/CN16</f>
        <v>0</v>
      </c>
      <c r="CO81" s="202">
        <f>FinancialInputs!CO259/CO16</f>
        <v>0</v>
      </c>
      <c r="CP81" s="202">
        <f>FinancialInputs!CP259/CP16</f>
        <v>0</v>
      </c>
      <c r="CQ81" s="202">
        <f>FinancialInputs!CQ259/CQ16</f>
        <v>0</v>
      </c>
      <c r="CR81" s="202">
        <f>FinancialInputs!CR259/CR16</f>
        <v>0</v>
      </c>
      <c r="CS81" s="202">
        <f>FinancialInputs!CS259/CS16</f>
        <v>0</v>
      </c>
      <c r="CT81" s="202">
        <f>FinancialInputs!CT259/CT16</f>
        <v>0</v>
      </c>
      <c r="CU81" s="202">
        <f>FinancialInputs!CU259/CU16</f>
        <v>0</v>
      </c>
      <c r="CV81" s="202">
        <f>FinancialInputs!CV259/CV16</f>
        <v>0</v>
      </c>
      <c r="CW81" s="9"/>
      <c r="CX81" s="9"/>
      <c r="CY81" s="9"/>
      <c r="CZ81" s="9"/>
    </row>
    <row r="82" spans="2:104" ht="16.149999999999999">
      <c r="E82" s="1" t="s">
        <v>402</v>
      </c>
      <c r="G82" s="1" t="s">
        <v>164</v>
      </c>
      <c r="J82" s="29" t="s">
        <v>899</v>
      </c>
      <c r="L82" s="235"/>
      <c r="M82" s="202">
        <f>FinancialInputs!M260/M16</f>
        <v>0</v>
      </c>
      <c r="N82" s="202">
        <f>FinancialInputs!N260/N16</f>
        <v>0</v>
      </c>
      <c r="O82" s="202">
        <f>FinancialInputs!O260/O16</f>
        <v>0</v>
      </c>
      <c r="P82" s="202">
        <f>FinancialInputs!P260/P16</f>
        <v>0</v>
      </c>
      <c r="Q82" s="202">
        <f>FinancialInputs!Q260/Q16</f>
        <v>0</v>
      </c>
      <c r="R82" s="202">
        <f>FinancialInputs!R260/R16</f>
        <v>0</v>
      </c>
      <c r="S82" s="202">
        <f>FinancialInputs!S260/S16</f>
        <v>0</v>
      </c>
      <c r="T82" s="202">
        <f>FinancialInputs!T260/T16</f>
        <v>0</v>
      </c>
      <c r="U82" s="202">
        <f>FinancialInputs!U260/U16</f>
        <v>0</v>
      </c>
      <c r="V82" s="202">
        <f>FinancialInputs!V260/V16</f>
        <v>0</v>
      </c>
      <c r="W82" s="202">
        <f>FinancialInputs!W260/W16</f>
        <v>0</v>
      </c>
      <c r="X82" s="202">
        <f>FinancialInputs!X260/X16</f>
        <v>0</v>
      </c>
      <c r="Y82" s="202">
        <f>FinancialInputs!Y260/Y16</f>
        <v>0</v>
      </c>
      <c r="Z82" s="202">
        <f>FinancialInputs!Z260/Z16</f>
        <v>0</v>
      </c>
      <c r="AA82" s="202">
        <f>FinancialInputs!AA260/AA16</f>
        <v>0</v>
      </c>
      <c r="AB82" s="202">
        <f>FinancialInputs!AB260/AB16</f>
        <v>0</v>
      </c>
      <c r="AC82" s="202">
        <f>FinancialInputs!AC260/AC16</f>
        <v>0</v>
      </c>
      <c r="AD82" s="202">
        <f>FinancialInputs!AD260/AD16</f>
        <v>0</v>
      </c>
      <c r="AE82" s="202">
        <f>FinancialInputs!AE260/AE16</f>
        <v>0</v>
      </c>
      <c r="AF82" s="202">
        <f>FinancialInputs!AF260/AF16</f>
        <v>0</v>
      </c>
      <c r="AG82" s="202">
        <f>FinancialInputs!AG260/AG16</f>
        <v>0</v>
      </c>
      <c r="AH82" s="202">
        <f>FinancialInputs!AH260/AH16</f>
        <v>0</v>
      </c>
      <c r="AI82" s="202">
        <f>FinancialInputs!AI260/AI16</f>
        <v>0</v>
      </c>
      <c r="AJ82" s="202">
        <f>FinancialInputs!AJ260/AJ16</f>
        <v>0</v>
      </c>
      <c r="AK82" s="202">
        <f>FinancialInputs!AK260/AK16</f>
        <v>0</v>
      </c>
      <c r="AL82" s="202">
        <f>FinancialInputs!AL260/AL16</f>
        <v>0</v>
      </c>
      <c r="AM82" s="202">
        <f>FinancialInputs!AM260/AM16</f>
        <v>0</v>
      </c>
      <c r="AN82" s="202">
        <f>FinancialInputs!AN260/AN16</f>
        <v>0</v>
      </c>
      <c r="AO82" s="202">
        <f>FinancialInputs!AO260/AO16</f>
        <v>0</v>
      </c>
      <c r="AP82" s="202">
        <f>FinancialInputs!AP260/AP16</f>
        <v>0</v>
      </c>
      <c r="AQ82" s="202">
        <f>FinancialInputs!AQ260/AQ16</f>
        <v>0</v>
      </c>
      <c r="AR82" s="202">
        <f>FinancialInputs!AR260/AR16</f>
        <v>0</v>
      </c>
      <c r="AS82" s="202">
        <f>FinancialInputs!AS260/AS16</f>
        <v>0</v>
      </c>
      <c r="AT82" s="202">
        <f>FinancialInputs!AT260/AT16</f>
        <v>0</v>
      </c>
      <c r="AU82" s="202">
        <f>FinancialInputs!AU260/AU16</f>
        <v>0</v>
      </c>
      <c r="AV82" s="202">
        <f>FinancialInputs!AV260/AV16</f>
        <v>0</v>
      </c>
      <c r="AW82" s="202">
        <f>FinancialInputs!AW260/AW16</f>
        <v>0</v>
      </c>
      <c r="AX82" s="202">
        <f>FinancialInputs!AX260/AX16</f>
        <v>0</v>
      </c>
      <c r="AY82" s="202">
        <f>FinancialInputs!AY260/AY16</f>
        <v>0</v>
      </c>
      <c r="AZ82" s="202">
        <f>FinancialInputs!AZ260/AZ16</f>
        <v>0</v>
      </c>
      <c r="BA82" s="202">
        <f>FinancialInputs!BA260/BA16</f>
        <v>0</v>
      </c>
      <c r="BB82" s="202">
        <f>FinancialInputs!BB260/BB16</f>
        <v>0</v>
      </c>
      <c r="BC82" s="202">
        <f>FinancialInputs!BC260/BC16</f>
        <v>0</v>
      </c>
      <c r="BD82" s="202">
        <f>FinancialInputs!BD260/BD16</f>
        <v>0</v>
      </c>
      <c r="BE82" s="202">
        <f>FinancialInputs!BE260/BE16</f>
        <v>0</v>
      </c>
      <c r="BF82" s="202">
        <f>FinancialInputs!BF260/BF16</f>
        <v>0</v>
      </c>
      <c r="BG82" s="202">
        <f>FinancialInputs!BG260/BG16</f>
        <v>0</v>
      </c>
      <c r="BH82" s="202">
        <f>FinancialInputs!BH260/BH16</f>
        <v>0</v>
      </c>
      <c r="BI82" s="202">
        <f>FinancialInputs!BI260/BI16</f>
        <v>0</v>
      </c>
      <c r="BJ82" s="202">
        <f>FinancialInputs!BJ260/BJ16</f>
        <v>0</v>
      </c>
      <c r="BK82" s="202">
        <f>FinancialInputs!BK260/BK16</f>
        <v>0</v>
      </c>
      <c r="BL82" s="202">
        <f>FinancialInputs!BL260/BL16</f>
        <v>0</v>
      </c>
      <c r="BM82" s="202">
        <f>FinancialInputs!BM260/BM16</f>
        <v>0</v>
      </c>
      <c r="BN82" s="202">
        <f>FinancialInputs!BN260/BN16</f>
        <v>0</v>
      </c>
      <c r="BO82" s="202">
        <f>FinancialInputs!BO260/BO16</f>
        <v>0</v>
      </c>
      <c r="BP82" s="202">
        <f>FinancialInputs!BP260/BP16</f>
        <v>0</v>
      </c>
      <c r="BQ82" s="202">
        <f>FinancialInputs!BQ260/BQ16</f>
        <v>0</v>
      </c>
      <c r="BR82" s="202">
        <f>FinancialInputs!BR260/BR16</f>
        <v>0</v>
      </c>
      <c r="BS82" s="202">
        <f>FinancialInputs!BS260/BS16</f>
        <v>0</v>
      </c>
      <c r="BT82" s="202">
        <f>FinancialInputs!BT260/BT16</f>
        <v>0</v>
      </c>
      <c r="BU82" s="202">
        <f>FinancialInputs!BU260/BU16</f>
        <v>0</v>
      </c>
      <c r="BV82" s="202">
        <f>FinancialInputs!BV260/BV16</f>
        <v>0</v>
      </c>
      <c r="BW82" s="202">
        <f>FinancialInputs!BW260/BW16</f>
        <v>0</v>
      </c>
      <c r="BX82" s="202">
        <f>FinancialInputs!BX260/BX16</f>
        <v>0</v>
      </c>
      <c r="BY82" s="202">
        <f>FinancialInputs!BY260/BY16</f>
        <v>0</v>
      </c>
      <c r="BZ82" s="202">
        <f>FinancialInputs!BZ260/BZ16</f>
        <v>0</v>
      </c>
      <c r="CA82" s="202">
        <f>FinancialInputs!CA260/CA16</f>
        <v>0</v>
      </c>
      <c r="CB82" s="202">
        <f>FinancialInputs!CB260/CB16</f>
        <v>0</v>
      </c>
      <c r="CC82" s="202">
        <f>FinancialInputs!CC260/CC16</f>
        <v>0</v>
      </c>
      <c r="CD82" s="202">
        <f>FinancialInputs!CD260/CD16</f>
        <v>0</v>
      </c>
      <c r="CE82" s="202">
        <f>FinancialInputs!CE260/CE16</f>
        <v>0</v>
      </c>
      <c r="CF82" s="202">
        <f>FinancialInputs!CF260/CF16</f>
        <v>0</v>
      </c>
      <c r="CG82" s="202">
        <f>FinancialInputs!CG260/CG16</f>
        <v>0</v>
      </c>
      <c r="CH82" s="202">
        <f>FinancialInputs!CH260/CH16</f>
        <v>0</v>
      </c>
      <c r="CI82" s="202">
        <f>FinancialInputs!CI260/CI16</f>
        <v>0</v>
      </c>
      <c r="CJ82" s="202">
        <f>FinancialInputs!CJ260/CJ16</f>
        <v>0</v>
      </c>
      <c r="CK82" s="202">
        <f>FinancialInputs!CK260/CK16</f>
        <v>0</v>
      </c>
      <c r="CL82" s="202">
        <f>FinancialInputs!CL260/CL16</f>
        <v>0</v>
      </c>
      <c r="CM82" s="202">
        <f>FinancialInputs!CM260/CM16</f>
        <v>0</v>
      </c>
      <c r="CN82" s="202">
        <f>FinancialInputs!CN260/CN16</f>
        <v>0</v>
      </c>
      <c r="CO82" s="202">
        <f>FinancialInputs!CO260/CO16</f>
        <v>0</v>
      </c>
      <c r="CP82" s="202">
        <f>FinancialInputs!CP260/CP16</f>
        <v>0</v>
      </c>
      <c r="CQ82" s="202">
        <f>FinancialInputs!CQ260/CQ16</f>
        <v>0</v>
      </c>
      <c r="CR82" s="202">
        <f>FinancialInputs!CR260/CR16</f>
        <v>0</v>
      </c>
      <c r="CS82" s="202">
        <f>FinancialInputs!CS260/CS16</f>
        <v>0</v>
      </c>
      <c r="CT82" s="202">
        <f>FinancialInputs!CT260/CT16</f>
        <v>0</v>
      </c>
      <c r="CU82" s="202">
        <f>FinancialInputs!CU260/CU16</f>
        <v>0</v>
      </c>
      <c r="CV82" s="202">
        <f>FinancialInputs!CV260/CV16</f>
        <v>0</v>
      </c>
      <c r="CW82" s="9"/>
      <c r="CX82" s="9"/>
      <c r="CY82" s="9"/>
      <c r="CZ82" s="9"/>
    </row>
    <row r="83" spans="2:104">
      <c r="E83" s="1" t="s">
        <v>900</v>
      </c>
      <c r="G83" s="1" t="s">
        <v>164</v>
      </c>
      <c r="J83" s="29" t="s">
        <v>901</v>
      </c>
      <c r="L83" s="202">
        <f>L130</f>
        <v>0</v>
      </c>
      <c r="M83" s="202" t="e">
        <f t="shared" ref="M83:BX83" si="78">M130</f>
        <v>#N/A</v>
      </c>
      <c r="N83" s="202" t="e">
        <f t="shared" si="78"/>
        <v>#N/A</v>
      </c>
      <c r="O83" s="202" t="e">
        <f t="shared" si="78"/>
        <v>#N/A</v>
      </c>
      <c r="P83" s="202" t="e">
        <f t="shared" si="78"/>
        <v>#N/A</v>
      </c>
      <c r="Q83" s="202" t="e">
        <f t="shared" si="78"/>
        <v>#N/A</v>
      </c>
      <c r="R83" s="202" t="e">
        <f t="shared" si="78"/>
        <v>#N/A</v>
      </c>
      <c r="S83" s="202" t="e">
        <f t="shared" si="78"/>
        <v>#N/A</v>
      </c>
      <c r="T83" s="202" t="e">
        <f t="shared" si="78"/>
        <v>#N/A</v>
      </c>
      <c r="U83" s="202" t="e">
        <f t="shared" si="78"/>
        <v>#N/A</v>
      </c>
      <c r="V83" s="202" t="e">
        <f t="shared" si="78"/>
        <v>#N/A</v>
      </c>
      <c r="W83" s="202" t="e">
        <f t="shared" si="78"/>
        <v>#N/A</v>
      </c>
      <c r="X83" s="202" t="e">
        <f t="shared" si="78"/>
        <v>#N/A</v>
      </c>
      <c r="Y83" s="202" t="e">
        <f t="shared" si="78"/>
        <v>#N/A</v>
      </c>
      <c r="Z83" s="202" t="e">
        <f t="shared" si="78"/>
        <v>#N/A</v>
      </c>
      <c r="AA83" s="202" t="e">
        <f t="shared" si="78"/>
        <v>#N/A</v>
      </c>
      <c r="AB83" s="202" t="e">
        <f t="shared" si="78"/>
        <v>#N/A</v>
      </c>
      <c r="AC83" s="202" t="e">
        <f t="shared" si="78"/>
        <v>#N/A</v>
      </c>
      <c r="AD83" s="202" t="e">
        <f t="shared" si="78"/>
        <v>#N/A</v>
      </c>
      <c r="AE83" s="202" t="e">
        <f t="shared" si="78"/>
        <v>#N/A</v>
      </c>
      <c r="AF83" s="202" t="e">
        <f t="shared" si="78"/>
        <v>#N/A</v>
      </c>
      <c r="AG83" s="202" t="e">
        <f t="shared" si="78"/>
        <v>#N/A</v>
      </c>
      <c r="AH83" s="202" t="e">
        <f>AH130</f>
        <v>#N/A</v>
      </c>
      <c r="AI83" s="202" t="e">
        <f t="shared" si="78"/>
        <v>#N/A</v>
      </c>
      <c r="AJ83" s="202" t="e">
        <f t="shared" si="78"/>
        <v>#N/A</v>
      </c>
      <c r="AK83" s="202" t="e">
        <f t="shared" si="78"/>
        <v>#N/A</v>
      </c>
      <c r="AL83" s="202" t="e">
        <f t="shared" si="78"/>
        <v>#N/A</v>
      </c>
      <c r="AM83" s="202" t="e">
        <f t="shared" si="78"/>
        <v>#N/A</v>
      </c>
      <c r="AN83" s="202" t="e">
        <f t="shared" si="78"/>
        <v>#N/A</v>
      </c>
      <c r="AO83" s="202" t="e">
        <f t="shared" si="78"/>
        <v>#N/A</v>
      </c>
      <c r="AP83" s="202" t="e">
        <f t="shared" si="78"/>
        <v>#N/A</v>
      </c>
      <c r="AQ83" s="202" t="e">
        <f t="shared" si="78"/>
        <v>#N/A</v>
      </c>
      <c r="AR83" s="202" t="e">
        <f t="shared" si="78"/>
        <v>#N/A</v>
      </c>
      <c r="AS83" s="202" t="e">
        <f t="shared" si="78"/>
        <v>#N/A</v>
      </c>
      <c r="AT83" s="202" t="e">
        <f t="shared" si="78"/>
        <v>#N/A</v>
      </c>
      <c r="AU83" s="202" t="e">
        <f t="shared" si="78"/>
        <v>#N/A</v>
      </c>
      <c r="AV83" s="202" t="e">
        <f t="shared" si="78"/>
        <v>#N/A</v>
      </c>
      <c r="AW83" s="202" t="e">
        <f t="shared" si="78"/>
        <v>#N/A</v>
      </c>
      <c r="AX83" s="202" t="e">
        <f t="shared" si="78"/>
        <v>#N/A</v>
      </c>
      <c r="AY83" s="202" t="e">
        <f t="shared" si="78"/>
        <v>#N/A</v>
      </c>
      <c r="AZ83" s="202" t="e">
        <f t="shared" si="78"/>
        <v>#N/A</v>
      </c>
      <c r="BA83" s="202" t="e">
        <f t="shared" si="78"/>
        <v>#N/A</v>
      </c>
      <c r="BB83" s="202" t="e">
        <f t="shared" si="78"/>
        <v>#N/A</v>
      </c>
      <c r="BC83" s="202" t="e">
        <f t="shared" si="78"/>
        <v>#N/A</v>
      </c>
      <c r="BD83" s="202" t="e">
        <f t="shared" si="78"/>
        <v>#N/A</v>
      </c>
      <c r="BE83" s="202" t="e">
        <f t="shared" si="78"/>
        <v>#N/A</v>
      </c>
      <c r="BF83" s="202" t="e">
        <f t="shared" si="78"/>
        <v>#N/A</v>
      </c>
      <c r="BG83" s="202" t="e">
        <f t="shared" si="78"/>
        <v>#N/A</v>
      </c>
      <c r="BH83" s="202" t="e">
        <f t="shared" si="78"/>
        <v>#N/A</v>
      </c>
      <c r="BI83" s="202" t="e">
        <f t="shared" si="78"/>
        <v>#N/A</v>
      </c>
      <c r="BJ83" s="202" t="e">
        <f t="shared" si="78"/>
        <v>#N/A</v>
      </c>
      <c r="BK83" s="202" t="e">
        <f t="shared" si="78"/>
        <v>#N/A</v>
      </c>
      <c r="BL83" s="202" t="e">
        <f t="shared" si="78"/>
        <v>#N/A</v>
      </c>
      <c r="BM83" s="202" t="e">
        <f t="shared" si="78"/>
        <v>#N/A</v>
      </c>
      <c r="BN83" s="202" t="e">
        <f t="shared" si="78"/>
        <v>#N/A</v>
      </c>
      <c r="BO83" s="202" t="e">
        <f t="shared" si="78"/>
        <v>#N/A</v>
      </c>
      <c r="BP83" s="202" t="e">
        <f t="shared" si="78"/>
        <v>#N/A</v>
      </c>
      <c r="BQ83" s="202" t="e">
        <f t="shared" si="78"/>
        <v>#N/A</v>
      </c>
      <c r="BR83" s="202" t="e">
        <f t="shared" si="78"/>
        <v>#N/A</v>
      </c>
      <c r="BS83" s="202" t="e">
        <f t="shared" si="78"/>
        <v>#N/A</v>
      </c>
      <c r="BT83" s="202" t="e">
        <f t="shared" si="78"/>
        <v>#N/A</v>
      </c>
      <c r="BU83" s="202" t="e">
        <f t="shared" si="78"/>
        <v>#N/A</v>
      </c>
      <c r="BV83" s="202" t="e">
        <f t="shared" si="78"/>
        <v>#N/A</v>
      </c>
      <c r="BW83" s="202" t="e">
        <f t="shared" si="78"/>
        <v>#N/A</v>
      </c>
      <c r="BX83" s="202" t="e">
        <f t="shared" si="78"/>
        <v>#N/A</v>
      </c>
      <c r="BY83" s="202" t="e">
        <f t="shared" ref="BY83:CV83" si="79">BY130</f>
        <v>#N/A</v>
      </c>
      <c r="BZ83" s="202" t="e">
        <f t="shared" si="79"/>
        <v>#N/A</v>
      </c>
      <c r="CA83" s="202" t="e">
        <f t="shared" si="79"/>
        <v>#N/A</v>
      </c>
      <c r="CB83" s="202" t="e">
        <f t="shared" si="79"/>
        <v>#N/A</v>
      </c>
      <c r="CC83" s="202" t="e">
        <f t="shared" si="79"/>
        <v>#N/A</v>
      </c>
      <c r="CD83" s="202" t="e">
        <f t="shared" si="79"/>
        <v>#N/A</v>
      </c>
      <c r="CE83" s="202" t="e">
        <f t="shared" si="79"/>
        <v>#N/A</v>
      </c>
      <c r="CF83" s="202" t="e">
        <f t="shared" si="79"/>
        <v>#N/A</v>
      </c>
      <c r="CG83" s="202" t="e">
        <f t="shared" si="79"/>
        <v>#N/A</v>
      </c>
      <c r="CH83" s="202" t="e">
        <f t="shared" si="79"/>
        <v>#N/A</v>
      </c>
      <c r="CI83" s="202" t="e">
        <f t="shared" si="79"/>
        <v>#N/A</v>
      </c>
      <c r="CJ83" s="202" t="e">
        <f t="shared" si="79"/>
        <v>#N/A</v>
      </c>
      <c r="CK83" s="202" t="e">
        <f t="shared" si="79"/>
        <v>#N/A</v>
      </c>
      <c r="CL83" s="202" t="e">
        <f t="shared" si="79"/>
        <v>#N/A</v>
      </c>
      <c r="CM83" s="202" t="e">
        <f t="shared" si="79"/>
        <v>#N/A</v>
      </c>
      <c r="CN83" s="202" t="e">
        <f t="shared" si="79"/>
        <v>#N/A</v>
      </c>
      <c r="CO83" s="202" t="e">
        <f t="shared" si="79"/>
        <v>#N/A</v>
      </c>
      <c r="CP83" s="202" t="e">
        <f t="shared" si="79"/>
        <v>#N/A</v>
      </c>
      <c r="CQ83" s="202" t="e">
        <f t="shared" si="79"/>
        <v>#N/A</v>
      </c>
      <c r="CR83" s="202" t="e">
        <f t="shared" si="79"/>
        <v>#N/A</v>
      </c>
      <c r="CS83" s="202" t="e">
        <f t="shared" si="79"/>
        <v>#N/A</v>
      </c>
      <c r="CT83" s="202" t="e">
        <f t="shared" si="79"/>
        <v>#N/A</v>
      </c>
      <c r="CU83" s="202" t="e">
        <f t="shared" si="79"/>
        <v>#N/A</v>
      </c>
      <c r="CV83" s="202" t="e">
        <f t="shared" si="79"/>
        <v>#N/A</v>
      </c>
      <c r="CW83" s="9"/>
      <c r="CX83" s="9"/>
      <c r="CY83" s="9"/>
      <c r="CZ83" s="9"/>
    </row>
    <row r="84" spans="2:104" ht="16.149999999999999">
      <c r="E84" s="1" t="s">
        <v>902</v>
      </c>
      <c r="G84" s="1" t="s">
        <v>164</v>
      </c>
      <c r="J84" s="29" t="s">
        <v>903</v>
      </c>
      <c r="L84" s="227">
        <f>SUM(L81:L83)</f>
        <v>0</v>
      </c>
      <c r="M84" s="227" t="e">
        <f t="shared" ref="M84:BX84" si="80">SUM(M81:M83)</f>
        <v>#N/A</v>
      </c>
      <c r="N84" s="227" t="e">
        <f>SUM(N81:N83)</f>
        <v>#N/A</v>
      </c>
      <c r="O84" s="227" t="e">
        <f t="shared" si="80"/>
        <v>#N/A</v>
      </c>
      <c r="P84" s="227" t="e">
        <f t="shared" si="80"/>
        <v>#N/A</v>
      </c>
      <c r="Q84" s="227" t="e">
        <f t="shared" si="80"/>
        <v>#N/A</v>
      </c>
      <c r="R84" s="227" t="e">
        <f t="shared" si="80"/>
        <v>#N/A</v>
      </c>
      <c r="S84" s="227" t="e">
        <f t="shared" si="80"/>
        <v>#N/A</v>
      </c>
      <c r="T84" s="227" t="e">
        <f t="shared" si="80"/>
        <v>#N/A</v>
      </c>
      <c r="U84" s="227" t="e">
        <f t="shared" si="80"/>
        <v>#N/A</v>
      </c>
      <c r="V84" s="227" t="e">
        <f t="shared" si="80"/>
        <v>#N/A</v>
      </c>
      <c r="W84" s="227" t="e">
        <f t="shared" si="80"/>
        <v>#N/A</v>
      </c>
      <c r="X84" s="227" t="e">
        <f t="shared" si="80"/>
        <v>#N/A</v>
      </c>
      <c r="Y84" s="227" t="e">
        <f t="shared" si="80"/>
        <v>#N/A</v>
      </c>
      <c r="Z84" s="227" t="e">
        <f t="shared" si="80"/>
        <v>#N/A</v>
      </c>
      <c r="AA84" s="227" t="e">
        <f t="shared" si="80"/>
        <v>#N/A</v>
      </c>
      <c r="AB84" s="227" t="e">
        <f t="shared" si="80"/>
        <v>#N/A</v>
      </c>
      <c r="AC84" s="227" t="e">
        <f t="shared" si="80"/>
        <v>#N/A</v>
      </c>
      <c r="AD84" s="227" t="e">
        <f t="shared" si="80"/>
        <v>#N/A</v>
      </c>
      <c r="AE84" s="227" t="e">
        <f t="shared" si="80"/>
        <v>#N/A</v>
      </c>
      <c r="AF84" s="227" t="e">
        <f t="shared" si="80"/>
        <v>#N/A</v>
      </c>
      <c r="AG84" s="227" t="e">
        <f t="shared" si="80"/>
        <v>#N/A</v>
      </c>
      <c r="AH84" s="227" t="e">
        <f t="shared" si="80"/>
        <v>#N/A</v>
      </c>
      <c r="AI84" s="227" t="e">
        <f t="shared" si="80"/>
        <v>#N/A</v>
      </c>
      <c r="AJ84" s="227" t="e">
        <f t="shared" si="80"/>
        <v>#N/A</v>
      </c>
      <c r="AK84" s="227" t="e">
        <f t="shared" si="80"/>
        <v>#N/A</v>
      </c>
      <c r="AL84" s="227" t="e">
        <f t="shared" si="80"/>
        <v>#N/A</v>
      </c>
      <c r="AM84" s="227" t="e">
        <f t="shared" si="80"/>
        <v>#N/A</v>
      </c>
      <c r="AN84" s="227" t="e">
        <f t="shared" si="80"/>
        <v>#N/A</v>
      </c>
      <c r="AO84" s="227" t="e">
        <f t="shared" si="80"/>
        <v>#N/A</v>
      </c>
      <c r="AP84" s="227" t="e">
        <f t="shared" si="80"/>
        <v>#N/A</v>
      </c>
      <c r="AQ84" s="227" t="e">
        <f t="shared" si="80"/>
        <v>#N/A</v>
      </c>
      <c r="AR84" s="227" t="e">
        <f t="shared" si="80"/>
        <v>#N/A</v>
      </c>
      <c r="AS84" s="227" t="e">
        <f t="shared" si="80"/>
        <v>#N/A</v>
      </c>
      <c r="AT84" s="227" t="e">
        <f t="shared" si="80"/>
        <v>#N/A</v>
      </c>
      <c r="AU84" s="227" t="e">
        <f t="shared" si="80"/>
        <v>#N/A</v>
      </c>
      <c r="AV84" s="227" t="e">
        <f t="shared" si="80"/>
        <v>#N/A</v>
      </c>
      <c r="AW84" s="227" t="e">
        <f t="shared" si="80"/>
        <v>#N/A</v>
      </c>
      <c r="AX84" s="227" t="e">
        <f t="shared" si="80"/>
        <v>#N/A</v>
      </c>
      <c r="AY84" s="227" t="e">
        <f t="shared" si="80"/>
        <v>#N/A</v>
      </c>
      <c r="AZ84" s="227" t="e">
        <f t="shared" si="80"/>
        <v>#N/A</v>
      </c>
      <c r="BA84" s="227" t="e">
        <f t="shared" si="80"/>
        <v>#N/A</v>
      </c>
      <c r="BB84" s="227" t="e">
        <f t="shared" si="80"/>
        <v>#N/A</v>
      </c>
      <c r="BC84" s="227" t="e">
        <f t="shared" si="80"/>
        <v>#N/A</v>
      </c>
      <c r="BD84" s="227" t="e">
        <f t="shared" si="80"/>
        <v>#N/A</v>
      </c>
      <c r="BE84" s="227" t="e">
        <f t="shared" si="80"/>
        <v>#N/A</v>
      </c>
      <c r="BF84" s="227" t="e">
        <f t="shared" si="80"/>
        <v>#N/A</v>
      </c>
      <c r="BG84" s="227" t="e">
        <f t="shared" si="80"/>
        <v>#N/A</v>
      </c>
      <c r="BH84" s="227" t="e">
        <f t="shared" si="80"/>
        <v>#N/A</v>
      </c>
      <c r="BI84" s="227" t="e">
        <f t="shared" si="80"/>
        <v>#N/A</v>
      </c>
      <c r="BJ84" s="227" t="e">
        <f t="shared" si="80"/>
        <v>#N/A</v>
      </c>
      <c r="BK84" s="227" t="e">
        <f t="shared" si="80"/>
        <v>#N/A</v>
      </c>
      <c r="BL84" s="227" t="e">
        <f t="shared" si="80"/>
        <v>#N/A</v>
      </c>
      <c r="BM84" s="227" t="e">
        <f t="shared" si="80"/>
        <v>#N/A</v>
      </c>
      <c r="BN84" s="227" t="e">
        <f t="shared" si="80"/>
        <v>#N/A</v>
      </c>
      <c r="BO84" s="227" t="e">
        <f t="shared" si="80"/>
        <v>#N/A</v>
      </c>
      <c r="BP84" s="227" t="e">
        <f t="shared" si="80"/>
        <v>#N/A</v>
      </c>
      <c r="BQ84" s="227" t="e">
        <f t="shared" si="80"/>
        <v>#N/A</v>
      </c>
      <c r="BR84" s="227" t="e">
        <f t="shared" si="80"/>
        <v>#N/A</v>
      </c>
      <c r="BS84" s="227" t="e">
        <f t="shared" si="80"/>
        <v>#N/A</v>
      </c>
      <c r="BT84" s="227" t="e">
        <f t="shared" si="80"/>
        <v>#N/A</v>
      </c>
      <c r="BU84" s="227" t="e">
        <f t="shared" si="80"/>
        <v>#N/A</v>
      </c>
      <c r="BV84" s="227" t="e">
        <f t="shared" si="80"/>
        <v>#N/A</v>
      </c>
      <c r="BW84" s="227" t="e">
        <f t="shared" si="80"/>
        <v>#N/A</v>
      </c>
      <c r="BX84" s="227" t="e">
        <f t="shared" si="80"/>
        <v>#N/A</v>
      </c>
      <c r="BY84" s="227" t="e">
        <f t="shared" ref="BY84:CV84" si="81">SUM(BY81:BY83)</f>
        <v>#N/A</v>
      </c>
      <c r="BZ84" s="227" t="e">
        <f t="shared" si="81"/>
        <v>#N/A</v>
      </c>
      <c r="CA84" s="227" t="e">
        <f t="shared" si="81"/>
        <v>#N/A</v>
      </c>
      <c r="CB84" s="227" t="e">
        <f t="shared" si="81"/>
        <v>#N/A</v>
      </c>
      <c r="CC84" s="227" t="e">
        <f t="shared" si="81"/>
        <v>#N/A</v>
      </c>
      <c r="CD84" s="227" t="e">
        <f t="shared" si="81"/>
        <v>#N/A</v>
      </c>
      <c r="CE84" s="227" t="e">
        <f t="shared" si="81"/>
        <v>#N/A</v>
      </c>
      <c r="CF84" s="227" t="e">
        <f t="shared" si="81"/>
        <v>#N/A</v>
      </c>
      <c r="CG84" s="227" t="e">
        <f t="shared" si="81"/>
        <v>#N/A</v>
      </c>
      <c r="CH84" s="227" t="e">
        <f t="shared" si="81"/>
        <v>#N/A</v>
      </c>
      <c r="CI84" s="227" t="e">
        <f t="shared" si="81"/>
        <v>#N/A</v>
      </c>
      <c r="CJ84" s="227" t="e">
        <f t="shared" si="81"/>
        <v>#N/A</v>
      </c>
      <c r="CK84" s="227" t="e">
        <f t="shared" si="81"/>
        <v>#N/A</v>
      </c>
      <c r="CL84" s="227" t="e">
        <f t="shared" si="81"/>
        <v>#N/A</v>
      </c>
      <c r="CM84" s="227" t="e">
        <f t="shared" si="81"/>
        <v>#N/A</v>
      </c>
      <c r="CN84" s="227" t="e">
        <f t="shared" si="81"/>
        <v>#N/A</v>
      </c>
      <c r="CO84" s="227" t="e">
        <f t="shared" si="81"/>
        <v>#N/A</v>
      </c>
      <c r="CP84" s="227" t="e">
        <f t="shared" si="81"/>
        <v>#N/A</v>
      </c>
      <c r="CQ84" s="227" t="e">
        <f t="shared" si="81"/>
        <v>#N/A</v>
      </c>
      <c r="CR84" s="227" t="e">
        <f t="shared" si="81"/>
        <v>#N/A</v>
      </c>
      <c r="CS84" s="227" t="e">
        <f t="shared" si="81"/>
        <v>#N/A</v>
      </c>
      <c r="CT84" s="227" t="e">
        <f t="shared" si="81"/>
        <v>#N/A</v>
      </c>
      <c r="CU84" s="227" t="e">
        <f t="shared" si="81"/>
        <v>#N/A</v>
      </c>
      <c r="CV84" s="227" t="e">
        <f t="shared" si="81"/>
        <v>#N/A</v>
      </c>
      <c r="CW84" s="9"/>
      <c r="CX84" s="9"/>
      <c r="CY84" s="9"/>
      <c r="CZ84" s="9"/>
    </row>
    <row r="85" spans="2:104">
      <c r="J85" s="29"/>
      <c r="L85" s="202"/>
      <c r="M85" s="202"/>
      <c r="N85" s="202"/>
      <c r="O85" s="202"/>
      <c r="P85" s="202"/>
      <c r="Q85" s="202"/>
      <c r="R85" s="202"/>
      <c r="S85" s="202"/>
      <c r="T85" s="202"/>
      <c r="U85" s="202"/>
      <c r="V85" s="202"/>
      <c r="W85" s="202"/>
      <c r="X85" s="202"/>
      <c r="Y85" s="202"/>
      <c r="Z85" s="202"/>
      <c r="AA85" s="202"/>
      <c r="AB85" s="202"/>
      <c r="AC85" s="202"/>
      <c r="AD85" s="202"/>
      <c r="AE85" s="202"/>
      <c r="AF85" s="202"/>
      <c r="AG85" s="202"/>
      <c r="AH85" s="202"/>
      <c r="AI85" s="202"/>
      <c r="AJ85" s="202"/>
      <c r="AK85" s="202"/>
      <c r="AL85" s="202"/>
      <c r="AM85" s="202"/>
      <c r="AN85" s="202"/>
      <c r="AO85" s="202"/>
      <c r="AP85" s="202"/>
      <c r="AQ85" s="202"/>
      <c r="AR85" s="202"/>
      <c r="AS85" s="202"/>
      <c r="AT85" s="202"/>
      <c r="AU85" s="202"/>
      <c r="AV85" s="202"/>
      <c r="AW85" s="202"/>
      <c r="AX85" s="202"/>
      <c r="AY85" s="202"/>
      <c r="AZ85" s="202"/>
      <c r="BA85" s="202"/>
      <c r="BB85" s="202"/>
      <c r="BC85" s="202"/>
      <c r="BD85" s="202"/>
      <c r="BE85" s="202"/>
      <c r="BF85" s="202"/>
      <c r="BG85" s="202"/>
      <c r="BH85" s="202"/>
      <c r="BI85" s="202"/>
      <c r="BJ85" s="202"/>
      <c r="BK85" s="202"/>
      <c r="BL85" s="202"/>
      <c r="BM85" s="202"/>
      <c r="BN85" s="202"/>
      <c r="BO85" s="202"/>
      <c r="BP85" s="202"/>
      <c r="BQ85" s="202"/>
      <c r="BR85" s="202"/>
      <c r="BS85" s="202"/>
      <c r="BT85" s="202"/>
      <c r="BU85" s="202"/>
      <c r="BV85" s="202"/>
      <c r="BW85" s="202"/>
      <c r="BX85" s="202"/>
      <c r="BY85" s="202"/>
      <c r="BZ85" s="202"/>
      <c r="CA85" s="202"/>
      <c r="CB85" s="202"/>
      <c r="CC85" s="202"/>
      <c r="CD85" s="202"/>
      <c r="CE85" s="202"/>
      <c r="CF85" s="202"/>
      <c r="CG85" s="202"/>
      <c r="CH85" s="202"/>
      <c r="CI85" s="202"/>
      <c r="CJ85" s="202"/>
      <c r="CK85" s="202"/>
      <c r="CL85" s="202"/>
      <c r="CM85" s="202"/>
      <c r="CN85" s="202"/>
      <c r="CO85" s="202"/>
      <c r="CP85" s="202"/>
      <c r="CQ85" s="202"/>
      <c r="CR85" s="202"/>
      <c r="CS85" s="202"/>
      <c r="CT85" s="202"/>
      <c r="CU85" s="202"/>
      <c r="CV85" s="202"/>
      <c r="CW85" s="9"/>
      <c r="CX85" s="9"/>
      <c r="CY85" s="9"/>
      <c r="CZ85" s="9"/>
    </row>
    <row r="86" spans="2:104">
      <c r="B86" s="22">
        <f>MAX($B$5:B78)+1</f>
        <v>3</v>
      </c>
      <c r="C86" s="22" t="s">
        <v>822</v>
      </c>
      <c r="D86" s="22"/>
      <c r="E86" s="22"/>
      <c r="F86" s="22"/>
      <c r="G86" s="22"/>
      <c r="H86" s="22"/>
      <c r="I86" s="22"/>
      <c r="J86" s="22"/>
      <c r="K86" s="22"/>
      <c r="L86" s="22"/>
      <c r="M86" s="22"/>
      <c r="N86" s="22"/>
      <c r="O86" s="22"/>
      <c r="P86" s="22"/>
      <c r="Q86" s="22"/>
      <c r="R86" s="22"/>
      <c r="S86" s="22"/>
      <c r="T86" s="22"/>
      <c r="U86" s="22"/>
      <c r="V86" s="22"/>
      <c r="W86" s="22"/>
      <c r="X86" s="22"/>
      <c r="Y86" s="22"/>
      <c r="Z86" s="22"/>
      <c r="AA86" s="22"/>
      <c r="AB86" s="22"/>
      <c r="AC86" s="22"/>
      <c r="AD86" s="22"/>
      <c r="AE86" s="22"/>
      <c r="AF86" s="22"/>
      <c r="AG86" s="22"/>
      <c r="AH86" s="22"/>
      <c r="AI86" s="22"/>
      <c r="AJ86" s="22"/>
      <c r="AK86" s="22"/>
      <c r="AL86" s="22"/>
      <c r="AM86" s="22"/>
      <c r="AN86" s="22"/>
      <c r="AO86" s="22"/>
      <c r="AP86" s="22"/>
      <c r="AQ86" s="22"/>
      <c r="AR86" s="22"/>
      <c r="AS86" s="22"/>
      <c r="AT86" s="22"/>
      <c r="AU86" s="22"/>
      <c r="AV86" s="22"/>
      <c r="AW86" s="22"/>
      <c r="AX86" s="22"/>
      <c r="AY86" s="22"/>
      <c r="AZ86" s="22"/>
      <c r="BA86" s="22"/>
      <c r="BB86" s="22"/>
      <c r="BC86" s="22"/>
      <c r="BD86" s="22"/>
      <c r="BE86" s="22"/>
      <c r="BF86" s="22"/>
      <c r="BG86" s="22"/>
      <c r="BH86" s="22"/>
      <c r="BI86" s="22"/>
      <c r="BJ86" s="22"/>
      <c r="BK86" s="22"/>
      <c r="BL86" s="22"/>
      <c r="BM86" s="22"/>
      <c r="BN86" s="22"/>
      <c r="BO86" s="22"/>
      <c r="BP86" s="22"/>
      <c r="BQ86" s="22"/>
      <c r="BR86" s="22"/>
      <c r="BS86" s="22"/>
      <c r="BT86" s="22"/>
      <c r="BU86" s="22"/>
      <c r="BV86" s="22"/>
      <c r="BW86" s="22"/>
      <c r="BX86" s="22"/>
      <c r="BY86" s="22"/>
      <c r="BZ86" s="22"/>
      <c r="CA86" s="22"/>
      <c r="CB86" s="22"/>
      <c r="CC86" s="22"/>
      <c r="CD86" s="22"/>
      <c r="CE86" s="22"/>
      <c r="CF86" s="22"/>
      <c r="CG86" s="22"/>
      <c r="CH86" s="22"/>
      <c r="CI86" s="22"/>
      <c r="CJ86" s="22"/>
      <c r="CK86" s="22"/>
      <c r="CL86" s="22"/>
      <c r="CM86" s="22"/>
      <c r="CN86" s="22"/>
      <c r="CO86" s="22"/>
      <c r="CP86" s="22"/>
      <c r="CQ86" s="22"/>
      <c r="CR86" s="22"/>
      <c r="CS86" s="22"/>
      <c r="CT86" s="22"/>
      <c r="CU86" s="22"/>
      <c r="CV86" s="22"/>
      <c r="CW86" s="22"/>
      <c r="CX86" s="22"/>
      <c r="CY86" s="23"/>
    </row>
    <row r="87" spans="2:104">
      <c r="J87" s="29"/>
      <c r="L87" s="202"/>
      <c r="M87" s="202"/>
      <c r="N87" s="202"/>
      <c r="O87" s="202"/>
      <c r="P87" s="202"/>
      <c r="Q87" s="202"/>
      <c r="R87" s="202"/>
      <c r="S87" s="202"/>
      <c r="T87" s="202"/>
      <c r="U87" s="202"/>
      <c r="V87" s="202"/>
      <c r="W87" s="202"/>
      <c r="X87" s="202"/>
      <c r="Y87" s="202"/>
      <c r="Z87" s="202"/>
      <c r="AA87" s="202"/>
      <c r="AB87" s="202"/>
      <c r="AC87" s="202"/>
      <c r="AD87" s="202"/>
      <c r="AE87" s="202"/>
      <c r="AF87" s="202"/>
      <c r="AG87" s="202"/>
      <c r="AH87" s="202"/>
      <c r="AI87" s="202"/>
      <c r="AJ87" s="202"/>
      <c r="AK87" s="202"/>
      <c r="AL87" s="202"/>
      <c r="AM87" s="202"/>
      <c r="AN87" s="202"/>
      <c r="AO87" s="202"/>
      <c r="AP87" s="202"/>
      <c r="AQ87" s="202"/>
      <c r="AR87" s="202"/>
      <c r="AS87" s="202"/>
      <c r="AT87" s="202"/>
      <c r="AU87" s="202"/>
      <c r="AV87" s="202"/>
      <c r="AW87" s="202"/>
      <c r="AX87" s="202"/>
      <c r="AY87" s="202"/>
      <c r="AZ87" s="202"/>
      <c r="BA87" s="202"/>
      <c r="BB87" s="202"/>
      <c r="BC87" s="202"/>
      <c r="BD87" s="202"/>
      <c r="BE87" s="202"/>
      <c r="BF87" s="202"/>
      <c r="BG87" s="202"/>
      <c r="BH87" s="202"/>
      <c r="BI87" s="202"/>
      <c r="BJ87" s="202"/>
      <c r="BK87" s="202"/>
      <c r="BL87" s="202"/>
      <c r="BM87" s="202"/>
      <c r="BN87" s="202"/>
      <c r="BO87" s="202"/>
      <c r="BP87" s="202"/>
      <c r="BQ87" s="202"/>
      <c r="BR87" s="202"/>
      <c r="BS87" s="202"/>
      <c r="BT87" s="202"/>
      <c r="BU87" s="202"/>
      <c r="BV87" s="202"/>
      <c r="BW87" s="202"/>
      <c r="BX87" s="202"/>
      <c r="BY87" s="202"/>
      <c r="BZ87" s="202"/>
      <c r="CA87" s="202"/>
      <c r="CB87" s="202"/>
      <c r="CC87" s="202"/>
      <c r="CD87" s="202"/>
      <c r="CE87" s="202"/>
      <c r="CF87" s="202"/>
      <c r="CG87" s="202"/>
      <c r="CH87" s="202"/>
      <c r="CI87" s="202"/>
      <c r="CJ87" s="202"/>
      <c r="CK87" s="202"/>
      <c r="CL87" s="202"/>
      <c r="CM87" s="202"/>
      <c r="CN87" s="202"/>
      <c r="CO87" s="202"/>
      <c r="CP87" s="202"/>
      <c r="CQ87" s="202"/>
      <c r="CR87" s="202"/>
      <c r="CS87" s="202"/>
      <c r="CT87" s="202"/>
      <c r="CU87" s="202"/>
      <c r="CV87" s="202"/>
      <c r="CW87" s="9"/>
      <c r="CX87" s="9"/>
      <c r="CY87" s="9"/>
      <c r="CZ87" s="9"/>
    </row>
    <row r="88" spans="2:104">
      <c r="B88" s="24"/>
      <c r="C88" s="43">
        <f>MAX($B$86:C87)+0.1</f>
        <v>3.1</v>
      </c>
      <c r="D88" s="41" t="s">
        <v>822</v>
      </c>
      <c r="E88" s="41"/>
      <c r="F88" s="41"/>
      <c r="G88" s="41"/>
      <c r="H88" s="41"/>
      <c r="I88" s="41"/>
      <c r="J88" s="41"/>
      <c r="K88" s="41"/>
      <c r="L88" s="41"/>
      <c r="M88" s="41"/>
      <c r="N88" s="41"/>
      <c r="O88" s="41"/>
      <c r="P88" s="41"/>
      <c r="Q88" s="41"/>
      <c r="R88" s="41"/>
      <c r="S88" s="41"/>
      <c r="T88" s="41"/>
      <c r="U88" s="41"/>
      <c r="V88" s="41"/>
      <c r="W88" s="41"/>
      <c r="X88" s="41"/>
      <c r="Y88" s="41"/>
      <c r="Z88" s="41"/>
      <c r="AA88" s="41"/>
      <c r="AB88" s="41"/>
      <c r="AC88" s="41"/>
      <c r="AD88" s="41"/>
      <c r="AE88" s="41"/>
      <c r="AF88" s="41"/>
      <c r="AG88" s="41"/>
      <c r="AH88" s="41"/>
      <c r="AI88" s="41"/>
      <c r="AJ88" s="41"/>
      <c r="AK88" s="41"/>
      <c r="AL88" s="41"/>
      <c r="AM88" s="41"/>
      <c r="AN88" s="41"/>
      <c r="AO88" s="41"/>
      <c r="AP88" s="41"/>
      <c r="AQ88" s="41"/>
      <c r="AR88" s="41"/>
      <c r="AS88" s="41"/>
      <c r="AT88" s="41"/>
      <c r="AU88" s="41"/>
      <c r="AV88" s="41"/>
      <c r="AW88" s="41"/>
      <c r="AX88" s="41"/>
      <c r="AY88" s="41"/>
      <c r="AZ88" s="41"/>
      <c r="BA88" s="41"/>
      <c r="BB88" s="41"/>
      <c r="BC88" s="41"/>
      <c r="BD88" s="41"/>
      <c r="BE88" s="41"/>
      <c r="BF88" s="41"/>
      <c r="BG88" s="41"/>
      <c r="BH88" s="41"/>
      <c r="BI88" s="41"/>
      <c r="BJ88" s="41"/>
      <c r="BK88" s="41"/>
      <c r="BL88" s="41"/>
      <c r="BM88" s="41"/>
      <c r="BN88" s="41"/>
      <c r="BO88" s="41"/>
      <c r="BP88" s="41"/>
      <c r="BQ88" s="41"/>
      <c r="BR88" s="41"/>
      <c r="BS88" s="41"/>
      <c r="BT88" s="41"/>
      <c r="BU88" s="41"/>
      <c r="BV88" s="41"/>
      <c r="BW88" s="41"/>
      <c r="BX88" s="41"/>
      <c r="BY88" s="41"/>
      <c r="BZ88" s="41"/>
      <c r="CA88" s="41"/>
      <c r="CB88" s="41"/>
      <c r="CC88" s="41"/>
      <c r="CD88" s="41"/>
      <c r="CE88" s="41"/>
      <c r="CF88" s="41"/>
      <c r="CG88" s="41"/>
      <c r="CH88" s="41"/>
      <c r="CI88" s="41"/>
      <c r="CJ88" s="41"/>
      <c r="CK88" s="41"/>
      <c r="CL88" s="41"/>
      <c r="CM88" s="41"/>
      <c r="CN88" s="41"/>
      <c r="CO88" s="41"/>
      <c r="CP88" s="41"/>
      <c r="CQ88" s="41"/>
      <c r="CR88" s="41"/>
      <c r="CS88" s="41"/>
      <c r="CT88" s="41"/>
      <c r="CU88" s="41"/>
      <c r="CV88" s="41"/>
      <c r="CW88" s="41"/>
      <c r="CX88" s="41"/>
      <c r="CY88" s="42"/>
    </row>
    <row r="89" spans="2:104">
      <c r="C89" s="38" t="s">
        <v>904</v>
      </c>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38"/>
      <c r="AE89" s="38"/>
      <c r="AF89" s="38"/>
      <c r="AG89" s="38"/>
      <c r="AH89" s="38"/>
      <c r="AI89" s="38"/>
      <c r="AJ89" s="38"/>
      <c r="AK89" s="38"/>
      <c r="AL89" s="38"/>
      <c r="AM89" s="38"/>
      <c r="AN89" s="38"/>
      <c r="AO89" s="38"/>
      <c r="AP89" s="38"/>
      <c r="AQ89" s="38"/>
      <c r="AR89" s="38"/>
      <c r="AS89" s="38"/>
      <c r="AT89" s="38"/>
      <c r="AU89" s="38"/>
      <c r="AV89" s="38"/>
      <c r="AW89" s="38"/>
      <c r="AX89" s="38"/>
      <c r="AY89" s="38"/>
      <c r="AZ89" s="38"/>
      <c r="BA89" s="38"/>
      <c r="BB89" s="38"/>
      <c r="BC89" s="38"/>
      <c r="BD89" s="38"/>
      <c r="BE89" s="38"/>
      <c r="BF89" s="38"/>
      <c r="BG89" s="38"/>
      <c r="BH89" s="38"/>
      <c r="BI89" s="38"/>
      <c r="BJ89" s="38"/>
      <c r="BK89" s="38"/>
      <c r="BL89" s="38"/>
      <c r="BM89" s="38"/>
      <c r="BN89" s="38"/>
      <c r="BO89" s="38"/>
      <c r="BP89" s="38"/>
      <c r="BQ89" s="38"/>
      <c r="BR89" s="38"/>
      <c r="BS89" s="38"/>
      <c r="BT89" s="38"/>
      <c r="BU89" s="38"/>
      <c r="BV89" s="38"/>
      <c r="BW89" s="38"/>
      <c r="BX89" s="38"/>
      <c r="BY89" s="38"/>
      <c r="BZ89" s="38"/>
      <c r="CA89" s="38"/>
      <c r="CB89" s="38"/>
      <c r="CC89" s="38"/>
      <c r="CD89" s="38"/>
      <c r="CE89" s="38"/>
      <c r="CF89" s="38"/>
      <c r="CG89" s="38"/>
      <c r="CH89" s="38"/>
      <c r="CI89" s="38"/>
      <c r="CJ89" s="38"/>
      <c r="CK89" s="38"/>
      <c r="CL89" s="38"/>
      <c r="CM89" s="38"/>
      <c r="CN89" s="38"/>
      <c r="CO89" s="38"/>
      <c r="CP89" s="38"/>
      <c r="CQ89" s="38"/>
      <c r="CR89" s="38"/>
      <c r="CS89" s="38"/>
      <c r="CT89" s="38"/>
      <c r="CU89" s="38"/>
      <c r="CV89" s="38"/>
      <c r="CW89" s="38"/>
      <c r="CX89" s="38"/>
      <c r="CY89" s="38"/>
      <c r="CZ89" s="9"/>
    </row>
    <row r="90" spans="2:104" ht="16.149999999999999">
      <c r="E90" s="1" t="s">
        <v>905</v>
      </c>
      <c r="G90" s="1" t="s">
        <v>164</v>
      </c>
      <c r="J90" s="1" t="s">
        <v>906</v>
      </c>
      <c r="L90" s="203">
        <f>Incentives!L91</f>
        <v>0</v>
      </c>
      <c r="M90" s="203" t="e">
        <f>Incentives!M91</f>
        <v>#N/A</v>
      </c>
      <c r="N90" s="203" t="e">
        <f>Incentives!N91</f>
        <v>#N/A</v>
      </c>
      <c r="O90" s="203" t="e">
        <f>Incentives!O91</f>
        <v>#N/A</v>
      </c>
      <c r="P90" s="203" t="e">
        <f>Incentives!P91</f>
        <v>#N/A</v>
      </c>
      <c r="Q90" s="203" t="e">
        <f>Incentives!Q91</f>
        <v>#N/A</v>
      </c>
      <c r="R90" s="203" t="e">
        <f>Incentives!R91</f>
        <v>#N/A</v>
      </c>
      <c r="S90" s="203" t="e">
        <f>Incentives!S91</f>
        <v>#N/A</v>
      </c>
      <c r="T90" s="203" t="e">
        <f>Incentives!T91</f>
        <v>#N/A</v>
      </c>
      <c r="U90" s="203" t="e">
        <f>Incentives!U91</f>
        <v>#N/A</v>
      </c>
      <c r="V90" s="203" t="e">
        <f>Incentives!V91</f>
        <v>#N/A</v>
      </c>
      <c r="W90" s="203" t="e">
        <f>Incentives!W91</f>
        <v>#N/A</v>
      </c>
      <c r="X90" s="203" t="e">
        <f>Incentives!X91</f>
        <v>#N/A</v>
      </c>
      <c r="Y90" s="203" t="e">
        <f>Incentives!Y91</f>
        <v>#N/A</v>
      </c>
      <c r="Z90" s="203" t="e">
        <f>Incentives!Z91</f>
        <v>#N/A</v>
      </c>
      <c r="AA90" s="203" t="e">
        <f>Incentives!AA91</f>
        <v>#N/A</v>
      </c>
      <c r="AB90" s="203" t="e">
        <f>Incentives!AB91</f>
        <v>#N/A</v>
      </c>
      <c r="AC90" s="203" t="e">
        <f>Incentives!AC91</f>
        <v>#N/A</v>
      </c>
      <c r="AD90" s="203" t="e">
        <f>Incentives!AD91</f>
        <v>#N/A</v>
      </c>
      <c r="AE90" s="203" t="e">
        <f>Incentives!AE91</f>
        <v>#N/A</v>
      </c>
      <c r="AF90" s="203" t="e">
        <f>Incentives!AF91</f>
        <v>#N/A</v>
      </c>
      <c r="AG90" s="203" t="e">
        <f>Incentives!AG91</f>
        <v>#N/A</v>
      </c>
      <c r="AH90" s="203" t="e">
        <f>Incentives!AH91</f>
        <v>#N/A</v>
      </c>
      <c r="AI90" s="203" t="e">
        <f>Incentives!AI91</f>
        <v>#N/A</v>
      </c>
      <c r="AJ90" s="203" t="e">
        <f>Incentives!AJ91</f>
        <v>#N/A</v>
      </c>
      <c r="AK90" s="203" t="e">
        <f>Incentives!AK91</f>
        <v>#N/A</v>
      </c>
      <c r="AL90" s="203" t="e">
        <f>Incentives!AL91</f>
        <v>#N/A</v>
      </c>
      <c r="AM90" s="203" t="e">
        <f>Incentives!AM91</f>
        <v>#N/A</v>
      </c>
      <c r="AN90" s="203" t="e">
        <f>Incentives!AN91</f>
        <v>#N/A</v>
      </c>
      <c r="AO90" s="203" t="e">
        <f>Incentives!AO91</f>
        <v>#N/A</v>
      </c>
      <c r="AP90" s="203" t="e">
        <f>Incentives!AP91</f>
        <v>#N/A</v>
      </c>
      <c r="AQ90" s="203" t="e">
        <f>Incentives!AQ91</f>
        <v>#N/A</v>
      </c>
      <c r="AR90" s="203" t="e">
        <f>Incentives!AR91</f>
        <v>#N/A</v>
      </c>
      <c r="AS90" s="203" t="e">
        <f>Incentives!AS91</f>
        <v>#N/A</v>
      </c>
      <c r="AT90" s="203" t="e">
        <f>Incentives!AT91</f>
        <v>#N/A</v>
      </c>
      <c r="AU90" s="203" t="e">
        <f>Incentives!AU91</f>
        <v>#N/A</v>
      </c>
      <c r="AV90" s="203" t="e">
        <f>Incentives!AV91</f>
        <v>#N/A</v>
      </c>
      <c r="AW90" s="203" t="e">
        <f>Incentives!AW91</f>
        <v>#N/A</v>
      </c>
      <c r="AX90" s="203" t="e">
        <f>Incentives!AX91</f>
        <v>#N/A</v>
      </c>
      <c r="AY90" s="203" t="e">
        <f>Incentives!AY91</f>
        <v>#N/A</v>
      </c>
      <c r="AZ90" s="203" t="e">
        <f>Incentives!AZ91</f>
        <v>#N/A</v>
      </c>
      <c r="BA90" s="203" t="e">
        <f>Incentives!BA91</f>
        <v>#N/A</v>
      </c>
      <c r="BB90" s="203" t="e">
        <f>Incentives!BB91</f>
        <v>#N/A</v>
      </c>
      <c r="BC90" s="203" t="e">
        <f>Incentives!BC91</f>
        <v>#N/A</v>
      </c>
      <c r="BD90" s="203" t="e">
        <f>Incentives!BD91</f>
        <v>#N/A</v>
      </c>
      <c r="BE90" s="203" t="e">
        <f>Incentives!BE91</f>
        <v>#N/A</v>
      </c>
      <c r="BF90" s="203" t="e">
        <f>Incentives!BF91</f>
        <v>#N/A</v>
      </c>
      <c r="BG90" s="203" t="e">
        <f>Incentives!BG91</f>
        <v>#N/A</v>
      </c>
      <c r="BH90" s="203" t="e">
        <f>Incentives!BH91</f>
        <v>#N/A</v>
      </c>
      <c r="BI90" s="203" t="e">
        <f>Incentives!BI91</f>
        <v>#N/A</v>
      </c>
      <c r="BJ90" s="203" t="e">
        <f>Incentives!BJ91</f>
        <v>#N/A</v>
      </c>
      <c r="BK90" s="203" t="e">
        <f>Incentives!BK91</f>
        <v>#N/A</v>
      </c>
      <c r="BL90" s="203" t="e">
        <f>Incentives!BL91</f>
        <v>#N/A</v>
      </c>
      <c r="BM90" s="203" t="e">
        <f>Incentives!BM91</f>
        <v>#N/A</v>
      </c>
      <c r="BN90" s="203" t="e">
        <f>Incentives!BN91</f>
        <v>#N/A</v>
      </c>
      <c r="BO90" s="203" t="e">
        <f>Incentives!BO91</f>
        <v>#N/A</v>
      </c>
      <c r="BP90" s="203" t="e">
        <f>Incentives!BP91</f>
        <v>#N/A</v>
      </c>
      <c r="BQ90" s="203" t="e">
        <f>Incentives!BQ91</f>
        <v>#N/A</v>
      </c>
      <c r="BR90" s="203" t="e">
        <f>Incentives!BR91</f>
        <v>#N/A</v>
      </c>
      <c r="BS90" s="203" t="e">
        <f>Incentives!BS91</f>
        <v>#N/A</v>
      </c>
      <c r="BT90" s="203" t="e">
        <f>Incentives!BT91</f>
        <v>#N/A</v>
      </c>
      <c r="BU90" s="203" t="e">
        <f>Incentives!BU91</f>
        <v>#N/A</v>
      </c>
      <c r="BV90" s="203" t="e">
        <f>Incentives!BV91</f>
        <v>#N/A</v>
      </c>
      <c r="BW90" s="203" t="e">
        <f>Incentives!BW91</f>
        <v>#N/A</v>
      </c>
      <c r="BX90" s="203" t="e">
        <f>Incentives!BX91</f>
        <v>#N/A</v>
      </c>
      <c r="BY90" s="203" t="e">
        <f>Incentives!BY91</f>
        <v>#N/A</v>
      </c>
      <c r="BZ90" s="203" t="e">
        <f>Incentives!BZ91</f>
        <v>#N/A</v>
      </c>
      <c r="CA90" s="203" t="e">
        <f>Incentives!CA91</f>
        <v>#N/A</v>
      </c>
      <c r="CB90" s="203" t="e">
        <f>Incentives!CB91</f>
        <v>#N/A</v>
      </c>
      <c r="CC90" s="203" t="e">
        <f>Incentives!CC91</f>
        <v>#N/A</v>
      </c>
      <c r="CD90" s="203" t="e">
        <f>Incentives!CD91</f>
        <v>#N/A</v>
      </c>
      <c r="CE90" s="203" t="e">
        <f>Incentives!CE91</f>
        <v>#N/A</v>
      </c>
      <c r="CF90" s="203" t="e">
        <f>Incentives!CF91</f>
        <v>#N/A</v>
      </c>
      <c r="CG90" s="203" t="e">
        <f>Incentives!CG91</f>
        <v>#N/A</v>
      </c>
      <c r="CH90" s="203" t="e">
        <f>Incentives!CH91</f>
        <v>#N/A</v>
      </c>
      <c r="CI90" s="203" t="e">
        <f>Incentives!CI91</f>
        <v>#N/A</v>
      </c>
      <c r="CJ90" s="203" t="e">
        <f>Incentives!CJ91</f>
        <v>#N/A</v>
      </c>
      <c r="CK90" s="203" t="e">
        <f>Incentives!CK91</f>
        <v>#N/A</v>
      </c>
      <c r="CL90" s="203" t="e">
        <f>Incentives!CL91</f>
        <v>#N/A</v>
      </c>
      <c r="CM90" s="203" t="e">
        <f>Incentives!CM91</f>
        <v>#N/A</v>
      </c>
      <c r="CN90" s="203" t="e">
        <f>Incentives!CN91</f>
        <v>#N/A</v>
      </c>
      <c r="CO90" s="203" t="e">
        <f>Incentives!CO91</f>
        <v>#N/A</v>
      </c>
      <c r="CP90" s="203" t="e">
        <f>Incentives!CP91</f>
        <v>#N/A</v>
      </c>
      <c r="CQ90" s="203" t="e">
        <f>Incentives!CQ91</f>
        <v>#N/A</v>
      </c>
      <c r="CR90" s="203" t="e">
        <f>Incentives!CR91</f>
        <v>#N/A</v>
      </c>
      <c r="CS90" s="203" t="e">
        <f>Incentives!CS91</f>
        <v>#N/A</v>
      </c>
      <c r="CT90" s="203" t="e">
        <f>Incentives!CT91</f>
        <v>#N/A</v>
      </c>
      <c r="CU90" s="203" t="e">
        <f>Incentives!CU91</f>
        <v>#N/A</v>
      </c>
      <c r="CV90" s="203" t="e">
        <f>Incentives!CV91</f>
        <v>#N/A</v>
      </c>
      <c r="CW90" s="9"/>
      <c r="CX90" s="9"/>
      <c r="CY90" s="9"/>
      <c r="CZ90" s="9"/>
    </row>
    <row r="91" spans="2:104">
      <c r="L91" s="280"/>
      <c r="M91" s="280"/>
      <c r="N91" s="280"/>
      <c r="O91" s="280"/>
      <c r="P91" s="280"/>
      <c r="Q91" s="280"/>
      <c r="R91" s="280"/>
      <c r="S91" s="280"/>
      <c r="T91" s="280"/>
      <c r="U91" s="280"/>
      <c r="V91" s="280"/>
      <c r="W91" s="280"/>
      <c r="X91" s="280"/>
      <c r="Y91" s="280"/>
      <c r="Z91" s="280"/>
      <c r="AA91" s="280"/>
      <c r="AB91" s="280"/>
      <c r="AC91" s="280"/>
      <c r="AD91" s="280"/>
      <c r="AE91" s="280"/>
      <c r="AF91" s="280"/>
      <c r="AG91" s="280"/>
      <c r="AH91" s="280"/>
      <c r="AI91" s="280"/>
      <c r="AJ91" s="280"/>
      <c r="AK91" s="280"/>
      <c r="AL91" s="280"/>
      <c r="AM91" s="280"/>
      <c r="AN91" s="280"/>
      <c r="AO91" s="280"/>
      <c r="AP91" s="280"/>
      <c r="AQ91" s="280"/>
      <c r="AR91" s="280"/>
      <c r="AS91" s="280"/>
      <c r="AT91" s="280"/>
      <c r="AU91" s="280"/>
      <c r="AV91" s="280"/>
      <c r="AW91" s="280"/>
      <c r="AX91" s="280"/>
      <c r="AY91" s="280"/>
      <c r="AZ91" s="280"/>
      <c r="BA91" s="280"/>
      <c r="BB91" s="280"/>
      <c r="BC91" s="280"/>
      <c r="BD91" s="280"/>
      <c r="BE91" s="280"/>
      <c r="BF91" s="280"/>
      <c r="BG91" s="280"/>
      <c r="BH91" s="280"/>
      <c r="BI91" s="280"/>
      <c r="BJ91" s="280"/>
      <c r="BK91" s="280"/>
      <c r="BL91" s="280"/>
      <c r="BM91" s="280"/>
      <c r="BN91" s="280"/>
      <c r="BO91" s="280"/>
      <c r="BP91" s="280"/>
      <c r="BQ91" s="280"/>
      <c r="BR91" s="280"/>
      <c r="BS91" s="280"/>
      <c r="BT91" s="280"/>
      <c r="BU91" s="280"/>
      <c r="BV91" s="280"/>
      <c r="BW91" s="280"/>
      <c r="BX91" s="280"/>
      <c r="BY91" s="280"/>
      <c r="BZ91" s="280"/>
      <c r="CA91" s="280"/>
      <c r="CB91" s="280"/>
      <c r="CC91" s="280"/>
      <c r="CD91" s="280"/>
      <c r="CE91" s="280"/>
      <c r="CF91" s="280"/>
      <c r="CG91" s="280"/>
      <c r="CH91" s="280"/>
      <c r="CI91" s="280"/>
      <c r="CJ91" s="280"/>
      <c r="CK91" s="280"/>
      <c r="CL91" s="280"/>
      <c r="CM91" s="280"/>
      <c r="CN91" s="280"/>
      <c r="CO91" s="280"/>
      <c r="CP91" s="280"/>
      <c r="CQ91" s="280"/>
      <c r="CR91" s="280"/>
      <c r="CS91" s="280"/>
      <c r="CT91" s="280"/>
      <c r="CU91" s="280"/>
      <c r="CV91" s="280"/>
      <c r="CW91" s="9"/>
      <c r="CX91" s="9"/>
      <c r="CY91" s="9"/>
      <c r="CZ91" s="9"/>
    </row>
    <row r="92" spans="2:104" ht="16.149999999999999">
      <c r="E92" s="1" t="s">
        <v>401</v>
      </c>
      <c r="G92" s="1" t="s">
        <v>164</v>
      </c>
      <c r="J92" s="29" t="s">
        <v>903</v>
      </c>
      <c r="L92" s="192">
        <f>L84</f>
        <v>0</v>
      </c>
      <c r="M92" s="192" t="e">
        <f t="shared" ref="M92:BX92" si="82">M84</f>
        <v>#N/A</v>
      </c>
      <c r="N92" s="192" t="e">
        <f>N84</f>
        <v>#N/A</v>
      </c>
      <c r="O92" s="192" t="e">
        <f t="shared" si="82"/>
        <v>#N/A</v>
      </c>
      <c r="P92" s="192" t="e">
        <f t="shared" si="82"/>
        <v>#N/A</v>
      </c>
      <c r="Q92" s="192" t="e">
        <f t="shared" si="82"/>
        <v>#N/A</v>
      </c>
      <c r="R92" s="192" t="e">
        <f t="shared" si="82"/>
        <v>#N/A</v>
      </c>
      <c r="S92" s="192" t="e">
        <f t="shared" si="82"/>
        <v>#N/A</v>
      </c>
      <c r="T92" s="192" t="e">
        <f t="shared" si="82"/>
        <v>#N/A</v>
      </c>
      <c r="U92" s="192" t="e">
        <f t="shared" si="82"/>
        <v>#N/A</v>
      </c>
      <c r="V92" s="192" t="e">
        <f t="shared" si="82"/>
        <v>#N/A</v>
      </c>
      <c r="W92" s="192" t="e">
        <f t="shared" si="82"/>
        <v>#N/A</v>
      </c>
      <c r="X92" s="192" t="e">
        <f t="shared" si="82"/>
        <v>#N/A</v>
      </c>
      <c r="Y92" s="192" t="e">
        <f t="shared" si="82"/>
        <v>#N/A</v>
      </c>
      <c r="Z92" s="192" t="e">
        <f t="shared" si="82"/>
        <v>#N/A</v>
      </c>
      <c r="AA92" s="192" t="e">
        <f t="shared" si="82"/>
        <v>#N/A</v>
      </c>
      <c r="AB92" s="192" t="e">
        <f t="shared" si="82"/>
        <v>#N/A</v>
      </c>
      <c r="AC92" s="192" t="e">
        <f t="shared" si="82"/>
        <v>#N/A</v>
      </c>
      <c r="AD92" s="192" t="e">
        <f t="shared" si="82"/>
        <v>#N/A</v>
      </c>
      <c r="AE92" s="192" t="e">
        <f t="shared" si="82"/>
        <v>#N/A</v>
      </c>
      <c r="AF92" s="192" t="e">
        <f t="shared" si="82"/>
        <v>#N/A</v>
      </c>
      <c r="AG92" s="192" t="e">
        <f t="shared" si="82"/>
        <v>#N/A</v>
      </c>
      <c r="AH92" s="192" t="e">
        <f t="shared" si="82"/>
        <v>#N/A</v>
      </c>
      <c r="AI92" s="192" t="e">
        <f t="shared" si="82"/>
        <v>#N/A</v>
      </c>
      <c r="AJ92" s="192" t="e">
        <f t="shared" si="82"/>
        <v>#N/A</v>
      </c>
      <c r="AK92" s="192" t="e">
        <f t="shared" si="82"/>
        <v>#N/A</v>
      </c>
      <c r="AL92" s="192" t="e">
        <f t="shared" si="82"/>
        <v>#N/A</v>
      </c>
      <c r="AM92" s="192" t="e">
        <f t="shared" si="82"/>
        <v>#N/A</v>
      </c>
      <c r="AN92" s="192" t="e">
        <f t="shared" si="82"/>
        <v>#N/A</v>
      </c>
      <c r="AO92" s="192" t="e">
        <f t="shared" si="82"/>
        <v>#N/A</v>
      </c>
      <c r="AP92" s="192" t="e">
        <f t="shared" si="82"/>
        <v>#N/A</v>
      </c>
      <c r="AQ92" s="192" t="e">
        <f t="shared" si="82"/>
        <v>#N/A</v>
      </c>
      <c r="AR92" s="192" t="e">
        <f t="shared" si="82"/>
        <v>#N/A</v>
      </c>
      <c r="AS92" s="192" t="e">
        <f t="shared" si="82"/>
        <v>#N/A</v>
      </c>
      <c r="AT92" s="192" t="e">
        <f t="shared" si="82"/>
        <v>#N/A</v>
      </c>
      <c r="AU92" s="192" t="e">
        <f t="shared" si="82"/>
        <v>#N/A</v>
      </c>
      <c r="AV92" s="192" t="e">
        <f t="shared" si="82"/>
        <v>#N/A</v>
      </c>
      <c r="AW92" s="192" t="e">
        <f t="shared" si="82"/>
        <v>#N/A</v>
      </c>
      <c r="AX92" s="192" t="e">
        <f t="shared" si="82"/>
        <v>#N/A</v>
      </c>
      <c r="AY92" s="192" t="e">
        <f t="shared" si="82"/>
        <v>#N/A</v>
      </c>
      <c r="AZ92" s="192" t="e">
        <f t="shared" si="82"/>
        <v>#N/A</v>
      </c>
      <c r="BA92" s="192" t="e">
        <f t="shared" si="82"/>
        <v>#N/A</v>
      </c>
      <c r="BB92" s="192" t="e">
        <f t="shared" si="82"/>
        <v>#N/A</v>
      </c>
      <c r="BC92" s="192" t="e">
        <f t="shared" si="82"/>
        <v>#N/A</v>
      </c>
      <c r="BD92" s="192" t="e">
        <f t="shared" si="82"/>
        <v>#N/A</v>
      </c>
      <c r="BE92" s="192" t="e">
        <f t="shared" si="82"/>
        <v>#N/A</v>
      </c>
      <c r="BF92" s="192" t="e">
        <f t="shared" si="82"/>
        <v>#N/A</v>
      </c>
      <c r="BG92" s="192" t="e">
        <f t="shared" si="82"/>
        <v>#N/A</v>
      </c>
      <c r="BH92" s="192" t="e">
        <f t="shared" si="82"/>
        <v>#N/A</v>
      </c>
      <c r="BI92" s="192" t="e">
        <f t="shared" si="82"/>
        <v>#N/A</v>
      </c>
      <c r="BJ92" s="192" t="e">
        <f t="shared" si="82"/>
        <v>#N/A</v>
      </c>
      <c r="BK92" s="192" t="e">
        <f t="shared" si="82"/>
        <v>#N/A</v>
      </c>
      <c r="BL92" s="192" t="e">
        <f t="shared" si="82"/>
        <v>#N/A</v>
      </c>
      <c r="BM92" s="192" t="e">
        <f t="shared" si="82"/>
        <v>#N/A</v>
      </c>
      <c r="BN92" s="192" t="e">
        <f t="shared" si="82"/>
        <v>#N/A</v>
      </c>
      <c r="BO92" s="192" t="e">
        <f t="shared" si="82"/>
        <v>#N/A</v>
      </c>
      <c r="BP92" s="192" t="e">
        <f t="shared" si="82"/>
        <v>#N/A</v>
      </c>
      <c r="BQ92" s="192" t="e">
        <f t="shared" si="82"/>
        <v>#N/A</v>
      </c>
      <c r="BR92" s="192" t="e">
        <f t="shared" si="82"/>
        <v>#N/A</v>
      </c>
      <c r="BS92" s="192" t="e">
        <f t="shared" si="82"/>
        <v>#N/A</v>
      </c>
      <c r="BT92" s="192" t="e">
        <f t="shared" si="82"/>
        <v>#N/A</v>
      </c>
      <c r="BU92" s="192" t="e">
        <f t="shared" si="82"/>
        <v>#N/A</v>
      </c>
      <c r="BV92" s="192" t="e">
        <f t="shared" si="82"/>
        <v>#N/A</v>
      </c>
      <c r="BW92" s="192" t="e">
        <f t="shared" si="82"/>
        <v>#N/A</v>
      </c>
      <c r="BX92" s="192" t="e">
        <f t="shared" si="82"/>
        <v>#N/A</v>
      </c>
      <c r="BY92" s="192" t="e">
        <f t="shared" ref="BY92:CV92" si="83">BY84</f>
        <v>#N/A</v>
      </c>
      <c r="BZ92" s="192" t="e">
        <f t="shared" si="83"/>
        <v>#N/A</v>
      </c>
      <c r="CA92" s="192" t="e">
        <f t="shared" si="83"/>
        <v>#N/A</v>
      </c>
      <c r="CB92" s="192" t="e">
        <f t="shared" si="83"/>
        <v>#N/A</v>
      </c>
      <c r="CC92" s="192" t="e">
        <f t="shared" si="83"/>
        <v>#N/A</v>
      </c>
      <c r="CD92" s="192" t="e">
        <f t="shared" si="83"/>
        <v>#N/A</v>
      </c>
      <c r="CE92" s="192" t="e">
        <f t="shared" si="83"/>
        <v>#N/A</v>
      </c>
      <c r="CF92" s="192" t="e">
        <f t="shared" si="83"/>
        <v>#N/A</v>
      </c>
      <c r="CG92" s="192" t="e">
        <f t="shared" si="83"/>
        <v>#N/A</v>
      </c>
      <c r="CH92" s="192" t="e">
        <f t="shared" si="83"/>
        <v>#N/A</v>
      </c>
      <c r="CI92" s="192" t="e">
        <f t="shared" si="83"/>
        <v>#N/A</v>
      </c>
      <c r="CJ92" s="192" t="e">
        <f t="shared" si="83"/>
        <v>#N/A</v>
      </c>
      <c r="CK92" s="192" t="e">
        <f t="shared" si="83"/>
        <v>#N/A</v>
      </c>
      <c r="CL92" s="192" t="e">
        <f t="shared" si="83"/>
        <v>#N/A</v>
      </c>
      <c r="CM92" s="192" t="e">
        <f t="shared" si="83"/>
        <v>#N/A</v>
      </c>
      <c r="CN92" s="192" t="e">
        <f t="shared" si="83"/>
        <v>#N/A</v>
      </c>
      <c r="CO92" s="192" t="e">
        <f t="shared" si="83"/>
        <v>#N/A</v>
      </c>
      <c r="CP92" s="192" t="e">
        <f t="shared" si="83"/>
        <v>#N/A</v>
      </c>
      <c r="CQ92" s="192" t="e">
        <f t="shared" si="83"/>
        <v>#N/A</v>
      </c>
      <c r="CR92" s="192" t="e">
        <f t="shared" si="83"/>
        <v>#N/A</v>
      </c>
      <c r="CS92" s="192" t="e">
        <f t="shared" si="83"/>
        <v>#N/A</v>
      </c>
      <c r="CT92" s="192" t="e">
        <f t="shared" si="83"/>
        <v>#N/A</v>
      </c>
      <c r="CU92" s="192" t="e">
        <f t="shared" si="83"/>
        <v>#N/A</v>
      </c>
      <c r="CV92" s="192" t="e">
        <f t="shared" si="83"/>
        <v>#N/A</v>
      </c>
      <c r="CW92" s="9"/>
      <c r="CX92" s="9"/>
      <c r="CY92" s="9"/>
      <c r="CZ92" s="9"/>
    </row>
    <row r="93" spans="2:104" ht="16.149999999999999">
      <c r="E93" s="1" t="s">
        <v>907</v>
      </c>
      <c r="G93" s="1" t="s">
        <v>164</v>
      </c>
      <c r="J93" s="1" t="s">
        <v>908</v>
      </c>
      <c r="L93" s="205">
        <f>L92</f>
        <v>0</v>
      </c>
      <c r="M93" s="205" t="e">
        <f t="shared" ref="M93:BX93" si="84">M92</f>
        <v>#N/A</v>
      </c>
      <c r="N93" s="205" t="e">
        <f>N92</f>
        <v>#N/A</v>
      </c>
      <c r="O93" s="205" t="e">
        <f t="shared" si="84"/>
        <v>#N/A</v>
      </c>
      <c r="P93" s="205" t="e">
        <f t="shared" si="84"/>
        <v>#N/A</v>
      </c>
      <c r="Q93" s="205" t="e">
        <f t="shared" si="84"/>
        <v>#N/A</v>
      </c>
      <c r="R93" s="205" t="e">
        <f t="shared" si="84"/>
        <v>#N/A</v>
      </c>
      <c r="S93" s="205" t="e">
        <f t="shared" si="84"/>
        <v>#N/A</v>
      </c>
      <c r="T93" s="205" t="e">
        <f t="shared" si="84"/>
        <v>#N/A</v>
      </c>
      <c r="U93" s="205" t="e">
        <f t="shared" si="84"/>
        <v>#N/A</v>
      </c>
      <c r="V93" s="205" t="e">
        <f t="shared" si="84"/>
        <v>#N/A</v>
      </c>
      <c r="W93" s="205" t="e">
        <f t="shared" si="84"/>
        <v>#N/A</v>
      </c>
      <c r="X93" s="205" t="e">
        <f t="shared" si="84"/>
        <v>#N/A</v>
      </c>
      <c r="Y93" s="205" t="e">
        <f t="shared" si="84"/>
        <v>#N/A</v>
      </c>
      <c r="Z93" s="205" t="e">
        <f t="shared" si="84"/>
        <v>#N/A</v>
      </c>
      <c r="AA93" s="205" t="e">
        <f t="shared" si="84"/>
        <v>#N/A</v>
      </c>
      <c r="AB93" s="205" t="e">
        <f t="shared" si="84"/>
        <v>#N/A</v>
      </c>
      <c r="AC93" s="205" t="e">
        <f t="shared" si="84"/>
        <v>#N/A</v>
      </c>
      <c r="AD93" s="205" t="e">
        <f t="shared" si="84"/>
        <v>#N/A</v>
      </c>
      <c r="AE93" s="205" t="e">
        <f t="shared" si="84"/>
        <v>#N/A</v>
      </c>
      <c r="AF93" s="205" t="e">
        <f t="shared" si="84"/>
        <v>#N/A</v>
      </c>
      <c r="AG93" s="205" t="e">
        <f t="shared" si="84"/>
        <v>#N/A</v>
      </c>
      <c r="AH93" s="205" t="e">
        <f t="shared" si="84"/>
        <v>#N/A</v>
      </c>
      <c r="AI93" s="205" t="e">
        <f t="shared" si="84"/>
        <v>#N/A</v>
      </c>
      <c r="AJ93" s="205" t="e">
        <f t="shared" si="84"/>
        <v>#N/A</v>
      </c>
      <c r="AK93" s="205" t="e">
        <f t="shared" si="84"/>
        <v>#N/A</v>
      </c>
      <c r="AL93" s="205" t="e">
        <f t="shared" si="84"/>
        <v>#N/A</v>
      </c>
      <c r="AM93" s="205" t="e">
        <f t="shared" si="84"/>
        <v>#N/A</v>
      </c>
      <c r="AN93" s="205" t="e">
        <f t="shared" si="84"/>
        <v>#N/A</v>
      </c>
      <c r="AO93" s="205" t="e">
        <f t="shared" si="84"/>
        <v>#N/A</v>
      </c>
      <c r="AP93" s="205" t="e">
        <f t="shared" si="84"/>
        <v>#N/A</v>
      </c>
      <c r="AQ93" s="205" t="e">
        <f t="shared" si="84"/>
        <v>#N/A</v>
      </c>
      <c r="AR93" s="205" t="e">
        <f t="shared" si="84"/>
        <v>#N/A</v>
      </c>
      <c r="AS93" s="205" t="e">
        <f t="shared" si="84"/>
        <v>#N/A</v>
      </c>
      <c r="AT93" s="205" t="e">
        <f t="shared" si="84"/>
        <v>#N/A</v>
      </c>
      <c r="AU93" s="205" t="e">
        <f t="shared" si="84"/>
        <v>#N/A</v>
      </c>
      <c r="AV93" s="205" t="e">
        <f t="shared" si="84"/>
        <v>#N/A</v>
      </c>
      <c r="AW93" s="205" t="e">
        <f t="shared" si="84"/>
        <v>#N/A</v>
      </c>
      <c r="AX93" s="205" t="e">
        <f t="shared" si="84"/>
        <v>#N/A</v>
      </c>
      <c r="AY93" s="205" t="e">
        <f t="shared" si="84"/>
        <v>#N/A</v>
      </c>
      <c r="AZ93" s="205" t="e">
        <f t="shared" si="84"/>
        <v>#N/A</v>
      </c>
      <c r="BA93" s="205" t="e">
        <f t="shared" si="84"/>
        <v>#N/A</v>
      </c>
      <c r="BB93" s="205" t="e">
        <f t="shared" si="84"/>
        <v>#N/A</v>
      </c>
      <c r="BC93" s="205" t="e">
        <f t="shared" si="84"/>
        <v>#N/A</v>
      </c>
      <c r="BD93" s="205" t="e">
        <f t="shared" si="84"/>
        <v>#N/A</v>
      </c>
      <c r="BE93" s="205" t="e">
        <f t="shared" si="84"/>
        <v>#N/A</v>
      </c>
      <c r="BF93" s="205" t="e">
        <f t="shared" si="84"/>
        <v>#N/A</v>
      </c>
      <c r="BG93" s="205" t="e">
        <f t="shared" si="84"/>
        <v>#N/A</v>
      </c>
      <c r="BH93" s="205" t="e">
        <f t="shared" si="84"/>
        <v>#N/A</v>
      </c>
      <c r="BI93" s="205" t="e">
        <f t="shared" si="84"/>
        <v>#N/A</v>
      </c>
      <c r="BJ93" s="205" t="e">
        <f t="shared" si="84"/>
        <v>#N/A</v>
      </c>
      <c r="BK93" s="205" t="e">
        <f t="shared" si="84"/>
        <v>#N/A</v>
      </c>
      <c r="BL93" s="205" t="e">
        <f t="shared" si="84"/>
        <v>#N/A</v>
      </c>
      <c r="BM93" s="205" t="e">
        <f t="shared" si="84"/>
        <v>#N/A</v>
      </c>
      <c r="BN93" s="205" t="e">
        <f t="shared" si="84"/>
        <v>#N/A</v>
      </c>
      <c r="BO93" s="205" t="e">
        <f t="shared" si="84"/>
        <v>#N/A</v>
      </c>
      <c r="BP93" s="205" t="e">
        <f t="shared" si="84"/>
        <v>#N/A</v>
      </c>
      <c r="BQ93" s="205" t="e">
        <f t="shared" si="84"/>
        <v>#N/A</v>
      </c>
      <c r="BR93" s="205" t="e">
        <f t="shared" si="84"/>
        <v>#N/A</v>
      </c>
      <c r="BS93" s="205" t="e">
        <f t="shared" si="84"/>
        <v>#N/A</v>
      </c>
      <c r="BT93" s="205" t="e">
        <f t="shared" si="84"/>
        <v>#N/A</v>
      </c>
      <c r="BU93" s="205" t="e">
        <f t="shared" si="84"/>
        <v>#N/A</v>
      </c>
      <c r="BV93" s="205" t="e">
        <f t="shared" si="84"/>
        <v>#N/A</v>
      </c>
      <c r="BW93" s="205" t="e">
        <f t="shared" si="84"/>
        <v>#N/A</v>
      </c>
      <c r="BX93" s="205" t="e">
        <f t="shared" si="84"/>
        <v>#N/A</v>
      </c>
      <c r="BY93" s="205" t="e">
        <f t="shared" ref="BY93:CV93" si="85">BY92</f>
        <v>#N/A</v>
      </c>
      <c r="BZ93" s="205" t="e">
        <f t="shared" si="85"/>
        <v>#N/A</v>
      </c>
      <c r="CA93" s="205" t="e">
        <f t="shared" si="85"/>
        <v>#N/A</v>
      </c>
      <c r="CB93" s="205" t="e">
        <f t="shared" si="85"/>
        <v>#N/A</v>
      </c>
      <c r="CC93" s="205" t="e">
        <f t="shared" si="85"/>
        <v>#N/A</v>
      </c>
      <c r="CD93" s="205" t="e">
        <f t="shared" si="85"/>
        <v>#N/A</v>
      </c>
      <c r="CE93" s="205" t="e">
        <f t="shared" si="85"/>
        <v>#N/A</v>
      </c>
      <c r="CF93" s="205" t="e">
        <f t="shared" si="85"/>
        <v>#N/A</v>
      </c>
      <c r="CG93" s="205" t="e">
        <f t="shared" si="85"/>
        <v>#N/A</v>
      </c>
      <c r="CH93" s="205" t="e">
        <f t="shared" si="85"/>
        <v>#N/A</v>
      </c>
      <c r="CI93" s="205" t="e">
        <f t="shared" si="85"/>
        <v>#N/A</v>
      </c>
      <c r="CJ93" s="205" t="e">
        <f t="shared" si="85"/>
        <v>#N/A</v>
      </c>
      <c r="CK93" s="205" t="e">
        <f t="shared" si="85"/>
        <v>#N/A</v>
      </c>
      <c r="CL93" s="205" t="e">
        <f t="shared" si="85"/>
        <v>#N/A</v>
      </c>
      <c r="CM93" s="205" t="e">
        <f t="shared" si="85"/>
        <v>#N/A</v>
      </c>
      <c r="CN93" s="205" t="e">
        <f t="shared" si="85"/>
        <v>#N/A</v>
      </c>
      <c r="CO93" s="205" t="e">
        <f t="shared" si="85"/>
        <v>#N/A</v>
      </c>
      <c r="CP93" s="205" t="e">
        <f t="shared" si="85"/>
        <v>#N/A</v>
      </c>
      <c r="CQ93" s="205" t="e">
        <f t="shared" si="85"/>
        <v>#N/A</v>
      </c>
      <c r="CR93" s="205" t="e">
        <f t="shared" si="85"/>
        <v>#N/A</v>
      </c>
      <c r="CS93" s="205" t="e">
        <f t="shared" si="85"/>
        <v>#N/A</v>
      </c>
      <c r="CT93" s="205" t="e">
        <f t="shared" si="85"/>
        <v>#N/A</v>
      </c>
      <c r="CU93" s="205" t="e">
        <f t="shared" si="85"/>
        <v>#N/A</v>
      </c>
      <c r="CV93" s="205" t="e">
        <f t="shared" si="85"/>
        <v>#N/A</v>
      </c>
      <c r="CW93" s="9"/>
      <c r="CX93" s="9"/>
      <c r="CY93" s="9"/>
      <c r="CZ93" s="9"/>
    </row>
    <row r="94" spans="2:104">
      <c r="L94" s="204"/>
      <c r="M94" s="204"/>
      <c r="N94" s="204"/>
      <c r="O94" s="204"/>
      <c r="P94" s="204"/>
      <c r="Q94" s="204"/>
      <c r="R94" s="204"/>
      <c r="S94" s="204"/>
      <c r="T94" s="204"/>
      <c r="U94" s="204"/>
      <c r="V94" s="204"/>
      <c r="W94" s="204"/>
      <c r="X94" s="204"/>
      <c r="Y94" s="204"/>
      <c r="Z94" s="204"/>
      <c r="AA94" s="204"/>
      <c r="AB94" s="204"/>
      <c r="AC94" s="204"/>
      <c r="AD94" s="204"/>
      <c r="AE94" s="204"/>
      <c r="AF94" s="204"/>
      <c r="AG94" s="204"/>
      <c r="AH94" s="204"/>
      <c r="AI94" s="204"/>
      <c r="AJ94" s="204"/>
      <c r="AK94" s="204"/>
      <c r="AL94" s="204"/>
      <c r="AM94" s="204"/>
      <c r="AN94" s="204"/>
      <c r="AO94" s="204"/>
      <c r="AP94" s="204"/>
      <c r="AQ94" s="204"/>
      <c r="AR94" s="204"/>
      <c r="AS94" s="204"/>
      <c r="AT94" s="204"/>
      <c r="AU94" s="204"/>
      <c r="AV94" s="204"/>
      <c r="AW94" s="204"/>
      <c r="AX94" s="204"/>
      <c r="AY94" s="204"/>
      <c r="AZ94" s="204"/>
      <c r="BA94" s="204"/>
      <c r="BB94" s="204"/>
      <c r="BC94" s="204"/>
      <c r="BD94" s="204"/>
      <c r="BE94" s="204"/>
      <c r="BF94" s="204"/>
      <c r="BG94" s="204"/>
      <c r="BH94" s="204"/>
      <c r="BI94" s="204"/>
      <c r="BJ94" s="204"/>
      <c r="BK94" s="204"/>
      <c r="BL94" s="204"/>
      <c r="BM94" s="204"/>
      <c r="BN94" s="204"/>
      <c r="BO94" s="204"/>
      <c r="BP94" s="204"/>
      <c r="BQ94" s="204"/>
      <c r="BR94" s="204"/>
      <c r="BS94" s="204"/>
      <c r="BT94" s="204"/>
      <c r="BU94" s="204"/>
      <c r="BV94" s="204"/>
      <c r="BW94" s="204"/>
      <c r="BX94" s="204"/>
      <c r="BY94" s="204"/>
      <c r="BZ94" s="204"/>
      <c r="CA94" s="204"/>
      <c r="CB94" s="204"/>
      <c r="CC94" s="204"/>
      <c r="CD94" s="204"/>
      <c r="CE94" s="204"/>
      <c r="CF94" s="204"/>
      <c r="CG94" s="204"/>
      <c r="CH94" s="204"/>
      <c r="CI94" s="204"/>
      <c r="CJ94" s="204"/>
      <c r="CK94" s="204"/>
      <c r="CL94" s="204"/>
      <c r="CM94" s="204"/>
      <c r="CN94" s="204"/>
      <c r="CO94" s="204"/>
      <c r="CP94" s="204"/>
      <c r="CQ94" s="204"/>
      <c r="CR94" s="204"/>
      <c r="CS94" s="204"/>
      <c r="CT94" s="204"/>
      <c r="CU94" s="204"/>
      <c r="CV94" s="204"/>
      <c r="CW94" s="9"/>
      <c r="CX94" s="9"/>
      <c r="CY94" s="9"/>
      <c r="CZ94" s="9"/>
    </row>
    <row r="95" spans="2:104">
      <c r="E95" s="1" t="s">
        <v>909</v>
      </c>
      <c r="G95" s="1" t="s">
        <v>154</v>
      </c>
      <c r="H95" s="84">
        <v>0.75</v>
      </c>
      <c r="L95" s="237"/>
      <c r="M95" s="237"/>
      <c r="N95" s="237"/>
      <c r="O95" s="237"/>
      <c r="P95" s="237"/>
      <c r="Q95" s="237"/>
      <c r="R95" s="237"/>
      <c r="S95" s="237"/>
      <c r="T95" s="237"/>
      <c r="U95" s="237"/>
      <c r="V95" s="237"/>
      <c r="W95" s="237"/>
      <c r="X95" s="237"/>
      <c r="Y95" s="237"/>
      <c r="Z95" s="237"/>
      <c r="AA95" s="237"/>
      <c r="AB95" s="237"/>
      <c r="AC95" s="237"/>
      <c r="AD95" s="237"/>
      <c r="AE95" s="237"/>
      <c r="AF95" s="237"/>
      <c r="AG95" s="237"/>
      <c r="AH95" s="237"/>
      <c r="AI95" s="237"/>
      <c r="AJ95" s="237"/>
      <c r="AK95" s="237"/>
      <c r="AL95" s="237"/>
      <c r="AM95" s="237"/>
      <c r="AN95" s="237"/>
      <c r="AO95" s="237"/>
      <c r="AP95" s="237"/>
      <c r="AQ95" s="237"/>
      <c r="AR95" s="237"/>
      <c r="AS95" s="237"/>
      <c r="AT95" s="237"/>
      <c r="AU95" s="237"/>
      <c r="AV95" s="237"/>
      <c r="AW95" s="237"/>
      <c r="AX95" s="237"/>
      <c r="AY95" s="237"/>
      <c r="AZ95" s="237"/>
      <c r="BA95" s="237"/>
      <c r="BB95" s="237"/>
      <c r="BC95" s="237"/>
      <c r="BD95" s="237"/>
      <c r="BE95" s="237"/>
      <c r="BF95" s="237"/>
      <c r="BG95" s="237"/>
      <c r="BH95" s="237"/>
      <c r="BI95" s="237"/>
      <c r="BJ95" s="237"/>
      <c r="BK95" s="237"/>
      <c r="BL95" s="237"/>
      <c r="BM95" s="237"/>
      <c r="BN95" s="237"/>
      <c r="BO95" s="237"/>
      <c r="BP95" s="237"/>
      <c r="BQ95" s="237"/>
      <c r="BR95" s="237"/>
      <c r="BS95" s="237"/>
      <c r="BT95" s="237"/>
      <c r="BU95" s="237"/>
      <c r="BV95" s="237"/>
      <c r="BW95" s="237"/>
      <c r="BX95" s="237"/>
      <c r="BY95" s="237"/>
      <c r="BZ95" s="237"/>
      <c r="CA95" s="237"/>
      <c r="CB95" s="237"/>
      <c r="CC95" s="237"/>
      <c r="CD95" s="237"/>
      <c r="CE95" s="237"/>
      <c r="CF95" s="237"/>
      <c r="CG95" s="237"/>
      <c r="CH95" s="237"/>
      <c r="CI95" s="237"/>
      <c r="CJ95" s="237"/>
      <c r="CK95" s="237"/>
      <c r="CL95" s="237"/>
      <c r="CM95" s="237"/>
      <c r="CN95" s="237"/>
      <c r="CO95" s="237"/>
      <c r="CP95" s="237"/>
      <c r="CQ95" s="237"/>
      <c r="CR95" s="237"/>
      <c r="CS95" s="237"/>
      <c r="CT95" s="237"/>
      <c r="CU95" s="237"/>
      <c r="CV95" s="237"/>
      <c r="CW95" s="9"/>
      <c r="CX95" s="9"/>
      <c r="CY95" s="9"/>
      <c r="CZ95" s="9"/>
    </row>
    <row r="96" spans="2:104" ht="16.149999999999999">
      <c r="E96" s="1" t="s">
        <v>878</v>
      </c>
      <c r="G96" s="1" t="s">
        <v>164</v>
      </c>
      <c r="J96" s="29" t="s">
        <v>910</v>
      </c>
      <c r="L96" s="252" t="e">
        <f>L63/L16</f>
        <v>#N/A</v>
      </c>
      <c r="M96" s="252" t="e">
        <f t="shared" ref="M96:AQ96" si="86">M63/M16</f>
        <v>#N/A</v>
      </c>
      <c r="N96" s="252" t="e">
        <f t="shared" si="86"/>
        <v>#N/A</v>
      </c>
      <c r="O96" s="252" t="e">
        <f t="shared" si="86"/>
        <v>#N/A</v>
      </c>
      <c r="P96" s="252" t="e">
        <f t="shared" si="86"/>
        <v>#N/A</v>
      </c>
      <c r="Q96" s="252" t="e">
        <f t="shared" si="86"/>
        <v>#N/A</v>
      </c>
      <c r="R96" s="252" t="e">
        <f t="shared" si="86"/>
        <v>#N/A</v>
      </c>
      <c r="S96" s="252" t="e">
        <f t="shared" si="86"/>
        <v>#N/A</v>
      </c>
      <c r="T96" s="252" t="e">
        <f t="shared" si="86"/>
        <v>#N/A</v>
      </c>
      <c r="U96" s="252" t="e">
        <f t="shared" si="86"/>
        <v>#N/A</v>
      </c>
      <c r="V96" s="252" t="e">
        <f t="shared" si="86"/>
        <v>#N/A</v>
      </c>
      <c r="W96" s="252" t="e">
        <f t="shared" si="86"/>
        <v>#N/A</v>
      </c>
      <c r="X96" s="252" t="e">
        <f t="shared" si="86"/>
        <v>#N/A</v>
      </c>
      <c r="Y96" s="252" t="e">
        <f t="shared" si="86"/>
        <v>#N/A</v>
      </c>
      <c r="Z96" s="252" t="e">
        <f t="shared" si="86"/>
        <v>#N/A</v>
      </c>
      <c r="AA96" s="252" t="e">
        <f t="shared" si="86"/>
        <v>#N/A</v>
      </c>
      <c r="AB96" s="252" t="e">
        <f t="shared" si="86"/>
        <v>#N/A</v>
      </c>
      <c r="AC96" s="252" t="e">
        <f t="shared" si="86"/>
        <v>#N/A</v>
      </c>
      <c r="AD96" s="252" t="e">
        <f t="shared" si="86"/>
        <v>#N/A</v>
      </c>
      <c r="AE96" s="252" t="e">
        <f t="shared" si="86"/>
        <v>#N/A</v>
      </c>
      <c r="AF96" s="252" t="e">
        <f t="shared" si="86"/>
        <v>#N/A</v>
      </c>
      <c r="AG96" s="252" t="e">
        <f t="shared" si="86"/>
        <v>#N/A</v>
      </c>
      <c r="AH96" s="252" t="e">
        <f t="shared" si="86"/>
        <v>#N/A</v>
      </c>
      <c r="AI96" s="252" t="e">
        <f t="shared" si="86"/>
        <v>#N/A</v>
      </c>
      <c r="AJ96" s="252" t="e">
        <f t="shared" si="86"/>
        <v>#N/A</v>
      </c>
      <c r="AK96" s="252" t="e">
        <f t="shared" si="86"/>
        <v>#N/A</v>
      </c>
      <c r="AL96" s="252" t="e">
        <f t="shared" si="86"/>
        <v>#N/A</v>
      </c>
      <c r="AM96" s="252" t="e">
        <f t="shared" si="86"/>
        <v>#N/A</v>
      </c>
      <c r="AN96" s="252" t="e">
        <f t="shared" si="86"/>
        <v>#N/A</v>
      </c>
      <c r="AO96" s="252" t="e">
        <f t="shared" si="86"/>
        <v>#N/A</v>
      </c>
      <c r="AP96" s="252" t="e">
        <f t="shared" si="86"/>
        <v>#N/A</v>
      </c>
      <c r="AQ96" s="252" t="e">
        <f t="shared" si="86"/>
        <v>#N/A</v>
      </c>
      <c r="AR96" s="252" t="e">
        <f t="shared" ref="AR96:BW96" si="87">AR63/AR16</f>
        <v>#N/A</v>
      </c>
      <c r="AS96" s="252" t="e">
        <f t="shared" si="87"/>
        <v>#N/A</v>
      </c>
      <c r="AT96" s="252" t="e">
        <f t="shared" si="87"/>
        <v>#N/A</v>
      </c>
      <c r="AU96" s="252" t="e">
        <f t="shared" si="87"/>
        <v>#N/A</v>
      </c>
      <c r="AV96" s="252" t="e">
        <f t="shared" si="87"/>
        <v>#N/A</v>
      </c>
      <c r="AW96" s="252" t="e">
        <f t="shared" si="87"/>
        <v>#N/A</v>
      </c>
      <c r="AX96" s="252" t="e">
        <f t="shared" si="87"/>
        <v>#N/A</v>
      </c>
      <c r="AY96" s="252" t="e">
        <f t="shared" si="87"/>
        <v>#N/A</v>
      </c>
      <c r="AZ96" s="252" t="e">
        <f t="shared" si="87"/>
        <v>#N/A</v>
      </c>
      <c r="BA96" s="252" t="e">
        <f t="shared" si="87"/>
        <v>#N/A</v>
      </c>
      <c r="BB96" s="252" t="e">
        <f t="shared" si="87"/>
        <v>#N/A</v>
      </c>
      <c r="BC96" s="252" t="e">
        <f t="shared" si="87"/>
        <v>#N/A</v>
      </c>
      <c r="BD96" s="252" t="e">
        <f t="shared" si="87"/>
        <v>#N/A</v>
      </c>
      <c r="BE96" s="252" t="e">
        <f t="shared" si="87"/>
        <v>#N/A</v>
      </c>
      <c r="BF96" s="252" t="e">
        <f t="shared" si="87"/>
        <v>#N/A</v>
      </c>
      <c r="BG96" s="252" t="e">
        <f t="shared" si="87"/>
        <v>#N/A</v>
      </c>
      <c r="BH96" s="252" t="e">
        <f t="shared" si="87"/>
        <v>#N/A</v>
      </c>
      <c r="BI96" s="252" t="e">
        <f t="shared" si="87"/>
        <v>#N/A</v>
      </c>
      <c r="BJ96" s="252" t="e">
        <f t="shared" si="87"/>
        <v>#N/A</v>
      </c>
      <c r="BK96" s="252" t="e">
        <f t="shared" si="87"/>
        <v>#N/A</v>
      </c>
      <c r="BL96" s="252" t="e">
        <f t="shared" si="87"/>
        <v>#N/A</v>
      </c>
      <c r="BM96" s="252" t="e">
        <f t="shared" si="87"/>
        <v>#N/A</v>
      </c>
      <c r="BN96" s="252" t="e">
        <f t="shared" si="87"/>
        <v>#N/A</v>
      </c>
      <c r="BO96" s="252" t="e">
        <f t="shared" si="87"/>
        <v>#N/A</v>
      </c>
      <c r="BP96" s="252" t="e">
        <f t="shared" si="87"/>
        <v>#N/A</v>
      </c>
      <c r="BQ96" s="252" t="e">
        <f t="shared" si="87"/>
        <v>#N/A</v>
      </c>
      <c r="BR96" s="252" t="e">
        <f t="shared" si="87"/>
        <v>#N/A</v>
      </c>
      <c r="BS96" s="252" t="e">
        <f t="shared" si="87"/>
        <v>#N/A</v>
      </c>
      <c r="BT96" s="252" t="e">
        <f t="shared" si="87"/>
        <v>#N/A</v>
      </c>
      <c r="BU96" s="252" t="e">
        <f t="shared" si="87"/>
        <v>#N/A</v>
      </c>
      <c r="BV96" s="252" t="e">
        <f t="shared" si="87"/>
        <v>#N/A</v>
      </c>
      <c r="BW96" s="252" t="e">
        <f t="shared" si="87"/>
        <v>#N/A</v>
      </c>
      <c r="BX96" s="252" t="e">
        <f t="shared" ref="BX96:CV96" si="88">BX63/BX16</f>
        <v>#N/A</v>
      </c>
      <c r="BY96" s="252" t="e">
        <f t="shared" si="88"/>
        <v>#N/A</v>
      </c>
      <c r="BZ96" s="252" t="e">
        <f t="shared" si="88"/>
        <v>#N/A</v>
      </c>
      <c r="CA96" s="252" t="e">
        <f t="shared" si="88"/>
        <v>#N/A</v>
      </c>
      <c r="CB96" s="252" t="e">
        <f t="shared" si="88"/>
        <v>#N/A</v>
      </c>
      <c r="CC96" s="252" t="e">
        <f t="shared" si="88"/>
        <v>#N/A</v>
      </c>
      <c r="CD96" s="252" t="e">
        <f t="shared" si="88"/>
        <v>#N/A</v>
      </c>
      <c r="CE96" s="252" t="e">
        <f t="shared" si="88"/>
        <v>#N/A</v>
      </c>
      <c r="CF96" s="252" t="e">
        <f t="shared" si="88"/>
        <v>#N/A</v>
      </c>
      <c r="CG96" s="252" t="e">
        <f t="shared" si="88"/>
        <v>#N/A</v>
      </c>
      <c r="CH96" s="252" t="e">
        <f t="shared" si="88"/>
        <v>#N/A</v>
      </c>
      <c r="CI96" s="252" t="e">
        <f t="shared" si="88"/>
        <v>#N/A</v>
      </c>
      <c r="CJ96" s="252" t="e">
        <f t="shared" si="88"/>
        <v>#N/A</v>
      </c>
      <c r="CK96" s="252" t="e">
        <f t="shared" si="88"/>
        <v>#N/A</v>
      </c>
      <c r="CL96" s="252" t="e">
        <f t="shared" si="88"/>
        <v>#N/A</v>
      </c>
      <c r="CM96" s="252" t="e">
        <f t="shared" si="88"/>
        <v>#N/A</v>
      </c>
      <c r="CN96" s="252" t="e">
        <f t="shared" si="88"/>
        <v>#N/A</v>
      </c>
      <c r="CO96" s="252" t="e">
        <f t="shared" si="88"/>
        <v>#N/A</v>
      </c>
      <c r="CP96" s="252" t="e">
        <f t="shared" si="88"/>
        <v>#N/A</v>
      </c>
      <c r="CQ96" s="252" t="e">
        <f t="shared" si="88"/>
        <v>#N/A</v>
      </c>
      <c r="CR96" s="252" t="e">
        <f t="shared" si="88"/>
        <v>#N/A</v>
      </c>
      <c r="CS96" s="252" t="e">
        <f t="shared" si="88"/>
        <v>#N/A</v>
      </c>
      <c r="CT96" s="252" t="e">
        <f t="shared" si="88"/>
        <v>#N/A</v>
      </c>
      <c r="CU96" s="252" t="e">
        <f t="shared" si="88"/>
        <v>#N/A</v>
      </c>
      <c r="CV96" s="252" t="e">
        <f t="shared" si="88"/>
        <v>#N/A</v>
      </c>
      <c r="CW96" s="9"/>
      <c r="CX96" s="9"/>
      <c r="CY96" s="9"/>
      <c r="CZ96" s="9"/>
    </row>
    <row r="97" spans="2:104" ht="16.149999999999999">
      <c r="E97" s="1" t="s">
        <v>911</v>
      </c>
      <c r="G97" s="1" t="s">
        <v>164</v>
      </c>
      <c r="J97" s="29" t="s">
        <v>912</v>
      </c>
      <c r="L97" s="252">
        <f>AR!L44/L16</f>
        <v>0</v>
      </c>
      <c r="M97" s="252">
        <f>AR!M44/M16</f>
        <v>0</v>
      </c>
      <c r="N97" s="252">
        <f>AR!N44/N16</f>
        <v>0</v>
      </c>
      <c r="O97" s="252">
        <f>AR!O44/O16</f>
        <v>0</v>
      </c>
      <c r="P97" s="252">
        <f>AR!P44/P16</f>
        <v>0</v>
      </c>
      <c r="Q97" s="252">
        <f>AR!Q44/Q16</f>
        <v>0</v>
      </c>
      <c r="R97" s="252">
        <f>AR!R44/R16</f>
        <v>0</v>
      </c>
      <c r="S97" s="252">
        <f>AR!S44/S16</f>
        <v>0</v>
      </c>
      <c r="T97" s="252">
        <f>AR!T44/T16</f>
        <v>0</v>
      </c>
      <c r="U97" s="252">
        <f>AR!U44/U16</f>
        <v>0</v>
      </c>
      <c r="V97" s="252">
        <f>AR!V44/V16</f>
        <v>0</v>
      </c>
      <c r="W97" s="252">
        <f>AR!W44/W16</f>
        <v>0</v>
      </c>
      <c r="X97" s="252">
        <f>AR!X44/X16</f>
        <v>0</v>
      </c>
      <c r="Y97" s="252">
        <f>AR!Y44/Y16</f>
        <v>0</v>
      </c>
      <c r="Z97" s="252">
        <f>AR!Z44/Z16</f>
        <v>0</v>
      </c>
      <c r="AA97" s="252">
        <f>AR!AA44/AA16</f>
        <v>0</v>
      </c>
      <c r="AB97" s="252">
        <f>AR!AB44/AB16</f>
        <v>0</v>
      </c>
      <c r="AC97" s="252">
        <f>AR!AC44/AC16</f>
        <v>0</v>
      </c>
      <c r="AD97" s="252">
        <f>AR!AD44/AD16</f>
        <v>0</v>
      </c>
      <c r="AE97" s="252">
        <f>AR!AE44/AE16</f>
        <v>0</v>
      </c>
      <c r="AF97" s="252">
        <f>AR!AF44/AF16</f>
        <v>0</v>
      </c>
      <c r="AG97" s="252">
        <f>AR!AG44/AG16</f>
        <v>0</v>
      </c>
      <c r="AH97" s="252">
        <f>AR!AH44/AH16</f>
        <v>0</v>
      </c>
      <c r="AI97" s="252">
        <f>AR!AI44/AI16</f>
        <v>0</v>
      </c>
      <c r="AJ97" s="252">
        <f>AR!AJ44/AJ16</f>
        <v>0</v>
      </c>
      <c r="AK97" s="252">
        <f>AR!AK44/AK16</f>
        <v>0</v>
      </c>
      <c r="AL97" s="252">
        <f>AR!AL44/AL16</f>
        <v>0</v>
      </c>
      <c r="AM97" s="252">
        <f>AR!AM44/AM16</f>
        <v>0</v>
      </c>
      <c r="AN97" s="252">
        <f>AR!AN44/AN16</f>
        <v>0</v>
      </c>
      <c r="AO97" s="252">
        <f>AR!AO44/AO16</f>
        <v>0</v>
      </c>
      <c r="AP97" s="252">
        <f>AR!AP44/AP16</f>
        <v>0</v>
      </c>
      <c r="AQ97" s="252">
        <f>AR!AQ44/AQ16</f>
        <v>0</v>
      </c>
      <c r="AR97" s="252">
        <f>AR!AR44/AR16</f>
        <v>0</v>
      </c>
      <c r="AS97" s="252">
        <f>AR!AS44/AS16</f>
        <v>0</v>
      </c>
      <c r="AT97" s="252">
        <f>AR!AT44/AT16</f>
        <v>0</v>
      </c>
      <c r="AU97" s="252">
        <f>AR!AU44/AU16</f>
        <v>0</v>
      </c>
      <c r="AV97" s="252">
        <f>AR!AV44/AV16</f>
        <v>0</v>
      </c>
      <c r="AW97" s="252">
        <f>AR!AW44/AW16</f>
        <v>0</v>
      </c>
      <c r="AX97" s="252">
        <f>AR!AX44/AX16</f>
        <v>0</v>
      </c>
      <c r="AY97" s="252">
        <f>AR!AY44/AY16</f>
        <v>0</v>
      </c>
      <c r="AZ97" s="252">
        <f>AR!AZ44/AZ16</f>
        <v>0</v>
      </c>
      <c r="BA97" s="252">
        <f>AR!BA44/BA16</f>
        <v>0</v>
      </c>
      <c r="BB97" s="252">
        <f>AR!BB44/BB16</f>
        <v>0</v>
      </c>
      <c r="BC97" s="252">
        <f>AR!BC44/BC16</f>
        <v>0</v>
      </c>
      <c r="BD97" s="252">
        <f>AR!BD44/BD16</f>
        <v>0</v>
      </c>
      <c r="BE97" s="252">
        <f>AR!BE44/BE16</f>
        <v>0</v>
      </c>
      <c r="BF97" s="252">
        <f>AR!BF44/BF16</f>
        <v>0</v>
      </c>
      <c r="BG97" s="252">
        <f>AR!BG44/BG16</f>
        <v>0</v>
      </c>
      <c r="BH97" s="252">
        <f>AR!BH44/BH16</f>
        <v>0</v>
      </c>
      <c r="BI97" s="252">
        <f>AR!BI44/BI16</f>
        <v>0</v>
      </c>
      <c r="BJ97" s="252">
        <f>AR!BJ44/BJ16</f>
        <v>0</v>
      </c>
      <c r="BK97" s="252">
        <f>AR!BK44/BK16</f>
        <v>0</v>
      </c>
      <c r="BL97" s="252">
        <f>AR!BL44/BL16</f>
        <v>0</v>
      </c>
      <c r="BM97" s="252">
        <f>AR!BM44/BM16</f>
        <v>0</v>
      </c>
      <c r="BN97" s="252">
        <f>AR!BN44/BN16</f>
        <v>0</v>
      </c>
      <c r="BO97" s="252">
        <f>AR!BO44/BO16</f>
        <v>0</v>
      </c>
      <c r="BP97" s="252">
        <f>AR!BP44/BP16</f>
        <v>0</v>
      </c>
      <c r="BQ97" s="252">
        <f>AR!BQ44/BQ16</f>
        <v>0</v>
      </c>
      <c r="BR97" s="252">
        <f>AR!BR44/BR16</f>
        <v>0</v>
      </c>
      <c r="BS97" s="252">
        <f>AR!BS44/BS16</f>
        <v>0</v>
      </c>
      <c r="BT97" s="252">
        <f>AR!BT44/BT16</f>
        <v>0</v>
      </c>
      <c r="BU97" s="252">
        <f>AR!BU44/BU16</f>
        <v>0</v>
      </c>
      <c r="BV97" s="252">
        <f>AR!BV44/BV16</f>
        <v>0</v>
      </c>
      <c r="BW97" s="252">
        <f>AR!BW44/BW16</f>
        <v>0</v>
      </c>
      <c r="BX97" s="252">
        <f>AR!BX44/BX16</f>
        <v>0</v>
      </c>
      <c r="BY97" s="252">
        <f>AR!BY44/BY16</f>
        <v>0</v>
      </c>
      <c r="BZ97" s="252">
        <f>AR!BZ44/BZ16</f>
        <v>0</v>
      </c>
      <c r="CA97" s="252">
        <f>AR!CA44/CA16</f>
        <v>0</v>
      </c>
      <c r="CB97" s="252">
        <f>AR!CB44/CB16</f>
        <v>0</v>
      </c>
      <c r="CC97" s="252">
        <f>AR!CC44/CC16</f>
        <v>0</v>
      </c>
      <c r="CD97" s="252">
        <f>AR!CD44/CD16</f>
        <v>0</v>
      </c>
      <c r="CE97" s="252">
        <f>AR!CE44/CE16</f>
        <v>0</v>
      </c>
      <c r="CF97" s="252">
        <f>AR!CF44/CF16</f>
        <v>0</v>
      </c>
      <c r="CG97" s="252">
        <f>AR!CG44/CG16</f>
        <v>0</v>
      </c>
      <c r="CH97" s="252">
        <f>AR!CH44/CH16</f>
        <v>0</v>
      </c>
      <c r="CI97" s="252">
        <f>AR!CI44/CI16</f>
        <v>0</v>
      </c>
      <c r="CJ97" s="252">
        <f>AR!CJ44/CJ16</f>
        <v>0</v>
      </c>
      <c r="CK97" s="252">
        <f>AR!CK44/CK16</f>
        <v>0</v>
      </c>
      <c r="CL97" s="252">
        <f>AR!CL44/CL16</f>
        <v>0</v>
      </c>
      <c r="CM97" s="252">
        <f>AR!CM44/CM16</f>
        <v>0</v>
      </c>
      <c r="CN97" s="252">
        <f>AR!CN44/CN16</f>
        <v>0</v>
      </c>
      <c r="CO97" s="252">
        <f>AR!CO44/CO16</f>
        <v>0</v>
      </c>
      <c r="CP97" s="252">
        <f>AR!CP44/CP16</f>
        <v>0</v>
      </c>
      <c r="CQ97" s="252">
        <f>AR!CQ44/CQ16</f>
        <v>0</v>
      </c>
      <c r="CR97" s="252">
        <f>AR!CR44/CR16</f>
        <v>0</v>
      </c>
      <c r="CS97" s="252">
        <f>AR!CS44/CS16</f>
        <v>0</v>
      </c>
      <c r="CT97" s="252">
        <f>AR!CT44/CT16</f>
        <v>0</v>
      </c>
      <c r="CU97" s="252">
        <f>AR!CU44/CU16</f>
        <v>0</v>
      </c>
      <c r="CV97" s="252">
        <f>AR!CV44/CV16</f>
        <v>0</v>
      </c>
      <c r="CW97" s="9"/>
      <c r="CX97" s="9"/>
      <c r="CY97" s="9"/>
      <c r="CZ97" s="9"/>
    </row>
    <row r="98" spans="2:104" ht="16.149999999999999">
      <c r="E98" s="1" t="s">
        <v>905</v>
      </c>
      <c r="G98" s="1" t="s">
        <v>164</v>
      </c>
      <c r="H98" s="102"/>
      <c r="J98" s="1" t="s">
        <v>906</v>
      </c>
      <c r="L98" s="204">
        <f t="shared" ref="L98:AQ98" si="89">L90</f>
        <v>0</v>
      </c>
      <c r="M98" s="204" t="e">
        <f t="shared" si="89"/>
        <v>#N/A</v>
      </c>
      <c r="N98" s="204" t="e">
        <f t="shared" si="89"/>
        <v>#N/A</v>
      </c>
      <c r="O98" s="204" t="e">
        <f t="shared" si="89"/>
        <v>#N/A</v>
      </c>
      <c r="P98" s="204" t="e">
        <f t="shared" si="89"/>
        <v>#N/A</v>
      </c>
      <c r="Q98" s="204" t="e">
        <f t="shared" si="89"/>
        <v>#N/A</v>
      </c>
      <c r="R98" s="204" t="e">
        <f t="shared" si="89"/>
        <v>#N/A</v>
      </c>
      <c r="S98" s="204" t="e">
        <f t="shared" si="89"/>
        <v>#N/A</v>
      </c>
      <c r="T98" s="204" t="e">
        <f t="shared" si="89"/>
        <v>#N/A</v>
      </c>
      <c r="U98" s="204" t="e">
        <f t="shared" si="89"/>
        <v>#N/A</v>
      </c>
      <c r="V98" s="204" t="e">
        <f t="shared" si="89"/>
        <v>#N/A</v>
      </c>
      <c r="W98" s="204" t="e">
        <f t="shared" si="89"/>
        <v>#N/A</v>
      </c>
      <c r="X98" s="204" t="e">
        <f t="shared" si="89"/>
        <v>#N/A</v>
      </c>
      <c r="Y98" s="204" t="e">
        <f t="shared" si="89"/>
        <v>#N/A</v>
      </c>
      <c r="Z98" s="204" t="e">
        <f t="shared" si="89"/>
        <v>#N/A</v>
      </c>
      <c r="AA98" s="204" t="e">
        <f t="shared" si="89"/>
        <v>#N/A</v>
      </c>
      <c r="AB98" s="204" t="e">
        <f t="shared" si="89"/>
        <v>#N/A</v>
      </c>
      <c r="AC98" s="204" t="e">
        <f t="shared" si="89"/>
        <v>#N/A</v>
      </c>
      <c r="AD98" s="204" t="e">
        <f t="shared" si="89"/>
        <v>#N/A</v>
      </c>
      <c r="AE98" s="204" t="e">
        <f t="shared" si="89"/>
        <v>#N/A</v>
      </c>
      <c r="AF98" s="204" t="e">
        <f t="shared" si="89"/>
        <v>#N/A</v>
      </c>
      <c r="AG98" s="204" t="e">
        <f t="shared" si="89"/>
        <v>#N/A</v>
      </c>
      <c r="AH98" s="204" t="e">
        <f t="shared" si="89"/>
        <v>#N/A</v>
      </c>
      <c r="AI98" s="204" t="e">
        <f t="shared" si="89"/>
        <v>#N/A</v>
      </c>
      <c r="AJ98" s="204" t="e">
        <f t="shared" si="89"/>
        <v>#N/A</v>
      </c>
      <c r="AK98" s="204" t="e">
        <f t="shared" si="89"/>
        <v>#N/A</v>
      </c>
      <c r="AL98" s="204" t="e">
        <f t="shared" si="89"/>
        <v>#N/A</v>
      </c>
      <c r="AM98" s="204" t="e">
        <f t="shared" si="89"/>
        <v>#N/A</v>
      </c>
      <c r="AN98" s="204" t="e">
        <f t="shared" si="89"/>
        <v>#N/A</v>
      </c>
      <c r="AO98" s="204" t="e">
        <f t="shared" si="89"/>
        <v>#N/A</v>
      </c>
      <c r="AP98" s="204" t="e">
        <f t="shared" si="89"/>
        <v>#N/A</v>
      </c>
      <c r="AQ98" s="204" t="e">
        <f t="shared" si="89"/>
        <v>#N/A</v>
      </c>
      <c r="AR98" s="204" t="e">
        <f t="shared" ref="AR98:BW98" si="90">AR90</f>
        <v>#N/A</v>
      </c>
      <c r="AS98" s="204" t="e">
        <f t="shared" si="90"/>
        <v>#N/A</v>
      </c>
      <c r="AT98" s="204" t="e">
        <f t="shared" si="90"/>
        <v>#N/A</v>
      </c>
      <c r="AU98" s="204" t="e">
        <f t="shared" si="90"/>
        <v>#N/A</v>
      </c>
      <c r="AV98" s="204" t="e">
        <f t="shared" si="90"/>
        <v>#N/A</v>
      </c>
      <c r="AW98" s="204" t="e">
        <f t="shared" si="90"/>
        <v>#N/A</v>
      </c>
      <c r="AX98" s="204" t="e">
        <f t="shared" si="90"/>
        <v>#N/A</v>
      </c>
      <c r="AY98" s="204" t="e">
        <f t="shared" si="90"/>
        <v>#N/A</v>
      </c>
      <c r="AZ98" s="204" t="e">
        <f t="shared" si="90"/>
        <v>#N/A</v>
      </c>
      <c r="BA98" s="204" t="e">
        <f t="shared" si="90"/>
        <v>#N/A</v>
      </c>
      <c r="BB98" s="204" t="e">
        <f t="shared" si="90"/>
        <v>#N/A</v>
      </c>
      <c r="BC98" s="204" t="e">
        <f t="shared" si="90"/>
        <v>#N/A</v>
      </c>
      <c r="BD98" s="204" t="e">
        <f t="shared" si="90"/>
        <v>#N/A</v>
      </c>
      <c r="BE98" s="204" t="e">
        <f t="shared" si="90"/>
        <v>#N/A</v>
      </c>
      <c r="BF98" s="204" t="e">
        <f t="shared" si="90"/>
        <v>#N/A</v>
      </c>
      <c r="BG98" s="204" t="e">
        <f t="shared" si="90"/>
        <v>#N/A</v>
      </c>
      <c r="BH98" s="204" t="e">
        <f t="shared" si="90"/>
        <v>#N/A</v>
      </c>
      <c r="BI98" s="204" t="e">
        <f t="shared" si="90"/>
        <v>#N/A</v>
      </c>
      <c r="BJ98" s="204" t="e">
        <f>BJ90</f>
        <v>#N/A</v>
      </c>
      <c r="BK98" s="204" t="e">
        <f t="shared" si="90"/>
        <v>#N/A</v>
      </c>
      <c r="BL98" s="204" t="e">
        <f t="shared" si="90"/>
        <v>#N/A</v>
      </c>
      <c r="BM98" s="204" t="e">
        <f t="shared" si="90"/>
        <v>#N/A</v>
      </c>
      <c r="BN98" s="204" t="e">
        <f t="shared" si="90"/>
        <v>#N/A</v>
      </c>
      <c r="BO98" s="204" t="e">
        <f t="shared" si="90"/>
        <v>#N/A</v>
      </c>
      <c r="BP98" s="204" t="e">
        <f t="shared" si="90"/>
        <v>#N/A</v>
      </c>
      <c r="BQ98" s="204" t="e">
        <f t="shared" si="90"/>
        <v>#N/A</v>
      </c>
      <c r="BR98" s="204" t="e">
        <f t="shared" si="90"/>
        <v>#N/A</v>
      </c>
      <c r="BS98" s="204" t="e">
        <f t="shared" si="90"/>
        <v>#N/A</v>
      </c>
      <c r="BT98" s="204" t="e">
        <f t="shared" si="90"/>
        <v>#N/A</v>
      </c>
      <c r="BU98" s="204" t="e">
        <f t="shared" si="90"/>
        <v>#N/A</v>
      </c>
      <c r="BV98" s="204" t="e">
        <f t="shared" si="90"/>
        <v>#N/A</v>
      </c>
      <c r="BW98" s="204" t="e">
        <f t="shared" si="90"/>
        <v>#N/A</v>
      </c>
      <c r="BX98" s="204" t="e">
        <f t="shared" ref="BX98:CV98" si="91">BX90</f>
        <v>#N/A</v>
      </c>
      <c r="BY98" s="204" t="e">
        <f t="shared" si="91"/>
        <v>#N/A</v>
      </c>
      <c r="BZ98" s="204" t="e">
        <f t="shared" si="91"/>
        <v>#N/A</v>
      </c>
      <c r="CA98" s="204" t="e">
        <f t="shared" si="91"/>
        <v>#N/A</v>
      </c>
      <c r="CB98" s="204" t="e">
        <f t="shared" si="91"/>
        <v>#N/A</v>
      </c>
      <c r="CC98" s="204" t="e">
        <f t="shared" si="91"/>
        <v>#N/A</v>
      </c>
      <c r="CD98" s="204" t="e">
        <f t="shared" si="91"/>
        <v>#N/A</v>
      </c>
      <c r="CE98" s="204" t="e">
        <f t="shared" si="91"/>
        <v>#N/A</v>
      </c>
      <c r="CF98" s="204" t="e">
        <f t="shared" si="91"/>
        <v>#N/A</v>
      </c>
      <c r="CG98" s="204" t="e">
        <f t="shared" si="91"/>
        <v>#N/A</v>
      </c>
      <c r="CH98" s="204" t="e">
        <f t="shared" si="91"/>
        <v>#N/A</v>
      </c>
      <c r="CI98" s="204" t="e">
        <f t="shared" si="91"/>
        <v>#N/A</v>
      </c>
      <c r="CJ98" s="204" t="e">
        <f t="shared" si="91"/>
        <v>#N/A</v>
      </c>
      <c r="CK98" s="204" t="e">
        <f t="shared" si="91"/>
        <v>#N/A</v>
      </c>
      <c r="CL98" s="204" t="e">
        <f>CL90</f>
        <v>#N/A</v>
      </c>
      <c r="CM98" s="204" t="e">
        <f t="shared" si="91"/>
        <v>#N/A</v>
      </c>
      <c r="CN98" s="204" t="e">
        <f t="shared" si="91"/>
        <v>#N/A</v>
      </c>
      <c r="CO98" s="204" t="e">
        <f t="shared" si="91"/>
        <v>#N/A</v>
      </c>
      <c r="CP98" s="204" t="e">
        <f t="shared" si="91"/>
        <v>#N/A</v>
      </c>
      <c r="CQ98" s="204" t="e">
        <f t="shared" si="91"/>
        <v>#N/A</v>
      </c>
      <c r="CR98" s="204" t="e">
        <f t="shared" si="91"/>
        <v>#N/A</v>
      </c>
      <c r="CS98" s="204" t="e">
        <f t="shared" si="91"/>
        <v>#N/A</v>
      </c>
      <c r="CT98" s="204" t="e">
        <f t="shared" si="91"/>
        <v>#N/A</v>
      </c>
      <c r="CU98" s="204" t="e">
        <f t="shared" si="91"/>
        <v>#N/A</v>
      </c>
      <c r="CV98" s="204" t="e">
        <f t="shared" si="91"/>
        <v>#N/A</v>
      </c>
      <c r="CW98" s="9"/>
      <c r="CX98" s="9"/>
      <c r="CY98" s="9"/>
      <c r="CZ98" s="9"/>
    </row>
    <row r="99" spans="2:104" ht="16.149999999999999">
      <c r="E99" s="1" t="s">
        <v>907</v>
      </c>
      <c r="G99" s="1" t="s">
        <v>164</v>
      </c>
      <c r="J99" s="1" t="s">
        <v>908</v>
      </c>
      <c r="L99" s="204">
        <f>L93</f>
        <v>0</v>
      </c>
      <c r="M99" s="204" t="e">
        <f t="shared" ref="M99:AQ99" si="92">M93</f>
        <v>#N/A</v>
      </c>
      <c r="N99" s="204" t="e">
        <f>N93</f>
        <v>#N/A</v>
      </c>
      <c r="O99" s="204" t="e">
        <f t="shared" si="92"/>
        <v>#N/A</v>
      </c>
      <c r="P99" s="204" t="e">
        <f t="shared" si="92"/>
        <v>#N/A</v>
      </c>
      <c r="Q99" s="204" t="e">
        <f t="shared" si="92"/>
        <v>#N/A</v>
      </c>
      <c r="R99" s="204" t="e">
        <f t="shared" si="92"/>
        <v>#N/A</v>
      </c>
      <c r="S99" s="204" t="e">
        <f t="shared" si="92"/>
        <v>#N/A</v>
      </c>
      <c r="T99" s="204" t="e">
        <f t="shared" si="92"/>
        <v>#N/A</v>
      </c>
      <c r="U99" s="204" t="e">
        <f t="shared" si="92"/>
        <v>#N/A</v>
      </c>
      <c r="V99" s="204" t="e">
        <f t="shared" si="92"/>
        <v>#N/A</v>
      </c>
      <c r="W99" s="204" t="e">
        <f t="shared" si="92"/>
        <v>#N/A</v>
      </c>
      <c r="X99" s="204" t="e">
        <f t="shared" si="92"/>
        <v>#N/A</v>
      </c>
      <c r="Y99" s="204" t="e">
        <f t="shared" si="92"/>
        <v>#N/A</v>
      </c>
      <c r="Z99" s="204" t="e">
        <f t="shared" si="92"/>
        <v>#N/A</v>
      </c>
      <c r="AA99" s="204" t="e">
        <f t="shared" si="92"/>
        <v>#N/A</v>
      </c>
      <c r="AB99" s="204" t="e">
        <f t="shared" si="92"/>
        <v>#N/A</v>
      </c>
      <c r="AC99" s="204" t="e">
        <f t="shared" si="92"/>
        <v>#N/A</v>
      </c>
      <c r="AD99" s="204" t="e">
        <f t="shared" si="92"/>
        <v>#N/A</v>
      </c>
      <c r="AE99" s="204" t="e">
        <f t="shared" si="92"/>
        <v>#N/A</v>
      </c>
      <c r="AF99" s="204" t="e">
        <f t="shared" si="92"/>
        <v>#N/A</v>
      </c>
      <c r="AG99" s="204" t="e">
        <f t="shared" si="92"/>
        <v>#N/A</v>
      </c>
      <c r="AH99" s="204" t="e">
        <f t="shared" si="92"/>
        <v>#N/A</v>
      </c>
      <c r="AI99" s="204" t="e">
        <f t="shared" si="92"/>
        <v>#N/A</v>
      </c>
      <c r="AJ99" s="204" t="e">
        <f t="shared" si="92"/>
        <v>#N/A</v>
      </c>
      <c r="AK99" s="204" t="e">
        <f t="shared" si="92"/>
        <v>#N/A</v>
      </c>
      <c r="AL99" s="204" t="e">
        <f t="shared" si="92"/>
        <v>#N/A</v>
      </c>
      <c r="AM99" s="204" t="e">
        <f t="shared" si="92"/>
        <v>#N/A</v>
      </c>
      <c r="AN99" s="204" t="e">
        <f t="shared" si="92"/>
        <v>#N/A</v>
      </c>
      <c r="AO99" s="204" t="e">
        <f t="shared" si="92"/>
        <v>#N/A</v>
      </c>
      <c r="AP99" s="204" t="e">
        <f t="shared" si="92"/>
        <v>#N/A</v>
      </c>
      <c r="AQ99" s="204" t="e">
        <f t="shared" si="92"/>
        <v>#N/A</v>
      </c>
      <c r="AR99" s="204" t="e">
        <f t="shared" ref="AR99:BW99" si="93">AR93</f>
        <v>#N/A</v>
      </c>
      <c r="AS99" s="204" t="e">
        <f t="shared" si="93"/>
        <v>#N/A</v>
      </c>
      <c r="AT99" s="204" t="e">
        <f t="shared" si="93"/>
        <v>#N/A</v>
      </c>
      <c r="AU99" s="204" t="e">
        <f t="shared" si="93"/>
        <v>#N/A</v>
      </c>
      <c r="AV99" s="204" t="e">
        <f t="shared" si="93"/>
        <v>#N/A</v>
      </c>
      <c r="AW99" s="204" t="e">
        <f t="shared" si="93"/>
        <v>#N/A</v>
      </c>
      <c r="AX99" s="204" t="e">
        <f t="shared" si="93"/>
        <v>#N/A</v>
      </c>
      <c r="AY99" s="204" t="e">
        <f t="shared" si="93"/>
        <v>#N/A</v>
      </c>
      <c r="AZ99" s="204" t="e">
        <f t="shared" si="93"/>
        <v>#N/A</v>
      </c>
      <c r="BA99" s="204" t="e">
        <f t="shared" si="93"/>
        <v>#N/A</v>
      </c>
      <c r="BB99" s="204" t="e">
        <f t="shared" si="93"/>
        <v>#N/A</v>
      </c>
      <c r="BC99" s="204" t="e">
        <f t="shared" si="93"/>
        <v>#N/A</v>
      </c>
      <c r="BD99" s="204" t="e">
        <f t="shared" si="93"/>
        <v>#N/A</v>
      </c>
      <c r="BE99" s="204" t="e">
        <f t="shared" si="93"/>
        <v>#N/A</v>
      </c>
      <c r="BF99" s="204" t="e">
        <f t="shared" si="93"/>
        <v>#N/A</v>
      </c>
      <c r="BG99" s="204" t="e">
        <f t="shared" si="93"/>
        <v>#N/A</v>
      </c>
      <c r="BH99" s="204" t="e">
        <f t="shared" si="93"/>
        <v>#N/A</v>
      </c>
      <c r="BI99" s="204" t="e">
        <f t="shared" si="93"/>
        <v>#N/A</v>
      </c>
      <c r="BJ99" s="204" t="e">
        <f t="shared" si="93"/>
        <v>#N/A</v>
      </c>
      <c r="BK99" s="204" t="e">
        <f t="shared" si="93"/>
        <v>#N/A</v>
      </c>
      <c r="BL99" s="204" t="e">
        <f t="shared" si="93"/>
        <v>#N/A</v>
      </c>
      <c r="BM99" s="204" t="e">
        <f t="shared" si="93"/>
        <v>#N/A</v>
      </c>
      <c r="BN99" s="204" t="e">
        <f t="shared" si="93"/>
        <v>#N/A</v>
      </c>
      <c r="BO99" s="204" t="e">
        <f t="shared" si="93"/>
        <v>#N/A</v>
      </c>
      <c r="BP99" s="204" t="e">
        <f t="shared" si="93"/>
        <v>#N/A</v>
      </c>
      <c r="BQ99" s="204" t="e">
        <f t="shared" si="93"/>
        <v>#N/A</v>
      </c>
      <c r="BR99" s="204" t="e">
        <f t="shared" si="93"/>
        <v>#N/A</v>
      </c>
      <c r="BS99" s="204" t="e">
        <f t="shared" si="93"/>
        <v>#N/A</v>
      </c>
      <c r="BT99" s="204" t="e">
        <f t="shared" si="93"/>
        <v>#N/A</v>
      </c>
      <c r="BU99" s="204" t="e">
        <f t="shared" si="93"/>
        <v>#N/A</v>
      </c>
      <c r="BV99" s="204" t="e">
        <f t="shared" si="93"/>
        <v>#N/A</v>
      </c>
      <c r="BW99" s="204" t="e">
        <f t="shared" si="93"/>
        <v>#N/A</v>
      </c>
      <c r="BX99" s="204" t="e">
        <f t="shared" ref="BX99:CV99" si="94">BX93</f>
        <v>#N/A</v>
      </c>
      <c r="BY99" s="204" t="e">
        <f t="shared" si="94"/>
        <v>#N/A</v>
      </c>
      <c r="BZ99" s="204" t="e">
        <f t="shared" si="94"/>
        <v>#N/A</v>
      </c>
      <c r="CA99" s="204" t="e">
        <f t="shared" si="94"/>
        <v>#N/A</v>
      </c>
      <c r="CB99" s="204" t="e">
        <f t="shared" si="94"/>
        <v>#N/A</v>
      </c>
      <c r="CC99" s="204" t="e">
        <f t="shared" si="94"/>
        <v>#N/A</v>
      </c>
      <c r="CD99" s="204" t="e">
        <f t="shared" si="94"/>
        <v>#N/A</v>
      </c>
      <c r="CE99" s="204" t="e">
        <f t="shared" si="94"/>
        <v>#N/A</v>
      </c>
      <c r="CF99" s="204" t="e">
        <f t="shared" si="94"/>
        <v>#N/A</v>
      </c>
      <c r="CG99" s="204" t="e">
        <f t="shared" si="94"/>
        <v>#N/A</v>
      </c>
      <c r="CH99" s="204" t="e">
        <f t="shared" si="94"/>
        <v>#N/A</v>
      </c>
      <c r="CI99" s="204" t="e">
        <f t="shared" si="94"/>
        <v>#N/A</v>
      </c>
      <c r="CJ99" s="204" t="e">
        <f t="shared" si="94"/>
        <v>#N/A</v>
      </c>
      <c r="CK99" s="204" t="e">
        <f t="shared" si="94"/>
        <v>#N/A</v>
      </c>
      <c r="CL99" s="204" t="e">
        <f t="shared" si="94"/>
        <v>#N/A</v>
      </c>
      <c r="CM99" s="204" t="e">
        <f t="shared" si="94"/>
        <v>#N/A</v>
      </c>
      <c r="CN99" s="204" t="e">
        <f t="shared" si="94"/>
        <v>#N/A</v>
      </c>
      <c r="CO99" s="204" t="e">
        <f t="shared" si="94"/>
        <v>#N/A</v>
      </c>
      <c r="CP99" s="204" t="e">
        <f t="shared" si="94"/>
        <v>#N/A</v>
      </c>
      <c r="CQ99" s="204" t="e">
        <f t="shared" si="94"/>
        <v>#N/A</v>
      </c>
      <c r="CR99" s="204" t="e">
        <f t="shared" si="94"/>
        <v>#N/A</v>
      </c>
      <c r="CS99" s="204" t="e">
        <f t="shared" si="94"/>
        <v>#N/A</v>
      </c>
      <c r="CT99" s="204" t="e">
        <f t="shared" si="94"/>
        <v>#N/A</v>
      </c>
      <c r="CU99" s="204" t="e">
        <f t="shared" si="94"/>
        <v>#N/A</v>
      </c>
      <c r="CV99" s="204" t="e">
        <f t="shared" si="94"/>
        <v>#N/A</v>
      </c>
      <c r="CW99" s="9"/>
      <c r="CX99" s="9"/>
      <c r="CY99" s="9"/>
      <c r="CZ99" s="9"/>
    </row>
    <row r="100" spans="2:104">
      <c r="E100" s="6" t="s">
        <v>913</v>
      </c>
      <c r="F100" s="6"/>
      <c r="G100" s="6" t="s">
        <v>164</v>
      </c>
      <c r="J100" s="29"/>
      <c r="L100" s="205" t="e">
        <f>MAX(L96*$H$95-(SUM(L96:L99)),0)</f>
        <v>#N/A</v>
      </c>
      <c r="M100" s="205" t="e">
        <f>MAX(M96*$H$95-(SUM(M96:M99)),0)</f>
        <v>#N/A</v>
      </c>
      <c r="N100" s="205" t="e">
        <f>MAX(N96*$H$95-(SUM(N96:N99)),0)</f>
        <v>#N/A</v>
      </c>
      <c r="O100" s="205" t="e">
        <f t="shared" ref="O100:BX100" si="95">MAX(O96*$H$95-(SUM(O96:O99)),0)</f>
        <v>#N/A</v>
      </c>
      <c r="P100" s="205" t="e">
        <f t="shared" si="95"/>
        <v>#N/A</v>
      </c>
      <c r="Q100" s="205" t="e">
        <f t="shared" si="95"/>
        <v>#N/A</v>
      </c>
      <c r="R100" s="205" t="e">
        <f t="shared" si="95"/>
        <v>#N/A</v>
      </c>
      <c r="S100" s="205" t="e">
        <f t="shared" si="95"/>
        <v>#N/A</v>
      </c>
      <c r="T100" s="205" t="e">
        <f t="shared" si="95"/>
        <v>#N/A</v>
      </c>
      <c r="U100" s="205" t="e">
        <f t="shared" si="95"/>
        <v>#N/A</v>
      </c>
      <c r="V100" s="205" t="e">
        <f t="shared" si="95"/>
        <v>#N/A</v>
      </c>
      <c r="W100" s="205" t="e">
        <f t="shared" si="95"/>
        <v>#N/A</v>
      </c>
      <c r="X100" s="205" t="e">
        <f t="shared" si="95"/>
        <v>#N/A</v>
      </c>
      <c r="Y100" s="205" t="e">
        <f t="shared" si="95"/>
        <v>#N/A</v>
      </c>
      <c r="Z100" s="205" t="e">
        <f t="shared" si="95"/>
        <v>#N/A</v>
      </c>
      <c r="AA100" s="205" t="e">
        <f t="shared" si="95"/>
        <v>#N/A</v>
      </c>
      <c r="AB100" s="205" t="e">
        <f t="shared" si="95"/>
        <v>#N/A</v>
      </c>
      <c r="AC100" s="205" t="e">
        <f t="shared" si="95"/>
        <v>#N/A</v>
      </c>
      <c r="AD100" s="205" t="e">
        <f t="shared" si="95"/>
        <v>#N/A</v>
      </c>
      <c r="AE100" s="205" t="e">
        <f t="shared" si="95"/>
        <v>#N/A</v>
      </c>
      <c r="AF100" s="205" t="e">
        <f t="shared" si="95"/>
        <v>#N/A</v>
      </c>
      <c r="AG100" s="205" t="e">
        <f t="shared" si="95"/>
        <v>#N/A</v>
      </c>
      <c r="AH100" s="205" t="e">
        <f t="shared" si="95"/>
        <v>#N/A</v>
      </c>
      <c r="AI100" s="205" t="e">
        <f t="shared" si="95"/>
        <v>#N/A</v>
      </c>
      <c r="AJ100" s="205" t="e">
        <f t="shared" si="95"/>
        <v>#N/A</v>
      </c>
      <c r="AK100" s="205" t="e">
        <f t="shared" si="95"/>
        <v>#N/A</v>
      </c>
      <c r="AL100" s="205" t="e">
        <f t="shared" si="95"/>
        <v>#N/A</v>
      </c>
      <c r="AM100" s="205" t="e">
        <f t="shared" si="95"/>
        <v>#N/A</v>
      </c>
      <c r="AN100" s="205" t="e">
        <f t="shared" si="95"/>
        <v>#N/A</v>
      </c>
      <c r="AO100" s="205" t="e">
        <f t="shared" si="95"/>
        <v>#N/A</v>
      </c>
      <c r="AP100" s="205" t="e">
        <f t="shared" si="95"/>
        <v>#N/A</v>
      </c>
      <c r="AQ100" s="205" t="e">
        <f t="shared" si="95"/>
        <v>#N/A</v>
      </c>
      <c r="AR100" s="205" t="e">
        <f t="shared" si="95"/>
        <v>#N/A</v>
      </c>
      <c r="AS100" s="205" t="e">
        <f t="shared" si="95"/>
        <v>#N/A</v>
      </c>
      <c r="AT100" s="205" t="e">
        <f t="shared" si="95"/>
        <v>#N/A</v>
      </c>
      <c r="AU100" s="205" t="e">
        <f t="shared" si="95"/>
        <v>#N/A</v>
      </c>
      <c r="AV100" s="205" t="e">
        <f t="shared" si="95"/>
        <v>#N/A</v>
      </c>
      <c r="AW100" s="205" t="e">
        <f t="shared" si="95"/>
        <v>#N/A</v>
      </c>
      <c r="AX100" s="205" t="e">
        <f t="shared" si="95"/>
        <v>#N/A</v>
      </c>
      <c r="AY100" s="205" t="e">
        <f t="shared" si="95"/>
        <v>#N/A</v>
      </c>
      <c r="AZ100" s="205" t="e">
        <f t="shared" si="95"/>
        <v>#N/A</v>
      </c>
      <c r="BA100" s="205" t="e">
        <f t="shared" si="95"/>
        <v>#N/A</v>
      </c>
      <c r="BB100" s="205" t="e">
        <f t="shared" si="95"/>
        <v>#N/A</v>
      </c>
      <c r="BC100" s="205" t="e">
        <f t="shared" si="95"/>
        <v>#N/A</v>
      </c>
      <c r="BD100" s="205" t="e">
        <f t="shared" si="95"/>
        <v>#N/A</v>
      </c>
      <c r="BE100" s="205" t="e">
        <f t="shared" si="95"/>
        <v>#N/A</v>
      </c>
      <c r="BF100" s="205" t="e">
        <f t="shared" si="95"/>
        <v>#N/A</v>
      </c>
      <c r="BG100" s="205" t="e">
        <f t="shared" si="95"/>
        <v>#N/A</v>
      </c>
      <c r="BH100" s="205" t="e">
        <f t="shared" si="95"/>
        <v>#N/A</v>
      </c>
      <c r="BI100" s="205" t="e">
        <f t="shared" si="95"/>
        <v>#N/A</v>
      </c>
      <c r="BJ100" s="205" t="e">
        <f>MAX(BJ96*$H$95-(SUM(BJ96:BJ99)),0)</f>
        <v>#N/A</v>
      </c>
      <c r="BK100" s="205" t="e">
        <f t="shared" si="95"/>
        <v>#N/A</v>
      </c>
      <c r="BL100" s="205" t="e">
        <f t="shared" si="95"/>
        <v>#N/A</v>
      </c>
      <c r="BM100" s="205" t="e">
        <f t="shared" si="95"/>
        <v>#N/A</v>
      </c>
      <c r="BN100" s="205" t="e">
        <f t="shared" si="95"/>
        <v>#N/A</v>
      </c>
      <c r="BO100" s="205" t="e">
        <f t="shared" si="95"/>
        <v>#N/A</v>
      </c>
      <c r="BP100" s="205" t="e">
        <f t="shared" si="95"/>
        <v>#N/A</v>
      </c>
      <c r="BQ100" s="205" t="e">
        <f t="shared" si="95"/>
        <v>#N/A</v>
      </c>
      <c r="BR100" s="205" t="e">
        <f t="shared" si="95"/>
        <v>#N/A</v>
      </c>
      <c r="BS100" s="205" t="e">
        <f t="shared" si="95"/>
        <v>#N/A</v>
      </c>
      <c r="BT100" s="205" t="e">
        <f t="shared" si="95"/>
        <v>#N/A</v>
      </c>
      <c r="BU100" s="205" t="e">
        <f t="shared" si="95"/>
        <v>#N/A</v>
      </c>
      <c r="BV100" s="205" t="e">
        <f t="shared" si="95"/>
        <v>#N/A</v>
      </c>
      <c r="BW100" s="205" t="e">
        <f t="shared" si="95"/>
        <v>#N/A</v>
      </c>
      <c r="BX100" s="205" t="e">
        <f t="shared" si="95"/>
        <v>#N/A</v>
      </c>
      <c r="BY100" s="205" t="e">
        <f t="shared" ref="BY100:CV100" si="96">MAX(BY96*$H$95-(SUM(BY96:BY99)),0)</f>
        <v>#N/A</v>
      </c>
      <c r="BZ100" s="205" t="e">
        <f t="shared" si="96"/>
        <v>#N/A</v>
      </c>
      <c r="CA100" s="205" t="e">
        <f t="shared" si="96"/>
        <v>#N/A</v>
      </c>
      <c r="CB100" s="205" t="e">
        <f t="shared" si="96"/>
        <v>#N/A</v>
      </c>
      <c r="CC100" s="205" t="e">
        <f t="shared" si="96"/>
        <v>#N/A</v>
      </c>
      <c r="CD100" s="205" t="e">
        <f t="shared" si="96"/>
        <v>#N/A</v>
      </c>
      <c r="CE100" s="205" t="e">
        <f t="shared" si="96"/>
        <v>#N/A</v>
      </c>
      <c r="CF100" s="205" t="e">
        <f t="shared" si="96"/>
        <v>#N/A</v>
      </c>
      <c r="CG100" s="205" t="e">
        <f t="shared" si="96"/>
        <v>#N/A</v>
      </c>
      <c r="CH100" s="205" t="e">
        <f t="shared" si="96"/>
        <v>#N/A</v>
      </c>
      <c r="CI100" s="205" t="e">
        <f t="shared" si="96"/>
        <v>#N/A</v>
      </c>
      <c r="CJ100" s="205" t="e">
        <f t="shared" si="96"/>
        <v>#N/A</v>
      </c>
      <c r="CK100" s="205" t="e">
        <f t="shared" si="96"/>
        <v>#N/A</v>
      </c>
      <c r="CL100" s="205" t="e">
        <f t="shared" si="96"/>
        <v>#N/A</v>
      </c>
      <c r="CM100" s="205" t="e">
        <f t="shared" si="96"/>
        <v>#N/A</v>
      </c>
      <c r="CN100" s="205" t="e">
        <f t="shared" si="96"/>
        <v>#N/A</v>
      </c>
      <c r="CO100" s="205" t="e">
        <f t="shared" si="96"/>
        <v>#N/A</v>
      </c>
      <c r="CP100" s="205" t="e">
        <f t="shared" si="96"/>
        <v>#N/A</v>
      </c>
      <c r="CQ100" s="205" t="e">
        <f t="shared" si="96"/>
        <v>#N/A</v>
      </c>
      <c r="CR100" s="205" t="e">
        <f t="shared" si="96"/>
        <v>#N/A</v>
      </c>
      <c r="CS100" s="205" t="e">
        <f t="shared" si="96"/>
        <v>#N/A</v>
      </c>
      <c r="CT100" s="205" t="e">
        <f t="shared" si="96"/>
        <v>#N/A</v>
      </c>
      <c r="CU100" s="205" t="e">
        <f t="shared" si="96"/>
        <v>#N/A</v>
      </c>
      <c r="CV100" s="205" t="e">
        <f t="shared" si="96"/>
        <v>#N/A</v>
      </c>
      <c r="CW100" s="9"/>
      <c r="CX100" s="9"/>
      <c r="CY100" s="9"/>
      <c r="CZ100" s="9"/>
    </row>
    <row r="101" spans="2:104">
      <c r="E101" s="1" t="s">
        <v>914</v>
      </c>
      <c r="G101" s="1" t="s">
        <v>164</v>
      </c>
      <c r="J101" s="1" t="s">
        <v>901</v>
      </c>
      <c r="L101" s="204" t="e">
        <f>L129</f>
        <v>#N/A</v>
      </c>
      <c r="M101" s="204" t="e">
        <f t="shared" ref="M101:BX101" si="97">M129</f>
        <v>#N/A</v>
      </c>
      <c r="N101" s="204" t="e">
        <f>N129</f>
        <v>#N/A</v>
      </c>
      <c r="O101" s="204" t="e">
        <f t="shared" si="97"/>
        <v>#N/A</v>
      </c>
      <c r="P101" s="204" t="e">
        <f t="shared" si="97"/>
        <v>#N/A</v>
      </c>
      <c r="Q101" s="204" t="e">
        <f t="shared" si="97"/>
        <v>#N/A</v>
      </c>
      <c r="R101" s="204" t="e">
        <f t="shared" si="97"/>
        <v>#N/A</v>
      </c>
      <c r="S101" s="204" t="e">
        <f t="shared" si="97"/>
        <v>#N/A</v>
      </c>
      <c r="T101" s="204" t="e">
        <f t="shared" si="97"/>
        <v>#N/A</v>
      </c>
      <c r="U101" s="204" t="e">
        <f t="shared" si="97"/>
        <v>#N/A</v>
      </c>
      <c r="V101" s="204" t="e">
        <f t="shared" si="97"/>
        <v>#N/A</v>
      </c>
      <c r="W101" s="204" t="e">
        <f t="shared" si="97"/>
        <v>#N/A</v>
      </c>
      <c r="X101" s="204" t="e">
        <f t="shared" si="97"/>
        <v>#N/A</v>
      </c>
      <c r="Y101" s="204" t="e">
        <f t="shared" si="97"/>
        <v>#N/A</v>
      </c>
      <c r="Z101" s="204" t="e">
        <f t="shared" si="97"/>
        <v>#N/A</v>
      </c>
      <c r="AA101" s="204" t="e">
        <f t="shared" si="97"/>
        <v>#N/A</v>
      </c>
      <c r="AB101" s="204" t="e">
        <f t="shared" si="97"/>
        <v>#N/A</v>
      </c>
      <c r="AC101" s="204" t="e">
        <f t="shared" si="97"/>
        <v>#N/A</v>
      </c>
      <c r="AD101" s="204" t="e">
        <f t="shared" si="97"/>
        <v>#N/A</v>
      </c>
      <c r="AE101" s="204" t="e">
        <f t="shared" si="97"/>
        <v>#N/A</v>
      </c>
      <c r="AF101" s="204" t="e">
        <f t="shared" si="97"/>
        <v>#N/A</v>
      </c>
      <c r="AG101" s="204" t="e">
        <f t="shared" si="97"/>
        <v>#N/A</v>
      </c>
      <c r="AH101" s="204" t="e">
        <f t="shared" si="97"/>
        <v>#N/A</v>
      </c>
      <c r="AI101" s="204" t="e">
        <f t="shared" si="97"/>
        <v>#N/A</v>
      </c>
      <c r="AJ101" s="204" t="e">
        <f t="shared" si="97"/>
        <v>#N/A</v>
      </c>
      <c r="AK101" s="204" t="e">
        <f t="shared" si="97"/>
        <v>#N/A</v>
      </c>
      <c r="AL101" s="204" t="e">
        <f t="shared" si="97"/>
        <v>#N/A</v>
      </c>
      <c r="AM101" s="204" t="e">
        <f t="shared" si="97"/>
        <v>#N/A</v>
      </c>
      <c r="AN101" s="204" t="e">
        <f t="shared" si="97"/>
        <v>#N/A</v>
      </c>
      <c r="AO101" s="204" t="e">
        <f t="shared" si="97"/>
        <v>#N/A</v>
      </c>
      <c r="AP101" s="204" t="e">
        <f t="shared" si="97"/>
        <v>#N/A</v>
      </c>
      <c r="AQ101" s="204" t="e">
        <f t="shared" si="97"/>
        <v>#N/A</v>
      </c>
      <c r="AR101" s="204" t="e">
        <f t="shared" si="97"/>
        <v>#N/A</v>
      </c>
      <c r="AS101" s="204" t="e">
        <f t="shared" si="97"/>
        <v>#N/A</v>
      </c>
      <c r="AT101" s="204" t="e">
        <f t="shared" si="97"/>
        <v>#N/A</v>
      </c>
      <c r="AU101" s="204" t="e">
        <f t="shared" si="97"/>
        <v>#N/A</v>
      </c>
      <c r="AV101" s="204" t="e">
        <f t="shared" si="97"/>
        <v>#N/A</v>
      </c>
      <c r="AW101" s="204" t="e">
        <f t="shared" si="97"/>
        <v>#N/A</v>
      </c>
      <c r="AX101" s="204" t="e">
        <f t="shared" si="97"/>
        <v>#N/A</v>
      </c>
      <c r="AY101" s="204" t="e">
        <f t="shared" si="97"/>
        <v>#N/A</v>
      </c>
      <c r="AZ101" s="204" t="e">
        <f t="shared" si="97"/>
        <v>#N/A</v>
      </c>
      <c r="BA101" s="204" t="e">
        <f t="shared" si="97"/>
        <v>#N/A</v>
      </c>
      <c r="BB101" s="204" t="e">
        <f t="shared" si="97"/>
        <v>#N/A</v>
      </c>
      <c r="BC101" s="204" t="e">
        <f t="shared" si="97"/>
        <v>#N/A</v>
      </c>
      <c r="BD101" s="204" t="e">
        <f t="shared" si="97"/>
        <v>#N/A</v>
      </c>
      <c r="BE101" s="204" t="e">
        <f t="shared" si="97"/>
        <v>#N/A</v>
      </c>
      <c r="BF101" s="204" t="e">
        <f t="shared" si="97"/>
        <v>#N/A</v>
      </c>
      <c r="BG101" s="204" t="e">
        <f t="shared" si="97"/>
        <v>#N/A</v>
      </c>
      <c r="BH101" s="204" t="e">
        <f t="shared" si="97"/>
        <v>#N/A</v>
      </c>
      <c r="BI101" s="204" t="e">
        <f t="shared" si="97"/>
        <v>#N/A</v>
      </c>
      <c r="BJ101" s="204" t="e">
        <f t="shared" si="97"/>
        <v>#N/A</v>
      </c>
      <c r="BK101" s="204" t="e">
        <f t="shared" si="97"/>
        <v>#N/A</v>
      </c>
      <c r="BL101" s="204" t="e">
        <f t="shared" si="97"/>
        <v>#N/A</v>
      </c>
      <c r="BM101" s="204" t="e">
        <f t="shared" si="97"/>
        <v>#N/A</v>
      </c>
      <c r="BN101" s="204" t="e">
        <f t="shared" si="97"/>
        <v>#N/A</v>
      </c>
      <c r="BO101" s="204" t="e">
        <f t="shared" si="97"/>
        <v>#N/A</v>
      </c>
      <c r="BP101" s="204" t="e">
        <f t="shared" si="97"/>
        <v>#N/A</v>
      </c>
      <c r="BQ101" s="204" t="e">
        <f t="shared" si="97"/>
        <v>#N/A</v>
      </c>
      <c r="BR101" s="204" t="e">
        <f t="shared" si="97"/>
        <v>#N/A</v>
      </c>
      <c r="BS101" s="204" t="e">
        <f t="shared" si="97"/>
        <v>#N/A</v>
      </c>
      <c r="BT101" s="204" t="e">
        <f t="shared" si="97"/>
        <v>#N/A</v>
      </c>
      <c r="BU101" s="204" t="e">
        <f t="shared" si="97"/>
        <v>#N/A</v>
      </c>
      <c r="BV101" s="204" t="e">
        <f t="shared" si="97"/>
        <v>#N/A</v>
      </c>
      <c r="BW101" s="204" t="e">
        <f t="shared" si="97"/>
        <v>#N/A</v>
      </c>
      <c r="BX101" s="204" t="e">
        <f t="shared" si="97"/>
        <v>#N/A</v>
      </c>
      <c r="BY101" s="204" t="e">
        <f t="shared" ref="BY101:CV101" si="98">BY129</f>
        <v>#N/A</v>
      </c>
      <c r="BZ101" s="204" t="e">
        <f t="shared" si="98"/>
        <v>#N/A</v>
      </c>
      <c r="CA101" s="204" t="e">
        <f t="shared" si="98"/>
        <v>#N/A</v>
      </c>
      <c r="CB101" s="204" t="e">
        <f t="shared" si="98"/>
        <v>#N/A</v>
      </c>
      <c r="CC101" s="204" t="e">
        <f t="shared" si="98"/>
        <v>#N/A</v>
      </c>
      <c r="CD101" s="204" t="e">
        <f t="shared" si="98"/>
        <v>#N/A</v>
      </c>
      <c r="CE101" s="204" t="e">
        <f t="shared" si="98"/>
        <v>#N/A</v>
      </c>
      <c r="CF101" s="204" t="e">
        <f t="shared" si="98"/>
        <v>#N/A</v>
      </c>
      <c r="CG101" s="204" t="e">
        <f t="shared" si="98"/>
        <v>#N/A</v>
      </c>
      <c r="CH101" s="204" t="e">
        <f t="shared" si="98"/>
        <v>#N/A</v>
      </c>
      <c r="CI101" s="204" t="e">
        <f t="shared" si="98"/>
        <v>#N/A</v>
      </c>
      <c r="CJ101" s="204" t="e">
        <f t="shared" si="98"/>
        <v>#N/A</v>
      </c>
      <c r="CK101" s="204" t="e">
        <f t="shared" si="98"/>
        <v>#N/A</v>
      </c>
      <c r="CL101" s="204" t="e">
        <f t="shared" si="98"/>
        <v>#N/A</v>
      </c>
      <c r="CM101" s="204" t="e">
        <f t="shared" si="98"/>
        <v>#N/A</v>
      </c>
      <c r="CN101" s="204" t="e">
        <f t="shared" si="98"/>
        <v>#N/A</v>
      </c>
      <c r="CO101" s="204" t="e">
        <f t="shared" si="98"/>
        <v>#N/A</v>
      </c>
      <c r="CP101" s="204" t="e">
        <f t="shared" si="98"/>
        <v>#N/A</v>
      </c>
      <c r="CQ101" s="204" t="e">
        <f t="shared" si="98"/>
        <v>#N/A</v>
      </c>
      <c r="CR101" s="204" t="e">
        <f t="shared" si="98"/>
        <v>#N/A</v>
      </c>
      <c r="CS101" s="204" t="e">
        <f t="shared" si="98"/>
        <v>#N/A</v>
      </c>
      <c r="CT101" s="204" t="e">
        <f t="shared" si="98"/>
        <v>#N/A</v>
      </c>
      <c r="CU101" s="204" t="e">
        <f t="shared" si="98"/>
        <v>#N/A</v>
      </c>
      <c r="CV101" s="204" t="e">
        <f t="shared" si="98"/>
        <v>#N/A</v>
      </c>
      <c r="CW101" s="9"/>
      <c r="CX101" s="9"/>
      <c r="CY101" s="9"/>
      <c r="CZ101" s="9"/>
    </row>
    <row r="102" spans="2:104" ht="16.149999999999999">
      <c r="E102" s="6" t="s">
        <v>822</v>
      </c>
      <c r="F102" s="6"/>
      <c r="G102" s="6" t="s">
        <v>164</v>
      </c>
      <c r="J102" s="29" t="s">
        <v>915</v>
      </c>
      <c r="L102" s="205" t="e">
        <f>MAX(SUM(L100:L101),0)</f>
        <v>#N/A</v>
      </c>
      <c r="M102" s="205" t="e">
        <f t="shared" ref="M102:BX102" si="99">MAX(SUM(M100:M101),0)</f>
        <v>#N/A</v>
      </c>
      <c r="N102" s="205" t="e">
        <f>MAX(SUM(N100:N101),0)</f>
        <v>#N/A</v>
      </c>
      <c r="O102" s="205" t="e">
        <f t="shared" si="99"/>
        <v>#N/A</v>
      </c>
      <c r="P102" s="205" t="e">
        <f t="shared" si="99"/>
        <v>#N/A</v>
      </c>
      <c r="Q102" s="205" t="e">
        <f t="shared" si="99"/>
        <v>#N/A</v>
      </c>
      <c r="R102" s="205" t="e">
        <f t="shared" si="99"/>
        <v>#N/A</v>
      </c>
      <c r="S102" s="205" t="e">
        <f t="shared" si="99"/>
        <v>#N/A</v>
      </c>
      <c r="T102" s="205" t="e">
        <f t="shared" si="99"/>
        <v>#N/A</v>
      </c>
      <c r="U102" s="205" t="e">
        <f t="shared" si="99"/>
        <v>#N/A</v>
      </c>
      <c r="V102" s="205" t="e">
        <f t="shared" si="99"/>
        <v>#N/A</v>
      </c>
      <c r="W102" s="205" t="e">
        <f t="shared" si="99"/>
        <v>#N/A</v>
      </c>
      <c r="X102" s="205" t="e">
        <f t="shared" si="99"/>
        <v>#N/A</v>
      </c>
      <c r="Y102" s="205" t="e">
        <f t="shared" si="99"/>
        <v>#N/A</v>
      </c>
      <c r="Z102" s="205" t="e">
        <f t="shared" si="99"/>
        <v>#N/A</v>
      </c>
      <c r="AA102" s="205" t="e">
        <f t="shared" si="99"/>
        <v>#N/A</v>
      </c>
      <c r="AB102" s="205" t="e">
        <f t="shared" si="99"/>
        <v>#N/A</v>
      </c>
      <c r="AC102" s="205" t="e">
        <f t="shared" si="99"/>
        <v>#N/A</v>
      </c>
      <c r="AD102" s="205" t="e">
        <f t="shared" si="99"/>
        <v>#N/A</v>
      </c>
      <c r="AE102" s="205" t="e">
        <f t="shared" si="99"/>
        <v>#N/A</v>
      </c>
      <c r="AF102" s="205" t="e">
        <f t="shared" si="99"/>
        <v>#N/A</v>
      </c>
      <c r="AG102" s="205" t="e">
        <f t="shared" si="99"/>
        <v>#N/A</v>
      </c>
      <c r="AH102" s="205" t="e">
        <f t="shared" si="99"/>
        <v>#N/A</v>
      </c>
      <c r="AI102" s="205" t="e">
        <f>MAX(SUM(AI100:AI101),0)</f>
        <v>#N/A</v>
      </c>
      <c r="AJ102" s="205" t="e">
        <f t="shared" si="99"/>
        <v>#N/A</v>
      </c>
      <c r="AK102" s="205" t="e">
        <f t="shared" si="99"/>
        <v>#N/A</v>
      </c>
      <c r="AL102" s="205" t="e">
        <f t="shared" si="99"/>
        <v>#N/A</v>
      </c>
      <c r="AM102" s="205" t="e">
        <f t="shared" si="99"/>
        <v>#N/A</v>
      </c>
      <c r="AN102" s="205" t="e">
        <f t="shared" si="99"/>
        <v>#N/A</v>
      </c>
      <c r="AO102" s="205" t="e">
        <f t="shared" si="99"/>
        <v>#N/A</v>
      </c>
      <c r="AP102" s="205" t="e">
        <f t="shared" si="99"/>
        <v>#N/A</v>
      </c>
      <c r="AQ102" s="205" t="e">
        <f t="shared" si="99"/>
        <v>#N/A</v>
      </c>
      <c r="AR102" s="205" t="e">
        <f t="shared" si="99"/>
        <v>#N/A</v>
      </c>
      <c r="AS102" s="205" t="e">
        <f t="shared" si="99"/>
        <v>#N/A</v>
      </c>
      <c r="AT102" s="205" t="e">
        <f t="shared" si="99"/>
        <v>#N/A</v>
      </c>
      <c r="AU102" s="205" t="e">
        <f t="shared" si="99"/>
        <v>#N/A</v>
      </c>
      <c r="AV102" s="205" t="e">
        <f t="shared" si="99"/>
        <v>#N/A</v>
      </c>
      <c r="AW102" s="205" t="e">
        <f t="shared" si="99"/>
        <v>#N/A</v>
      </c>
      <c r="AX102" s="205" t="e">
        <f t="shared" si="99"/>
        <v>#N/A</v>
      </c>
      <c r="AY102" s="205" t="e">
        <f t="shared" si="99"/>
        <v>#N/A</v>
      </c>
      <c r="AZ102" s="205" t="e">
        <f t="shared" si="99"/>
        <v>#N/A</v>
      </c>
      <c r="BA102" s="205" t="e">
        <f t="shared" si="99"/>
        <v>#N/A</v>
      </c>
      <c r="BB102" s="205" t="e">
        <f>MAX(SUM(BB100:BB101),0)</f>
        <v>#N/A</v>
      </c>
      <c r="BC102" s="205" t="e">
        <f t="shared" si="99"/>
        <v>#N/A</v>
      </c>
      <c r="BD102" s="205" t="e">
        <f t="shared" si="99"/>
        <v>#N/A</v>
      </c>
      <c r="BE102" s="205" t="e">
        <f t="shared" si="99"/>
        <v>#N/A</v>
      </c>
      <c r="BF102" s="205" t="e">
        <f t="shared" si="99"/>
        <v>#N/A</v>
      </c>
      <c r="BG102" s="205" t="e">
        <f t="shared" si="99"/>
        <v>#N/A</v>
      </c>
      <c r="BH102" s="205" t="e">
        <f t="shared" si="99"/>
        <v>#N/A</v>
      </c>
      <c r="BI102" s="205" t="e">
        <f t="shared" si="99"/>
        <v>#N/A</v>
      </c>
      <c r="BJ102" s="205" t="e">
        <f t="shared" si="99"/>
        <v>#N/A</v>
      </c>
      <c r="BK102" s="205" t="e">
        <f t="shared" si="99"/>
        <v>#N/A</v>
      </c>
      <c r="BL102" s="205" t="e">
        <f t="shared" si="99"/>
        <v>#N/A</v>
      </c>
      <c r="BM102" s="205" t="e">
        <f t="shared" si="99"/>
        <v>#N/A</v>
      </c>
      <c r="BN102" s="205" t="e">
        <f t="shared" si="99"/>
        <v>#N/A</v>
      </c>
      <c r="BO102" s="205" t="e">
        <f t="shared" si="99"/>
        <v>#N/A</v>
      </c>
      <c r="BP102" s="205" t="e">
        <f t="shared" si="99"/>
        <v>#N/A</v>
      </c>
      <c r="BQ102" s="205" t="e">
        <f t="shared" si="99"/>
        <v>#N/A</v>
      </c>
      <c r="BR102" s="205" t="e">
        <f t="shared" si="99"/>
        <v>#N/A</v>
      </c>
      <c r="BS102" s="205" t="e">
        <f t="shared" si="99"/>
        <v>#N/A</v>
      </c>
      <c r="BT102" s="205" t="e">
        <f t="shared" si="99"/>
        <v>#N/A</v>
      </c>
      <c r="BU102" s="205" t="e">
        <f t="shared" si="99"/>
        <v>#N/A</v>
      </c>
      <c r="BV102" s="205" t="e">
        <f t="shared" si="99"/>
        <v>#N/A</v>
      </c>
      <c r="BW102" s="205" t="e">
        <f t="shared" si="99"/>
        <v>#N/A</v>
      </c>
      <c r="BX102" s="205" t="e">
        <f t="shared" si="99"/>
        <v>#N/A</v>
      </c>
      <c r="BY102" s="205" t="e">
        <f t="shared" ref="BY102:CV102" si="100">MAX(SUM(BY100:BY101),0)</f>
        <v>#N/A</v>
      </c>
      <c r="BZ102" s="205" t="e">
        <f t="shared" si="100"/>
        <v>#N/A</v>
      </c>
      <c r="CA102" s="205" t="e">
        <f t="shared" si="100"/>
        <v>#N/A</v>
      </c>
      <c r="CB102" s="205" t="e">
        <f t="shared" si="100"/>
        <v>#N/A</v>
      </c>
      <c r="CC102" s="205" t="e">
        <f t="shared" si="100"/>
        <v>#N/A</v>
      </c>
      <c r="CD102" s="205" t="e">
        <f t="shared" si="100"/>
        <v>#N/A</v>
      </c>
      <c r="CE102" s="205" t="e">
        <f t="shared" si="100"/>
        <v>#N/A</v>
      </c>
      <c r="CF102" s="205" t="e">
        <f t="shared" si="100"/>
        <v>#N/A</v>
      </c>
      <c r="CG102" s="205" t="e">
        <f t="shared" si="100"/>
        <v>#N/A</v>
      </c>
      <c r="CH102" s="205" t="e">
        <f t="shared" si="100"/>
        <v>#N/A</v>
      </c>
      <c r="CI102" s="205" t="e">
        <f t="shared" si="100"/>
        <v>#N/A</v>
      </c>
      <c r="CJ102" s="205" t="e">
        <f t="shared" si="100"/>
        <v>#N/A</v>
      </c>
      <c r="CK102" s="205" t="e">
        <f t="shared" si="100"/>
        <v>#N/A</v>
      </c>
      <c r="CL102" s="205" t="e">
        <f t="shared" si="100"/>
        <v>#N/A</v>
      </c>
      <c r="CM102" s="205" t="e">
        <f t="shared" si="100"/>
        <v>#N/A</v>
      </c>
      <c r="CN102" s="205" t="e">
        <f t="shared" si="100"/>
        <v>#N/A</v>
      </c>
      <c r="CO102" s="205" t="e">
        <f t="shared" si="100"/>
        <v>#N/A</v>
      </c>
      <c r="CP102" s="205" t="e">
        <f t="shared" si="100"/>
        <v>#N/A</v>
      </c>
      <c r="CQ102" s="205" t="e">
        <f t="shared" si="100"/>
        <v>#N/A</v>
      </c>
      <c r="CR102" s="205" t="e">
        <f t="shared" si="100"/>
        <v>#N/A</v>
      </c>
      <c r="CS102" s="205" t="e">
        <f t="shared" si="100"/>
        <v>#N/A</v>
      </c>
      <c r="CT102" s="205" t="e">
        <f t="shared" si="100"/>
        <v>#N/A</v>
      </c>
      <c r="CU102" s="205" t="e">
        <f t="shared" si="100"/>
        <v>#N/A</v>
      </c>
      <c r="CV102" s="205" t="e">
        <f t="shared" si="100"/>
        <v>#N/A</v>
      </c>
      <c r="CW102" s="9"/>
      <c r="CX102" s="9"/>
      <c r="CY102" s="9"/>
      <c r="CZ102" s="9"/>
    </row>
    <row r="103" spans="2:104">
      <c r="AJ103" s="9"/>
      <c r="AK103" s="11"/>
      <c r="AL103" s="291"/>
      <c r="AV103" s="9"/>
      <c r="BV103" s="291"/>
      <c r="BW103" s="291"/>
      <c r="BX103" s="291"/>
      <c r="BY103" s="291"/>
      <c r="BZ103" s="291"/>
      <c r="CW103" s="9"/>
      <c r="CX103" s="9"/>
      <c r="CY103" s="9"/>
      <c r="CZ103" s="9"/>
    </row>
    <row r="104" spans="2:104">
      <c r="B104" s="24"/>
      <c r="C104" s="43">
        <f>MAX($B$86:C103)+0.1</f>
        <v>3.2</v>
      </c>
      <c r="D104" s="41" t="s">
        <v>916</v>
      </c>
      <c r="E104" s="41"/>
      <c r="F104" s="41"/>
      <c r="G104" s="41"/>
      <c r="H104" s="41"/>
      <c r="I104" s="41"/>
      <c r="J104" s="41"/>
      <c r="K104" s="41"/>
      <c r="L104" s="41"/>
      <c r="M104" s="41"/>
      <c r="N104" s="41"/>
      <c r="O104" s="41"/>
      <c r="P104" s="41"/>
      <c r="Q104" s="41"/>
      <c r="R104" s="41"/>
      <c r="S104" s="41"/>
      <c r="T104" s="41"/>
      <c r="U104" s="41"/>
      <c r="V104" s="41"/>
      <c r="W104" s="41"/>
      <c r="X104" s="41"/>
      <c r="Y104" s="41"/>
      <c r="Z104" s="41"/>
      <c r="AA104" s="41"/>
      <c r="AB104" s="41"/>
      <c r="AC104" s="41"/>
      <c r="AD104" s="41"/>
      <c r="AE104" s="41"/>
      <c r="AF104" s="41"/>
      <c r="AG104" s="41"/>
      <c r="AH104" s="41"/>
      <c r="AI104" s="41"/>
      <c r="AJ104" s="41"/>
      <c r="AK104" s="41"/>
      <c r="AL104" s="41"/>
      <c r="AM104" s="41"/>
      <c r="AN104" s="41"/>
      <c r="AO104" s="41"/>
      <c r="AP104" s="41"/>
      <c r="AQ104" s="41"/>
      <c r="AR104" s="41"/>
      <c r="AS104" s="41"/>
      <c r="AT104" s="41"/>
      <c r="AU104" s="41"/>
      <c r="AV104" s="41"/>
      <c r="AW104" s="41"/>
      <c r="AX104" s="41"/>
      <c r="AY104" s="41"/>
      <c r="AZ104" s="41"/>
      <c r="BA104" s="41"/>
      <c r="BB104" s="41"/>
      <c r="BC104" s="41"/>
      <c r="BD104" s="41"/>
      <c r="BE104" s="41"/>
      <c r="BF104" s="41"/>
      <c r="BG104" s="41"/>
      <c r="BH104" s="41"/>
      <c r="BI104" s="41"/>
      <c r="BJ104" s="41"/>
      <c r="BK104" s="41"/>
      <c r="BL104" s="41"/>
      <c r="BM104" s="41"/>
      <c r="BN104" s="41"/>
      <c r="BO104" s="41"/>
      <c r="BP104" s="41"/>
      <c r="BQ104" s="41"/>
      <c r="BR104" s="41"/>
      <c r="BS104" s="41"/>
      <c r="BT104" s="41"/>
      <c r="BU104" s="41"/>
      <c r="BV104" s="41"/>
      <c r="BW104" s="41"/>
      <c r="BX104" s="41"/>
      <c r="BY104" s="41"/>
      <c r="BZ104" s="41"/>
      <c r="CA104" s="41"/>
      <c r="CB104" s="41"/>
      <c r="CC104" s="41"/>
      <c r="CD104" s="41"/>
      <c r="CE104" s="41"/>
      <c r="CF104" s="41"/>
      <c r="CG104" s="41"/>
      <c r="CH104" s="41"/>
      <c r="CI104" s="41"/>
      <c r="CJ104" s="41"/>
      <c r="CK104" s="41"/>
      <c r="CL104" s="41"/>
      <c r="CM104" s="41"/>
      <c r="CN104" s="41"/>
      <c r="CO104" s="41"/>
      <c r="CP104" s="41"/>
      <c r="CQ104" s="41"/>
      <c r="CR104" s="41"/>
      <c r="CS104" s="41"/>
      <c r="CT104" s="41"/>
      <c r="CU104" s="41"/>
      <c r="CV104" s="41"/>
      <c r="CW104" s="41"/>
      <c r="CX104" s="41"/>
      <c r="CY104" s="42"/>
    </row>
    <row r="105" spans="2:104" ht="16.149999999999999">
      <c r="E105" s="1" t="s">
        <v>917</v>
      </c>
      <c r="G105" s="1" t="s">
        <v>164</v>
      </c>
      <c r="J105" s="29" t="s">
        <v>910</v>
      </c>
      <c r="L105" s="28" t="e">
        <f>L63/L16</f>
        <v>#N/A</v>
      </c>
      <c r="M105" s="28" t="e">
        <f t="shared" ref="M105:AQ105" si="101">M63/M16</f>
        <v>#N/A</v>
      </c>
      <c r="N105" s="28" t="e">
        <f t="shared" si="101"/>
        <v>#N/A</v>
      </c>
      <c r="O105" s="28" t="e">
        <f t="shared" si="101"/>
        <v>#N/A</v>
      </c>
      <c r="P105" s="28" t="e">
        <f t="shared" si="101"/>
        <v>#N/A</v>
      </c>
      <c r="Q105" s="28" t="e">
        <f t="shared" si="101"/>
        <v>#N/A</v>
      </c>
      <c r="R105" s="28" t="e">
        <f t="shared" si="101"/>
        <v>#N/A</v>
      </c>
      <c r="S105" s="28" t="e">
        <f t="shared" si="101"/>
        <v>#N/A</v>
      </c>
      <c r="T105" s="28" t="e">
        <f t="shared" si="101"/>
        <v>#N/A</v>
      </c>
      <c r="U105" s="28" t="e">
        <f t="shared" si="101"/>
        <v>#N/A</v>
      </c>
      <c r="V105" s="28" t="e">
        <f t="shared" si="101"/>
        <v>#N/A</v>
      </c>
      <c r="W105" s="28" t="e">
        <f t="shared" si="101"/>
        <v>#N/A</v>
      </c>
      <c r="X105" s="28" t="e">
        <f t="shared" si="101"/>
        <v>#N/A</v>
      </c>
      <c r="Y105" s="28" t="e">
        <f t="shared" si="101"/>
        <v>#N/A</v>
      </c>
      <c r="Z105" s="28" t="e">
        <f t="shared" si="101"/>
        <v>#N/A</v>
      </c>
      <c r="AA105" s="28" t="e">
        <f t="shared" si="101"/>
        <v>#N/A</v>
      </c>
      <c r="AB105" s="28" t="e">
        <f t="shared" si="101"/>
        <v>#N/A</v>
      </c>
      <c r="AC105" s="28" t="e">
        <f t="shared" si="101"/>
        <v>#N/A</v>
      </c>
      <c r="AD105" s="28" t="e">
        <f t="shared" si="101"/>
        <v>#N/A</v>
      </c>
      <c r="AE105" s="28" t="e">
        <f t="shared" si="101"/>
        <v>#N/A</v>
      </c>
      <c r="AF105" s="28" t="e">
        <f t="shared" si="101"/>
        <v>#N/A</v>
      </c>
      <c r="AG105" s="28" t="e">
        <f t="shared" si="101"/>
        <v>#N/A</v>
      </c>
      <c r="AH105" s="28" t="e">
        <f t="shared" si="101"/>
        <v>#N/A</v>
      </c>
      <c r="AI105" s="28" t="e">
        <f t="shared" si="101"/>
        <v>#N/A</v>
      </c>
      <c r="AJ105" s="28" t="e">
        <f t="shared" si="101"/>
        <v>#N/A</v>
      </c>
      <c r="AK105" s="28" t="e">
        <f t="shared" si="101"/>
        <v>#N/A</v>
      </c>
      <c r="AL105" s="28" t="e">
        <f t="shared" si="101"/>
        <v>#N/A</v>
      </c>
      <c r="AM105" s="28" t="e">
        <f t="shared" si="101"/>
        <v>#N/A</v>
      </c>
      <c r="AN105" s="28" t="e">
        <f t="shared" si="101"/>
        <v>#N/A</v>
      </c>
      <c r="AO105" s="28" t="e">
        <f t="shared" si="101"/>
        <v>#N/A</v>
      </c>
      <c r="AP105" s="28" t="e">
        <f t="shared" si="101"/>
        <v>#N/A</v>
      </c>
      <c r="AQ105" s="28" t="e">
        <f t="shared" si="101"/>
        <v>#N/A</v>
      </c>
      <c r="AR105" s="28" t="e">
        <f t="shared" ref="AR105:BW105" si="102">AR63/AR16</f>
        <v>#N/A</v>
      </c>
      <c r="AS105" s="28" t="e">
        <f t="shared" si="102"/>
        <v>#N/A</v>
      </c>
      <c r="AT105" s="28" t="e">
        <f t="shared" si="102"/>
        <v>#N/A</v>
      </c>
      <c r="AU105" s="28" t="e">
        <f t="shared" si="102"/>
        <v>#N/A</v>
      </c>
      <c r="AV105" s="28" t="e">
        <f t="shared" si="102"/>
        <v>#N/A</v>
      </c>
      <c r="AW105" s="28" t="e">
        <f t="shared" si="102"/>
        <v>#N/A</v>
      </c>
      <c r="AX105" s="28" t="e">
        <f t="shared" si="102"/>
        <v>#N/A</v>
      </c>
      <c r="AY105" s="28" t="e">
        <f t="shared" si="102"/>
        <v>#N/A</v>
      </c>
      <c r="AZ105" s="28" t="e">
        <f t="shared" si="102"/>
        <v>#N/A</v>
      </c>
      <c r="BA105" s="28" t="e">
        <f t="shared" si="102"/>
        <v>#N/A</v>
      </c>
      <c r="BB105" s="28" t="e">
        <f t="shared" si="102"/>
        <v>#N/A</v>
      </c>
      <c r="BC105" s="28" t="e">
        <f t="shared" si="102"/>
        <v>#N/A</v>
      </c>
      <c r="BD105" s="28" t="e">
        <f t="shared" si="102"/>
        <v>#N/A</v>
      </c>
      <c r="BE105" s="28" t="e">
        <f t="shared" si="102"/>
        <v>#N/A</v>
      </c>
      <c r="BF105" s="28" t="e">
        <f t="shared" si="102"/>
        <v>#N/A</v>
      </c>
      <c r="BG105" s="28" t="e">
        <f t="shared" si="102"/>
        <v>#N/A</v>
      </c>
      <c r="BH105" s="28" t="e">
        <f t="shared" si="102"/>
        <v>#N/A</v>
      </c>
      <c r="BI105" s="28" t="e">
        <f t="shared" si="102"/>
        <v>#N/A</v>
      </c>
      <c r="BJ105" s="28" t="e">
        <f t="shared" si="102"/>
        <v>#N/A</v>
      </c>
      <c r="BK105" s="28" t="e">
        <f t="shared" si="102"/>
        <v>#N/A</v>
      </c>
      <c r="BL105" s="28" t="e">
        <f t="shared" si="102"/>
        <v>#N/A</v>
      </c>
      <c r="BM105" s="28" t="e">
        <f t="shared" si="102"/>
        <v>#N/A</v>
      </c>
      <c r="BN105" s="28" t="e">
        <f t="shared" si="102"/>
        <v>#N/A</v>
      </c>
      <c r="BO105" s="28" t="e">
        <f t="shared" si="102"/>
        <v>#N/A</v>
      </c>
      <c r="BP105" s="28" t="e">
        <f t="shared" si="102"/>
        <v>#N/A</v>
      </c>
      <c r="BQ105" s="28" t="e">
        <f t="shared" si="102"/>
        <v>#N/A</v>
      </c>
      <c r="BR105" s="28" t="e">
        <f t="shared" si="102"/>
        <v>#N/A</v>
      </c>
      <c r="BS105" s="28" t="e">
        <f t="shared" si="102"/>
        <v>#N/A</v>
      </c>
      <c r="BT105" s="28" t="e">
        <f t="shared" si="102"/>
        <v>#N/A</v>
      </c>
      <c r="BU105" s="28" t="e">
        <f t="shared" si="102"/>
        <v>#N/A</v>
      </c>
      <c r="BV105" s="28" t="e">
        <f t="shared" si="102"/>
        <v>#N/A</v>
      </c>
      <c r="BW105" s="28" t="e">
        <f t="shared" si="102"/>
        <v>#N/A</v>
      </c>
      <c r="BX105" s="28" t="e">
        <f t="shared" ref="BX105:CV105" si="103">BX63/BX16</f>
        <v>#N/A</v>
      </c>
      <c r="BY105" s="28" t="e">
        <f t="shared" si="103"/>
        <v>#N/A</v>
      </c>
      <c r="BZ105" s="28" t="e">
        <f t="shared" si="103"/>
        <v>#N/A</v>
      </c>
      <c r="CA105" s="28" t="e">
        <f t="shared" si="103"/>
        <v>#N/A</v>
      </c>
      <c r="CB105" s="28" t="e">
        <f t="shared" si="103"/>
        <v>#N/A</v>
      </c>
      <c r="CC105" s="28" t="e">
        <f t="shared" si="103"/>
        <v>#N/A</v>
      </c>
      <c r="CD105" s="28" t="e">
        <f t="shared" si="103"/>
        <v>#N/A</v>
      </c>
      <c r="CE105" s="28" t="e">
        <f t="shared" si="103"/>
        <v>#N/A</v>
      </c>
      <c r="CF105" s="28" t="e">
        <f t="shared" si="103"/>
        <v>#N/A</v>
      </c>
      <c r="CG105" s="28" t="e">
        <f t="shared" si="103"/>
        <v>#N/A</v>
      </c>
      <c r="CH105" s="28" t="e">
        <f t="shared" si="103"/>
        <v>#N/A</v>
      </c>
      <c r="CI105" s="28" t="e">
        <f t="shared" si="103"/>
        <v>#N/A</v>
      </c>
      <c r="CJ105" s="28" t="e">
        <f t="shared" si="103"/>
        <v>#N/A</v>
      </c>
      <c r="CK105" s="28" t="e">
        <f t="shared" si="103"/>
        <v>#N/A</v>
      </c>
      <c r="CL105" s="28" t="e">
        <f t="shared" si="103"/>
        <v>#N/A</v>
      </c>
      <c r="CM105" s="28" t="e">
        <f t="shared" si="103"/>
        <v>#N/A</v>
      </c>
      <c r="CN105" s="28" t="e">
        <f t="shared" si="103"/>
        <v>#N/A</v>
      </c>
      <c r="CO105" s="28" t="e">
        <f t="shared" si="103"/>
        <v>#N/A</v>
      </c>
      <c r="CP105" s="28" t="e">
        <f t="shared" si="103"/>
        <v>#N/A</v>
      </c>
      <c r="CQ105" s="28" t="e">
        <f t="shared" si="103"/>
        <v>#N/A</v>
      </c>
      <c r="CR105" s="28" t="e">
        <f t="shared" si="103"/>
        <v>#N/A</v>
      </c>
      <c r="CS105" s="28" t="e">
        <f t="shared" si="103"/>
        <v>#N/A</v>
      </c>
      <c r="CT105" s="28" t="e">
        <f t="shared" si="103"/>
        <v>#N/A</v>
      </c>
      <c r="CU105" s="28" t="e">
        <f t="shared" si="103"/>
        <v>#N/A</v>
      </c>
      <c r="CV105" s="28" t="e">
        <f t="shared" si="103"/>
        <v>#N/A</v>
      </c>
      <c r="CW105" s="9"/>
      <c r="CX105" s="9"/>
      <c r="CY105" s="9"/>
      <c r="CZ105" s="9"/>
    </row>
    <row r="106" spans="2:104" ht="16.149999999999999">
      <c r="E106" s="1" t="s">
        <v>918</v>
      </c>
      <c r="G106" s="1" t="s">
        <v>154</v>
      </c>
      <c r="J106" s="29" t="s">
        <v>919</v>
      </c>
      <c r="L106" s="235"/>
      <c r="M106" s="281">
        <f>FinancialInputs!M159</f>
        <v>0</v>
      </c>
      <c r="N106" s="281">
        <f>FinancialInputs!N159</f>
        <v>0</v>
      </c>
      <c r="O106" s="281">
        <f>FinancialInputs!O159</f>
        <v>0</v>
      </c>
      <c r="P106" s="281">
        <f>FinancialInputs!P159</f>
        <v>0</v>
      </c>
      <c r="Q106" s="281">
        <f>FinancialInputs!Q159</f>
        <v>0</v>
      </c>
      <c r="R106" s="281">
        <f>FinancialInputs!R159</f>
        <v>0</v>
      </c>
      <c r="S106" s="281">
        <f>FinancialInputs!S159</f>
        <v>0</v>
      </c>
      <c r="T106" s="281">
        <f>FinancialInputs!T159</f>
        <v>0</v>
      </c>
      <c r="U106" s="281">
        <f>FinancialInputs!U159</f>
        <v>0</v>
      </c>
      <c r="V106" s="281">
        <f>FinancialInputs!V159</f>
        <v>0</v>
      </c>
      <c r="W106" s="281">
        <f>FinancialInputs!W159</f>
        <v>0</v>
      </c>
      <c r="X106" s="281">
        <f>FinancialInputs!X159</f>
        <v>0</v>
      </c>
      <c r="Y106" s="281">
        <f>FinancialInputs!Y159</f>
        <v>0</v>
      </c>
      <c r="Z106" s="281">
        <f>FinancialInputs!Z159</f>
        <v>0</v>
      </c>
      <c r="AA106" s="281">
        <f>FinancialInputs!AA159</f>
        <v>0</v>
      </c>
      <c r="AB106" s="281">
        <f>FinancialInputs!AB159</f>
        <v>0</v>
      </c>
      <c r="AC106" s="281">
        <f>FinancialInputs!AC159</f>
        <v>0</v>
      </c>
      <c r="AD106" s="281">
        <f>FinancialInputs!AD159</f>
        <v>0</v>
      </c>
      <c r="AE106" s="281">
        <f>FinancialInputs!AE159</f>
        <v>0</v>
      </c>
      <c r="AF106" s="281">
        <f>FinancialInputs!AF159</f>
        <v>0</v>
      </c>
      <c r="AG106" s="281">
        <f>FinancialInputs!AG159</f>
        <v>0</v>
      </c>
      <c r="AH106" s="281">
        <f>FinancialInputs!AH159</f>
        <v>0</v>
      </c>
      <c r="AI106" s="281">
        <f>FinancialInputs!AI159</f>
        <v>0</v>
      </c>
      <c r="AJ106" s="281">
        <f>FinancialInputs!AJ159</f>
        <v>0</v>
      </c>
      <c r="AK106" s="281">
        <f>FinancialInputs!AK159</f>
        <v>0</v>
      </c>
      <c r="AL106" s="281">
        <f>FinancialInputs!AL159</f>
        <v>0</v>
      </c>
      <c r="AM106" s="281">
        <f>FinancialInputs!AM159</f>
        <v>0</v>
      </c>
      <c r="AN106" s="281">
        <f>FinancialInputs!AN159</f>
        <v>0</v>
      </c>
      <c r="AO106" s="281">
        <f>FinancialInputs!AO159</f>
        <v>0</v>
      </c>
      <c r="AP106" s="281">
        <f>FinancialInputs!AP159</f>
        <v>0</v>
      </c>
      <c r="AQ106" s="281">
        <f>FinancialInputs!AQ159</f>
        <v>0</v>
      </c>
      <c r="AR106" s="281">
        <f>FinancialInputs!AR159</f>
        <v>0</v>
      </c>
      <c r="AS106" s="281">
        <f>FinancialInputs!AS159</f>
        <v>0</v>
      </c>
      <c r="AT106" s="281">
        <f>FinancialInputs!AT159</f>
        <v>0</v>
      </c>
      <c r="AU106" s="281">
        <f>FinancialInputs!AU159</f>
        <v>0</v>
      </c>
      <c r="AV106" s="281">
        <f>FinancialInputs!AV159</f>
        <v>0</v>
      </c>
      <c r="AW106" s="281">
        <f>FinancialInputs!AW159</f>
        <v>0</v>
      </c>
      <c r="AX106" s="281">
        <f>FinancialInputs!AX159</f>
        <v>0</v>
      </c>
      <c r="AY106" s="281">
        <f>FinancialInputs!AY159</f>
        <v>0</v>
      </c>
      <c r="AZ106" s="281">
        <f>FinancialInputs!AZ159</f>
        <v>0</v>
      </c>
      <c r="BA106" s="281">
        <f>FinancialInputs!BA159</f>
        <v>0</v>
      </c>
      <c r="BB106" s="281">
        <f>FinancialInputs!BB159</f>
        <v>0</v>
      </c>
      <c r="BC106" s="281">
        <f>FinancialInputs!BC159</f>
        <v>0</v>
      </c>
      <c r="BD106" s="281">
        <f>FinancialInputs!BD159</f>
        <v>0</v>
      </c>
      <c r="BE106" s="281">
        <f>FinancialInputs!BE159</f>
        <v>0</v>
      </c>
      <c r="BF106" s="281">
        <f>FinancialInputs!BF159</f>
        <v>0</v>
      </c>
      <c r="BG106" s="281">
        <f>FinancialInputs!BG159</f>
        <v>0</v>
      </c>
      <c r="BH106" s="281">
        <f>FinancialInputs!BH159</f>
        <v>0</v>
      </c>
      <c r="BI106" s="281">
        <f>FinancialInputs!BI159</f>
        <v>0</v>
      </c>
      <c r="BJ106" s="281">
        <f>FinancialInputs!BJ159</f>
        <v>0</v>
      </c>
      <c r="BK106" s="281">
        <f>FinancialInputs!BK159</f>
        <v>0</v>
      </c>
      <c r="BL106" s="281">
        <f>FinancialInputs!BL159</f>
        <v>0</v>
      </c>
      <c r="BM106" s="281">
        <f>FinancialInputs!BM159</f>
        <v>0</v>
      </c>
      <c r="BN106" s="281">
        <f>FinancialInputs!BN159</f>
        <v>0</v>
      </c>
      <c r="BO106" s="281">
        <f>FinancialInputs!BO159</f>
        <v>0</v>
      </c>
      <c r="BP106" s="281">
        <f>FinancialInputs!BP159</f>
        <v>0</v>
      </c>
      <c r="BQ106" s="281">
        <f>FinancialInputs!BQ159</f>
        <v>0</v>
      </c>
      <c r="BR106" s="281">
        <f>FinancialInputs!BR159</f>
        <v>0</v>
      </c>
      <c r="BS106" s="281">
        <f>FinancialInputs!BS159</f>
        <v>0</v>
      </c>
      <c r="BT106" s="281">
        <f>FinancialInputs!BT159</f>
        <v>0</v>
      </c>
      <c r="BU106" s="281">
        <f>FinancialInputs!BU159</f>
        <v>0</v>
      </c>
      <c r="BV106" s="281">
        <f>FinancialInputs!BV159</f>
        <v>0</v>
      </c>
      <c r="BW106" s="281">
        <f>FinancialInputs!BW159</f>
        <v>0</v>
      </c>
      <c r="BX106" s="281">
        <f>FinancialInputs!BX159</f>
        <v>0</v>
      </c>
      <c r="BY106" s="281">
        <f>FinancialInputs!BY159</f>
        <v>0</v>
      </c>
      <c r="BZ106" s="281">
        <f>FinancialInputs!BZ159</f>
        <v>0</v>
      </c>
      <c r="CA106" s="281">
        <f>FinancialInputs!CA159</f>
        <v>0</v>
      </c>
      <c r="CB106" s="281">
        <f>FinancialInputs!CB159</f>
        <v>0</v>
      </c>
      <c r="CC106" s="281">
        <f>FinancialInputs!CC159</f>
        <v>0</v>
      </c>
      <c r="CD106" s="281">
        <f>FinancialInputs!CD159</f>
        <v>0</v>
      </c>
      <c r="CE106" s="281">
        <f>FinancialInputs!CE159</f>
        <v>0</v>
      </c>
      <c r="CF106" s="281">
        <f>FinancialInputs!CF159</f>
        <v>0</v>
      </c>
      <c r="CG106" s="281">
        <f>FinancialInputs!CG159</f>
        <v>0</v>
      </c>
      <c r="CH106" s="281">
        <f>FinancialInputs!CH159</f>
        <v>0</v>
      </c>
      <c r="CI106" s="281">
        <f>FinancialInputs!CI159</f>
        <v>0</v>
      </c>
      <c r="CJ106" s="281">
        <f>FinancialInputs!CJ159</f>
        <v>0</v>
      </c>
      <c r="CK106" s="281">
        <f>FinancialInputs!CK159</f>
        <v>0</v>
      </c>
      <c r="CL106" s="281">
        <f>FinancialInputs!CL159</f>
        <v>0</v>
      </c>
      <c r="CM106" s="281">
        <f>FinancialInputs!CM159</f>
        <v>0</v>
      </c>
      <c r="CN106" s="281">
        <f>FinancialInputs!CN159</f>
        <v>0</v>
      </c>
      <c r="CO106" s="281">
        <f>FinancialInputs!CO159</f>
        <v>0</v>
      </c>
      <c r="CP106" s="281">
        <f>FinancialInputs!CP159</f>
        <v>0</v>
      </c>
      <c r="CQ106" s="281">
        <f>FinancialInputs!CQ159</f>
        <v>0</v>
      </c>
      <c r="CR106" s="281">
        <f>FinancialInputs!CR159</f>
        <v>0</v>
      </c>
      <c r="CS106" s="281">
        <f>FinancialInputs!CS159</f>
        <v>0</v>
      </c>
      <c r="CT106" s="281">
        <f>FinancialInputs!CT159</f>
        <v>0</v>
      </c>
      <c r="CU106" s="281">
        <f>FinancialInputs!CU159</f>
        <v>0</v>
      </c>
      <c r="CV106" s="281">
        <f>FinancialInputs!CV159</f>
        <v>0</v>
      </c>
      <c r="CW106" s="9"/>
      <c r="CX106" s="9"/>
      <c r="CY106" s="9"/>
      <c r="CZ106" s="9"/>
    </row>
    <row r="107" spans="2:104">
      <c r="J107" s="29"/>
      <c r="L107" s="235"/>
      <c r="M107" s="202"/>
      <c r="N107" s="202"/>
      <c r="O107" s="202"/>
      <c r="P107" s="202"/>
      <c r="Q107" s="202"/>
      <c r="R107" s="202"/>
      <c r="S107" s="202"/>
      <c r="T107" s="202"/>
      <c r="U107" s="202"/>
      <c r="V107" s="202"/>
      <c r="W107" s="202"/>
      <c r="X107" s="202"/>
      <c r="Y107" s="202"/>
      <c r="Z107" s="202"/>
      <c r="AA107" s="202"/>
      <c r="AB107" s="202"/>
      <c r="AC107" s="202"/>
      <c r="AD107" s="202"/>
      <c r="AE107" s="202"/>
      <c r="AF107" s="202"/>
      <c r="AG107" s="202"/>
      <c r="AH107" s="202"/>
      <c r="AI107" s="202"/>
      <c r="AJ107" s="202"/>
      <c r="AK107" s="202"/>
      <c r="AL107" s="202"/>
      <c r="AM107" s="202"/>
      <c r="AN107" s="202"/>
      <c r="AO107" s="202"/>
      <c r="AP107" s="202"/>
      <c r="AQ107" s="202"/>
      <c r="AR107" s="202"/>
      <c r="AS107" s="202"/>
      <c r="AT107" s="202"/>
      <c r="AU107" s="202"/>
      <c r="AV107" s="202"/>
      <c r="AW107" s="202"/>
      <c r="AX107" s="202"/>
      <c r="AY107" s="202"/>
      <c r="AZ107" s="202"/>
      <c r="BA107" s="202"/>
      <c r="BB107" s="202"/>
      <c r="BC107" s="202"/>
      <c r="BD107" s="202"/>
      <c r="BE107" s="202"/>
      <c r="BF107" s="202"/>
      <c r="BG107" s="202"/>
      <c r="BH107" s="202"/>
      <c r="BI107" s="202"/>
      <c r="BJ107" s="202"/>
      <c r="BK107" s="202"/>
      <c r="BL107" s="202"/>
      <c r="BM107" s="202"/>
      <c r="BN107" s="202"/>
      <c r="BO107" s="202"/>
      <c r="BP107" s="202"/>
      <c r="BQ107" s="202"/>
      <c r="BR107" s="202"/>
      <c r="BS107" s="202"/>
      <c r="BT107" s="202"/>
      <c r="BU107" s="202"/>
      <c r="BV107" s="202"/>
      <c r="BW107" s="202"/>
      <c r="BX107" s="202"/>
      <c r="BY107" s="202"/>
      <c r="BZ107" s="202"/>
      <c r="CA107" s="202"/>
      <c r="CB107" s="202"/>
      <c r="CC107" s="202"/>
      <c r="CD107" s="202"/>
      <c r="CE107" s="202"/>
      <c r="CF107" s="202"/>
      <c r="CG107" s="202"/>
      <c r="CH107" s="202"/>
      <c r="CI107" s="202"/>
      <c r="CJ107" s="202"/>
      <c r="CK107" s="202"/>
      <c r="CL107" s="202"/>
      <c r="CM107" s="202"/>
      <c r="CN107" s="202"/>
      <c r="CO107" s="202"/>
      <c r="CP107" s="202"/>
      <c r="CQ107" s="202"/>
      <c r="CR107" s="202"/>
      <c r="CS107" s="202"/>
      <c r="CT107" s="202"/>
      <c r="CU107" s="202"/>
      <c r="CV107" s="202"/>
      <c r="CW107" s="9"/>
      <c r="CX107" s="9"/>
      <c r="CY107" s="9"/>
      <c r="CZ107" s="9"/>
    </row>
    <row r="108" spans="2:104" ht="16.149999999999999">
      <c r="E108" s="1" t="s">
        <v>920</v>
      </c>
      <c r="G108" s="1" t="s">
        <v>164</v>
      </c>
      <c r="J108" s="29" t="s">
        <v>921</v>
      </c>
      <c r="L108" s="235"/>
      <c r="M108" s="202" t="e">
        <f>SUM($L102:L102)+SUM($L109:L109)+SUM($L$93:L93)</f>
        <v>#N/A</v>
      </c>
      <c r="N108" s="202" t="e">
        <f>SUM($L102:M102)+SUM($L109:M109)+SUM($L$93:M93)</f>
        <v>#N/A</v>
      </c>
      <c r="O108" s="202" t="e">
        <f>SUM($L102:N102)+SUM($L109:N109)+SUM($L$93:N93)</f>
        <v>#N/A</v>
      </c>
      <c r="P108" s="202" t="e">
        <f>SUM($L102:O102)+SUM($L109:O109)+SUM($L$93:O93)</f>
        <v>#N/A</v>
      </c>
      <c r="Q108" s="202" t="e">
        <f>SUM($L102:P102)+SUM($L109:P109)+SUM($L$93:P93)</f>
        <v>#N/A</v>
      </c>
      <c r="R108" s="202" t="e">
        <f>SUM($L102:Q102)+SUM($L109:Q109)+SUM($L$93:Q93)</f>
        <v>#N/A</v>
      </c>
      <c r="S108" s="202" t="e">
        <f>SUM($L102:R102)+SUM($L109:R109)+SUM($L$93:R93)</f>
        <v>#N/A</v>
      </c>
      <c r="T108" s="202" t="e">
        <f>SUM($L102:S102)+SUM($L109:S109)+SUM($L$93:S93)</f>
        <v>#N/A</v>
      </c>
      <c r="U108" s="202" t="e">
        <f>SUM($L102:T102)+SUM($L109:T109)+SUM($L$93:T93)</f>
        <v>#N/A</v>
      </c>
      <c r="V108" s="202" t="e">
        <f>SUM($L102:U102)+SUM($L109:U109)+SUM($L$93:U93)</f>
        <v>#N/A</v>
      </c>
      <c r="W108" s="202" t="e">
        <f>SUM($L102:V102)+SUM($L109:V109)+SUM($L$93:V93)</f>
        <v>#N/A</v>
      </c>
      <c r="X108" s="202" t="e">
        <f>SUM($L102:W102)+SUM($L109:W109)+SUM($L$93:W93)</f>
        <v>#N/A</v>
      </c>
      <c r="Y108" s="202" t="e">
        <f>SUM($L102:X102)+SUM($L109:X109)+SUM($L$93:X93)</f>
        <v>#N/A</v>
      </c>
      <c r="Z108" s="202" t="e">
        <f>SUM($L102:Y102)+SUM($L109:Y109)+SUM($L$93:Y93)</f>
        <v>#N/A</v>
      </c>
      <c r="AA108" s="202" t="e">
        <f>SUM($L102:Z102)+SUM($L109:Z109)+SUM($L$93:Z93)</f>
        <v>#N/A</v>
      </c>
      <c r="AB108" s="202" t="e">
        <f>SUM($L102:AA102)+SUM($L109:AA109)+SUM($L$93:AA93)</f>
        <v>#N/A</v>
      </c>
      <c r="AC108" s="202" t="e">
        <f>SUM($L102:AB102)+SUM($L109:AB109)+SUM($L$93:AB93)</f>
        <v>#N/A</v>
      </c>
      <c r="AD108" s="202" t="e">
        <f>SUM($L102:AC102)+SUM($L109:AC109)+SUM($L$93:AC93)</f>
        <v>#N/A</v>
      </c>
      <c r="AE108" s="202" t="e">
        <f>SUM($L102:AD102)+SUM($L109:AD109)+SUM($L$93:AD93)</f>
        <v>#N/A</v>
      </c>
      <c r="AF108" s="202" t="e">
        <f>SUM($L102:AE102)+SUM($L109:AE109)+SUM($L$93:AE93)</f>
        <v>#N/A</v>
      </c>
      <c r="AG108" s="202" t="e">
        <f>SUM($L102:AF102)+SUM($L109:AF109)+SUM($L$93:AF93)</f>
        <v>#N/A</v>
      </c>
      <c r="AH108" s="202" t="e">
        <f>SUM($L102:AG102)+SUM($L109:AG109)+SUM($L$93:AG93)</f>
        <v>#N/A</v>
      </c>
      <c r="AI108" s="202" t="e">
        <f>SUM($L102:AH102)+SUM($L109:AH109)+SUM($L$93:AH93)</f>
        <v>#N/A</v>
      </c>
      <c r="AJ108" s="202" t="e">
        <f>SUM($L102:AI102)+SUM($L109:AI109)+SUM($L$93:AI93)</f>
        <v>#N/A</v>
      </c>
      <c r="AK108" s="202" t="e">
        <f>SUM($L102:AJ102)+SUM($L109:AJ109)+SUM($L$93:AJ93)</f>
        <v>#N/A</v>
      </c>
      <c r="AL108" s="202" t="e">
        <f>SUM($L102:AK102)+SUM($L109:AK109)+SUM($L$93:AK93)</f>
        <v>#N/A</v>
      </c>
      <c r="AM108" s="202" t="e">
        <f>SUM($L102:AL102)+SUM($L109:AL109)+SUM($L$93:AL93)</f>
        <v>#N/A</v>
      </c>
      <c r="AN108" s="202" t="e">
        <f>SUM($L102:AM102)+SUM($L109:AM109)+SUM($L$93:AM93)</f>
        <v>#N/A</v>
      </c>
      <c r="AO108" s="202" t="e">
        <f>SUM($L102:AN102)+SUM($L109:AN109)+SUM($L$93:AN93)</f>
        <v>#N/A</v>
      </c>
      <c r="AP108" s="202" t="e">
        <f>SUM($L102:AO102)+SUM($L109:AO109)+SUM($L$93:AO93)</f>
        <v>#N/A</v>
      </c>
      <c r="AQ108" s="202" t="e">
        <f>SUM($L102:AP102)+SUM($L109:AP109)+SUM($L$93:AP93)</f>
        <v>#N/A</v>
      </c>
      <c r="AR108" s="202" t="e">
        <f>SUM($L102:AQ102)+SUM($L109:AQ109)+SUM($L$93:AQ93)</f>
        <v>#N/A</v>
      </c>
      <c r="AS108" s="202" t="e">
        <f>SUM($L102:AR102)+SUM($L109:AR109)+SUM($L$93:AR93)</f>
        <v>#N/A</v>
      </c>
      <c r="AT108" s="202" t="e">
        <f>SUM($L102:AS102)+SUM($L109:AS109)+SUM($L$93:AS93)</f>
        <v>#N/A</v>
      </c>
      <c r="AU108" s="202" t="e">
        <f>SUM($L102:AT102)+SUM($L109:AT109)+SUM($L$93:AT93)</f>
        <v>#N/A</v>
      </c>
      <c r="AV108" s="202" t="e">
        <f>SUM($L102:AU102)+SUM($L109:AU109)+SUM($L$93:AU93)</f>
        <v>#N/A</v>
      </c>
      <c r="AW108" s="202" t="e">
        <f>SUM($L102:AV102)+SUM($L109:AV109)+SUM($L$93:AV93)</f>
        <v>#N/A</v>
      </c>
      <c r="AX108" s="202" t="e">
        <f>SUM($L102:AW102)+SUM($L109:AW109)+SUM($L$93:AW93)</f>
        <v>#N/A</v>
      </c>
      <c r="AY108" s="202" t="e">
        <f>SUM($L102:AX102)+SUM($L109:AX109)+SUM($L$93:AX93)</f>
        <v>#N/A</v>
      </c>
      <c r="AZ108" s="202" t="e">
        <f>SUM($L102:AY102)+SUM($L109:AY109)+SUM($L$93:AY93)</f>
        <v>#N/A</v>
      </c>
      <c r="BA108" s="202" t="e">
        <f>SUM($L102:AZ102)+SUM($L109:AZ109)+SUM($L$93:AZ93)</f>
        <v>#N/A</v>
      </c>
      <c r="BB108" s="202" t="e">
        <f>SUM($L102:BA102)+SUM($L109:BA109)+SUM($L$93:BA93)</f>
        <v>#N/A</v>
      </c>
      <c r="BC108" s="202" t="e">
        <f>SUM($L102:BB102)+SUM($L109:BB109)+SUM($L$93:BB93)</f>
        <v>#N/A</v>
      </c>
      <c r="BD108" s="202" t="e">
        <f>SUM($L102:BC102)+SUM($L109:BC109)+SUM($L$93:BC93)</f>
        <v>#N/A</v>
      </c>
      <c r="BE108" s="202" t="e">
        <f>SUM($L102:BD102)+SUM($L109:BD109)+SUM($L$93:BD93)</f>
        <v>#N/A</v>
      </c>
      <c r="BF108" s="202" t="e">
        <f>SUM($L102:BE102)+SUM($L109:BE109)+SUM($L$93:BE93)</f>
        <v>#N/A</v>
      </c>
      <c r="BG108" s="202" t="e">
        <f>SUM($L102:BF102)+SUM($L109:BF109)+SUM($L$93:BF93)</f>
        <v>#N/A</v>
      </c>
      <c r="BH108" s="202" t="e">
        <f>SUM($L102:BG102)+SUM($L109:BG109)+SUM($L$93:BG93)</f>
        <v>#N/A</v>
      </c>
      <c r="BI108" s="202" t="e">
        <f>SUM($L102:BH102)+SUM($L109:BH109)+SUM($L$93:BH93)</f>
        <v>#N/A</v>
      </c>
      <c r="BJ108" s="202" t="e">
        <f>SUM($L102:BI102)+SUM($L109:BI109)+SUM($L$93:BI93)</f>
        <v>#N/A</v>
      </c>
      <c r="BK108" s="202" t="e">
        <f>SUM($L102:BJ102)+SUM($L109:BJ109)+SUM($L$93:BJ93)</f>
        <v>#N/A</v>
      </c>
      <c r="BL108" s="202" t="e">
        <f>SUM($L102:BK102)+SUM($L109:BK109)+SUM($L$93:BK93)</f>
        <v>#N/A</v>
      </c>
      <c r="BM108" s="202" t="e">
        <f>SUM($L102:BL102)+SUM($L109:BL109)+SUM($L$93:BL93)</f>
        <v>#N/A</v>
      </c>
      <c r="BN108" s="202" t="e">
        <f>SUM($L102:BM102)+SUM($L109:BM109)+SUM($L$93:BM93)</f>
        <v>#N/A</v>
      </c>
      <c r="BO108" s="202" t="e">
        <f>SUM($L102:BN102)+SUM($L109:BN109)+SUM($L$93:BN93)</f>
        <v>#N/A</v>
      </c>
      <c r="BP108" s="202" t="e">
        <f>SUM($L102:BO102)+SUM($L109:BO109)+SUM($L$93:BO93)</f>
        <v>#N/A</v>
      </c>
      <c r="BQ108" s="202" t="e">
        <f>SUM($L102:BP102)+SUM($L109:BP109)+SUM($L$93:BP93)</f>
        <v>#N/A</v>
      </c>
      <c r="BR108" s="202" t="e">
        <f>SUM($L102:BQ102)+SUM($L109:BQ109)+SUM($L$93:BQ93)</f>
        <v>#N/A</v>
      </c>
      <c r="BS108" s="202" t="e">
        <f>SUM($L102:BR102)+SUM($L109:BR109)+SUM($L$93:BR93)</f>
        <v>#N/A</v>
      </c>
      <c r="BT108" s="202" t="e">
        <f>SUM($L102:BS102)+SUM($L109:BS109)+SUM($L$93:BS93)</f>
        <v>#N/A</v>
      </c>
      <c r="BU108" s="202" t="e">
        <f>SUM($L102:BT102)+SUM($L109:BT109)+SUM($L$93:BT93)</f>
        <v>#N/A</v>
      </c>
      <c r="BV108" s="202" t="e">
        <f>SUM($L102:BU102)+SUM($L109:BU109)+SUM($L$93:BU93)</f>
        <v>#N/A</v>
      </c>
      <c r="BW108" s="202" t="e">
        <f>SUM($L102:BV102)+SUM($L109:BV109)+SUM($L$93:BV93)</f>
        <v>#N/A</v>
      </c>
      <c r="BX108" s="202" t="e">
        <f>SUM($L102:BW102)+SUM($L109:BW109)+SUM($L$93:BW93)</f>
        <v>#N/A</v>
      </c>
      <c r="BY108" s="202" t="e">
        <f>SUM($L102:BX102)+SUM($L109:BX109)+SUM($L$93:BX93)</f>
        <v>#N/A</v>
      </c>
      <c r="BZ108" s="202" t="e">
        <f>SUM($L102:BY102)+SUM($L109:BY109)+SUM($L$93:BY93)</f>
        <v>#N/A</v>
      </c>
      <c r="CA108" s="202" t="e">
        <f>SUM($L102:BZ102)+SUM($L109:BZ109)+SUM($L$93:BZ93)</f>
        <v>#N/A</v>
      </c>
      <c r="CB108" s="202" t="e">
        <f>SUM($L102:CA102)+SUM($L109:CA109)+SUM($L$93:CA93)</f>
        <v>#N/A</v>
      </c>
      <c r="CC108" s="202" t="e">
        <f>SUM($L102:CB102)+SUM($L109:CB109)+SUM($L$93:CB93)</f>
        <v>#N/A</v>
      </c>
      <c r="CD108" s="202" t="e">
        <f>SUM($L102:CC102)+SUM($L109:CC109)+SUM($L$93:CC93)</f>
        <v>#N/A</v>
      </c>
      <c r="CE108" s="202" t="e">
        <f>SUM($L102:CD102)+SUM($L109:CD109)+SUM($L$93:CD93)</f>
        <v>#N/A</v>
      </c>
      <c r="CF108" s="202" t="e">
        <f>SUM($L102:CE102)+SUM($L109:CE109)+SUM($L$93:CE93)</f>
        <v>#N/A</v>
      </c>
      <c r="CG108" s="202" t="e">
        <f>SUM($L102:CF102)+SUM($L109:CF109)+SUM($L$93:CF93)</f>
        <v>#N/A</v>
      </c>
      <c r="CH108" s="202" t="e">
        <f>SUM($L102:CG102)+SUM($L109:CG109)+SUM($L$93:CG93)</f>
        <v>#N/A</v>
      </c>
      <c r="CI108" s="202" t="e">
        <f>SUM($L102:CH102)+SUM($L109:CH109)+SUM($L$93:CH93)</f>
        <v>#N/A</v>
      </c>
      <c r="CJ108" s="202" t="e">
        <f>SUM($L102:CI102)+SUM($L109:CI109)+SUM($L$93:CI93)</f>
        <v>#N/A</v>
      </c>
      <c r="CK108" s="202" t="e">
        <f>SUM($L102:CJ102)+SUM($L109:CJ109)+SUM($L$93:CJ93)</f>
        <v>#N/A</v>
      </c>
      <c r="CL108" s="202" t="e">
        <f>SUM($L102:CK102)+SUM($L109:CK109)+SUM($L$93:CK93)</f>
        <v>#N/A</v>
      </c>
      <c r="CM108" s="202" t="e">
        <f>SUM($L102:CL102)+SUM($L109:CL109)+SUM($L$93:CL93)</f>
        <v>#N/A</v>
      </c>
      <c r="CN108" s="202" t="e">
        <f>SUM($L102:CM102)+SUM($L109:CM109)+SUM($L$93:CM93)</f>
        <v>#N/A</v>
      </c>
      <c r="CO108" s="202" t="e">
        <f>SUM($L102:CN102)+SUM($L109:CN109)+SUM($L$93:CN93)</f>
        <v>#N/A</v>
      </c>
      <c r="CP108" s="202" t="e">
        <f>SUM($L102:CO102)+SUM($L109:CO109)+SUM($L$93:CO93)</f>
        <v>#N/A</v>
      </c>
      <c r="CQ108" s="202" t="e">
        <f>SUM($L102:CP102)+SUM($L109:CP109)+SUM($L$93:CP93)</f>
        <v>#N/A</v>
      </c>
      <c r="CR108" s="202" t="e">
        <f>SUM($L102:CQ102)+SUM($L109:CQ109)+SUM($L$93:CQ93)</f>
        <v>#N/A</v>
      </c>
      <c r="CS108" s="202" t="e">
        <f>SUM($L102:CR102)+SUM($L109:CR109)+SUM($L$93:CR93)</f>
        <v>#N/A</v>
      </c>
      <c r="CT108" s="202" t="e">
        <f>SUM($L102:CS102)+SUM($L109:CS109)+SUM($L$93:CS93)</f>
        <v>#N/A</v>
      </c>
      <c r="CU108" s="202" t="e">
        <f>SUM($L102:CT102)+SUM($L109:CT109)+SUM($L$93:CT93)</f>
        <v>#N/A</v>
      </c>
      <c r="CV108" s="202" t="e">
        <f>SUM($L102:CU102)+SUM($L109:CU109)+SUM($L$93:CU93)</f>
        <v>#N/A</v>
      </c>
      <c r="CW108" s="9"/>
      <c r="CX108" s="9"/>
      <c r="CY108" s="9"/>
      <c r="CZ108" s="9"/>
    </row>
    <row r="109" spans="2:104" ht="16.149999999999999">
      <c r="E109" s="1" t="s">
        <v>922</v>
      </c>
      <c r="G109" s="1" t="s">
        <v>164</v>
      </c>
      <c r="J109" s="105" t="s">
        <v>923</v>
      </c>
      <c r="L109" s="235"/>
      <c r="M109" s="202" t="e">
        <f>-MIN(M108,M105*M106)</f>
        <v>#N/A</v>
      </c>
      <c r="N109" s="202" t="e">
        <f t="shared" ref="N109:BY109" si="104">-MIN(N108,N105*N106)</f>
        <v>#N/A</v>
      </c>
      <c r="O109" s="202" t="e">
        <f t="shared" si="104"/>
        <v>#N/A</v>
      </c>
      <c r="P109" s="202" t="e">
        <f t="shared" si="104"/>
        <v>#N/A</v>
      </c>
      <c r="Q109" s="202" t="e">
        <f t="shared" si="104"/>
        <v>#N/A</v>
      </c>
      <c r="R109" s="202" t="e">
        <f t="shared" si="104"/>
        <v>#N/A</v>
      </c>
      <c r="S109" s="202" t="e">
        <f t="shared" si="104"/>
        <v>#N/A</v>
      </c>
      <c r="T109" s="202" t="e">
        <f t="shared" si="104"/>
        <v>#N/A</v>
      </c>
      <c r="U109" s="202" t="e">
        <f t="shared" si="104"/>
        <v>#N/A</v>
      </c>
      <c r="V109" s="202" t="e">
        <f t="shared" si="104"/>
        <v>#N/A</v>
      </c>
      <c r="W109" s="202" t="e">
        <f t="shared" si="104"/>
        <v>#N/A</v>
      </c>
      <c r="X109" s="202" t="e">
        <f t="shared" si="104"/>
        <v>#N/A</v>
      </c>
      <c r="Y109" s="202" t="e">
        <f t="shared" si="104"/>
        <v>#N/A</v>
      </c>
      <c r="Z109" s="202" t="e">
        <f t="shared" si="104"/>
        <v>#N/A</v>
      </c>
      <c r="AA109" s="202" t="e">
        <f>-MIN(AA108,AA105*AA106)</f>
        <v>#N/A</v>
      </c>
      <c r="AB109" s="202" t="e">
        <f t="shared" si="104"/>
        <v>#N/A</v>
      </c>
      <c r="AC109" s="202" t="e">
        <f t="shared" si="104"/>
        <v>#N/A</v>
      </c>
      <c r="AD109" s="202" t="e">
        <f t="shared" si="104"/>
        <v>#N/A</v>
      </c>
      <c r="AE109" s="202" t="e">
        <f t="shared" si="104"/>
        <v>#N/A</v>
      </c>
      <c r="AF109" s="202" t="e">
        <f t="shared" si="104"/>
        <v>#N/A</v>
      </c>
      <c r="AG109" s="202" t="e">
        <f t="shared" si="104"/>
        <v>#N/A</v>
      </c>
      <c r="AH109" s="202" t="e">
        <f t="shared" si="104"/>
        <v>#N/A</v>
      </c>
      <c r="AI109" s="202" t="e">
        <f t="shared" si="104"/>
        <v>#N/A</v>
      </c>
      <c r="AJ109" s="202" t="e">
        <f t="shared" si="104"/>
        <v>#N/A</v>
      </c>
      <c r="AK109" s="202" t="e">
        <f t="shared" si="104"/>
        <v>#N/A</v>
      </c>
      <c r="AL109" s="202" t="e">
        <f t="shared" si="104"/>
        <v>#N/A</v>
      </c>
      <c r="AM109" s="202" t="e">
        <f t="shared" si="104"/>
        <v>#N/A</v>
      </c>
      <c r="AN109" s="202" t="e">
        <f t="shared" si="104"/>
        <v>#N/A</v>
      </c>
      <c r="AO109" s="202" t="e">
        <f t="shared" si="104"/>
        <v>#N/A</v>
      </c>
      <c r="AP109" s="202" t="e">
        <f t="shared" si="104"/>
        <v>#N/A</v>
      </c>
      <c r="AQ109" s="202" t="e">
        <f t="shared" si="104"/>
        <v>#N/A</v>
      </c>
      <c r="AR109" s="202" t="e">
        <f t="shared" si="104"/>
        <v>#N/A</v>
      </c>
      <c r="AS109" s="202" t="e">
        <f t="shared" si="104"/>
        <v>#N/A</v>
      </c>
      <c r="AT109" s="202" t="e">
        <f t="shared" si="104"/>
        <v>#N/A</v>
      </c>
      <c r="AU109" s="202" t="e">
        <f t="shared" si="104"/>
        <v>#N/A</v>
      </c>
      <c r="AV109" s="202" t="e">
        <f t="shared" si="104"/>
        <v>#N/A</v>
      </c>
      <c r="AW109" s="202" t="e">
        <f t="shared" si="104"/>
        <v>#N/A</v>
      </c>
      <c r="AX109" s="202" t="e">
        <f t="shared" si="104"/>
        <v>#N/A</v>
      </c>
      <c r="AY109" s="202" t="e">
        <f t="shared" si="104"/>
        <v>#N/A</v>
      </c>
      <c r="AZ109" s="202" t="e">
        <f t="shared" si="104"/>
        <v>#N/A</v>
      </c>
      <c r="BA109" s="202" t="e">
        <f t="shared" si="104"/>
        <v>#N/A</v>
      </c>
      <c r="BB109" s="202" t="e">
        <f t="shared" si="104"/>
        <v>#N/A</v>
      </c>
      <c r="BC109" s="202" t="e">
        <f t="shared" si="104"/>
        <v>#N/A</v>
      </c>
      <c r="BD109" s="202" t="e">
        <f t="shared" si="104"/>
        <v>#N/A</v>
      </c>
      <c r="BE109" s="202" t="e">
        <f t="shared" si="104"/>
        <v>#N/A</v>
      </c>
      <c r="BF109" s="202" t="e">
        <f t="shared" si="104"/>
        <v>#N/A</v>
      </c>
      <c r="BG109" s="202" t="e">
        <f t="shared" si="104"/>
        <v>#N/A</v>
      </c>
      <c r="BH109" s="202" t="e">
        <f t="shared" si="104"/>
        <v>#N/A</v>
      </c>
      <c r="BI109" s="202" t="e">
        <f t="shared" si="104"/>
        <v>#N/A</v>
      </c>
      <c r="BJ109" s="202" t="e">
        <f t="shared" si="104"/>
        <v>#N/A</v>
      </c>
      <c r="BK109" s="202" t="e">
        <f t="shared" si="104"/>
        <v>#N/A</v>
      </c>
      <c r="BL109" s="202" t="e">
        <f t="shared" si="104"/>
        <v>#N/A</v>
      </c>
      <c r="BM109" s="202" t="e">
        <f t="shared" si="104"/>
        <v>#N/A</v>
      </c>
      <c r="BN109" s="202" t="e">
        <f t="shared" si="104"/>
        <v>#N/A</v>
      </c>
      <c r="BO109" s="202" t="e">
        <f t="shared" si="104"/>
        <v>#N/A</v>
      </c>
      <c r="BP109" s="202" t="e">
        <f t="shared" si="104"/>
        <v>#N/A</v>
      </c>
      <c r="BQ109" s="202" t="e">
        <f t="shared" si="104"/>
        <v>#N/A</v>
      </c>
      <c r="BR109" s="202" t="e">
        <f t="shared" si="104"/>
        <v>#N/A</v>
      </c>
      <c r="BS109" s="202" t="e">
        <f t="shared" si="104"/>
        <v>#N/A</v>
      </c>
      <c r="BT109" s="202" t="e">
        <f t="shared" si="104"/>
        <v>#N/A</v>
      </c>
      <c r="BU109" s="202" t="e">
        <f t="shared" si="104"/>
        <v>#N/A</v>
      </c>
      <c r="BV109" s="202" t="e">
        <f t="shared" si="104"/>
        <v>#N/A</v>
      </c>
      <c r="BW109" s="202" t="e">
        <f t="shared" si="104"/>
        <v>#N/A</v>
      </c>
      <c r="BX109" s="202" t="e">
        <f t="shared" si="104"/>
        <v>#N/A</v>
      </c>
      <c r="BY109" s="202" t="e">
        <f t="shared" si="104"/>
        <v>#N/A</v>
      </c>
      <c r="BZ109" s="202" t="e">
        <f t="shared" ref="BZ109:CV109" si="105">-MIN(BZ108,BZ105*BZ106)</f>
        <v>#N/A</v>
      </c>
      <c r="CA109" s="202" t="e">
        <f t="shared" si="105"/>
        <v>#N/A</v>
      </c>
      <c r="CB109" s="202" t="e">
        <f t="shared" si="105"/>
        <v>#N/A</v>
      </c>
      <c r="CC109" s="202" t="e">
        <f t="shared" si="105"/>
        <v>#N/A</v>
      </c>
      <c r="CD109" s="202" t="e">
        <f t="shared" si="105"/>
        <v>#N/A</v>
      </c>
      <c r="CE109" s="202" t="e">
        <f t="shared" si="105"/>
        <v>#N/A</v>
      </c>
      <c r="CF109" s="202" t="e">
        <f t="shared" si="105"/>
        <v>#N/A</v>
      </c>
      <c r="CG109" s="202" t="e">
        <f t="shared" si="105"/>
        <v>#N/A</v>
      </c>
      <c r="CH109" s="202" t="e">
        <f t="shared" si="105"/>
        <v>#N/A</v>
      </c>
      <c r="CI109" s="202" t="e">
        <f t="shared" si="105"/>
        <v>#N/A</v>
      </c>
      <c r="CJ109" s="202" t="e">
        <f t="shared" si="105"/>
        <v>#N/A</v>
      </c>
      <c r="CK109" s="202" t="e">
        <f t="shared" si="105"/>
        <v>#N/A</v>
      </c>
      <c r="CL109" s="202" t="e">
        <f t="shared" si="105"/>
        <v>#N/A</v>
      </c>
      <c r="CM109" s="202" t="e">
        <f t="shared" si="105"/>
        <v>#N/A</v>
      </c>
      <c r="CN109" s="202" t="e">
        <f t="shared" si="105"/>
        <v>#N/A</v>
      </c>
      <c r="CO109" s="202" t="e">
        <f t="shared" si="105"/>
        <v>#N/A</v>
      </c>
      <c r="CP109" s="202" t="e">
        <f t="shared" si="105"/>
        <v>#N/A</v>
      </c>
      <c r="CQ109" s="202" t="e">
        <f t="shared" si="105"/>
        <v>#N/A</v>
      </c>
      <c r="CR109" s="202" t="e">
        <f t="shared" si="105"/>
        <v>#N/A</v>
      </c>
      <c r="CS109" s="202" t="e">
        <f t="shared" si="105"/>
        <v>#N/A</v>
      </c>
      <c r="CT109" s="202" t="e">
        <f t="shared" si="105"/>
        <v>#N/A</v>
      </c>
      <c r="CU109" s="202" t="e">
        <f t="shared" si="105"/>
        <v>#N/A</v>
      </c>
      <c r="CV109" s="202" t="e">
        <f t="shared" si="105"/>
        <v>#N/A</v>
      </c>
      <c r="CW109" s="9"/>
      <c r="CX109" s="9"/>
      <c r="CY109" s="9"/>
      <c r="CZ109" s="9"/>
    </row>
    <row r="110" spans="2:104">
      <c r="J110" s="29"/>
      <c r="L110" s="235"/>
      <c r="M110" s="202"/>
      <c r="N110" s="202"/>
      <c r="O110" s="202"/>
      <c r="P110" s="202"/>
      <c r="Q110" s="202"/>
      <c r="R110" s="202"/>
      <c r="S110" s="202"/>
      <c r="T110" s="202"/>
      <c r="U110" s="202"/>
      <c r="V110" s="202"/>
      <c r="W110" s="202"/>
      <c r="X110" s="202"/>
      <c r="Y110" s="202"/>
      <c r="Z110" s="202"/>
      <c r="AA110" s="202"/>
      <c r="AB110" s="202"/>
      <c r="AC110" s="202"/>
      <c r="AD110" s="202"/>
      <c r="AE110" s="202"/>
      <c r="AF110" s="202"/>
      <c r="AG110" s="202"/>
      <c r="AH110" s="202"/>
      <c r="AI110" s="202"/>
      <c r="AJ110" s="202"/>
      <c r="AK110" s="202"/>
      <c r="AL110" s="202"/>
      <c r="AM110" s="202"/>
      <c r="AN110" s="202"/>
      <c r="AO110" s="202"/>
      <c r="AP110" s="202"/>
      <c r="AQ110" s="202"/>
      <c r="AR110" s="202"/>
      <c r="AS110" s="202"/>
      <c r="AT110" s="202"/>
      <c r="AU110" s="202"/>
      <c r="AV110" s="202"/>
      <c r="AW110" s="202"/>
      <c r="AX110" s="202"/>
      <c r="AY110" s="202"/>
      <c r="AZ110" s="202"/>
      <c r="BA110" s="202"/>
      <c r="BB110" s="202"/>
      <c r="BC110" s="202"/>
      <c r="BD110" s="202"/>
      <c r="BE110" s="202"/>
      <c r="BF110" s="202"/>
      <c r="BG110" s="202"/>
      <c r="BH110" s="202"/>
      <c r="BI110" s="202"/>
      <c r="BJ110" s="202"/>
      <c r="BK110" s="202"/>
      <c r="BL110" s="202"/>
      <c r="BM110" s="202"/>
      <c r="BN110" s="202"/>
      <c r="BO110" s="202"/>
      <c r="BP110" s="202"/>
      <c r="BQ110" s="202"/>
      <c r="BR110" s="202"/>
      <c r="BS110" s="202"/>
      <c r="BT110" s="202"/>
      <c r="BU110" s="202"/>
      <c r="BV110" s="202"/>
      <c r="BW110" s="202"/>
      <c r="BX110" s="202"/>
      <c r="BY110" s="202"/>
      <c r="BZ110" s="202"/>
      <c r="CA110" s="202"/>
      <c r="CB110" s="202"/>
      <c r="CC110" s="202"/>
      <c r="CD110" s="202"/>
      <c r="CE110" s="202"/>
      <c r="CF110" s="202"/>
      <c r="CG110" s="202"/>
      <c r="CH110" s="202"/>
      <c r="CI110" s="202"/>
      <c r="CJ110" s="202"/>
      <c r="CK110" s="202"/>
      <c r="CL110" s="202"/>
      <c r="CM110" s="202"/>
      <c r="CN110" s="202"/>
      <c r="CO110" s="202"/>
      <c r="CP110" s="202"/>
      <c r="CQ110" s="202"/>
      <c r="CR110" s="202"/>
      <c r="CS110" s="202"/>
      <c r="CT110" s="202"/>
      <c r="CU110" s="202"/>
      <c r="CV110" s="202"/>
      <c r="CW110" s="9"/>
      <c r="CX110" s="9"/>
      <c r="CY110" s="9"/>
      <c r="CZ110" s="9"/>
    </row>
    <row r="111" spans="2:104">
      <c r="E111" s="1" t="s">
        <v>924</v>
      </c>
      <c r="G111" s="1" t="s">
        <v>164</v>
      </c>
      <c r="J111" s="29"/>
      <c r="L111" s="235"/>
      <c r="M111" s="202" t="e">
        <f>SUM(M108:M109)</f>
        <v>#N/A</v>
      </c>
      <c r="N111" s="202" t="e">
        <f t="shared" ref="N111:AR111" si="106">SUM(N108:N109)</f>
        <v>#N/A</v>
      </c>
      <c r="O111" s="202" t="e">
        <f t="shared" si="106"/>
        <v>#N/A</v>
      </c>
      <c r="P111" s="202" t="e">
        <f>SUM(P108:P109)</f>
        <v>#N/A</v>
      </c>
      <c r="Q111" s="202" t="e">
        <f t="shared" si="106"/>
        <v>#N/A</v>
      </c>
      <c r="R111" s="202" t="e">
        <f t="shared" si="106"/>
        <v>#N/A</v>
      </c>
      <c r="S111" s="202" t="e">
        <f t="shared" si="106"/>
        <v>#N/A</v>
      </c>
      <c r="T111" s="202" t="e">
        <f t="shared" si="106"/>
        <v>#N/A</v>
      </c>
      <c r="U111" s="202" t="e">
        <f t="shared" si="106"/>
        <v>#N/A</v>
      </c>
      <c r="V111" s="202" t="e">
        <f t="shared" si="106"/>
        <v>#N/A</v>
      </c>
      <c r="W111" s="202" t="e">
        <f t="shared" si="106"/>
        <v>#N/A</v>
      </c>
      <c r="X111" s="202" t="e">
        <f t="shared" si="106"/>
        <v>#N/A</v>
      </c>
      <c r="Y111" s="202" t="e">
        <f t="shared" si="106"/>
        <v>#N/A</v>
      </c>
      <c r="Z111" s="202" t="e">
        <f t="shared" si="106"/>
        <v>#N/A</v>
      </c>
      <c r="AA111" s="202" t="e">
        <f t="shared" si="106"/>
        <v>#N/A</v>
      </c>
      <c r="AB111" s="202" t="e">
        <f t="shared" si="106"/>
        <v>#N/A</v>
      </c>
      <c r="AC111" s="202" t="e">
        <f t="shared" si="106"/>
        <v>#N/A</v>
      </c>
      <c r="AD111" s="202" t="e">
        <f t="shared" si="106"/>
        <v>#N/A</v>
      </c>
      <c r="AE111" s="202" t="e">
        <f t="shared" si="106"/>
        <v>#N/A</v>
      </c>
      <c r="AF111" s="202" t="e">
        <f t="shared" si="106"/>
        <v>#N/A</v>
      </c>
      <c r="AG111" s="202" t="e">
        <f t="shared" si="106"/>
        <v>#N/A</v>
      </c>
      <c r="AH111" s="202" t="e">
        <f t="shared" si="106"/>
        <v>#N/A</v>
      </c>
      <c r="AI111" s="202" t="e">
        <f t="shared" si="106"/>
        <v>#N/A</v>
      </c>
      <c r="AJ111" s="202" t="e">
        <f t="shared" si="106"/>
        <v>#N/A</v>
      </c>
      <c r="AK111" s="202" t="e">
        <f t="shared" si="106"/>
        <v>#N/A</v>
      </c>
      <c r="AL111" s="202" t="e">
        <f t="shared" si="106"/>
        <v>#N/A</v>
      </c>
      <c r="AM111" s="202" t="e">
        <f t="shared" si="106"/>
        <v>#N/A</v>
      </c>
      <c r="AN111" s="202" t="e">
        <f t="shared" si="106"/>
        <v>#N/A</v>
      </c>
      <c r="AO111" s="202" t="e">
        <f t="shared" si="106"/>
        <v>#N/A</v>
      </c>
      <c r="AP111" s="202" t="e">
        <f t="shared" si="106"/>
        <v>#N/A</v>
      </c>
      <c r="AQ111" s="202" t="e">
        <f t="shared" si="106"/>
        <v>#N/A</v>
      </c>
      <c r="AR111" s="202" t="e">
        <f t="shared" si="106"/>
        <v>#N/A</v>
      </c>
      <c r="AS111" s="202" t="e">
        <f t="shared" ref="AS111:BX111" si="107">SUM(AS108:AS109)</f>
        <v>#N/A</v>
      </c>
      <c r="AT111" s="202" t="e">
        <f t="shared" si="107"/>
        <v>#N/A</v>
      </c>
      <c r="AU111" s="202" t="e">
        <f t="shared" si="107"/>
        <v>#N/A</v>
      </c>
      <c r="AV111" s="202" t="e">
        <f t="shared" si="107"/>
        <v>#N/A</v>
      </c>
      <c r="AW111" s="202" t="e">
        <f t="shared" si="107"/>
        <v>#N/A</v>
      </c>
      <c r="AX111" s="202" t="e">
        <f t="shared" si="107"/>
        <v>#N/A</v>
      </c>
      <c r="AY111" s="202" t="e">
        <f t="shared" si="107"/>
        <v>#N/A</v>
      </c>
      <c r="AZ111" s="202" t="e">
        <f t="shared" si="107"/>
        <v>#N/A</v>
      </c>
      <c r="BA111" s="202" t="e">
        <f t="shared" si="107"/>
        <v>#N/A</v>
      </c>
      <c r="BB111" s="202" t="e">
        <f t="shared" si="107"/>
        <v>#N/A</v>
      </c>
      <c r="BC111" s="202" t="e">
        <f t="shared" si="107"/>
        <v>#N/A</v>
      </c>
      <c r="BD111" s="202" t="e">
        <f t="shared" si="107"/>
        <v>#N/A</v>
      </c>
      <c r="BE111" s="202" t="e">
        <f t="shared" si="107"/>
        <v>#N/A</v>
      </c>
      <c r="BF111" s="202" t="e">
        <f t="shared" si="107"/>
        <v>#N/A</v>
      </c>
      <c r="BG111" s="202" t="e">
        <f t="shared" si="107"/>
        <v>#N/A</v>
      </c>
      <c r="BH111" s="202" t="e">
        <f t="shared" si="107"/>
        <v>#N/A</v>
      </c>
      <c r="BI111" s="202" t="e">
        <f t="shared" si="107"/>
        <v>#N/A</v>
      </c>
      <c r="BJ111" s="202" t="e">
        <f t="shared" si="107"/>
        <v>#N/A</v>
      </c>
      <c r="BK111" s="202" t="e">
        <f t="shared" si="107"/>
        <v>#N/A</v>
      </c>
      <c r="BL111" s="202" t="e">
        <f t="shared" si="107"/>
        <v>#N/A</v>
      </c>
      <c r="BM111" s="202" t="e">
        <f t="shared" si="107"/>
        <v>#N/A</v>
      </c>
      <c r="BN111" s="202" t="e">
        <f t="shared" si="107"/>
        <v>#N/A</v>
      </c>
      <c r="BO111" s="202" t="e">
        <f t="shared" si="107"/>
        <v>#N/A</v>
      </c>
      <c r="BP111" s="202" t="e">
        <f t="shared" si="107"/>
        <v>#N/A</v>
      </c>
      <c r="BQ111" s="202" t="e">
        <f t="shared" si="107"/>
        <v>#N/A</v>
      </c>
      <c r="BR111" s="202" t="e">
        <f t="shared" si="107"/>
        <v>#N/A</v>
      </c>
      <c r="BS111" s="202" t="e">
        <f t="shared" si="107"/>
        <v>#N/A</v>
      </c>
      <c r="BT111" s="202" t="e">
        <f t="shared" si="107"/>
        <v>#N/A</v>
      </c>
      <c r="BU111" s="202" t="e">
        <f t="shared" si="107"/>
        <v>#N/A</v>
      </c>
      <c r="BV111" s="202" t="e">
        <f t="shared" si="107"/>
        <v>#N/A</v>
      </c>
      <c r="BW111" s="202" t="e">
        <f t="shared" si="107"/>
        <v>#N/A</v>
      </c>
      <c r="BX111" s="202" t="e">
        <f t="shared" si="107"/>
        <v>#N/A</v>
      </c>
      <c r="BY111" s="202" t="e">
        <f t="shared" ref="BY111:CV111" si="108">SUM(BY108:BY109)</f>
        <v>#N/A</v>
      </c>
      <c r="BZ111" s="202" t="e">
        <f t="shared" si="108"/>
        <v>#N/A</v>
      </c>
      <c r="CA111" s="202" t="e">
        <f t="shared" si="108"/>
        <v>#N/A</v>
      </c>
      <c r="CB111" s="202" t="e">
        <f t="shared" si="108"/>
        <v>#N/A</v>
      </c>
      <c r="CC111" s="202" t="e">
        <f t="shared" si="108"/>
        <v>#N/A</v>
      </c>
      <c r="CD111" s="202" t="e">
        <f t="shared" si="108"/>
        <v>#N/A</v>
      </c>
      <c r="CE111" s="202" t="e">
        <f t="shared" si="108"/>
        <v>#N/A</v>
      </c>
      <c r="CF111" s="202" t="e">
        <f t="shared" si="108"/>
        <v>#N/A</v>
      </c>
      <c r="CG111" s="202" t="e">
        <f t="shared" si="108"/>
        <v>#N/A</v>
      </c>
      <c r="CH111" s="202" t="e">
        <f t="shared" si="108"/>
        <v>#N/A</v>
      </c>
      <c r="CI111" s="202" t="e">
        <f t="shared" si="108"/>
        <v>#N/A</v>
      </c>
      <c r="CJ111" s="202" t="e">
        <f t="shared" si="108"/>
        <v>#N/A</v>
      </c>
      <c r="CK111" s="202" t="e">
        <f t="shared" si="108"/>
        <v>#N/A</v>
      </c>
      <c r="CL111" s="202" t="e">
        <f t="shared" si="108"/>
        <v>#N/A</v>
      </c>
      <c r="CM111" s="202" t="e">
        <f t="shared" si="108"/>
        <v>#N/A</v>
      </c>
      <c r="CN111" s="202" t="e">
        <f t="shared" si="108"/>
        <v>#N/A</v>
      </c>
      <c r="CO111" s="202" t="e">
        <f t="shared" si="108"/>
        <v>#N/A</v>
      </c>
      <c r="CP111" s="202" t="e">
        <f t="shared" si="108"/>
        <v>#N/A</v>
      </c>
      <c r="CQ111" s="202" t="e">
        <f t="shared" si="108"/>
        <v>#N/A</v>
      </c>
      <c r="CR111" s="202" t="e">
        <f t="shared" si="108"/>
        <v>#N/A</v>
      </c>
      <c r="CS111" s="202" t="e">
        <f t="shared" si="108"/>
        <v>#N/A</v>
      </c>
      <c r="CT111" s="202" t="e">
        <f t="shared" si="108"/>
        <v>#N/A</v>
      </c>
      <c r="CU111" s="202" t="e">
        <f t="shared" si="108"/>
        <v>#N/A</v>
      </c>
      <c r="CV111" s="202" t="e">
        <f t="shared" si="108"/>
        <v>#N/A</v>
      </c>
      <c r="CW111" s="9"/>
      <c r="CX111" s="9"/>
      <c r="CY111" s="9"/>
      <c r="CZ111" s="9"/>
    </row>
    <row r="112" spans="2:104">
      <c r="AV112" s="9"/>
      <c r="CW112" s="9"/>
      <c r="CX112" s="9"/>
      <c r="CY112" s="9"/>
      <c r="CZ112" s="9"/>
    </row>
    <row r="113" spans="2:104">
      <c r="B113" s="22">
        <f>MAX($B$5:B112)+1</f>
        <v>4</v>
      </c>
      <c r="C113" s="22" t="s">
        <v>350</v>
      </c>
      <c r="D113" s="22"/>
      <c r="E113" s="22"/>
      <c r="F113" s="22"/>
      <c r="G113" s="22"/>
      <c r="H113" s="22"/>
      <c r="I113" s="22"/>
      <c r="J113" s="22"/>
      <c r="K113" s="22"/>
      <c r="L113" s="22"/>
      <c r="M113" s="22"/>
      <c r="N113" s="22"/>
      <c r="O113" s="22"/>
      <c r="P113" s="22"/>
      <c r="Q113" s="22"/>
      <c r="R113" s="22"/>
      <c r="S113" s="22"/>
      <c r="T113" s="22"/>
      <c r="U113" s="22"/>
      <c r="V113" s="22"/>
      <c r="W113" s="22"/>
      <c r="X113" s="22"/>
      <c r="Y113" s="22"/>
      <c r="Z113" s="22"/>
      <c r="AA113" s="22"/>
      <c r="AB113" s="22"/>
      <c r="AC113" s="22"/>
      <c r="AD113" s="22"/>
      <c r="AE113" s="22"/>
      <c r="AF113" s="22"/>
      <c r="AG113" s="22"/>
      <c r="AH113" s="22"/>
      <c r="AI113" s="22"/>
      <c r="AJ113" s="22"/>
      <c r="AK113" s="22"/>
      <c r="AL113" s="22"/>
      <c r="AM113" s="22"/>
      <c r="AN113" s="22"/>
      <c r="AO113" s="22"/>
      <c r="AP113" s="22"/>
      <c r="AQ113" s="22"/>
      <c r="AR113" s="22"/>
      <c r="AS113" s="22"/>
      <c r="AT113" s="22"/>
      <c r="AU113" s="22"/>
      <c r="AV113" s="22"/>
      <c r="AW113" s="22"/>
      <c r="AX113" s="22"/>
      <c r="AY113" s="22"/>
      <c r="AZ113" s="22"/>
      <c r="BA113" s="22"/>
      <c r="BB113" s="22"/>
      <c r="BC113" s="22"/>
      <c r="BD113" s="22"/>
      <c r="BE113" s="22"/>
      <c r="BF113" s="22"/>
      <c r="BG113" s="22"/>
      <c r="BH113" s="22"/>
      <c r="BI113" s="22"/>
      <c r="BJ113" s="22"/>
      <c r="BK113" s="22"/>
      <c r="BL113" s="22"/>
      <c r="BM113" s="22"/>
      <c r="BN113" s="22"/>
      <c r="BO113" s="22"/>
      <c r="BP113" s="22"/>
      <c r="BQ113" s="22"/>
      <c r="BR113" s="22"/>
      <c r="BS113" s="22"/>
      <c r="BT113" s="22"/>
      <c r="BU113" s="22"/>
      <c r="BV113" s="22"/>
      <c r="BW113" s="22"/>
      <c r="BX113" s="22"/>
      <c r="BY113" s="22"/>
      <c r="BZ113" s="22"/>
      <c r="CA113" s="22"/>
      <c r="CB113" s="22"/>
      <c r="CC113" s="22"/>
      <c r="CD113" s="22"/>
      <c r="CE113" s="22"/>
      <c r="CF113" s="22"/>
      <c r="CG113" s="22"/>
      <c r="CH113" s="22"/>
      <c r="CI113" s="22"/>
      <c r="CJ113" s="22"/>
      <c r="CK113" s="22"/>
      <c r="CL113" s="22"/>
      <c r="CM113" s="22"/>
      <c r="CN113" s="22"/>
      <c r="CO113" s="22"/>
      <c r="CP113" s="22"/>
      <c r="CQ113" s="22"/>
      <c r="CR113" s="22"/>
      <c r="CS113" s="22"/>
      <c r="CT113" s="22"/>
      <c r="CU113" s="22"/>
      <c r="CV113" s="22"/>
      <c r="CW113" s="22"/>
      <c r="CX113" s="22"/>
      <c r="CY113" s="22"/>
      <c r="CZ113" s="24"/>
    </row>
    <row r="114" spans="2:104">
      <c r="B114" s="38" t="s">
        <v>925</v>
      </c>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c r="AC114" s="38"/>
      <c r="AD114" s="38"/>
      <c r="AE114" s="38"/>
      <c r="AF114" s="38"/>
      <c r="AG114" s="38"/>
      <c r="AH114" s="38"/>
      <c r="AI114" s="38"/>
      <c r="AJ114" s="38"/>
      <c r="AK114" s="38"/>
      <c r="AL114" s="38"/>
      <c r="AM114" s="38"/>
      <c r="AN114" s="38"/>
      <c r="AO114" s="38"/>
      <c r="AP114" s="38"/>
      <c r="AQ114" s="38"/>
      <c r="AR114" s="38"/>
      <c r="AS114" s="38"/>
      <c r="AT114" s="38"/>
      <c r="AU114" s="38"/>
      <c r="AV114" s="38"/>
      <c r="AW114" s="38"/>
      <c r="AX114" s="38"/>
      <c r="AY114" s="38"/>
      <c r="AZ114" s="38"/>
      <c r="BA114" s="38"/>
      <c r="BB114" s="38"/>
      <c r="BC114" s="38"/>
      <c r="BD114" s="38"/>
      <c r="BE114" s="38"/>
      <c r="BF114" s="38"/>
      <c r="BG114" s="38"/>
      <c r="BH114" s="38"/>
      <c r="BI114" s="38"/>
      <c r="BJ114" s="38"/>
      <c r="BK114" s="38"/>
      <c r="BL114" s="38"/>
      <c r="BM114" s="38"/>
      <c r="BN114" s="38"/>
      <c r="BO114" s="38"/>
      <c r="BP114" s="38"/>
      <c r="BQ114" s="38"/>
      <c r="BR114" s="38"/>
      <c r="BS114" s="38"/>
      <c r="BT114" s="38"/>
      <c r="BU114" s="38"/>
      <c r="BV114" s="38"/>
      <c r="BW114" s="38"/>
      <c r="BX114" s="38"/>
      <c r="BY114" s="38"/>
      <c r="BZ114" s="38"/>
      <c r="CA114" s="38"/>
      <c r="CB114" s="38"/>
      <c r="CC114" s="38"/>
      <c r="CD114" s="38"/>
      <c r="CE114" s="38"/>
      <c r="CF114" s="38"/>
      <c r="CG114" s="38"/>
      <c r="CH114" s="38"/>
      <c r="CI114" s="38"/>
      <c r="CJ114" s="38"/>
      <c r="CK114" s="38"/>
      <c r="CL114" s="38"/>
      <c r="CM114" s="38"/>
      <c r="CN114" s="38"/>
      <c r="CO114" s="38"/>
      <c r="CP114" s="38"/>
      <c r="CQ114" s="38"/>
      <c r="CR114" s="38"/>
      <c r="CS114" s="38"/>
      <c r="CT114" s="38"/>
      <c r="CU114" s="38"/>
      <c r="CV114" s="38"/>
      <c r="CW114" s="38"/>
      <c r="CX114" s="38"/>
      <c r="CY114" s="38"/>
      <c r="CZ114" s="9"/>
    </row>
    <row r="115" spans="2:104">
      <c r="J115" s="29"/>
      <c r="L115" s="202"/>
      <c r="M115" s="202"/>
      <c r="N115" s="202"/>
      <c r="O115" s="202"/>
      <c r="P115" s="202"/>
      <c r="Q115" s="202"/>
      <c r="R115" s="202"/>
      <c r="S115" s="202"/>
      <c r="T115" s="202"/>
      <c r="U115" s="202"/>
      <c r="V115" s="202"/>
      <c r="W115" s="202"/>
      <c r="X115" s="202"/>
      <c r="Y115" s="202"/>
      <c r="Z115" s="202"/>
      <c r="AA115" s="202"/>
      <c r="AB115" s="202"/>
      <c r="AC115" s="202"/>
      <c r="AD115" s="202"/>
      <c r="AE115" s="202"/>
      <c r="AF115" s="202"/>
      <c r="AG115" s="202"/>
      <c r="AH115" s="202"/>
      <c r="AI115" s="202"/>
      <c r="AJ115" s="202"/>
      <c r="AK115" s="202"/>
      <c r="AL115" s="202"/>
      <c r="AM115" s="202"/>
      <c r="AN115" s="202"/>
      <c r="AO115" s="202"/>
      <c r="AP115" s="202"/>
      <c r="AQ115" s="202"/>
      <c r="AR115" s="202"/>
      <c r="AS115" s="202"/>
      <c r="AT115" s="202"/>
      <c r="AU115" s="202"/>
      <c r="AV115" s="202"/>
      <c r="AW115" s="202"/>
      <c r="AX115" s="202"/>
      <c r="AY115" s="202"/>
      <c r="AZ115" s="202"/>
      <c r="BA115" s="202"/>
      <c r="BB115" s="202"/>
      <c r="BC115" s="202"/>
      <c r="BD115" s="202"/>
      <c r="BE115" s="202"/>
      <c r="BF115" s="202"/>
      <c r="BG115" s="202"/>
      <c r="BH115" s="202"/>
      <c r="BI115" s="202"/>
      <c r="BJ115" s="202"/>
      <c r="BK115" s="202"/>
      <c r="BL115" s="202"/>
      <c r="BM115" s="202"/>
      <c r="BN115" s="202"/>
      <c r="BO115" s="202"/>
      <c r="BP115" s="202"/>
      <c r="BQ115" s="202"/>
      <c r="BR115" s="202"/>
      <c r="BS115" s="202"/>
      <c r="BT115" s="202"/>
      <c r="BU115" s="202"/>
      <c r="BV115" s="202"/>
      <c r="BW115" s="202"/>
      <c r="BX115" s="202"/>
      <c r="BY115" s="202"/>
      <c r="BZ115" s="202"/>
      <c r="CA115" s="202"/>
      <c r="CB115" s="202"/>
      <c r="CC115" s="202"/>
      <c r="CD115" s="202"/>
      <c r="CE115" s="202"/>
      <c r="CF115" s="202"/>
      <c r="CG115" s="202"/>
      <c r="CH115" s="202"/>
      <c r="CI115" s="202"/>
      <c r="CJ115" s="202"/>
      <c r="CK115" s="202"/>
      <c r="CL115" s="202"/>
      <c r="CM115" s="202"/>
      <c r="CN115" s="202"/>
      <c r="CO115" s="202"/>
      <c r="CP115" s="202"/>
      <c r="CQ115" s="202"/>
      <c r="CR115" s="202"/>
      <c r="CS115" s="202"/>
      <c r="CT115" s="202"/>
      <c r="CU115" s="202"/>
      <c r="CV115" s="202"/>
      <c r="CW115" s="9"/>
      <c r="CX115" s="9"/>
      <c r="CY115" s="9"/>
      <c r="CZ115" s="9"/>
    </row>
    <row r="116" spans="2:104">
      <c r="E116" s="1" t="s">
        <v>926</v>
      </c>
      <c r="G116" s="1" t="s">
        <v>164</v>
      </c>
      <c r="J116" s="29"/>
      <c r="L116" s="202">
        <f>L111</f>
        <v>0</v>
      </c>
      <c r="M116" s="202" t="e">
        <f t="shared" ref="M116:BX116" si="109">M111</f>
        <v>#N/A</v>
      </c>
      <c r="N116" s="202" t="e">
        <f t="shared" si="109"/>
        <v>#N/A</v>
      </c>
      <c r="O116" s="202" t="e">
        <f t="shared" si="109"/>
        <v>#N/A</v>
      </c>
      <c r="P116" s="202" t="e">
        <f t="shared" si="109"/>
        <v>#N/A</v>
      </c>
      <c r="Q116" s="202" t="e">
        <f t="shared" si="109"/>
        <v>#N/A</v>
      </c>
      <c r="R116" s="202" t="e">
        <f t="shared" si="109"/>
        <v>#N/A</v>
      </c>
      <c r="S116" s="202" t="e">
        <f t="shared" si="109"/>
        <v>#N/A</v>
      </c>
      <c r="T116" s="202" t="e">
        <f t="shared" si="109"/>
        <v>#N/A</v>
      </c>
      <c r="U116" s="202" t="e">
        <f t="shared" si="109"/>
        <v>#N/A</v>
      </c>
      <c r="V116" s="202" t="e">
        <f t="shared" si="109"/>
        <v>#N/A</v>
      </c>
      <c r="W116" s="202" t="e">
        <f t="shared" si="109"/>
        <v>#N/A</v>
      </c>
      <c r="X116" s="202" t="e">
        <f t="shared" si="109"/>
        <v>#N/A</v>
      </c>
      <c r="Y116" s="202" t="e">
        <f t="shared" si="109"/>
        <v>#N/A</v>
      </c>
      <c r="Z116" s="202" t="e">
        <f t="shared" si="109"/>
        <v>#N/A</v>
      </c>
      <c r="AA116" s="202" t="e">
        <f t="shared" si="109"/>
        <v>#N/A</v>
      </c>
      <c r="AB116" s="202" t="e">
        <f t="shared" si="109"/>
        <v>#N/A</v>
      </c>
      <c r="AC116" s="202" t="e">
        <f t="shared" si="109"/>
        <v>#N/A</v>
      </c>
      <c r="AD116" s="202" t="e">
        <f t="shared" si="109"/>
        <v>#N/A</v>
      </c>
      <c r="AE116" s="202" t="e">
        <f t="shared" si="109"/>
        <v>#N/A</v>
      </c>
      <c r="AF116" s="202" t="e">
        <f t="shared" si="109"/>
        <v>#N/A</v>
      </c>
      <c r="AG116" s="202" t="e">
        <f t="shared" si="109"/>
        <v>#N/A</v>
      </c>
      <c r="AH116" s="202" t="e">
        <f t="shared" si="109"/>
        <v>#N/A</v>
      </c>
      <c r="AI116" s="202" t="e">
        <f t="shared" si="109"/>
        <v>#N/A</v>
      </c>
      <c r="AJ116" s="202" t="e">
        <f t="shared" si="109"/>
        <v>#N/A</v>
      </c>
      <c r="AK116" s="202" t="e">
        <f t="shared" si="109"/>
        <v>#N/A</v>
      </c>
      <c r="AL116" s="202" t="e">
        <f t="shared" si="109"/>
        <v>#N/A</v>
      </c>
      <c r="AM116" s="202" t="e">
        <f t="shared" si="109"/>
        <v>#N/A</v>
      </c>
      <c r="AN116" s="202" t="e">
        <f t="shared" si="109"/>
        <v>#N/A</v>
      </c>
      <c r="AO116" s="202" t="e">
        <f t="shared" si="109"/>
        <v>#N/A</v>
      </c>
      <c r="AP116" s="202" t="e">
        <f t="shared" si="109"/>
        <v>#N/A</v>
      </c>
      <c r="AQ116" s="202" t="e">
        <f t="shared" si="109"/>
        <v>#N/A</v>
      </c>
      <c r="AR116" s="202" t="e">
        <f t="shared" si="109"/>
        <v>#N/A</v>
      </c>
      <c r="AS116" s="202" t="e">
        <f t="shared" si="109"/>
        <v>#N/A</v>
      </c>
      <c r="AT116" s="202" t="e">
        <f t="shared" si="109"/>
        <v>#N/A</v>
      </c>
      <c r="AU116" s="202" t="e">
        <f t="shared" si="109"/>
        <v>#N/A</v>
      </c>
      <c r="AV116" s="202" t="e">
        <f t="shared" si="109"/>
        <v>#N/A</v>
      </c>
      <c r="AW116" s="202" t="e">
        <f t="shared" si="109"/>
        <v>#N/A</v>
      </c>
      <c r="AX116" s="202" t="e">
        <f t="shared" si="109"/>
        <v>#N/A</v>
      </c>
      <c r="AY116" s="202" t="e">
        <f t="shared" si="109"/>
        <v>#N/A</v>
      </c>
      <c r="AZ116" s="202" t="e">
        <f t="shared" si="109"/>
        <v>#N/A</v>
      </c>
      <c r="BA116" s="202" t="e">
        <f t="shared" si="109"/>
        <v>#N/A</v>
      </c>
      <c r="BB116" s="202" t="e">
        <f t="shared" si="109"/>
        <v>#N/A</v>
      </c>
      <c r="BC116" s="202" t="e">
        <f t="shared" si="109"/>
        <v>#N/A</v>
      </c>
      <c r="BD116" s="202" t="e">
        <f t="shared" si="109"/>
        <v>#N/A</v>
      </c>
      <c r="BE116" s="202" t="e">
        <f t="shared" si="109"/>
        <v>#N/A</v>
      </c>
      <c r="BF116" s="202" t="e">
        <f t="shared" si="109"/>
        <v>#N/A</v>
      </c>
      <c r="BG116" s="202" t="e">
        <f t="shared" si="109"/>
        <v>#N/A</v>
      </c>
      <c r="BH116" s="202" t="e">
        <f t="shared" si="109"/>
        <v>#N/A</v>
      </c>
      <c r="BI116" s="202" t="e">
        <f t="shared" si="109"/>
        <v>#N/A</v>
      </c>
      <c r="BJ116" s="202" t="e">
        <f t="shared" si="109"/>
        <v>#N/A</v>
      </c>
      <c r="BK116" s="202" t="e">
        <f t="shared" si="109"/>
        <v>#N/A</v>
      </c>
      <c r="BL116" s="202" t="e">
        <f t="shared" si="109"/>
        <v>#N/A</v>
      </c>
      <c r="BM116" s="202" t="e">
        <f t="shared" si="109"/>
        <v>#N/A</v>
      </c>
      <c r="BN116" s="202" t="e">
        <f t="shared" si="109"/>
        <v>#N/A</v>
      </c>
      <c r="BO116" s="202" t="e">
        <f t="shared" si="109"/>
        <v>#N/A</v>
      </c>
      <c r="BP116" s="202" t="e">
        <f t="shared" si="109"/>
        <v>#N/A</v>
      </c>
      <c r="BQ116" s="202" t="e">
        <f t="shared" si="109"/>
        <v>#N/A</v>
      </c>
      <c r="BR116" s="202" t="e">
        <f t="shared" si="109"/>
        <v>#N/A</v>
      </c>
      <c r="BS116" s="202" t="e">
        <f t="shared" si="109"/>
        <v>#N/A</v>
      </c>
      <c r="BT116" s="202" t="e">
        <f t="shared" si="109"/>
        <v>#N/A</v>
      </c>
      <c r="BU116" s="202" t="e">
        <f t="shared" si="109"/>
        <v>#N/A</v>
      </c>
      <c r="BV116" s="202" t="e">
        <f t="shared" si="109"/>
        <v>#N/A</v>
      </c>
      <c r="BW116" s="202" t="e">
        <f t="shared" si="109"/>
        <v>#N/A</v>
      </c>
      <c r="BX116" s="202" t="e">
        <f t="shared" si="109"/>
        <v>#N/A</v>
      </c>
      <c r="BY116" s="202" t="e">
        <f t="shared" ref="BY116:CV116" si="110">BY111</f>
        <v>#N/A</v>
      </c>
      <c r="BZ116" s="202" t="e">
        <f t="shared" si="110"/>
        <v>#N/A</v>
      </c>
      <c r="CA116" s="202" t="e">
        <f t="shared" si="110"/>
        <v>#N/A</v>
      </c>
      <c r="CB116" s="202" t="e">
        <f t="shared" si="110"/>
        <v>#N/A</v>
      </c>
      <c r="CC116" s="202" t="e">
        <f t="shared" si="110"/>
        <v>#N/A</v>
      </c>
      <c r="CD116" s="202" t="e">
        <f t="shared" si="110"/>
        <v>#N/A</v>
      </c>
      <c r="CE116" s="202" t="e">
        <f t="shared" si="110"/>
        <v>#N/A</v>
      </c>
      <c r="CF116" s="202" t="e">
        <f t="shared" si="110"/>
        <v>#N/A</v>
      </c>
      <c r="CG116" s="202" t="e">
        <f t="shared" si="110"/>
        <v>#N/A</v>
      </c>
      <c r="CH116" s="202" t="e">
        <f t="shared" si="110"/>
        <v>#N/A</v>
      </c>
      <c r="CI116" s="202" t="e">
        <f t="shared" si="110"/>
        <v>#N/A</v>
      </c>
      <c r="CJ116" s="202" t="e">
        <f t="shared" si="110"/>
        <v>#N/A</v>
      </c>
      <c r="CK116" s="202" t="e">
        <f t="shared" si="110"/>
        <v>#N/A</v>
      </c>
      <c r="CL116" s="202" t="e">
        <f t="shared" si="110"/>
        <v>#N/A</v>
      </c>
      <c r="CM116" s="202" t="e">
        <f t="shared" si="110"/>
        <v>#N/A</v>
      </c>
      <c r="CN116" s="202" t="e">
        <f t="shared" si="110"/>
        <v>#N/A</v>
      </c>
      <c r="CO116" s="202" t="e">
        <f t="shared" si="110"/>
        <v>#N/A</v>
      </c>
      <c r="CP116" s="202" t="e">
        <f t="shared" si="110"/>
        <v>#N/A</v>
      </c>
      <c r="CQ116" s="202" t="e">
        <f t="shared" si="110"/>
        <v>#N/A</v>
      </c>
      <c r="CR116" s="202" t="e">
        <f t="shared" si="110"/>
        <v>#N/A</v>
      </c>
      <c r="CS116" s="202" t="e">
        <f t="shared" si="110"/>
        <v>#N/A</v>
      </c>
      <c r="CT116" s="202" t="e">
        <f t="shared" si="110"/>
        <v>#N/A</v>
      </c>
      <c r="CU116" s="202" t="e">
        <f t="shared" si="110"/>
        <v>#N/A</v>
      </c>
      <c r="CV116" s="202" t="e">
        <f t="shared" si="110"/>
        <v>#N/A</v>
      </c>
      <c r="CW116" s="9"/>
      <c r="CX116" s="9"/>
      <c r="CY116" s="9"/>
      <c r="CZ116" s="9"/>
    </row>
    <row r="117" spans="2:104">
      <c r="E117" s="6" t="s">
        <v>927</v>
      </c>
      <c r="G117" s="6" t="s">
        <v>164</v>
      </c>
      <c r="J117" s="29"/>
      <c r="L117" s="227">
        <f>L116</f>
        <v>0</v>
      </c>
      <c r="M117" s="227" t="e">
        <f t="shared" ref="M117:BX117" si="111">M116</f>
        <v>#N/A</v>
      </c>
      <c r="N117" s="227" t="e">
        <f t="shared" si="111"/>
        <v>#N/A</v>
      </c>
      <c r="O117" s="227" t="e">
        <f t="shared" si="111"/>
        <v>#N/A</v>
      </c>
      <c r="P117" s="227" t="e">
        <f t="shared" si="111"/>
        <v>#N/A</v>
      </c>
      <c r="Q117" s="227" t="e">
        <f t="shared" si="111"/>
        <v>#N/A</v>
      </c>
      <c r="R117" s="227" t="e">
        <f t="shared" si="111"/>
        <v>#N/A</v>
      </c>
      <c r="S117" s="227" t="e">
        <f t="shared" si="111"/>
        <v>#N/A</v>
      </c>
      <c r="T117" s="227" t="e">
        <f t="shared" si="111"/>
        <v>#N/A</v>
      </c>
      <c r="U117" s="227" t="e">
        <f t="shared" si="111"/>
        <v>#N/A</v>
      </c>
      <c r="V117" s="227" t="e">
        <f t="shared" si="111"/>
        <v>#N/A</v>
      </c>
      <c r="W117" s="227" t="e">
        <f t="shared" si="111"/>
        <v>#N/A</v>
      </c>
      <c r="X117" s="227" t="e">
        <f t="shared" si="111"/>
        <v>#N/A</v>
      </c>
      <c r="Y117" s="227" t="e">
        <f t="shared" si="111"/>
        <v>#N/A</v>
      </c>
      <c r="Z117" s="227" t="e">
        <f t="shared" si="111"/>
        <v>#N/A</v>
      </c>
      <c r="AA117" s="227" t="e">
        <f t="shared" si="111"/>
        <v>#N/A</v>
      </c>
      <c r="AB117" s="227" t="e">
        <f t="shared" si="111"/>
        <v>#N/A</v>
      </c>
      <c r="AC117" s="227" t="e">
        <f t="shared" si="111"/>
        <v>#N/A</v>
      </c>
      <c r="AD117" s="227" t="e">
        <f t="shared" si="111"/>
        <v>#N/A</v>
      </c>
      <c r="AE117" s="227" t="e">
        <f t="shared" si="111"/>
        <v>#N/A</v>
      </c>
      <c r="AF117" s="227" t="e">
        <f t="shared" si="111"/>
        <v>#N/A</v>
      </c>
      <c r="AG117" s="227" t="e">
        <f t="shared" si="111"/>
        <v>#N/A</v>
      </c>
      <c r="AH117" s="227" t="e">
        <f t="shared" si="111"/>
        <v>#N/A</v>
      </c>
      <c r="AI117" s="227" t="e">
        <f t="shared" si="111"/>
        <v>#N/A</v>
      </c>
      <c r="AJ117" s="227" t="e">
        <f t="shared" si="111"/>
        <v>#N/A</v>
      </c>
      <c r="AK117" s="227" t="e">
        <f t="shared" si="111"/>
        <v>#N/A</v>
      </c>
      <c r="AL117" s="227" t="e">
        <f t="shared" si="111"/>
        <v>#N/A</v>
      </c>
      <c r="AM117" s="227" t="e">
        <f t="shared" si="111"/>
        <v>#N/A</v>
      </c>
      <c r="AN117" s="227" t="e">
        <f t="shared" si="111"/>
        <v>#N/A</v>
      </c>
      <c r="AO117" s="227" t="e">
        <f t="shared" si="111"/>
        <v>#N/A</v>
      </c>
      <c r="AP117" s="227" t="e">
        <f t="shared" si="111"/>
        <v>#N/A</v>
      </c>
      <c r="AQ117" s="227" t="e">
        <f t="shared" si="111"/>
        <v>#N/A</v>
      </c>
      <c r="AR117" s="227" t="e">
        <f t="shared" si="111"/>
        <v>#N/A</v>
      </c>
      <c r="AS117" s="227" t="e">
        <f t="shared" si="111"/>
        <v>#N/A</v>
      </c>
      <c r="AT117" s="227" t="e">
        <f t="shared" si="111"/>
        <v>#N/A</v>
      </c>
      <c r="AU117" s="227" t="e">
        <f t="shared" si="111"/>
        <v>#N/A</v>
      </c>
      <c r="AV117" s="227" t="e">
        <f t="shared" si="111"/>
        <v>#N/A</v>
      </c>
      <c r="AW117" s="227" t="e">
        <f t="shared" si="111"/>
        <v>#N/A</v>
      </c>
      <c r="AX117" s="227" t="e">
        <f t="shared" si="111"/>
        <v>#N/A</v>
      </c>
      <c r="AY117" s="227" t="e">
        <f t="shared" si="111"/>
        <v>#N/A</v>
      </c>
      <c r="AZ117" s="227" t="e">
        <f t="shared" si="111"/>
        <v>#N/A</v>
      </c>
      <c r="BA117" s="227" t="e">
        <f t="shared" si="111"/>
        <v>#N/A</v>
      </c>
      <c r="BB117" s="227" t="e">
        <f t="shared" si="111"/>
        <v>#N/A</v>
      </c>
      <c r="BC117" s="227" t="e">
        <f t="shared" si="111"/>
        <v>#N/A</v>
      </c>
      <c r="BD117" s="227" t="e">
        <f t="shared" si="111"/>
        <v>#N/A</v>
      </c>
      <c r="BE117" s="227" t="e">
        <f t="shared" si="111"/>
        <v>#N/A</v>
      </c>
      <c r="BF117" s="227" t="e">
        <f t="shared" si="111"/>
        <v>#N/A</v>
      </c>
      <c r="BG117" s="227" t="e">
        <f t="shared" si="111"/>
        <v>#N/A</v>
      </c>
      <c r="BH117" s="227" t="e">
        <f t="shared" si="111"/>
        <v>#N/A</v>
      </c>
      <c r="BI117" s="227" t="e">
        <f t="shared" si="111"/>
        <v>#N/A</v>
      </c>
      <c r="BJ117" s="227" t="e">
        <f t="shared" si="111"/>
        <v>#N/A</v>
      </c>
      <c r="BK117" s="227" t="e">
        <f t="shared" si="111"/>
        <v>#N/A</v>
      </c>
      <c r="BL117" s="227" t="e">
        <f t="shared" si="111"/>
        <v>#N/A</v>
      </c>
      <c r="BM117" s="227" t="e">
        <f t="shared" si="111"/>
        <v>#N/A</v>
      </c>
      <c r="BN117" s="227" t="e">
        <f t="shared" si="111"/>
        <v>#N/A</v>
      </c>
      <c r="BO117" s="227" t="e">
        <f t="shared" si="111"/>
        <v>#N/A</v>
      </c>
      <c r="BP117" s="227" t="e">
        <f t="shared" si="111"/>
        <v>#N/A</v>
      </c>
      <c r="BQ117" s="227" t="e">
        <f t="shared" si="111"/>
        <v>#N/A</v>
      </c>
      <c r="BR117" s="227" t="e">
        <f t="shared" si="111"/>
        <v>#N/A</v>
      </c>
      <c r="BS117" s="227" t="e">
        <f t="shared" si="111"/>
        <v>#N/A</v>
      </c>
      <c r="BT117" s="227" t="e">
        <f t="shared" si="111"/>
        <v>#N/A</v>
      </c>
      <c r="BU117" s="227" t="e">
        <f t="shared" si="111"/>
        <v>#N/A</v>
      </c>
      <c r="BV117" s="227" t="e">
        <f t="shared" si="111"/>
        <v>#N/A</v>
      </c>
      <c r="BW117" s="227" t="e">
        <f t="shared" si="111"/>
        <v>#N/A</v>
      </c>
      <c r="BX117" s="227" t="e">
        <f t="shared" si="111"/>
        <v>#N/A</v>
      </c>
      <c r="BY117" s="227" t="e">
        <f t="shared" ref="BY117:CV117" si="112">BY116</f>
        <v>#N/A</v>
      </c>
      <c r="BZ117" s="227" t="e">
        <f t="shared" si="112"/>
        <v>#N/A</v>
      </c>
      <c r="CA117" s="227" t="e">
        <f t="shared" si="112"/>
        <v>#N/A</v>
      </c>
      <c r="CB117" s="227" t="e">
        <f t="shared" si="112"/>
        <v>#N/A</v>
      </c>
      <c r="CC117" s="227" t="e">
        <f t="shared" si="112"/>
        <v>#N/A</v>
      </c>
      <c r="CD117" s="227" t="e">
        <f t="shared" si="112"/>
        <v>#N/A</v>
      </c>
      <c r="CE117" s="227" t="e">
        <f t="shared" si="112"/>
        <v>#N/A</v>
      </c>
      <c r="CF117" s="227" t="e">
        <f t="shared" si="112"/>
        <v>#N/A</v>
      </c>
      <c r="CG117" s="227" t="e">
        <f t="shared" si="112"/>
        <v>#N/A</v>
      </c>
      <c r="CH117" s="227" t="e">
        <f t="shared" si="112"/>
        <v>#N/A</v>
      </c>
      <c r="CI117" s="227" t="e">
        <f t="shared" si="112"/>
        <v>#N/A</v>
      </c>
      <c r="CJ117" s="227" t="e">
        <f t="shared" si="112"/>
        <v>#N/A</v>
      </c>
      <c r="CK117" s="227" t="e">
        <f t="shared" si="112"/>
        <v>#N/A</v>
      </c>
      <c r="CL117" s="227" t="e">
        <f t="shared" si="112"/>
        <v>#N/A</v>
      </c>
      <c r="CM117" s="227" t="e">
        <f t="shared" si="112"/>
        <v>#N/A</v>
      </c>
      <c r="CN117" s="227" t="e">
        <f t="shared" si="112"/>
        <v>#N/A</v>
      </c>
      <c r="CO117" s="227" t="e">
        <f t="shared" si="112"/>
        <v>#N/A</v>
      </c>
      <c r="CP117" s="227" t="e">
        <f t="shared" si="112"/>
        <v>#N/A</v>
      </c>
      <c r="CQ117" s="227" t="e">
        <f t="shared" si="112"/>
        <v>#N/A</v>
      </c>
      <c r="CR117" s="227" t="e">
        <f t="shared" si="112"/>
        <v>#N/A</v>
      </c>
      <c r="CS117" s="227" t="e">
        <f t="shared" si="112"/>
        <v>#N/A</v>
      </c>
      <c r="CT117" s="227" t="e">
        <f t="shared" si="112"/>
        <v>#N/A</v>
      </c>
      <c r="CU117" s="227" t="e">
        <f t="shared" si="112"/>
        <v>#N/A</v>
      </c>
      <c r="CV117" s="227" t="e">
        <f t="shared" si="112"/>
        <v>#N/A</v>
      </c>
      <c r="CW117" s="9"/>
      <c r="CX117" s="9"/>
      <c r="CY117" s="9"/>
      <c r="CZ117" s="9"/>
    </row>
    <row r="118" spans="2:104">
      <c r="E118" s="1" t="s">
        <v>928</v>
      </c>
      <c r="G118" s="1" t="s">
        <v>164</v>
      </c>
      <c r="J118" s="29"/>
      <c r="L118" s="202">
        <f>L81</f>
        <v>0</v>
      </c>
      <c r="M118" s="202">
        <f t="shared" ref="M118:AQ118" si="113">M81</f>
        <v>0</v>
      </c>
      <c r="N118" s="202">
        <f t="shared" si="113"/>
        <v>0</v>
      </c>
      <c r="O118" s="202">
        <f t="shared" si="113"/>
        <v>0</v>
      </c>
      <c r="P118" s="202">
        <f t="shared" si="113"/>
        <v>0</v>
      </c>
      <c r="Q118" s="202">
        <f t="shared" si="113"/>
        <v>0</v>
      </c>
      <c r="R118" s="202">
        <f t="shared" si="113"/>
        <v>0</v>
      </c>
      <c r="S118" s="202">
        <f t="shared" si="113"/>
        <v>0</v>
      </c>
      <c r="T118" s="202">
        <f t="shared" si="113"/>
        <v>0</v>
      </c>
      <c r="U118" s="202">
        <f t="shared" si="113"/>
        <v>0</v>
      </c>
      <c r="V118" s="202">
        <f t="shared" si="113"/>
        <v>0</v>
      </c>
      <c r="W118" s="202">
        <f t="shared" si="113"/>
        <v>0</v>
      </c>
      <c r="X118" s="202">
        <f t="shared" si="113"/>
        <v>0</v>
      </c>
      <c r="Y118" s="202">
        <f t="shared" si="113"/>
        <v>0</v>
      </c>
      <c r="Z118" s="202">
        <f t="shared" si="113"/>
        <v>0</v>
      </c>
      <c r="AA118" s="202">
        <f>AA81</f>
        <v>0</v>
      </c>
      <c r="AB118" s="202">
        <f>AB81</f>
        <v>0</v>
      </c>
      <c r="AC118" s="202">
        <f t="shared" si="113"/>
        <v>0</v>
      </c>
      <c r="AD118" s="202">
        <f t="shared" si="113"/>
        <v>0</v>
      </c>
      <c r="AE118" s="202">
        <f t="shared" si="113"/>
        <v>0</v>
      </c>
      <c r="AF118" s="202">
        <f t="shared" si="113"/>
        <v>0</v>
      </c>
      <c r="AG118" s="202">
        <f t="shared" si="113"/>
        <v>0</v>
      </c>
      <c r="AH118" s="202">
        <f t="shared" si="113"/>
        <v>0</v>
      </c>
      <c r="AI118" s="202">
        <f>AI81</f>
        <v>0</v>
      </c>
      <c r="AJ118" s="202">
        <f t="shared" si="113"/>
        <v>0</v>
      </c>
      <c r="AK118" s="202">
        <f t="shared" si="113"/>
        <v>0</v>
      </c>
      <c r="AL118" s="202">
        <f t="shared" si="113"/>
        <v>0</v>
      </c>
      <c r="AM118" s="202">
        <f t="shared" si="113"/>
        <v>0</v>
      </c>
      <c r="AN118" s="202">
        <f t="shared" si="113"/>
        <v>0</v>
      </c>
      <c r="AO118" s="202">
        <f t="shared" si="113"/>
        <v>0</v>
      </c>
      <c r="AP118" s="202">
        <f t="shared" si="113"/>
        <v>0</v>
      </c>
      <c r="AQ118" s="202">
        <f t="shared" si="113"/>
        <v>0</v>
      </c>
      <c r="AR118" s="202">
        <f t="shared" ref="AR118:BW118" si="114">AR81</f>
        <v>0</v>
      </c>
      <c r="AS118" s="202">
        <f t="shared" si="114"/>
        <v>0</v>
      </c>
      <c r="AT118" s="202">
        <f t="shared" si="114"/>
        <v>0</v>
      </c>
      <c r="AU118" s="202">
        <f t="shared" si="114"/>
        <v>0</v>
      </c>
      <c r="AV118" s="202">
        <f t="shared" si="114"/>
        <v>0</v>
      </c>
      <c r="AW118" s="202">
        <f t="shared" si="114"/>
        <v>0</v>
      </c>
      <c r="AX118" s="202">
        <f t="shared" si="114"/>
        <v>0</v>
      </c>
      <c r="AY118" s="202">
        <f t="shared" si="114"/>
        <v>0</v>
      </c>
      <c r="AZ118" s="202">
        <f t="shared" si="114"/>
        <v>0</v>
      </c>
      <c r="BA118" s="202">
        <f t="shared" si="114"/>
        <v>0</v>
      </c>
      <c r="BB118" s="202">
        <f t="shared" si="114"/>
        <v>0</v>
      </c>
      <c r="BC118" s="202">
        <f t="shared" si="114"/>
        <v>0</v>
      </c>
      <c r="BD118" s="202">
        <f t="shared" si="114"/>
        <v>0</v>
      </c>
      <c r="BE118" s="202">
        <f t="shared" si="114"/>
        <v>0</v>
      </c>
      <c r="BF118" s="202">
        <f t="shared" si="114"/>
        <v>0</v>
      </c>
      <c r="BG118" s="202">
        <f t="shared" si="114"/>
        <v>0</v>
      </c>
      <c r="BH118" s="202">
        <f t="shared" si="114"/>
        <v>0</v>
      </c>
      <c r="BI118" s="202">
        <f t="shared" si="114"/>
        <v>0</v>
      </c>
      <c r="BJ118" s="202">
        <f t="shared" si="114"/>
        <v>0</v>
      </c>
      <c r="BK118" s="202">
        <f t="shared" si="114"/>
        <v>0</v>
      </c>
      <c r="BL118" s="202">
        <f t="shared" si="114"/>
        <v>0</v>
      </c>
      <c r="BM118" s="202">
        <f t="shared" si="114"/>
        <v>0</v>
      </c>
      <c r="BN118" s="202">
        <f t="shared" si="114"/>
        <v>0</v>
      </c>
      <c r="BO118" s="202">
        <f t="shared" si="114"/>
        <v>0</v>
      </c>
      <c r="BP118" s="202">
        <f t="shared" si="114"/>
        <v>0</v>
      </c>
      <c r="BQ118" s="202">
        <f t="shared" si="114"/>
        <v>0</v>
      </c>
      <c r="BR118" s="202">
        <f t="shared" si="114"/>
        <v>0</v>
      </c>
      <c r="BS118" s="202">
        <f t="shared" si="114"/>
        <v>0</v>
      </c>
      <c r="BT118" s="202">
        <f t="shared" si="114"/>
        <v>0</v>
      </c>
      <c r="BU118" s="202">
        <f t="shared" si="114"/>
        <v>0</v>
      </c>
      <c r="BV118" s="202">
        <f t="shared" si="114"/>
        <v>0</v>
      </c>
      <c r="BW118" s="202">
        <f t="shared" si="114"/>
        <v>0</v>
      </c>
      <c r="BX118" s="202">
        <f t="shared" ref="BX118:CV118" si="115">BX81</f>
        <v>0</v>
      </c>
      <c r="BY118" s="202">
        <f t="shared" si="115"/>
        <v>0</v>
      </c>
      <c r="BZ118" s="202">
        <f t="shared" si="115"/>
        <v>0</v>
      </c>
      <c r="CA118" s="202">
        <f t="shared" si="115"/>
        <v>0</v>
      </c>
      <c r="CB118" s="202">
        <f t="shared" si="115"/>
        <v>0</v>
      </c>
      <c r="CC118" s="202">
        <f t="shared" si="115"/>
        <v>0</v>
      </c>
      <c r="CD118" s="202">
        <f t="shared" si="115"/>
        <v>0</v>
      </c>
      <c r="CE118" s="202">
        <f t="shared" si="115"/>
        <v>0</v>
      </c>
      <c r="CF118" s="202">
        <f t="shared" si="115"/>
        <v>0</v>
      </c>
      <c r="CG118" s="202">
        <f t="shared" si="115"/>
        <v>0</v>
      </c>
      <c r="CH118" s="202">
        <f t="shared" si="115"/>
        <v>0</v>
      </c>
      <c r="CI118" s="202">
        <f t="shared" si="115"/>
        <v>0</v>
      </c>
      <c r="CJ118" s="202">
        <f t="shared" si="115"/>
        <v>0</v>
      </c>
      <c r="CK118" s="202">
        <f t="shared" si="115"/>
        <v>0</v>
      </c>
      <c r="CL118" s="202">
        <f t="shared" si="115"/>
        <v>0</v>
      </c>
      <c r="CM118" s="202">
        <f t="shared" si="115"/>
        <v>0</v>
      </c>
      <c r="CN118" s="202">
        <f t="shared" si="115"/>
        <v>0</v>
      </c>
      <c r="CO118" s="202">
        <f t="shared" si="115"/>
        <v>0</v>
      </c>
      <c r="CP118" s="202">
        <f t="shared" si="115"/>
        <v>0</v>
      </c>
      <c r="CQ118" s="202">
        <f t="shared" si="115"/>
        <v>0</v>
      </c>
      <c r="CR118" s="202">
        <f t="shared" si="115"/>
        <v>0</v>
      </c>
      <c r="CS118" s="202">
        <f t="shared" si="115"/>
        <v>0</v>
      </c>
      <c r="CT118" s="202">
        <f t="shared" si="115"/>
        <v>0</v>
      </c>
      <c r="CU118" s="202">
        <f t="shared" si="115"/>
        <v>0</v>
      </c>
      <c r="CV118" s="202">
        <f t="shared" si="115"/>
        <v>0</v>
      </c>
      <c r="CW118" s="9"/>
      <c r="CX118" s="9"/>
      <c r="CY118" s="9"/>
      <c r="CZ118" s="9"/>
    </row>
    <row r="119" spans="2:104">
      <c r="E119" s="1" t="s">
        <v>929</v>
      </c>
      <c r="G119" s="1" t="s">
        <v>164</v>
      </c>
      <c r="J119" s="29"/>
      <c r="L119" s="202" t="e">
        <f>L100</f>
        <v>#N/A</v>
      </c>
      <c r="M119" s="202" t="e">
        <f t="shared" ref="M119:AQ119" si="116">M100</f>
        <v>#N/A</v>
      </c>
      <c r="N119" s="202" t="e">
        <f t="shared" si="116"/>
        <v>#N/A</v>
      </c>
      <c r="O119" s="202" t="e">
        <f t="shared" si="116"/>
        <v>#N/A</v>
      </c>
      <c r="P119" s="202" t="e">
        <f t="shared" si="116"/>
        <v>#N/A</v>
      </c>
      <c r="Q119" s="202" t="e">
        <f t="shared" si="116"/>
        <v>#N/A</v>
      </c>
      <c r="R119" s="202" t="e">
        <f t="shared" si="116"/>
        <v>#N/A</v>
      </c>
      <c r="S119" s="202" t="e">
        <f t="shared" si="116"/>
        <v>#N/A</v>
      </c>
      <c r="T119" s="202" t="e">
        <f t="shared" si="116"/>
        <v>#N/A</v>
      </c>
      <c r="U119" s="202" t="e">
        <f t="shared" si="116"/>
        <v>#N/A</v>
      </c>
      <c r="V119" s="202" t="e">
        <f t="shared" si="116"/>
        <v>#N/A</v>
      </c>
      <c r="W119" s="202" t="e">
        <f t="shared" si="116"/>
        <v>#N/A</v>
      </c>
      <c r="X119" s="202" t="e">
        <f t="shared" si="116"/>
        <v>#N/A</v>
      </c>
      <c r="Y119" s="202" t="e">
        <f t="shared" si="116"/>
        <v>#N/A</v>
      </c>
      <c r="Z119" s="202" t="e">
        <f t="shared" si="116"/>
        <v>#N/A</v>
      </c>
      <c r="AA119" s="202" t="e">
        <f>AA100</f>
        <v>#N/A</v>
      </c>
      <c r="AB119" s="202" t="e">
        <f t="shared" si="116"/>
        <v>#N/A</v>
      </c>
      <c r="AC119" s="202" t="e">
        <f t="shared" si="116"/>
        <v>#N/A</v>
      </c>
      <c r="AD119" s="202" t="e">
        <f t="shared" si="116"/>
        <v>#N/A</v>
      </c>
      <c r="AE119" s="202" t="e">
        <f t="shared" si="116"/>
        <v>#N/A</v>
      </c>
      <c r="AF119" s="202" t="e">
        <f t="shared" si="116"/>
        <v>#N/A</v>
      </c>
      <c r="AG119" s="202" t="e">
        <f t="shared" si="116"/>
        <v>#N/A</v>
      </c>
      <c r="AH119" s="202" t="e">
        <f t="shared" si="116"/>
        <v>#N/A</v>
      </c>
      <c r="AI119" s="202" t="e">
        <f>AI100</f>
        <v>#N/A</v>
      </c>
      <c r="AJ119" s="202" t="e">
        <f t="shared" si="116"/>
        <v>#N/A</v>
      </c>
      <c r="AK119" s="202" t="e">
        <f t="shared" si="116"/>
        <v>#N/A</v>
      </c>
      <c r="AL119" s="202" t="e">
        <f t="shared" si="116"/>
        <v>#N/A</v>
      </c>
      <c r="AM119" s="202" t="e">
        <f t="shared" si="116"/>
        <v>#N/A</v>
      </c>
      <c r="AN119" s="202" t="e">
        <f t="shared" si="116"/>
        <v>#N/A</v>
      </c>
      <c r="AO119" s="202" t="e">
        <f t="shared" si="116"/>
        <v>#N/A</v>
      </c>
      <c r="AP119" s="202" t="e">
        <f t="shared" si="116"/>
        <v>#N/A</v>
      </c>
      <c r="AQ119" s="202" t="e">
        <f t="shared" si="116"/>
        <v>#N/A</v>
      </c>
      <c r="AR119" s="202" t="e">
        <f t="shared" ref="AR119:BW119" si="117">AR100</f>
        <v>#N/A</v>
      </c>
      <c r="AS119" s="202" t="e">
        <f t="shared" si="117"/>
        <v>#N/A</v>
      </c>
      <c r="AT119" s="202" t="e">
        <f t="shared" si="117"/>
        <v>#N/A</v>
      </c>
      <c r="AU119" s="202" t="e">
        <f t="shared" si="117"/>
        <v>#N/A</v>
      </c>
      <c r="AV119" s="202" t="e">
        <f t="shared" si="117"/>
        <v>#N/A</v>
      </c>
      <c r="AW119" s="202" t="e">
        <f t="shared" si="117"/>
        <v>#N/A</v>
      </c>
      <c r="AX119" s="202" t="e">
        <f t="shared" si="117"/>
        <v>#N/A</v>
      </c>
      <c r="AY119" s="202" t="e">
        <f t="shared" si="117"/>
        <v>#N/A</v>
      </c>
      <c r="AZ119" s="202" t="e">
        <f t="shared" si="117"/>
        <v>#N/A</v>
      </c>
      <c r="BA119" s="202" t="e">
        <f t="shared" si="117"/>
        <v>#N/A</v>
      </c>
      <c r="BB119" s="202" t="e">
        <f t="shared" si="117"/>
        <v>#N/A</v>
      </c>
      <c r="BC119" s="202" t="e">
        <f t="shared" si="117"/>
        <v>#N/A</v>
      </c>
      <c r="BD119" s="202" t="e">
        <f t="shared" si="117"/>
        <v>#N/A</v>
      </c>
      <c r="BE119" s="202" t="e">
        <f t="shared" si="117"/>
        <v>#N/A</v>
      </c>
      <c r="BF119" s="202" t="e">
        <f t="shared" si="117"/>
        <v>#N/A</v>
      </c>
      <c r="BG119" s="202" t="e">
        <f t="shared" si="117"/>
        <v>#N/A</v>
      </c>
      <c r="BH119" s="202" t="e">
        <f t="shared" si="117"/>
        <v>#N/A</v>
      </c>
      <c r="BI119" s="202" t="e">
        <f t="shared" si="117"/>
        <v>#N/A</v>
      </c>
      <c r="BJ119" s="202" t="e">
        <f t="shared" si="117"/>
        <v>#N/A</v>
      </c>
      <c r="BK119" s="202" t="e">
        <f t="shared" si="117"/>
        <v>#N/A</v>
      </c>
      <c r="BL119" s="202" t="e">
        <f t="shared" si="117"/>
        <v>#N/A</v>
      </c>
      <c r="BM119" s="202" t="e">
        <f t="shared" si="117"/>
        <v>#N/A</v>
      </c>
      <c r="BN119" s="202" t="e">
        <f t="shared" si="117"/>
        <v>#N/A</v>
      </c>
      <c r="BO119" s="202" t="e">
        <f t="shared" si="117"/>
        <v>#N/A</v>
      </c>
      <c r="BP119" s="202" t="e">
        <f t="shared" si="117"/>
        <v>#N/A</v>
      </c>
      <c r="BQ119" s="202" t="e">
        <f t="shared" si="117"/>
        <v>#N/A</v>
      </c>
      <c r="BR119" s="202" t="e">
        <f t="shared" si="117"/>
        <v>#N/A</v>
      </c>
      <c r="BS119" s="202" t="e">
        <f t="shared" si="117"/>
        <v>#N/A</v>
      </c>
      <c r="BT119" s="202" t="e">
        <f t="shared" si="117"/>
        <v>#N/A</v>
      </c>
      <c r="BU119" s="202" t="e">
        <f t="shared" si="117"/>
        <v>#N/A</v>
      </c>
      <c r="BV119" s="202" t="e">
        <f t="shared" si="117"/>
        <v>#N/A</v>
      </c>
      <c r="BW119" s="202" t="e">
        <f t="shared" si="117"/>
        <v>#N/A</v>
      </c>
      <c r="BX119" s="202" t="e">
        <f t="shared" ref="BX119:CV119" si="118">BX100</f>
        <v>#N/A</v>
      </c>
      <c r="BY119" s="202" t="e">
        <f t="shared" si="118"/>
        <v>#N/A</v>
      </c>
      <c r="BZ119" s="202" t="e">
        <f t="shared" si="118"/>
        <v>#N/A</v>
      </c>
      <c r="CA119" s="202" t="e">
        <f t="shared" si="118"/>
        <v>#N/A</v>
      </c>
      <c r="CB119" s="202" t="e">
        <f t="shared" si="118"/>
        <v>#N/A</v>
      </c>
      <c r="CC119" s="202" t="e">
        <f t="shared" si="118"/>
        <v>#N/A</v>
      </c>
      <c r="CD119" s="202" t="e">
        <f t="shared" si="118"/>
        <v>#N/A</v>
      </c>
      <c r="CE119" s="202" t="e">
        <f t="shared" si="118"/>
        <v>#N/A</v>
      </c>
      <c r="CF119" s="202" t="e">
        <f t="shared" si="118"/>
        <v>#N/A</v>
      </c>
      <c r="CG119" s="202" t="e">
        <f t="shared" si="118"/>
        <v>#N/A</v>
      </c>
      <c r="CH119" s="202" t="e">
        <f t="shared" si="118"/>
        <v>#N/A</v>
      </c>
      <c r="CI119" s="202" t="e">
        <f t="shared" si="118"/>
        <v>#N/A</v>
      </c>
      <c r="CJ119" s="202" t="e">
        <f t="shared" si="118"/>
        <v>#N/A</v>
      </c>
      <c r="CK119" s="202" t="e">
        <f t="shared" si="118"/>
        <v>#N/A</v>
      </c>
      <c r="CL119" s="202" t="e">
        <f t="shared" si="118"/>
        <v>#N/A</v>
      </c>
      <c r="CM119" s="202" t="e">
        <f t="shared" si="118"/>
        <v>#N/A</v>
      </c>
      <c r="CN119" s="202" t="e">
        <f t="shared" si="118"/>
        <v>#N/A</v>
      </c>
      <c r="CO119" s="202" t="e">
        <f t="shared" si="118"/>
        <v>#N/A</v>
      </c>
      <c r="CP119" s="202" t="e">
        <f t="shared" si="118"/>
        <v>#N/A</v>
      </c>
      <c r="CQ119" s="202" t="e">
        <f t="shared" si="118"/>
        <v>#N/A</v>
      </c>
      <c r="CR119" s="202" t="e">
        <f t="shared" si="118"/>
        <v>#N/A</v>
      </c>
      <c r="CS119" s="202" t="e">
        <f t="shared" si="118"/>
        <v>#N/A</v>
      </c>
      <c r="CT119" s="202" t="e">
        <f t="shared" si="118"/>
        <v>#N/A</v>
      </c>
      <c r="CU119" s="202" t="e">
        <f t="shared" si="118"/>
        <v>#N/A</v>
      </c>
      <c r="CV119" s="202" t="e">
        <f t="shared" si="118"/>
        <v>#N/A</v>
      </c>
      <c r="CW119" s="9"/>
      <c r="CX119" s="9"/>
      <c r="CY119" s="9"/>
      <c r="CZ119" s="9"/>
    </row>
    <row r="120" spans="2:104">
      <c r="E120" s="6" t="s">
        <v>930</v>
      </c>
      <c r="G120" s="6" t="s">
        <v>164</v>
      </c>
      <c r="J120" s="29"/>
      <c r="L120" s="227" t="e">
        <f>SUM(L117:L119)</f>
        <v>#N/A</v>
      </c>
      <c r="M120" s="227" t="e">
        <f t="shared" ref="M120:AQ120" si="119">SUM(M117:M119)</f>
        <v>#N/A</v>
      </c>
      <c r="N120" s="227" t="e">
        <f t="shared" si="119"/>
        <v>#N/A</v>
      </c>
      <c r="O120" s="227" t="e">
        <f t="shared" si="119"/>
        <v>#N/A</v>
      </c>
      <c r="P120" s="227" t="e">
        <f t="shared" si="119"/>
        <v>#N/A</v>
      </c>
      <c r="Q120" s="227" t="e">
        <f t="shared" si="119"/>
        <v>#N/A</v>
      </c>
      <c r="R120" s="227" t="e">
        <f t="shared" si="119"/>
        <v>#N/A</v>
      </c>
      <c r="S120" s="227" t="e">
        <f t="shared" si="119"/>
        <v>#N/A</v>
      </c>
      <c r="T120" s="227" t="e">
        <f t="shared" si="119"/>
        <v>#N/A</v>
      </c>
      <c r="U120" s="227" t="e">
        <f t="shared" si="119"/>
        <v>#N/A</v>
      </c>
      <c r="V120" s="227" t="e">
        <f t="shared" si="119"/>
        <v>#N/A</v>
      </c>
      <c r="W120" s="227" t="e">
        <f t="shared" si="119"/>
        <v>#N/A</v>
      </c>
      <c r="X120" s="227" t="e">
        <f t="shared" si="119"/>
        <v>#N/A</v>
      </c>
      <c r="Y120" s="227" t="e">
        <f t="shared" si="119"/>
        <v>#N/A</v>
      </c>
      <c r="Z120" s="227" t="e">
        <f>SUM(Z117:Z119)</f>
        <v>#N/A</v>
      </c>
      <c r="AA120" s="227" t="e">
        <f>SUM(AA117:AA119)</f>
        <v>#N/A</v>
      </c>
      <c r="AB120" s="227" t="e">
        <f t="shared" si="119"/>
        <v>#N/A</v>
      </c>
      <c r="AC120" s="227" t="e">
        <f t="shared" si="119"/>
        <v>#N/A</v>
      </c>
      <c r="AD120" s="227" t="e">
        <f t="shared" si="119"/>
        <v>#N/A</v>
      </c>
      <c r="AE120" s="227" t="e">
        <f t="shared" si="119"/>
        <v>#N/A</v>
      </c>
      <c r="AF120" s="227" t="e">
        <f t="shared" si="119"/>
        <v>#N/A</v>
      </c>
      <c r="AG120" s="227" t="e">
        <f t="shared" si="119"/>
        <v>#N/A</v>
      </c>
      <c r="AH120" s="227" t="e">
        <f t="shared" si="119"/>
        <v>#N/A</v>
      </c>
      <c r="AI120" s="227" t="e">
        <f>SUM(AI117:AI119)</f>
        <v>#N/A</v>
      </c>
      <c r="AJ120" s="227" t="e">
        <f t="shared" si="119"/>
        <v>#N/A</v>
      </c>
      <c r="AK120" s="227" t="e">
        <f t="shared" si="119"/>
        <v>#N/A</v>
      </c>
      <c r="AL120" s="227" t="e">
        <f t="shared" si="119"/>
        <v>#N/A</v>
      </c>
      <c r="AM120" s="227" t="e">
        <f t="shared" si="119"/>
        <v>#N/A</v>
      </c>
      <c r="AN120" s="227" t="e">
        <f t="shared" si="119"/>
        <v>#N/A</v>
      </c>
      <c r="AO120" s="227" t="e">
        <f t="shared" si="119"/>
        <v>#N/A</v>
      </c>
      <c r="AP120" s="227" t="e">
        <f t="shared" si="119"/>
        <v>#N/A</v>
      </c>
      <c r="AQ120" s="227" t="e">
        <f t="shared" si="119"/>
        <v>#N/A</v>
      </c>
      <c r="AR120" s="227" t="e">
        <f t="shared" ref="AR120:BW120" si="120">SUM(AR117:AR119)</f>
        <v>#N/A</v>
      </c>
      <c r="AS120" s="227" t="e">
        <f t="shared" si="120"/>
        <v>#N/A</v>
      </c>
      <c r="AT120" s="227" t="e">
        <f t="shared" si="120"/>
        <v>#N/A</v>
      </c>
      <c r="AU120" s="227" t="e">
        <f t="shared" si="120"/>
        <v>#N/A</v>
      </c>
      <c r="AV120" s="227" t="e">
        <f t="shared" si="120"/>
        <v>#N/A</v>
      </c>
      <c r="AW120" s="227" t="e">
        <f t="shared" si="120"/>
        <v>#N/A</v>
      </c>
      <c r="AX120" s="227" t="e">
        <f t="shared" si="120"/>
        <v>#N/A</v>
      </c>
      <c r="AY120" s="227" t="e">
        <f t="shared" si="120"/>
        <v>#N/A</v>
      </c>
      <c r="AZ120" s="227" t="e">
        <f t="shared" si="120"/>
        <v>#N/A</v>
      </c>
      <c r="BA120" s="227" t="e">
        <f t="shared" si="120"/>
        <v>#N/A</v>
      </c>
      <c r="BB120" s="227" t="e">
        <f t="shared" si="120"/>
        <v>#N/A</v>
      </c>
      <c r="BC120" s="227" t="e">
        <f t="shared" si="120"/>
        <v>#N/A</v>
      </c>
      <c r="BD120" s="227" t="e">
        <f t="shared" si="120"/>
        <v>#N/A</v>
      </c>
      <c r="BE120" s="227" t="e">
        <f t="shared" si="120"/>
        <v>#N/A</v>
      </c>
      <c r="BF120" s="227" t="e">
        <f t="shared" si="120"/>
        <v>#N/A</v>
      </c>
      <c r="BG120" s="227" t="e">
        <f t="shared" si="120"/>
        <v>#N/A</v>
      </c>
      <c r="BH120" s="227" t="e">
        <f t="shared" si="120"/>
        <v>#N/A</v>
      </c>
      <c r="BI120" s="227" t="e">
        <f t="shared" si="120"/>
        <v>#N/A</v>
      </c>
      <c r="BJ120" s="227" t="e">
        <f t="shared" si="120"/>
        <v>#N/A</v>
      </c>
      <c r="BK120" s="227" t="e">
        <f t="shared" si="120"/>
        <v>#N/A</v>
      </c>
      <c r="BL120" s="227" t="e">
        <f t="shared" si="120"/>
        <v>#N/A</v>
      </c>
      <c r="BM120" s="227" t="e">
        <f t="shared" si="120"/>
        <v>#N/A</v>
      </c>
      <c r="BN120" s="227" t="e">
        <f t="shared" si="120"/>
        <v>#N/A</v>
      </c>
      <c r="BO120" s="227" t="e">
        <f t="shared" si="120"/>
        <v>#N/A</v>
      </c>
      <c r="BP120" s="227" t="e">
        <f t="shared" si="120"/>
        <v>#N/A</v>
      </c>
      <c r="BQ120" s="227" t="e">
        <f t="shared" si="120"/>
        <v>#N/A</v>
      </c>
      <c r="BR120" s="227" t="e">
        <f t="shared" si="120"/>
        <v>#N/A</v>
      </c>
      <c r="BS120" s="227" t="e">
        <f t="shared" si="120"/>
        <v>#N/A</v>
      </c>
      <c r="BT120" s="227" t="e">
        <f t="shared" si="120"/>
        <v>#N/A</v>
      </c>
      <c r="BU120" s="227" t="e">
        <f t="shared" si="120"/>
        <v>#N/A</v>
      </c>
      <c r="BV120" s="227" t="e">
        <f t="shared" si="120"/>
        <v>#N/A</v>
      </c>
      <c r="BW120" s="227" t="e">
        <f t="shared" si="120"/>
        <v>#N/A</v>
      </c>
      <c r="BX120" s="227" t="e">
        <f t="shared" ref="BX120:CV120" si="121">SUM(BX117:BX119)</f>
        <v>#N/A</v>
      </c>
      <c r="BY120" s="227" t="e">
        <f t="shared" si="121"/>
        <v>#N/A</v>
      </c>
      <c r="BZ120" s="227" t="e">
        <f t="shared" si="121"/>
        <v>#N/A</v>
      </c>
      <c r="CA120" s="227" t="e">
        <f t="shared" si="121"/>
        <v>#N/A</v>
      </c>
      <c r="CB120" s="227" t="e">
        <f t="shared" si="121"/>
        <v>#N/A</v>
      </c>
      <c r="CC120" s="227" t="e">
        <f t="shared" si="121"/>
        <v>#N/A</v>
      </c>
      <c r="CD120" s="227" t="e">
        <f t="shared" si="121"/>
        <v>#N/A</v>
      </c>
      <c r="CE120" s="227" t="e">
        <f t="shared" si="121"/>
        <v>#N/A</v>
      </c>
      <c r="CF120" s="227" t="e">
        <f t="shared" si="121"/>
        <v>#N/A</v>
      </c>
      <c r="CG120" s="227" t="e">
        <f t="shared" si="121"/>
        <v>#N/A</v>
      </c>
      <c r="CH120" s="227" t="e">
        <f t="shared" si="121"/>
        <v>#N/A</v>
      </c>
      <c r="CI120" s="227" t="e">
        <f t="shared" si="121"/>
        <v>#N/A</v>
      </c>
      <c r="CJ120" s="227" t="e">
        <f t="shared" si="121"/>
        <v>#N/A</v>
      </c>
      <c r="CK120" s="227" t="e">
        <f t="shared" si="121"/>
        <v>#N/A</v>
      </c>
      <c r="CL120" s="227" t="e">
        <f t="shared" si="121"/>
        <v>#N/A</v>
      </c>
      <c r="CM120" s="227" t="e">
        <f t="shared" si="121"/>
        <v>#N/A</v>
      </c>
      <c r="CN120" s="227" t="e">
        <f t="shared" si="121"/>
        <v>#N/A</v>
      </c>
      <c r="CO120" s="227" t="e">
        <f t="shared" si="121"/>
        <v>#N/A</v>
      </c>
      <c r="CP120" s="227" t="e">
        <f t="shared" si="121"/>
        <v>#N/A</v>
      </c>
      <c r="CQ120" s="227" t="e">
        <f t="shared" si="121"/>
        <v>#N/A</v>
      </c>
      <c r="CR120" s="227" t="e">
        <f t="shared" si="121"/>
        <v>#N/A</v>
      </c>
      <c r="CS120" s="227" t="e">
        <f t="shared" si="121"/>
        <v>#N/A</v>
      </c>
      <c r="CT120" s="227" t="e">
        <f t="shared" si="121"/>
        <v>#N/A</v>
      </c>
      <c r="CU120" s="227" t="e">
        <f t="shared" si="121"/>
        <v>#N/A</v>
      </c>
      <c r="CV120" s="227" t="e">
        <f t="shared" si="121"/>
        <v>#N/A</v>
      </c>
      <c r="CW120" s="9"/>
      <c r="CX120" s="9"/>
      <c r="CY120" s="9"/>
      <c r="CZ120" s="9"/>
    </row>
    <row r="121" spans="2:104">
      <c r="J121" s="29"/>
      <c r="L121" s="3"/>
      <c r="M121" s="202"/>
      <c r="N121" s="202"/>
      <c r="O121" s="202"/>
      <c r="P121" s="202"/>
      <c r="Q121" s="202"/>
      <c r="R121" s="202"/>
      <c r="S121" s="202"/>
      <c r="T121" s="202"/>
      <c r="U121" s="202"/>
      <c r="V121" s="202"/>
      <c r="W121" s="202"/>
      <c r="X121" s="202"/>
      <c r="Y121" s="202"/>
      <c r="Z121" s="202"/>
      <c r="AA121" s="202"/>
      <c r="AB121" s="202"/>
      <c r="AC121" s="202"/>
      <c r="AD121" s="202"/>
      <c r="AE121" s="202"/>
      <c r="AF121" s="202"/>
      <c r="AG121" s="202"/>
      <c r="AH121" s="202"/>
      <c r="AI121" s="202"/>
      <c r="AJ121" s="202"/>
      <c r="AK121" s="202"/>
      <c r="AL121" s="202"/>
      <c r="AM121" s="202"/>
      <c r="AN121" s="202"/>
      <c r="AO121" s="202"/>
      <c r="AP121" s="202"/>
      <c r="AQ121" s="202"/>
      <c r="AR121" s="202"/>
      <c r="AS121" s="202"/>
      <c r="AT121" s="202"/>
      <c r="AU121" s="202"/>
      <c r="AV121" s="202"/>
      <c r="AW121" s="202"/>
      <c r="AX121" s="202"/>
      <c r="AY121" s="202"/>
      <c r="AZ121" s="202"/>
      <c r="BA121" s="202"/>
      <c r="BB121" s="202"/>
      <c r="BC121" s="202"/>
      <c r="BD121" s="202"/>
      <c r="BE121" s="202"/>
      <c r="BF121" s="202"/>
      <c r="BG121" s="202"/>
      <c r="BH121" s="202"/>
      <c r="BI121" s="202"/>
      <c r="BJ121" s="202"/>
      <c r="BK121" s="202"/>
      <c r="BL121" s="202"/>
      <c r="BM121" s="202"/>
      <c r="BN121" s="202"/>
      <c r="BO121" s="202"/>
      <c r="BP121" s="202"/>
      <c r="BQ121" s="202"/>
      <c r="BR121" s="202"/>
      <c r="BS121" s="202"/>
      <c r="BT121" s="202"/>
      <c r="BU121" s="202"/>
      <c r="BV121" s="202"/>
      <c r="BW121" s="202"/>
      <c r="BX121" s="202"/>
      <c r="BY121" s="202"/>
      <c r="BZ121" s="202"/>
      <c r="CA121" s="202"/>
      <c r="CB121" s="202"/>
      <c r="CC121" s="202"/>
      <c r="CD121" s="202"/>
      <c r="CE121" s="202"/>
      <c r="CF121" s="202"/>
      <c r="CG121" s="202"/>
      <c r="CH121" s="202"/>
      <c r="CI121" s="202"/>
      <c r="CJ121" s="202"/>
      <c r="CK121" s="202"/>
      <c r="CL121" s="202"/>
      <c r="CM121" s="202"/>
      <c r="CN121" s="202"/>
      <c r="CO121" s="202"/>
      <c r="CP121" s="202"/>
      <c r="CQ121" s="202"/>
      <c r="CR121" s="202"/>
      <c r="CS121" s="202"/>
      <c r="CT121" s="202"/>
      <c r="CU121" s="202"/>
      <c r="CV121" s="202"/>
      <c r="CW121" s="9"/>
      <c r="CX121" s="9"/>
      <c r="CY121" s="9"/>
      <c r="CZ121" s="9"/>
    </row>
    <row r="122" spans="2:104">
      <c r="E122" s="1" t="s">
        <v>931</v>
      </c>
      <c r="G122" s="1" t="s">
        <v>164</v>
      </c>
      <c r="J122" s="29"/>
      <c r="L122" s="304" t="e">
        <f t="shared" ref="L122:AQ122" si="122">L96</f>
        <v>#N/A</v>
      </c>
      <c r="M122" s="304" t="e">
        <f t="shared" si="122"/>
        <v>#N/A</v>
      </c>
      <c r="N122" s="304" t="e">
        <f t="shared" si="122"/>
        <v>#N/A</v>
      </c>
      <c r="O122" s="304" t="e">
        <f t="shared" si="122"/>
        <v>#N/A</v>
      </c>
      <c r="P122" s="304" t="e">
        <f t="shared" si="122"/>
        <v>#N/A</v>
      </c>
      <c r="Q122" s="304" t="e">
        <f t="shared" si="122"/>
        <v>#N/A</v>
      </c>
      <c r="R122" s="304" t="e">
        <f t="shared" si="122"/>
        <v>#N/A</v>
      </c>
      <c r="S122" s="304" t="e">
        <f t="shared" si="122"/>
        <v>#N/A</v>
      </c>
      <c r="T122" s="304" t="e">
        <f t="shared" si="122"/>
        <v>#N/A</v>
      </c>
      <c r="U122" s="304" t="e">
        <f t="shared" si="122"/>
        <v>#N/A</v>
      </c>
      <c r="V122" s="304" t="e">
        <f t="shared" si="122"/>
        <v>#N/A</v>
      </c>
      <c r="W122" s="304" t="e">
        <f t="shared" si="122"/>
        <v>#N/A</v>
      </c>
      <c r="X122" s="304" t="e">
        <f t="shared" si="122"/>
        <v>#N/A</v>
      </c>
      <c r="Y122" s="304" t="e">
        <f t="shared" si="122"/>
        <v>#N/A</v>
      </c>
      <c r="Z122" s="304" t="e">
        <f t="shared" si="122"/>
        <v>#N/A</v>
      </c>
      <c r="AA122" s="304" t="e">
        <f t="shared" si="122"/>
        <v>#N/A</v>
      </c>
      <c r="AB122" s="304" t="e">
        <f t="shared" si="122"/>
        <v>#N/A</v>
      </c>
      <c r="AC122" s="304" t="e">
        <f t="shared" si="122"/>
        <v>#N/A</v>
      </c>
      <c r="AD122" s="304" t="e">
        <f t="shared" si="122"/>
        <v>#N/A</v>
      </c>
      <c r="AE122" s="304" t="e">
        <f t="shared" si="122"/>
        <v>#N/A</v>
      </c>
      <c r="AF122" s="304" t="e">
        <f t="shared" si="122"/>
        <v>#N/A</v>
      </c>
      <c r="AG122" s="304" t="e">
        <f t="shared" si="122"/>
        <v>#N/A</v>
      </c>
      <c r="AH122" s="304" t="e">
        <f t="shared" si="122"/>
        <v>#N/A</v>
      </c>
      <c r="AI122" s="304" t="e">
        <f t="shared" si="122"/>
        <v>#N/A</v>
      </c>
      <c r="AJ122" s="304" t="e">
        <f t="shared" si="122"/>
        <v>#N/A</v>
      </c>
      <c r="AK122" s="304" t="e">
        <f t="shared" si="122"/>
        <v>#N/A</v>
      </c>
      <c r="AL122" s="304" t="e">
        <f t="shared" si="122"/>
        <v>#N/A</v>
      </c>
      <c r="AM122" s="304" t="e">
        <f t="shared" si="122"/>
        <v>#N/A</v>
      </c>
      <c r="AN122" s="304" t="e">
        <f t="shared" si="122"/>
        <v>#N/A</v>
      </c>
      <c r="AO122" s="304" t="e">
        <f t="shared" si="122"/>
        <v>#N/A</v>
      </c>
      <c r="AP122" s="304" t="e">
        <f t="shared" si="122"/>
        <v>#N/A</v>
      </c>
      <c r="AQ122" s="304" t="e">
        <f t="shared" si="122"/>
        <v>#N/A</v>
      </c>
      <c r="AR122" s="304" t="e">
        <f t="shared" ref="AR122:BW122" si="123">AR96</f>
        <v>#N/A</v>
      </c>
      <c r="AS122" s="304" t="e">
        <f t="shared" si="123"/>
        <v>#N/A</v>
      </c>
      <c r="AT122" s="304" t="e">
        <f t="shared" si="123"/>
        <v>#N/A</v>
      </c>
      <c r="AU122" s="304" t="e">
        <f t="shared" si="123"/>
        <v>#N/A</v>
      </c>
      <c r="AV122" s="304" t="e">
        <f t="shared" si="123"/>
        <v>#N/A</v>
      </c>
      <c r="AW122" s="304" t="e">
        <f t="shared" si="123"/>
        <v>#N/A</v>
      </c>
      <c r="AX122" s="304" t="e">
        <f t="shared" si="123"/>
        <v>#N/A</v>
      </c>
      <c r="AY122" s="304" t="e">
        <f t="shared" si="123"/>
        <v>#N/A</v>
      </c>
      <c r="AZ122" s="304" t="e">
        <f t="shared" si="123"/>
        <v>#N/A</v>
      </c>
      <c r="BA122" s="304" t="e">
        <f t="shared" si="123"/>
        <v>#N/A</v>
      </c>
      <c r="BB122" s="304" t="e">
        <f t="shared" si="123"/>
        <v>#N/A</v>
      </c>
      <c r="BC122" s="304" t="e">
        <f t="shared" si="123"/>
        <v>#N/A</v>
      </c>
      <c r="BD122" s="304" t="e">
        <f t="shared" si="123"/>
        <v>#N/A</v>
      </c>
      <c r="BE122" s="304" t="e">
        <f t="shared" si="123"/>
        <v>#N/A</v>
      </c>
      <c r="BF122" s="304" t="e">
        <f t="shared" si="123"/>
        <v>#N/A</v>
      </c>
      <c r="BG122" s="304" t="e">
        <f t="shared" si="123"/>
        <v>#N/A</v>
      </c>
      <c r="BH122" s="304" t="e">
        <f t="shared" si="123"/>
        <v>#N/A</v>
      </c>
      <c r="BI122" s="304" t="e">
        <f t="shared" si="123"/>
        <v>#N/A</v>
      </c>
      <c r="BJ122" s="304" t="e">
        <f t="shared" si="123"/>
        <v>#N/A</v>
      </c>
      <c r="BK122" s="304" t="e">
        <f t="shared" si="123"/>
        <v>#N/A</v>
      </c>
      <c r="BL122" s="304" t="e">
        <f t="shared" si="123"/>
        <v>#N/A</v>
      </c>
      <c r="BM122" s="304" t="e">
        <f t="shared" si="123"/>
        <v>#N/A</v>
      </c>
      <c r="BN122" s="304" t="e">
        <f t="shared" si="123"/>
        <v>#N/A</v>
      </c>
      <c r="BO122" s="304" t="e">
        <f t="shared" si="123"/>
        <v>#N/A</v>
      </c>
      <c r="BP122" s="304" t="e">
        <f t="shared" si="123"/>
        <v>#N/A</v>
      </c>
      <c r="BQ122" s="304" t="e">
        <f t="shared" si="123"/>
        <v>#N/A</v>
      </c>
      <c r="BR122" s="304" t="e">
        <f t="shared" si="123"/>
        <v>#N/A</v>
      </c>
      <c r="BS122" s="304" t="e">
        <f t="shared" si="123"/>
        <v>#N/A</v>
      </c>
      <c r="BT122" s="304" t="e">
        <f t="shared" si="123"/>
        <v>#N/A</v>
      </c>
      <c r="BU122" s="304" t="e">
        <f t="shared" si="123"/>
        <v>#N/A</v>
      </c>
      <c r="BV122" s="304" t="e">
        <f t="shared" si="123"/>
        <v>#N/A</v>
      </c>
      <c r="BW122" s="304" t="e">
        <f t="shared" si="123"/>
        <v>#N/A</v>
      </c>
      <c r="BX122" s="304" t="e">
        <f t="shared" ref="BX122:CV122" si="124">BX96</f>
        <v>#N/A</v>
      </c>
      <c r="BY122" s="304" t="e">
        <f t="shared" si="124"/>
        <v>#N/A</v>
      </c>
      <c r="BZ122" s="304" t="e">
        <f t="shared" si="124"/>
        <v>#N/A</v>
      </c>
      <c r="CA122" s="304" t="e">
        <f t="shared" si="124"/>
        <v>#N/A</v>
      </c>
      <c r="CB122" s="304" t="e">
        <f t="shared" si="124"/>
        <v>#N/A</v>
      </c>
      <c r="CC122" s="304" t="e">
        <f t="shared" si="124"/>
        <v>#N/A</v>
      </c>
      <c r="CD122" s="304" t="e">
        <f t="shared" si="124"/>
        <v>#N/A</v>
      </c>
      <c r="CE122" s="304" t="e">
        <f t="shared" si="124"/>
        <v>#N/A</v>
      </c>
      <c r="CF122" s="304" t="e">
        <f t="shared" si="124"/>
        <v>#N/A</v>
      </c>
      <c r="CG122" s="304" t="e">
        <f t="shared" si="124"/>
        <v>#N/A</v>
      </c>
      <c r="CH122" s="304" t="e">
        <f t="shared" si="124"/>
        <v>#N/A</v>
      </c>
      <c r="CI122" s="304" t="e">
        <f t="shared" si="124"/>
        <v>#N/A</v>
      </c>
      <c r="CJ122" s="304" t="e">
        <f t="shared" si="124"/>
        <v>#N/A</v>
      </c>
      <c r="CK122" s="304" t="e">
        <f t="shared" si="124"/>
        <v>#N/A</v>
      </c>
      <c r="CL122" s="304" t="e">
        <f t="shared" si="124"/>
        <v>#N/A</v>
      </c>
      <c r="CM122" s="304" t="e">
        <f t="shared" si="124"/>
        <v>#N/A</v>
      </c>
      <c r="CN122" s="304" t="e">
        <f t="shared" si="124"/>
        <v>#N/A</v>
      </c>
      <c r="CO122" s="304" t="e">
        <f t="shared" si="124"/>
        <v>#N/A</v>
      </c>
      <c r="CP122" s="304" t="e">
        <f t="shared" si="124"/>
        <v>#N/A</v>
      </c>
      <c r="CQ122" s="304" t="e">
        <f t="shared" si="124"/>
        <v>#N/A</v>
      </c>
      <c r="CR122" s="304" t="e">
        <f t="shared" si="124"/>
        <v>#N/A</v>
      </c>
      <c r="CS122" s="304" t="e">
        <f t="shared" si="124"/>
        <v>#N/A</v>
      </c>
      <c r="CT122" s="304" t="e">
        <f t="shared" si="124"/>
        <v>#N/A</v>
      </c>
      <c r="CU122" s="304" t="e">
        <f t="shared" si="124"/>
        <v>#N/A</v>
      </c>
      <c r="CV122" s="304" t="e">
        <f t="shared" si="124"/>
        <v>#N/A</v>
      </c>
      <c r="CW122" s="9"/>
      <c r="CX122" s="9"/>
      <c r="CY122" s="9"/>
      <c r="CZ122" s="9"/>
    </row>
    <row r="123" spans="2:104">
      <c r="E123" s="1" t="s">
        <v>350</v>
      </c>
      <c r="G123" s="1" t="s">
        <v>154</v>
      </c>
      <c r="J123" s="29"/>
      <c r="L123" s="281">
        <f>FinancialInputs!L162</f>
        <v>0</v>
      </c>
      <c r="M123" s="281">
        <f>FinancialInputs!M162</f>
        <v>0</v>
      </c>
      <c r="N123" s="281">
        <f>FinancialInputs!N162</f>
        <v>0</v>
      </c>
      <c r="O123" s="281">
        <f>FinancialInputs!O162</f>
        <v>0</v>
      </c>
      <c r="P123" s="281">
        <f>FinancialInputs!P162</f>
        <v>0</v>
      </c>
      <c r="Q123" s="281">
        <f>FinancialInputs!Q162</f>
        <v>0</v>
      </c>
      <c r="R123" s="281">
        <f>FinancialInputs!R162</f>
        <v>0</v>
      </c>
      <c r="S123" s="281">
        <f>FinancialInputs!S162</f>
        <v>0</v>
      </c>
      <c r="T123" s="281">
        <f>FinancialInputs!T162</f>
        <v>0</v>
      </c>
      <c r="U123" s="281">
        <f>FinancialInputs!U162</f>
        <v>0</v>
      </c>
      <c r="V123" s="281">
        <f>FinancialInputs!V162</f>
        <v>0</v>
      </c>
      <c r="W123" s="281">
        <f>FinancialInputs!W162</f>
        <v>0</v>
      </c>
      <c r="X123" s="281">
        <f>FinancialInputs!X162</f>
        <v>0</v>
      </c>
      <c r="Y123" s="281">
        <f>FinancialInputs!Y162</f>
        <v>0</v>
      </c>
      <c r="Z123" s="281">
        <f>FinancialInputs!Z162</f>
        <v>0</v>
      </c>
      <c r="AA123" s="281">
        <f>FinancialInputs!AA162</f>
        <v>0</v>
      </c>
      <c r="AB123" s="281">
        <f>FinancialInputs!AB162</f>
        <v>0</v>
      </c>
      <c r="AC123" s="281">
        <f>FinancialInputs!AC162</f>
        <v>0</v>
      </c>
      <c r="AD123" s="281">
        <f>FinancialInputs!AD162</f>
        <v>0</v>
      </c>
      <c r="AE123" s="281">
        <f>FinancialInputs!AE162</f>
        <v>0</v>
      </c>
      <c r="AF123" s="281">
        <f>FinancialInputs!AF162</f>
        <v>0</v>
      </c>
      <c r="AG123" s="281">
        <f>FinancialInputs!AG162</f>
        <v>0</v>
      </c>
      <c r="AH123" s="281">
        <f>FinancialInputs!AH162</f>
        <v>0</v>
      </c>
      <c r="AI123" s="281">
        <f>FinancialInputs!AI162</f>
        <v>0</v>
      </c>
      <c r="AJ123" s="281">
        <f>FinancialInputs!AJ162</f>
        <v>0</v>
      </c>
      <c r="AK123" s="281">
        <f>FinancialInputs!AK162</f>
        <v>0</v>
      </c>
      <c r="AL123" s="281">
        <f>FinancialInputs!AL162</f>
        <v>0</v>
      </c>
      <c r="AM123" s="281">
        <f>FinancialInputs!AM162</f>
        <v>0</v>
      </c>
      <c r="AN123" s="281">
        <f>FinancialInputs!AN162</f>
        <v>0</v>
      </c>
      <c r="AO123" s="281">
        <f>FinancialInputs!AO162</f>
        <v>0</v>
      </c>
      <c r="AP123" s="281">
        <f>FinancialInputs!AP162</f>
        <v>0</v>
      </c>
      <c r="AQ123" s="281">
        <f>FinancialInputs!AQ162</f>
        <v>0</v>
      </c>
      <c r="AR123" s="281">
        <f>FinancialInputs!AR162</f>
        <v>0</v>
      </c>
      <c r="AS123" s="281">
        <f>FinancialInputs!AS162</f>
        <v>0</v>
      </c>
      <c r="AT123" s="281">
        <f>FinancialInputs!AT162</f>
        <v>0</v>
      </c>
      <c r="AU123" s="281">
        <f>FinancialInputs!AU162</f>
        <v>0</v>
      </c>
      <c r="AV123" s="281">
        <f>FinancialInputs!AV162</f>
        <v>0</v>
      </c>
      <c r="AW123" s="281">
        <f>FinancialInputs!AW162</f>
        <v>0</v>
      </c>
      <c r="AX123" s="281">
        <f>FinancialInputs!AX162</f>
        <v>0</v>
      </c>
      <c r="AY123" s="281">
        <f>FinancialInputs!AY162</f>
        <v>0</v>
      </c>
      <c r="AZ123" s="281">
        <f>FinancialInputs!AZ162</f>
        <v>0</v>
      </c>
      <c r="BA123" s="281">
        <f>FinancialInputs!BA162</f>
        <v>0</v>
      </c>
      <c r="BB123" s="281">
        <f>FinancialInputs!BB162</f>
        <v>0</v>
      </c>
      <c r="BC123" s="281">
        <f>FinancialInputs!BC162</f>
        <v>0</v>
      </c>
      <c r="BD123" s="281">
        <f>FinancialInputs!BD162</f>
        <v>0</v>
      </c>
      <c r="BE123" s="281">
        <f>FinancialInputs!BE162</f>
        <v>0</v>
      </c>
      <c r="BF123" s="281">
        <f>FinancialInputs!BF162</f>
        <v>0</v>
      </c>
      <c r="BG123" s="281">
        <f>FinancialInputs!BG162</f>
        <v>0</v>
      </c>
      <c r="BH123" s="281">
        <f>FinancialInputs!BH162</f>
        <v>0</v>
      </c>
      <c r="BI123" s="281">
        <f>FinancialInputs!BI162</f>
        <v>0</v>
      </c>
      <c r="BJ123" s="281">
        <f>FinancialInputs!BJ162</f>
        <v>0</v>
      </c>
      <c r="BK123" s="281">
        <f>FinancialInputs!BK162</f>
        <v>0</v>
      </c>
      <c r="BL123" s="281">
        <f>FinancialInputs!BL162</f>
        <v>0</v>
      </c>
      <c r="BM123" s="281">
        <f>FinancialInputs!BM162</f>
        <v>0</v>
      </c>
      <c r="BN123" s="281">
        <f>FinancialInputs!BN162</f>
        <v>0</v>
      </c>
      <c r="BO123" s="281">
        <f>FinancialInputs!BO162</f>
        <v>0</v>
      </c>
      <c r="BP123" s="281">
        <f>FinancialInputs!BP162</f>
        <v>0</v>
      </c>
      <c r="BQ123" s="281">
        <f>FinancialInputs!BQ162</f>
        <v>0</v>
      </c>
      <c r="BR123" s="281">
        <f>FinancialInputs!BR162</f>
        <v>0</v>
      </c>
      <c r="BS123" s="281">
        <f>FinancialInputs!BS162</f>
        <v>0</v>
      </c>
      <c r="BT123" s="281">
        <f>FinancialInputs!BT162</f>
        <v>0</v>
      </c>
      <c r="BU123" s="281">
        <f>FinancialInputs!BU162</f>
        <v>0</v>
      </c>
      <c r="BV123" s="281">
        <f>FinancialInputs!BV162</f>
        <v>0</v>
      </c>
      <c r="BW123" s="281">
        <f>FinancialInputs!BW162</f>
        <v>0</v>
      </c>
      <c r="BX123" s="281">
        <f>FinancialInputs!BX162</f>
        <v>0</v>
      </c>
      <c r="BY123" s="281">
        <f>FinancialInputs!BY162</f>
        <v>0</v>
      </c>
      <c r="BZ123" s="281">
        <f>FinancialInputs!BZ162</f>
        <v>0</v>
      </c>
      <c r="CA123" s="281">
        <f>FinancialInputs!CA162</f>
        <v>0</v>
      </c>
      <c r="CB123" s="281">
        <f>FinancialInputs!CB162</f>
        <v>0</v>
      </c>
      <c r="CC123" s="281">
        <f>FinancialInputs!CC162</f>
        <v>0</v>
      </c>
      <c r="CD123" s="281">
        <f>FinancialInputs!CD162</f>
        <v>0</v>
      </c>
      <c r="CE123" s="281">
        <f>FinancialInputs!CE162</f>
        <v>0</v>
      </c>
      <c r="CF123" s="281">
        <f>FinancialInputs!CF162</f>
        <v>0</v>
      </c>
      <c r="CG123" s="281">
        <f>FinancialInputs!CG162</f>
        <v>0</v>
      </c>
      <c r="CH123" s="281">
        <f>FinancialInputs!CH162</f>
        <v>0</v>
      </c>
      <c r="CI123" s="281">
        <f>FinancialInputs!CI162</f>
        <v>0</v>
      </c>
      <c r="CJ123" s="281">
        <f>FinancialInputs!CJ162</f>
        <v>0</v>
      </c>
      <c r="CK123" s="281">
        <f>FinancialInputs!CK162</f>
        <v>0</v>
      </c>
      <c r="CL123" s="281">
        <f>FinancialInputs!CL162</f>
        <v>0</v>
      </c>
      <c r="CM123" s="281">
        <f>FinancialInputs!CM162</f>
        <v>0</v>
      </c>
      <c r="CN123" s="281">
        <f>FinancialInputs!CN162</f>
        <v>0</v>
      </c>
      <c r="CO123" s="281">
        <f>FinancialInputs!CO162</f>
        <v>0</v>
      </c>
      <c r="CP123" s="281">
        <f>FinancialInputs!CP162</f>
        <v>0</v>
      </c>
      <c r="CQ123" s="281">
        <f>FinancialInputs!CQ162</f>
        <v>0</v>
      </c>
      <c r="CR123" s="281">
        <f>FinancialInputs!CR162</f>
        <v>0</v>
      </c>
      <c r="CS123" s="281">
        <f>FinancialInputs!CS162</f>
        <v>0</v>
      </c>
      <c r="CT123" s="281">
        <f>FinancialInputs!CT162</f>
        <v>0</v>
      </c>
      <c r="CU123" s="281">
        <f>FinancialInputs!CU162</f>
        <v>0</v>
      </c>
      <c r="CV123" s="281">
        <f>FinancialInputs!CV162</f>
        <v>0</v>
      </c>
      <c r="CW123" s="9"/>
      <c r="CX123" s="9"/>
      <c r="CY123" s="9"/>
      <c r="CZ123" s="9"/>
    </row>
    <row r="124" spans="2:104">
      <c r="E124" s="1" t="s">
        <v>350</v>
      </c>
      <c r="G124" s="1" t="s">
        <v>164</v>
      </c>
      <c r="J124" s="29"/>
      <c r="L124" s="312"/>
      <c r="M124" s="236"/>
      <c r="N124" s="202" t="e">
        <f>SUM(L122:N122)*N123</f>
        <v>#N/A</v>
      </c>
      <c r="O124" s="202" t="e">
        <f>SUM(M122:O122)*O123</f>
        <v>#N/A</v>
      </c>
      <c r="P124" s="202" t="e">
        <f t="shared" ref="P124:CA124" si="125">SUM(N122:P122)*P123</f>
        <v>#N/A</v>
      </c>
      <c r="Q124" s="202" t="e">
        <f t="shared" si="125"/>
        <v>#N/A</v>
      </c>
      <c r="R124" s="202" t="e">
        <f t="shared" si="125"/>
        <v>#N/A</v>
      </c>
      <c r="S124" s="202" t="e">
        <f t="shared" si="125"/>
        <v>#N/A</v>
      </c>
      <c r="T124" s="202" t="e">
        <f t="shared" si="125"/>
        <v>#N/A</v>
      </c>
      <c r="U124" s="202" t="e">
        <f t="shared" si="125"/>
        <v>#N/A</v>
      </c>
      <c r="V124" s="202" t="e">
        <f t="shared" si="125"/>
        <v>#N/A</v>
      </c>
      <c r="W124" s="202" t="e">
        <f t="shared" si="125"/>
        <v>#N/A</v>
      </c>
      <c r="X124" s="202" t="e">
        <f t="shared" si="125"/>
        <v>#N/A</v>
      </c>
      <c r="Y124" s="202" t="e">
        <f t="shared" si="125"/>
        <v>#N/A</v>
      </c>
      <c r="Z124" s="202" t="e">
        <f t="shared" si="125"/>
        <v>#N/A</v>
      </c>
      <c r="AA124" s="202" t="e">
        <f t="shared" si="125"/>
        <v>#N/A</v>
      </c>
      <c r="AB124" s="202" t="e">
        <f t="shared" si="125"/>
        <v>#N/A</v>
      </c>
      <c r="AC124" s="202" t="e">
        <f t="shared" si="125"/>
        <v>#N/A</v>
      </c>
      <c r="AD124" s="202" t="e">
        <f t="shared" si="125"/>
        <v>#N/A</v>
      </c>
      <c r="AE124" s="202" t="e">
        <f t="shared" si="125"/>
        <v>#N/A</v>
      </c>
      <c r="AF124" s="202" t="e">
        <f t="shared" si="125"/>
        <v>#N/A</v>
      </c>
      <c r="AG124" s="202" t="e">
        <f t="shared" si="125"/>
        <v>#N/A</v>
      </c>
      <c r="AH124" s="202" t="e">
        <f t="shared" si="125"/>
        <v>#N/A</v>
      </c>
      <c r="AI124" s="202" t="e">
        <f t="shared" si="125"/>
        <v>#N/A</v>
      </c>
      <c r="AJ124" s="202" t="e">
        <f t="shared" si="125"/>
        <v>#N/A</v>
      </c>
      <c r="AK124" s="202" t="e">
        <f t="shared" si="125"/>
        <v>#N/A</v>
      </c>
      <c r="AL124" s="202" t="e">
        <f t="shared" si="125"/>
        <v>#N/A</v>
      </c>
      <c r="AM124" s="202" t="e">
        <f t="shared" si="125"/>
        <v>#N/A</v>
      </c>
      <c r="AN124" s="202" t="e">
        <f t="shared" si="125"/>
        <v>#N/A</v>
      </c>
      <c r="AO124" s="202" t="e">
        <f t="shared" si="125"/>
        <v>#N/A</v>
      </c>
      <c r="AP124" s="202" t="e">
        <f t="shared" si="125"/>
        <v>#N/A</v>
      </c>
      <c r="AQ124" s="202" t="e">
        <f t="shared" si="125"/>
        <v>#N/A</v>
      </c>
      <c r="AR124" s="202" t="e">
        <f t="shared" si="125"/>
        <v>#N/A</v>
      </c>
      <c r="AS124" s="202" t="e">
        <f t="shared" si="125"/>
        <v>#N/A</v>
      </c>
      <c r="AT124" s="202" t="e">
        <f t="shared" si="125"/>
        <v>#N/A</v>
      </c>
      <c r="AU124" s="202" t="e">
        <f t="shared" si="125"/>
        <v>#N/A</v>
      </c>
      <c r="AV124" s="202" t="e">
        <f t="shared" si="125"/>
        <v>#N/A</v>
      </c>
      <c r="AW124" s="202" t="e">
        <f t="shared" si="125"/>
        <v>#N/A</v>
      </c>
      <c r="AX124" s="202" t="e">
        <f t="shared" si="125"/>
        <v>#N/A</v>
      </c>
      <c r="AY124" s="202" t="e">
        <f t="shared" si="125"/>
        <v>#N/A</v>
      </c>
      <c r="AZ124" s="202" t="e">
        <f t="shared" si="125"/>
        <v>#N/A</v>
      </c>
      <c r="BA124" s="202" t="e">
        <f t="shared" si="125"/>
        <v>#N/A</v>
      </c>
      <c r="BB124" s="202" t="e">
        <f t="shared" si="125"/>
        <v>#N/A</v>
      </c>
      <c r="BC124" s="202" t="e">
        <f t="shared" si="125"/>
        <v>#N/A</v>
      </c>
      <c r="BD124" s="202" t="e">
        <f t="shared" si="125"/>
        <v>#N/A</v>
      </c>
      <c r="BE124" s="202" t="e">
        <f t="shared" si="125"/>
        <v>#N/A</v>
      </c>
      <c r="BF124" s="202" t="e">
        <f t="shared" si="125"/>
        <v>#N/A</v>
      </c>
      <c r="BG124" s="202" t="e">
        <f t="shared" si="125"/>
        <v>#N/A</v>
      </c>
      <c r="BH124" s="202" t="e">
        <f t="shared" si="125"/>
        <v>#N/A</v>
      </c>
      <c r="BI124" s="202" t="e">
        <f t="shared" si="125"/>
        <v>#N/A</v>
      </c>
      <c r="BJ124" s="202" t="e">
        <f t="shared" si="125"/>
        <v>#N/A</v>
      </c>
      <c r="BK124" s="202" t="e">
        <f t="shared" si="125"/>
        <v>#N/A</v>
      </c>
      <c r="BL124" s="202" t="e">
        <f t="shared" si="125"/>
        <v>#N/A</v>
      </c>
      <c r="BM124" s="202" t="e">
        <f t="shared" si="125"/>
        <v>#N/A</v>
      </c>
      <c r="BN124" s="202" t="e">
        <f t="shared" si="125"/>
        <v>#N/A</v>
      </c>
      <c r="BO124" s="202" t="e">
        <f t="shared" si="125"/>
        <v>#N/A</v>
      </c>
      <c r="BP124" s="202" t="e">
        <f t="shared" si="125"/>
        <v>#N/A</v>
      </c>
      <c r="BQ124" s="202" t="e">
        <f t="shared" si="125"/>
        <v>#N/A</v>
      </c>
      <c r="BR124" s="202" t="e">
        <f t="shared" si="125"/>
        <v>#N/A</v>
      </c>
      <c r="BS124" s="202" t="e">
        <f t="shared" si="125"/>
        <v>#N/A</v>
      </c>
      <c r="BT124" s="202" t="e">
        <f t="shared" si="125"/>
        <v>#N/A</v>
      </c>
      <c r="BU124" s="202" t="e">
        <f t="shared" si="125"/>
        <v>#N/A</v>
      </c>
      <c r="BV124" s="202" t="e">
        <f t="shared" si="125"/>
        <v>#N/A</v>
      </c>
      <c r="BW124" s="202" t="e">
        <f t="shared" si="125"/>
        <v>#N/A</v>
      </c>
      <c r="BX124" s="202" t="e">
        <f t="shared" si="125"/>
        <v>#N/A</v>
      </c>
      <c r="BY124" s="202" t="e">
        <f t="shared" si="125"/>
        <v>#N/A</v>
      </c>
      <c r="BZ124" s="202" t="e">
        <f t="shared" si="125"/>
        <v>#N/A</v>
      </c>
      <c r="CA124" s="202" t="e">
        <f t="shared" si="125"/>
        <v>#N/A</v>
      </c>
      <c r="CB124" s="202" t="e">
        <f t="shared" ref="CB124:CV124" si="126">SUM(BZ122:CB122)*CB123</f>
        <v>#N/A</v>
      </c>
      <c r="CC124" s="202" t="e">
        <f t="shared" si="126"/>
        <v>#N/A</v>
      </c>
      <c r="CD124" s="202" t="e">
        <f t="shared" si="126"/>
        <v>#N/A</v>
      </c>
      <c r="CE124" s="202" t="e">
        <f t="shared" si="126"/>
        <v>#N/A</v>
      </c>
      <c r="CF124" s="202" t="e">
        <f t="shared" si="126"/>
        <v>#N/A</v>
      </c>
      <c r="CG124" s="202" t="e">
        <f t="shared" si="126"/>
        <v>#N/A</v>
      </c>
      <c r="CH124" s="202" t="e">
        <f t="shared" si="126"/>
        <v>#N/A</v>
      </c>
      <c r="CI124" s="202" t="e">
        <f t="shared" si="126"/>
        <v>#N/A</v>
      </c>
      <c r="CJ124" s="202" t="e">
        <f t="shared" si="126"/>
        <v>#N/A</v>
      </c>
      <c r="CK124" s="202" t="e">
        <f t="shared" si="126"/>
        <v>#N/A</v>
      </c>
      <c r="CL124" s="202" t="e">
        <f t="shared" si="126"/>
        <v>#N/A</v>
      </c>
      <c r="CM124" s="202" t="e">
        <f t="shared" si="126"/>
        <v>#N/A</v>
      </c>
      <c r="CN124" s="202" t="e">
        <f t="shared" si="126"/>
        <v>#N/A</v>
      </c>
      <c r="CO124" s="202" t="e">
        <f t="shared" si="126"/>
        <v>#N/A</v>
      </c>
      <c r="CP124" s="202" t="e">
        <f t="shared" si="126"/>
        <v>#N/A</v>
      </c>
      <c r="CQ124" s="202" t="e">
        <f t="shared" si="126"/>
        <v>#N/A</v>
      </c>
      <c r="CR124" s="202" t="e">
        <f t="shared" si="126"/>
        <v>#N/A</v>
      </c>
      <c r="CS124" s="202" t="e">
        <f t="shared" si="126"/>
        <v>#N/A</v>
      </c>
      <c r="CT124" s="202" t="e">
        <f t="shared" si="126"/>
        <v>#N/A</v>
      </c>
      <c r="CU124" s="202" t="e">
        <f t="shared" si="126"/>
        <v>#N/A</v>
      </c>
      <c r="CV124" s="202" t="e">
        <f t="shared" si="126"/>
        <v>#N/A</v>
      </c>
      <c r="CW124" s="9"/>
      <c r="CX124" s="9"/>
      <c r="CY124" s="9"/>
      <c r="CZ124" s="9"/>
    </row>
    <row r="125" spans="2:104">
      <c r="J125" s="29"/>
      <c r="L125" s="3"/>
      <c r="M125" s="202"/>
      <c r="N125" s="202"/>
      <c r="O125" s="202"/>
      <c r="P125" s="202"/>
      <c r="Q125" s="202"/>
      <c r="R125" s="202"/>
      <c r="S125" s="202"/>
      <c r="T125" s="202"/>
      <c r="U125" s="202"/>
      <c r="V125" s="202"/>
      <c r="W125" s="202"/>
      <c r="X125" s="202"/>
      <c r="Y125" s="202"/>
      <c r="Z125" s="202"/>
      <c r="AA125" s="202"/>
      <c r="AB125" s="202"/>
      <c r="AC125" s="202"/>
      <c r="AD125" s="202"/>
      <c r="AE125" s="202"/>
      <c r="AF125" s="202"/>
      <c r="AG125" s="202"/>
      <c r="AH125" s="202"/>
      <c r="AI125" s="202"/>
      <c r="AJ125" s="202"/>
      <c r="AK125" s="202"/>
      <c r="AL125" s="202"/>
      <c r="AM125" s="202"/>
      <c r="AN125" s="202"/>
      <c r="AO125" s="202"/>
      <c r="AP125" s="202"/>
      <c r="AQ125" s="202"/>
      <c r="AR125" s="202"/>
      <c r="AS125" s="202"/>
      <c r="AT125" s="202"/>
      <c r="AU125" s="202"/>
      <c r="AV125" s="202"/>
      <c r="AW125" s="202"/>
      <c r="AX125" s="202"/>
      <c r="AY125" s="202"/>
      <c r="AZ125" s="202"/>
      <c r="BA125" s="202"/>
      <c r="BB125" s="202"/>
      <c r="BC125" s="202"/>
      <c r="BD125" s="202"/>
      <c r="BE125" s="202"/>
      <c r="BF125" s="202"/>
      <c r="BG125" s="202"/>
      <c r="BH125" s="202"/>
      <c r="BI125" s="202"/>
      <c r="BJ125" s="202"/>
      <c r="BK125" s="202"/>
      <c r="BL125" s="202"/>
      <c r="BM125" s="202"/>
      <c r="BN125" s="202"/>
      <c r="BO125" s="202"/>
      <c r="BP125" s="202"/>
      <c r="BQ125" s="202"/>
      <c r="BR125" s="202"/>
      <c r="BS125" s="202"/>
      <c r="BT125" s="202"/>
      <c r="BU125" s="202"/>
      <c r="BV125" s="202"/>
      <c r="BW125" s="202"/>
      <c r="BX125" s="202"/>
      <c r="BY125" s="202"/>
      <c r="BZ125" s="202"/>
      <c r="CA125" s="202"/>
      <c r="CB125" s="202"/>
      <c r="CC125" s="202"/>
      <c r="CD125" s="202"/>
      <c r="CE125" s="202"/>
      <c r="CF125" s="202"/>
      <c r="CG125" s="202"/>
      <c r="CH125" s="202"/>
      <c r="CI125" s="202"/>
      <c r="CJ125" s="202"/>
      <c r="CK125" s="202"/>
      <c r="CL125" s="202"/>
      <c r="CM125" s="202"/>
      <c r="CN125" s="202"/>
      <c r="CO125" s="202"/>
      <c r="CP125" s="202"/>
      <c r="CQ125" s="202"/>
      <c r="CR125" s="202"/>
      <c r="CS125" s="202"/>
      <c r="CT125" s="202"/>
      <c r="CU125" s="202"/>
      <c r="CV125" s="202"/>
      <c r="CW125" s="9"/>
      <c r="CX125" s="9"/>
      <c r="CY125" s="9"/>
      <c r="CZ125" s="9"/>
    </row>
    <row r="126" spans="2:104">
      <c r="E126" s="1" t="s">
        <v>932</v>
      </c>
      <c r="G126" s="1" t="s">
        <v>256</v>
      </c>
      <c r="J126" s="29"/>
      <c r="L126" s="312"/>
      <c r="M126" s="236"/>
      <c r="N126" s="202" t="e">
        <f>N120&gt;N124</f>
        <v>#N/A</v>
      </c>
      <c r="O126" s="202" t="e">
        <f t="shared" ref="O126:BZ126" si="127">O120&gt;O124</f>
        <v>#N/A</v>
      </c>
      <c r="P126" s="202" t="e">
        <f t="shared" si="127"/>
        <v>#N/A</v>
      </c>
      <c r="Q126" s="202" t="e">
        <f t="shared" si="127"/>
        <v>#N/A</v>
      </c>
      <c r="R126" s="202" t="e">
        <f t="shared" si="127"/>
        <v>#N/A</v>
      </c>
      <c r="S126" s="202" t="e">
        <f t="shared" si="127"/>
        <v>#N/A</v>
      </c>
      <c r="T126" s="202" t="e">
        <f t="shared" si="127"/>
        <v>#N/A</v>
      </c>
      <c r="U126" s="202" t="e">
        <f t="shared" si="127"/>
        <v>#N/A</v>
      </c>
      <c r="V126" s="202" t="e">
        <f t="shared" si="127"/>
        <v>#N/A</v>
      </c>
      <c r="W126" s="202" t="e">
        <f t="shared" si="127"/>
        <v>#N/A</v>
      </c>
      <c r="X126" s="202" t="e">
        <f t="shared" si="127"/>
        <v>#N/A</v>
      </c>
      <c r="Y126" s="202" t="e">
        <f t="shared" si="127"/>
        <v>#N/A</v>
      </c>
      <c r="Z126" s="202" t="e">
        <f t="shared" si="127"/>
        <v>#N/A</v>
      </c>
      <c r="AA126" s="202" t="e">
        <f t="shared" si="127"/>
        <v>#N/A</v>
      </c>
      <c r="AB126" s="202" t="e">
        <f t="shared" si="127"/>
        <v>#N/A</v>
      </c>
      <c r="AC126" s="202" t="e">
        <f t="shared" si="127"/>
        <v>#N/A</v>
      </c>
      <c r="AD126" s="202" t="e">
        <f t="shared" si="127"/>
        <v>#N/A</v>
      </c>
      <c r="AE126" s="202" t="e">
        <f t="shared" si="127"/>
        <v>#N/A</v>
      </c>
      <c r="AF126" s="202" t="e">
        <f t="shared" si="127"/>
        <v>#N/A</v>
      </c>
      <c r="AG126" s="202" t="e">
        <f t="shared" si="127"/>
        <v>#N/A</v>
      </c>
      <c r="AH126" s="202" t="e">
        <f t="shared" si="127"/>
        <v>#N/A</v>
      </c>
      <c r="AI126" s="202" t="e">
        <f t="shared" si="127"/>
        <v>#N/A</v>
      </c>
      <c r="AJ126" s="202" t="e">
        <f t="shared" si="127"/>
        <v>#N/A</v>
      </c>
      <c r="AK126" s="202" t="e">
        <f t="shared" si="127"/>
        <v>#N/A</v>
      </c>
      <c r="AL126" s="202" t="e">
        <f t="shared" si="127"/>
        <v>#N/A</v>
      </c>
      <c r="AM126" s="202" t="e">
        <f t="shared" si="127"/>
        <v>#N/A</v>
      </c>
      <c r="AN126" s="202" t="e">
        <f t="shared" si="127"/>
        <v>#N/A</v>
      </c>
      <c r="AO126" s="202" t="e">
        <f t="shared" si="127"/>
        <v>#N/A</v>
      </c>
      <c r="AP126" s="202" t="e">
        <f t="shared" si="127"/>
        <v>#N/A</v>
      </c>
      <c r="AQ126" s="202" t="e">
        <f t="shared" si="127"/>
        <v>#N/A</v>
      </c>
      <c r="AR126" s="202" t="e">
        <f t="shared" si="127"/>
        <v>#N/A</v>
      </c>
      <c r="AS126" s="202" t="e">
        <f t="shared" si="127"/>
        <v>#N/A</v>
      </c>
      <c r="AT126" s="202" t="e">
        <f t="shared" si="127"/>
        <v>#N/A</v>
      </c>
      <c r="AU126" s="202" t="e">
        <f t="shared" si="127"/>
        <v>#N/A</v>
      </c>
      <c r="AV126" s="202" t="e">
        <f t="shared" si="127"/>
        <v>#N/A</v>
      </c>
      <c r="AW126" s="202" t="e">
        <f t="shared" si="127"/>
        <v>#N/A</v>
      </c>
      <c r="AX126" s="202" t="e">
        <f t="shared" si="127"/>
        <v>#N/A</v>
      </c>
      <c r="AY126" s="202" t="e">
        <f t="shared" si="127"/>
        <v>#N/A</v>
      </c>
      <c r="AZ126" s="202" t="e">
        <f t="shared" si="127"/>
        <v>#N/A</v>
      </c>
      <c r="BA126" s="202" t="e">
        <f t="shared" si="127"/>
        <v>#N/A</v>
      </c>
      <c r="BB126" s="202" t="e">
        <f t="shared" si="127"/>
        <v>#N/A</v>
      </c>
      <c r="BC126" s="202" t="e">
        <f t="shared" si="127"/>
        <v>#N/A</v>
      </c>
      <c r="BD126" s="202" t="e">
        <f t="shared" si="127"/>
        <v>#N/A</v>
      </c>
      <c r="BE126" s="202" t="e">
        <f t="shared" si="127"/>
        <v>#N/A</v>
      </c>
      <c r="BF126" s="202" t="e">
        <f t="shared" si="127"/>
        <v>#N/A</v>
      </c>
      <c r="BG126" s="202" t="e">
        <f t="shared" si="127"/>
        <v>#N/A</v>
      </c>
      <c r="BH126" s="202" t="e">
        <f t="shared" si="127"/>
        <v>#N/A</v>
      </c>
      <c r="BI126" s="202" t="e">
        <f t="shared" si="127"/>
        <v>#N/A</v>
      </c>
      <c r="BJ126" s="202" t="e">
        <f t="shared" si="127"/>
        <v>#N/A</v>
      </c>
      <c r="BK126" s="202" t="e">
        <f t="shared" si="127"/>
        <v>#N/A</v>
      </c>
      <c r="BL126" s="202" t="e">
        <f t="shared" si="127"/>
        <v>#N/A</v>
      </c>
      <c r="BM126" s="202" t="e">
        <f t="shared" si="127"/>
        <v>#N/A</v>
      </c>
      <c r="BN126" s="202" t="e">
        <f t="shared" si="127"/>
        <v>#N/A</v>
      </c>
      <c r="BO126" s="202" t="e">
        <f t="shared" si="127"/>
        <v>#N/A</v>
      </c>
      <c r="BP126" s="202" t="e">
        <f t="shared" si="127"/>
        <v>#N/A</v>
      </c>
      <c r="BQ126" s="202" t="e">
        <f t="shared" si="127"/>
        <v>#N/A</v>
      </c>
      <c r="BR126" s="202" t="e">
        <f t="shared" si="127"/>
        <v>#N/A</v>
      </c>
      <c r="BS126" s="202" t="e">
        <f t="shared" si="127"/>
        <v>#N/A</v>
      </c>
      <c r="BT126" s="202" t="e">
        <f t="shared" si="127"/>
        <v>#N/A</v>
      </c>
      <c r="BU126" s="202" t="e">
        <f t="shared" si="127"/>
        <v>#N/A</v>
      </c>
      <c r="BV126" s="202" t="e">
        <f t="shared" si="127"/>
        <v>#N/A</v>
      </c>
      <c r="BW126" s="202" t="e">
        <f t="shared" si="127"/>
        <v>#N/A</v>
      </c>
      <c r="BX126" s="202" t="e">
        <f t="shared" si="127"/>
        <v>#N/A</v>
      </c>
      <c r="BY126" s="202" t="e">
        <f t="shared" si="127"/>
        <v>#N/A</v>
      </c>
      <c r="BZ126" s="202" t="e">
        <f t="shared" si="127"/>
        <v>#N/A</v>
      </c>
      <c r="CA126" s="202" t="e">
        <f t="shared" ref="CA126:CV126" si="128">CA120&gt;CA124</f>
        <v>#N/A</v>
      </c>
      <c r="CB126" s="202" t="e">
        <f t="shared" si="128"/>
        <v>#N/A</v>
      </c>
      <c r="CC126" s="202" t="e">
        <f t="shared" si="128"/>
        <v>#N/A</v>
      </c>
      <c r="CD126" s="202" t="e">
        <f t="shared" si="128"/>
        <v>#N/A</v>
      </c>
      <c r="CE126" s="202" t="e">
        <f t="shared" si="128"/>
        <v>#N/A</v>
      </c>
      <c r="CF126" s="202" t="e">
        <f t="shared" si="128"/>
        <v>#N/A</v>
      </c>
      <c r="CG126" s="202" t="e">
        <f t="shared" si="128"/>
        <v>#N/A</v>
      </c>
      <c r="CH126" s="202" t="e">
        <f t="shared" si="128"/>
        <v>#N/A</v>
      </c>
      <c r="CI126" s="202" t="e">
        <f t="shared" si="128"/>
        <v>#N/A</v>
      </c>
      <c r="CJ126" s="202" t="e">
        <f t="shared" si="128"/>
        <v>#N/A</v>
      </c>
      <c r="CK126" s="202" t="e">
        <f t="shared" si="128"/>
        <v>#N/A</v>
      </c>
      <c r="CL126" s="202" t="e">
        <f t="shared" si="128"/>
        <v>#N/A</v>
      </c>
      <c r="CM126" s="202" t="e">
        <f t="shared" si="128"/>
        <v>#N/A</v>
      </c>
      <c r="CN126" s="202" t="e">
        <f t="shared" si="128"/>
        <v>#N/A</v>
      </c>
      <c r="CO126" s="202" t="e">
        <f>CO120&gt;CO124</f>
        <v>#N/A</v>
      </c>
      <c r="CP126" s="202" t="e">
        <f t="shared" si="128"/>
        <v>#N/A</v>
      </c>
      <c r="CQ126" s="202" t="e">
        <f t="shared" si="128"/>
        <v>#N/A</v>
      </c>
      <c r="CR126" s="202" t="e">
        <f t="shared" si="128"/>
        <v>#N/A</v>
      </c>
      <c r="CS126" s="202" t="e">
        <f t="shared" si="128"/>
        <v>#N/A</v>
      </c>
      <c r="CT126" s="202" t="e">
        <f t="shared" si="128"/>
        <v>#N/A</v>
      </c>
      <c r="CU126" s="202" t="e">
        <f t="shared" si="128"/>
        <v>#N/A</v>
      </c>
      <c r="CV126" s="202" t="e">
        <f t="shared" si="128"/>
        <v>#N/A</v>
      </c>
      <c r="CW126" s="9"/>
      <c r="CX126" s="9"/>
      <c r="CY126" s="9"/>
      <c r="CZ126" s="9"/>
    </row>
    <row r="127" spans="2:104">
      <c r="J127" s="29"/>
      <c r="L127" s="202"/>
      <c r="M127" s="202"/>
      <c r="N127" s="202"/>
      <c r="O127" s="202"/>
      <c r="P127" s="202"/>
      <c r="Q127" s="202"/>
      <c r="R127" s="202"/>
      <c r="S127" s="202"/>
      <c r="T127" s="202"/>
      <c r="U127" s="202"/>
      <c r="V127" s="202"/>
      <c r="W127" s="202"/>
      <c r="X127" s="202"/>
      <c r="Y127" s="202"/>
      <c r="Z127" s="202"/>
      <c r="AA127" s="202"/>
      <c r="AB127" s="202"/>
      <c r="AC127" s="202"/>
      <c r="AD127" s="202"/>
      <c r="AE127" s="202"/>
      <c r="AF127" s="202"/>
      <c r="AG127" s="202"/>
      <c r="AH127" s="202"/>
      <c r="AI127" s="202"/>
      <c r="AJ127" s="202"/>
      <c r="AK127" s="202"/>
      <c r="AL127" s="202"/>
      <c r="AM127" s="202"/>
      <c r="AN127" s="202"/>
      <c r="AO127" s="202"/>
      <c r="AP127" s="202"/>
      <c r="AQ127" s="202"/>
      <c r="AR127" s="202"/>
      <c r="AS127" s="202"/>
      <c r="AT127" s="202"/>
      <c r="AU127" s="202"/>
      <c r="AV127" s="202"/>
      <c r="AW127" s="202"/>
      <c r="AX127" s="202"/>
      <c r="AY127" s="202"/>
      <c r="AZ127" s="202"/>
      <c r="BA127" s="202"/>
      <c r="BB127" s="202"/>
      <c r="BC127" s="202"/>
      <c r="BD127" s="202"/>
      <c r="BE127" s="202"/>
      <c r="BF127" s="202"/>
      <c r="BG127" s="202"/>
      <c r="BH127" s="202"/>
      <c r="BI127" s="202"/>
      <c r="BJ127" s="202"/>
      <c r="BK127" s="202"/>
      <c r="BL127" s="202"/>
      <c r="BM127" s="202"/>
      <c r="BN127" s="202"/>
      <c r="BO127" s="202"/>
      <c r="BP127" s="202"/>
      <c r="BQ127" s="202"/>
      <c r="BR127" s="202"/>
      <c r="BS127" s="202"/>
      <c r="BT127" s="202"/>
      <c r="BU127" s="202"/>
      <c r="BV127" s="202"/>
      <c r="BW127" s="202"/>
      <c r="BX127" s="202"/>
      <c r="BY127" s="202"/>
      <c r="BZ127" s="202"/>
      <c r="CA127" s="202"/>
      <c r="CB127" s="202"/>
      <c r="CC127" s="202"/>
      <c r="CD127" s="202"/>
      <c r="CE127" s="202"/>
      <c r="CF127" s="202"/>
      <c r="CG127" s="202"/>
      <c r="CH127" s="202"/>
      <c r="CI127" s="202"/>
      <c r="CJ127" s="202"/>
      <c r="CK127" s="202"/>
      <c r="CL127" s="202"/>
      <c r="CM127" s="202"/>
      <c r="CN127" s="202"/>
      <c r="CO127" s="202"/>
      <c r="CP127" s="202"/>
      <c r="CQ127" s="202"/>
      <c r="CR127" s="202"/>
      <c r="CS127" s="202"/>
      <c r="CT127" s="202"/>
      <c r="CU127" s="202"/>
      <c r="CV127" s="202"/>
      <c r="CW127" s="9"/>
      <c r="CX127" s="9"/>
      <c r="CY127" s="9"/>
      <c r="CZ127" s="9"/>
    </row>
    <row r="128" spans="2:104">
      <c r="E128" s="1" t="s">
        <v>933</v>
      </c>
      <c r="G128" s="1" t="s">
        <v>164</v>
      </c>
      <c r="J128" s="29"/>
      <c r="L128" s="202" t="e">
        <f>IF(AND(L126,L100&gt;0),L124-L120,0)</f>
        <v>#N/A</v>
      </c>
      <c r="M128" s="202" t="e">
        <f t="shared" ref="M128:BX128" si="129">IF(AND(M126,M100&gt;0),M124-M120,0)</f>
        <v>#N/A</v>
      </c>
      <c r="N128" s="202" t="e">
        <f>IF(AND(N126,N100&gt;0),N124-N120,0)</f>
        <v>#N/A</v>
      </c>
      <c r="O128" s="202" t="e">
        <f t="shared" si="129"/>
        <v>#N/A</v>
      </c>
      <c r="P128" s="202" t="e">
        <f t="shared" si="129"/>
        <v>#N/A</v>
      </c>
      <c r="Q128" s="202" t="e">
        <f t="shared" si="129"/>
        <v>#N/A</v>
      </c>
      <c r="R128" s="202" t="e">
        <f t="shared" si="129"/>
        <v>#N/A</v>
      </c>
      <c r="S128" s="202" t="e">
        <f t="shared" si="129"/>
        <v>#N/A</v>
      </c>
      <c r="T128" s="202" t="e">
        <f t="shared" si="129"/>
        <v>#N/A</v>
      </c>
      <c r="U128" s="202" t="e">
        <f t="shared" si="129"/>
        <v>#N/A</v>
      </c>
      <c r="V128" s="202" t="e">
        <f t="shared" si="129"/>
        <v>#N/A</v>
      </c>
      <c r="W128" s="202" t="e">
        <f t="shared" si="129"/>
        <v>#N/A</v>
      </c>
      <c r="X128" s="202" t="e">
        <f t="shared" si="129"/>
        <v>#N/A</v>
      </c>
      <c r="Y128" s="202" t="e">
        <f t="shared" si="129"/>
        <v>#N/A</v>
      </c>
      <c r="Z128" s="202" t="e">
        <f t="shared" si="129"/>
        <v>#N/A</v>
      </c>
      <c r="AA128" s="202" t="e">
        <f t="shared" si="129"/>
        <v>#N/A</v>
      </c>
      <c r="AB128" s="202" t="e">
        <f t="shared" si="129"/>
        <v>#N/A</v>
      </c>
      <c r="AC128" s="202" t="e">
        <f t="shared" si="129"/>
        <v>#N/A</v>
      </c>
      <c r="AD128" s="202" t="e">
        <f t="shared" si="129"/>
        <v>#N/A</v>
      </c>
      <c r="AE128" s="202" t="e">
        <f t="shared" si="129"/>
        <v>#N/A</v>
      </c>
      <c r="AF128" s="202" t="e">
        <f t="shared" si="129"/>
        <v>#N/A</v>
      </c>
      <c r="AG128" s="202" t="e">
        <f t="shared" si="129"/>
        <v>#N/A</v>
      </c>
      <c r="AH128" s="202" t="e">
        <f>IF(AND(AH126,AH100&gt;0),AH124-AH120,0)</f>
        <v>#N/A</v>
      </c>
      <c r="AI128" s="202" t="e">
        <f t="shared" si="129"/>
        <v>#N/A</v>
      </c>
      <c r="AJ128" s="202" t="e">
        <f t="shared" si="129"/>
        <v>#N/A</v>
      </c>
      <c r="AK128" s="202" t="e">
        <f t="shared" si="129"/>
        <v>#N/A</v>
      </c>
      <c r="AL128" s="202" t="e">
        <f t="shared" si="129"/>
        <v>#N/A</v>
      </c>
      <c r="AM128" s="202" t="e">
        <f>IF(AND(AM126,AM100&gt;0),AM124-AM120,0)</f>
        <v>#N/A</v>
      </c>
      <c r="AN128" s="202" t="e">
        <f>IF(AND(AN126,AN100&gt;0),AN124-AN120,0)</f>
        <v>#N/A</v>
      </c>
      <c r="AO128" s="202" t="e">
        <f>IF(AND(AO126,AO100&gt;0),AO124-AO120,0)</f>
        <v>#N/A</v>
      </c>
      <c r="AP128" s="202" t="e">
        <f t="shared" si="129"/>
        <v>#N/A</v>
      </c>
      <c r="AQ128" s="202" t="e">
        <f t="shared" si="129"/>
        <v>#N/A</v>
      </c>
      <c r="AR128" s="202" t="e">
        <f t="shared" si="129"/>
        <v>#N/A</v>
      </c>
      <c r="AS128" s="202" t="e">
        <f t="shared" si="129"/>
        <v>#N/A</v>
      </c>
      <c r="AT128" s="202" t="e">
        <f t="shared" si="129"/>
        <v>#N/A</v>
      </c>
      <c r="AU128" s="202" t="e">
        <f t="shared" si="129"/>
        <v>#N/A</v>
      </c>
      <c r="AV128" s="202" t="e">
        <f t="shared" si="129"/>
        <v>#N/A</v>
      </c>
      <c r="AW128" s="202" t="e">
        <f t="shared" si="129"/>
        <v>#N/A</v>
      </c>
      <c r="AX128" s="202" t="e">
        <f t="shared" si="129"/>
        <v>#N/A</v>
      </c>
      <c r="AY128" s="202" t="e">
        <f t="shared" si="129"/>
        <v>#N/A</v>
      </c>
      <c r="AZ128" s="202" t="e">
        <f t="shared" si="129"/>
        <v>#N/A</v>
      </c>
      <c r="BA128" s="202" t="e">
        <f t="shared" si="129"/>
        <v>#N/A</v>
      </c>
      <c r="BB128" s="202" t="e">
        <f t="shared" si="129"/>
        <v>#N/A</v>
      </c>
      <c r="BC128" s="202" t="e">
        <f t="shared" si="129"/>
        <v>#N/A</v>
      </c>
      <c r="BD128" s="202" t="e">
        <f t="shared" si="129"/>
        <v>#N/A</v>
      </c>
      <c r="BE128" s="202" t="e">
        <f t="shared" si="129"/>
        <v>#N/A</v>
      </c>
      <c r="BF128" s="202" t="e">
        <f t="shared" si="129"/>
        <v>#N/A</v>
      </c>
      <c r="BG128" s="202" t="e">
        <f t="shared" si="129"/>
        <v>#N/A</v>
      </c>
      <c r="BH128" s="202" t="e">
        <f t="shared" si="129"/>
        <v>#N/A</v>
      </c>
      <c r="BI128" s="202" t="e">
        <f t="shared" si="129"/>
        <v>#N/A</v>
      </c>
      <c r="BJ128" s="202" t="e">
        <f t="shared" si="129"/>
        <v>#N/A</v>
      </c>
      <c r="BK128" s="202" t="e">
        <f t="shared" si="129"/>
        <v>#N/A</v>
      </c>
      <c r="BL128" s="202" t="e">
        <f t="shared" si="129"/>
        <v>#N/A</v>
      </c>
      <c r="BM128" s="202" t="e">
        <f t="shared" si="129"/>
        <v>#N/A</v>
      </c>
      <c r="BN128" s="202" t="e">
        <f t="shared" si="129"/>
        <v>#N/A</v>
      </c>
      <c r="BO128" s="202" t="e">
        <f t="shared" si="129"/>
        <v>#N/A</v>
      </c>
      <c r="BP128" s="202" t="e">
        <f t="shared" si="129"/>
        <v>#N/A</v>
      </c>
      <c r="BQ128" s="202" t="e">
        <f t="shared" si="129"/>
        <v>#N/A</v>
      </c>
      <c r="BR128" s="202" t="e">
        <f t="shared" si="129"/>
        <v>#N/A</v>
      </c>
      <c r="BS128" s="202" t="e">
        <f t="shared" si="129"/>
        <v>#N/A</v>
      </c>
      <c r="BT128" s="202" t="e">
        <f t="shared" si="129"/>
        <v>#N/A</v>
      </c>
      <c r="BU128" s="202" t="e">
        <f t="shared" si="129"/>
        <v>#N/A</v>
      </c>
      <c r="BV128" s="202" t="e">
        <f t="shared" si="129"/>
        <v>#N/A</v>
      </c>
      <c r="BW128" s="202" t="e">
        <f t="shared" si="129"/>
        <v>#N/A</v>
      </c>
      <c r="BX128" s="202" t="e">
        <f t="shared" si="129"/>
        <v>#N/A</v>
      </c>
      <c r="BY128" s="202" t="e">
        <f t="shared" ref="BY128:CV128" si="130">IF(AND(BY126,BY100&gt;0),BY124-BY120,0)</f>
        <v>#N/A</v>
      </c>
      <c r="BZ128" s="202" t="e">
        <f t="shared" si="130"/>
        <v>#N/A</v>
      </c>
      <c r="CA128" s="202" t="e">
        <f t="shared" si="130"/>
        <v>#N/A</v>
      </c>
      <c r="CB128" s="202" t="e">
        <f t="shared" si="130"/>
        <v>#N/A</v>
      </c>
      <c r="CC128" s="202" t="e">
        <f t="shared" si="130"/>
        <v>#N/A</v>
      </c>
      <c r="CD128" s="202" t="e">
        <f t="shared" si="130"/>
        <v>#N/A</v>
      </c>
      <c r="CE128" s="202" t="e">
        <f t="shared" si="130"/>
        <v>#N/A</v>
      </c>
      <c r="CF128" s="202" t="e">
        <f t="shared" si="130"/>
        <v>#N/A</v>
      </c>
      <c r="CG128" s="202" t="e">
        <f t="shared" si="130"/>
        <v>#N/A</v>
      </c>
      <c r="CH128" s="202" t="e">
        <f t="shared" si="130"/>
        <v>#N/A</v>
      </c>
      <c r="CI128" s="202" t="e">
        <f t="shared" si="130"/>
        <v>#N/A</v>
      </c>
      <c r="CJ128" s="202" t="e">
        <f t="shared" si="130"/>
        <v>#N/A</v>
      </c>
      <c r="CK128" s="202" t="e">
        <f t="shared" si="130"/>
        <v>#N/A</v>
      </c>
      <c r="CL128" s="202" t="e">
        <f t="shared" si="130"/>
        <v>#N/A</v>
      </c>
      <c r="CM128" s="202" t="e">
        <f t="shared" si="130"/>
        <v>#N/A</v>
      </c>
      <c r="CN128" s="202" t="e">
        <f t="shared" si="130"/>
        <v>#N/A</v>
      </c>
      <c r="CO128" s="202" t="e">
        <f t="shared" si="130"/>
        <v>#N/A</v>
      </c>
      <c r="CP128" s="202" t="e">
        <f t="shared" si="130"/>
        <v>#N/A</v>
      </c>
      <c r="CQ128" s="202" t="e">
        <f t="shared" si="130"/>
        <v>#N/A</v>
      </c>
      <c r="CR128" s="202" t="e">
        <f t="shared" si="130"/>
        <v>#N/A</v>
      </c>
      <c r="CS128" s="202" t="e">
        <f t="shared" si="130"/>
        <v>#N/A</v>
      </c>
      <c r="CT128" s="202" t="e">
        <f t="shared" si="130"/>
        <v>#N/A</v>
      </c>
      <c r="CU128" s="202" t="e">
        <f t="shared" si="130"/>
        <v>#N/A</v>
      </c>
      <c r="CV128" s="202" t="e">
        <f t="shared" si="130"/>
        <v>#N/A</v>
      </c>
      <c r="CW128" s="9"/>
      <c r="CX128" s="9"/>
      <c r="CY128" s="9"/>
      <c r="CZ128" s="9"/>
    </row>
    <row r="129" spans="2:104">
      <c r="E129" s="1" t="s">
        <v>934</v>
      </c>
      <c r="G129" s="1" t="s">
        <v>164</v>
      </c>
      <c r="J129" s="29" t="s">
        <v>901</v>
      </c>
      <c r="L129" s="202" t="e">
        <f>MAX(L128,-L100)</f>
        <v>#N/A</v>
      </c>
      <c r="M129" s="202" t="e">
        <f>MAX(M128,-M100)</f>
        <v>#N/A</v>
      </c>
      <c r="N129" s="202" t="e">
        <f t="shared" ref="N129:BX129" si="131">MAX(N128,-N100)</f>
        <v>#N/A</v>
      </c>
      <c r="O129" s="202" t="e">
        <f t="shared" si="131"/>
        <v>#N/A</v>
      </c>
      <c r="P129" s="202" t="e">
        <f t="shared" si="131"/>
        <v>#N/A</v>
      </c>
      <c r="Q129" s="202" t="e">
        <f t="shared" si="131"/>
        <v>#N/A</v>
      </c>
      <c r="R129" s="202" t="e">
        <f t="shared" si="131"/>
        <v>#N/A</v>
      </c>
      <c r="S129" s="202" t="e">
        <f t="shared" si="131"/>
        <v>#N/A</v>
      </c>
      <c r="T129" s="202" t="e">
        <f t="shared" si="131"/>
        <v>#N/A</v>
      </c>
      <c r="U129" s="202" t="e">
        <f t="shared" si="131"/>
        <v>#N/A</v>
      </c>
      <c r="V129" s="202" t="e">
        <f t="shared" si="131"/>
        <v>#N/A</v>
      </c>
      <c r="W129" s="202" t="e">
        <f t="shared" si="131"/>
        <v>#N/A</v>
      </c>
      <c r="X129" s="202" t="e">
        <f t="shared" si="131"/>
        <v>#N/A</v>
      </c>
      <c r="Y129" s="202" t="e">
        <f t="shared" si="131"/>
        <v>#N/A</v>
      </c>
      <c r="Z129" s="202" t="e">
        <f t="shared" si="131"/>
        <v>#N/A</v>
      </c>
      <c r="AA129" s="202" t="e">
        <f t="shared" si="131"/>
        <v>#N/A</v>
      </c>
      <c r="AB129" s="202" t="e">
        <f t="shared" si="131"/>
        <v>#N/A</v>
      </c>
      <c r="AC129" s="202" t="e">
        <f t="shared" si="131"/>
        <v>#N/A</v>
      </c>
      <c r="AD129" s="202" t="e">
        <f t="shared" si="131"/>
        <v>#N/A</v>
      </c>
      <c r="AE129" s="202" t="e">
        <f t="shared" si="131"/>
        <v>#N/A</v>
      </c>
      <c r="AF129" s="202" t="e">
        <f t="shared" si="131"/>
        <v>#N/A</v>
      </c>
      <c r="AG129" s="202" t="e">
        <f t="shared" si="131"/>
        <v>#N/A</v>
      </c>
      <c r="AH129" s="202" t="e">
        <f t="shared" si="131"/>
        <v>#N/A</v>
      </c>
      <c r="AI129" s="202" t="e">
        <f t="shared" si="131"/>
        <v>#N/A</v>
      </c>
      <c r="AJ129" s="202" t="e">
        <f t="shared" si="131"/>
        <v>#N/A</v>
      </c>
      <c r="AK129" s="202" t="e">
        <f t="shared" si="131"/>
        <v>#N/A</v>
      </c>
      <c r="AL129" s="202" t="e">
        <f t="shared" si="131"/>
        <v>#N/A</v>
      </c>
      <c r="AM129" s="202" t="e">
        <f t="shared" si="131"/>
        <v>#N/A</v>
      </c>
      <c r="AN129" s="202" t="e">
        <f t="shared" si="131"/>
        <v>#N/A</v>
      </c>
      <c r="AO129" s="202" t="e">
        <f t="shared" si="131"/>
        <v>#N/A</v>
      </c>
      <c r="AP129" s="202" t="e">
        <f t="shared" si="131"/>
        <v>#N/A</v>
      </c>
      <c r="AQ129" s="202" t="e">
        <f t="shared" si="131"/>
        <v>#N/A</v>
      </c>
      <c r="AR129" s="202" t="e">
        <f t="shared" si="131"/>
        <v>#N/A</v>
      </c>
      <c r="AS129" s="202" t="e">
        <f t="shared" si="131"/>
        <v>#N/A</v>
      </c>
      <c r="AT129" s="202" t="e">
        <f t="shared" si="131"/>
        <v>#N/A</v>
      </c>
      <c r="AU129" s="202" t="e">
        <f t="shared" si="131"/>
        <v>#N/A</v>
      </c>
      <c r="AV129" s="202" t="e">
        <f t="shared" si="131"/>
        <v>#N/A</v>
      </c>
      <c r="AW129" s="202" t="e">
        <f t="shared" si="131"/>
        <v>#N/A</v>
      </c>
      <c r="AX129" s="202" t="e">
        <f t="shared" si="131"/>
        <v>#N/A</v>
      </c>
      <c r="AY129" s="202" t="e">
        <f t="shared" si="131"/>
        <v>#N/A</v>
      </c>
      <c r="AZ129" s="202" t="e">
        <f t="shared" si="131"/>
        <v>#N/A</v>
      </c>
      <c r="BA129" s="202" t="e">
        <f t="shared" si="131"/>
        <v>#N/A</v>
      </c>
      <c r="BB129" s="202" t="e">
        <f t="shared" si="131"/>
        <v>#N/A</v>
      </c>
      <c r="BC129" s="202" t="e">
        <f t="shared" si="131"/>
        <v>#N/A</v>
      </c>
      <c r="BD129" s="202" t="e">
        <f t="shared" si="131"/>
        <v>#N/A</v>
      </c>
      <c r="BE129" s="202" t="e">
        <f t="shared" si="131"/>
        <v>#N/A</v>
      </c>
      <c r="BF129" s="202" t="e">
        <f t="shared" si="131"/>
        <v>#N/A</v>
      </c>
      <c r="BG129" s="202" t="e">
        <f t="shared" si="131"/>
        <v>#N/A</v>
      </c>
      <c r="BH129" s="202" t="e">
        <f t="shared" si="131"/>
        <v>#N/A</v>
      </c>
      <c r="BI129" s="202" t="e">
        <f t="shared" si="131"/>
        <v>#N/A</v>
      </c>
      <c r="BJ129" s="202" t="e">
        <f t="shared" si="131"/>
        <v>#N/A</v>
      </c>
      <c r="BK129" s="202" t="e">
        <f t="shared" si="131"/>
        <v>#N/A</v>
      </c>
      <c r="BL129" s="202" t="e">
        <f t="shared" si="131"/>
        <v>#N/A</v>
      </c>
      <c r="BM129" s="202" t="e">
        <f t="shared" si="131"/>
        <v>#N/A</v>
      </c>
      <c r="BN129" s="202" t="e">
        <f t="shared" si="131"/>
        <v>#N/A</v>
      </c>
      <c r="BO129" s="202" t="e">
        <f t="shared" si="131"/>
        <v>#N/A</v>
      </c>
      <c r="BP129" s="202" t="e">
        <f t="shared" si="131"/>
        <v>#N/A</v>
      </c>
      <c r="BQ129" s="202" t="e">
        <f t="shared" si="131"/>
        <v>#N/A</v>
      </c>
      <c r="BR129" s="202" t="e">
        <f t="shared" si="131"/>
        <v>#N/A</v>
      </c>
      <c r="BS129" s="202" t="e">
        <f t="shared" si="131"/>
        <v>#N/A</v>
      </c>
      <c r="BT129" s="202" t="e">
        <f t="shared" si="131"/>
        <v>#N/A</v>
      </c>
      <c r="BU129" s="202" t="e">
        <f t="shared" si="131"/>
        <v>#N/A</v>
      </c>
      <c r="BV129" s="202" t="e">
        <f t="shared" si="131"/>
        <v>#N/A</v>
      </c>
      <c r="BW129" s="202" t="e">
        <f t="shared" si="131"/>
        <v>#N/A</v>
      </c>
      <c r="BX129" s="202" t="e">
        <f t="shared" si="131"/>
        <v>#N/A</v>
      </c>
      <c r="BY129" s="202" t="e">
        <f t="shared" ref="BY129:CV129" si="132">MAX(BY128,-BY100)</f>
        <v>#N/A</v>
      </c>
      <c r="BZ129" s="202" t="e">
        <f t="shared" si="132"/>
        <v>#N/A</v>
      </c>
      <c r="CA129" s="202" t="e">
        <f t="shared" si="132"/>
        <v>#N/A</v>
      </c>
      <c r="CB129" s="202" t="e">
        <f t="shared" si="132"/>
        <v>#N/A</v>
      </c>
      <c r="CC129" s="202" t="e">
        <f t="shared" si="132"/>
        <v>#N/A</v>
      </c>
      <c r="CD129" s="202" t="e">
        <f t="shared" si="132"/>
        <v>#N/A</v>
      </c>
      <c r="CE129" s="202" t="e">
        <f t="shared" si="132"/>
        <v>#N/A</v>
      </c>
      <c r="CF129" s="202" t="e">
        <f t="shared" si="132"/>
        <v>#N/A</v>
      </c>
      <c r="CG129" s="202" t="e">
        <f t="shared" si="132"/>
        <v>#N/A</v>
      </c>
      <c r="CH129" s="202" t="e">
        <f t="shared" si="132"/>
        <v>#N/A</v>
      </c>
      <c r="CI129" s="202" t="e">
        <f t="shared" si="132"/>
        <v>#N/A</v>
      </c>
      <c r="CJ129" s="202" t="e">
        <f t="shared" si="132"/>
        <v>#N/A</v>
      </c>
      <c r="CK129" s="202" t="e">
        <f t="shared" si="132"/>
        <v>#N/A</v>
      </c>
      <c r="CL129" s="202" t="e">
        <f t="shared" si="132"/>
        <v>#N/A</v>
      </c>
      <c r="CM129" s="202" t="e">
        <f t="shared" si="132"/>
        <v>#N/A</v>
      </c>
      <c r="CN129" s="202" t="e">
        <f t="shared" si="132"/>
        <v>#N/A</v>
      </c>
      <c r="CO129" s="202" t="e">
        <f t="shared" si="132"/>
        <v>#N/A</v>
      </c>
      <c r="CP129" s="202" t="e">
        <f t="shared" si="132"/>
        <v>#N/A</v>
      </c>
      <c r="CQ129" s="202" t="e">
        <f t="shared" si="132"/>
        <v>#N/A</v>
      </c>
      <c r="CR129" s="202" t="e">
        <f t="shared" si="132"/>
        <v>#N/A</v>
      </c>
      <c r="CS129" s="202" t="e">
        <f t="shared" si="132"/>
        <v>#N/A</v>
      </c>
      <c r="CT129" s="202" t="e">
        <f t="shared" si="132"/>
        <v>#N/A</v>
      </c>
      <c r="CU129" s="202" t="e">
        <f t="shared" si="132"/>
        <v>#N/A</v>
      </c>
      <c r="CV129" s="202" t="e">
        <f t="shared" si="132"/>
        <v>#N/A</v>
      </c>
      <c r="CW129" s="9"/>
      <c r="CX129" s="9"/>
      <c r="CY129" s="9"/>
      <c r="CZ129" s="9"/>
    </row>
    <row r="130" spans="2:104">
      <c r="E130" s="1" t="s">
        <v>935</v>
      </c>
      <c r="G130" s="1" t="s">
        <v>164</v>
      </c>
      <c r="J130" s="29" t="s">
        <v>901</v>
      </c>
      <c r="L130" s="202">
        <f>(IF(SUM(L117:L118)-L124&gt;0,L124-SUM(L117:L118),0))</f>
        <v>0</v>
      </c>
      <c r="M130" s="202" t="e">
        <f t="shared" ref="M130:BX130" si="133">(IF(SUM(M117:M118)-M124&gt;0,M124-SUM(M117:M118),0))</f>
        <v>#N/A</v>
      </c>
      <c r="N130" s="202" t="e">
        <f>(IF(SUM(N117:N118)-N124&gt;0,N124-SUM(N117:N118),0))</f>
        <v>#N/A</v>
      </c>
      <c r="O130" s="202" t="e">
        <f t="shared" si="133"/>
        <v>#N/A</v>
      </c>
      <c r="P130" s="202" t="e">
        <f t="shared" si="133"/>
        <v>#N/A</v>
      </c>
      <c r="Q130" s="202" t="e">
        <f t="shared" si="133"/>
        <v>#N/A</v>
      </c>
      <c r="R130" s="202" t="e">
        <f t="shared" si="133"/>
        <v>#N/A</v>
      </c>
      <c r="S130" s="202" t="e">
        <f t="shared" si="133"/>
        <v>#N/A</v>
      </c>
      <c r="T130" s="202" t="e">
        <f t="shared" si="133"/>
        <v>#N/A</v>
      </c>
      <c r="U130" s="202" t="e">
        <f t="shared" si="133"/>
        <v>#N/A</v>
      </c>
      <c r="V130" s="202" t="e">
        <f t="shared" si="133"/>
        <v>#N/A</v>
      </c>
      <c r="W130" s="202" t="e">
        <f t="shared" si="133"/>
        <v>#N/A</v>
      </c>
      <c r="X130" s="202" t="e">
        <f t="shared" si="133"/>
        <v>#N/A</v>
      </c>
      <c r="Y130" s="202" t="e">
        <f t="shared" si="133"/>
        <v>#N/A</v>
      </c>
      <c r="Z130" s="202" t="e">
        <f t="shared" si="133"/>
        <v>#N/A</v>
      </c>
      <c r="AA130" s="202" t="e">
        <f t="shared" si="133"/>
        <v>#N/A</v>
      </c>
      <c r="AB130" s="202" t="e">
        <f t="shared" si="133"/>
        <v>#N/A</v>
      </c>
      <c r="AC130" s="202" t="e">
        <f t="shared" si="133"/>
        <v>#N/A</v>
      </c>
      <c r="AD130" s="202" t="e">
        <f t="shared" si="133"/>
        <v>#N/A</v>
      </c>
      <c r="AE130" s="202" t="e">
        <f t="shared" si="133"/>
        <v>#N/A</v>
      </c>
      <c r="AF130" s="202" t="e">
        <f t="shared" si="133"/>
        <v>#N/A</v>
      </c>
      <c r="AG130" s="202" t="e">
        <f t="shared" si="133"/>
        <v>#N/A</v>
      </c>
      <c r="AH130" s="202" t="e">
        <f t="shared" si="133"/>
        <v>#N/A</v>
      </c>
      <c r="AI130" s="202" t="e">
        <f t="shared" si="133"/>
        <v>#N/A</v>
      </c>
      <c r="AJ130" s="202" t="e">
        <f t="shared" si="133"/>
        <v>#N/A</v>
      </c>
      <c r="AK130" s="202" t="e">
        <f t="shared" si="133"/>
        <v>#N/A</v>
      </c>
      <c r="AL130" s="202" t="e">
        <f t="shared" si="133"/>
        <v>#N/A</v>
      </c>
      <c r="AM130" s="202" t="e">
        <f t="shared" si="133"/>
        <v>#N/A</v>
      </c>
      <c r="AN130" s="202" t="e">
        <f>(IF(SUM(AN117:AN118)-AN124&gt;0,AN124-SUM(AN117:AN118),0))</f>
        <v>#N/A</v>
      </c>
      <c r="AO130" s="202" t="e">
        <f>(IF(SUM(AO117:AO118)-AO124&gt;0,AO124-SUM(AO117:AO118),0))</f>
        <v>#N/A</v>
      </c>
      <c r="AP130" s="202" t="e">
        <f t="shared" si="133"/>
        <v>#N/A</v>
      </c>
      <c r="AQ130" s="202" t="e">
        <f t="shared" si="133"/>
        <v>#N/A</v>
      </c>
      <c r="AR130" s="202" t="e">
        <f t="shared" si="133"/>
        <v>#N/A</v>
      </c>
      <c r="AS130" s="202" t="e">
        <f t="shared" si="133"/>
        <v>#N/A</v>
      </c>
      <c r="AT130" s="202" t="e">
        <f t="shared" si="133"/>
        <v>#N/A</v>
      </c>
      <c r="AU130" s="202" t="e">
        <f t="shared" si="133"/>
        <v>#N/A</v>
      </c>
      <c r="AV130" s="202" t="e">
        <f t="shared" si="133"/>
        <v>#N/A</v>
      </c>
      <c r="AW130" s="202" t="e">
        <f t="shared" si="133"/>
        <v>#N/A</v>
      </c>
      <c r="AX130" s="202" t="e">
        <f t="shared" si="133"/>
        <v>#N/A</v>
      </c>
      <c r="AY130" s="202" t="e">
        <f t="shared" si="133"/>
        <v>#N/A</v>
      </c>
      <c r="AZ130" s="202" t="e">
        <f t="shared" si="133"/>
        <v>#N/A</v>
      </c>
      <c r="BA130" s="202" t="e">
        <f t="shared" si="133"/>
        <v>#N/A</v>
      </c>
      <c r="BB130" s="202" t="e">
        <f t="shared" si="133"/>
        <v>#N/A</v>
      </c>
      <c r="BC130" s="202" t="e">
        <f t="shared" si="133"/>
        <v>#N/A</v>
      </c>
      <c r="BD130" s="202" t="e">
        <f t="shared" si="133"/>
        <v>#N/A</v>
      </c>
      <c r="BE130" s="202" t="e">
        <f t="shared" si="133"/>
        <v>#N/A</v>
      </c>
      <c r="BF130" s="202" t="e">
        <f t="shared" si="133"/>
        <v>#N/A</v>
      </c>
      <c r="BG130" s="202" t="e">
        <f t="shared" si="133"/>
        <v>#N/A</v>
      </c>
      <c r="BH130" s="202" t="e">
        <f t="shared" si="133"/>
        <v>#N/A</v>
      </c>
      <c r="BI130" s="202" t="e">
        <f t="shared" si="133"/>
        <v>#N/A</v>
      </c>
      <c r="BJ130" s="202" t="e">
        <f t="shared" si="133"/>
        <v>#N/A</v>
      </c>
      <c r="BK130" s="202" t="e">
        <f t="shared" si="133"/>
        <v>#N/A</v>
      </c>
      <c r="BL130" s="202" t="e">
        <f t="shared" si="133"/>
        <v>#N/A</v>
      </c>
      <c r="BM130" s="202" t="e">
        <f t="shared" si="133"/>
        <v>#N/A</v>
      </c>
      <c r="BN130" s="202" t="e">
        <f t="shared" si="133"/>
        <v>#N/A</v>
      </c>
      <c r="BO130" s="202" t="e">
        <f t="shared" si="133"/>
        <v>#N/A</v>
      </c>
      <c r="BP130" s="202" t="e">
        <f t="shared" si="133"/>
        <v>#N/A</v>
      </c>
      <c r="BQ130" s="202" t="e">
        <f t="shared" si="133"/>
        <v>#N/A</v>
      </c>
      <c r="BR130" s="202" t="e">
        <f t="shared" si="133"/>
        <v>#N/A</v>
      </c>
      <c r="BS130" s="202" t="e">
        <f t="shared" si="133"/>
        <v>#N/A</v>
      </c>
      <c r="BT130" s="202" t="e">
        <f t="shared" si="133"/>
        <v>#N/A</v>
      </c>
      <c r="BU130" s="202" t="e">
        <f t="shared" si="133"/>
        <v>#N/A</v>
      </c>
      <c r="BV130" s="202" t="e">
        <f t="shared" si="133"/>
        <v>#N/A</v>
      </c>
      <c r="BW130" s="202" t="e">
        <f t="shared" si="133"/>
        <v>#N/A</v>
      </c>
      <c r="BX130" s="202" t="e">
        <f t="shared" si="133"/>
        <v>#N/A</v>
      </c>
      <c r="BY130" s="202" t="e">
        <f t="shared" ref="BY130:CV130" si="134">(IF(SUM(BY117:BY118)-BY124&gt;0,BY124-SUM(BY117:BY118),0))</f>
        <v>#N/A</v>
      </c>
      <c r="BZ130" s="202" t="e">
        <f t="shared" si="134"/>
        <v>#N/A</v>
      </c>
      <c r="CA130" s="202" t="e">
        <f t="shared" si="134"/>
        <v>#N/A</v>
      </c>
      <c r="CB130" s="202" t="e">
        <f t="shared" si="134"/>
        <v>#N/A</v>
      </c>
      <c r="CC130" s="202" t="e">
        <f t="shared" si="134"/>
        <v>#N/A</v>
      </c>
      <c r="CD130" s="202" t="e">
        <f t="shared" si="134"/>
        <v>#N/A</v>
      </c>
      <c r="CE130" s="202" t="e">
        <f t="shared" si="134"/>
        <v>#N/A</v>
      </c>
      <c r="CF130" s="202" t="e">
        <f t="shared" si="134"/>
        <v>#N/A</v>
      </c>
      <c r="CG130" s="202" t="e">
        <f t="shared" si="134"/>
        <v>#N/A</v>
      </c>
      <c r="CH130" s="202" t="e">
        <f t="shared" si="134"/>
        <v>#N/A</v>
      </c>
      <c r="CI130" s="202" t="e">
        <f t="shared" si="134"/>
        <v>#N/A</v>
      </c>
      <c r="CJ130" s="202" t="e">
        <f t="shared" si="134"/>
        <v>#N/A</v>
      </c>
      <c r="CK130" s="202" t="e">
        <f t="shared" si="134"/>
        <v>#N/A</v>
      </c>
      <c r="CL130" s="202" t="e">
        <f t="shared" si="134"/>
        <v>#N/A</v>
      </c>
      <c r="CM130" s="202" t="e">
        <f t="shared" si="134"/>
        <v>#N/A</v>
      </c>
      <c r="CN130" s="202" t="e">
        <f t="shared" si="134"/>
        <v>#N/A</v>
      </c>
      <c r="CO130" s="202" t="e">
        <f t="shared" si="134"/>
        <v>#N/A</v>
      </c>
      <c r="CP130" s="202" t="e">
        <f t="shared" si="134"/>
        <v>#N/A</v>
      </c>
      <c r="CQ130" s="202" t="e">
        <f t="shared" si="134"/>
        <v>#N/A</v>
      </c>
      <c r="CR130" s="202" t="e">
        <f t="shared" si="134"/>
        <v>#N/A</v>
      </c>
      <c r="CS130" s="202" t="e">
        <f t="shared" si="134"/>
        <v>#N/A</v>
      </c>
      <c r="CT130" s="202" t="e">
        <f t="shared" si="134"/>
        <v>#N/A</v>
      </c>
      <c r="CU130" s="202" t="e">
        <f t="shared" si="134"/>
        <v>#N/A</v>
      </c>
      <c r="CV130" s="202" t="e">
        <f t="shared" si="134"/>
        <v>#N/A</v>
      </c>
      <c r="CW130" s="9"/>
      <c r="CX130" s="9"/>
      <c r="CY130" s="9"/>
      <c r="CZ130" s="9"/>
    </row>
    <row r="131" spans="2:104">
      <c r="J131" s="29"/>
      <c r="L131" s="3"/>
      <c r="M131" s="202"/>
      <c r="N131" s="202"/>
      <c r="O131" s="202"/>
      <c r="P131" s="202"/>
      <c r="Q131" s="202"/>
      <c r="R131" s="202"/>
      <c r="S131" s="202"/>
      <c r="T131" s="202"/>
      <c r="U131" s="202"/>
      <c r="V131" s="202"/>
      <c r="W131" s="202"/>
      <c r="X131" s="202"/>
      <c r="Y131" s="202"/>
      <c r="Z131" s="202"/>
      <c r="AA131" s="202"/>
      <c r="AB131" s="202"/>
      <c r="AC131" s="202"/>
      <c r="AD131" s="202"/>
      <c r="AE131" s="202"/>
      <c r="AF131" s="202"/>
      <c r="AG131" s="202"/>
      <c r="AH131" s="202"/>
      <c r="AI131" s="202"/>
      <c r="AJ131" s="202"/>
      <c r="AK131" s="202"/>
      <c r="AL131" s="202"/>
      <c r="AM131" s="202"/>
      <c r="AN131" s="202"/>
      <c r="AO131" s="202"/>
      <c r="AP131" s="202"/>
      <c r="AQ131" s="202"/>
      <c r="AR131" s="202"/>
      <c r="AS131" s="202"/>
      <c r="AT131" s="202"/>
      <c r="AU131" s="202"/>
      <c r="AV131" s="202"/>
      <c r="AW131" s="202"/>
      <c r="AX131" s="202"/>
      <c r="AY131" s="202"/>
      <c r="AZ131" s="202"/>
      <c r="BA131" s="202"/>
      <c r="BB131" s="202"/>
      <c r="BC131" s="202"/>
      <c r="BD131" s="202"/>
      <c r="BE131" s="202"/>
      <c r="BF131" s="202"/>
      <c r="BG131" s="202"/>
      <c r="BH131" s="202"/>
      <c r="BI131" s="202"/>
      <c r="BJ131" s="202"/>
      <c r="BK131" s="202"/>
      <c r="BL131" s="202"/>
      <c r="BM131" s="202"/>
      <c r="BN131" s="202"/>
      <c r="BO131" s="202"/>
      <c r="BP131" s="202"/>
      <c r="BQ131" s="202"/>
      <c r="BR131" s="202"/>
      <c r="BS131" s="202"/>
      <c r="BT131" s="202"/>
      <c r="BU131" s="202"/>
      <c r="BV131" s="202"/>
      <c r="BW131" s="202"/>
      <c r="BX131" s="202"/>
      <c r="BY131" s="202"/>
      <c r="BZ131" s="202"/>
      <c r="CA131" s="202"/>
      <c r="CB131" s="202"/>
      <c r="CC131" s="202"/>
      <c r="CD131" s="202"/>
      <c r="CE131" s="202"/>
      <c r="CF131" s="202"/>
      <c r="CG131" s="202"/>
      <c r="CH131" s="202"/>
      <c r="CI131" s="202"/>
      <c r="CJ131" s="202"/>
      <c r="CK131" s="202"/>
      <c r="CL131" s="202"/>
      <c r="CM131" s="202"/>
      <c r="CN131" s="202"/>
      <c r="CO131" s="202"/>
      <c r="CP131" s="202"/>
      <c r="CQ131" s="202"/>
      <c r="CR131" s="202"/>
      <c r="CS131" s="202"/>
      <c r="CT131" s="202"/>
      <c r="CU131" s="202"/>
      <c r="CV131" s="202"/>
      <c r="CW131" s="9"/>
      <c r="CX131" s="9"/>
      <c r="CY131" s="9"/>
      <c r="CZ131" s="9"/>
    </row>
    <row r="132" spans="2:104" s="12" customFormat="1">
      <c r="B132" s="117" t="s">
        <v>51</v>
      </c>
      <c r="C132" s="117"/>
      <c r="D132" s="117"/>
      <c r="E132" s="117"/>
      <c r="F132" s="117"/>
      <c r="G132" s="117"/>
      <c r="H132" s="117"/>
      <c r="I132" s="117"/>
      <c r="J132" s="117"/>
      <c r="K132" s="117"/>
      <c r="L132" s="117"/>
      <c r="M132" s="117"/>
      <c r="N132" s="117"/>
      <c r="O132" s="117"/>
      <c r="P132" s="117"/>
      <c r="Q132" s="117"/>
      <c r="R132" s="117"/>
      <c r="S132" s="117"/>
      <c r="T132" s="117"/>
      <c r="U132" s="117"/>
      <c r="V132" s="117"/>
      <c r="W132" s="117"/>
      <c r="X132" s="117"/>
      <c r="Y132" s="117"/>
      <c r="Z132" s="117"/>
      <c r="AA132" s="117"/>
      <c r="AB132" s="117"/>
      <c r="AC132" s="117"/>
      <c r="AD132" s="117"/>
      <c r="AE132" s="117"/>
      <c r="AF132" s="117"/>
      <c r="AG132" s="117"/>
      <c r="AH132" s="117"/>
      <c r="AI132" s="117"/>
      <c r="AJ132" s="117"/>
      <c r="AK132" s="117"/>
      <c r="AL132" s="117"/>
      <c r="AM132" s="117"/>
      <c r="AN132" s="117"/>
      <c r="AO132" s="117"/>
      <c r="AP132" s="117"/>
      <c r="AQ132" s="117"/>
      <c r="AR132" s="117"/>
      <c r="AS132" s="117"/>
      <c r="AT132" s="117"/>
      <c r="AU132" s="117"/>
      <c r="AV132" s="117"/>
      <c r="AW132" s="117"/>
      <c r="AX132" s="117"/>
      <c r="AY132" s="117"/>
      <c r="AZ132" s="117"/>
      <c r="BA132" s="117"/>
      <c r="BB132" s="117"/>
      <c r="BC132" s="117"/>
      <c r="BD132" s="117"/>
      <c r="BE132" s="117"/>
      <c r="BF132" s="117"/>
      <c r="BG132" s="117"/>
      <c r="BH132" s="117"/>
      <c r="BI132" s="117"/>
      <c r="BJ132" s="117"/>
      <c r="BK132" s="117"/>
      <c r="BL132" s="117"/>
      <c r="BM132" s="117"/>
      <c r="BN132" s="117"/>
      <c r="BO132" s="117"/>
      <c r="BP132" s="117"/>
      <c r="BQ132" s="117"/>
      <c r="BR132" s="117"/>
      <c r="BS132" s="117"/>
      <c r="BT132" s="117"/>
      <c r="BU132" s="117"/>
      <c r="BV132" s="117"/>
      <c r="BW132" s="117"/>
      <c r="BX132" s="117"/>
      <c r="BY132" s="117"/>
      <c r="BZ132" s="117"/>
      <c r="CA132" s="117"/>
      <c r="CB132" s="117"/>
      <c r="CC132" s="117"/>
      <c r="CD132" s="117"/>
      <c r="CE132" s="117"/>
      <c r="CF132" s="117"/>
      <c r="CG132" s="117"/>
      <c r="CH132" s="117"/>
      <c r="CI132" s="117"/>
      <c r="CJ132" s="117"/>
      <c r="CK132" s="117"/>
      <c r="CL132" s="117"/>
      <c r="CM132" s="117"/>
      <c r="CN132" s="117"/>
      <c r="CO132" s="117"/>
      <c r="CP132" s="117"/>
      <c r="CQ132" s="117"/>
      <c r="CR132" s="117"/>
      <c r="CS132" s="117"/>
      <c r="CT132" s="117"/>
      <c r="CU132" s="117"/>
      <c r="CV132" s="117"/>
      <c r="CW132" s="118"/>
    </row>
    <row r="133" spans="2:104"/>
    <row r="138" spans="2:104" hidden="1">
      <c r="E138" s="89"/>
    </row>
    <row r="139" spans="2:104" hidden="1">
      <c r="E139" s="89"/>
    </row>
    <row r="140" spans="2:104" hidden="1">
      <c r="E140" s="89"/>
    </row>
    <row r="141" spans="2:104" hidden="1">
      <c r="E141" s="89"/>
    </row>
    <row r="142" spans="2:104"/>
    <row r="143" spans="2:104"/>
  </sheetData>
  <pageMargins left="0.7" right="0.7" top="0.75" bottom="0.75" header="0.3" footer="0.3"/>
  <pageSetup paperSize="9" orientation="portrait" r:id="rId1"/>
  <headerFooter>
    <oddHeader>&amp;C&amp;"Aptos"&amp;10&amp;K000000 OFFICIAL&amp;1#_x000D_</oddHeader>
    <oddFooter>&amp;C_x000D_&amp;1#&amp;"Aptos"&amp;10&amp;K000000 OFFICIAL</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6209CF-F9D9-4E0B-9662-86DD42C9B3A1}">
  <sheetPr codeName="Sheet11">
    <tabColor rgb="FFCCC0DA"/>
  </sheetPr>
  <dimension ref="A1:DJ102"/>
  <sheetViews>
    <sheetView zoomScale="90" zoomScaleNormal="90" workbookViewId="0">
      <pane xSplit="10" ySplit="3" topLeftCell="K4" activePane="bottomRight" state="frozen"/>
      <selection pane="bottomRight" activeCell="A4" sqref="A4"/>
      <selection pane="bottomLeft" activeCell="M68" sqref="M68"/>
      <selection pane="topRight" activeCell="M68" sqref="M68"/>
    </sheetView>
  </sheetViews>
  <sheetFormatPr defaultColWidth="0" defaultRowHeight="15" customHeight="1" zeroHeight="1"/>
  <cols>
    <col min="1" max="4" width="3" style="1" customWidth="1"/>
    <col min="5" max="5" width="43.5" style="1" customWidth="1"/>
    <col min="6" max="6" width="2.75" style="1" customWidth="1"/>
    <col min="7" max="7" width="14.25" style="1" customWidth="1"/>
    <col min="8" max="8" width="10.75" style="1" customWidth="1"/>
    <col min="9" max="9" width="2.75" style="1" customWidth="1"/>
    <col min="10" max="10" width="10.5" style="1" customWidth="1"/>
    <col min="11" max="100" width="10.875" style="1" customWidth="1"/>
    <col min="101" max="104" width="9.25" style="1" customWidth="1"/>
    <col min="105" max="114" width="0" style="1" hidden="1" customWidth="1"/>
    <col min="115" max="16384" width="9.25" style="1" hidden="1"/>
  </cols>
  <sheetData>
    <row r="1" spans="1:104" s="50" customFormat="1" ht="15.4">
      <c r="A1" s="50" t="s">
        <v>42</v>
      </c>
      <c r="K1" s="52">
        <f t="shared" ref="K1:AP1" si="0">DATE(K3-1,4,1)</f>
        <v>43922</v>
      </c>
      <c r="L1" s="52">
        <f t="shared" si="0"/>
        <v>44287</v>
      </c>
      <c r="M1" s="52">
        <f t="shared" si="0"/>
        <v>44652</v>
      </c>
      <c r="N1" s="52">
        <f t="shared" si="0"/>
        <v>45017</v>
      </c>
      <c r="O1" s="52">
        <f t="shared" si="0"/>
        <v>45383</v>
      </c>
      <c r="P1" s="52">
        <f t="shared" si="0"/>
        <v>45748</v>
      </c>
      <c r="Q1" s="52">
        <f t="shared" si="0"/>
        <v>46113</v>
      </c>
      <c r="R1" s="52">
        <f t="shared" si="0"/>
        <v>46478</v>
      </c>
      <c r="S1" s="52">
        <f t="shared" si="0"/>
        <v>46844</v>
      </c>
      <c r="T1" s="52">
        <f t="shared" si="0"/>
        <v>47209</v>
      </c>
      <c r="U1" s="52">
        <f t="shared" si="0"/>
        <v>47574</v>
      </c>
      <c r="V1" s="52">
        <f t="shared" si="0"/>
        <v>47939</v>
      </c>
      <c r="W1" s="52">
        <f t="shared" si="0"/>
        <v>48305</v>
      </c>
      <c r="X1" s="52">
        <f t="shared" si="0"/>
        <v>48670</v>
      </c>
      <c r="Y1" s="52">
        <f t="shared" si="0"/>
        <v>49035</v>
      </c>
      <c r="Z1" s="52">
        <f t="shared" si="0"/>
        <v>49400</v>
      </c>
      <c r="AA1" s="52">
        <f t="shared" si="0"/>
        <v>49766</v>
      </c>
      <c r="AB1" s="52">
        <f t="shared" si="0"/>
        <v>50131</v>
      </c>
      <c r="AC1" s="52">
        <f t="shared" si="0"/>
        <v>50496</v>
      </c>
      <c r="AD1" s="52">
        <f t="shared" si="0"/>
        <v>50861</v>
      </c>
      <c r="AE1" s="52">
        <f t="shared" si="0"/>
        <v>51227</v>
      </c>
      <c r="AF1" s="52">
        <f t="shared" si="0"/>
        <v>51592</v>
      </c>
      <c r="AG1" s="52">
        <f t="shared" si="0"/>
        <v>51957</v>
      </c>
      <c r="AH1" s="52">
        <f t="shared" si="0"/>
        <v>52322</v>
      </c>
      <c r="AI1" s="52">
        <f t="shared" si="0"/>
        <v>52688</v>
      </c>
      <c r="AJ1" s="52">
        <f t="shared" si="0"/>
        <v>53053</v>
      </c>
      <c r="AK1" s="52">
        <f t="shared" si="0"/>
        <v>53418</v>
      </c>
      <c r="AL1" s="52">
        <f t="shared" si="0"/>
        <v>53783</v>
      </c>
      <c r="AM1" s="52">
        <f t="shared" si="0"/>
        <v>54149</v>
      </c>
      <c r="AN1" s="52">
        <f t="shared" si="0"/>
        <v>54514</v>
      </c>
      <c r="AO1" s="52">
        <f t="shared" si="0"/>
        <v>54879</v>
      </c>
      <c r="AP1" s="52">
        <f t="shared" si="0"/>
        <v>55244</v>
      </c>
      <c r="AQ1" s="52">
        <f t="shared" ref="AQ1:BV1" si="1">DATE(AQ3-1,4,1)</f>
        <v>55610</v>
      </c>
      <c r="AR1" s="52">
        <f t="shared" si="1"/>
        <v>55975</v>
      </c>
      <c r="AS1" s="52">
        <f t="shared" si="1"/>
        <v>56340</v>
      </c>
      <c r="AT1" s="52">
        <f t="shared" si="1"/>
        <v>56705</v>
      </c>
      <c r="AU1" s="52">
        <f t="shared" si="1"/>
        <v>57071</v>
      </c>
      <c r="AV1" s="52">
        <f t="shared" si="1"/>
        <v>57436</v>
      </c>
      <c r="AW1" s="52">
        <f t="shared" si="1"/>
        <v>57801</v>
      </c>
      <c r="AX1" s="52">
        <f t="shared" si="1"/>
        <v>58166</v>
      </c>
      <c r="AY1" s="52">
        <f t="shared" si="1"/>
        <v>58532</v>
      </c>
      <c r="AZ1" s="52">
        <f t="shared" si="1"/>
        <v>58897</v>
      </c>
      <c r="BA1" s="52">
        <f t="shared" si="1"/>
        <v>59262</v>
      </c>
      <c r="BB1" s="52">
        <f t="shared" si="1"/>
        <v>59627</v>
      </c>
      <c r="BC1" s="52">
        <f t="shared" si="1"/>
        <v>59993</v>
      </c>
      <c r="BD1" s="52">
        <f t="shared" si="1"/>
        <v>60358</v>
      </c>
      <c r="BE1" s="52">
        <f t="shared" si="1"/>
        <v>60723</v>
      </c>
      <c r="BF1" s="52">
        <f t="shared" si="1"/>
        <v>61088</v>
      </c>
      <c r="BG1" s="52">
        <f t="shared" si="1"/>
        <v>61454</v>
      </c>
      <c r="BH1" s="52">
        <f t="shared" si="1"/>
        <v>61819</v>
      </c>
      <c r="BI1" s="52">
        <f t="shared" si="1"/>
        <v>62184</v>
      </c>
      <c r="BJ1" s="52">
        <f t="shared" si="1"/>
        <v>62549</v>
      </c>
      <c r="BK1" s="52">
        <f t="shared" si="1"/>
        <v>62915</v>
      </c>
      <c r="BL1" s="52">
        <f t="shared" si="1"/>
        <v>63280</v>
      </c>
      <c r="BM1" s="52">
        <f t="shared" si="1"/>
        <v>63645</v>
      </c>
      <c r="BN1" s="52">
        <f t="shared" si="1"/>
        <v>64010</v>
      </c>
      <c r="BO1" s="52">
        <f t="shared" si="1"/>
        <v>64376</v>
      </c>
      <c r="BP1" s="52">
        <f t="shared" si="1"/>
        <v>64741</v>
      </c>
      <c r="BQ1" s="52">
        <f t="shared" si="1"/>
        <v>65106</v>
      </c>
      <c r="BR1" s="52">
        <f t="shared" si="1"/>
        <v>65471</v>
      </c>
      <c r="BS1" s="52">
        <f t="shared" si="1"/>
        <v>65837</v>
      </c>
      <c r="BT1" s="52">
        <f t="shared" si="1"/>
        <v>66202</v>
      </c>
      <c r="BU1" s="52">
        <f t="shared" si="1"/>
        <v>66567</v>
      </c>
      <c r="BV1" s="52">
        <f t="shared" si="1"/>
        <v>66932</v>
      </c>
      <c r="BW1" s="52">
        <f t="shared" ref="BW1:CV1" si="2">DATE(BW3-1,4,1)</f>
        <v>67298</v>
      </c>
      <c r="BX1" s="52">
        <f t="shared" si="2"/>
        <v>67663</v>
      </c>
      <c r="BY1" s="52">
        <f t="shared" si="2"/>
        <v>68028</v>
      </c>
      <c r="BZ1" s="52">
        <f t="shared" si="2"/>
        <v>68393</v>
      </c>
      <c r="CA1" s="52">
        <f t="shared" si="2"/>
        <v>68759</v>
      </c>
      <c r="CB1" s="52">
        <f t="shared" si="2"/>
        <v>69124</v>
      </c>
      <c r="CC1" s="52">
        <f t="shared" si="2"/>
        <v>69489</v>
      </c>
      <c r="CD1" s="52">
        <f t="shared" si="2"/>
        <v>69854</v>
      </c>
      <c r="CE1" s="52">
        <f t="shared" si="2"/>
        <v>70220</v>
      </c>
      <c r="CF1" s="52">
        <f t="shared" si="2"/>
        <v>70585</v>
      </c>
      <c r="CG1" s="52">
        <f t="shared" si="2"/>
        <v>70950</v>
      </c>
      <c r="CH1" s="52">
        <f t="shared" si="2"/>
        <v>71315</v>
      </c>
      <c r="CI1" s="52">
        <f t="shared" si="2"/>
        <v>71681</v>
      </c>
      <c r="CJ1" s="52">
        <f t="shared" si="2"/>
        <v>72046</v>
      </c>
      <c r="CK1" s="52">
        <f t="shared" si="2"/>
        <v>72411</v>
      </c>
      <c r="CL1" s="52">
        <f t="shared" si="2"/>
        <v>72776</v>
      </c>
      <c r="CM1" s="52">
        <f t="shared" si="2"/>
        <v>73141</v>
      </c>
      <c r="CN1" s="52">
        <f t="shared" si="2"/>
        <v>73506</v>
      </c>
      <c r="CO1" s="52">
        <f t="shared" si="2"/>
        <v>73871</v>
      </c>
      <c r="CP1" s="52">
        <f t="shared" si="2"/>
        <v>74236</v>
      </c>
      <c r="CQ1" s="52">
        <f t="shared" si="2"/>
        <v>74602</v>
      </c>
      <c r="CR1" s="52">
        <f t="shared" si="2"/>
        <v>74967</v>
      </c>
      <c r="CS1" s="52">
        <f t="shared" si="2"/>
        <v>75332</v>
      </c>
      <c r="CT1" s="52">
        <f t="shared" si="2"/>
        <v>75697</v>
      </c>
      <c r="CU1" s="52">
        <f t="shared" si="2"/>
        <v>76063</v>
      </c>
      <c r="CV1" s="52">
        <f t="shared" si="2"/>
        <v>76428</v>
      </c>
    </row>
    <row r="2" spans="1:104" s="50" customFormat="1" ht="15.4">
      <c r="H2" s="51"/>
      <c r="I2" s="51"/>
      <c r="J2" s="51"/>
      <c r="K2" s="52">
        <f t="shared" ref="K2:AP2" si="3">DATE(K3,3,31)</f>
        <v>44286</v>
      </c>
      <c r="L2" s="52">
        <f t="shared" si="3"/>
        <v>44651</v>
      </c>
      <c r="M2" s="52">
        <f t="shared" si="3"/>
        <v>45016</v>
      </c>
      <c r="N2" s="52">
        <f t="shared" si="3"/>
        <v>45382</v>
      </c>
      <c r="O2" s="52">
        <f t="shared" si="3"/>
        <v>45747</v>
      </c>
      <c r="P2" s="52">
        <f t="shared" si="3"/>
        <v>46112</v>
      </c>
      <c r="Q2" s="52">
        <f t="shared" si="3"/>
        <v>46477</v>
      </c>
      <c r="R2" s="52">
        <f t="shared" si="3"/>
        <v>46843</v>
      </c>
      <c r="S2" s="52">
        <f t="shared" si="3"/>
        <v>47208</v>
      </c>
      <c r="T2" s="52">
        <f t="shared" si="3"/>
        <v>47573</v>
      </c>
      <c r="U2" s="52">
        <f t="shared" si="3"/>
        <v>47938</v>
      </c>
      <c r="V2" s="52">
        <f t="shared" si="3"/>
        <v>48304</v>
      </c>
      <c r="W2" s="52">
        <f t="shared" si="3"/>
        <v>48669</v>
      </c>
      <c r="X2" s="52">
        <f t="shared" si="3"/>
        <v>49034</v>
      </c>
      <c r="Y2" s="52">
        <f t="shared" si="3"/>
        <v>49399</v>
      </c>
      <c r="Z2" s="52">
        <f t="shared" si="3"/>
        <v>49765</v>
      </c>
      <c r="AA2" s="52">
        <f t="shared" si="3"/>
        <v>50130</v>
      </c>
      <c r="AB2" s="52">
        <f t="shared" si="3"/>
        <v>50495</v>
      </c>
      <c r="AC2" s="52">
        <f t="shared" si="3"/>
        <v>50860</v>
      </c>
      <c r="AD2" s="52">
        <f t="shared" si="3"/>
        <v>51226</v>
      </c>
      <c r="AE2" s="52">
        <f t="shared" si="3"/>
        <v>51591</v>
      </c>
      <c r="AF2" s="52">
        <f t="shared" si="3"/>
        <v>51956</v>
      </c>
      <c r="AG2" s="52">
        <f t="shared" si="3"/>
        <v>52321</v>
      </c>
      <c r="AH2" s="52">
        <f t="shared" si="3"/>
        <v>52687</v>
      </c>
      <c r="AI2" s="52">
        <f t="shared" si="3"/>
        <v>53052</v>
      </c>
      <c r="AJ2" s="52">
        <f t="shared" si="3"/>
        <v>53417</v>
      </c>
      <c r="AK2" s="52">
        <f t="shared" si="3"/>
        <v>53782</v>
      </c>
      <c r="AL2" s="52">
        <f t="shared" si="3"/>
        <v>54148</v>
      </c>
      <c r="AM2" s="52">
        <f t="shared" si="3"/>
        <v>54513</v>
      </c>
      <c r="AN2" s="52">
        <f t="shared" si="3"/>
        <v>54878</v>
      </c>
      <c r="AO2" s="52">
        <f t="shared" si="3"/>
        <v>55243</v>
      </c>
      <c r="AP2" s="52">
        <f t="shared" si="3"/>
        <v>55609</v>
      </c>
      <c r="AQ2" s="52">
        <f t="shared" ref="AQ2:BV2" si="4">DATE(AQ3,3,31)</f>
        <v>55974</v>
      </c>
      <c r="AR2" s="52">
        <f t="shared" si="4"/>
        <v>56339</v>
      </c>
      <c r="AS2" s="52">
        <f t="shared" si="4"/>
        <v>56704</v>
      </c>
      <c r="AT2" s="52">
        <f t="shared" si="4"/>
        <v>57070</v>
      </c>
      <c r="AU2" s="52">
        <f t="shared" si="4"/>
        <v>57435</v>
      </c>
      <c r="AV2" s="52">
        <f t="shared" si="4"/>
        <v>57800</v>
      </c>
      <c r="AW2" s="52">
        <f t="shared" si="4"/>
        <v>58165</v>
      </c>
      <c r="AX2" s="52">
        <f t="shared" si="4"/>
        <v>58531</v>
      </c>
      <c r="AY2" s="52">
        <f t="shared" si="4"/>
        <v>58896</v>
      </c>
      <c r="AZ2" s="52">
        <f t="shared" si="4"/>
        <v>59261</v>
      </c>
      <c r="BA2" s="52">
        <f t="shared" si="4"/>
        <v>59626</v>
      </c>
      <c r="BB2" s="52">
        <f t="shared" si="4"/>
        <v>59992</v>
      </c>
      <c r="BC2" s="52">
        <f t="shared" si="4"/>
        <v>60357</v>
      </c>
      <c r="BD2" s="52">
        <f t="shared" si="4"/>
        <v>60722</v>
      </c>
      <c r="BE2" s="52">
        <f t="shared" si="4"/>
        <v>61087</v>
      </c>
      <c r="BF2" s="52">
        <f t="shared" si="4"/>
        <v>61453</v>
      </c>
      <c r="BG2" s="52">
        <f t="shared" si="4"/>
        <v>61818</v>
      </c>
      <c r="BH2" s="52">
        <f t="shared" si="4"/>
        <v>62183</v>
      </c>
      <c r="BI2" s="52">
        <f t="shared" si="4"/>
        <v>62548</v>
      </c>
      <c r="BJ2" s="52">
        <f t="shared" si="4"/>
        <v>62914</v>
      </c>
      <c r="BK2" s="52">
        <f t="shared" si="4"/>
        <v>63279</v>
      </c>
      <c r="BL2" s="52">
        <f t="shared" si="4"/>
        <v>63644</v>
      </c>
      <c r="BM2" s="52">
        <f t="shared" si="4"/>
        <v>64009</v>
      </c>
      <c r="BN2" s="52">
        <f t="shared" si="4"/>
        <v>64375</v>
      </c>
      <c r="BO2" s="52">
        <f t="shared" si="4"/>
        <v>64740</v>
      </c>
      <c r="BP2" s="52">
        <f t="shared" si="4"/>
        <v>65105</v>
      </c>
      <c r="BQ2" s="52">
        <f t="shared" si="4"/>
        <v>65470</v>
      </c>
      <c r="BR2" s="52">
        <f t="shared" si="4"/>
        <v>65836</v>
      </c>
      <c r="BS2" s="52">
        <f t="shared" si="4"/>
        <v>66201</v>
      </c>
      <c r="BT2" s="52">
        <f t="shared" si="4"/>
        <v>66566</v>
      </c>
      <c r="BU2" s="52">
        <f t="shared" si="4"/>
        <v>66931</v>
      </c>
      <c r="BV2" s="52">
        <f t="shared" si="4"/>
        <v>67297</v>
      </c>
      <c r="BW2" s="52">
        <f t="shared" ref="BW2:CV2" si="5">DATE(BW3,3,31)</f>
        <v>67662</v>
      </c>
      <c r="BX2" s="52">
        <f t="shared" si="5"/>
        <v>68027</v>
      </c>
      <c r="BY2" s="52">
        <f t="shared" si="5"/>
        <v>68392</v>
      </c>
      <c r="BZ2" s="52">
        <f t="shared" si="5"/>
        <v>68758</v>
      </c>
      <c r="CA2" s="52">
        <f t="shared" si="5"/>
        <v>69123</v>
      </c>
      <c r="CB2" s="52">
        <f t="shared" si="5"/>
        <v>69488</v>
      </c>
      <c r="CC2" s="52">
        <f t="shared" si="5"/>
        <v>69853</v>
      </c>
      <c r="CD2" s="52">
        <f t="shared" si="5"/>
        <v>70219</v>
      </c>
      <c r="CE2" s="52">
        <f t="shared" si="5"/>
        <v>70584</v>
      </c>
      <c r="CF2" s="52">
        <f t="shared" si="5"/>
        <v>70949</v>
      </c>
      <c r="CG2" s="52">
        <f t="shared" si="5"/>
        <v>71314</v>
      </c>
      <c r="CH2" s="52">
        <f t="shared" si="5"/>
        <v>71680</v>
      </c>
      <c r="CI2" s="52">
        <f t="shared" si="5"/>
        <v>72045</v>
      </c>
      <c r="CJ2" s="52">
        <f t="shared" si="5"/>
        <v>72410</v>
      </c>
      <c r="CK2" s="52">
        <f t="shared" si="5"/>
        <v>72775</v>
      </c>
      <c r="CL2" s="52">
        <f t="shared" si="5"/>
        <v>73140</v>
      </c>
      <c r="CM2" s="52">
        <f t="shared" si="5"/>
        <v>73505</v>
      </c>
      <c r="CN2" s="52">
        <f t="shared" si="5"/>
        <v>73870</v>
      </c>
      <c r="CO2" s="52">
        <f t="shared" si="5"/>
        <v>74235</v>
      </c>
      <c r="CP2" s="52">
        <f t="shared" si="5"/>
        <v>74601</v>
      </c>
      <c r="CQ2" s="52">
        <f t="shared" si="5"/>
        <v>74966</v>
      </c>
      <c r="CR2" s="52">
        <f t="shared" si="5"/>
        <v>75331</v>
      </c>
      <c r="CS2" s="52">
        <f t="shared" si="5"/>
        <v>75696</v>
      </c>
      <c r="CT2" s="52">
        <f t="shared" si="5"/>
        <v>76062</v>
      </c>
      <c r="CU2" s="52">
        <f t="shared" si="5"/>
        <v>76427</v>
      </c>
      <c r="CV2" s="52">
        <f t="shared" si="5"/>
        <v>76792</v>
      </c>
      <c r="CW2" s="52"/>
    </row>
    <row r="3" spans="1:104" s="50" customFormat="1" ht="15.4">
      <c r="E3" s="50" t="s">
        <v>52</v>
      </c>
      <c r="G3" s="50" t="s">
        <v>145</v>
      </c>
      <c r="H3" s="50" t="s">
        <v>146</v>
      </c>
      <c r="J3" s="50" t="s">
        <v>582</v>
      </c>
      <c r="K3" s="50">
        <v>2021</v>
      </c>
      <c r="L3" s="50">
        <v>2022</v>
      </c>
      <c r="M3" s="50">
        <v>2023</v>
      </c>
      <c r="N3" s="50">
        <v>2024</v>
      </c>
      <c r="O3" s="50">
        <v>2025</v>
      </c>
      <c r="P3" s="50">
        <v>2026</v>
      </c>
      <c r="Q3" s="50">
        <v>2027</v>
      </c>
      <c r="R3" s="50">
        <v>2028</v>
      </c>
      <c r="S3" s="50">
        <v>2029</v>
      </c>
      <c r="T3" s="50">
        <v>2030</v>
      </c>
      <c r="U3" s="50">
        <v>2031</v>
      </c>
      <c r="V3" s="50">
        <v>2032</v>
      </c>
      <c r="W3" s="50">
        <v>2033</v>
      </c>
      <c r="X3" s="50">
        <v>2034</v>
      </c>
      <c r="Y3" s="50">
        <v>2035</v>
      </c>
      <c r="Z3" s="50">
        <v>2036</v>
      </c>
      <c r="AA3" s="50">
        <v>2037</v>
      </c>
      <c r="AB3" s="50">
        <v>2038</v>
      </c>
      <c r="AC3" s="50">
        <v>2039</v>
      </c>
      <c r="AD3" s="50">
        <v>2040</v>
      </c>
      <c r="AE3" s="50">
        <v>2041</v>
      </c>
      <c r="AF3" s="50">
        <v>2042</v>
      </c>
      <c r="AG3" s="50">
        <v>2043</v>
      </c>
      <c r="AH3" s="50">
        <v>2044</v>
      </c>
      <c r="AI3" s="50">
        <v>2045</v>
      </c>
      <c r="AJ3" s="50">
        <v>2046</v>
      </c>
      <c r="AK3" s="50">
        <v>2047</v>
      </c>
      <c r="AL3" s="50">
        <v>2048</v>
      </c>
      <c r="AM3" s="50">
        <v>2049</v>
      </c>
      <c r="AN3" s="50">
        <v>2050</v>
      </c>
      <c r="AO3" s="50">
        <v>2051</v>
      </c>
      <c r="AP3" s="50">
        <v>2052</v>
      </c>
      <c r="AQ3" s="50">
        <v>2053</v>
      </c>
      <c r="AR3" s="50">
        <v>2054</v>
      </c>
      <c r="AS3" s="50">
        <v>2055</v>
      </c>
      <c r="AT3" s="50">
        <v>2056</v>
      </c>
      <c r="AU3" s="50">
        <v>2057</v>
      </c>
      <c r="AV3" s="50">
        <v>2058</v>
      </c>
      <c r="AW3" s="50">
        <v>2059</v>
      </c>
      <c r="AX3" s="50">
        <v>2060</v>
      </c>
      <c r="AY3" s="50">
        <v>2061</v>
      </c>
      <c r="AZ3" s="50">
        <v>2062</v>
      </c>
      <c r="BA3" s="50">
        <v>2063</v>
      </c>
      <c r="BB3" s="50">
        <v>2064</v>
      </c>
      <c r="BC3" s="50">
        <v>2065</v>
      </c>
      <c r="BD3" s="50">
        <v>2066</v>
      </c>
      <c r="BE3" s="50">
        <v>2067</v>
      </c>
      <c r="BF3" s="50">
        <v>2068</v>
      </c>
      <c r="BG3" s="50">
        <v>2069</v>
      </c>
      <c r="BH3" s="50">
        <v>2070</v>
      </c>
      <c r="BI3" s="50">
        <v>2071</v>
      </c>
      <c r="BJ3" s="50">
        <v>2072</v>
      </c>
      <c r="BK3" s="50">
        <v>2073</v>
      </c>
      <c r="BL3" s="50">
        <v>2074</v>
      </c>
      <c r="BM3" s="50">
        <v>2075</v>
      </c>
      <c r="BN3" s="50">
        <v>2076</v>
      </c>
      <c r="BO3" s="50">
        <v>2077</v>
      </c>
      <c r="BP3" s="50">
        <v>2078</v>
      </c>
      <c r="BQ3" s="50">
        <v>2079</v>
      </c>
      <c r="BR3" s="50">
        <v>2080</v>
      </c>
      <c r="BS3" s="50">
        <v>2081</v>
      </c>
      <c r="BT3" s="50">
        <v>2082</v>
      </c>
      <c r="BU3" s="50">
        <v>2083</v>
      </c>
      <c r="BV3" s="50">
        <v>2084</v>
      </c>
      <c r="BW3" s="50">
        <v>2085</v>
      </c>
      <c r="BX3" s="50">
        <v>2086</v>
      </c>
      <c r="BY3" s="50">
        <v>2087</v>
      </c>
      <c r="BZ3" s="50">
        <v>2088</v>
      </c>
      <c r="CA3" s="50">
        <v>2089</v>
      </c>
      <c r="CB3" s="50">
        <v>2090</v>
      </c>
      <c r="CC3" s="50">
        <v>2091</v>
      </c>
      <c r="CD3" s="50">
        <v>2092</v>
      </c>
      <c r="CE3" s="50">
        <v>2093</v>
      </c>
      <c r="CF3" s="50">
        <v>2094</v>
      </c>
      <c r="CG3" s="50">
        <v>2095</v>
      </c>
      <c r="CH3" s="50">
        <v>2096</v>
      </c>
      <c r="CI3" s="50">
        <v>2097</v>
      </c>
      <c r="CJ3" s="50">
        <v>2098</v>
      </c>
      <c r="CK3" s="50">
        <v>2099</v>
      </c>
      <c r="CL3" s="50">
        <v>2100</v>
      </c>
      <c r="CM3" s="50">
        <v>2101</v>
      </c>
      <c r="CN3" s="50">
        <v>2102</v>
      </c>
      <c r="CO3" s="50">
        <v>2103</v>
      </c>
      <c r="CP3" s="50">
        <v>2104</v>
      </c>
      <c r="CQ3" s="50">
        <v>2105</v>
      </c>
      <c r="CR3" s="50">
        <v>2106</v>
      </c>
      <c r="CS3" s="50">
        <v>2107</v>
      </c>
      <c r="CT3" s="50">
        <v>2108</v>
      </c>
      <c r="CU3" s="50">
        <v>2109</v>
      </c>
      <c r="CV3" s="50">
        <v>2110</v>
      </c>
    </row>
    <row r="4" spans="1:104" ht="15.4"/>
    <row r="5" spans="1:104" ht="15.4">
      <c r="B5" s="22">
        <v>0</v>
      </c>
      <c r="C5" s="22" t="s">
        <v>56</v>
      </c>
      <c r="D5" s="22"/>
      <c r="E5" s="22"/>
      <c r="F5" s="22"/>
      <c r="G5" s="22"/>
      <c r="H5" s="22"/>
      <c r="I5" s="22"/>
      <c r="J5" s="22"/>
      <c r="K5" s="22"/>
      <c r="L5" s="22"/>
      <c r="M5" s="22"/>
      <c r="N5" s="22"/>
      <c r="O5" s="22"/>
      <c r="P5" s="22"/>
      <c r="Q5" s="22"/>
      <c r="R5" s="22"/>
      <c r="S5" s="22"/>
      <c r="T5" s="22"/>
      <c r="U5" s="22"/>
      <c r="V5" s="22"/>
      <c r="W5" s="22"/>
      <c r="X5" s="22"/>
      <c r="Y5" s="22"/>
      <c r="Z5" s="22"/>
      <c r="AA5" s="22"/>
      <c r="AB5" s="22"/>
      <c r="AC5" s="22"/>
      <c r="AD5" s="22"/>
      <c r="AE5" s="22"/>
      <c r="AF5" s="22"/>
      <c r="AG5" s="22"/>
      <c r="AH5" s="22"/>
      <c r="AI5" s="22"/>
      <c r="AJ5" s="22"/>
      <c r="AK5" s="22"/>
      <c r="AL5" s="22"/>
      <c r="AM5" s="22"/>
      <c r="AN5" s="22"/>
      <c r="AO5" s="22"/>
      <c r="AP5" s="22"/>
      <c r="AQ5" s="22"/>
      <c r="AR5" s="22"/>
      <c r="AS5" s="22"/>
      <c r="AT5" s="22"/>
      <c r="AU5" s="22"/>
      <c r="AV5" s="22"/>
      <c r="AW5" s="22"/>
      <c r="AX5" s="22"/>
      <c r="AY5" s="22"/>
      <c r="AZ5" s="22"/>
      <c r="BA5" s="22"/>
      <c r="BB5" s="22"/>
      <c r="BC5" s="22"/>
      <c r="BD5" s="22"/>
      <c r="BE5" s="22"/>
      <c r="BF5" s="22"/>
      <c r="BG5" s="22"/>
      <c r="BH5" s="22"/>
      <c r="BI5" s="22"/>
      <c r="BJ5" s="22"/>
      <c r="BK5" s="22"/>
      <c r="BL5" s="22"/>
      <c r="BM5" s="22"/>
      <c r="BN5" s="22"/>
      <c r="BO5" s="22"/>
      <c r="BP5" s="22"/>
      <c r="BQ5" s="22"/>
      <c r="BR5" s="22"/>
      <c r="BS5" s="22"/>
      <c r="BT5" s="22"/>
      <c r="BU5" s="22"/>
      <c r="BV5" s="22"/>
      <c r="BW5" s="22"/>
      <c r="BX5" s="22"/>
      <c r="BY5" s="22"/>
      <c r="BZ5" s="22"/>
      <c r="CA5" s="22"/>
      <c r="CB5" s="22"/>
      <c r="CC5" s="22"/>
      <c r="CD5" s="22"/>
      <c r="CE5" s="22"/>
      <c r="CF5" s="22"/>
      <c r="CG5" s="22"/>
      <c r="CH5" s="22"/>
      <c r="CI5" s="22"/>
      <c r="CJ5" s="22"/>
      <c r="CK5" s="22"/>
      <c r="CL5" s="22"/>
      <c r="CM5" s="22"/>
      <c r="CN5" s="22"/>
      <c r="CO5" s="22"/>
      <c r="CP5" s="22"/>
      <c r="CQ5" s="22"/>
      <c r="CR5" s="22"/>
      <c r="CS5" s="22"/>
      <c r="CT5" s="22"/>
      <c r="CU5" s="22"/>
      <c r="CV5" s="22"/>
      <c r="CW5" s="22"/>
      <c r="CX5" s="22"/>
      <c r="CY5" s="22"/>
      <c r="CZ5" s="24"/>
    </row>
    <row r="6" spans="1:104" ht="15.4"/>
    <row r="7" spans="1:104" ht="15.4">
      <c r="E7" s="1" t="s">
        <v>147</v>
      </c>
      <c r="G7" s="31"/>
      <c r="H7" s="31"/>
      <c r="I7" s="31"/>
      <c r="J7" s="31"/>
      <c r="K7" s="31"/>
      <c r="L7" s="162">
        <f>FinancialInputs!L7</f>
        <v>0</v>
      </c>
      <c r="M7" s="162">
        <f>FinancialInputs!M7</f>
        <v>0</v>
      </c>
      <c r="N7" s="162">
        <f>FinancialInputs!N7</f>
        <v>0</v>
      </c>
      <c r="O7" s="162">
        <f>FinancialInputs!O7</f>
        <v>0</v>
      </c>
      <c r="P7" s="162">
        <f>FinancialInputs!P7</f>
        <v>0</v>
      </c>
      <c r="Q7" s="162">
        <f>FinancialInputs!Q7</f>
        <v>0</v>
      </c>
      <c r="R7" s="162">
        <f>FinancialInputs!R7</f>
        <v>0</v>
      </c>
      <c r="S7" s="162">
        <f>FinancialInputs!S7</f>
        <v>0</v>
      </c>
      <c r="T7" s="162">
        <f>FinancialInputs!T7</f>
        <v>0</v>
      </c>
      <c r="U7" s="162">
        <f>FinancialInputs!U7</f>
        <v>0</v>
      </c>
      <c r="V7" s="162">
        <f>FinancialInputs!V7</f>
        <v>0</v>
      </c>
      <c r="W7" s="162">
        <f>FinancialInputs!W7</f>
        <v>0</v>
      </c>
      <c r="X7" s="162">
        <f>FinancialInputs!X7</f>
        <v>0</v>
      </c>
      <c r="Y7" s="162">
        <f>FinancialInputs!Y7</f>
        <v>0</v>
      </c>
      <c r="Z7" s="162">
        <f>FinancialInputs!Z7</f>
        <v>0</v>
      </c>
      <c r="AA7" s="162">
        <f>FinancialInputs!AA7</f>
        <v>0</v>
      </c>
      <c r="AB7" s="162">
        <f>FinancialInputs!AB7</f>
        <v>0</v>
      </c>
      <c r="AC7" s="162">
        <f>FinancialInputs!AC7</f>
        <v>0</v>
      </c>
      <c r="AD7" s="162">
        <f>FinancialInputs!AD7</f>
        <v>0</v>
      </c>
      <c r="AE7" s="162">
        <f>FinancialInputs!AE7</f>
        <v>0</v>
      </c>
      <c r="AF7" s="162">
        <f>FinancialInputs!AF7</f>
        <v>0</v>
      </c>
      <c r="AG7" s="162">
        <f>FinancialInputs!AG7</f>
        <v>0</v>
      </c>
      <c r="AH7" s="162">
        <f>FinancialInputs!AH7</f>
        <v>0</v>
      </c>
      <c r="AI7" s="162">
        <f>FinancialInputs!AI7</f>
        <v>0</v>
      </c>
      <c r="AJ7" s="162">
        <f>FinancialInputs!AJ7</f>
        <v>0</v>
      </c>
      <c r="AK7" s="162">
        <f>FinancialInputs!AK7</f>
        <v>0</v>
      </c>
      <c r="AL7" s="162">
        <f>FinancialInputs!AL7</f>
        <v>0</v>
      </c>
      <c r="AM7" s="162">
        <f>FinancialInputs!AM7</f>
        <v>0</v>
      </c>
      <c r="AN7" s="162">
        <f>FinancialInputs!AN7</f>
        <v>0</v>
      </c>
      <c r="AO7" s="162">
        <f>FinancialInputs!AO7</f>
        <v>0</v>
      </c>
      <c r="AP7" s="162">
        <f>FinancialInputs!AP7</f>
        <v>0</v>
      </c>
      <c r="AQ7" s="162">
        <f>FinancialInputs!AQ7</f>
        <v>0</v>
      </c>
      <c r="AR7" s="162">
        <f>FinancialInputs!AR7</f>
        <v>0</v>
      </c>
      <c r="AS7" s="162">
        <f>FinancialInputs!AS7</f>
        <v>0</v>
      </c>
      <c r="AT7" s="162">
        <f>FinancialInputs!AT7</f>
        <v>0</v>
      </c>
      <c r="AU7" s="162">
        <f>FinancialInputs!AU7</f>
        <v>0</v>
      </c>
      <c r="AV7" s="162">
        <f>FinancialInputs!AV7</f>
        <v>0</v>
      </c>
      <c r="AW7" s="162">
        <f>FinancialInputs!AW7</f>
        <v>0</v>
      </c>
      <c r="AX7" s="162">
        <f>FinancialInputs!AX7</f>
        <v>0</v>
      </c>
      <c r="AY7" s="162">
        <f>FinancialInputs!AY7</f>
        <v>0</v>
      </c>
      <c r="AZ7" s="162">
        <f>FinancialInputs!AZ7</f>
        <v>0</v>
      </c>
      <c r="BA7" s="162">
        <f>FinancialInputs!BA7</f>
        <v>0</v>
      </c>
      <c r="BB7" s="162">
        <f>FinancialInputs!BB7</f>
        <v>0</v>
      </c>
      <c r="BC7" s="162">
        <f>FinancialInputs!BC7</f>
        <v>0</v>
      </c>
      <c r="BD7" s="162">
        <f>FinancialInputs!BD7</f>
        <v>0</v>
      </c>
      <c r="BE7" s="162">
        <f>FinancialInputs!BE7</f>
        <v>0</v>
      </c>
      <c r="BF7" s="162">
        <f>FinancialInputs!BF7</f>
        <v>0</v>
      </c>
      <c r="BG7" s="162">
        <f>FinancialInputs!BG7</f>
        <v>0</v>
      </c>
      <c r="BH7" s="162">
        <f>FinancialInputs!BH7</f>
        <v>0</v>
      </c>
      <c r="BI7" s="162">
        <f>FinancialInputs!BI7</f>
        <v>0</v>
      </c>
      <c r="BJ7" s="162">
        <f>FinancialInputs!BJ7</f>
        <v>0</v>
      </c>
      <c r="BK7" s="162">
        <f>FinancialInputs!BK7</f>
        <v>0</v>
      </c>
      <c r="BL7" s="162">
        <f>FinancialInputs!BL7</f>
        <v>0</v>
      </c>
      <c r="BM7" s="162">
        <f>FinancialInputs!BM7</f>
        <v>0</v>
      </c>
      <c r="BN7" s="162">
        <f>FinancialInputs!BN7</f>
        <v>0</v>
      </c>
      <c r="BO7" s="162">
        <f>FinancialInputs!BO7</f>
        <v>0</v>
      </c>
      <c r="BP7" s="162">
        <f>FinancialInputs!BP7</f>
        <v>0</v>
      </c>
      <c r="BQ7" s="162">
        <f>FinancialInputs!BQ7</f>
        <v>0</v>
      </c>
      <c r="BR7" s="162">
        <f>FinancialInputs!BR7</f>
        <v>0</v>
      </c>
      <c r="BS7" s="162">
        <f>FinancialInputs!BS7</f>
        <v>0</v>
      </c>
      <c r="BT7" s="162">
        <f>FinancialInputs!BT7</f>
        <v>0</v>
      </c>
      <c r="BU7" s="162">
        <f>FinancialInputs!BU7</f>
        <v>0</v>
      </c>
      <c r="BV7" s="162">
        <f>FinancialInputs!BV7</f>
        <v>0</v>
      </c>
      <c r="BW7" s="162">
        <f>FinancialInputs!BW7</f>
        <v>0</v>
      </c>
      <c r="BX7" s="162">
        <f>FinancialInputs!BX7</f>
        <v>0</v>
      </c>
      <c r="BY7" s="162">
        <f>FinancialInputs!BY7</f>
        <v>0</v>
      </c>
      <c r="BZ7" s="162">
        <f>FinancialInputs!BZ7</f>
        <v>0</v>
      </c>
      <c r="CA7" s="162">
        <f>FinancialInputs!CA7</f>
        <v>0</v>
      </c>
      <c r="CB7" s="162">
        <f>FinancialInputs!CB7</f>
        <v>0</v>
      </c>
      <c r="CC7" s="162">
        <f>FinancialInputs!CC7</f>
        <v>0</v>
      </c>
      <c r="CD7" s="162">
        <f>FinancialInputs!CD7</f>
        <v>0</v>
      </c>
      <c r="CE7" s="162">
        <f>FinancialInputs!CE7</f>
        <v>0</v>
      </c>
      <c r="CF7" s="162">
        <f>FinancialInputs!CF7</f>
        <v>0</v>
      </c>
      <c r="CG7" s="162">
        <f>FinancialInputs!CG7</f>
        <v>0</v>
      </c>
      <c r="CH7" s="162">
        <f>FinancialInputs!CH7</f>
        <v>0</v>
      </c>
      <c r="CI7" s="162">
        <f>FinancialInputs!CI7</f>
        <v>0</v>
      </c>
      <c r="CJ7" s="162">
        <f>FinancialInputs!CJ7</f>
        <v>0</v>
      </c>
      <c r="CK7" s="162">
        <f>FinancialInputs!CK7</f>
        <v>0</v>
      </c>
      <c r="CL7" s="162">
        <f>FinancialInputs!CL7</f>
        <v>0</v>
      </c>
      <c r="CM7" s="162">
        <f>FinancialInputs!CM7</f>
        <v>0</v>
      </c>
      <c r="CN7" s="162">
        <f>FinancialInputs!CN7</f>
        <v>0</v>
      </c>
      <c r="CO7" s="162">
        <f>FinancialInputs!CO7</f>
        <v>0</v>
      </c>
      <c r="CP7" s="162">
        <f>FinancialInputs!CP7</f>
        <v>0</v>
      </c>
      <c r="CQ7" s="162">
        <f>FinancialInputs!CQ7</f>
        <v>0</v>
      </c>
      <c r="CR7" s="162">
        <f>FinancialInputs!CR7</f>
        <v>0</v>
      </c>
      <c r="CS7" s="162">
        <f>FinancialInputs!CS7</f>
        <v>0</v>
      </c>
      <c r="CT7" s="162">
        <f>FinancialInputs!CT7</f>
        <v>0</v>
      </c>
      <c r="CU7" s="162">
        <f>FinancialInputs!CU7</f>
        <v>0</v>
      </c>
      <c r="CV7" s="162">
        <f>FinancialInputs!CV7</f>
        <v>0</v>
      </c>
    </row>
    <row r="8" spans="1:104" ht="15.4">
      <c r="E8" s="1" t="s">
        <v>148</v>
      </c>
      <c r="G8" s="31"/>
      <c r="H8" s="31"/>
      <c r="I8" s="31"/>
      <c r="J8" s="31"/>
      <c r="K8" s="31"/>
      <c r="L8" s="162">
        <f>FinancialInputs!L8</f>
        <v>0</v>
      </c>
      <c r="M8" s="162">
        <f>FinancialInputs!M8</f>
        <v>0</v>
      </c>
      <c r="N8" s="162">
        <f>FinancialInputs!N8</f>
        <v>0</v>
      </c>
      <c r="O8" s="162">
        <f>FinancialInputs!O8</f>
        <v>0</v>
      </c>
      <c r="P8" s="162">
        <f>FinancialInputs!P8</f>
        <v>0</v>
      </c>
      <c r="Q8" s="162">
        <f>FinancialInputs!Q8</f>
        <v>0</v>
      </c>
      <c r="R8" s="162">
        <f>FinancialInputs!R8</f>
        <v>0</v>
      </c>
      <c r="S8" s="162">
        <f>FinancialInputs!S8</f>
        <v>0</v>
      </c>
      <c r="T8" s="162">
        <f>FinancialInputs!T8</f>
        <v>0</v>
      </c>
      <c r="U8" s="162">
        <f>FinancialInputs!U8</f>
        <v>0</v>
      </c>
      <c r="V8" s="162">
        <f>FinancialInputs!V8</f>
        <v>0</v>
      </c>
      <c r="W8" s="162">
        <f>FinancialInputs!W8</f>
        <v>0</v>
      </c>
      <c r="X8" s="162">
        <f>FinancialInputs!X8</f>
        <v>0</v>
      </c>
      <c r="Y8" s="162">
        <f>FinancialInputs!Y8</f>
        <v>0</v>
      </c>
      <c r="Z8" s="162">
        <f>FinancialInputs!Z8</f>
        <v>0</v>
      </c>
      <c r="AA8" s="162">
        <f>FinancialInputs!AA8</f>
        <v>0</v>
      </c>
      <c r="AB8" s="162">
        <f>FinancialInputs!AB8</f>
        <v>0</v>
      </c>
      <c r="AC8" s="162">
        <f>FinancialInputs!AC8</f>
        <v>0</v>
      </c>
      <c r="AD8" s="162">
        <f>FinancialInputs!AD8</f>
        <v>0</v>
      </c>
      <c r="AE8" s="162">
        <f>FinancialInputs!AE8</f>
        <v>0</v>
      </c>
      <c r="AF8" s="162">
        <f>FinancialInputs!AF8</f>
        <v>0</v>
      </c>
      <c r="AG8" s="162">
        <f>FinancialInputs!AG8</f>
        <v>0</v>
      </c>
      <c r="AH8" s="162">
        <f>FinancialInputs!AH8</f>
        <v>0</v>
      </c>
      <c r="AI8" s="162">
        <f>FinancialInputs!AI8</f>
        <v>0</v>
      </c>
      <c r="AJ8" s="162">
        <f>FinancialInputs!AJ8</f>
        <v>0</v>
      </c>
      <c r="AK8" s="162">
        <f>FinancialInputs!AK8</f>
        <v>0</v>
      </c>
      <c r="AL8" s="162">
        <f>FinancialInputs!AL8</f>
        <v>0</v>
      </c>
      <c r="AM8" s="162">
        <f>FinancialInputs!AM8</f>
        <v>0</v>
      </c>
      <c r="AN8" s="162">
        <f>FinancialInputs!AN8</f>
        <v>0</v>
      </c>
      <c r="AO8" s="162">
        <f>FinancialInputs!AO8</f>
        <v>0</v>
      </c>
      <c r="AP8" s="162">
        <f>FinancialInputs!AP8</f>
        <v>0</v>
      </c>
      <c r="AQ8" s="162">
        <f>FinancialInputs!AQ8</f>
        <v>0</v>
      </c>
      <c r="AR8" s="162">
        <f>FinancialInputs!AR8</f>
        <v>0</v>
      </c>
      <c r="AS8" s="162">
        <f>FinancialInputs!AS8</f>
        <v>0</v>
      </c>
      <c r="AT8" s="162">
        <f>FinancialInputs!AT8</f>
        <v>0</v>
      </c>
      <c r="AU8" s="162">
        <f>FinancialInputs!AU8</f>
        <v>0</v>
      </c>
      <c r="AV8" s="162">
        <f>FinancialInputs!AV8</f>
        <v>0</v>
      </c>
      <c r="AW8" s="162">
        <f>FinancialInputs!AW8</f>
        <v>0</v>
      </c>
      <c r="AX8" s="162">
        <f>FinancialInputs!AX8</f>
        <v>0</v>
      </c>
      <c r="AY8" s="162">
        <f>FinancialInputs!AY8</f>
        <v>0</v>
      </c>
      <c r="AZ8" s="162">
        <f>FinancialInputs!AZ8</f>
        <v>0</v>
      </c>
      <c r="BA8" s="162">
        <f>FinancialInputs!BA8</f>
        <v>0</v>
      </c>
      <c r="BB8" s="162">
        <f>FinancialInputs!BB8</f>
        <v>0</v>
      </c>
      <c r="BC8" s="162">
        <f>FinancialInputs!BC8</f>
        <v>0</v>
      </c>
      <c r="BD8" s="162">
        <f>FinancialInputs!BD8</f>
        <v>0</v>
      </c>
      <c r="BE8" s="162">
        <f>FinancialInputs!BE8</f>
        <v>0</v>
      </c>
      <c r="BF8" s="162">
        <f>FinancialInputs!BF8</f>
        <v>0</v>
      </c>
      <c r="BG8" s="162">
        <f>FinancialInputs!BG8</f>
        <v>0</v>
      </c>
      <c r="BH8" s="162">
        <f>FinancialInputs!BH8</f>
        <v>0</v>
      </c>
      <c r="BI8" s="162">
        <f>FinancialInputs!BI8</f>
        <v>0</v>
      </c>
      <c r="BJ8" s="162">
        <f>FinancialInputs!BJ8</f>
        <v>0</v>
      </c>
      <c r="BK8" s="162">
        <f>FinancialInputs!BK8</f>
        <v>0</v>
      </c>
      <c r="BL8" s="162">
        <f>FinancialInputs!BL8</f>
        <v>0</v>
      </c>
      <c r="BM8" s="162">
        <f>FinancialInputs!BM8</f>
        <v>0</v>
      </c>
      <c r="BN8" s="162">
        <f>FinancialInputs!BN8</f>
        <v>0</v>
      </c>
      <c r="BO8" s="162">
        <f>FinancialInputs!BO8</f>
        <v>0</v>
      </c>
      <c r="BP8" s="162">
        <f>FinancialInputs!BP8</f>
        <v>0</v>
      </c>
      <c r="BQ8" s="162">
        <f>FinancialInputs!BQ8</f>
        <v>0</v>
      </c>
      <c r="BR8" s="162">
        <f>FinancialInputs!BR8</f>
        <v>0</v>
      </c>
      <c r="BS8" s="162">
        <f>FinancialInputs!BS8</f>
        <v>0</v>
      </c>
      <c r="BT8" s="162">
        <f>FinancialInputs!BT8</f>
        <v>0</v>
      </c>
      <c r="BU8" s="162">
        <f>FinancialInputs!BU8</f>
        <v>0</v>
      </c>
      <c r="BV8" s="162">
        <f>FinancialInputs!BV8</f>
        <v>0</v>
      </c>
      <c r="BW8" s="162">
        <f>FinancialInputs!BW8</f>
        <v>0</v>
      </c>
      <c r="BX8" s="162">
        <f>FinancialInputs!BX8</f>
        <v>0</v>
      </c>
      <c r="BY8" s="162">
        <f>FinancialInputs!BY8</f>
        <v>0</v>
      </c>
      <c r="BZ8" s="162">
        <f>FinancialInputs!BZ8</f>
        <v>0</v>
      </c>
      <c r="CA8" s="162">
        <f>FinancialInputs!CA8</f>
        <v>0</v>
      </c>
      <c r="CB8" s="162">
        <f>FinancialInputs!CB8</f>
        <v>0</v>
      </c>
      <c r="CC8" s="162">
        <f>FinancialInputs!CC8</f>
        <v>0</v>
      </c>
      <c r="CD8" s="162">
        <f>FinancialInputs!CD8</f>
        <v>0</v>
      </c>
      <c r="CE8" s="162">
        <f>FinancialInputs!CE8</f>
        <v>0</v>
      </c>
      <c r="CF8" s="162">
        <f>FinancialInputs!CF8</f>
        <v>0</v>
      </c>
      <c r="CG8" s="162">
        <f>FinancialInputs!CG8</f>
        <v>0</v>
      </c>
      <c r="CH8" s="162">
        <f>FinancialInputs!CH8</f>
        <v>0</v>
      </c>
      <c r="CI8" s="162">
        <f>FinancialInputs!CI8</f>
        <v>0</v>
      </c>
      <c r="CJ8" s="162">
        <f>FinancialInputs!CJ8</f>
        <v>0</v>
      </c>
      <c r="CK8" s="162">
        <f>FinancialInputs!CK8</f>
        <v>0</v>
      </c>
      <c r="CL8" s="162">
        <f>FinancialInputs!CL8</f>
        <v>0</v>
      </c>
      <c r="CM8" s="162">
        <f>FinancialInputs!CM8</f>
        <v>0</v>
      </c>
      <c r="CN8" s="162">
        <f>FinancialInputs!CN8</f>
        <v>0</v>
      </c>
      <c r="CO8" s="162">
        <f>FinancialInputs!CO8</f>
        <v>0</v>
      </c>
      <c r="CP8" s="162">
        <f>FinancialInputs!CP8</f>
        <v>0</v>
      </c>
      <c r="CQ8" s="162">
        <f>FinancialInputs!CQ8</f>
        <v>0</v>
      </c>
      <c r="CR8" s="162">
        <f>FinancialInputs!CR8</f>
        <v>0</v>
      </c>
      <c r="CS8" s="162">
        <f>FinancialInputs!CS8</f>
        <v>0</v>
      </c>
      <c r="CT8" s="162">
        <f>FinancialInputs!CT8</f>
        <v>0</v>
      </c>
      <c r="CU8" s="162">
        <f>FinancialInputs!CU8</f>
        <v>0</v>
      </c>
      <c r="CV8" s="162">
        <f>FinancialInputs!CV8</f>
        <v>0</v>
      </c>
    </row>
    <row r="9" spans="1:104" ht="15.4">
      <c r="E9" s="1" t="s">
        <v>149</v>
      </c>
      <c r="G9" s="31"/>
      <c r="H9" s="31"/>
      <c r="I9" s="31"/>
      <c r="J9" s="31"/>
      <c r="K9" s="31"/>
      <c r="L9" s="162">
        <f>FinancialInputs!L9</f>
        <v>0</v>
      </c>
      <c r="M9" s="162">
        <f>FinancialInputs!M9</f>
        <v>0</v>
      </c>
      <c r="N9" s="162">
        <f>FinancialInputs!N9</f>
        <v>0</v>
      </c>
      <c r="O9" s="162">
        <f>FinancialInputs!O9</f>
        <v>0</v>
      </c>
      <c r="P9" s="162">
        <f>FinancialInputs!P9</f>
        <v>0</v>
      </c>
      <c r="Q9" s="162">
        <f>FinancialInputs!Q9</f>
        <v>0</v>
      </c>
      <c r="R9" s="162">
        <f>FinancialInputs!R9</f>
        <v>0</v>
      </c>
      <c r="S9" s="162">
        <f>FinancialInputs!S9</f>
        <v>0</v>
      </c>
      <c r="T9" s="162">
        <f>FinancialInputs!T9</f>
        <v>0</v>
      </c>
      <c r="U9" s="162">
        <f>FinancialInputs!U9</f>
        <v>0</v>
      </c>
      <c r="V9" s="162">
        <f>FinancialInputs!V9</f>
        <v>0</v>
      </c>
      <c r="W9" s="162">
        <f>FinancialInputs!W9</f>
        <v>0</v>
      </c>
      <c r="X9" s="162">
        <f>FinancialInputs!X9</f>
        <v>0</v>
      </c>
      <c r="Y9" s="162">
        <f>FinancialInputs!Y9</f>
        <v>0</v>
      </c>
      <c r="Z9" s="162">
        <f>FinancialInputs!Z9</f>
        <v>0</v>
      </c>
      <c r="AA9" s="162">
        <f>FinancialInputs!AA9</f>
        <v>0</v>
      </c>
      <c r="AB9" s="162">
        <f>FinancialInputs!AB9</f>
        <v>0</v>
      </c>
      <c r="AC9" s="162">
        <f>FinancialInputs!AC9</f>
        <v>0</v>
      </c>
      <c r="AD9" s="162">
        <f>FinancialInputs!AD9</f>
        <v>0</v>
      </c>
      <c r="AE9" s="162">
        <f>FinancialInputs!AE9</f>
        <v>0</v>
      </c>
      <c r="AF9" s="162">
        <f>FinancialInputs!AF9</f>
        <v>0</v>
      </c>
      <c r="AG9" s="162">
        <f>FinancialInputs!AG9</f>
        <v>0</v>
      </c>
      <c r="AH9" s="162">
        <f>FinancialInputs!AH9</f>
        <v>0</v>
      </c>
      <c r="AI9" s="162">
        <f>FinancialInputs!AI9</f>
        <v>0</v>
      </c>
      <c r="AJ9" s="162">
        <f>FinancialInputs!AJ9</f>
        <v>0</v>
      </c>
      <c r="AK9" s="162">
        <f>FinancialInputs!AK9</f>
        <v>0</v>
      </c>
      <c r="AL9" s="162">
        <f>FinancialInputs!AL9</f>
        <v>0</v>
      </c>
      <c r="AM9" s="162">
        <f>FinancialInputs!AM9</f>
        <v>0</v>
      </c>
      <c r="AN9" s="162">
        <f>FinancialInputs!AN9</f>
        <v>0</v>
      </c>
      <c r="AO9" s="162">
        <f>FinancialInputs!AO9</f>
        <v>0</v>
      </c>
      <c r="AP9" s="162">
        <f>FinancialInputs!AP9</f>
        <v>0</v>
      </c>
      <c r="AQ9" s="162">
        <f>FinancialInputs!AQ9</f>
        <v>0</v>
      </c>
      <c r="AR9" s="162">
        <f>FinancialInputs!AR9</f>
        <v>0</v>
      </c>
      <c r="AS9" s="162">
        <f>FinancialInputs!AS9</f>
        <v>0</v>
      </c>
      <c r="AT9" s="162">
        <f>FinancialInputs!AT9</f>
        <v>0</v>
      </c>
      <c r="AU9" s="162">
        <f>FinancialInputs!AU9</f>
        <v>0</v>
      </c>
      <c r="AV9" s="162">
        <f>FinancialInputs!AV9</f>
        <v>0</v>
      </c>
      <c r="AW9" s="162">
        <f>FinancialInputs!AW9</f>
        <v>0</v>
      </c>
      <c r="AX9" s="162">
        <f>FinancialInputs!AX9</f>
        <v>0</v>
      </c>
      <c r="AY9" s="162">
        <f>FinancialInputs!AY9</f>
        <v>0</v>
      </c>
      <c r="AZ9" s="162">
        <f>FinancialInputs!AZ9</f>
        <v>0</v>
      </c>
      <c r="BA9" s="162">
        <f>FinancialInputs!BA9</f>
        <v>0</v>
      </c>
      <c r="BB9" s="162">
        <f>FinancialInputs!BB9</f>
        <v>0</v>
      </c>
      <c r="BC9" s="162">
        <f>FinancialInputs!BC9</f>
        <v>0</v>
      </c>
      <c r="BD9" s="162">
        <f>FinancialInputs!BD9</f>
        <v>0</v>
      </c>
      <c r="BE9" s="162">
        <f>FinancialInputs!BE9</f>
        <v>0</v>
      </c>
      <c r="BF9" s="162">
        <f>FinancialInputs!BF9</f>
        <v>0</v>
      </c>
      <c r="BG9" s="162">
        <f>FinancialInputs!BG9</f>
        <v>0</v>
      </c>
      <c r="BH9" s="162">
        <f>FinancialInputs!BH9</f>
        <v>0</v>
      </c>
      <c r="BI9" s="162">
        <f>FinancialInputs!BI9</f>
        <v>0</v>
      </c>
      <c r="BJ9" s="162">
        <f>FinancialInputs!BJ9</f>
        <v>0</v>
      </c>
      <c r="BK9" s="162">
        <f>FinancialInputs!BK9</f>
        <v>0</v>
      </c>
      <c r="BL9" s="162">
        <f>FinancialInputs!BL9</f>
        <v>0</v>
      </c>
      <c r="BM9" s="162">
        <f>FinancialInputs!BM9</f>
        <v>0</v>
      </c>
      <c r="BN9" s="162">
        <f>FinancialInputs!BN9</f>
        <v>0</v>
      </c>
      <c r="BO9" s="162">
        <f>FinancialInputs!BO9</f>
        <v>0</v>
      </c>
      <c r="BP9" s="162">
        <f>FinancialInputs!BP9</f>
        <v>0</v>
      </c>
      <c r="BQ9" s="162">
        <f>FinancialInputs!BQ9</f>
        <v>0</v>
      </c>
      <c r="BR9" s="162">
        <f>FinancialInputs!BR9</f>
        <v>0</v>
      </c>
      <c r="BS9" s="162">
        <f>FinancialInputs!BS9</f>
        <v>0</v>
      </c>
      <c r="BT9" s="162">
        <f>FinancialInputs!BT9</f>
        <v>0</v>
      </c>
      <c r="BU9" s="162">
        <f>FinancialInputs!BU9</f>
        <v>0</v>
      </c>
      <c r="BV9" s="162">
        <f>FinancialInputs!BV9</f>
        <v>0</v>
      </c>
      <c r="BW9" s="162">
        <f>FinancialInputs!BW9</f>
        <v>0</v>
      </c>
      <c r="BX9" s="162">
        <f>FinancialInputs!BX9</f>
        <v>0</v>
      </c>
      <c r="BY9" s="162">
        <f>FinancialInputs!BY9</f>
        <v>0</v>
      </c>
      <c r="BZ9" s="162">
        <f>FinancialInputs!BZ9</f>
        <v>0</v>
      </c>
      <c r="CA9" s="162">
        <f>FinancialInputs!CA9</f>
        <v>0</v>
      </c>
      <c r="CB9" s="162">
        <f>FinancialInputs!CB9</f>
        <v>0</v>
      </c>
      <c r="CC9" s="162">
        <f>FinancialInputs!CC9</f>
        <v>0</v>
      </c>
      <c r="CD9" s="162">
        <f>FinancialInputs!CD9</f>
        <v>0</v>
      </c>
      <c r="CE9" s="162">
        <f>FinancialInputs!CE9</f>
        <v>0</v>
      </c>
      <c r="CF9" s="162">
        <f>FinancialInputs!CF9</f>
        <v>0</v>
      </c>
      <c r="CG9" s="162">
        <f>FinancialInputs!CG9</f>
        <v>0</v>
      </c>
      <c r="CH9" s="162">
        <f>FinancialInputs!CH9</f>
        <v>0</v>
      </c>
      <c r="CI9" s="162">
        <f>FinancialInputs!CI9</f>
        <v>0</v>
      </c>
      <c r="CJ9" s="162">
        <f>FinancialInputs!CJ9</f>
        <v>0</v>
      </c>
      <c r="CK9" s="162">
        <f>FinancialInputs!CK9</f>
        <v>0</v>
      </c>
      <c r="CL9" s="162">
        <f>FinancialInputs!CL9</f>
        <v>0</v>
      </c>
      <c r="CM9" s="162">
        <f>FinancialInputs!CM9</f>
        <v>0</v>
      </c>
      <c r="CN9" s="162">
        <f>FinancialInputs!CN9</f>
        <v>0</v>
      </c>
      <c r="CO9" s="162">
        <f>FinancialInputs!CO9</f>
        <v>0</v>
      </c>
      <c r="CP9" s="162">
        <f>FinancialInputs!CP9</f>
        <v>0</v>
      </c>
      <c r="CQ9" s="162">
        <f>FinancialInputs!CQ9</f>
        <v>0</v>
      </c>
      <c r="CR9" s="162">
        <f>FinancialInputs!CR9</f>
        <v>0</v>
      </c>
      <c r="CS9" s="162">
        <f>FinancialInputs!CS9</f>
        <v>0</v>
      </c>
      <c r="CT9" s="162">
        <f>FinancialInputs!CT9</f>
        <v>0</v>
      </c>
      <c r="CU9" s="162">
        <f>FinancialInputs!CU9</f>
        <v>0</v>
      </c>
      <c r="CV9" s="162">
        <f>FinancialInputs!CV9</f>
        <v>0</v>
      </c>
    </row>
    <row r="10" spans="1:104" ht="15.4">
      <c r="E10" s="1" t="s">
        <v>150</v>
      </c>
      <c r="H10" s="2"/>
      <c r="I10" s="2"/>
      <c r="L10" s="162" t="b">
        <f>FinancialInputs!L10</f>
        <v>0</v>
      </c>
      <c r="M10" s="162" t="b">
        <f>FinancialInputs!M10</f>
        <v>0</v>
      </c>
      <c r="N10" s="162" t="b">
        <f>FinancialInputs!N10</f>
        <v>0</v>
      </c>
      <c r="O10" s="162" t="b">
        <f>FinancialInputs!O10</f>
        <v>0</v>
      </c>
      <c r="P10" s="162" t="b">
        <f>FinancialInputs!P10</f>
        <v>0</v>
      </c>
      <c r="Q10" s="162" t="b">
        <f>FinancialInputs!Q10</f>
        <v>0</v>
      </c>
      <c r="R10" s="162" t="b">
        <f>FinancialInputs!R10</f>
        <v>0</v>
      </c>
      <c r="S10" s="162" t="b">
        <f>FinancialInputs!S10</f>
        <v>0</v>
      </c>
      <c r="T10" s="162" t="b">
        <f>FinancialInputs!T10</f>
        <v>0</v>
      </c>
      <c r="U10" s="162" t="b">
        <f>FinancialInputs!U10</f>
        <v>0</v>
      </c>
      <c r="V10" s="162" t="b">
        <f>FinancialInputs!V10</f>
        <v>0</v>
      </c>
      <c r="W10" s="162" t="b">
        <f>FinancialInputs!W10</f>
        <v>0</v>
      </c>
      <c r="X10" s="162" t="b">
        <f>FinancialInputs!X10</f>
        <v>0</v>
      </c>
      <c r="Y10" s="162" t="b">
        <f>FinancialInputs!Y10</f>
        <v>0</v>
      </c>
      <c r="Z10" s="162" t="b">
        <f>FinancialInputs!Z10</f>
        <v>0</v>
      </c>
      <c r="AA10" s="162" t="b">
        <f>FinancialInputs!AA10</f>
        <v>0</v>
      </c>
      <c r="AB10" s="162" t="b">
        <f>FinancialInputs!AB10</f>
        <v>0</v>
      </c>
      <c r="AC10" s="162" t="b">
        <f>FinancialInputs!AC10</f>
        <v>0</v>
      </c>
      <c r="AD10" s="162" t="b">
        <f>FinancialInputs!AD10</f>
        <v>0</v>
      </c>
      <c r="AE10" s="162" t="b">
        <f>FinancialInputs!AE10</f>
        <v>0</v>
      </c>
      <c r="AF10" s="162" t="b">
        <f>FinancialInputs!AF10</f>
        <v>0</v>
      </c>
      <c r="AG10" s="162" t="b">
        <f>FinancialInputs!AG10</f>
        <v>0</v>
      </c>
      <c r="AH10" s="162" t="b">
        <f>FinancialInputs!AH10</f>
        <v>0</v>
      </c>
      <c r="AI10" s="162" t="b">
        <f>FinancialInputs!AI10</f>
        <v>0</v>
      </c>
      <c r="AJ10" s="162" t="b">
        <f>FinancialInputs!AJ10</f>
        <v>0</v>
      </c>
      <c r="AK10" s="162" t="b">
        <f>FinancialInputs!AK10</f>
        <v>0</v>
      </c>
      <c r="AL10" s="162" t="b">
        <f>FinancialInputs!AL10</f>
        <v>0</v>
      </c>
      <c r="AM10" s="162" t="b">
        <f>FinancialInputs!AM10</f>
        <v>0</v>
      </c>
      <c r="AN10" s="162" t="b">
        <f>FinancialInputs!AN10</f>
        <v>0</v>
      </c>
      <c r="AO10" s="162" t="b">
        <f>FinancialInputs!AO10</f>
        <v>0</v>
      </c>
      <c r="AP10" s="162" t="b">
        <f>FinancialInputs!AP10</f>
        <v>0</v>
      </c>
      <c r="AQ10" s="162" t="b">
        <f>FinancialInputs!AQ10</f>
        <v>0</v>
      </c>
      <c r="AR10" s="162" t="b">
        <f>FinancialInputs!AR10</f>
        <v>0</v>
      </c>
      <c r="AS10" s="162" t="b">
        <f>FinancialInputs!AS10</f>
        <v>0</v>
      </c>
      <c r="AT10" s="162" t="b">
        <f>FinancialInputs!AT10</f>
        <v>0</v>
      </c>
      <c r="AU10" s="162" t="b">
        <f>FinancialInputs!AU10</f>
        <v>0</v>
      </c>
      <c r="AV10" s="162" t="b">
        <f>FinancialInputs!AV10</f>
        <v>0</v>
      </c>
      <c r="AW10" s="162" t="b">
        <f>FinancialInputs!AW10</f>
        <v>0</v>
      </c>
      <c r="AX10" s="162" t="b">
        <f>FinancialInputs!AX10</f>
        <v>0</v>
      </c>
      <c r="AY10" s="162" t="b">
        <f>FinancialInputs!AY10</f>
        <v>0</v>
      </c>
      <c r="AZ10" s="162" t="b">
        <f>FinancialInputs!AZ10</f>
        <v>0</v>
      </c>
      <c r="BA10" s="162" t="b">
        <f>FinancialInputs!BA10</f>
        <v>0</v>
      </c>
      <c r="BB10" s="162" t="b">
        <f>FinancialInputs!BB10</f>
        <v>0</v>
      </c>
      <c r="BC10" s="162" t="b">
        <f>FinancialInputs!BC10</f>
        <v>0</v>
      </c>
      <c r="BD10" s="162" t="b">
        <f>FinancialInputs!BD10</f>
        <v>0</v>
      </c>
      <c r="BE10" s="162" t="b">
        <f>FinancialInputs!BE10</f>
        <v>0</v>
      </c>
      <c r="BF10" s="162" t="b">
        <f>FinancialInputs!BF10</f>
        <v>0</v>
      </c>
      <c r="BG10" s="162" t="b">
        <f>FinancialInputs!BG10</f>
        <v>0</v>
      </c>
      <c r="BH10" s="162" t="b">
        <f>FinancialInputs!BH10</f>
        <v>0</v>
      </c>
      <c r="BI10" s="162" t="b">
        <f>FinancialInputs!BI10</f>
        <v>0</v>
      </c>
      <c r="BJ10" s="162" t="b">
        <f>FinancialInputs!BJ10</f>
        <v>0</v>
      </c>
      <c r="BK10" s="162" t="b">
        <f>FinancialInputs!BK10</f>
        <v>0</v>
      </c>
      <c r="BL10" s="162" t="b">
        <f>FinancialInputs!BL10</f>
        <v>0</v>
      </c>
      <c r="BM10" s="162" t="b">
        <f>FinancialInputs!BM10</f>
        <v>0</v>
      </c>
      <c r="BN10" s="162" t="b">
        <f>FinancialInputs!BN10</f>
        <v>0</v>
      </c>
      <c r="BO10" s="162" t="b">
        <f>FinancialInputs!BO10</f>
        <v>0</v>
      </c>
      <c r="BP10" s="162" t="b">
        <f>FinancialInputs!BP10</f>
        <v>0</v>
      </c>
      <c r="BQ10" s="162" t="b">
        <f>FinancialInputs!BQ10</f>
        <v>0</v>
      </c>
      <c r="BR10" s="162" t="b">
        <f>FinancialInputs!BR10</f>
        <v>0</v>
      </c>
      <c r="BS10" s="162" t="b">
        <f>FinancialInputs!BS10</f>
        <v>0</v>
      </c>
      <c r="BT10" s="162" t="b">
        <f>FinancialInputs!BT10</f>
        <v>0</v>
      </c>
      <c r="BU10" s="162" t="b">
        <f>FinancialInputs!BU10</f>
        <v>0</v>
      </c>
      <c r="BV10" s="162" t="b">
        <f>FinancialInputs!BV10</f>
        <v>0</v>
      </c>
      <c r="BW10" s="162" t="b">
        <f>FinancialInputs!BW10</f>
        <v>0</v>
      </c>
      <c r="BX10" s="162" t="b">
        <f>FinancialInputs!BX10</f>
        <v>0</v>
      </c>
      <c r="BY10" s="162" t="b">
        <f>FinancialInputs!BY10</f>
        <v>0</v>
      </c>
      <c r="BZ10" s="162" t="b">
        <f>FinancialInputs!BZ10</f>
        <v>0</v>
      </c>
      <c r="CA10" s="162" t="b">
        <f>FinancialInputs!CA10</f>
        <v>0</v>
      </c>
      <c r="CB10" s="162" t="b">
        <f>FinancialInputs!CB10</f>
        <v>0</v>
      </c>
      <c r="CC10" s="162" t="b">
        <f>FinancialInputs!CC10</f>
        <v>0</v>
      </c>
      <c r="CD10" s="162" t="b">
        <f>FinancialInputs!CD10</f>
        <v>0</v>
      </c>
      <c r="CE10" s="162" t="b">
        <f>FinancialInputs!CE10</f>
        <v>0</v>
      </c>
      <c r="CF10" s="162" t="b">
        <f>FinancialInputs!CF10</f>
        <v>0</v>
      </c>
      <c r="CG10" s="162" t="b">
        <f>FinancialInputs!CG10</f>
        <v>0</v>
      </c>
      <c r="CH10" s="162" t="b">
        <f>FinancialInputs!CH10</f>
        <v>0</v>
      </c>
      <c r="CI10" s="162" t="b">
        <f>FinancialInputs!CI10</f>
        <v>0</v>
      </c>
      <c r="CJ10" s="162" t="b">
        <f>FinancialInputs!CJ10</f>
        <v>0</v>
      </c>
      <c r="CK10" s="162" t="b">
        <f>FinancialInputs!CK10</f>
        <v>0</v>
      </c>
      <c r="CL10" s="162" t="b">
        <f>FinancialInputs!CL10</f>
        <v>0</v>
      </c>
      <c r="CM10" s="162" t="b">
        <f>FinancialInputs!CM10</f>
        <v>0</v>
      </c>
      <c r="CN10" s="162" t="b">
        <f>FinancialInputs!CN10</f>
        <v>0</v>
      </c>
      <c r="CO10" s="162" t="b">
        <f>FinancialInputs!CO10</f>
        <v>0</v>
      </c>
      <c r="CP10" s="162" t="b">
        <f>FinancialInputs!CP10</f>
        <v>0</v>
      </c>
      <c r="CQ10" s="162" t="b">
        <f>FinancialInputs!CQ10</f>
        <v>0</v>
      </c>
      <c r="CR10" s="162" t="b">
        <f>FinancialInputs!CR10</f>
        <v>0</v>
      </c>
      <c r="CS10" s="162" t="b">
        <f>FinancialInputs!CS10</f>
        <v>0</v>
      </c>
      <c r="CT10" s="162" t="b">
        <f>FinancialInputs!CT10</f>
        <v>0</v>
      </c>
      <c r="CU10" s="162" t="b">
        <f>FinancialInputs!CU10</f>
        <v>0</v>
      </c>
      <c r="CV10" s="162" t="b">
        <f>FinancialInputs!CV10</f>
        <v>0</v>
      </c>
      <c r="CW10" s="2"/>
    </row>
    <row r="11" spans="1:104" ht="15.4">
      <c r="E11" s="1" t="s">
        <v>151</v>
      </c>
      <c r="H11" s="2"/>
      <c r="I11" s="2"/>
      <c r="K11" s="103"/>
      <c r="L11" s="163">
        <f>FinancialInputs!L11</f>
        <v>0</v>
      </c>
      <c r="M11" s="163">
        <f>FinancialInputs!M11</f>
        <v>0</v>
      </c>
      <c r="N11" s="163">
        <f>FinancialInputs!N11</f>
        <v>0</v>
      </c>
      <c r="O11" s="163">
        <f>FinancialInputs!O11</f>
        <v>0</v>
      </c>
      <c r="P11" s="163">
        <f>FinancialInputs!P11</f>
        <v>0</v>
      </c>
      <c r="Q11" s="163">
        <f>FinancialInputs!Q11</f>
        <v>0</v>
      </c>
      <c r="R11" s="163">
        <f>FinancialInputs!R11</f>
        <v>0</v>
      </c>
      <c r="S11" s="163">
        <f>FinancialInputs!S11</f>
        <v>0</v>
      </c>
      <c r="T11" s="163">
        <f>FinancialInputs!T11</f>
        <v>0</v>
      </c>
      <c r="U11" s="163">
        <f>FinancialInputs!U11</f>
        <v>0</v>
      </c>
      <c r="V11" s="163">
        <f>FinancialInputs!V11</f>
        <v>0</v>
      </c>
      <c r="W11" s="163">
        <f>FinancialInputs!W11</f>
        <v>0</v>
      </c>
      <c r="X11" s="163">
        <f>FinancialInputs!X11</f>
        <v>0</v>
      </c>
      <c r="Y11" s="163">
        <f>FinancialInputs!Y11</f>
        <v>0</v>
      </c>
      <c r="Z11" s="163">
        <f>FinancialInputs!Z11</f>
        <v>0</v>
      </c>
      <c r="AA11" s="163">
        <f>FinancialInputs!AA11</f>
        <v>0</v>
      </c>
      <c r="AB11" s="163">
        <f>FinancialInputs!AB11</f>
        <v>0</v>
      </c>
      <c r="AC11" s="163">
        <f>FinancialInputs!AC11</f>
        <v>0</v>
      </c>
      <c r="AD11" s="163">
        <f>FinancialInputs!AD11</f>
        <v>0</v>
      </c>
      <c r="AE11" s="163">
        <f>FinancialInputs!AE11</f>
        <v>0</v>
      </c>
      <c r="AF11" s="163">
        <f>FinancialInputs!AF11</f>
        <v>0</v>
      </c>
      <c r="AG11" s="163">
        <f>FinancialInputs!AG11</f>
        <v>0</v>
      </c>
      <c r="AH11" s="163">
        <f>FinancialInputs!AH11</f>
        <v>0</v>
      </c>
      <c r="AI11" s="163">
        <f>FinancialInputs!AI11</f>
        <v>0</v>
      </c>
      <c r="AJ11" s="163">
        <f>FinancialInputs!AJ11</f>
        <v>0</v>
      </c>
      <c r="AK11" s="163">
        <f>FinancialInputs!AK11</f>
        <v>0</v>
      </c>
      <c r="AL11" s="163">
        <f>FinancialInputs!AL11</f>
        <v>0</v>
      </c>
      <c r="AM11" s="163">
        <f>FinancialInputs!AM11</f>
        <v>0</v>
      </c>
      <c r="AN11" s="163">
        <f>FinancialInputs!AN11</f>
        <v>0</v>
      </c>
      <c r="AO11" s="163">
        <f>FinancialInputs!AO11</f>
        <v>0</v>
      </c>
      <c r="AP11" s="163">
        <f>FinancialInputs!AP11</f>
        <v>0</v>
      </c>
      <c r="AQ11" s="163">
        <f>FinancialInputs!AQ11</f>
        <v>0</v>
      </c>
      <c r="AR11" s="163">
        <f>FinancialInputs!AR11</f>
        <v>0</v>
      </c>
      <c r="AS11" s="163">
        <f>FinancialInputs!AS11</f>
        <v>0</v>
      </c>
      <c r="AT11" s="163">
        <f>FinancialInputs!AT11</f>
        <v>0</v>
      </c>
      <c r="AU11" s="163">
        <f>FinancialInputs!AU11</f>
        <v>0</v>
      </c>
      <c r="AV11" s="163">
        <f>FinancialInputs!AV11</f>
        <v>0</v>
      </c>
      <c r="AW11" s="163">
        <f>FinancialInputs!AW11</f>
        <v>0</v>
      </c>
      <c r="AX11" s="163">
        <f>FinancialInputs!AX11</f>
        <v>0</v>
      </c>
      <c r="AY11" s="163">
        <f>FinancialInputs!AY11</f>
        <v>0</v>
      </c>
      <c r="AZ11" s="163">
        <f>FinancialInputs!AZ11</f>
        <v>0</v>
      </c>
      <c r="BA11" s="163">
        <f>FinancialInputs!BA11</f>
        <v>0</v>
      </c>
      <c r="BB11" s="163">
        <f>FinancialInputs!BB11</f>
        <v>0</v>
      </c>
      <c r="BC11" s="163">
        <f>FinancialInputs!BC11</f>
        <v>0</v>
      </c>
      <c r="BD11" s="163">
        <f>FinancialInputs!BD11</f>
        <v>0</v>
      </c>
      <c r="BE11" s="163">
        <f>FinancialInputs!BE11</f>
        <v>0</v>
      </c>
      <c r="BF11" s="163">
        <f>FinancialInputs!BF11</f>
        <v>0</v>
      </c>
      <c r="BG11" s="163">
        <f>FinancialInputs!BG11</f>
        <v>0</v>
      </c>
      <c r="BH11" s="163">
        <f>FinancialInputs!BH11</f>
        <v>0</v>
      </c>
      <c r="BI11" s="163">
        <f>FinancialInputs!BI11</f>
        <v>0</v>
      </c>
      <c r="BJ11" s="163">
        <f>FinancialInputs!BJ11</f>
        <v>0</v>
      </c>
      <c r="BK11" s="163">
        <f>FinancialInputs!BK11</f>
        <v>0</v>
      </c>
      <c r="BL11" s="163">
        <f>FinancialInputs!BL11</f>
        <v>0</v>
      </c>
      <c r="BM11" s="163">
        <f>FinancialInputs!BM11</f>
        <v>0</v>
      </c>
      <c r="BN11" s="163">
        <f>FinancialInputs!BN11</f>
        <v>0</v>
      </c>
      <c r="BO11" s="163">
        <f>FinancialInputs!BO11</f>
        <v>0</v>
      </c>
      <c r="BP11" s="163">
        <f>FinancialInputs!BP11</f>
        <v>0</v>
      </c>
      <c r="BQ11" s="163">
        <f>FinancialInputs!BQ11</f>
        <v>0</v>
      </c>
      <c r="BR11" s="163">
        <f>FinancialInputs!BR11</f>
        <v>0</v>
      </c>
      <c r="BS11" s="163">
        <f>FinancialInputs!BS11</f>
        <v>0</v>
      </c>
      <c r="BT11" s="163">
        <f>FinancialInputs!BT11</f>
        <v>0</v>
      </c>
      <c r="BU11" s="163">
        <f>FinancialInputs!BU11</f>
        <v>0</v>
      </c>
      <c r="BV11" s="163">
        <f>FinancialInputs!BV11</f>
        <v>0</v>
      </c>
      <c r="BW11" s="163">
        <f>FinancialInputs!BW11</f>
        <v>0</v>
      </c>
      <c r="BX11" s="163">
        <f>FinancialInputs!BX11</f>
        <v>0</v>
      </c>
      <c r="BY11" s="163">
        <f>FinancialInputs!BY11</f>
        <v>0</v>
      </c>
      <c r="BZ11" s="163">
        <f>FinancialInputs!BZ11</f>
        <v>0</v>
      </c>
      <c r="CA11" s="163">
        <f>FinancialInputs!CA11</f>
        <v>0</v>
      </c>
      <c r="CB11" s="163">
        <f>FinancialInputs!CB11</f>
        <v>0</v>
      </c>
      <c r="CC11" s="163">
        <f>FinancialInputs!CC11</f>
        <v>0</v>
      </c>
      <c r="CD11" s="163">
        <f>FinancialInputs!CD11</f>
        <v>0</v>
      </c>
      <c r="CE11" s="163">
        <f>FinancialInputs!CE11</f>
        <v>0</v>
      </c>
      <c r="CF11" s="163">
        <f>FinancialInputs!CF11</f>
        <v>0</v>
      </c>
      <c r="CG11" s="163">
        <f>FinancialInputs!CG11</f>
        <v>0</v>
      </c>
      <c r="CH11" s="163">
        <f>FinancialInputs!CH11</f>
        <v>0</v>
      </c>
      <c r="CI11" s="163">
        <f>FinancialInputs!CI11</f>
        <v>0</v>
      </c>
      <c r="CJ11" s="163">
        <f>FinancialInputs!CJ11</f>
        <v>0</v>
      </c>
      <c r="CK11" s="163">
        <f>FinancialInputs!CK11</f>
        <v>0</v>
      </c>
      <c r="CL11" s="163">
        <f>FinancialInputs!CL11</f>
        <v>0</v>
      </c>
      <c r="CM11" s="163">
        <f>FinancialInputs!CM11</f>
        <v>0</v>
      </c>
      <c r="CN11" s="163">
        <f>FinancialInputs!CN11</f>
        <v>0</v>
      </c>
      <c r="CO11" s="163">
        <f>FinancialInputs!CO11</f>
        <v>0</v>
      </c>
      <c r="CP11" s="163">
        <f>FinancialInputs!CP11</f>
        <v>0</v>
      </c>
      <c r="CQ11" s="163">
        <f>FinancialInputs!CQ11</f>
        <v>0</v>
      </c>
      <c r="CR11" s="163">
        <f>FinancialInputs!CR11</f>
        <v>0</v>
      </c>
      <c r="CS11" s="163">
        <f>FinancialInputs!CS11</f>
        <v>0</v>
      </c>
      <c r="CT11" s="163">
        <f>FinancialInputs!CT11</f>
        <v>0</v>
      </c>
      <c r="CU11" s="163">
        <f>FinancialInputs!CU11</f>
        <v>0</v>
      </c>
      <c r="CV11" s="163">
        <f>FinancialInputs!CV11</f>
        <v>0</v>
      </c>
      <c r="CW11" s="2"/>
    </row>
    <row r="12" spans="1:104" ht="15.4">
      <c r="E12" s="1" t="s">
        <v>152</v>
      </c>
      <c r="H12" s="2"/>
      <c r="I12" s="2"/>
      <c r="K12" s="37"/>
      <c r="L12" s="164">
        <f>FinancialInputs!L12</f>
        <v>0</v>
      </c>
      <c r="M12" s="164">
        <f>FinancialInputs!M12</f>
        <v>0</v>
      </c>
      <c r="N12" s="164">
        <f>FinancialInputs!N12</f>
        <v>0</v>
      </c>
      <c r="O12" s="164">
        <f>FinancialInputs!O12</f>
        <v>0</v>
      </c>
      <c r="P12" s="164">
        <f>FinancialInputs!P12</f>
        <v>0</v>
      </c>
      <c r="Q12" s="164">
        <f>FinancialInputs!Q12</f>
        <v>0</v>
      </c>
      <c r="R12" s="164">
        <f>FinancialInputs!R12</f>
        <v>0</v>
      </c>
      <c r="S12" s="164">
        <f>FinancialInputs!S12</f>
        <v>0</v>
      </c>
      <c r="T12" s="164">
        <f>FinancialInputs!T12</f>
        <v>0</v>
      </c>
      <c r="U12" s="164">
        <f>FinancialInputs!U12</f>
        <v>0</v>
      </c>
      <c r="V12" s="164">
        <f>FinancialInputs!V12</f>
        <v>0</v>
      </c>
      <c r="W12" s="164">
        <f>FinancialInputs!W12</f>
        <v>0</v>
      </c>
      <c r="X12" s="164">
        <f>FinancialInputs!X12</f>
        <v>0</v>
      </c>
      <c r="Y12" s="164">
        <f>FinancialInputs!Y12</f>
        <v>0</v>
      </c>
      <c r="Z12" s="164">
        <f>FinancialInputs!Z12</f>
        <v>0</v>
      </c>
      <c r="AA12" s="164">
        <f>FinancialInputs!AA12</f>
        <v>0</v>
      </c>
      <c r="AB12" s="164">
        <f>FinancialInputs!AB12</f>
        <v>0</v>
      </c>
      <c r="AC12" s="164">
        <f>FinancialInputs!AC12</f>
        <v>0</v>
      </c>
      <c r="AD12" s="164">
        <f>FinancialInputs!AD12</f>
        <v>0</v>
      </c>
      <c r="AE12" s="164">
        <f>FinancialInputs!AE12</f>
        <v>0</v>
      </c>
      <c r="AF12" s="164">
        <f>FinancialInputs!AF12</f>
        <v>0</v>
      </c>
      <c r="AG12" s="164">
        <f>FinancialInputs!AG12</f>
        <v>0</v>
      </c>
      <c r="AH12" s="164">
        <f>FinancialInputs!AH12</f>
        <v>0</v>
      </c>
      <c r="AI12" s="164">
        <f>FinancialInputs!AI12</f>
        <v>0</v>
      </c>
      <c r="AJ12" s="164">
        <f>FinancialInputs!AJ12</f>
        <v>0</v>
      </c>
      <c r="AK12" s="164">
        <f>FinancialInputs!AK12</f>
        <v>0</v>
      </c>
      <c r="AL12" s="164">
        <f>FinancialInputs!AL12</f>
        <v>0</v>
      </c>
      <c r="AM12" s="164">
        <f>FinancialInputs!AM12</f>
        <v>0</v>
      </c>
      <c r="AN12" s="164">
        <f>FinancialInputs!AN12</f>
        <v>0</v>
      </c>
      <c r="AO12" s="164">
        <f>FinancialInputs!AO12</f>
        <v>0</v>
      </c>
      <c r="AP12" s="164">
        <f>FinancialInputs!AP12</f>
        <v>0</v>
      </c>
      <c r="AQ12" s="164">
        <f>FinancialInputs!AQ12</f>
        <v>0</v>
      </c>
      <c r="AR12" s="164">
        <f>FinancialInputs!AR12</f>
        <v>0</v>
      </c>
      <c r="AS12" s="164">
        <f>FinancialInputs!AS12</f>
        <v>0</v>
      </c>
      <c r="AT12" s="164">
        <f>FinancialInputs!AT12</f>
        <v>0</v>
      </c>
      <c r="AU12" s="164">
        <f>FinancialInputs!AU12</f>
        <v>0</v>
      </c>
      <c r="AV12" s="164">
        <f>FinancialInputs!AV12</f>
        <v>0</v>
      </c>
      <c r="AW12" s="164">
        <f>FinancialInputs!AW12</f>
        <v>0</v>
      </c>
      <c r="AX12" s="164">
        <f>FinancialInputs!AX12</f>
        <v>0</v>
      </c>
      <c r="AY12" s="164">
        <f>FinancialInputs!AY12</f>
        <v>0</v>
      </c>
      <c r="AZ12" s="164">
        <f>FinancialInputs!AZ12</f>
        <v>0</v>
      </c>
      <c r="BA12" s="164">
        <f>FinancialInputs!BA12</f>
        <v>0</v>
      </c>
      <c r="BB12" s="164">
        <f>FinancialInputs!BB12</f>
        <v>0</v>
      </c>
      <c r="BC12" s="164">
        <f>FinancialInputs!BC12</f>
        <v>0</v>
      </c>
      <c r="BD12" s="164">
        <f>FinancialInputs!BD12</f>
        <v>0</v>
      </c>
      <c r="BE12" s="164">
        <f>FinancialInputs!BE12</f>
        <v>0</v>
      </c>
      <c r="BF12" s="164">
        <f>FinancialInputs!BF12</f>
        <v>0</v>
      </c>
      <c r="BG12" s="164">
        <f>FinancialInputs!BG12</f>
        <v>0</v>
      </c>
      <c r="BH12" s="164">
        <f>FinancialInputs!BH12</f>
        <v>0</v>
      </c>
      <c r="BI12" s="164">
        <f>FinancialInputs!BI12</f>
        <v>0</v>
      </c>
      <c r="BJ12" s="164">
        <f>FinancialInputs!BJ12</f>
        <v>0</v>
      </c>
      <c r="BK12" s="164">
        <f>FinancialInputs!BK12</f>
        <v>0</v>
      </c>
      <c r="BL12" s="164">
        <f>FinancialInputs!BL12</f>
        <v>0</v>
      </c>
      <c r="BM12" s="164">
        <f>FinancialInputs!BM12</f>
        <v>0</v>
      </c>
      <c r="BN12" s="164">
        <f>FinancialInputs!BN12</f>
        <v>0</v>
      </c>
      <c r="BO12" s="164">
        <f>FinancialInputs!BO12</f>
        <v>0</v>
      </c>
      <c r="BP12" s="164">
        <f>FinancialInputs!BP12</f>
        <v>0</v>
      </c>
      <c r="BQ12" s="164">
        <f>FinancialInputs!BQ12</f>
        <v>0</v>
      </c>
      <c r="BR12" s="164">
        <f>FinancialInputs!BR12</f>
        <v>0</v>
      </c>
      <c r="BS12" s="164">
        <f>FinancialInputs!BS12</f>
        <v>0</v>
      </c>
      <c r="BT12" s="164">
        <f>FinancialInputs!BT12</f>
        <v>0</v>
      </c>
      <c r="BU12" s="164">
        <f>FinancialInputs!BU12</f>
        <v>0</v>
      </c>
      <c r="BV12" s="164">
        <f>FinancialInputs!BV12</f>
        <v>0</v>
      </c>
      <c r="BW12" s="164">
        <f>FinancialInputs!BW12</f>
        <v>0</v>
      </c>
      <c r="BX12" s="164">
        <f>FinancialInputs!BX12</f>
        <v>0</v>
      </c>
      <c r="BY12" s="164">
        <f>FinancialInputs!BY12</f>
        <v>0</v>
      </c>
      <c r="BZ12" s="164">
        <f>FinancialInputs!BZ12</f>
        <v>0</v>
      </c>
      <c r="CA12" s="164">
        <f>FinancialInputs!CA12</f>
        <v>0</v>
      </c>
      <c r="CB12" s="164">
        <f>FinancialInputs!CB12</f>
        <v>0</v>
      </c>
      <c r="CC12" s="164">
        <f>FinancialInputs!CC12</f>
        <v>0</v>
      </c>
      <c r="CD12" s="164">
        <f>FinancialInputs!CD12</f>
        <v>0</v>
      </c>
      <c r="CE12" s="164">
        <f>FinancialInputs!CE12</f>
        <v>0</v>
      </c>
      <c r="CF12" s="164">
        <f>FinancialInputs!CF12</f>
        <v>0</v>
      </c>
      <c r="CG12" s="164">
        <f>FinancialInputs!CG12</f>
        <v>0</v>
      </c>
      <c r="CH12" s="164">
        <f>FinancialInputs!CH12</f>
        <v>0</v>
      </c>
      <c r="CI12" s="164">
        <f>FinancialInputs!CI12</f>
        <v>0</v>
      </c>
      <c r="CJ12" s="164">
        <f>FinancialInputs!CJ12</f>
        <v>0</v>
      </c>
      <c r="CK12" s="164">
        <f>FinancialInputs!CK12</f>
        <v>0</v>
      </c>
      <c r="CL12" s="164">
        <f>FinancialInputs!CL12</f>
        <v>0</v>
      </c>
      <c r="CM12" s="164">
        <f>FinancialInputs!CM12</f>
        <v>0</v>
      </c>
      <c r="CN12" s="164">
        <f>FinancialInputs!CN12</f>
        <v>0</v>
      </c>
      <c r="CO12" s="164">
        <f>FinancialInputs!CO12</f>
        <v>0</v>
      </c>
      <c r="CP12" s="164">
        <f>FinancialInputs!CP12</f>
        <v>0</v>
      </c>
      <c r="CQ12" s="164">
        <f>FinancialInputs!CQ12</f>
        <v>0</v>
      </c>
      <c r="CR12" s="164">
        <f>FinancialInputs!CR12</f>
        <v>0</v>
      </c>
      <c r="CS12" s="164">
        <f>FinancialInputs!CS12</f>
        <v>0</v>
      </c>
      <c r="CT12" s="164">
        <f>FinancialInputs!CT12</f>
        <v>0</v>
      </c>
      <c r="CU12" s="164">
        <f>FinancialInputs!CU12</f>
        <v>0</v>
      </c>
      <c r="CV12" s="164">
        <f>FinancialInputs!CV12</f>
        <v>0</v>
      </c>
      <c r="CW12" s="2"/>
    </row>
    <row r="13" spans="1:104" ht="15.4">
      <c r="G13" s="31"/>
      <c r="H13" s="31"/>
      <c r="I13" s="31"/>
      <c r="J13" s="31"/>
      <c r="K13" s="31"/>
    </row>
    <row r="14" spans="1:104" ht="15.4">
      <c r="B14" s="22">
        <f>MAX($B$5:B13)+1</f>
        <v>1</v>
      </c>
      <c r="C14" s="22" t="s">
        <v>267</v>
      </c>
      <c r="D14" s="22"/>
      <c r="E14" s="22"/>
      <c r="F14" s="22"/>
      <c r="G14" s="22"/>
      <c r="H14" s="22"/>
      <c r="I14" s="22"/>
      <c r="J14" s="22"/>
      <c r="K14" s="22"/>
      <c r="L14" s="22"/>
      <c r="M14" s="22"/>
      <c r="N14" s="22"/>
      <c r="O14" s="22"/>
      <c r="P14" s="22"/>
      <c r="Q14" s="22"/>
      <c r="R14" s="22"/>
      <c r="S14" s="22"/>
      <c r="T14" s="22"/>
      <c r="U14" s="22"/>
      <c r="V14" s="22"/>
      <c r="W14" s="22"/>
      <c r="X14" s="22"/>
      <c r="Y14" s="22"/>
      <c r="Z14" s="22"/>
      <c r="AA14" s="22"/>
      <c r="AB14" s="22"/>
      <c r="AC14" s="22"/>
      <c r="AD14" s="22"/>
      <c r="AE14" s="22"/>
      <c r="AF14" s="22"/>
      <c r="AG14" s="22"/>
      <c r="AH14" s="22"/>
      <c r="AI14" s="22"/>
      <c r="AJ14" s="22"/>
      <c r="AK14" s="22"/>
      <c r="AL14" s="22"/>
      <c r="AM14" s="22"/>
      <c r="AN14" s="22"/>
      <c r="AO14" s="22"/>
      <c r="AP14" s="22"/>
      <c r="AQ14" s="22"/>
      <c r="AR14" s="22"/>
      <c r="AS14" s="22"/>
      <c r="AT14" s="22"/>
      <c r="AU14" s="22"/>
      <c r="AV14" s="22"/>
      <c r="AW14" s="22"/>
      <c r="AX14" s="22"/>
      <c r="AY14" s="22"/>
      <c r="AZ14" s="22"/>
      <c r="BA14" s="22"/>
      <c r="BB14" s="22"/>
      <c r="BC14" s="22"/>
      <c r="BD14" s="22"/>
      <c r="BE14" s="22"/>
      <c r="BF14" s="22"/>
      <c r="BG14" s="22"/>
      <c r="BH14" s="22"/>
      <c r="BI14" s="22"/>
      <c r="BJ14" s="22"/>
      <c r="BK14" s="22"/>
      <c r="BL14" s="22"/>
      <c r="BM14" s="22"/>
      <c r="BN14" s="22"/>
      <c r="BO14" s="22"/>
      <c r="BP14" s="22"/>
      <c r="BQ14" s="22"/>
      <c r="BR14" s="22"/>
      <c r="BS14" s="22"/>
      <c r="BT14" s="22"/>
      <c r="BU14" s="22"/>
      <c r="BV14" s="22"/>
      <c r="BW14" s="22"/>
      <c r="BX14" s="22"/>
      <c r="BY14" s="22"/>
      <c r="BZ14" s="22"/>
      <c r="CA14" s="22"/>
      <c r="CB14" s="22"/>
      <c r="CC14" s="22"/>
      <c r="CD14" s="22"/>
      <c r="CE14" s="22"/>
      <c r="CF14" s="22"/>
      <c r="CG14" s="22"/>
      <c r="CH14" s="22"/>
      <c r="CI14" s="22"/>
      <c r="CJ14" s="22"/>
      <c r="CK14" s="22"/>
      <c r="CL14" s="22"/>
      <c r="CM14" s="22"/>
      <c r="CN14" s="22"/>
      <c r="CO14" s="22"/>
      <c r="CP14" s="22"/>
      <c r="CQ14" s="22"/>
      <c r="CR14" s="22"/>
      <c r="CS14" s="22"/>
      <c r="CT14" s="22"/>
      <c r="CU14" s="22"/>
      <c r="CV14" s="22"/>
      <c r="CW14" s="22"/>
      <c r="CX14" s="22"/>
      <c r="CY14" s="22"/>
      <c r="CZ14" s="24"/>
    </row>
    <row r="15" spans="1:104" ht="15.4">
      <c r="G15" s="31"/>
      <c r="H15" s="31"/>
      <c r="I15" s="31"/>
      <c r="J15" s="31"/>
      <c r="K15" s="31"/>
    </row>
    <row r="16" spans="1:104" ht="15.4">
      <c r="E16" s="1" t="s">
        <v>267</v>
      </c>
      <c r="G16" s="1" t="s">
        <v>268</v>
      </c>
      <c r="K16" s="45"/>
      <c r="L16" s="45">
        <f>FinancialInputs!L29</f>
        <v>0.84438271820469835</v>
      </c>
      <c r="M16" s="45">
        <f>FinancialInputs!M29</f>
        <v>0.91846993032948077</v>
      </c>
      <c r="N16" s="45">
        <f>FinancialInputs!N29</f>
        <v>0.96941655226919266</v>
      </c>
      <c r="O16" s="45">
        <f>FinancialInputs!O29</f>
        <v>1</v>
      </c>
      <c r="P16" s="45">
        <f>FinancialInputs!P29</f>
        <v>1.0318395256751993</v>
      </c>
      <c r="Q16" s="45">
        <f>FinancialInputs!Q29</f>
        <v>1.0517380334816306</v>
      </c>
      <c r="R16" s="45">
        <f>FinancialInputs!R29</f>
        <v>1.0727310104511627</v>
      </c>
      <c r="S16" s="45">
        <f>FinancialInputs!S29</f>
        <v>1.0941899397738715</v>
      </c>
      <c r="T16" s="45">
        <f>FinancialInputs!T29</f>
        <v>1.1178777703377187</v>
      </c>
      <c r="U16" s="45">
        <f>FinancialInputs!U29</f>
        <v>1.1426328490654085</v>
      </c>
      <c r="V16" s="45">
        <f>FinancialInputs!V29</f>
        <v>1.1654855060467169</v>
      </c>
      <c r="W16" s="45">
        <f>FinancialInputs!W29</f>
        <v>1.1887952161676509</v>
      </c>
      <c r="X16" s="45">
        <f>FinancialInputs!X29</f>
        <v>1.2125711204910041</v>
      </c>
      <c r="Y16" s="45">
        <f>FinancialInputs!Y29</f>
        <v>1.2368225429008242</v>
      </c>
      <c r="Z16" s="45">
        <f>FinancialInputs!Z29</f>
        <v>1.2615589937588405</v>
      </c>
      <c r="AA16" s="45">
        <f>FinancialInputs!AA29</f>
        <v>1.2867901736340175</v>
      </c>
      <c r="AB16" s="45">
        <f>FinancialInputs!AB29</f>
        <v>1.3125259771066977</v>
      </c>
      <c r="AC16" s="45">
        <f>FinancialInputs!AC29</f>
        <v>1.3387764966488318</v>
      </c>
      <c r="AD16" s="45">
        <f>FinancialInputs!AD29</f>
        <v>1.3655520265818084</v>
      </c>
      <c r="AE16" s="45">
        <f>FinancialInputs!AE29</f>
        <v>1.3928630671134445</v>
      </c>
      <c r="AF16" s="45">
        <f>FinancialInputs!AF29</f>
        <v>1.4207203284557133</v>
      </c>
      <c r="AG16" s="45">
        <f>FinancialInputs!AG29</f>
        <v>1.4491347350248276</v>
      </c>
      <c r="AH16" s="45">
        <f>FinancialInputs!AH29</f>
        <v>1.4781174297253241</v>
      </c>
      <c r="AI16" s="45">
        <f>FinancialInputs!AI29</f>
        <v>1.5076797783198306</v>
      </c>
      <c r="AJ16" s="45">
        <f>FinancialInputs!AJ29</f>
        <v>1.5378333738862273</v>
      </c>
      <c r="AK16" s="45">
        <f>FinancialInputs!AK29</f>
        <v>1.568590041363952</v>
      </c>
      <c r="AL16" s="45">
        <f>FinancialInputs!AL29</f>
        <v>1.5999618421912309</v>
      </c>
      <c r="AM16" s="45">
        <f>FinancialInputs!AM29</f>
        <v>1.6319610790350558</v>
      </c>
      <c r="AN16" s="45">
        <f>FinancialInputs!AN29</f>
        <v>1.6646003006157568</v>
      </c>
      <c r="AO16" s="45">
        <f>FinancialInputs!AO29</f>
        <v>1.697892306628072</v>
      </c>
      <c r="AP16" s="45">
        <f>FinancialInputs!AP29</f>
        <v>1.7318501527606336</v>
      </c>
      <c r="AQ16" s="45">
        <f>FinancialInputs!AQ29</f>
        <v>1.7664871558158461</v>
      </c>
      <c r="AR16" s="45">
        <f>FinancialInputs!AR29</f>
        <v>1.8018168989321632</v>
      </c>
      <c r="AS16" s="45">
        <f>FinancialInputs!AS29</f>
        <v>1.8378532369108065</v>
      </c>
      <c r="AT16" s="45">
        <f>FinancialInputs!AT29</f>
        <v>1.8746103016490225</v>
      </c>
      <c r="AU16" s="45">
        <f>FinancialInputs!AU29</f>
        <v>1.9121025076820033</v>
      </c>
      <c r="AV16" s="45">
        <f>FinancialInputs!AV29</f>
        <v>1.9503445578356433</v>
      </c>
      <c r="AW16" s="45">
        <f>FinancialInputs!AW29</f>
        <v>1.9893514489923565</v>
      </c>
      <c r="AX16" s="45">
        <f>FinancialInputs!AX29</f>
        <v>2.0291384779722037</v>
      </c>
      <c r="AY16" s="45">
        <f>FinancialInputs!AY29</f>
        <v>2.0697212475316475</v>
      </c>
      <c r="AZ16" s="45">
        <f>FinancialInputs!AZ29</f>
        <v>2.1111156724822808</v>
      </c>
      <c r="BA16" s="45">
        <f>FinancialInputs!BA29</f>
        <v>2.1533379859319264</v>
      </c>
      <c r="BB16" s="45">
        <f>FinancialInputs!BB29</f>
        <v>2.1964047456505646</v>
      </c>
      <c r="BC16" s="45">
        <f>FinancialInputs!BC29</f>
        <v>2.2403328405635761</v>
      </c>
      <c r="BD16" s="45">
        <f>FinancialInputs!BD29</f>
        <v>2.2851394973748476</v>
      </c>
      <c r="BE16" s="45">
        <f>FinancialInputs!BE29</f>
        <v>2.3308422873223442</v>
      </c>
      <c r="BF16" s="45">
        <f>FinancialInputs!BF29</f>
        <v>2.3774591330687911</v>
      </c>
      <c r="BG16" s="45">
        <f>FinancialInputs!BG29</f>
        <v>2.4250083157301674</v>
      </c>
      <c r="BH16" s="45">
        <f>FinancialInputs!BH29</f>
        <v>2.4735084820447706</v>
      </c>
      <c r="BI16" s="45">
        <f>FinancialInputs!BI29</f>
        <v>2.522978651685666</v>
      </c>
      <c r="BJ16" s="45">
        <f>FinancialInputs!BJ29</f>
        <v>2.5734382247193794</v>
      </c>
      <c r="BK16" s="45">
        <f>FinancialInputs!BK29</f>
        <v>2.6249069892137671</v>
      </c>
      <c r="BL16" s="45">
        <f>FinancialInputs!BL29</f>
        <v>2.6774051289980427</v>
      </c>
      <c r="BM16" s="45">
        <f>FinancialInputs!BM29</f>
        <v>2.7309532315780034</v>
      </c>
      <c r="BN16" s="45">
        <f>FinancialInputs!BN29</f>
        <v>2.7855722962095637</v>
      </c>
      <c r="BO16" s="45">
        <f>FinancialInputs!BO29</f>
        <v>2.8412837421337551</v>
      </c>
      <c r="BP16" s="45">
        <f>FinancialInputs!BP29</f>
        <v>2.8981094169764301</v>
      </c>
      <c r="BQ16" s="45">
        <f>FinancialInputs!BQ29</f>
        <v>2.9560716053159588</v>
      </c>
      <c r="BR16" s="45">
        <f>FinancialInputs!BR29</f>
        <v>3.0151930374222777</v>
      </c>
      <c r="BS16" s="45">
        <f>FinancialInputs!BS29</f>
        <v>3.0754968981707234</v>
      </c>
      <c r="BT16" s="45">
        <f>FinancialInputs!BT29</f>
        <v>3.1370068361341383</v>
      </c>
      <c r="BU16" s="45">
        <f>FinancialInputs!BU29</f>
        <v>3.1997469728568206</v>
      </c>
      <c r="BV16" s="45">
        <f>FinancialInputs!BV29</f>
        <v>3.2637419123139573</v>
      </c>
      <c r="BW16" s="45">
        <f>FinancialInputs!BW29</f>
        <v>3.3290167505602368</v>
      </c>
      <c r="BX16" s="45">
        <f>FinancialInputs!BX29</f>
        <v>3.3955970855714415</v>
      </c>
      <c r="BY16" s="45">
        <f>FinancialInputs!BY29</f>
        <v>3.4635090272828704</v>
      </c>
      <c r="BZ16" s="45">
        <f>FinancialInputs!BZ29</f>
        <v>3.5327792078285278</v>
      </c>
      <c r="CA16" s="45">
        <f>FinancialInputs!CA29</f>
        <v>3.6034347919850989</v>
      </c>
      <c r="CB16" s="45">
        <f>FinancialInputs!CB29</f>
        <v>3.675503487824801</v>
      </c>
      <c r="CC16" s="45">
        <f>FinancialInputs!CC29</f>
        <v>3.7490135575812973</v>
      </c>
      <c r="CD16" s="45">
        <f>FinancialInputs!CD29</f>
        <v>3.8239938287329229</v>
      </c>
      <c r="CE16" s="45">
        <f>FinancialInputs!CE29</f>
        <v>3.900473705307582</v>
      </c>
      <c r="CF16" s="45">
        <f>FinancialInputs!CF29</f>
        <v>3.9784831794137339</v>
      </c>
      <c r="CG16" s="45">
        <f>FinancialInputs!CG29</f>
        <v>4.0580528430020086</v>
      </c>
      <c r="CH16" s="45">
        <f>FinancialInputs!CH29</f>
        <v>4.1392138998620496</v>
      </c>
      <c r="CI16" s="45">
        <f>FinancialInputs!CI29</f>
        <v>4.221998177859291</v>
      </c>
      <c r="CJ16" s="45">
        <f>FinancialInputs!CJ29</f>
        <v>4.3064381414164767</v>
      </c>
      <c r="CK16" s="45">
        <f>FinancialInputs!CK29</f>
        <v>4.3925669042448066</v>
      </c>
      <c r="CL16" s="45">
        <f>FinancialInputs!CL29</f>
        <v>4.4804182423297032</v>
      </c>
      <c r="CM16" s="45">
        <f>FinancialInputs!CM29</f>
        <v>4.5700266071762972</v>
      </c>
      <c r="CN16" s="45">
        <f>FinancialInputs!CN29</f>
        <v>4.661427139319823</v>
      </c>
      <c r="CO16" s="45">
        <f>FinancialInputs!CO29</f>
        <v>4.7546556821062191</v>
      </c>
      <c r="CP16" s="45">
        <f>FinancialInputs!CP29</f>
        <v>4.8497487957483436</v>
      </c>
      <c r="CQ16" s="45">
        <f>FinancialInputs!CQ29</f>
        <v>4.9467437716633098</v>
      </c>
      <c r="CR16" s="45">
        <f>FinancialInputs!CR29</f>
        <v>5.0456786470965769</v>
      </c>
      <c r="CS16" s="45">
        <f>FinancialInputs!CS29</f>
        <v>5.1465922200385084</v>
      </c>
      <c r="CT16" s="45">
        <f>FinancialInputs!CT29</f>
        <v>5.249524064439278</v>
      </c>
      <c r="CU16" s="45">
        <f>FinancialInputs!CU29</f>
        <v>5.3545145457280645</v>
      </c>
      <c r="CV16" s="45">
        <f>FinancialInputs!CV29</f>
        <v>5.4616048366426257</v>
      </c>
      <c r="CW16" s="45"/>
      <c r="CX16" s="45"/>
      <c r="CY16" s="37"/>
      <c r="CZ16" s="37"/>
    </row>
    <row r="17" spans="2:103" ht="15.4"/>
    <row r="18" spans="2:103" ht="15.4">
      <c r="B18" s="22">
        <f>MAX($B$5:B17)+1</f>
        <v>2</v>
      </c>
      <c r="C18" s="22" t="s">
        <v>42</v>
      </c>
      <c r="D18" s="22"/>
      <c r="E18" s="22"/>
      <c r="F18" s="22"/>
      <c r="G18" s="22"/>
      <c r="H18" s="22"/>
      <c r="I18" s="22"/>
      <c r="J18" s="22"/>
      <c r="K18" s="22"/>
      <c r="L18" s="22"/>
      <c r="M18" s="22"/>
      <c r="N18" s="22"/>
      <c r="O18" s="22"/>
      <c r="P18" s="22"/>
      <c r="Q18" s="22"/>
      <c r="R18" s="22"/>
      <c r="S18" s="22"/>
      <c r="T18" s="22"/>
      <c r="U18" s="22"/>
      <c r="V18" s="22"/>
      <c r="W18" s="22"/>
      <c r="X18" s="22"/>
      <c r="Y18" s="22"/>
      <c r="Z18" s="22"/>
      <c r="AA18" s="22"/>
      <c r="AB18" s="22"/>
      <c r="AC18" s="22"/>
      <c r="AD18" s="22"/>
      <c r="AE18" s="22"/>
      <c r="AF18" s="22"/>
      <c r="AG18" s="22"/>
      <c r="AH18" s="22"/>
      <c r="AI18" s="22"/>
      <c r="AJ18" s="22"/>
      <c r="AK18" s="22"/>
      <c r="AL18" s="22"/>
      <c r="AM18" s="22"/>
      <c r="AN18" s="22"/>
      <c r="AO18" s="22"/>
      <c r="AP18" s="22"/>
      <c r="AQ18" s="22"/>
      <c r="AR18" s="22"/>
      <c r="AS18" s="22"/>
      <c r="AT18" s="22"/>
      <c r="AU18" s="22"/>
      <c r="AV18" s="22"/>
      <c r="AW18" s="22"/>
      <c r="AX18" s="22"/>
      <c r="AY18" s="22"/>
      <c r="AZ18" s="22"/>
      <c r="BA18" s="22"/>
      <c r="BB18" s="22"/>
      <c r="BC18" s="22"/>
      <c r="BD18" s="22"/>
      <c r="BE18" s="22"/>
      <c r="BF18" s="22"/>
      <c r="BG18" s="22"/>
      <c r="BH18" s="22"/>
      <c r="BI18" s="22"/>
      <c r="BJ18" s="22"/>
      <c r="BK18" s="22"/>
      <c r="BL18" s="22"/>
      <c r="BM18" s="22"/>
      <c r="BN18" s="22"/>
      <c r="BO18" s="22"/>
      <c r="BP18" s="22"/>
      <c r="BQ18" s="22"/>
      <c r="BR18" s="22"/>
      <c r="BS18" s="22"/>
      <c r="BT18" s="22"/>
      <c r="BU18" s="22"/>
      <c r="BV18" s="22"/>
      <c r="BW18" s="22"/>
      <c r="BX18" s="22"/>
      <c r="BY18" s="22"/>
      <c r="BZ18" s="22"/>
      <c r="CA18" s="22"/>
      <c r="CB18" s="22"/>
      <c r="CC18" s="22"/>
      <c r="CD18" s="22"/>
      <c r="CE18" s="22"/>
      <c r="CF18" s="22"/>
      <c r="CG18" s="22"/>
      <c r="CH18" s="22"/>
      <c r="CI18" s="22"/>
      <c r="CJ18" s="22"/>
      <c r="CK18" s="22"/>
      <c r="CL18" s="22"/>
      <c r="CM18" s="22"/>
      <c r="CN18" s="22"/>
      <c r="CO18" s="22"/>
      <c r="CP18" s="22"/>
      <c r="CQ18" s="22"/>
      <c r="CR18" s="22"/>
      <c r="CS18" s="22"/>
      <c r="CT18" s="22"/>
      <c r="CU18" s="22"/>
      <c r="CV18" s="22"/>
      <c r="CW18" s="22"/>
      <c r="CX18" s="22"/>
      <c r="CY18" s="23"/>
    </row>
    <row r="19" spans="2:103" ht="15.4">
      <c r="C19" s="1" t="s">
        <v>936</v>
      </c>
      <c r="AG19" s="437"/>
      <c r="AH19" s="437"/>
      <c r="AR19" s="9"/>
    </row>
    <row r="20" spans="2:103" s="10" customFormat="1" ht="16.149999999999999">
      <c r="E20" s="10" t="s">
        <v>30</v>
      </c>
      <c r="G20" s="10" t="s">
        <v>164</v>
      </c>
      <c r="H20" s="10" t="e">
        <f>SUM(L20:CV20)</f>
        <v>#N/A</v>
      </c>
      <c r="J20" s="34" t="s">
        <v>580</v>
      </c>
      <c r="L20" s="113" t="e">
        <f>-RAB!L36</f>
        <v>#N/A</v>
      </c>
      <c r="M20" s="113" t="e">
        <f>-RAB!M36</f>
        <v>#N/A</v>
      </c>
      <c r="N20" s="113" t="e">
        <f>-RAB!N36</f>
        <v>#N/A</v>
      </c>
      <c r="O20" s="113" t="e">
        <f>-RAB!O36</f>
        <v>#N/A</v>
      </c>
      <c r="P20" s="113" t="e">
        <f>-RAB!P36</f>
        <v>#N/A</v>
      </c>
      <c r="Q20" s="113" t="e">
        <f>-RAB!Q36</f>
        <v>#N/A</v>
      </c>
      <c r="R20" s="113" t="e">
        <f>-RAB!R36</f>
        <v>#N/A</v>
      </c>
      <c r="S20" s="113" t="e">
        <f>-RAB!S36</f>
        <v>#N/A</v>
      </c>
      <c r="T20" s="113" t="e">
        <f>-RAB!T36</f>
        <v>#N/A</v>
      </c>
      <c r="U20" s="113" t="e">
        <f>-RAB!U36</f>
        <v>#N/A</v>
      </c>
      <c r="V20" s="113" t="e">
        <f>-RAB!V36</f>
        <v>#N/A</v>
      </c>
      <c r="W20" s="113" t="e">
        <f>-RAB!W36</f>
        <v>#N/A</v>
      </c>
      <c r="X20" s="113" t="e">
        <f>-RAB!X36</f>
        <v>#N/A</v>
      </c>
      <c r="Y20" s="113" t="e">
        <f>-RAB!Y36</f>
        <v>#N/A</v>
      </c>
      <c r="Z20" s="113" t="e">
        <f>-RAB!Z36</f>
        <v>#N/A</v>
      </c>
      <c r="AA20" s="113" t="e">
        <f>-RAB!AA36</f>
        <v>#N/A</v>
      </c>
      <c r="AB20" s="113" t="e">
        <f>-RAB!AB36</f>
        <v>#N/A</v>
      </c>
      <c r="AC20" s="113" t="e">
        <f>-RAB!AC36</f>
        <v>#N/A</v>
      </c>
      <c r="AD20" s="113" t="e">
        <f>-RAB!AD36</f>
        <v>#N/A</v>
      </c>
      <c r="AE20" s="113" t="e">
        <f>-RAB!AE36</f>
        <v>#N/A</v>
      </c>
      <c r="AF20" s="113" t="e">
        <f>-RAB!AF36</f>
        <v>#N/A</v>
      </c>
      <c r="AG20" s="320" t="e">
        <f>-RAB!AG36</f>
        <v>#N/A</v>
      </c>
      <c r="AH20" s="320" t="e">
        <f>-RAB!AH36</f>
        <v>#N/A</v>
      </c>
      <c r="AI20" s="113" t="e">
        <f>-RAB!AI36</f>
        <v>#N/A</v>
      </c>
      <c r="AJ20" s="113" t="e">
        <f>-RAB!AJ36</f>
        <v>#N/A</v>
      </c>
      <c r="AK20" s="113" t="e">
        <f>-RAB!AK36</f>
        <v>#N/A</v>
      </c>
      <c r="AL20" s="113" t="e">
        <f>-RAB!AL36</f>
        <v>#N/A</v>
      </c>
      <c r="AM20" s="113" t="e">
        <f>-RAB!AM36</f>
        <v>#N/A</v>
      </c>
      <c r="AN20" s="113" t="e">
        <f>-RAB!AN36</f>
        <v>#N/A</v>
      </c>
      <c r="AO20" s="113" t="e">
        <f>-RAB!AO36</f>
        <v>#N/A</v>
      </c>
      <c r="AP20" s="113" t="e">
        <f>-RAB!AP36</f>
        <v>#N/A</v>
      </c>
      <c r="AQ20" s="113" t="e">
        <f>-RAB!AQ36</f>
        <v>#N/A</v>
      </c>
      <c r="AR20" s="113" t="e">
        <f>-RAB!AR36</f>
        <v>#N/A</v>
      </c>
      <c r="AS20" s="113" t="e">
        <f>-RAB!AS36</f>
        <v>#N/A</v>
      </c>
      <c r="AT20" s="113" t="e">
        <f>-RAB!AT36</f>
        <v>#N/A</v>
      </c>
      <c r="AU20" s="113" t="e">
        <f>-RAB!AU36</f>
        <v>#N/A</v>
      </c>
      <c r="AV20" s="113" t="e">
        <f>-RAB!AV36</f>
        <v>#N/A</v>
      </c>
      <c r="AW20" s="113" t="e">
        <f>-RAB!AW36</f>
        <v>#N/A</v>
      </c>
      <c r="AX20" s="113" t="e">
        <f>-RAB!AX36</f>
        <v>#N/A</v>
      </c>
      <c r="AY20" s="113" t="e">
        <f>-RAB!AY36</f>
        <v>#N/A</v>
      </c>
      <c r="AZ20" s="113" t="e">
        <f>-RAB!AZ36</f>
        <v>#N/A</v>
      </c>
      <c r="BA20" s="113" t="e">
        <f>-RAB!BA36</f>
        <v>#N/A</v>
      </c>
      <c r="BB20" s="113" t="e">
        <f>-RAB!BB36</f>
        <v>#N/A</v>
      </c>
      <c r="BC20" s="113" t="e">
        <f>-RAB!BC36</f>
        <v>#N/A</v>
      </c>
      <c r="BD20" s="113" t="e">
        <f>-RAB!BD36</f>
        <v>#N/A</v>
      </c>
      <c r="BE20" s="113" t="e">
        <f>-RAB!BE36</f>
        <v>#N/A</v>
      </c>
      <c r="BF20" s="113" t="e">
        <f>-RAB!BF36</f>
        <v>#N/A</v>
      </c>
      <c r="BG20" s="113" t="e">
        <f>-RAB!BG36</f>
        <v>#N/A</v>
      </c>
      <c r="BH20" s="113" t="e">
        <f>-RAB!BH36</f>
        <v>#N/A</v>
      </c>
      <c r="BI20" s="113" t="e">
        <f>-RAB!BI36</f>
        <v>#N/A</v>
      </c>
      <c r="BJ20" s="113" t="e">
        <f>-RAB!BJ36</f>
        <v>#N/A</v>
      </c>
      <c r="BK20" s="113" t="e">
        <f>-RAB!BK36</f>
        <v>#N/A</v>
      </c>
      <c r="BL20" s="113" t="e">
        <f>-RAB!BL36</f>
        <v>#N/A</v>
      </c>
      <c r="BM20" s="113" t="e">
        <f>-RAB!BM36</f>
        <v>#N/A</v>
      </c>
      <c r="BN20" s="113" t="e">
        <f>-RAB!BN36</f>
        <v>#N/A</v>
      </c>
      <c r="BO20" s="113" t="e">
        <f>-RAB!BO36</f>
        <v>#N/A</v>
      </c>
      <c r="BP20" s="113" t="e">
        <f>-RAB!BP36</f>
        <v>#N/A</v>
      </c>
      <c r="BQ20" s="113" t="e">
        <f>-RAB!BQ36</f>
        <v>#N/A</v>
      </c>
      <c r="BR20" s="113" t="e">
        <f>-RAB!BR36</f>
        <v>#N/A</v>
      </c>
      <c r="BS20" s="113" t="e">
        <f>-RAB!BS36</f>
        <v>#N/A</v>
      </c>
      <c r="BT20" s="113" t="e">
        <f>-RAB!BT36</f>
        <v>#N/A</v>
      </c>
      <c r="BU20" s="113" t="e">
        <f>-RAB!BU36</f>
        <v>#N/A</v>
      </c>
      <c r="BV20" s="113" t="e">
        <f>-RAB!BV36</f>
        <v>#N/A</v>
      </c>
      <c r="BW20" s="113" t="e">
        <f>-RAB!BW36</f>
        <v>#N/A</v>
      </c>
      <c r="BX20" s="113" t="e">
        <f>-RAB!BX36</f>
        <v>#N/A</v>
      </c>
      <c r="BY20" s="113" t="e">
        <f>-RAB!BY36</f>
        <v>#N/A</v>
      </c>
      <c r="BZ20" s="113" t="e">
        <f>-RAB!BZ36</f>
        <v>#N/A</v>
      </c>
      <c r="CA20" s="113" t="e">
        <f>-RAB!CA36</f>
        <v>#N/A</v>
      </c>
      <c r="CB20" s="113" t="e">
        <f>-RAB!CB36</f>
        <v>#N/A</v>
      </c>
      <c r="CC20" s="113" t="e">
        <f>-RAB!CC36</f>
        <v>#N/A</v>
      </c>
      <c r="CD20" s="113" t="e">
        <f>-RAB!CD36</f>
        <v>#N/A</v>
      </c>
      <c r="CE20" s="113" t="e">
        <f>-RAB!CE36</f>
        <v>#N/A</v>
      </c>
      <c r="CF20" s="113" t="e">
        <f>-RAB!CF36</f>
        <v>#N/A</v>
      </c>
      <c r="CG20" s="113" t="e">
        <f>-RAB!CG36</f>
        <v>#N/A</v>
      </c>
      <c r="CH20" s="113" t="e">
        <f>-RAB!CH36</f>
        <v>#N/A</v>
      </c>
      <c r="CI20" s="113" t="e">
        <f>-RAB!CI36</f>
        <v>#N/A</v>
      </c>
      <c r="CJ20" s="113" t="e">
        <f>-RAB!CJ36</f>
        <v>#N/A</v>
      </c>
      <c r="CK20" s="113" t="e">
        <f>-RAB!CK36</f>
        <v>#N/A</v>
      </c>
      <c r="CL20" s="113" t="e">
        <f>-RAB!CL36</f>
        <v>#N/A</v>
      </c>
      <c r="CM20" s="113" t="e">
        <f>-RAB!CM36</f>
        <v>#N/A</v>
      </c>
      <c r="CN20" s="113" t="e">
        <f>-RAB!CN36</f>
        <v>#N/A</v>
      </c>
      <c r="CO20" s="113" t="e">
        <f>-RAB!CO36</f>
        <v>#N/A</v>
      </c>
      <c r="CP20" s="113" t="e">
        <f>-RAB!CP36</f>
        <v>#N/A</v>
      </c>
      <c r="CQ20" s="113" t="e">
        <f>-RAB!CQ36</f>
        <v>#N/A</v>
      </c>
      <c r="CR20" s="113" t="e">
        <f>-RAB!CR36</f>
        <v>#N/A</v>
      </c>
      <c r="CS20" s="113" t="e">
        <f>-RAB!CS36</f>
        <v>#N/A</v>
      </c>
      <c r="CT20" s="113" t="e">
        <f>-RAB!CT36</f>
        <v>#N/A</v>
      </c>
      <c r="CU20" s="113" t="e">
        <f>-RAB!CU36</f>
        <v>#N/A</v>
      </c>
      <c r="CV20" s="113" t="e">
        <f>-RAB!CV36</f>
        <v>#N/A</v>
      </c>
    </row>
    <row r="21" spans="2:103" s="10" customFormat="1" ht="16.149999999999999">
      <c r="E21" s="10" t="s">
        <v>81</v>
      </c>
      <c r="G21" s="10" t="s">
        <v>164</v>
      </c>
      <c r="H21" s="10" t="e">
        <f>SUM(L21:CV21)</f>
        <v>#N/A</v>
      </c>
      <c r="J21" s="34" t="s">
        <v>937</v>
      </c>
      <c r="L21" s="113" t="e">
        <f>RAB!L68</f>
        <v>#N/A</v>
      </c>
      <c r="M21" s="113" t="e">
        <f>RAB!M68</f>
        <v>#N/A</v>
      </c>
      <c r="N21" s="113" t="e">
        <f>RAB!N68</f>
        <v>#N/A</v>
      </c>
      <c r="O21" s="113" t="e">
        <f>RAB!O68</f>
        <v>#N/A</v>
      </c>
      <c r="P21" s="113" t="e">
        <f>RAB!P68</f>
        <v>#N/A</v>
      </c>
      <c r="Q21" s="113" t="e">
        <f>RAB!Q68</f>
        <v>#N/A</v>
      </c>
      <c r="R21" s="113" t="e">
        <f>RAB!R68</f>
        <v>#N/A</v>
      </c>
      <c r="S21" s="113" t="e">
        <f>RAB!S68</f>
        <v>#N/A</v>
      </c>
      <c r="T21" s="113" t="e">
        <f>RAB!T68</f>
        <v>#N/A</v>
      </c>
      <c r="U21" s="113" t="e">
        <f>RAB!U68</f>
        <v>#N/A</v>
      </c>
      <c r="V21" s="113" t="e">
        <f>RAB!V68</f>
        <v>#N/A</v>
      </c>
      <c r="W21" s="113" t="e">
        <f>RAB!W68</f>
        <v>#N/A</v>
      </c>
      <c r="X21" s="113" t="e">
        <f>RAB!X68</f>
        <v>#N/A</v>
      </c>
      <c r="Y21" s="113" t="e">
        <f>RAB!Y68</f>
        <v>#N/A</v>
      </c>
      <c r="Z21" s="113" t="e">
        <f>RAB!Z68</f>
        <v>#N/A</v>
      </c>
      <c r="AA21" s="113" t="e">
        <f>RAB!AA68</f>
        <v>#N/A</v>
      </c>
      <c r="AB21" s="113" t="e">
        <f>RAB!AB68</f>
        <v>#N/A</v>
      </c>
      <c r="AC21" s="113" t="e">
        <f>RAB!AC68</f>
        <v>#N/A</v>
      </c>
      <c r="AD21" s="113" t="e">
        <f>RAB!AD68</f>
        <v>#N/A</v>
      </c>
      <c r="AE21" s="113" t="e">
        <f>RAB!AE68</f>
        <v>#N/A</v>
      </c>
      <c r="AF21" s="113" t="e">
        <f>RAB!AF68</f>
        <v>#N/A</v>
      </c>
      <c r="AG21" s="146" t="e">
        <f>RAB!AG68</f>
        <v>#N/A</v>
      </c>
      <c r="AH21" s="146" t="e">
        <f>RAB!AH68</f>
        <v>#N/A</v>
      </c>
      <c r="AI21" s="113" t="e">
        <f>RAB!AI68</f>
        <v>#N/A</v>
      </c>
      <c r="AJ21" s="113" t="e">
        <f>RAB!AJ68</f>
        <v>#N/A</v>
      </c>
      <c r="AK21" s="113" t="e">
        <f>RAB!AK68</f>
        <v>#N/A</v>
      </c>
      <c r="AL21" s="113" t="e">
        <f>RAB!AL68</f>
        <v>#N/A</v>
      </c>
      <c r="AM21" s="113" t="e">
        <f>RAB!AM68</f>
        <v>#N/A</v>
      </c>
      <c r="AN21" s="113" t="e">
        <f>RAB!AN68</f>
        <v>#N/A</v>
      </c>
      <c r="AO21" s="113" t="e">
        <f>RAB!AO68</f>
        <v>#N/A</v>
      </c>
      <c r="AP21" s="113" t="e">
        <f>RAB!AP68</f>
        <v>#N/A</v>
      </c>
      <c r="AQ21" s="113" t="e">
        <f>RAB!AQ68</f>
        <v>#N/A</v>
      </c>
      <c r="AR21" s="113" t="e">
        <f>RAB!AR68</f>
        <v>#N/A</v>
      </c>
      <c r="AS21" s="113" t="e">
        <f>RAB!AS68</f>
        <v>#N/A</v>
      </c>
      <c r="AT21" s="113" t="e">
        <f>RAB!AT68</f>
        <v>#N/A</v>
      </c>
      <c r="AU21" s="113" t="e">
        <f>RAB!AU68</f>
        <v>#N/A</v>
      </c>
      <c r="AV21" s="113" t="e">
        <f>RAB!AV68</f>
        <v>#N/A</v>
      </c>
      <c r="AW21" s="113" t="e">
        <f>RAB!AW68</f>
        <v>#N/A</v>
      </c>
      <c r="AX21" s="113" t="e">
        <f>RAB!AX68</f>
        <v>#N/A</v>
      </c>
      <c r="AY21" s="113" t="e">
        <f>RAB!AY68</f>
        <v>#N/A</v>
      </c>
      <c r="AZ21" s="113" t="e">
        <f>RAB!AZ68</f>
        <v>#N/A</v>
      </c>
      <c r="BA21" s="113" t="e">
        <f>RAB!BA68</f>
        <v>#N/A</v>
      </c>
      <c r="BB21" s="113" t="e">
        <f>RAB!BB68</f>
        <v>#N/A</v>
      </c>
      <c r="BC21" s="113" t="e">
        <f>RAB!BC68</f>
        <v>#N/A</v>
      </c>
      <c r="BD21" s="113" t="e">
        <f>RAB!BD68</f>
        <v>#N/A</v>
      </c>
      <c r="BE21" s="113" t="e">
        <f>RAB!BE68</f>
        <v>#N/A</v>
      </c>
      <c r="BF21" s="113" t="e">
        <f>RAB!BF68</f>
        <v>#N/A</v>
      </c>
      <c r="BG21" s="113" t="e">
        <f>RAB!BG68</f>
        <v>#N/A</v>
      </c>
      <c r="BH21" s="113" t="e">
        <f>RAB!BH68</f>
        <v>#N/A</v>
      </c>
      <c r="BI21" s="113" t="e">
        <f>RAB!BI68</f>
        <v>#N/A</v>
      </c>
      <c r="BJ21" s="113" t="e">
        <f>RAB!BJ68</f>
        <v>#N/A</v>
      </c>
      <c r="BK21" s="113" t="e">
        <f>RAB!BK68</f>
        <v>#N/A</v>
      </c>
      <c r="BL21" s="113" t="e">
        <f>RAB!BL68</f>
        <v>#N/A</v>
      </c>
      <c r="BM21" s="113" t="e">
        <f>RAB!BM68</f>
        <v>#N/A</v>
      </c>
      <c r="BN21" s="113" t="e">
        <f>RAB!BN68</f>
        <v>#N/A</v>
      </c>
      <c r="BO21" s="113" t="e">
        <f>RAB!BO68</f>
        <v>#N/A</v>
      </c>
      <c r="BP21" s="113" t="e">
        <f>RAB!BP68</f>
        <v>#N/A</v>
      </c>
      <c r="BQ21" s="113" t="e">
        <f>RAB!BQ68</f>
        <v>#N/A</v>
      </c>
      <c r="BR21" s="113" t="e">
        <f>RAB!BR68</f>
        <v>#N/A</v>
      </c>
      <c r="BS21" s="113" t="e">
        <f>RAB!BS68</f>
        <v>#N/A</v>
      </c>
      <c r="BT21" s="113" t="e">
        <f>RAB!BT68</f>
        <v>#N/A</v>
      </c>
      <c r="BU21" s="113" t="e">
        <f>RAB!BU68</f>
        <v>#N/A</v>
      </c>
      <c r="BV21" s="113" t="e">
        <f>RAB!BV68</f>
        <v>#N/A</v>
      </c>
      <c r="BW21" s="113" t="e">
        <f>RAB!BW68</f>
        <v>#N/A</v>
      </c>
      <c r="BX21" s="113" t="e">
        <f>RAB!BX68</f>
        <v>#N/A</v>
      </c>
      <c r="BY21" s="113" t="e">
        <f>RAB!BY68</f>
        <v>#N/A</v>
      </c>
      <c r="BZ21" s="113" t="e">
        <f>RAB!BZ68</f>
        <v>#N/A</v>
      </c>
      <c r="CA21" s="113" t="e">
        <f>RAB!CA68</f>
        <v>#N/A</v>
      </c>
      <c r="CB21" s="113" t="e">
        <f>RAB!CB68</f>
        <v>#N/A</v>
      </c>
      <c r="CC21" s="113" t="e">
        <f>RAB!CC68</f>
        <v>#N/A</v>
      </c>
      <c r="CD21" s="113" t="e">
        <f>RAB!CD68</f>
        <v>#N/A</v>
      </c>
      <c r="CE21" s="113" t="e">
        <f>RAB!CE68</f>
        <v>#N/A</v>
      </c>
      <c r="CF21" s="113" t="e">
        <f>RAB!CF68</f>
        <v>#N/A</v>
      </c>
      <c r="CG21" s="113" t="e">
        <f>RAB!CG68</f>
        <v>#N/A</v>
      </c>
      <c r="CH21" s="113" t="e">
        <f>RAB!CH68</f>
        <v>#N/A</v>
      </c>
      <c r="CI21" s="113" t="e">
        <f>RAB!CI68</f>
        <v>#N/A</v>
      </c>
      <c r="CJ21" s="113" t="e">
        <f>RAB!CJ68</f>
        <v>#N/A</v>
      </c>
      <c r="CK21" s="113" t="e">
        <f>RAB!CK68</f>
        <v>#N/A</v>
      </c>
      <c r="CL21" s="113" t="e">
        <f>RAB!CL68</f>
        <v>#N/A</v>
      </c>
      <c r="CM21" s="113" t="e">
        <f>RAB!CM68</f>
        <v>#N/A</v>
      </c>
      <c r="CN21" s="113" t="e">
        <f>RAB!CN68</f>
        <v>#N/A</v>
      </c>
      <c r="CO21" s="113" t="e">
        <f>RAB!CO68</f>
        <v>#N/A</v>
      </c>
      <c r="CP21" s="113" t="e">
        <f>RAB!CP68</f>
        <v>#N/A</v>
      </c>
      <c r="CQ21" s="113" t="e">
        <f>RAB!CQ68</f>
        <v>#N/A</v>
      </c>
      <c r="CR21" s="113" t="e">
        <f>RAB!CR68</f>
        <v>#N/A</v>
      </c>
      <c r="CS21" s="113" t="e">
        <f>RAB!CS68</f>
        <v>#N/A</v>
      </c>
      <c r="CT21" s="113" t="e">
        <f>RAB!CT68</f>
        <v>#N/A</v>
      </c>
      <c r="CU21" s="113" t="e">
        <f>RAB!CU68</f>
        <v>#N/A</v>
      </c>
      <c r="CV21" s="113" t="e">
        <f>RAB!CV68</f>
        <v>#N/A</v>
      </c>
    </row>
    <row r="22" spans="2:103" s="10" customFormat="1" ht="16.149999999999999">
      <c r="E22" s="10" t="s">
        <v>793</v>
      </c>
      <c r="G22" s="10" t="s">
        <v>164</v>
      </c>
      <c r="H22" s="10">
        <f t="shared" ref="H22:H39" si="6">SUM(L22:CV22)</f>
        <v>0</v>
      </c>
      <c r="J22" s="34" t="s">
        <v>938</v>
      </c>
      <c r="L22" s="113">
        <f>RAB!L81</f>
        <v>0</v>
      </c>
      <c r="M22" s="113">
        <f>RAB!M81</f>
        <v>0</v>
      </c>
      <c r="N22" s="113">
        <f>RAB!N81</f>
        <v>0</v>
      </c>
      <c r="O22" s="113">
        <f>RAB!O81</f>
        <v>0</v>
      </c>
      <c r="P22" s="113">
        <f>RAB!P81</f>
        <v>0</v>
      </c>
      <c r="Q22" s="113">
        <f>RAB!Q81</f>
        <v>0</v>
      </c>
      <c r="R22" s="113">
        <f>RAB!R81</f>
        <v>0</v>
      </c>
      <c r="S22" s="113">
        <f>RAB!S81</f>
        <v>0</v>
      </c>
      <c r="T22" s="113">
        <f>RAB!T81</f>
        <v>0</v>
      </c>
      <c r="U22" s="113">
        <f>RAB!U81</f>
        <v>0</v>
      </c>
      <c r="V22" s="113">
        <f>RAB!V81</f>
        <v>0</v>
      </c>
      <c r="W22" s="113">
        <f>RAB!W81</f>
        <v>0</v>
      </c>
      <c r="X22" s="113">
        <f>RAB!X81</f>
        <v>0</v>
      </c>
      <c r="Y22" s="113">
        <f>RAB!Y81</f>
        <v>0</v>
      </c>
      <c r="Z22" s="113">
        <f>RAB!Z81</f>
        <v>0</v>
      </c>
      <c r="AA22" s="113">
        <f>RAB!AA81</f>
        <v>0</v>
      </c>
      <c r="AB22" s="113">
        <f>RAB!AB81</f>
        <v>0</v>
      </c>
      <c r="AC22" s="113">
        <f>RAB!AC81</f>
        <v>0</v>
      </c>
      <c r="AD22" s="113">
        <f>RAB!AD81</f>
        <v>0</v>
      </c>
      <c r="AE22" s="113">
        <f>RAB!AE81</f>
        <v>0</v>
      </c>
      <c r="AF22" s="113">
        <f>RAB!AF81</f>
        <v>0</v>
      </c>
      <c r="AG22" s="113">
        <f>RAB!AG81</f>
        <v>0</v>
      </c>
      <c r="AH22" s="113">
        <f>RAB!AH81</f>
        <v>0</v>
      </c>
      <c r="AI22" s="113">
        <f>RAB!AI81</f>
        <v>0</v>
      </c>
      <c r="AJ22" s="113">
        <f>RAB!AJ81</f>
        <v>0</v>
      </c>
      <c r="AK22" s="113">
        <f>RAB!AK81</f>
        <v>0</v>
      </c>
      <c r="AL22" s="113">
        <f>RAB!AL81</f>
        <v>0</v>
      </c>
      <c r="AM22" s="113">
        <f>RAB!AM81</f>
        <v>0</v>
      </c>
      <c r="AN22" s="113">
        <f>RAB!AN81</f>
        <v>0</v>
      </c>
      <c r="AO22" s="113">
        <f>RAB!AO81</f>
        <v>0</v>
      </c>
      <c r="AP22" s="113">
        <f>RAB!AP81</f>
        <v>0</v>
      </c>
      <c r="AQ22" s="113">
        <f>RAB!AQ81</f>
        <v>0</v>
      </c>
      <c r="AR22" s="113">
        <f>RAB!AR81</f>
        <v>0</v>
      </c>
      <c r="AS22" s="113">
        <f>RAB!AS81</f>
        <v>0</v>
      </c>
      <c r="AT22" s="113">
        <f>RAB!AT81</f>
        <v>0</v>
      </c>
      <c r="AU22" s="113">
        <f>RAB!AU81</f>
        <v>0</v>
      </c>
      <c r="AV22" s="113">
        <f>RAB!AV81</f>
        <v>0</v>
      </c>
      <c r="AW22" s="113">
        <f>RAB!AW81</f>
        <v>0</v>
      </c>
      <c r="AX22" s="113">
        <f>RAB!AX81</f>
        <v>0</v>
      </c>
      <c r="AY22" s="113">
        <f>RAB!AY81</f>
        <v>0</v>
      </c>
      <c r="AZ22" s="113">
        <f>RAB!AZ81</f>
        <v>0</v>
      </c>
      <c r="BA22" s="113">
        <f>RAB!BA81</f>
        <v>0</v>
      </c>
      <c r="BB22" s="113">
        <f>RAB!BB81</f>
        <v>0</v>
      </c>
      <c r="BC22" s="113">
        <f>RAB!BC81</f>
        <v>0</v>
      </c>
      <c r="BD22" s="113">
        <f>RAB!BD81</f>
        <v>0</v>
      </c>
      <c r="BE22" s="113">
        <f>RAB!BE81</f>
        <v>0</v>
      </c>
      <c r="BF22" s="113">
        <f>RAB!BF81</f>
        <v>0</v>
      </c>
      <c r="BG22" s="113">
        <f>RAB!BG81</f>
        <v>0</v>
      </c>
      <c r="BH22" s="113">
        <f>RAB!BH81</f>
        <v>0</v>
      </c>
      <c r="BI22" s="113">
        <f>RAB!BI81</f>
        <v>0</v>
      </c>
      <c r="BJ22" s="113">
        <f>RAB!BJ81</f>
        <v>0</v>
      </c>
      <c r="BK22" s="113">
        <f>RAB!BK81</f>
        <v>0</v>
      </c>
      <c r="BL22" s="113">
        <f>RAB!BL81</f>
        <v>0</v>
      </c>
      <c r="BM22" s="113">
        <f>RAB!BM81</f>
        <v>0</v>
      </c>
      <c r="BN22" s="113">
        <f>RAB!BN81</f>
        <v>0</v>
      </c>
      <c r="BO22" s="113">
        <f>RAB!BO81</f>
        <v>0</v>
      </c>
      <c r="BP22" s="113">
        <f>RAB!BP81</f>
        <v>0</v>
      </c>
      <c r="BQ22" s="113">
        <f>RAB!BQ81</f>
        <v>0</v>
      </c>
      <c r="BR22" s="113">
        <f>RAB!BR81</f>
        <v>0</v>
      </c>
      <c r="BS22" s="113">
        <f>RAB!BS81</f>
        <v>0</v>
      </c>
      <c r="BT22" s="113">
        <f>RAB!BT81</f>
        <v>0</v>
      </c>
      <c r="BU22" s="113">
        <f>RAB!BU81</f>
        <v>0</v>
      </c>
      <c r="BV22" s="113">
        <f>RAB!BV81</f>
        <v>0</v>
      </c>
      <c r="BW22" s="113">
        <f>RAB!BW81</f>
        <v>0</v>
      </c>
      <c r="BX22" s="113">
        <f>RAB!BX81</f>
        <v>0</v>
      </c>
      <c r="BY22" s="113">
        <f>RAB!BY81</f>
        <v>0</v>
      </c>
      <c r="BZ22" s="113">
        <f>RAB!BZ81</f>
        <v>0</v>
      </c>
      <c r="CA22" s="113">
        <f>RAB!CA81</f>
        <v>0</v>
      </c>
      <c r="CB22" s="113">
        <f>RAB!CB81</f>
        <v>0</v>
      </c>
      <c r="CC22" s="113">
        <f>RAB!CC81</f>
        <v>0</v>
      </c>
      <c r="CD22" s="113">
        <f>RAB!CD81</f>
        <v>0</v>
      </c>
      <c r="CE22" s="113">
        <f>RAB!CE81</f>
        <v>0</v>
      </c>
      <c r="CF22" s="113">
        <f>RAB!CF81</f>
        <v>0</v>
      </c>
      <c r="CG22" s="113">
        <f>RAB!CG81</f>
        <v>0</v>
      </c>
      <c r="CH22" s="113">
        <f>RAB!CH81</f>
        <v>0</v>
      </c>
      <c r="CI22" s="113">
        <f>RAB!CI81</f>
        <v>0</v>
      </c>
      <c r="CJ22" s="113">
        <f>RAB!CJ81</f>
        <v>0</v>
      </c>
      <c r="CK22" s="113">
        <f>RAB!CK81</f>
        <v>0</v>
      </c>
      <c r="CL22" s="113">
        <f>RAB!CL81</f>
        <v>0</v>
      </c>
      <c r="CM22" s="113">
        <f>RAB!CM81</f>
        <v>0</v>
      </c>
      <c r="CN22" s="113">
        <f>RAB!CN81</f>
        <v>0</v>
      </c>
      <c r="CO22" s="113">
        <f>RAB!CO81</f>
        <v>0</v>
      </c>
      <c r="CP22" s="113">
        <f>RAB!CP81</f>
        <v>0</v>
      </c>
      <c r="CQ22" s="113">
        <f>RAB!CQ81</f>
        <v>0</v>
      </c>
      <c r="CR22" s="113">
        <f>RAB!CR81</f>
        <v>0</v>
      </c>
      <c r="CS22" s="113">
        <f>RAB!CS81</f>
        <v>0</v>
      </c>
      <c r="CT22" s="113">
        <f>RAB!CT81</f>
        <v>0</v>
      </c>
      <c r="CU22" s="113">
        <f>RAB!CU81</f>
        <v>0</v>
      </c>
      <c r="CV22" s="113">
        <f>RAB!CV81</f>
        <v>0</v>
      </c>
    </row>
    <row r="23" spans="2:103" s="10" customFormat="1" ht="16.149999999999999">
      <c r="E23" s="10" t="s">
        <v>795</v>
      </c>
      <c r="G23" s="10" t="s">
        <v>164</v>
      </c>
      <c r="H23" s="10">
        <f t="shared" si="6"/>
        <v>0</v>
      </c>
      <c r="J23" s="34" t="s">
        <v>939</v>
      </c>
      <c r="L23" s="113">
        <f>RAB!L89</f>
        <v>0</v>
      </c>
      <c r="M23" s="113">
        <f>RAB!M89</f>
        <v>0</v>
      </c>
      <c r="N23" s="113">
        <f>RAB!N89</f>
        <v>0</v>
      </c>
      <c r="O23" s="113">
        <f>RAB!O89</f>
        <v>0</v>
      </c>
      <c r="P23" s="113">
        <f>RAB!P89</f>
        <v>0</v>
      </c>
      <c r="Q23" s="113">
        <f>RAB!Q89</f>
        <v>0</v>
      </c>
      <c r="R23" s="113">
        <f>RAB!R89</f>
        <v>0</v>
      </c>
      <c r="S23" s="113">
        <f>RAB!S89</f>
        <v>0</v>
      </c>
      <c r="T23" s="113">
        <f>RAB!T89</f>
        <v>0</v>
      </c>
      <c r="U23" s="113">
        <f>RAB!U89</f>
        <v>0</v>
      </c>
      <c r="V23" s="113">
        <f>RAB!V89</f>
        <v>0</v>
      </c>
      <c r="W23" s="113">
        <f>RAB!W89</f>
        <v>0</v>
      </c>
      <c r="X23" s="113">
        <f>RAB!X89</f>
        <v>0</v>
      </c>
      <c r="Y23" s="113">
        <f>RAB!Y89</f>
        <v>0</v>
      </c>
      <c r="Z23" s="113">
        <f>RAB!Z89</f>
        <v>0</v>
      </c>
      <c r="AA23" s="113">
        <f>RAB!AA89</f>
        <v>0</v>
      </c>
      <c r="AB23" s="113">
        <f>RAB!AB89</f>
        <v>0</v>
      </c>
      <c r="AC23" s="113">
        <f>RAB!AC89</f>
        <v>0</v>
      </c>
      <c r="AD23" s="113">
        <f>RAB!AD89</f>
        <v>0</v>
      </c>
      <c r="AE23" s="113">
        <f>RAB!AE89</f>
        <v>0</v>
      </c>
      <c r="AF23" s="113">
        <f>RAB!AF89</f>
        <v>0</v>
      </c>
      <c r="AG23" s="113">
        <f>RAB!AG89</f>
        <v>0</v>
      </c>
      <c r="AH23" s="113">
        <f>RAB!AH89</f>
        <v>0</v>
      </c>
      <c r="AI23" s="113">
        <f>RAB!AI89</f>
        <v>0</v>
      </c>
      <c r="AJ23" s="113">
        <f>RAB!AJ89</f>
        <v>0</v>
      </c>
      <c r="AK23" s="113">
        <f>RAB!AK89</f>
        <v>0</v>
      </c>
      <c r="AL23" s="113">
        <f>RAB!AL89</f>
        <v>0</v>
      </c>
      <c r="AM23" s="113">
        <f>RAB!AM89</f>
        <v>0</v>
      </c>
      <c r="AN23" s="113">
        <f>RAB!AN89</f>
        <v>0</v>
      </c>
      <c r="AO23" s="113">
        <f>RAB!AO89</f>
        <v>0</v>
      </c>
      <c r="AP23" s="113">
        <f>RAB!AP89</f>
        <v>0</v>
      </c>
      <c r="AQ23" s="113">
        <f>RAB!AQ89</f>
        <v>0</v>
      </c>
      <c r="AR23" s="113">
        <f>RAB!AR89</f>
        <v>0</v>
      </c>
      <c r="AS23" s="113">
        <f>RAB!AS89</f>
        <v>0</v>
      </c>
      <c r="AT23" s="113">
        <f>RAB!AT89</f>
        <v>0</v>
      </c>
      <c r="AU23" s="113">
        <f>RAB!AU89</f>
        <v>0</v>
      </c>
      <c r="AV23" s="113">
        <f>RAB!AV89</f>
        <v>0</v>
      </c>
      <c r="AW23" s="113">
        <f>RAB!AW89</f>
        <v>0</v>
      </c>
      <c r="AX23" s="113">
        <f>RAB!AX89</f>
        <v>0</v>
      </c>
      <c r="AY23" s="113">
        <f>RAB!AY89</f>
        <v>0</v>
      </c>
      <c r="AZ23" s="113">
        <f>RAB!AZ89</f>
        <v>0</v>
      </c>
      <c r="BA23" s="113">
        <f>RAB!BA89</f>
        <v>0</v>
      </c>
      <c r="BB23" s="113">
        <f>RAB!BB89</f>
        <v>0</v>
      </c>
      <c r="BC23" s="113">
        <f>RAB!BC89</f>
        <v>0</v>
      </c>
      <c r="BD23" s="113">
        <f>RAB!BD89</f>
        <v>0</v>
      </c>
      <c r="BE23" s="113">
        <f>RAB!BE89</f>
        <v>0</v>
      </c>
      <c r="BF23" s="113">
        <f>RAB!BF89</f>
        <v>0</v>
      </c>
      <c r="BG23" s="113">
        <f>RAB!BG89</f>
        <v>0</v>
      </c>
      <c r="BH23" s="113">
        <f>RAB!BH89</f>
        <v>0</v>
      </c>
      <c r="BI23" s="113">
        <f>RAB!BI89</f>
        <v>0</v>
      </c>
      <c r="BJ23" s="113">
        <f>RAB!BJ89</f>
        <v>0</v>
      </c>
      <c r="BK23" s="113">
        <f>RAB!BK89</f>
        <v>0</v>
      </c>
      <c r="BL23" s="113">
        <f>RAB!BL89</f>
        <v>0</v>
      </c>
      <c r="BM23" s="113">
        <f>RAB!BM89</f>
        <v>0</v>
      </c>
      <c r="BN23" s="113">
        <f>RAB!BN89</f>
        <v>0</v>
      </c>
      <c r="BO23" s="113">
        <f>RAB!BO89</f>
        <v>0</v>
      </c>
      <c r="BP23" s="113">
        <f>RAB!BP89</f>
        <v>0</v>
      </c>
      <c r="BQ23" s="113">
        <f>RAB!BQ89</f>
        <v>0</v>
      </c>
      <c r="BR23" s="113">
        <f>RAB!BR89</f>
        <v>0</v>
      </c>
      <c r="BS23" s="113">
        <f>RAB!BS89</f>
        <v>0</v>
      </c>
      <c r="BT23" s="113">
        <f>RAB!BT89</f>
        <v>0</v>
      </c>
      <c r="BU23" s="113">
        <f>RAB!BU89</f>
        <v>0</v>
      </c>
      <c r="BV23" s="113">
        <f>RAB!BV89</f>
        <v>0</v>
      </c>
      <c r="BW23" s="113">
        <f>RAB!BW89</f>
        <v>0</v>
      </c>
      <c r="BX23" s="113">
        <f>RAB!BX89</f>
        <v>0</v>
      </c>
      <c r="BY23" s="113">
        <f>RAB!BY89</f>
        <v>0</v>
      </c>
      <c r="BZ23" s="113">
        <f>RAB!BZ89</f>
        <v>0</v>
      </c>
      <c r="CA23" s="113">
        <f>RAB!CA89</f>
        <v>0</v>
      </c>
      <c r="CB23" s="113">
        <f>RAB!CB89</f>
        <v>0</v>
      </c>
      <c r="CC23" s="113">
        <f>RAB!CC89</f>
        <v>0</v>
      </c>
      <c r="CD23" s="113">
        <f>RAB!CD89</f>
        <v>0</v>
      </c>
      <c r="CE23" s="113">
        <f>RAB!CE89</f>
        <v>0</v>
      </c>
      <c r="CF23" s="113">
        <f>RAB!CF89</f>
        <v>0</v>
      </c>
      <c r="CG23" s="113">
        <f>RAB!CG89</f>
        <v>0</v>
      </c>
      <c r="CH23" s="113">
        <f>RAB!CH89</f>
        <v>0</v>
      </c>
      <c r="CI23" s="113">
        <f>RAB!CI89</f>
        <v>0</v>
      </c>
      <c r="CJ23" s="113">
        <f>RAB!CJ89</f>
        <v>0</v>
      </c>
      <c r="CK23" s="113">
        <f>RAB!CK89</f>
        <v>0</v>
      </c>
      <c r="CL23" s="113">
        <f>RAB!CL89</f>
        <v>0</v>
      </c>
      <c r="CM23" s="113">
        <f>RAB!CM89</f>
        <v>0</v>
      </c>
      <c r="CN23" s="113">
        <f>RAB!CN89</f>
        <v>0</v>
      </c>
      <c r="CO23" s="113">
        <f>RAB!CO89</f>
        <v>0</v>
      </c>
      <c r="CP23" s="113">
        <f>RAB!CP89</f>
        <v>0</v>
      </c>
      <c r="CQ23" s="113">
        <f>RAB!CQ89</f>
        <v>0</v>
      </c>
      <c r="CR23" s="113">
        <f>RAB!CR89</f>
        <v>0</v>
      </c>
      <c r="CS23" s="113">
        <f>RAB!CS89</f>
        <v>0</v>
      </c>
      <c r="CT23" s="113">
        <f>RAB!CT89</f>
        <v>0</v>
      </c>
      <c r="CU23" s="113">
        <f>RAB!CU89</f>
        <v>0</v>
      </c>
      <c r="CV23" s="113">
        <f>RAB!CV89</f>
        <v>0</v>
      </c>
    </row>
    <row r="24" spans="2:103" s="10" customFormat="1" ht="16.149999999999999">
      <c r="E24" s="10" t="s">
        <v>940</v>
      </c>
      <c r="G24" s="10" t="s">
        <v>164</v>
      </c>
      <c r="H24" s="10">
        <f t="shared" si="6"/>
        <v>0</v>
      </c>
      <c r="J24" s="34" t="s">
        <v>941</v>
      </c>
      <c r="L24" s="113">
        <f>IF(FinancialInputs!L16&lt;0.99999,FinancialInputs!L65,0)</f>
        <v>0</v>
      </c>
      <c r="M24" s="113">
        <f>IF(FinancialInputs!M16&lt;0.99999,FinancialInputs!M65,0)</f>
        <v>0</v>
      </c>
      <c r="N24" s="113">
        <f>IF(FinancialInputs!N16&lt;0.99999,FinancialInputs!N65,0)</f>
        <v>0</v>
      </c>
      <c r="O24" s="113">
        <f>IF(FinancialInputs!O16&lt;0.99999,FinancialInputs!O65,0)</f>
        <v>0</v>
      </c>
      <c r="P24" s="113">
        <f>IF(FinancialInputs!P16&lt;0.99999,FinancialInputs!P65,0)</f>
        <v>0</v>
      </c>
      <c r="Q24" s="113">
        <f>IF(FinancialInputs!Q16&lt;0.99999,FinancialInputs!Q65,0)</f>
        <v>0</v>
      </c>
      <c r="R24" s="113">
        <f>IF(FinancialInputs!R16&lt;0.99999,FinancialInputs!R65,0)</f>
        <v>0</v>
      </c>
      <c r="S24" s="113">
        <f>IF(FinancialInputs!S16&lt;0.99999,FinancialInputs!S65,0)</f>
        <v>0</v>
      </c>
      <c r="T24" s="113">
        <f>IF(FinancialInputs!T16&lt;0.99999,FinancialInputs!T65,0)</f>
        <v>0</v>
      </c>
      <c r="U24" s="113">
        <f>IF(FinancialInputs!U16&lt;0.99999,FinancialInputs!U65,0)</f>
        <v>0</v>
      </c>
      <c r="V24" s="113">
        <f>IF(FinancialInputs!V16&lt;0.99999,FinancialInputs!V65,0)</f>
        <v>0</v>
      </c>
      <c r="W24" s="113">
        <f>IF(FinancialInputs!W16&lt;0.99999,FinancialInputs!W65,0)</f>
        <v>0</v>
      </c>
      <c r="X24" s="113">
        <f>IF(FinancialInputs!X16&lt;0.99999,FinancialInputs!X65,0)</f>
        <v>0</v>
      </c>
      <c r="Y24" s="113">
        <f>IF(FinancialInputs!Y16&lt;0.99999,FinancialInputs!Y65,0)</f>
        <v>0</v>
      </c>
      <c r="Z24" s="113">
        <f>IF(FinancialInputs!Z16&lt;0.99999,FinancialInputs!Z65,0)</f>
        <v>0</v>
      </c>
      <c r="AA24" s="113">
        <f>IF(FinancialInputs!AA16&lt;0.99999,FinancialInputs!AA65,0)</f>
        <v>0</v>
      </c>
      <c r="AB24" s="113">
        <f>IF(FinancialInputs!AB16&lt;0.99999,FinancialInputs!AB65,0)</f>
        <v>0</v>
      </c>
      <c r="AC24" s="113">
        <f>IF(FinancialInputs!AC16&lt;0.99999,FinancialInputs!AC65,0)</f>
        <v>0</v>
      </c>
      <c r="AD24" s="113">
        <f>IF(FinancialInputs!AD16&lt;0.99999,FinancialInputs!AD65,0)</f>
        <v>0</v>
      </c>
      <c r="AE24" s="113">
        <f>IF(FinancialInputs!AE16&lt;0.99999,FinancialInputs!AE65,0)</f>
        <v>0</v>
      </c>
      <c r="AF24" s="113">
        <f>IF(FinancialInputs!AF16&lt;0.99999,FinancialInputs!AF65,0)</f>
        <v>0</v>
      </c>
      <c r="AG24" s="113">
        <f>IF(FinancialInputs!AG16&lt;0.99999,FinancialInputs!AG65,0)</f>
        <v>0</v>
      </c>
      <c r="AH24" s="113">
        <f>IF(FinancialInputs!AH16&lt;0.99999,FinancialInputs!AH65,0)</f>
        <v>0</v>
      </c>
      <c r="AI24" s="113">
        <f>IF(FinancialInputs!AI16&lt;0.99999,FinancialInputs!AI65,0)</f>
        <v>0</v>
      </c>
      <c r="AJ24" s="113">
        <f>IF(FinancialInputs!AJ16&lt;0.99999,FinancialInputs!AJ65,0)</f>
        <v>0</v>
      </c>
      <c r="AK24" s="113">
        <f>IF(FinancialInputs!AK16&lt;0.99999,FinancialInputs!AK65,0)</f>
        <v>0</v>
      </c>
      <c r="AL24" s="113">
        <f>IF(FinancialInputs!AL16&lt;0.99999,FinancialInputs!AL65,0)</f>
        <v>0</v>
      </c>
      <c r="AM24" s="113">
        <f>IF(FinancialInputs!AM16&lt;0.99999,FinancialInputs!AM65,0)</f>
        <v>0</v>
      </c>
      <c r="AN24" s="113">
        <f>IF(FinancialInputs!AN16&lt;0.99999,FinancialInputs!AN65,0)</f>
        <v>0</v>
      </c>
      <c r="AO24" s="113">
        <f>IF(FinancialInputs!AO16&lt;0.99999,FinancialInputs!AO65,0)</f>
        <v>0</v>
      </c>
      <c r="AP24" s="113">
        <f>IF(FinancialInputs!AP16&lt;0.99999,FinancialInputs!AP65,0)</f>
        <v>0</v>
      </c>
      <c r="AQ24" s="113">
        <f>IF(FinancialInputs!AQ16&lt;0.99999,FinancialInputs!AQ65,0)</f>
        <v>0</v>
      </c>
      <c r="AR24" s="113">
        <f>IF(FinancialInputs!AR16&lt;0.99999,FinancialInputs!AR65,0)</f>
        <v>0</v>
      </c>
      <c r="AS24" s="113">
        <f>IF(FinancialInputs!AS16&lt;0.99999,FinancialInputs!AS65,0)</f>
        <v>0</v>
      </c>
      <c r="AT24" s="113">
        <f>IF(FinancialInputs!AT16&lt;0.99999,FinancialInputs!AT65,0)</f>
        <v>0</v>
      </c>
      <c r="AU24" s="113">
        <f>IF(FinancialInputs!AU16&lt;0.99999,FinancialInputs!AU65,0)</f>
        <v>0</v>
      </c>
      <c r="AV24" s="113">
        <f>IF(FinancialInputs!AV16&lt;0.99999,FinancialInputs!AV65,0)</f>
        <v>0</v>
      </c>
      <c r="AW24" s="113">
        <f>IF(FinancialInputs!AW16&lt;0.99999,FinancialInputs!AW65,0)</f>
        <v>0</v>
      </c>
      <c r="AX24" s="113">
        <f>IF(FinancialInputs!AX16&lt;0.99999,FinancialInputs!AX65,0)</f>
        <v>0</v>
      </c>
      <c r="AY24" s="113">
        <f>IF(FinancialInputs!AY16&lt;0.99999,FinancialInputs!AY65,0)</f>
        <v>0</v>
      </c>
      <c r="AZ24" s="113">
        <f>IF(FinancialInputs!AZ16&lt;0.99999,FinancialInputs!AZ65,0)</f>
        <v>0</v>
      </c>
      <c r="BA24" s="113">
        <f>IF(FinancialInputs!BA16&lt;0.99999,FinancialInputs!BA65,0)</f>
        <v>0</v>
      </c>
      <c r="BB24" s="113">
        <f>IF(FinancialInputs!BB16&lt;0.99999,FinancialInputs!BB65,0)</f>
        <v>0</v>
      </c>
      <c r="BC24" s="113">
        <f>IF(FinancialInputs!BC16&lt;0.99999,FinancialInputs!BC65,0)</f>
        <v>0</v>
      </c>
      <c r="BD24" s="113">
        <f>IF(FinancialInputs!BD16&lt;0.99999,FinancialInputs!BD65,0)</f>
        <v>0</v>
      </c>
      <c r="BE24" s="113">
        <f>IF(FinancialInputs!BE16&lt;0.99999,FinancialInputs!BE65,0)</f>
        <v>0</v>
      </c>
      <c r="BF24" s="113">
        <f>IF(FinancialInputs!BF16&lt;0.99999,FinancialInputs!BF65,0)</f>
        <v>0</v>
      </c>
      <c r="BG24" s="113">
        <f>IF(FinancialInputs!BG16&lt;0.99999,FinancialInputs!BG65,0)</f>
        <v>0</v>
      </c>
      <c r="BH24" s="113">
        <f>IF(FinancialInputs!BH16&lt;0.99999,FinancialInputs!BH65,0)</f>
        <v>0</v>
      </c>
      <c r="BI24" s="113">
        <f>IF(FinancialInputs!BI16&lt;0.99999,FinancialInputs!BI65,0)</f>
        <v>0</v>
      </c>
      <c r="BJ24" s="113">
        <f>IF(FinancialInputs!BJ16&lt;0.99999,FinancialInputs!BJ65,0)</f>
        <v>0</v>
      </c>
      <c r="BK24" s="113">
        <f>IF(FinancialInputs!BK16&lt;0.99999,FinancialInputs!BK65,0)</f>
        <v>0</v>
      </c>
      <c r="BL24" s="113">
        <f>IF(FinancialInputs!BL16&lt;0.99999,FinancialInputs!BL65,0)</f>
        <v>0</v>
      </c>
      <c r="BM24" s="113">
        <f>IF(FinancialInputs!BM16&lt;0.99999,FinancialInputs!BM65,0)</f>
        <v>0</v>
      </c>
      <c r="BN24" s="113">
        <f>IF(FinancialInputs!BN16&lt;0.99999,FinancialInputs!BN65,0)</f>
        <v>0</v>
      </c>
      <c r="BO24" s="113">
        <f>IF(FinancialInputs!BO16&lt;0.99999,FinancialInputs!BO65,0)</f>
        <v>0</v>
      </c>
      <c r="BP24" s="113">
        <f>IF(FinancialInputs!BP16&lt;0.99999,FinancialInputs!BP65,0)</f>
        <v>0</v>
      </c>
      <c r="BQ24" s="113">
        <f>IF(FinancialInputs!BQ16&lt;0.99999,FinancialInputs!BQ65,0)</f>
        <v>0</v>
      </c>
      <c r="BR24" s="113">
        <f>IF(FinancialInputs!BR16&lt;0.99999,FinancialInputs!BR65,0)</f>
        <v>0</v>
      </c>
      <c r="BS24" s="113">
        <f>IF(FinancialInputs!BS16&lt;0.99999,FinancialInputs!BS65,0)</f>
        <v>0</v>
      </c>
      <c r="BT24" s="113">
        <f>IF(FinancialInputs!BT16&lt;0.99999,FinancialInputs!BT65,0)</f>
        <v>0</v>
      </c>
      <c r="BU24" s="113">
        <f>IF(FinancialInputs!BU16&lt;0.99999,FinancialInputs!BU65,0)</f>
        <v>0</v>
      </c>
      <c r="BV24" s="113">
        <f>IF(FinancialInputs!BV16&lt;0.99999,FinancialInputs!BV65,0)</f>
        <v>0</v>
      </c>
      <c r="BW24" s="113">
        <f>IF(FinancialInputs!BW16&lt;0.99999,FinancialInputs!BW65,0)</f>
        <v>0</v>
      </c>
      <c r="BX24" s="113">
        <f>IF(FinancialInputs!BX16&lt;0.99999,FinancialInputs!BX65,0)</f>
        <v>0</v>
      </c>
      <c r="BY24" s="113">
        <f>IF(FinancialInputs!BY16&lt;0.99999,FinancialInputs!BY65,0)</f>
        <v>0</v>
      </c>
      <c r="BZ24" s="113">
        <f>IF(FinancialInputs!BZ16&lt;0.99999,FinancialInputs!BZ65,0)</f>
        <v>0</v>
      </c>
      <c r="CA24" s="113">
        <f>IF(FinancialInputs!CA16&lt;0.99999,FinancialInputs!CA65,0)</f>
        <v>0</v>
      </c>
      <c r="CB24" s="113">
        <f>IF(FinancialInputs!CB16&lt;0.99999,FinancialInputs!CB65,0)</f>
        <v>0</v>
      </c>
      <c r="CC24" s="113">
        <f>IF(FinancialInputs!CC16&lt;0.99999,FinancialInputs!CC65,0)</f>
        <v>0</v>
      </c>
      <c r="CD24" s="113">
        <f>IF(FinancialInputs!CD16&lt;0.99999,FinancialInputs!CD65,0)</f>
        <v>0</v>
      </c>
      <c r="CE24" s="113">
        <f>IF(FinancialInputs!CE16&lt;0.99999,FinancialInputs!CE65,0)</f>
        <v>0</v>
      </c>
      <c r="CF24" s="113">
        <f>IF(FinancialInputs!CF16&lt;0.99999,FinancialInputs!CF65,0)</f>
        <v>0</v>
      </c>
      <c r="CG24" s="113">
        <f>IF(FinancialInputs!CG16&lt;0.99999,FinancialInputs!CG65,0)</f>
        <v>0</v>
      </c>
      <c r="CH24" s="113">
        <f>IF(FinancialInputs!CH16&lt;0.99999,FinancialInputs!CH65,0)</f>
        <v>0</v>
      </c>
      <c r="CI24" s="113">
        <f>IF(FinancialInputs!CI16&lt;0.99999,FinancialInputs!CI65,0)</f>
        <v>0</v>
      </c>
      <c r="CJ24" s="113">
        <f>IF(FinancialInputs!CJ16&lt;0.99999,FinancialInputs!CJ65,0)</f>
        <v>0</v>
      </c>
      <c r="CK24" s="113">
        <f>IF(FinancialInputs!CK16&lt;0.99999,FinancialInputs!CK65,0)</f>
        <v>0</v>
      </c>
      <c r="CL24" s="113">
        <f>IF(FinancialInputs!CL16&lt;0.99999,FinancialInputs!CL65,0)</f>
        <v>0</v>
      </c>
      <c r="CM24" s="113">
        <f>IF(FinancialInputs!CM16&lt;0.99999,FinancialInputs!CM65,0)</f>
        <v>0</v>
      </c>
      <c r="CN24" s="113">
        <f>IF(FinancialInputs!CN16&lt;0.99999,FinancialInputs!CN65,0)</f>
        <v>0</v>
      </c>
      <c r="CO24" s="113">
        <f>IF(FinancialInputs!CO16&lt;0.99999,FinancialInputs!CO65,0)</f>
        <v>0</v>
      </c>
      <c r="CP24" s="113">
        <f>IF(FinancialInputs!CP16&lt;0.99999,FinancialInputs!CP65,0)</f>
        <v>0</v>
      </c>
      <c r="CQ24" s="113">
        <f>IF(FinancialInputs!CQ16&lt;0.99999,FinancialInputs!CQ65,0)</f>
        <v>0</v>
      </c>
      <c r="CR24" s="113">
        <f>IF(FinancialInputs!CR16&lt;0.99999,FinancialInputs!CR65,0)</f>
        <v>0</v>
      </c>
      <c r="CS24" s="113">
        <f>IF(FinancialInputs!CS16&lt;0.99999,FinancialInputs!CS65,0)</f>
        <v>0</v>
      </c>
      <c r="CT24" s="113">
        <f>IF(FinancialInputs!CT16&lt;0.99999,FinancialInputs!CT65,0)</f>
        <v>0</v>
      </c>
      <c r="CU24" s="113">
        <f>IF(FinancialInputs!CU16&lt;0.99999,FinancialInputs!CU65,0)</f>
        <v>0</v>
      </c>
      <c r="CV24" s="113">
        <f>IF(FinancialInputs!CV16&lt;0.99999,FinancialInputs!CV65,0)</f>
        <v>0</v>
      </c>
    </row>
    <row r="25" spans="2:103" s="10" customFormat="1" ht="16.149999999999999">
      <c r="E25" s="10" t="s">
        <v>466</v>
      </c>
      <c r="G25" s="10" t="s">
        <v>164</v>
      </c>
      <c r="H25" s="10">
        <f t="shared" si="6"/>
        <v>0</v>
      </c>
      <c r="J25" s="34" t="s">
        <v>469</v>
      </c>
      <c r="L25" s="113">
        <f>Capitalisation!L194</f>
        <v>0</v>
      </c>
      <c r="M25" s="113">
        <f>Capitalisation!M194</f>
        <v>0</v>
      </c>
      <c r="N25" s="113">
        <f>Capitalisation!N194</f>
        <v>0</v>
      </c>
      <c r="O25" s="113">
        <f>Capitalisation!O194</f>
        <v>0</v>
      </c>
      <c r="P25" s="113">
        <f>Capitalisation!P194</f>
        <v>0</v>
      </c>
      <c r="Q25" s="113">
        <f>Capitalisation!Q194</f>
        <v>0</v>
      </c>
      <c r="R25" s="113">
        <f>Capitalisation!R194</f>
        <v>0</v>
      </c>
      <c r="S25" s="113">
        <f>Capitalisation!S194</f>
        <v>0</v>
      </c>
      <c r="T25" s="113">
        <f>Capitalisation!T194</f>
        <v>0</v>
      </c>
      <c r="U25" s="113">
        <f>Capitalisation!U194</f>
        <v>0</v>
      </c>
      <c r="V25" s="113">
        <f>Capitalisation!V194</f>
        <v>0</v>
      </c>
      <c r="W25" s="113">
        <f>Capitalisation!W194</f>
        <v>0</v>
      </c>
      <c r="X25" s="113">
        <f>Capitalisation!X194</f>
        <v>0</v>
      </c>
      <c r="Y25" s="113">
        <f>Capitalisation!Y194</f>
        <v>0</v>
      </c>
      <c r="Z25" s="113">
        <f>Capitalisation!Z194</f>
        <v>0</v>
      </c>
      <c r="AA25" s="113">
        <f>Capitalisation!AA194</f>
        <v>0</v>
      </c>
      <c r="AB25" s="113">
        <f>Capitalisation!AB194</f>
        <v>0</v>
      </c>
      <c r="AC25" s="113">
        <f>Capitalisation!AC194</f>
        <v>0</v>
      </c>
      <c r="AD25" s="113">
        <f>Capitalisation!AD194</f>
        <v>0</v>
      </c>
      <c r="AE25" s="113">
        <f>Capitalisation!AE194</f>
        <v>0</v>
      </c>
      <c r="AF25" s="113">
        <f>Capitalisation!AF194</f>
        <v>0</v>
      </c>
      <c r="AG25" s="113">
        <f>Capitalisation!AG194</f>
        <v>0</v>
      </c>
      <c r="AH25" s="113">
        <f>Capitalisation!AH194</f>
        <v>0</v>
      </c>
      <c r="AI25" s="113">
        <f>Capitalisation!AI194</f>
        <v>0</v>
      </c>
      <c r="AJ25" s="113">
        <f>Capitalisation!AJ194</f>
        <v>0</v>
      </c>
      <c r="AK25" s="113">
        <f>Capitalisation!AK194</f>
        <v>0</v>
      </c>
      <c r="AL25" s="113">
        <f>Capitalisation!AL194</f>
        <v>0</v>
      </c>
      <c r="AM25" s="113">
        <f>Capitalisation!AM194</f>
        <v>0</v>
      </c>
      <c r="AN25" s="113">
        <f>Capitalisation!AN194</f>
        <v>0</v>
      </c>
      <c r="AO25" s="113">
        <f>Capitalisation!AO194</f>
        <v>0</v>
      </c>
      <c r="AP25" s="113">
        <f>Capitalisation!AP194</f>
        <v>0</v>
      </c>
      <c r="AQ25" s="113">
        <f>Capitalisation!AQ194</f>
        <v>0</v>
      </c>
      <c r="AR25" s="113">
        <f>Capitalisation!AR194</f>
        <v>0</v>
      </c>
      <c r="AS25" s="113">
        <f>Capitalisation!AS194</f>
        <v>0</v>
      </c>
      <c r="AT25" s="113">
        <f>Capitalisation!AT194</f>
        <v>0</v>
      </c>
      <c r="AU25" s="113">
        <f>Capitalisation!AU194</f>
        <v>0</v>
      </c>
      <c r="AV25" s="113">
        <f>Capitalisation!AV194</f>
        <v>0</v>
      </c>
      <c r="AW25" s="113">
        <f>Capitalisation!AW194</f>
        <v>0</v>
      </c>
      <c r="AX25" s="113">
        <f>Capitalisation!AX194</f>
        <v>0</v>
      </c>
      <c r="AY25" s="113">
        <f>Capitalisation!AY194</f>
        <v>0</v>
      </c>
      <c r="AZ25" s="113">
        <f>Capitalisation!AZ194</f>
        <v>0</v>
      </c>
      <c r="BA25" s="113">
        <f>Capitalisation!BA194</f>
        <v>0</v>
      </c>
      <c r="BB25" s="113">
        <f>Capitalisation!BB194</f>
        <v>0</v>
      </c>
      <c r="BC25" s="113">
        <f>Capitalisation!BC194</f>
        <v>0</v>
      </c>
      <c r="BD25" s="113">
        <f>Capitalisation!BD194</f>
        <v>0</v>
      </c>
      <c r="BE25" s="113">
        <f>Capitalisation!BE194</f>
        <v>0</v>
      </c>
      <c r="BF25" s="113">
        <f>Capitalisation!BF194</f>
        <v>0</v>
      </c>
      <c r="BG25" s="113">
        <f>Capitalisation!BG194</f>
        <v>0</v>
      </c>
      <c r="BH25" s="113">
        <f>Capitalisation!BH194</f>
        <v>0</v>
      </c>
      <c r="BI25" s="113">
        <f>Capitalisation!BI194</f>
        <v>0</v>
      </c>
      <c r="BJ25" s="113">
        <f>Capitalisation!BJ194</f>
        <v>0</v>
      </c>
      <c r="BK25" s="113">
        <f>Capitalisation!BK194</f>
        <v>0</v>
      </c>
      <c r="BL25" s="113">
        <f>Capitalisation!BL194</f>
        <v>0</v>
      </c>
      <c r="BM25" s="113">
        <f>Capitalisation!BM194</f>
        <v>0</v>
      </c>
      <c r="BN25" s="113">
        <f>Capitalisation!BN194</f>
        <v>0</v>
      </c>
      <c r="BO25" s="113">
        <f>Capitalisation!BO194</f>
        <v>0</v>
      </c>
      <c r="BP25" s="113">
        <f>Capitalisation!BP194</f>
        <v>0</v>
      </c>
      <c r="BQ25" s="113">
        <f>Capitalisation!BQ194</f>
        <v>0</v>
      </c>
      <c r="BR25" s="113">
        <f>Capitalisation!BR194</f>
        <v>0</v>
      </c>
      <c r="BS25" s="113">
        <f>Capitalisation!BS194</f>
        <v>0</v>
      </c>
      <c r="BT25" s="113">
        <f>Capitalisation!BT194</f>
        <v>0</v>
      </c>
      <c r="BU25" s="113">
        <f>Capitalisation!BU194</f>
        <v>0</v>
      </c>
      <c r="BV25" s="113">
        <f>Capitalisation!BV194</f>
        <v>0</v>
      </c>
      <c r="BW25" s="113">
        <f>Capitalisation!BW194</f>
        <v>0</v>
      </c>
      <c r="BX25" s="113">
        <f>Capitalisation!BX194</f>
        <v>0</v>
      </c>
      <c r="BY25" s="113">
        <f>Capitalisation!BY194</f>
        <v>0</v>
      </c>
      <c r="BZ25" s="113">
        <f>Capitalisation!BZ194</f>
        <v>0</v>
      </c>
      <c r="CA25" s="113">
        <f>Capitalisation!CA194</f>
        <v>0</v>
      </c>
      <c r="CB25" s="113">
        <f>Capitalisation!CB194</f>
        <v>0</v>
      </c>
      <c r="CC25" s="113">
        <f>Capitalisation!CC194</f>
        <v>0</v>
      </c>
      <c r="CD25" s="113">
        <f>Capitalisation!CD194</f>
        <v>0</v>
      </c>
      <c r="CE25" s="113">
        <f>Capitalisation!CE194</f>
        <v>0</v>
      </c>
      <c r="CF25" s="113">
        <f>Capitalisation!CF194</f>
        <v>0</v>
      </c>
      <c r="CG25" s="113">
        <f>Capitalisation!CG194</f>
        <v>0</v>
      </c>
      <c r="CH25" s="113">
        <f>Capitalisation!CH194</f>
        <v>0</v>
      </c>
      <c r="CI25" s="113">
        <f>Capitalisation!CI194</f>
        <v>0</v>
      </c>
      <c r="CJ25" s="113">
        <f>Capitalisation!CJ194</f>
        <v>0</v>
      </c>
      <c r="CK25" s="113">
        <f>Capitalisation!CK194</f>
        <v>0</v>
      </c>
      <c r="CL25" s="113">
        <f>Capitalisation!CL194</f>
        <v>0</v>
      </c>
      <c r="CM25" s="113">
        <f>Capitalisation!CM194</f>
        <v>0</v>
      </c>
      <c r="CN25" s="113">
        <f>Capitalisation!CN194</f>
        <v>0</v>
      </c>
      <c r="CO25" s="113">
        <f>Capitalisation!CO194</f>
        <v>0</v>
      </c>
      <c r="CP25" s="113">
        <f>Capitalisation!CP194</f>
        <v>0</v>
      </c>
      <c r="CQ25" s="113">
        <f>Capitalisation!CQ194</f>
        <v>0</v>
      </c>
      <c r="CR25" s="113">
        <f>Capitalisation!CR194</f>
        <v>0</v>
      </c>
      <c r="CS25" s="113">
        <f>Capitalisation!CS194</f>
        <v>0</v>
      </c>
      <c r="CT25" s="113">
        <f>Capitalisation!CT194</f>
        <v>0</v>
      </c>
      <c r="CU25" s="113">
        <f>Capitalisation!CU194</f>
        <v>0</v>
      </c>
      <c r="CV25" s="113">
        <f>Capitalisation!CV194</f>
        <v>0</v>
      </c>
    </row>
    <row r="26" spans="2:103" s="10" customFormat="1" ht="16.149999999999999">
      <c r="E26" s="10" t="s">
        <v>479</v>
      </c>
      <c r="G26" s="10" t="s">
        <v>164</v>
      </c>
      <c r="H26" s="10">
        <f t="shared" si="6"/>
        <v>0</v>
      </c>
      <c r="J26" s="34" t="s">
        <v>480</v>
      </c>
      <c r="L26" s="113">
        <f>Capitalisation!L195</f>
        <v>0</v>
      </c>
      <c r="M26" s="113">
        <f>Capitalisation!M195</f>
        <v>0</v>
      </c>
      <c r="N26" s="113">
        <f>Capitalisation!N195</f>
        <v>0</v>
      </c>
      <c r="O26" s="113">
        <f>Capitalisation!O195</f>
        <v>0</v>
      </c>
      <c r="P26" s="113">
        <f>Capitalisation!P195</f>
        <v>0</v>
      </c>
      <c r="Q26" s="113">
        <f>Capitalisation!Q195</f>
        <v>0</v>
      </c>
      <c r="R26" s="113">
        <f>Capitalisation!R195</f>
        <v>0</v>
      </c>
      <c r="S26" s="113">
        <f>Capitalisation!S195</f>
        <v>0</v>
      </c>
      <c r="T26" s="113">
        <f>Capitalisation!T195</f>
        <v>0</v>
      </c>
      <c r="U26" s="113">
        <f>Capitalisation!U195</f>
        <v>0</v>
      </c>
      <c r="V26" s="113">
        <f>Capitalisation!V195</f>
        <v>0</v>
      </c>
      <c r="W26" s="113">
        <f>Capitalisation!W195</f>
        <v>0</v>
      </c>
      <c r="X26" s="113">
        <f>Capitalisation!X195</f>
        <v>0</v>
      </c>
      <c r="Y26" s="113">
        <f>Capitalisation!Y195</f>
        <v>0</v>
      </c>
      <c r="Z26" s="113">
        <f>Capitalisation!Z195</f>
        <v>0</v>
      </c>
      <c r="AA26" s="113">
        <f>Capitalisation!AA195</f>
        <v>0</v>
      </c>
      <c r="AB26" s="113">
        <f>Capitalisation!AB195</f>
        <v>0</v>
      </c>
      <c r="AC26" s="113">
        <f>Capitalisation!AC195</f>
        <v>0</v>
      </c>
      <c r="AD26" s="113">
        <f>Capitalisation!AD195</f>
        <v>0</v>
      </c>
      <c r="AE26" s="113">
        <f>Capitalisation!AE195</f>
        <v>0</v>
      </c>
      <c r="AF26" s="113">
        <f>Capitalisation!AF195</f>
        <v>0</v>
      </c>
      <c r="AG26" s="113">
        <f>Capitalisation!AG195</f>
        <v>0</v>
      </c>
      <c r="AH26" s="113">
        <f>Capitalisation!AH195</f>
        <v>0</v>
      </c>
      <c r="AI26" s="113">
        <f>Capitalisation!AI195</f>
        <v>0</v>
      </c>
      <c r="AJ26" s="113">
        <f>Capitalisation!AJ195</f>
        <v>0</v>
      </c>
      <c r="AK26" s="113">
        <f>Capitalisation!AK195</f>
        <v>0</v>
      </c>
      <c r="AL26" s="113">
        <f>Capitalisation!AL195</f>
        <v>0</v>
      </c>
      <c r="AM26" s="113">
        <f>Capitalisation!AM195</f>
        <v>0</v>
      </c>
      <c r="AN26" s="113">
        <f>Capitalisation!AN195</f>
        <v>0</v>
      </c>
      <c r="AO26" s="113">
        <f>Capitalisation!AO195</f>
        <v>0</v>
      </c>
      <c r="AP26" s="113">
        <f>Capitalisation!AP195</f>
        <v>0</v>
      </c>
      <c r="AQ26" s="113">
        <f>Capitalisation!AQ195</f>
        <v>0</v>
      </c>
      <c r="AR26" s="113">
        <f>Capitalisation!AR195</f>
        <v>0</v>
      </c>
      <c r="AS26" s="113">
        <f>Capitalisation!AS195</f>
        <v>0</v>
      </c>
      <c r="AT26" s="113">
        <f>Capitalisation!AT195</f>
        <v>0</v>
      </c>
      <c r="AU26" s="113">
        <f>Capitalisation!AU195</f>
        <v>0</v>
      </c>
      <c r="AV26" s="113">
        <f>Capitalisation!AV195</f>
        <v>0</v>
      </c>
      <c r="AW26" s="113">
        <f>Capitalisation!AW195</f>
        <v>0</v>
      </c>
      <c r="AX26" s="113">
        <f>Capitalisation!AX195</f>
        <v>0</v>
      </c>
      <c r="AY26" s="113">
        <f>Capitalisation!AY195</f>
        <v>0</v>
      </c>
      <c r="AZ26" s="113">
        <f>Capitalisation!AZ195</f>
        <v>0</v>
      </c>
      <c r="BA26" s="113">
        <f>Capitalisation!BA195</f>
        <v>0</v>
      </c>
      <c r="BB26" s="113">
        <f>Capitalisation!BB195</f>
        <v>0</v>
      </c>
      <c r="BC26" s="113">
        <f>Capitalisation!BC195</f>
        <v>0</v>
      </c>
      <c r="BD26" s="113">
        <f>Capitalisation!BD195</f>
        <v>0</v>
      </c>
      <c r="BE26" s="113">
        <f>Capitalisation!BE195</f>
        <v>0</v>
      </c>
      <c r="BF26" s="113">
        <f>Capitalisation!BF195</f>
        <v>0</v>
      </c>
      <c r="BG26" s="113">
        <f>Capitalisation!BG195</f>
        <v>0</v>
      </c>
      <c r="BH26" s="113">
        <f>Capitalisation!BH195</f>
        <v>0</v>
      </c>
      <c r="BI26" s="113">
        <f>Capitalisation!BI195</f>
        <v>0</v>
      </c>
      <c r="BJ26" s="113">
        <f>Capitalisation!BJ195</f>
        <v>0</v>
      </c>
      <c r="BK26" s="113">
        <f>Capitalisation!BK195</f>
        <v>0</v>
      </c>
      <c r="BL26" s="113">
        <f>Capitalisation!BL195</f>
        <v>0</v>
      </c>
      <c r="BM26" s="113">
        <f>Capitalisation!BM195</f>
        <v>0</v>
      </c>
      <c r="BN26" s="113">
        <f>Capitalisation!BN195</f>
        <v>0</v>
      </c>
      <c r="BO26" s="113">
        <f>Capitalisation!BO195</f>
        <v>0</v>
      </c>
      <c r="BP26" s="113">
        <f>Capitalisation!BP195</f>
        <v>0</v>
      </c>
      <c r="BQ26" s="113">
        <f>Capitalisation!BQ195</f>
        <v>0</v>
      </c>
      <c r="BR26" s="113">
        <f>Capitalisation!BR195</f>
        <v>0</v>
      </c>
      <c r="BS26" s="113">
        <f>Capitalisation!BS195</f>
        <v>0</v>
      </c>
      <c r="BT26" s="113">
        <f>Capitalisation!BT195</f>
        <v>0</v>
      </c>
      <c r="BU26" s="113">
        <f>Capitalisation!BU195</f>
        <v>0</v>
      </c>
      <c r="BV26" s="113">
        <f>Capitalisation!BV195</f>
        <v>0</v>
      </c>
      <c r="BW26" s="113">
        <f>Capitalisation!BW195</f>
        <v>0</v>
      </c>
      <c r="BX26" s="113">
        <f>Capitalisation!BX195</f>
        <v>0</v>
      </c>
      <c r="BY26" s="113">
        <f>Capitalisation!BY195</f>
        <v>0</v>
      </c>
      <c r="BZ26" s="113">
        <f>Capitalisation!BZ195</f>
        <v>0</v>
      </c>
      <c r="CA26" s="113">
        <f>Capitalisation!CA195</f>
        <v>0</v>
      </c>
      <c r="CB26" s="113">
        <f>Capitalisation!CB195</f>
        <v>0</v>
      </c>
      <c r="CC26" s="113">
        <f>Capitalisation!CC195</f>
        <v>0</v>
      </c>
      <c r="CD26" s="113">
        <f>Capitalisation!CD195</f>
        <v>0</v>
      </c>
      <c r="CE26" s="113">
        <f>Capitalisation!CE195</f>
        <v>0</v>
      </c>
      <c r="CF26" s="113">
        <f>Capitalisation!CF195</f>
        <v>0</v>
      </c>
      <c r="CG26" s="113">
        <f>Capitalisation!CG195</f>
        <v>0</v>
      </c>
      <c r="CH26" s="113">
        <f>Capitalisation!CH195</f>
        <v>0</v>
      </c>
      <c r="CI26" s="113">
        <f>Capitalisation!CI195</f>
        <v>0</v>
      </c>
      <c r="CJ26" s="113">
        <f>Capitalisation!CJ195</f>
        <v>0</v>
      </c>
      <c r="CK26" s="113">
        <f>Capitalisation!CK195</f>
        <v>0</v>
      </c>
      <c r="CL26" s="113">
        <f>Capitalisation!CL195</f>
        <v>0</v>
      </c>
      <c r="CM26" s="113">
        <f>Capitalisation!CM195</f>
        <v>0</v>
      </c>
      <c r="CN26" s="113">
        <f>Capitalisation!CN195</f>
        <v>0</v>
      </c>
      <c r="CO26" s="113">
        <f>Capitalisation!CO195</f>
        <v>0</v>
      </c>
      <c r="CP26" s="113">
        <f>Capitalisation!CP195</f>
        <v>0</v>
      </c>
      <c r="CQ26" s="113">
        <f>Capitalisation!CQ195</f>
        <v>0</v>
      </c>
      <c r="CR26" s="113">
        <f>Capitalisation!CR195</f>
        <v>0</v>
      </c>
      <c r="CS26" s="113">
        <f>Capitalisation!CS195</f>
        <v>0</v>
      </c>
      <c r="CT26" s="113">
        <f>Capitalisation!CT195</f>
        <v>0</v>
      </c>
      <c r="CU26" s="113">
        <f>Capitalisation!CU195</f>
        <v>0</v>
      </c>
      <c r="CV26" s="113">
        <f>Capitalisation!CV195</f>
        <v>0</v>
      </c>
    </row>
    <row r="27" spans="2:103" s="10" customFormat="1" ht="16.149999999999999">
      <c r="E27" s="10" t="s">
        <v>942</v>
      </c>
      <c r="G27" s="10" t="s">
        <v>164</v>
      </c>
      <c r="H27" s="10">
        <f t="shared" si="6"/>
        <v>0</v>
      </c>
      <c r="J27" s="34" t="s">
        <v>943</v>
      </c>
      <c r="L27" s="113">
        <f>Expenditure!L122</f>
        <v>0</v>
      </c>
      <c r="M27" s="113">
        <f>Expenditure!M122</f>
        <v>0</v>
      </c>
      <c r="N27" s="113">
        <f>Expenditure!N122</f>
        <v>0</v>
      </c>
      <c r="O27" s="113">
        <f>Expenditure!O122</f>
        <v>0</v>
      </c>
      <c r="P27" s="113">
        <f>Expenditure!P122</f>
        <v>0</v>
      </c>
      <c r="Q27" s="113">
        <f>Expenditure!Q122</f>
        <v>0</v>
      </c>
      <c r="R27" s="113">
        <f>Expenditure!R122</f>
        <v>0</v>
      </c>
      <c r="S27" s="113">
        <f>Expenditure!S122</f>
        <v>0</v>
      </c>
      <c r="T27" s="113">
        <f>Expenditure!T122</f>
        <v>0</v>
      </c>
      <c r="U27" s="113">
        <f>Expenditure!U122</f>
        <v>0</v>
      </c>
      <c r="V27" s="113">
        <f>Expenditure!V122</f>
        <v>0</v>
      </c>
      <c r="W27" s="113">
        <f>Expenditure!W122</f>
        <v>0</v>
      </c>
      <c r="X27" s="113">
        <f>Expenditure!X122</f>
        <v>0</v>
      </c>
      <c r="Y27" s="113">
        <f>Expenditure!Y122</f>
        <v>0</v>
      </c>
      <c r="Z27" s="113">
        <f>Expenditure!Z122</f>
        <v>0</v>
      </c>
      <c r="AA27" s="113">
        <f>Expenditure!AA122</f>
        <v>0</v>
      </c>
      <c r="AB27" s="113">
        <f>Expenditure!AB122</f>
        <v>0</v>
      </c>
      <c r="AC27" s="113">
        <f>Expenditure!AC122</f>
        <v>0</v>
      </c>
      <c r="AD27" s="113">
        <f>Expenditure!AD122</f>
        <v>0</v>
      </c>
      <c r="AE27" s="113">
        <f>Expenditure!AE122</f>
        <v>0</v>
      </c>
      <c r="AF27" s="113">
        <f>Expenditure!AF122</f>
        <v>0</v>
      </c>
      <c r="AG27" s="113">
        <f>Expenditure!AG122</f>
        <v>0</v>
      </c>
      <c r="AH27" s="113">
        <f>Expenditure!AH122</f>
        <v>0</v>
      </c>
      <c r="AI27" s="113">
        <f>Expenditure!AI122</f>
        <v>0</v>
      </c>
      <c r="AJ27" s="113">
        <f>Expenditure!AJ122</f>
        <v>0</v>
      </c>
      <c r="AK27" s="113">
        <f>Expenditure!AK122</f>
        <v>0</v>
      </c>
      <c r="AL27" s="113">
        <f>Expenditure!AL122</f>
        <v>0</v>
      </c>
      <c r="AM27" s="113">
        <f>Expenditure!AM122</f>
        <v>0</v>
      </c>
      <c r="AN27" s="113">
        <f>Expenditure!AN122</f>
        <v>0</v>
      </c>
      <c r="AO27" s="113">
        <f>Expenditure!AO122</f>
        <v>0</v>
      </c>
      <c r="AP27" s="113">
        <f>Expenditure!AP122</f>
        <v>0</v>
      </c>
      <c r="AQ27" s="113">
        <f>Expenditure!AQ122</f>
        <v>0</v>
      </c>
      <c r="AR27" s="113">
        <f>Expenditure!AR122</f>
        <v>0</v>
      </c>
      <c r="AS27" s="113">
        <f>Expenditure!AS122</f>
        <v>0</v>
      </c>
      <c r="AT27" s="113">
        <f>Expenditure!AT122</f>
        <v>0</v>
      </c>
      <c r="AU27" s="113">
        <f>Expenditure!AU122</f>
        <v>0</v>
      </c>
      <c r="AV27" s="113">
        <f>Expenditure!AV122</f>
        <v>0</v>
      </c>
      <c r="AW27" s="113">
        <f>Expenditure!AW122</f>
        <v>0</v>
      </c>
      <c r="AX27" s="113">
        <f>Expenditure!AX122</f>
        <v>0</v>
      </c>
      <c r="AY27" s="113">
        <f>Expenditure!AY122</f>
        <v>0</v>
      </c>
      <c r="AZ27" s="113">
        <f>Expenditure!AZ122</f>
        <v>0</v>
      </c>
      <c r="BA27" s="113">
        <f>Expenditure!BA122</f>
        <v>0</v>
      </c>
      <c r="BB27" s="113">
        <f>Expenditure!BB122</f>
        <v>0</v>
      </c>
      <c r="BC27" s="113">
        <f>Expenditure!BC122</f>
        <v>0</v>
      </c>
      <c r="BD27" s="113">
        <f>Expenditure!BD122</f>
        <v>0</v>
      </c>
      <c r="BE27" s="113">
        <f>Expenditure!BE122</f>
        <v>0</v>
      </c>
      <c r="BF27" s="113">
        <f>Expenditure!BF122</f>
        <v>0</v>
      </c>
      <c r="BG27" s="113">
        <f>Expenditure!BG122</f>
        <v>0</v>
      </c>
      <c r="BH27" s="113">
        <f>Expenditure!BH122</f>
        <v>0</v>
      </c>
      <c r="BI27" s="113">
        <f>Expenditure!BI122</f>
        <v>0</v>
      </c>
      <c r="BJ27" s="113">
        <f>Expenditure!BJ122</f>
        <v>0</v>
      </c>
      <c r="BK27" s="113">
        <f>Expenditure!BK122</f>
        <v>0</v>
      </c>
      <c r="BL27" s="113">
        <f>Expenditure!BL122</f>
        <v>0</v>
      </c>
      <c r="BM27" s="113">
        <f>Expenditure!BM122</f>
        <v>0</v>
      </c>
      <c r="BN27" s="113">
        <f>Expenditure!BN122</f>
        <v>0</v>
      </c>
      <c r="BO27" s="113">
        <f>Expenditure!BO122</f>
        <v>0</v>
      </c>
      <c r="BP27" s="113">
        <f>Expenditure!BP122</f>
        <v>0</v>
      </c>
      <c r="BQ27" s="113">
        <f>Expenditure!BQ122</f>
        <v>0</v>
      </c>
      <c r="BR27" s="113">
        <f>Expenditure!BR122</f>
        <v>0</v>
      </c>
      <c r="BS27" s="113">
        <f>Expenditure!BS122</f>
        <v>0</v>
      </c>
      <c r="BT27" s="113">
        <f>Expenditure!BT122</f>
        <v>0</v>
      </c>
      <c r="BU27" s="113">
        <f>Expenditure!BU122</f>
        <v>0</v>
      </c>
      <c r="BV27" s="113">
        <f>Expenditure!BV122</f>
        <v>0</v>
      </c>
      <c r="BW27" s="113">
        <f>Expenditure!BW122</f>
        <v>0</v>
      </c>
      <c r="BX27" s="113">
        <f>Expenditure!BX122</f>
        <v>0</v>
      </c>
      <c r="BY27" s="113">
        <f>Expenditure!BY122</f>
        <v>0</v>
      </c>
      <c r="BZ27" s="113">
        <f>Expenditure!BZ122</f>
        <v>0</v>
      </c>
      <c r="CA27" s="113">
        <f>Expenditure!CA122</f>
        <v>0</v>
      </c>
      <c r="CB27" s="113">
        <f>Expenditure!CB122</f>
        <v>0</v>
      </c>
      <c r="CC27" s="113">
        <f>Expenditure!CC122</f>
        <v>0</v>
      </c>
      <c r="CD27" s="113">
        <f>Expenditure!CD122</f>
        <v>0</v>
      </c>
      <c r="CE27" s="113">
        <f>Expenditure!CE122</f>
        <v>0</v>
      </c>
      <c r="CF27" s="113">
        <f>Expenditure!CF122</f>
        <v>0</v>
      </c>
      <c r="CG27" s="113">
        <f>Expenditure!CG122</f>
        <v>0</v>
      </c>
      <c r="CH27" s="113">
        <f>Expenditure!CH122</f>
        <v>0</v>
      </c>
      <c r="CI27" s="113">
        <f>Expenditure!CI122</f>
        <v>0</v>
      </c>
      <c r="CJ27" s="113">
        <f>Expenditure!CJ122</f>
        <v>0</v>
      </c>
      <c r="CK27" s="113">
        <f>Expenditure!CK122</f>
        <v>0</v>
      </c>
      <c r="CL27" s="113">
        <f>Expenditure!CL122</f>
        <v>0</v>
      </c>
      <c r="CM27" s="113">
        <f>Expenditure!CM122</f>
        <v>0</v>
      </c>
      <c r="CN27" s="113">
        <f>Expenditure!CN122</f>
        <v>0</v>
      </c>
      <c r="CO27" s="113">
        <f>Expenditure!CO122</f>
        <v>0</v>
      </c>
      <c r="CP27" s="113">
        <f>Expenditure!CP122</f>
        <v>0</v>
      </c>
      <c r="CQ27" s="113">
        <f>Expenditure!CQ122</f>
        <v>0</v>
      </c>
      <c r="CR27" s="113">
        <f>Expenditure!CR122</f>
        <v>0</v>
      </c>
      <c r="CS27" s="113">
        <f>Expenditure!CS122</f>
        <v>0</v>
      </c>
      <c r="CT27" s="113">
        <f>Expenditure!CT122</f>
        <v>0</v>
      </c>
      <c r="CU27" s="113">
        <f>Expenditure!CU122</f>
        <v>0</v>
      </c>
      <c r="CV27" s="113">
        <f>Expenditure!CV122</f>
        <v>0</v>
      </c>
    </row>
    <row r="28" spans="2:103" s="10" customFormat="1" ht="16.149999999999999">
      <c r="E28" s="34" t="s">
        <v>242</v>
      </c>
      <c r="G28" s="10" t="s">
        <v>164</v>
      </c>
      <c r="H28" s="10">
        <f>SUM(L28:CV28)</f>
        <v>0</v>
      </c>
      <c r="J28" s="34" t="s">
        <v>944</v>
      </c>
      <c r="L28" s="115">
        <f>Expenditure!L133</f>
        <v>0</v>
      </c>
      <c r="M28" s="115">
        <f>Expenditure!M133</f>
        <v>0</v>
      </c>
      <c r="N28" s="115">
        <f>Expenditure!N133</f>
        <v>0</v>
      </c>
      <c r="O28" s="115">
        <f>Expenditure!O133</f>
        <v>0</v>
      </c>
      <c r="P28" s="115">
        <f>Expenditure!P133</f>
        <v>0</v>
      </c>
      <c r="Q28" s="115">
        <f>Expenditure!Q133</f>
        <v>0</v>
      </c>
      <c r="R28" s="115">
        <f>Expenditure!R133</f>
        <v>0</v>
      </c>
      <c r="S28" s="115">
        <f>Expenditure!S133</f>
        <v>0</v>
      </c>
      <c r="T28" s="115">
        <f>Expenditure!T133</f>
        <v>0</v>
      </c>
      <c r="U28" s="115">
        <f>Expenditure!U133</f>
        <v>0</v>
      </c>
      <c r="V28" s="115">
        <f>Expenditure!V133</f>
        <v>0</v>
      </c>
      <c r="W28" s="115">
        <f>Expenditure!W133</f>
        <v>0</v>
      </c>
      <c r="X28" s="115">
        <f>Expenditure!X133</f>
        <v>0</v>
      </c>
      <c r="Y28" s="115">
        <f>Expenditure!Y133</f>
        <v>0</v>
      </c>
      <c r="Z28" s="115">
        <f>Expenditure!Z133</f>
        <v>0</v>
      </c>
      <c r="AA28" s="115">
        <f>Expenditure!AA133</f>
        <v>0</v>
      </c>
      <c r="AB28" s="115">
        <f>Expenditure!AB133</f>
        <v>0</v>
      </c>
      <c r="AC28" s="115">
        <f>Expenditure!AC133</f>
        <v>0</v>
      </c>
      <c r="AD28" s="115">
        <f>Expenditure!AD133</f>
        <v>0</v>
      </c>
      <c r="AE28" s="115">
        <f>Expenditure!AE133</f>
        <v>0</v>
      </c>
      <c r="AF28" s="115">
        <f>Expenditure!AF133</f>
        <v>0</v>
      </c>
      <c r="AG28" s="115">
        <f>Expenditure!AG133</f>
        <v>0</v>
      </c>
      <c r="AH28" s="115">
        <f>Expenditure!AH133</f>
        <v>0</v>
      </c>
      <c r="AI28" s="115">
        <f>Expenditure!AI133</f>
        <v>0</v>
      </c>
      <c r="AJ28" s="115">
        <f>Expenditure!AJ133</f>
        <v>0</v>
      </c>
      <c r="AK28" s="115">
        <f>Expenditure!AK133</f>
        <v>0</v>
      </c>
      <c r="AL28" s="115">
        <f>Expenditure!AL133</f>
        <v>0</v>
      </c>
      <c r="AM28" s="115">
        <f>Expenditure!AM133</f>
        <v>0</v>
      </c>
      <c r="AN28" s="115">
        <f>Expenditure!AN133</f>
        <v>0</v>
      </c>
      <c r="AO28" s="115">
        <f>Expenditure!AO133</f>
        <v>0</v>
      </c>
      <c r="AP28" s="115">
        <f>Expenditure!AP133</f>
        <v>0</v>
      </c>
      <c r="AQ28" s="115">
        <f>Expenditure!AQ133</f>
        <v>0</v>
      </c>
      <c r="AR28" s="115">
        <f>Expenditure!AR133</f>
        <v>0</v>
      </c>
      <c r="AS28" s="115">
        <f>Expenditure!AS133</f>
        <v>0</v>
      </c>
      <c r="AT28" s="115">
        <f>Expenditure!AT133</f>
        <v>0</v>
      </c>
      <c r="AU28" s="115">
        <f>Expenditure!AU133</f>
        <v>0</v>
      </c>
      <c r="AV28" s="115">
        <f>Expenditure!AV133</f>
        <v>0</v>
      </c>
      <c r="AW28" s="115">
        <f>Expenditure!AW133</f>
        <v>0</v>
      </c>
      <c r="AX28" s="115">
        <f>Expenditure!AX133</f>
        <v>0</v>
      </c>
      <c r="AY28" s="115">
        <f>Expenditure!AY133</f>
        <v>0</v>
      </c>
      <c r="AZ28" s="115">
        <f>Expenditure!AZ133</f>
        <v>0</v>
      </c>
      <c r="BA28" s="115">
        <f>Expenditure!BA133</f>
        <v>0</v>
      </c>
      <c r="BB28" s="115">
        <f>Expenditure!BB133</f>
        <v>0</v>
      </c>
      <c r="BC28" s="115">
        <f>Expenditure!BC133</f>
        <v>0</v>
      </c>
      <c r="BD28" s="115">
        <f>Expenditure!BD133</f>
        <v>0</v>
      </c>
      <c r="BE28" s="115">
        <f>Expenditure!BE133</f>
        <v>0</v>
      </c>
      <c r="BF28" s="115">
        <f>Expenditure!BF133</f>
        <v>0</v>
      </c>
      <c r="BG28" s="115">
        <f>Expenditure!BG133</f>
        <v>0</v>
      </c>
      <c r="BH28" s="115">
        <f>Expenditure!BH133</f>
        <v>0</v>
      </c>
      <c r="BI28" s="115">
        <f>Expenditure!BI133</f>
        <v>0</v>
      </c>
      <c r="BJ28" s="115">
        <f>Expenditure!BJ133</f>
        <v>0</v>
      </c>
      <c r="BK28" s="115">
        <f>Expenditure!BK133</f>
        <v>0</v>
      </c>
      <c r="BL28" s="115">
        <f>Expenditure!BL133</f>
        <v>0</v>
      </c>
      <c r="BM28" s="115">
        <f>Expenditure!BM133</f>
        <v>0</v>
      </c>
      <c r="BN28" s="115">
        <f>Expenditure!BN133</f>
        <v>0</v>
      </c>
      <c r="BO28" s="115">
        <f>Expenditure!BO133</f>
        <v>0</v>
      </c>
      <c r="BP28" s="115">
        <f>Expenditure!BP133</f>
        <v>0</v>
      </c>
      <c r="BQ28" s="115">
        <f>Expenditure!BQ133</f>
        <v>0</v>
      </c>
      <c r="BR28" s="115">
        <f>Expenditure!BR133</f>
        <v>0</v>
      </c>
      <c r="BS28" s="115">
        <f>Expenditure!BS133</f>
        <v>0</v>
      </c>
      <c r="BT28" s="115">
        <f>Expenditure!BT133</f>
        <v>0</v>
      </c>
      <c r="BU28" s="115">
        <f>Expenditure!BU133</f>
        <v>0</v>
      </c>
      <c r="BV28" s="115">
        <f>Expenditure!BV133</f>
        <v>0</v>
      </c>
      <c r="BW28" s="115">
        <f>Expenditure!BW133</f>
        <v>0</v>
      </c>
      <c r="BX28" s="115">
        <f>Expenditure!BX133</f>
        <v>0</v>
      </c>
      <c r="BY28" s="115">
        <f>Expenditure!BY133</f>
        <v>0</v>
      </c>
      <c r="BZ28" s="115">
        <f>Expenditure!BZ133</f>
        <v>0</v>
      </c>
      <c r="CA28" s="115">
        <f>Expenditure!CA133</f>
        <v>0</v>
      </c>
      <c r="CB28" s="115">
        <f>Expenditure!CB133</f>
        <v>0</v>
      </c>
      <c r="CC28" s="115">
        <f>Expenditure!CC133</f>
        <v>0</v>
      </c>
      <c r="CD28" s="115">
        <f>Expenditure!CD133</f>
        <v>0</v>
      </c>
      <c r="CE28" s="115">
        <f>Expenditure!CE133</f>
        <v>0</v>
      </c>
      <c r="CF28" s="115">
        <f>Expenditure!CF133</f>
        <v>0</v>
      </c>
      <c r="CG28" s="115">
        <f>Expenditure!CG133</f>
        <v>0</v>
      </c>
      <c r="CH28" s="115">
        <f>Expenditure!CH133</f>
        <v>0</v>
      </c>
      <c r="CI28" s="115">
        <f>Expenditure!CI133</f>
        <v>0</v>
      </c>
      <c r="CJ28" s="115">
        <f>Expenditure!CJ133</f>
        <v>0</v>
      </c>
      <c r="CK28" s="115">
        <f>Expenditure!CK133</f>
        <v>0</v>
      </c>
      <c r="CL28" s="115">
        <f>Expenditure!CL133</f>
        <v>0</v>
      </c>
      <c r="CM28" s="115">
        <f>Expenditure!CM133</f>
        <v>0</v>
      </c>
      <c r="CN28" s="115">
        <f>Expenditure!CN133</f>
        <v>0</v>
      </c>
      <c r="CO28" s="115">
        <f>Expenditure!CO133</f>
        <v>0</v>
      </c>
      <c r="CP28" s="115">
        <f>Expenditure!CP133</f>
        <v>0</v>
      </c>
      <c r="CQ28" s="115">
        <f>Expenditure!CQ133</f>
        <v>0</v>
      </c>
      <c r="CR28" s="115">
        <f>Expenditure!CR133</f>
        <v>0</v>
      </c>
      <c r="CS28" s="115">
        <f>Expenditure!CS133</f>
        <v>0</v>
      </c>
      <c r="CT28" s="115">
        <f>Expenditure!CT133</f>
        <v>0</v>
      </c>
      <c r="CU28" s="115">
        <f>Expenditure!CU133</f>
        <v>0</v>
      </c>
      <c r="CV28" s="115">
        <f>Expenditure!CV133</f>
        <v>0</v>
      </c>
    </row>
    <row r="29" spans="2:103" s="10" customFormat="1" ht="16.149999999999999">
      <c r="E29" s="10" t="s">
        <v>945</v>
      </c>
      <c r="G29" s="10" t="s">
        <v>164</v>
      </c>
      <c r="H29" s="10">
        <f t="shared" si="6"/>
        <v>0</v>
      </c>
      <c r="J29" s="34" t="s">
        <v>251</v>
      </c>
      <c r="L29" s="115">
        <f>MAX(L7,L8)*Expenditure!L154</f>
        <v>0</v>
      </c>
      <c r="M29" s="115">
        <f>MAX(M7,M8)*Expenditure!M154</f>
        <v>0</v>
      </c>
      <c r="N29" s="115">
        <f>MAX(N7,N8)*Expenditure!N154</f>
        <v>0</v>
      </c>
      <c r="O29" s="115">
        <f>MAX(O7,O8)*Expenditure!O154</f>
        <v>0</v>
      </c>
      <c r="P29" s="115">
        <f>MAX(P7,P8)*Expenditure!P154</f>
        <v>0</v>
      </c>
      <c r="Q29" s="115">
        <f>MAX(Q7,Q8)*Expenditure!Q154</f>
        <v>0</v>
      </c>
      <c r="R29" s="115">
        <f>MAX(R7,R8)*Expenditure!R154</f>
        <v>0</v>
      </c>
      <c r="S29" s="115">
        <f>MAX(S7,S8)*Expenditure!S154</f>
        <v>0</v>
      </c>
      <c r="T29" s="115">
        <f>MAX(T7,T8)*Expenditure!T154</f>
        <v>0</v>
      </c>
      <c r="U29" s="115">
        <f>MAX(U7,U8)*Expenditure!U154</f>
        <v>0</v>
      </c>
      <c r="V29" s="115">
        <f>MAX(V7,V8)*Expenditure!V154</f>
        <v>0</v>
      </c>
      <c r="W29" s="115">
        <f>MAX(W7,W8)*Expenditure!W154</f>
        <v>0</v>
      </c>
      <c r="X29" s="115">
        <f>MAX(X7,X8)*Expenditure!X154</f>
        <v>0</v>
      </c>
      <c r="Y29" s="115">
        <f>MAX(Y7,Y8)*Expenditure!Y154</f>
        <v>0</v>
      </c>
      <c r="Z29" s="115">
        <f>MAX(Z7,Z8)*Expenditure!Z154</f>
        <v>0</v>
      </c>
      <c r="AA29" s="115">
        <f>MAX(AA7,AA8)*Expenditure!AA154</f>
        <v>0</v>
      </c>
      <c r="AB29" s="115">
        <f>MAX(AB7,AB8)*Expenditure!AB154</f>
        <v>0</v>
      </c>
      <c r="AC29" s="115">
        <f>MAX(AC7,AC8)*Expenditure!AC154</f>
        <v>0</v>
      </c>
      <c r="AD29" s="115">
        <f>MAX(AD7,AD8)*Expenditure!AD154</f>
        <v>0</v>
      </c>
      <c r="AE29" s="115">
        <f>MAX(AE7,AE8)*Expenditure!AE154</f>
        <v>0</v>
      </c>
      <c r="AF29" s="115">
        <f>MAX(AF7,AF8)*Expenditure!AF154</f>
        <v>0</v>
      </c>
      <c r="AG29" s="115">
        <f>MAX(AG7,AG8)*Expenditure!AG154</f>
        <v>0</v>
      </c>
      <c r="AH29" s="115">
        <f>MAX(AH7,AH8)*Expenditure!AH154</f>
        <v>0</v>
      </c>
      <c r="AI29" s="115">
        <f>MAX(AI7,AI8)*Expenditure!AI154</f>
        <v>0</v>
      </c>
      <c r="AJ29" s="115">
        <f>MAX(AJ7,AJ8)*Expenditure!AJ154</f>
        <v>0</v>
      </c>
      <c r="AK29" s="115">
        <f>MAX(AK7,AK8)*Expenditure!AK154</f>
        <v>0</v>
      </c>
      <c r="AL29" s="115">
        <f>MAX(AL7,AL8)*Expenditure!AL154</f>
        <v>0</v>
      </c>
      <c r="AM29" s="115">
        <f>MAX(AM7,AM8)*Expenditure!AM154</f>
        <v>0</v>
      </c>
      <c r="AN29" s="115">
        <f>MAX(AN7,AN8)*Expenditure!AN154</f>
        <v>0</v>
      </c>
      <c r="AO29" s="115">
        <f>MAX(AO7,AO8)*Expenditure!AO154</f>
        <v>0</v>
      </c>
      <c r="AP29" s="115">
        <f>MAX(AP7,AP8)*Expenditure!AP154</f>
        <v>0</v>
      </c>
      <c r="AQ29" s="115">
        <f>MAX(AQ7,AQ8)*Expenditure!AQ154</f>
        <v>0</v>
      </c>
      <c r="AR29" s="115">
        <f>MAX(AR7,AR8)*Expenditure!AR154</f>
        <v>0</v>
      </c>
      <c r="AS29" s="115">
        <f>MAX(AS7,AS8)*Expenditure!AS154</f>
        <v>0</v>
      </c>
      <c r="AT29" s="115">
        <f>MAX(AT7,AT8)*Expenditure!AT154</f>
        <v>0</v>
      </c>
      <c r="AU29" s="115">
        <f>MAX(AU7,AU8)*Expenditure!AU154</f>
        <v>0</v>
      </c>
      <c r="AV29" s="115">
        <f>MAX(AV7,AV8)*Expenditure!AV154</f>
        <v>0</v>
      </c>
      <c r="AW29" s="115">
        <f>MAX(AW7,AW8)*Expenditure!AW154</f>
        <v>0</v>
      </c>
      <c r="AX29" s="115">
        <f>MAX(AX7,AX8)*Expenditure!AX154</f>
        <v>0</v>
      </c>
      <c r="AY29" s="115">
        <f>MAX(AY7,AY8)*Expenditure!AY154</f>
        <v>0</v>
      </c>
      <c r="AZ29" s="115">
        <f>MAX(AZ7,AZ8)*Expenditure!AZ154</f>
        <v>0</v>
      </c>
      <c r="BA29" s="115">
        <f>MAX(BA7,BA8)*Expenditure!BA154</f>
        <v>0</v>
      </c>
      <c r="BB29" s="115">
        <f>MAX(BB7,BB8)*Expenditure!BB154</f>
        <v>0</v>
      </c>
      <c r="BC29" s="115">
        <f>MAX(BC7,BC8)*Expenditure!BC154</f>
        <v>0</v>
      </c>
      <c r="BD29" s="115">
        <f>MAX(BD7,BD8)*Expenditure!BD154</f>
        <v>0</v>
      </c>
      <c r="BE29" s="115">
        <f>MAX(BE7,BE8)*Expenditure!BE154</f>
        <v>0</v>
      </c>
      <c r="BF29" s="115">
        <f>MAX(BF7,BF8)*Expenditure!BF154</f>
        <v>0</v>
      </c>
      <c r="BG29" s="115">
        <f>MAX(BG7,BG8)*Expenditure!BG154</f>
        <v>0</v>
      </c>
      <c r="BH29" s="115">
        <f>MAX(BH7,BH8)*Expenditure!BH154</f>
        <v>0</v>
      </c>
      <c r="BI29" s="115">
        <f>MAX(BI7,BI8)*Expenditure!BI154</f>
        <v>0</v>
      </c>
      <c r="BJ29" s="115">
        <f>MAX(BJ7,BJ8)*Expenditure!BJ154</f>
        <v>0</v>
      </c>
      <c r="BK29" s="115">
        <f>MAX(BK7,BK8)*Expenditure!BK154</f>
        <v>0</v>
      </c>
      <c r="BL29" s="115">
        <f>MAX(BL7,BL8)*Expenditure!BL154</f>
        <v>0</v>
      </c>
      <c r="BM29" s="115">
        <f>MAX(BM7,BM8)*Expenditure!BM154</f>
        <v>0</v>
      </c>
      <c r="BN29" s="115">
        <f>MAX(BN7,BN8)*Expenditure!BN154</f>
        <v>0</v>
      </c>
      <c r="BO29" s="115">
        <f>MAX(BO7,BO8)*Expenditure!BO154</f>
        <v>0</v>
      </c>
      <c r="BP29" s="115">
        <f>MAX(BP7,BP8)*Expenditure!BP154</f>
        <v>0</v>
      </c>
      <c r="BQ29" s="115">
        <f>MAX(BQ7,BQ8)*Expenditure!BQ154</f>
        <v>0</v>
      </c>
      <c r="BR29" s="115">
        <f>MAX(BR7,BR8)*Expenditure!BR154</f>
        <v>0</v>
      </c>
      <c r="BS29" s="115">
        <f>MAX(BS7,BS8)*Expenditure!BS154</f>
        <v>0</v>
      </c>
      <c r="BT29" s="115">
        <f>MAX(BT7,BT8)*Expenditure!BT154</f>
        <v>0</v>
      </c>
      <c r="BU29" s="115">
        <f>MAX(BU7,BU8)*Expenditure!BU154</f>
        <v>0</v>
      </c>
      <c r="BV29" s="115">
        <f>MAX(BV7,BV8)*Expenditure!BV154</f>
        <v>0</v>
      </c>
      <c r="BW29" s="115">
        <f>MAX(BW7,BW8)*Expenditure!BW154</f>
        <v>0</v>
      </c>
      <c r="BX29" s="115">
        <f>MAX(BX7,BX8)*Expenditure!BX154</f>
        <v>0</v>
      </c>
      <c r="BY29" s="115">
        <f>MAX(BY7,BY8)*Expenditure!BY154</f>
        <v>0</v>
      </c>
      <c r="BZ29" s="115">
        <f>MAX(BZ7,BZ8)*Expenditure!BZ154</f>
        <v>0</v>
      </c>
      <c r="CA29" s="115">
        <f>MAX(CA7,CA8)*Expenditure!CA154</f>
        <v>0</v>
      </c>
      <c r="CB29" s="115">
        <f>MAX(CB7,CB8)*Expenditure!CB154</f>
        <v>0</v>
      </c>
      <c r="CC29" s="115">
        <f>MAX(CC7,CC8)*Expenditure!CC154</f>
        <v>0</v>
      </c>
      <c r="CD29" s="115">
        <f>MAX(CD7,CD8)*Expenditure!CD154</f>
        <v>0</v>
      </c>
      <c r="CE29" s="115">
        <f>MAX(CE7,CE8)*Expenditure!CE154</f>
        <v>0</v>
      </c>
      <c r="CF29" s="115">
        <f>MAX(CF7,CF8)*Expenditure!CF154</f>
        <v>0</v>
      </c>
      <c r="CG29" s="115">
        <f>MAX(CG7,CG8)*Expenditure!CG154</f>
        <v>0</v>
      </c>
      <c r="CH29" s="115">
        <f>MAX(CH7,CH8)*Expenditure!CH154</f>
        <v>0</v>
      </c>
      <c r="CI29" s="115">
        <f>MAX(CI7,CI8)*Expenditure!CI154</f>
        <v>0</v>
      </c>
      <c r="CJ29" s="115">
        <f>MAX(CJ7,CJ8)*Expenditure!CJ154</f>
        <v>0</v>
      </c>
      <c r="CK29" s="115">
        <f>MAX(CK7,CK8)*Expenditure!CK154</f>
        <v>0</v>
      </c>
      <c r="CL29" s="115">
        <f>MAX(CL7,CL8)*Expenditure!CL154</f>
        <v>0</v>
      </c>
      <c r="CM29" s="115">
        <f>MAX(CM7,CM8)*Expenditure!CM154</f>
        <v>0</v>
      </c>
      <c r="CN29" s="115">
        <f>MAX(CN7,CN8)*Expenditure!CN154</f>
        <v>0</v>
      </c>
      <c r="CO29" s="115">
        <f>MAX(CO7,CO8)*Expenditure!CO154</f>
        <v>0</v>
      </c>
      <c r="CP29" s="115">
        <f>MAX(CP7,CP8)*Expenditure!CP154</f>
        <v>0</v>
      </c>
      <c r="CQ29" s="115">
        <f>MAX(CQ7,CQ8)*Expenditure!CQ154</f>
        <v>0</v>
      </c>
      <c r="CR29" s="115">
        <f>MAX(CR7,CR8)*Expenditure!CR154</f>
        <v>0</v>
      </c>
      <c r="CS29" s="115">
        <f>MAX(CS7,CS8)*Expenditure!CS154</f>
        <v>0</v>
      </c>
      <c r="CT29" s="115">
        <f>MAX(CT7,CT8)*Expenditure!CT154</f>
        <v>0</v>
      </c>
      <c r="CU29" s="115">
        <f>MAX(CU7,CU8)*Expenditure!CU154</f>
        <v>0</v>
      </c>
      <c r="CV29" s="115">
        <f>MAX(CV7,CV8)*Expenditure!CV154</f>
        <v>0</v>
      </c>
    </row>
    <row r="30" spans="2:103" s="10" customFormat="1" ht="16.149999999999999">
      <c r="E30" s="10" t="s">
        <v>946</v>
      </c>
      <c r="G30" s="10" t="s">
        <v>164</v>
      </c>
      <c r="H30" s="10">
        <f t="shared" si="6"/>
        <v>0</v>
      </c>
      <c r="J30" s="34" t="s">
        <v>947</v>
      </c>
      <c r="L30" s="115">
        <f>L9*SUM(FinancialInputs!L66, Expenditure!L156)</f>
        <v>0</v>
      </c>
      <c r="M30" s="115">
        <f>M9*SUM(FinancialInputs!M66, Expenditure!M156)</f>
        <v>0</v>
      </c>
      <c r="N30" s="115">
        <f>N9*SUM(FinancialInputs!N66, Expenditure!N156)</f>
        <v>0</v>
      </c>
      <c r="O30" s="115">
        <f>O9*SUM(FinancialInputs!O66, Expenditure!O156)</f>
        <v>0</v>
      </c>
      <c r="P30" s="115">
        <f>P9*SUM(FinancialInputs!P66, Expenditure!P156)</f>
        <v>0</v>
      </c>
      <c r="Q30" s="115">
        <f>Q9*SUM(FinancialInputs!Q66, Expenditure!Q156)</f>
        <v>0</v>
      </c>
      <c r="R30" s="115">
        <f>R9*SUM(FinancialInputs!R66, Expenditure!R156)</f>
        <v>0</v>
      </c>
      <c r="S30" s="115">
        <f>S9*SUM(FinancialInputs!S66, Expenditure!S156)</f>
        <v>0</v>
      </c>
      <c r="T30" s="115">
        <f>T9*SUM(FinancialInputs!T66, Expenditure!T156)</f>
        <v>0</v>
      </c>
      <c r="U30" s="115">
        <f>U9*SUM(FinancialInputs!U66, Expenditure!U156)</f>
        <v>0</v>
      </c>
      <c r="V30" s="115">
        <f>V9*SUM(FinancialInputs!V66, Expenditure!V156)</f>
        <v>0</v>
      </c>
      <c r="W30" s="115">
        <f>W9*SUM(FinancialInputs!W66, Expenditure!W156)</f>
        <v>0</v>
      </c>
      <c r="X30" s="115">
        <f>X9*SUM(FinancialInputs!X66, Expenditure!X156)</f>
        <v>0</v>
      </c>
      <c r="Y30" s="115">
        <f>Y9*SUM(FinancialInputs!Y66, Expenditure!Y156)</f>
        <v>0</v>
      </c>
      <c r="Z30" s="115">
        <f>Z9*SUM(FinancialInputs!Z66, Expenditure!Z156)</f>
        <v>0</v>
      </c>
      <c r="AA30" s="115">
        <f>AA9*SUM(FinancialInputs!AA66, Expenditure!AA156)</f>
        <v>0</v>
      </c>
      <c r="AB30" s="115">
        <f>AB9*SUM(FinancialInputs!AB66, Expenditure!AB156)</f>
        <v>0</v>
      </c>
      <c r="AC30" s="115">
        <f>AC9*SUM(FinancialInputs!AC66, Expenditure!AC156)</f>
        <v>0</v>
      </c>
      <c r="AD30" s="115">
        <f>AD9*SUM(FinancialInputs!AD66, Expenditure!AD156)</f>
        <v>0</v>
      </c>
      <c r="AE30" s="115">
        <f>AE9*SUM(FinancialInputs!AE66, Expenditure!AE156)</f>
        <v>0</v>
      </c>
      <c r="AF30" s="115">
        <f>AF9*SUM(FinancialInputs!AF66, Expenditure!AF156)</f>
        <v>0</v>
      </c>
      <c r="AG30" s="115">
        <f>AG9*SUM(FinancialInputs!AG66, Expenditure!AG156)</f>
        <v>0</v>
      </c>
      <c r="AH30" s="115">
        <f>AH9*SUM(FinancialInputs!AH66, Expenditure!AH156)</f>
        <v>0</v>
      </c>
      <c r="AI30" s="115">
        <f>AI9*SUM(FinancialInputs!AI66, Expenditure!AI156)</f>
        <v>0</v>
      </c>
      <c r="AJ30" s="115">
        <f>AJ9*SUM(FinancialInputs!AJ66, Expenditure!AJ156)</f>
        <v>0</v>
      </c>
      <c r="AK30" s="115">
        <f>AK9*SUM(FinancialInputs!AK66, Expenditure!AK156)</f>
        <v>0</v>
      </c>
      <c r="AL30" s="115">
        <f>AL9*SUM(FinancialInputs!AL66, Expenditure!AL156)</f>
        <v>0</v>
      </c>
      <c r="AM30" s="115">
        <f>AM9*SUM(FinancialInputs!AM66, Expenditure!AM156)</f>
        <v>0</v>
      </c>
      <c r="AN30" s="115">
        <f>AN9*SUM(FinancialInputs!AN66, Expenditure!AN156)</f>
        <v>0</v>
      </c>
      <c r="AO30" s="115">
        <f>AO9*SUM(FinancialInputs!AO66, Expenditure!AO156)</f>
        <v>0</v>
      </c>
      <c r="AP30" s="115">
        <f>AP9*SUM(FinancialInputs!AP66, Expenditure!AP156)</f>
        <v>0</v>
      </c>
      <c r="AQ30" s="115">
        <f>AQ9*SUM(FinancialInputs!AQ66, Expenditure!AQ156)</f>
        <v>0</v>
      </c>
      <c r="AR30" s="115">
        <f>AR9*SUM(FinancialInputs!AR66, Expenditure!AR156)</f>
        <v>0</v>
      </c>
      <c r="AS30" s="115">
        <f>AS9*SUM(FinancialInputs!AS66, Expenditure!AS156)</f>
        <v>0</v>
      </c>
      <c r="AT30" s="115">
        <f>AT9*SUM(FinancialInputs!AT66, Expenditure!AT156)</f>
        <v>0</v>
      </c>
      <c r="AU30" s="115">
        <f>AU9*SUM(FinancialInputs!AU66, Expenditure!AU156)</f>
        <v>0</v>
      </c>
      <c r="AV30" s="115">
        <f>AV9*SUM(FinancialInputs!AV66, Expenditure!AV156)</f>
        <v>0</v>
      </c>
      <c r="AW30" s="115">
        <f>AW9*SUM(FinancialInputs!AW66, Expenditure!AW156)</f>
        <v>0</v>
      </c>
      <c r="AX30" s="115">
        <f>AX9*SUM(FinancialInputs!AX66, Expenditure!AX156)</f>
        <v>0</v>
      </c>
      <c r="AY30" s="115">
        <f>AY9*SUM(FinancialInputs!AY66, Expenditure!AY156)</f>
        <v>0</v>
      </c>
      <c r="AZ30" s="115">
        <f>AZ9*SUM(FinancialInputs!AZ66, Expenditure!AZ156)</f>
        <v>0</v>
      </c>
      <c r="BA30" s="115">
        <f>BA9*SUM(FinancialInputs!BA66, Expenditure!BA156)</f>
        <v>0</v>
      </c>
      <c r="BB30" s="115">
        <f>BB9*SUM(FinancialInputs!BB66, Expenditure!BB156)</f>
        <v>0</v>
      </c>
      <c r="BC30" s="115">
        <f>BC9*SUM(FinancialInputs!BC66, Expenditure!BC156)</f>
        <v>0</v>
      </c>
      <c r="BD30" s="115">
        <f>BD9*SUM(FinancialInputs!BD66, Expenditure!BD156)</f>
        <v>0</v>
      </c>
      <c r="BE30" s="115">
        <f>BE9*SUM(FinancialInputs!BE66, Expenditure!BE156)</f>
        <v>0</v>
      </c>
      <c r="BF30" s="115">
        <f>BF9*SUM(FinancialInputs!BF66, Expenditure!BF156)</f>
        <v>0</v>
      </c>
      <c r="BG30" s="115">
        <f>BG9*SUM(FinancialInputs!BG66, Expenditure!BG156)</f>
        <v>0</v>
      </c>
      <c r="BH30" s="115">
        <f>BH9*SUM(FinancialInputs!BH66, Expenditure!BH156)</f>
        <v>0</v>
      </c>
      <c r="BI30" s="115">
        <f>BI9*SUM(FinancialInputs!BI66, Expenditure!BI156)</f>
        <v>0</v>
      </c>
      <c r="BJ30" s="115">
        <f>BJ9*SUM(FinancialInputs!BJ66, Expenditure!BJ156)</f>
        <v>0</v>
      </c>
      <c r="BK30" s="115">
        <f>BK9*SUM(FinancialInputs!BK66, Expenditure!BK156)</f>
        <v>0</v>
      </c>
      <c r="BL30" s="115">
        <f>BL9*SUM(FinancialInputs!BL66, Expenditure!BL156)</f>
        <v>0</v>
      </c>
      <c r="BM30" s="115">
        <f>BM9*SUM(FinancialInputs!BM66, Expenditure!BM156)</f>
        <v>0</v>
      </c>
      <c r="BN30" s="115">
        <f>BN9*SUM(FinancialInputs!BN66, Expenditure!BN156)</f>
        <v>0</v>
      </c>
      <c r="BO30" s="115">
        <f>BO9*SUM(FinancialInputs!BO66, Expenditure!BO156)</f>
        <v>0</v>
      </c>
      <c r="BP30" s="115">
        <f>BP9*SUM(FinancialInputs!BP66, Expenditure!BP156)</f>
        <v>0</v>
      </c>
      <c r="BQ30" s="115">
        <f>BQ9*SUM(FinancialInputs!BQ66, Expenditure!BQ156)</f>
        <v>0</v>
      </c>
      <c r="BR30" s="115">
        <f>BR9*SUM(FinancialInputs!BR66, Expenditure!BR156)</f>
        <v>0</v>
      </c>
      <c r="BS30" s="115">
        <f>BS9*SUM(FinancialInputs!BS66, Expenditure!BS156)</f>
        <v>0</v>
      </c>
      <c r="BT30" s="115">
        <f>BT9*SUM(FinancialInputs!BT66, Expenditure!BT156)</f>
        <v>0</v>
      </c>
      <c r="BU30" s="115">
        <f>BU9*SUM(FinancialInputs!BU66, Expenditure!BU156)</f>
        <v>0</v>
      </c>
      <c r="BV30" s="115">
        <f>BV9*SUM(FinancialInputs!BV66, Expenditure!BV156)</f>
        <v>0</v>
      </c>
      <c r="BW30" s="115">
        <f>BW9*SUM(FinancialInputs!BW66, Expenditure!BW156)</f>
        <v>0</v>
      </c>
      <c r="BX30" s="115">
        <f>BX9*SUM(FinancialInputs!BX66, Expenditure!BX156)</f>
        <v>0</v>
      </c>
      <c r="BY30" s="115">
        <f>BY9*SUM(FinancialInputs!BY66, Expenditure!BY156)</f>
        <v>0</v>
      </c>
      <c r="BZ30" s="115">
        <f>BZ9*SUM(FinancialInputs!BZ66, Expenditure!BZ156)</f>
        <v>0</v>
      </c>
      <c r="CA30" s="115">
        <f>CA9*SUM(FinancialInputs!CA66, Expenditure!CA156)</f>
        <v>0</v>
      </c>
      <c r="CB30" s="115">
        <f>CB9*SUM(FinancialInputs!CB66, Expenditure!CB156)</f>
        <v>0</v>
      </c>
      <c r="CC30" s="115">
        <f>CC9*SUM(FinancialInputs!CC66, Expenditure!CC156)</f>
        <v>0</v>
      </c>
      <c r="CD30" s="115">
        <f>CD9*SUM(FinancialInputs!CD66, Expenditure!CD156)</f>
        <v>0</v>
      </c>
      <c r="CE30" s="115">
        <f>CE9*SUM(FinancialInputs!CE66, Expenditure!CE156)</f>
        <v>0</v>
      </c>
      <c r="CF30" s="115">
        <f>CF9*SUM(FinancialInputs!CF66, Expenditure!CF156)</f>
        <v>0</v>
      </c>
      <c r="CG30" s="115">
        <f>CG9*SUM(FinancialInputs!CG66, Expenditure!CG156)</f>
        <v>0</v>
      </c>
      <c r="CH30" s="115">
        <f>CH9*SUM(FinancialInputs!CH66, Expenditure!CH156)</f>
        <v>0</v>
      </c>
      <c r="CI30" s="115">
        <f>CI9*SUM(FinancialInputs!CI66, Expenditure!CI156)</f>
        <v>0</v>
      </c>
      <c r="CJ30" s="115">
        <f>CJ9*SUM(FinancialInputs!CJ66, Expenditure!CJ156)</f>
        <v>0</v>
      </c>
      <c r="CK30" s="115">
        <f>CK9*SUM(FinancialInputs!CK66, Expenditure!CK156)</f>
        <v>0</v>
      </c>
      <c r="CL30" s="115">
        <f>CL9*SUM(FinancialInputs!CL66, Expenditure!CL156)</f>
        <v>0</v>
      </c>
      <c r="CM30" s="115">
        <f>CM9*SUM(FinancialInputs!CM66, Expenditure!CM156)</f>
        <v>0</v>
      </c>
      <c r="CN30" s="115">
        <f>CN9*SUM(FinancialInputs!CN66, Expenditure!CN156)</f>
        <v>0</v>
      </c>
      <c r="CO30" s="115">
        <f>CO9*SUM(FinancialInputs!CO66, Expenditure!CO156)</f>
        <v>0</v>
      </c>
      <c r="CP30" s="115">
        <f>CP9*SUM(FinancialInputs!CP66, Expenditure!CP156)</f>
        <v>0</v>
      </c>
      <c r="CQ30" s="115">
        <f>CQ9*SUM(FinancialInputs!CQ66, Expenditure!CQ156)</f>
        <v>0</v>
      </c>
      <c r="CR30" s="115">
        <f>CR9*SUM(FinancialInputs!CR66, Expenditure!CR156)</f>
        <v>0</v>
      </c>
      <c r="CS30" s="115">
        <f>CS9*SUM(FinancialInputs!CS66, Expenditure!CS156)</f>
        <v>0</v>
      </c>
      <c r="CT30" s="115">
        <f>CT9*SUM(FinancialInputs!CT66, Expenditure!CT156)</f>
        <v>0</v>
      </c>
      <c r="CU30" s="115">
        <f>CU9*SUM(FinancialInputs!CU66, Expenditure!CU156)</f>
        <v>0</v>
      </c>
      <c r="CV30" s="115">
        <f>CV9*SUM(FinancialInputs!CV66, Expenditure!CV156)</f>
        <v>0</v>
      </c>
    </row>
    <row r="31" spans="2:103" s="10" customFormat="1" ht="16.149999999999999">
      <c r="E31" s="39" t="s">
        <v>948</v>
      </c>
      <c r="G31" s="39" t="s">
        <v>164</v>
      </c>
      <c r="H31" s="10" t="e">
        <f t="shared" si="6"/>
        <v>#N/A</v>
      </c>
      <c r="J31" s="34" t="s">
        <v>949</v>
      </c>
      <c r="L31" s="158" t="e">
        <f>SUM(L20:L30)</f>
        <v>#N/A</v>
      </c>
      <c r="M31" s="158" t="e">
        <f t="shared" ref="M31:BX31" si="7">SUM(M20:M30)</f>
        <v>#N/A</v>
      </c>
      <c r="N31" s="158" t="e">
        <f t="shared" si="7"/>
        <v>#N/A</v>
      </c>
      <c r="O31" s="158" t="e">
        <f t="shared" si="7"/>
        <v>#N/A</v>
      </c>
      <c r="P31" s="158" t="e">
        <f>SUM(P20:P30)</f>
        <v>#N/A</v>
      </c>
      <c r="Q31" s="158" t="e">
        <f t="shared" si="7"/>
        <v>#N/A</v>
      </c>
      <c r="R31" s="158" t="e">
        <f t="shared" si="7"/>
        <v>#N/A</v>
      </c>
      <c r="S31" s="158" t="e">
        <f t="shared" si="7"/>
        <v>#N/A</v>
      </c>
      <c r="T31" s="158" t="e">
        <f t="shared" si="7"/>
        <v>#N/A</v>
      </c>
      <c r="U31" s="158" t="e">
        <f t="shared" si="7"/>
        <v>#N/A</v>
      </c>
      <c r="V31" s="158" t="e">
        <f t="shared" si="7"/>
        <v>#N/A</v>
      </c>
      <c r="W31" s="158" t="e">
        <f t="shared" si="7"/>
        <v>#N/A</v>
      </c>
      <c r="X31" s="158" t="e">
        <f t="shared" si="7"/>
        <v>#N/A</v>
      </c>
      <c r="Y31" s="158" t="e">
        <f t="shared" si="7"/>
        <v>#N/A</v>
      </c>
      <c r="Z31" s="158" t="e">
        <f t="shared" si="7"/>
        <v>#N/A</v>
      </c>
      <c r="AA31" s="158" t="e">
        <f t="shared" si="7"/>
        <v>#N/A</v>
      </c>
      <c r="AB31" s="158" t="e">
        <f>SUM(AB20:AB30)</f>
        <v>#N/A</v>
      </c>
      <c r="AC31" s="158" t="e">
        <f>SUM(AC20:AC30)</f>
        <v>#N/A</v>
      </c>
      <c r="AD31" s="158" t="e">
        <f t="shared" si="7"/>
        <v>#N/A</v>
      </c>
      <c r="AE31" s="158" t="e">
        <f t="shared" si="7"/>
        <v>#N/A</v>
      </c>
      <c r="AF31" s="158" t="e">
        <f t="shared" si="7"/>
        <v>#N/A</v>
      </c>
      <c r="AG31" s="158" t="e">
        <f t="shared" si="7"/>
        <v>#N/A</v>
      </c>
      <c r="AH31" s="158" t="e">
        <f t="shared" si="7"/>
        <v>#N/A</v>
      </c>
      <c r="AI31" s="158" t="e">
        <f t="shared" si="7"/>
        <v>#N/A</v>
      </c>
      <c r="AJ31" s="158" t="e">
        <f t="shared" si="7"/>
        <v>#N/A</v>
      </c>
      <c r="AK31" s="158" t="e">
        <f t="shared" si="7"/>
        <v>#N/A</v>
      </c>
      <c r="AL31" s="158" t="e">
        <f t="shared" si="7"/>
        <v>#N/A</v>
      </c>
      <c r="AM31" s="158" t="e">
        <f t="shared" si="7"/>
        <v>#N/A</v>
      </c>
      <c r="AN31" s="158" t="e">
        <f t="shared" si="7"/>
        <v>#N/A</v>
      </c>
      <c r="AO31" s="158" t="e">
        <f t="shared" si="7"/>
        <v>#N/A</v>
      </c>
      <c r="AP31" s="158" t="e">
        <f t="shared" si="7"/>
        <v>#N/A</v>
      </c>
      <c r="AQ31" s="158" t="e">
        <f t="shared" si="7"/>
        <v>#N/A</v>
      </c>
      <c r="AR31" s="158" t="e">
        <f t="shared" si="7"/>
        <v>#N/A</v>
      </c>
      <c r="AS31" s="158" t="e">
        <f t="shared" si="7"/>
        <v>#N/A</v>
      </c>
      <c r="AT31" s="158" t="e">
        <f t="shared" si="7"/>
        <v>#N/A</v>
      </c>
      <c r="AU31" s="158" t="e">
        <f t="shared" si="7"/>
        <v>#N/A</v>
      </c>
      <c r="AV31" s="158" t="e">
        <f t="shared" si="7"/>
        <v>#N/A</v>
      </c>
      <c r="AW31" s="158" t="e">
        <f t="shared" si="7"/>
        <v>#N/A</v>
      </c>
      <c r="AX31" s="158" t="e">
        <f t="shared" si="7"/>
        <v>#N/A</v>
      </c>
      <c r="AY31" s="158" t="e">
        <f t="shared" si="7"/>
        <v>#N/A</v>
      </c>
      <c r="AZ31" s="158" t="e">
        <f t="shared" si="7"/>
        <v>#N/A</v>
      </c>
      <c r="BA31" s="158" t="e">
        <f t="shared" si="7"/>
        <v>#N/A</v>
      </c>
      <c r="BB31" s="158" t="e">
        <f t="shared" si="7"/>
        <v>#N/A</v>
      </c>
      <c r="BC31" s="158" t="e">
        <f t="shared" si="7"/>
        <v>#N/A</v>
      </c>
      <c r="BD31" s="158" t="e">
        <f t="shared" si="7"/>
        <v>#N/A</v>
      </c>
      <c r="BE31" s="158" t="e">
        <f t="shared" si="7"/>
        <v>#N/A</v>
      </c>
      <c r="BF31" s="158" t="e">
        <f t="shared" si="7"/>
        <v>#N/A</v>
      </c>
      <c r="BG31" s="158" t="e">
        <f t="shared" si="7"/>
        <v>#N/A</v>
      </c>
      <c r="BH31" s="158" t="e">
        <f t="shared" si="7"/>
        <v>#N/A</v>
      </c>
      <c r="BI31" s="158" t="e">
        <f t="shared" si="7"/>
        <v>#N/A</v>
      </c>
      <c r="BJ31" s="158" t="e">
        <f t="shared" si="7"/>
        <v>#N/A</v>
      </c>
      <c r="BK31" s="158" t="e">
        <f t="shared" si="7"/>
        <v>#N/A</v>
      </c>
      <c r="BL31" s="158" t="e">
        <f t="shared" si="7"/>
        <v>#N/A</v>
      </c>
      <c r="BM31" s="158" t="e">
        <f t="shared" si="7"/>
        <v>#N/A</v>
      </c>
      <c r="BN31" s="158" t="e">
        <f t="shared" si="7"/>
        <v>#N/A</v>
      </c>
      <c r="BO31" s="158" t="e">
        <f t="shared" si="7"/>
        <v>#N/A</v>
      </c>
      <c r="BP31" s="158" t="e">
        <f t="shared" si="7"/>
        <v>#N/A</v>
      </c>
      <c r="BQ31" s="158" t="e">
        <f t="shared" si="7"/>
        <v>#N/A</v>
      </c>
      <c r="BR31" s="158" t="e">
        <f t="shared" si="7"/>
        <v>#N/A</v>
      </c>
      <c r="BS31" s="158" t="e">
        <f t="shared" si="7"/>
        <v>#N/A</v>
      </c>
      <c r="BT31" s="158" t="e">
        <f t="shared" si="7"/>
        <v>#N/A</v>
      </c>
      <c r="BU31" s="158" t="e">
        <f t="shared" si="7"/>
        <v>#N/A</v>
      </c>
      <c r="BV31" s="158" t="e">
        <f t="shared" si="7"/>
        <v>#N/A</v>
      </c>
      <c r="BW31" s="158" t="e">
        <f t="shared" si="7"/>
        <v>#N/A</v>
      </c>
      <c r="BX31" s="158" t="e">
        <f t="shared" si="7"/>
        <v>#N/A</v>
      </c>
      <c r="BY31" s="158" t="e">
        <f t="shared" ref="BY31:CV31" si="8">SUM(BY20:BY30)</f>
        <v>#N/A</v>
      </c>
      <c r="BZ31" s="158" t="e">
        <f t="shared" si="8"/>
        <v>#N/A</v>
      </c>
      <c r="CA31" s="158" t="e">
        <f t="shared" si="8"/>
        <v>#N/A</v>
      </c>
      <c r="CB31" s="158" t="e">
        <f t="shared" si="8"/>
        <v>#N/A</v>
      </c>
      <c r="CC31" s="158" t="e">
        <f t="shared" si="8"/>
        <v>#N/A</v>
      </c>
      <c r="CD31" s="158" t="e">
        <f t="shared" si="8"/>
        <v>#N/A</v>
      </c>
      <c r="CE31" s="158" t="e">
        <f t="shared" si="8"/>
        <v>#N/A</v>
      </c>
      <c r="CF31" s="158" t="e">
        <f t="shared" si="8"/>
        <v>#N/A</v>
      </c>
      <c r="CG31" s="158" t="e">
        <f t="shared" si="8"/>
        <v>#N/A</v>
      </c>
      <c r="CH31" s="158" t="e">
        <f t="shared" si="8"/>
        <v>#N/A</v>
      </c>
      <c r="CI31" s="158" t="e">
        <f t="shared" si="8"/>
        <v>#N/A</v>
      </c>
      <c r="CJ31" s="158" t="e">
        <f t="shared" si="8"/>
        <v>#N/A</v>
      </c>
      <c r="CK31" s="158" t="e">
        <f t="shared" si="8"/>
        <v>#N/A</v>
      </c>
      <c r="CL31" s="158" t="e">
        <f t="shared" si="8"/>
        <v>#N/A</v>
      </c>
      <c r="CM31" s="158" t="e">
        <f t="shared" si="8"/>
        <v>#N/A</v>
      </c>
      <c r="CN31" s="158" t="e">
        <f t="shared" si="8"/>
        <v>#N/A</v>
      </c>
      <c r="CO31" s="158" t="e">
        <f t="shared" si="8"/>
        <v>#N/A</v>
      </c>
      <c r="CP31" s="158" t="e">
        <f t="shared" si="8"/>
        <v>#N/A</v>
      </c>
      <c r="CQ31" s="158" t="e">
        <f t="shared" si="8"/>
        <v>#N/A</v>
      </c>
      <c r="CR31" s="158" t="e">
        <f t="shared" si="8"/>
        <v>#N/A</v>
      </c>
      <c r="CS31" s="158" t="e">
        <f t="shared" si="8"/>
        <v>#N/A</v>
      </c>
      <c r="CT31" s="158" t="e">
        <f t="shared" si="8"/>
        <v>#N/A</v>
      </c>
      <c r="CU31" s="158" t="e">
        <f t="shared" si="8"/>
        <v>#N/A</v>
      </c>
      <c r="CV31" s="158" t="e">
        <f t="shared" si="8"/>
        <v>#N/A</v>
      </c>
    </row>
    <row r="32" spans="2:103" s="10" customFormat="1" ht="16.149999999999999">
      <c r="E32" s="10" t="s">
        <v>950</v>
      </c>
      <c r="G32" s="10" t="s">
        <v>164</v>
      </c>
      <c r="H32" s="10">
        <f t="shared" si="6"/>
        <v>0</v>
      </c>
      <c r="J32" s="34" t="s">
        <v>951</v>
      </c>
      <c r="L32" s="113">
        <f>Incentives!L87</f>
        <v>0</v>
      </c>
      <c r="M32" s="113">
        <f>Incentives!M87</f>
        <v>0</v>
      </c>
      <c r="N32" s="113">
        <f>Incentives!N87</f>
        <v>0</v>
      </c>
      <c r="O32" s="113">
        <f>Incentives!O87</f>
        <v>0</v>
      </c>
      <c r="P32" s="113">
        <f>Incentives!P87</f>
        <v>0</v>
      </c>
      <c r="Q32" s="113">
        <f>Incentives!Q87</f>
        <v>0</v>
      </c>
      <c r="R32" s="113">
        <f>Incentives!R87</f>
        <v>0</v>
      </c>
      <c r="S32" s="113">
        <f>Incentives!S87</f>
        <v>0</v>
      </c>
      <c r="T32" s="113">
        <f>Incentives!T87</f>
        <v>0</v>
      </c>
      <c r="U32" s="113">
        <f>Incentives!U87</f>
        <v>0</v>
      </c>
      <c r="V32" s="113">
        <f>Incentives!V87</f>
        <v>0</v>
      </c>
      <c r="W32" s="113">
        <f>Incentives!W87</f>
        <v>0</v>
      </c>
      <c r="X32" s="113">
        <f>Incentives!X87</f>
        <v>0</v>
      </c>
      <c r="Y32" s="113">
        <f>Incentives!Y87</f>
        <v>0</v>
      </c>
      <c r="Z32" s="113">
        <f>Incentives!Z87</f>
        <v>0</v>
      </c>
      <c r="AA32" s="113">
        <f>Incentives!AA87</f>
        <v>0</v>
      </c>
      <c r="AB32" s="113">
        <f>Incentives!AB87</f>
        <v>0</v>
      </c>
      <c r="AC32" s="113">
        <f>Incentives!AC87</f>
        <v>0</v>
      </c>
      <c r="AD32" s="113">
        <f>Incentives!AD87</f>
        <v>0</v>
      </c>
      <c r="AE32" s="113">
        <f>Incentives!AE87</f>
        <v>0</v>
      </c>
      <c r="AF32" s="113">
        <f>Incentives!AF87</f>
        <v>0</v>
      </c>
      <c r="AG32" s="113">
        <f>Incentives!AG87</f>
        <v>0</v>
      </c>
      <c r="AH32" s="113">
        <f>Incentives!AH87</f>
        <v>0</v>
      </c>
      <c r="AI32" s="113">
        <f>Incentives!AI87</f>
        <v>0</v>
      </c>
      <c r="AJ32" s="113">
        <f>Incentives!AJ87</f>
        <v>0</v>
      </c>
      <c r="AK32" s="113">
        <f>Incentives!AK87</f>
        <v>0</v>
      </c>
      <c r="AL32" s="113">
        <f>Incentives!AL87</f>
        <v>0</v>
      </c>
      <c r="AM32" s="113">
        <f>Incentives!AM87</f>
        <v>0</v>
      </c>
      <c r="AN32" s="113">
        <f>Incentives!AN87</f>
        <v>0</v>
      </c>
      <c r="AO32" s="113">
        <f>Incentives!AO87</f>
        <v>0</v>
      </c>
      <c r="AP32" s="113">
        <f>Incentives!AP87</f>
        <v>0</v>
      </c>
      <c r="AQ32" s="113">
        <f>Incentives!AQ87</f>
        <v>0</v>
      </c>
      <c r="AR32" s="113">
        <f>Incentives!AR87</f>
        <v>0</v>
      </c>
      <c r="AS32" s="113">
        <f>Incentives!AS87</f>
        <v>0</v>
      </c>
      <c r="AT32" s="113">
        <f>Incentives!AT87</f>
        <v>0</v>
      </c>
      <c r="AU32" s="113">
        <f>Incentives!AU87</f>
        <v>0</v>
      </c>
      <c r="AV32" s="113">
        <f>Incentives!AV87</f>
        <v>0</v>
      </c>
      <c r="AW32" s="113">
        <f>Incentives!AW87</f>
        <v>0</v>
      </c>
      <c r="AX32" s="113">
        <f>Incentives!AX87</f>
        <v>0</v>
      </c>
      <c r="AY32" s="113">
        <f>Incentives!AY87</f>
        <v>0</v>
      </c>
      <c r="AZ32" s="113">
        <f>Incentives!AZ87</f>
        <v>0</v>
      </c>
      <c r="BA32" s="113">
        <f>Incentives!BA87</f>
        <v>0</v>
      </c>
      <c r="BB32" s="113">
        <f>Incentives!BB87</f>
        <v>0</v>
      </c>
      <c r="BC32" s="113">
        <f>Incentives!BC87</f>
        <v>0</v>
      </c>
      <c r="BD32" s="113">
        <f>Incentives!BD87</f>
        <v>0</v>
      </c>
      <c r="BE32" s="113">
        <f>Incentives!BE87</f>
        <v>0</v>
      </c>
      <c r="BF32" s="113">
        <f>Incentives!BF87</f>
        <v>0</v>
      </c>
      <c r="BG32" s="113">
        <f>Incentives!BG87</f>
        <v>0</v>
      </c>
      <c r="BH32" s="113">
        <f>Incentives!BH87</f>
        <v>0</v>
      </c>
      <c r="BI32" s="113">
        <f>Incentives!BI87</f>
        <v>0</v>
      </c>
      <c r="BJ32" s="113">
        <f>Incentives!BJ87</f>
        <v>0</v>
      </c>
      <c r="BK32" s="113">
        <f>Incentives!BK87</f>
        <v>0</v>
      </c>
      <c r="BL32" s="113">
        <f>Incentives!BL87</f>
        <v>0</v>
      </c>
      <c r="BM32" s="113">
        <f>Incentives!BM87</f>
        <v>0</v>
      </c>
      <c r="BN32" s="113">
        <f>Incentives!BN87</f>
        <v>0</v>
      </c>
      <c r="BO32" s="113">
        <f>Incentives!BO87</f>
        <v>0</v>
      </c>
      <c r="BP32" s="113">
        <f>Incentives!BP87</f>
        <v>0</v>
      </c>
      <c r="BQ32" s="113">
        <f>Incentives!BQ87</f>
        <v>0</v>
      </c>
      <c r="BR32" s="113">
        <f>Incentives!BR87</f>
        <v>0</v>
      </c>
      <c r="BS32" s="113">
        <f>Incentives!BS87</f>
        <v>0</v>
      </c>
      <c r="BT32" s="113">
        <f>Incentives!BT87</f>
        <v>0</v>
      </c>
      <c r="BU32" s="113">
        <f>Incentives!BU87</f>
        <v>0</v>
      </c>
      <c r="BV32" s="113">
        <f>Incentives!BV87</f>
        <v>0</v>
      </c>
      <c r="BW32" s="113">
        <f>Incentives!BW87</f>
        <v>0</v>
      </c>
      <c r="BX32" s="113">
        <f>Incentives!BX87</f>
        <v>0</v>
      </c>
      <c r="BY32" s="113">
        <f>Incentives!BY87</f>
        <v>0</v>
      </c>
      <c r="BZ32" s="113">
        <f>Incentives!BZ87</f>
        <v>0</v>
      </c>
      <c r="CA32" s="113">
        <f>Incentives!CA87</f>
        <v>0</v>
      </c>
      <c r="CB32" s="113">
        <f>Incentives!CB87</f>
        <v>0</v>
      </c>
      <c r="CC32" s="113">
        <f>Incentives!CC87</f>
        <v>0</v>
      </c>
      <c r="CD32" s="113">
        <f>Incentives!CD87</f>
        <v>0</v>
      </c>
      <c r="CE32" s="113">
        <f>Incentives!CE87</f>
        <v>0</v>
      </c>
      <c r="CF32" s="113">
        <f>Incentives!CF87</f>
        <v>0</v>
      </c>
      <c r="CG32" s="113">
        <f>Incentives!CG87</f>
        <v>0</v>
      </c>
      <c r="CH32" s="113">
        <f>Incentives!CH87</f>
        <v>0</v>
      </c>
      <c r="CI32" s="113">
        <f>Incentives!CI87</f>
        <v>0</v>
      </c>
      <c r="CJ32" s="113">
        <f>Incentives!CJ87</f>
        <v>0</v>
      </c>
      <c r="CK32" s="113">
        <f>Incentives!CK87</f>
        <v>0</v>
      </c>
      <c r="CL32" s="113">
        <f>Incentives!CL87</f>
        <v>0</v>
      </c>
      <c r="CM32" s="113">
        <f>Incentives!CM87</f>
        <v>0</v>
      </c>
      <c r="CN32" s="113">
        <f>Incentives!CN87</f>
        <v>0</v>
      </c>
      <c r="CO32" s="113">
        <f>Incentives!CO87</f>
        <v>0</v>
      </c>
      <c r="CP32" s="113">
        <f>Incentives!CP87</f>
        <v>0</v>
      </c>
      <c r="CQ32" s="113">
        <f>Incentives!CQ87</f>
        <v>0</v>
      </c>
      <c r="CR32" s="113">
        <f>Incentives!CR87</f>
        <v>0</v>
      </c>
      <c r="CS32" s="113">
        <f>Incentives!CS87</f>
        <v>0</v>
      </c>
      <c r="CT32" s="113">
        <f>Incentives!CT87</f>
        <v>0</v>
      </c>
      <c r="CU32" s="113">
        <f>Incentives!CU87</f>
        <v>0</v>
      </c>
      <c r="CV32" s="113">
        <f>Incentives!CV87</f>
        <v>0</v>
      </c>
    </row>
    <row r="33" spans="2:104" s="10" customFormat="1" ht="16.149999999999999">
      <c r="E33" s="10" t="s">
        <v>952</v>
      </c>
      <c r="G33" s="10" t="s">
        <v>164</v>
      </c>
      <c r="H33" s="10" t="e">
        <f t="shared" si="6"/>
        <v>#N/A</v>
      </c>
      <c r="J33" s="10" t="s">
        <v>953</v>
      </c>
      <c r="L33" s="113">
        <f>Incentives!L86</f>
        <v>0</v>
      </c>
      <c r="M33" s="113">
        <f>Incentives!M86</f>
        <v>0</v>
      </c>
      <c r="N33" s="113" t="e">
        <f>Incentives!N86</f>
        <v>#N/A</v>
      </c>
      <c r="O33" s="113" t="e">
        <f>Incentives!O86</f>
        <v>#N/A</v>
      </c>
      <c r="P33" s="113" t="e">
        <f>Incentives!P86</f>
        <v>#N/A</v>
      </c>
      <c r="Q33" s="113" t="e">
        <f>Incentives!Q86</f>
        <v>#N/A</v>
      </c>
      <c r="R33" s="113" t="e">
        <f>Incentives!R86</f>
        <v>#N/A</v>
      </c>
      <c r="S33" s="113" t="e">
        <f>Incentives!S86</f>
        <v>#N/A</v>
      </c>
      <c r="T33" s="113" t="e">
        <f>Incentives!T86</f>
        <v>#N/A</v>
      </c>
      <c r="U33" s="113" t="e">
        <f>Incentives!U86</f>
        <v>#N/A</v>
      </c>
      <c r="V33" s="113" t="e">
        <f>Incentives!V86</f>
        <v>#N/A</v>
      </c>
      <c r="W33" s="113" t="e">
        <f>Incentives!W86</f>
        <v>#N/A</v>
      </c>
      <c r="X33" s="113" t="e">
        <f>Incentives!X86</f>
        <v>#N/A</v>
      </c>
      <c r="Y33" s="113" t="e">
        <f>Incentives!Y86</f>
        <v>#N/A</v>
      </c>
      <c r="Z33" s="113" t="e">
        <f>Incentives!Z86</f>
        <v>#N/A</v>
      </c>
      <c r="AA33" s="113" t="e">
        <f>Incentives!AA86</f>
        <v>#N/A</v>
      </c>
      <c r="AB33" s="113" t="e">
        <f>Incentives!AB86</f>
        <v>#N/A</v>
      </c>
      <c r="AC33" s="113" t="e">
        <f>Incentives!AC86</f>
        <v>#N/A</v>
      </c>
      <c r="AD33" s="113" t="e">
        <f>Incentives!AD86</f>
        <v>#N/A</v>
      </c>
      <c r="AE33" s="113" t="e">
        <f>Incentives!AE86</f>
        <v>#N/A</v>
      </c>
      <c r="AF33" s="113" t="e">
        <f>Incentives!AF86</f>
        <v>#N/A</v>
      </c>
      <c r="AG33" s="113" t="e">
        <f>Incentives!AG86</f>
        <v>#N/A</v>
      </c>
      <c r="AH33" s="113" t="e">
        <f>Incentives!AH86</f>
        <v>#N/A</v>
      </c>
      <c r="AI33" s="113" t="e">
        <f>Incentives!AI86</f>
        <v>#N/A</v>
      </c>
      <c r="AJ33" s="113" t="e">
        <f>Incentives!AJ86</f>
        <v>#N/A</v>
      </c>
      <c r="AK33" s="113" t="e">
        <f>Incentives!AK86</f>
        <v>#N/A</v>
      </c>
      <c r="AL33" s="113" t="e">
        <f>Incentives!AL86</f>
        <v>#N/A</v>
      </c>
      <c r="AM33" s="113" t="e">
        <f>Incentives!AM86</f>
        <v>#N/A</v>
      </c>
      <c r="AN33" s="113" t="e">
        <f>Incentives!AN86</f>
        <v>#N/A</v>
      </c>
      <c r="AO33" s="113" t="e">
        <f>Incentives!AO86</f>
        <v>#N/A</v>
      </c>
      <c r="AP33" s="113" t="e">
        <f>Incentives!AP86</f>
        <v>#N/A</v>
      </c>
      <c r="AQ33" s="113" t="e">
        <f>Incentives!AQ86</f>
        <v>#N/A</v>
      </c>
      <c r="AR33" s="113" t="e">
        <f>Incentives!AR86</f>
        <v>#N/A</v>
      </c>
      <c r="AS33" s="113" t="e">
        <f>Incentives!AS86</f>
        <v>#N/A</v>
      </c>
      <c r="AT33" s="113" t="e">
        <f>Incentives!AT86</f>
        <v>#N/A</v>
      </c>
      <c r="AU33" s="113" t="e">
        <f>Incentives!AU86</f>
        <v>#N/A</v>
      </c>
      <c r="AV33" s="113" t="e">
        <f>Incentives!AV86</f>
        <v>#N/A</v>
      </c>
      <c r="AW33" s="113" t="e">
        <f>Incentives!AW86</f>
        <v>#N/A</v>
      </c>
      <c r="AX33" s="113" t="e">
        <f>Incentives!AX86</f>
        <v>#N/A</v>
      </c>
      <c r="AY33" s="113" t="e">
        <f>Incentives!AY86</f>
        <v>#N/A</v>
      </c>
      <c r="AZ33" s="113" t="e">
        <f>Incentives!AZ86</f>
        <v>#N/A</v>
      </c>
      <c r="BA33" s="113" t="e">
        <f>Incentives!BA86</f>
        <v>#N/A</v>
      </c>
      <c r="BB33" s="113" t="e">
        <f>Incentives!BB86</f>
        <v>#N/A</v>
      </c>
      <c r="BC33" s="113" t="e">
        <f>Incentives!BC86</f>
        <v>#N/A</v>
      </c>
      <c r="BD33" s="113" t="e">
        <f>Incentives!BD86</f>
        <v>#N/A</v>
      </c>
      <c r="BE33" s="113" t="e">
        <f>Incentives!BE86</f>
        <v>#N/A</v>
      </c>
      <c r="BF33" s="113" t="e">
        <f>Incentives!BF86</f>
        <v>#N/A</v>
      </c>
      <c r="BG33" s="113" t="e">
        <f>Incentives!BG86</f>
        <v>#N/A</v>
      </c>
      <c r="BH33" s="113" t="e">
        <f>Incentives!BH86</f>
        <v>#N/A</v>
      </c>
      <c r="BI33" s="113" t="e">
        <f>Incentives!BI86</f>
        <v>#N/A</v>
      </c>
      <c r="BJ33" s="113" t="e">
        <f>Incentives!BJ86</f>
        <v>#N/A</v>
      </c>
      <c r="BK33" s="113" t="e">
        <f>Incentives!BK86</f>
        <v>#N/A</v>
      </c>
      <c r="BL33" s="113" t="e">
        <f>Incentives!BL86</f>
        <v>#N/A</v>
      </c>
      <c r="BM33" s="113" t="e">
        <f>Incentives!BM86</f>
        <v>#N/A</v>
      </c>
      <c r="BN33" s="113" t="e">
        <f>Incentives!BN86</f>
        <v>#N/A</v>
      </c>
      <c r="BO33" s="113" t="e">
        <f>Incentives!BO86</f>
        <v>#N/A</v>
      </c>
      <c r="BP33" s="113" t="e">
        <f>Incentives!BP86</f>
        <v>#N/A</v>
      </c>
      <c r="BQ33" s="113" t="e">
        <f>Incentives!BQ86</f>
        <v>#N/A</v>
      </c>
      <c r="BR33" s="113" t="e">
        <f>Incentives!BR86</f>
        <v>#N/A</v>
      </c>
      <c r="BS33" s="113" t="e">
        <f>Incentives!BS86</f>
        <v>#N/A</v>
      </c>
      <c r="BT33" s="113" t="e">
        <f>Incentives!BT86</f>
        <v>#N/A</v>
      </c>
      <c r="BU33" s="113" t="e">
        <f>Incentives!BU86</f>
        <v>#N/A</v>
      </c>
      <c r="BV33" s="113" t="e">
        <f>Incentives!BV86</f>
        <v>#N/A</v>
      </c>
      <c r="BW33" s="113" t="e">
        <f>Incentives!BW86</f>
        <v>#N/A</v>
      </c>
      <c r="BX33" s="113" t="e">
        <f>Incentives!BX86</f>
        <v>#N/A</v>
      </c>
      <c r="BY33" s="113" t="e">
        <f>Incentives!BY86</f>
        <v>#N/A</v>
      </c>
      <c r="BZ33" s="113" t="e">
        <f>Incentives!BZ86</f>
        <v>#N/A</v>
      </c>
      <c r="CA33" s="113" t="e">
        <f>Incentives!CA86</f>
        <v>#N/A</v>
      </c>
      <c r="CB33" s="113" t="e">
        <f>Incentives!CB86</f>
        <v>#N/A</v>
      </c>
      <c r="CC33" s="113" t="e">
        <f>Incentives!CC86</f>
        <v>#N/A</v>
      </c>
      <c r="CD33" s="113" t="e">
        <f>Incentives!CD86</f>
        <v>#N/A</v>
      </c>
      <c r="CE33" s="113" t="e">
        <f>Incentives!CE86</f>
        <v>#N/A</v>
      </c>
      <c r="CF33" s="113" t="e">
        <f>Incentives!CF86</f>
        <v>#N/A</v>
      </c>
      <c r="CG33" s="113" t="e">
        <f>Incentives!CG86</f>
        <v>#N/A</v>
      </c>
      <c r="CH33" s="113" t="e">
        <f>Incentives!CH86</f>
        <v>#N/A</v>
      </c>
      <c r="CI33" s="113" t="e">
        <f>Incentives!CI86</f>
        <v>#N/A</v>
      </c>
      <c r="CJ33" s="113" t="e">
        <f>Incentives!CJ86</f>
        <v>#N/A</v>
      </c>
      <c r="CK33" s="113" t="e">
        <f>Incentives!CK86</f>
        <v>#N/A</v>
      </c>
      <c r="CL33" s="113" t="e">
        <f>Incentives!CL86</f>
        <v>#N/A</v>
      </c>
      <c r="CM33" s="113" t="e">
        <f>Incentives!CM86</f>
        <v>#N/A</v>
      </c>
      <c r="CN33" s="113" t="e">
        <f>Incentives!CN86</f>
        <v>#N/A</v>
      </c>
      <c r="CO33" s="113" t="e">
        <f>Incentives!CO86</f>
        <v>#N/A</v>
      </c>
      <c r="CP33" s="113" t="e">
        <f>Incentives!CP86</f>
        <v>#N/A</v>
      </c>
      <c r="CQ33" s="113" t="e">
        <f>Incentives!CQ86</f>
        <v>#N/A</v>
      </c>
      <c r="CR33" s="113" t="e">
        <f>Incentives!CR86</f>
        <v>#N/A</v>
      </c>
      <c r="CS33" s="113" t="e">
        <f>Incentives!CS86</f>
        <v>#N/A</v>
      </c>
      <c r="CT33" s="113" t="e">
        <f>Incentives!CT86</f>
        <v>#N/A</v>
      </c>
      <c r="CU33" s="113" t="e">
        <f>Incentives!CU86</f>
        <v>#N/A</v>
      </c>
      <c r="CV33" s="113" t="e">
        <f>Incentives!CV86</f>
        <v>#N/A</v>
      </c>
    </row>
    <row r="34" spans="2:104" s="10" customFormat="1" ht="15.4">
      <c r="E34" s="10" t="s">
        <v>846</v>
      </c>
      <c r="G34" s="10" t="s">
        <v>164</v>
      </c>
      <c r="H34" s="10" t="e">
        <f t="shared" si="6"/>
        <v>#N/A</v>
      </c>
      <c r="L34" s="113">
        <f>Incentives!L90</f>
        <v>0</v>
      </c>
      <c r="M34" s="113" t="e">
        <f>Incentives!M90</f>
        <v>#N/A</v>
      </c>
      <c r="N34" s="113" t="e">
        <f>Incentives!N90</f>
        <v>#N/A</v>
      </c>
      <c r="O34" s="113" t="e">
        <f>Incentives!O90</f>
        <v>#N/A</v>
      </c>
      <c r="P34" s="113" t="e">
        <f>Incentives!P90</f>
        <v>#N/A</v>
      </c>
      <c r="Q34" s="113" t="e">
        <f>Incentives!Q90</f>
        <v>#N/A</v>
      </c>
      <c r="R34" s="113" t="e">
        <f>Incentives!R90</f>
        <v>#N/A</v>
      </c>
      <c r="S34" s="113" t="e">
        <f>Incentives!S90</f>
        <v>#N/A</v>
      </c>
      <c r="T34" s="113" t="e">
        <f>Incentives!T90</f>
        <v>#N/A</v>
      </c>
      <c r="U34" s="113" t="e">
        <f>Incentives!U90</f>
        <v>#N/A</v>
      </c>
      <c r="V34" s="113" t="e">
        <f>Incentives!V90</f>
        <v>#N/A</v>
      </c>
      <c r="W34" s="113" t="e">
        <f>Incentives!W90</f>
        <v>#N/A</v>
      </c>
      <c r="X34" s="113" t="e">
        <f>Incentives!X90</f>
        <v>#N/A</v>
      </c>
      <c r="Y34" s="113" t="e">
        <f>Incentives!Y90</f>
        <v>#N/A</v>
      </c>
      <c r="Z34" s="113" t="e">
        <f>Incentives!Z90</f>
        <v>#N/A</v>
      </c>
      <c r="AA34" s="113" t="e">
        <f>Incentives!AA90</f>
        <v>#N/A</v>
      </c>
      <c r="AB34" s="113" t="e">
        <f>Incentives!AB90</f>
        <v>#N/A</v>
      </c>
      <c r="AC34" s="113" t="e">
        <f>Incentives!AC90</f>
        <v>#N/A</v>
      </c>
      <c r="AD34" s="113" t="e">
        <f>Incentives!AD90</f>
        <v>#N/A</v>
      </c>
      <c r="AE34" s="113" t="e">
        <f>Incentives!AE90</f>
        <v>#N/A</v>
      </c>
      <c r="AF34" s="113" t="e">
        <f>Incentives!AF90</f>
        <v>#N/A</v>
      </c>
      <c r="AG34" s="113" t="e">
        <f>Incentives!AG90</f>
        <v>#N/A</v>
      </c>
      <c r="AH34" s="113" t="e">
        <f>Incentives!AH90</f>
        <v>#N/A</v>
      </c>
      <c r="AI34" s="113" t="e">
        <f>Incentives!AI90</f>
        <v>#N/A</v>
      </c>
      <c r="AJ34" s="113" t="e">
        <f>Incentives!AJ90</f>
        <v>#N/A</v>
      </c>
      <c r="AK34" s="113" t="e">
        <f>Incentives!AK90</f>
        <v>#N/A</v>
      </c>
      <c r="AL34" s="113" t="e">
        <f>Incentives!AL90</f>
        <v>#N/A</v>
      </c>
      <c r="AM34" s="113" t="e">
        <f>Incentives!AM90</f>
        <v>#N/A</v>
      </c>
      <c r="AN34" s="113" t="e">
        <f>Incentives!AN90</f>
        <v>#N/A</v>
      </c>
      <c r="AO34" s="113" t="e">
        <f>Incentives!AO90</f>
        <v>#N/A</v>
      </c>
      <c r="AP34" s="113" t="e">
        <f>Incentives!AP90</f>
        <v>#N/A</v>
      </c>
      <c r="AQ34" s="113" t="e">
        <f>Incentives!AQ90</f>
        <v>#N/A</v>
      </c>
      <c r="AR34" s="113" t="e">
        <f>Incentives!AR90</f>
        <v>#N/A</v>
      </c>
      <c r="AS34" s="113" t="e">
        <f>Incentives!AS90</f>
        <v>#N/A</v>
      </c>
      <c r="AT34" s="113" t="e">
        <f>Incentives!AT90</f>
        <v>#N/A</v>
      </c>
      <c r="AU34" s="113" t="e">
        <f>Incentives!AU90</f>
        <v>#N/A</v>
      </c>
      <c r="AV34" s="113" t="e">
        <f>Incentives!AV90</f>
        <v>#N/A</v>
      </c>
      <c r="AW34" s="113" t="e">
        <f>Incentives!AW90</f>
        <v>#N/A</v>
      </c>
      <c r="AX34" s="113" t="e">
        <f>Incentives!AX90</f>
        <v>#N/A</v>
      </c>
      <c r="AY34" s="113" t="e">
        <f>Incentives!AY90</f>
        <v>#N/A</v>
      </c>
      <c r="AZ34" s="113" t="e">
        <f>Incentives!AZ90</f>
        <v>#N/A</v>
      </c>
      <c r="BA34" s="113" t="e">
        <f>Incentives!BA90</f>
        <v>#N/A</v>
      </c>
      <c r="BB34" s="113" t="e">
        <f>Incentives!BB90</f>
        <v>#N/A</v>
      </c>
      <c r="BC34" s="113" t="e">
        <f>Incentives!BC90</f>
        <v>#N/A</v>
      </c>
      <c r="BD34" s="113" t="e">
        <f>Incentives!BD90</f>
        <v>#N/A</v>
      </c>
      <c r="BE34" s="113" t="e">
        <f>Incentives!BE90</f>
        <v>#N/A</v>
      </c>
      <c r="BF34" s="113" t="e">
        <f>Incentives!BF90</f>
        <v>#N/A</v>
      </c>
      <c r="BG34" s="113" t="e">
        <f>Incentives!BG90</f>
        <v>#N/A</v>
      </c>
      <c r="BH34" s="113" t="e">
        <f>Incentives!BH90</f>
        <v>#N/A</v>
      </c>
      <c r="BI34" s="113" t="e">
        <f>Incentives!BI90</f>
        <v>#N/A</v>
      </c>
      <c r="BJ34" s="113" t="e">
        <f>Incentives!BJ90</f>
        <v>#N/A</v>
      </c>
      <c r="BK34" s="113" t="e">
        <f>Incentives!BK90</f>
        <v>#N/A</v>
      </c>
      <c r="BL34" s="113" t="e">
        <f>Incentives!BL90</f>
        <v>#N/A</v>
      </c>
      <c r="BM34" s="113" t="e">
        <f>Incentives!BM90</f>
        <v>#N/A</v>
      </c>
      <c r="BN34" s="113" t="e">
        <f>Incentives!BN90</f>
        <v>#N/A</v>
      </c>
      <c r="BO34" s="113" t="e">
        <f>Incentives!BO90</f>
        <v>#N/A</v>
      </c>
      <c r="BP34" s="113" t="e">
        <f>Incentives!BP90</f>
        <v>#N/A</v>
      </c>
      <c r="BQ34" s="113" t="e">
        <f>Incentives!BQ90</f>
        <v>#N/A</v>
      </c>
      <c r="BR34" s="113" t="e">
        <f>Incentives!BR90</f>
        <v>#N/A</v>
      </c>
      <c r="BS34" s="113" t="e">
        <f>Incentives!BS90</f>
        <v>#N/A</v>
      </c>
      <c r="BT34" s="113" t="e">
        <f>Incentives!BT90</f>
        <v>#N/A</v>
      </c>
      <c r="BU34" s="113" t="e">
        <f>Incentives!BU90</f>
        <v>#N/A</v>
      </c>
      <c r="BV34" s="113" t="e">
        <f>Incentives!BV90</f>
        <v>#N/A</v>
      </c>
      <c r="BW34" s="113" t="e">
        <f>Incentives!BW90</f>
        <v>#N/A</v>
      </c>
      <c r="BX34" s="113" t="e">
        <f>Incentives!BX90</f>
        <v>#N/A</v>
      </c>
      <c r="BY34" s="113" t="e">
        <f>Incentives!BY90</f>
        <v>#N/A</v>
      </c>
      <c r="BZ34" s="113" t="e">
        <f>Incentives!BZ90</f>
        <v>#N/A</v>
      </c>
      <c r="CA34" s="113" t="e">
        <f>Incentives!CA90</f>
        <v>#N/A</v>
      </c>
      <c r="CB34" s="113" t="e">
        <f>Incentives!CB90</f>
        <v>#N/A</v>
      </c>
      <c r="CC34" s="113" t="e">
        <f>Incentives!CC90</f>
        <v>#N/A</v>
      </c>
      <c r="CD34" s="113" t="e">
        <f>Incentives!CD90</f>
        <v>#N/A</v>
      </c>
      <c r="CE34" s="113" t="e">
        <f>Incentives!CE90</f>
        <v>#N/A</v>
      </c>
      <c r="CF34" s="113" t="e">
        <f>Incentives!CF90</f>
        <v>#N/A</v>
      </c>
      <c r="CG34" s="113" t="e">
        <f>Incentives!CG90</f>
        <v>#N/A</v>
      </c>
      <c r="CH34" s="113" t="e">
        <f>Incentives!CH90</f>
        <v>#N/A</v>
      </c>
      <c r="CI34" s="113" t="e">
        <f>Incentives!CI90</f>
        <v>#N/A</v>
      </c>
      <c r="CJ34" s="113" t="e">
        <f>Incentives!CJ90</f>
        <v>#N/A</v>
      </c>
      <c r="CK34" s="113" t="e">
        <f>Incentives!CK90</f>
        <v>#N/A</v>
      </c>
      <c r="CL34" s="113" t="e">
        <f>Incentives!CL90</f>
        <v>#N/A</v>
      </c>
      <c r="CM34" s="113" t="e">
        <f>Incentives!CM90</f>
        <v>#N/A</v>
      </c>
      <c r="CN34" s="113" t="e">
        <f>Incentives!CN90</f>
        <v>#N/A</v>
      </c>
      <c r="CO34" s="113" t="e">
        <f>Incentives!CO90</f>
        <v>#N/A</v>
      </c>
      <c r="CP34" s="113" t="e">
        <f>Incentives!CP90</f>
        <v>#N/A</v>
      </c>
      <c r="CQ34" s="113" t="e">
        <f>Incentives!CQ90</f>
        <v>#N/A</v>
      </c>
      <c r="CR34" s="113" t="e">
        <f>Incentives!CR90</f>
        <v>#N/A</v>
      </c>
      <c r="CS34" s="113" t="e">
        <f>Incentives!CS90</f>
        <v>#N/A</v>
      </c>
      <c r="CT34" s="113" t="e">
        <f>Incentives!CT90</f>
        <v>#N/A</v>
      </c>
      <c r="CU34" s="113" t="e">
        <f>Incentives!CU90</f>
        <v>#N/A</v>
      </c>
      <c r="CV34" s="113" t="e">
        <f>Incentives!CV90</f>
        <v>#N/A</v>
      </c>
    </row>
    <row r="35" spans="2:104" s="10" customFormat="1" ht="15.4">
      <c r="E35" s="39" t="s">
        <v>954</v>
      </c>
      <c r="F35" s="39"/>
      <c r="G35" s="39" t="s">
        <v>164</v>
      </c>
      <c r="H35" s="10" t="e">
        <f t="shared" si="6"/>
        <v>#N/A</v>
      </c>
      <c r="I35" s="39"/>
      <c r="L35" s="158" t="e">
        <f>SUM(L31:L34)</f>
        <v>#N/A</v>
      </c>
      <c r="M35" s="158" t="e">
        <f t="shared" ref="M35:AQ35" si="9">SUM(M31:M34)</f>
        <v>#N/A</v>
      </c>
      <c r="N35" s="158" t="e">
        <f t="shared" si="9"/>
        <v>#N/A</v>
      </c>
      <c r="O35" s="158" t="e">
        <f>SUM(O31:O34)</f>
        <v>#N/A</v>
      </c>
      <c r="P35" s="158" t="e">
        <f>SUM(P31:P34)</f>
        <v>#N/A</v>
      </c>
      <c r="Q35" s="158" t="e">
        <f t="shared" si="9"/>
        <v>#N/A</v>
      </c>
      <c r="R35" s="158" t="e">
        <f t="shared" si="9"/>
        <v>#N/A</v>
      </c>
      <c r="S35" s="158" t="e">
        <f t="shared" si="9"/>
        <v>#N/A</v>
      </c>
      <c r="T35" s="158" t="e">
        <f t="shared" si="9"/>
        <v>#N/A</v>
      </c>
      <c r="U35" s="158" t="e">
        <f t="shared" si="9"/>
        <v>#N/A</v>
      </c>
      <c r="V35" s="158" t="e">
        <f t="shared" si="9"/>
        <v>#N/A</v>
      </c>
      <c r="W35" s="158" t="e">
        <f t="shared" si="9"/>
        <v>#N/A</v>
      </c>
      <c r="X35" s="158" t="e">
        <f t="shared" si="9"/>
        <v>#N/A</v>
      </c>
      <c r="Y35" s="158" t="e">
        <f t="shared" si="9"/>
        <v>#N/A</v>
      </c>
      <c r="Z35" s="158" t="e">
        <f t="shared" si="9"/>
        <v>#N/A</v>
      </c>
      <c r="AA35" s="158" t="e">
        <f t="shared" si="9"/>
        <v>#N/A</v>
      </c>
      <c r="AB35" s="158" t="e">
        <f>SUM(AB31:AB34)</f>
        <v>#N/A</v>
      </c>
      <c r="AC35" s="158" t="e">
        <f t="shared" si="9"/>
        <v>#N/A</v>
      </c>
      <c r="AD35" s="158" t="e">
        <f t="shared" si="9"/>
        <v>#N/A</v>
      </c>
      <c r="AE35" s="158" t="e">
        <f t="shared" si="9"/>
        <v>#N/A</v>
      </c>
      <c r="AF35" s="158" t="e">
        <f t="shared" si="9"/>
        <v>#N/A</v>
      </c>
      <c r="AG35" s="158" t="e">
        <f t="shared" si="9"/>
        <v>#N/A</v>
      </c>
      <c r="AH35" s="158" t="e">
        <f t="shared" si="9"/>
        <v>#N/A</v>
      </c>
      <c r="AI35" s="158" t="e">
        <f t="shared" si="9"/>
        <v>#N/A</v>
      </c>
      <c r="AJ35" s="158" t="e">
        <f t="shared" si="9"/>
        <v>#N/A</v>
      </c>
      <c r="AK35" s="158" t="e">
        <f t="shared" si="9"/>
        <v>#N/A</v>
      </c>
      <c r="AL35" s="158" t="e">
        <f t="shared" si="9"/>
        <v>#N/A</v>
      </c>
      <c r="AM35" s="158" t="e">
        <f t="shared" si="9"/>
        <v>#N/A</v>
      </c>
      <c r="AN35" s="158" t="e">
        <f t="shared" si="9"/>
        <v>#N/A</v>
      </c>
      <c r="AO35" s="158" t="e">
        <f t="shared" si="9"/>
        <v>#N/A</v>
      </c>
      <c r="AP35" s="158" t="e">
        <f t="shared" si="9"/>
        <v>#N/A</v>
      </c>
      <c r="AQ35" s="158" t="e">
        <f t="shared" si="9"/>
        <v>#N/A</v>
      </c>
      <c r="AR35" s="158" t="e">
        <f t="shared" ref="AR35:BW35" si="10">SUM(AR31:AR34)</f>
        <v>#N/A</v>
      </c>
      <c r="AS35" s="158" t="e">
        <f t="shared" si="10"/>
        <v>#N/A</v>
      </c>
      <c r="AT35" s="158" t="e">
        <f t="shared" si="10"/>
        <v>#N/A</v>
      </c>
      <c r="AU35" s="158" t="e">
        <f t="shared" si="10"/>
        <v>#N/A</v>
      </c>
      <c r="AV35" s="158" t="e">
        <f t="shared" si="10"/>
        <v>#N/A</v>
      </c>
      <c r="AW35" s="158" t="e">
        <f t="shared" si="10"/>
        <v>#N/A</v>
      </c>
      <c r="AX35" s="158" t="e">
        <f t="shared" si="10"/>
        <v>#N/A</v>
      </c>
      <c r="AY35" s="158" t="e">
        <f t="shared" si="10"/>
        <v>#N/A</v>
      </c>
      <c r="AZ35" s="158" t="e">
        <f t="shared" si="10"/>
        <v>#N/A</v>
      </c>
      <c r="BA35" s="158" t="e">
        <f t="shared" si="10"/>
        <v>#N/A</v>
      </c>
      <c r="BB35" s="158" t="e">
        <f t="shared" si="10"/>
        <v>#N/A</v>
      </c>
      <c r="BC35" s="158" t="e">
        <f t="shared" si="10"/>
        <v>#N/A</v>
      </c>
      <c r="BD35" s="158" t="e">
        <f t="shared" si="10"/>
        <v>#N/A</v>
      </c>
      <c r="BE35" s="158" t="e">
        <f t="shared" si="10"/>
        <v>#N/A</v>
      </c>
      <c r="BF35" s="158" t="e">
        <f t="shared" si="10"/>
        <v>#N/A</v>
      </c>
      <c r="BG35" s="158" t="e">
        <f t="shared" si="10"/>
        <v>#N/A</v>
      </c>
      <c r="BH35" s="158" t="e">
        <f t="shared" si="10"/>
        <v>#N/A</v>
      </c>
      <c r="BI35" s="158" t="e">
        <f t="shared" si="10"/>
        <v>#N/A</v>
      </c>
      <c r="BJ35" s="158" t="e">
        <f t="shared" si="10"/>
        <v>#N/A</v>
      </c>
      <c r="BK35" s="158" t="e">
        <f t="shared" si="10"/>
        <v>#N/A</v>
      </c>
      <c r="BL35" s="158" t="e">
        <f t="shared" si="10"/>
        <v>#N/A</v>
      </c>
      <c r="BM35" s="158" t="e">
        <f t="shared" si="10"/>
        <v>#N/A</v>
      </c>
      <c r="BN35" s="158" t="e">
        <f t="shared" si="10"/>
        <v>#N/A</v>
      </c>
      <c r="BO35" s="158" t="e">
        <f t="shared" si="10"/>
        <v>#N/A</v>
      </c>
      <c r="BP35" s="158" t="e">
        <f t="shared" si="10"/>
        <v>#N/A</v>
      </c>
      <c r="BQ35" s="158" t="e">
        <f t="shared" si="10"/>
        <v>#N/A</v>
      </c>
      <c r="BR35" s="158" t="e">
        <f t="shared" si="10"/>
        <v>#N/A</v>
      </c>
      <c r="BS35" s="158" t="e">
        <f t="shared" si="10"/>
        <v>#N/A</v>
      </c>
      <c r="BT35" s="158" t="e">
        <f t="shared" si="10"/>
        <v>#N/A</v>
      </c>
      <c r="BU35" s="158" t="e">
        <f t="shared" si="10"/>
        <v>#N/A</v>
      </c>
      <c r="BV35" s="158" t="e">
        <f t="shared" si="10"/>
        <v>#N/A</v>
      </c>
      <c r="BW35" s="158" t="e">
        <f t="shared" si="10"/>
        <v>#N/A</v>
      </c>
      <c r="BX35" s="158" t="e">
        <f t="shared" ref="BX35:CV35" si="11">SUM(BX31:BX34)</f>
        <v>#N/A</v>
      </c>
      <c r="BY35" s="158" t="e">
        <f t="shared" si="11"/>
        <v>#N/A</v>
      </c>
      <c r="BZ35" s="158" t="e">
        <f t="shared" si="11"/>
        <v>#N/A</v>
      </c>
      <c r="CA35" s="158" t="e">
        <f t="shared" si="11"/>
        <v>#N/A</v>
      </c>
      <c r="CB35" s="158" t="e">
        <f t="shared" si="11"/>
        <v>#N/A</v>
      </c>
      <c r="CC35" s="158" t="e">
        <f t="shared" si="11"/>
        <v>#N/A</v>
      </c>
      <c r="CD35" s="158" t="e">
        <f t="shared" si="11"/>
        <v>#N/A</v>
      </c>
      <c r="CE35" s="158" t="e">
        <f t="shared" si="11"/>
        <v>#N/A</v>
      </c>
      <c r="CF35" s="158" t="e">
        <f t="shared" si="11"/>
        <v>#N/A</v>
      </c>
      <c r="CG35" s="158" t="e">
        <f t="shared" si="11"/>
        <v>#N/A</v>
      </c>
      <c r="CH35" s="158" t="e">
        <f t="shared" si="11"/>
        <v>#N/A</v>
      </c>
      <c r="CI35" s="158" t="e">
        <f>SUM(CI31:CI34)</f>
        <v>#N/A</v>
      </c>
      <c r="CJ35" s="158" t="e">
        <f t="shared" si="11"/>
        <v>#N/A</v>
      </c>
      <c r="CK35" s="158" t="e">
        <f t="shared" si="11"/>
        <v>#N/A</v>
      </c>
      <c r="CL35" s="158" t="e">
        <f t="shared" si="11"/>
        <v>#N/A</v>
      </c>
      <c r="CM35" s="158" t="e">
        <f t="shared" si="11"/>
        <v>#N/A</v>
      </c>
      <c r="CN35" s="158" t="e">
        <f t="shared" si="11"/>
        <v>#N/A</v>
      </c>
      <c r="CO35" s="158" t="e">
        <f t="shared" si="11"/>
        <v>#N/A</v>
      </c>
      <c r="CP35" s="158" t="e">
        <f t="shared" si="11"/>
        <v>#N/A</v>
      </c>
      <c r="CQ35" s="158" t="e">
        <f t="shared" si="11"/>
        <v>#N/A</v>
      </c>
      <c r="CR35" s="158" t="e">
        <f t="shared" si="11"/>
        <v>#N/A</v>
      </c>
      <c r="CS35" s="158" t="e">
        <f t="shared" si="11"/>
        <v>#N/A</v>
      </c>
      <c r="CT35" s="158" t="e">
        <f t="shared" si="11"/>
        <v>#N/A</v>
      </c>
      <c r="CU35" s="158" t="e">
        <f t="shared" si="11"/>
        <v>#N/A</v>
      </c>
      <c r="CV35" s="158" t="e">
        <f t="shared" si="11"/>
        <v>#N/A</v>
      </c>
    </row>
    <row r="36" spans="2:104" s="10" customFormat="1" ht="16.149999999999999">
      <c r="E36" s="10" t="s">
        <v>955</v>
      </c>
      <c r="G36" s="10" t="s">
        <v>164</v>
      </c>
      <c r="H36" s="10" t="e">
        <f t="shared" si="6"/>
        <v>#N/A</v>
      </c>
      <c r="J36" s="34" t="s">
        <v>956</v>
      </c>
      <c r="L36" s="113">
        <f>Incentives!L89</f>
        <v>0</v>
      </c>
      <c r="M36" s="113" t="e">
        <f>Incentives!M89</f>
        <v>#N/A</v>
      </c>
      <c r="N36" s="113" t="e">
        <f>Incentives!N89</f>
        <v>#N/A</v>
      </c>
      <c r="O36" s="113" t="e">
        <f>Incentives!O89</f>
        <v>#N/A</v>
      </c>
      <c r="P36" s="113" t="e">
        <f>Incentives!P89</f>
        <v>#N/A</v>
      </c>
      <c r="Q36" s="113" t="e">
        <f>Incentives!Q89</f>
        <v>#N/A</v>
      </c>
      <c r="R36" s="113" t="e">
        <f>Incentives!R89</f>
        <v>#N/A</v>
      </c>
      <c r="S36" s="113" t="e">
        <f>Incentives!S89</f>
        <v>#N/A</v>
      </c>
      <c r="T36" s="113" t="e">
        <f>Incentives!T89</f>
        <v>#N/A</v>
      </c>
      <c r="U36" s="113" t="e">
        <f>Incentives!U89</f>
        <v>#N/A</v>
      </c>
      <c r="V36" s="113" t="e">
        <f>Incentives!V89</f>
        <v>#N/A</v>
      </c>
      <c r="W36" s="113" t="e">
        <f>Incentives!W89</f>
        <v>#N/A</v>
      </c>
      <c r="X36" s="113" t="e">
        <f>Incentives!X89</f>
        <v>#N/A</v>
      </c>
      <c r="Y36" s="113" t="e">
        <f>Incentives!Y89</f>
        <v>#N/A</v>
      </c>
      <c r="Z36" s="113" t="e">
        <f>Incentives!Z89</f>
        <v>#N/A</v>
      </c>
      <c r="AA36" s="113" t="e">
        <f>Incentives!AA89</f>
        <v>#N/A</v>
      </c>
      <c r="AB36" s="113" t="e">
        <f>Incentives!AB89</f>
        <v>#N/A</v>
      </c>
      <c r="AC36" s="113" t="e">
        <f>Incentives!AC89</f>
        <v>#N/A</v>
      </c>
      <c r="AD36" s="113" t="e">
        <f>Incentives!AD89</f>
        <v>#N/A</v>
      </c>
      <c r="AE36" s="113" t="e">
        <f>Incentives!AE89</f>
        <v>#N/A</v>
      </c>
      <c r="AF36" s="113" t="e">
        <f>Incentives!AF89</f>
        <v>#N/A</v>
      </c>
      <c r="AG36" s="113" t="e">
        <f>Incentives!AG89</f>
        <v>#N/A</v>
      </c>
      <c r="AH36" s="113" t="e">
        <f>Incentives!AH89</f>
        <v>#N/A</v>
      </c>
      <c r="AI36" s="113" t="e">
        <f>Incentives!AI89</f>
        <v>#N/A</v>
      </c>
      <c r="AJ36" s="113" t="e">
        <f>Incentives!AJ89</f>
        <v>#N/A</v>
      </c>
      <c r="AK36" s="113" t="e">
        <f>Incentives!AK89</f>
        <v>#N/A</v>
      </c>
      <c r="AL36" s="113" t="e">
        <f>Incentives!AL89</f>
        <v>#N/A</v>
      </c>
      <c r="AM36" s="113" t="e">
        <f>Incentives!AM89</f>
        <v>#N/A</v>
      </c>
      <c r="AN36" s="113" t="e">
        <f>Incentives!AN89</f>
        <v>#N/A</v>
      </c>
      <c r="AO36" s="113" t="e">
        <f>Incentives!AO89</f>
        <v>#N/A</v>
      </c>
      <c r="AP36" s="113" t="e">
        <f>Incentives!AP89</f>
        <v>#N/A</v>
      </c>
      <c r="AQ36" s="113" t="e">
        <f>Incentives!AQ89</f>
        <v>#N/A</v>
      </c>
      <c r="AR36" s="113" t="e">
        <f>Incentives!AR89</f>
        <v>#N/A</v>
      </c>
      <c r="AS36" s="113" t="e">
        <f>Incentives!AS89</f>
        <v>#N/A</v>
      </c>
      <c r="AT36" s="113" t="e">
        <f>Incentives!AT89</f>
        <v>#N/A</v>
      </c>
      <c r="AU36" s="113" t="e">
        <f>Incentives!AU89</f>
        <v>#N/A</v>
      </c>
      <c r="AV36" s="113" t="e">
        <f>Incentives!AV89</f>
        <v>#N/A</v>
      </c>
      <c r="AW36" s="113" t="e">
        <f>Incentives!AW89</f>
        <v>#N/A</v>
      </c>
      <c r="AX36" s="113" t="e">
        <f>Incentives!AX89</f>
        <v>#N/A</v>
      </c>
      <c r="AY36" s="113" t="e">
        <f>Incentives!AY89</f>
        <v>#N/A</v>
      </c>
      <c r="AZ36" s="113" t="e">
        <f>Incentives!AZ89</f>
        <v>#N/A</v>
      </c>
      <c r="BA36" s="113" t="e">
        <f>Incentives!BA89</f>
        <v>#N/A</v>
      </c>
      <c r="BB36" s="113" t="e">
        <f>Incentives!BB89</f>
        <v>#N/A</v>
      </c>
      <c r="BC36" s="113" t="e">
        <f>Incentives!BC89</f>
        <v>#N/A</v>
      </c>
      <c r="BD36" s="113" t="e">
        <f>Incentives!BD89</f>
        <v>#N/A</v>
      </c>
      <c r="BE36" s="113" t="e">
        <f>Incentives!BE89</f>
        <v>#N/A</v>
      </c>
      <c r="BF36" s="113" t="e">
        <f>Incentives!BF89</f>
        <v>#N/A</v>
      </c>
      <c r="BG36" s="113" t="e">
        <f>Incentives!BG89</f>
        <v>#N/A</v>
      </c>
      <c r="BH36" s="113" t="e">
        <f>Incentives!BH89</f>
        <v>#N/A</v>
      </c>
      <c r="BI36" s="113" t="e">
        <f>Incentives!BI89</f>
        <v>#N/A</v>
      </c>
      <c r="BJ36" s="113" t="e">
        <f>Incentives!BJ89</f>
        <v>#N/A</v>
      </c>
      <c r="BK36" s="113" t="e">
        <f>Incentives!BK89</f>
        <v>#N/A</v>
      </c>
      <c r="BL36" s="113" t="e">
        <f>Incentives!BL89</f>
        <v>#N/A</v>
      </c>
      <c r="BM36" s="113" t="e">
        <f>Incentives!BM89</f>
        <v>#N/A</v>
      </c>
      <c r="BN36" s="113" t="e">
        <f>Incentives!BN89</f>
        <v>#N/A</v>
      </c>
      <c r="BO36" s="113" t="e">
        <f>Incentives!BO89</f>
        <v>#N/A</v>
      </c>
      <c r="BP36" s="113" t="e">
        <f>Incentives!BP89</f>
        <v>#N/A</v>
      </c>
      <c r="BQ36" s="113" t="e">
        <f>Incentives!BQ89</f>
        <v>#N/A</v>
      </c>
      <c r="BR36" s="113" t="e">
        <f>Incentives!BR89</f>
        <v>#N/A</v>
      </c>
      <c r="BS36" s="113" t="e">
        <f>Incentives!BS89</f>
        <v>#N/A</v>
      </c>
      <c r="BT36" s="113" t="e">
        <f>Incentives!BT89</f>
        <v>#N/A</v>
      </c>
      <c r="BU36" s="113" t="e">
        <f>Incentives!BU89</f>
        <v>#N/A</v>
      </c>
      <c r="BV36" s="113" t="e">
        <f>Incentives!BV89</f>
        <v>#N/A</v>
      </c>
      <c r="BW36" s="113" t="e">
        <f>Incentives!BW89</f>
        <v>#N/A</v>
      </c>
      <c r="BX36" s="113" t="e">
        <f>Incentives!BX89</f>
        <v>#N/A</v>
      </c>
      <c r="BY36" s="113" t="e">
        <f>Incentives!BY89</f>
        <v>#N/A</v>
      </c>
      <c r="BZ36" s="113" t="e">
        <f>Incentives!BZ89</f>
        <v>#N/A</v>
      </c>
      <c r="CA36" s="113" t="e">
        <f>Incentives!CA89</f>
        <v>#N/A</v>
      </c>
      <c r="CB36" s="113" t="e">
        <f>Incentives!CB89</f>
        <v>#N/A</v>
      </c>
      <c r="CC36" s="113" t="e">
        <f>Incentives!CC89</f>
        <v>#N/A</v>
      </c>
      <c r="CD36" s="113" t="e">
        <f>Incentives!CD89</f>
        <v>#N/A</v>
      </c>
      <c r="CE36" s="113" t="e">
        <f>Incentives!CE89</f>
        <v>#N/A</v>
      </c>
      <c r="CF36" s="113" t="e">
        <f>Incentives!CF89</f>
        <v>#N/A</v>
      </c>
      <c r="CG36" s="113" t="e">
        <f>Incentives!CG89</f>
        <v>#N/A</v>
      </c>
      <c r="CH36" s="113" t="e">
        <f>Incentives!CH89</f>
        <v>#N/A</v>
      </c>
      <c r="CI36" s="113" t="e">
        <f>Incentives!CI89</f>
        <v>#N/A</v>
      </c>
      <c r="CJ36" s="113" t="e">
        <f>Incentives!CJ89</f>
        <v>#N/A</v>
      </c>
      <c r="CK36" s="113" t="e">
        <f>Incentives!CK89</f>
        <v>#N/A</v>
      </c>
      <c r="CL36" s="113" t="e">
        <f>Incentives!CL89</f>
        <v>#N/A</v>
      </c>
      <c r="CM36" s="113" t="e">
        <f>Incentives!CM89</f>
        <v>#N/A</v>
      </c>
      <c r="CN36" s="113" t="e">
        <f>Incentives!CN89</f>
        <v>#N/A</v>
      </c>
      <c r="CO36" s="113" t="e">
        <f>Incentives!CO89</f>
        <v>#N/A</v>
      </c>
      <c r="CP36" s="113" t="e">
        <f>Incentives!CP89</f>
        <v>#N/A</v>
      </c>
      <c r="CQ36" s="113" t="e">
        <f>Incentives!CQ89</f>
        <v>#N/A</v>
      </c>
      <c r="CR36" s="113" t="e">
        <f>Incentives!CR89</f>
        <v>#N/A</v>
      </c>
      <c r="CS36" s="113" t="e">
        <f>Incentives!CS89</f>
        <v>#N/A</v>
      </c>
      <c r="CT36" s="113" t="e">
        <f>Incentives!CT89</f>
        <v>#N/A</v>
      </c>
      <c r="CU36" s="113" t="e">
        <f>Incentives!CU89</f>
        <v>#N/A</v>
      </c>
      <c r="CV36" s="113" t="e">
        <f>Incentives!CV89</f>
        <v>#N/A</v>
      </c>
    </row>
    <row r="37" spans="2:104" s="10" customFormat="1" ht="16.149999999999999">
      <c r="E37" s="10" t="s">
        <v>296</v>
      </c>
      <c r="G37" s="10" t="s">
        <v>164</v>
      </c>
      <c r="H37" s="10" t="e">
        <f t="shared" si="6"/>
        <v>#N/A</v>
      </c>
      <c r="J37" s="34" t="s">
        <v>957</v>
      </c>
      <c r="L37" s="115" t="e">
        <f>'Finance&amp;Tax'!L300/L16</f>
        <v>#N/A</v>
      </c>
      <c r="M37" s="115" t="e">
        <f>'Finance&amp;Tax'!M300/M16</f>
        <v>#N/A</v>
      </c>
      <c r="N37" s="115" t="e">
        <f>'Finance&amp;Tax'!N300/N16</f>
        <v>#N/A</v>
      </c>
      <c r="O37" s="115" t="e">
        <f>'Finance&amp;Tax'!O300/O16</f>
        <v>#N/A</v>
      </c>
      <c r="P37" s="115" t="e">
        <f>'Finance&amp;Tax'!P300/P16</f>
        <v>#N/A</v>
      </c>
      <c r="Q37" s="115" t="e">
        <f>'Finance&amp;Tax'!Q300/Q16</f>
        <v>#N/A</v>
      </c>
      <c r="R37" s="115" t="e">
        <f>'Finance&amp;Tax'!R300/R16</f>
        <v>#N/A</v>
      </c>
      <c r="S37" s="115" t="e">
        <f>'Finance&amp;Tax'!S300/S16</f>
        <v>#N/A</v>
      </c>
      <c r="T37" s="115" t="e">
        <f>'Finance&amp;Tax'!T300/T16</f>
        <v>#N/A</v>
      </c>
      <c r="U37" s="115" t="e">
        <f>'Finance&amp;Tax'!U300/U16</f>
        <v>#N/A</v>
      </c>
      <c r="V37" s="115" t="e">
        <f>'Finance&amp;Tax'!V300/V16</f>
        <v>#N/A</v>
      </c>
      <c r="W37" s="115" t="e">
        <f>'Finance&amp;Tax'!W300/W16</f>
        <v>#N/A</v>
      </c>
      <c r="X37" s="115" t="e">
        <f>'Finance&amp;Tax'!X300/X16</f>
        <v>#N/A</v>
      </c>
      <c r="Y37" s="115" t="e">
        <f>'Finance&amp;Tax'!Y300/Y16</f>
        <v>#N/A</v>
      </c>
      <c r="Z37" s="115" t="e">
        <f>'Finance&amp;Tax'!Z300/Z16</f>
        <v>#N/A</v>
      </c>
      <c r="AA37" s="115" t="e">
        <f>'Finance&amp;Tax'!AA300/AA16</f>
        <v>#N/A</v>
      </c>
      <c r="AB37" s="115" t="e">
        <f>'Finance&amp;Tax'!AB300/AB16</f>
        <v>#N/A</v>
      </c>
      <c r="AC37" s="115" t="e">
        <f>'Finance&amp;Tax'!AC300/AC16</f>
        <v>#N/A</v>
      </c>
      <c r="AD37" s="115" t="e">
        <f>'Finance&amp;Tax'!AD300/AD16</f>
        <v>#N/A</v>
      </c>
      <c r="AE37" s="115" t="e">
        <f>'Finance&amp;Tax'!AE300/AE16</f>
        <v>#N/A</v>
      </c>
      <c r="AF37" s="115" t="e">
        <f>'Finance&amp;Tax'!AF300/AF16</f>
        <v>#N/A</v>
      </c>
      <c r="AG37" s="115" t="e">
        <f>'Finance&amp;Tax'!AG300/AG16</f>
        <v>#N/A</v>
      </c>
      <c r="AH37" s="115" t="e">
        <f>'Finance&amp;Tax'!AH300/AH16</f>
        <v>#N/A</v>
      </c>
      <c r="AI37" s="115" t="e">
        <f>'Finance&amp;Tax'!AI300/AI16</f>
        <v>#N/A</v>
      </c>
      <c r="AJ37" s="115" t="e">
        <f>'Finance&amp;Tax'!AJ300/AJ16</f>
        <v>#N/A</v>
      </c>
      <c r="AK37" s="115" t="e">
        <f>'Finance&amp;Tax'!AK300/AK16</f>
        <v>#N/A</v>
      </c>
      <c r="AL37" s="115" t="e">
        <f>'Finance&amp;Tax'!AL300/AL16</f>
        <v>#N/A</v>
      </c>
      <c r="AM37" s="115" t="e">
        <f>'Finance&amp;Tax'!AM300/AM16</f>
        <v>#N/A</v>
      </c>
      <c r="AN37" s="115" t="e">
        <f>'Finance&amp;Tax'!AN300/AN16</f>
        <v>#N/A</v>
      </c>
      <c r="AO37" s="115" t="e">
        <f>'Finance&amp;Tax'!AO300/AO16</f>
        <v>#N/A</v>
      </c>
      <c r="AP37" s="115" t="e">
        <f>'Finance&amp;Tax'!AP300/AP16</f>
        <v>#N/A</v>
      </c>
      <c r="AQ37" s="115" t="e">
        <f>'Finance&amp;Tax'!AQ300/AQ16</f>
        <v>#N/A</v>
      </c>
      <c r="AR37" s="115" t="e">
        <f>'Finance&amp;Tax'!AR300/AR16</f>
        <v>#N/A</v>
      </c>
      <c r="AS37" s="115" t="e">
        <f>'Finance&amp;Tax'!AS300/AS16</f>
        <v>#N/A</v>
      </c>
      <c r="AT37" s="115" t="e">
        <f>'Finance&amp;Tax'!AT300/AT16</f>
        <v>#N/A</v>
      </c>
      <c r="AU37" s="115" t="e">
        <f>'Finance&amp;Tax'!AU300/AU16</f>
        <v>#N/A</v>
      </c>
      <c r="AV37" s="115" t="e">
        <f>'Finance&amp;Tax'!AV300/AV16</f>
        <v>#N/A</v>
      </c>
      <c r="AW37" s="115" t="e">
        <f>'Finance&amp;Tax'!AW300/AW16</f>
        <v>#N/A</v>
      </c>
      <c r="AX37" s="115" t="e">
        <f>'Finance&amp;Tax'!AX300/AX16</f>
        <v>#N/A</v>
      </c>
      <c r="AY37" s="115" t="e">
        <f>'Finance&amp;Tax'!AY300/AY16</f>
        <v>#N/A</v>
      </c>
      <c r="AZ37" s="115" t="e">
        <f>'Finance&amp;Tax'!AZ300/AZ16</f>
        <v>#N/A</v>
      </c>
      <c r="BA37" s="115" t="e">
        <f>'Finance&amp;Tax'!BA300/BA16</f>
        <v>#N/A</v>
      </c>
      <c r="BB37" s="115" t="e">
        <f>'Finance&amp;Tax'!BB300/BB16</f>
        <v>#N/A</v>
      </c>
      <c r="BC37" s="115" t="e">
        <f>'Finance&amp;Tax'!BC300/BC16</f>
        <v>#N/A</v>
      </c>
      <c r="BD37" s="115" t="e">
        <f>'Finance&amp;Tax'!BD300/BD16</f>
        <v>#N/A</v>
      </c>
      <c r="BE37" s="115" t="e">
        <f>'Finance&amp;Tax'!BE300/BE16</f>
        <v>#N/A</v>
      </c>
      <c r="BF37" s="115" t="e">
        <f>'Finance&amp;Tax'!BF300/BF16</f>
        <v>#N/A</v>
      </c>
      <c r="BG37" s="115" t="e">
        <f>'Finance&amp;Tax'!BG300/BG16</f>
        <v>#N/A</v>
      </c>
      <c r="BH37" s="115" t="e">
        <f>'Finance&amp;Tax'!BH300/BH16</f>
        <v>#N/A</v>
      </c>
      <c r="BI37" s="115" t="e">
        <f>'Finance&amp;Tax'!BI300/BI16</f>
        <v>#N/A</v>
      </c>
      <c r="BJ37" s="115" t="e">
        <f>'Finance&amp;Tax'!BJ300/BJ16</f>
        <v>#N/A</v>
      </c>
      <c r="BK37" s="115" t="e">
        <f>'Finance&amp;Tax'!BK300/BK16</f>
        <v>#N/A</v>
      </c>
      <c r="BL37" s="115" t="e">
        <f>'Finance&amp;Tax'!BL300/BL16</f>
        <v>#N/A</v>
      </c>
      <c r="BM37" s="115" t="e">
        <f>'Finance&amp;Tax'!BM300/BM16</f>
        <v>#N/A</v>
      </c>
      <c r="BN37" s="115" t="e">
        <f>'Finance&amp;Tax'!BN300/BN16</f>
        <v>#N/A</v>
      </c>
      <c r="BO37" s="115" t="e">
        <f>'Finance&amp;Tax'!BO300/BO16</f>
        <v>#N/A</v>
      </c>
      <c r="BP37" s="115" t="e">
        <f>'Finance&amp;Tax'!BP300/BP16</f>
        <v>#N/A</v>
      </c>
      <c r="BQ37" s="115" t="e">
        <f>'Finance&amp;Tax'!BQ300/BQ16</f>
        <v>#N/A</v>
      </c>
      <c r="BR37" s="115" t="e">
        <f>'Finance&amp;Tax'!BR300/BR16</f>
        <v>#N/A</v>
      </c>
      <c r="BS37" s="115" t="e">
        <f>'Finance&amp;Tax'!BS300/BS16</f>
        <v>#N/A</v>
      </c>
      <c r="BT37" s="115" t="e">
        <f>'Finance&amp;Tax'!BT300/BT16</f>
        <v>#N/A</v>
      </c>
      <c r="BU37" s="115" t="e">
        <f>'Finance&amp;Tax'!BU300/BU16</f>
        <v>#N/A</v>
      </c>
      <c r="BV37" s="115" t="e">
        <f>'Finance&amp;Tax'!BV300/BV16</f>
        <v>#N/A</v>
      </c>
      <c r="BW37" s="115" t="e">
        <f>'Finance&amp;Tax'!BW300/BW16</f>
        <v>#N/A</v>
      </c>
      <c r="BX37" s="115" t="e">
        <f>'Finance&amp;Tax'!BX300/BX16</f>
        <v>#N/A</v>
      </c>
      <c r="BY37" s="115" t="e">
        <f>'Finance&amp;Tax'!BY300/BY16</f>
        <v>#N/A</v>
      </c>
      <c r="BZ37" s="115" t="e">
        <f>'Finance&amp;Tax'!BZ300/BZ16</f>
        <v>#N/A</v>
      </c>
      <c r="CA37" s="115" t="e">
        <f>'Finance&amp;Tax'!CA300/CA16</f>
        <v>#N/A</v>
      </c>
      <c r="CB37" s="115" t="e">
        <f>'Finance&amp;Tax'!CB300/CB16</f>
        <v>#N/A</v>
      </c>
      <c r="CC37" s="115" t="e">
        <f>'Finance&amp;Tax'!CC300/CC16</f>
        <v>#N/A</v>
      </c>
      <c r="CD37" s="115" t="e">
        <f>'Finance&amp;Tax'!CD300/CD16</f>
        <v>#N/A</v>
      </c>
      <c r="CE37" s="115" t="e">
        <f>'Finance&amp;Tax'!CE300/CE16</f>
        <v>#N/A</v>
      </c>
      <c r="CF37" s="115" t="e">
        <f>'Finance&amp;Tax'!CF300/CF16</f>
        <v>#N/A</v>
      </c>
      <c r="CG37" s="115" t="e">
        <f>'Finance&amp;Tax'!CG300/CG16</f>
        <v>#N/A</v>
      </c>
      <c r="CH37" s="115" t="e">
        <f>'Finance&amp;Tax'!CH300/CH16</f>
        <v>#N/A</v>
      </c>
      <c r="CI37" s="115" t="e">
        <f>'Finance&amp;Tax'!CI300/CI16</f>
        <v>#N/A</v>
      </c>
      <c r="CJ37" s="115" t="e">
        <f>'Finance&amp;Tax'!CJ300/CJ16</f>
        <v>#N/A</v>
      </c>
      <c r="CK37" s="115" t="e">
        <f>'Finance&amp;Tax'!CK300/CK16</f>
        <v>#N/A</v>
      </c>
      <c r="CL37" s="115" t="e">
        <f>'Finance&amp;Tax'!CL300/CL16</f>
        <v>#N/A</v>
      </c>
      <c r="CM37" s="115" t="e">
        <f>'Finance&amp;Tax'!CM300/CM16</f>
        <v>#N/A</v>
      </c>
      <c r="CN37" s="115" t="e">
        <f>'Finance&amp;Tax'!CN300/CN16</f>
        <v>#N/A</v>
      </c>
      <c r="CO37" s="115" t="e">
        <f>'Finance&amp;Tax'!CO300/CO16</f>
        <v>#N/A</v>
      </c>
      <c r="CP37" s="115" t="e">
        <f>'Finance&amp;Tax'!CP300/CP16</f>
        <v>#N/A</v>
      </c>
      <c r="CQ37" s="115" t="e">
        <f>'Finance&amp;Tax'!CQ300/CQ16</f>
        <v>#N/A</v>
      </c>
      <c r="CR37" s="115" t="e">
        <f>'Finance&amp;Tax'!CR300/CR16</f>
        <v>#N/A</v>
      </c>
      <c r="CS37" s="115" t="e">
        <f>'Finance&amp;Tax'!CS300/CS16</f>
        <v>#N/A</v>
      </c>
      <c r="CT37" s="115" t="e">
        <f>'Finance&amp;Tax'!CT300/CT16</f>
        <v>#N/A</v>
      </c>
      <c r="CU37" s="115" t="e">
        <f>'Finance&amp;Tax'!CU300/CU16</f>
        <v>#N/A</v>
      </c>
      <c r="CV37" s="115" t="e">
        <f>'Finance&amp;Tax'!CV300/CV16</f>
        <v>#N/A</v>
      </c>
    </row>
    <row r="38" spans="2:104" s="10" customFormat="1" ht="16.149999999999999">
      <c r="E38" s="10" t="s">
        <v>330</v>
      </c>
      <c r="G38" s="10" t="s">
        <v>164</v>
      </c>
      <c r="H38" s="10">
        <f t="shared" si="6"/>
        <v>0</v>
      </c>
      <c r="J38" s="34" t="s">
        <v>958</v>
      </c>
      <c r="L38" s="115">
        <f>FinancialInputs!L147</f>
        <v>0</v>
      </c>
      <c r="M38" s="115">
        <f>FinancialInputs!M147</f>
        <v>0</v>
      </c>
      <c r="N38" s="115">
        <f>FinancialInputs!N147</f>
        <v>0</v>
      </c>
      <c r="O38" s="115">
        <f>FinancialInputs!O147</f>
        <v>0</v>
      </c>
      <c r="P38" s="115">
        <f>FinancialInputs!P147</f>
        <v>0</v>
      </c>
      <c r="Q38" s="115">
        <f>FinancialInputs!Q147</f>
        <v>0</v>
      </c>
      <c r="R38" s="115">
        <f>FinancialInputs!R147</f>
        <v>0</v>
      </c>
      <c r="S38" s="115">
        <f>FinancialInputs!S147</f>
        <v>0</v>
      </c>
      <c r="T38" s="115">
        <f>FinancialInputs!T147</f>
        <v>0</v>
      </c>
      <c r="U38" s="115">
        <f>FinancialInputs!U147</f>
        <v>0</v>
      </c>
      <c r="V38" s="115">
        <f>FinancialInputs!V147</f>
        <v>0</v>
      </c>
      <c r="W38" s="115">
        <f>FinancialInputs!W147</f>
        <v>0</v>
      </c>
      <c r="X38" s="115">
        <f>FinancialInputs!X147</f>
        <v>0</v>
      </c>
      <c r="Y38" s="115">
        <f>FinancialInputs!Y147</f>
        <v>0</v>
      </c>
      <c r="Z38" s="115">
        <f>FinancialInputs!Z147</f>
        <v>0</v>
      </c>
      <c r="AA38" s="115">
        <f>FinancialInputs!AA147</f>
        <v>0</v>
      </c>
      <c r="AB38" s="115">
        <f>FinancialInputs!AB147</f>
        <v>0</v>
      </c>
      <c r="AC38" s="115">
        <f>FinancialInputs!AC147</f>
        <v>0</v>
      </c>
      <c r="AD38" s="115">
        <f>FinancialInputs!AD147</f>
        <v>0</v>
      </c>
      <c r="AE38" s="115">
        <f>FinancialInputs!AE147</f>
        <v>0</v>
      </c>
      <c r="AF38" s="115">
        <f>FinancialInputs!AF147</f>
        <v>0</v>
      </c>
      <c r="AG38" s="115">
        <f>FinancialInputs!AG147</f>
        <v>0</v>
      </c>
      <c r="AH38" s="115">
        <f>FinancialInputs!AH147</f>
        <v>0</v>
      </c>
      <c r="AI38" s="115">
        <f>FinancialInputs!AI147</f>
        <v>0</v>
      </c>
      <c r="AJ38" s="115">
        <f>FinancialInputs!AJ147</f>
        <v>0</v>
      </c>
      <c r="AK38" s="115">
        <f>FinancialInputs!AK147</f>
        <v>0</v>
      </c>
      <c r="AL38" s="115">
        <f>FinancialInputs!AL147</f>
        <v>0</v>
      </c>
      <c r="AM38" s="115">
        <f>FinancialInputs!AM147</f>
        <v>0</v>
      </c>
      <c r="AN38" s="115">
        <f>FinancialInputs!AN147</f>
        <v>0</v>
      </c>
      <c r="AO38" s="115">
        <f>FinancialInputs!AO147</f>
        <v>0</v>
      </c>
      <c r="AP38" s="115">
        <f>FinancialInputs!AP147</f>
        <v>0</v>
      </c>
      <c r="AQ38" s="115">
        <f>FinancialInputs!AQ147</f>
        <v>0</v>
      </c>
      <c r="AR38" s="115">
        <f>FinancialInputs!AR147</f>
        <v>0</v>
      </c>
      <c r="AS38" s="115">
        <f>FinancialInputs!AS147</f>
        <v>0</v>
      </c>
      <c r="AT38" s="115">
        <f>FinancialInputs!AT147</f>
        <v>0</v>
      </c>
      <c r="AU38" s="115">
        <f>FinancialInputs!AU147</f>
        <v>0</v>
      </c>
      <c r="AV38" s="115">
        <f>FinancialInputs!AV147</f>
        <v>0</v>
      </c>
      <c r="AW38" s="115">
        <f>FinancialInputs!AW147</f>
        <v>0</v>
      </c>
      <c r="AX38" s="115">
        <f>FinancialInputs!AX147</f>
        <v>0</v>
      </c>
      <c r="AY38" s="115">
        <f>FinancialInputs!AY147</f>
        <v>0</v>
      </c>
      <c r="AZ38" s="115">
        <f>FinancialInputs!AZ147</f>
        <v>0</v>
      </c>
      <c r="BA38" s="115">
        <f>FinancialInputs!BA147</f>
        <v>0</v>
      </c>
      <c r="BB38" s="115">
        <f>FinancialInputs!BB147</f>
        <v>0</v>
      </c>
      <c r="BC38" s="115">
        <f>FinancialInputs!BC147</f>
        <v>0</v>
      </c>
      <c r="BD38" s="115">
        <f>FinancialInputs!BD147</f>
        <v>0</v>
      </c>
      <c r="BE38" s="115">
        <f>FinancialInputs!BE147</f>
        <v>0</v>
      </c>
      <c r="BF38" s="115">
        <f>FinancialInputs!BF147</f>
        <v>0</v>
      </c>
      <c r="BG38" s="115">
        <f>FinancialInputs!BG147</f>
        <v>0</v>
      </c>
      <c r="BH38" s="115">
        <f>FinancialInputs!BH147</f>
        <v>0</v>
      </c>
      <c r="BI38" s="115">
        <f>FinancialInputs!BI147</f>
        <v>0</v>
      </c>
      <c r="BJ38" s="115">
        <f>FinancialInputs!BJ147</f>
        <v>0</v>
      </c>
      <c r="BK38" s="115">
        <f>FinancialInputs!BK147</f>
        <v>0</v>
      </c>
      <c r="BL38" s="115">
        <f>FinancialInputs!BL147</f>
        <v>0</v>
      </c>
      <c r="BM38" s="115">
        <f>FinancialInputs!BM147</f>
        <v>0</v>
      </c>
      <c r="BN38" s="115">
        <f>FinancialInputs!BN147</f>
        <v>0</v>
      </c>
      <c r="BO38" s="115">
        <f>FinancialInputs!BO147</f>
        <v>0</v>
      </c>
      <c r="BP38" s="115">
        <f>FinancialInputs!BP147</f>
        <v>0</v>
      </c>
      <c r="BQ38" s="115">
        <f>FinancialInputs!BQ147</f>
        <v>0</v>
      </c>
      <c r="BR38" s="115">
        <f>FinancialInputs!BR147</f>
        <v>0</v>
      </c>
      <c r="BS38" s="115">
        <f>FinancialInputs!BS147</f>
        <v>0</v>
      </c>
      <c r="BT38" s="115">
        <f>FinancialInputs!BT147</f>
        <v>0</v>
      </c>
      <c r="BU38" s="115">
        <f>FinancialInputs!BU147</f>
        <v>0</v>
      </c>
      <c r="BV38" s="115">
        <f>FinancialInputs!BV147</f>
        <v>0</v>
      </c>
      <c r="BW38" s="115">
        <f>FinancialInputs!BW147</f>
        <v>0</v>
      </c>
      <c r="BX38" s="115">
        <f>FinancialInputs!BX147</f>
        <v>0</v>
      </c>
      <c r="BY38" s="115">
        <f>FinancialInputs!BY147</f>
        <v>0</v>
      </c>
      <c r="BZ38" s="115">
        <f>FinancialInputs!BZ147</f>
        <v>0</v>
      </c>
      <c r="CA38" s="115">
        <f>FinancialInputs!CA147</f>
        <v>0</v>
      </c>
      <c r="CB38" s="115">
        <f>FinancialInputs!CB147</f>
        <v>0</v>
      </c>
      <c r="CC38" s="115">
        <f>FinancialInputs!CC147</f>
        <v>0</v>
      </c>
      <c r="CD38" s="115">
        <f>FinancialInputs!CD147</f>
        <v>0</v>
      </c>
      <c r="CE38" s="115">
        <f>FinancialInputs!CE147</f>
        <v>0</v>
      </c>
      <c r="CF38" s="115">
        <f>FinancialInputs!CF147</f>
        <v>0</v>
      </c>
      <c r="CG38" s="115">
        <f>FinancialInputs!CG147</f>
        <v>0</v>
      </c>
      <c r="CH38" s="115">
        <f>FinancialInputs!CH147</f>
        <v>0</v>
      </c>
      <c r="CI38" s="115">
        <f>FinancialInputs!CI147</f>
        <v>0</v>
      </c>
      <c r="CJ38" s="115">
        <f>FinancialInputs!CJ147</f>
        <v>0</v>
      </c>
      <c r="CK38" s="115">
        <f>FinancialInputs!CK147</f>
        <v>0</v>
      </c>
      <c r="CL38" s="115">
        <f>FinancialInputs!CL147</f>
        <v>0</v>
      </c>
      <c r="CM38" s="115">
        <f>FinancialInputs!CM147</f>
        <v>0</v>
      </c>
      <c r="CN38" s="115">
        <f>FinancialInputs!CN147</f>
        <v>0</v>
      </c>
      <c r="CO38" s="115">
        <f>FinancialInputs!CO147</f>
        <v>0</v>
      </c>
      <c r="CP38" s="115">
        <f>FinancialInputs!CP147</f>
        <v>0</v>
      </c>
      <c r="CQ38" s="115">
        <f>FinancialInputs!CQ147</f>
        <v>0</v>
      </c>
      <c r="CR38" s="115">
        <f>FinancialInputs!CR147</f>
        <v>0</v>
      </c>
      <c r="CS38" s="115">
        <f>FinancialInputs!CS147</f>
        <v>0</v>
      </c>
      <c r="CT38" s="115">
        <f>FinancialInputs!CT147</f>
        <v>0</v>
      </c>
      <c r="CU38" s="115">
        <f>FinancialInputs!CU147</f>
        <v>0</v>
      </c>
      <c r="CV38" s="115">
        <f>FinancialInputs!CV147</f>
        <v>0</v>
      </c>
    </row>
    <row r="39" spans="2:104" s="10" customFormat="1" ht="16.149999999999999">
      <c r="E39" s="39" t="s">
        <v>959</v>
      </c>
      <c r="F39" s="39"/>
      <c r="G39" s="39" t="s">
        <v>164</v>
      </c>
      <c r="H39" s="10" t="e">
        <f t="shared" si="6"/>
        <v>#N/A</v>
      </c>
      <c r="I39" s="39"/>
      <c r="J39" s="34" t="s">
        <v>960</v>
      </c>
      <c r="L39" s="158" t="e">
        <f>SUM(L35:L38)</f>
        <v>#N/A</v>
      </c>
      <c r="M39" s="158" t="e">
        <f>SUM(M35:M38)</f>
        <v>#N/A</v>
      </c>
      <c r="N39" s="158" t="e">
        <f t="shared" ref="N39:BY39" si="12">SUM(N35:N38)</f>
        <v>#N/A</v>
      </c>
      <c r="O39" s="158" t="e">
        <f t="shared" si="12"/>
        <v>#N/A</v>
      </c>
      <c r="P39" s="158" t="e">
        <f>SUM(P35:P38)</f>
        <v>#N/A</v>
      </c>
      <c r="Q39" s="158" t="e">
        <f t="shared" si="12"/>
        <v>#N/A</v>
      </c>
      <c r="R39" s="158" t="e">
        <f t="shared" si="12"/>
        <v>#N/A</v>
      </c>
      <c r="S39" s="158" t="e">
        <f t="shared" si="12"/>
        <v>#N/A</v>
      </c>
      <c r="T39" s="158" t="e">
        <f>SUM(T35:T38)</f>
        <v>#N/A</v>
      </c>
      <c r="U39" s="158" t="e">
        <f t="shared" si="12"/>
        <v>#N/A</v>
      </c>
      <c r="V39" s="158" t="e">
        <f t="shared" si="12"/>
        <v>#N/A</v>
      </c>
      <c r="W39" s="158" t="e">
        <f t="shared" si="12"/>
        <v>#N/A</v>
      </c>
      <c r="X39" s="158" t="e">
        <f t="shared" si="12"/>
        <v>#N/A</v>
      </c>
      <c r="Y39" s="158" t="e">
        <f t="shared" si="12"/>
        <v>#N/A</v>
      </c>
      <c r="Z39" s="158" t="e">
        <f t="shared" si="12"/>
        <v>#N/A</v>
      </c>
      <c r="AA39" s="158" t="e">
        <f t="shared" si="12"/>
        <v>#N/A</v>
      </c>
      <c r="AB39" s="158" t="e">
        <f>SUM(AB35:AB38)</f>
        <v>#N/A</v>
      </c>
      <c r="AC39" s="158" t="e">
        <f t="shared" si="12"/>
        <v>#N/A</v>
      </c>
      <c r="AD39" s="158" t="e">
        <f t="shared" si="12"/>
        <v>#N/A</v>
      </c>
      <c r="AE39" s="158" t="e">
        <f t="shared" si="12"/>
        <v>#N/A</v>
      </c>
      <c r="AF39" s="158" t="e">
        <f t="shared" si="12"/>
        <v>#N/A</v>
      </c>
      <c r="AG39" s="158" t="e">
        <f t="shared" si="12"/>
        <v>#N/A</v>
      </c>
      <c r="AH39" s="158" t="e">
        <f t="shared" si="12"/>
        <v>#N/A</v>
      </c>
      <c r="AI39" s="158" t="e">
        <f t="shared" si="12"/>
        <v>#N/A</v>
      </c>
      <c r="AJ39" s="158" t="e">
        <f t="shared" si="12"/>
        <v>#N/A</v>
      </c>
      <c r="AK39" s="158" t="e">
        <f t="shared" si="12"/>
        <v>#N/A</v>
      </c>
      <c r="AL39" s="158" t="e">
        <f t="shared" si="12"/>
        <v>#N/A</v>
      </c>
      <c r="AM39" s="158" t="e">
        <f t="shared" si="12"/>
        <v>#N/A</v>
      </c>
      <c r="AN39" s="158" t="e">
        <f t="shared" si="12"/>
        <v>#N/A</v>
      </c>
      <c r="AO39" s="158" t="e">
        <f t="shared" si="12"/>
        <v>#N/A</v>
      </c>
      <c r="AP39" s="158" t="e">
        <f t="shared" si="12"/>
        <v>#N/A</v>
      </c>
      <c r="AQ39" s="158" t="e">
        <f t="shared" si="12"/>
        <v>#N/A</v>
      </c>
      <c r="AR39" s="158" t="e">
        <f t="shared" si="12"/>
        <v>#N/A</v>
      </c>
      <c r="AS39" s="158" t="e">
        <f t="shared" si="12"/>
        <v>#N/A</v>
      </c>
      <c r="AT39" s="158" t="e">
        <f t="shared" si="12"/>
        <v>#N/A</v>
      </c>
      <c r="AU39" s="158" t="e">
        <f t="shared" si="12"/>
        <v>#N/A</v>
      </c>
      <c r="AV39" s="158" t="e">
        <f t="shared" si="12"/>
        <v>#N/A</v>
      </c>
      <c r="AW39" s="158" t="e">
        <f t="shared" si="12"/>
        <v>#N/A</v>
      </c>
      <c r="AX39" s="158" t="e">
        <f t="shared" si="12"/>
        <v>#N/A</v>
      </c>
      <c r="AY39" s="158" t="e">
        <f t="shared" si="12"/>
        <v>#N/A</v>
      </c>
      <c r="AZ39" s="158" t="e">
        <f t="shared" si="12"/>
        <v>#N/A</v>
      </c>
      <c r="BA39" s="158" t="e">
        <f t="shared" si="12"/>
        <v>#N/A</v>
      </c>
      <c r="BB39" s="158" t="e">
        <f t="shared" si="12"/>
        <v>#N/A</v>
      </c>
      <c r="BC39" s="158" t="e">
        <f t="shared" si="12"/>
        <v>#N/A</v>
      </c>
      <c r="BD39" s="158" t="e">
        <f t="shared" si="12"/>
        <v>#N/A</v>
      </c>
      <c r="BE39" s="158" t="e">
        <f t="shared" si="12"/>
        <v>#N/A</v>
      </c>
      <c r="BF39" s="158" t="e">
        <f t="shared" si="12"/>
        <v>#N/A</v>
      </c>
      <c r="BG39" s="158" t="e">
        <f t="shared" si="12"/>
        <v>#N/A</v>
      </c>
      <c r="BH39" s="158" t="e">
        <f t="shared" si="12"/>
        <v>#N/A</v>
      </c>
      <c r="BI39" s="158" t="e">
        <f t="shared" si="12"/>
        <v>#N/A</v>
      </c>
      <c r="BJ39" s="158" t="e">
        <f t="shared" si="12"/>
        <v>#N/A</v>
      </c>
      <c r="BK39" s="158" t="e">
        <f t="shared" si="12"/>
        <v>#N/A</v>
      </c>
      <c r="BL39" s="158" t="e">
        <f t="shared" si="12"/>
        <v>#N/A</v>
      </c>
      <c r="BM39" s="158" t="e">
        <f t="shared" si="12"/>
        <v>#N/A</v>
      </c>
      <c r="BN39" s="158" t="e">
        <f t="shared" si="12"/>
        <v>#N/A</v>
      </c>
      <c r="BO39" s="158" t="e">
        <f t="shared" si="12"/>
        <v>#N/A</v>
      </c>
      <c r="BP39" s="158" t="e">
        <f t="shared" si="12"/>
        <v>#N/A</v>
      </c>
      <c r="BQ39" s="158" t="e">
        <f t="shared" si="12"/>
        <v>#N/A</v>
      </c>
      <c r="BR39" s="158" t="e">
        <f t="shared" si="12"/>
        <v>#N/A</v>
      </c>
      <c r="BS39" s="158" t="e">
        <f t="shared" si="12"/>
        <v>#N/A</v>
      </c>
      <c r="BT39" s="158" t="e">
        <f t="shared" si="12"/>
        <v>#N/A</v>
      </c>
      <c r="BU39" s="158" t="e">
        <f t="shared" si="12"/>
        <v>#N/A</v>
      </c>
      <c r="BV39" s="158" t="e">
        <f t="shared" si="12"/>
        <v>#N/A</v>
      </c>
      <c r="BW39" s="158" t="e">
        <f t="shared" si="12"/>
        <v>#N/A</v>
      </c>
      <c r="BX39" s="158" t="e">
        <f t="shared" si="12"/>
        <v>#N/A</v>
      </c>
      <c r="BY39" s="158" t="e">
        <f t="shared" si="12"/>
        <v>#N/A</v>
      </c>
      <c r="BZ39" s="158" t="e">
        <f t="shared" ref="BZ39:CV39" si="13">SUM(BZ35:BZ38)</f>
        <v>#N/A</v>
      </c>
      <c r="CA39" s="158" t="e">
        <f t="shared" si="13"/>
        <v>#N/A</v>
      </c>
      <c r="CB39" s="158" t="e">
        <f t="shared" si="13"/>
        <v>#N/A</v>
      </c>
      <c r="CC39" s="158" t="e">
        <f t="shared" si="13"/>
        <v>#N/A</v>
      </c>
      <c r="CD39" s="158" t="e">
        <f>SUM(CD35:CD38)</f>
        <v>#N/A</v>
      </c>
      <c r="CE39" s="158" t="e">
        <f t="shared" si="13"/>
        <v>#N/A</v>
      </c>
      <c r="CF39" s="158" t="e">
        <f t="shared" si="13"/>
        <v>#N/A</v>
      </c>
      <c r="CG39" s="158" t="e">
        <f t="shared" si="13"/>
        <v>#N/A</v>
      </c>
      <c r="CH39" s="158" t="e">
        <f t="shared" si="13"/>
        <v>#N/A</v>
      </c>
      <c r="CI39" s="158" t="e">
        <f t="shared" si="13"/>
        <v>#N/A</v>
      </c>
      <c r="CJ39" s="158" t="e">
        <f t="shared" si="13"/>
        <v>#N/A</v>
      </c>
      <c r="CK39" s="158" t="e">
        <f t="shared" si="13"/>
        <v>#N/A</v>
      </c>
      <c r="CL39" s="158" t="e">
        <f t="shared" si="13"/>
        <v>#N/A</v>
      </c>
      <c r="CM39" s="158" t="e">
        <f t="shared" si="13"/>
        <v>#N/A</v>
      </c>
      <c r="CN39" s="158" t="e">
        <f t="shared" si="13"/>
        <v>#N/A</v>
      </c>
      <c r="CO39" s="158" t="e">
        <f t="shared" si="13"/>
        <v>#N/A</v>
      </c>
      <c r="CP39" s="158" t="e">
        <f t="shared" si="13"/>
        <v>#N/A</v>
      </c>
      <c r="CQ39" s="158" t="e">
        <f t="shared" si="13"/>
        <v>#N/A</v>
      </c>
      <c r="CR39" s="158" t="e">
        <f t="shared" si="13"/>
        <v>#N/A</v>
      </c>
      <c r="CS39" s="158" t="e">
        <f t="shared" si="13"/>
        <v>#N/A</v>
      </c>
      <c r="CT39" s="158" t="e">
        <f t="shared" si="13"/>
        <v>#N/A</v>
      </c>
      <c r="CU39" s="158" t="e">
        <f t="shared" si="13"/>
        <v>#N/A</v>
      </c>
      <c r="CV39" s="158" t="e">
        <f t="shared" si="13"/>
        <v>#N/A</v>
      </c>
    </row>
    <row r="40" spans="2:104" ht="15.4">
      <c r="E40" s="6"/>
      <c r="F40" s="6"/>
      <c r="G40" s="6"/>
      <c r="H40" s="6"/>
      <c r="I40" s="6"/>
      <c r="J40" s="6"/>
      <c r="K40" s="6"/>
      <c r="L40" s="39"/>
      <c r="M40" s="39"/>
      <c r="N40" s="39"/>
      <c r="O40" s="39"/>
      <c r="P40" s="39"/>
      <c r="Q40" s="39"/>
      <c r="R40" s="39"/>
      <c r="S40" s="39"/>
      <c r="T40" s="39"/>
      <c r="U40" s="39"/>
      <c r="V40" s="39"/>
      <c r="W40" s="39"/>
      <c r="X40" s="39"/>
      <c r="Y40" s="39"/>
      <c r="Z40" s="39"/>
      <c r="AA40" s="39"/>
      <c r="AB40" s="39"/>
      <c r="AC40" s="39"/>
      <c r="AD40" s="39"/>
      <c r="AE40" s="39"/>
      <c r="AF40" s="39"/>
      <c r="AG40" s="39"/>
      <c r="AH40" s="254"/>
      <c r="AI40" s="254"/>
      <c r="AJ40" s="254"/>
      <c r="AK40" s="282"/>
      <c r="AL40" s="39"/>
      <c r="AM40" s="39"/>
      <c r="AN40" s="39"/>
      <c r="AO40" s="39"/>
      <c r="AP40" s="39"/>
      <c r="AQ40" s="39"/>
      <c r="AR40" s="39"/>
      <c r="AS40" s="282"/>
      <c r="AT40" s="39"/>
      <c r="AU40" s="39"/>
      <c r="AV40" s="39"/>
      <c r="AW40" s="39"/>
      <c r="AX40" s="189"/>
      <c r="AY40" s="189"/>
      <c r="AZ40" s="189"/>
      <c r="BA40" s="173"/>
      <c r="BB40" s="189"/>
      <c r="BC40" s="189"/>
      <c r="BD40" s="189"/>
      <c r="BE40" s="189"/>
      <c r="BF40" s="189"/>
      <c r="BG40" s="189"/>
      <c r="BH40" s="189"/>
      <c r="BI40" s="189"/>
      <c r="BJ40" s="189"/>
      <c r="BK40" s="189"/>
      <c r="BL40" s="189"/>
      <c r="BM40" s="189"/>
      <c r="BN40" s="189"/>
      <c r="BO40" s="189"/>
      <c r="BP40" s="189"/>
      <c r="BQ40" s="189"/>
      <c r="BR40" s="189"/>
      <c r="BS40" s="189"/>
      <c r="BT40" s="189"/>
      <c r="BU40" s="189"/>
      <c r="BV40" s="189"/>
      <c r="BW40" s="173"/>
      <c r="BX40" s="189"/>
      <c r="BY40" s="189"/>
      <c r="BZ40" s="189"/>
      <c r="CA40" s="189"/>
      <c r="CB40" s="189"/>
      <c r="CC40" s="189"/>
      <c r="CD40" s="189"/>
      <c r="CE40" s="189"/>
      <c r="CF40" s="189"/>
      <c r="CG40" s="189"/>
      <c r="CH40" s="189"/>
      <c r="CI40" s="189"/>
      <c r="CJ40" s="189"/>
      <c r="CK40" s="189"/>
      <c r="CL40" s="189"/>
      <c r="CM40" s="189"/>
      <c r="CN40" s="189"/>
      <c r="CO40" s="189"/>
      <c r="CP40" s="189"/>
      <c r="CQ40" s="189"/>
      <c r="CR40" s="189"/>
      <c r="CS40" s="189"/>
      <c r="CT40" s="189"/>
      <c r="CU40" s="39"/>
      <c r="CV40" s="39"/>
      <c r="CW40" s="10"/>
      <c r="CX40" s="10"/>
      <c r="CY40" s="10"/>
      <c r="CZ40" s="10"/>
    </row>
    <row r="41" spans="2:104" s="12" customFormat="1" ht="15.4">
      <c r="B41" s="117" t="s">
        <v>51</v>
      </c>
      <c r="C41" s="117"/>
      <c r="D41" s="117"/>
      <c r="E41" s="117"/>
      <c r="F41" s="117"/>
      <c r="G41" s="117"/>
      <c r="H41" s="117"/>
      <c r="I41" s="117"/>
      <c r="J41" s="117"/>
      <c r="K41" s="117"/>
      <c r="L41" s="117"/>
      <c r="M41" s="117"/>
      <c r="N41" s="117"/>
      <c r="O41" s="117"/>
      <c r="P41" s="117"/>
      <c r="Q41" s="117"/>
      <c r="R41" s="117"/>
      <c r="S41" s="117"/>
      <c r="T41" s="117"/>
      <c r="U41" s="355"/>
      <c r="V41" s="355"/>
      <c r="W41" s="355"/>
      <c r="X41" s="355"/>
      <c r="Y41" s="355"/>
      <c r="Z41" s="355"/>
      <c r="AA41" s="355"/>
      <c r="AB41" s="355"/>
      <c r="AC41" s="355"/>
      <c r="AD41" s="355"/>
      <c r="AE41" s="355"/>
      <c r="AF41" s="355"/>
      <c r="AG41" s="355"/>
      <c r="AH41" s="355"/>
      <c r="AI41" s="355"/>
      <c r="AJ41" s="355"/>
      <c r="AK41" s="355"/>
      <c r="AL41" s="355"/>
      <c r="AM41" s="355"/>
      <c r="AN41" s="355"/>
      <c r="AO41" s="355"/>
      <c r="AP41" s="355"/>
      <c r="AQ41" s="355"/>
      <c r="AR41" s="355"/>
      <c r="AS41" s="355"/>
      <c r="AT41" s="355"/>
      <c r="AU41" s="355"/>
      <c r="AV41" s="355"/>
      <c r="AW41" s="355"/>
      <c r="AX41" s="355"/>
      <c r="AY41" s="355"/>
      <c r="AZ41" s="355"/>
      <c r="BA41" s="355"/>
      <c r="BB41" s="355"/>
      <c r="BC41" s="355"/>
      <c r="BD41" s="355"/>
      <c r="BE41" s="355"/>
      <c r="BF41" s="355"/>
      <c r="BG41" s="355"/>
      <c r="BH41" s="355"/>
      <c r="BI41" s="355"/>
      <c r="BJ41" s="355"/>
      <c r="BK41" s="355"/>
      <c r="BL41" s="355"/>
      <c r="BM41" s="355"/>
      <c r="BN41" s="355"/>
      <c r="BO41" s="355"/>
      <c r="BP41" s="355"/>
      <c r="BQ41" s="355"/>
      <c r="BR41" s="355"/>
      <c r="BS41" s="355"/>
      <c r="BT41" s="355"/>
      <c r="BU41" s="355"/>
      <c r="BV41" s="355"/>
      <c r="BW41" s="355"/>
      <c r="BX41" s="355"/>
      <c r="BY41" s="355"/>
      <c r="BZ41" s="355"/>
      <c r="CA41" s="355"/>
      <c r="CB41" s="355"/>
      <c r="CC41" s="355"/>
      <c r="CD41" s="355"/>
      <c r="CE41" s="355"/>
      <c r="CF41" s="355"/>
      <c r="CG41" s="355"/>
      <c r="CH41" s="355"/>
      <c r="CI41" s="355"/>
      <c r="CJ41" s="355"/>
      <c r="CK41" s="355"/>
      <c r="CL41" s="355"/>
      <c r="CM41" s="355"/>
      <c r="CN41" s="355"/>
      <c r="CO41" s="355"/>
      <c r="CP41" s="355"/>
      <c r="CQ41" s="355"/>
      <c r="CR41" s="355"/>
      <c r="CS41" s="355"/>
      <c r="CT41" s="355"/>
      <c r="CU41" s="355"/>
      <c r="CV41" s="355"/>
      <c r="CW41" s="118"/>
    </row>
    <row r="42" spans="2:104" ht="15.4"/>
    <row r="47" spans="2:104" ht="15.4" hidden="1">
      <c r="E47" s="89"/>
    </row>
    <row r="48" spans="2:104" ht="15.4" hidden="1">
      <c r="E48" s="89"/>
    </row>
    <row r="49" spans="5:90" ht="15.4" hidden="1">
      <c r="E49" s="89"/>
    </row>
    <row r="50" spans="5:90" ht="15.4" hidden="1">
      <c r="E50" s="89"/>
    </row>
    <row r="51" spans="5:90" ht="15.4">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row>
    <row r="52" spans="5:90" ht="15.4"/>
    <row r="65" s="1" customFormat="1" ht="15" hidden="1" customHeight="1"/>
    <row r="66" s="1" customFormat="1" ht="15" hidden="1" customHeight="1"/>
    <row r="67" s="1" customFormat="1" ht="15" hidden="1" customHeight="1"/>
    <row r="68" s="1" customFormat="1" ht="15" hidden="1" customHeight="1"/>
    <row r="69" s="1" customFormat="1" ht="15" hidden="1" customHeight="1"/>
    <row r="70" s="1" customFormat="1" ht="15" hidden="1" customHeight="1"/>
    <row r="71" s="1" customFormat="1" ht="15" hidden="1" customHeight="1"/>
    <row r="72" s="1" customFormat="1" ht="15" hidden="1" customHeight="1"/>
    <row r="73" s="1" customFormat="1" ht="15" hidden="1" customHeight="1"/>
    <row r="74" s="1" customFormat="1" ht="15" hidden="1" customHeight="1"/>
    <row r="75" s="1" customFormat="1" ht="15" hidden="1" customHeight="1"/>
    <row r="76" s="1" customFormat="1" ht="15" hidden="1" customHeight="1"/>
    <row r="77" s="1" customFormat="1" ht="15" hidden="1" customHeight="1"/>
    <row r="78" s="1" customFormat="1" ht="15" hidden="1" customHeight="1"/>
    <row r="79" s="1" customFormat="1" ht="15" hidden="1" customHeight="1"/>
    <row r="80" s="1" customFormat="1" ht="15" hidden="1" customHeight="1"/>
    <row r="81" s="1" customFormat="1" ht="15" hidden="1" customHeight="1"/>
    <row r="82" s="1" customFormat="1" ht="15" hidden="1" customHeight="1"/>
    <row r="83" s="1" customFormat="1" ht="15" hidden="1" customHeight="1"/>
    <row r="84" s="1" customFormat="1" ht="15" hidden="1" customHeight="1"/>
    <row r="85" s="1" customFormat="1" ht="15" hidden="1" customHeight="1"/>
    <row r="86" s="1" customFormat="1" ht="15" hidden="1" customHeight="1"/>
    <row r="87" s="1" customFormat="1" ht="15" hidden="1" customHeight="1"/>
    <row r="88" s="1" customFormat="1" ht="15" hidden="1" customHeight="1"/>
    <row r="89" s="1" customFormat="1" ht="15" hidden="1" customHeight="1"/>
    <row r="90" s="1" customFormat="1" ht="15" hidden="1" customHeight="1"/>
    <row r="91" s="1" customFormat="1" ht="15" hidden="1" customHeight="1"/>
    <row r="92" s="1" customFormat="1" ht="15" hidden="1" customHeight="1"/>
    <row r="93" s="1" customFormat="1" ht="15" hidden="1" customHeight="1"/>
    <row r="94" s="1" customFormat="1" ht="15" hidden="1" customHeight="1"/>
    <row r="95" s="1" customFormat="1" ht="15" hidden="1" customHeight="1"/>
    <row r="96" s="1" customFormat="1" ht="15" hidden="1" customHeight="1"/>
    <row r="97" s="1" customFormat="1" ht="15" hidden="1" customHeight="1"/>
    <row r="98" s="1" customFormat="1" ht="15" hidden="1" customHeight="1"/>
    <row r="99" s="1" customFormat="1" ht="15" hidden="1" customHeight="1"/>
    <row r="100" s="1" customFormat="1" ht="15" hidden="1" customHeight="1"/>
    <row r="101" s="1" customFormat="1" ht="15" hidden="1" customHeight="1"/>
    <row r="102" s="1" customFormat="1" ht="15" hidden="1" customHeight="1"/>
  </sheetData>
  <pageMargins left="0.7" right="0.7" top="0.75" bottom="0.75" header="0.3" footer="0.3"/>
  <pageSetup paperSize="9" orientation="portrait" r:id="rId1"/>
  <headerFooter>
    <oddHeader>&amp;C&amp;"Aptos"&amp;10&amp;K000000 OFFICIAL&amp;1#_x000D_</oddHeader>
    <oddFooter>&amp;C_x000D_&amp;1#&amp;"Aptos"&amp;10&amp;K000000 OFFICIAL</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423DAE-20AD-4625-8316-8B83B6249E62}">
  <sheetPr codeName="Sheet17">
    <tabColor rgb="FFCCC0DA"/>
  </sheetPr>
  <dimension ref="A1:DJ103"/>
  <sheetViews>
    <sheetView zoomScale="90" zoomScaleNormal="90" workbookViewId="0">
      <pane xSplit="10" ySplit="3" topLeftCell="K28" activePane="bottomRight" state="frozen"/>
      <selection pane="bottomRight" activeCell="A28" sqref="A28"/>
      <selection pane="bottomLeft" activeCell="J67" sqref="J67"/>
      <selection pane="topRight" activeCell="J67" sqref="J67"/>
    </sheetView>
  </sheetViews>
  <sheetFormatPr defaultColWidth="0" defaultRowHeight="15.4" zeroHeight="1"/>
  <cols>
    <col min="1" max="4" width="3" style="1" customWidth="1"/>
    <col min="5" max="5" width="43.5" style="1" customWidth="1"/>
    <col min="6" max="6" width="2.75" style="1" customWidth="1"/>
    <col min="7" max="7" width="14.25" style="1" customWidth="1"/>
    <col min="8" max="8" width="10.75" style="1" customWidth="1"/>
    <col min="9" max="9" width="2.75" style="1" customWidth="1"/>
    <col min="10" max="10" width="10.5" style="1" customWidth="1"/>
    <col min="11" max="100" width="10.875" style="1" customWidth="1"/>
    <col min="101" max="104" width="9.25" style="1" customWidth="1"/>
    <col min="105" max="114" width="0" style="1" hidden="1" customWidth="1"/>
    <col min="115" max="16384" width="9.25" style="1" hidden="1"/>
  </cols>
  <sheetData>
    <row r="1" spans="1:104" s="50" customFormat="1">
      <c r="A1" s="50" t="s">
        <v>38</v>
      </c>
      <c r="K1" s="52">
        <f t="shared" ref="K1:AP1" si="0">DATE(K3-1,4,1)</f>
        <v>43922</v>
      </c>
      <c r="L1" s="52">
        <f t="shared" si="0"/>
        <v>44287</v>
      </c>
      <c r="M1" s="52">
        <f t="shared" si="0"/>
        <v>44652</v>
      </c>
      <c r="N1" s="52">
        <f t="shared" si="0"/>
        <v>45017</v>
      </c>
      <c r="O1" s="52">
        <f t="shared" si="0"/>
        <v>45383</v>
      </c>
      <c r="P1" s="52">
        <f t="shared" si="0"/>
        <v>45748</v>
      </c>
      <c r="Q1" s="52">
        <f t="shared" si="0"/>
        <v>46113</v>
      </c>
      <c r="R1" s="52">
        <f t="shared" si="0"/>
        <v>46478</v>
      </c>
      <c r="S1" s="52">
        <f t="shared" si="0"/>
        <v>46844</v>
      </c>
      <c r="T1" s="52">
        <f t="shared" si="0"/>
        <v>47209</v>
      </c>
      <c r="U1" s="52">
        <f t="shared" si="0"/>
        <v>47574</v>
      </c>
      <c r="V1" s="52">
        <f t="shared" si="0"/>
        <v>47939</v>
      </c>
      <c r="W1" s="52">
        <f t="shared" si="0"/>
        <v>48305</v>
      </c>
      <c r="X1" s="52">
        <f t="shared" si="0"/>
        <v>48670</v>
      </c>
      <c r="Y1" s="52">
        <f t="shared" si="0"/>
        <v>49035</v>
      </c>
      <c r="Z1" s="52">
        <f t="shared" si="0"/>
        <v>49400</v>
      </c>
      <c r="AA1" s="52">
        <f t="shared" si="0"/>
        <v>49766</v>
      </c>
      <c r="AB1" s="52">
        <f t="shared" si="0"/>
        <v>50131</v>
      </c>
      <c r="AC1" s="52">
        <f t="shared" si="0"/>
        <v>50496</v>
      </c>
      <c r="AD1" s="52">
        <f t="shared" si="0"/>
        <v>50861</v>
      </c>
      <c r="AE1" s="52">
        <f t="shared" si="0"/>
        <v>51227</v>
      </c>
      <c r="AF1" s="52">
        <f t="shared" si="0"/>
        <v>51592</v>
      </c>
      <c r="AG1" s="52">
        <f t="shared" si="0"/>
        <v>51957</v>
      </c>
      <c r="AH1" s="52">
        <f t="shared" si="0"/>
        <v>52322</v>
      </c>
      <c r="AI1" s="52">
        <f t="shared" si="0"/>
        <v>52688</v>
      </c>
      <c r="AJ1" s="52">
        <f t="shared" si="0"/>
        <v>53053</v>
      </c>
      <c r="AK1" s="52">
        <f t="shared" si="0"/>
        <v>53418</v>
      </c>
      <c r="AL1" s="52">
        <f t="shared" si="0"/>
        <v>53783</v>
      </c>
      <c r="AM1" s="52">
        <f t="shared" si="0"/>
        <v>54149</v>
      </c>
      <c r="AN1" s="52">
        <f t="shared" si="0"/>
        <v>54514</v>
      </c>
      <c r="AO1" s="52">
        <f t="shared" si="0"/>
        <v>54879</v>
      </c>
      <c r="AP1" s="52">
        <f t="shared" si="0"/>
        <v>55244</v>
      </c>
      <c r="AQ1" s="52">
        <f t="shared" ref="AQ1:BV1" si="1">DATE(AQ3-1,4,1)</f>
        <v>55610</v>
      </c>
      <c r="AR1" s="52">
        <f t="shared" si="1"/>
        <v>55975</v>
      </c>
      <c r="AS1" s="52">
        <f t="shared" si="1"/>
        <v>56340</v>
      </c>
      <c r="AT1" s="52">
        <f t="shared" si="1"/>
        <v>56705</v>
      </c>
      <c r="AU1" s="52">
        <f t="shared" si="1"/>
        <v>57071</v>
      </c>
      <c r="AV1" s="52">
        <f t="shared" si="1"/>
        <v>57436</v>
      </c>
      <c r="AW1" s="52">
        <f t="shared" si="1"/>
        <v>57801</v>
      </c>
      <c r="AX1" s="52">
        <f t="shared" si="1"/>
        <v>58166</v>
      </c>
      <c r="AY1" s="52">
        <f t="shared" si="1"/>
        <v>58532</v>
      </c>
      <c r="AZ1" s="52">
        <f t="shared" si="1"/>
        <v>58897</v>
      </c>
      <c r="BA1" s="52">
        <f t="shared" si="1"/>
        <v>59262</v>
      </c>
      <c r="BB1" s="52">
        <f t="shared" si="1"/>
        <v>59627</v>
      </c>
      <c r="BC1" s="52">
        <f t="shared" si="1"/>
        <v>59993</v>
      </c>
      <c r="BD1" s="52">
        <f t="shared" si="1"/>
        <v>60358</v>
      </c>
      <c r="BE1" s="52">
        <f t="shared" si="1"/>
        <v>60723</v>
      </c>
      <c r="BF1" s="52">
        <f t="shared" si="1"/>
        <v>61088</v>
      </c>
      <c r="BG1" s="52">
        <f t="shared" si="1"/>
        <v>61454</v>
      </c>
      <c r="BH1" s="52">
        <f t="shared" si="1"/>
        <v>61819</v>
      </c>
      <c r="BI1" s="52">
        <f t="shared" si="1"/>
        <v>62184</v>
      </c>
      <c r="BJ1" s="52">
        <f t="shared" si="1"/>
        <v>62549</v>
      </c>
      <c r="BK1" s="52">
        <f t="shared" si="1"/>
        <v>62915</v>
      </c>
      <c r="BL1" s="52">
        <f t="shared" si="1"/>
        <v>63280</v>
      </c>
      <c r="BM1" s="52">
        <f t="shared" si="1"/>
        <v>63645</v>
      </c>
      <c r="BN1" s="52">
        <f t="shared" si="1"/>
        <v>64010</v>
      </c>
      <c r="BO1" s="52">
        <f t="shared" si="1"/>
        <v>64376</v>
      </c>
      <c r="BP1" s="52">
        <f t="shared" si="1"/>
        <v>64741</v>
      </c>
      <c r="BQ1" s="52">
        <f t="shared" si="1"/>
        <v>65106</v>
      </c>
      <c r="BR1" s="52">
        <f t="shared" si="1"/>
        <v>65471</v>
      </c>
      <c r="BS1" s="52">
        <f t="shared" si="1"/>
        <v>65837</v>
      </c>
      <c r="BT1" s="52">
        <f t="shared" si="1"/>
        <v>66202</v>
      </c>
      <c r="BU1" s="52">
        <f t="shared" si="1"/>
        <v>66567</v>
      </c>
      <c r="BV1" s="52">
        <f t="shared" si="1"/>
        <v>66932</v>
      </c>
      <c r="BW1" s="52">
        <f t="shared" ref="BW1:CV1" si="2">DATE(BW3-1,4,1)</f>
        <v>67298</v>
      </c>
      <c r="BX1" s="52">
        <f t="shared" si="2"/>
        <v>67663</v>
      </c>
      <c r="BY1" s="52">
        <f t="shared" si="2"/>
        <v>68028</v>
      </c>
      <c r="BZ1" s="52">
        <f t="shared" si="2"/>
        <v>68393</v>
      </c>
      <c r="CA1" s="52">
        <f t="shared" si="2"/>
        <v>68759</v>
      </c>
      <c r="CB1" s="52">
        <f t="shared" si="2"/>
        <v>69124</v>
      </c>
      <c r="CC1" s="52">
        <f t="shared" si="2"/>
        <v>69489</v>
      </c>
      <c r="CD1" s="52">
        <f t="shared" si="2"/>
        <v>69854</v>
      </c>
      <c r="CE1" s="52">
        <f t="shared" si="2"/>
        <v>70220</v>
      </c>
      <c r="CF1" s="52">
        <f t="shared" si="2"/>
        <v>70585</v>
      </c>
      <c r="CG1" s="52">
        <f t="shared" si="2"/>
        <v>70950</v>
      </c>
      <c r="CH1" s="52">
        <f t="shared" si="2"/>
        <v>71315</v>
      </c>
      <c r="CI1" s="52">
        <f t="shared" si="2"/>
        <v>71681</v>
      </c>
      <c r="CJ1" s="52">
        <f t="shared" si="2"/>
        <v>72046</v>
      </c>
      <c r="CK1" s="52">
        <f t="shared" si="2"/>
        <v>72411</v>
      </c>
      <c r="CL1" s="52">
        <f t="shared" si="2"/>
        <v>72776</v>
      </c>
      <c r="CM1" s="52">
        <f t="shared" si="2"/>
        <v>73141</v>
      </c>
      <c r="CN1" s="52">
        <f t="shared" si="2"/>
        <v>73506</v>
      </c>
      <c r="CO1" s="52">
        <f t="shared" si="2"/>
        <v>73871</v>
      </c>
      <c r="CP1" s="52">
        <f t="shared" si="2"/>
        <v>74236</v>
      </c>
      <c r="CQ1" s="52">
        <f t="shared" si="2"/>
        <v>74602</v>
      </c>
      <c r="CR1" s="52">
        <f t="shared" si="2"/>
        <v>74967</v>
      </c>
      <c r="CS1" s="52">
        <f t="shared" si="2"/>
        <v>75332</v>
      </c>
      <c r="CT1" s="52">
        <f t="shared" si="2"/>
        <v>75697</v>
      </c>
      <c r="CU1" s="52">
        <f t="shared" si="2"/>
        <v>76063</v>
      </c>
      <c r="CV1" s="52">
        <f t="shared" si="2"/>
        <v>76428</v>
      </c>
    </row>
    <row r="2" spans="1:104" s="50" customFormat="1">
      <c r="H2" s="51"/>
      <c r="I2" s="51"/>
      <c r="J2" s="51"/>
      <c r="K2" s="52">
        <f t="shared" ref="K2:AP2" si="3">DATE(K3,3,31)</f>
        <v>44286</v>
      </c>
      <c r="L2" s="52">
        <f t="shared" si="3"/>
        <v>44651</v>
      </c>
      <c r="M2" s="52">
        <f t="shared" si="3"/>
        <v>45016</v>
      </c>
      <c r="N2" s="52">
        <f t="shared" si="3"/>
        <v>45382</v>
      </c>
      <c r="O2" s="52">
        <f t="shared" si="3"/>
        <v>45747</v>
      </c>
      <c r="P2" s="52">
        <f t="shared" si="3"/>
        <v>46112</v>
      </c>
      <c r="Q2" s="52">
        <f t="shared" si="3"/>
        <v>46477</v>
      </c>
      <c r="R2" s="52">
        <f t="shared" si="3"/>
        <v>46843</v>
      </c>
      <c r="S2" s="52">
        <f t="shared" si="3"/>
        <v>47208</v>
      </c>
      <c r="T2" s="52">
        <f t="shared" si="3"/>
        <v>47573</v>
      </c>
      <c r="U2" s="52">
        <f t="shared" si="3"/>
        <v>47938</v>
      </c>
      <c r="V2" s="52">
        <f t="shared" si="3"/>
        <v>48304</v>
      </c>
      <c r="W2" s="52">
        <f t="shared" si="3"/>
        <v>48669</v>
      </c>
      <c r="X2" s="52">
        <f t="shared" si="3"/>
        <v>49034</v>
      </c>
      <c r="Y2" s="52">
        <f t="shared" si="3"/>
        <v>49399</v>
      </c>
      <c r="Z2" s="52">
        <f t="shared" si="3"/>
        <v>49765</v>
      </c>
      <c r="AA2" s="52">
        <f t="shared" si="3"/>
        <v>50130</v>
      </c>
      <c r="AB2" s="52">
        <f t="shared" si="3"/>
        <v>50495</v>
      </c>
      <c r="AC2" s="52">
        <f t="shared" si="3"/>
        <v>50860</v>
      </c>
      <c r="AD2" s="52">
        <f t="shared" si="3"/>
        <v>51226</v>
      </c>
      <c r="AE2" s="52">
        <f t="shared" si="3"/>
        <v>51591</v>
      </c>
      <c r="AF2" s="52">
        <f t="shared" si="3"/>
        <v>51956</v>
      </c>
      <c r="AG2" s="52">
        <f t="shared" si="3"/>
        <v>52321</v>
      </c>
      <c r="AH2" s="52">
        <f t="shared" si="3"/>
        <v>52687</v>
      </c>
      <c r="AI2" s="52">
        <f t="shared" si="3"/>
        <v>53052</v>
      </c>
      <c r="AJ2" s="52">
        <f t="shared" si="3"/>
        <v>53417</v>
      </c>
      <c r="AK2" s="52">
        <f t="shared" si="3"/>
        <v>53782</v>
      </c>
      <c r="AL2" s="52">
        <f t="shared" si="3"/>
        <v>54148</v>
      </c>
      <c r="AM2" s="52">
        <f t="shared" si="3"/>
        <v>54513</v>
      </c>
      <c r="AN2" s="52">
        <f t="shared" si="3"/>
        <v>54878</v>
      </c>
      <c r="AO2" s="52">
        <f t="shared" si="3"/>
        <v>55243</v>
      </c>
      <c r="AP2" s="52">
        <f t="shared" si="3"/>
        <v>55609</v>
      </c>
      <c r="AQ2" s="52">
        <f t="shared" ref="AQ2:BV2" si="4">DATE(AQ3,3,31)</f>
        <v>55974</v>
      </c>
      <c r="AR2" s="52">
        <f t="shared" si="4"/>
        <v>56339</v>
      </c>
      <c r="AS2" s="52">
        <f t="shared" si="4"/>
        <v>56704</v>
      </c>
      <c r="AT2" s="52">
        <f t="shared" si="4"/>
        <v>57070</v>
      </c>
      <c r="AU2" s="52">
        <f t="shared" si="4"/>
        <v>57435</v>
      </c>
      <c r="AV2" s="52">
        <f t="shared" si="4"/>
        <v>57800</v>
      </c>
      <c r="AW2" s="52">
        <f t="shared" si="4"/>
        <v>58165</v>
      </c>
      <c r="AX2" s="52">
        <f t="shared" si="4"/>
        <v>58531</v>
      </c>
      <c r="AY2" s="52">
        <f t="shared" si="4"/>
        <v>58896</v>
      </c>
      <c r="AZ2" s="52">
        <f t="shared" si="4"/>
        <v>59261</v>
      </c>
      <c r="BA2" s="52">
        <f t="shared" si="4"/>
        <v>59626</v>
      </c>
      <c r="BB2" s="52">
        <f t="shared" si="4"/>
        <v>59992</v>
      </c>
      <c r="BC2" s="52">
        <f t="shared" si="4"/>
        <v>60357</v>
      </c>
      <c r="BD2" s="52">
        <f t="shared" si="4"/>
        <v>60722</v>
      </c>
      <c r="BE2" s="52">
        <f t="shared" si="4"/>
        <v>61087</v>
      </c>
      <c r="BF2" s="52">
        <f t="shared" si="4"/>
        <v>61453</v>
      </c>
      <c r="BG2" s="52">
        <f t="shared" si="4"/>
        <v>61818</v>
      </c>
      <c r="BH2" s="52">
        <f t="shared" si="4"/>
        <v>62183</v>
      </c>
      <c r="BI2" s="52">
        <f t="shared" si="4"/>
        <v>62548</v>
      </c>
      <c r="BJ2" s="52">
        <f t="shared" si="4"/>
        <v>62914</v>
      </c>
      <c r="BK2" s="52">
        <f t="shared" si="4"/>
        <v>63279</v>
      </c>
      <c r="BL2" s="52">
        <f t="shared" si="4"/>
        <v>63644</v>
      </c>
      <c r="BM2" s="52">
        <f t="shared" si="4"/>
        <v>64009</v>
      </c>
      <c r="BN2" s="52">
        <f t="shared" si="4"/>
        <v>64375</v>
      </c>
      <c r="BO2" s="52">
        <f t="shared" si="4"/>
        <v>64740</v>
      </c>
      <c r="BP2" s="52">
        <f t="shared" si="4"/>
        <v>65105</v>
      </c>
      <c r="BQ2" s="52">
        <f t="shared" si="4"/>
        <v>65470</v>
      </c>
      <c r="BR2" s="52">
        <f t="shared" si="4"/>
        <v>65836</v>
      </c>
      <c r="BS2" s="52">
        <f t="shared" si="4"/>
        <v>66201</v>
      </c>
      <c r="BT2" s="52">
        <f t="shared" si="4"/>
        <v>66566</v>
      </c>
      <c r="BU2" s="52">
        <f t="shared" si="4"/>
        <v>66931</v>
      </c>
      <c r="BV2" s="52">
        <f t="shared" si="4"/>
        <v>67297</v>
      </c>
      <c r="BW2" s="52">
        <f t="shared" ref="BW2:CV2" si="5">DATE(BW3,3,31)</f>
        <v>67662</v>
      </c>
      <c r="BX2" s="52">
        <f t="shared" si="5"/>
        <v>68027</v>
      </c>
      <c r="BY2" s="52">
        <f t="shared" si="5"/>
        <v>68392</v>
      </c>
      <c r="BZ2" s="52">
        <f t="shared" si="5"/>
        <v>68758</v>
      </c>
      <c r="CA2" s="52">
        <f t="shared" si="5"/>
        <v>69123</v>
      </c>
      <c r="CB2" s="52">
        <f t="shared" si="5"/>
        <v>69488</v>
      </c>
      <c r="CC2" s="52">
        <f t="shared" si="5"/>
        <v>69853</v>
      </c>
      <c r="CD2" s="52">
        <f t="shared" si="5"/>
        <v>70219</v>
      </c>
      <c r="CE2" s="52">
        <f t="shared" si="5"/>
        <v>70584</v>
      </c>
      <c r="CF2" s="52">
        <f t="shared" si="5"/>
        <v>70949</v>
      </c>
      <c r="CG2" s="52">
        <f t="shared" si="5"/>
        <v>71314</v>
      </c>
      <c r="CH2" s="52">
        <f t="shared" si="5"/>
        <v>71680</v>
      </c>
      <c r="CI2" s="52">
        <f t="shared" si="5"/>
        <v>72045</v>
      </c>
      <c r="CJ2" s="52">
        <f t="shared" si="5"/>
        <v>72410</v>
      </c>
      <c r="CK2" s="52">
        <f t="shared" si="5"/>
        <v>72775</v>
      </c>
      <c r="CL2" s="52">
        <f t="shared" si="5"/>
        <v>73140</v>
      </c>
      <c r="CM2" s="52">
        <f t="shared" si="5"/>
        <v>73505</v>
      </c>
      <c r="CN2" s="52">
        <f t="shared" si="5"/>
        <v>73870</v>
      </c>
      <c r="CO2" s="52">
        <f t="shared" si="5"/>
        <v>74235</v>
      </c>
      <c r="CP2" s="52">
        <f t="shared" si="5"/>
        <v>74601</v>
      </c>
      <c r="CQ2" s="52">
        <f t="shared" si="5"/>
        <v>74966</v>
      </c>
      <c r="CR2" s="52">
        <f t="shared" si="5"/>
        <v>75331</v>
      </c>
      <c r="CS2" s="52">
        <f t="shared" si="5"/>
        <v>75696</v>
      </c>
      <c r="CT2" s="52">
        <f t="shared" si="5"/>
        <v>76062</v>
      </c>
      <c r="CU2" s="52">
        <f t="shared" si="5"/>
        <v>76427</v>
      </c>
      <c r="CV2" s="52">
        <f t="shared" si="5"/>
        <v>76792</v>
      </c>
      <c r="CW2" s="52"/>
    </row>
    <row r="3" spans="1:104" s="50" customFormat="1">
      <c r="E3" s="50" t="s">
        <v>52</v>
      </c>
      <c r="G3" s="50" t="s">
        <v>145</v>
      </c>
      <c r="H3" s="50" t="s">
        <v>146</v>
      </c>
      <c r="J3" s="50" t="s">
        <v>582</v>
      </c>
      <c r="K3" s="50">
        <v>2021</v>
      </c>
      <c r="L3" s="50">
        <v>2022</v>
      </c>
      <c r="M3" s="50">
        <v>2023</v>
      </c>
      <c r="N3" s="50">
        <v>2024</v>
      </c>
      <c r="O3" s="50">
        <v>2025</v>
      </c>
      <c r="P3" s="50">
        <v>2026</v>
      </c>
      <c r="Q3" s="50">
        <v>2027</v>
      </c>
      <c r="R3" s="50">
        <v>2028</v>
      </c>
      <c r="S3" s="50">
        <v>2029</v>
      </c>
      <c r="T3" s="50">
        <v>2030</v>
      </c>
      <c r="U3" s="50">
        <v>2031</v>
      </c>
      <c r="V3" s="50">
        <v>2032</v>
      </c>
      <c r="W3" s="50">
        <v>2033</v>
      </c>
      <c r="X3" s="50">
        <v>2034</v>
      </c>
      <c r="Y3" s="50">
        <v>2035</v>
      </c>
      <c r="Z3" s="50">
        <v>2036</v>
      </c>
      <c r="AA3" s="50">
        <v>2037</v>
      </c>
      <c r="AB3" s="50">
        <v>2038</v>
      </c>
      <c r="AC3" s="50">
        <v>2039</v>
      </c>
      <c r="AD3" s="50">
        <v>2040</v>
      </c>
      <c r="AE3" s="50">
        <v>2041</v>
      </c>
      <c r="AF3" s="50">
        <v>2042</v>
      </c>
      <c r="AG3" s="50">
        <v>2043</v>
      </c>
      <c r="AH3" s="50">
        <v>2044</v>
      </c>
      <c r="AI3" s="50">
        <v>2045</v>
      </c>
      <c r="AJ3" s="50">
        <v>2046</v>
      </c>
      <c r="AK3" s="50">
        <v>2047</v>
      </c>
      <c r="AL3" s="50">
        <v>2048</v>
      </c>
      <c r="AM3" s="50">
        <v>2049</v>
      </c>
      <c r="AN3" s="50">
        <v>2050</v>
      </c>
      <c r="AO3" s="50">
        <v>2051</v>
      </c>
      <c r="AP3" s="50">
        <v>2052</v>
      </c>
      <c r="AQ3" s="50">
        <v>2053</v>
      </c>
      <c r="AR3" s="50">
        <v>2054</v>
      </c>
      <c r="AS3" s="50">
        <v>2055</v>
      </c>
      <c r="AT3" s="50">
        <v>2056</v>
      </c>
      <c r="AU3" s="50">
        <v>2057</v>
      </c>
      <c r="AV3" s="50">
        <v>2058</v>
      </c>
      <c r="AW3" s="50">
        <v>2059</v>
      </c>
      <c r="AX3" s="50">
        <v>2060</v>
      </c>
      <c r="AY3" s="50">
        <v>2061</v>
      </c>
      <c r="AZ3" s="50">
        <v>2062</v>
      </c>
      <c r="BA3" s="50">
        <v>2063</v>
      </c>
      <c r="BB3" s="50">
        <v>2064</v>
      </c>
      <c r="BC3" s="50">
        <v>2065</v>
      </c>
      <c r="BD3" s="50">
        <v>2066</v>
      </c>
      <c r="BE3" s="50">
        <v>2067</v>
      </c>
      <c r="BF3" s="50">
        <v>2068</v>
      </c>
      <c r="BG3" s="50">
        <v>2069</v>
      </c>
      <c r="BH3" s="50">
        <v>2070</v>
      </c>
      <c r="BI3" s="50">
        <v>2071</v>
      </c>
      <c r="BJ3" s="50">
        <v>2072</v>
      </c>
      <c r="BK3" s="50">
        <v>2073</v>
      </c>
      <c r="BL3" s="50">
        <v>2074</v>
      </c>
      <c r="BM3" s="50">
        <v>2075</v>
      </c>
      <c r="BN3" s="50">
        <v>2076</v>
      </c>
      <c r="BO3" s="50">
        <v>2077</v>
      </c>
      <c r="BP3" s="50">
        <v>2078</v>
      </c>
      <c r="BQ3" s="50">
        <v>2079</v>
      </c>
      <c r="BR3" s="50">
        <v>2080</v>
      </c>
      <c r="BS3" s="50">
        <v>2081</v>
      </c>
      <c r="BT3" s="50">
        <v>2082</v>
      </c>
      <c r="BU3" s="50">
        <v>2083</v>
      </c>
      <c r="BV3" s="50">
        <v>2084</v>
      </c>
      <c r="BW3" s="50">
        <v>2085</v>
      </c>
      <c r="BX3" s="50">
        <v>2086</v>
      </c>
      <c r="BY3" s="50">
        <v>2087</v>
      </c>
      <c r="BZ3" s="50">
        <v>2088</v>
      </c>
      <c r="CA3" s="50">
        <v>2089</v>
      </c>
      <c r="CB3" s="50">
        <v>2090</v>
      </c>
      <c r="CC3" s="50">
        <v>2091</v>
      </c>
      <c r="CD3" s="50">
        <v>2092</v>
      </c>
      <c r="CE3" s="50">
        <v>2093</v>
      </c>
      <c r="CF3" s="50">
        <v>2094</v>
      </c>
      <c r="CG3" s="50">
        <v>2095</v>
      </c>
      <c r="CH3" s="50">
        <v>2096</v>
      </c>
      <c r="CI3" s="50">
        <v>2097</v>
      </c>
      <c r="CJ3" s="50">
        <v>2098</v>
      </c>
      <c r="CK3" s="50">
        <v>2099</v>
      </c>
      <c r="CL3" s="50">
        <v>2100</v>
      </c>
      <c r="CM3" s="50">
        <v>2101</v>
      </c>
      <c r="CN3" s="50">
        <v>2102</v>
      </c>
      <c r="CO3" s="50">
        <v>2103</v>
      </c>
      <c r="CP3" s="50">
        <v>2104</v>
      </c>
      <c r="CQ3" s="50">
        <v>2105</v>
      </c>
      <c r="CR3" s="50">
        <v>2106</v>
      </c>
      <c r="CS3" s="50">
        <v>2107</v>
      </c>
      <c r="CT3" s="50">
        <v>2108</v>
      </c>
      <c r="CU3" s="50">
        <v>2109</v>
      </c>
      <c r="CV3" s="50">
        <v>2110</v>
      </c>
    </row>
    <row r="4" spans="1:104"/>
    <row r="5" spans="1:104">
      <c r="B5" s="22">
        <v>0</v>
      </c>
      <c r="C5" s="22" t="s">
        <v>56</v>
      </c>
      <c r="D5" s="22"/>
      <c r="E5" s="22"/>
      <c r="F5" s="22"/>
      <c r="G5" s="22"/>
      <c r="H5" s="22"/>
      <c r="I5" s="22"/>
      <c r="J5" s="22"/>
      <c r="K5" s="22"/>
      <c r="L5" s="22"/>
      <c r="M5" s="22"/>
      <c r="N5" s="22"/>
      <c r="O5" s="22"/>
      <c r="P5" s="22"/>
      <c r="Q5" s="22"/>
      <c r="R5" s="22"/>
      <c r="S5" s="22"/>
      <c r="T5" s="22"/>
      <c r="U5" s="22"/>
      <c r="V5" s="22"/>
      <c r="W5" s="22"/>
      <c r="X5" s="22"/>
      <c r="Y5" s="22"/>
      <c r="Z5" s="22"/>
      <c r="AA5" s="22"/>
      <c r="AB5" s="22"/>
      <c r="AC5" s="22"/>
      <c r="AD5" s="22"/>
      <c r="AE5" s="22"/>
      <c r="AF5" s="22"/>
      <c r="AG5" s="22"/>
      <c r="AH5" s="22"/>
      <c r="AI5" s="22"/>
      <c r="AJ5" s="22"/>
      <c r="AK5" s="22"/>
      <c r="AL5" s="22"/>
      <c r="AM5" s="22"/>
      <c r="AN5" s="22"/>
      <c r="AO5" s="22"/>
      <c r="AP5" s="22"/>
      <c r="AQ5" s="22"/>
      <c r="AR5" s="22"/>
      <c r="AS5" s="22"/>
      <c r="AT5" s="22"/>
      <c r="AU5" s="22"/>
      <c r="AV5" s="22"/>
      <c r="AW5" s="22"/>
      <c r="AX5" s="22"/>
      <c r="AY5" s="22"/>
      <c r="AZ5" s="22"/>
      <c r="BA5" s="22"/>
      <c r="BB5" s="22"/>
      <c r="BC5" s="22"/>
      <c r="BD5" s="22"/>
      <c r="BE5" s="22"/>
      <c r="BF5" s="22"/>
      <c r="BG5" s="22"/>
      <c r="BH5" s="22"/>
      <c r="BI5" s="22"/>
      <c r="BJ5" s="22"/>
      <c r="BK5" s="22"/>
      <c r="BL5" s="22"/>
      <c r="BM5" s="22"/>
      <c r="BN5" s="22"/>
      <c r="BO5" s="22"/>
      <c r="BP5" s="22"/>
      <c r="BQ5" s="22"/>
      <c r="BR5" s="22"/>
      <c r="BS5" s="22"/>
      <c r="BT5" s="22"/>
      <c r="BU5" s="22"/>
      <c r="BV5" s="22"/>
      <c r="BW5" s="22"/>
      <c r="BX5" s="22"/>
      <c r="BY5" s="22"/>
      <c r="BZ5" s="22"/>
      <c r="CA5" s="22"/>
      <c r="CB5" s="22"/>
      <c r="CC5" s="22"/>
      <c r="CD5" s="22"/>
      <c r="CE5" s="22"/>
      <c r="CF5" s="22"/>
      <c r="CG5" s="22"/>
      <c r="CH5" s="22"/>
      <c r="CI5" s="22"/>
      <c r="CJ5" s="22"/>
      <c r="CK5" s="22"/>
      <c r="CL5" s="22"/>
      <c r="CM5" s="22"/>
      <c r="CN5" s="22"/>
      <c r="CO5" s="22"/>
      <c r="CP5" s="22"/>
      <c r="CQ5" s="22"/>
      <c r="CR5" s="22"/>
      <c r="CS5" s="22"/>
      <c r="CT5" s="22"/>
      <c r="CU5" s="22"/>
      <c r="CV5" s="22"/>
      <c r="CW5" s="22"/>
      <c r="CX5" s="22"/>
      <c r="CY5" s="22"/>
      <c r="CZ5" s="24"/>
    </row>
    <row r="6" spans="1:104"/>
    <row r="7" spans="1:104">
      <c r="E7" s="1" t="s">
        <v>147</v>
      </c>
      <c r="G7" s="31"/>
      <c r="H7" s="31"/>
      <c r="I7" s="31"/>
      <c r="J7" s="31"/>
      <c r="K7" s="31"/>
      <c r="L7" s="162">
        <f>FinancialInputs!L7</f>
        <v>0</v>
      </c>
      <c r="M7" s="162">
        <f>FinancialInputs!M7</f>
        <v>0</v>
      </c>
      <c r="N7" s="162">
        <f>FinancialInputs!N7</f>
        <v>0</v>
      </c>
      <c r="O7" s="162">
        <f>FinancialInputs!O7</f>
        <v>0</v>
      </c>
      <c r="P7" s="162">
        <f>FinancialInputs!P7</f>
        <v>0</v>
      </c>
      <c r="Q7" s="162">
        <f>FinancialInputs!Q7</f>
        <v>0</v>
      </c>
      <c r="R7" s="162">
        <f>FinancialInputs!R7</f>
        <v>0</v>
      </c>
      <c r="S7" s="162">
        <f>FinancialInputs!S7</f>
        <v>0</v>
      </c>
      <c r="T7" s="162">
        <f>FinancialInputs!T7</f>
        <v>0</v>
      </c>
      <c r="U7" s="162">
        <f>FinancialInputs!U7</f>
        <v>0</v>
      </c>
      <c r="V7" s="162">
        <f>FinancialInputs!V7</f>
        <v>0</v>
      </c>
      <c r="W7" s="162">
        <f>FinancialInputs!W7</f>
        <v>0</v>
      </c>
      <c r="X7" s="162">
        <f>FinancialInputs!X7</f>
        <v>0</v>
      </c>
      <c r="Y7" s="162">
        <f>FinancialInputs!Y7</f>
        <v>0</v>
      </c>
      <c r="Z7" s="162">
        <f>FinancialInputs!Z7</f>
        <v>0</v>
      </c>
      <c r="AA7" s="162">
        <f>FinancialInputs!AA7</f>
        <v>0</v>
      </c>
      <c r="AB7" s="162">
        <f>FinancialInputs!AB7</f>
        <v>0</v>
      </c>
      <c r="AC7" s="162">
        <f>FinancialInputs!AC7</f>
        <v>0</v>
      </c>
      <c r="AD7" s="162">
        <f>FinancialInputs!AD7</f>
        <v>0</v>
      </c>
      <c r="AE7" s="162">
        <f>FinancialInputs!AE7</f>
        <v>0</v>
      </c>
      <c r="AF7" s="162">
        <f>FinancialInputs!AF7</f>
        <v>0</v>
      </c>
      <c r="AG7" s="162">
        <f>FinancialInputs!AG7</f>
        <v>0</v>
      </c>
      <c r="AH7" s="162">
        <f>FinancialInputs!AH7</f>
        <v>0</v>
      </c>
      <c r="AI7" s="162">
        <f>FinancialInputs!AI7</f>
        <v>0</v>
      </c>
      <c r="AJ7" s="162">
        <f>FinancialInputs!AJ7</f>
        <v>0</v>
      </c>
      <c r="AK7" s="162">
        <f>FinancialInputs!AK7</f>
        <v>0</v>
      </c>
      <c r="AL7" s="162">
        <f>FinancialInputs!AL7</f>
        <v>0</v>
      </c>
      <c r="AM7" s="162">
        <f>FinancialInputs!AM7</f>
        <v>0</v>
      </c>
      <c r="AN7" s="162">
        <f>FinancialInputs!AN7</f>
        <v>0</v>
      </c>
      <c r="AO7" s="162">
        <f>FinancialInputs!AO7</f>
        <v>0</v>
      </c>
      <c r="AP7" s="162">
        <f>FinancialInputs!AP7</f>
        <v>0</v>
      </c>
      <c r="AQ7" s="162">
        <f>FinancialInputs!AQ7</f>
        <v>0</v>
      </c>
      <c r="AR7" s="162">
        <f>FinancialInputs!AR7</f>
        <v>0</v>
      </c>
      <c r="AS7" s="162">
        <f>FinancialInputs!AS7</f>
        <v>0</v>
      </c>
      <c r="AT7" s="162">
        <f>FinancialInputs!AT7</f>
        <v>0</v>
      </c>
      <c r="AU7" s="162">
        <f>FinancialInputs!AU7</f>
        <v>0</v>
      </c>
      <c r="AV7" s="162">
        <f>FinancialInputs!AV7</f>
        <v>0</v>
      </c>
      <c r="AW7" s="162">
        <f>FinancialInputs!AW7</f>
        <v>0</v>
      </c>
      <c r="AX7" s="162">
        <f>FinancialInputs!AX7</f>
        <v>0</v>
      </c>
      <c r="AY7" s="162">
        <f>FinancialInputs!AY7</f>
        <v>0</v>
      </c>
      <c r="AZ7" s="162">
        <f>FinancialInputs!AZ7</f>
        <v>0</v>
      </c>
      <c r="BA7" s="162">
        <f>FinancialInputs!BA7</f>
        <v>0</v>
      </c>
      <c r="BB7" s="162">
        <f>FinancialInputs!BB7</f>
        <v>0</v>
      </c>
      <c r="BC7" s="162">
        <f>FinancialInputs!BC7</f>
        <v>0</v>
      </c>
      <c r="BD7" s="162">
        <f>FinancialInputs!BD7</f>
        <v>0</v>
      </c>
      <c r="BE7" s="162">
        <f>FinancialInputs!BE7</f>
        <v>0</v>
      </c>
      <c r="BF7" s="162">
        <f>FinancialInputs!BF7</f>
        <v>0</v>
      </c>
      <c r="BG7" s="162">
        <f>FinancialInputs!BG7</f>
        <v>0</v>
      </c>
      <c r="BH7" s="162">
        <f>FinancialInputs!BH7</f>
        <v>0</v>
      </c>
      <c r="BI7" s="162">
        <f>FinancialInputs!BI7</f>
        <v>0</v>
      </c>
      <c r="BJ7" s="162">
        <f>FinancialInputs!BJ7</f>
        <v>0</v>
      </c>
      <c r="BK7" s="162">
        <f>FinancialInputs!BK7</f>
        <v>0</v>
      </c>
      <c r="BL7" s="162">
        <f>FinancialInputs!BL7</f>
        <v>0</v>
      </c>
      <c r="BM7" s="162">
        <f>FinancialInputs!BM7</f>
        <v>0</v>
      </c>
      <c r="BN7" s="162">
        <f>FinancialInputs!BN7</f>
        <v>0</v>
      </c>
      <c r="BO7" s="162">
        <f>FinancialInputs!BO7</f>
        <v>0</v>
      </c>
      <c r="BP7" s="162">
        <f>FinancialInputs!BP7</f>
        <v>0</v>
      </c>
      <c r="BQ7" s="162">
        <f>FinancialInputs!BQ7</f>
        <v>0</v>
      </c>
      <c r="BR7" s="162">
        <f>FinancialInputs!BR7</f>
        <v>0</v>
      </c>
      <c r="BS7" s="162">
        <f>FinancialInputs!BS7</f>
        <v>0</v>
      </c>
      <c r="BT7" s="162">
        <f>FinancialInputs!BT7</f>
        <v>0</v>
      </c>
      <c r="BU7" s="162">
        <f>FinancialInputs!BU7</f>
        <v>0</v>
      </c>
      <c r="BV7" s="162">
        <f>FinancialInputs!BV7</f>
        <v>0</v>
      </c>
      <c r="BW7" s="162">
        <f>FinancialInputs!BW7</f>
        <v>0</v>
      </c>
      <c r="BX7" s="162">
        <f>FinancialInputs!BX7</f>
        <v>0</v>
      </c>
      <c r="BY7" s="162">
        <f>FinancialInputs!BY7</f>
        <v>0</v>
      </c>
      <c r="BZ7" s="162">
        <f>FinancialInputs!BZ7</f>
        <v>0</v>
      </c>
      <c r="CA7" s="162">
        <f>FinancialInputs!CA7</f>
        <v>0</v>
      </c>
      <c r="CB7" s="162">
        <f>FinancialInputs!CB7</f>
        <v>0</v>
      </c>
      <c r="CC7" s="162">
        <f>FinancialInputs!CC7</f>
        <v>0</v>
      </c>
      <c r="CD7" s="162">
        <f>FinancialInputs!CD7</f>
        <v>0</v>
      </c>
      <c r="CE7" s="162">
        <f>FinancialInputs!CE7</f>
        <v>0</v>
      </c>
      <c r="CF7" s="162">
        <f>FinancialInputs!CF7</f>
        <v>0</v>
      </c>
      <c r="CG7" s="162">
        <f>FinancialInputs!CG7</f>
        <v>0</v>
      </c>
      <c r="CH7" s="162">
        <f>FinancialInputs!CH7</f>
        <v>0</v>
      </c>
      <c r="CI7" s="162">
        <f>FinancialInputs!CI7</f>
        <v>0</v>
      </c>
      <c r="CJ7" s="162">
        <f>FinancialInputs!CJ7</f>
        <v>0</v>
      </c>
      <c r="CK7" s="162">
        <f>FinancialInputs!CK7</f>
        <v>0</v>
      </c>
      <c r="CL7" s="162">
        <f>FinancialInputs!CL7</f>
        <v>0</v>
      </c>
      <c r="CM7" s="162">
        <f>FinancialInputs!CM7</f>
        <v>0</v>
      </c>
      <c r="CN7" s="162">
        <f>FinancialInputs!CN7</f>
        <v>0</v>
      </c>
      <c r="CO7" s="162">
        <f>FinancialInputs!CO7</f>
        <v>0</v>
      </c>
      <c r="CP7" s="162">
        <f>FinancialInputs!CP7</f>
        <v>0</v>
      </c>
      <c r="CQ7" s="162">
        <f>FinancialInputs!CQ7</f>
        <v>0</v>
      </c>
      <c r="CR7" s="162">
        <f>FinancialInputs!CR7</f>
        <v>0</v>
      </c>
      <c r="CS7" s="162">
        <f>FinancialInputs!CS7</f>
        <v>0</v>
      </c>
      <c r="CT7" s="162">
        <f>FinancialInputs!CT7</f>
        <v>0</v>
      </c>
      <c r="CU7" s="162">
        <f>FinancialInputs!CU7</f>
        <v>0</v>
      </c>
      <c r="CV7" s="162">
        <f>FinancialInputs!CV7</f>
        <v>0</v>
      </c>
    </row>
    <row r="8" spans="1:104">
      <c r="E8" s="1" t="s">
        <v>148</v>
      </c>
      <c r="G8" s="31"/>
      <c r="H8" s="31"/>
      <c r="I8" s="31"/>
      <c r="J8" s="31"/>
      <c r="K8" s="31"/>
      <c r="L8" s="162">
        <f>FinancialInputs!L8</f>
        <v>0</v>
      </c>
      <c r="M8" s="162">
        <f>FinancialInputs!M8</f>
        <v>0</v>
      </c>
      <c r="N8" s="162">
        <f>FinancialInputs!N8</f>
        <v>0</v>
      </c>
      <c r="O8" s="162">
        <f>FinancialInputs!O8</f>
        <v>0</v>
      </c>
      <c r="P8" s="162">
        <f>FinancialInputs!P8</f>
        <v>0</v>
      </c>
      <c r="Q8" s="162">
        <f>FinancialInputs!Q8</f>
        <v>0</v>
      </c>
      <c r="R8" s="162">
        <f>FinancialInputs!R8</f>
        <v>0</v>
      </c>
      <c r="S8" s="162">
        <f>FinancialInputs!S8</f>
        <v>0</v>
      </c>
      <c r="T8" s="162">
        <f>FinancialInputs!T8</f>
        <v>0</v>
      </c>
      <c r="U8" s="162">
        <f>FinancialInputs!U8</f>
        <v>0</v>
      </c>
      <c r="V8" s="162">
        <f>FinancialInputs!V8</f>
        <v>0</v>
      </c>
      <c r="W8" s="162">
        <f>FinancialInputs!W8</f>
        <v>0</v>
      </c>
      <c r="X8" s="162">
        <f>FinancialInputs!X8</f>
        <v>0</v>
      </c>
      <c r="Y8" s="162">
        <f>FinancialInputs!Y8</f>
        <v>0</v>
      </c>
      <c r="Z8" s="162">
        <f>FinancialInputs!Z8</f>
        <v>0</v>
      </c>
      <c r="AA8" s="162">
        <f>FinancialInputs!AA8</f>
        <v>0</v>
      </c>
      <c r="AB8" s="162">
        <f>FinancialInputs!AB8</f>
        <v>0</v>
      </c>
      <c r="AC8" s="162">
        <f>FinancialInputs!AC8</f>
        <v>0</v>
      </c>
      <c r="AD8" s="162">
        <f>FinancialInputs!AD8</f>
        <v>0</v>
      </c>
      <c r="AE8" s="162">
        <f>FinancialInputs!AE8</f>
        <v>0</v>
      </c>
      <c r="AF8" s="162">
        <f>FinancialInputs!AF8</f>
        <v>0</v>
      </c>
      <c r="AG8" s="162">
        <f>FinancialInputs!AG8</f>
        <v>0</v>
      </c>
      <c r="AH8" s="162">
        <f>FinancialInputs!AH8</f>
        <v>0</v>
      </c>
      <c r="AI8" s="162">
        <f>FinancialInputs!AI8</f>
        <v>0</v>
      </c>
      <c r="AJ8" s="162">
        <f>FinancialInputs!AJ8</f>
        <v>0</v>
      </c>
      <c r="AK8" s="162">
        <f>FinancialInputs!AK8</f>
        <v>0</v>
      </c>
      <c r="AL8" s="162">
        <f>FinancialInputs!AL8</f>
        <v>0</v>
      </c>
      <c r="AM8" s="162">
        <f>FinancialInputs!AM8</f>
        <v>0</v>
      </c>
      <c r="AN8" s="162">
        <f>FinancialInputs!AN8</f>
        <v>0</v>
      </c>
      <c r="AO8" s="162">
        <f>FinancialInputs!AO8</f>
        <v>0</v>
      </c>
      <c r="AP8" s="162">
        <f>FinancialInputs!AP8</f>
        <v>0</v>
      </c>
      <c r="AQ8" s="162">
        <f>FinancialInputs!AQ8</f>
        <v>0</v>
      </c>
      <c r="AR8" s="162">
        <f>FinancialInputs!AR8</f>
        <v>0</v>
      </c>
      <c r="AS8" s="162">
        <f>FinancialInputs!AS8</f>
        <v>0</v>
      </c>
      <c r="AT8" s="162">
        <f>FinancialInputs!AT8</f>
        <v>0</v>
      </c>
      <c r="AU8" s="162">
        <f>FinancialInputs!AU8</f>
        <v>0</v>
      </c>
      <c r="AV8" s="162">
        <f>FinancialInputs!AV8</f>
        <v>0</v>
      </c>
      <c r="AW8" s="162">
        <f>FinancialInputs!AW8</f>
        <v>0</v>
      </c>
      <c r="AX8" s="162">
        <f>FinancialInputs!AX8</f>
        <v>0</v>
      </c>
      <c r="AY8" s="162">
        <f>FinancialInputs!AY8</f>
        <v>0</v>
      </c>
      <c r="AZ8" s="162">
        <f>FinancialInputs!AZ8</f>
        <v>0</v>
      </c>
      <c r="BA8" s="162">
        <f>FinancialInputs!BA8</f>
        <v>0</v>
      </c>
      <c r="BB8" s="162">
        <f>FinancialInputs!BB8</f>
        <v>0</v>
      </c>
      <c r="BC8" s="162">
        <f>FinancialInputs!BC8</f>
        <v>0</v>
      </c>
      <c r="BD8" s="162">
        <f>FinancialInputs!BD8</f>
        <v>0</v>
      </c>
      <c r="BE8" s="162">
        <f>FinancialInputs!BE8</f>
        <v>0</v>
      </c>
      <c r="BF8" s="162">
        <f>FinancialInputs!BF8</f>
        <v>0</v>
      </c>
      <c r="BG8" s="162">
        <f>FinancialInputs!BG8</f>
        <v>0</v>
      </c>
      <c r="BH8" s="162">
        <f>FinancialInputs!BH8</f>
        <v>0</v>
      </c>
      <c r="BI8" s="162">
        <f>FinancialInputs!BI8</f>
        <v>0</v>
      </c>
      <c r="BJ8" s="162">
        <f>FinancialInputs!BJ8</f>
        <v>0</v>
      </c>
      <c r="BK8" s="162">
        <f>FinancialInputs!BK8</f>
        <v>0</v>
      </c>
      <c r="BL8" s="162">
        <f>FinancialInputs!BL8</f>
        <v>0</v>
      </c>
      <c r="BM8" s="162">
        <f>FinancialInputs!BM8</f>
        <v>0</v>
      </c>
      <c r="BN8" s="162">
        <f>FinancialInputs!BN8</f>
        <v>0</v>
      </c>
      <c r="BO8" s="162">
        <f>FinancialInputs!BO8</f>
        <v>0</v>
      </c>
      <c r="BP8" s="162">
        <f>FinancialInputs!BP8</f>
        <v>0</v>
      </c>
      <c r="BQ8" s="162">
        <f>FinancialInputs!BQ8</f>
        <v>0</v>
      </c>
      <c r="BR8" s="162">
        <f>FinancialInputs!BR8</f>
        <v>0</v>
      </c>
      <c r="BS8" s="162">
        <f>FinancialInputs!BS8</f>
        <v>0</v>
      </c>
      <c r="BT8" s="162">
        <f>FinancialInputs!BT8</f>
        <v>0</v>
      </c>
      <c r="BU8" s="162">
        <f>FinancialInputs!BU8</f>
        <v>0</v>
      </c>
      <c r="BV8" s="162">
        <f>FinancialInputs!BV8</f>
        <v>0</v>
      </c>
      <c r="BW8" s="162">
        <f>FinancialInputs!BW8</f>
        <v>0</v>
      </c>
      <c r="BX8" s="162">
        <f>FinancialInputs!BX8</f>
        <v>0</v>
      </c>
      <c r="BY8" s="162">
        <f>FinancialInputs!BY8</f>
        <v>0</v>
      </c>
      <c r="BZ8" s="162">
        <f>FinancialInputs!BZ8</f>
        <v>0</v>
      </c>
      <c r="CA8" s="162">
        <f>FinancialInputs!CA8</f>
        <v>0</v>
      </c>
      <c r="CB8" s="162">
        <f>FinancialInputs!CB8</f>
        <v>0</v>
      </c>
      <c r="CC8" s="162">
        <f>FinancialInputs!CC8</f>
        <v>0</v>
      </c>
      <c r="CD8" s="162">
        <f>FinancialInputs!CD8</f>
        <v>0</v>
      </c>
      <c r="CE8" s="162">
        <f>FinancialInputs!CE8</f>
        <v>0</v>
      </c>
      <c r="CF8" s="162">
        <f>FinancialInputs!CF8</f>
        <v>0</v>
      </c>
      <c r="CG8" s="162">
        <f>FinancialInputs!CG8</f>
        <v>0</v>
      </c>
      <c r="CH8" s="162">
        <f>FinancialInputs!CH8</f>
        <v>0</v>
      </c>
      <c r="CI8" s="162">
        <f>FinancialInputs!CI8</f>
        <v>0</v>
      </c>
      <c r="CJ8" s="162">
        <f>FinancialInputs!CJ8</f>
        <v>0</v>
      </c>
      <c r="CK8" s="162">
        <f>FinancialInputs!CK8</f>
        <v>0</v>
      </c>
      <c r="CL8" s="162">
        <f>FinancialInputs!CL8</f>
        <v>0</v>
      </c>
      <c r="CM8" s="162">
        <f>FinancialInputs!CM8</f>
        <v>0</v>
      </c>
      <c r="CN8" s="162">
        <f>FinancialInputs!CN8</f>
        <v>0</v>
      </c>
      <c r="CO8" s="162">
        <f>FinancialInputs!CO8</f>
        <v>0</v>
      </c>
      <c r="CP8" s="162">
        <f>FinancialInputs!CP8</f>
        <v>0</v>
      </c>
      <c r="CQ8" s="162">
        <f>FinancialInputs!CQ8</f>
        <v>0</v>
      </c>
      <c r="CR8" s="162">
        <f>FinancialInputs!CR8</f>
        <v>0</v>
      </c>
      <c r="CS8" s="162">
        <f>FinancialInputs!CS8</f>
        <v>0</v>
      </c>
      <c r="CT8" s="162">
        <f>FinancialInputs!CT8</f>
        <v>0</v>
      </c>
      <c r="CU8" s="162">
        <f>FinancialInputs!CU8</f>
        <v>0</v>
      </c>
      <c r="CV8" s="162">
        <f>FinancialInputs!CV8</f>
        <v>0</v>
      </c>
    </row>
    <row r="9" spans="1:104">
      <c r="E9" s="1" t="s">
        <v>149</v>
      </c>
      <c r="G9" s="31"/>
      <c r="H9" s="31"/>
      <c r="I9" s="31"/>
      <c r="J9" s="31"/>
      <c r="K9" s="31"/>
      <c r="L9" s="162">
        <f>FinancialInputs!L9</f>
        <v>0</v>
      </c>
      <c r="M9" s="162">
        <f>FinancialInputs!M9</f>
        <v>0</v>
      </c>
      <c r="N9" s="162">
        <f>FinancialInputs!N9</f>
        <v>0</v>
      </c>
      <c r="O9" s="162">
        <f>FinancialInputs!O9</f>
        <v>0</v>
      </c>
      <c r="P9" s="162">
        <f>FinancialInputs!P9</f>
        <v>0</v>
      </c>
      <c r="Q9" s="162">
        <f>FinancialInputs!Q9</f>
        <v>0</v>
      </c>
      <c r="R9" s="162">
        <f>FinancialInputs!R9</f>
        <v>0</v>
      </c>
      <c r="S9" s="162">
        <f>FinancialInputs!S9</f>
        <v>0</v>
      </c>
      <c r="T9" s="162">
        <f>FinancialInputs!T9</f>
        <v>0</v>
      </c>
      <c r="U9" s="162">
        <f>FinancialInputs!U9</f>
        <v>0</v>
      </c>
      <c r="V9" s="162">
        <f>FinancialInputs!V9</f>
        <v>0</v>
      </c>
      <c r="W9" s="162">
        <f>FinancialInputs!W9</f>
        <v>0</v>
      </c>
      <c r="X9" s="162">
        <f>FinancialInputs!X9</f>
        <v>0</v>
      </c>
      <c r="Y9" s="162">
        <f>FinancialInputs!Y9</f>
        <v>0</v>
      </c>
      <c r="Z9" s="162">
        <f>FinancialInputs!Z9</f>
        <v>0</v>
      </c>
      <c r="AA9" s="162">
        <f>FinancialInputs!AA9</f>
        <v>0</v>
      </c>
      <c r="AB9" s="162">
        <f>FinancialInputs!AB9</f>
        <v>0</v>
      </c>
      <c r="AC9" s="162">
        <f>FinancialInputs!AC9</f>
        <v>0</v>
      </c>
      <c r="AD9" s="162">
        <f>FinancialInputs!AD9</f>
        <v>0</v>
      </c>
      <c r="AE9" s="162">
        <f>FinancialInputs!AE9</f>
        <v>0</v>
      </c>
      <c r="AF9" s="162">
        <f>FinancialInputs!AF9</f>
        <v>0</v>
      </c>
      <c r="AG9" s="162">
        <f>FinancialInputs!AG9</f>
        <v>0</v>
      </c>
      <c r="AH9" s="162">
        <f>FinancialInputs!AH9</f>
        <v>0</v>
      </c>
      <c r="AI9" s="162">
        <f>FinancialInputs!AI9</f>
        <v>0</v>
      </c>
      <c r="AJ9" s="162">
        <f>FinancialInputs!AJ9</f>
        <v>0</v>
      </c>
      <c r="AK9" s="162">
        <f>FinancialInputs!AK9</f>
        <v>0</v>
      </c>
      <c r="AL9" s="162">
        <f>FinancialInputs!AL9</f>
        <v>0</v>
      </c>
      <c r="AM9" s="162">
        <f>FinancialInputs!AM9</f>
        <v>0</v>
      </c>
      <c r="AN9" s="162">
        <f>FinancialInputs!AN9</f>
        <v>0</v>
      </c>
      <c r="AO9" s="162">
        <f>FinancialInputs!AO9</f>
        <v>0</v>
      </c>
      <c r="AP9" s="162">
        <f>FinancialInputs!AP9</f>
        <v>0</v>
      </c>
      <c r="AQ9" s="162">
        <f>FinancialInputs!AQ9</f>
        <v>0</v>
      </c>
      <c r="AR9" s="162">
        <f>FinancialInputs!AR9</f>
        <v>0</v>
      </c>
      <c r="AS9" s="162">
        <f>FinancialInputs!AS9</f>
        <v>0</v>
      </c>
      <c r="AT9" s="162">
        <f>FinancialInputs!AT9</f>
        <v>0</v>
      </c>
      <c r="AU9" s="162">
        <f>FinancialInputs!AU9</f>
        <v>0</v>
      </c>
      <c r="AV9" s="162">
        <f>FinancialInputs!AV9</f>
        <v>0</v>
      </c>
      <c r="AW9" s="162">
        <f>FinancialInputs!AW9</f>
        <v>0</v>
      </c>
      <c r="AX9" s="162">
        <f>FinancialInputs!AX9</f>
        <v>0</v>
      </c>
      <c r="AY9" s="162">
        <f>FinancialInputs!AY9</f>
        <v>0</v>
      </c>
      <c r="AZ9" s="162">
        <f>FinancialInputs!AZ9</f>
        <v>0</v>
      </c>
      <c r="BA9" s="162">
        <f>FinancialInputs!BA9</f>
        <v>0</v>
      </c>
      <c r="BB9" s="162">
        <f>FinancialInputs!BB9</f>
        <v>0</v>
      </c>
      <c r="BC9" s="162">
        <f>FinancialInputs!BC9</f>
        <v>0</v>
      </c>
      <c r="BD9" s="162">
        <f>FinancialInputs!BD9</f>
        <v>0</v>
      </c>
      <c r="BE9" s="162">
        <f>FinancialInputs!BE9</f>
        <v>0</v>
      </c>
      <c r="BF9" s="162">
        <f>FinancialInputs!BF9</f>
        <v>0</v>
      </c>
      <c r="BG9" s="162">
        <f>FinancialInputs!BG9</f>
        <v>0</v>
      </c>
      <c r="BH9" s="162">
        <f>FinancialInputs!BH9</f>
        <v>0</v>
      </c>
      <c r="BI9" s="162">
        <f>FinancialInputs!BI9</f>
        <v>0</v>
      </c>
      <c r="BJ9" s="162">
        <f>FinancialInputs!BJ9</f>
        <v>0</v>
      </c>
      <c r="BK9" s="162">
        <f>FinancialInputs!BK9</f>
        <v>0</v>
      </c>
      <c r="BL9" s="162">
        <f>FinancialInputs!BL9</f>
        <v>0</v>
      </c>
      <c r="BM9" s="162">
        <f>FinancialInputs!BM9</f>
        <v>0</v>
      </c>
      <c r="BN9" s="162">
        <f>FinancialInputs!BN9</f>
        <v>0</v>
      </c>
      <c r="BO9" s="162">
        <f>FinancialInputs!BO9</f>
        <v>0</v>
      </c>
      <c r="BP9" s="162">
        <f>FinancialInputs!BP9</f>
        <v>0</v>
      </c>
      <c r="BQ9" s="162">
        <f>FinancialInputs!BQ9</f>
        <v>0</v>
      </c>
      <c r="BR9" s="162">
        <f>FinancialInputs!BR9</f>
        <v>0</v>
      </c>
      <c r="BS9" s="162">
        <f>FinancialInputs!BS9</f>
        <v>0</v>
      </c>
      <c r="BT9" s="162">
        <f>FinancialInputs!BT9</f>
        <v>0</v>
      </c>
      <c r="BU9" s="162">
        <f>FinancialInputs!BU9</f>
        <v>0</v>
      </c>
      <c r="BV9" s="162">
        <f>FinancialInputs!BV9</f>
        <v>0</v>
      </c>
      <c r="BW9" s="162">
        <f>FinancialInputs!BW9</f>
        <v>0</v>
      </c>
      <c r="BX9" s="162">
        <f>FinancialInputs!BX9</f>
        <v>0</v>
      </c>
      <c r="BY9" s="162">
        <f>FinancialInputs!BY9</f>
        <v>0</v>
      </c>
      <c r="BZ9" s="162">
        <f>FinancialInputs!BZ9</f>
        <v>0</v>
      </c>
      <c r="CA9" s="162">
        <f>FinancialInputs!CA9</f>
        <v>0</v>
      </c>
      <c r="CB9" s="162">
        <f>FinancialInputs!CB9</f>
        <v>0</v>
      </c>
      <c r="CC9" s="162">
        <f>FinancialInputs!CC9</f>
        <v>0</v>
      </c>
      <c r="CD9" s="162">
        <f>FinancialInputs!CD9</f>
        <v>0</v>
      </c>
      <c r="CE9" s="162">
        <f>FinancialInputs!CE9</f>
        <v>0</v>
      </c>
      <c r="CF9" s="162">
        <f>FinancialInputs!CF9</f>
        <v>0</v>
      </c>
      <c r="CG9" s="162">
        <f>FinancialInputs!CG9</f>
        <v>0</v>
      </c>
      <c r="CH9" s="162">
        <f>FinancialInputs!CH9</f>
        <v>0</v>
      </c>
      <c r="CI9" s="162">
        <f>FinancialInputs!CI9</f>
        <v>0</v>
      </c>
      <c r="CJ9" s="162">
        <f>FinancialInputs!CJ9</f>
        <v>0</v>
      </c>
      <c r="CK9" s="162">
        <f>FinancialInputs!CK9</f>
        <v>0</v>
      </c>
      <c r="CL9" s="162">
        <f>FinancialInputs!CL9</f>
        <v>0</v>
      </c>
      <c r="CM9" s="162">
        <f>FinancialInputs!CM9</f>
        <v>0</v>
      </c>
      <c r="CN9" s="162">
        <f>FinancialInputs!CN9</f>
        <v>0</v>
      </c>
      <c r="CO9" s="162">
        <f>FinancialInputs!CO9</f>
        <v>0</v>
      </c>
      <c r="CP9" s="162">
        <f>FinancialInputs!CP9</f>
        <v>0</v>
      </c>
      <c r="CQ9" s="162">
        <f>FinancialInputs!CQ9</f>
        <v>0</v>
      </c>
      <c r="CR9" s="162">
        <f>FinancialInputs!CR9</f>
        <v>0</v>
      </c>
      <c r="CS9" s="162">
        <f>FinancialInputs!CS9</f>
        <v>0</v>
      </c>
      <c r="CT9" s="162">
        <f>FinancialInputs!CT9</f>
        <v>0</v>
      </c>
      <c r="CU9" s="162">
        <f>FinancialInputs!CU9</f>
        <v>0</v>
      </c>
      <c r="CV9" s="162">
        <f>FinancialInputs!CV9</f>
        <v>0</v>
      </c>
    </row>
    <row r="10" spans="1:104">
      <c r="E10" s="1" t="s">
        <v>150</v>
      </c>
      <c r="H10" s="2"/>
      <c r="I10" s="2"/>
      <c r="L10" s="162" t="b">
        <f>FinancialInputs!L10</f>
        <v>0</v>
      </c>
      <c r="M10" s="162" t="b">
        <f>FinancialInputs!M10</f>
        <v>0</v>
      </c>
      <c r="N10" s="162" t="b">
        <f>FinancialInputs!N10</f>
        <v>0</v>
      </c>
      <c r="O10" s="162" t="b">
        <f>FinancialInputs!O10</f>
        <v>0</v>
      </c>
      <c r="P10" s="162" t="b">
        <f>FinancialInputs!P10</f>
        <v>0</v>
      </c>
      <c r="Q10" s="162" t="b">
        <f>FinancialInputs!Q10</f>
        <v>0</v>
      </c>
      <c r="R10" s="162" t="b">
        <f>FinancialInputs!R10</f>
        <v>0</v>
      </c>
      <c r="S10" s="162" t="b">
        <f>FinancialInputs!S10</f>
        <v>0</v>
      </c>
      <c r="T10" s="162" t="b">
        <f>FinancialInputs!T10</f>
        <v>0</v>
      </c>
      <c r="U10" s="162" t="b">
        <f>FinancialInputs!U10</f>
        <v>0</v>
      </c>
      <c r="V10" s="162" t="b">
        <f>FinancialInputs!V10</f>
        <v>0</v>
      </c>
      <c r="W10" s="162" t="b">
        <f>FinancialInputs!W10</f>
        <v>0</v>
      </c>
      <c r="X10" s="162" t="b">
        <f>FinancialInputs!X10</f>
        <v>0</v>
      </c>
      <c r="Y10" s="162" t="b">
        <f>FinancialInputs!Y10</f>
        <v>0</v>
      </c>
      <c r="Z10" s="162" t="b">
        <f>FinancialInputs!Z10</f>
        <v>0</v>
      </c>
      <c r="AA10" s="162" t="b">
        <f>FinancialInputs!AA10</f>
        <v>0</v>
      </c>
      <c r="AB10" s="162" t="b">
        <f>FinancialInputs!AB10</f>
        <v>0</v>
      </c>
      <c r="AC10" s="162" t="b">
        <f>FinancialInputs!AC10</f>
        <v>0</v>
      </c>
      <c r="AD10" s="162" t="b">
        <f>FinancialInputs!AD10</f>
        <v>0</v>
      </c>
      <c r="AE10" s="162" t="b">
        <f>FinancialInputs!AE10</f>
        <v>0</v>
      </c>
      <c r="AF10" s="162" t="b">
        <f>FinancialInputs!AF10</f>
        <v>0</v>
      </c>
      <c r="AG10" s="162" t="b">
        <f>FinancialInputs!AG10</f>
        <v>0</v>
      </c>
      <c r="AH10" s="162" t="b">
        <f>FinancialInputs!AH10</f>
        <v>0</v>
      </c>
      <c r="AI10" s="162" t="b">
        <f>FinancialInputs!AI10</f>
        <v>0</v>
      </c>
      <c r="AJ10" s="162" t="b">
        <f>FinancialInputs!AJ10</f>
        <v>0</v>
      </c>
      <c r="AK10" s="162" t="b">
        <f>FinancialInputs!AK10</f>
        <v>0</v>
      </c>
      <c r="AL10" s="162" t="b">
        <f>FinancialInputs!AL10</f>
        <v>0</v>
      </c>
      <c r="AM10" s="162" t="b">
        <f>FinancialInputs!AM10</f>
        <v>0</v>
      </c>
      <c r="AN10" s="162" t="b">
        <f>FinancialInputs!AN10</f>
        <v>0</v>
      </c>
      <c r="AO10" s="162" t="b">
        <f>FinancialInputs!AO10</f>
        <v>0</v>
      </c>
      <c r="AP10" s="162" t="b">
        <f>FinancialInputs!AP10</f>
        <v>0</v>
      </c>
      <c r="AQ10" s="162" t="b">
        <f>FinancialInputs!AQ10</f>
        <v>0</v>
      </c>
      <c r="AR10" s="162" t="b">
        <f>FinancialInputs!AR10</f>
        <v>0</v>
      </c>
      <c r="AS10" s="162" t="b">
        <f>FinancialInputs!AS10</f>
        <v>0</v>
      </c>
      <c r="AT10" s="162" t="b">
        <f>FinancialInputs!AT10</f>
        <v>0</v>
      </c>
      <c r="AU10" s="162" t="b">
        <f>FinancialInputs!AU10</f>
        <v>0</v>
      </c>
      <c r="AV10" s="162" t="b">
        <f>FinancialInputs!AV10</f>
        <v>0</v>
      </c>
      <c r="AW10" s="162" t="b">
        <f>FinancialInputs!AW10</f>
        <v>0</v>
      </c>
      <c r="AX10" s="162" t="b">
        <f>FinancialInputs!AX10</f>
        <v>0</v>
      </c>
      <c r="AY10" s="162" t="b">
        <f>FinancialInputs!AY10</f>
        <v>0</v>
      </c>
      <c r="AZ10" s="162" t="b">
        <f>FinancialInputs!AZ10</f>
        <v>0</v>
      </c>
      <c r="BA10" s="162" t="b">
        <f>FinancialInputs!BA10</f>
        <v>0</v>
      </c>
      <c r="BB10" s="162" t="b">
        <f>FinancialInputs!BB10</f>
        <v>0</v>
      </c>
      <c r="BC10" s="162" t="b">
        <f>FinancialInputs!BC10</f>
        <v>0</v>
      </c>
      <c r="BD10" s="162" t="b">
        <f>FinancialInputs!BD10</f>
        <v>0</v>
      </c>
      <c r="BE10" s="162" t="b">
        <f>FinancialInputs!BE10</f>
        <v>0</v>
      </c>
      <c r="BF10" s="162" t="b">
        <f>FinancialInputs!BF10</f>
        <v>0</v>
      </c>
      <c r="BG10" s="162" t="b">
        <f>FinancialInputs!BG10</f>
        <v>0</v>
      </c>
      <c r="BH10" s="162" t="b">
        <f>FinancialInputs!BH10</f>
        <v>0</v>
      </c>
      <c r="BI10" s="162" t="b">
        <f>FinancialInputs!BI10</f>
        <v>0</v>
      </c>
      <c r="BJ10" s="162" t="b">
        <f>FinancialInputs!BJ10</f>
        <v>0</v>
      </c>
      <c r="BK10" s="162" t="b">
        <f>FinancialInputs!BK10</f>
        <v>0</v>
      </c>
      <c r="BL10" s="162" t="b">
        <f>FinancialInputs!BL10</f>
        <v>0</v>
      </c>
      <c r="BM10" s="162" t="b">
        <f>FinancialInputs!BM10</f>
        <v>0</v>
      </c>
      <c r="BN10" s="162" t="b">
        <f>FinancialInputs!BN10</f>
        <v>0</v>
      </c>
      <c r="BO10" s="162" t="b">
        <f>FinancialInputs!BO10</f>
        <v>0</v>
      </c>
      <c r="BP10" s="162" t="b">
        <f>FinancialInputs!BP10</f>
        <v>0</v>
      </c>
      <c r="BQ10" s="162" t="b">
        <f>FinancialInputs!BQ10</f>
        <v>0</v>
      </c>
      <c r="BR10" s="162" t="b">
        <f>FinancialInputs!BR10</f>
        <v>0</v>
      </c>
      <c r="BS10" s="162" t="b">
        <f>FinancialInputs!BS10</f>
        <v>0</v>
      </c>
      <c r="BT10" s="162" t="b">
        <f>FinancialInputs!BT10</f>
        <v>0</v>
      </c>
      <c r="BU10" s="162" t="b">
        <f>FinancialInputs!BU10</f>
        <v>0</v>
      </c>
      <c r="BV10" s="162" t="b">
        <f>FinancialInputs!BV10</f>
        <v>0</v>
      </c>
      <c r="BW10" s="162" t="b">
        <f>FinancialInputs!BW10</f>
        <v>0</v>
      </c>
      <c r="BX10" s="162" t="b">
        <f>FinancialInputs!BX10</f>
        <v>0</v>
      </c>
      <c r="BY10" s="162" t="b">
        <f>FinancialInputs!BY10</f>
        <v>0</v>
      </c>
      <c r="BZ10" s="162" t="b">
        <f>FinancialInputs!BZ10</f>
        <v>0</v>
      </c>
      <c r="CA10" s="162" t="b">
        <f>FinancialInputs!CA10</f>
        <v>0</v>
      </c>
      <c r="CB10" s="162" t="b">
        <f>FinancialInputs!CB10</f>
        <v>0</v>
      </c>
      <c r="CC10" s="162" t="b">
        <f>FinancialInputs!CC10</f>
        <v>0</v>
      </c>
      <c r="CD10" s="162" t="b">
        <f>FinancialInputs!CD10</f>
        <v>0</v>
      </c>
      <c r="CE10" s="162" t="b">
        <f>FinancialInputs!CE10</f>
        <v>0</v>
      </c>
      <c r="CF10" s="162" t="b">
        <f>FinancialInputs!CF10</f>
        <v>0</v>
      </c>
      <c r="CG10" s="162" t="b">
        <f>FinancialInputs!CG10</f>
        <v>0</v>
      </c>
      <c r="CH10" s="162" t="b">
        <f>FinancialInputs!CH10</f>
        <v>0</v>
      </c>
      <c r="CI10" s="162" t="b">
        <f>FinancialInputs!CI10</f>
        <v>0</v>
      </c>
      <c r="CJ10" s="162" t="b">
        <f>FinancialInputs!CJ10</f>
        <v>0</v>
      </c>
      <c r="CK10" s="162" t="b">
        <f>FinancialInputs!CK10</f>
        <v>0</v>
      </c>
      <c r="CL10" s="162" t="b">
        <f>FinancialInputs!CL10</f>
        <v>0</v>
      </c>
      <c r="CM10" s="162" t="b">
        <f>FinancialInputs!CM10</f>
        <v>0</v>
      </c>
      <c r="CN10" s="162" t="b">
        <f>FinancialInputs!CN10</f>
        <v>0</v>
      </c>
      <c r="CO10" s="162" t="b">
        <f>FinancialInputs!CO10</f>
        <v>0</v>
      </c>
      <c r="CP10" s="162" t="b">
        <f>FinancialInputs!CP10</f>
        <v>0</v>
      </c>
      <c r="CQ10" s="162" t="b">
        <f>FinancialInputs!CQ10</f>
        <v>0</v>
      </c>
      <c r="CR10" s="162" t="b">
        <f>FinancialInputs!CR10</f>
        <v>0</v>
      </c>
      <c r="CS10" s="162" t="b">
        <f>FinancialInputs!CS10</f>
        <v>0</v>
      </c>
      <c r="CT10" s="162" t="b">
        <f>FinancialInputs!CT10</f>
        <v>0</v>
      </c>
      <c r="CU10" s="162" t="b">
        <f>FinancialInputs!CU10</f>
        <v>0</v>
      </c>
      <c r="CV10" s="162" t="b">
        <f>FinancialInputs!CV10</f>
        <v>0</v>
      </c>
      <c r="CW10" s="2"/>
    </row>
    <row r="11" spans="1:104">
      <c r="E11" s="1" t="s">
        <v>151</v>
      </c>
      <c r="H11" s="2"/>
      <c r="I11" s="2"/>
      <c r="K11" s="103"/>
      <c r="L11" s="163">
        <f>FinancialInputs!L11</f>
        <v>0</v>
      </c>
      <c r="M11" s="163">
        <f>FinancialInputs!M11</f>
        <v>0</v>
      </c>
      <c r="N11" s="163">
        <f>FinancialInputs!N11</f>
        <v>0</v>
      </c>
      <c r="O11" s="163">
        <f>FinancialInputs!O11</f>
        <v>0</v>
      </c>
      <c r="P11" s="163">
        <f>FinancialInputs!P11</f>
        <v>0</v>
      </c>
      <c r="Q11" s="163">
        <f>FinancialInputs!Q11</f>
        <v>0</v>
      </c>
      <c r="R11" s="163">
        <f>FinancialInputs!R11</f>
        <v>0</v>
      </c>
      <c r="S11" s="163">
        <f>FinancialInputs!S11</f>
        <v>0</v>
      </c>
      <c r="T11" s="163">
        <f>FinancialInputs!T11</f>
        <v>0</v>
      </c>
      <c r="U11" s="163">
        <f>FinancialInputs!U11</f>
        <v>0</v>
      </c>
      <c r="V11" s="163">
        <f>FinancialInputs!V11</f>
        <v>0</v>
      </c>
      <c r="W11" s="163">
        <f>FinancialInputs!W11</f>
        <v>0</v>
      </c>
      <c r="X11" s="163">
        <f>FinancialInputs!X11</f>
        <v>0</v>
      </c>
      <c r="Y11" s="163">
        <f>FinancialInputs!Y11</f>
        <v>0</v>
      </c>
      <c r="Z11" s="163">
        <f>FinancialInputs!Z11</f>
        <v>0</v>
      </c>
      <c r="AA11" s="163">
        <f>FinancialInputs!AA11</f>
        <v>0</v>
      </c>
      <c r="AB11" s="163">
        <f>FinancialInputs!AB11</f>
        <v>0</v>
      </c>
      <c r="AC11" s="163">
        <f>FinancialInputs!AC11</f>
        <v>0</v>
      </c>
      <c r="AD11" s="163">
        <f>FinancialInputs!AD11</f>
        <v>0</v>
      </c>
      <c r="AE11" s="163">
        <f>FinancialInputs!AE11</f>
        <v>0</v>
      </c>
      <c r="AF11" s="163">
        <f>FinancialInputs!AF11</f>
        <v>0</v>
      </c>
      <c r="AG11" s="163">
        <f>FinancialInputs!AG11</f>
        <v>0</v>
      </c>
      <c r="AH11" s="163">
        <f>FinancialInputs!AH11</f>
        <v>0</v>
      </c>
      <c r="AI11" s="163">
        <f>FinancialInputs!AI11</f>
        <v>0</v>
      </c>
      <c r="AJ11" s="163">
        <f>FinancialInputs!AJ11</f>
        <v>0</v>
      </c>
      <c r="AK11" s="163">
        <f>FinancialInputs!AK11</f>
        <v>0</v>
      </c>
      <c r="AL11" s="163">
        <f>FinancialInputs!AL11</f>
        <v>0</v>
      </c>
      <c r="AM11" s="163">
        <f>FinancialInputs!AM11</f>
        <v>0</v>
      </c>
      <c r="AN11" s="163">
        <f>FinancialInputs!AN11</f>
        <v>0</v>
      </c>
      <c r="AO11" s="163">
        <f>FinancialInputs!AO11</f>
        <v>0</v>
      </c>
      <c r="AP11" s="163">
        <f>FinancialInputs!AP11</f>
        <v>0</v>
      </c>
      <c r="AQ11" s="163">
        <f>FinancialInputs!AQ11</f>
        <v>0</v>
      </c>
      <c r="AR11" s="163">
        <f>FinancialInputs!AR11</f>
        <v>0</v>
      </c>
      <c r="AS11" s="163">
        <f>FinancialInputs!AS11</f>
        <v>0</v>
      </c>
      <c r="AT11" s="163">
        <f>FinancialInputs!AT11</f>
        <v>0</v>
      </c>
      <c r="AU11" s="163">
        <f>FinancialInputs!AU11</f>
        <v>0</v>
      </c>
      <c r="AV11" s="163">
        <f>FinancialInputs!AV11</f>
        <v>0</v>
      </c>
      <c r="AW11" s="163">
        <f>FinancialInputs!AW11</f>
        <v>0</v>
      </c>
      <c r="AX11" s="163">
        <f>FinancialInputs!AX11</f>
        <v>0</v>
      </c>
      <c r="AY11" s="163">
        <f>FinancialInputs!AY11</f>
        <v>0</v>
      </c>
      <c r="AZ11" s="163">
        <f>FinancialInputs!AZ11</f>
        <v>0</v>
      </c>
      <c r="BA11" s="163">
        <f>FinancialInputs!BA11</f>
        <v>0</v>
      </c>
      <c r="BB11" s="163">
        <f>FinancialInputs!BB11</f>
        <v>0</v>
      </c>
      <c r="BC11" s="163">
        <f>FinancialInputs!BC11</f>
        <v>0</v>
      </c>
      <c r="BD11" s="163">
        <f>FinancialInputs!BD11</f>
        <v>0</v>
      </c>
      <c r="BE11" s="163">
        <f>FinancialInputs!BE11</f>
        <v>0</v>
      </c>
      <c r="BF11" s="163">
        <f>FinancialInputs!BF11</f>
        <v>0</v>
      </c>
      <c r="BG11" s="163">
        <f>FinancialInputs!BG11</f>
        <v>0</v>
      </c>
      <c r="BH11" s="163">
        <f>FinancialInputs!BH11</f>
        <v>0</v>
      </c>
      <c r="BI11" s="163">
        <f>FinancialInputs!BI11</f>
        <v>0</v>
      </c>
      <c r="BJ11" s="163">
        <f>FinancialInputs!BJ11</f>
        <v>0</v>
      </c>
      <c r="BK11" s="163">
        <f>FinancialInputs!BK11</f>
        <v>0</v>
      </c>
      <c r="BL11" s="163">
        <f>FinancialInputs!BL11</f>
        <v>0</v>
      </c>
      <c r="BM11" s="163">
        <f>FinancialInputs!BM11</f>
        <v>0</v>
      </c>
      <c r="BN11" s="163">
        <f>FinancialInputs!BN11</f>
        <v>0</v>
      </c>
      <c r="BO11" s="163">
        <f>FinancialInputs!BO11</f>
        <v>0</v>
      </c>
      <c r="BP11" s="163">
        <f>FinancialInputs!BP11</f>
        <v>0</v>
      </c>
      <c r="BQ11" s="163">
        <f>FinancialInputs!BQ11</f>
        <v>0</v>
      </c>
      <c r="BR11" s="163">
        <f>FinancialInputs!BR11</f>
        <v>0</v>
      </c>
      <c r="BS11" s="163">
        <f>FinancialInputs!BS11</f>
        <v>0</v>
      </c>
      <c r="BT11" s="163">
        <f>FinancialInputs!BT11</f>
        <v>0</v>
      </c>
      <c r="BU11" s="163">
        <f>FinancialInputs!BU11</f>
        <v>0</v>
      </c>
      <c r="BV11" s="163">
        <f>FinancialInputs!BV11</f>
        <v>0</v>
      </c>
      <c r="BW11" s="163">
        <f>FinancialInputs!BW11</f>
        <v>0</v>
      </c>
      <c r="BX11" s="163">
        <f>FinancialInputs!BX11</f>
        <v>0</v>
      </c>
      <c r="BY11" s="163">
        <f>FinancialInputs!BY11</f>
        <v>0</v>
      </c>
      <c r="BZ11" s="163">
        <f>FinancialInputs!BZ11</f>
        <v>0</v>
      </c>
      <c r="CA11" s="163">
        <f>FinancialInputs!CA11</f>
        <v>0</v>
      </c>
      <c r="CB11" s="163">
        <f>FinancialInputs!CB11</f>
        <v>0</v>
      </c>
      <c r="CC11" s="163">
        <f>FinancialInputs!CC11</f>
        <v>0</v>
      </c>
      <c r="CD11" s="163">
        <f>FinancialInputs!CD11</f>
        <v>0</v>
      </c>
      <c r="CE11" s="163">
        <f>FinancialInputs!CE11</f>
        <v>0</v>
      </c>
      <c r="CF11" s="163">
        <f>FinancialInputs!CF11</f>
        <v>0</v>
      </c>
      <c r="CG11" s="163">
        <f>FinancialInputs!CG11</f>
        <v>0</v>
      </c>
      <c r="CH11" s="163">
        <f>FinancialInputs!CH11</f>
        <v>0</v>
      </c>
      <c r="CI11" s="163">
        <f>FinancialInputs!CI11</f>
        <v>0</v>
      </c>
      <c r="CJ11" s="163">
        <f>FinancialInputs!CJ11</f>
        <v>0</v>
      </c>
      <c r="CK11" s="163">
        <f>FinancialInputs!CK11</f>
        <v>0</v>
      </c>
      <c r="CL11" s="163">
        <f>FinancialInputs!CL11</f>
        <v>0</v>
      </c>
      <c r="CM11" s="163">
        <f>FinancialInputs!CM11</f>
        <v>0</v>
      </c>
      <c r="CN11" s="163">
        <f>FinancialInputs!CN11</f>
        <v>0</v>
      </c>
      <c r="CO11" s="163">
        <f>FinancialInputs!CO11</f>
        <v>0</v>
      </c>
      <c r="CP11" s="163">
        <f>FinancialInputs!CP11</f>
        <v>0</v>
      </c>
      <c r="CQ11" s="163">
        <f>FinancialInputs!CQ11</f>
        <v>0</v>
      </c>
      <c r="CR11" s="163">
        <f>FinancialInputs!CR11</f>
        <v>0</v>
      </c>
      <c r="CS11" s="163">
        <f>FinancialInputs!CS11</f>
        <v>0</v>
      </c>
      <c r="CT11" s="163">
        <f>FinancialInputs!CT11</f>
        <v>0</v>
      </c>
      <c r="CU11" s="163">
        <f>FinancialInputs!CU11</f>
        <v>0</v>
      </c>
      <c r="CV11" s="163">
        <f>FinancialInputs!CV11</f>
        <v>0</v>
      </c>
      <c r="CW11" s="2"/>
    </row>
    <row r="12" spans="1:104">
      <c r="E12" s="1" t="s">
        <v>152</v>
      </c>
      <c r="H12" s="2"/>
      <c r="I12" s="2"/>
      <c r="K12" s="37"/>
      <c r="L12" s="164">
        <f>FinancialInputs!L12</f>
        <v>0</v>
      </c>
      <c r="M12" s="164">
        <f>FinancialInputs!M12</f>
        <v>0</v>
      </c>
      <c r="N12" s="164">
        <f>FinancialInputs!N12</f>
        <v>0</v>
      </c>
      <c r="O12" s="164">
        <f>FinancialInputs!O12</f>
        <v>0</v>
      </c>
      <c r="P12" s="164">
        <f>FinancialInputs!P12</f>
        <v>0</v>
      </c>
      <c r="Q12" s="164">
        <f>FinancialInputs!Q12</f>
        <v>0</v>
      </c>
      <c r="R12" s="164">
        <f>FinancialInputs!R12</f>
        <v>0</v>
      </c>
      <c r="S12" s="164">
        <f>FinancialInputs!S12</f>
        <v>0</v>
      </c>
      <c r="T12" s="164">
        <f>FinancialInputs!T12</f>
        <v>0</v>
      </c>
      <c r="U12" s="164">
        <f>FinancialInputs!U12</f>
        <v>0</v>
      </c>
      <c r="V12" s="164">
        <f>FinancialInputs!V12</f>
        <v>0</v>
      </c>
      <c r="W12" s="164">
        <f>FinancialInputs!W12</f>
        <v>0</v>
      </c>
      <c r="X12" s="164">
        <f>FinancialInputs!X12</f>
        <v>0</v>
      </c>
      <c r="Y12" s="164">
        <f>FinancialInputs!Y12</f>
        <v>0</v>
      </c>
      <c r="Z12" s="164">
        <f>FinancialInputs!Z12</f>
        <v>0</v>
      </c>
      <c r="AA12" s="164">
        <f>FinancialInputs!AA12</f>
        <v>0</v>
      </c>
      <c r="AB12" s="164">
        <f>FinancialInputs!AB12</f>
        <v>0</v>
      </c>
      <c r="AC12" s="164">
        <f>FinancialInputs!AC12</f>
        <v>0</v>
      </c>
      <c r="AD12" s="164">
        <f>FinancialInputs!AD12</f>
        <v>0</v>
      </c>
      <c r="AE12" s="164">
        <f>FinancialInputs!AE12</f>
        <v>0</v>
      </c>
      <c r="AF12" s="164">
        <f>FinancialInputs!AF12</f>
        <v>0</v>
      </c>
      <c r="AG12" s="164">
        <f>FinancialInputs!AG12</f>
        <v>0</v>
      </c>
      <c r="AH12" s="164">
        <f>FinancialInputs!AH12</f>
        <v>0</v>
      </c>
      <c r="AI12" s="164">
        <f>FinancialInputs!AI12</f>
        <v>0</v>
      </c>
      <c r="AJ12" s="164">
        <f>FinancialInputs!AJ12</f>
        <v>0</v>
      </c>
      <c r="AK12" s="164">
        <f>FinancialInputs!AK12</f>
        <v>0</v>
      </c>
      <c r="AL12" s="164">
        <f>FinancialInputs!AL12</f>
        <v>0</v>
      </c>
      <c r="AM12" s="164">
        <f>FinancialInputs!AM12</f>
        <v>0</v>
      </c>
      <c r="AN12" s="164">
        <f>FinancialInputs!AN12</f>
        <v>0</v>
      </c>
      <c r="AO12" s="164">
        <f>FinancialInputs!AO12</f>
        <v>0</v>
      </c>
      <c r="AP12" s="164">
        <f>FinancialInputs!AP12</f>
        <v>0</v>
      </c>
      <c r="AQ12" s="164">
        <f>FinancialInputs!AQ12</f>
        <v>0</v>
      </c>
      <c r="AR12" s="164">
        <f>FinancialInputs!AR12</f>
        <v>0</v>
      </c>
      <c r="AS12" s="164">
        <f>FinancialInputs!AS12</f>
        <v>0</v>
      </c>
      <c r="AT12" s="164">
        <f>FinancialInputs!AT12</f>
        <v>0</v>
      </c>
      <c r="AU12" s="164">
        <f>FinancialInputs!AU12</f>
        <v>0</v>
      </c>
      <c r="AV12" s="164">
        <f>FinancialInputs!AV12</f>
        <v>0</v>
      </c>
      <c r="AW12" s="164">
        <f>FinancialInputs!AW12</f>
        <v>0</v>
      </c>
      <c r="AX12" s="164">
        <f>FinancialInputs!AX12</f>
        <v>0</v>
      </c>
      <c r="AY12" s="164">
        <f>FinancialInputs!AY12</f>
        <v>0</v>
      </c>
      <c r="AZ12" s="164">
        <f>FinancialInputs!AZ12</f>
        <v>0</v>
      </c>
      <c r="BA12" s="164">
        <f>FinancialInputs!BA12</f>
        <v>0</v>
      </c>
      <c r="BB12" s="164">
        <f>FinancialInputs!BB12</f>
        <v>0</v>
      </c>
      <c r="BC12" s="164">
        <f>FinancialInputs!BC12</f>
        <v>0</v>
      </c>
      <c r="BD12" s="164">
        <f>FinancialInputs!BD12</f>
        <v>0</v>
      </c>
      <c r="BE12" s="164">
        <f>FinancialInputs!BE12</f>
        <v>0</v>
      </c>
      <c r="BF12" s="164">
        <f>FinancialInputs!BF12</f>
        <v>0</v>
      </c>
      <c r="BG12" s="164">
        <f>FinancialInputs!BG12</f>
        <v>0</v>
      </c>
      <c r="BH12" s="164">
        <f>FinancialInputs!BH12</f>
        <v>0</v>
      </c>
      <c r="BI12" s="164">
        <f>FinancialInputs!BI12</f>
        <v>0</v>
      </c>
      <c r="BJ12" s="164">
        <f>FinancialInputs!BJ12</f>
        <v>0</v>
      </c>
      <c r="BK12" s="164">
        <f>FinancialInputs!BK12</f>
        <v>0</v>
      </c>
      <c r="BL12" s="164">
        <f>FinancialInputs!BL12</f>
        <v>0</v>
      </c>
      <c r="BM12" s="164">
        <f>FinancialInputs!BM12</f>
        <v>0</v>
      </c>
      <c r="BN12" s="164">
        <f>FinancialInputs!BN12</f>
        <v>0</v>
      </c>
      <c r="BO12" s="164">
        <f>FinancialInputs!BO12</f>
        <v>0</v>
      </c>
      <c r="BP12" s="164">
        <f>FinancialInputs!BP12</f>
        <v>0</v>
      </c>
      <c r="BQ12" s="164">
        <f>FinancialInputs!BQ12</f>
        <v>0</v>
      </c>
      <c r="BR12" s="164">
        <f>FinancialInputs!BR12</f>
        <v>0</v>
      </c>
      <c r="BS12" s="164">
        <f>FinancialInputs!BS12</f>
        <v>0</v>
      </c>
      <c r="BT12" s="164">
        <f>FinancialInputs!BT12</f>
        <v>0</v>
      </c>
      <c r="BU12" s="164">
        <f>FinancialInputs!BU12</f>
        <v>0</v>
      </c>
      <c r="BV12" s="164">
        <f>FinancialInputs!BV12</f>
        <v>0</v>
      </c>
      <c r="BW12" s="164">
        <f>FinancialInputs!BW12</f>
        <v>0</v>
      </c>
      <c r="BX12" s="164">
        <f>FinancialInputs!BX12</f>
        <v>0</v>
      </c>
      <c r="BY12" s="164">
        <f>FinancialInputs!BY12</f>
        <v>0</v>
      </c>
      <c r="BZ12" s="164">
        <f>FinancialInputs!BZ12</f>
        <v>0</v>
      </c>
      <c r="CA12" s="164">
        <f>FinancialInputs!CA12</f>
        <v>0</v>
      </c>
      <c r="CB12" s="164">
        <f>FinancialInputs!CB12</f>
        <v>0</v>
      </c>
      <c r="CC12" s="164">
        <f>FinancialInputs!CC12</f>
        <v>0</v>
      </c>
      <c r="CD12" s="164">
        <f>FinancialInputs!CD12</f>
        <v>0</v>
      </c>
      <c r="CE12" s="164">
        <f>FinancialInputs!CE12</f>
        <v>0</v>
      </c>
      <c r="CF12" s="164">
        <f>FinancialInputs!CF12</f>
        <v>0</v>
      </c>
      <c r="CG12" s="164">
        <f>FinancialInputs!CG12</f>
        <v>0</v>
      </c>
      <c r="CH12" s="164">
        <f>FinancialInputs!CH12</f>
        <v>0</v>
      </c>
      <c r="CI12" s="164">
        <f>FinancialInputs!CI12</f>
        <v>0</v>
      </c>
      <c r="CJ12" s="164">
        <f>FinancialInputs!CJ12</f>
        <v>0</v>
      </c>
      <c r="CK12" s="164">
        <f>FinancialInputs!CK12</f>
        <v>0</v>
      </c>
      <c r="CL12" s="164">
        <f>FinancialInputs!CL12</f>
        <v>0</v>
      </c>
      <c r="CM12" s="164">
        <f>FinancialInputs!CM12</f>
        <v>0</v>
      </c>
      <c r="CN12" s="164">
        <f>FinancialInputs!CN12</f>
        <v>0</v>
      </c>
      <c r="CO12" s="164">
        <f>FinancialInputs!CO12</f>
        <v>0</v>
      </c>
      <c r="CP12" s="164">
        <f>FinancialInputs!CP12</f>
        <v>0</v>
      </c>
      <c r="CQ12" s="164">
        <f>FinancialInputs!CQ12</f>
        <v>0</v>
      </c>
      <c r="CR12" s="164">
        <f>FinancialInputs!CR12</f>
        <v>0</v>
      </c>
      <c r="CS12" s="164">
        <f>FinancialInputs!CS12</f>
        <v>0</v>
      </c>
      <c r="CT12" s="164">
        <f>FinancialInputs!CT12</f>
        <v>0</v>
      </c>
      <c r="CU12" s="164">
        <f>FinancialInputs!CU12</f>
        <v>0</v>
      </c>
      <c r="CV12" s="164">
        <f>FinancialInputs!CV12</f>
        <v>0</v>
      </c>
      <c r="CW12" s="2"/>
    </row>
    <row r="13" spans="1:104">
      <c r="G13" s="31"/>
      <c r="H13" s="31"/>
      <c r="I13" s="31"/>
      <c r="J13" s="31"/>
      <c r="K13" s="31"/>
    </row>
    <row r="14" spans="1:104">
      <c r="B14" s="22">
        <f>MAX($B5:B$13)+1</f>
        <v>1</v>
      </c>
      <c r="C14" s="22" t="s">
        <v>267</v>
      </c>
      <c r="D14" s="22"/>
      <c r="E14" s="22"/>
      <c r="F14" s="22"/>
      <c r="G14" s="22"/>
      <c r="H14" s="22"/>
      <c r="I14" s="22"/>
      <c r="J14" s="22"/>
      <c r="K14" s="22"/>
      <c r="L14" s="22"/>
      <c r="M14" s="22"/>
      <c r="N14" s="22"/>
      <c r="O14" s="22"/>
      <c r="P14" s="22"/>
      <c r="Q14" s="22"/>
      <c r="R14" s="22"/>
      <c r="S14" s="22"/>
      <c r="T14" s="22"/>
      <c r="U14" s="22"/>
      <c r="V14" s="22"/>
      <c r="W14" s="22"/>
      <c r="X14" s="22"/>
      <c r="Y14" s="22"/>
      <c r="Z14" s="22"/>
      <c r="AA14" s="22"/>
      <c r="AB14" s="22"/>
      <c r="AC14" s="22"/>
      <c r="AD14" s="22"/>
      <c r="AE14" s="22"/>
      <c r="AF14" s="22"/>
      <c r="AG14" s="22"/>
      <c r="AH14" s="22"/>
      <c r="AI14" s="22"/>
      <c r="AJ14" s="22"/>
      <c r="AK14" s="22"/>
      <c r="AL14" s="22"/>
      <c r="AM14" s="22"/>
      <c r="AN14" s="22"/>
      <c r="AO14" s="22"/>
      <c r="AP14" s="22"/>
      <c r="AQ14" s="22"/>
      <c r="AR14" s="22"/>
      <c r="AS14" s="22"/>
      <c r="AT14" s="22"/>
      <c r="AU14" s="22"/>
      <c r="AV14" s="22"/>
      <c r="AW14" s="22"/>
      <c r="AX14" s="22"/>
      <c r="AY14" s="22"/>
      <c r="AZ14" s="22"/>
      <c r="BA14" s="22"/>
      <c r="BB14" s="22"/>
      <c r="BC14" s="22"/>
      <c r="BD14" s="22"/>
      <c r="BE14" s="22"/>
      <c r="BF14" s="22"/>
      <c r="BG14" s="22"/>
      <c r="BH14" s="22"/>
      <c r="BI14" s="22"/>
      <c r="BJ14" s="22"/>
      <c r="BK14" s="22"/>
      <c r="BL14" s="22"/>
      <c r="BM14" s="22"/>
      <c r="BN14" s="22"/>
      <c r="BO14" s="22"/>
      <c r="BP14" s="22"/>
      <c r="BQ14" s="22"/>
      <c r="BR14" s="22"/>
      <c r="BS14" s="22"/>
      <c r="BT14" s="22"/>
      <c r="BU14" s="22"/>
      <c r="BV14" s="22"/>
      <c r="BW14" s="22"/>
      <c r="BX14" s="22"/>
      <c r="BY14" s="22"/>
      <c r="BZ14" s="22"/>
      <c r="CA14" s="22"/>
      <c r="CB14" s="22"/>
      <c r="CC14" s="22"/>
      <c r="CD14" s="22"/>
      <c r="CE14" s="22"/>
      <c r="CF14" s="22"/>
      <c r="CG14" s="22"/>
      <c r="CH14" s="22"/>
      <c r="CI14" s="22"/>
      <c r="CJ14" s="22"/>
      <c r="CK14" s="22"/>
      <c r="CL14" s="22"/>
      <c r="CM14" s="22"/>
      <c r="CN14" s="22"/>
      <c r="CO14" s="22"/>
      <c r="CP14" s="22"/>
      <c r="CQ14" s="22"/>
      <c r="CR14" s="22"/>
      <c r="CS14" s="22"/>
      <c r="CT14" s="22"/>
      <c r="CU14" s="22"/>
      <c r="CV14" s="22"/>
      <c r="CW14" s="22"/>
      <c r="CX14" s="22"/>
      <c r="CY14" s="22"/>
      <c r="CZ14" s="24"/>
    </row>
    <row r="15" spans="1:104">
      <c r="G15" s="31"/>
      <c r="H15" s="31"/>
      <c r="I15" s="31"/>
      <c r="J15" s="31"/>
      <c r="K15" s="31"/>
    </row>
    <row r="16" spans="1:104">
      <c r="E16" s="1" t="s">
        <v>267</v>
      </c>
      <c r="G16" s="1" t="s">
        <v>268</v>
      </c>
      <c r="K16" s="45"/>
      <c r="L16" s="45">
        <f>FinancialInputs!L29</f>
        <v>0.84438271820469835</v>
      </c>
      <c r="M16" s="45">
        <f>FinancialInputs!M29</f>
        <v>0.91846993032948077</v>
      </c>
      <c r="N16" s="45">
        <f>FinancialInputs!N29</f>
        <v>0.96941655226919266</v>
      </c>
      <c r="O16" s="45">
        <f>FinancialInputs!O29</f>
        <v>1</v>
      </c>
      <c r="P16" s="45">
        <f>FinancialInputs!P29</f>
        <v>1.0318395256751993</v>
      </c>
      <c r="Q16" s="45">
        <f>FinancialInputs!Q29</f>
        <v>1.0517380334816306</v>
      </c>
      <c r="R16" s="45">
        <f>FinancialInputs!R29</f>
        <v>1.0727310104511627</v>
      </c>
      <c r="S16" s="45">
        <f>FinancialInputs!S29</f>
        <v>1.0941899397738715</v>
      </c>
      <c r="T16" s="45">
        <f>FinancialInputs!T29</f>
        <v>1.1178777703377187</v>
      </c>
      <c r="U16" s="45">
        <f>FinancialInputs!U29</f>
        <v>1.1426328490654085</v>
      </c>
      <c r="V16" s="45">
        <f>FinancialInputs!V29</f>
        <v>1.1654855060467169</v>
      </c>
      <c r="W16" s="45">
        <f>FinancialInputs!W29</f>
        <v>1.1887952161676509</v>
      </c>
      <c r="X16" s="45">
        <f>FinancialInputs!X29</f>
        <v>1.2125711204910041</v>
      </c>
      <c r="Y16" s="45">
        <f>FinancialInputs!Y29</f>
        <v>1.2368225429008242</v>
      </c>
      <c r="Z16" s="45">
        <f>FinancialInputs!Z29</f>
        <v>1.2615589937588405</v>
      </c>
      <c r="AA16" s="45">
        <f>FinancialInputs!AA29</f>
        <v>1.2867901736340175</v>
      </c>
      <c r="AB16" s="45">
        <f>FinancialInputs!AB29</f>
        <v>1.3125259771066977</v>
      </c>
      <c r="AC16" s="45">
        <f>FinancialInputs!AC29</f>
        <v>1.3387764966488318</v>
      </c>
      <c r="AD16" s="45">
        <f>FinancialInputs!AD29</f>
        <v>1.3655520265818084</v>
      </c>
      <c r="AE16" s="45">
        <f>FinancialInputs!AE29</f>
        <v>1.3928630671134445</v>
      </c>
      <c r="AF16" s="45">
        <f>FinancialInputs!AF29</f>
        <v>1.4207203284557133</v>
      </c>
      <c r="AG16" s="45">
        <f>FinancialInputs!AG29</f>
        <v>1.4491347350248276</v>
      </c>
      <c r="AH16" s="45">
        <f>FinancialInputs!AH29</f>
        <v>1.4781174297253241</v>
      </c>
      <c r="AI16" s="45">
        <f>FinancialInputs!AI29</f>
        <v>1.5076797783198306</v>
      </c>
      <c r="AJ16" s="45">
        <f>FinancialInputs!AJ29</f>
        <v>1.5378333738862273</v>
      </c>
      <c r="AK16" s="45">
        <f>FinancialInputs!AK29</f>
        <v>1.568590041363952</v>
      </c>
      <c r="AL16" s="45">
        <f>FinancialInputs!AL29</f>
        <v>1.5999618421912309</v>
      </c>
      <c r="AM16" s="45">
        <f>FinancialInputs!AM29</f>
        <v>1.6319610790350558</v>
      </c>
      <c r="AN16" s="45">
        <f>FinancialInputs!AN29</f>
        <v>1.6646003006157568</v>
      </c>
      <c r="AO16" s="45">
        <f>FinancialInputs!AO29</f>
        <v>1.697892306628072</v>
      </c>
      <c r="AP16" s="45">
        <f>FinancialInputs!AP29</f>
        <v>1.7318501527606336</v>
      </c>
      <c r="AQ16" s="45">
        <f>FinancialInputs!AQ29</f>
        <v>1.7664871558158461</v>
      </c>
      <c r="AR16" s="45">
        <f>FinancialInputs!AR29</f>
        <v>1.8018168989321632</v>
      </c>
      <c r="AS16" s="45">
        <f>FinancialInputs!AS29</f>
        <v>1.8378532369108065</v>
      </c>
      <c r="AT16" s="45">
        <f>FinancialInputs!AT29</f>
        <v>1.8746103016490225</v>
      </c>
      <c r="AU16" s="45">
        <f>FinancialInputs!AU29</f>
        <v>1.9121025076820033</v>
      </c>
      <c r="AV16" s="45">
        <f>FinancialInputs!AV29</f>
        <v>1.9503445578356433</v>
      </c>
      <c r="AW16" s="45">
        <f>FinancialInputs!AW29</f>
        <v>1.9893514489923565</v>
      </c>
      <c r="AX16" s="45">
        <f>FinancialInputs!AX29</f>
        <v>2.0291384779722037</v>
      </c>
      <c r="AY16" s="45">
        <f>FinancialInputs!AY29</f>
        <v>2.0697212475316475</v>
      </c>
      <c r="AZ16" s="45">
        <f>FinancialInputs!AZ29</f>
        <v>2.1111156724822808</v>
      </c>
      <c r="BA16" s="45">
        <f>FinancialInputs!BA29</f>
        <v>2.1533379859319264</v>
      </c>
      <c r="BB16" s="45">
        <f>FinancialInputs!BB29</f>
        <v>2.1964047456505646</v>
      </c>
      <c r="BC16" s="45">
        <f>FinancialInputs!BC29</f>
        <v>2.2403328405635761</v>
      </c>
      <c r="BD16" s="45">
        <f>FinancialInputs!BD29</f>
        <v>2.2851394973748476</v>
      </c>
      <c r="BE16" s="45">
        <f>FinancialInputs!BE29</f>
        <v>2.3308422873223442</v>
      </c>
      <c r="BF16" s="45">
        <f>FinancialInputs!BF29</f>
        <v>2.3774591330687911</v>
      </c>
      <c r="BG16" s="45">
        <f>FinancialInputs!BG29</f>
        <v>2.4250083157301674</v>
      </c>
      <c r="BH16" s="45">
        <f>FinancialInputs!BH29</f>
        <v>2.4735084820447706</v>
      </c>
      <c r="BI16" s="45">
        <f>FinancialInputs!BI29</f>
        <v>2.522978651685666</v>
      </c>
      <c r="BJ16" s="45">
        <f>FinancialInputs!BJ29</f>
        <v>2.5734382247193794</v>
      </c>
      <c r="BK16" s="45">
        <f>FinancialInputs!BK29</f>
        <v>2.6249069892137671</v>
      </c>
      <c r="BL16" s="45">
        <f>FinancialInputs!BL29</f>
        <v>2.6774051289980427</v>
      </c>
      <c r="BM16" s="45">
        <f>FinancialInputs!BM29</f>
        <v>2.7309532315780034</v>
      </c>
      <c r="BN16" s="45">
        <f>FinancialInputs!BN29</f>
        <v>2.7855722962095637</v>
      </c>
      <c r="BO16" s="45">
        <f>FinancialInputs!BO29</f>
        <v>2.8412837421337551</v>
      </c>
      <c r="BP16" s="45">
        <f>FinancialInputs!BP29</f>
        <v>2.8981094169764301</v>
      </c>
      <c r="BQ16" s="45">
        <f>FinancialInputs!BQ29</f>
        <v>2.9560716053159588</v>
      </c>
      <c r="BR16" s="45">
        <f>FinancialInputs!BR29</f>
        <v>3.0151930374222777</v>
      </c>
      <c r="BS16" s="45">
        <f>FinancialInputs!BS29</f>
        <v>3.0754968981707234</v>
      </c>
      <c r="BT16" s="45">
        <f>FinancialInputs!BT29</f>
        <v>3.1370068361341383</v>
      </c>
      <c r="BU16" s="45">
        <f>FinancialInputs!BU29</f>
        <v>3.1997469728568206</v>
      </c>
      <c r="BV16" s="45">
        <f>FinancialInputs!BV29</f>
        <v>3.2637419123139573</v>
      </c>
      <c r="BW16" s="45">
        <f>FinancialInputs!BW29</f>
        <v>3.3290167505602368</v>
      </c>
      <c r="BX16" s="45">
        <f>FinancialInputs!BX29</f>
        <v>3.3955970855714415</v>
      </c>
      <c r="BY16" s="45">
        <f>FinancialInputs!BY29</f>
        <v>3.4635090272828704</v>
      </c>
      <c r="BZ16" s="45">
        <f>FinancialInputs!BZ29</f>
        <v>3.5327792078285278</v>
      </c>
      <c r="CA16" s="45">
        <f>FinancialInputs!CA29</f>
        <v>3.6034347919850989</v>
      </c>
      <c r="CB16" s="45">
        <f>FinancialInputs!CB29</f>
        <v>3.675503487824801</v>
      </c>
      <c r="CC16" s="45">
        <f>FinancialInputs!CC29</f>
        <v>3.7490135575812973</v>
      </c>
      <c r="CD16" s="45">
        <f>FinancialInputs!CD29</f>
        <v>3.8239938287329229</v>
      </c>
      <c r="CE16" s="45">
        <f>FinancialInputs!CE29</f>
        <v>3.900473705307582</v>
      </c>
      <c r="CF16" s="45">
        <f>FinancialInputs!CF29</f>
        <v>3.9784831794137339</v>
      </c>
      <c r="CG16" s="45">
        <f>FinancialInputs!CG29</f>
        <v>4.0580528430020086</v>
      </c>
      <c r="CH16" s="45">
        <f>FinancialInputs!CH29</f>
        <v>4.1392138998620496</v>
      </c>
      <c r="CI16" s="45">
        <f>FinancialInputs!CI29</f>
        <v>4.221998177859291</v>
      </c>
      <c r="CJ16" s="45">
        <f>FinancialInputs!CJ29</f>
        <v>4.3064381414164767</v>
      </c>
      <c r="CK16" s="45">
        <f>FinancialInputs!CK29</f>
        <v>4.3925669042448066</v>
      </c>
      <c r="CL16" s="45">
        <f>FinancialInputs!CL29</f>
        <v>4.4804182423297032</v>
      </c>
      <c r="CM16" s="45">
        <f>FinancialInputs!CM29</f>
        <v>4.5700266071762972</v>
      </c>
      <c r="CN16" s="45">
        <f>FinancialInputs!CN29</f>
        <v>4.661427139319823</v>
      </c>
      <c r="CO16" s="45">
        <f>FinancialInputs!CO29</f>
        <v>4.7546556821062191</v>
      </c>
      <c r="CP16" s="45">
        <f>FinancialInputs!CP29</f>
        <v>4.8497487957483436</v>
      </c>
      <c r="CQ16" s="45">
        <f>FinancialInputs!CQ29</f>
        <v>4.9467437716633098</v>
      </c>
      <c r="CR16" s="45">
        <f>FinancialInputs!CR29</f>
        <v>5.0456786470965769</v>
      </c>
      <c r="CS16" s="45">
        <f>FinancialInputs!CS29</f>
        <v>5.1465922200385084</v>
      </c>
      <c r="CT16" s="45">
        <f>FinancialInputs!CT29</f>
        <v>5.249524064439278</v>
      </c>
      <c r="CU16" s="45">
        <f>FinancialInputs!CU29</f>
        <v>5.3545145457280645</v>
      </c>
      <c r="CV16" s="45">
        <f>FinancialInputs!CV29</f>
        <v>5.4616048366426257</v>
      </c>
      <c r="CW16" s="45"/>
      <c r="CX16" s="45"/>
      <c r="CY16" s="37"/>
      <c r="CZ16" s="37"/>
    </row>
    <row r="17" spans="1:104"/>
    <row r="18" spans="1:104">
      <c r="B18" s="22">
        <f>MAX($B$5:B17)+1</f>
        <v>2</v>
      </c>
      <c r="C18" s="22" t="s">
        <v>961</v>
      </c>
      <c r="D18" s="22"/>
      <c r="E18" s="22"/>
      <c r="F18" s="22"/>
      <c r="G18" s="22"/>
      <c r="H18" s="22"/>
      <c r="I18" s="22"/>
      <c r="J18" s="22"/>
      <c r="K18" s="22"/>
      <c r="L18" s="22"/>
      <c r="M18" s="22"/>
      <c r="N18" s="22"/>
      <c r="O18" s="22"/>
      <c r="P18" s="22"/>
      <c r="Q18" s="22"/>
      <c r="R18" s="22"/>
      <c r="S18" s="22"/>
      <c r="T18" s="22"/>
      <c r="U18" s="22"/>
      <c r="V18" s="22"/>
      <c r="W18" s="22"/>
      <c r="X18" s="22"/>
      <c r="Y18" s="22"/>
      <c r="Z18" s="22"/>
      <c r="AA18" s="22"/>
      <c r="AB18" s="22"/>
      <c r="AC18" s="22"/>
      <c r="AD18" s="22"/>
      <c r="AE18" s="22"/>
      <c r="AF18" s="22"/>
      <c r="AG18" s="22"/>
      <c r="AH18" s="22"/>
      <c r="AI18" s="22"/>
      <c r="AJ18" s="22"/>
      <c r="AK18" s="22"/>
      <c r="AL18" s="22"/>
      <c r="AM18" s="22"/>
      <c r="AN18" s="22"/>
      <c r="AO18" s="22"/>
      <c r="AP18" s="22"/>
      <c r="AQ18" s="22"/>
      <c r="AR18" s="22"/>
      <c r="AS18" s="22"/>
      <c r="AT18" s="22"/>
      <c r="AU18" s="22"/>
      <c r="AV18" s="22"/>
      <c r="AW18" s="22"/>
      <c r="AX18" s="22"/>
      <c r="AY18" s="22"/>
      <c r="AZ18" s="22"/>
      <c r="BA18" s="22"/>
      <c r="BB18" s="22"/>
      <c r="BC18" s="22"/>
      <c r="BD18" s="22"/>
      <c r="BE18" s="22"/>
      <c r="BF18" s="22"/>
      <c r="BG18" s="22"/>
      <c r="BH18" s="22"/>
      <c r="BI18" s="22"/>
      <c r="BJ18" s="22"/>
      <c r="BK18" s="22"/>
      <c r="BL18" s="22"/>
      <c r="BM18" s="22"/>
      <c r="BN18" s="22"/>
      <c r="BO18" s="22"/>
      <c r="BP18" s="22"/>
      <c r="BQ18" s="22"/>
      <c r="BR18" s="22"/>
      <c r="BS18" s="22"/>
      <c r="BT18" s="22"/>
      <c r="BU18" s="22"/>
      <c r="BV18" s="22"/>
      <c r="BW18" s="22"/>
      <c r="BX18" s="22"/>
      <c r="BY18" s="22"/>
      <c r="BZ18" s="22"/>
      <c r="CA18" s="22"/>
      <c r="CB18" s="22"/>
      <c r="CC18" s="22"/>
      <c r="CD18" s="22"/>
      <c r="CE18" s="22"/>
      <c r="CF18" s="22"/>
      <c r="CG18" s="22"/>
      <c r="CH18" s="22"/>
      <c r="CI18" s="22"/>
      <c r="CJ18" s="22"/>
      <c r="CK18" s="22"/>
      <c r="CL18" s="22"/>
      <c r="CM18" s="22"/>
      <c r="CN18" s="22"/>
      <c r="CO18" s="22"/>
      <c r="CP18" s="22"/>
      <c r="CQ18" s="22"/>
      <c r="CR18" s="22"/>
      <c r="CS18" s="22"/>
      <c r="CT18" s="22"/>
      <c r="CU18" s="22"/>
      <c r="CV18" s="22"/>
      <c r="CW18" s="22"/>
      <c r="CX18" s="22"/>
      <c r="CY18" s="23"/>
    </row>
    <row r="19" spans="1:104">
      <c r="L19" s="9"/>
      <c r="M19" s="9"/>
      <c r="N19" s="9"/>
      <c r="O19" s="9"/>
      <c r="P19" s="9"/>
      <c r="Q19" s="9"/>
      <c r="R19" s="9"/>
      <c r="S19" s="9"/>
      <c r="T19" s="9"/>
      <c r="U19" s="9"/>
      <c r="W19" s="9"/>
      <c r="X19" s="9"/>
      <c r="Y19" s="9"/>
      <c r="Z19" s="9"/>
      <c r="AA19" s="9"/>
      <c r="AB19" s="9"/>
      <c r="AC19" s="9"/>
      <c r="AD19" s="9"/>
      <c r="AE19" s="9"/>
      <c r="AF19" s="9"/>
      <c r="AG19" s="9"/>
      <c r="AH19" s="9"/>
      <c r="AI19" s="9"/>
      <c r="AJ19" s="9"/>
      <c r="AK19" s="9"/>
      <c r="AL19" s="9"/>
      <c r="AM19" s="9"/>
      <c r="AN19" s="9"/>
      <c r="AO19" s="9"/>
      <c r="AP19" s="9"/>
      <c r="AQ19" s="9"/>
      <c r="AR19" s="9"/>
      <c r="AS19" s="9"/>
      <c r="AT19" s="9"/>
      <c r="AU19" s="9"/>
      <c r="AV19" s="9"/>
      <c r="AW19" s="9"/>
      <c r="AX19" s="9"/>
      <c r="AY19" s="9"/>
      <c r="AZ19" s="9"/>
      <c r="BA19" s="9"/>
      <c r="BB19" s="9"/>
      <c r="BC19" s="9"/>
      <c r="BD19" s="9"/>
      <c r="BE19" s="9"/>
      <c r="BF19" s="9"/>
      <c r="BG19" s="9"/>
      <c r="BH19" s="9"/>
      <c r="BI19" s="9"/>
      <c r="BJ19" s="9"/>
      <c r="BK19" s="9"/>
      <c r="BL19" s="9"/>
      <c r="BM19" s="9"/>
      <c r="BN19" s="9"/>
      <c r="BO19" s="9"/>
      <c r="BP19" s="9"/>
      <c r="BQ19" s="9"/>
      <c r="BR19" s="9"/>
      <c r="BS19" s="9"/>
      <c r="BT19" s="9"/>
      <c r="BU19" s="9"/>
      <c r="BV19" s="9"/>
      <c r="BW19" s="9"/>
      <c r="BX19" s="9"/>
      <c r="BY19" s="9"/>
      <c r="BZ19" s="9"/>
      <c r="CA19" s="9"/>
      <c r="CB19" s="9"/>
      <c r="CC19" s="9"/>
      <c r="CD19" s="9"/>
      <c r="CE19" s="9"/>
      <c r="CF19" s="9"/>
      <c r="CG19" s="9"/>
      <c r="CH19" s="9"/>
      <c r="CI19" s="9"/>
      <c r="CJ19" s="9"/>
      <c r="CK19" s="9"/>
      <c r="CL19" s="9"/>
      <c r="CM19" s="9"/>
      <c r="CN19" s="9"/>
      <c r="CO19" s="9"/>
      <c r="CP19" s="9"/>
      <c r="CQ19" s="9"/>
      <c r="CR19" s="9"/>
      <c r="CS19" s="9"/>
      <c r="CT19" s="9"/>
      <c r="CU19" s="9"/>
      <c r="CV19" s="9"/>
      <c r="CW19" s="9"/>
      <c r="CX19" s="9"/>
      <c r="CY19" s="9"/>
      <c r="CZ19" s="9"/>
    </row>
    <row r="20" spans="1:104">
      <c r="B20" s="24"/>
      <c r="C20" s="43">
        <f>MAX($B$18:C19)+0.1</f>
        <v>2.1</v>
      </c>
      <c r="D20" s="41" t="s">
        <v>19</v>
      </c>
      <c r="E20" s="41"/>
      <c r="F20" s="41"/>
      <c r="G20" s="41"/>
      <c r="H20" s="41"/>
      <c r="I20" s="41"/>
      <c r="J20" s="41"/>
      <c r="K20" s="41"/>
      <c r="L20" s="41"/>
      <c r="M20" s="41"/>
      <c r="N20" s="41"/>
      <c r="O20" s="41"/>
      <c r="P20" s="41"/>
      <c r="Q20" s="41"/>
      <c r="R20" s="41"/>
      <c r="S20" s="41"/>
      <c r="T20" s="41"/>
      <c r="U20" s="41"/>
      <c r="V20" s="41"/>
      <c r="W20" s="41"/>
      <c r="X20" s="41"/>
      <c r="Y20" s="41"/>
      <c r="Z20" s="41"/>
      <c r="AA20" s="41"/>
      <c r="AB20" s="41"/>
      <c r="AC20" s="41"/>
      <c r="AD20" s="41"/>
      <c r="AE20" s="41"/>
      <c r="AF20" s="41"/>
      <c r="AG20" s="41"/>
      <c r="AH20" s="41"/>
      <c r="AI20" s="41"/>
      <c r="AJ20" s="41"/>
      <c r="AK20" s="41"/>
      <c r="AL20" s="41"/>
      <c r="AM20" s="41"/>
      <c r="AN20" s="41"/>
      <c r="AO20" s="41"/>
      <c r="AP20" s="41"/>
      <c r="AQ20" s="41"/>
      <c r="AR20" s="41"/>
      <c r="AS20" s="41"/>
      <c r="AT20" s="41"/>
      <c r="AU20" s="41"/>
      <c r="AV20" s="41"/>
      <c r="AW20" s="41"/>
      <c r="AX20" s="41"/>
      <c r="AY20" s="41"/>
      <c r="AZ20" s="41"/>
      <c r="BA20" s="41"/>
      <c r="BB20" s="41"/>
      <c r="BC20" s="41"/>
      <c r="BD20" s="41"/>
      <c r="BE20" s="41"/>
      <c r="BF20" s="41"/>
      <c r="BG20" s="41"/>
      <c r="BH20" s="41"/>
      <c r="BI20" s="41"/>
      <c r="BJ20" s="41"/>
      <c r="BK20" s="41"/>
      <c r="BL20" s="41"/>
      <c r="BM20" s="41"/>
      <c r="BN20" s="41"/>
      <c r="BO20" s="41"/>
      <c r="BP20" s="41"/>
      <c r="BQ20" s="41"/>
      <c r="BR20" s="41"/>
      <c r="BS20" s="41"/>
      <c r="BT20" s="41"/>
      <c r="BU20" s="41"/>
      <c r="BV20" s="41"/>
      <c r="BW20" s="41"/>
      <c r="BX20" s="41"/>
      <c r="BY20" s="41"/>
      <c r="BZ20" s="41"/>
      <c r="CA20" s="41"/>
      <c r="CB20" s="41"/>
      <c r="CC20" s="41"/>
      <c r="CD20" s="41"/>
      <c r="CE20" s="41"/>
      <c r="CF20" s="41"/>
      <c r="CG20" s="41"/>
      <c r="CH20" s="41"/>
      <c r="CI20" s="41"/>
      <c r="CJ20" s="41"/>
      <c r="CK20" s="41"/>
      <c r="CL20" s="41"/>
      <c r="CM20" s="41"/>
      <c r="CN20" s="41"/>
      <c r="CO20" s="41"/>
      <c r="CP20" s="41"/>
      <c r="CQ20" s="41"/>
      <c r="CR20" s="41"/>
      <c r="CS20" s="41"/>
      <c r="CT20" s="41"/>
      <c r="CU20" s="41"/>
      <c r="CV20" s="41"/>
      <c r="CW20" s="41"/>
      <c r="CX20" s="41"/>
      <c r="CY20" s="42"/>
    </row>
    <row r="21" spans="1:104">
      <c r="C21" s="2"/>
      <c r="L21" s="8"/>
      <c r="M21" s="8"/>
      <c r="N21" s="8"/>
      <c r="O21" s="8"/>
      <c r="P21" s="8"/>
      <c r="Q21" s="8"/>
      <c r="R21" s="8"/>
      <c r="S21" s="8"/>
      <c r="T21" s="8"/>
      <c r="U21" s="8"/>
      <c r="V21" s="8"/>
      <c r="W21" s="8"/>
      <c r="X21" s="8"/>
      <c r="Y21" s="8"/>
      <c r="Z21" s="8"/>
      <c r="AA21" s="8"/>
      <c r="AB21" s="8"/>
      <c r="AC21" s="8"/>
      <c r="AD21" s="8"/>
      <c r="AE21" s="8"/>
      <c r="AF21" s="8"/>
      <c r="AG21" s="8"/>
      <c r="AH21" s="8"/>
      <c r="AI21" s="8"/>
      <c r="AJ21" s="8"/>
      <c r="AK21" s="8"/>
      <c r="AL21" s="8"/>
      <c r="AM21" s="8"/>
      <c r="AN21" s="8"/>
      <c r="AO21" s="8"/>
      <c r="AP21" s="8"/>
      <c r="AQ21" s="8"/>
      <c r="AR21" s="8"/>
      <c r="AS21" s="8"/>
      <c r="AT21" s="8"/>
      <c r="AU21" s="8"/>
      <c r="AV21" s="8"/>
      <c r="AW21" s="8"/>
      <c r="AX21" s="8"/>
      <c r="AY21" s="8"/>
      <c r="AZ21" s="8"/>
      <c r="BA21" s="8"/>
      <c r="BB21" s="8"/>
      <c r="BC21" s="8"/>
      <c r="BD21" s="8"/>
      <c r="BE21" s="8"/>
      <c r="BF21" s="8"/>
      <c r="BG21" s="8"/>
      <c r="BH21" s="8"/>
      <c r="BI21" s="8"/>
      <c r="BJ21" s="8"/>
      <c r="BK21" s="8"/>
      <c r="BL21" s="8"/>
      <c r="BM21" s="8"/>
      <c r="BN21" s="8"/>
      <c r="BO21" s="8"/>
      <c r="BP21" s="8"/>
      <c r="BQ21" s="8"/>
      <c r="BR21" s="8"/>
      <c r="BS21" s="8"/>
      <c r="BT21" s="8"/>
      <c r="BU21" s="8"/>
      <c r="BV21" s="8"/>
      <c r="BW21" s="8"/>
      <c r="BX21" s="8"/>
      <c r="BY21" s="8"/>
      <c r="BZ21" s="8"/>
      <c r="CA21" s="8"/>
      <c r="CB21" s="8"/>
      <c r="CC21" s="8"/>
      <c r="CD21" s="8"/>
      <c r="CE21" s="8"/>
      <c r="CF21" s="8"/>
      <c r="CG21" s="8"/>
      <c r="CH21" s="8"/>
      <c r="CI21" s="8"/>
      <c r="CJ21" s="8"/>
      <c r="CK21" s="8"/>
      <c r="CL21" s="8"/>
      <c r="CM21" s="8"/>
      <c r="CN21" s="8"/>
      <c r="CO21" s="8"/>
      <c r="CP21" s="8"/>
      <c r="CQ21" s="8"/>
      <c r="CR21" s="8"/>
      <c r="CS21" s="8"/>
      <c r="CT21" s="8"/>
      <c r="CU21" s="8"/>
      <c r="CV21" s="8"/>
      <c r="CW21" s="8"/>
      <c r="CX21" s="8"/>
      <c r="CY21" s="8"/>
      <c r="CZ21" s="8"/>
    </row>
    <row r="22" spans="1:104" ht="16.149999999999999">
      <c r="E22" s="1" t="s">
        <v>740</v>
      </c>
      <c r="G22" s="179" t="s">
        <v>164</v>
      </c>
      <c r="J22" s="1" t="s">
        <v>949</v>
      </c>
      <c r="L22" s="203" t="e">
        <f>Revenue!L31</f>
        <v>#N/A</v>
      </c>
      <c r="M22" s="203" t="e">
        <f>Revenue!M31</f>
        <v>#N/A</v>
      </c>
      <c r="N22" s="203" t="e">
        <f>Revenue!N31</f>
        <v>#N/A</v>
      </c>
      <c r="O22" s="203" t="e">
        <f>Revenue!O31</f>
        <v>#N/A</v>
      </c>
      <c r="P22" s="203" t="e">
        <f>Revenue!P31</f>
        <v>#N/A</v>
      </c>
      <c r="Q22" s="203" t="e">
        <f>Revenue!Q31</f>
        <v>#N/A</v>
      </c>
      <c r="R22" s="203" t="e">
        <f>Revenue!R31</f>
        <v>#N/A</v>
      </c>
      <c r="S22" s="203" t="e">
        <f>Revenue!S31</f>
        <v>#N/A</v>
      </c>
      <c r="T22" s="203" t="e">
        <f>Revenue!T31</f>
        <v>#N/A</v>
      </c>
      <c r="U22" s="203" t="e">
        <f>Revenue!U31</f>
        <v>#N/A</v>
      </c>
      <c r="V22" s="203" t="e">
        <f>Revenue!V31</f>
        <v>#N/A</v>
      </c>
      <c r="W22" s="203" t="e">
        <f>Revenue!W31</f>
        <v>#N/A</v>
      </c>
      <c r="X22" s="203" t="e">
        <f>Revenue!X31</f>
        <v>#N/A</v>
      </c>
      <c r="Y22" s="203" t="e">
        <f>Revenue!Y31</f>
        <v>#N/A</v>
      </c>
      <c r="Z22" s="203" t="e">
        <f>Revenue!Z31</f>
        <v>#N/A</v>
      </c>
      <c r="AA22" s="203" t="e">
        <f>Revenue!AA31</f>
        <v>#N/A</v>
      </c>
      <c r="AB22" s="203" t="e">
        <f>Revenue!AB31</f>
        <v>#N/A</v>
      </c>
      <c r="AC22" s="203" t="e">
        <f>Revenue!AC31</f>
        <v>#N/A</v>
      </c>
      <c r="AD22" s="203" t="e">
        <f>Revenue!AD31</f>
        <v>#N/A</v>
      </c>
      <c r="AE22" s="203" t="e">
        <f>Revenue!AE31</f>
        <v>#N/A</v>
      </c>
      <c r="AF22" s="203" t="e">
        <f>Revenue!AF31</f>
        <v>#N/A</v>
      </c>
      <c r="AG22" s="203" t="e">
        <f>Revenue!AG31</f>
        <v>#N/A</v>
      </c>
      <c r="AH22" s="203" t="e">
        <f>Revenue!AH31</f>
        <v>#N/A</v>
      </c>
      <c r="AI22" s="203" t="e">
        <f>Revenue!AI31</f>
        <v>#N/A</v>
      </c>
      <c r="AJ22" s="203" t="e">
        <f>Revenue!AJ31</f>
        <v>#N/A</v>
      </c>
      <c r="AK22" s="203" t="e">
        <f>Revenue!AK31</f>
        <v>#N/A</v>
      </c>
      <c r="AL22" s="203" t="e">
        <f>Revenue!AL31</f>
        <v>#N/A</v>
      </c>
      <c r="AM22" s="203" t="e">
        <f>Revenue!AM31</f>
        <v>#N/A</v>
      </c>
      <c r="AN22" s="203" t="e">
        <f>Revenue!AN31</f>
        <v>#N/A</v>
      </c>
      <c r="AO22" s="203" t="e">
        <f>Revenue!AO31</f>
        <v>#N/A</v>
      </c>
      <c r="AP22" s="203" t="e">
        <f>Revenue!AP31</f>
        <v>#N/A</v>
      </c>
      <c r="AQ22" s="203" t="e">
        <f>Revenue!AQ31</f>
        <v>#N/A</v>
      </c>
      <c r="AR22" s="203" t="e">
        <f>Revenue!AR31</f>
        <v>#N/A</v>
      </c>
      <c r="AS22" s="203" t="e">
        <f>Revenue!AS31</f>
        <v>#N/A</v>
      </c>
      <c r="AT22" s="203" t="e">
        <f>Revenue!AT31</f>
        <v>#N/A</v>
      </c>
      <c r="AU22" s="203" t="e">
        <f>Revenue!AU31</f>
        <v>#N/A</v>
      </c>
      <c r="AV22" s="203" t="e">
        <f>Revenue!AV31</f>
        <v>#N/A</v>
      </c>
      <c r="AW22" s="203" t="e">
        <f>Revenue!AW31</f>
        <v>#N/A</v>
      </c>
      <c r="AX22" s="203" t="e">
        <f>Revenue!AX31</f>
        <v>#N/A</v>
      </c>
      <c r="AY22" s="203" t="e">
        <f>Revenue!AY31</f>
        <v>#N/A</v>
      </c>
      <c r="AZ22" s="203" t="e">
        <f>Revenue!AZ31</f>
        <v>#N/A</v>
      </c>
      <c r="BA22" s="203" t="e">
        <f>Revenue!BA31</f>
        <v>#N/A</v>
      </c>
      <c r="BB22" s="203" t="e">
        <f>Revenue!BB31</f>
        <v>#N/A</v>
      </c>
      <c r="BC22" s="203" t="e">
        <f>Revenue!BC31</f>
        <v>#N/A</v>
      </c>
      <c r="BD22" s="203" t="e">
        <f>Revenue!BD31</f>
        <v>#N/A</v>
      </c>
      <c r="BE22" s="203" t="e">
        <f>Revenue!BE31</f>
        <v>#N/A</v>
      </c>
      <c r="BF22" s="203" t="e">
        <f>Revenue!BF31</f>
        <v>#N/A</v>
      </c>
      <c r="BG22" s="203" t="e">
        <f>Revenue!BG31</f>
        <v>#N/A</v>
      </c>
      <c r="BH22" s="203" t="e">
        <f>Revenue!BH31</f>
        <v>#N/A</v>
      </c>
      <c r="BI22" s="203" t="e">
        <f>Revenue!BI31</f>
        <v>#N/A</v>
      </c>
      <c r="BJ22" s="203" t="e">
        <f>Revenue!BJ31</f>
        <v>#N/A</v>
      </c>
      <c r="BK22" s="203" t="e">
        <f>Revenue!BK31</f>
        <v>#N/A</v>
      </c>
      <c r="BL22" s="203" t="e">
        <f>Revenue!BL31</f>
        <v>#N/A</v>
      </c>
      <c r="BM22" s="203" t="e">
        <f>Revenue!BM31</f>
        <v>#N/A</v>
      </c>
      <c r="BN22" s="203" t="e">
        <f>Revenue!BN31</f>
        <v>#N/A</v>
      </c>
      <c r="BO22" s="203" t="e">
        <f>Revenue!BO31</f>
        <v>#N/A</v>
      </c>
      <c r="BP22" s="203" t="e">
        <f>Revenue!BP31</f>
        <v>#N/A</v>
      </c>
      <c r="BQ22" s="203" t="e">
        <f>Revenue!BQ31</f>
        <v>#N/A</v>
      </c>
      <c r="BR22" s="203" t="e">
        <f>Revenue!BR31</f>
        <v>#N/A</v>
      </c>
      <c r="BS22" s="203" t="e">
        <f>Revenue!BS31</f>
        <v>#N/A</v>
      </c>
      <c r="BT22" s="203" t="e">
        <f>Revenue!BT31</f>
        <v>#N/A</v>
      </c>
      <c r="BU22" s="203" t="e">
        <f>Revenue!BU31</f>
        <v>#N/A</v>
      </c>
      <c r="BV22" s="203" t="e">
        <f>Revenue!BV31</f>
        <v>#N/A</v>
      </c>
      <c r="BW22" s="203" t="e">
        <f>Revenue!BW31</f>
        <v>#N/A</v>
      </c>
      <c r="BX22" s="203" t="e">
        <f>Revenue!BX31</f>
        <v>#N/A</v>
      </c>
      <c r="BY22" s="203" t="e">
        <f>Revenue!BY31</f>
        <v>#N/A</v>
      </c>
      <c r="BZ22" s="203" t="e">
        <f>Revenue!BZ31</f>
        <v>#N/A</v>
      </c>
      <c r="CA22" s="203" t="e">
        <f>Revenue!CA31</f>
        <v>#N/A</v>
      </c>
      <c r="CB22" s="203" t="e">
        <f>Revenue!CB31</f>
        <v>#N/A</v>
      </c>
      <c r="CC22" s="203" t="e">
        <f>Revenue!CC31</f>
        <v>#N/A</v>
      </c>
      <c r="CD22" s="203" t="e">
        <f>Revenue!CD31</f>
        <v>#N/A</v>
      </c>
      <c r="CE22" s="203" t="e">
        <f>Revenue!CE31</f>
        <v>#N/A</v>
      </c>
      <c r="CF22" s="203" t="e">
        <f>Revenue!CF31</f>
        <v>#N/A</v>
      </c>
      <c r="CG22" s="203" t="e">
        <f>Revenue!CG31</f>
        <v>#N/A</v>
      </c>
      <c r="CH22" s="203" t="e">
        <f>Revenue!CH31</f>
        <v>#N/A</v>
      </c>
      <c r="CI22" s="203" t="e">
        <f>Revenue!CI31</f>
        <v>#N/A</v>
      </c>
      <c r="CJ22" s="203" t="e">
        <f>Revenue!CJ31</f>
        <v>#N/A</v>
      </c>
      <c r="CK22" s="203" t="e">
        <f>Revenue!CK31</f>
        <v>#N/A</v>
      </c>
      <c r="CL22" s="203" t="e">
        <f>Revenue!CL31</f>
        <v>#N/A</v>
      </c>
      <c r="CM22" s="203" t="e">
        <f>Revenue!CM31</f>
        <v>#N/A</v>
      </c>
      <c r="CN22" s="203" t="e">
        <f>Revenue!CN31</f>
        <v>#N/A</v>
      </c>
      <c r="CO22" s="203" t="e">
        <f>Revenue!CO31</f>
        <v>#N/A</v>
      </c>
      <c r="CP22" s="203" t="e">
        <f>Revenue!CP31</f>
        <v>#N/A</v>
      </c>
      <c r="CQ22" s="203" t="e">
        <f>Revenue!CQ31</f>
        <v>#N/A</v>
      </c>
      <c r="CR22" s="203" t="e">
        <f>Revenue!CR31</f>
        <v>#N/A</v>
      </c>
      <c r="CS22" s="203" t="e">
        <f>Revenue!CS31</f>
        <v>#N/A</v>
      </c>
      <c r="CT22" s="203" t="e">
        <f>Revenue!CT31</f>
        <v>#N/A</v>
      </c>
      <c r="CU22" s="203" t="e">
        <f>Revenue!CU31</f>
        <v>#N/A</v>
      </c>
      <c r="CV22" s="203" t="e">
        <f>Revenue!CV31</f>
        <v>#N/A</v>
      </c>
      <c r="CW22" s="9"/>
      <c r="CX22" s="9"/>
      <c r="CY22" s="9"/>
      <c r="CZ22" s="9"/>
    </row>
    <row r="23" spans="1:104" ht="16.149999999999999">
      <c r="E23" s="1" t="s">
        <v>296</v>
      </c>
      <c r="G23" s="179" t="s">
        <v>164</v>
      </c>
      <c r="J23" s="1" t="s">
        <v>962</v>
      </c>
      <c r="L23" s="203" t="e">
        <f>'Finance&amp;Tax'!L300/L16</f>
        <v>#N/A</v>
      </c>
      <c r="M23" s="203" t="e">
        <f>'Finance&amp;Tax'!M300/M16</f>
        <v>#N/A</v>
      </c>
      <c r="N23" s="203" t="e">
        <f>'Finance&amp;Tax'!N300/N16</f>
        <v>#N/A</v>
      </c>
      <c r="O23" s="203" t="e">
        <f>'Finance&amp;Tax'!O300/O16</f>
        <v>#N/A</v>
      </c>
      <c r="P23" s="203" t="e">
        <f>'Finance&amp;Tax'!P300/P16</f>
        <v>#N/A</v>
      </c>
      <c r="Q23" s="203" t="e">
        <f>'Finance&amp;Tax'!Q300/Q16</f>
        <v>#N/A</v>
      </c>
      <c r="R23" s="203" t="e">
        <f>'Finance&amp;Tax'!R300/R16</f>
        <v>#N/A</v>
      </c>
      <c r="S23" s="203" t="e">
        <f>'Finance&amp;Tax'!S300/S16</f>
        <v>#N/A</v>
      </c>
      <c r="T23" s="203" t="e">
        <f>'Finance&amp;Tax'!T300/T16</f>
        <v>#N/A</v>
      </c>
      <c r="U23" s="203" t="e">
        <f>'Finance&amp;Tax'!U300/U16</f>
        <v>#N/A</v>
      </c>
      <c r="V23" s="203" t="e">
        <f>'Finance&amp;Tax'!V300/V16</f>
        <v>#N/A</v>
      </c>
      <c r="W23" s="203" t="e">
        <f>'Finance&amp;Tax'!W300/W16</f>
        <v>#N/A</v>
      </c>
      <c r="X23" s="203" t="e">
        <f>'Finance&amp;Tax'!X300/X16</f>
        <v>#N/A</v>
      </c>
      <c r="Y23" s="203" t="e">
        <f>'Finance&amp;Tax'!Y300/Y16</f>
        <v>#N/A</v>
      </c>
      <c r="Z23" s="203" t="e">
        <f>'Finance&amp;Tax'!Z300/Z16</f>
        <v>#N/A</v>
      </c>
      <c r="AA23" s="203" t="e">
        <f>'Finance&amp;Tax'!AA300/AA16</f>
        <v>#N/A</v>
      </c>
      <c r="AB23" s="203" t="e">
        <f>'Finance&amp;Tax'!AB300/AB16</f>
        <v>#N/A</v>
      </c>
      <c r="AC23" s="203" t="e">
        <f>'Finance&amp;Tax'!AC300/AC16</f>
        <v>#N/A</v>
      </c>
      <c r="AD23" s="203" t="e">
        <f>'Finance&amp;Tax'!AD300/AD16</f>
        <v>#N/A</v>
      </c>
      <c r="AE23" s="203" t="e">
        <f>'Finance&amp;Tax'!AE300/AE16</f>
        <v>#N/A</v>
      </c>
      <c r="AF23" s="203" t="e">
        <f>'Finance&amp;Tax'!AF300/AF16</f>
        <v>#N/A</v>
      </c>
      <c r="AG23" s="203" t="e">
        <f>'Finance&amp;Tax'!AG300/AG16</f>
        <v>#N/A</v>
      </c>
      <c r="AH23" s="203" t="e">
        <f>'Finance&amp;Tax'!AH300/AH16</f>
        <v>#N/A</v>
      </c>
      <c r="AI23" s="203" t="e">
        <f>'Finance&amp;Tax'!AI300/AI16</f>
        <v>#N/A</v>
      </c>
      <c r="AJ23" s="203" t="e">
        <f>'Finance&amp;Tax'!AJ300/AJ16</f>
        <v>#N/A</v>
      </c>
      <c r="AK23" s="203" t="e">
        <f>'Finance&amp;Tax'!AK300/AK16</f>
        <v>#N/A</v>
      </c>
      <c r="AL23" s="203" t="e">
        <f>'Finance&amp;Tax'!AL300/AL16</f>
        <v>#N/A</v>
      </c>
      <c r="AM23" s="203" t="e">
        <f>'Finance&amp;Tax'!AM300/AM16</f>
        <v>#N/A</v>
      </c>
      <c r="AN23" s="203" t="e">
        <f>'Finance&amp;Tax'!AN300/AN16</f>
        <v>#N/A</v>
      </c>
      <c r="AO23" s="203" t="e">
        <f>'Finance&amp;Tax'!AO300/AO16</f>
        <v>#N/A</v>
      </c>
      <c r="AP23" s="203" t="e">
        <f>'Finance&amp;Tax'!AP300/AP16</f>
        <v>#N/A</v>
      </c>
      <c r="AQ23" s="203" t="e">
        <f>'Finance&amp;Tax'!AQ300/AQ16</f>
        <v>#N/A</v>
      </c>
      <c r="AR23" s="203" t="e">
        <f>'Finance&amp;Tax'!AR300/AR16</f>
        <v>#N/A</v>
      </c>
      <c r="AS23" s="203" t="e">
        <f>'Finance&amp;Tax'!AS300/AS16</f>
        <v>#N/A</v>
      </c>
      <c r="AT23" s="203" t="e">
        <f>'Finance&amp;Tax'!AT300/AT16</f>
        <v>#N/A</v>
      </c>
      <c r="AU23" s="203" t="e">
        <f>'Finance&amp;Tax'!AU300/AU16</f>
        <v>#N/A</v>
      </c>
      <c r="AV23" s="203" t="e">
        <f>'Finance&amp;Tax'!AV300/AV16</f>
        <v>#N/A</v>
      </c>
      <c r="AW23" s="203" t="e">
        <f>'Finance&amp;Tax'!AW300/AW16</f>
        <v>#N/A</v>
      </c>
      <c r="AX23" s="203" t="e">
        <f>'Finance&amp;Tax'!AX300/AX16</f>
        <v>#N/A</v>
      </c>
      <c r="AY23" s="203" t="e">
        <f>'Finance&amp;Tax'!AY300/AY16</f>
        <v>#N/A</v>
      </c>
      <c r="AZ23" s="203" t="e">
        <f>'Finance&amp;Tax'!AZ300/AZ16</f>
        <v>#N/A</v>
      </c>
      <c r="BA23" s="203" t="e">
        <f>'Finance&amp;Tax'!BA300/BA16</f>
        <v>#N/A</v>
      </c>
      <c r="BB23" s="203" t="e">
        <f>'Finance&amp;Tax'!BB300/BB16</f>
        <v>#N/A</v>
      </c>
      <c r="BC23" s="203" t="e">
        <f>'Finance&amp;Tax'!BC300/BC16</f>
        <v>#N/A</v>
      </c>
      <c r="BD23" s="203" t="e">
        <f>'Finance&amp;Tax'!BD300/BD16</f>
        <v>#N/A</v>
      </c>
      <c r="BE23" s="203" t="e">
        <f>'Finance&amp;Tax'!BE300/BE16</f>
        <v>#N/A</v>
      </c>
      <c r="BF23" s="203" t="e">
        <f>'Finance&amp;Tax'!BF300/BF16</f>
        <v>#N/A</v>
      </c>
      <c r="BG23" s="203" t="e">
        <f>'Finance&amp;Tax'!BG300/BG16</f>
        <v>#N/A</v>
      </c>
      <c r="BH23" s="203" t="e">
        <f>'Finance&amp;Tax'!BH300/BH16</f>
        <v>#N/A</v>
      </c>
      <c r="BI23" s="203" t="e">
        <f>'Finance&amp;Tax'!BI300/BI16</f>
        <v>#N/A</v>
      </c>
      <c r="BJ23" s="203" t="e">
        <f>'Finance&amp;Tax'!BJ300/BJ16</f>
        <v>#N/A</v>
      </c>
      <c r="BK23" s="203" t="e">
        <f>'Finance&amp;Tax'!BK300/BK16</f>
        <v>#N/A</v>
      </c>
      <c r="BL23" s="203" t="e">
        <f>'Finance&amp;Tax'!BL300/BL16</f>
        <v>#N/A</v>
      </c>
      <c r="BM23" s="203" t="e">
        <f>'Finance&amp;Tax'!BM300/BM16</f>
        <v>#N/A</v>
      </c>
      <c r="BN23" s="203" t="e">
        <f>'Finance&amp;Tax'!BN300/BN16</f>
        <v>#N/A</v>
      </c>
      <c r="BO23" s="203" t="e">
        <f>'Finance&amp;Tax'!BO300/BO16</f>
        <v>#N/A</v>
      </c>
      <c r="BP23" s="203" t="e">
        <f>'Finance&amp;Tax'!BP300/BP16</f>
        <v>#N/A</v>
      </c>
      <c r="BQ23" s="203" t="e">
        <f>'Finance&amp;Tax'!BQ300/BQ16</f>
        <v>#N/A</v>
      </c>
      <c r="BR23" s="203" t="e">
        <f>'Finance&amp;Tax'!BR300/BR16</f>
        <v>#N/A</v>
      </c>
      <c r="BS23" s="203" t="e">
        <f>'Finance&amp;Tax'!BS300/BS16</f>
        <v>#N/A</v>
      </c>
      <c r="BT23" s="203" t="e">
        <f>'Finance&amp;Tax'!BT300/BT16</f>
        <v>#N/A</v>
      </c>
      <c r="BU23" s="203" t="e">
        <f>'Finance&amp;Tax'!BU300/BU16</f>
        <v>#N/A</v>
      </c>
      <c r="BV23" s="203" t="e">
        <f>'Finance&amp;Tax'!BV300/BV16</f>
        <v>#N/A</v>
      </c>
      <c r="BW23" s="203" t="e">
        <f>'Finance&amp;Tax'!BW300/BW16</f>
        <v>#N/A</v>
      </c>
      <c r="BX23" s="203" t="e">
        <f>'Finance&amp;Tax'!BX300/BX16</f>
        <v>#N/A</v>
      </c>
      <c r="BY23" s="203" t="e">
        <f>'Finance&amp;Tax'!BY300/BY16</f>
        <v>#N/A</v>
      </c>
      <c r="BZ23" s="203" t="e">
        <f>'Finance&amp;Tax'!BZ300/BZ16</f>
        <v>#N/A</v>
      </c>
      <c r="CA23" s="203" t="e">
        <f>'Finance&amp;Tax'!CA300/CA16</f>
        <v>#N/A</v>
      </c>
      <c r="CB23" s="203" t="e">
        <f>'Finance&amp;Tax'!CB300/CB16</f>
        <v>#N/A</v>
      </c>
      <c r="CC23" s="203" t="e">
        <f>'Finance&amp;Tax'!CC300/CC16</f>
        <v>#N/A</v>
      </c>
      <c r="CD23" s="203" t="e">
        <f>'Finance&amp;Tax'!CD300/CD16</f>
        <v>#N/A</v>
      </c>
      <c r="CE23" s="203" t="e">
        <f>'Finance&amp;Tax'!CE300/CE16</f>
        <v>#N/A</v>
      </c>
      <c r="CF23" s="203" t="e">
        <f>'Finance&amp;Tax'!CF300/CF16</f>
        <v>#N/A</v>
      </c>
      <c r="CG23" s="203" t="e">
        <f>'Finance&amp;Tax'!CG300/CG16</f>
        <v>#N/A</v>
      </c>
      <c r="CH23" s="203" t="e">
        <f>'Finance&amp;Tax'!CH300/CH16</f>
        <v>#N/A</v>
      </c>
      <c r="CI23" s="203" t="e">
        <f>'Finance&amp;Tax'!CI300/CI16</f>
        <v>#N/A</v>
      </c>
      <c r="CJ23" s="203" t="e">
        <f>'Finance&amp;Tax'!CJ300/CJ16</f>
        <v>#N/A</v>
      </c>
      <c r="CK23" s="203" t="e">
        <f>'Finance&amp;Tax'!CK300/CK16</f>
        <v>#N/A</v>
      </c>
      <c r="CL23" s="203" t="e">
        <f>'Finance&amp;Tax'!CL300/CL16</f>
        <v>#N/A</v>
      </c>
      <c r="CM23" s="203" t="e">
        <f>'Finance&amp;Tax'!CM300/CM16</f>
        <v>#N/A</v>
      </c>
      <c r="CN23" s="203" t="e">
        <f>'Finance&amp;Tax'!CN300/CN16</f>
        <v>#N/A</v>
      </c>
      <c r="CO23" s="203" t="e">
        <f>'Finance&amp;Tax'!CO300/CO16</f>
        <v>#N/A</v>
      </c>
      <c r="CP23" s="203" t="e">
        <f>'Finance&amp;Tax'!CP300/CP16</f>
        <v>#N/A</v>
      </c>
      <c r="CQ23" s="203" t="e">
        <f>'Finance&amp;Tax'!CQ300/CQ16</f>
        <v>#N/A</v>
      </c>
      <c r="CR23" s="203" t="e">
        <f>'Finance&amp;Tax'!CR300/CR16</f>
        <v>#N/A</v>
      </c>
      <c r="CS23" s="203" t="e">
        <f>'Finance&amp;Tax'!CS300/CS16</f>
        <v>#N/A</v>
      </c>
      <c r="CT23" s="203" t="e">
        <f>'Finance&amp;Tax'!CT300/CT16</f>
        <v>#N/A</v>
      </c>
      <c r="CU23" s="203" t="e">
        <f>'Finance&amp;Tax'!CU300/CU16</f>
        <v>#N/A</v>
      </c>
      <c r="CV23" s="203" t="e">
        <f>'Finance&amp;Tax'!CV300/CV16</f>
        <v>#N/A</v>
      </c>
      <c r="CW23" s="9"/>
      <c r="CX23" s="9"/>
      <c r="CY23" s="9"/>
      <c r="CZ23" s="9"/>
    </row>
    <row r="24" spans="1:104">
      <c r="L24" s="203"/>
      <c r="M24" s="203"/>
      <c r="N24" s="203"/>
      <c r="O24" s="203"/>
      <c r="P24" s="203"/>
      <c r="Q24" s="203"/>
      <c r="R24" s="203"/>
      <c r="S24" s="203"/>
      <c r="T24" s="203"/>
      <c r="U24" s="203"/>
      <c r="V24" s="203"/>
      <c r="W24" s="203"/>
      <c r="X24" s="203"/>
      <c r="Y24" s="203"/>
      <c r="Z24" s="203"/>
      <c r="AA24" s="203"/>
      <c r="AB24" s="203"/>
      <c r="AC24" s="203"/>
      <c r="AD24" s="203"/>
      <c r="AE24" s="203"/>
      <c r="AF24" s="203"/>
      <c r="AG24" s="203"/>
      <c r="AH24" s="203"/>
      <c r="AI24" s="203"/>
      <c r="AJ24" s="203"/>
      <c r="AK24" s="203"/>
      <c r="AL24" s="203"/>
      <c r="AM24" s="203"/>
      <c r="AN24" s="203"/>
      <c r="AO24" s="203"/>
      <c r="AP24" s="203"/>
      <c r="AQ24" s="203"/>
      <c r="AR24" s="203"/>
      <c r="AS24" s="203"/>
      <c r="AT24" s="203"/>
      <c r="AU24" s="203"/>
      <c r="AV24" s="203"/>
      <c r="AW24" s="203"/>
      <c r="AX24" s="203"/>
      <c r="AY24" s="203"/>
      <c r="AZ24" s="203"/>
      <c r="BA24" s="203"/>
      <c r="BB24" s="203"/>
      <c r="BC24" s="203"/>
      <c r="BD24" s="203"/>
      <c r="BE24" s="203"/>
      <c r="BF24" s="203"/>
      <c r="BG24" s="203"/>
      <c r="BH24" s="203"/>
      <c r="BI24" s="203"/>
      <c r="BJ24" s="203"/>
      <c r="BK24" s="203"/>
      <c r="BL24" s="203"/>
      <c r="BM24" s="203"/>
      <c r="BN24" s="203"/>
      <c r="BO24" s="203"/>
      <c r="BP24" s="203"/>
      <c r="BQ24" s="203"/>
      <c r="BR24" s="203"/>
      <c r="BS24" s="203"/>
      <c r="BT24" s="203"/>
      <c r="BU24" s="203"/>
      <c r="BV24" s="203"/>
      <c r="BW24" s="203"/>
      <c r="BX24" s="203"/>
      <c r="BY24" s="203"/>
      <c r="BZ24" s="203"/>
      <c r="CA24" s="203"/>
      <c r="CB24" s="203"/>
      <c r="CC24" s="203"/>
      <c r="CD24" s="203"/>
      <c r="CE24" s="203"/>
      <c r="CF24" s="203"/>
      <c r="CG24" s="203"/>
      <c r="CH24" s="203"/>
      <c r="CI24" s="203"/>
      <c r="CJ24" s="203"/>
      <c r="CK24" s="203"/>
      <c r="CL24" s="203"/>
      <c r="CM24" s="203"/>
      <c r="CN24" s="203"/>
      <c r="CO24" s="203"/>
      <c r="CP24" s="203"/>
      <c r="CQ24" s="203"/>
      <c r="CR24" s="203"/>
      <c r="CS24" s="203"/>
      <c r="CT24" s="203"/>
      <c r="CU24" s="203"/>
      <c r="CV24" s="203"/>
      <c r="CW24" s="9"/>
      <c r="CX24" s="9"/>
      <c r="CY24" s="9"/>
      <c r="CZ24" s="9"/>
    </row>
    <row r="25" spans="1:104">
      <c r="E25" s="1" t="s">
        <v>963</v>
      </c>
      <c r="G25" s="29" t="s">
        <v>193</v>
      </c>
      <c r="L25" s="113">
        <f>FinancialInputs!L247</f>
        <v>0</v>
      </c>
      <c r="M25" s="113">
        <f>FinancialInputs!M247</f>
        <v>0</v>
      </c>
      <c r="N25" s="113">
        <f>FinancialInputs!N247</f>
        <v>0</v>
      </c>
      <c r="O25" s="113">
        <f>FinancialInputs!O247</f>
        <v>0</v>
      </c>
      <c r="P25" s="113">
        <f>FinancialInputs!P247</f>
        <v>0</v>
      </c>
      <c r="Q25" s="113">
        <f>FinancialInputs!Q247</f>
        <v>0</v>
      </c>
      <c r="R25" s="113">
        <f>FinancialInputs!R247</f>
        <v>0</v>
      </c>
      <c r="S25" s="113">
        <f>FinancialInputs!S247</f>
        <v>0</v>
      </c>
      <c r="T25" s="113">
        <f>FinancialInputs!T247</f>
        <v>0</v>
      </c>
      <c r="U25" s="113">
        <f>FinancialInputs!U247</f>
        <v>0</v>
      </c>
      <c r="V25" s="113">
        <f>FinancialInputs!V247</f>
        <v>0</v>
      </c>
      <c r="W25" s="113">
        <f>FinancialInputs!W247</f>
        <v>0</v>
      </c>
      <c r="X25" s="113">
        <f>FinancialInputs!X247</f>
        <v>0</v>
      </c>
      <c r="Y25" s="113">
        <f>FinancialInputs!Y247</f>
        <v>0</v>
      </c>
      <c r="Z25" s="113">
        <f>FinancialInputs!Z247</f>
        <v>0</v>
      </c>
      <c r="AA25" s="249">
        <f>FinancialInputs!AA247</f>
        <v>0</v>
      </c>
      <c r="AB25" s="249">
        <f>FinancialInputs!AB247</f>
        <v>0</v>
      </c>
      <c r="AC25" s="249">
        <f>FinancialInputs!AC247</f>
        <v>0</v>
      </c>
      <c r="AD25" s="249">
        <f>FinancialInputs!AD247</f>
        <v>0</v>
      </c>
      <c r="AE25" s="249">
        <f>FinancialInputs!AE247</f>
        <v>0</v>
      </c>
      <c r="AF25" s="249">
        <f>FinancialInputs!AF247</f>
        <v>0</v>
      </c>
      <c r="AG25" s="249">
        <f>FinancialInputs!AG247</f>
        <v>0</v>
      </c>
      <c r="AH25" s="249">
        <f>FinancialInputs!AH247</f>
        <v>0</v>
      </c>
      <c r="AI25" s="249">
        <f>FinancialInputs!AI247</f>
        <v>0</v>
      </c>
      <c r="AJ25" s="249">
        <f>FinancialInputs!AJ247</f>
        <v>0</v>
      </c>
      <c r="AK25" s="249">
        <f>FinancialInputs!AK247</f>
        <v>0</v>
      </c>
      <c r="AL25" s="249">
        <f>FinancialInputs!AL247</f>
        <v>0</v>
      </c>
      <c r="AM25" s="249">
        <f>FinancialInputs!AM247</f>
        <v>0</v>
      </c>
      <c r="AN25" s="249">
        <f>FinancialInputs!AN247</f>
        <v>0</v>
      </c>
      <c r="AO25" s="249">
        <f>FinancialInputs!AO247</f>
        <v>0</v>
      </c>
      <c r="AP25" s="249">
        <f>FinancialInputs!AP247</f>
        <v>0</v>
      </c>
      <c r="AQ25" s="249">
        <f>FinancialInputs!AQ247</f>
        <v>0</v>
      </c>
      <c r="AR25" s="249">
        <f>FinancialInputs!AR247</f>
        <v>0</v>
      </c>
      <c r="AS25" s="249">
        <f>FinancialInputs!AS247</f>
        <v>0</v>
      </c>
      <c r="AT25" s="249">
        <f>FinancialInputs!AT247</f>
        <v>0</v>
      </c>
      <c r="AU25" s="249">
        <f>FinancialInputs!AU247</f>
        <v>0</v>
      </c>
      <c r="AV25" s="249">
        <f>FinancialInputs!AV247</f>
        <v>0</v>
      </c>
      <c r="AW25" s="249">
        <f>FinancialInputs!AW247</f>
        <v>0</v>
      </c>
      <c r="AX25" s="249">
        <f>FinancialInputs!AX247</f>
        <v>0</v>
      </c>
      <c r="AY25" s="249">
        <f>FinancialInputs!AY247</f>
        <v>0</v>
      </c>
      <c r="AZ25" s="249">
        <f>FinancialInputs!AZ247</f>
        <v>0</v>
      </c>
      <c r="BA25" s="249">
        <f>FinancialInputs!BA247</f>
        <v>0</v>
      </c>
      <c r="BB25" s="249">
        <f>FinancialInputs!BB247</f>
        <v>0</v>
      </c>
      <c r="BC25" s="249">
        <f>FinancialInputs!BC247</f>
        <v>0</v>
      </c>
      <c r="BD25" s="249">
        <f>FinancialInputs!BD247</f>
        <v>0</v>
      </c>
      <c r="BE25" s="249">
        <f>FinancialInputs!BE247</f>
        <v>0</v>
      </c>
      <c r="BF25" s="249">
        <f>FinancialInputs!BF247</f>
        <v>0</v>
      </c>
      <c r="BG25" s="249">
        <f>FinancialInputs!BG247</f>
        <v>0</v>
      </c>
      <c r="BH25" s="249">
        <f>FinancialInputs!BH247</f>
        <v>0</v>
      </c>
      <c r="BI25" s="249">
        <f>FinancialInputs!BI247</f>
        <v>0</v>
      </c>
      <c r="BJ25" s="249">
        <f>FinancialInputs!BJ247</f>
        <v>0</v>
      </c>
      <c r="BK25" s="249">
        <f>FinancialInputs!BK247</f>
        <v>0</v>
      </c>
      <c r="BL25" s="249">
        <f>FinancialInputs!BL247</f>
        <v>0</v>
      </c>
      <c r="BM25" s="249">
        <f>FinancialInputs!BM247</f>
        <v>0</v>
      </c>
      <c r="BN25" s="249">
        <f>FinancialInputs!BN247</f>
        <v>0</v>
      </c>
      <c r="BO25" s="249">
        <f>FinancialInputs!BO247</f>
        <v>0</v>
      </c>
      <c r="BP25" s="249">
        <f>FinancialInputs!BP247</f>
        <v>0</v>
      </c>
      <c r="BQ25" s="249">
        <f>FinancialInputs!BQ247</f>
        <v>0</v>
      </c>
      <c r="BR25" s="249">
        <f>FinancialInputs!BR247</f>
        <v>0</v>
      </c>
      <c r="BS25" s="249">
        <f>FinancialInputs!BS247</f>
        <v>0</v>
      </c>
      <c r="BT25" s="249">
        <f>FinancialInputs!BT247</f>
        <v>0</v>
      </c>
      <c r="BU25" s="249">
        <f>FinancialInputs!BU247</f>
        <v>0</v>
      </c>
      <c r="BV25" s="249">
        <f>FinancialInputs!BV247</f>
        <v>0</v>
      </c>
      <c r="BW25" s="249">
        <f>FinancialInputs!BW247</f>
        <v>0</v>
      </c>
      <c r="BX25" s="249">
        <f>FinancialInputs!BX247</f>
        <v>0</v>
      </c>
      <c r="BY25" s="249">
        <f>FinancialInputs!BY247</f>
        <v>0</v>
      </c>
      <c r="BZ25" s="249">
        <f>FinancialInputs!BZ247</f>
        <v>0</v>
      </c>
      <c r="CA25" s="249">
        <f>FinancialInputs!CA247</f>
        <v>0</v>
      </c>
      <c r="CB25" s="249">
        <f>FinancialInputs!CB247</f>
        <v>0</v>
      </c>
      <c r="CC25" s="249">
        <f>FinancialInputs!CC247</f>
        <v>0</v>
      </c>
      <c r="CD25" s="249">
        <f>FinancialInputs!CD247</f>
        <v>0</v>
      </c>
      <c r="CE25" s="249">
        <f>FinancialInputs!CE247</f>
        <v>0</v>
      </c>
      <c r="CF25" s="249">
        <f>FinancialInputs!CF247</f>
        <v>0</v>
      </c>
      <c r="CG25" s="249">
        <f>FinancialInputs!CG247</f>
        <v>0</v>
      </c>
      <c r="CH25" s="249">
        <f>FinancialInputs!CH247</f>
        <v>0</v>
      </c>
      <c r="CI25" s="249">
        <f>FinancialInputs!CI247</f>
        <v>0</v>
      </c>
      <c r="CJ25" s="249">
        <f>FinancialInputs!CJ247</f>
        <v>0</v>
      </c>
      <c r="CK25" s="113">
        <f>FinancialInputs!CK247</f>
        <v>0</v>
      </c>
      <c r="CL25" s="113">
        <f>FinancialInputs!CL247</f>
        <v>0</v>
      </c>
      <c r="CM25" s="113">
        <f>FinancialInputs!CM247</f>
        <v>0</v>
      </c>
      <c r="CN25" s="113">
        <f>FinancialInputs!CN247</f>
        <v>0</v>
      </c>
      <c r="CO25" s="113">
        <f>FinancialInputs!CO247</f>
        <v>0</v>
      </c>
      <c r="CP25" s="113">
        <f>FinancialInputs!CP247</f>
        <v>0</v>
      </c>
      <c r="CQ25" s="113">
        <f>FinancialInputs!CQ247</f>
        <v>0</v>
      </c>
      <c r="CR25" s="113">
        <f>FinancialInputs!CR247</f>
        <v>0</v>
      </c>
      <c r="CS25" s="113">
        <f>FinancialInputs!CS247</f>
        <v>0</v>
      </c>
      <c r="CT25" s="113">
        <f>FinancialInputs!CT247</f>
        <v>0</v>
      </c>
      <c r="CU25" s="113">
        <f>FinancialInputs!CU247</f>
        <v>0</v>
      </c>
      <c r="CV25" s="113">
        <f>FinancialInputs!CV247</f>
        <v>0</v>
      </c>
      <c r="CW25" s="9"/>
      <c r="CX25" s="9"/>
      <c r="CY25" s="9"/>
      <c r="CZ25" s="9"/>
    </row>
    <row r="26" spans="1:104">
      <c r="G26" s="29"/>
      <c r="L26" s="113"/>
      <c r="M26" s="113"/>
      <c r="N26" s="113"/>
      <c r="O26" s="113"/>
      <c r="P26" s="113"/>
      <c r="Q26" s="113"/>
      <c r="R26" s="113"/>
      <c r="S26" s="113"/>
      <c r="T26" s="113"/>
      <c r="U26" s="113"/>
      <c r="V26" s="113"/>
      <c r="W26" s="113"/>
      <c r="X26" s="113"/>
      <c r="Y26" s="113"/>
      <c r="Z26" s="113"/>
      <c r="AA26" s="249"/>
      <c r="AB26" s="249"/>
      <c r="AC26" s="249"/>
      <c r="AD26" s="249"/>
      <c r="AE26" s="249"/>
      <c r="AF26" s="249"/>
      <c r="AG26" s="249"/>
      <c r="AH26" s="249"/>
      <c r="AI26" s="249"/>
      <c r="AJ26" s="249"/>
      <c r="AK26" s="249"/>
      <c r="AL26" s="249"/>
      <c r="AM26" s="249"/>
      <c r="AN26" s="249"/>
      <c r="AO26" s="249"/>
      <c r="AP26" s="249"/>
      <c r="AQ26" s="249"/>
      <c r="AR26" s="249"/>
      <c r="AS26" s="249"/>
      <c r="AT26" s="249"/>
      <c r="AU26" s="249"/>
      <c r="AV26" s="249"/>
      <c r="AW26" s="249"/>
      <c r="AX26" s="249"/>
      <c r="AY26" s="249"/>
      <c r="AZ26" s="249"/>
      <c r="BA26" s="249"/>
      <c r="BB26" s="249"/>
      <c r="BC26" s="249"/>
      <c r="BD26" s="249"/>
      <c r="BE26" s="249"/>
      <c r="BF26" s="249"/>
      <c r="BG26" s="249"/>
      <c r="BH26" s="249"/>
      <c r="BI26" s="249"/>
      <c r="BJ26" s="249"/>
      <c r="BK26" s="249"/>
      <c r="BL26" s="249"/>
      <c r="BM26" s="249"/>
      <c r="BN26" s="249"/>
      <c r="BO26" s="249"/>
      <c r="BP26" s="249"/>
      <c r="BQ26" s="249"/>
      <c r="BR26" s="249"/>
      <c r="BS26" s="249"/>
      <c r="BT26" s="249"/>
      <c r="BU26" s="249"/>
      <c r="BV26" s="249"/>
      <c r="BW26" s="249"/>
      <c r="BX26" s="249"/>
      <c r="BY26" s="249"/>
      <c r="BZ26" s="249"/>
      <c r="CA26" s="249"/>
      <c r="CB26" s="249"/>
      <c r="CC26" s="249"/>
      <c r="CD26" s="249"/>
      <c r="CE26" s="249"/>
      <c r="CF26" s="249"/>
      <c r="CG26" s="249"/>
      <c r="CH26" s="249"/>
      <c r="CI26" s="249"/>
      <c r="CJ26" s="249"/>
      <c r="CK26" s="113"/>
      <c r="CL26" s="113"/>
      <c r="CM26" s="113"/>
      <c r="CN26" s="113"/>
      <c r="CO26" s="113"/>
      <c r="CP26" s="113"/>
      <c r="CQ26" s="113"/>
      <c r="CR26" s="113"/>
      <c r="CS26" s="113"/>
      <c r="CT26" s="113"/>
      <c r="CU26" s="113"/>
      <c r="CV26" s="113"/>
      <c r="CW26" s="9"/>
      <c r="CX26" s="9"/>
      <c r="CY26" s="9"/>
      <c r="CZ26" s="9"/>
    </row>
    <row r="27" spans="1:104">
      <c r="E27" s="1" t="s">
        <v>399</v>
      </c>
      <c r="G27" s="1" t="s">
        <v>305</v>
      </c>
      <c r="L27" s="295">
        <f>FinancialInputs!L256</f>
        <v>0</v>
      </c>
      <c r="M27" s="295">
        <f>FinancialInputs!M256</f>
        <v>0</v>
      </c>
      <c r="N27" s="295">
        <f>FinancialInputs!N256</f>
        <v>0</v>
      </c>
      <c r="O27" s="295">
        <f>FinancialInputs!O256</f>
        <v>0</v>
      </c>
      <c r="P27" s="295">
        <f>FinancialInputs!P256</f>
        <v>0</v>
      </c>
      <c r="Q27" s="295">
        <f>FinancialInputs!Q256</f>
        <v>0</v>
      </c>
      <c r="R27" s="295">
        <f>FinancialInputs!R256</f>
        <v>0</v>
      </c>
      <c r="S27" s="295">
        <f>FinancialInputs!S256</f>
        <v>0</v>
      </c>
      <c r="T27" s="295">
        <f>FinancialInputs!T256</f>
        <v>0</v>
      </c>
      <c r="U27" s="295">
        <f>FinancialInputs!U256</f>
        <v>0</v>
      </c>
      <c r="V27" s="295">
        <f>FinancialInputs!V256</f>
        <v>0</v>
      </c>
      <c r="W27" s="295">
        <f>FinancialInputs!W256</f>
        <v>0</v>
      </c>
      <c r="X27" s="295">
        <f>FinancialInputs!X256</f>
        <v>0</v>
      </c>
      <c r="Y27" s="295">
        <f>FinancialInputs!Y256</f>
        <v>0</v>
      </c>
      <c r="Z27" s="295">
        <f>FinancialInputs!Z256</f>
        <v>0</v>
      </c>
      <c r="AA27" s="295">
        <f>FinancialInputs!AA256</f>
        <v>0</v>
      </c>
      <c r="AB27" s="295">
        <f>FinancialInputs!AB256</f>
        <v>0</v>
      </c>
      <c r="AC27" s="295">
        <f>FinancialInputs!AC256</f>
        <v>0</v>
      </c>
      <c r="AD27" s="295">
        <f>FinancialInputs!AD256</f>
        <v>0</v>
      </c>
      <c r="AE27" s="295">
        <f>FinancialInputs!AE256</f>
        <v>0</v>
      </c>
      <c r="AF27" s="295">
        <f>FinancialInputs!AF256</f>
        <v>0</v>
      </c>
      <c r="AG27" s="295">
        <f>FinancialInputs!AG256</f>
        <v>0</v>
      </c>
      <c r="AH27" s="295">
        <f>FinancialInputs!AH256</f>
        <v>0</v>
      </c>
      <c r="AI27" s="295">
        <f>FinancialInputs!AI256</f>
        <v>0</v>
      </c>
      <c r="AJ27" s="295">
        <f>FinancialInputs!AJ256</f>
        <v>0</v>
      </c>
      <c r="AK27" s="295">
        <f>FinancialInputs!AK256</f>
        <v>0</v>
      </c>
      <c r="AL27" s="295">
        <f>FinancialInputs!AL256</f>
        <v>0</v>
      </c>
      <c r="AM27" s="295">
        <f>FinancialInputs!AM256</f>
        <v>0</v>
      </c>
      <c r="AN27" s="295">
        <f>FinancialInputs!AN256</f>
        <v>0</v>
      </c>
      <c r="AO27" s="295">
        <f>FinancialInputs!AO256</f>
        <v>0</v>
      </c>
      <c r="AP27" s="295">
        <f>FinancialInputs!AP256</f>
        <v>0</v>
      </c>
      <c r="AQ27" s="295">
        <f>FinancialInputs!AQ256</f>
        <v>0</v>
      </c>
      <c r="AR27" s="295">
        <f>FinancialInputs!AR256</f>
        <v>0</v>
      </c>
      <c r="AS27" s="295">
        <f>FinancialInputs!AS256</f>
        <v>0</v>
      </c>
      <c r="AT27" s="295">
        <f>FinancialInputs!AT256</f>
        <v>0</v>
      </c>
      <c r="AU27" s="295">
        <f>FinancialInputs!AU256</f>
        <v>0</v>
      </c>
      <c r="AV27" s="295">
        <f>FinancialInputs!AV256</f>
        <v>0</v>
      </c>
      <c r="AW27" s="295">
        <f>FinancialInputs!AW256</f>
        <v>0</v>
      </c>
      <c r="AX27" s="295">
        <f>FinancialInputs!AX256</f>
        <v>0</v>
      </c>
      <c r="AY27" s="295">
        <f>FinancialInputs!AY256</f>
        <v>0</v>
      </c>
      <c r="AZ27" s="295">
        <f>FinancialInputs!AZ256</f>
        <v>0</v>
      </c>
      <c r="BA27" s="295">
        <f>FinancialInputs!BA256</f>
        <v>0</v>
      </c>
      <c r="BB27" s="295">
        <f>FinancialInputs!BB256</f>
        <v>0</v>
      </c>
      <c r="BC27" s="295">
        <f>FinancialInputs!BC256</f>
        <v>0</v>
      </c>
      <c r="BD27" s="295">
        <f>FinancialInputs!BD256</f>
        <v>0</v>
      </c>
      <c r="BE27" s="295">
        <f>FinancialInputs!BE256</f>
        <v>0</v>
      </c>
      <c r="BF27" s="295">
        <f>FinancialInputs!BF256</f>
        <v>0</v>
      </c>
      <c r="BG27" s="295">
        <f>FinancialInputs!BG256</f>
        <v>0</v>
      </c>
      <c r="BH27" s="295">
        <f>FinancialInputs!BH256</f>
        <v>0</v>
      </c>
      <c r="BI27" s="295">
        <f>FinancialInputs!BI256</f>
        <v>0</v>
      </c>
      <c r="BJ27" s="295">
        <f>FinancialInputs!BJ256</f>
        <v>0</v>
      </c>
      <c r="BK27" s="295">
        <f>FinancialInputs!BK256</f>
        <v>0</v>
      </c>
      <c r="BL27" s="295">
        <f>FinancialInputs!BL256</f>
        <v>0</v>
      </c>
      <c r="BM27" s="295">
        <f>FinancialInputs!BM256</f>
        <v>0</v>
      </c>
      <c r="BN27" s="295">
        <f>FinancialInputs!BN256</f>
        <v>0</v>
      </c>
      <c r="BO27" s="295">
        <f>FinancialInputs!BO256</f>
        <v>0</v>
      </c>
      <c r="BP27" s="295">
        <f>FinancialInputs!BP256</f>
        <v>0</v>
      </c>
      <c r="BQ27" s="295">
        <f>FinancialInputs!BQ256</f>
        <v>0</v>
      </c>
      <c r="BR27" s="295">
        <f>FinancialInputs!BR256</f>
        <v>0</v>
      </c>
      <c r="BS27" s="295">
        <f>FinancialInputs!BS256</f>
        <v>0</v>
      </c>
      <c r="BT27" s="295">
        <f>FinancialInputs!BT256</f>
        <v>0</v>
      </c>
      <c r="BU27" s="295">
        <f>FinancialInputs!BU256</f>
        <v>0</v>
      </c>
      <c r="BV27" s="295">
        <f>FinancialInputs!BV256</f>
        <v>0</v>
      </c>
      <c r="BW27" s="295">
        <f>FinancialInputs!BW256</f>
        <v>0</v>
      </c>
      <c r="BX27" s="295">
        <f>FinancialInputs!BX256</f>
        <v>0</v>
      </c>
      <c r="BY27" s="295">
        <f>FinancialInputs!BY256</f>
        <v>0</v>
      </c>
      <c r="BZ27" s="295">
        <f>FinancialInputs!BZ256</f>
        <v>0</v>
      </c>
      <c r="CA27" s="295">
        <f>FinancialInputs!CA256</f>
        <v>0</v>
      </c>
      <c r="CB27" s="295">
        <f>FinancialInputs!CB256</f>
        <v>0</v>
      </c>
      <c r="CC27" s="295">
        <f>FinancialInputs!CC256</f>
        <v>0</v>
      </c>
      <c r="CD27" s="295">
        <f>FinancialInputs!CD256</f>
        <v>0</v>
      </c>
      <c r="CE27" s="295">
        <f>FinancialInputs!CE256</f>
        <v>0</v>
      </c>
      <c r="CF27" s="295">
        <f>FinancialInputs!CF256</f>
        <v>0</v>
      </c>
      <c r="CG27" s="295">
        <f>FinancialInputs!CG256</f>
        <v>0</v>
      </c>
      <c r="CH27" s="295">
        <f>FinancialInputs!CH256</f>
        <v>0</v>
      </c>
      <c r="CI27" s="295">
        <f>FinancialInputs!CI256</f>
        <v>0</v>
      </c>
      <c r="CJ27" s="295">
        <f>FinancialInputs!CJ256</f>
        <v>0</v>
      </c>
      <c r="CK27" s="295">
        <f>FinancialInputs!CK256</f>
        <v>0</v>
      </c>
      <c r="CL27" s="295">
        <f>FinancialInputs!CL256</f>
        <v>0</v>
      </c>
      <c r="CM27" s="295">
        <f>FinancialInputs!CM256</f>
        <v>0</v>
      </c>
      <c r="CN27" s="295">
        <f>FinancialInputs!CN256</f>
        <v>0</v>
      </c>
      <c r="CO27" s="295">
        <f>FinancialInputs!CO256</f>
        <v>0</v>
      </c>
      <c r="CP27" s="295">
        <f>FinancialInputs!CP256</f>
        <v>0</v>
      </c>
      <c r="CQ27" s="295">
        <f>FinancialInputs!CQ256</f>
        <v>0</v>
      </c>
      <c r="CR27" s="295">
        <f>FinancialInputs!CR256</f>
        <v>0</v>
      </c>
      <c r="CS27" s="295">
        <f>FinancialInputs!CS256</f>
        <v>0</v>
      </c>
      <c r="CT27" s="295">
        <f>FinancialInputs!CT256</f>
        <v>0</v>
      </c>
      <c r="CU27" s="295">
        <f>FinancialInputs!CU256</f>
        <v>0</v>
      </c>
      <c r="CV27" s="295">
        <f>FinancialInputs!CV256</f>
        <v>0</v>
      </c>
      <c r="CW27" s="9"/>
      <c r="CX27" s="9"/>
      <c r="CY27" s="9"/>
      <c r="CZ27" s="9"/>
    </row>
    <row r="28" spans="1:104">
      <c r="A28" s="472" t="s">
        <v>410</v>
      </c>
      <c r="E28" s="29" t="s">
        <v>411</v>
      </c>
      <c r="F28" s="29"/>
      <c r="G28" s="29" t="s">
        <v>305</v>
      </c>
      <c r="L28" s="295">
        <f>FinancialInputs!L268</f>
        <v>0</v>
      </c>
      <c r="M28" s="295">
        <f>FinancialInputs!M268</f>
        <v>0</v>
      </c>
      <c r="N28" s="295">
        <f>FinancialInputs!N268</f>
        <v>0</v>
      </c>
      <c r="O28" s="295">
        <f>FinancialInputs!O268</f>
        <v>0</v>
      </c>
      <c r="P28" s="295">
        <f>FinancialInputs!P268</f>
        <v>0</v>
      </c>
      <c r="Q28" s="295">
        <f>FinancialInputs!Q268</f>
        <v>0</v>
      </c>
      <c r="R28" s="295">
        <f>FinancialInputs!R268</f>
        <v>0</v>
      </c>
      <c r="S28" s="295">
        <f>FinancialInputs!S268</f>
        <v>0</v>
      </c>
      <c r="T28" s="295">
        <f>FinancialInputs!T268</f>
        <v>0</v>
      </c>
      <c r="U28" s="295">
        <f>FinancialInputs!U268</f>
        <v>0</v>
      </c>
      <c r="V28" s="295">
        <f>FinancialInputs!V268</f>
        <v>0</v>
      </c>
      <c r="W28" s="295">
        <f>FinancialInputs!W268</f>
        <v>0</v>
      </c>
      <c r="X28" s="295">
        <f>FinancialInputs!X268</f>
        <v>0</v>
      </c>
      <c r="Y28" s="295">
        <f>FinancialInputs!Y268</f>
        <v>0</v>
      </c>
      <c r="Z28" s="295">
        <f>FinancialInputs!Z268</f>
        <v>0</v>
      </c>
      <c r="AA28" s="295">
        <f>FinancialInputs!AA268</f>
        <v>0</v>
      </c>
      <c r="AB28" s="295">
        <f>FinancialInputs!AB268</f>
        <v>0</v>
      </c>
      <c r="AC28" s="295">
        <f>FinancialInputs!AC268</f>
        <v>0</v>
      </c>
      <c r="AD28" s="295">
        <f>FinancialInputs!AD268</f>
        <v>0</v>
      </c>
      <c r="AE28" s="295">
        <f>FinancialInputs!AE268</f>
        <v>0</v>
      </c>
      <c r="AF28" s="295">
        <f>FinancialInputs!AF268</f>
        <v>0</v>
      </c>
      <c r="AG28" s="295">
        <f>FinancialInputs!AG268</f>
        <v>0</v>
      </c>
      <c r="AH28" s="295">
        <f>FinancialInputs!AH268</f>
        <v>0</v>
      </c>
      <c r="AI28" s="295">
        <f>FinancialInputs!AI268</f>
        <v>0</v>
      </c>
      <c r="AJ28" s="295">
        <f>FinancialInputs!AJ268</f>
        <v>0</v>
      </c>
      <c r="AK28" s="295">
        <f>FinancialInputs!AK268</f>
        <v>0</v>
      </c>
      <c r="AL28" s="295">
        <f>FinancialInputs!AL268</f>
        <v>0</v>
      </c>
      <c r="AM28" s="295">
        <f>FinancialInputs!AM268</f>
        <v>0</v>
      </c>
      <c r="AN28" s="295">
        <f>FinancialInputs!AN268</f>
        <v>0</v>
      </c>
      <c r="AO28" s="295">
        <f>FinancialInputs!AO268</f>
        <v>0</v>
      </c>
      <c r="AP28" s="295">
        <f>FinancialInputs!AP268</f>
        <v>0</v>
      </c>
      <c r="AQ28" s="295">
        <f>FinancialInputs!AQ268</f>
        <v>0</v>
      </c>
      <c r="AR28" s="295">
        <f>FinancialInputs!AR268</f>
        <v>0</v>
      </c>
      <c r="AS28" s="295">
        <f>FinancialInputs!AS268</f>
        <v>0</v>
      </c>
      <c r="AT28" s="295">
        <f>FinancialInputs!AT268</f>
        <v>0</v>
      </c>
      <c r="AU28" s="295">
        <f>FinancialInputs!AU268</f>
        <v>0</v>
      </c>
      <c r="AV28" s="295">
        <f>FinancialInputs!AV268</f>
        <v>0</v>
      </c>
      <c r="AW28" s="295">
        <f>FinancialInputs!AW268</f>
        <v>0</v>
      </c>
      <c r="AX28" s="295">
        <f>FinancialInputs!AX268</f>
        <v>0</v>
      </c>
      <c r="AY28" s="295">
        <f>FinancialInputs!AY268</f>
        <v>0</v>
      </c>
      <c r="AZ28" s="295">
        <f>FinancialInputs!AZ268</f>
        <v>0</v>
      </c>
      <c r="BA28" s="295">
        <f>FinancialInputs!BA268</f>
        <v>0</v>
      </c>
      <c r="BB28" s="295">
        <f>FinancialInputs!BB268</f>
        <v>0</v>
      </c>
      <c r="BC28" s="295">
        <f>FinancialInputs!BC268</f>
        <v>0</v>
      </c>
      <c r="BD28" s="295">
        <f>FinancialInputs!BD268</f>
        <v>0</v>
      </c>
      <c r="BE28" s="295">
        <f>FinancialInputs!BE268</f>
        <v>0</v>
      </c>
      <c r="BF28" s="295">
        <f>FinancialInputs!BF268</f>
        <v>0</v>
      </c>
      <c r="BG28" s="295">
        <f>FinancialInputs!BG268</f>
        <v>0</v>
      </c>
      <c r="BH28" s="295">
        <f>FinancialInputs!BH268</f>
        <v>0</v>
      </c>
      <c r="BI28" s="295">
        <f>FinancialInputs!BI268</f>
        <v>0</v>
      </c>
      <c r="BJ28" s="295">
        <f>FinancialInputs!BJ268</f>
        <v>0</v>
      </c>
      <c r="BK28" s="295">
        <f>FinancialInputs!BK268</f>
        <v>0</v>
      </c>
      <c r="BL28" s="295">
        <f>FinancialInputs!BL268</f>
        <v>0</v>
      </c>
      <c r="BM28" s="295">
        <f>FinancialInputs!BM268</f>
        <v>0</v>
      </c>
      <c r="BN28" s="295">
        <f>FinancialInputs!BN268</f>
        <v>0</v>
      </c>
      <c r="BO28" s="295">
        <f>FinancialInputs!BO268</f>
        <v>0</v>
      </c>
      <c r="BP28" s="295">
        <f>FinancialInputs!BP268</f>
        <v>0</v>
      </c>
      <c r="BQ28" s="295">
        <f>FinancialInputs!BQ268</f>
        <v>0</v>
      </c>
      <c r="BR28" s="295">
        <f>FinancialInputs!BR268</f>
        <v>0</v>
      </c>
      <c r="BS28" s="295">
        <f>FinancialInputs!BS268</f>
        <v>0</v>
      </c>
      <c r="BT28" s="295">
        <f>FinancialInputs!BT268</f>
        <v>0</v>
      </c>
      <c r="BU28" s="295">
        <f>FinancialInputs!BU268</f>
        <v>0</v>
      </c>
      <c r="BV28" s="295">
        <f>FinancialInputs!BV268</f>
        <v>0</v>
      </c>
      <c r="BW28" s="295">
        <f>FinancialInputs!BW268</f>
        <v>0</v>
      </c>
      <c r="BX28" s="295">
        <f>FinancialInputs!BX268</f>
        <v>0</v>
      </c>
      <c r="BY28" s="295">
        <f>FinancialInputs!BY268</f>
        <v>0</v>
      </c>
      <c r="BZ28" s="295">
        <f>FinancialInputs!BZ268</f>
        <v>0</v>
      </c>
      <c r="CA28" s="295">
        <f>FinancialInputs!CA268</f>
        <v>0</v>
      </c>
      <c r="CB28" s="295">
        <f>FinancialInputs!CB268</f>
        <v>0</v>
      </c>
      <c r="CC28" s="295">
        <f>FinancialInputs!CC268</f>
        <v>0</v>
      </c>
      <c r="CD28" s="295">
        <f>FinancialInputs!CD268</f>
        <v>0</v>
      </c>
      <c r="CE28" s="295">
        <f>FinancialInputs!CE268</f>
        <v>0</v>
      </c>
      <c r="CF28" s="295">
        <f>FinancialInputs!CF268</f>
        <v>0</v>
      </c>
      <c r="CG28" s="295">
        <f>FinancialInputs!CG268</f>
        <v>0</v>
      </c>
      <c r="CH28" s="295">
        <f>FinancialInputs!CH268</f>
        <v>0</v>
      </c>
      <c r="CI28" s="295">
        <f>FinancialInputs!CI268</f>
        <v>0</v>
      </c>
      <c r="CJ28" s="295">
        <f>FinancialInputs!CJ268</f>
        <v>0</v>
      </c>
      <c r="CK28" s="295">
        <f>FinancialInputs!CK268</f>
        <v>0</v>
      </c>
      <c r="CL28" s="295">
        <f>FinancialInputs!CL268</f>
        <v>0</v>
      </c>
      <c r="CM28" s="295">
        <f>FinancialInputs!CM268</f>
        <v>0</v>
      </c>
      <c r="CN28" s="295">
        <f>FinancialInputs!CN268</f>
        <v>0</v>
      </c>
      <c r="CO28" s="295">
        <f>FinancialInputs!CO268</f>
        <v>0</v>
      </c>
      <c r="CP28" s="295">
        <f>FinancialInputs!CP268</f>
        <v>0</v>
      </c>
      <c r="CQ28" s="295">
        <f>FinancialInputs!CQ268</f>
        <v>0</v>
      </c>
      <c r="CR28" s="295">
        <f>FinancialInputs!CR268</f>
        <v>0</v>
      </c>
      <c r="CS28" s="295">
        <f>FinancialInputs!CS268</f>
        <v>0</v>
      </c>
      <c r="CT28" s="295">
        <f>FinancialInputs!CT268</f>
        <v>0</v>
      </c>
      <c r="CU28" s="295">
        <f>FinancialInputs!CU268</f>
        <v>0</v>
      </c>
      <c r="CV28" s="295">
        <f>FinancialInputs!CV268</f>
        <v>0</v>
      </c>
      <c r="CW28" s="9"/>
      <c r="CX28" s="9"/>
      <c r="CY28" s="9"/>
      <c r="CZ28" s="9"/>
    </row>
    <row r="29" spans="1:104">
      <c r="E29" s="1" t="s">
        <v>400</v>
      </c>
      <c r="G29" s="1" t="s">
        <v>305</v>
      </c>
      <c r="L29" s="295">
        <f>FinancialInputs!L258</f>
        <v>0</v>
      </c>
      <c r="M29" s="295">
        <f>FinancialInputs!M258</f>
        <v>0</v>
      </c>
      <c r="N29" s="295">
        <f>FinancialInputs!N258</f>
        <v>0</v>
      </c>
      <c r="O29" s="295">
        <f>FinancialInputs!O258</f>
        <v>0</v>
      </c>
      <c r="P29" s="295">
        <f>FinancialInputs!P258</f>
        <v>0</v>
      </c>
      <c r="Q29" s="295">
        <f>FinancialInputs!Q258</f>
        <v>0</v>
      </c>
      <c r="R29" s="295">
        <f>FinancialInputs!R258</f>
        <v>0</v>
      </c>
      <c r="S29" s="295">
        <f>FinancialInputs!S258</f>
        <v>0</v>
      </c>
      <c r="T29" s="295">
        <f>FinancialInputs!T258</f>
        <v>0</v>
      </c>
      <c r="U29" s="295">
        <f>FinancialInputs!U258</f>
        <v>0</v>
      </c>
      <c r="V29" s="295">
        <f>FinancialInputs!V258</f>
        <v>0</v>
      </c>
      <c r="W29" s="295">
        <f>FinancialInputs!W258</f>
        <v>0</v>
      </c>
      <c r="X29" s="295">
        <f>FinancialInputs!X258</f>
        <v>0</v>
      </c>
      <c r="Y29" s="295">
        <f>FinancialInputs!Y258</f>
        <v>0</v>
      </c>
      <c r="Z29" s="295">
        <f>FinancialInputs!Z258</f>
        <v>0</v>
      </c>
      <c r="AA29" s="295">
        <f>FinancialInputs!AA258</f>
        <v>0</v>
      </c>
      <c r="AB29" s="295">
        <f>FinancialInputs!AB258</f>
        <v>0</v>
      </c>
      <c r="AC29" s="295">
        <f>FinancialInputs!AC258</f>
        <v>0</v>
      </c>
      <c r="AD29" s="295">
        <f>FinancialInputs!AD258</f>
        <v>0</v>
      </c>
      <c r="AE29" s="295">
        <f>FinancialInputs!AE258</f>
        <v>0</v>
      </c>
      <c r="AF29" s="295">
        <f>FinancialInputs!AF258</f>
        <v>0</v>
      </c>
      <c r="AG29" s="295">
        <f>FinancialInputs!AG258</f>
        <v>0</v>
      </c>
      <c r="AH29" s="295">
        <f>FinancialInputs!AH258</f>
        <v>0</v>
      </c>
      <c r="AI29" s="295">
        <f>FinancialInputs!AI258</f>
        <v>0</v>
      </c>
      <c r="AJ29" s="295">
        <f>FinancialInputs!AJ258</f>
        <v>0</v>
      </c>
      <c r="AK29" s="295">
        <f>FinancialInputs!AK258</f>
        <v>0</v>
      </c>
      <c r="AL29" s="295">
        <f>FinancialInputs!AL258</f>
        <v>0</v>
      </c>
      <c r="AM29" s="295">
        <f>FinancialInputs!AM258</f>
        <v>0</v>
      </c>
      <c r="AN29" s="295">
        <f>FinancialInputs!AN258</f>
        <v>0</v>
      </c>
      <c r="AO29" s="295">
        <f>FinancialInputs!AO258</f>
        <v>0</v>
      </c>
      <c r="AP29" s="295">
        <f>FinancialInputs!AP258</f>
        <v>0</v>
      </c>
      <c r="AQ29" s="295">
        <f>FinancialInputs!AQ258</f>
        <v>0</v>
      </c>
      <c r="AR29" s="295">
        <f>FinancialInputs!AR258</f>
        <v>0</v>
      </c>
      <c r="AS29" s="295">
        <f>FinancialInputs!AS258</f>
        <v>0</v>
      </c>
      <c r="AT29" s="295">
        <f>FinancialInputs!AT258</f>
        <v>0</v>
      </c>
      <c r="AU29" s="295">
        <f>FinancialInputs!AU258</f>
        <v>0</v>
      </c>
      <c r="AV29" s="295">
        <f>FinancialInputs!AV258</f>
        <v>0</v>
      </c>
      <c r="AW29" s="295">
        <f>FinancialInputs!AW258</f>
        <v>0</v>
      </c>
      <c r="AX29" s="295">
        <f>FinancialInputs!AX258</f>
        <v>0</v>
      </c>
      <c r="AY29" s="295">
        <f>FinancialInputs!AY258</f>
        <v>0</v>
      </c>
      <c r="AZ29" s="295">
        <f>FinancialInputs!AZ258</f>
        <v>0</v>
      </c>
      <c r="BA29" s="295">
        <f>FinancialInputs!BA258</f>
        <v>0</v>
      </c>
      <c r="BB29" s="295">
        <f>FinancialInputs!BB258</f>
        <v>0</v>
      </c>
      <c r="BC29" s="295">
        <f>FinancialInputs!BC258</f>
        <v>0</v>
      </c>
      <c r="BD29" s="295">
        <f>FinancialInputs!BD258</f>
        <v>0</v>
      </c>
      <c r="BE29" s="295">
        <f>FinancialInputs!BE258</f>
        <v>0</v>
      </c>
      <c r="BF29" s="295">
        <f>FinancialInputs!BF258</f>
        <v>0</v>
      </c>
      <c r="BG29" s="295">
        <f>FinancialInputs!BG258</f>
        <v>0</v>
      </c>
      <c r="BH29" s="295">
        <f>FinancialInputs!BH258</f>
        <v>0</v>
      </c>
      <c r="BI29" s="295">
        <f>FinancialInputs!BI258</f>
        <v>0</v>
      </c>
      <c r="BJ29" s="295">
        <f>FinancialInputs!BJ258</f>
        <v>0</v>
      </c>
      <c r="BK29" s="295">
        <f>FinancialInputs!BK258</f>
        <v>0</v>
      </c>
      <c r="BL29" s="295">
        <f>FinancialInputs!BL258</f>
        <v>0</v>
      </c>
      <c r="BM29" s="295">
        <f>FinancialInputs!BM258</f>
        <v>0</v>
      </c>
      <c r="BN29" s="295">
        <f>FinancialInputs!BN258</f>
        <v>0</v>
      </c>
      <c r="BO29" s="295">
        <f>FinancialInputs!BO258</f>
        <v>0</v>
      </c>
      <c r="BP29" s="295">
        <f>FinancialInputs!BP258</f>
        <v>0</v>
      </c>
      <c r="BQ29" s="295">
        <f>FinancialInputs!BQ258</f>
        <v>0</v>
      </c>
      <c r="BR29" s="295">
        <f>FinancialInputs!BR258</f>
        <v>0</v>
      </c>
      <c r="BS29" s="295">
        <f>FinancialInputs!BS258</f>
        <v>0</v>
      </c>
      <c r="BT29" s="295">
        <f>FinancialInputs!BT258</f>
        <v>0</v>
      </c>
      <c r="BU29" s="295">
        <f>FinancialInputs!BU258</f>
        <v>0</v>
      </c>
      <c r="BV29" s="295">
        <f>FinancialInputs!BV258</f>
        <v>0</v>
      </c>
      <c r="BW29" s="295">
        <f>FinancialInputs!BW258</f>
        <v>0</v>
      </c>
      <c r="BX29" s="295">
        <f>FinancialInputs!BX258</f>
        <v>0</v>
      </c>
      <c r="BY29" s="295">
        <f>FinancialInputs!BY258</f>
        <v>0</v>
      </c>
      <c r="BZ29" s="295">
        <f>FinancialInputs!BZ258</f>
        <v>0</v>
      </c>
      <c r="CA29" s="295">
        <f>FinancialInputs!CA258</f>
        <v>0</v>
      </c>
      <c r="CB29" s="295">
        <f>FinancialInputs!CB258</f>
        <v>0</v>
      </c>
      <c r="CC29" s="295">
        <f>FinancialInputs!CC258</f>
        <v>0</v>
      </c>
      <c r="CD29" s="295">
        <f>FinancialInputs!CD258</f>
        <v>0</v>
      </c>
      <c r="CE29" s="295">
        <f>FinancialInputs!CE258</f>
        <v>0</v>
      </c>
      <c r="CF29" s="295">
        <f>FinancialInputs!CF258</f>
        <v>0</v>
      </c>
      <c r="CG29" s="295">
        <f>FinancialInputs!CG258</f>
        <v>0</v>
      </c>
      <c r="CH29" s="295">
        <f>FinancialInputs!CH258</f>
        <v>0</v>
      </c>
      <c r="CI29" s="295">
        <f>FinancialInputs!CI258</f>
        <v>0</v>
      </c>
      <c r="CJ29" s="295">
        <f>FinancialInputs!CJ258</f>
        <v>0</v>
      </c>
      <c r="CK29" s="295">
        <f>FinancialInputs!CK258</f>
        <v>0</v>
      </c>
      <c r="CL29" s="295">
        <f>FinancialInputs!CL258</f>
        <v>0</v>
      </c>
      <c r="CM29" s="295">
        <f>FinancialInputs!CM258</f>
        <v>0</v>
      </c>
      <c r="CN29" s="295">
        <f>FinancialInputs!CN258</f>
        <v>0</v>
      </c>
      <c r="CO29" s="295">
        <f>FinancialInputs!CO258</f>
        <v>0</v>
      </c>
      <c r="CP29" s="295">
        <f>FinancialInputs!CP258</f>
        <v>0</v>
      </c>
      <c r="CQ29" s="295">
        <f>FinancialInputs!CQ258</f>
        <v>0</v>
      </c>
      <c r="CR29" s="295">
        <f>FinancialInputs!CR258</f>
        <v>0</v>
      </c>
      <c r="CS29" s="295">
        <f>FinancialInputs!CS258</f>
        <v>0</v>
      </c>
      <c r="CT29" s="295">
        <f>FinancialInputs!CT258</f>
        <v>0</v>
      </c>
      <c r="CU29" s="295">
        <f>FinancialInputs!CU258</f>
        <v>0</v>
      </c>
      <c r="CV29" s="295">
        <f>FinancialInputs!CV258</f>
        <v>0</v>
      </c>
      <c r="CW29" s="9"/>
      <c r="CX29" s="9"/>
      <c r="CY29" s="9"/>
      <c r="CZ29" s="9"/>
    </row>
    <row r="30" spans="1:104">
      <c r="E30" s="1" t="s">
        <v>964</v>
      </c>
      <c r="G30" s="1" t="s">
        <v>305</v>
      </c>
      <c r="L30" s="201">
        <f t="shared" ref="L30" si="6">SUM(L27:L29)</f>
        <v>0</v>
      </c>
      <c r="M30" s="201">
        <f t="shared" ref="M30" si="7">SUM(M27:M29)</f>
        <v>0</v>
      </c>
      <c r="N30" s="201">
        <f t="shared" ref="N30" si="8">SUM(N27:N29)</f>
        <v>0</v>
      </c>
      <c r="O30" s="201">
        <f t="shared" ref="O30" si="9">SUM(O27:O29)</f>
        <v>0</v>
      </c>
      <c r="P30" s="201">
        <f t="shared" ref="P30" si="10">SUM(P27:P29)</f>
        <v>0</v>
      </c>
      <c r="Q30" s="201">
        <f t="shared" ref="Q30" si="11">SUM(Q27:Q29)</f>
        <v>0</v>
      </c>
      <c r="R30" s="201">
        <f t="shared" ref="R30" si="12">SUM(R27:R29)</f>
        <v>0</v>
      </c>
      <c r="S30" s="201">
        <f t="shared" ref="S30" si="13">SUM(S27:S29)</f>
        <v>0</v>
      </c>
      <c r="T30" s="201">
        <f t="shared" ref="T30" si="14">SUM(T27:T29)</f>
        <v>0</v>
      </c>
      <c r="U30" s="201">
        <f t="shared" ref="U30" si="15">SUM(U27:U29)</f>
        <v>0</v>
      </c>
      <c r="V30" s="201">
        <f t="shared" ref="V30" si="16">SUM(V27:V29)</f>
        <v>0</v>
      </c>
      <c r="W30" s="201">
        <f t="shared" ref="W30" si="17">SUM(W27:W29)</f>
        <v>0</v>
      </c>
      <c r="X30" s="201">
        <f t="shared" ref="X30" si="18">SUM(X27:X29)</f>
        <v>0</v>
      </c>
      <c r="Y30" s="201">
        <f t="shared" ref="Y30" si="19">SUM(Y27:Y29)</f>
        <v>0</v>
      </c>
      <c r="Z30" s="201">
        <f t="shared" ref="Z30" si="20">SUM(Z27:Z29)</f>
        <v>0</v>
      </c>
      <c r="AA30" s="201">
        <f t="shared" ref="AA30" si="21">SUM(AA27:AA29)</f>
        <v>0</v>
      </c>
      <c r="AB30" s="201">
        <f t="shared" ref="AB30" si="22">SUM(AB27:AB29)</f>
        <v>0</v>
      </c>
      <c r="AC30" s="201">
        <f t="shared" ref="AC30" si="23">SUM(AC27:AC29)</f>
        <v>0</v>
      </c>
      <c r="AD30" s="201">
        <f t="shared" ref="AD30" si="24">SUM(AD27:AD29)</f>
        <v>0</v>
      </c>
      <c r="AE30" s="201">
        <f t="shared" ref="AE30" si="25">SUM(AE27:AE29)</f>
        <v>0</v>
      </c>
      <c r="AF30" s="201">
        <f t="shared" ref="AF30" si="26">SUM(AF27:AF29)</f>
        <v>0</v>
      </c>
      <c r="AG30" s="201">
        <f t="shared" ref="AG30" si="27">SUM(AG27:AG29)</f>
        <v>0</v>
      </c>
      <c r="AH30" s="201">
        <f t="shared" ref="AH30" si="28">SUM(AH27:AH29)</f>
        <v>0</v>
      </c>
      <c r="AI30" s="201">
        <f t="shared" ref="AI30" si="29">SUM(AI27:AI29)</f>
        <v>0</v>
      </c>
      <c r="AJ30" s="201">
        <f t="shared" ref="AJ30" si="30">SUM(AJ27:AJ29)</f>
        <v>0</v>
      </c>
      <c r="AK30" s="201">
        <f t="shared" ref="AK30" si="31">SUM(AK27:AK29)</f>
        <v>0</v>
      </c>
      <c r="AL30" s="201">
        <f t="shared" ref="AL30" si="32">SUM(AL27:AL29)</f>
        <v>0</v>
      </c>
      <c r="AM30" s="201">
        <f t="shared" ref="AM30" si="33">SUM(AM27:AM29)</f>
        <v>0</v>
      </c>
      <c r="AN30" s="201">
        <f t="shared" ref="AN30" si="34">SUM(AN27:AN29)</f>
        <v>0</v>
      </c>
      <c r="AO30" s="201">
        <f t="shared" ref="AO30" si="35">SUM(AO27:AO29)</f>
        <v>0</v>
      </c>
      <c r="AP30" s="201">
        <f t="shared" ref="AP30" si="36">SUM(AP27:AP29)</f>
        <v>0</v>
      </c>
      <c r="AQ30" s="201">
        <f t="shared" ref="AQ30" si="37">SUM(AQ27:AQ29)</f>
        <v>0</v>
      </c>
      <c r="AR30" s="201">
        <f t="shared" ref="AR30" si="38">SUM(AR27:AR29)</f>
        <v>0</v>
      </c>
      <c r="AS30" s="201">
        <f t="shared" ref="AS30" si="39">SUM(AS27:AS29)</f>
        <v>0</v>
      </c>
      <c r="AT30" s="201">
        <f t="shared" ref="AT30" si="40">SUM(AT27:AT29)</f>
        <v>0</v>
      </c>
      <c r="AU30" s="201">
        <f t="shared" ref="AU30" si="41">SUM(AU27:AU29)</f>
        <v>0</v>
      </c>
      <c r="AV30" s="201">
        <f t="shared" ref="AV30" si="42">SUM(AV27:AV29)</f>
        <v>0</v>
      </c>
      <c r="AW30" s="201">
        <f t="shared" ref="AW30" si="43">SUM(AW27:AW29)</f>
        <v>0</v>
      </c>
      <c r="AX30" s="201">
        <f t="shared" ref="AX30" si="44">SUM(AX27:AX29)</f>
        <v>0</v>
      </c>
      <c r="AY30" s="201">
        <f t="shared" ref="AY30" si="45">SUM(AY27:AY29)</f>
        <v>0</v>
      </c>
      <c r="AZ30" s="201">
        <f t="shared" ref="AZ30" si="46">SUM(AZ27:AZ29)</f>
        <v>0</v>
      </c>
      <c r="BA30" s="201">
        <f t="shared" ref="BA30" si="47">SUM(BA27:BA29)</f>
        <v>0</v>
      </c>
      <c r="BB30" s="201">
        <f t="shared" ref="BB30" si="48">SUM(BB27:BB29)</f>
        <v>0</v>
      </c>
      <c r="BC30" s="201">
        <f t="shared" ref="BC30" si="49">SUM(BC27:BC29)</f>
        <v>0</v>
      </c>
      <c r="BD30" s="201">
        <f t="shared" ref="BD30" si="50">SUM(BD27:BD29)</f>
        <v>0</v>
      </c>
      <c r="BE30" s="201">
        <f t="shared" ref="BE30" si="51">SUM(BE27:BE29)</f>
        <v>0</v>
      </c>
      <c r="BF30" s="201">
        <f t="shared" ref="BF30" si="52">SUM(BF27:BF29)</f>
        <v>0</v>
      </c>
      <c r="BG30" s="201">
        <f t="shared" ref="BG30" si="53">SUM(BG27:BG29)</f>
        <v>0</v>
      </c>
      <c r="BH30" s="201">
        <f t="shared" ref="BH30" si="54">SUM(BH27:BH29)</f>
        <v>0</v>
      </c>
      <c r="BI30" s="201">
        <f t="shared" ref="BI30" si="55">SUM(BI27:BI29)</f>
        <v>0</v>
      </c>
      <c r="BJ30" s="201">
        <f t="shared" ref="BJ30" si="56">SUM(BJ27:BJ29)</f>
        <v>0</v>
      </c>
      <c r="BK30" s="201">
        <f t="shared" ref="BK30" si="57">SUM(BK27:BK29)</f>
        <v>0</v>
      </c>
      <c r="BL30" s="201">
        <f t="shared" ref="BL30" si="58">SUM(BL27:BL29)</f>
        <v>0</v>
      </c>
      <c r="BM30" s="201">
        <f t="shared" ref="BM30" si="59">SUM(BM27:BM29)</f>
        <v>0</v>
      </c>
      <c r="BN30" s="201">
        <f t="shared" ref="BN30" si="60">SUM(BN27:BN29)</f>
        <v>0</v>
      </c>
      <c r="BO30" s="201">
        <f t="shared" ref="BO30" si="61">SUM(BO27:BO29)</f>
        <v>0</v>
      </c>
      <c r="BP30" s="201">
        <f t="shared" ref="BP30" si="62">SUM(BP27:BP29)</f>
        <v>0</v>
      </c>
      <c r="BQ30" s="201">
        <f t="shared" ref="BQ30" si="63">SUM(BQ27:BQ29)</f>
        <v>0</v>
      </c>
      <c r="BR30" s="201">
        <f t="shared" ref="BR30" si="64">SUM(BR27:BR29)</f>
        <v>0</v>
      </c>
      <c r="BS30" s="201">
        <f t="shared" ref="BS30" si="65">SUM(BS27:BS29)</f>
        <v>0</v>
      </c>
      <c r="BT30" s="201">
        <f t="shared" ref="BT30" si="66">SUM(BT27:BT29)</f>
        <v>0</v>
      </c>
      <c r="BU30" s="201">
        <f t="shared" ref="BU30" si="67">SUM(BU27:BU29)</f>
        <v>0</v>
      </c>
      <c r="BV30" s="201">
        <f t="shared" ref="BV30" si="68">SUM(BV27:BV29)</f>
        <v>0</v>
      </c>
      <c r="BW30" s="201">
        <f t="shared" ref="BW30" si="69">SUM(BW27:BW29)</f>
        <v>0</v>
      </c>
      <c r="BX30" s="201">
        <f t="shared" ref="BX30" si="70">SUM(BX27:BX29)</f>
        <v>0</v>
      </c>
      <c r="BY30" s="201">
        <f t="shared" ref="BY30" si="71">SUM(BY27:BY29)</f>
        <v>0</v>
      </c>
      <c r="BZ30" s="201">
        <f t="shared" ref="BZ30" si="72">SUM(BZ27:BZ29)</f>
        <v>0</v>
      </c>
      <c r="CA30" s="201">
        <f t="shared" ref="CA30" si="73">SUM(CA27:CA29)</f>
        <v>0</v>
      </c>
      <c r="CB30" s="201">
        <f t="shared" ref="CB30" si="74">SUM(CB27:CB29)</f>
        <v>0</v>
      </c>
      <c r="CC30" s="201">
        <f t="shared" ref="CC30" si="75">SUM(CC27:CC29)</f>
        <v>0</v>
      </c>
      <c r="CD30" s="201">
        <f t="shared" ref="CD30" si="76">SUM(CD27:CD29)</f>
        <v>0</v>
      </c>
      <c r="CE30" s="201">
        <f t="shared" ref="CE30" si="77">SUM(CE27:CE29)</f>
        <v>0</v>
      </c>
      <c r="CF30" s="201">
        <f t="shared" ref="CF30" si="78">SUM(CF27:CF29)</f>
        <v>0</v>
      </c>
      <c r="CG30" s="201">
        <f t="shared" ref="CG30" si="79">SUM(CG27:CG29)</f>
        <v>0</v>
      </c>
      <c r="CH30" s="201">
        <f t="shared" ref="CH30" si="80">SUM(CH27:CH29)</f>
        <v>0</v>
      </c>
      <c r="CI30" s="201">
        <f t="shared" ref="CI30" si="81">SUM(CI27:CI29)</f>
        <v>0</v>
      </c>
      <c r="CJ30" s="201">
        <f t="shared" ref="CJ30" si="82">SUM(CJ27:CJ29)</f>
        <v>0</v>
      </c>
      <c r="CK30" s="201">
        <f t="shared" ref="CK30" si="83">SUM(CK27:CK29)</f>
        <v>0</v>
      </c>
      <c r="CL30" s="201">
        <f t="shared" ref="CL30" si="84">SUM(CL27:CL29)</f>
        <v>0</v>
      </c>
      <c r="CM30" s="201">
        <f t="shared" ref="CM30" si="85">SUM(CM27:CM29)</f>
        <v>0</v>
      </c>
      <c r="CN30" s="201">
        <f t="shared" ref="CN30" si="86">SUM(CN27:CN29)</f>
        <v>0</v>
      </c>
      <c r="CO30" s="201">
        <f t="shared" ref="CO30" si="87">SUM(CO27:CO29)</f>
        <v>0</v>
      </c>
      <c r="CP30" s="201">
        <f t="shared" ref="CP30" si="88">SUM(CP27:CP29)</f>
        <v>0</v>
      </c>
      <c r="CQ30" s="201">
        <f t="shared" ref="CQ30" si="89">SUM(CQ27:CQ29)</f>
        <v>0</v>
      </c>
      <c r="CR30" s="201">
        <f t="shared" ref="CR30" si="90">SUM(CR27:CR29)</f>
        <v>0</v>
      </c>
      <c r="CS30" s="201">
        <f t="shared" ref="CS30" si="91">SUM(CS27:CS29)</f>
        <v>0</v>
      </c>
      <c r="CT30" s="201">
        <f t="shared" ref="CT30" si="92">SUM(CT27:CT29)</f>
        <v>0</v>
      </c>
      <c r="CU30" s="201">
        <f t="shared" ref="CU30" si="93">SUM(CU27:CU29)</f>
        <v>0</v>
      </c>
      <c r="CV30" s="201">
        <f t="shared" ref="CV30" si="94">SUM(CV27:CV29)</f>
        <v>0</v>
      </c>
      <c r="CW30" s="9"/>
      <c r="CX30" s="9"/>
      <c r="CY30" s="9"/>
      <c r="CZ30" s="9"/>
    </row>
    <row r="31" spans="1:104">
      <c r="L31" s="113"/>
      <c r="M31" s="113"/>
      <c r="N31" s="113"/>
      <c r="O31" s="113"/>
      <c r="P31" s="113"/>
      <c r="Q31" s="113"/>
      <c r="R31" s="113"/>
      <c r="S31" s="113"/>
      <c r="T31" s="113"/>
      <c r="U31" s="113"/>
      <c r="V31" s="113"/>
      <c r="W31" s="113"/>
      <c r="X31" s="113"/>
      <c r="Y31" s="113"/>
      <c r="Z31" s="113"/>
      <c r="AA31" s="113"/>
      <c r="AB31" s="113"/>
      <c r="AC31" s="113"/>
      <c r="AD31" s="113"/>
      <c r="AE31" s="113"/>
      <c r="AF31" s="113"/>
      <c r="AG31" s="113"/>
      <c r="AH31" s="113"/>
      <c r="AI31" s="113"/>
      <c r="AJ31" s="113"/>
      <c r="AK31" s="113"/>
      <c r="AL31" s="113"/>
      <c r="AM31" s="113"/>
      <c r="AN31" s="113"/>
      <c r="AO31" s="113"/>
      <c r="AP31" s="113"/>
      <c r="AQ31" s="113"/>
      <c r="AR31" s="113"/>
      <c r="AS31" s="113"/>
      <c r="AT31" s="113"/>
      <c r="AU31" s="113"/>
      <c r="AV31" s="113"/>
      <c r="AW31" s="113"/>
      <c r="AX31" s="113"/>
      <c r="AY31" s="113"/>
      <c r="AZ31" s="113"/>
      <c r="BA31" s="113"/>
      <c r="BB31" s="113"/>
      <c r="BC31" s="113"/>
      <c r="BD31" s="113"/>
      <c r="BE31" s="113"/>
      <c r="BF31" s="113"/>
      <c r="BG31" s="113"/>
      <c r="BH31" s="113"/>
      <c r="BI31" s="113"/>
      <c r="BJ31" s="113"/>
      <c r="BK31" s="113"/>
      <c r="BL31" s="113"/>
      <c r="BM31" s="113"/>
      <c r="BN31" s="113"/>
      <c r="BO31" s="113"/>
      <c r="BP31" s="113"/>
      <c r="BQ31" s="113"/>
      <c r="BR31" s="113"/>
      <c r="BS31" s="113"/>
      <c r="BT31" s="113"/>
      <c r="BU31" s="113"/>
      <c r="BV31" s="113"/>
      <c r="BW31" s="113"/>
      <c r="BX31" s="113"/>
      <c r="BY31" s="113"/>
      <c r="BZ31" s="113"/>
      <c r="CA31" s="113"/>
      <c r="CB31" s="113"/>
      <c r="CC31" s="113"/>
      <c r="CD31" s="113"/>
      <c r="CE31" s="113"/>
      <c r="CF31" s="113"/>
      <c r="CG31" s="113"/>
      <c r="CH31" s="113"/>
      <c r="CI31" s="113"/>
      <c r="CJ31" s="113"/>
      <c r="CK31" s="113"/>
      <c r="CL31" s="113"/>
      <c r="CM31" s="113"/>
      <c r="CN31" s="113"/>
      <c r="CO31" s="113"/>
      <c r="CP31" s="113"/>
      <c r="CQ31" s="113"/>
      <c r="CR31" s="113"/>
      <c r="CS31" s="113"/>
      <c r="CT31" s="113"/>
      <c r="CU31" s="113"/>
      <c r="CV31" s="113"/>
      <c r="CW31" s="9"/>
      <c r="CX31" s="9"/>
      <c r="CY31" s="9"/>
      <c r="CZ31" s="9"/>
    </row>
    <row r="32" spans="1:104">
      <c r="E32" s="1" t="s">
        <v>965</v>
      </c>
      <c r="G32" s="29" t="s">
        <v>193</v>
      </c>
      <c r="L32" s="249">
        <f>FinancialInputs!L307</f>
        <v>0</v>
      </c>
      <c r="M32" s="249">
        <f>FinancialInputs!M307</f>
        <v>0</v>
      </c>
      <c r="N32" s="249">
        <f>FinancialInputs!N307</f>
        <v>0</v>
      </c>
      <c r="O32" s="249">
        <f>FinancialInputs!O307</f>
        <v>0</v>
      </c>
      <c r="P32" s="249">
        <f>FinancialInputs!P307</f>
        <v>0</v>
      </c>
      <c r="Q32" s="249">
        <f>FinancialInputs!Q307</f>
        <v>0</v>
      </c>
      <c r="R32" s="249">
        <f>FinancialInputs!R307</f>
        <v>0</v>
      </c>
      <c r="S32" s="249">
        <f>FinancialInputs!S307</f>
        <v>0</v>
      </c>
      <c r="T32" s="249">
        <f>FinancialInputs!T307</f>
        <v>0</v>
      </c>
      <c r="U32" s="249">
        <f>FinancialInputs!U307</f>
        <v>0</v>
      </c>
      <c r="V32" s="249">
        <f>FinancialInputs!V307</f>
        <v>0</v>
      </c>
      <c r="W32" s="249">
        <f>FinancialInputs!W307</f>
        <v>0</v>
      </c>
      <c r="X32" s="249">
        <f>FinancialInputs!X307</f>
        <v>0</v>
      </c>
      <c r="Y32" s="249">
        <f>FinancialInputs!Y307</f>
        <v>0</v>
      </c>
      <c r="Z32" s="249">
        <f>FinancialInputs!Z307</f>
        <v>0</v>
      </c>
      <c r="AA32" s="249">
        <f>FinancialInputs!AA307</f>
        <v>0</v>
      </c>
      <c r="AB32" s="249">
        <f>FinancialInputs!AB307</f>
        <v>0</v>
      </c>
      <c r="AC32" s="249">
        <f>FinancialInputs!AC307</f>
        <v>0</v>
      </c>
      <c r="AD32" s="249">
        <f>FinancialInputs!AD307</f>
        <v>0</v>
      </c>
      <c r="AE32" s="249">
        <f>FinancialInputs!AE307</f>
        <v>0</v>
      </c>
      <c r="AF32" s="249">
        <f>FinancialInputs!AF307</f>
        <v>0</v>
      </c>
      <c r="AG32" s="249">
        <f>FinancialInputs!AG307</f>
        <v>0</v>
      </c>
      <c r="AH32" s="249">
        <f>FinancialInputs!AH307</f>
        <v>0</v>
      </c>
      <c r="AI32" s="249">
        <f>FinancialInputs!AI307</f>
        <v>0</v>
      </c>
      <c r="AJ32" s="249">
        <f>FinancialInputs!AJ307</f>
        <v>0</v>
      </c>
      <c r="AK32" s="249">
        <f>FinancialInputs!AK307</f>
        <v>0</v>
      </c>
      <c r="AL32" s="249">
        <f>FinancialInputs!AL307</f>
        <v>0</v>
      </c>
      <c r="AM32" s="249">
        <f>FinancialInputs!AM307</f>
        <v>0</v>
      </c>
      <c r="AN32" s="249">
        <f>FinancialInputs!AN307</f>
        <v>0</v>
      </c>
      <c r="AO32" s="249">
        <f>FinancialInputs!AO307</f>
        <v>0</v>
      </c>
      <c r="AP32" s="249">
        <f>FinancialInputs!AP307</f>
        <v>0</v>
      </c>
      <c r="AQ32" s="249">
        <f>FinancialInputs!AQ307</f>
        <v>0</v>
      </c>
      <c r="AR32" s="249">
        <f>FinancialInputs!AR307</f>
        <v>0</v>
      </c>
      <c r="AS32" s="249">
        <f>FinancialInputs!AS307</f>
        <v>0</v>
      </c>
      <c r="AT32" s="249">
        <f>FinancialInputs!AT307</f>
        <v>0</v>
      </c>
      <c r="AU32" s="249">
        <f>FinancialInputs!AU307</f>
        <v>0</v>
      </c>
      <c r="AV32" s="249">
        <f>FinancialInputs!AV307</f>
        <v>0</v>
      </c>
      <c r="AW32" s="249">
        <f>FinancialInputs!AW307</f>
        <v>0</v>
      </c>
      <c r="AX32" s="249">
        <f>FinancialInputs!AX307</f>
        <v>0</v>
      </c>
      <c r="AY32" s="249">
        <f>FinancialInputs!AY307</f>
        <v>0</v>
      </c>
      <c r="AZ32" s="249">
        <f>FinancialInputs!AZ307</f>
        <v>0</v>
      </c>
      <c r="BA32" s="249">
        <f>FinancialInputs!BA307</f>
        <v>0</v>
      </c>
      <c r="BB32" s="249">
        <f>FinancialInputs!BB307</f>
        <v>0</v>
      </c>
      <c r="BC32" s="249">
        <f>FinancialInputs!BC307</f>
        <v>0</v>
      </c>
      <c r="BD32" s="249">
        <f>FinancialInputs!BD307</f>
        <v>0</v>
      </c>
      <c r="BE32" s="249">
        <f>FinancialInputs!BE307</f>
        <v>0</v>
      </c>
      <c r="BF32" s="249">
        <f>FinancialInputs!BF307</f>
        <v>0</v>
      </c>
      <c r="BG32" s="249">
        <f>FinancialInputs!BG307</f>
        <v>0</v>
      </c>
      <c r="BH32" s="249">
        <f>FinancialInputs!BH307</f>
        <v>0</v>
      </c>
      <c r="BI32" s="249">
        <f>FinancialInputs!BI307</f>
        <v>0</v>
      </c>
      <c r="BJ32" s="249">
        <f>FinancialInputs!BJ307</f>
        <v>0</v>
      </c>
      <c r="BK32" s="249">
        <f>FinancialInputs!BK307</f>
        <v>0</v>
      </c>
      <c r="BL32" s="249">
        <f>FinancialInputs!BL307</f>
        <v>0</v>
      </c>
      <c r="BM32" s="249">
        <f>FinancialInputs!BM307</f>
        <v>0</v>
      </c>
      <c r="BN32" s="249">
        <f>FinancialInputs!BN307</f>
        <v>0</v>
      </c>
      <c r="BO32" s="249">
        <f>FinancialInputs!BO307</f>
        <v>0</v>
      </c>
      <c r="BP32" s="249">
        <f>FinancialInputs!BP307</f>
        <v>0</v>
      </c>
      <c r="BQ32" s="249">
        <f>FinancialInputs!BQ307</f>
        <v>0</v>
      </c>
      <c r="BR32" s="249">
        <f>FinancialInputs!BR307</f>
        <v>0</v>
      </c>
      <c r="BS32" s="249">
        <f>FinancialInputs!BS307</f>
        <v>0</v>
      </c>
      <c r="BT32" s="249">
        <f>FinancialInputs!BT307</f>
        <v>0</v>
      </c>
      <c r="BU32" s="249">
        <f>FinancialInputs!BU307</f>
        <v>0</v>
      </c>
      <c r="BV32" s="249">
        <f>FinancialInputs!BV307</f>
        <v>0</v>
      </c>
      <c r="BW32" s="249">
        <f>FinancialInputs!BW307</f>
        <v>0</v>
      </c>
      <c r="BX32" s="249">
        <f>FinancialInputs!BX307</f>
        <v>0</v>
      </c>
      <c r="BY32" s="249">
        <f>FinancialInputs!BY307</f>
        <v>0</v>
      </c>
      <c r="BZ32" s="249">
        <f>FinancialInputs!BZ307</f>
        <v>0</v>
      </c>
      <c r="CA32" s="249">
        <f>FinancialInputs!CA307</f>
        <v>0</v>
      </c>
      <c r="CB32" s="249">
        <f>FinancialInputs!CB307</f>
        <v>0</v>
      </c>
      <c r="CC32" s="249">
        <f>FinancialInputs!CC307</f>
        <v>0</v>
      </c>
      <c r="CD32" s="249">
        <f>FinancialInputs!CD307</f>
        <v>0</v>
      </c>
      <c r="CE32" s="249">
        <f>FinancialInputs!CE307</f>
        <v>0</v>
      </c>
      <c r="CF32" s="249">
        <f>FinancialInputs!CF307</f>
        <v>0</v>
      </c>
      <c r="CG32" s="249">
        <f>FinancialInputs!CG307</f>
        <v>0</v>
      </c>
      <c r="CH32" s="249">
        <f>FinancialInputs!CH307</f>
        <v>0</v>
      </c>
      <c r="CI32" s="249">
        <f>FinancialInputs!CI307</f>
        <v>0</v>
      </c>
      <c r="CJ32" s="249">
        <f>FinancialInputs!CJ307</f>
        <v>0</v>
      </c>
      <c r="CK32" s="249">
        <f>FinancialInputs!CK307</f>
        <v>0</v>
      </c>
      <c r="CL32" s="249">
        <f>FinancialInputs!CL307</f>
        <v>0</v>
      </c>
      <c r="CM32" s="249">
        <f>FinancialInputs!CM307</f>
        <v>0</v>
      </c>
      <c r="CN32" s="249">
        <f>FinancialInputs!CN307</f>
        <v>0</v>
      </c>
      <c r="CO32" s="249">
        <f>FinancialInputs!CO307</f>
        <v>0</v>
      </c>
      <c r="CP32" s="249">
        <f>FinancialInputs!CP307</f>
        <v>0</v>
      </c>
      <c r="CQ32" s="249">
        <f>FinancialInputs!CQ307</f>
        <v>0</v>
      </c>
      <c r="CR32" s="249">
        <f>FinancialInputs!CR307</f>
        <v>0</v>
      </c>
      <c r="CS32" s="249">
        <f>FinancialInputs!CS307</f>
        <v>0</v>
      </c>
      <c r="CT32" s="249">
        <f>FinancialInputs!CT307</f>
        <v>0</v>
      </c>
      <c r="CU32" s="249">
        <f>FinancialInputs!CU307</f>
        <v>0</v>
      </c>
      <c r="CV32" s="249">
        <f>FinancialInputs!CV307</f>
        <v>0</v>
      </c>
      <c r="CW32" s="9"/>
      <c r="CX32" s="9"/>
      <c r="CY32" s="9"/>
      <c r="CZ32" s="9"/>
    </row>
    <row r="33" spans="2:104">
      <c r="E33" s="1" t="s">
        <v>448</v>
      </c>
      <c r="G33" s="29" t="s">
        <v>193</v>
      </c>
      <c r="L33" s="249">
        <f>FinancialInputs!L308</f>
        <v>0</v>
      </c>
      <c r="M33" s="249">
        <f>FinancialInputs!M308</f>
        <v>0</v>
      </c>
      <c r="N33" s="249">
        <f>FinancialInputs!N308</f>
        <v>0</v>
      </c>
      <c r="O33" s="249">
        <f>FinancialInputs!O308</f>
        <v>0</v>
      </c>
      <c r="P33" s="249">
        <f>FinancialInputs!P308</f>
        <v>0</v>
      </c>
      <c r="Q33" s="249">
        <f>FinancialInputs!Q308</f>
        <v>0</v>
      </c>
      <c r="R33" s="249">
        <f>FinancialInputs!R308</f>
        <v>0</v>
      </c>
      <c r="S33" s="249">
        <f>FinancialInputs!S308</f>
        <v>0</v>
      </c>
      <c r="T33" s="249">
        <f>FinancialInputs!T308</f>
        <v>0</v>
      </c>
      <c r="U33" s="249">
        <f>FinancialInputs!U308</f>
        <v>0</v>
      </c>
      <c r="V33" s="249">
        <f>FinancialInputs!V308</f>
        <v>0</v>
      </c>
      <c r="W33" s="249">
        <f>FinancialInputs!W308</f>
        <v>0</v>
      </c>
      <c r="X33" s="249">
        <f>FinancialInputs!X308</f>
        <v>0</v>
      </c>
      <c r="Y33" s="249">
        <f>FinancialInputs!Y308</f>
        <v>0</v>
      </c>
      <c r="Z33" s="249">
        <f>FinancialInputs!Z308</f>
        <v>0</v>
      </c>
      <c r="AA33" s="249">
        <f>FinancialInputs!AA308</f>
        <v>0</v>
      </c>
      <c r="AB33" s="249">
        <f>FinancialInputs!AB308</f>
        <v>0</v>
      </c>
      <c r="AC33" s="249">
        <f>FinancialInputs!AC308</f>
        <v>0</v>
      </c>
      <c r="AD33" s="249">
        <f>FinancialInputs!AD308</f>
        <v>0</v>
      </c>
      <c r="AE33" s="249">
        <f>FinancialInputs!AE308</f>
        <v>0</v>
      </c>
      <c r="AF33" s="249">
        <f>FinancialInputs!AF308</f>
        <v>0</v>
      </c>
      <c r="AG33" s="249">
        <f>FinancialInputs!AG308</f>
        <v>0</v>
      </c>
      <c r="AH33" s="249">
        <f>FinancialInputs!AH308</f>
        <v>0</v>
      </c>
      <c r="AI33" s="249">
        <f>FinancialInputs!AI308</f>
        <v>0</v>
      </c>
      <c r="AJ33" s="249">
        <f>FinancialInputs!AJ308</f>
        <v>0</v>
      </c>
      <c r="AK33" s="249">
        <f>FinancialInputs!AK308</f>
        <v>0</v>
      </c>
      <c r="AL33" s="249">
        <f>FinancialInputs!AL308</f>
        <v>0</v>
      </c>
      <c r="AM33" s="249">
        <f>FinancialInputs!AM308</f>
        <v>0</v>
      </c>
      <c r="AN33" s="249">
        <f>FinancialInputs!AN308</f>
        <v>0</v>
      </c>
      <c r="AO33" s="249">
        <f>FinancialInputs!AO308</f>
        <v>0</v>
      </c>
      <c r="AP33" s="249">
        <f>FinancialInputs!AP308</f>
        <v>0</v>
      </c>
      <c r="AQ33" s="249">
        <f>FinancialInputs!AQ308</f>
        <v>0</v>
      </c>
      <c r="AR33" s="249">
        <f>FinancialInputs!AR308</f>
        <v>0</v>
      </c>
      <c r="AS33" s="249">
        <f>FinancialInputs!AS308</f>
        <v>0</v>
      </c>
      <c r="AT33" s="249">
        <f>FinancialInputs!AT308</f>
        <v>0</v>
      </c>
      <c r="AU33" s="249">
        <f>FinancialInputs!AU308</f>
        <v>0</v>
      </c>
      <c r="AV33" s="249">
        <f>FinancialInputs!AV308</f>
        <v>0</v>
      </c>
      <c r="AW33" s="249">
        <f>FinancialInputs!AW308</f>
        <v>0</v>
      </c>
      <c r="AX33" s="249">
        <f>FinancialInputs!AX308</f>
        <v>0</v>
      </c>
      <c r="AY33" s="249">
        <f>FinancialInputs!AY308</f>
        <v>0</v>
      </c>
      <c r="AZ33" s="249">
        <f>FinancialInputs!AZ308</f>
        <v>0</v>
      </c>
      <c r="BA33" s="249">
        <f>FinancialInputs!BA308</f>
        <v>0</v>
      </c>
      <c r="BB33" s="249">
        <f>FinancialInputs!BB308</f>
        <v>0</v>
      </c>
      <c r="BC33" s="249">
        <f>FinancialInputs!BC308</f>
        <v>0</v>
      </c>
      <c r="BD33" s="249">
        <f>FinancialInputs!BD308</f>
        <v>0</v>
      </c>
      <c r="BE33" s="249">
        <f>FinancialInputs!BE308</f>
        <v>0</v>
      </c>
      <c r="BF33" s="249">
        <f>FinancialInputs!BF308</f>
        <v>0</v>
      </c>
      <c r="BG33" s="249">
        <f>FinancialInputs!BG308</f>
        <v>0</v>
      </c>
      <c r="BH33" s="249">
        <f>FinancialInputs!BH308</f>
        <v>0</v>
      </c>
      <c r="BI33" s="249">
        <f>FinancialInputs!BI308</f>
        <v>0</v>
      </c>
      <c r="BJ33" s="249">
        <f>FinancialInputs!BJ308</f>
        <v>0</v>
      </c>
      <c r="BK33" s="249">
        <f>FinancialInputs!BK308</f>
        <v>0</v>
      </c>
      <c r="BL33" s="249">
        <f>FinancialInputs!BL308</f>
        <v>0</v>
      </c>
      <c r="BM33" s="249">
        <f>FinancialInputs!BM308</f>
        <v>0</v>
      </c>
      <c r="BN33" s="249">
        <f>FinancialInputs!BN308</f>
        <v>0</v>
      </c>
      <c r="BO33" s="249">
        <f>FinancialInputs!BO308</f>
        <v>0</v>
      </c>
      <c r="BP33" s="249">
        <f>FinancialInputs!BP308</f>
        <v>0</v>
      </c>
      <c r="BQ33" s="249">
        <f>FinancialInputs!BQ308</f>
        <v>0</v>
      </c>
      <c r="BR33" s="249">
        <f>FinancialInputs!BR308</f>
        <v>0</v>
      </c>
      <c r="BS33" s="249">
        <f>FinancialInputs!BS308</f>
        <v>0</v>
      </c>
      <c r="BT33" s="249">
        <f>FinancialInputs!BT308</f>
        <v>0</v>
      </c>
      <c r="BU33" s="249">
        <f>FinancialInputs!BU308</f>
        <v>0</v>
      </c>
      <c r="BV33" s="249">
        <f>FinancialInputs!BV308</f>
        <v>0</v>
      </c>
      <c r="BW33" s="249">
        <f>FinancialInputs!BW308</f>
        <v>0</v>
      </c>
      <c r="BX33" s="249">
        <f>FinancialInputs!BX308</f>
        <v>0</v>
      </c>
      <c r="BY33" s="249">
        <f>FinancialInputs!BY308</f>
        <v>0</v>
      </c>
      <c r="BZ33" s="249">
        <f>FinancialInputs!BZ308</f>
        <v>0</v>
      </c>
      <c r="CA33" s="249">
        <f>FinancialInputs!CA308</f>
        <v>0</v>
      </c>
      <c r="CB33" s="249">
        <f>FinancialInputs!CB308</f>
        <v>0</v>
      </c>
      <c r="CC33" s="249">
        <f>FinancialInputs!CC308</f>
        <v>0</v>
      </c>
      <c r="CD33" s="249">
        <f>FinancialInputs!CD308</f>
        <v>0</v>
      </c>
      <c r="CE33" s="249">
        <f>FinancialInputs!CE308</f>
        <v>0</v>
      </c>
      <c r="CF33" s="249">
        <f>FinancialInputs!CF308</f>
        <v>0</v>
      </c>
      <c r="CG33" s="249">
        <f>FinancialInputs!CG308</f>
        <v>0</v>
      </c>
      <c r="CH33" s="249">
        <f>FinancialInputs!CH308</f>
        <v>0</v>
      </c>
      <c r="CI33" s="249">
        <f>FinancialInputs!CI308</f>
        <v>0</v>
      </c>
      <c r="CJ33" s="249">
        <f>FinancialInputs!CJ308</f>
        <v>0</v>
      </c>
      <c r="CK33" s="249">
        <f>FinancialInputs!CK308</f>
        <v>0</v>
      </c>
      <c r="CL33" s="249">
        <f>FinancialInputs!CL308</f>
        <v>0</v>
      </c>
      <c r="CM33" s="249">
        <f>FinancialInputs!CM308</f>
        <v>0</v>
      </c>
      <c r="CN33" s="249">
        <f>FinancialInputs!CN308</f>
        <v>0</v>
      </c>
      <c r="CO33" s="249">
        <f>FinancialInputs!CO308</f>
        <v>0</v>
      </c>
      <c r="CP33" s="249">
        <f>FinancialInputs!CP308</f>
        <v>0</v>
      </c>
      <c r="CQ33" s="249">
        <f>FinancialInputs!CQ308</f>
        <v>0</v>
      </c>
      <c r="CR33" s="249">
        <f>FinancialInputs!CR308</f>
        <v>0</v>
      </c>
      <c r="CS33" s="249">
        <f>FinancialInputs!CS308</f>
        <v>0</v>
      </c>
      <c r="CT33" s="249">
        <f>FinancialInputs!CT308</f>
        <v>0</v>
      </c>
      <c r="CU33" s="249">
        <f>FinancialInputs!CU308</f>
        <v>0</v>
      </c>
      <c r="CV33" s="249">
        <f>FinancialInputs!CV308</f>
        <v>0</v>
      </c>
      <c r="CW33" s="9"/>
      <c r="CX33" s="9"/>
      <c r="CY33" s="9"/>
      <c r="CZ33" s="9"/>
    </row>
    <row r="34" spans="2:104">
      <c r="L34" s="113"/>
      <c r="M34" s="113"/>
      <c r="N34" s="113"/>
      <c r="O34" s="113"/>
      <c r="P34" s="113"/>
      <c r="Q34" s="113"/>
      <c r="R34" s="113"/>
      <c r="S34" s="113"/>
      <c r="T34" s="113"/>
      <c r="U34" s="113"/>
      <c r="V34" s="113"/>
      <c r="W34" s="113"/>
      <c r="X34" s="113"/>
      <c r="Y34" s="113"/>
      <c r="Z34" s="113"/>
      <c r="AA34" s="113"/>
      <c r="AB34" s="113"/>
      <c r="AC34" s="113"/>
      <c r="AD34" s="113"/>
      <c r="AE34" s="113"/>
      <c r="AF34" s="113"/>
      <c r="AG34" s="113"/>
      <c r="AH34" s="113"/>
      <c r="AI34" s="113"/>
      <c r="AJ34" s="113"/>
      <c r="AK34" s="113"/>
      <c r="AL34" s="113"/>
      <c r="AM34" s="113"/>
      <c r="AN34" s="113"/>
      <c r="AO34" s="113"/>
      <c r="AP34" s="113"/>
      <c r="AQ34" s="113"/>
      <c r="AR34" s="113"/>
      <c r="AS34" s="113"/>
      <c r="AT34" s="113"/>
      <c r="AU34" s="113"/>
      <c r="AV34" s="113"/>
      <c r="AW34" s="113"/>
      <c r="AX34" s="113"/>
      <c r="AY34" s="113"/>
      <c r="AZ34" s="113"/>
      <c r="BA34" s="113"/>
      <c r="BB34" s="113"/>
      <c r="BC34" s="113"/>
      <c r="BD34" s="113"/>
      <c r="BE34" s="113"/>
      <c r="BF34" s="113"/>
      <c r="BG34" s="113"/>
      <c r="BH34" s="113"/>
      <c r="BI34" s="113"/>
      <c r="BJ34" s="113"/>
      <c r="BK34" s="113"/>
      <c r="BL34" s="113"/>
      <c r="BM34" s="113"/>
      <c r="BN34" s="113"/>
      <c r="BO34" s="113"/>
      <c r="BP34" s="113"/>
      <c r="BQ34" s="113"/>
      <c r="BR34" s="113"/>
      <c r="BS34" s="113"/>
      <c r="BT34" s="113"/>
      <c r="BU34" s="113"/>
      <c r="BV34" s="113"/>
      <c r="BW34" s="113"/>
      <c r="BX34" s="113"/>
      <c r="BY34" s="113"/>
      <c r="BZ34" s="113"/>
      <c r="CA34" s="113"/>
      <c r="CB34" s="113"/>
      <c r="CC34" s="113"/>
      <c r="CD34" s="113"/>
      <c r="CE34" s="113"/>
      <c r="CF34" s="113"/>
      <c r="CG34" s="113"/>
      <c r="CH34" s="113"/>
      <c r="CI34" s="113"/>
      <c r="CJ34" s="113"/>
      <c r="CK34" s="113"/>
      <c r="CL34" s="113"/>
      <c r="CM34" s="113"/>
      <c r="CN34" s="113"/>
      <c r="CO34" s="113"/>
      <c r="CP34" s="113"/>
      <c r="CQ34" s="113"/>
      <c r="CR34" s="113"/>
      <c r="CS34" s="113"/>
      <c r="CT34" s="113"/>
      <c r="CU34" s="113"/>
      <c r="CV34" s="113"/>
      <c r="CW34" s="9"/>
      <c r="CX34" s="9"/>
      <c r="CY34" s="9"/>
      <c r="CZ34" s="9"/>
    </row>
    <row r="35" spans="2:104">
      <c r="B35" s="24"/>
      <c r="C35" s="43">
        <f>MAX($B$18:C34)+0.1</f>
        <v>2.2000000000000002</v>
      </c>
      <c r="D35" s="41" t="s">
        <v>966</v>
      </c>
      <c r="E35" s="41"/>
      <c r="F35" s="41"/>
      <c r="G35" s="41"/>
      <c r="H35" s="41"/>
      <c r="I35" s="41"/>
      <c r="J35" s="41"/>
      <c r="K35" s="41"/>
      <c r="L35" s="41"/>
      <c r="M35" s="41"/>
      <c r="N35" s="41"/>
      <c r="O35" s="41"/>
      <c r="P35" s="41"/>
      <c r="Q35" s="41"/>
      <c r="R35" s="41"/>
      <c r="S35" s="41"/>
      <c r="T35" s="41"/>
      <c r="U35" s="41"/>
      <c r="V35" s="41"/>
      <c r="W35" s="41"/>
      <c r="X35" s="41"/>
      <c r="Y35" s="41"/>
      <c r="Z35" s="41"/>
      <c r="AA35" s="41"/>
      <c r="AB35" s="41"/>
      <c r="AC35" s="41"/>
      <c r="AD35" s="41"/>
      <c r="AE35" s="41"/>
      <c r="AF35" s="41"/>
      <c r="AG35" s="41"/>
      <c r="AH35" s="41"/>
      <c r="AI35" s="41"/>
      <c r="AJ35" s="41"/>
      <c r="AK35" s="41"/>
      <c r="AL35" s="41"/>
      <c r="AM35" s="41"/>
      <c r="AN35" s="41"/>
      <c r="AO35" s="41"/>
      <c r="AP35" s="41"/>
      <c r="AQ35" s="41"/>
      <c r="AR35" s="41"/>
      <c r="AS35" s="41"/>
      <c r="AT35" s="41"/>
      <c r="AU35" s="41"/>
      <c r="AV35" s="41"/>
      <c r="AW35" s="41"/>
      <c r="AX35" s="41"/>
      <c r="AY35" s="41"/>
      <c r="AZ35" s="41"/>
      <c r="BA35" s="41"/>
      <c r="BB35" s="41"/>
      <c r="BC35" s="41"/>
      <c r="BD35" s="41"/>
      <c r="BE35" s="41"/>
      <c r="BF35" s="41"/>
      <c r="BG35" s="41"/>
      <c r="BH35" s="41"/>
      <c r="BI35" s="41"/>
      <c r="BJ35" s="41"/>
      <c r="BK35" s="41"/>
      <c r="BL35" s="41"/>
      <c r="BM35" s="41"/>
      <c r="BN35" s="41"/>
      <c r="BO35" s="41"/>
      <c r="BP35" s="41"/>
      <c r="BQ35" s="41"/>
      <c r="BR35" s="41"/>
      <c r="BS35" s="41"/>
      <c r="BT35" s="41"/>
      <c r="BU35" s="41"/>
      <c r="BV35" s="41"/>
      <c r="BW35" s="41"/>
      <c r="BX35" s="41"/>
      <c r="BY35" s="41"/>
      <c r="BZ35" s="41"/>
      <c r="CA35" s="41"/>
      <c r="CB35" s="41"/>
      <c r="CC35" s="41"/>
      <c r="CD35" s="41"/>
      <c r="CE35" s="41"/>
      <c r="CF35" s="41"/>
      <c r="CG35" s="41"/>
      <c r="CH35" s="41"/>
      <c r="CI35" s="41"/>
      <c r="CJ35" s="41"/>
      <c r="CK35" s="41"/>
      <c r="CL35" s="41"/>
      <c r="CM35" s="41"/>
      <c r="CN35" s="41"/>
      <c r="CO35" s="41"/>
      <c r="CP35" s="41"/>
      <c r="CQ35" s="41"/>
      <c r="CR35" s="41"/>
      <c r="CS35" s="41"/>
      <c r="CT35" s="41"/>
      <c r="CU35" s="41"/>
      <c r="CV35" s="41"/>
      <c r="CW35" s="41"/>
      <c r="CX35" s="41"/>
      <c r="CY35" s="42"/>
    </row>
    <row r="36" spans="2:104">
      <c r="L36" s="113"/>
      <c r="M36" s="113"/>
      <c r="N36" s="113"/>
      <c r="O36" s="113"/>
      <c r="P36" s="113"/>
      <c r="Q36" s="113"/>
      <c r="R36" s="113"/>
      <c r="S36" s="113"/>
      <c r="T36" s="113"/>
      <c r="U36" s="113"/>
      <c r="V36" s="113"/>
      <c r="W36" s="113"/>
      <c r="X36" s="113"/>
      <c r="Y36" s="113"/>
      <c r="Z36" s="113"/>
      <c r="AA36" s="113"/>
      <c r="AB36" s="113"/>
      <c r="AC36" s="113"/>
      <c r="AD36" s="113"/>
      <c r="AE36" s="113"/>
      <c r="AF36" s="113"/>
      <c r="AG36" s="113"/>
      <c r="AH36" s="113"/>
      <c r="AI36" s="113"/>
      <c r="AJ36" s="113"/>
      <c r="AK36" s="113"/>
      <c r="AL36" s="113"/>
      <c r="AM36" s="113"/>
      <c r="AN36" s="113"/>
      <c r="AO36" s="113"/>
      <c r="AP36" s="113"/>
      <c r="AQ36" s="113"/>
      <c r="AR36" s="113"/>
      <c r="AS36" s="113"/>
      <c r="AT36" s="113"/>
      <c r="AU36" s="113"/>
      <c r="AV36" s="113"/>
      <c r="AW36" s="113"/>
      <c r="AX36" s="113"/>
      <c r="AY36" s="113"/>
      <c r="AZ36" s="113"/>
      <c r="BA36" s="113"/>
      <c r="BB36" s="113"/>
      <c r="BC36" s="113"/>
      <c r="BD36" s="113"/>
      <c r="BE36" s="113"/>
      <c r="BF36" s="113"/>
      <c r="BG36" s="113"/>
      <c r="BH36" s="113"/>
      <c r="BI36" s="113"/>
      <c r="BJ36" s="113"/>
      <c r="BK36" s="113"/>
      <c r="BL36" s="113"/>
      <c r="BM36" s="113"/>
      <c r="BN36" s="113"/>
      <c r="BO36" s="113"/>
      <c r="BP36" s="113"/>
      <c r="BQ36" s="113"/>
      <c r="BR36" s="113"/>
      <c r="BS36" s="113"/>
      <c r="BT36" s="113"/>
      <c r="BU36" s="113"/>
      <c r="BV36" s="113"/>
      <c r="BW36" s="113"/>
      <c r="BX36" s="113"/>
      <c r="BY36" s="113"/>
      <c r="BZ36" s="113"/>
      <c r="CA36" s="113"/>
      <c r="CB36" s="113"/>
      <c r="CC36" s="113"/>
      <c r="CD36" s="113"/>
      <c r="CE36" s="113"/>
      <c r="CF36" s="113"/>
      <c r="CG36" s="113"/>
      <c r="CH36" s="113"/>
      <c r="CI36" s="113"/>
      <c r="CJ36" s="113"/>
      <c r="CK36" s="113"/>
      <c r="CL36" s="113"/>
      <c r="CM36" s="113"/>
      <c r="CN36" s="113"/>
      <c r="CO36" s="113"/>
      <c r="CP36" s="113"/>
      <c r="CQ36" s="113"/>
      <c r="CR36" s="113"/>
      <c r="CS36" s="113"/>
      <c r="CT36" s="113"/>
      <c r="CU36" s="113"/>
      <c r="CV36" s="113"/>
      <c r="CW36" s="9"/>
      <c r="CX36" s="9"/>
      <c r="CY36" s="9"/>
      <c r="CZ36" s="9"/>
    </row>
    <row r="37" spans="2:104" ht="16.149999999999999">
      <c r="E37" s="1" t="s">
        <v>967</v>
      </c>
      <c r="G37" s="1" t="s">
        <v>154</v>
      </c>
      <c r="J37" s="1" t="s">
        <v>968</v>
      </c>
      <c r="L37" s="161">
        <f>IFERROR(L32/L25,0)*L9</f>
        <v>0</v>
      </c>
      <c r="M37" s="161">
        <f t="shared" ref="M37:AQ37" si="95">IFERROR(M32/M25,0)*M9</f>
        <v>0</v>
      </c>
      <c r="N37" s="161">
        <f t="shared" si="95"/>
        <v>0</v>
      </c>
      <c r="O37" s="161">
        <f t="shared" si="95"/>
        <v>0</v>
      </c>
      <c r="P37" s="161">
        <f t="shared" si="95"/>
        <v>0</v>
      </c>
      <c r="Q37" s="161">
        <f t="shared" si="95"/>
        <v>0</v>
      </c>
      <c r="R37" s="161">
        <f t="shared" si="95"/>
        <v>0</v>
      </c>
      <c r="S37" s="161">
        <f t="shared" si="95"/>
        <v>0</v>
      </c>
      <c r="T37" s="161">
        <f t="shared" si="95"/>
        <v>0</v>
      </c>
      <c r="U37" s="161">
        <f t="shared" si="95"/>
        <v>0</v>
      </c>
      <c r="V37" s="161">
        <f t="shared" si="95"/>
        <v>0</v>
      </c>
      <c r="W37" s="161">
        <f t="shared" si="95"/>
        <v>0</v>
      </c>
      <c r="X37" s="161">
        <f t="shared" si="95"/>
        <v>0</v>
      </c>
      <c r="Y37" s="161">
        <f t="shared" si="95"/>
        <v>0</v>
      </c>
      <c r="Z37" s="161">
        <f t="shared" si="95"/>
        <v>0</v>
      </c>
      <c r="AA37" s="161">
        <f t="shared" si="95"/>
        <v>0</v>
      </c>
      <c r="AB37" s="161">
        <f t="shared" si="95"/>
        <v>0</v>
      </c>
      <c r="AC37" s="161">
        <f t="shared" si="95"/>
        <v>0</v>
      </c>
      <c r="AD37" s="161">
        <f t="shared" si="95"/>
        <v>0</v>
      </c>
      <c r="AE37" s="161">
        <f t="shared" si="95"/>
        <v>0</v>
      </c>
      <c r="AF37" s="161">
        <f t="shared" si="95"/>
        <v>0</v>
      </c>
      <c r="AG37" s="161">
        <f t="shared" si="95"/>
        <v>0</v>
      </c>
      <c r="AH37" s="161">
        <f t="shared" si="95"/>
        <v>0</v>
      </c>
      <c r="AI37" s="161">
        <f t="shared" si="95"/>
        <v>0</v>
      </c>
      <c r="AJ37" s="161">
        <f t="shared" si="95"/>
        <v>0</v>
      </c>
      <c r="AK37" s="161">
        <f t="shared" si="95"/>
        <v>0</v>
      </c>
      <c r="AL37" s="161">
        <f t="shared" si="95"/>
        <v>0</v>
      </c>
      <c r="AM37" s="161">
        <f t="shared" si="95"/>
        <v>0</v>
      </c>
      <c r="AN37" s="161">
        <f t="shared" si="95"/>
        <v>0</v>
      </c>
      <c r="AO37" s="161">
        <f t="shared" si="95"/>
        <v>0</v>
      </c>
      <c r="AP37" s="161">
        <f t="shared" si="95"/>
        <v>0</v>
      </c>
      <c r="AQ37" s="161">
        <f t="shared" si="95"/>
        <v>0</v>
      </c>
      <c r="AR37" s="161">
        <f t="shared" ref="AR37:BW37" si="96">IFERROR(AR32/AR25,0)*AR9</f>
        <v>0</v>
      </c>
      <c r="AS37" s="161">
        <f t="shared" si="96"/>
        <v>0</v>
      </c>
      <c r="AT37" s="161">
        <f t="shared" si="96"/>
        <v>0</v>
      </c>
      <c r="AU37" s="161">
        <f t="shared" si="96"/>
        <v>0</v>
      </c>
      <c r="AV37" s="161">
        <f t="shared" si="96"/>
        <v>0</v>
      </c>
      <c r="AW37" s="161">
        <f t="shared" si="96"/>
        <v>0</v>
      </c>
      <c r="AX37" s="161">
        <f t="shared" si="96"/>
        <v>0</v>
      </c>
      <c r="AY37" s="161">
        <f t="shared" si="96"/>
        <v>0</v>
      </c>
      <c r="AZ37" s="161">
        <f t="shared" si="96"/>
        <v>0</v>
      </c>
      <c r="BA37" s="161">
        <f t="shared" si="96"/>
        <v>0</v>
      </c>
      <c r="BB37" s="161">
        <f t="shared" si="96"/>
        <v>0</v>
      </c>
      <c r="BC37" s="161">
        <f t="shared" si="96"/>
        <v>0</v>
      </c>
      <c r="BD37" s="161">
        <f t="shared" si="96"/>
        <v>0</v>
      </c>
      <c r="BE37" s="161">
        <f t="shared" si="96"/>
        <v>0</v>
      </c>
      <c r="BF37" s="161">
        <f t="shared" si="96"/>
        <v>0</v>
      </c>
      <c r="BG37" s="161">
        <f t="shared" si="96"/>
        <v>0</v>
      </c>
      <c r="BH37" s="161">
        <f t="shared" si="96"/>
        <v>0</v>
      </c>
      <c r="BI37" s="161">
        <f t="shared" si="96"/>
        <v>0</v>
      </c>
      <c r="BJ37" s="161">
        <f t="shared" si="96"/>
        <v>0</v>
      </c>
      <c r="BK37" s="161">
        <f t="shared" si="96"/>
        <v>0</v>
      </c>
      <c r="BL37" s="161">
        <f t="shared" si="96"/>
        <v>0</v>
      </c>
      <c r="BM37" s="161">
        <f t="shared" si="96"/>
        <v>0</v>
      </c>
      <c r="BN37" s="161">
        <f t="shared" si="96"/>
        <v>0</v>
      </c>
      <c r="BO37" s="161">
        <f t="shared" si="96"/>
        <v>0</v>
      </c>
      <c r="BP37" s="161">
        <f t="shared" si="96"/>
        <v>0</v>
      </c>
      <c r="BQ37" s="161">
        <f t="shared" si="96"/>
        <v>0</v>
      </c>
      <c r="BR37" s="161">
        <f t="shared" si="96"/>
        <v>0</v>
      </c>
      <c r="BS37" s="161">
        <f t="shared" si="96"/>
        <v>0</v>
      </c>
      <c r="BT37" s="161">
        <f t="shared" si="96"/>
        <v>0</v>
      </c>
      <c r="BU37" s="161">
        <f t="shared" si="96"/>
        <v>0</v>
      </c>
      <c r="BV37" s="161">
        <f t="shared" si="96"/>
        <v>0</v>
      </c>
      <c r="BW37" s="161">
        <f t="shared" si="96"/>
        <v>0</v>
      </c>
      <c r="BX37" s="161">
        <f t="shared" ref="BX37:CV37" si="97">IFERROR(BX32/BX25,0)*BX9</f>
        <v>0</v>
      </c>
      <c r="BY37" s="161">
        <f t="shared" si="97"/>
        <v>0</v>
      </c>
      <c r="BZ37" s="161">
        <f t="shared" si="97"/>
        <v>0</v>
      </c>
      <c r="CA37" s="161">
        <f t="shared" si="97"/>
        <v>0</v>
      </c>
      <c r="CB37" s="161">
        <f t="shared" si="97"/>
        <v>0</v>
      </c>
      <c r="CC37" s="161">
        <f t="shared" si="97"/>
        <v>0</v>
      </c>
      <c r="CD37" s="161">
        <f t="shared" si="97"/>
        <v>0</v>
      </c>
      <c r="CE37" s="161">
        <f t="shared" si="97"/>
        <v>0</v>
      </c>
      <c r="CF37" s="161">
        <f t="shared" si="97"/>
        <v>0</v>
      </c>
      <c r="CG37" s="161">
        <f t="shared" si="97"/>
        <v>0</v>
      </c>
      <c r="CH37" s="161">
        <f t="shared" si="97"/>
        <v>0</v>
      </c>
      <c r="CI37" s="161">
        <f t="shared" si="97"/>
        <v>0</v>
      </c>
      <c r="CJ37" s="161">
        <f t="shared" si="97"/>
        <v>0</v>
      </c>
      <c r="CK37" s="161">
        <f t="shared" si="97"/>
        <v>0</v>
      </c>
      <c r="CL37" s="161">
        <f t="shared" si="97"/>
        <v>0</v>
      </c>
      <c r="CM37" s="161">
        <f t="shared" si="97"/>
        <v>0</v>
      </c>
      <c r="CN37" s="161">
        <f t="shared" si="97"/>
        <v>0</v>
      </c>
      <c r="CO37" s="161">
        <f t="shared" si="97"/>
        <v>0</v>
      </c>
      <c r="CP37" s="161">
        <f t="shared" si="97"/>
        <v>0</v>
      </c>
      <c r="CQ37" s="161">
        <f t="shared" si="97"/>
        <v>0</v>
      </c>
      <c r="CR37" s="161">
        <f t="shared" si="97"/>
        <v>0</v>
      </c>
      <c r="CS37" s="161">
        <f t="shared" si="97"/>
        <v>0</v>
      </c>
      <c r="CT37" s="161">
        <f t="shared" si="97"/>
        <v>0</v>
      </c>
      <c r="CU37" s="161">
        <f t="shared" si="97"/>
        <v>0</v>
      </c>
      <c r="CV37" s="161">
        <f t="shared" si="97"/>
        <v>0</v>
      </c>
      <c r="CW37" s="9"/>
      <c r="CX37" s="9"/>
      <c r="CY37" s="9"/>
      <c r="CZ37" s="9"/>
    </row>
    <row r="38" spans="2:104" ht="16.149999999999999">
      <c r="E38" s="1" t="s">
        <v>969</v>
      </c>
      <c r="G38" s="1" t="s">
        <v>154</v>
      </c>
      <c r="J38" s="1" t="s">
        <v>970</v>
      </c>
      <c r="L38" s="161">
        <f>IFERROR(L33/L25,0)*L9</f>
        <v>0</v>
      </c>
      <c r="M38" s="161">
        <f t="shared" ref="M38:AQ38" si="98">IFERROR(M33/M25,0)*M9</f>
        <v>0</v>
      </c>
      <c r="N38" s="161">
        <f t="shared" si="98"/>
        <v>0</v>
      </c>
      <c r="O38" s="161">
        <f t="shared" si="98"/>
        <v>0</v>
      </c>
      <c r="P38" s="161">
        <f t="shared" si="98"/>
        <v>0</v>
      </c>
      <c r="Q38" s="161">
        <f t="shared" si="98"/>
        <v>0</v>
      </c>
      <c r="R38" s="161">
        <f t="shared" si="98"/>
        <v>0</v>
      </c>
      <c r="S38" s="161">
        <f t="shared" si="98"/>
        <v>0</v>
      </c>
      <c r="T38" s="161">
        <f t="shared" si="98"/>
        <v>0</v>
      </c>
      <c r="U38" s="161">
        <f t="shared" si="98"/>
        <v>0</v>
      </c>
      <c r="V38" s="161">
        <f t="shared" si="98"/>
        <v>0</v>
      </c>
      <c r="W38" s="161">
        <f t="shared" si="98"/>
        <v>0</v>
      </c>
      <c r="X38" s="161">
        <f t="shared" si="98"/>
        <v>0</v>
      </c>
      <c r="Y38" s="161">
        <f t="shared" si="98"/>
        <v>0</v>
      </c>
      <c r="Z38" s="161">
        <f t="shared" si="98"/>
        <v>0</v>
      </c>
      <c r="AA38" s="161">
        <f t="shared" si="98"/>
        <v>0</v>
      </c>
      <c r="AB38" s="161">
        <f t="shared" si="98"/>
        <v>0</v>
      </c>
      <c r="AC38" s="161">
        <f t="shared" si="98"/>
        <v>0</v>
      </c>
      <c r="AD38" s="161">
        <f t="shared" si="98"/>
        <v>0</v>
      </c>
      <c r="AE38" s="161">
        <f t="shared" si="98"/>
        <v>0</v>
      </c>
      <c r="AF38" s="161">
        <f t="shared" si="98"/>
        <v>0</v>
      </c>
      <c r="AG38" s="161">
        <f t="shared" si="98"/>
        <v>0</v>
      </c>
      <c r="AH38" s="161">
        <f t="shared" si="98"/>
        <v>0</v>
      </c>
      <c r="AI38" s="161">
        <f t="shared" si="98"/>
        <v>0</v>
      </c>
      <c r="AJ38" s="161">
        <f t="shared" si="98"/>
        <v>0</v>
      </c>
      <c r="AK38" s="161">
        <f t="shared" si="98"/>
        <v>0</v>
      </c>
      <c r="AL38" s="161">
        <f t="shared" si="98"/>
        <v>0</v>
      </c>
      <c r="AM38" s="161">
        <f t="shared" si="98"/>
        <v>0</v>
      </c>
      <c r="AN38" s="161">
        <f t="shared" si="98"/>
        <v>0</v>
      </c>
      <c r="AO38" s="161">
        <f t="shared" si="98"/>
        <v>0</v>
      </c>
      <c r="AP38" s="161">
        <f t="shared" si="98"/>
        <v>0</v>
      </c>
      <c r="AQ38" s="161">
        <f t="shared" si="98"/>
        <v>0</v>
      </c>
      <c r="AR38" s="161">
        <f t="shared" ref="AR38:BW38" si="99">IFERROR(AR33/AR25,0)*AR9</f>
        <v>0</v>
      </c>
      <c r="AS38" s="161">
        <f t="shared" si="99"/>
        <v>0</v>
      </c>
      <c r="AT38" s="161">
        <f t="shared" si="99"/>
        <v>0</v>
      </c>
      <c r="AU38" s="161">
        <f t="shared" si="99"/>
        <v>0</v>
      </c>
      <c r="AV38" s="161">
        <f t="shared" si="99"/>
        <v>0</v>
      </c>
      <c r="AW38" s="161">
        <f t="shared" si="99"/>
        <v>0</v>
      </c>
      <c r="AX38" s="161">
        <f t="shared" si="99"/>
        <v>0</v>
      </c>
      <c r="AY38" s="161">
        <f t="shared" si="99"/>
        <v>0</v>
      </c>
      <c r="AZ38" s="161">
        <f t="shared" si="99"/>
        <v>0</v>
      </c>
      <c r="BA38" s="161">
        <f t="shared" si="99"/>
        <v>0</v>
      </c>
      <c r="BB38" s="161">
        <f t="shared" si="99"/>
        <v>0</v>
      </c>
      <c r="BC38" s="161">
        <f t="shared" si="99"/>
        <v>0</v>
      </c>
      <c r="BD38" s="161">
        <f t="shared" si="99"/>
        <v>0</v>
      </c>
      <c r="BE38" s="161">
        <f t="shared" si="99"/>
        <v>0</v>
      </c>
      <c r="BF38" s="161">
        <f t="shared" si="99"/>
        <v>0</v>
      </c>
      <c r="BG38" s="161">
        <f t="shared" si="99"/>
        <v>0</v>
      </c>
      <c r="BH38" s="161">
        <f>IFERROR(BH33/BH25,0)*BH9</f>
        <v>0</v>
      </c>
      <c r="BI38" s="161">
        <f t="shared" si="99"/>
        <v>0</v>
      </c>
      <c r="BJ38" s="161">
        <f t="shared" si="99"/>
        <v>0</v>
      </c>
      <c r="BK38" s="161">
        <f t="shared" si="99"/>
        <v>0</v>
      </c>
      <c r="BL38" s="161">
        <f t="shared" si="99"/>
        <v>0</v>
      </c>
      <c r="BM38" s="161">
        <f t="shared" si="99"/>
        <v>0</v>
      </c>
      <c r="BN38" s="161">
        <f t="shared" si="99"/>
        <v>0</v>
      </c>
      <c r="BO38" s="161">
        <f t="shared" si="99"/>
        <v>0</v>
      </c>
      <c r="BP38" s="161">
        <f t="shared" si="99"/>
        <v>0</v>
      </c>
      <c r="BQ38" s="161">
        <f t="shared" si="99"/>
        <v>0</v>
      </c>
      <c r="BR38" s="161">
        <f t="shared" si="99"/>
        <v>0</v>
      </c>
      <c r="BS38" s="161">
        <f t="shared" si="99"/>
        <v>0</v>
      </c>
      <c r="BT38" s="161">
        <f t="shared" si="99"/>
        <v>0</v>
      </c>
      <c r="BU38" s="161">
        <f t="shared" si="99"/>
        <v>0</v>
      </c>
      <c r="BV38" s="161">
        <f t="shared" si="99"/>
        <v>0</v>
      </c>
      <c r="BW38" s="161">
        <f t="shared" si="99"/>
        <v>0</v>
      </c>
      <c r="BX38" s="161">
        <f t="shared" ref="BX38:CV38" si="100">IFERROR(BX33/BX25,0)*BX9</f>
        <v>0</v>
      </c>
      <c r="BY38" s="161">
        <f t="shared" si="100"/>
        <v>0</v>
      </c>
      <c r="BZ38" s="161">
        <f t="shared" si="100"/>
        <v>0</v>
      </c>
      <c r="CA38" s="161">
        <f t="shared" si="100"/>
        <v>0</v>
      </c>
      <c r="CB38" s="161">
        <f t="shared" si="100"/>
        <v>0</v>
      </c>
      <c r="CC38" s="161">
        <f t="shared" si="100"/>
        <v>0</v>
      </c>
      <c r="CD38" s="161">
        <f t="shared" si="100"/>
        <v>0</v>
      </c>
      <c r="CE38" s="161">
        <f t="shared" si="100"/>
        <v>0</v>
      </c>
      <c r="CF38" s="161">
        <f t="shared" si="100"/>
        <v>0</v>
      </c>
      <c r="CG38" s="161">
        <f t="shared" si="100"/>
        <v>0</v>
      </c>
      <c r="CH38" s="161">
        <f t="shared" si="100"/>
        <v>0</v>
      </c>
      <c r="CI38" s="161">
        <f t="shared" si="100"/>
        <v>0</v>
      </c>
      <c r="CJ38" s="161">
        <f t="shared" si="100"/>
        <v>0</v>
      </c>
      <c r="CK38" s="161">
        <f t="shared" si="100"/>
        <v>0</v>
      </c>
      <c r="CL38" s="161">
        <f t="shared" si="100"/>
        <v>0</v>
      </c>
      <c r="CM38" s="161">
        <f t="shared" si="100"/>
        <v>0</v>
      </c>
      <c r="CN38" s="161">
        <f t="shared" si="100"/>
        <v>0</v>
      </c>
      <c r="CO38" s="161">
        <f t="shared" si="100"/>
        <v>0</v>
      </c>
      <c r="CP38" s="161">
        <f t="shared" si="100"/>
        <v>0</v>
      </c>
      <c r="CQ38" s="161">
        <f t="shared" si="100"/>
        <v>0</v>
      </c>
      <c r="CR38" s="161">
        <f t="shared" si="100"/>
        <v>0</v>
      </c>
      <c r="CS38" s="161">
        <f t="shared" si="100"/>
        <v>0</v>
      </c>
      <c r="CT38" s="161">
        <f t="shared" si="100"/>
        <v>0</v>
      </c>
      <c r="CU38" s="161">
        <f t="shared" si="100"/>
        <v>0</v>
      </c>
      <c r="CV38" s="161">
        <f t="shared" si="100"/>
        <v>0</v>
      </c>
      <c r="CW38" s="9"/>
      <c r="CX38" s="9"/>
      <c r="CY38" s="9"/>
      <c r="CZ38" s="9"/>
    </row>
    <row r="39" spans="2:104" ht="16.149999999999999">
      <c r="E39" s="1" t="s">
        <v>971</v>
      </c>
      <c r="G39" s="179" t="s">
        <v>164</v>
      </c>
      <c r="J39" s="1" t="s">
        <v>972</v>
      </c>
      <c r="L39" s="3">
        <f>Expenditure!L133/L16</f>
        <v>0</v>
      </c>
      <c r="M39" s="3">
        <f>Expenditure!M133/M16</f>
        <v>0</v>
      </c>
      <c r="N39" s="3">
        <f>Expenditure!N133/N16</f>
        <v>0</v>
      </c>
      <c r="O39" s="3">
        <f>Expenditure!O133/O16</f>
        <v>0</v>
      </c>
      <c r="P39" s="3">
        <f>Expenditure!P133/P16</f>
        <v>0</v>
      </c>
      <c r="Q39" s="3">
        <f>Expenditure!Q133/Q16</f>
        <v>0</v>
      </c>
      <c r="R39" s="3">
        <f>Expenditure!R133/R16</f>
        <v>0</v>
      </c>
      <c r="S39" s="3">
        <f>Expenditure!S133/S16</f>
        <v>0</v>
      </c>
      <c r="T39" s="3">
        <f>Expenditure!T133/T16</f>
        <v>0</v>
      </c>
      <c r="U39" s="3">
        <f>Expenditure!U133/U16</f>
        <v>0</v>
      </c>
      <c r="V39" s="3">
        <f>Expenditure!V133/V16</f>
        <v>0</v>
      </c>
      <c r="W39" s="3">
        <f>Expenditure!W133/W16</f>
        <v>0</v>
      </c>
      <c r="X39" s="3">
        <f>Expenditure!X133/X16</f>
        <v>0</v>
      </c>
      <c r="Y39" s="3">
        <f>Expenditure!Y133/Y16</f>
        <v>0</v>
      </c>
      <c r="Z39" s="3">
        <f>Expenditure!Z133/Z16</f>
        <v>0</v>
      </c>
      <c r="AA39" s="3">
        <f>Expenditure!AA133/AA16</f>
        <v>0</v>
      </c>
      <c r="AB39" s="3">
        <f>Expenditure!AB133/AB16</f>
        <v>0</v>
      </c>
      <c r="AC39" s="3">
        <f>Expenditure!AC133/AC16</f>
        <v>0</v>
      </c>
      <c r="AD39" s="3">
        <f>Expenditure!AD133/AD16</f>
        <v>0</v>
      </c>
      <c r="AE39" s="3">
        <f>Expenditure!AE133/AE16</f>
        <v>0</v>
      </c>
      <c r="AF39" s="3">
        <f>Expenditure!AF133/AF16</f>
        <v>0</v>
      </c>
      <c r="AG39" s="3">
        <f>Expenditure!AG133/AG16</f>
        <v>0</v>
      </c>
      <c r="AH39" s="3">
        <f>Expenditure!AH133/AH16</f>
        <v>0</v>
      </c>
      <c r="AI39" s="3">
        <f>Expenditure!AI133/AI16</f>
        <v>0</v>
      </c>
      <c r="AJ39" s="3">
        <f>Expenditure!AJ133/AJ16</f>
        <v>0</v>
      </c>
      <c r="AK39" s="3">
        <f>Expenditure!AK133/AK16</f>
        <v>0</v>
      </c>
      <c r="AL39" s="3">
        <f>Expenditure!AL133/AL16</f>
        <v>0</v>
      </c>
      <c r="AM39" s="3">
        <f>Expenditure!AM133/AM16</f>
        <v>0</v>
      </c>
      <c r="AN39" s="3">
        <f>Expenditure!AN133/AN16</f>
        <v>0</v>
      </c>
      <c r="AO39" s="3">
        <f>Expenditure!AO133/AO16</f>
        <v>0</v>
      </c>
      <c r="AP39" s="3">
        <f>Expenditure!AP133/AP16</f>
        <v>0</v>
      </c>
      <c r="AQ39" s="3">
        <f>Expenditure!AQ133/AQ16</f>
        <v>0</v>
      </c>
      <c r="AR39" s="3">
        <f>Expenditure!AR133/AR16</f>
        <v>0</v>
      </c>
      <c r="AS39" s="3">
        <f>Expenditure!AS133/AS16</f>
        <v>0</v>
      </c>
      <c r="AT39" s="3">
        <f>Expenditure!AT133/AT16</f>
        <v>0</v>
      </c>
      <c r="AU39" s="3">
        <f>Expenditure!AU133/AU16</f>
        <v>0</v>
      </c>
      <c r="AV39" s="3">
        <f>Expenditure!AV133/AV16</f>
        <v>0</v>
      </c>
      <c r="AW39" s="3">
        <f>Expenditure!AW133/AW16</f>
        <v>0</v>
      </c>
      <c r="AX39" s="3">
        <f>Expenditure!AX133/AX16</f>
        <v>0</v>
      </c>
      <c r="AY39" s="3">
        <f>Expenditure!AY133/AY16</f>
        <v>0</v>
      </c>
      <c r="AZ39" s="3">
        <f>Expenditure!AZ133/AZ16</f>
        <v>0</v>
      </c>
      <c r="BA39" s="3">
        <f>Expenditure!BA133/BA16</f>
        <v>0</v>
      </c>
      <c r="BB39" s="3">
        <f>Expenditure!BB133/BB16</f>
        <v>0</v>
      </c>
      <c r="BC39" s="3">
        <f>Expenditure!BC133/BC16</f>
        <v>0</v>
      </c>
      <c r="BD39" s="3">
        <f>Expenditure!BD133/BD16</f>
        <v>0</v>
      </c>
      <c r="BE39" s="3">
        <f>Expenditure!BE133/BE16</f>
        <v>0</v>
      </c>
      <c r="BF39" s="3">
        <f>Expenditure!BF133/BF16</f>
        <v>0</v>
      </c>
      <c r="BG39" s="3">
        <f>Expenditure!BG133/BG16</f>
        <v>0</v>
      </c>
      <c r="BH39" s="3">
        <f>Expenditure!BH133/BH16</f>
        <v>0</v>
      </c>
      <c r="BI39" s="3">
        <f>Expenditure!BI133/BI16</f>
        <v>0</v>
      </c>
      <c r="BJ39" s="3">
        <f>Expenditure!BJ133/BJ16</f>
        <v>0</v>
      </c>
      <c r="BK39" s="3">
        <f>Expenditure!BK133/BK16</f>
        <v>0</v>
      </c>
      <c r="BL39" s="3">
        <f>Expenditure!BL133/BL16</f>
        <v>0</v>
      </c>
      <c r="BM39" s="3">
        <f>Expenditure!BM133/BM16</f>
        <v>0</v>
      </c>
      <c r="BN39" s="3">
        <f>Expenditure!BN133/BN16</f>
        <v>0</v>
      </c>
      <c r="BO39" s="3">
        <f>Expenditure!BO133/BO16</f>
        <v>0</v>
      </c>
      <c r="BP39" s="3">
        <f>Expenditure!BP133/BP16</f>
        <v>0</v>
      </c>
      <c r="BQ39" s="3">
        <f>Expenditure!BQ133/BQ16</f>
        <v>0</v>
      </c>
      <c r="BR39" s="3">
        <f>Expenditure!BR133/BR16</f>
        <v>0</v>
      </c>
      <c r="BS39" s="3">
        <f>Expenditure!BS133/BS16</f>
        <v>0</v>
      </c>
      <c r="BT39" s="3">
        <f>Expenditure!BT133/BT16</f>
        <v>0</v>
      </c>
      <c r="BU39" s="3">
        <f>Expenditure!BU133/BU16</f>
        <v>0</v>
      </c>
      <c r="BV39" s="3">
        <f>Expenditure!BV133/BV16</f>
        <v>0</v>
      </c>
      <c r="BW39" s="3">
        <f>Expenditure!BW133/BW16</f>
        <v>0</v>
      </c>
      <c r="BX39" s="3">
        <f>Expenditure!BX133/BX16</f>
        <v>0</v>
      </c>
      <c r="BY39" s="3">
        <f>Expenditure!BY133/BY16</f>
        <v>0</v>
      </c>
      <c r="BZ39" s="3">
        <f>Expenditure!BZ133/BZ16</f>
        <v>0</v>
      </c>
      <c r="CA39" s="3">
        <f>Expenditure!CA133/CA16</f>
        <v>0</v>
      </c>
      <c r="CB39" s="3">
        <f>Expenditure!CB133/CB16</f>
        <v>0</v>
      </c>
      <c r="CC39" s="3">
        <f>Expenditure!CC133/CC16</f>
        <v>0</v>
      </c>
      <c r="CD39" s="3">
        <f>Expenditure!CD133/CD16</f>
        <v>0</v>
      </c>
      <c r="CE39" s="3">
        <f>Expenditure!CE133/CE16</f>
        <v>0</v>
      </c>
      <c r="CF39" s="3">
        <f>Expenditure!CF133/CF16</f>
        <v>0</v>
      </c>
      <c r="CG39" s="3">
        <f>Expenditure!CG133/CG16</f>
        <v>0</v>
      </c>
      <c r="CH39" s="3">
        <f>Expenditure!CH133/CH16</f>
        <v>0</v>
      </c>
      <c r="CI39" s="3">
        <f>Expenditure!CI133/CI16</f>
        <v>0</v>
      </c>
      <c r="CJ39" s="3">
        <f>Expenditure!CJ133/CJ16</f>
        <v>0</v>
      </c>
      <c r="CK39" s="3">
        <f>Expenditure!CK133/CK16</f>
        <v>0</v>
      </c>
      <c r="CL39" s="3">
        <f>Expenditure!CL133/CL16</f>
        <v>0</v>
      </c>
      <c r="CM39" s="3">
        <f>Expenditure!CM133/CM16</f>
        <v>0</v>
      </c>
      <c r="CN39" s="3">
        <f>Expenditure!CN133/CN16</f>
        <v>0</v>
      </c>
      <c r="CO39" s="3">
        <f>Expenditure!CO133/CO16</f>
        <v>0</v>
      </c>
      <c r="CP39" s="3">
        <f>Expenditure!CP133/CP16</f>
        <v>0</v>
      </c>
      <c r="CQ39" s="3">
        <f>Expenditure!CQ133/CQ16</f>
        <v>0</v>
      </c>
      <c r="CR39" s="3">
        <f>Expenditure!CR133/CR16</f>
        <v>0</v>
      </c>
      <c r="CS39" s="3">
        <f>Expenditure!CS133/CS16</f>
        <v>0</v>
      </c>
      <c r="CT39" s="3">
        <f>Expenditure!CT133/CT16</f>
        <v>0</v>
      </c>
      <c r="CU39" s="3">
        <f>Expenditure!CU133/CU16</f>
        <v>0</v>
      </c>
      <c r="CV39" s="3">
        <f>Expenditure!CV133/CV16</f>
        <v>0</v>
      </c>
      <c r="CW39" s="9"/>
      <c r="CX39" s="9"/>
      <c r="CY39" s="9"/>
      <c r="CZ39" s="9"/>
    </row>
    <row r="40" spans="2:104">
      <c r="E40" s="1" t="s">
        <v>973</v>
      </c>
      <c r="G40" s="1" t="s">
        <v>256</v>
      </c>
      <c r="L40" s="161" t="b">
        <f t="shared" ref="L40:AQ40" si="101">AND(L38&lt;L37,L9=1)</f>
        <v>0</v>
      </c>
      <c r="M40" s="161" t="b">
        <f t="shared" si="101"/>
        <v>0</v>
      </c>
      <c r="N40" s="161" t="b">
        <f t="shared" si="101"/>
        <v>0</v>
      </c>
      <c r="O40" s="161" t="b">
        <f t="shared" si="101"/>
        <v>0</v>
      </c>
      <c r="P40" s="161" t="b">
        <f t="shared" si="101"/>
        <v>0</v>
      </c>
      <c r="Q40" s="161" t="b">
        <f t="shared" si="101"/>
        <v>0</v>
      </c>
      <c r="R40" s="161" t="b">
        <f t="shared" si="101"/>
        <v>0</v>
      </c>
      <c r="S40" s="161" t="b">
        <f t="shared" si="101"/>
        <v>0</v>
      </c>
      <c r="T40" s="161" t="b">
        <f t="shared" si="101"/>
        <v>0</v>
      </c>
      <c r="U40" s="161" t="b">
        <f t="shared" si="101"/>
        <v>0</v>
      </c>
      <c r="V40" s="161" t="b">
        <f t="shared" si="101"/>
        <v>0</v>
      </c>
      <c r="W40" s="161" t="b">
        <f t="shared" si="101"/>
        <v>0</v>
      </c>
      <c r="X40" s="161" t="b">
        <f t="shared" si="101"/>
        <v>0</v>
      </c>
      <c r="Y40" s="161" t="b">
        <f t="shared" si="101"/>
        <v>0</v>
      </c>
      <c r="Z40" s="161" t="b">
        <f t="shared" si="101"/>
        <v>0</v>
      </c>
      <c r="AA40" s="161" t="b">
        <f t="shared" si="101"/>
        <v>0</v>
      </c>
      <c r="AB40" s="161" t="b">
        <f t="shared" si="101"/>
        <v>0</v>
      </c>
      <c r="AC40" s="161" t="b">
        <f t="shared" si="101"/>
        <v>0</v>
      </c>
      <c r="AD40" s="161" t="b">
        <f t="shared" si="101"/>
        <v>0</v>
      </c>
      <c r="AE40" s="161" t="b">
        <f t="shared" si="101"/>
        <v>0</v>
      </c>
      <c r="AF40" s="161" t="b">
        <f t="shared" si="101"/>
        <v>0</v>
      </c>
      <c r="AG40" s="161" t="b">
        <f t="shared" si="101"/>
        <v>0</v>
      </c>
      <c r="AH40" s="161" t="b">
        <f t="shared" si="101"/>
        <v>0</v>
      </c>
      <c r="AI40" s="161" t="b">
        <f t="shared" si="101"/>
        <v>0</v>
      </c>
      <c r="AJ40" s="161" t="b">
        <f t="shared" si="101"/>
        <v>0</v>
      </c>
      <c r="AK40" s="161" t="b">
        <f t="shared" si="101"/>
        <v>0</v>
      </c>
      <c r="AL40" s="161" t="b">
        <f t="shared" si="101"/>
        <v>0</v>
      </c>
      <c r="AM40" s="161" t="b">
        <f t="shared" si="101"/>
        <v>0</v>
      </c>
      <c r="AN40" s="161" t="b">
        <f t="shared" si="101"/>
        <v>0</v>
      </c>
      <c r="AO40" s="161" t="b">
        <f t="shared" si="101"/>
        <v>0</v>
      </c>
      <c r="AP40" s="161" t="b">
        <f t="shared" si="101"/>
        <v>0</v>
      </c>
      <c r="AQ40" s="161" t="b">
        <f t="shared" si="101"/>
        <v>0</v>
      </c>
      <c r="AR40" s="161" t="b">
        <f t="shared" ref="AR40:BW40" si="102">AND(AR38&lt;AR37,AR9=1)</f>
        <v>0</v>
      </c>
      <c r="AS40" s="161" t="b">
        <f t="shared" si="102"/>
        <v>0</v>
      </c>
      <c r="AT40" s="161" t="b">
        <f t="shared" si="102"/>
        <v>0</v>
      </c>
      <c r="AU40" s="161" t="b">
        <f t="shared" si="102"/>
        <v>0</v>
      </c>
      <c r="AV40" s="161" t="b">
        <f t="shared" si="102"/>
        <v>0</v>
      </c>
      <c r="AW40" s="161" t="b">
        <f t="shared" si="102"/>
        <v>0</v>
      </c>
      <c r="AX40" s="161" t="b">
        <f t="shared" si="102"/>
        <v>0</v>
      </c>
      <c r="AY40" s="161" t="b">
        <f t="shared" si="102"/>
        <v>0</v>
      </c>
      <c r="AZ40" s="161" t="b">
        <f t="shared" si="102"/>
        <v>0</v>
      </c>
      <c r="BA40" s="161" t="b">
        <f t="shared" si="102"/>
        <v>0</v>
      </c>
      <c r="BB40" s="161" t="b">
        <f t="shared" si="102"/>
        <v>0</v>
      </c>
      <c r="BC40" s="161" t="b">
        <f t="shared" si="102"/>
        <v>0</v>
      </c>
      <c r="BD40" s="161" t="b">
        <f t="shared" si="102"/>
        <v>0</v>
      </c>
      <c r="BE40" s="161" t="b">
        <f t="shared" si="102"/>
        <v>0</v>
      </c>
      <c r="BF40" s="161" t="b">
        <f t="shared" si="102"/>
        <v>0</v>
      </c>
      <c r="BG40" s="161" t="b">
        <f t="shared" si="102"/>
        <v>0</v>
      </c>
      <c r="BH40" s="161" t="b">
        <f t="shared" si="102"/>
        <v>0</v>
      </c>
      <c r="BI40" s="161" t="b">
        <f t="shared" si="102"/>
        <v>0</v>
      </c>
      <c r="BJ40" s="161" t="b">
        <f t="shared" si="102"/>
        <v>0</v>
      </c>
      <c r="BK40" s="161" t="b">
        <f t="shared" si="102"/>
        <v>0</v>
      </c>
      <c r="BL40" s="161" t="b">
        <f t="shared" si="102"/>
        <v>0</v>
      </c>
      <c r="BM40" s="161" t="b">
        <f t="shared" si="102"/>
        <v>0</v>
      </c>
      <c r="BN40" s="161" t="b">
        <f t="shared" si="102"/>
        <v>0</v>
      </c>
      <c r="BO40" s="161" t="b">
        <f t="shared" si="102"/>
        <v>0</v>
      </c>
      <c r="BP40" s="161" t="b">
        <f t="shared" si="102"/>
        <v>0</v>
      </c>
      <c r="BQ40" s="161" t="b">
        <f t="shared" si="102"/>
        <v>0</v>
      </c>
      <c r="BR40" s="161" t="b">
        <f t="shared" si="102"/>
        <v>0</v>
      </c>
      <c r="BS40" s="161" t="b">
        <f t="shared" si="102"/>
        <v>0</v>
      </c>
      <c r="BT40" s="161" t="b">
        <f t="shared" si="102"/>
        <v>0</v>
      </c>
      <c r="BU40" s="161" t="b">
        <f t="shared" si="102"/>
        <v>0</v>
      </c>
      <c r="BV40" s="161" t="b">
        <f t="shared" si="102"/>
        <v>0</v>
      </c>
      <c r="BW40" s="161" t="b">
        <f t="shared" si="102"/>
        <v>0</v>
      </c>
      <c r="BX40" s="161" t="b">
        <f t="shared" ref="BX40:CV40" si="103">AND(BX38&lt;BX37,BX9=1)</f>
        <v>0</v>
      </c>
      <c r="BY40" s="161" t="b">
        <f t="shared" si="103"/>
        <v>0</v>
      </c>
      <c r="BZ40" s="161" t="b">
        <f t="shared" si="103"/>
        <v>0</v>
      </c>
      <c r="CA40" s="161" t="b">
        <f t="shared" si="103"/>
        <v>0</v>
      </c>
      <c r="CB40" s="161" t="b">
        <f t="shared" si="103"/>
        <v>0</v>
      </c>
      <c r="CC40" s="161" t="b">
        <f t="shared" si="103"/>
        <v>0</v>
      </c>
      <c r="CD40" s="161" t="b">
        <f t="shared" si="103"/>
        <v>0</v>
      </c>
      <c r="CE40" s="161" t="b">
        <f t="shared" si="103"/>
        <v>0</v>
      </c>
      <c r="CF40" s="161" t="b">
        <f t="shared" si="103"/>
        <v>0</v>
      </c>
      <c r="CG40" s="161" t="b">
        <f t="shared" si="103"/>
        <v>0</v>
      </c>
      <c r="CH40" s="161" t="b">
        <f t="shared" si="103"/>
        <v>0</v>
      </c>
      <c r="CI40" s="161" t="b">
        <f t="shared" si="103"/>
        <v>0</v>
      </c>
      <c r="CJ40" s="161" t="b">
        <f t="shared" si="103"/>
        <v>0</v>
      </c>
      <c r="CK40" s="161" t="b">
        <f t="shared" si="103"/>
        <v>0</v>
      </c>
      <c r="CL40" s="161" t="b">
        <f t="shared" si="103"/>
        <v>0</v>
      </c>
      <c r="CM40" s="161" t="b">
        <f t="shared" si="103"/>
        <v>0</v>
      </c>
      <c r="CN40" s="161" t="b">
        <f t="shared" si="103"/>
        <v>0</v>
      </c>
      <c r="CO40" s="161" t="b">
        <f t="shared" si="103"/>
        <v>0</v>
      </c>
      <c r="CP40" s="161" t="b">
        <f t="shared" si="103"/>
        <v>0</v>
      </c>
      <c r="CQ40" s="161" t="b">
        <f t="shared" si="103"/>
        <v>0</v>
      </c>
      <c r="CR40" s="161" t="b">
        <f t="shared" si="103"/>
        <v>0</v>
      </c>
      <c r="CS40" s="161" t="b">
        <f t="shared" si="103"/>
        <v>0</v>
      </c>
      <c r="CT40" s="161" t="b">
        <f t="shared" si="103"/>
        <v>0</v>
      </c>
      <c r="CU40" s="161" t="b">
        <f t="shared" si="103"/>
        <v>0</v>
      </c>
      <c r="CV40" s="161" t="b">
        <f t="shared" si="103"/>
        <v>0</v>
      </c>
      <c r="CW40" s="9"/>
      <c r="CX40" s="9"/>
      <c r="CY40" s="9"/>
      <c r="CZ40" s="9"/>
    </row>
    <row r="41" spans="2:104">
      <c r="L41" s="161"/>
      <c r="M41" s="161"/>
      <c r="N41" s="161"/>
      <c r="O41" s="161"/>
      <c r="P41" s="161"/>
      <c r="Q41" s="161"/>
      <c r="R41" s="161"/>
      <c r="S41" s="161"/>
      <c r="T41" s="161"/>
      <c r="U41" s="161"/>
      <c r="V41" s="161"/>
      <c r="W41" s="161"/>
      <c r="X41" s="161"/>
      <c r="Y41" s="161"/>
      <c r="Z41" s="161"/>
      <c r="AA41" s="161"/>
      <c r="AB41" s="161"/>
      <c r="AC41" s="161"/>
      <c r="AD41" s="161"/>
      <c r="AE41" s="161"/>
      <c r="AF41" s="161"/>
      <c r="AG41" s="161"/>
      <c r="AH41" s="161"/>
      <c r="AI41" s="161"/>
      <c r="AJ41" s="161"/>
      <c r="AK41" s="161"/>
      <c r="AL41" s="161"/>
      <c r="AM41" s="161"/>
      <c r="AN41" s="161"/>
      <c r="AO41" s="161"/>
      <c r="AP41" s="161"/>
      <c r="AQ41" s="161"/>
      <c r="AR41" s="161"/>
      <c r="AS41" s="161"/>
      <c r="AT41" s="161"/>
      <c r="AU41" s="161"/>
      <c r="AV41" s="161"/>
      <c r="AW41" s="161"/>
      <c r="AX41" s="161"/>
      <c r="AY41" s="161"/>
      <c r="AZ41" s="161"/>
      <c r="BA41" s="161"/>
      <c r="BB41" s="161"/>
      <c r="BC41" s="161"/>
      <c r="BD41" s="161"/>
      <c r="BE41" s="161"/>
      <c r="BF41" s="161"/>
      <c r="BG41" s="161"/>
      <c r="BH41" s="161"/>
      <c r="BI41" s="161"/>
      <c r="BJ41" s="161"/>
      <c r="BK41" s="161"/>
      <c r="BL41" s="161"/>
      <c r="BM41" s="161"/>
      <c r="BN41" s="161"/>
      <c r="BO41" s="161"/>
      <c r="BP41" s="161"/>
      <c r="BQ41" s="161"/>
      <c r="BR41" s="161"/>
      <c r="BS41" s="161"/>
      <c r="BT41" s="161"/>
      <c r="BU41" s="161"/>
      <c r="BV41" s="161"/>
      <c r="BW41" s="161"/>
      <c r="BX41" s="161"/>
      <c r="BY41" s="161"/>
      <c r="BZ41" s="161"/>
      <c r="CA41" s="161"/>
      <c r="CB41" s="161"/>
      <c r="CC41" s="161"/>
      <c r="CD41" s="161"/>
      <c r="CE41" s="161"/>
      <c r="CF41" s="161"/>
      <c r="CG41" s="161"/>
      <c r="CH41" s="161"/>
      <c r="CI41" s="161"/>
      <c r="CJ41" s="161"/>
      <c r="CK41" s="161"/>
      <c r="CL41" s="161"/>
      <c r="CM41" s="161"/>
      <c r="CN41" s="161"/>
      <c r="CO41" s="161"/>
      <c r="CP41" s="161"/>
      <c r="CQ41" s="161"/>
      <c r="CR41" s="161"/>
      <c r="CS41" s="161"/>
      <c r="CT41" s="161"/>
      <c r="CU41" s="161"/>
      <c r="CV41" s="161"/>
      <c r="CW41" s="9"/>
      <c r="CX41" s="9"/>
      <c r="CY41" s="9"/>
      <c r="CZ41" s="9"/>
    </row>
    <row r="42" spans="2:104" ht="16.149999999999999">
      <c r="E42" s="1" t="s">
        <v>974</v>
      </c>
      <c r="G42" s="1" t="s">
        <v>154</v>
      </c>
      <c r="J42" s="1" t="s">
        <v>975</v>
      </c>
      <c r="L42" s="206">
        <f>IFERROR((L38-L37)/L37,0)</f>
        <v>0</v>
      </c>
      <c r="M42" s="206">
        <f t="shared" ref="M42:AQ42" si="104">IFERROR((M38-M37)/M37,0)</f>
        <v>0</v>
      </c>
      <c r="N42" s="206">
        <f t="shared" si="104"/>
        <v>0</v>
      </c>
      <c r="O42" s="206">
        <f t="shared" si="104"/>
        <v>0</v>
      </c>
      <c r="P42" s="206">
        <f t="shared" si="104"/>
        <v>0</v>
      </c>
      <c r="Q42" s="206">
        <f t="shared" si="104"/>
        <v>0</v>
      </c>
      <c r="R42" s="206">
        <f t="shared" si="104"/>
        <v>0</v>
      </c>
      <c r="S42" s="206">
        <f t="shared" si="104"/>
        <v>0</v>
      </c>
      <c r="T42" s="206">
        <f t="shared" si="104"/>
        <v>0</v>
      </c>
      <c r="U42" s="206">
        <f t="shared" si="104"/>
        <v>0</v>
      </c>
      <c r="V42" s="206">
        <f t="shared" si="104"/>
        <v>0</v>
      </c>
      <c r="W42" s="206">
        <f t="shared" si="104"/>
        <v>0</v>
      </c>
      <c r="X42" s="206">
        <f t="shared" si="104"/>
        <v>0</v>
      </c>
      <c r="Y42" s="206">
        <f t="shared" si="104"/>
        <v>0</v>
      </c>
      <c r="Z42" s="206">
        <f t="shared" si="104"/>
        <v>0</v>
      </c>
      <c r="AA42" s="206">
        <f t="shared" si="104"/>
        <v>0</v>
      </c>
      <c r="AB42" s="206">
        <f t="shared" si="104"/>
        <v>0</v>
      </c>
      <c r="AC42" s="206">
        <f t="shared" si="104"/>
        <v>0</v>
      </c>
      <c r="AD42" s="206">
        <f t="shared" si="104"/>
        <v>0</v>
      </c>
      <c r="AE42" s="206">
        <f t="shared" si="104"/>
        <v>0</v>
      </c>
      <c r="AF42" s="206">
        <f>IFERROR((AF38-AF37)/AF37,0)</f>
        <v>0</v>
      </c>
      <c r="AG42" s="206">
        <f t="shared" si="104"/>
        <v>0</v>
      </c>
      <c r="AH42" s="206">
        <f t="shared" si="104"/>
        <v>0</v>
      </c>
      <c r="AI42" s="206">
        <f t="shared" si="104"/>
        <v>0</v>
      </c>
      <c r="AJ42" s="206">
        <f t="shared" si="104"/>
        <v>0</v>
      </c>
      <c r="AK42" s="206">
        <f t="shared" si="104"/>
        <v>0</v>
      </c>
      <c r="AL42" s="206">
        <f t="shared" si="104"/>
        <v>0</v>
      </c>
      <c r="AM42" s="206">
        <f t="shared" si="104"/>
        <v>0</v>
      </c>
      <c r="AN42" s="206">
        <f t="shared" si="104"/>
        <v>0</v>
      </c>
      <c r="AO42" s="206">
        <f t="shared" si="104"/>
        <v>0</v>
      </c>
      <c r="AP42" s="206">
        <f t="shared" si="104"/>
        <v>0</v>
      </c>
      <c r="AQ42" s="206">
        <f t="shared" si="104"/>
        <v>0</v>
      </c>
      <c r="AR42" s="206">
        <f t="shared" ref="AR42:BW42" si="105">IFERROR((AR38-AR37)/AR37,0)</f>
        <v>0</v>
      </c>
      <c r="AS42" s="206">
        <f t="shared" si="105"/>
        <v>0</v>
      </c>
      <c r="AT42" s="206">
        <f t="shared" si="105"/>
        <v>0</v>
      </c>
      <c r="AU42" s="206">
        <f t="shared" si="105"/>
        <v>0</v>
      </c>
      <c r="AV42" s="206">
        <f t="shared" si="105"/>
        <v>0</v>
      </c>
      <c r="AW42" s="206">
        <f t="shared" si="105"/>
        <v>0</v>
      </c>
      <c r="AX42" s="206">
        <f t="shared" si="105"/>
        <v>0</v>
      </c>
      <c r="AY42" s="206">
        <f t="shared" si="105"/>
        <v>0</v>
      </c>
      <c r="AZ42" s="206">
        <f t="shared" si="105"/>
        <v>0</v>
      </c>
      <c r="BA42" s="206">
        <f t="shared" si="105"/>
        <v>0</v>
      </c>
      <c r="BB42" s="206">
        <f t="shared" si="105"/>
        <v>0</v>
      </c>
      <c r="BC42" s="206">
        <f t="shared" si="105"/>
        <v>0</v>
      </c>
      <c r="BD42" s="206">
        <f t="shared" si="105"/>
        <v>0</v>
      </c>
      <c r="BE42" s="206">
        <f t="shared" si="105"/>
        <v>0</v>
      </c>
      <c r="BF42" s="206">
        <f t="shared" si="105"/>
        <v>0</v>
      </c>
      <c r="BG42" s="206">
        <f t="shared" si="105"/>
        <v>0</v>
      </c>
      <c r="BH42" s="206">
        <f>IFERROR((BH38-BH37)/BH37,0)</f>
        <v>0</v>
      </c>
      <c r="BI42" s="206">
        <f t="shared" si="105"/>
        <v>0</v>
      </c>
      <c r="BJ42" s="206">
        <f t="shared" si="105"/>
        <v>0</v>
      </c>
      <c r="BK42" s="206">
        <f t="shared" si="105"/>
        <v>0</v>
      </c>
      <c r="BL42" s="206">
        <f t="shared" si="105"/>
        <v>0</v>
      </c>
      <c r="BM42" s="206">
        <f t="shared" si="105"/>
        <v>0</v>
      </c>
      <c r="BN42" s="206">
        <f t="shared" si="105"/>
        <v>0</v>
      </c>
      <c r="BO42" s="206">
        <f t="shared" si="105"/>
        <v>0</v>
      </c>
      <c r="BP42" s="206">
        <f t="shared" si="105"/>
        <v>0</v>
      </c>
      <c r="BQ42" s="206">
        <f t="shared" si="105"/>
        <v>0</v>
      </c>
      <c r="BR42" s="206">
        <f t="shared" si="105"/>
        <v>0</v>
      </c>
      <c r="BS42" s="206">
        <f t="shared" si="105"/>
        <v>0</v>
      </c>
      <c r="BT42" s="206">
        <f t="shared" si="105"/>
        <v>0</v>
      </c>
      <c r="BU42" s="206">
        <f t="shared" si="105"/>
        <v>0</v>
      </c>
      <c r="BV42" s="206">
        <f t="shared" si="105"/>
        <v>0</v>
      </c>
      <c r="BW42" s="206">
        <f t="shared" si="105"/>
        <v>0</v>
      </c>
      <c r="BX42" s="206">
        <f t="shared" ref="BX42:CV42" si="106">IFERROR((BX38-BX37)/BX37,0)</f>
        <v>0</v>
      </c>
      <c r="BY42" s="206">
        <f t="shared" si="106"/>
        <v>0</v>
      </c>
      <c r="BZ42" s="206">
        <f t="shared" si="106"/>
        <v>0</v>
      </c>
      <c r="CA42" s="206">
        <f t="shared" si="106"/>
        <v>0</v>
      </c>
      <c r="CB42" s="206">
        <f t="shared" si="106"/>
        <v>0</v>
      </c>
      <c r="CC42" s="206">
        <f t="shared" si="106"/>
        <v>0</v>
      </c>
      <c r="CD42" s="206">
        <f t="shared" si="106"/>
        <v>0</v>
      </c>
      <c r="CE42" s="206">
        <f t="shared" si="106"/>
        <v>0</v>
      </c>
      <c r="CF42" s="206">
        <f t="shared" si="106"/>
        <v>0</v>
      </c>
      <c r="CG42" s="206">
        <f t="shared" si="106"/>
        <v>0</v>
      </c>
      <c r="CH42" s="206">
        <f t="shared" si="106"/>
        <v>0</v>
      </c>
      <c r="CI42" s="206">
        <f t="shared" si="106"/>
        <v>0</v>
      </c>
      <c r="CJ42" s="206">
        <f t="shared" si="106"/>
        <v>0</v>
      </c>
      <c r="CK42" s="206">
        <f t="shared" si="106"/>
        <v>0</v>
      </c>
      <c r="CL42" s="206">
        <f t="shared" si="106"/>
        <v>0</v>
      </c>
      <c r="CM42" s="206">
        <f t="shared" si="106"/>
        <v>0</v>
      </c>
      <c r="CN42" s="206">
        <f t="shared" si="106"/>
        <v>0</v>
      </c>
      <c r="CO42" s="206">
        <f t="shared" si="106"/>
        <v>0</v>
      </c>
      <c r="CP42" s="206">
        <f t="shared" si="106"/>
        <v>0</v>
      </c>
      <c r="CQ42" s="206">
        <f t="shared" si="106"/>
        <v>0</v>
      </c>
      <c r="CR42" s="206">
        <f>IFERROR((CR38-CR37)/CR37,0)</f>
        <v>0</v>
      </c>
      <c r="CS42" s="206">
        <f t="shared" si="106"/>
        <v>0</v>
      </c>
      <c r="CT42" s="206">
        <f t="shared" si="106"/>
        <v>0</v>
      </c>
      <c r="CU42" s="206">
        <f t="shared" si="106"/>
        <v>0</v>
      </c>
      <c r="CV42" s="206">
        <f t="shared" si="106"/>
        <v>0</v>
      </c>
      <c r="CW42" s="9"/>
      <c r="CX42" s="9"/>
      <c r="CY42" s="9"/>
      <c r="CZ42" s="9"/>
    </row>
    <row r="43" spans="2:104">
      <c r="E43" s="1" t="s">
        <v>976</v>
      </c>
      <c r="G43" s="1" t="s">
        <v>256</v>
      </c>
      <c r="L43" s="206" t="b">
        <f t="shared" ref="L43:AQ43" si="107">L42&lt;0</f>
        <v>0</v>
      </c>
      <c r="M43" s="206" t="b">
        <f t="shared" si="107"/>
        <v>0</v>
      </c>
      <c r="N43" s="206" t="b">
        <f t="shared" si="107"/>
        <v>0</v>
      </c>
      <c r="O43" s="206" t="b">
        <f t="shared" si="107"/>
        <v>0</v>
      </c>
      <c r="P43" s="206" t="b">
        <f t="shared" si="107"/>
        <v>0</v>
      </c>
      <c r="Q43" s="206" t="b">
        <f t="shared" si="107"/>
        <v>0</v>
      </c>
      <c r="R43" s="206" t="b">
        <f t="shared" si="107"/>
        <v>0</v>
      </c>
      <c r="S43" s="206" t="b">
        <f t="shared" si="107"/>
        <v>0</v>
      </c>
      <c r="T43" s="206" t="b">
        <f t="shared" si="107"/>
        <v>0</v>
      </c>
      <c r="U43" s="206" t="b">
        <f t="shared" si="107"/>
        <v>0</v>
      </c>
      <c r="V43" s="206" t="b">
        <f t="shared" si="107"/>
        <v>0</v>
      </c>
      <c r="W43" s="206" t="b">
        <f t="shared" si="107"/>
        <v>0</v>
      </c>
      <c r="X43" s="206" t="b">
        <f t="shared" si="107"/>
        <v>0</v>
      </c>
      <c r="Y43" s="206" t="b">
        <f t="shared" si="107"/>
        <v>0</v>
      </c>
      <c r="Z43" s="206" t="b">
        <f t="shared" si="107"/>
        <v>0</v>
      </c>
      <c r="AA43" s="206" t="b">
        <f t="shared" si="107"/>
        <v>0</v>
      </c>
      <c r="AB43" s="206" t="b">
        <f t="shared" si="107"/>
        <v>0</v>
      </c>
      <c r="AC43" s="206" t="b">
        <f t="shared" si="107"/>
        <v>0</v>
      </c>
      <c r="AD43" s="206" t="b">
        <f t="shared" si="107"/>
        <v>0</v>
      </c>
      <c r="AE43" s="206" t="b">
        <f t="shared" si="107"/>
        <v>0</v>
      </c>
      <c r="AF43" s="206" t="b">
        <f>AF42&lt;0</f>
        <v>0</v>
      </c>
      <c r="AG43" s="206" t="b">
        <f t="shared" si="107"/>
        <v>0</v>
      </c>
      <c r="AH43" s="206" t="b">
        <f t="shared" si="107"/>
        <v>0</v>
      </c>
      <c r="AI43" s="206" t="b">
        <f t="shared" si="107"/>
        <v>0</v>
      </c>
      <c r="AJ43" s="206" t="b">
        <f t="shared" si="107"/>
        <v>0</v>
      </c>
      <c r="AK43" s="206" t="b">
        <f t="shared" si="107"/>
        <v>0</v>
      </c>
      <c r="AL43" s="206" t="b">
        <f t="shared" si="107"/>
        <v>0</v>
      </c>
      <c r="AM43" s="206" t="b">
        <f t="shared" si="107"/>
        <v>0</v>
      </c>
      <c r="AN43" s="206" t="b">
        <f t="shared" si="107"/>
        <v>0</v>
      </c>
      <c r="AO43" s="206" t="b">
        <f t="shared" si="107"/>
        <v>0</v>
      </c>
      <c r="AP43" s="206" t="b">
        <f t="shared" si="107"/>
        <v>0</v>
      </c>
      <c r="AQ43" s="206" t="b">
        <f t="shared" si="107"/>
        <v>0</v>
      </c>
      <c r="AR43" s="206" t="b">
        <f t="shared" ref="AR43:BW43" si="108">AR42&lt;0</f>
        <v>0</v>
      </c>
      <c r="AS43" s="206" t="b">
        <f t="shared" si="108"/>
        <v>0</v>
      </c>
      <c r="AT43" s="206" t="b">
        <f t="shared" si="108"/>
        <v>0</v>
      </c>
      <c r="AU43" s="206" t="b">
        <f t="shared" si="108"/>
        <v>0</v>
      </c>
      <c r="AV43" s="206" t="b">
        <f t="shared" si="108"/>
        <v>0</v>
      </c>
      <c r="AW43" s="206" t="b">
        <f t="shared" si="108"/>
        <v>0</v>
      </c>
      <c r="AX43" s="206" t="b">
        <f t="shared" si="108"/>
        <v>0</v>
      </c>
      <c r="AY43" s="206" t="b">
        <f t="shared" si="108"/>
        <v>0</v>
      </c>
      <c r="AZ43" s="206" t="b">
        <f t="shared" si="108"/>
        <v>0</v>
      </c>
      <c r="BA43" s="206" t="b">
        <f t="shared" si="108"/>
        <v>0</v>
      </c>
      <c r="BB43" s="206" t="b">
        <f t="shared" si="108"/>
        <v>0</v>
      </c>
      <c r="BC43" s="206" t="b">
        <f t="shared" si="108"/>
        <v>0</v>
      </c>
      <c r="BD43" s="206" t="b">
        <f t="shared" si="108"/>
        <v>0</v>
      </c>
      <c r="BE43" s="206" t="b">
        <f t="shared" si="108"/>
        <v>0</v>
      </c>
      <c r="BF43" s="206" t="b">
        <f t="shared" si="108"/>
        <v>0</v>
      </c>
      <c r="BG43" s="206" t="b">
        <f t="shared" si="108"/>
        <v>0</v>
      </c>
      <c r="BH43" s="206" t="b">
        <f t="shared" si="108"/>
        <v>0</v>
      </c>
      <c r="BI43" s="206" t="b">
        <f t="shared" si="108"/>
        <v>0</v>
      </c>
      <c r="BJ43" s="206" t="b">
        <f t="shared" si="108"/>
        <v>0</v>
      </c>
      <c r="BK43" s="206" t="b">
        <f t="shared" si="108"/>
        <v>0</v>
      </c>
      <c r="BL43" s="206" t="b">
        <f t="shared" si="108"/>
        <v>0</v>
      </c>
      <c r="BM43" s="206" t="b">
        <f t="shared" si="108"/>
        <v>0</v>
      </c>
      <c r="BN43" s="206" t="b">
        <f t="shared" si="108"/>
        <v>0</v>
      </c>
      <c r="BO43" s="206" t="b">
        <f t="shared" si="108"/>
        <v>0</v>
      </c>
      <c r="BP43" s="206" t="b">
        <f t="shared" si="108"/>
        <v>0</v>
      </c>
      <c r="BQ43" s="206" t="b">
        <f t="shared" si="108"/>
        <v>0</v>
      </c>
      <c r="BR43" s="206" t="b">
        <f t="shared" si="108"/>
        <v>0</v>
      </c>
      <c r="BS43" s="206" t="b">
        <f t="shared" si="108"/>
        <v>0</v>
      </c>
      <c r="BT43" s="206" t="b">
        <f t="shared" si="108"/>
        <v>0</v>
      </c>
      <c r="BU43" s="206" t="b">
        <f t="shared" si="108"/>
        <v>0</v>
      </c>
      <c r="BV43" s="206" t="b">
        <f t="shared" si="108"/>
        <v>0</v>
      </c>
      <c r="BW43" s="206" t="b">
        <f t="shared" si="108"/>
        <v>0</v>
      </c>
      <c r="BX43" s="206" t="b">
        <f t="shared" ref="BX43:CV43" si="109">BX42&lt;0</f>
        <v>0</v>
      </c>
      <c r="BY43" s="206" t="b">
        <f t="shared" si="109"/>
        <v>0</v>
      </c>
      <c r="BZ43" s="206" t="b">
        <f t="shared" si="109"/>
        <v>0</v>
      </c>
      <c r="CA43" s="206" t="b">
        <f t="shared" si="109"/>
        <v>0</v>
      </c>
      <c r="CB43" s="206" t="b">
        <f t="shared" si="109"/>
        <v>0</v>
      </c>
      <c r="CC43" s="206" t="b">
        <f t="shared" si="109"/>
        <v>0</v>
      </c>
      <c r="CD43" s="206" t="b">
        <f t="shared" si="109"/>
        <v>0</v>
      </c>
      <c r="CE43" s="206" t="b">
        <f t="shared" si="109"/>
        <v>0</v>
      </c>
      <c r="CF43" s="206" t="b">
        <f t="shared" si="109"/>
        <v>0</v>
      </c>
      <c r="CG43" s="206" t="b">
        <f t="shared" si="109"/>
        <v>0</v>
      </c>
      <c r="CH43" s="206" t="b">
        <f t="shared" si="109"/>
        <v>0</v>
      </c>
      <c r="CI43" s="206" t="b">
        <f t="shared" si="109"/>
        <v>0</v>
      </c>
      <c r="CJ43" s="206" t="b">
        <f t="shared" si="109"/>
        <v>0</v>
      </c>
      <c r="CK43" s="206" t="b">
        <f t="shared" si="109"/>
        <v>0</v>
      </c>
      <c r="CL43" s="206" t="b">
        <f t="shared" si="109"/>
        <v>0</v>
      </c>
      <c r="CM43" s="206" t="b">
        <f t="shared" si="109"/>
        <v>0</v>
      </c>
      <c r="CN43" s="206" t="b">
        <f t="shared" si="109"/>
        <v>0</v>
      </c>
      <c r="CO43" s="206" t="b">
        <f t="shared" si="109"/>
        <v>0</v>
      </c>
      <c r="CP43" s="206" t="b">
        <f t="shared" si="109"/>
        <v>0</v>
      </c>
      <c r="CQ43" s="206" t="b">
        <f t="shared" si="109"/>
        <v>0</v>
      </c>
      <c r="CR43" s="206" t="b">
        <f t="shared" si="109"/>
        <v>0</v>
      </c>
      <c r="CS43" s="206" t="b">
        <f t="shared" si="109"/>
        <v>0</v>
      </c>
      <c r="CT43" s="206" t="b">
        <f t="shared" si="109"/>
        <v>0</v>
      </c>
      <c r="CU43" s="206" t="b">
        <f t="shared" si="109"/>
        <v>0</v>
      </c>
      <c r="CV43" s="206" t="b">
        <f t="shared" si="109"/>
        <v>0</v>
      </c>
      <c r="CW43" s="9"/>
      <c r="CX43" s="9"/>
      <c r="CY43" s="9"/>
      <c r="CZ43" s="9"/>
    </row>
    <row r="44" spans="2:104">
      <c r="L44" s="206"/>
      <c r="M44" s="206"/>
      <c r="N44" s="206"/>
      <c r="O44" s="206"/>
      <c r="P44" s="206"/>
      <c r="Q44" s="206"/>
      <c r="R44" s="206"/>
      <c r="S44" s="206"/>
      <c r="T44" s="206"/>
      <c r="U44" s="206"/>
      <c r="V44" s="206"/>
      <c r="W44" s="206"/>
      <c r="X44" s="206"/>
      <c r="Y44" s="206"/>
      <c r="Z44" s="206"/>
      <c r="AA44" s="206"/>
      <c r="AB44" s="206"/>
      <c r="AC44" s="206"/>
      <c r="AD44" s="206"/>
      <c r="AE44" s="206"/>
      <c r="AF44" s="206"/>
      <c r="AG44" s="206"/>
      <c r="AH44" s="206"/>
      <c r="AI44" s="206"/>
      <c r="AJ44" s="206"/>
      <c r="AK44" s="206"/>
      <c r="AL44" s="206"/>
      <c r="AM44" s="206"/>
      <c r="AN44" s="206"/>
      <c r="AO44" s="206"/>
      <c r="AP44" s="206"/>
      <c r="AQ44" s="206"/>
      <c r="AR44" s="206"/>
      <c r="AS44" s="206"/>
      <c r="AT44" s="206"/>
      <c r="AU44" s="206"/>
      <c r="AV44" s="206"/>
      <c r="AW44" s="206"/>
      <c r="AX44" s="206"/>
      <c r="AY44" s="206"/>
      <c r="AZ44" s="206"/>
      <c r="BA44" s="206"/>
      <c r="BB44" s="206"/>
      <c r="BC44" s="206"/>
      <c r="BD44" s="206"/>
      <c r="BE44" s="206"/>
      <c r="BF44" s="206"/>
      <c r="BG44" s="206"/>
      <c r="BH44" s="206"/>
      <c r="BI44" s="206"/>
      <c r="BJ44" s="206"/>
      <c r="BK44" s="206"/>
      <c r="BL44" s="206"/>
      <c r="BM44" s="206"/>
      <c r="BN44" s="206"/>
      <c r="BO44" s="206"/>
      <c r="BP44" s="206"/>
      <c r="BQ44" s="206"/>
      <c r="BR44" s="206"/>
      <c r="BS44" s="206"/>
      <c r="BT44" s="206"/>
      <c r="BU44" s="206"/>
      <c r="BV44" s="206"/>
      <c r="BW44" s="206"/>
      <c r="BX44" s="206"/>
      <c r="BY44" s="206"/>
      <c r="BZ44" s="206"/>
      <c r="CA44" s="206"/>
      <c r="CB44" s="206"/>
      <c r="CC44" s="206"/>
      <c r="CD44" s="206"/>
      <c r="CE44" s="206"/>
      <c r="CF44" s="206"/>
      <c r="CG44" s="206"/>
      <c r="CH44" s="206"/>
      <c r="CI44" s="206"/>
      <c r="CJ44" s="206"/>
      <c r="CK44" s="206"/>
      <c r="CL44" s="206"/>
      <c r="CM44" s="206"/>
      <c r="CN44" s="206"/>
      <c r="CO44" s="206"/>
      <c r="CP44" s="206"/>
      <c r="CQ44" s="206"/>
      <c r="CR44" s="206"/>
      <c r="CS44" s="206"/>
      <c r="CT44" s="206"/>
      <c r="CU44" s="206"/>
      <c r="CV44" s="206"/>
      <c r="CW44" s="9"/>
      <c r="CX44" s="9"/>
      <c r="CY44" s="9"/>
      <c r="CZ44" s="9"/>
    </row>
    <row r="45" spans="2:104" ht="16.149999999999999">
      <c r="E45" s="1" t="s">
        <v>931</v>
      </c>
      <c r="G45" s="179" t="s">
        <v>164</v>
      </c>
      <c r="J45" s="29" t="s">
        <v>910</v>
      </c>
      <c r="L45" s="201" t="e">
        <f>SUM(L22:L23)</f>
        <v>#N/A</v>
      </c>
      <c r="M45" s="201" t="e">
        <f>SUM(M22:M23)</f>
        <v>#N/A</v>
      </c>
      <c r="N45" s="201" t="e">
        <f t="shared" ref="N45:AQ45" si="110">SUM(N22:N23)</f>
        <v>#N/A</v>
      </c>
      <c r="O45" s="201" t="e">
        <f t="shared" si="110"/>
        <v>#N/A</v>
      </c>
      <c r="P45" s="201" t="e">
        <f t="shared" si="110"/>
        <v>#N/A</v>
      </c>
      <c r="Q45" s="201" t="e">
        <f t="shared" si="110"/>
        <v>#N/A</v>
      </c>
      <c r="R45" s="201" t="e">
        <f t="shared" si="110"/>
        <v>#N/A</v>
      </c>
      <c r="S45" s="201" t="e">
        <f t="shared" si="110"/>
        <v>#N/A</v>
      </c>
      <c r="T45" s="201" t="e">
        <f t="shared" si="110"/>
        <v>#N/A</v>
      </c>
      <c r="U45" s="201" t="e">
        <f t="shared" si="110"/>
        <v>#N/A</v>
      </c>
      <c r="V45" s="201" t="e">
        <f t="shared" si="110"/>
        <v>#N/A</v>
      </c>
      <c r="W45" s="201" t="e">
        <f t="shared" si="110"/>
        <v>#N/A</v>
      </c>
      <c r="X45" s="201" t="e">
        <f t="shared" si="110"/>
        <v>#N/A</v>
      </c>
      <c r="Y45" s="201" t="e">
        <f t="shared" si="110"/>
        <v>#N/A</v>
      </c>
      <c r="Z45" s="201" t="e">
        <f t="shared" si="110"/>
        <v>#N/A</v>
      </c>
      <c r="AA45" s="201" t="e">
        <f t="shared" si="110"/>
        <v>#N/A</v>
      </c>
      <c r="AB45" s="201" t="e">
        <f t="shared" si="110"/>
        <v>#N/A</v>
      </c>
      <c r="AC45" s="201" t="e">
        <f t="shared" si="110"/>
        <v>#N/A</v>
      </c>
      <c r="AD45" s="201" t="e">
        <f t="shared" si="110"/>
        <v>#N/A</v>
      </c>
      <c r="AE45" s="201" t="e">
        <f t="shared" si="110"/>
        <v>#N/A</v>
      </c>
      <c r="AF45" s="201" t="e">
        <f t="shared" si="110"/>
        <v>#N/A</v>
      </c>
      <c r="AG45" s="201" t="e">
        <f t="shared" si="110"/>
        <v>#N/A</v>
      </c>
      <c r="AH45" s="201" t="e">
        <f t="shared" si="110"/>
        <v>#N/A</v>
      </c>
      <c r="AI45" s="201" t="e">
        <f t="shared" si="110"/>
        <v>#N/A</v>
      </c>
      <c r="AJ45" s="201" t="e">
        <f t="shared" si="110"/>
        <v>#N/A</v>
      </c>
      <c r="AK45" s="201" t="e">
        <f t="shared" si="110"/>
        <v>#N/A</v>
      </c>
      <c r="AL45" s="201" t="e">
        <f t="shared" si="110"/>
        <v>#N/A</v>
      </c>
      <c r="AM45" s="201" t="e">
        <f t="shared" si="110"/>
        <v>#N/A</v>
      </c>
      <c r="AN45" s="201" t="e">
        <f t="shared" si="110"/>
        <v>#N/A</v>
      </c>
      <c r="AO45" s="201" t="e">
        <f t="shared" si="110"/>
        <v>#N/A</v>
      </c>
      <c r="AP45" s="201" t="e">
        <f t="shared" si="110"/>
        <v>#N/A</v>
      </c>
      <c r="AQ45" s="201" t="e">
        <f t="shared" si="110"/>
        <v>#N/A</v>
      </c>
      <c r="AR45" s="201" t="e">
        <f t="shared" ref="AR45:BW45" si="111">SUM(AR22:AR23)</f>
        <v>#N/A</v>
      </c>
      <c r="AS45" s="201" t="e">
        <f t="shared" si="111"/>
        <v>#N/A</v>
      </c>
      <c r="AT45" s="201" t="e">
        <f t="shared" si="111"/>
        <v>#N/A</v>
      </c>
      <c r="AU45" s="201" t="e">
        <f t="shared" si="111"/>
        <v>#N/A</v>
      </c>
      <c r="AV45" s="201" t="e">
        <f t="shared" si="111"/>
        <v>#N/A</v>
      </c>
      <c r="AW45" s="201" t="e">
        <f t="shared" si="111"/>
        <v>#N/A</v>
      </c>
      <c r="AX45" s="201" t="e">
        <f t="shared" si="111"/>
        <v>#N/A</v>
      </c>
      <c r="AY45" s="201" t="e">
        <f t="shared" si="111"/>
        <v>#N/A</v>
      </c>
      <c r="AZ45" s="201" t="e">
        <f t="shared" si="111"/>
        <v>#N/A</v>
      </c>
      <c r="BA45" s="201" t="e">
        <f t="shared" si="111"/>
        <v>#N/A</v>
      </c>
      <c r="BB45" s="201" t="e">
        <f t="shared" si="111"/>
        <v>#N/A</v>
      </c>
      <c r="BC45" s="201" t="e">
        <f t="shared" si="111"/>
        <v>#N/A</v>
      </c>
      <c r="BD45" s="201" t="e">
        <f t="shared" si="111"/>
        <v>#N/A</v>
      </c>
      <c r="BE45" s="201" t="e">
        <f t="shared" si="111"/>
        <v>#N/A</v>
      </c>
      <c r="BF45" s="201" t="e">
        <f t="shared" si="111"/>
        <v>#N/A</v>
      </c>
      <c r="BG45" s="201" t="e">
        <f t="shared" si="111"/>
        <v>#N/A</v>
      </c>
      <c r="BH45" s="201" t="e">
        <f t="shared" si="111"/>
        <v>#N/A</v>
      </c>
      <c r="BI45" s="201" t="e">
        <f t="shared" si="111"/>
        <v>#N/A</v>
      </c>
      <c r="BJ45" s="201" t="e">
        <f t="shared" si="111"/>
        <v>#N/A</v>
      </c>
      <c r="BK45" s="201" t="e">
        <f t="shared" si="111"/>
        <v>#N/A</v>
      </c>
      <c r="BL45" s="201" t="e">
        <f t="shared" si="111"/>
        <v>#N/A</v>
      </c>
      <c r="BM45" s="201" t="e">
        <f t="shared" si="111"/>
        <v>#N/A</v>
      </c>
      <c r="BN45" s="201" t="e">
        <f t="shared" si="111"/>
        <v>#N/A</v>
      </c>
      <c r="BO45" s="201" t="e">
        <f t="shared" si="111"/>
        <v>#N/A</v>
      </c>
      <c r="BP45" s="201" t="e">
        <f t="shared" si="111"/>
        <v>#N/A</v>
      </c>
      <c r="BQ45" s="201" t="e">
        <f t="shared" si="111"/>
        <v>#N/A</v>
      </c>
      <c r="BR45" s="201" t="e">
        <f t="shared" si="111"/>
        <v>#N/A</v>
      </c>
      <c r="BS45" s="201" t="e">
        <f t="shared" si="111"/>
        <v>#N/A</v>
      </c>
      <c r="BT45" s="201" t="e">
        <f t="shared" si="111"/>
        <v>#N/A</v>
      </c>
      <c r="BU45" s="201" t="e">
        <f t="shared" si="111"/>
        <v>#N/A</v>
      </c>
      <c r="BV45" s="201" t="e">
        <f t="shared" si="111"/>
        <v>#N/A</v>
      </c>
      <c r="BW45" s="201" t="e">
        <f t="shared" si="111"/>
        <v>#N/A</v>
      </c>
      <c r="BX45" s="201" t="e">
        <f t="shared" ref="BX45:CV45" si="112">SUM(BX22:BX23)</f>
        <v>#N/A</v>
      </c>
      <c r="BY45" s="201" t="e">
        <f t="shared" si="112"/>
        <v>#N/A</v>
      </c>
      <c r="BZ45" s="201" t="e">
        <f t="shared" si="112"/>
        <v>#N/A</v>
      </c>
      <c r="CA45" s="201" t="e">
        <f t="shared" si="112"/>
        <v>#N/A</v>
      </c>
      <c r="CB45" s="201" t="e">
        <f t="shared" si="112"/>
        <v>#N/A</v>
      </c>
      <c r="CC45" s="201" t="e">
        <f t="shared" si="112"/>
        <v>#N/A</v>
      </c>
      <c r="CD45" s="201" t="e">
        <f t="shared" si="112"/>
        <v>#N/A</v>
      </c>
      <c r="CE45" s="201" t="e">
        <f t="shared" si="112"/>
        <v>#N/A</v>
      </c>
      <c r="CF45" s="201" t="e">
        <f t="shared" si="112"/>
        <v>#N/A</v>
      </c>
      <c r="CG45" s="201" t="e">
        <f t="shared" si="112"/>
        <v>#N/A</v>
      </c>
      <c r="CH45" s="201" t="e">
        <f t="shared" si="112"/>
        <v>#N/A</v>
      </c>
      <c r="CI45" s="201" t="e">
        <f t="shared" si="112"/>
        <v>#N/A</v>
      </c>
      <c r="CJ45" s="201" t="e">
        <f t="shared" si="112"/>
        <v>#N/A</v>
      </c>
      <c r="CK45" s="201" t="e">
        <f t="shared" si="112"/>
        <v>#N/A</v>
      </c>
      <c r="CL45" s="201" t="e">
        <f t="shared" si="112"/>
        <v>#N/A</v>
      </c>
      <c r="CM45" s="201" t="e">
        <f t="shared" si="112"/>
        <v>#N/A</v>
      </c>
      <c r="CN45" s="201" t="e">
        <f t="shared" si="112"/>
        <v>#N/A</v>
      </c>
      <c r="CO45" s="201" t="e">
        <f t="shared" si="112"/>
        <v>#N/A</v>
      </c>
      <c r="CP45" s="201" t="e">
        <f t="shared" si="112"/>
        <v>#N/A</v>
      </c>
      <c r="CQ45" s="201" t="e">
        <f t="shared" si="112"/>
        <v>#N/A</v>
      </c>
      <c r="CR45" s="201" t="e">
        <f t="shared" si="112"/>
        <v>#N/A</v>
      </c>
      <c r="CS45" s="201" t="e">
        <f t="shared" si="112"/>
        <v>#N/A</v>
      </c>
      <c r="CT45" s="201" t="e">
        <f t="shared" si="112"/>
        <v>#N/A</v>
      </c>
      <c r="CU45" s="201" t="e">
        <f t="shared" si="112"/>
        <v>#N/A</v>
      </c>
      <c r="CV45" s="201" t="e">
        <f t="shared" si="112"/>
        <v>#N/A</v>
      </c>
      <c r="CW45" s="9"/>
      <c r="CX45" s="9"/>
      <c r="CY45" s="9"/>
      <c r="CZ45" s="9"/>
    </row>
    <row r="46" spans="2:104" ht="16.149999999999999">
      <c r="E46" s="1" t="s">
        <v>977</v>
      </c>
      <c r="G46" s="1" t="s">
        <v>154</v>
      </c>
      <c r="J46" s="1" t="s">
        <v>978</v>
      </c>
      <c r="L46" s="328">
        <f>MAX(L42,-0.2)*L43</f>
        <v>0</v>
      </c>
      <c r="M46" s="328">
        <f>MAX(M42,-0.2)*M43</f>
        <v>0</v>
      </c>
      <c r="N46" s="328">
        <f t="shared" ref="N46:BX46" si="113">MAX(N42,-0.2)*N43</f>
        <v>0</v>
      </c>
      <c r="O46" s="328">
        <f t="shared" si="113"/>
        <v>0</v>
      </c>
      <c r="P46" s="328">
        <f t="shared" si="113"/>
        <v>0</v>
      </c>
      <c r="Q46" s="328">
        <f t="shared" si="113"/>
        <v>0</v>
      </c>
      <c r="R46" s="328">
        <f t="shared" si="113"/>
        <v>0</v>
      </c>
      <c r="S46" s="328">
        <f t="shared" si="113"/>
        <v>0</v>
      </c>
      <c r="T46" s="328">
        <f t="shared" si="113"/>
        <v>0</v>
      </c>
      <c r="U46" s="328">
        <f t="shared" si="113"/>
        <v>0</v>
      </c>
      <c r="V46" s="328">
        <f t="shared" si="113"/>
        <v>0</v>
      </c>
      <c r="W46" s="328">
        <f t="shared" si="113"/>
        <v>0</v>
      </c>
      <c r="X46" s="328">
        <f t="shared" si="113"/>
        <v>0</v>
      </c>
      <c r="Y46" s="328">
        <f t="shared" si="113"/>
        <v>0</v>
      </c>
      <c r="Z46" s="328">
        <f t="shared" si="113"/>
        <v>0</v>
      </c>
      <c r="AA46" s="328">
        <f t="shared" si="113"/>
        <v>0</v>
      </c>
      <c r="AB46" s="328">
        <f t="shared" si="113"/>
        <v>0</v>
      </c>
      <c r="AC46" s="328">
        <f t="shared" si="113"/>
        <v>0</v>
      </c>
      <c r="AD46" s="328">
        <f t="shared" si="113"/>
        <v>0</v>
      </c>
      <c r="AE46" s="328">
        <f t="shared" si="113"/>
        <v>0</v>
      </c>
      <c r="AF46" s="328">
        <f t="shared" si="113"/>
        <v>0</v>
      </c>
      <c r="AG46" s="328">
        <f t="shared" si="113"/>
        <v>0</v>
      </c>
      <c r="AH46" s="328">
        <f t="shared" si="113"/>
        <v>0</v>
      </c>
      <c r="AI46" s="328">
        <f t="shared" si="113"/>
        <v>0</v>
      </c>
      <c r="AJ46" s="328">
        <f t="shared" si="113"/>
        <v>0</v>
      </c>
      <c r="AK46" s="328">
        <f t="shared" si="113"/>
        <v>0</v>
      </c>
      <c r="AL46" s="328">
        <f t="shared" si="113"/>
        <v>0</v>
      </c>
      <c r="AM46" s="328">
        <f t="shared" si="113"/>
        <v>0</v>
      </c>
      <c r="AN46" s="328">
        <f t="shared" si="113"/>
        <v>0</v>
      </c>
      <c r="AO46" s="328">
        <f t="shared" si="113"/>
        <v>0</v>
      </c>
      <c r="AP46" s="328">
        <f t="shared" si="113"/>
        <v>0</v>
      </c>
      <c r="AQ46" s="328">
        <f t="shared" si="113"/>
        <v>0</v>
      </c>
      <c r="AR46" s="328">
        <f t="shared" si="113"/>
        <v>0</v>
      </c>
      <c r="AS46" s="328">
        <f t="shared" si="113"/>
        <v>0</v>
      </c>
      <c r="AT46" s="328">
        <f t="shared" si="113"/>
        <v>0</v>
      </c>
      <c r="AU46" s="328">
        <f t="shared" si="113"/>
        <v>0</v>
      </c>
      <c r="AV46" s="328">
        <f t="shared" si="113"/>
        <v>0</v>
      </c>
      <c r="AW46" s="328">
        <f t="shared" si="113"/>
        <v>0</v>
      </c>
      <c r="AX46" s="328">
        <f t="shared" si="113"/>
        <v>0</v>
      </c>
      <c r="AY46" s="328">
        <f t="shared" si="113"/>
        <v>0</v>
      </c>
      <c r="AZ46" s="328">
        <f t="shared" si="113"/>
        <v>0</v>
      </c>
      <c r="BA46" s="328">
        <f t="shared" si="113"/>
        <v>0</v>
      </c>
      <c r="BB46" s="328">
        <f t="shared" si="113"/>
        <v>0</v>
      </c>
      <c r="BC46" s="328">
        <f t="shared" si="113"/>
        <v>0</v>
      </c>
      <c r="BD46" s="328">
        <f t="shared" si="113"/>
        <v>0</v>
      </c>
      <c r="BE46" s="328">
        <f t="shared" si="113"/>
        <v>0</v>
      </c>
      <c r="BF46" s="328">
        <f t="shared" si="113"/>
        <v>0</v>
      </c>
      <c r="BG46" s="328">
        <f t="shared" si="113"/>
        <v>0</v>
      </c>
      <c r="BH46" s="328">
        <f t="shared" si="113"/>
        <v>0</v>
      </c>
      <c r="BI46" s="328">
        <f t="shared" si="113"/>
        <v>0</v>
      </c>
      <c r="BJ46" s="328">
        <f t="shared" si="113"/>
        <v>0</v>
      </c>
      <c r="BK46" s="328">
        <f t="shared" si="113"/>
        <v>0</v>
      </c>
      <c r="BL46" s="328">
        <f t="shared" si="113"/>
        <v>0</v>
      </c>
      <c r="BM46" s="328">
        <f t="shared" si="113"/>
        <v>0</v>
      </c>
      <c r="BN46" s="328">
        <f t="shared" si="113"/>
        <v>0</v>
      </c>
      <c r="BO46" s="328">
        <f t="shared" si="113"/>
        <v>0</v>
      </c>
      <c r="BP46" s="328">
        <f t="shared" si="113"/>
        <v>0</v>
      </c>
      <c r="BQ46" s="328">
        <f t="shared" si="113"/>
        <v>0</v>
      </c>
      <c r="BR46" s="328">
        <f t="shared" si="113"/>
        <v>0</v>
      </c>
      <c r="BS46" s="328">
        <f t="shared" si="113"/>
        <v>0</v>
      </c>
      <c r="BT46" s="328">
        <f t="shared" si="113"/>
        <v>0</v>
      </c>
      <c r="BU46" s="328">
        <f t="shared" si="113"/>
        <v>0</v>
      </c>
      <c r="BV46" s="328">
        <f t="shared" si="113"/>
        <v>0</v>
      </c>
      <c r="BW46" s="328">
        <f t="shared" si="113"/>
        <v>0</v>
      </c>
      <c r="BX46" s="328">
        <f t="shared" si="113"/>
        <v>0</v>
      </c>
      <c r="BY46" s="328">
        <f t="shared" ref="BY46:CV46" si="114">MAX(BY42,-0.2)*BY43</f>
        <v>0</v>
      </c>
      <c r="BZ46" s="328">
        <f t="shared" si="114"/>
        <v>0</v>
      </c>
      <c r="CA46" s="328">
        <f t="shared" si="114"/>
        <v>0</v>
      </c>
      <c r="CB46" s="328">
        <f t="shared" si="114"/>
        <v>0</v>
      </c>
      <c r="CC46" s="328">
        <f t="shared" si="114"/>
        <v>0</v>
      </c>
      <c r="CD46" s="328">
        <f t="shared" si="114"/>
        <v>0</v>
      </c>
      <c r="CE46" s="328">
        <f t="shared" si="114"/>
        <v>0</v>
      </c>
      <c r="CF46" s="328">
        <f t="shared" si="114"/>
        <v>0</v>
      </c>
      <c r="CG46" s="328">
        <f t="shared" si="114"/>
        <v>0</v>
      </c>
      <c r="CH46" s="328">
        <f t="shared" si="114"/>
        <v>0</v>
      </c>
      <c r="CI46" s="328">
        <f t="shared" si="114"/>
        <v>0</v>
      </c>
      <c r="CJ46" s="328">
        <f t="shared" si="114"/>
        <v>0</v>
      </c>
      <c r="CK46" s="328">
        <f t="shared" si="114"/>
        <v>0</v>
      </c>
      <c r="CL46" s="328">
        <f t="shared" si="114"/>
        <v>0</v>
      </c>
      <c r="CM46" s="328">
        <f t="shared" si="114"/>
        <v>0</v>
      </c>
      <c r="CN46" s="328">
        <f t="shared" si="114"/>
        <v>0</v>
      </c>
      <c r="CO46" s="328">
        <f t="shared" si="114"/>
        <v>0</v>
      </c>
      <c r="CP46" s="328">
        <f t="shared" si="114"/>
        <v>0</v>
      </c>
      <c r="CQ46" s="328">
        <f t="shared" si="114"/>
        <v>0</v>
      </c>
      <c r="CR46" s="328">
        <f t="shared" si="114"/>
        <v>0</v>
      </c>
      <c r="CS46" s="328">
        <f t="shared" si="114"/>
        <v>0</v>
      </c>
      <c r="CT46" s="328">
        <f t="shared" si="114"/>
        <v>0</v>
      </c>
      <c r="CU46" s="328">
        <f t="shared" si="114"/>
        <v>0</v>
      </c>
      <c r="CV46" s="328">
        <f t="shared" si="114"/>
        <v>0</v>
      </c>
      <c r="CW46" s="9"/>
      <c r="CX46" s="9"/>
      <c r="CY46" s="9"/>
      <c r="CZ46" s="9"/>
    </row>
    <row r="47" spans="2:104" ht="16.149999999999999">
      <c r="E47" s="1" t="s">
        <v>979</v>
      </c>
      <c r="G47" s="1" t="s">
        <v>154</v>
      </c>
      <c r="J47" s="1" t="s">
        <v>980</v>
      </c>
      <c r="L47" s="328">
        <f>L42-L46*L43</f>
        <v>0</v>
      </c>
      <c r="M47" s="328">
        <f>M42-M46*M43</f>
        <v>0</v>
      </c>
      <c r="N47" s="328">
        <f t="shared" ref="N47:BX47" si="115">N42-N46*N43</f>
        <v>0</v>
      </c>
      <c r="O47" s="328">
        <f t="shared" si="115"/>
        <v>0</v>
      </c>
      <c r="P47" s="328">
        <f t="shared" si="115"/>
        <v>0</v>
      </c>
      <c r="Q47" s="328">
        <f t="shared" si="115"/>
        <v>0</v>
      </c>
      <c r="R47" s="328">
        <f t="shared" si="115"/>
        <v>0</v>
      </c>
      <c r="S47" s="328">
        <f t="shared" si="115"/>
        <v>0</v>
      </c>
      <c r="T47" s="328">
        <f t="shared" si="115"/>
        <v>0</v>
      </c>
      <c r="U47" s="328">
        <f t="shared" si="115"/>
        <v>0</v>
      </c>
      <c r="V47" s="328">
        <f t="shared" si="115"/>
        <v>0</v>
      </c>
      <c r="W47" s="328">
        <f t="shared" si="115"/>
        <v>0</v>
      </c>
      <c r="X47" s="328">
        <f t="shared" si="115"/>
        <v>0</v>
      </c>
      <c r="Y47" s="328">
        <f t="shared" si="115"/>
        <v>0</v>
      </c>
      <c r="Z47" s="328">
        <f t="shared" si="115"/>
        <v>0</v>
      </c>
      <c r="AA47" s="328">
        <f t="shared" si="115"/>
        <v>0</v>
      </c>
      <c r="AB47" s="328">
        <f t="shared" si="115"/>
        <v>0</v>
      </c>
      <c r="AC47" s="328">
        <f t="shared" si="115"/>
        <v>0</v>
      </c>
      <c r="AD47" s="328">
        <f t="shared" si="115"/>
        <v>0</v>
      </c>
      <c r="AE47" s="328">
        <f t="shared" si="115"/>
        <v>0</v>
      </c>
      <c r="AF47" s="328">
        <f t="shared" si="115"/>
        <v>0</v>
      </c>
      <c r="AG47" s="328">
        <f t="shared" si="115"/>
        <v>0</v>
      </c>
      <c r="AH47" s="328">
        <f t="shared" si="115"/>
        <v>0</v>
      </c>
      <c r="AI47" s="328">
        <f t="shared" si="115"/>
        <v>0</v>
      </c>
      <c r="AJ47" s="328">
        <f t="shared" si="115"/>
        <v>0</v>
      </c>
      <c r="AK47" s="328">
        <f t="shared" si="115"/>
        <v>0</v>
      </c>
      <c r="AL47" s="328">
        <f t="shared" si="115"/>
        <v>0</v>
      </c>
      <c r="AM47" s="328">
        <f t="shared" si="115"/>
        <v>0</v>
      </c>
      <c r="AN47" s="328">
        <f t="shared" si="115"/>
        <v>0</v>
      </c>
      <c r="AO47" s="328">
        <f t="shared" si="115"/>
        <v>0</v>
      </c>
      <c r="AP47" s="328">
        <f t="shared" si="115"/>
        <v>0</v>
      </c>
      <c r="AQ47" s="328">
        <f t="shared" si="115"/>
        <v>0</v>
      </c>
      <c r="AR47" s="328">
        <f t="shared" si="115"/>
        <v>0</v>
      </c>
      <c r="AS47" s="328">
        <f t="shared" si="115"/>
        <v>0</v>
      </c>
      <c r="AT47" s="328">
        <f t="shared" si="115"/>
        <v>0</v>
      </c>
      <c r="AU47" s="328">
        <f t="shared" si="115"/>
        <v>0</v>
      </c>
      <c r="AV47" s="328">
        <f t="shared" si="115"/>
        <v>0</v>
      </c>
      <c r="AW47" s="328">
        <f t="shared" si="115"/>
        <v>0</v>
      </c>
      <c r="AX47" s="328">
        <f t="shared" si="115"/>
        <v>0</v>
      </c>
      <c r="AY47" s="328">
        <f t="shared" si="115"/>
        <v>0</v>
      </c>
      <c r="AZ47" s="328">
        <f t="shared" si="115"/>
        <v>0</v>
      </c>
      <c r="BA47" s="328">
        <f t="shared" si="115"/>
        <v>0</v>
      </c>
      <c r="BB47" s="328">
        <f t="shared" si="115"/>
        <v>0</v>
      </c>
      <c r="BC47" s="328">
        <f t="shared" si="115"/>
        <v>0</v>
      </c>
      <c r="BD47" s="328">
        <f t="shared" si="115"/>
        <v>0</v>
      </c>
      <c r="BE47" s="328">
        <f t="shared" si="115"/>
        <v>0</v>
      </c>
      <c r="BF47" s="328">
        <f t="shared" si="115"/>
        <v>0</v>
      </c>
      <c r="BG47" s="328">
        <f t="shared" si="115"/>
        <v>0</v>
      </c>
      <c r="BH47" s="328">
        <f t="shared" si="115"/>
        <v>0</v>
      </c>
      <c r="BI47" s="328">
        <f t="shared" si="115"/>
        <v>0</v>
      </c>
      <c r="BJ47" s="328">
        <f t="shared" si="115"/>
        <v>0</v>
      </c>
      <c r="BK47" s="328">
        <f t="shared" si="115"/>
        <v>0</v>
      </c>
      <c r="BL47" s="328">
        <f t="shared" si="115"/>
        <v>0</v>
      </c>
      <c r="BM47" s="328">
        <f t="shared" si="115"/>
        <v>0</v>
      </c>
      <c r="BN47" s="328">
        <f t="shared" si="115"/>
        <v>0</v>
      </c>
      <c r="BO47" s="328">
        <f t="shared" si="115"/>
        <v>0</v>
      </c>
      <c r="BP47" s="328">
        <f t="shared" si="115"/>
        <v>0</v>
      </c>
      <c r="BQ47" s="328">
        <f t="shared" si="115"/>
        <v>0</v>
      </c>
      <c r="BR47" s="328">
        <f t="shared" si="115"/>
        <v>0</v>
      </c>
      <c r="BS47" s="328">
        <f t="shared" si="115"/>
        <v>0</v>
      </c>
      <c r="BT47" s="328">
        <f t="shared" si="115"/>
        <v>0</v>
      </c>
      <c r="BU47" s="328">
        <f t="shared" si="115"/>
        <v>0</v>
      </c>
      <c r="BV47" s="328">
        <f t="shared" si="115"/>
        <v>0</v>
      </c>
      <c r="BW47" s="328">
        <f t="shared" si="115"/>
        <v>0</v>
      </c>
      <c r="BX47" s="328">
        <f t="shared" si="115"/>
        <v>0</v>
      </c>
      <c r="BY47" s="328">
        <f t="shared" ref="BY47:CV47" si="116">BY42-BY46*BY43</f>
        <v>0</v>
      </c>
      <c r="BZ47" s="328">
        <f t="shared" si="116"/>
        <v>0</v>
      </c>
      <c r="CA47" s="328">
        <f t="shared" si="116"/>
        <v>0</v>
      </c>
      <c r="CB47" s="328">
        <f t="shared" si="116"/>
        <v>0</v>
      </c>
      <c r="CC47" s="328">
        <f t="shared" si="116"/>
        <v>0</v>
      </c>
      <c r="CD47" s="328">
        <f t="shared" si="116"/>
        <v>0</v>
      </c>
      <c r="CE47" s="328">
        <f t="shared" si="116"/>
        <v>0</v>
      </c>
      <c r="CF47" s="328">
        <f t="shared" si="116"/>
        <v>0</v>
      </c>
      <c r="CG47" s="328">
        <f t="shared" si="116"/>
        <v>0</v>
      </c>
      <c r="CH47" s="328">
        <f t="shared" si="116"/>
        <v>0</v>
      </c>
      <c r="CI47" s="328">
        <f t="shared" si="116"/>
        <v>0</v>
      </c>
      <c r="CJ47" s="328">
        <f t="shared" si="116"/>
        <v>0</v>
      </c>
      <c r="CK47" s="328">
        <f t="shared" si="116"/>
        <v>0</v>
      </c>
      <c r="CL47" s="328">
        <f t="shared" si="116"/>
        <v>0</v>
      </c>
      <c r="CM47" s="328">
        <f t="shared" si="116"/>
        <v>0</v>
      </c>
      <c r="CN47" s="328">
        <f t="shared" si="116"/>
        <v>0</v>
      </c>
      <c r="CO47" s="328">
        <f t="shared" si="116"/>
        <v>0</v>
      </c>
      <c r="CP47" s="328">
        <f t="shared" si="116"/>
        <v>0</v>
      </c>
      <c r="CQ47" s="328">
        <f t="shared" si="116"/>
        <v>0</v>
      </c>
      <c r="CR47" s="328">
        <f t="shared" si="116"/>
        <v>0</v>
      </c>
      <c r="CS47" s="328">
        <f t="shared" si="116"/>
        <v>0</v>
      </c>
      <c r="CT47" s="328">
        <f t="shared" si="116"/>
        <v>0</v>
      </c>
      <c r="CU47" s="328">
        <f t="shared" si="116"/>
        <v>0</v>
      </c>
      <c r="CV47" s="328">
        <f t="shared" si="116"/>
        <v>0</v>
      </c>
      <c r="CW47" s="9"/>
      <c r="CX47" s="9"/>
      <c r="CY47" s="9"/>
      <c r="CZ47" s="9"/>
    </row>
    <row r="48" spans="2:104">
      <c r="E48" s="1" t="s">
        <v>981</v>
      </c>
      <c r="G48" s="179" t="s">
        <v>164</v>
      </c>
      <c r="L48" s="296" t="e">
        <f>((L46*L54)+(L47*L55))*((L45-L39)*L43)</f>
        <v>#N/A</v>
      </c>
      <c r="M48" s="296" t="e">
        <f>((M46*M54)+(M47*M55))*((M45-M39)*M43)</f>
        <v>#N/A</v>
      </c>
      <c r="N48" s="296" t="e">
        <f>((N46*N54)+(N47*N55))*((N45-N39)*N43)</f>
        <v>#N/A</v>
      </c>
      <c r="O48" s="296" t="e">
        <f>((O46*O54)+(O47*O55))*((O45-O39)*O43)</f>
        <v>#N/A</v>
      </c>
      <c r="P48" s="296" t="e">
        <f t="shared" ref="P48:BX48" si="117">((P46*P54)+(P47*P55))*((P45-P39)*P43)</f>
        <v>#N/A</v>
      </c>
      <c r="Q48" s="296" t="e">
        <f t="shared" si="117"/>
        <v>#N/A</v>
      </c>
      <c r="R48" s="296" t="e">
        <f t="shared" si="117"/>
        <v>#N/A</v>
      </c>
      <c r="S48" s="296" t="e">
        <f t="shared" si="117"/>
        <v>#N/A</v>
      </c>
      <c r="T48" s="296" t="e">
        <f t="shared" si="117"/>
        <v>#N/A</v>
      </c>
      <c r="U48" s="296" t="e">
        <f t="shared" si="117"/>
        <v>#N/A</v>
      </c>
      <c r="V48" s="296" t="e">
        <f t="shared" si="117"/>
        <v>#N/A</v>
      </c>
      <c r="W48" s="296" t="e">
        <f t="shared" si="117"/>
        <v>#N/A</v>
      </c>
      <c r="X48" s="296" t="e">
        <f t="shared" si="117"/>
        <v>#N/A</v>
      </c>
      <c r="Y48" s="296" t="e">
        <f t="shared" si="117"/>
        <v>#N/A</v>
      </c>
      <c r="Z48" s="296" t="e">
        <f t="shared" si="117"/>
        <v>#N/A</v>
      </c>
      <c r="AA48" s="296" t="e">
        <f t="shared" si="117"/>
        <v>#N/A</v>
      </c>
      <c r="AB48" s="296" t="e">
        <f t="shared" si="117"/>
        <v>#N/A</v>
      </c>
      <c r="AC48" s="296" t="e">
        <f t="shared" si="117"/>
        <v>#N/A</v>
      </c>
      <c r="AD48" s="296" t="e">
        <f t="shared" si="117"/>
        <v>#N/A</v>
      </c>
      <c r="AE48" s="296" t="e">
        <f t="shared" si="117"/>
        <v>#N/A</v>
      </c>
      <c r="AF48" s="296" t="e">
        <f t="shared" si="117"/>
        <v>#N/A</v>
      </c>
      <c r="AG48" s="296" t="e">
        <f t="shared" si="117"/>
        <v>#N/A</v>
      </c>
      <c r="AH48" s="296" t="e">
        <f t="shared" si="117"/>
        <v>#N/A</v>
      </c>
      <c r="AI48" s="296" t="e">
        <f t="shared" si="117"/>
        <v>#N/A</v>
      </c>
      <c r="AJ48" s="296" t="e">
        <f t="shared" si="117"/>
        <v>#N/A</v>
      </c>
      <c r="AK48" s="296" t="e">
        <f t="shared" si="117"/>
        <v>#N/A</v>
      </c>
      <c r="AL48" s="296" t="e">
        <f t="shared" si="117"/>
        <v>#N/A</v>
      </c>
      <c r="AM48" s="296" t="e">
        <f t="shared" si="117"/>
        <v>#N/A</v>
      </c>
      <c r="AN48" s="296" t="e">
        <f t="shared" si="117"/>
        <v>#N/A</v>
      </c>
      <c r="AO48" s="296" t="e">
        <f t="shared" si="117"/>
        <v>#N/A</v>
      </c>
      <c r="AP48" s="296" t="e">
        <f t="shared" si="117"/>
        <v>#N/A</v>
      </c>
      <c r="AQ48" s="296" t="e">
        <f t="shared" si="117"/>
        <v>#N/A</v>
      </c>
      <c r="AR48" s="296" t="e">
        <f t="shared" si="117"/>
        <v>#N/A</v>
      </c>
      <c r="AS48" s="296" t="e">
        <f t="shared" si="117"/>
        <v>#N/A</v>
      </c>
      <c r="AT48" s="296" t="e">
        <f t="shared" si="117"/>
        <v>#N/A</v>
      </c>
      <c r="AU48" s="296" t="e">
        <f t="shared" si="117"/>
        <v>#N/A</v>
      </c>
      <c r="AV48" s="296" t="e">
        <f t="shared" si="117"/>
        <v>#N/A</v>
      </c>
      <c r="AW48" s="296" t="e">
        <f t="shared" si="117"/>
        <v>#N/A</v>
      </c>
      <c r="AX48" s="296" t="e">
        <f t="shared" si="117"/>
        <v>#N/A</v>
      </c>
      <c r="AY48" s="296" t="e">
        <f t="shared" si="117"/>
        <v>#N/A</v>
      </c>
      <c r="AZ48" s="296" t="e">
        <f t="shared" si="117"/>
        <v>#N/A</v>
      </c>
      <c r="BA48" s="296" t="e">
        <f t="shared" si="117"/>
        <v>#N/A</v>
      </c>
      <c r="BB48" s="296" t="e">
        <f t="shared" si="117"/>
        <v>#N/A</v>
      </c>
      <c r="BC48" s="296" t="e">
        <f t="shared" si="117"/>
        <v>#N/A</v>
      </c>
      <c r="BD48" s="296" t="e">
        <f t="shared" si="117"/>
        <v>#N/A</v>
      </c>
      <c r="BE48" s="296" t="e">
        <f t="shared" si="117"/>
        <v>#N/A</v>
      </c>
      <c r="BF48" s="296" t="e">
        <f t="shared" si="117"/>
        <v>#N/A</v>
      </c>
      <c r="BG48" s="296" t="e">
        <f t="shared" si="117"/>
        <v>#N/A</v>
      </c>
      <c r="BH48" s="296" t="e">
        <f t="shared" si="117"/>
        <v>#N/A</v>
      </c>
      <c r="BI48" s="296" t="e">
        <f t="shared" si="117"/>
        <v>#N/A</v>
      </c>
      <c r="BJ48" s="296" t="e">
        <f t="shared" si="117"/>
        <v>#N/A</v>
      </c>
      <c r="BK48" s="296" t="e">
        <f t="shared" si="117"/>
        <v>#N/A</v>
      </c>
      <c r="BL48" s="296" t="e">
        <f t="shared" si="117"/>
        <v>#N/A</v>
      </c>
      <c r="BM48" s="296" t="e">
        <f t="shared" si="117"/>
        <v>#N/A</v>
      </c>
      <c r="BN48" s="296" t="e">
        <f t="shared" si="117"/>
        <v>#N/A</v>
      </c>
      <c r="BO48" s="296" t="e">
        <f t="shared" si="117"/>
        <v>#N/A</v>
      </c>
      <c r="BP48" s="296" t="e">
        <f t="shared" si="117"/>
        <v>#N/A</v>
      </c>
      <c r="BQ48" s="296" t="e">
        <f t="shared" si="117"/>
        <v>#N/A</v>
      </c>
      <c r="BR48" s="296" t="e">
        <f t="shared" si="117"/>
        <v>#N/A</v>
      </c>
      <c r="BS48" s="296" t="e">
        <f t="shared" si="117"/>
        <v>#N/A</v>
      </c>
      <c r="BT48" s="296" t="e">
        <f t="shared" si="117"/>
        <v>#N/A</v>
      </c>
      <c r="BU48" s="296" t="e">
        <f t="shared" si="117"/>
        <v>#N/A</v>
      </c>
      <c r="BV48" s="296" t="e">
        <f t="shared" si="117"/>
        <v>#N/A</v>
      </c>
      <c r="BW48" s="296" t="e">
        <f t="shared" si="117"/>
        <v>#N/A</v>
      </c>
      <c r="BX48" s="296" t="e">
        <f t="shared" si="117"/>
        <v>#N/A</v>
      </c>
      <c r="BY48" s="296" t="e">
        <f t="shared" ref="BY48:CV48" si="118">((BY46*BY54)+(BY47*BY55))*((BY45-BY39)*BY43)</f>
        <v>#N/A</v>
      </c>
      <c r="BZ48" s="296" t="e">
        <f t="shared" si="118"/>
        <v>#N/A</v>
      </c>
      <c r="CA48" s="296" t="e">
        <f t="shared" si="118"/>
        <v>#N/A</v>
      </c>
      <c r="CB48" s="296" t="e">
        <f t="shared" si="118"/>
        <v>#N/A</v>
      </c>
      <c r="CC48" s="296" t="e">
        <f t="shared" si="118"/>
        <v>#N/A</v>
      </c>
      <c r="CD48" s="296" t="e">
        <f t="shared" si="118"/>
        <v>#N/A</v>
      </c>
      <c r="CE48" s="296" t="e">
        <f t="shared" si="118"/>
        <v>#N/A</v>
      </c>
      <c r="CF48" s="296" t="e">
        <f t="shared" si="118"/>
        <v>#N/A</v>
      </c>
      <c r="CG48" s="296" t="e">
        <f t="shared" si="118"/>
        <v>#N/A</v>
      </c>
      <c r="CH48" s="296" t="e">
        <f t="shared" si="118"/>
        <v>#N/A</v>
      </c>
      <c r="CI48" s="296" t="e">
        <f t="shared" si="118"/>
        <v>#N/A</v>
      </c>
      <c r="CJ48" s="296" t="e">
        <f t="shared" si="118"/>
        <v>#N/A</v>
      </c>
      <c r="CK48" s="296" t="e">
        <f t="shared" si="118"/>
        <v>#N/A</v>
      </c>
      <c r="CL48" s="296" t="e">
        <f t="shared" si="118"/>
        <v>#N/A</v>
      </c>
      <c r="CM48" s="296" t="e">
        <f t="shared" si="118"/>
        <v>#N/A</v>
      </c>
      <c r="CN48" s="296" t="e">
        <f t="shared" si="118"/>
        <v>#N/A</v>
      </c>
      <c r="CO48" s="296" t="e">
        <f t="shared" si="118"/>
        <v>#N/A</v>
      </c>
      <c r="CP48" s="296" t="e">
        <f t="shared" si="118"/>
        <v>#N/A</v>
      </c>
      <c r="CQ48" s="296" t="e">
        <f t="shared" si="118"/>
        <v>#N/A</v>
      </c>
      <c r="CR48" s="296" t="e">
        <f t="shared" si="118"/>
        <v>#N/A</v>
      </c>
      <c r="CS48" s="296" t="e">
        <f t="shared" si="118"/>
        <v>#N/A</v>
      </c>
      <c r="CT48" s="296" t="e">
        <f t="shared" si="118"/>
        <v>#N/A</v>
      </c>
      <c r="CU48" s="296" t="e">
        <f t="shared" si="118"/>
        <v>#N/A</v>
      </c>
      <c r="CV48" s="296" t="e">
        <f t="shared" si="118"/>
        <v>#N/A</v>
      </c>
      <c r="CW48" s="9"/>
      <c r="CX48" s="9"/>
      <c r="CY48" s="9"/>
      <c r="CZ48" s="9"/>
    </row>
    <row r="49" spans="1:104">
      <c r="L49" s="201"/>
      <c r="M49" s="201"/>
      <c r="N49" s="201"/>
      <c r="O49" s="201"/>
      <c r="P49" s="201"/>
      <c r="Q49" s="201"/>
      <c r="R49" s="201"/>
      <c r="S49" s="201"/>
      <c r="T49" s="201"/>
      <c r="U49" s="201"/>
      <c r="V49" s="201"/>
      <c r="W49" s="201"/>
      <c r="X49" s="201"/>
      <c r="Y49" s="201"/>
      <c r="Z49" s="201"/>
      <c r="AA49" s="201"/>
      <c r="AB49" s="201"/>
      <c r="AC49" s="201"/>
      <c r="AD49" s="201"/>
      <c r="AE49" s="201"/>
      <c r="AF49" s="201"/>
      <c r="AG49" s="201"/>
      <c r="AH49" s="201"/>
      <c r="AI49" s="201"/>
      <c r="AJ49" s="201"/>
      <c r="AK49" s="201"/>
      <c r="AL49" s="201"/>
      <c r="AM49" s="201"/>
      <c r="AN49" s="201"/>
      <c r="AO49" s="201"/>
      <c r="AP49" s="201"/>
      <c r="AQ49" s="201"/>
      <c r="AR49" s="201"/>
      <c r="AS49" s="201"/>
      <c r="AT49" s="201"/>
      <c r="AU49" s="201"/>
      <c r="AV49" s="201"/>
      <c r="AW49" s="201"/>
      <c r="AX49" s="201"/>
      <c r="AY49" s="201"/>
      <c r="AZ49" s="201"/>
      <c r="BA49" s="201"/>
      <c r="BB49" s="201"/>
      <c r="BC49" s="201"/>
      <c r="BD49" s="201"/>
      <c r="BE49" s="201"/>
      <c r="BF49" s="201"/>
      <c r="BG49" s="201"/>
      <c r="BH49" s="201"/>
      <c r="BI49" s="201"/>
      <c r="BJ49" s="201"/>
      <c r="BK49" s="201"/>
      <c r="BL49" s="201"/>
      <c r="BM49" s="201"/>
      <c r="BN49" s="201"/>
      <c r="BO49" s="201"/>
      <c r="BP49" s="201"/>
      <c r="BQ49" s="201"/>
      <c r="BR49" s="201"/>
      <c r="BS49" s="201"/>
      <c r="BT49" s="201"/>
      <c r="BU49" s="201"/>
      <c r="BV49" s="201"/>
      <c r="BW49" s="201"/>
      <c r="BX49" s="201"/>
      <c r="BY49" s="201"/>
      <c r="BZ49" s="201"/>
      <c r="CA49" s="201"/>
      <c r="CB49" s="201"/>
      <c r="CC49" s="201"/>
      <c r="CD49" s="201"/>
      <c r="CE49" s="201"/>
      <c r="CF49" s="201"/>
      <c r="CG49" s="201"/>
      <c r="CH49" s="201"/>
      <c r="CI49" s="201"/>
      <c r="CJ49" s="201"/>
      <c r="CK49" s="201"/>
      <c r="CL49" s="201"/>
      <c r="CM49" s="201"/>
      <c r="CN49" s="201"/>
      <c r="CO49" s="201"/>
      <c r="CP49" s="201"/>
      <c r="CQ49" s="201"/>
      <c r="CR49" s="201"/>
      <c r="CS49" s="201"/>
      <c r="CT49" s="201"/>
      <c r="CU49" s="201"/>
      <c r="CV49" s="201"/>
      <c r="CW49" s="9"/>
      <c r="CX49" s="9"/>
      <c r="CY49" s="9"/>
      <c r="CZ49" s="9"/>
    </row>
    <row r="50" spans="1:104" ht="16.149999999999999">
      <c r="A50" s="472" t="s">
        <v>312</v>
      </c>
      <c r="E50" s="1" t="s">
        <v>399</v>
      </c>
      <c r="G50" s="179" t="s">
        <v>164</v>
      </c>
      <c r="J50" s="1" t="s">
        <v>982</v>
      </c>
      <c r="L50" s="201">
        <f>L27/L16</f>
        <v>0</v>
      </c>
      <c r="M50" s="201">
        <f t="shared" ref="M50:BX50" si="119">M27/M16</f>
        <v>0</v>
      </c>
      <c r="N50" s="201">
        <f t="shared" si="119"/>
        <v>0</v>
      </c>
      <c r="O50" s="201">
        <f t="shared" si="119"/>
        <v>0</v>
      </c>
      <c r="P50" s="201">
        <f t="shared" si="119"/>
        <v>0</v>
      </c>
      <c r="Q50" s="201">
        <f t="shared" si="119"/>
        <v>0</v>
      </c>
      <c r="R50" s="201">
        <f t="shared" si="119"/>
        <v>0</v>
      </c>
      <c r="S50" s="201">
        <f t="shared" si="119"/>
        <v>0</v>
      </c>
      <c r="T50" s="201">
        <f t="shared" si="119"/>
        <v>0</v>
      </c>
      <c r="U50" s="201">
        <f t="shared" si="119"/>
        <v>0</v>
      </c>
      <c r="V50" s="201">
        <f t="shared" si="119"/>
        <v>0</v>
      </c>
      <c r="W50" s="201">
        <f t="shared" si="119"/>
        <v>0</v>
      </c>
      <c r="X50" s="201">
        <f t="shared" si="119"/>
        <v>0</v>
      </c>
      <c r="Y50" s="201">
        <f t="shared" si="119"/>
        <v>0</v>
      </c>
      <c r="Z50" s="201">
        <f t="shared" si="119"/>
        <v>0</v>
      </c>
      <c r="AA50" s="201">
        <f t="shared" si="119"/>
        <v>0</v>
      </c>
      <c r="AB50" s="201">
        <f t="shared" si="119"/>
        <v>0</v>
      </c>
      <c r="AC50" s="201">
        <f t="shared" si="119"/>
        <v>0</v>
      </c>
      <c r="AD50" s="201">
        <f t="shared" si="119"/>
        <v>0</v>
      </c>
      <c r="AE50" s="201">
        <f t="shared" si="119"/>
        <v>0</v>
      </c>
      <c r="AF50" s="201">
        <f t="shared" si="119"/>
        <v>0</v>
      </c>
      <c r="AG50" s="201">
        <f t="shared" si="119"/>
        <v>0</v>
      </c>
      <c r="AH50" s="201">
        <f t="shared" si="119"/>
        <v>0</v>
      </c>
      <c r="AI50" s="201">
        <f t="shared" si="119"/>
        <v>0</v>
      </c>
      <c r="AJ50" s="201">
        <f t="shared" si="119"/>
        <v>0</v>
      </c>
      <c r="AK50" s="201">
        <f t="shared" si="119"/>
        <v>0</v>
      </c>
      <c r="AL50" s="201">
        <f t="shared" si="119"/>
        <v>0</v>
      </c>
      <c r="AM50" s="201">
        <f t="shared" si="119"/>
        <v>0</v>
      </c>
      <c r="AN50" s="201">
        <f t="shared" si="119"/>
        <v>0</v>
      </c>
      <c r="AO50" s="201">
        <f t="shared" si="119"/>
        <v>0</v>
      </c>
      <c r="AP50" s="201">
        <f t="shared" si="119"/>
        <v>0</v>
      </c>
      <c r="AQ50" s="201">
        <f t="shared" si="119"/>
        <v>0</v>
      </c>
      <c r="AR50" s="201">
        <f t="shared" si="119"/>
        <v>0</v>
      </c>
      <c r="AS50" s="201">
        <f t="shared" si="119"/>
        <v>0</v>
      </c>
      <c r="AT50" s="201">
        <f t="shared" si="119"/>
        <v>0</v>
      </c>
      <c r="AU50" s="201">
        <f t="shared" si="119"/>
        <v>0</v>
      </c>
      <c r="AV50" s="201">
        <f t="shared" si="119"/>
        <v>0</v>
      </c>
      <c r="AW50" s="201">
        <f t="shared" si="119"/>
        <v>0</v>
      </c>
      <c r="AX50" s="201">
        <f t="shared" si="119"/>
        <v>0</v>
      </c>
      <c r="AY50" s="201">
        <f t="shared" si="119"/>
        <v>0</v>
      </c>
      <c r="AZ50" s="201">
        <f t="shared" si="119"/>
        <v>0</v>
      </c>
      <c r="BA50" s="201">
        <f t="shared" si="119"/>
        <v>0</v>
      </c>
      <c r="BB50" s="201">
        <f t="shared" si="119"/>
        <v>0</v>
      </c>
      <c r="BC50" s="201">
        <f t="shared" si="119"/>
        <v>0</v>
      </c>
      <c r="BD50" s="201">
        <f t="shared" si="119"/>
        <v>0</v>
      </c>
      <c r="BE50" s="201">
        <f t="shared" si="119"/>
        <v>0</v>
      </c>
      <c r="BF50" s="201">
        <f t="shared" si="119"/>
        <v>0</v>
      </c>
      <c r="BG50" s="201">
        <f t="shared" si="119"/>
        <v>0</v>
      </c>
      <c r="BH50" s="201">
        <f t="shared" si="119"/>
        <v>0</v>
      </c>
      <c r="BI50" s="201">
        <f t="shared" si="119"/>
        <v>0</v>
      </c>
      <c r="BJ50" s="201">
        <f t="shared" si="119"/>
        <v>0</v>
      </c>
      <c r="BK50" s="201">
        <f t="shared" si="119"/>
        <v>0</v>
      </c>
      <c r="BL50" s="201">
        <f t="shared" si="119"/>
        <v>0</v>
      </c>
      <c r="BM50" s="201">
        <f t="shared" si="119"/>
        <v>0</v>
      </c>
      <c r="BN50" s="201">
        <f t="shared" si="119"/>
        <v>0</v>
      </c>
      <c r="BO50" s="201">
        <f t="shared" si="119"/>
        <v>0</v>
      </c>
      <c r="BP50" s="201">
        <f t="shared" si="119"/>
        <v>0</v>
      </c>
      <c r="BQ50" s="201">
        <f t="shared" si="119"/>
        <v>0</v>
      </c>
      <c r="BR50" s="201">
        <f t="shared" si="119"/>
        <v>0</v>
      </c>
      <c r="BS50" s="201">
        <f t="shared" si="119"/>
        <v>0</v>
      </c>
      <c r="BT50" s="201">
        <f t="shared" si="119"/>
        <v>0</v>
      </c>
      <c r="BU50" s="201">
        <f t="shared" si="119"/>
        <v>0</v>
      </c>
      <c r="BV50" s="201">
        <f t="shared" si="119"/>
        <v>0</v>
      </c>
      <c r="BW50" s="201">
        <f t="shared" si="119"/>
        <v>0</v>
      </c>
      <c r="BX50" s="201">
        <f t="shared" si="119"/>
        <v>0</v>
      </c>
      <c r="BY50" s="201">
        <f t="shared" ref="BY50:CV50" si="120">BY27/BY16</f>
        <v>0</v>
      </c>
      <c r="BZ50" s="201">
        <f t="shared" si="120"/>
        <v>0</v>
      </c>
      <c r="CA50" s="201">
        <f t="shared" si="120"/>
        <v>0</v>
      </c>
      <c r="CB50" s="201">
        <f t="shared" si="120"/>
        <v>0</v>
      </c>
      <c r="CC50" s="201">
        <f t="shared" si="120"/>
        <v>0</v>
      </c>
      <c r="CD50" s="201">
        <f t="shared" si="120"/>
        <v>0</v>
      </c>
      <c r="CE50" s="201">
        <f t="shared" si="120"/>
        <v>0</v>
      </c>
      <c r="CF50" s="201">
        <f t="shared" si="120"/>
        <v>0</v>
      </c>
      <c r="CG50" s="201">
        <f t="shared" si="120"/>
        <v>0</v>
      </c>
      <c r="CH50" s="201">
        <f t="shared" si="120"/>
        <v>0</v>
      </c>
      <c r="CI50" s="201">
        <f t="shared" si="120"/>
        <v>0</v>
      </c>
      <c r="CJ50" s="201">
        <f t="shared" si="120"/>
        <v>0</v>
      </c>
      <c r="CK50" s="201">
        <f t="shared" si="120"/>
        <v>0</v>
      </c>
      <c r="CL50" s="201">
        <f t="shared" si="120"/>
        <v>0</v>
      </c>
      <c r="CM50" s="201">
        <f t="shared" si="120"/>
        <v>0</v>
      </c>
      <c r="CN50" s="201">
        <f t="shared" si="120"/>
        <v>0</v>
      </c>
      <c r="CO50" s="201">
        <f t="shared" si="120"/>
        <v>0</v>
      </c>
      <c r="CP50" s="201">
        <f t="shared" si="120"/>
        <v>0</v>
      </c>
      <c r="CQ50" s="201">
        <f t="shared" si="120"/>
        <v>0</v>
      </c>
      <c r="CR50" s="201">
        <f t="shared" si="120"/>
        <v>0</v>
      </c>
      <c r="CS50" s="201">
        <f t="shared" si="120"/>
        <v>0</v>
      </c>
      <c r="CT50" s="201">
        <f t="shared" si="120"/>
        <v>0</v>
      </c>
      <c r="CU50" s="201">
        <f t="shared" si="120"/>
        <v>0</v>
      </c>
      <c r="CV50" s="201">
        <f t="shared" si="120"/>
        <v>0</v>
      </c>
      <c r="CW50" s="9"/>
      <c r="CX50" s="9"/>
      <c r="CY50" s="9"/>
      <c r="CZ50" s="9"/>
    </row>
    <row r="51" spans="1:104" ht="16.149999999999999">
      <c r="E51" s="1" t="s">
        <v>449</v>
      </c>
      <c r="G51" s="179" t="s">
        <v>164</v>
      </c>
      <c r="J51" s="1" t="s">
        <v>983</v>
      </c>
      <c r="L51" s="295">
        <f>FinancialInputs!L310</f>
        <v>0</v>
      </c>
      <c r="M51" s="295">
        <f>FinancialInputs!M310</f>
        <v>0</v>
      </c>
      <c r="N51" s="295">
        <f>FinancialInputs!N310</f>
        <v>0</v>
      </c>
      <c r="O51" s="295">
        <f>FinancialInputs!O310</f>
        <v>0</v>
      </c>
      <c r="P51" s="295">
        <f>FinancialInputs!P310</f>
        <v>0</v>
      </c>
      <c r="Q51" s="295">
        <f>FinancialInputs!Q310</f>
        <v>0</v>
      </c>
      <c r="R51" s="295">
        <f>FinancialInputs!R310</f>
        <v>0</v>
      </c>
      <c r="S51" s="295">
        <f>FinancialInputs!S310</f>
        <v>0</v>
      </c>
      <c r="T51" s="295">
        <f>FinancialInputs!T310</f>
        <v>0</v>
      </c>
      <c r="U51" s="295">
        <f>FinancialInputs!U310</f>
        <v>0</v>
      </c>
      <c r="V51" s="295">
        <f>FinancialInputs!V310</f>
        <v>0</v>
      </c>
      <c r="W51" s="295">
        <f>FinancialInputs!W310</f>
        <v>0</v>
      </c>
      <c r="X51" s="295">
        <f>FinancialInputs!X310</f>
        <v>0</v>
      </c>
      <c r="Y51" s="295">
        <f>FinancialInputs!Y310</f>
        <v>0</v>
      </c>
      <c r="Z51" s="295">
        <f>FinancialInputs!Z310</f>
        <v>0</v>
      </c>
      <c r="AA51" s="295">
        <f>FinancialInputs!AA310</f>
        <v>0</v>
      </c>
      <c r="AB51" s="295">
        <f>FinancialInputs!AB310</f>
        <v>0</v>
      </c>
      <c r="AC51" s="295">
        <f>FinancialInputs!AC310</f>
        <v>0</v>
      </c>
      <c r="AD51" s="295">
        <f>FinancialInputs!AD310</f>
        <v>0</v>
      </c>
      <c r="AE51" s="295">
        <f>FinancialInputs!AE310</f>
        <v>0</v>
      </c>
      <c r="AF51" s="295">
        <f>FinancialInputs!AF310</f>
        <v>0</v>
      </c>
      <c r="AG51" s="295">
        <f>FinancialInputs!AG310</f>
        <v>0</v>
      </c>
      <c r="AH51" s="295">
        <f>FinancialInputs!AH310</f>
        <v>0</v>
      </c>
      <c r="AI51" s="295">
        <f>FinancialInputs!AI310</f>
        <v>0</v>
      </c>
      <c r="AJ51" s="295">
        <f>FinancialInputs!AJ310</f>
        <v>0</v>
      </c>
      <c r="AK51" s="295">
        <f>FinancialInputs!AK310</f>
        <v>0</v>
      </c>
      <c r="AL51" s="295">
        <f>FinancialInputs!AL310</f>
        <v>0</v>
      </c>
      <c r="AM51" s="295">
        <f>FinancialInputs!AM310</f>
        <v>0</v>
      </c>
      <c r="AN51" s="295">
        <f>FinancialInputs!AN310</f>
        <v>0</v>
      </c>
      <c r="AO51" s="295">
        <f>FinancialInputs!AO310</f>
        <v>0</v>
      </c>
      <c r="AP51" s="295">
        <f>FinancialInputs!AP310</f>
        <v>0</v>
      </c>
      <c r="AQ51" s="295">
        <f>FinancialInputs!AQ310</f>
        <v>0</v>
      </c>
      <c r="AR51" s="295">
        <f>FinancialInputs!AR310</f>
        <v>0</v>
      </c>
      <c r="AS51" s="295">
        <f>FinancialInputs!AS310</f>
        <v>0</v>
      </c>
      <c r="AT51" s="295">
        <f>FinancialInputs!AT310</f>
        <v>0</v>
      </c>
      <c r="AU51" s="295">
        <f>FinancialInputs!AU310</f>
        <v>0</v>
      </c>
      <c r="AV51" s="295">
        <f>FinancialInputs!AV310</f>
        <v>0</v>
      </c>
      <c r="AW51" s="295">
        <f>FinancialInputs!AW310</f>
        <v>0</v>
      </c>
      <c r="AX51" s="295">
        <f>FinancialInputs!AX310</f>
        <v>0</v>
      </c>
      <c r="AY51" s="295">
        <f>FinancialInputs!AY310</f>
        <v>0</v>
      </c>
      <c r="AZ51" s="295">
        <f>FinancialInputs!AZ310</f>
        <v>0</v>
      </c>
      <c r="BA51" s="295">
        <f>FinancialInputs!BA310</f>
        <v>0</v>
      </c>
      <c r="BB51" s="295">
        <f>FinancialInputs!BB310</f>
        <v>0</v>
      </c>
      <c r="BC51" s="295">
        <f>FinancialInputs!BC310</f>
        <v>0</v>
      </c>
      <c r="BD51" s="295">
        <f>FinancialInputs!BD310</f>
        <v>0</v>
      </c>
      <c r="BE51" s="295">
        <f>FinancialInputs!BE310</f>
        <v>0</v>
      </c>
      <c r="BF51" s="295">
        <f>FinancialInputs!BF310</f>
        <v>0</v>
      </c>
      <c r="BG51" s="295">
        <f>FinancialInputs!BG310</f>
        <v>0</v>
      </c>
      <c r="BH51" s="295">
        <f>FinancialInputs!BH310</f>
        <v>0</v>
      </c>
      <c r="BI51" s="295">
        <f>FinancialInputs!BI310</f>
        <v>0</v>
      </c>
      <c r="BJ51" s="295">
        <f>FinancialInputs!BJ310</f>
        <v>0</v>
      </c>
      <c r="BK51" s="295">
        <f>FinancialInputs!BK310</f>
        <v>0</v>
      </c>
      <c r="BL51" s="295">
        <f>FinancialInputs!BL310</f>
        <v>0</v>
      </c>
      <c r="BM51" s="295">
        <f>FinancialInputs!BM310</f>
        <v>0</v>
      </c>
      <c r="BN51" s="295">
        <f>FinancialInputs!BN310</f>
        <v>0</v>
      </c>
      <c r="BO51" s="295">
        <f>FinancialInputs!BO310</f>
        <v>0</v>
      </c>
      <c r="BP51" s="295">
        <f>FinancialInputs!BP310</f>
        <v>0</v>
      </c>
      <c r="BQ51" s="295">
        <f>FinancialInputs!BQ310</f>
        <v>0</v>
      </c>
      <c r="BR51" s="295">
        <f>FinancialInputs!BR310</f>
        <v>0</v>
      </c>
      <c r="BS51" s="295">
        <f>FinancialInputs!BS310</f>
        <v>0</v>
      </c>
      <c r="BT51" s="295">
        <f>FinancialInputs!BT310</f>
        <v>0</v>
      </c>
      <c r="BU51" s="295">
        <f>FinancialInputs!BU310</f>
        <v>0</v>
      </c>
      <c r="BV51" s="295">
        <f>FinancialInputs!BV310</f>
        <v>0</v>
      </c>
      <c r="BW51" s="295">
        <f>FinancialInputs!BW310</f>
        <v>0</v>
      </c>
      <c r="BX51" s="295">
        <f>FinancialInputs!BX310</f>
        <v>0</v>
      </c>
      <c r="BY51" s="295">
        <f>FinancialInputs!BY310</f>
        <v>0</v>
      </c>
      <c r="BZ51" s="295">
        <f>FinancialInputs!BZ310</f>
        <v>0</v>
      </c>
      <c r="CA51" s="295">
        <f>FinancialInputs!CA310</f>
        <v>0</v>
      </c>
      <c r="CB51" s="295">
        <f>FinancialInputs!CB310</f>
        <v>0</v>
      </c>
      <c r="CC51" s="295">
        <f>FinancialInputs!CC310</f>
        <v>0</v>
      </c>
      <c r="CD51" s="295">
        <f>FinancialInputs!CD310</f>
        <v>0</v>
      </c>
      <c r="CE51" s="295">
        <f>FinancialInputs!CE310</f>
        <v>0</v>
      </c>
      <c r="CF51" s="295">
        <f>FinancialInputs!CF310</f>
        <v>0</v>
      </c>
      <c r="CG51" s="295">
        <f>FinancialInputs!CG310</f>
        <v>0</v>
      </c>
      <c r="CH51" s="295">
        <f>FinancialInputs!CH310</f>
        <v>0</v>
      </c>
      <c r="CI51" s="295">
        <f>FinancialInputs!CI310</f>
        <v>0</v>
      </c>
      <c r="CJ51" s="295">
        <f>FinancialInputs!CJ310</f>
        <v>0</v>
      </c>
      <c r="CK51" s="295">
        <f>FinancialInputs!CK310</f>
        <v>0</v>
      </c>
      <c r="CL51" s="295">
        <f>FinancialInputs!CL310</f>
        <v>0</v>
      </c>
      <c r="CM51" s="295">
        <f>FinancialInputs!CM310</f>
        <v>0</v>
      </c>
      <c r="CN51" s="295">
        <f>FinancialInputs!CN310</f>
        <v>0</v>
      </c>
      <c r="CO51" s="295">
        <f>FinancialInputs!CO310</f>
        <v>0</v>
      </c>
      <c r="CP51" s="295">
        <f>FinancialInputs!CP310</f>
        <v>0</v>
      </c>
      <c r="CQ51" s="295">
        <f>FinancialInputs!CQ310</f>
        <v>0</v>
      </c>
      <c r="CR51" s="295">
        <f>FinancialInputs!CR310</f>
        <v>0</v>
      </c>
      <c r="CS51" s="295">
        <f>FinancialInputs!CS310</f>
        <v>0</v>
      </c>
      <c r="CT51" s="295">
        <f>FinancialInputs!CT310</f>
        <v>0</v>
      </c>
      <c r="CU51" s="295">
        <f>FinancialInputs!CU310</f>
        <v>0</v>
      </c>
      <c r="CV51" s="295">
        <f>FinancialInputs!CV310</f>
        <v>0</v>
      </c>
      <c r="CW51" s="9"/>
      <c r="CX51" s="9"/>
      <c r="CY51" s="9"/>
      <c r="CZ51" s="9"/>
    </row>
    <row r="52" spans="1:104">
      <c r="E52" s="1" t="s">
        <v>984</v>
      </c>
      <c r="G52" s="179" t="s">
        <v>164</v>
      </c>
      <c r="L52" s="296">
        <f>IFERROR((L38-L37)*SUM(L50:L51)*L56,0)*(L43=FALSE)</f>
        <v>0</v>
      </c>
      <c r="M52" s="296">
        <f t="shared" ref="M52:BX52" si="121">IFERROR((M38-M37)*SUM(M50:M51)*M56,0)*(M43=FALSE)</f>
        <v>0</v>
      </c>
      <c r="N52" s="296">
        <f t="shared" si="121"/>
        <v>0</v>
      </c>
      <c r="O52" s="296">
        <f t="shared" si="121"/>
        <v>0</v>
      </c>
      <c r="P52" s="296">
        <f t="shared" si="121"/>
        <v>0</v>
      </c>
      <c r="Q52" s="296">
        <f t="shared" si="121"/>
        <v>0</v>
      </c>
      <c r="R52" s="296">
        <f t="shared" si="121"/>
        <v>0</v>
      </c>
      <c r="S52" s="296">
        <f t="shared" si="121"/>
        <v>0</v>
      </c>
      <c r="T52" s="296">
        <f t="shared" si="121"/>
        <v>0</v>
      </c>
      <c r="U52" s="296">
        <f t="shared" si="121"/>
        <v>0</v>
      </c>
      <c r="V52" s="296">
        <f t="shared" si="121"/>
        <v>0</v>
      </c>
      <c r="W52" s="296">
        <f t="shared" si="121"/>
        <v>0</v>
      </c>
      <c r="X52" s="296">
        <f t="shared" si="121"/>
        <v>0</v>
      </c>
      <c r="Y52" s="296">
        <f t="shared" si="121"/>
        <v>0</v>
      </c>
      <c r="Z52" s="296">
        <f t="shared" si="121"/>
        <v>0</v>
      </c>
      <c r="AA52" s="296">
        <f t="shared" si="121"/>
        <v>0</v>
      </c>
      <c r="AB52" s="296">
        <f t="shared" si="121"/>
        <v>0</v>
      </c>
      <c r="AC52" s="296">
        <f t="shared" si="121"/>
        <v>0</v>
      </c>
      <c r="AD52" s="296">
        <f t="shared" si="121"/>
        <v>0</v>
      </c>
      <c r="AE52" s="296">
        <f t="shared" si="121"/>
        <v>0</v>
      </c>
      <c r="AF52" s="296">
        <f t="shared" si="121"/>
        <v>0</v>
      </c>
      <c r="AG52" s="296">
        <f t="shared" si="121"/>
        <v>0</v>
      </c>
      <c r="AH52" s="296">
        <f t="shared" si="121"/>
        <v>0</v>
      </c>
      <c r="AI52" s="296">
        <f t="shared" si="121"/>
        <v>0</v>
      </c>
      <c r="AJ52" s="296">
        <f t="shared" si="121"/>
        <v>0</v>
      </c>
      <c r="AK52" s="296">
        <f t="shared" si="121"/>
        <v>0</v>
      </c>
      <c r="AL52" s="296">
        <f t="shared" si="121"/>
        <v>0</v>
      </c>
      <c r="AM52" s="296">
        <f t="shared" si="121"/>
        <v>0</v>
      </c>
      <c r="AN52" s="296">
        <f t="shared" si="121"/>
        <v>0</v>
      </c>
      <c r="AO52" s="296">
        <f t="shared" si="121"/>
        <v>0</v>
      </c>
      <c r="AP52" s="296">
        <f t="shared" si="121"/>
        <v>0</v>
      </c>
      <c r="AQ52" s="296">
        <f t="shared" si="121"/>
        <v>0</v>
      </c>
      <c r="AR52" s="296">
        <f t="shared" si="121"/>
        <v>0</v>
      </c>
      <c r="AS52" s="296">
        <f t="shared" si="121"/>
        <v>0</v>
      </c>
      <c r="AT52" s="296">
        <f t="shared" si="121"/>
        <v>0</v>
      </c>
      <c r="AU52" s="296">
        <f t="shared" si="121"/>
        <v>0</v>
      </c>
      <c r="AV52" s="296">
        <f t="shared" si="121"/>
        <v>0</v>
      </c>
      <c r="AW52" s="296">
        <f t="shared" si="121"/>
        <v>0</v>
      </c>
      <c r="AX52" s="296">
        <f t="shared" si="121"/>
        <v>0</v>
      </c>
      <c r="AY52" s="296">
        <f t="shared" si="121"/>
        <v>0</v>
      </c>
      <c r="AZ52" s="296">
        <f t="shared" si="121"/>
        <v>0</v>
      </c>
      <c r="BA52" s="296">
        <f t="shared" si="121"/>
        <v>0</v>
      </c>
      <c r="BB52" s="296">
        <f t="shared" si="121"/>
        <v>0</v>
      </c>
      <c r="BC52" s="296">
        <f t="shared" si="121"/>
        <v>0</v>
      </c>
      <c r="BD52" s="296">
        <f t="shared" si="121"/>
        <v>0</v>
      </c>
      <c r="BE52" s="296">
        <f t="shared" si="121"/>
        <v>0</v>
      </c>
      <c r="BF52" s="296">
        <f t="shared" si="121"/>
        <v>0</v>
      </c>
      <c r="BG52" s="296">
        <f t="shared" si="121"/>
        <v>0</v>
      </c>
      <c r="BH52" s="296">
        <f t="shared" si="121"/>
        <v>0</v>
      </c>
      <c r="BI52" s="296">
        <f t="shared" si="121"/>
        <v>0</v>
      </c>
      <c r="BJ52" s="296">
        <f t="shared" si="121"/>
        <v>0</v>
      </c>
      <c r="BK52" s="296">
        <f t="shared" si="121"/>
        <v>0</v>
      </c>
      <c r="BL52" s="296">
        <f t="shared" si="121"/>
        <v>0</v>
      </c>
      <c r="BM52" s="296">
        <f t="shared" si="121"/>
        <v>0</v>
      </c>
      <c r="BN52" s="296">
        <f t="shared" si="121"/>
        <v>0</v>
      </c>
      <c r="BO52" s="296">
        <f t="shared" si="121"/>
        <v>0</v>
      </c>
      <c r="BP52" s="296">
        <f t="shared" si="121"/>
        <v>0</v>
      </c>
      <c r="BQ52" s="296">
        <f t="shared" si="121"/>
        <v>0</v>
      </c>
      <c r="BR52" s="296">
        <f t="shared" si="121"/>
        <v>0</v>
      </c>
      <c r="BS52" s="296">
        <f t="shared" si="121"/>
        <v>0</v>
      </c>
      <c r="BT52" s="296">
        <f t="shared" si="121"/>
        <v>0</v>
      </c>
      <c r="BU52" s="296">
        <f t="shared" si="121"/>
        <v>0</v>
      </c>
      <c r="BV52" s="296">
        <f t="shared" si="121"/>
        <v>0</v>
      </c>
      <c r="BW52" s="296">
        <f t="shared" si="121"/>
        <v>0</v>
      </c>
      <c r="BX52" s="296">
        <f t="shared" si="121"/>
        <v>0</v>
      </c>
      <c r="BY52" s="296">
        <f t="shared" ref="BY52:CU52" si="122">IFERROR((BY38-BY37)*SUM(BY50:BY51)*BY56,0)*(BY43=FALSE)</f>
        <v>0</v>
      </c>
      <c r="BZ52" s="296">
        <f t="shared" si="122"/>
        <v>0</v>
      </c>
      <c r="CA52" s="296">
        <f t="shared" si="122"/>
        <v>0</v>
      </c>
      <c r="CB52" s="296">
        <f t="shared" si="122"/>
        <v>0</v>
      </c>
      <c r="CC52" s="296">
        <f t="shared" si="122"/>
        <v>0</v>
      </c>
      <c r="CD52" s="296">
        <f t="shared" si="122"/>
        <v>0</v>
      </c>
      <c r="CE52" s="296">
        <f t="shared" si="122"/>
        <v>0</v>
      </c>
      <c r="CF52" s="296">
        <f t="shared" si="122"/>
        <v>0</v>
      </c>
      <c r="CG52" s="296">
        <f t="shared" si="122"/>
        <v>0</v>
      </c>
      <c r="CH52" s="296">
        <f t="shared" si="122"/>
        <v>0</v>
      </c>
      <c r="CI52" s="296">
        <f t="shared" si="122"/>
        <v>0</v>
      </c>
      <c r="CJ52" s="296">
        <f t="shared" si="122"/>
        <v>0</v>
      </c>
      <c r="CK52" s="296">
        <f t="shared" si="122"/>
        <v>0</v>
      </c>
      <c r="CL52" s="296">
        <f t="shared" si="122"/>
        <v>0</v>
      </c>
      <c r="CM52" s="296">
        <f t="shared" si="122"/>
        <v>0</v>
      </c>
      <c r="CN52" s="296">
        <f t="shared" si="122"/>
        <v>0</v>
      </c>
      <c r="CO52" s="296">
        <f t="shared" si="122"/>
        <v>0</v>
      </c>
      <c r="CP52" s="296">
        <f t="shared" si="122"/>
        <v>0</v>
      </c>
      <c r="CQ52" s="296">
        <f t="shared" si="122"/>
        <v>0</v>
      </c>
      <c r="CR52" s="296">
        <f t="shared" si="122"/>
        <v>0</v>
      </c>
      <c r="CS52" s="296">
        <f t="shared" si="122"/>
        <v>0</v>
      </c>
      <c r="CT52" s="296">
        <f t="shared" si="122"/>
        <v>0</v>
      </c>
      <c r="CU52" s="296">
        <f t="shared" si="122"/>
        <v>0</v>
      </c>
      <c r="CV52" s="296">
        <f>IFERROR((CV38-CV37)*SUM(CV50:CV51)*CV56,0)*(CV43=FALSE)</f>
        <v>0</v>
      </c>
      <c r="CW52" s="9"/>
      <c r="CX52" s="9"/>
      <c r="CY52" s="9"/>
      <c r="CZ52" s="9"/>
    </row>
    <row r="53" spans="1:104">
      <c r="L53" s="206"/>
      <c r="M53" s="206"/>
      <c r="N53" s="206"/>
      <c r="O53" s="206"/>
      <c r="P53" s="206"/>
      <c r="Q53" s="206"/>
      <c r="R53" s="206"/>
      <c r="S53" s="206"/>
      <c r="T53" s="206"/>
      <c r="U53" s="206"/>
      <c r="V53" s="206"/>
      <c r="W53" s="206"/>
      <c r="X53" s="206"/>
      <c r="Y53" s="206"/>
      <c r="Z53" s="206"/>
      <c r="AA53" s="206"/>
      <c r="AB53" s="206"/>
      <c r="AC53" s="206"/>
      <c r="AD53" s="206"/>
      <c r="AE53" s="206"/>
      <c r="AF53" s="206"/>
      <c r="AG53" s="206"/>
      <c r="AH53" s="206"/>
      <c r="AI53" s="206"/>
      <c r="AJ53" s="206"/>
      <c r="AK53" s="206"/>
      <c r="AL53" s="206"/>
      <c r="AM53" s="206"/>
      <c r="AN53" s="206"/>
      <c r="AO53" s="206"/>
      <c r="AP53" s="206"/>
      <c r="AQ53" s="206"/>
      <c r="AR53" s="206"/>
      <c r="AS53" s="206"/>
      <c r="AT53" s="206"/>
      <c r="AU53" s="206"/>
      <c r="AV53" s="206"/>
      <c r="AW53" s="206"/>
      <c r="AX53" s="206"/>
      <c r="AY53" s="206"/>
      <c r="AZ53" s="206"/>
      <c r="BA53" s="206"/>
      <c r="BB53" s="206"/>
      <c r="BC53" s="206"/>
      <c r="BD53" s="206"/>
      <c r="BE53" s="206"/>
      <c r="BF53" s="206"/>
      <c r="BG53" s="206"/>
      <c r="BH53" s="206"/>
      <c r="BI53" s="206"/>
      <c r="BJ53" s="206"/>
      <c r="BK53" s="206"/>
      <c r="BL53" s="206"/>
      <c r="BM53" s="206"/>
      <c r="BN53" s="206"/>
      <c r="BO53" s="206"/>
      <c r="BP53" s="206"/>
      <c r="BQ53" s="206"/>
      <c r="BR53" s="206"/>
      <c r="BS53" s="206"/>
      <c r="BT53" s="206"/>
      <c r="BU53" s="206"/>
      <c r="BV53" s="206"/>
      <c r="BW53" s="206"/>
      <c r="BX53" s="206"/>
      <c r="BY53" s="206"/>
      <c r="BZ53" s="206"/>
      <c r="CA53" s="206"/>
      <c r="CB53" s="206"/>
      <c r="CC53" s="206"/>
      <c r="CD53" s="206"/>
      <c r="CE53" s="206"/>
      <c r="CF53" s="206"/>
      <c r="CG53" s="206"/>
      <c r="CH53" s="206"/>
      <c r="CI53" s="206"/>
      <c r="CJ53" s="206"/>
      <c r="CK53" s="206"/>
      <c r="CL53" s="206"/>
      <c r="CM53" s="206"/>
      <c r="CN53" s="206"/>
      <c r="CO53" s="206"/>
      <c r="CP53" s="206"/>
      <c r="CQ53" s="206"/>
      <c r="CR53" s="206"/>
      <c r="CS53" s="206"/>
      <c r="CT53" s="206"/>
      <c r="CU53" s="206"/>
      <c r="CV53" s="206"/>
      <c r="CW53" s="9"/>
      <c r="CX53" s="9"/>
      <c r="CY53" s="9"/>
      <c r="CZ53" s="9"/>
    </row>
    <row r="54" spans="1:104" ht="16.149999999999999">
      <c r="E54" s="1" t="s">
        <v>985</v>
      </c>
      <c r="G54" s="1" t="s">
        <v>146</v>
      </c>
      <c r="J54" s="1" t="s">
        <v>986</v>
      </c>
      <c r="L54" s="164">
        <f>FinancialInputs!L304</f>
        <v>0</v>
      </c>
      <c r="M54" s="164">
        <f>FinancialInputs!M304</f>
        <v>0</v>
      </c>
      <c r="N54" s="164">
        <f>FinancialInputs!N304</f>
        <v>0</v>
      </c>
      <c r="O54" s="164">
        <f>FinancialInputs!O304</f>
        <v>0</v>
      </c>
      <c r="P54" s="164">
        <f>FinancialInputs!P304</f>
        <v>0</v>
      </c>
      <c r="Q54" s="164">
        <f>FinancialInputs!Q304</f>
        <v>0</v>
      </c>
      <c r="R54" s="164">
        <f>FinancialInputs!R304</f>
        <v>0</v>
      </c>
      <c r="S54" s="164">
        <f>FinancialInputs!S304</f>
        <v>0</v>
      </c>
      <c r="T54" s="164">
        <f>FinancialInputs!T304</f>
        <v>0</v>
      </c>
      <c r="U54" s="164">
        <f>FinancialInputs!U304</f>
        <v>0</v>
      </c>
      <c r="V54" s="164">
        <f>FinancialInputs!V304</f>
        <v>0</v>
      </c>
      <c r="W54" s="164">
        <f>FinancialInputs!W304</f>
        <v>0</v>
      </c>
      <c r="X54" s="164">
        <f>FinancialInputs!X304</f>
        <v>0</v>
      </c>
      <c r="Y54" s="164">
        <f>FinancialInputs!Y304</f>
        <v>0</v>
      </c>
      <c r="Z54" s="164">
        <f>FinancialInputs!Z304</f>
        <v>0</v>
      </c>
      <c r="AA54" s="164">
        <f>FinancialInputs!AA304</f>
        <v>0</v>
      </c>
      <c r="AB54" s="164">
        <f>FinancialInputs!AB304</f>
        <v>0</v>
      </c>
      <c r="AC54" s="164">
        <f>FinancialInputs!AC304</f>
        <v>0</v>
      </c>
      <c r="AD54" s="164">
        <f>FinancialInputs!AD304</f>
        <v>0</v>
      </c>
      <c r="AE54" s="164">
        <f>FinancialInputs!AE304</f>
        <v>0</v>
      </c>
      <c r="AF54" s="164">
        <f>FinancialInputs!AF304</f>
        <v>0</v>
      </c>
      <c r="AG54" s="164">
        <f>FinancialInputs!AG304</f>
        <v>0</v>
      </c>
      <c r="AH54" s="164">
        <f>FinancialInputs!AH304</f>
        <v>0</v>
      </c>
      <c r="AI54" s="164">
        <f>FinancialInputs!AI304</f>
        <v>0</v>
      </c>
      <c r="AJ54" s="164">
        <f>FinancialInputs!AJ304</f>
        <v>0</v>
      </c>
      <c r="AK54" s="164">
        <f>FinancialInputs!AK304</f>
        <v>0</v>
      </c>
      <c r="AL54" s="164">
        <f>FinancialInputs!AL304</f>
        <v>0</v>
      </c>
      <c r="AM54" s="164">
        <f>FinancialInputs!AM304</f>
        <v>0</v>
      </c>
      <c r="AN54" s="164">
        <f>FinancialInputs!AN304</f>
        <v>0</v>
      </c>
      <c r="AO54" s="164">
        <f>FinancialInputs!AO304</f>
        <v>0</v>
      </c>
      <c r="AP54" s="164">
        <f>FinancialInputs!AP304</f>
        <v>0</v>
      </c>
      <c r="AQ54" s="164">
        <f>FinancialInputs!AQ304</f>
        <v>0</v>
      </c>
      <c r="AR54" s="164">
        <f>FinancialInputs!AR304</f>
        <v>0</v>
      </c>
      <c r="AS54" s="164">
        <f>FinancialInputs!AS304</f>
        <v>0</v>
      </c>
      <c r="AT54" s="164">
        <f>FinancialInputs!AT304</f>
        <v>0</v>
      </c>
      <c r="AU54" s="164">
        <f>FinancialInputs!AU304</f>
        <v>0</v>
      </c>
      <c r="AV54" s="164">
        <f>FinancialInputs!AV304</f>
        <v>0</v>
      </c>
      <c r="AW54" s="164">
        <f>FinancialInputs!AW304</f>
        <v>0</v>
      </c>
      <c r="AX54" s="164">
        <f>FinancialInputs!AX304</f>
        <v>0</v>
      </c>
      <c r="AY54" s="164">
        <f>FinancialInputs!AY304</f>
        <v>0</v>
      </c>
      <c r="AZ54" s="164">
        <f>FinancialInputs!AZ304</f>
        <v>0</v>
      </c>
      <c r="BA54" s="164">
        <f>FinancialInputs!BA304</f>
        <v>0</v>
      </c>
      <c r="BB54" s="164">
        <f>FinancialInputs!BB304</f>
        <v>0</v>
      </c>
      <c r="BC54" s="164">
        <f>FinancialInputs!BC304</f>
        <v>0</v>
      </c>
      <c r="BD54" s="164">
        <f>FinancialInputs!BD304</f>
        <v>0</v>
      </c>
      <c r="BE54" s="164">
        <f>FinancialInputs!BE304</f>
        <v>0</v>
      </c>
      <c r="BF54" s="164">
        <f>FinancialInputs!BF304</f>
        <v>0</v>
      </c>
      <c r="BG54" s="164">
        <f>FinancialInputs!BG304</f>
        <v>0</v>
      </c>
      <c r="BH54" s="164">
        <f>FinancialInputs!BH304</f>
        <v>0</v>
      </c>
      <c r="BI54" s="164">
        <f>FinancialInputs!BI304</f>
        <v>0</v>
      </c>
      <c r="BJ54" s="164">
        <f>FinancialInputs!BJ304</f>
        <v>0</v>
      </c>
      <c r="BK54" s="164">
        <f>FinancialInputs!BK304</f>
        <v>0</v>
      </c>
      <c r="BL54" s="164">
        <f>FinancialInputs!BL304</f>
        <v>0</v>
      </c>
      <c r="BM54" s="164">
        <f>FinancialInputs!BM304</f>
        <v>0</v>
      </c>
      <c r="BN54" s="164">
        <f>FinancialInputs!BN304</f>
        <v>0</v>
      </c>
      <c r="BO54" s="164">
        <f>FinancialInputs!BO304</f>
        <v>0</v>
      </c>
      <c r="BP54" s="164">
        <f>FinancialInputs!BP304</f>
        <v>0</v>
      </c>
      <c r="BQ54" s="164">
        <f>FinancialInputs!BQ304</f>
        <v>0</v>
      </c>
      <c r="BR54" s="164">
        <f>FinancialInputs!BR304</f>
        <v>0</v>
      </c>
      <c r="BS54" s="164">
        <f>FinancialInputs!BS304</f>
        <v>0</v>
      </c>
      <c r="BT54" s="164">
        <f>FinancialInputs!BT304</f>
        <v>0</v>
      </c>
      <c r="BU54" s="164">
        <f>FinancialInputs!BU304</f>
        <v>0</v>
      </c>
      <c r="BV54" s="164">
        <f>FinancialInputs!BV304</f>
        <v>0</v>
      </c>
      <c r="BW54" s="164">
        <f>FinancialInputs!BW304</f>
        <v>0</v>
      </c>
      <c r="BX54" s="164">
        <f>FinancialInputs!BX304</f>
        <v>0</v>
      </c>
      <c r="BY54" s="164">
        <f>FinancialInputs!BY304</f>
        <v>0</v>
      </c>
      <c r="BZ54" s="164">
        <f>FinancialInputs!BZ304</f>
        <v>0</v>
      </c>
      <c r="CA54" s="164">
        <f>FinancialInputs!CA304</f>
        <v>0</v>
      </c>
      <c r="CB54" s="164">
        <f>FinancialInputs!CB304</f>
        <v>0</v>
      </c>
      <c r="CC54" s="164">
        <f>FinancialInputs!CC304</f>
        <v>0</v>
      </c>
      <c r="CD54" s="164">
        <f>FinancialInputs!CD304</f>
        <v>0</v>
      </c>
      <c r="CE54" s="164">
        <f>FinancialInputs!CE304</f>
        <v>0</v>
      </c>
      <c r="CF54" s="164">
        <f>FinancialInputs!CF304</f>
        <v>0</v>
      </c>
      <c r="CG54" s="164">
        <f>FinancialInputs!CG304</f>
        <v>0</v>
      </c>
      <c r="CH54" s="164">
        <f>FinancialInputs!CH304</f>
        <v>0</v>
      </c>
      <c r="CI54" s="164">
        <f>FinancialInputs!CI304</f>
        <v>0</v>
      </c>
      <c r="CJ54" s="164">
        <f>FinancialInputs!CJ304</f>
        <v>0</v>
      </c>
      <c r="CK54" s="164">
        <f>FinancialInputs!CK304</f>
        <v>0</v>
      </c>
      <c r="CL54" s="164">
        <f>FinancialInputs!CL304</f>
        <v>0</v>
      </c>
      <c r="CM54" s="164">
        <f>FinancialInputs!CM304</f>
        <v>0</v>
      </c>
      <c r="CN54" s="164">
        <f>FinancialInputs!CN304</f>
        <v>0</v>
      </c>
      <c r="CO54" s="164">
        <f>FinancialInputs!CO304</f>
        <v>0</v>
      </c>
      <c r="CP54" s="164">
        <f>FinancialInputs!CP304</f>
        <v>0</v>
      </c>
      <c r="CQ54" s="164">
        <f>FinancialInputs!CQ304</f>
        <v>0</v>
      </c>
      <c r="CR54" s="164">
        <f>FinancialInputs!CR304</f>
        <v>0</v>
      </c>
      <c r="CS54" s="164">
        <f>FinancialInputs!CS304</f>
        <v>0</v>
      </c>
      <c r="CT54" s="164">
        <f>FinancialInputs!CT304</f>
        <v>0</v>
      </c>
      <c r="CU54" s="164">
        <f>FinancialInputs!CU304</f>
        <v>0</v>
      </c>
      <c r="CV54" s="164">
        <f>FinancialInputs!CV304</f>
        <v>0</v>
      </c>
      <c r="CW54" s="9"/>
      <c r="CX54" s="9"/>
      <c r="CY54" s="9"/>
      <c r="CZ54" s="9"/>
    </row>
    <row r="55" spans="1:104" ht="16.149999999999999">
      <c r="E55" s="1" t="s">
        <v>987</v>
      </c>
      <c r="G55" s="1" t="s">
        <v>146</v>
      </c>
      <c r="J55" s="1" t="s">
        <v>988</v>
      </c>
      <c r="L55" s="164">
        <f>FinancialInputs!L305</f>
        <v>0</v>
      </c>
      <c r="M55" s="164">
        <f>FinancialInputs!M305</f>
        <v>0</v>
      </c>
      <c r="N55" s="164">
        <f>FinancialInputs!N305</f>
        <v>0</v>
      </c>
      <c r="O55" s="164">
        <f>FinancialInputs!O305</f>
        <v>0</v>
      </c>
      <c r="P55" s="164">
        <f>FinancialInputs!P305</f>
        <v>0</v>
      </c>
      <c r="Q55" s="164">
        <f>FinancialInputs!Q305</f>
        <v>0</v>
      </c>
      <c r="R55" s="164">
        <f>FinancialInputs!R305</f>
        <v>0</v>
      </c>
      <c r="S55" s="164">
        <f>FinancialInputs!S305</f>
        <v>0</v>
      </c>
      <c r="T55" s="164">
        <f>FinancialInputs!T305</f>
        <v>0</v>
      </c>
      <c r="U55" s="164">
        <f>FinancialInputs!U305</f>
        <v>0</v>
      </c>
      <c r="V55" s="164">
        <f>FinancialInputs!V305</f>
        <v>0</v>
      </c>
      <c r="W55" s="164">
        <f>FinancialInputs!W305</f>
        <v>0</v>
      </c>
      <c r="X55" s="164">
        <f>FinancialInputs!X305</f>
        <v>0</v>
      </c>
      <c r="Y55" s="164">
        <f>FinancialInputs!Y305</f>
        <v>0</v>
      </c>
      <c r="Z55" s="164">
        <f>FinancialInputs!Z305</f>
        <v>0</v>
      </c>
      <c r="AA55" s="164">
        <f>FinancialInputs!AA305</f>
        <v>0</v>
      </c>
      <c r="AB55" s="164">
        <f>FinancialInputs!AB305</f>
        <v>0</v>
      </c>
      <c r="AC55" s="164">
        <f>FinancialInputs!AC305</f>
        <v>0</v>
      </c>
      <c r="AD55" s="164">
        <f>FinancialInputs!AD305</f>
        <v>0</v>
      </c>
      <c r="AE55" s="164">
        <f>FinancialInputs!AE305</f>
        <v>0</v>
      </c>
      <c r="AF55" s="164">
        <f>FinancialInputs!AF305</f>
        <v>0</v>
      </c>
      <c r="AG55" s="164">
        <f>FinancialInputs!AG305</f>
        <v>0</v>
      </c>
      <c r="AH55" s="164">
        <f>FinancialInputs!AH305</f>
        <v>0</v>
      </c>
      <c r="AI55" s="164">
        <f>FinancialInputs!AI305</f>
        <v>0</v>
      </c>
      <c r="AJ55" s="164">
        <f>FinancialInputs!AJ305</f>
        <v>0</v>
      </c>
      <c r="AK55" s="164">
        <f>FinancialInputs!AK305</f>
        <v>0</v>
      </c>
      <c r="AL55" s="164">
        <f>FinancialInputs!AL305</f>
        <v>0</v>
      </c>
      <c r="AM55" s="164">
        <f>FinancialInputs!AM305</f>
        <v>0</v>
      </c>
      <c r="AN55" s="164">
        <f>FinancialInputs!AN305</f>
        <v>0</v>
      </c>
      <c r="AO55" s="164">
        <f>FinancialInputs!AO305</f>
        <v>0</v>
      </c>
      <c r="AP55" s="164">
        <f>FinancialInputs!AP305</f>
        <v>0</v>
      </c>
      <c r="AQ55" s="164">
        <f>FinancialInputs!AQ305</f>
        <v>0</v>
      </c>
      <c r="AR55" s="164">
        <f>FinancialInputs!AR305</f>
        <v>0</v>
      </c>
      <c r="AS55" s="164">
        <f>FinancialInputs!AS305</f>
        <v>0</v>
      </c>
      <c r="AT55" s="164">
        <f>FinancialInputs!AT305</f>
        <v>0</v>
      </c>
      <c r="AU55" s="164">
        <f>FinancialInputs!AU305</f>
        <v>0</v>
      </c>
      <c r="AV55" s="164">
        <f>FinancialInputs!AV305</f>
        <v>0</v>
      </c>
      <c r="AW55" s="164">
        <f>FinancialInputs!AW305</f>
        <v>0</v>
      </c>
      <c r="AX55" s="164">
        <f>FinancialInputs!AX305</f>
        <v>0</v>
      </c>
      <c r="AY55" s="164">
        <f>FinancialInputs!AY305</f>
        <v>0</v>
      </c>
      <c r="AZ55" s="164">
        <f>FinancialInputs!AZ305</f>
        <v>0</v>
      </c>
      <c r="BA55" s="164">
        <f>FinancialInputs!BA305</f>
        <v>0</v>
      </c>
      <c r="BB55" s="164">
        <f>FinancialInputs!BB305</f>
        <v>0</v>
      </c>
      <c r="BC55" s="164">
        <f>FinancialInputs!BC305</f>
        <v>0</v>
      </c>
      <c r="BD55" s="164">
        <f>FinancialInputs!BD305</f>
        <v>0</v>
      </c>
      <c r="BE55" s="164">
        <f>FinancialInputs!BE305</f>
        <v>0</v>
      </c>
      <c r="BF55" s="164">
        <f>FinancialInputs!BF305</f>
        <v>0</v>
      </c>
      <c r="BG55" s="164">
        <f>FinancialInputs!BG305</f>
        <v>0</v>
      </c>
      <c r="BH55" s="164">
        <f>FinancialInputs!BH305</f>
        <v>0</v>
      </c>
      <c r="BI55" s="164">
        <f>FinancialInputs!BI305</f>
        <v>0</v>
      </c>
      <c r="BJ55" s="164">
        <f>FinancialInputs!BJ305</f>
        <v>0</v>
      </c>
      <c r="BK55" s="164">
        <f>FinancialInputs!BK305</f>
        <v>0</v>
      </c>
      <c r="BL55" s="164">
        <f>FinancialInputs!BL305</f>
        <v>0</v>
      </c>
      <c r="BM55" s="164">
        <f>FinancialInputs!BM305</f>
        <v>0</v>
      </c>
      <c r="BN55" s="164">
        <f>FinancialInputs!BN305</f>
        <v>0</v>
      </c>
      <c r="BO55" s="164">
        <f>FinancialInputs!BO305</f>
        <v>0</v>
      </c>
      <c r="BP55" s="164">
        <f>FinancialInputs!BP305</f>
        <v>0</v>
      </c>
      <c r="BQ55" s="164">
        <f>FinancialInputs!BQ305</f>
        <v>0</v>
      </c>
      <c r="BR55" s="164">
        <f>FinancialInputs!BR305</f>
        <v>0</v>
      </c>
      <c r="BS55" s="164">
        <f>FinancialInputs!BS305</f>
        <v>0</v>
      </c>
      <c r="BT55" s="164">
        <f>FinancialInputs!BT305</f>
        <v>0</v>
      </c>
      <c r="BU55" s="164">
        <f>FinancialInputs!BU305</f>
        <v>0</v>
      </c>
      <c r="BV55" s="164">
        <f>FinancialInputs!BV305</f>
        <v>0</v>
      </c>
      <c r="BW55" s="164">
        <f>FinancialInputs!BW305</f>
        <v>0</v>
      </c>
      <c r="BX55" s="164">
        <f>FinancialInputs!BX305</f>
        <v>0</v>
      </c>
      <c r="BY55" s="164">
        <f>FinancialInputs!BY305</f>
        <v>0</v>
      </c>
      <c r="BZ55" s="164">
        <f>FinancialInputs!BZ305</f>
        <v>0</v>
      </c>
      <c r="CA55" s="164">
        <f>FinancialInputs!CA305</f>
        <v>0</v>
      </c>
      <c r="CB55" s="164">
        <f>FinancialInputs!CB305</f>
        <v>0</v>
      </c>
      <c r="CC55" s="164">
        <f>FinancialInputs!CC305</f>
        <v>0</v>
      </c>
      <c r="CD55" s="164">
        <f>FinancialInputs!CD305</f>
        <v>0</v>
      </c>
      <c r="CE55" s="164">
        <f>FinancialInputs!CE305</f>
        <v>0</v>
      </c>
      <c r="CF55" s="164">
        <f>FinancialInputs!CF305</f>
        <v>0</v>
      </c>
      <c r="CG55" s="164">
        <f>FinancialInputs!CG305</f>
        <v>0</v>
      </c>
      <c r="CH55" s="164">
        <f>FinancialInputs!CH305</f>
        <v>0</v>
      </c>
      <c r="CI55" s="164">
        <f>FinancialInputs!CI305</f>
        <v>0</v>
      </c>
      <c r="CJ55" s="164">
        <f>FinancialInputs!CJ305</f>
        <v>0</v>
      </c>
      <c r="CK55" s="164">
        <f>FinancialInputs!CK305</f>
        <v>0</v>
      </c>
      <c r="CL55" s="164">
        <f>FinancialInputs!CL305</f>
        <v>0</v>
      </c>
      <c r="CM55" s="164">
        <f>FinancialInputs!CM305</f>
        <v>0</v>
      </c>
      <c r="CN55" s="164">
        <f>FinancialInputs!CN305</f>
        <v>0</v>
      </c>
      <c r="CO55" s="164">
        <f>FinancialInputs!CO305</f>
        <v>0</v>
      </c>
      <c r="CP55" s="164">
        <f>FinancialInputs!CP305</f>
        <v>0</v>
      </c>
      <c r="CQ55" s="164">
        <f>FinancialInputs!CQ305</f>
        <v>0</v>
      </c>
      <c r="CR55" s="164">
        <f>FinancialInputs!CR305</f>
        <v>0</v>
      </c>
      <c r="CS55" s="164">
        <f>FinancialInputs!CS305</f>
        <v>0</v>
      </c>
      <c r="CT55" s="164">
        <f>FinancialInputs!CT305</f>
        <v>0</v>
      </c>
      <c r="CU55" s="164">
        <f>FinancialInputs!CU305</f>
        <v>0</v>
      </c>
      <c r="CV55" s="164">
        <f>FinancialInputs!CV305</f>
        <v>0</v>
      </c>
      <c r="CW55" s="9"/>
      <c r="CX55" s="9"/>
      <c r="CY55" s="9"/>
      <c r="CZ55" s="9"/>
    </row>
    <row r="56" spans="1:104">
      <c r="E56" s="1" t="s">
        <v>989</v>
      </c>
      <c r="G56" s="1" t="s">
        <v>146</v>
      </c>
      <c r="J56" s="1" t="s">
        <v>990</v>
      </c>
      <c r="L56" s="164">
        <f>FinancialInputs!L306</f>
        <v>0</v>
      </c>
      <c r="M56" s="164">
        <f>FinancialInputs!M306</f>
        <v>0</v>
      </c>
      <c r="N56" s="164">
        <f>FinancialInputs!N306</f>
        <v>0</v>
      </c>
      <c r="O56" s="164">
        <f>FinancialInputs!O306</f>
        <v>0</v>
      </c>
      <c r="P56" s="164">
        <f>FinancialInputs!P306</f>
        <v>0</v>
      </c>
      <c r="Q56" s="164">
        <f>FinancialInputs!Q306</f>
        <v>0</v>
      </c>
      <c r="R56" s="164">
        <f>FinancialInputs!R306</f>
        <v>0</v>
      </c>
      <c r="S56" s="164">
        <f>FinancialInputs!S306</f>
        <v>0</v>
      </c>
      <c r="T56" s="164">
        <f>FinancialInputs!T306</f>
        <v>0</v>
      </c>
      <c r="U56" s="164">
        <f>FinancialInputs!U306</f>
        <v>0</v>
      </c>
      <c r="V56" s="164">
        <f>FinancialInputs!V306</f>
        <v>0</v>
      </c>
      <c r="W56" s="164">
        <f>FinancialInputs!W306</f>
        <v>0</v>
      </c>
      <c r="X56" s="164">
        <f>FinancialInputs!X306</f>
        <v>0</v>
      </c>
      <c r="Y56" s="164">
        <f>FinancialInputs!Y306</f>
        <v>0</v>
      </c>
      <c r="Z56" s="164">
        <f>FinancialInputs!Z306</f>
        <v>0</v>
      </c>
      <c r="AA56" s="164">
        <f>FinancialInputs!AA306</f>
        <v>0</v>
      </c>
      <c r="AB56" s="164">
        <f>FinancialInputs!AB306</f>
        <v>0</v>
      </c>
      <c r="AC56" s="164">
        <f>FinancialInputs!AC306</f>
        <v>0</v>
      </c>
      <c r="AD56" s="164">
        <f>FinancialInputs!AD306</f>
        <v>0</v>
      </c>
      <c r="AE56" s="164">
        <f>FinancialInputs!AE306</f>
        <v>0</v>
      </c>
      <c r="AF56" s="164">
        <f>FinancialInputs!AF306</f>
        <v>0</v>
      </c>
      <c r="AG56" s="164">
        <f>FinancialInputs!AG306</f>
        <v>0</v>
      </c>
      <c r="AH56" s="164">
        <f>FinancialInputs!AH306</f>
        <v>0</v>
      </c>
      <c r="AI56" s="164">
        <f>FinancialInputs!AI306</f>
        <v>0</v>
      </c>
      <c r="AJ56" s="164">
        <f>FinancialInputs!AJ306</f>
        <v>0</v>
      </c>
      <c r="AK56" s="164">
        <f>FinancialInputs!AK306</f>
        <v>0</v>
      </c>
      <c r="AL56" s="164">
        <f>FinancialInputs!AL306</f>
        <v>0</v>
      </c>
      <c r="AM56" s="164">
        <f>FinancialInputs!AM306</f>
        <v>0</v>
      </c>
      <c r="AN56" s="164">
        <f>FinancialInputs!AN306</f>
        <v>0</v>
      </c>
      <c r="AO56" s="164">
        <f>FinancialInputs!AO306</f>
        <v>0</v>
      </c>
      <c r="AP56" s="164">
        <f>FinancialInputs!AP306</f>
        <v>0</v>
      </c>
      <c r="AQ56" s="164">
        <f>FinancialInputs!AQ306</f>
        <v>0</v>
      </c>
      <c r="AR56" s="164">
        <f>FinancialInputs!AR306</f>
        <v>0</v>
      </c>
      <c r="AS56" s="164">
        <f>FinancialInputs!AS306</f>
        <v>0</v>
      </c>
      <c r="AT56" s="164">
        <f>FinancialInputs!AT306</f>
        <v>0</v>
      </c>
      <c r="AU56" s="164">
        <f>FinancialInputs!AU306</f>
        <v>0</v>
      </c>
      <c r="AV56" s="164">
        <f>FinancialInputs!AV306</f>
        <v>0</v>
      </c>
      <c r="AW56" s="164">
        <f>FinancialInputs!AW306</f>
        <v>0</v>
      </c>
      <c r="AX56" s="164">
        <f>FinancialInputs!AX306</f>
        <v>0</v>
      </c>
      <c r="AY56" s="164">
        <f>FinancialInputs!AY306</f>
        <v>0</v>
      </c>
      <c r="AZ56" s="164">
        <f>FinancialInputs!AZ306</f>
        <v>0</v>
      </c>
      <c r="BA56" s="164">
        <f>FinancialInputs!BA306</f>
        <v>0</v>
      </c>
      <c r="BB56" s="164">
        <f>FinancialInputs!BB306</f>
        <v>0</v>
      </c>
      <c r="BC56" s="164">
        <f>FinancialInputs!BC306</f>
        <v>0</v>
      </c>
      <c r="BD56" s="164">
        <f>FinancialInputs!BD306</f>
        <v>0</v>
      </c>
      <c r="BE56" s="164">
        <f>FinancialInputs!BE306</f>
        <v>0</v>
      </c>
      <c r="BF56" s="164">
        <f>FinancialInputs!BF306</f>
        <v>0</v>
      </c>
      <c r="BG56" s="164">
        <f>FinancialInputs!BG306</f>
        <v>0</v>
      </c>
      <c r="BH56" s="164">
        <f>FinancialInputs!BH306</f>
        <v>0</v>
      </c>
      <c r="BI56" s="164">
        <f>FinancialInputs!BI306</f>
        <v>0</v>
      </c>
      <c r="BJ56" s="164">
        <f>FinancialInputs!BJ306</f>
        <v>0</v>
      </c>
      <c r="BK56" s="164">
        <f>FinancialInputs!BK306</f>
        <v>0</v>
      </c>
      <c r="BL56" s="164">
        <f>FinancialInputs!BL306</f>
        <v>0</v>
      </c>
      <c r="BM56" s="164">
        <f>FinancialInputs!BM306</f>
        <v>0</v>
      </c>
      <c r="BN56" s="164">
        <f>FinancialInputs!BN306</f>
        <v>0</v>
      </c>
      <c r="BO56" s="164">
        <f>FinancialInputs!BO306</f>
        <v>0</v>
      </c>
      <c r="BP56" s="164">
        <f>FinancialInputs!BP306</f>
        <v>0</v>
      </c>
      <c r="BQ56" s="164">
        <f>FinancialInputs!BQ306</f>
        <v>0</v>
      </c>
      <c r="BR56" s="164">
        <f>FinancialInputs!BR306</f>
        <v>0</v>
      </c>
      <c r="BS56" s="164">
        <f>FinancialInputs!BS306</f>
        <v>0</v>
      </c>
      <c r="BT56" s="164">
        <f>FinancialInputs!BT306</f>
        <v>0</v>
      </c>
      <c r="BU56" s="164">
        <f>FinancialInputs!BU306</f>
        <v>0</v>
      </c>
      <c r="BV56" s="164">
        <f>FinancialInputs!BV306</f>
        <v>0</v>
      </c>
      <c r="BW56" s="164">
        <f>FinancialInputs!BW306</f>
        <v>0</v>
      </c>
      <c r="BX56" s="164">
        <f>FinancialInputs!BX306</f>
        <v>0</v>
      </c>
      <c r="BY56" s="164">
        <f>FinancialInputs!BY306</f>
        <v>0</v>
      </c>
      <c r="BZ56" s="164">
        <f>FinancialInputs!BZ306</f>
        <v>0</v>
      </c>
      <c r="CA56" s="164">
        <f>FinancialInputs!CA306</f>
        <v>0</v>
      </c>
      <c r="CB56" s="164">
        <f>FinancialInputs!CB306</f>
        <v>0</v>
      </c>
      <c r="CC56" s="164">
        <f>FinancialInputs!CC306</f>
        <v>0</v>
      </c>
      <c r="CD56" s="164">
        <f>FinancialInputs!CD306</f>
        <v>0</v>
      </c>
      <c r="CE56" s="164">
        <f>FinancialInputs!CE306</f>
        <v>0</v>
      </c>
      <c r="CF56" s="164">
        <f>FinancialInputs!CF306</f>
        <v>0</v>
      </c>
      <c r="CG56" s="164">
        <f>FinancialInputs!CG306</f>
        <v>0</v>
      </c>
      <c r="CH56" s="164">
        <f>FinancialInputs!CH306</f>
        <v>0</v>
      </c>
      <c r="CI56" s="164">
        <f>FinancialInputs!CI306</f>
        <v>0</v>
      </c>
      <c r="CJ56" s="164">
        <f>FinancialInputs!CJ306</f>
        <v>0</v>
      </c>
      <c r="CK56" s="164">
        <f>FinancialInputs!CK306</f>
        <v>0</v>
      </c>
      <c r="CL56" s="164">
        <f>FinancialInputs!CL306</f>
        <v>0</v>
      </c>
      <c r="CM56" s="164">
        <f>FinancialInputs!CM306</f>
        <v>0</v>
      </c>
      <c r="CN56" s="164">
        <f>FinancialInputs!CN306</f>
        <v>0</v>
      </c>
      <c r="CO56" s="164">
        <f>FinancialInputs!CO306</f>
        <v>0</v>
      </c>
      <c r="CP56" s="164">
        <f>FinancialInputs!CP306</f>
        <v>0</v>
      </c>
      <c r="CQ56" s="164">
        <f>FinancialInputs!CQ306</f>
        <v>0</v>
      </c>
      <c r="CR56" s="164">
        <f>FinancialInputs!CR306</f>
        <v>0</v>
      </c>
      <c r="CS56" s="164">
        <f>FinancialInputs!CS306</f>
        <v>0</v>
      </c>
      <c r="CT56" s="164">
        <f>FinancialInputs!CT306</f>
        <v>0</v>
      </c>
      <c r="CU56" s="164">
        <f>FinancialInputs!CU306</f>
        <v>0</v>
      </c>
      <c r="CV56" s="164">
        <f>FinancialInputs!CV306</f>
        <v>0</v>
      </c>
      <c r="CW56" s="9"/>
      <c r="CX56" s="9"/>
      <c r="CY56" s="9"/>
      <c r="CZ56" s="9"/>
    </row>
    <row r="57" spans="1:104" ht="16.149999999999999">
      <c r="E57" s="1" t="s">
        <v>991</v>
      </c>
      <c r="G57" s="179" t="s">
        <v>164</v>
      </c>
      <c r="J57" s="1" t="s">
        <v>992</v>
      </c>
      <c r="L57" s="201" t="e">
        <f>L48+L52</f>
        <v>#N/A</v>
      </c>
      <c r="M57" s="201" t="e">
        <f t="shared" ref="M57:BX57" si="123">M48+M52</f>
        <v>#N/A</v>
      </c>
      <c r="N57" s="201" t="e">
        <f>N48+N52</f>
        <v>#N/A</v>
      </c>
      <c r="O57" s="201" t="e">
        <f>O48+O52</f>
        <v>#N/A</v>
      </c>
      <c r="P57" s="201" t="e">
        <f>P48+P52</f>
        <v>#N/A</v>
      </c>
      <c r="Q57" s="201" t="e">
        <f>Q48+Q52</f>
        <v>#N/A</v>
      </c>
      <c r="R57" s="201" t="e">
        <f>R48+R52</f>
        <v>#N/A</v>
      </c>
      <c r="S57" s="201" t="e">
        <f t="shared" si="123"/>
        <v>#N/A</v>
      </c>
      <c r="T57" s="201" t="e">
        <f t="shared" si="123"/>
        <v>#N/A</v>
      </c>
      <c r="U57" s="201" t="e">
        <f t="shared" si="123"/>
        <v>#N/A</v>
      </c>
      <c r="V57" s="201" t="e">
        <f t="shared" si="123"/>
        <v>#N/A</v>
      </c>
      <c r="W57" s="201" t="e">
        <f t="shared" si="123"/>
        <v>#N/A</v>
      </c>
      <c r="X57" s="201" t="e">
        <f t="shared" si="123"/>
        <v>#N/A</v>
      </c>
      <c r="Y57" s="201" t="e">
        <f t="shared" si="123"/>
        <v>#N/A</v>
      </c>
      <c r="Z57" s="201" t="e">
        <f t="shared" si="123"/>
        <v>#N/A</v>
      </c>
      <c r="AA57" s="201" t="e">
        <f t="shared" si="123"/>
        <v>#N/A</v>
      </c>
      <c r="AB57" s="201" t="e">
        <f t="shared" si="123"/>
        <v>#N/A</v>
      </c>
      <c r="AC57" s="201" t="e">
        <f t="shared" si="123"/>
        <v>#N/A</v>
      </c>
      <c r="AD57" s="201" t="e">
        <f t="shared" si="123"/>
        <v>#N/A</v>
      </c>
      <c r="AE57" s="201" t="e">
        <f t="shared" si="123"/>
        <v>#N/A</v>
      </c>
      <c r="AF57" s="201" t="e">
        <f t="shared" si="123"/>
        <v>#N/A</v>
      </c>
      <c r="AG57" s="201" t="e">
        <f t="shared" si="123"/>
        <v>#N/A</v>
      </c>
      <c r="AH57" s="201" t="e">
        <f t="shared" si="123"/>
        <v>#N/A</v>
      </c>
      <c r="AI57" s="201" t="e">
        <f t="shared" si="123"/>
        <v>#N/A</v>
      </c>
      <c r="AJ57" s="201" t="e">
        <f t="shared" si="123"/>
        <v>#N/A</v>
      </c>
      <c r="AK57" s="201" t="e">
        <f t="shared" si="123"/>
        <v>#N/A</v>
      </c>
      <c r="AL57" s="201" t="e">
        <f t="shared" si="123"/>
        <v>#N/A</v>
      </c>
      <c r="AM57" s="201" t="e">
        <f t="shared" si="123"/>
        <v>#N/A</v>
      </c>
      <c r="AN57" s="201" t="e">
        <f t="shared" si="123"/>
        <v>#N/A</v>
      </c>
      <c r="AO57" s="201" t="e">
        <f t="shared" si="123"/>
        <v>#N/A</v>
      </c>
      <c r="AP57" s="201" t="e">
        <f t="shared" si="123"/>
        <v>#N/A</v>
      </c>
      <c r="AQ57" s="201" t="e">
        <f t="shared" si="123"/>
        <v>#N/A</v>
      </c>
      <c r="AR57" s="201" t="e">
        <f t="shared" si="123"/>
        <v>#N/A</v>
      </c>
      <c r="AS57" s="201" t="e">
        <f t="shared" si="123"/>
        <v>#N/A</v>
      </c>
      <c r="AT57" s="201" t="e">
        <f t="shared" si="123"/>
        <v>#N/A</v>
      </c>
      <c r="AU57" s="201" t="e">
        <f t="shared" si="123"/>
        <v>#N/A</v>
      </c>
      <c r="AV57" s="201" t="e">
        <f t="shared" si="123"/>
        <v>#N/A</v>
      </c>
      <c r="AW57" s="201" t="e">
        <f t="shared" si="123"/>
        <v>#N/A</v>
      </c>
      <c r="AX57" s="201" t="e">
        <f t="shared" si="123"/>
        <v>#N/A</v>
      </c>
      <c r="AY57" s="201" t="e">
        <f t="shared" si="123"/>
        <v>#N/A</v>
      </c>
      <c r="AZ57" s="201" t="e">
        <f t="shared" si="123"/>
        <v>#N/A</v>
      </c>
      <c r="BA57" s="201" t="e">
        <f t="shared" si="123"/>
        <v>#N/A</v>
      </c>
      <c r="BB57" s="201" t="e">
        <f t="shared" si="123"/>
        <v>#N/A</v>
      </c>
      <c r="BC57" s="201" t="e">
        <f t="shared" si="123"/>
        <v>#N/A</v>
      </c>
      <c r="BD57" s="201" t="e">
        <f t="shared" si="123"/>
        <v>#N/A</v>
      </c>
      <c r="BE57" s="201" t="e">
        <f t="shared" si="123"/>
        <v>#N/A</v>
      </c>
      <c r="BF57" s="201" t="e">
        <f t="shared" si="123"/>
        <v>#N/A</v>
      </c>
      <c r="BG57" s="201" t="e">
        <f t="shared" si="123"/>
        <v>#N/A</v>
      </c>
      <c r="BH57" s="201" t="e">
        <f t="shared" si="123"/>
        <v>#N/A</v>
      </c>
      <c r="BI57" s="201" t="e">
        <f t="shared" si="123"/>
        <v>#N/A</v>
      </c>
      <c r="BJ57" s="201" t="e">
        <f t="shared" si="123"/>
        <v>#N/A</v>
      </c>
      <c r="BK57" s="201" t="e">
        <f t="shared" si="123"/>
        <v>#N/A</v>
      </c>
      <c r="BL57" s="201" t="e">
        <f t="shared" si="123"/>
        <v>#N/A</v>
      </c>
      <c r="BM57" s="201" t="e">
        <f t="shared" si="123"/>
        <v>#N/A</v>
      </c>
      <c r="BN57" s="201" t="e">
        <f t="shared" si="123"/>
        <v>#N/A</v>
      </c>
      <c r="BO57" s="201" t="e">
        <f t="shared" si="123"/>
        <v>#N/A</v>
      </c>
      <c r="BP57" s="201" t="e">
        <f t="shared" si="123"/>
        <v>#N/A</v>
      </c>
      <c r="BQ57" s="201" t="e">
        <f t="shared" si="123"/>
        <v>#N/A</v>
      </c>
      <c r="BR57" s="201" t="e">
        <f t="shared" si="123"/>
        <v>#N/A</v>
      </c>
      <c r="BS57" s="201" t="e">
        <f t="shared" si="123"/>
        <v>#N/A</v>
      </c>
      <c r="BT57" s="201" t="e">
        <f t="shared" si="123"/>
        <v>#N/A</v>
      </c>
      <c r="BU57" s="201" t="e">
        <f t="shared" si="123"/>
        <v>#N/A</v>
      </c>
      <c r="BV57" s="201" t="e">
        <f t="shared" si="123"/>
        <v>#N/A</v>
      </c>
      <c r="BW57" s="201" t="e">
        <f t="shared" si="123"/>
        <v>#N/A</v>
      </c>
      <c r="BX57" s="201" t="e">
        <f t="shared" si="123"/>
        <v>#N/A</v>
      </c>
      <c r="BY57" s="201" t="e">
        <f t="shared" ref="BY57:CV57" si="124">BY48+BY52</f>
        <v>#N/A</v>
      </c>
      <c r="BZ57" s="201" t="e">
        <f t="shared" si="124"/>
        <v>#N/A</v>
      </c>
      <c r="CA57" s="201" t="e">
        <f t="shared" si="124"/>
        <v>#N/A</v>
      </c>
      <c r="CB57" s="201" t="e">
        <f t="shared" si="124"/>
        <v>#N/A</v>
      </c>
      <c r="CC57" s="201" t="e">
        <f t="shared" si="124"/>
        <v>#N/A</v>
      </c>
      <c r="CD57" s="201" t="e">
        <f t="shared" si="124"/>
        <v>#N/A</v>
      </c>
      <c r="CE57" s="201" t="e">
        <f t="shared" si="124"/>
        <v>#N/A</v>
      </c>
      <c r="CF57" s="201" t="e">
        <f t="shared" si="124"/>
        <v>#N/A</v>
      </c>
      <c r="CG57" s="201" t="e">
        <f t="shared" si="124"/>
        <v>#N/A</v>
      </c>
      <c r="CH57" s="201" t="e">
        <f>CH48+CH52</f>
        <v>#N/A</v>
      </c>
      <c r="CI57" s="201" t="e">
        <f t="shared" si="124"/>
        <v>#N/A</v>
      </c>
      <c r="CJ57" s="201" t="e">
        <f t="shared" si="124"/>
        <v>#N/A</v>
      </c>
      <c r="CK57" s="201" t="e">
        <f t="shared" si="124"/>
        <v>#N/A</v>
      </c>
      <c r="CL57" s="201" t="e">
        <f t="shared" si="124"/>
        <v>#N/A</v>
      </c>
      <c r="CM57" s="201" t="e">
        <f t="shared" si="124"/>
        <v>#N/A</v>
      </c>
      <c r="CN57" s="201" t="e">
        <f t="shared" si="124"/>
        <v>#N/A</v>
      </c>
      <c r="CO57" s="201" t="e">
        <f t="shared" si="124"/>
        <v>#N/A</v>
      </c>
      <c r="CP57" s="201" t="e">
        <f t="shared" si="124"/>
        <v>#N/A</v>
      </c>
      <c r="CQ57" s="201" t="e">
        <f t="shared" si="124"/>
        <v>#N/A</v>
      </c>
      <c r="CR57" s="201" t="e">
        <f t="shared" si="124"/>
        <v>#N/A</v>
      </c>
      <c r="CS57" s="201" t="e">
        <f t="shared" si="124"/>
        <v>#N/A</v>
      </c>
      <c r="CT57" s="201" t="e">
        <f t="shared" si="124"/>
        <v>#N/A</v>
      </c>
      <c r="CU57" s="201" t="e">
        <f t="shared" si="124"/>
        <v>#N/A</v>
      </c>
      <c r="CV57" s="201" t="e">
        <f t="shared" si="124"/>
        <v>#N/A</v>
      </c>
      <c r="CW57" s="9"/>
      <c r="CX57" s="9"/>
      <c r="CY57" s="9"/>
      <c r="CZ57" s="9"/>
    </row>
    <row r="58" spans="1:104" ht="16.149999999999999">
      <c r="E58" s="1" t="s">
        <v>952</v>
      </c>
      <c r="G58" s="179" t="s">
        <v>164</v>
      </c>
      <c r="J58" s="1" t="s">
        <v>953</v>
      </c>
      <c r="L58" s="234"/>
      <c r="M58" s="235"/>
      <c r="N58" s="201" t="e">
        <f>L57</f>
        <v>#N/A</v>
      </c>
      <c r="O58" s="201" t="e">
        <f t="shared" ref="O58:AS58" si="125">M57</f>
        <v>#N/A</v>
      </c>
      <c r="P58" s="201" t="e">
        <f>N57</f>
        <v>#N/A</v>
      </c>
      <c r="Q58" s="201" t="e">
        <f t="shared" si="125"/>
        <v>#N/A</v>
      </c>
      <c r="R58" s="201" t="e">
        <f t="shared" si="125"/>
        <v>#N/A</v>
      </c>
      <c r="S58" s="201" t="e">
        <f t="shared" si="125"/>
        <v>#N/A</v>
      </c>
      <c r="T58" s="201" t="e">
        <f t="shared" si="125"/>
        <v>#N/A</v>
      </c>
      <c r="U58" s="201" t="e">
        <f t="shared" si="125"/>
        <v>#N/A</v>
      </c>
      <c r="V58" s="201" t="e">
        <f t="shared" si="125"/>
        <v>#N/A</v>
      </c>
      <c r="W58" s="201" t="e">
        <f t="shared" si="125"/>
        <v>#N/A</v>
      </c>
      <c r="X58" s="201" t="e">
        <f t="shared" si="125"/>
        <v>#N/A</v>
      </c>
      <c r="Y58" s="201" t="e">
        <f t="shared" si="125"/>
        <v>#N/A</v>
      </c>
      <c r="Z58" s="201" t="e">
        <f t="shared" si="125"/>
        <v>#N/A</v>
      </c>
      <c r="AA58" s="201" t="e">
        <f t="shared" si="125"/>
        <v>#N/A</v>
      </c>
      <c r="AB58" s="201" t="e">
        <f t="shared" si="125"/>
        <v>#N/A</v>
      </c>
      <c r="AC58" s="201" t="e">
        <f t="shared" si="125"/>
        <v>#N/A</v>
      </c>
      <c r="AD58" s="201" t="e">
        <f t="shared" si="125"/>
        <v>#N/A</v>
      </c>
      <c r="AE58" s="201" t="e">
        <f t="shared" si="125"/>
        <v>#N/A</v>
      </c>
      <c r="AF58" s="201" t="e">
        <f t="shared" si="125"/>
        <v>#N/A</v>
      </c>
      <c r="AG58" s="201" t="e">
        <f t="shared" si="125"/>
        <v>#N/A</v>
      </c>
      <c r="AH58" s="201" t="e">
        <f t="shared" si="125"/>
        <v>#N/A</v>
      </c>
      <c r="AI58" s="201" t="e">
        <f t="shared" si="125"/>
        <v>#N/A</v>
      </c>
      <c r="AJ58" s="201" t="e">
        <f t="shared" si="125"/>
        <v>#N/A</v>
      </c>
      <c r="AK58" s="201" t="e">
        <f t="shared" si="125"/>
        <v>#N/A</v>
      </c>
      <c r="AL58" s="201" t="e">
        <f t="shared" si="125"/>
        <v>#N/A</v>
      </c>
      <c r="AM58" s="201" t="e">
        <f t="shared" si="125"/>
        <v>#N/A</v>
      </c>
      <c r="AN58" s="192" t="e">
        <f t="shared" si="125"/>
        <v>#N/A</v>
      </c>
      <c r="AO58" s="192" t="e">
        <f t="shared" si="125"/>
        <v>#N/A</v>
      </c>
      <c r="AP58" s="192" t="e">
        <f t="shared" si="125"/>
        <v>#N/A</v>
      </c>
      <c r="AQ58" s="201" t="e">
        <f t="shared" si="125"/>
        <v>#N/A</v>
      </c>
      <c r="AR58" s="201" t="e">
        <f t="shared" si="125"/>
        <v>#N/A</v>
      </c>
      <c r="AS58" s="201" t="e">
        <f t="shared" si="125"/>
        <v>#N/A</v>
      </c>
      <c r="AT58" s="201" t="e">
        <f t="shared" ref="AT58:BY58" si="126">AR57</f>
        <v>#N/A</v>
      </c>
      <c r="AU58" s="201" t="e">
        <f t="shared" si="126"/>
        <v>#N/A</v>
      </c>
      <c r="AV58" s="201" t="e">
        <f t="shared" si="126"/>
        <v>#N/A</v>
      </c>
      <c r="AW58" s="201" t="e">
        <f t="shared" si="126"/>
        <v>#N/A</v>
      </c>
      <c r="AX58" s="201" t="e">
        <f t="shared" si="126"/>
        <v>#N/A</v>
      </c>
      <c r="AY58" s="201" t="e">
        <f t="shared" si="126"/>
        <v>#N/A</v>
      </c>
      <c r="AZ58" s="201" t="e">
        <f t="shared" si="126"/>
        <v>#N/A</v>
      </c>
      <c r="BA58" s="201" t="e">
        <f t="shared" si="126"/>
        <v>#N/A</v>
      </c>
      <c r="BB58" s="201" t="e">
        <f t="shared" si="126"/>
        <v>#N/A</v>
      </c>
      <c r="BC58" s="201" t="e">
        <f t="shared" si="126"/>
        <v>#N/A</v>
      </c>
      <c r="BD58" s="201" t="e">
        <f t="shared" si="126"/>
        <v>#N/A</v>
      </c>
      <c r="BE58" s="201" t="e">
        <f t="shared" si="126"/>
        <v>#N/A</v>
      </c>
      <c r="BF58" s="201" t="e">
        <f t="shared" si="126"/>
        <v>#N/A</v>
      </c>
      <c r="BG58" s="201" t="e">
        <f t="shared" si="126"/>
        <v>#N/A</v>
      </c>
      <c r="BH58" s="201" t="e">
        <f t="shared" si="126"/>
        <v>#N/A</v>
      </c>
      <c r="BI58" s="201" t="e">
        <f t="shared" si="126"/>
        <v>#N/A</v>
      </c>
      <c r="BJ58" s="201" t="e">
        <f t="shared" si="126"/>
        <v>#N/A</v>
      </c>
      <c r="BK58" s="201" t="e">
        <f t="shared" si="126"/>
        <v>#N/A</v>
      </c>
      <c r="BL58" s="201" t="e">
        <f t="shared" si="126"/>
        <v>#N/A</v>
      </c>
      <c r="BM58" s="201" t="e">
        <f t="shared" si="126"/>
        <v>#N/A</v>
      </c>
      <c r="BN58" s="201" t="e">
        <f t="shared" si="126"/>
        <v>#N/A</v>
      </c>
      <c r="BO58" s="201" t="e">
        <f t="shared" si="126"/>
        <v>#N/A</v>
      </c>
      <c r="BP58" s="201" t="e">
        <f t="shared" si="126"/>
        <v>#N/A</v>
      </c>
      <c r="BQ58" s="201" t="e">
        <f t="shared" si="126"/>
        <v>#N/A</v>
      </c>
      <c r="BR58" s="201" t="e">
        <f t="shared" si="126"/>
        <v>#N/A</v>
      </c>
      <c r="BS58" s="201" t="e">
        <f t="shared" si="126"/>
        <v>#N/A</v>
      </c>
      <c r="BT58" s="201" t="e">
        <f t="shared" si="126"/>
        <v>#N/A</v>
      </c>
      <c r="BU58" s="201" t="e">
        <f t="shared" si="126"/>
        <v>#N/A</v>
      </c>
      <c r="BV58" s="201" t="e">
        <f t="shared" si="126"/>
        <v>#N/A</v>
      </c>
      <c r="BW58" s="201" t="e">
        <f t="shared" si="126"/>
        <v>#N/A</v>
      </c>
      <c r="BX58" s="201" t="e">
        <f t="shared" si="126"/>
        <v>#N/A</v>
      </c>
      <c r="BY58" s="201" t="e">
        <f t="shared" si="126"/>
        <v>#N/A</v>
      </c>
      <c r="BZ58" s="201" t="e">
        <f t="shared" ref="BZ58:CV58" si="127">BX57</f>
        <v>#N/A</v>
      </c>
      <c r="CA58" s="201" t="e">
        <f t="shared" si="127"/>
        <v>#N/A</v>
      </c>
      <c r="CB58" s="201" t="e">
        <f t="shared" si="127"/>
        <v>#N/A</v>
      </c>
      <c r="CC58" s="201" t="e">
        <f t="shared" si="127"/>
        <v>#N/A</v>
      </c>
      <c r="CD58" s="201" t="e">
        <f t="shared" si="127"/>
        <v>#N/A</v>
      </c>
      <c r="CE58" s="201" t="e">
        <f t="shared" si="127"/>
        <v>#N/A</v>
      </c>
      <c r="CF58" s="201" t="e">
        <f t="shared" si="127"/>
        <v>#N/A</v>
      </c>
      <c r="CG58" s="201" t="e">
        <f t="shared" si="127"/>
        <v>#N/A</v>
      </c>
      <c r="CH58" s="201" t="e">
        <f t="shared" si="127"/>
        <v>#N/A</v>
      </c>
      <c r="CI58" s="201" t="e">
        <f t="shared" si="127"/>
        <v>#N/A</v>
      </c>
      <c r="CJ58" s="201" t="e">
        <f t="shared" si="127"/>
        <v>#N/A</v>
      </c>
      <c r="CK58" s="201" t="e">
        <f t="shared" si="127"/>
        <v>#N/A</v>
      </c>
      <c r="CL58" s="201" t="e">
        <f t="shared" si="127"/>
        <v>#N/A</v>
      </c>
      <c r="CM58" s="201" t="e">
        <f t="shared" si="127"/>
        <v>#N/A</v>
      </c>
      <c r="CN58" s="201" t="e">
        <f t="shared" si="127"/>
        <v>#N/A</v>
      </c>
      <c r="CO58" s="201" t="e">
        <f t="shared" si="127"/>
        <v>#N/A</v>
      </c>
      <c r="CP58" s="201" t="e">
        <f t="shared" si="127"/>
        <v>#N/A</v>
      </c>
      <c r="CQ58" s="201" t="e">
        <f>CO57</f>
        <v>#N/A</v>
      </c>
      <c r="CR58" s="201" t="e">
        <f>CP57</f>
        <v>#N/A</v>
      </c>
      <c r="CS58" s="201" t="e">
        <f>CQ57</f>
        <v>#N/A</v>
      </c>
      <c r="CT58" s="201" t="e">
        <f t="shared" si="127"/>
        <v>#N/A</v>
      </c>
      <c r="CU58" s="201" t="e">
        <f t="shared" si="127"/>
        <v>#N/A</v>
      </c>
      <c r="CV58" s="201" t="e">
        <f t="shared" si="127"/>
        <v>#N/A</v>
      </c>
      <c r="CW58" s="9"/>
      <c r="CX58" s="9"/>
      <c r="CY58" s="9"/>
      <c r="CZ58" s="9"/>
    </row>
    <row r="59" spans="1:104">
      <c r="AV59" s="9"/>
      <c r="CW59" s="9"/>
      <c r="CX59" s="9"/>
      <c r="CY59" s="9"/>
      <c r="CZ59" s="9"/>
    </row>
    <row r="60" spans="1:104">
      <c r="B60" s="22">
        <f>MAX($B$5:B58)+1</f>
        <v>3</v>
      </c>
      <c r="C60" s="22" t="s">
        <v>194</v>
      </c>
      <c r="D60" s="22"/>
      <c r="E60" s="22"/>
      <c r="F60" s="22"/>
      <c r="G60" s="22"/>
      <c r="H60" s="22"/>
      <c r="I60" s="22"/>
      <c r="J60" s="22"/>
      <c r="K60" s="22"/>
      <c r="L60" s="22"/>
      <c r="M60" s="22"/>
      <c r="N60" s="22"/>
      <c r="O60" s="22"/>
      <c r="P60" s="22"/>
      <c r="Q60" s="22"/>
      <c r="R60" s="22"/>
      <c r="S60" s="22"/>
      <c r="T60" s="22"/>
      <c r="U60" s="22"/>
      <c r="V60" s="22"/>
      <c r="W60" s="22"/>
      <c r="X60" s="22"/>
      <c r="Y60" s="22"/>
      <c r="Z60" s="22"/>
      <c r="AA60" s="22"/>
      <c r="AB60" s="22"/>
      <c r="AC60" s="22"/>
      <c r="AD60" s="22"/>
      <c r="AE60" s="22"/>
      <c r="AF60" s="22"/>
      <c r="AG60" s="22"/>
      <c r="AH60" s="22"/>
      <c r="AI60" s="22"/>
      <c r="AJ60" s="22"/>
      <c r="AK60" s="22"/>
      <c r="AL60" s="22"/>
      <c r="AM60" s="22"/>
      <c r="AN60" s="22"/>
      <c r="AO60" s="22"/>
      <c r="AP60" s="22"/>
      <c r="AQ60" s="22"/>
      <c r="AR60" s="22"/>
      <c r="AS60" s="22"/>
      <c r="AT60" s="22"/>
      <c r="AU60" s="22"/>
      <c r="AV60" s="22"/>
      <c r="AW60" s="22"/>
      <c r="AX60" s="22"/>
      <c r="AY60" s="22"/>
      <c r="AZ60" s="22"/>
      <c r="BA60" s="22"/>
      <c r="BB60" s="22"/>
      <c r="BC60" s="22"/>
      <c r="BD60" s="22"/>
      <c r="BE60" s="22"/>
      <c r="BF60" s="22"/>
      <c r="BG60" s="22"/>
      <c r="BH60" s="22"/>
      <c r="BI60" s="22"/>
      <c r="BJ60" s="22"/>
      <c r="BK60" s="22"/>
      <c r="BL60" s="22"/>
      <c r="BM60" s="22"/>
      <c r="BN60" s="22"/>
      <c r="BO60" s="22"/>
      <c r="BP60" s="22"/>
      <c r="BQ60" s="22"/>
      <c r="BR60" s="22"/>
      <c r="BS60" s="22"/>
      <c r="BT60" s="22"/>
      <c r="BU60" s="22"/>
      <c r="BV60" s="22"/>
      <c r="BW60" s="22"/>
      <c r="BX60" s="22"/>
      <c r="BY60" s="22"/>
      <c r="BZ60" s="22"/>
      <c r="CA60" s="22"/>
      <c r="CB60" s="22"/>
      <c r="CC60" s="22"/>
      <c r="CD60" s="22"/>
      <c r="CE60" s="22"/>
      <c r="CF60" s="22"/>
      <c r="CG60" s="22"/>
      <c r="CH60" s="22"/>
      <c r="CI60" s="22"/>
      <c r="CJ60" s="22"/>
      <c r="CK60" s="22"/>
      <c r="CL60" s="22"/>
      <c r="CM60" s="22"/>
      <c r="CN60" s="22"/>
      <c r="CO60" s="22"/>
      <c r="CP60" s="22"/>
      <c r="CQ60" s="22"/>
      <c r="CR60" s="22"/>
      <c r="CS60" s="22"/>
      <c r="CT60" s="22"/>
      <c r="CU60" s="22"/>
      <c r="CV60" s="22"/>
      <c r="CW60" s="22"/>
      <c r="CX60" s="22"/>
      <c r="CY60" s="23"/>
    </row>
    <row r="61" spans="1:104">
      <c r="L61" s="9"/>
      <c r="M61" s="9"/>
      <c r="N61" s="9"/>
      <c r="O61" s="9"/>
      <c r="P61" s="9"/>
      <c r="Q61" s="9"/>
      <c r="R61" s="9"/>
      <c r="S61" s="9"/>
      <c r="T61" s="9"/>
      <c r="U61" s="9"/>
      <c r="W61" s="9"/>
      <c r="X61" s="9"/>
      <c r="Y61" s="9"/>
      <c r="Z61" s="9"/>
      <c r="AA61" s="9"/>
      <c r="AB61" s="9"/>
      <c r="AC61" s="9"/>
      <c r="AD61" s="9"/>
      <c r="AE61" s="9"/>
      <c r="AF61" s="9"/>
      <c r="AG61" s="9"/>
      <c r="AH61" s="9"/>
      <c r="AI61" s="9"/>
      <c r="AJ61" s="9"/>
      <c r="AK61" s="9"/>
      <c r="AL61" s="9"/>
      <c r="AM61" s="9"/>
      <c r="AN61" s="9"/>
      <c r="AO61" s="9"/>
      <c r="AP61" s="9"/>
      <c r="AQ61" s="9"/>
      <c r="AR61" s="9"/>
      <c r="AS61" s="9"/>
      <c r="AT61" s="9"/>
      <c r="AU61" s="9"/>
      <c r="AV61" s="9"/>
      <c r="AW61" s="9"/>
      <c r="AX61" s="9"/>
      <c r="AY61" s="9"/>
      <c r="AZ61" s="9"/>
      <c r="BA61" s="9"/>
      <c r="BB61" s="9"/>
      <c r="BC61" s="9"/>
      <c r="BD61" s="9"/>
      <c r="BE61" s="9"/>
      <c r="BF61" s="9"/>
      <c r="BG61" s="9"/>
      <c r="BH61" s="9"/>
      <c r="BI61" s="9"/>
      <c r="BJ61" s="9"/>
      <c r="BK61" s="9"/>
      <c r="BL61" s="9"/>
      <c r="BM61" s="9"/>
      <c r="BN61" s="9"/>
      <c r="BO61" s="9"/>
      <c r="BP61" s="9"/>
      <c r="BQ61" s="9"/>
      <c r="BR61" s="9"/>
      <c r="BS61" s="9"/>
      <c r="BT61" s="9"/>
      <c r="BU61" s="9"/>
      <c r="BV61" s="9"/>
      <c r="BW61" s="9"/>
      <c r="BX61" s="9"/>
      <c r="BY61" s="9"/>
      <c r="BZ61" s="9"/>
      <c r="CA61" s="9"/>
      <c r="CB61" s="9"/>
      <c r="CC61" s="9"/>
      <c r="CD61" s="9"/>
      <c r="CE61" s="9"/>
      <c r="CF61" s="9"/>
      <c r="CG61" s="9"/>
      <c r="CH61" s="9"/>
      <c r="CI61" s="9"/>
      <c r="CJ61" s="9"/>
      <c r="CK61" s="9"/>
      <c r="CL61" s="9"/>
      <c r="CM61" s="9"/>
      <c r="CN61" s="9"/>
      <c r="CO61" s="9"/>
      <c r="CP61" s="9"/>
      <c r="CQ61" s="9"/>
      <c r="CR61" s="9"/>
      <c r="CS61" s="9"/>
      <c r="CT61" s="9"/>
      <c r="CU61" s="9"/>
      <c r="CV61" s="9"/>
      <c r="CW61" s="9"/>
      <c r="CX61" s="9"/>
      <c r="CY61" s="9"/>
      <c r="CZ61" s="9"/>
    </row>
    <row r="62" spans="1:104">
      <c r="B62" s="24"/>
      <c r="C62" s="43">
        <f>MAX($B$18:C61)+0.1</f>
        <v>3.1</v>
      </c>
      <c r="D62" s="41" t="s">
        <v>950</v>
      </c>
      <c r="E62" s="41"/>
      <c r="F62" s="41"/>
      <c r="G62" s="41"/>
      <c r="H62" s="41"/>
      <c r="I62" s="41"/>
      <c r="J62" s="41"/>
      <c r="K62" s="41"/>
      <c r="L62" s="41"/>
      <c r="M62" s="41"/>
      <c r="N62" s="41"/>
      <c r="O62" s="41"/>
      <c r="P62" s="41"/>
      <c r="Q62" s="41"/>
      <c r="R62" s="41"/>
      <c r="S62" s="41"/>
      <c r="T62" s="41"/>
      <c r="U62" s="41"/>
      <c r="V62" s="41"/>
      <c r="W62" s="41"/>
      <c r="X62" s="41"/>
      <c r="Y62" s="41"/>
      <c r="Z62" s="41"/>
      <c r="AA62" s="41"/>
      <c r="AB62" s="41"/>
      <c r="AC62" s="41"/>
      <c r="AD62" s="41"/>
      <c r="AE62" s="41"/>
      <c r="AF62" s="41"/>
      <c r="AG62" s="41"/>
      <c r="AH62" s="41"/>
      <c r="AI62" s="41"/>
      <c r="AJ62" s="41"/>
      <c r="AK62" s="41"/>
      <c r="AL62" s="41"/>
      <c r="AM62" s="41"/>
      <c r="AN62" s="41"/>
      <c r="AO62" s="41"/>
      <c r="AP62" s="41"/>
      <c r="AQ62" s="41"/>
      <c r="AR62" s="41"/>
      <c r="AS62" s="41"/>
      <c r="AT62" s="41"/>
      <c r="AU62" s="41"/>
      <c r="AV62" s="41"/>
      <c r="AW62" s="41"/>
      <c r="AX62" s="41"/>
      <c r="AY62" s="41"/>
      <c r="AZ62" s="41"/>
      <c r="BA62" s="41"/>
      <c r="BB62" s="41"/>
      <c r="BC62" s="41"/>
      <c r="BD62" s="41"/>
      <c r="BE62" s="41"/>
      <c r="BF62" s="41"/>
      <c r="BG62" s="41"/>
      <c r="BH62" s="41"/>
      <c r="BI62" s="41"/>
      <c r="BJ62" s="41"/>
      <c r="BK62" s="41"/>
      <c r="BL62" s="41"/>
      <c r="BM62" s="41"/>
      <c r="BN62" s="41"/>
      <c r="BO62" s="41"/>
      <c r="BP62" s="41"/>
      <c r="BQ62" s="41"/>
      <c r="BR62" s="41"/>
      <c r="BS62" s="41"/>
      <c r="BT62" s="41"/>
      <c r="BU62" s="41"/>
      <c r="BV62" s="41"/>
      <c r="BW62" s="41"/>
      <c r="BX62" s="41"/>
      <c r="BY62" s="41"/>
      <c r="BZ62" s="41"/>
      <c r="CA62" s="41"/>
      <c r="CB62" s="41"/>
      <c r="CC62" s="41"/>
      <c r="CD62" s="41"/>
      <c r="CE62" s="41"/>
      <c r="CF62" s="41"/>
      <c r="CG62" s="41"/>
      <c r="CH62" s="41"/>
      <c r="CI62" s="41"/>
      <c r="CJ62" s="41"/>
      <c r="CK62" s="41"/>
      <c r="CL62" s="41"/>
      <c r="CM62" s="41"/>
      <c r="CN62" s="41"/>
      <c r="CO62" s="41"/>
      <c r="CP62" s="41"/>
      <c r="CQ62" s="41"/>
      <c r="CR62" s="41"/>
      <c r="CS62" s="41"/>
      <c r="CT62" s="41"/>
      <c r="CU62" s="41"/>
      <c r="CV62" s="41"/>
      <c r="CW62" s="41"/>
      <c r="CX62" s="41"/>
      <c r="CY62" s="42"/>
    </row>
    <row r="63" spans="1:104">
      <c r="AV63" s="9"/>
      <c r="CW63" s="9"/>
      <c r="CX63" s="9"/>
      <c r="CY63" s="9"/>
      <c r="CZ63" s="9"/>
    </row>
    <row r="64" spans="1:104">
      <c r="E64" s="1" t="s">
        <v>98</v>
      </c>
      <c r="G64" s="1" t="s">
        <v>993</v>
      </c>
      <c r="L64" s="247">
        <f>FinancialInputs!L253/L16</f>
        <v>0</v>
      </c>
      <c r="M64" s="247">
        <f>FinancialInputs!M253/M16</f>
        <v>0</v>
      </c>
      <c r="N64" s="247">
        <f>FinancialInputs!N253/N16</f>
        <v>0</v>
      </c>
      <c r="O64" s="247">
        <f>FinancialInputs!O253/O16</f>
        <v>0</v>
      </c>
      <c r="P64" s="247">
        <f>FinancialInputs!P253/P16</f>
        <v>0</v>
      </c>
      <c r="Q64" s="247">
        <f>FinancialInputs!Q253/Q16</f>
        <v>0</v>
      </c>
      <c r="R64" s="247">
        <f>FinancialInputs!R253/R16</f>
        <v>0</v>
      </c>
      <c r="S64" s="247">
        <f>FinancialInputs!S253/S16</f>
        <v>0</v>
      </c>
      <c r="T64" s="247">
        <f>FinancialInputs!T253/T16</f>
        <v>0</v>
      </c>
      <c r="U64" s="247">
        <f>FinancialInputs!U253/U16</f>
        <v>0</v>
      </c>
      <c r="V64" s="247">
        <f>FinancialInputs!V253/V16</f>
        <v>0</v>
      </c>
      <c r="W64" s="247">
        <f>FinancialInputs!W253/W16</f>
        <v>0</v>
      </c>
      <c r="X64" s="247">
        <f>FinancialInputs!X253/X16</f>
        <v>0</v>
      </c>
      <c r="Y64" s="247">
        <f>FinancialInputs!Y253/Y16</f>
        <v>0</v>
      </c>
      <c r="Z64" s="247">
        <f>FinancialInputs!Z253/Z16</f>
        <v>0</v>
      </c>
      <c r="AA64" s="247">
        <f>FinancialInputs!AA253/AA16</f>
        <v>0</v>
      </c>
      <c r="AB64" s="247">
        <f>FinancialInputs!AB253/AB16</f>
        <v>0</v>
      </c>
      <c r="AC64" s="247">
        <f>FinancialInputs!AC253/AC16</f>
        <v>0</v>
      </c>
      <c r="AD64" s="247">
        <f>FinancialInputs!AD253/AD16</f>
        <v>0</v>
      </c>
      <c r="AE64" s="247">
        <f>FinancialInputs!AE253/AE16</f>
        <v>0</v>
      </c>
      <c r="AF64" s="247">
        <f>FinancialInputs!AF253/AF16</f>
        <v>0</v>
      </c>
      <c r="AG64" s="247">
        <f>FinancialInputs!AG253/AG16</f>
        <v>0</v>
      </c>
      <c r="AH64" s="247">
        <f>FinancialInputs!AH253/AH16</f>
        <v>0</v>
      </c>
      <c r="AI64" s="247">
        <f>FinancialInputs!AI253/AI16</f>
        <v>0</v>
      </c>
      <c r="AJ64" s="247">
        <f>FinancialInputs!AJ253/AJ16</f>
        <v>0</v>
      </c>
      <c r="AK64" s="247">
        <f>FinancialInputs!AK253/AK16</f>
        <v>0</v>
      </c>
      <c r="AL64" s="247">
        <f>FinancialInputs!AL253/AL16</f>
        <v>0</v>
      </c>
      <c r="AM64" s="247">
        <f>FinancialInputs!AM253/AM16</f>
        <v>0</v>
      </c>
      <c r="AN64" s="247">
        <f>FinancialInputs!AN253/AN16</f>
        <v>0</v>
      </c>
      <c r="AO64" s="247">
        <f>FinancialInputs!AO253/AO16</f>
        <v>0</v>
      </c>
      <c r="AP64" s="247">
        <f>FinancialInputs!AP253/AP16</f>
        <v>0</v>
      </c>
      <c r="AQ64" s="247">
        <f>FinancialInputs!AQ253/AQ16</f>
        <v>0</v>
      </c>
      <c r="AR64" s="247">
        <f>FinancialInputs!AR253/AR16</f>
        <v>0</v>
      </c>
      <c r="AS64" s="247">
        <f>FinancialInputs!AS253/AS16</f>
        <v>0</v>
      </c>
      <c r="AT64" s="247">
        <f>FinancialInputs!AT253/AT16</f>
        <v>0</v>
      </c>
      <c r="AU64" s="247">
        <f>FinancialInputs!AU253/AU16</f>
        <v>0</v>
      </c>
      <c r="AV64" s="247">
        <f>FinancialInputs!AV253/AV16</f>
        <v>0</v>
      </c>
      <c r="AW64" s="247">
        <f>FinancialInputs!AW253/AW16</f>
        <v>0</v>
      </c>
      <c r="AX64" s="247">
        <f>FinancialInputs!AX253/AX16</f>
        <v>0</v>
      </c>
      <c r="AY64" s="247">
        <f>FinancialInputs!AY253/AY16</f>
        <v>0</v>
      </c>
      <c r="AZ64" s="247">
        <f>FinancialInputs!AZ253/AZ16</f>
        <v>0</v>
      </c>
      <c r="BA64" s="247">
        <f>FinancialInputs!BA253/BA16</f>
        <v>0</v>
      </c>
      <c r="BB64" s="247">
        <f>FinancialInputs!BB253/BB16</f>
        <v>0</v>
      </c>
      <c r="BC64" s="247">
        <f>FinancialInputs!BC253/BC16</f>
        <v>0</v>
      </c>
      <c r="BD64" s="247">
        <f>FinancialInputs!BD253/BD16</f>
        <v>0</v>
      </c>
      <c r="BE64" s="247">
        <f>FinancialInputs!BE253/BE16</f>
        <v>0</v>
      </c>
      <c r="BF64" s="247">
        <f>FinancialInputs!BF253/BF16</f>
        <v>0</v>
      </c>
      <c r="BG64" s="247">
        <f>FinancialInputs!BG253/BG16</f>
        <v>0</v>
      </c>
      <c r="BH64" s="247">
        <f>FinancialInputs!BH253/BH16</f>
        <v>0</v>
      </c>
      <c r="BI64" s="247">
        <f>FinancialInputs!BI253/BI16</f>
        <v>0</v>
      </c>
      <c r="BJ64" s="247">
        <f>FinancialInputs!BJ253/BJ16</f>
        <v>0</v>
      </c>
      <c r="BK64" s="247">
        <f>FinancialInputs!BK253/BK16</f>
        <v>0</v>
      </c>
      <c r="BL64" s="247">
        <f>FinancialInputs!BL253/BL16</f>
        <v>0</v>
      </c>
      <c r="BM64" s="247">
        <f>FinancialInputs!BM253/BM16</f>
        <v>0</v>
      </c>
      <c r="BN64" s="247">
        <f>FinancialInputs!BN253/BN16</f>
        <v>0</v>
      </c>
      <c r="BO64" s="247">
        <f>FinancialInputs!BO253/BO16</f>
        <v>0</v>
      </c>
      <c r="BP64" s="247">
        <f>FinancialInputs!BP253/BP16</f>
        <v>0</v>
      </c>
      <c r="BQ64" s="247">
        <f>FinancialInputs!BQ253/BQ16</f>
        <v>0</v>
      </c>
      <c r="BR64" s="247">
        <f>FinancialInputs!BR253/BR16</f>
        <v>0</v>
      </c>
      <c r="BS64" s="247">
        <f>FinancialInputs!BS253/BS16</f>
        <v>0</v>
      </c>
      <c r="BT64" s="247">
        <f>FinancialInputs!BT253/BT16</f>
        <v>0</v>
      </c>
      <c r="BU64" s="247">
        <f>FinancialInputs!BU253/BU16</f>
        <v>0</v>
      </c>
      <c r="BV64" s="247">
        <f>FinancialInputs!BV253/BV16</f>
        <v>0</v>
      </c>
      <c r="BW64" s="247">
        <f>FinancialInputs!BW253/BW16</f>
        <v>0</v>
      </c>
      <c r="BX64" s="247">
        <f>FinancialInputs!BX253/BX16</f>
        <v>0</v>
      </c>
      <c r="BY64" s="247">
        <f>FinancialInputs!BY253/BY16</f>
        <v>0</v>
      </c>
      <c r="BZ64" s="247">
        <f>FinancialInputs!BZ253/BZ16</f>
        <v>0</v>
      </c>
      <c r="CA64" s="247">
        <f>FinancialInputs!CA253/CA16</f>
        <v>0</v>
      </c>
      <c r="CB64" s="247">
        <f>FinancialInputs!CB253/CB16</f>
        <v>0</v>
      </c>
      <c r="CC64" s="247">
        <f>FinancialInputs!CC253/CC16</f>
        <v>0</v>
      </c>
      <c r="CD64" s="247">
        <f>FinancialInputs!CD253/CD16</f>
        <v>0</v>
      </c>
      <c r="CE64" s="247">
        <f>FinancialInputs!CE253/CE16</f>
        <v>0</v>
      </c>
      <c r="CF64" s="247">
        <f>FinancialInputs!CF253/CF16</f>
        <v>0</v>
      </c>
      <c r="CG64" s="247">
        <f>FinancialInputs!CG253/CG16</f>
        <v>0</v>
      </c>
      <c r="CH64" s="247">
        <f>FinancialInputs!CH253/CH16</f>
        <v>0</v>
      </c>
      <c r="CI64" s="247">
        <f>FinancialInputs!CI253/CI16</f>
        <v>0</v>
      </c>
      <c r="CJ64" s="247">
        <f>FinancialInputs!CJ253/CJ16</f>
        <v>0</v>
      </c>
      <c r="CK64" s="247">
        <f>FinancialInputs!CK253/CK16</f>
        <v>0</v>
      </c>
      <c r="CL64" s="247">
        <f>FinancialInputs!CL253/CL16</f>
        <v>0</v>
      </c>
      <c r="CM64" s="247">
        <f>FinancialInputs!CM253/CM16</f>
        <v>0</v>
      </c>
      <c r="CN64" s="247">
        <f>FinancialInputs!CN253/CN16</f>
        <v>0</v>
      </c>
      <c r="CO64" s="247">
        <f>FinancialInputs!CO253/CO16</f>
        <v>0</v>
      </c>
      <c r="CP64" s="247">
        <f>FinancialInputs!CP253/CP16</f>
        <v>0</v>
      </c>
      <c r="CQ64" s="247">
        <f>FinancialInputs!CQ253/CQ16</f>
        <v>0</v>
      </c>
      <c r="CR64" s="247">
        <f>FinancialInputs!CR253/CR16</f>
        <v>0</v>
      </c>
      <c r="CS64" s="247">
        <f>FinancialInputs!CS253/CS16</f>
        <v>0</v>
      </c>
      <c r="CT64" s="247">
        <f>FinancialInputs!CT253/CT16</f>
        <v>0</v>
      </c>
      <c r="CU64" s="247">
        <f>FinancialInputs!CU253/CU16</f>
        <v>0</v>
      </c>
      <c r="CV64" s="247">
        <f>FinancialInputs!CV253/CV16</f>
        <v>0</v>
      </c>
      <c r="CW64" s="9"/>
      <c r="CX64" s="9"/>
      <c r="CY64" s="9"/>
      <c r="CZ64" s="9"/>
    </row>
    <row r="65" spans="2:104">
      <c r="E65" s="1" t="s">
        <v>448</v>
      </c>
      <c r="G65" s="1" t="s">
        <v>193</v>
      </c>
      <c r="L65" s="319">
        <f t="shared" ref="L65:AQ65" si="128">L33</f>
        <v>0</v>
      </c>
      <c r="M65" s="319">
        <f t="shared" si="128"/>
        <v>0</v>
      </c>
      <c r="N65" s="319">
        <f t="shared" si="128"/>
        <v>0</v>
      </c>
      <c r="O65" s="319">
        <f t="shared" si="128"/>
        <v>0</v>
      </c>
      <c r="P65" s="319">
        <f t="shared" si="128"/>
        <v>0</v>
      </c>
      <c r="Q65" s="319">
        <f t="shared" si="128"/>
        <v>0</v>
      </c>
      <c r="R65" s="319">
        <f t="shared" si="128"/>
        <v>0</v>
      </c>
      <c r="S65" s="319">
        <f t="shared" si="128"/>
        <v>0</v>
      </c>
      <c r="T65" s="319">
        <f t="shared" si="128"/>
        <v>0</v>
      </c>
      <c r="U65" s="319">
        <f t="shared" si="128"/>
        <v>0</v>
      </c>
      <c r="V65" s="319">
        <f t="shared" si="128"/>
        <v>0</v>
      </c>
      <c r="W65" s="319">
        <f t="shared" si="128"/>
        <v>0</v>
      </c>
      <c r="X65" s="319">
        <f t="shared" si="128"/>
        <v>0</v>
      </c>
      <c r="Y65" s="319">
        <f t="shared" si="128"/>
        <v>0</v>
      </c>
      <c r="Z65" s="319">
        <f t="shared" si="128"/>
        <v>0</v>
      </c>
      <c r="AA65" s="319">
        <f t="shared" si="128"/>
        <v>0</v>
      </c>
      <c r="AB65" s="319">
        <f t="shared" si="128"/>
        <v>0</v>
      </c>
      <c r="AC65" s="319">
        <f t="shared" si="128"/>
        <v>0</v>
      </c>
      <c r="AD65" s="319">
        <f t="shared" si="128"/>
        <v>0</v>
      </c>
      <c r="AE65" s="319">
        <f t="shared" si="128"/>
        <v>0</v>
      </c>
      <c r="AF65" s="319">
        <f t="shared" si="128"/>
        <v>0</v>
      </c>
      <c r="AG65" s="319">
        <f t="shared" si="128"/>
        <v>0</v>
      </c>
      <c r="AH65" s="319">
        <f t="shared" si="128"/>
        <v>0</v>
      </c>
      <c r="AI65" s="319">
        <f t="shared" si="128"/>
        <v>0</v>
      </c>
      <c r="AJ65" s="319">
        <f t="shared" si="128"/>
        <v>0</v>
      </c>
      <c r="AK65" s="319">
        <f t="shared" si="128"/>
        <v>0</v>
      </c>
      <c r="AL65" s="319">
        <f t="shared" si="128"/>
        <v>0</v>
      </c>
      <c r="AM65" s="319">
        <f t="shared" si="128"/>
        <v>0</v>
      </c>
      <c r="AN65" s="319">
        <f t="shared" si="128"/>
        <v>0</v>
      </c>
      <c r="AO65" s="319">
        <f t="shared" si="128"/>
        <v>0</v>
      </c>
      <c r="AP65" s="319">
        <f t="shared" si="128"/>
        <v>0</v>
      </c>
      <c r="AQ65" s="319">
        <f t="shared" si="128"/>
        <v>0</v>
      </c>
      <c r="AR65" s="319">
        <f t="shared" ref="AR65:BW65" si="129">AR33</f>
        <v>0</v>
      </c>
      <c r="AS65" s="319">
        <f t="shared" si="129"/>
        <v>0</v>
      </c>
      <c r="AT65" s="319">
        <f t="shared" si="129"/>
        <v>0</v>
      </c>
      <c r="AU65" s="319">
        <f t="shared" si="129"/>
        <v>0</v>
      </c>
      <c r="AV65" s="319">
        <f t="shared" si="129"/>
        <v>0</v>
      </c>
      <c r="AW65" s="319">
        <f t="shared" si="129"/>
        <v>0</v>
      </c>
      <c r="AX65" s="319">
        <f t="shared" si="129"/>
        <v>0</v>
      </c>
      <c r="AY65" s="319">
        <f t="shared" si="129"/>
        <v>0</v>
      </c>
      <c r="AZ65" s="319">
        <f t="shared" si="129"/>
        <v>0</v>
      </c>
      <c r="BA65" s="319">
        <f t="shared" si="129"/>
        <v>0</v>
      </c>
      <c r="BB65" s="319">
        <f t="shared" si="129"/>
        <v>0</v>
      </c>
      <c r="BC65" s="319">
        <f t="shared" si="129"/>
        <v>0</v>
      </c>
      <c r="BD65" s="319">
        <f t="shared" si="129"/>
        <v>0</v>
      </c>
      <c r="BE65" s="319">
        <f t="shared" si="129"/>
        <v>0</v>
      </c>
      <c r="BF65" s="319">
        <f t="shared" si="129"/>
        <v>0</v>
      </c>
      <c r="BG65" s="319">
        <f t="shared" si="129"/>
        <v>0</v>
      </c>
      <c r="BH65" s="319">
        <f t="shared" si="129"/>
        <v>0</v>
      </c>
      <c r="BI65" s="319">
        <f t="shared" si="129"/>
        <v>0</v>
      </c>
      <c r="BJ65" s="319">
        <f t="shared" si="129"/>
        <v>0</v>
      </c>
      <c r="BK65" s="319">
        <f t="shared" si="129"/>
        <v>0</v>
      </c>
      <c r="BL65" s="319">
        <f t="shared" si="129"/>
        <v>0</v>
      </c>
      <c r="BM65" s="319">
        <f t="shared" si="129"/>
        <v>0</v>
      </c>
      <c r="BN65" s="319">
        <f t="shared" si="129"/>
        <v>0</v>
      </c>
      <c r="BO65" s="319">
        <f t="shared" si="129"/>
        <v>0</v>
      </c>
      <c r="BP65" s="319">
        <f t="shared" si="129"/>
        <v>0</v>
      </c>
      <c r="BQ65" s="319">
        <f t="shared" si="129"/>
        <v>0</v>
      </c>
      <c r="BR65" s="319">
        <f t="shared" si="129"/>
        <v>0</v>
      </c>
      <c r="BS65" s="319">
        <f t="shared" si="129"/>
        <v>0</v>
      </c>
      <c r="BT65" s="319">
        <f t="shared" si="129"/>
        <v>0</v>
      </c>
      <c r="BU65" s="319">
        <f t="shared" si="129"/>
        <v>0</v>
      </c>
      <c r="BV65" s="319">
        <f t="shared" si="129"/>
        <v>0</v>
      </c>
      <c r="BW65" s="319">
        <f t="shared" si="129"/>
        <v>0</v>
      </c>
      <c r="BX65" s="319">
        <f t="shared" ref="BX65:CV65" si="130">BX33</f>
        <v>0</v>
      </c>
      <c r="BY65" s="319">
        <f t="shared" si="130"/>
        <v>0</v>
      </c>
      <c r="BZ65" s="319">
        <f t="shared" si="130"/>
        <v>0</v>
      </c>
      <c r="CA65" s="319">
        <f t="shared" si="130"/>
        <v>0</v>
      </c>
      <c r="CB65" s="319">
        <f t="shared" si="130"/>
        <v>0</v>
      </c>
      <c r="CC65" s="319">
        <f t="shared" si="130"/>
        <v>0</v>
      </c>
      <c r="CD65" s="319">
        <f t="shared" si="130"/>
        <v>0</v>
      </c>
      <c r="CE65" s="319">
        <f t="shared" si="130"/>
        <v>0</v>
      </c>
      <c r="CF65" s="319">
        <f t="shared" si="130"/>
        <v>0</v>
      </c>
      <c r="CG65" s="319">
        <f t="shared" si="130"/>
        <v>0</v>
      </c>
      <c r="CH65" s="319">
        <f t="shared" si="130"/>
        <v>0</v>
      </c>
      <c r="CI65" s="319">
        <f t="shared" si="130"/>
        <v>0</v>
      </c>
      <c r="CJ65" s="319">
        <f t="shared" si="130"/>
        <v>0</v>
      </c>
      <c r="CK65" s="319">
        <f t="shared" si="130"/>
        <v>0</v>
      </c>
      <c r="CL65" s="319">
        <f t="shared" si="130"/>
        <v>0</v>
      </c>
      <c r="CM65" s="319">
        <f t="shared" si="130"/>
        <v>0</v>
      </c>
      <c r="CN65" s="319">
        <f t="shared" si="130"/>
        <v>0</v>
      </c>
      <c r="CO65" s="319">
        <f t="shared" si="130"/>
        <v>0</v>
      </c>
      <c r="CP65" s="319">
        <f t="shared" si="130"/>
        <v>0</v>
      </c>
      <c r="CQ65" s="319">
        <f t="shared" si="130"/>
        <v>0</v>
      </c>
      <c r="CR65" s="319">
        <f t="shared" si="130"/>
        <v>0</v>
      </c>
      <c r="CS65" s="319">
        <f t="shared" si="130"/>
        <v>0</v>
      </c>
      <c r="CT65" s="319">
        <f t="shared" si="130"/>
        <v>0</v>
      </c>
      <c r="CU65" s="319">
        <f t="shared" si="130"/>
        <v>0</v>
      </c>
      <c r="CV65" s="319">
        <f t="shared" si="130"/>
        <v>0</v>
      </c>
      <c r="CW65" s="9"/>
      <c r="CX65" s="9"/>
      <c r="CY65" s="9"/>
      <c r="CZ65" s="9"/>
    </row>
    <row r="66" spans="2:104" ht="16.149999999999999">
      <c r="E66" s="1" t="s">
        <v>883</v>
      </c>
      <c r="G66" s="179" t="s">
        <v>164</v>
      </c>
      <c r="J66" s="1" t="s">
        <v>994</v>
      </c>
      <c r="L66" s="295">
        <f>L64*L65/1000000</f>
        <v>0</v>
      </c>
      <c r="M66" s="295">
        <f t="shared" ref="M66:BX66" si="131">M64*M65/1000000</f>
        <v>0</v>
      </c>
      <c r="N66" s="295">
        <f t="shared" si="131"/>
        <v>0</v>
      </c>
      <c r="O66" s="295">
        <f t="shared" si="131"/>
        <v>0</v>
      </c>
      <c r="P66" s="295">
        <f t="shared" si="131"/>
        <v>0</v>
      </c>
      <c r="Q66" s="295">
        <f t="shared" si="131"/>
        <v>0</v>
      </c>
      <c r="R66" s="295">
        <f t="shared" si="131"/>
        <v>0</v>
      </c>
      <c r="S66" s="295">
        <f t="shared" si="131"/>
        <v>0</v>
      </c>
      <c r="T66" s="295">
        <f t="shared" si="131"/>
        <v>0</v>
      </c>
      <c r="U66" s="295">
        <f t="shared" si="131"/>
        <v>0</v>
      </c>
      <c r="V66" s="295">
        <f t="shared" si="131"/>
        <v>0</v>
      </c>
      <c r="W66" s="295">
        <f t="shared" si="131"/>
        <v>0</v>
      </c>
      <c r="X66" s="295">
        <f t="shared" si="131"/>
        <v>0</v>
      </c>
      <c r="Y66" s="295">
        <f t="shared" si="131"/>
        <v>0</v>
      </c>
      <c r="Z66" s="295">
        <f t="shared" si="131"/>
        <v>0</v>
      </c>
      <c r="AA66" s="295">
        <f t="shared" si="131"/>
        <v>0</v>
      </c>
      <c r="AB66" s="295">
        <f t="shared" si="131"/>
        <v>0</v>
      </c>
      <c r="AC66" s="295">
        <f t="shared" si="131"/>
        <v>0</v>
      </c>
      <c r="AD66" s="295">
        <f t="shared" si="131"/>
        <v>0</v>
      </c>
      <c r="AE66" s="295">
        <f t="shared" si="131"/>
        <v>0</v>
      </c>
      <c r="AF66" s="295">
        <f t="shared" si="131"/>
        <v>0</v>
      </c>
      <c r="AG66" s="295">
        <f t="shared" si="131"/>
        <v>0</v>
      </c>
      <c r="AH66" s="295">
        <f t="shared" si="131"/>
        <v>0</v>
      </c>
      <c r="AI66" s="295">
        <f t="shared" si="131"/>
        <v>0</v>
      </c>
      <c r="AJ66" s="295">
        <f t="shared" si="131"/>
        <v>0</v>
      </c>
      <c r="AK66" s="295">
        <f t="shared" si="131"/>
        <v>0</v>
      </c>
      <c r="AL66" s="295">
        <f t="shared" si="131"/>
        <v>0</v>
      </c>
      <c r="AM66" s="295">
        <f t="shared" si="131"/>
        <v>0</v>
      </c>
      <c r="AN66" s="295">
        <f t="shared" si="131"/>
        <v>0</v>
      </c>
      <c r="AO66" s="295">
        <f t="shared" si="131"/>
        <v>0</v>
      </c>
      <c r="AP66" s="295">
        <f t="shared" si="131"/>
        <v>0</v>
      </c>
      <c r="AQ66" s="295">
        <f t="shared" si="131"/>
        <v>0</v>
      </c>
      <c r="AR66" s="295">
        <f t="shared" si="131"/>
        <v>0</v>
      </c>
      <c r="AS66" s="295">
        <f t="shared" si="131"/>
        <v>0</v>
      </c>
      <c r="AT66" s="295">
        <f t="shared" si="131"/>
        <v>0</v>
      </c>
      <c r="AU66" s="295">
        <f t="shared" si="131"/>
        <v>0</v>
      </c>
      <c r="AV66" s="295">
        <f t="shared" si="131"/>
        <v>0</v>
      </c>
      <c r="AW66" s="295">
        <f t="shared" si="131"/>
        <v>0</v>
      </c>
      <c r="AX66" s="295">
        <f t="shared" si="131"/>
        <v>0</v>
      </c>
      <c r="AY66" s="295">
        <f t="shared" si="131"/>
        <v>0</v>
      </c>
      <c r="AZ66" s="295">
        <f t="shared" si="131"/>
        <v>0</v>
      </c>
      <c r="BA66" s="295">
        <f t="shared" si="131"/>
        <v>0</v>
      </c>
      <c r="BB66" s="295">
        <f t="shared" si="131"/>
        <v>0</v>
      </c>
      <c r="BC66" s="295">
        <f t="shared" si="131"/>
        <v>0</v>
      </c>
      <c r="BD66" s="295">
        <f t="shared" si="131"/>
        <v>0</v>
      </c>
      <c r="BE66" s="295">
        <f t="shared" si="131"/>
        <v>0</v>
      </c>
      <c r="BF66" s="295">
        <f t="shared" si="131"/>
        <v>0</v>
      </c>
      <c r="BG66" s="295">
        <f t="shared" si="131"/>
        <v>0</v>
      </c>
      <c r="BH66" s="295">
        <f t="shared" si="131"/>
        <v>0</v>
      </c>
      <c r="BI66" s="295">
        <f t="shared" si="131"/>
        <v>0</v>
      </c>
      <c r="BJ66" s="295">
        <f t="shared" si="131"/>
        <v>0</v>
      </c>
      <c r="BK66" s="295">
        <f t="shared" si="131"/>
        <v>0</v>
      </c>
      <c r="BL66" s="295">
        <f t="shared" si="131"/>
        <v>0</v>
      </c>
      <c r="BM66" s="295">
        <f t="shared" si="131"/>
        <v>0</v>
      </c>
      <c r="BN66" s="295">
        <f t="shared" si="131"/>
        <v>0</v>
      </c>
      <c r="BO66" s="295">
        <f t="shared" si="131"/>
        <v>0</v>
      </c>
      <c r="BP66" s="295">
        <f t="shared" si="131"/>
        <v>0</v>
      </c>
      <c r="BQ66" s="295">
        <f t="shared" si="131"/>
        <v>0</v>
      </c>
      <c r="BR66" s="295">
        <f t="shared" si="131"/>
        <v>0</v>
      </c>
      <c r="BS66" s="295">
        <f t="shared" si="131"/>
        <v>0</v>
      </c>
      <c r="BT66" s="295">
        <f t="shared" si="131"/>
        <v>0</v>
      </c>
      <c r="BU66" s="295">
        <f t="shared" si="131"/>
        <v>0</v>
      </c>
      <c r="BV66" s="295">
        <f t="shared" si="131"/>
        <v>0</v>
      </c>
      <c r="BW66" s="295">
        <f t="shared" si="131"/>
        <v>0</v>
      </c>
      <c r="BX66" s="295">
        <f t="shared" si="131"/>
        <v>0</v>
      </c>
      <c r="BY66" s="295">
        <f t="shared" ref="BY66:CV66" si="132">BY64*BY65/1000000</f>
        <v>0</v>
      </c>
      <c r="BZ66" s="295">
        <f t="shared" si="132"/>
        <v>0</v>
      </c>
      <c r="CA66" s="295">
        <f t="shared" si="132"/>
        <v>0</v>
      </c>
      <c r="CB66" s="295">
        <f t="shared" si="132"/>
        <v>0</v>
      </c>
      <c r="CC66" s="295">
        <f t="shared" si="132"/>
        <v>0</v>
      </c>
      <c r="CD66" s="295">
        <f t="shared" si="132"/>
        <v>0</v>
      </c>
      <c r="CE66" s="295">
        <f t="shared" si="132"/>
        <v>0</v>
      </c>
      <c r="CF66" s="295">
        <f t="shared" si="132"/>
        <v>0</v>
      </c>
      <c r="CG66" s="295">
        <f t="shared" si="132"/>
        <v>0</v>
      </c>
      <c r="CH66" s="295">
        <f t="shared" si="132"/>
        <v>0</v>
      </c>
      <c r="CI66" s="295">
        <f t="shared" si="132"/>
        <v>0</v>
      </c>
      <c r="CJ66" s="295">
        <f t="shared" si="132"/>
        <v>0</v>
      </c>
      <c r="CK66" s="295">
        <f t="shared" si="132"/>
        <v>0</v>
      </c>
      <c r="CL66" s="295">
        <f t="shared" si="132"/>
        <v>0</v>
      </c>
      <c r="CM66" s="295">
        <f t="shared" si="132"/>
        <v>0</v>
      </c>
      <c r="CN66" s="295">
        <f t="shared" si="132"/>
        <v>0</v>
      </c>
      <c r="CO66" s="295">
        <f t="shared" si="132"/>
        <v>0</v>
      </c>
      <c r="CP66" s="295">
        <f t="shared" si="132"/>
        <v>0</v>
      </c>
      <c r="CQ66" s="295">
        <f t="shared" si="132"/>
        <v>0</v>
      </c>
      <c r="CR66" s="295">
        <f t="shared" si="132"/>
        <v>0</v>
      </c>
      <c r="CS66" s="295">
        <f t="shared" si="132"/>
        <v>0</v>
      </c>
      <c r="CT66" s="295">
        <f t="shared" si="132"/>
        <v>0</v>
      </c>
      <c r="CU66" s="295">
        <f t="shared" si="132"/>
        <v>0</v>
      </c>
      <c r="CV66" s="295">
        <f t="shared" si="132"/>
        <v>0</v>
      </c>
      <c r="CW66" s="9"/>
      <c r="CX66" s="9"/>
      <c r="CY66" s="9"/>
      <c r="CZ66" s="9"/>
    </row>
    <row r="67" spans="2:104">
      <c r="L67" s="295"/>
      <c r="M67" s="295"/>
      <c r="N67" s="295"/>
      <c r="O67" s="295"/>
      <c r="P67" s="295"/>
      <c r="Q67" s="295"/>
      <c r="R67" s="295"/>
      <c r="S67" s="295"/>
      <c r="T67" s="295"/>
      <c r="U67" s="295"/>
      <c r="V67" s="295"/>
      <c r="W67" s="295"/>
      <c r="X67" s="295"/>
      <c r="Y67" s="295"/>
      <c r="Z67" s="295"/>
      <c r="AA67" s="295"/>
      <c r="AB67" s="295"/>
      <c r="AC67" s="295"/>
      <c r="AD67" s="295"/>
      <c r="AE67" s="295"/>
      <c r="AF67" s="295"/>
      <c r="AG67" s="295"/>
      <c r="AH67" s="295"/>
      <c r="AI67" s="295"/>
      <c r="AJ67" s="295"/>
      <c r="AK67" s="295"/>
      <c r="AL67" s="295"/>
      <c r="AM67" s="295"/>
      <c r="AN67" s="295"/>
      <c r="AO67" s="295"/>
      <c r="AP67" s="295"/>
      <c r="AQ67" s="295"/>
      <c r="AR67" s="295"/>
      <c r="AS67" s="295"/>
      <c r="AT67" s="295"/>
      <c r="AU67" s="295"/>
      <c r="AV67" s="295"/>
      <c r="AW67" s="295"/>
      <c r="AX67" s="295"/>
      <c r="AY67" s="295"/>
      <c r="AZ67" s="295"/>
      <c r="BA67" s="295"/>
      <c r="BB67" s="295"/>
      <c r="BC67" s="295"/>
      <c r="BD67" s="295"/>
      <c r="BE67" s="295"/>
      <c r="BF67" s="295"/>
      <c r="BG67" s="295"/>
      <c r="BH67" s="295"/>
      <c r="BI67" s="295"/>
      <c r="BJ67" s="295"/>
      <c r="BK67" s="295"/>
      <c r="BL67" s="295"/>
      <c r="BM67" s="295"/>
      <c r="BN67" s="295"/>
      <c r="BO67" s="295"/>
      <c r="BP67" s="295"/>
      <c r="BQ67" s="295"/>
      <c r="BR67" s="295"/>
      <c r="BS67" s="295"/>
      <c r="BT67" s="295"/>
      <c r="BU67" s="295"/>
      <c r="BV67" s="295"/>
      <c r="BW67" s="295"/>
      <c r="BX67" s="295"/>
      <c r="BY67" s="295"/>
      <c r="BZ67" s="295"/>
      <c r="CA67" s="295"/>
      <c r="CB67" s="295"/>
      <c r="CC67" s="295"/>
      <c r="CD67" s="295"/>
      <c r="CE67" s="295"/>
      <c r="CF67" s="295"/>
      <c r="CG67" s="295"/>
      <c r="CH67" s="295"/>
      <c r="CI67" s="295"/>
      <c r="CJ67" s="295"/>
      <c r="CK67" s="295"/>
      <c r="CL67" s="295"/>
      <c r="CM67" s="295"/>
      <c r="CN67" s="295"/>
      <c r="CO67" s="295"/>
      <c r="CP67" s="295"/>
      <c r="CQ67" s="295"/>
      <c r="CR67" s="295"/>
      <c r="CS67" s="295"/>
      <c r="CT67" s="295"/>
      <c r="CU67" s="295"/>
      <c r="CV67" s="295"/>
      <c r="CW67" s="9"/>
      <c r="CX67" s="9"/>
      <c r="CY67" s="9"/>
      <c r="CZ67" s="9"/>
    </row>
    <row r="68" spans="2:104" ht="16.149999999999999">
      <c r="E68" s="1" t="s">
        <v>399</v>
      </c>
      <c r="G68" s="179" t="s">
        <v>164</v>
      </c>
      <c r="J68" s="1" t="s">
        <v>982</v>
      </c>
      <c r="L68" s="202">
        <f t="shared" ref="L68:AQ68" si="133">L27/L16</f>
        <v>0</v>
      </c>
      <c r="M68" s="202">
        <f t="shared" si="133"/>
        <v>0</v>
      </c>
      <c r="N68" s="202">
        <f t="shared" si="133"/>
        <v>0</v>
      </c>
      <c r="O68" s="202">
        <f t="shared" si="133"/>
        <v>0</v>
      </c>
      <c r="P68" s="202">
        <f t="shared" si="133"/>
        <v>0</v>
      </c>
      <c r="Q68" s="202">
        <f t="shared" si="133"/>
        <v>0</v>
      </c>
      <c r="R68" s="202">
        <f t="shared" si="133"/>
        <v>0</v>
      </c>
      <c r="S68" s="202">
        <f t="shared" si="133"/>
        <v>0</v>
      </c>
      <c r="T68" s="202">
        <f t="shared" si="133"/>
        <v>0</v>
      </c>
      <c r="U68" s="202">
        <f t="shared" si="133"/>
        <v>0</v>
      </c>
      <c r="V68" s="202">
        <f t="shared" si="133"/>
        <v>0</v>
      </c>
      <c r="W68" s="202">
        <f t="shared" si="133"/>
        <v>0</v>
      </c>
      <c r="X68" s="202">
        <f t="shared" si="133"/>
        <v>0</v>
      </c>
      <c r="Y68" s="202">
        <f t="shared" si="133"/>
        <v>0</v>
      </c>
      <c r="Z68" s="202">
        <f t="shared" si="133"/>
        <v>0</v>
      </c>
      <c r="AA68" s="202">
        <f t="shared" si="133"/>
        <v>0</v>
      </c>
      <c r="AB68" s="202">
        <f t="shared" si="133"/>
        <v>0</v>
      </c>
      <c r="AC68" s="202">
        <f t="shared" si="133"/>
        <v>0</v>
      </c>
      <c r="AD68" s="202">
        <f t="shared" si="133"/>
        <v>0</v>
      </c>
      <c r="AE68" s="202">
        <f t="shared" si="133"/>
        <v>0</v>
      </c>
      <c r="AF68" s="202">
        <f t="shared" si="133"/>
        <v>0</v>
      </c>
      <c r="AG68" s="202">
        <f t="shared" si="133"/>
        <v>0</v>
      </c>
      <c r="AH68" s="202">
        <f t="shared" si="133"/>
        <v>0</v>
      </c>
      <c r="AI68" s="202">
        <f t="shared" si="133"/>
        <v>0</v>
      </c>
      <c r="AJ68" s="202">
        <f t="shared" si="133"/>
        <v>0</v>
      </c>
      <c r="AK68" s="202">
        <f t="shared" si="133"/>
        <v>0</v>
      </c>
      <c r="AL68" s="202">
        <f t="shared" si="133"/>
        <v>0</v>
      </c>
      <c r="AM68" s="202">
        <f t="shared" si="133"/>
        <v>0</v>
      </c>
      <c r="AN68" s="202">
        <f t="shared" si="133"/>
        <v>0</v>
      </c>
      <c r="AO68" s="202">
        <f t="shared" si="133"/>
        <v>0</v>
      </c>
      <c r="AP68" s="202">
        <f t="shared" si="133"/>
        <v>0</v>
      </c>
      <c r="AQ68" s="202">
        <f t="shared" si="133"/>
        <v>0</v>
      </c>
      <c r="AR68" s="202">
        <f t="shared" ref="AR68:BW68" si="134">AR27/AR16</f>
        <v>0</v>
      </c>
      <c r="AS68" s="202">
        <f t="shared" si="134"/>
        <v>0</v>
      </c>
      <c r="AT68" s="202">
        <f t="shared" si="134"/>
        <v>0</v>
      </c>
      <c r="AU68" s="202">
        <f t="shared" si="134"/>
        <v>0</v>
      </c>
      <c r="AV68" s="202">
        <f t="shared" si="134"/>
        <v>0</v>
      </c>
      <c r="AW68" s="202">
        <f t="shared" si="134"/>
        <v>0</v>
      </c>
      <c r="AX68" s="202">
        <f t="shared" si="134"/>
        <v>0</v>
      </c>
      <c r="AY68" s="202">
        <f t="shared" si="134"/>
        <v>0</v>
      </c>
      <c r="AZ68" s="202">
        <f t="shared" si="134"/>
        <v>0</v>
      </c>
      <c r="BA68" s="202">
        <f t="shared" si="134"/>
        <v>0</v>
      </c>
      <c r="BB68" s="202">
        <f t="shared" si="134"/>
        <v>0</v>
      </c>
      <c r="BC68" s="202">
        <f t="shared" si="134"/>
        <v>0</v>
      </c>
      <c r="BD68" s="202">
        <f t="shared" si="134"/>
        <v>0</v>
      </c>
      <c r="BE68" s="202">
        <f t="shared" si="134"/>
        <v>0</v>
      </c>
      <c r="BF68" s="202">
        <f t="shared" si="134"/>
        <v>0</v>
      </c>
      <c r="BG68" s="202">
        <f t="shared" si="134"/>
        <v>0</v>
      </c>
      <c r="BH68" s="202">
        <f t="shared" si="134"/>
        <v>0</v>
      </c>
      <c r="BI68" s="202">
        <f t="shared" si="134"/>
        <v>0</v>
      </c>
      <c r="BJ68" s="202">
        <f t="shared" si="134"/>
        <v>0</v>
      </c>
      <c r="BK68" s="202">
        <f t="shared" si="134"/>
        <v>0</v>
      </c>
      <c r="BL68" s="202">
        <f t="shared" si="134"/>
        <v>0</v>
      </c>
      <c r="BM68" s="202">
        <f t="shared" si="134"/>
        <v>0</v>
      </c>
      <c r="BN68" s="202">
        <f t="shared" si="134"/>
        <v>0</v>
      </c>
      <c r="BO68" s="202">
        <f t="shared" si="134"/>
        <v>0</v>
      </c>
      <c r="BP68" s="202">
        <f t="shared" si="134"/>
        <v>0</v>
      </c>
      <c r="BQ68" s="202">
        <f t="shared" si="134"/>
        <v>0</v>
      </c>
      <c r="BR68" s="202">
        <f t="shared" si="134"/>
        <v>0</v>
      </c>
      <c r="BS68" s="202">
        <f t="shared" si="134"/>
        <v>0</v>
      </c>
      <c r="BT68" s="202">
        <f t="shared" si="134"/>
        <v>0</v>
      </c>
      <c r="BU68" s="202">
        <f t="shared" si="134"/>
        <v>0</v>
      </c>
      <c r="BV68" s="202">
        <f t="shared" si="134"/>
        <v>0</v>
      </c>
      <c r="BW68" s="202">
        <f t="shared" si="134"/>
        <v>0</v>
      </c>
      <c r="BX68" s="202">
        <f t="shared" ref="BX68:CV68" si="135">BX27/BX16</f>
        <v>0</v>
      </c>
      <c r="BY68" s="202">
        <f t="shared" si="135"/>
        <v>0</v>
      </c>
      <c r="BZ68" s="202">
        <f t="shared" si="135"/>
        <v>0</v>
      </c>
      <c r="CA68" s="202">
        <f t="shared" si="135"/>
        <v>0</v>
      </c>
      <c r="CB68" s="202">
        <f t="shared" si="135"/>
        <v>0</v>
      </c>
      <c r="CC68" s="202">
        <f t="shared" si="135"/>
        <v>0</v>
      </c>
      <c r="CD68" s="202">
        <f t="shared" si="135"/>
        <v>0</v>
      </c>
      <c r="CE68" s="202">
        <f t="shared" si="135"/>
        <v>0</v>
      </c>
      <c r="CF68" s="202">
        <f t="shared" si="135"/>
        <v>0</v>
      </c>
      <c r="CG68" s="202">
        <f t="shared" si="135"/>
        <v>0</v>
      </c>
      <c r="CH68" s="202">
        <f t="shared" si="135"/>
        <v>0</v>
      </c>
      <c r="CI68" s="202">
        <f t="shared" si="135"/>
        <v>0</v>
      </c>
      <c r="CJ68" s="202">
        <f t="shared" si="135"/>
        <v>0</v>
      </c>
      <c r="CK68" s="202">
        <f t="shared" si="135"/>
        <v>0</v>
      </c>
      <c r="CL68" s="202">
        <f t="shared" si="135"/>
        <v>0</v>
      </c>
      <c r="CM68" s="202">
        <f t="shared" si="135"/>
        <v>0</v>
      </c>
      <c r="CN68" s="202">
        <f t="shared" si="135"/>
        <v>0</v>
      </c>
      <c r="CO68" s="202">
        <f t="shared" si="135"/>
        <v>0</v>
      </c>
      <c r="CP68" s="202">
        <f t="shared" si="135"/>
        <v>0</v>
      </c>
      <c r="CQ68" s="202">
        <f t="shared" si="135"/>
        <v>0</v>
      </c>
      <c r="CR68" s="202">
        <f t="shared" si="135"/>
        <v>0</v>
      </c>
      <c r="CS68" s="202">
        <f t="shared" si="135"/>
        <v>0</v>
      </c>
      <c r="CT68" s="202">
        <f t="shared" si="135"/>
        <v>0</v>
      </c>
      <c r="CU68" s="202">
        <f t="shared" si="135"/>
        <v>0</v>
      </c>
      <c r="CV68" s="202">
        <f t="shared" si="135"/>
        <v>0</v>
      </c>
      <c r="CW68" s="9"/>
      <c r="CX68" s="9"/>
      <c r="CY68" s="9"/>
      <c r="CZ68" s="9"/>
    </row>
    <row r="69" spans="2:104">
      <c r="E69" s="1" t="s">
        <v>345</v>
      </c>
      <c r="G69" s="1" t="s">
        <v>146</v>
      </c>
      <c r="J69" s="1" t="s">
        <v>995</v>
      </c>
      <c r="L69" s="166">
        <f>FinancialInputs!L154</f>
        <v>0</v>
      </c>
      <c r="M69" s="166">
        <f>FinancialInputs!M154</f>
        <v>0</v>
      </c>
      <c r="N69" s="166">
        <f>FinancialInputs!N154</f>
        <v>0</v>
      </c>
      <c r="O69" s="166">
        <f>FinancialInputs!O154</f>
        <v>0</v>
      </c>
      <c r="P69" s="166">
        <f>FinancialInputs!P154</f>
        <v>0</v>
      </c>
      <c r="Q69" s="166">
        <f>FinancialInputs!Q154</f>
        <v>0</v>
      </c>
      <c r="R69" s="166">
        <f>FinancialInputs!R154</f>
        <v>0</v>
      </c>
      <c r="S69" s="166">
        <f>FinancialInputs!S154</f>
        <v>0</v>
      </c>
      <c r="T69" s="166">
        <f>FinancialInputs!T154</f>
        <v>0</v>
      </c>
      <c r="U69" s="166">
        <f>FinancialInputs!U154</f>
        <v>0</v>
      </c>
      <c r="V69" s="166">
        <f>FinancialInputs!V154</f>
        <v>0</v>
      </c>
      <c r="W69" s="166">
        <f>FinancialInputs!W154</f>
        <v>0</v>
      </c>
      <c r="X69" s="166">
        <f>FinancialInputs!X154</f>
        <v>0</v>
      </c>
      <c r="Y69" s="166">
        <f>FinancialInputs!Y154</f>
        <v>0</v>
      </c>
      <c r="Z69" s="166">
        <f>FinancialInputs!Z154</f>
        <v>0</v>
      </c>
      <c r="AA69" s="166">
        <f>FinancialInputs!AA154</f>
        <v>0</v>
      </c>
      <c r="AB69" s="166">
        <f>FinancialInputs!AB154</f>
        <v>0</v>
      </c>
      <c r="AC69" s="166">
        <f>FinancialInputs!AC154</f>
        <v>0</v>
      </c>
      <c r="AD69" s="166">
        <f>FinancialInputs!AD154</f>
        <v>0</v>
      </c>
      <c r="AE69" s="166">
        <f>FinancialInputs!AE154</f>
        <v>0</v>
      </c>
      <c r="AF69" s="166">
        <f>FinancialInputs!AF154</f>
        <v>0</v>
      </c>
      <c r="AG69" s="166">
        <f>FinancialInputs!AG154</f>
        <v>0</v>
      </c>
      <c r="AH69" s="166">
        <f>FinancialInputs!AH154</f>
        <v>0</v>
      </c>
      <c r="AI69" s="166">
        <f>FinancialInputs!AI154</f>
        <v>0</v>
      </c>
      <c r="AJ69" s="166">
        <f>FinancialInputs!AJ154</f>
        <v>0</v>
      </c>
      <c r="AK69" s="166">
        <f>FinancialInputs!AK154</f>
        <v>0</v>
      </c>
      <c r="AL69" s="166">
        <f>FinancialInputs!AL154</f>
        <v>0</v>
      </c>
      <c r="AM69" s="166">
        <f>FinancialInputs!AM154</f>
        <v>0</v>
      </c>
      <c r="AN69" s="166">
        <f>FinancialInputs!AN154</f>
        <v>0</v>
      </c>
      <c r="AO69" s="166">
        <f>FinancialInputs!AO154</f>
        <v>0</v>
      </c>
      <c r="AP69" s="166">
        <f>FinancialInputs!AP154</f>
        <v>0</v>
      </c>
      <c r="AQ69" s="166">
        <f>FinancialInputs!AQ154</f>
        <v>0</v>
      </c>
      <c r="AR69" s="166">
        <f>FinancialInputs!AR154</f>
        <v>0</v>
      </c>
      <c r="AS69" s="166">
        <f>FinancialInputs!AS154</f>
        <v>0</v>
      </c>
      <c r="AT69" s="166">
        <f>FinancialInputs!AT154</f>
        <v>0</v>
      </c>
      <c r="AU69" s="166">
        <f>FinancialInputs!AU154</f>
        <v>0</v>
      </c>
      <c r="AV69" s="166">
        <f>FinancialInputs!AV154</f>
        <v>0</v>
      </c>
      <c r="AW69" s="166">
        <f>FinancialInputs!AW154</f>
        <v>0</v>
      </c>
      <c r="AX69" s="166">
        <f>FinancialInputs!AX154</f>
        <v>0</v>
      </c>
      <c r="AY69" s="166">
        <f>FinancialInputs!AY154</f>
        <v>0</v>
      </c>
      <c r="AZ69" s="166">
        <f>FinancialInputs!AZ154</f>
        <v>0</v>
      </c>
      <c r="BA69" s="166">
        <f>FinancialInputs!BA154</f>
        <v>0</v>
      </c>
      <c r="BB69" s="166">
        <f>FinancialInputs!BB154</f>
        <v>0</v>
      </c>
      <c r="BC69" s="166">
        <f>FinancialInputs!BC154</f>
        <v>0</v>
      </c>
      <c r="BD69" s="166">
        <f>FinancialInputs!BD154</f>
        <v>0</v>
      </c>
      <c r="BE69" s="166">
        <f>FinancialInputs!BE154</f>
        <v>0</v>
      </c>
      <c r="BF69" s="166">
        <f>FinancialInputs!BF154</f>
        <v>0</v>
      </c>
      <c r="BG69" s="166">
        <f>FinancialInputs!BG154</f>
        <v>0</v>
      </c>
      <c r="BH69" s="166">
        <f>FinancialInputs!BH154</f>
        <v>0</v>
      </c>
      <c r="BI69" s="166">
        <f>FinancialInputs!BI154</f>
        <v>0</v>
      </c>
      <c r="BJ69" s="166">
        <f>FinancialInputs!BJ154</f>
        <v>0</v>
      </c>
      <c r="BK69" s="166">
        <f>FinancialInputs!BK154</f>
        <v>0</v>
      </c>
      <c r="BL69" s="166">
        <f>FinancialInputs!BL154</f>
        <v>0</v>
      </c>
      <c r="BM69" s="166">
        <f>FinancialInputs!BM154</f>
        <v>0</v>
      </c>
      <c r="BN69" s="166">
        <f>FinancialInputs!BN154</f>
        <v>0</v>
      </c>
      <c r="BO69" s="166">
        <f>FinancialInputs!BO154</f>
        <v>0</v>
      </c>
      <c r="BP69" s="166">
        <f>FinancialInputs!BP154</f>
        <v>0</v>
      </c>
      <c r="BQ69" s="166">
        <f>FinancialInputs!BQ154</f>
        <v>0</v>
      </c>
      <c r="BR69" s="166">
        <f>FinancialInputs!BR154</f>
        <v>0</v>
      </c>
      <c r="BS69" s="166">
        <f>FinancialInputs!BS154</f>
        <v>0</v>
      </c>
      <c r="BT69" s="166">
        <f>FinancialInputs!BT154</f>
        <v>0</v>
      </c>
      <c r="BU69" s="166">
        <f>FinancialInputs!BU154</f>
        <v>0</v>
      </c>
      <c r="BV69" s="166">
        <f>FinancialInputs!BV154</f>
        <v>0</v>
      </c>
      <c r="BW69" s="166">
        <f>FinancialInputs!BW154</f>
        <v>0</v>
      </c>
      <c r="BX69" s="166">
        <f>FinancialInputs!BX154</f>
        <v>0</v>
      </c>
      <c r="BY69" s="166">
        <f>FinancialInputs!BY154</f>
        <v>0</v>
      </c>
      <c r="BZ69" s="166">
        <f>FinancialInputs!BZ154</f>
        <v>0</v>
      </c>
      <c r="CA69" s="166">
        <f>FinancialInputs!CA154</f>
        <v>0</v>
      </c>
      <c r="CB69" s="166">
        <f>FinancialInputs!CB154</f>
        <v>0</v>
      </c>
      <c r="CC69" s="166">
        <f>FinancialInputs!CC154</f>
        <v>0</v>
      </c>
      <c r="CD69" s="166">
        <f>FinancialInputs!CD154</f>
        <v>0</v>
      </c>
      <c r="CE69" s="166">
        <f>FinancialInputs!CE154</f>
        <v>0</v>
      </c>
      <c r="CF69" s="166">
        <f>FinancialInputs!CF154</f>
        <v>0</v>
      </c>
      <c r="CG69" s="166">
        <f>FinancialInputs!CG154</f>
        <v>0</v>
      </c>
      <c r="CH69" s="166">
        <f>FinancialInputs!CH154</f>
        <v>0</v>
      </c>
      <c r="CI69" s="166">
        <f>FinancialInputs!CI154</f>
        <v>0</v>
      </c>
      <c r="CJ69" s="166">
        <f>FinancialInputs!CJ154</f>
        <v>0</v>
      </c>
      <c r="CK69" s="166">
        <f>FinancialInputs!CK154</f>
        <v>0</v>
      </c>
      <c r="CL69" s="166">
        <f>FinancialInputs!CL154</f>
        <v>0</v>
      </c>
      <c r="CM69" s="166">
        <f>FinancialInputs!CM154</f>
        <v>0</v>
      </c>
      <c r="CN69" s="166">
        <f>FinancialInputs!CN154</f>
        <v>0</v>
      </c>
      <c r="CO69" s="166">
        <f>FinancialInputs!CO154</f>
        <v>0</v>
      </c>
      <c r="CP69" s="166">
        <f>FinancialInputs!CP154</f>
        <v>0</v>
      </c>
      <c r="CQ69" s="166">
        <f>FinancialInputs!CQ154</f>
        <v>0</v>
      </c>
      <c r="CR69" s="166">
        <f>FinancialInputs!CR154</f>
        <v>0</v>
      </c>
      <c r="CS69" s="166">
        <f>FinancialInputs!CS154</f>
        <v>0</v>
      </c>
      <c r="CT69" s="166">
        <f>FinancialInputs!CT154</f>
        <v>0</v>
      </c>
      <c r="CU69" s="166">
        <f>FinancialInputs!CU154</f>
        <v>0</v>
      </c>
      <c r="CV69" s="166">
        <f>FinancialInputs!CV154</f>
        <v>0</v>
      </c>
      <c r="CW69" s="9"/>
      <c r="CX69" s="9"/>
      <c r="CY69" s="9"/>
      <c r="CZ69" s="9"/>
    </row>
    <row r="70" spans="2:104">
      <c r="L70" s="166"/>
      <c r="M70" s="166"/>
      <c r="N70" s="166"/>
      <c r="O70" s="166"/>
      <c r="P70" s="166"/>
      <c r="Q70" s="166"/>
      <c r="R70" s="166"/>
      <c r="S70" s="166"/>
      <c r="T70" s="166"/>
      <c r="U70" s="166"/>
      <c r="V70" s="166"/>
      <c r="W70" s="166"/>
      <c r="X70" s="166"/>
      <c r="Y70" s="166"/>
      <c r="Z70" s="166"/>
      <c r="AA70" s="166"/>
      <c r="AB70" s="166"/>
      <c r="AC70" s="166"/>
      <c r="AD70" s="166"/>
      <c r="AE70" s="166"/>
      <c r="AF70" s="166"/>
      <c r="AG70" s="166"/>
      <c r="AH70" s="166"/>
      <c r="AI70" s="166"/>
      <c r="AJ70" s="166"/>
      <c r="AK70" s="166"/>
      <c r="AL70" s="166"/>
      <c r="AM70" s="166"/>
      <c r="AN70" s="166"/>
      <c r="AO70" s="166"/>
      <c r="AP70" s="166"/>
      <c r="AQ70" s="166"/>
      <c r="AR70" s="166"/>
      <c r="AS70" s="166"/>
      <c r="AT70" s="166"/>
      <c r="AU70" s="166"/>
      <c r="AV70" s="166"/>
      <c r="AW70" s="166"/>
      <c r="AX70" s="166"/>
      <c r="AY70" s="166"/>
      <c r="AZ70" s="166"/>
      <c r="BA70" s="166"/>
      <c r="BB70" s="166"/>
      <c r="BC70" s="166"/>
      <c r="BD70" s="166"/>
      <c r="BE70" s="166"/>
      <c r="BF70" s="166"/>
      <c r="BG70" s="166"/>
      <c r="BH70" s="166"/>
      <c r="BI70" s="166"/>
      <c r="BJ70" s="166"/>
      <c r="BK70" s="166"/>
      <c r="BL70" s="166"/>
      <c r="BM70" s="166"/>
      <c r="BN70" s="166"/>
      <c r="BO70" s="166"/>
      <c r="BP70" s="166"/>
      <c r="BQ70" s="166"/>
      <c r="BR70" s="166"/>
      <c r="BS70" s="166"/>
      <c r="BT70" s="166"/>
      <c r="BU70" s="166"/>
      <c r="BV70" s="166"/>
      <c r="BW70" s="166"/>
      <c r="BX70" s="166"/>
      <c r="BY70" s="166"/>
      <c r="BZ70" s="166"/>
      <c r="CA70" s="166"/>
      <c r="CB70" s="166"/>
      <c r="CC70" s="166"/>
      <c r="CD70" s="166"/>
      <c r="CE70" s="166"/>
      <c r="CF70" s="166"/>
      <c r="CG70" s="166"/>
      <c r="CH70" s="166"/>
      <c r="CI70" s="166"/>
      <c r="CJ70" s="166"/>
      <c r="CK70" s="166"/>
      <c r="CL70" s="166"/>
      <c r="CM70" s="166"/>
      <c r="CN70" s="166"/>
      <c r="CO70" s="166"/>
      <c r="CP70" s="166"/>
      <c r="CQ70" s="166"/>
      <c r="CR70" s="166"/>
      <c r="CS70" s="166"/>
      <c r="CT70" s="166"/>
      <c r="CU70" s="166"/>
      <c r="CV70" s="166"/>
      <c r="CW70" s="9"/>
      <c r="CX70" s="9"/>
      <c r="CY70" s="9"/>
      <c r="CZ70" s="9"/>
    </row>
    <row r="71" spans="2:104" ht="16.149999999999999">
      <c r="E71" s="1" t="s">
        <v>840</v>
      </c>
      <c r="G71" s="179" t="s">
        <v>164</v>
      </c>
      <c r="J71" s="29" t="s">
        <v>996</v>
      </c>
      <c r="L71" s="199">
        <f>(L68-L66)*L69</f>
        <v>0</v>
      </c>
      <c r="M71" s="199">
        <f t="shared" ref="M71:BX71" si="136">(M68-M66)*M69</f>
        <v>0</v>
      </c>
      <c r="N71" s="199">
        <f t="shared" si="136"/>
        <v>0</v>
      </c>
      <c r="O71" s="199">
        <f t="shared" si="136"/>
        <v>0</v>
      </c>
      <c r="P71" s="199">
        <f t="shared" si="136"/>
        <v>0</v>
      </c>
      <c r="Q71" s="199">
        <f t="shared" si="136"/>
        <v>0</v>
      </c>
      <c r="R71" s="199">
        <f t="shared" si="136"/>
        <v>0</v>
      </c>
      <c r="S71" s="199">
        <f t="shared" si="136"/>
        <v>0</v>
      </c>
      <c r="T71" s="199">
        <f t="shared" si="136"/>
        <v>0</v>
      </c>
      <c r="U71" s="199">
        <f t="shared" si="136"/>
        <v>0</v>
      </c>
      <c r="V71" s="199">
        <f t="shared" si="136"/>
        <v>0</v>
      </c>
      <c r="W71" s="199">
        <f t="shared" si="136"/>
        <v>0</v>
      </c>
      <c r="X71" s="199">
        <f t="shared" si="136"/>
        <v>0</v>
      </c>
      <c r="Y71" s="199">
        <f t="shared" si="136"/>
        <v>0</v>
      </c>
      <c r="Z71" s="199">
        <f t="shared" si="136"/>
        <v>0</v>
      </c>
      <c r="AA71" s="199">
        <f t="shared" si="136"/>
        <v>0</v>
      </c>
      <c r="AB71" s="199">
        <f t="shared" si="136"/>
        <v>0</v>
      </c>
      <c r="AC71" s="199">
        <f t="shared" si="136"/>
        <v>0</v>
      </c>
      <c r="AD71" s="199">
        <f t="shared" si="136"/>
        <v>0</v>
      </c>
      <c r="AE71" s="199">
        <f t="shared" si="136"/>
        <v>0</v>
      </c>
      <c r="AF71" s="199">
        <f t="shared" si="136"/>
        <v>0</v>
      </c>
      <c r="AG71" s="199">
        <f t="shared" si="136"/>
        <v>0</v>
      </c>
      <c r="AH71" s="199">
        <f t="shared" si="136"/>
        <v>0</v>
      </c>
      <c r="AI71" s="199">
        <f t="shared" si="136"/>
        <v>0</v>
      </c>
      <c r="AJ71" s="199">
        <f t="shared" si="136"/>
        <v>0</v>
      </c>
      <c r="AK71" s="199">
        <f t="shared" si="136"/>
        <v>0</v>
      </c>
      <c r="AL71" s="199">
        <f t="shared" si="136"/>
        <v>0</v>
      </c>
      <c r="AM71" s="199">
        <f t="shared" si="136"/>
        <v>0</v>
      </c>
      <c r="AN71" s="199">
        <f t="shared" si="136"/>
        <v>0</v>
      </c>
      <c r="AO71" s="199">
        <f t="shared" si="136"/>
        <v>0</v>
      </c>
      <c r="AP71" s="199">
        <f t="shared" si="136"/>
        <v>0</v>
      </c>
      <c r="AQ71" s="199">
        <f t="shared" si="136"/>
        <v>0</v>
      </c>
      <c r="AR71" s="199">
        <f t="shared" si="136"/>
        <v>0</v>
      </c>
      <c r="AS71" s="199">
        <f t="shared" si="136"/>
        <v>0</v>
      </c>
      <c r="AT71" s="199">
        <f t="shared" si="136"/>
        <v>0</v>
      </c>
      <c r="AU71" s="199">
        <f t="shared" si="136"/>
        <v>0</v>
      </c>
      <c r="AV71" s="199">
        <f t="shared" si="136"/>
        <v>0</v>
      </c>
      <c r="AW71" s="199">
        <f t="shared" si="136"/>
        <v>0</v>
      </c>
      <c r="AX71" s="199">
        <f t="shared" si="136"/>
        <v>0</v>
      </c>
      <c r="AY71" s="199">
        <f t="shared" si="136"/>
        <v>0</v>
      </c>
      <c r="AZ71" s="199">
        <f t="shared" si="136"/>
        <v>0</v>
      </c>
      <c r="BA71" s="199">
        <f t="shared" si="136"/>
        <v>0</v>
      </c>
      <c r="BB71" s="199">
        <f t="shared" si="136"/>
        <v>0</v>
      </c>
      <c r="BC71" s="199">
        <f t="shared" si="136"/>
        <v>0</v>
      </c>
      <c r="BD71" s="199">
        <f t="shared" si="136"/>
        <v>0</v>
      </c>
      <c r="BE71" s="199">
        <f t="shared" si="136"/>
        <v>0</v>
      </c>
      <c r="BF71" s="199">
        <f t="shared" si="136"/>
        <v>0</v>
      </c>
      <c r="BG71" s="199">
        <f t="shared" si="136"/>
        <v>0</v>
      </c>
      <c r="BH71" s="199">
        <f t="shared" si="136"/>
        <v>0</v>
      </c>
      <c r="BI71" s="199">
        <f t="shared" si="136"/>
        <v>0</v>
      </c>
      <c r="BJ71" s="199">
        <f t="shared" si="136"/>
        <v>0</v>
      </c>
      <c r="BK71" s="199">
        <f t="shared" si="136"/>
        <v>0</v>
      </c>
      <c r="BL71" s="199">
        <f t="shared" si="136"/>
        <v>0</v>
      </c>
      <c r="BM71" s="199">
        <f t="shared" si="136"/>
        <v>0</v>
      </c>
      <c r="BN71" s="199">
        <f t="shared" si="136"/>
        <v>0</v>
      </c>
      <c r="BO71" s="199">
        <f t="shared" si="136"/>
        <v>0</v>
      </c>
      <c r="BP71" s="199">
        <f t="shared" si="136"/>
        <v>0</v>
      </c>
      <c r="BQ71" s="199">
        <f t="shared" si="136"/>
        <v>0</v>
      </c>
      <c r="BR71" s="199">
        <f t="shared" si="136"/>
        <v>0</v>
      </c>
      <c r="BS71" s="199">
        <f t="shared" si="136"/>
        <v>0</v>
      </c>
      <c r="BT71" s="199">
        <f t="shared" si="136"/>
        <v>0</v>
      </c>
      <c r="BU71" s="199">
        <f t="shared" si="136"/>
        <v>0</v>
      </c>
      <c r="BV71" s="199">
        <f t="shared" si="136"/>
        <v>0</v>
      </c>
      <c r="BW71" s="199">
        <f t="shared" si="136"/>
        <v>0</v>
      </c>
      <c r="BX71" s="199">
        <f t="shared" si="136"/>
        <v>0</v>
      </c>
      <c r="BY71" s="199">
        <f t="shared" ref="BY71:CV71" si="137">(BY68-BY66)*BY69</f>
        <v>0</v>
      </c>
      <c r="BZ71" s="199">
        <f t="shared" si="137"/>
        <v>0</v>
      </c>
      <c r="CA71" s="199">
        <f t="shared" si="137"/>
        <v>0</v>
      </c>
      <c r="CB71" s="199">
        <f t="shared" si="137"/>
        <v>0</v>
      </c>
      <c r="CC71" s="199">
        <f t="shared" si="137"/>
        <v>0</v>
      </c>
      <c r="CD71" s="199">
        <f t="shared" si="137"/>
        <v>0</v>
      </c>
      <c r="CE71" s="199">
        <f t="shared" si="137"/>
        <v>0</v>
      </c>
      <c r="CF71" s="199">
        <f t="shared" si="137"/>
        <v>0</v>
      </c>
      <c r="CG71" s="199">
        <f t="shared" si="137"/>
        <v>0</v>
      </c>
      <c r="CH71" s="199">
        <f t="shared" si="137"/>
        <v>0</v>
      </c>
      <c r="CI71" s="199">
        <f t="shared" si="137"/>
        <v>0</v>
      </c>
      <c r="CJ71" s="199">
        <f t="shared" si="137"/>
        <v>0</v>
      </c>
      <c r="CK71" s="199">
        <f>(CK68-CK66)*CK69</f>
        <v>0</v>
      </c>
      <c r="CL71" s="199">
        <f t="shared" si="137"/>
        <v>0</v>
      </c>
      <c r="CM71" s="199">
        <f t="shared" si="137"/>
        <v>0</v>
      </c>
      <c r="CN71" s="199">
        <f t="shared" si="137"/>
        <v>0</v>
      </c>
      <c r="CO71" s="199">
        <f t="shared" si="137"/>
        <v>0</v>
      </c>
      <c r="CP71" s="199">
        <f t="shared" si="137"/>
        <v>0</v>
      </c>
      <c r="CQ71" s="199">
        <f t="shared" si="137"/>
        <v>0</v>
      </c>
      <c r="CR71" s="199">
        <f t="shared" si="137"/>
        <v>0</v>
      </c>
      <c r="CS71" s="199">
        <f t="shared" si="137"/>
        <v>0</v>
      </c>
      <c r="CT71" s="199">
        <f t="shared" si="137"/>
        <v>0</v>
      </c>
      <c r="CU71" s="199">
        <f t="shared" si="137"/>
        <v>0</v>
      </c>
      <c r="CV71" s="199">
        <f t="shared" si="137"/>
        <v>0</v>
      </c>
      <c r="CW71" s="9"/>
      <c r="CX71" s="9"/>
      <c r="CY71" s="9"/>
      <c r="CZ71" s="9"/>
    </row>
    <row r="72" spans="2:104" ht="16.149999999999999">
      <c r="E72" s="1" t="s">
        <v>834</v>
      </c>
      <c r="G72" s="179" t="s">
        <v>164</v>
      </c>
      <c r="J72" s="29" t="s">
        <v>951</v>
      </c>
      <c r="L72" s="235"/>
      <c r="M72" s="201">
        <f t="shared" ref="M72:AR72" si="138">K71</f>
        <v>0</v>
      </c>
      <c r="N72" s="201">
        <f t="shared" si="138"/>
        <v>0</v>
      </c>
      <c r="O72" s="201">
        <f t="shared" si="138"/>
        <v>0</v>
      </c>
      <c r="P72" s="201">
        <f t="shared" si="138"/>
        <v>0</v>
      </c>
      <c r="Q72" s="201">
        <f t="shared" si="138"/>
        <v>0</v>
      </c>
      <c r="R72" s="201">
        <f t="shared" si="138"/>
        <v>0</v>
      </c>
      <c r="S72" s="201">
        <f t="shared" si="138"/>
        <v>0</v>
      </c>
      <c r="T72" s="201">
        <f t="shared" si="138"/>
        <v>0</v>
      </c>
      <c r="U72" s="201">
        <f t="shared" si="138"/>
        <v>0</v>
      </c>
      <c r="V72" s="201">
        <f t="shared" si="138"/>
        <v>0</v>
      </c>
      <c r="W72" s="201">
        <f t="shared" si="138"/>
        <v>0</v>
      </c>
      <c r="X72" s="201">
        <f t="shared" si="138"/>
        <v>0</v>
      </c>
      <c r="Y72" s="201">
        <f t="shared" si="138"/>
        <v>0</v>
      </c>
      <c r="Z72" s="201">
        <f t="shared" si="138"/>
        <v>0</v>
      </c>
      <c r="AA72" s="201">
        <f t="shared" si="138"/>
        <v>0</v>
      </c>
      <c r="AB72" s="201">
        <f t="shared" si="138"/>
        <v>0</v>
      </c>
      <c r="AC72" s="201">
        <f t="shared" si="138"/>
        <v>0</v>
      </c>
      <c r="AD72" s="201">
        <f t="shared" si="138"/>
        <v>0</v>
      </c>
      <c r="AE72" s="201">
        <f t="shared" si="138"/>
        <v>0</v>
      </c>
      <c r="AF72" s="201">
        <f t="shared" si="138"/>
        <v>0</v>
      </c>
      <c r="AG72" s="201">
        <f t="shared" si="138"/>
        <v>0</v>
      </c>
      <c r="AH72" s="201">
        <f t="shared" si="138"/>
        <v>0</v>
      </c>
      <c r="AI72" s="201">
        <f t="shared" si="138"/>
        <v>0</v>
      </c>
      <c r="AJ72" s="201">
        <f t="shared" si="138"/>
        <v>0</v>
      </c>
      <c r="AK72" s="201">
        <f t="shared" si="138"/>
        <v>0</v>
      </c>
      <c r="AL72" s="201">
        <f t="shared" si="138"/>
        <v>0</v>
      </c>
      <c r="AM72" s="201">
        <f t="shared" si="138"/>
        <v>0</v>
      </c>
      <c r="AN72" s="201">
        <f t="shared" si="138"/>
        <v>0</v>
      </c>
      <c r="AO72" s="201">
        <f t="shared" si="138"/>
        <v>0</v>
      </c>
      <c r="AP72" s="201">
        <f t="shared" si="138"/>
        <v>0</v>
      </c>
      <c r="AQ72" s="201">
        <f t="shared" si="138"/>
        <v>0</v>
      </c>
      <c r="AR72" s="201">
        <f t="shared" si="138"/>
        <v>0</v>
      </c>
      <c r="AS72" s="201">
        <f t="shared" ref="AS72:BX72" si="139">AQ71</f>
        <v>0</v>
      </c>
      <c r="AT72" s="201">
        <f t="shared" si="139"/>
        <v>0</v>
      </c>
      <c r="AU72" s="201">
        <f t="shared" si="139"/>
        <v>0</v>
      </c>
      <c r="AV72" s="201">
        <f t="shared" si="139"/>
        <v>0</v>
      </c>
      <c r="AW72" s="201">
        <f t="shared" si="139"/>
        <v>0</v>
      </c>
      <c r="AX72" s="201">
        <f t="shared" si="139"/>
        <v>0</v>
      </c>
      <c r="AY72" s="201">
        <f t="shared" si="139"/>
        <v>0</v>
      </c>
      <c r="AZ72" s="201">
        <f t="shared" si="139"/>
        <v>0</v>
      </c>
      <c r="BA72" s="201">
        <f t="shared" si="139"/>
        <v>0</v>
      </c>
      <c r="BB72" s="201">
        <f t="shared" si="139"/>
        <v>0</v>
      </c>
      <c r="BC72" s="201">
        <f t="shared" si="139"/>
        <v>0</v>
      </c>
      <c r="BD72" s="201">
        <f t="shared" si="139"/>
        <v>0</v>
      </c>
      <c r="BE72" s="201">
        <f t="shared" si="139"/>
        <v>0</v>
      </c>
      <c r="BF72" s="201">
        <f t="shared" si="139"/>
        <v>0</v>
      </c>
      <c r="BG72" s="201">
        <f t="shared" si="139"/>
        <v>0</v>
      </c>
      <c r="BH72" s="201">
        <f t="shared" si="139"/>
        <v>0</v>
      </c>
      <c r="BI72" s="201">
        <f t="shared" si="139"/>
        <v>0</v>
      </c>
      <c r="BJ72" s="201">
        <f t="shared" si="139"/>
        <v>0</v>
      </c>
      <c r="BK72" s="201">
        <f t="shared" si="139"/>
        <v>0</v>
      </c>
      <c r="BL72" s="201">
        <f t="shared" si="139"/>
        <v>0</v>
      </c>
      <c r="BM72" s="201">
        <f t="shared" si="139"/>
        <v>0</v>
      </c>
      <c r="BN72" s="201">
        <f t="shared" si="139"/>
        <v>0</v>
      </c>
      <c r="BO72" s="201">
        <f t="shared" si="139"/>
        <v>0</v>
      </c>
      <c r="BP72" s="201">
        <f t="shared" si="139"/>
        <v>0</v>
      </c>
      <c r="BQ72" s="201">
        <f t="shared" si="139"/>
        <v>0</v>
      </c>
      <c r="BR72" s="201">
        <f t="shared" si="139"/>
        <v>0</v>
      </c>
      <c r="BS72" s="201">
        <f t="shared" si="139"/>
        <v>0</v>
      </c>
      <c r="BT72" s="201">
        <f t="shared" si="139"/>
        <v>0</v>
      </c>
      <c r="BU72" s="201">
        <f t="shared" si="139"/>
        <v>0</v>
      </c>
      <c r="BV72" s="201">
        <f t="shared" si="139"/>
        <v>0</v>
      </c>
      <c r="BW72" s="201">
        <f t="shared" si="139"/>
        <v>0</v>
      </c>
      <c r="BX72" s="201">
        <f t="shared" si="139"/>
        <v>0</v>
      </c>
      <c r="BY72" s="201">
        <f t="shared" ref="BY72:CV72" si="140">BW71</f>
        <v>0</v>
      </c>
      <c r="BZ72" s="201">
        <f t="shared" si="140"/>
        <v>0</v>
      </c>
      <c r="CA72" s="201">
        <f t="shared" si="140"/>
        <v>0</v>
      </c>
      <c r="CB72" s="201">
        <f t="shared" si="140"/>
        <v>0</v>
      </c>
      <c r="CC72" s="201">
        <f t="shared" si="140"/>
        <v>0</v>
      </c>
      <c r="CD72" s="201">
        <f t="shared" si="140"/>
        <v>0</v>
      </c>
      <c r="CE72" s="201">
        <f t="shared" si="140"/>
        <v>0</v>
      </c>
      <c r="CF72" s="201">
        <f t="shared" si="140"/>
        <v>0</v>
      </c>
      <c r="CG72" s="201">
        <f t="shared" si="140"/>
        <v>0</v>
      </c>
      <c r="CH72" s="201">
        <f t="shared" si="140"/>
        <v>0</v>
      </c>
      <c r="CI72" s="201">
        <f t="shared" si="140"/>
        <v>0</v>
      </c>
      <c r="CJ72" s="201">
        <f>CH71</f>
        <v>0</v>
      </c>
      <c r="CK72" s="201">
        <f t="shared" si="140"/>
        <v>0</v>
      </c>
      <c r="CL72" s="201">
        <f t="shared" si="140"/>
        <v>0</v>
      </c>
      <c r="CM72" s="201">
        <f>CK71</f>
        <v>0</v>
      </c>
      <c r="CN72" s="201">
        <f t="shared" si="140"/>
        <v>0</v>
      </c>
      <c r="CO72" s="201">
        <f t="shared" si="140"/>
        <v>0</v>
      </c>
      <c r="CP72" s="201">
        <f t="shared" si="140"/>
        <v>0</v>
      </c>
      <c r="CQ72" s="201">
        <f t="shared" si="140"/>
        <v>0</v>
      </c>
      <c r="CR72" s="201">
        <f t="shared" si="140"/>
        <v>0</v>
      </c>
      <c r="CS72" s="201">
        <f t="shared" si="140"/>
        <v>0</v>
      </c>
      <c r="CT72" s="201">
        <f t="shared" si="140"/>
        <v>0</v>
      </c>
      <c r="CU72" s="201">
        <f t="shared" si="140"/>
        <v>0</v>
      </c>
      <c r="CV72" s="201">
        <f t="shared" si="140"/>
        <v>0</v>
      </c>
      <c r="CW72" s="9"/>
      <c r="CX72" s="9"/>
      <c r="CY72" s="9"/>
      <c r="CZ72" s="9"/>
    </row>
    <row r="73" spans="2:104">
      <c r="L73" s="10"/>
      <c r="M73" s="10"/>
      <c r="N73" s="10"/>
      <c r="O73" s="10"/>
      <c r="P73" s="10"/>
      <c r="Q73" s="10"/>
      <c r="R73" s="10"/>
      <c r="S73" s="10"/>
      <c r="T73" s="10"/>
      <c r="U73" s="10"/>
      <c r="V73" s="10"/>
      <c r="W73" s="10"/>
      <c r="X73" s="10"/>
      <c r="Y73" s="10"/>
      <c r="Z73" s="10"/>
      <c r="AA73" s="10"/>
      <c r="AB73" s="10"/>
      <c r="AC73" s="10"/>
      <c r="AD73" s="10"/>
      <c r="AE73" s="10"/>
      <c r="AF73" s="10"/>
      <c r="AG73" s="10"/>
      <c r="AH73" s="10"/>
      <c r="AI73" s="10"/>
      <c r="AJ73" s="10"/>
      <c r="AK73" s="10"/>
      <c r="AL73" s="10"/>
      <c r="AM73" s="10"/>
      <c r="AN73" s="10"/>
      <c r="AO73" s="10"/>
      <c r="AP73" s="10"/>
      <c r="AQ73" s="10"/>
      <c r="AR73" s="10"/>
      <c r="AS73" s="10"/>
      <c r="AT73" s="10"/>
      <c r="AU73" s="10"/>
      <c r="AV73" s="10"/>
      <c r="AW73" s="10"/>
      <c r="AX73" s="10"/>
      <c r="AY73" s="10"/>
      <c r="AZ73" s="10"/>
      <c r="BA73" s="10"/>
      <c r="BB73" s="10"/>
      <c r="BC73" s="10"/>
      <c r="BD73" s="10"/>
      <c r="BE73" s="10"/>
      <c r="BF73" s="10"/>
      <c r="BG73" s="10"/>
      <c r="BH73" s="10"/>
      <c r="BI73" s="10"/>
      <c r="BJ73" s="10"/>
      <c r="BK73" s="10"/>
      <c r="BL73" s="10"/>
      <c r="BM73" s="10"/>
      <c r="BN73" s="10"/>
      <c r="BO73" s="10"/>
      <c r="BP73" s="10"/>
      <c r="BQ73" s="10"/>
      <c r="BR73" s="10"/>
      <c r="BS73" s="10"/>
      <c r="BT73" s="10"/>
      <c r="BU73" s="10"/>
      <c r="BV73" s="10"/>
      <c r="BW73" s="10"/>
      <c r="BX73" s="10"/>
      <c r="BY73" s="10"/>
      <c r="BZ73" s="10"/>
      <c r="CA73" s="10"/>
      <c r="CB73" s="10"/>
      <c r="CC73" s="10"/>
      <c r="CD73" s="10"/>
      <c r="CE73" s="10"/>
      <c r="CF73" s="10"/>
      <c r="CG73" s="10"/>
      <c r="CH73" s="10"/>
      <c r="CI73" s="10"/>
      <c r="CJ73" s="10"/>
      <c r="CK73" s="10"/>
      <c r="CL73" s="10"/>
      <c r="CM73" s="10"/>
      <c r="CN73" s="10"/>
      <c r="CO73" s="10"/>
      <c r="CP73" s="10"/>
      <c r="CQ73" s="10"/>
      <c r="CR73" s="10"/>
      <c r="CS73" s="10"/>
      <c r="CT73" s="10"/>
      <c r="CU73" s="10"/>
      <c r="CV73" s="10"/>
      <c r="CW73" s="9"/>
      <c r="CX73" s="9"/>
      <c r="CY73" s="9"/>
      <c r="CZ73" s="9"/>
    </row>
    <row r="74" spans="2:104">
      <c r="B74" s="24"/>
      <c r="C74" s="43">
        <f>MAX($B$18:C73)+0.1</f>
        <v>3.2</v>
      </c>
      <c r="D74" s="41" t="s">
        <v>842</v>
      </c>
      <c r="E74" s="41"/>
      <c r="F74" s="41"/>
      <c r="G74" s="41"/>
      <c r="H74" s="41"/>
      <c r="I74" s="41"/>
      <c r="J74" s="41"/>
      <c r="K74" s="41"/>
      <c r="L74" s="41"/>
      <c r="M74" s="41"/>
      <c r="N74" s="41"/>
      <c r="O74" s="41"/>
      <c r="P74" s="41"/>
      <c r="Q74" s="41"/>
      <c r="R74" s="41"/>
      <c r="S74" s="41"/>
      <c r="T74" s="41"/>
      <c r="U74" s="41"/>
      <c r="V74" s="41"/>
      <c r="W74" s="41"/>
      <c r="X74" s="41"/>
      <c r="Y74" s="41"/>
      <c r="Z74" s="41"/>
      <c r="AA74" s="41"/>
      <c r="AB74" s="41"/>
      <c r="AC74" s="41"/>
      <c r="AD74" s="41"/>
      <c r="AE74" s="41"/>
      <c r="AF74" s="41"/>
      <c r="AG74" s="41"/>
      <c r="AH74" s="41"/>
      <c r="AI74" s="41"/>
      <c r="AJ74" s="41"/>
      <c r="AK74" s="41"/>
      <c r="AL74" s="41"/>
      <c r="AM74" s="41"/>
      <c r="AN74" s="41"/>
      <c r="AO74" s="41"/>
      <c r="AP74" s="41"/>
      <c r="AQ74" s="41"/>
      <c r="AR74" s="41"/>
      <c r="AS74" s="41"/>
      <c r="AT74" s="41"/>
      <c r="AU74" s="41"/>
      <c r="AV74" s="41"/>
      <c r="AW74" s="41"/>
      <c r="AX74" s="41"/>
      <c r="AY74" s="41"/>
      <c r="AZ74" s="41"/>
      <c r="BA74" s="41"/>
      <c r="BB74" s="41"/>
      <c r="BC74" s="41"/>
      <c r="BD74" s="41"/>
      <c r="BE74" s="41"/>
      <c r="BF74" s="41"/>
      <c r="BG74" s="41"/>
      <c r="BH74" s="41"/>
      <c r="BI74" s="41"/>
      <c r="BJ74" s="41"/>
      <c r="BK74" s="41"/>
      <c r="BL74" s="41"/>
      <c r="BM74" s="41"/>
      <c r="BN74" s="41"/>
      <c r="BO74" s="41"/>
      <c r="BP74" s="41"/>
      <c r="BQ74" s="41"/>
      <c r="BR74" s="41"/>
      <c r="BS74" s="41"/>
      <c r="BT74" s="41"/>
      <c r="BU74" s="41"/>
      <c r="BV74" s="41"/>
      <c r="BW74" s="41"/>
      <c r="BX74" s="41"/>
      <c r="BY74" s="41"/>
      <c r="BZ74" s="41"/>
      <c r="CA74" s="41"/>
      <c r="CB74" s="41"/>
      <c r="CC74" s="41"/>
      <c r="CD74" s="41"/>
      <c r="CE74" s="41"/>
      <c r="CF74" s="41"/>
      <c r="CG74" s="41"/>
      <c r="CH74" s="41"/>
      <c r="CI74" s="41"/>
      <c r="CJ74" s="41"/>
      <c r="CK74" s="41"/>
      <c r="CL74" s="41"/>
      <c r="CM74" s="41"/>
      <c r="CN74" s="41"/>
      <c r="CO74" s="41"/>
      <c r="CP74" s="41"/>
      <c r="CQ74" s="41"/>
      <c r="CR74" s="41"/>
      <c r="CS74" s="41"/>
      <c r="CT74" s="41"/>
      <c r="CU74" s="41"/>
      <c r="CV74" s="41"/>
      <c r="CW74" s="41"/>
      <c r="CX74" s="41"/>
      <c r="CY74" s="42"/>
    </row>
    <row r="75" spans="2:104">
      <c r="L75" s="10"/>
      <c r="M75" s="10"/>
      <c r="N75" s="10"/>
      <c r="O75" s="10"/>
      <c r="P75" s="10"/>
      <c r="Q75" s="10"/>
      <c r="R75" s="10"/>
      <c r="S75" s="10"/>
      <c r="T75" s="10"/>
      <c r="U75" s="10"/>
      <c r="V75" s="10"/>
      <c r="W75" s="10"/>
      <c r="X75" s="10"/>
      <c r="Y75" s="10"/>
      <c r="Z75" s="10"/>
      <c r="AA75" s="10"/>
      <c r="AB75" s="10"/>
      <c r="AC75" s="10"/>
      <c r="AD75" s="10"/>
      <c r="AE75" s="10"/>
      <c r="AF75" s="10"/>
      <c r="AG75" s="10"/>
      <c r="AH75" s="10"/>
      <c r="AI75" s="10"/>
      <c r="AJ75" s="10"/>
      <c r="AK75" s="10"/>
      <c r="AL75" s="10"/>
      <c r="AM75" s="10"/>
      <c r="AN75" s="10"/>
      <c r="AO75" s="10"/>
      <c r="AP75" s="10"/>
      <c r="AQ75" s="10"/>
      <c r="AR75" s="10"/>
      <c r="AS75" s="10"/>
      <c r="AT75" s="10"/>
      <c r="AU75" s="10"/>
      <c r="AV75" s="10"/>
      <c r="AW75" s="10"/>
      <c r="AX75" s="10"/>
      <c r="AY75" s="10"/>
      <c r="AZ75" s="10"/>
      <c r="BA75" s="10"/>
      <c r="BB75" s="10"/>
      <c r="BC75" s="10"/>
      <c r="BD75" s="10"/>
      <c r="BE75" s="10"/>
      <c r="BF75" s="10"/>
      <c r="BG75" s="10"/>
      <c r="BH75" s="10"/>
      <c r="BI75" s="10"/>
      <c r="BJ75" s="10"/>
      <c r="BK75" s="10"/>
      <c r="BL75" s="10"/>
      <c r="BM75" s="10"/>
      <c r="BN75" s="10"/>
      <c r="BO75" s="10"/>
      <c r="BP75" s="10"/>
      <c r="BQ75" s="10"/>
      <c r="BR75" s="10"/>
      <c r="BS75" s="10"/>
      <c r="BT75" s="10"/>
      <c r="BU75" s="10"/>
      <c r="BV75" s="10"/>
      <c r="BW75" s="10"/>
      <c r="BX75" s="10"/>
      <c r="BY75" s="10"/>
      <c r="BZ75" s="10"/>
      <c r="CA75" s="10"/>
      <c r="CB75" s="10"/>
      <c r="CC75" s="10"/>
      <c r="CD75" s="10"/>
      <c r="CE75" s="10"/>
      <c r="CF75" s="10"/>
      <c r="CG75" s="10"/>
      <c r="CH75" s="10"/>
      <c r="CI75" s="10"/>
      <c r="CJ75" s="10"/>
      <c r="CK75" s="10"/>
      <c r="CL75" s="10"/>
      <c r="CM75" s="10"/>
      <c r="CN75" s="10"/>
      <c r="CO75" s="10"/>
      <c r="CP75" s="10"/>
      <c r="CQ75" s="10"/>
      <c r="CR75" s="10"/>
      <c r="CS75" s="10"/>
      <c r="CT75" s="10"/>
      <c r="CU75" s="10"/>
      <c r="CV75" s="10"/>
      <c r="CW75" s="9"/>
      <c r="CX75" s="9"/>
      <c r="CY75" s="9"/>
      <c r="CZ75" s="9"/>
    </row>
    <row r="76" spans="2:104">
      <c r="E76" s="1" t="s">
        <v>997</v>
      </c>
      <c r="G76" s="179" t="s">
        <v>164</v>
      </c>
      <c r="J76" s="29"/>
      <c r="L76" s="202" t="e">
        <f>SUM(RoRE!L110:L111)</f>
        <v>#N/A</v>
      </c>
      <c r="M76" s="202" t="e">
        <f>SUM(RoRE!M110:M111)</f>
        <v>#N/A</v>
      </c>
      <c r="N76" s="202" t="e">
        <f>SUM(RoRE!N110:N111)</f>
        <v>#N/A</v>
      </c>
      <c r="O76" s="202" t="e">
        <f>SUM(RoRE!O110:O111)</f>
        <v>#N/A</v>
      </c>
      <c r="P76" s="202" t="e">
        <f>SUM(RoRE!P110:P111)</f>
        <v>#N/A</v>
      </c>
      <c r="Q76" s="202" t="e">
        <f>SUM(RoRE!Q110:Q111)</f>
        <v>#N/A</v>
      </c>
      <c r="R76" s="202" t="e">
        <f>SUM(RoRE!R110:R111)</f>
        <v>#N/A</v>
      </c>
      <c r="S76" s="202" t="e">
        <f>SUM(RoRE!S110:S111)</f>
        <v>#N/A</v>
      </c>
      <c r="T76" s="202" t="e">
        <f>SUM(RoRE!T110:T111)</f>
        <v>#N/A</v>
      </c>
      <c r="U76" s="202" t="e">
        <f>SUM(RoRE!U110:U111)</f>
        <v>#N/A</v>
      </c>
      <c r="V76" s="202" t="e">
        <f>SUM(RoRE!V110:V111)</f>
        <v>#N/A</v>
      </c>
      <c r="W76" s="202" t="e">
        <f>SUM(RoRE!W110:W111)</f>
        <v>#N/A</v>
      </c>
      <c r="X76" s="202" t="e">
        <f>SUM(RoRE!X110:X111)</f>
        <v>#N/A</v>
      </c>
      <c r="Y76" s="202" t="e">
        <f>SUM(RoRE!Y110:Y111)</f>
        <v>#N/A</v>
      </c>
      <c r="Z76" s="202" t="e">
        <f>SUM(RoRE!Z110:Z111)</f>
        <v>#N/A</v>
      </c>
      <c r="AA76" s="202" t="e">
        <f>SUM(RoRE!AA110:AA111)</f>
        <v>#N/A</v>
      </c>
      <c r="AB76" s="202" t="e">
        <f>SUM(RoRE!AB110:AB111)</f>
        <v>#N/A</v>
      </c>
      <c r="AC76" s="202" t="e">
        <f>SUM(RoRE!AC110:AC111)</f>
        <v>#N/A</v>
      </c>
      <c r="AD76" s="202" t="e">
        <f>SUM(RoRE!AD110:AD111)</f>
        <v>#N/A</v>
      </c>
      <c r="AE76" s="202" t="e">
        <f>SUM(RoRE!AE110:AE111)</f>
        <v>#N/A</v>
      </c>
      <c r="AF76" s="202" t="e">
        <f>SUM(RoRE!AF110:AF111)</f>
        <v>#N/A</v>
      </c>
      <c r="AG76" s="202" t="e">
        <f>SUM(RoRE!AG110:AG111)</f>
        <v>#N/A</v>
      </c>
      <c r="AH76" s="202" t="e">
        <f>SUM(RoRE!AH110:AH111)</f>
        <v>#N/A</v>
      </c>
      <c r="AI76" s="202" t="e">
        <f>SUM(RoRE!AI110:AI111)</f>
        <v>#N/A</v>
      </c>
      <c r="AJ76" s="202" t="e">
        <f>SUM(RoRE!AJ110:AJ111)</f>
        <v>#N/A</v>
      </c>
      <c r="AK76" s="202" t="e">
        <f>SUM(RoRE!AK110:AK111)</f>
        <v>#N/A</v>
      </c>
      <c r="AL76" s="202" t="e">
        <f>SUM(RoRE!AL110:AL111)</f>
        <v>#N/A</v>
      </c>
      <c r="AM76" s="202" t="e">
        <f>SUM(RoRE!AM110:AM111)</f>
        <v>#N/A</v>
      </c>
      <c r="AN76" s="202" t="e">
        <f>SUM(RoRE!AN110:AN111)</f>
        <v>#N/A</v>
      </c>
      <c r="AO76" s="202" t="e">
        <f>SUM(RoRE!AO110:AO111)</f>
        <v>#N/A</v>
      </c>
      <c r="AP76" s="202" t="e">
        <f>SUM(RoRE!AP110:AP111)</f>
        <v>#N/A</v>
      </c>
      <c r="AQ76" s="202" t="e">
        <f>SUM(RoRE!AQ110:AQ111)</f>
        <v>#N/A</v>
      </c>
      <c r="AR76" s="202" t="e">
        <f>SUM(RoRE!AR110:AR111)</f>
        <v>#N/A</v>
      </c>
      <c r="AS76" s="202" t="e">
        <f>SUM(RoRE!AS110:AS111)</f>
        <v>#N/A</v>
      </c>
      <c r="AT76" s="202" t="e">
        <f>SUM(RoRE!AT110:AT111)</f>
        <v>#N/A</v>
      </c>
      <c r="AU76" s="202" t="e">
        <f>SUM(RoRE!AU110:AU111)</f>
        <v>#N/A</v>
      </c>
      <c r="AV76" s="202" t="e">
        <f>SUM(RoRE!AV110:AV111)</f>
        <v>#N/A</v>
      </c>
      <c r="AW76" s="202" t="e">
        <f>SUM(RoRE!AW110:AW111)</f>
        <v>#N/A</v>
      </c>
      <c r="AX76" s="202" t="e">
        <f>SUM(RoRE!AX110:AX111)</f>
        <v>#N/A</v>
      </c>
      <c r="AY76" s="202" t="e">
        <f>SUM(RoRE!AY110:AY111)</f>
        <v>#N/A</v>
      </c>
      <c r="AZ76" s="202" t="e">
        <f>SUM(RoRE!AZ110:AZ111)</f>
        <v>#N/A</v>
      </c>
      <c r="BA76" s="202" t="e">
        <f>SUM(RoRE!BA110:BA111)</f>
        <v>#N/A</v>
      </c>
      <c r="BB76" s="202" t="e">
        <f>SUM(RoRE!BB110:BB111)</f>
        <v>#N/A</v>
      </c>
      <c r="BC76" s="202" t="e">
        <f>SUM(RoRE!BC110:BC111)</f>
        <v>#N/A</v>
      </c>
      <c r="BD76" s="202" t="e">
        <f>SUM(RoRE!BD110:BD111)</f>
        <v>#N/A</v>
      </c>
      <c r="BE76" s="202" t="e">
        <f>SUM(RoRE!BE110:BE111)</f>
        <v>#N/A</v>
      </c>
      <c r="BF76" s="202" t="e">
        <f>SUM(RoRE!BF110:BF111)</f>
        <v>#N/A</v>
      </c>
      <c r="BG76" s="202" t="e">
        <f>SUM(RoRE!BG110:BG111)</f>
        <v>#N/A</v>
      </c>
      <c r="BH76" s="202" t="e">
        <f>SUM(RoRE!BH110:BH111)</f>
        <v>#N/A</v>
      </c>
      <c r="BI76" s="202" t="e">
        <f>SUM(RoRE!BI110:BI111)</f>
        <v>#N/A</v>
      </c>
      <c r="BJ76" s="202" t="e">
        <f>SUM(RoRE!BJ110:BJ111)</f>
        <v>#N/A</v>
      </c>
      <c r="BK76" s="202" t="e">
        <f>SUM(RoRE!BK110:BK111)</f>
        <v>#N/A</v>
      </c>
      <c r="BL76" s="202" t="e">
        <f>SUM(RoRE!BL110:BL111)</f>
        <v>#N/A</v>
      </c>
      <c r="BM76" s="202" t="e">
        <f>SUM(RoRE!BM110:BM111)</f>
        <v>#N/A</v>
      </c>
      <c r="BN76" s="202" t="e">
        <f>SUM(RoRE!BN110:BN111)</f>
        <v>#N/A</v>
      </c>
      <c r="BO76" s="202" t="e">
        <f>SUM(RoRE!BO110:BO111)</f>
        <v>#N/A</v>
      </c>
      <c r="BP76" s="202" t="e">
        <f>SUM(RoRE!BP110:BP111)</f>
        <v>#N/A</v>
      </c>
      <c r="BQ76" s="202" t="e">
        <f>SUM(RoRE!BQ110:BQ111)</f>
        <v>#N/A</v>
      </c>
      <c r="BR76" s="202" t="e">
        <f>SUM(RoRE!BR110:BR111)</f>
        <v>#N/A</v>
      </c>
      <c r="BS76" s="202" t="e">
        <f>SUM(RoRE!BS110:BS111)</f>
        <v>#N/A</v>
      </c>
      <c r="BT76" s="202" t="e">
        <f>SUM(RoRE!BT110:BT111)</f>
        <v>#N/A</v>
      </c>
      <c r="BU76" s="202" t="e">
        <f>SUM(RoRE!BU110:BU111)</f>
        <v>#N/A</v>
      </c>
      <c r="BV76" s="202" t="e">
        <f>SUM(RoRE!BV110:BV111)</f>
        <v>#N/A</v>
      </c>
      <c r="BW76" s="202" t="e">
        <f>SUM(RoRE!BW110:BW111)</f>
        <v>#N/A</v>
      </c>
      <c r="BX76" s="202" t="e">
        <f>SUM(RoRE!BX110:BX111)</f>
        <v>#N/A</v>
      </c>
      <c r="BY76" s="202" t="e">
        <f>SUM(RoRE!BY110:BY111)</f>
        <v>#N/A</v>
      </c>
      <c r="BZ76" s="202" t="e">
        <f>SUM(RoRE!BZ110:BZ111)</f>
        <v>#N/A</v>
      </c>
      <c r="CA76" s="202" t="e">
        <f>SUM(RoRE!CA110:CA111)</f>
        <v>#N/A</v>
      </c>
      <c r="CB76" s="202" t="e">
        <f>SUM(RoRE!CB110:CB111)</f>
        <v>#N/A</v>
      </c>
      <c r="CC76" s="202" t="e">
        <f>SUM(RoRE!CC110:CC111)</f>
        <v>#N/A</v>
      </c>
      <c r="CD76" s="202" t="e">
        <f>SUM(RoRE!CD110:CD111)</f>
        <v>#N/A</v>
      </c>
      <c r="CE76" s="202" t="e">
        <f>SUM(RoRE!CE110:CE111)</f>
        <v>#N/A</v>
      </c>
      <c r="CF76" s="202" t="e">
        <f>SUM(RoRE!CF110:CF111)</f>
        <v>#N/A</v>
      </c>
      <c r="CG76" s="202" t="e">
        <f>SUM(RoRE!CG110:CG111)</f>
        <v>#N/A</v>
      </c>
      <c r="CH76" s="202" t="e">
        <f>SUM(RoRE!CH110:CH111)</f>
        <v>#N/A</v>
      </c>
      <c r="CI76" s="202" t="e">
        <f>SUM(RoRE!CI110:CI111)</f>
        <v>#N/A</v>
      </c>
      <c r="CJ76" s="202" t="e">
        <f>SUM(RoRE!CJ110:CJ111)</f>
        <v>#N/A</v>
      </c>
      <c r="CK76" s="202" t="e">
        <f>SUM(RoRE!CK110:CK111)</f>
        <v>#N/A</v>
      </c>
      <c r="CL76" s="202" t="e">
        <f>SUM(RoRE!CL110:CL111)</f>
        <v>#N/A</v>
      </c>
      <c r="CM76" s="202" t="e">
        <f>SUM(RoRE!CM110:CM111)</f>
        <v>#N/A</v>
      </c>
      <c r="CN76" s="202" t="e">
        <f>SUM(RoRE!CN110:CN111)</f>
        <v>#N/A</v>
      </c>
      <c r="CO76" s="202" t="e">
        <f>SUM(RoRE!CO110:CO111)</f>
        <v>#N/A</v>
      </c>
      <c r="CP76" s="202" t="e">
        <f>SUM(RoRE!CP110:CP111)</f>
        <v>#N/A</v>
      </c>
      <c r="CQ76" s="202" t="e">
        <f>SUM(RoRE!CQ110:CQ111)</f>
        <v>#N/A</v>
      </c>
      <c r="CR76" s="202" t="e">
        <f>SUM(RoRE!CR110:CR111)</f>
        <v>#N/A</v>
      </c>
      <c r="CS76" s="202" t="e">
        <f>SUM(RoRE!CS110:CS111)</f>
        <v>#N/A</v>
      </c>
      <c r="CT76" s="202" t="e">
        <f>SUM(RoRE!CT110:CT111)</f>
        <v>#N/A</v>
      </c>
      <c r="CU76" s="202" t="e">
        <f>SUM(RoRE!CU110:CU111)</f>
        <v>#N/A</v>
      </c>
      <c r="CV76" s="202" t="e">
        <f>SUM(RoRE!CV110:CV111)</f>
        <v>#N/A</v>
      </c>
      <c r="CW76" s="9"/>
      <c r="CX76" s="9"/>
      <c r="CY76" s="9"/>
      <c r="CZ76" s="9"/>
    </row>
    <row r="77" spans="2:104">
      <c r="L77" s="10"/>
      <c r="M77" s="10"/>
      <c r="N77" s="10"/>
      <c r="O77" s="10"/>
      <c r="P77" s="10"/>
      <c r="Q77" s="10"/>
      <c r="R77" s="10"/>
      <c r="S77" s="10"/>
      <c r="T77" s="10"/>
      <c r="U77" s="10"/>
      <c r="V77" s="10"/>
      <c r="W77" s="10"/>
      <c r="X77" s="10"/>
      <c r="Y77" s="10"/>
      <c r="Z77" s="10"/>
      <c r="AA77" s="10"/>
      <c r="AB77" s="10"/>
      <c r="AC77" s="10"/>
      <c r="AD77" s="10"/>
      <c r="AE77" s="10"/>
      <c r="AF77" s="10"/>
      <c r="AG77" s="10"/>
      <c r="AH77" s="10"/>
      <c r="AI77" s="10"/>
      <c r="AJ77" s="10"/>
      <c r="AK77" s="10"/>
      <c r="AL77" s="10"/>
      <c r="AM77" s="10"/>
      <c r="AN77" s="10"/>
      <c r="AO77" s="10"/>
      <c r="AP77" s="10"/>
      <c r="AQ77" s="10"/>
      <c r="AR77" s="10"/>
      <c r="AS77" s="10"/>
      <c r="AT77" s="10"/>
      <c r="AU77" s="10"/>
      <c r="AV77" s="10"/>
      <c r="AW77" s="10"/>
      <c r="AX77" s="10"/>
      <c r="AY77" s="10"/>
      <c r="AZ77" s="10"/>
      <c r="BA77" s="10"/>
      <c r="BB77" s="10"/>
      <c r="BC77" s="10"/>
      <c r="BD77" s="10"/>
      <c r="BE77" s="10"/>
      <c r="BF77" s="10"/>
      <c r="BG77" s="10"/>
      <c r="BH77" s="10"/>
      <c r="BI77" s="10"/>
      <c r="BJ77" s="10"/>
      <c r="BK77" s="10"/>
      <c r="BL77" s="10"/>
      <c r="BM77" s="10"/>
      <c r="BN77" s="10"/>
      <c r="BO77" s="10"/>
      <c r="BP77" s="10"/>
      <c r="BQ77" s="10"/>
      <c r="BR77" s="10"/>
      <c r="BS77" s="10"/>
      <c r="BT77" s="10"/>
      <c r="BU77" s="10"/>
      <c r="BV77" s="10"/>
      <c r="BW77" s="10"/>
      <c r="BX77" s="10"/>
      <c r="BY77" s="10"/>
      <c r="BZ77" s="10"/>
      <c r="CA77" s="10"/>
      <c r="CB77" s="10"/>
      <c r="CC77" s="10"/>
      <c r="CD77" s="10"/>
      <c r="CE77" s="10"/>
      <c r="CF77" s="10"/>
      <c r="CG77" s="10"/>
      <c r="CH77" s="10"/>
      <c r="CI77" s="10"/>
      <c r="CJ77" s="10"/>
      <c r="CK77" s="10"/>
      <c r="CL77" s="10"/>
      <c r="CM77" s="10"/>
      <c r="CN77" s="10"/>
      <c r="CO77" s="10"/>
      <c r="CP77" s="10"/>
      <c r="CQ77" s="10"/>
      <c r="CR77" s="10"/>
      <c r="CS77" s="10"/>
      <c r="CT77" s="10"/>
      <c r="CU77" s="10"/>
      <c r="CV77" s="10"/>
      <c r="CW77" s="9"/>
      <c r="CX77" s="9"/>
      <c r="CY77" s="9"/>
      <c r="CZ77" s="9"/>
    </row>
    <row r="78" spans="2:104">
      <c r="B78" s="22">
        <f>MAX($B$5:B77)+1</f>
        <v>4</v>
      </c>
      <c r="C78" s="22" t="s">
        <v>474</v>
      </c>
      <c r="D78" s="22"/>
      <c r="E78" s="22"/>
      <c r="F78" s="22"/>
      <c r="G78" s="22"/>
      <c r="H78" s="22"/>
      <c r="I78" s="22"/>
      <c r="J78" s="22"/>
      <c r="K78" s="22"/>
      <c r="L78" s="22"/>
      <c r="M78" s="22"/>
      <c r="N78" s="22"/>
      <c r="O78" s="22"/>
      <c r="P78" s="22"/>
      <c r="Q78" s="22"/>
      <c r="R78" s="22"/>
      <c r="S78" s="22"/>
      <c r="T78" s="22"/>
      <c r="U78" s="22"/>
      <c r="V78" s="22"/>
      <c r="W78" s="22"/>
      <c r="X78" s="22"/>
      <c r="Y78" s="22"/>
      <c r="Z78" s="22"/>
      <c r="AA78" s="22"/>
      <c r="AB78" s="22"/>
      <c r="AC78" s="22"/>
      <c r="AD78" s="22"/>
      <c r="AE78" s="22"/>
      <c r="AF78" s="22"/>
      <c r="AG78" s="22"/>
      <c r="AH78" s="22"/>
      <c r="AI78" s="22"/>
      <c r="AJ78" s="22"/>
      <c r="AK78" s="22"/>
      <c r="AL78" s="22"/>
      <c r="AM78" s="22"/>
      <c r="AN78" s="22"/>
      <c r="AO78" s="22"/>
      <c r="AP78" s="22"/>
      <c r="AQ78" s="22"/>
      <c r="AR78" s="22"/>
      <c r="AS78" s="22"/>
      <c r="AT78" s="22"/>
      <c r="AU78" s="22"/>
      <c r="AV78" s="22"/>
      <c r="AW78" s="22"/>
      <c r="AX78" s="22"/>
      <c r="AY78" s="22"/>
      <c r="AZ78" s="22"/>
      <c r="BA78" s="22"/>
      <c r="BB78" s="22"/>
      <c r="BC78" s="22"/>
      <c r="BD78" s="22"/>
      <c r="BE78" s="22"/>
      <c r="BF78" s="22"/>
      <c r="BG78" s="22"/>
      <c r="BH78" s="22"/>
      <c r="BI78" s="22"/>
      <c r="BJ78" s="22"/>
      <c r="BK78" s="22"/>
      <c r="BL78" s="22"/>
      <c r="BM78" s="22"/>
      <c r="BN78" s="22"/>
      <c r="BO78" s="22"/>
      <c r="BP78" s="22"/>
      <c r="BQ78" s="22"/>
      <c r="BR78" s="22"/>
      <c r="BS78" s="22"/>
      <c r="BT78" s="22"/>
      <c r="BU78" s="22"/>
      <c r="BV78" s="22"/>
      <c r="BW78" s="22"/>
      <c r="BX78" s="22"/>
      <c r="BY78" s="22"/>
      <c r="BZ78" s="22"/>
      <c r="CA78" s="22"/>
      <c r="CB78" s="22"/>
      <c r="CC78" s="22"/>
      <c r="CD78" s="22"/>
      <c r="CE78" s="22"/>
      <c r="CF78" s="22"/>
      <c r="CG78" s="22"/>
      <c r="CH78" s="22"/>
      <c r="CI78" s="22"/>
      <c r="CJ78" s="22"/>
      <c r="CK78" s="22"/>
      <c r="CL78" s="22"/>
      <c r="CM78" s="22"/>
      <c r="CN78" s="22"/>
      <c r="CO78" s="22"/>
      <c r="CP78" s="22"/>
      <c r="CQ78" s="22"/>
      <c r="CR78" s="22"/>
      <c r="CS78" s="22"/>
      <c r="CT78" s="22"/>
      <c r="CU78" s="22"/>
      <c r="CV78" s="22"/>
      <c r="CW78" s="22"/>
      <c r="CX78" s="22"/>
      <c r="CY78" s="23"/>
    </row>
    <row r="79" spans="2:104">
      <c r="L79" s="10"/>
      <c r="M79" s="10"/>
      <c r="N79" s="10"/>
      <c r="O79" s="10"/>
      <c r="P79" s="10"/>
      <c r="Q79" s="10"/>
      <c r="R79" s="10"/>
      <c r="S79" s="10"/>
      <c r="T79" s="10"/>
      <c r="U79" s="10"/>
      <c r="V79" s="10"/>
      <c r="W79" s="10"/>
      <c r="X79" s="10"/>
      <c r="Y79" s="10"/>
      <c r="Z79" s="10"/>
      <c r="AA79" s="10"/>
      <c r="AB79" s="10"/>
      <c r="AC79" s="10"/>
      <c r="AD79" s="10"/>
      <c r="AE79" s="10"/>
      <c r="AF79" s="10"/>
      <c r="AG79" s="10"/>
      <c r="AH79" s="10"/>
      <c r="AI79" s="10"/>
      <c r="AJ79" s="10"/>
      <c r="AK79" s="10"/>
      <c r="AL79" s="10"/>
      <c r="AM79" s="10"/>
      <c r="AN79" s="10"/>
      <c r="AO79" s="10"/>
      <c r="AP79" s="10"/>
      <c r="AQ79" s="10"/>
      <c r="AR79" s="10"/>
      <c r="AS79" s="10"/>
      <c r="AT79" s="10"/>
      <c r="AU79" s="10"/>
      <c r="AV79" s="10"/>
      <c r="AW79" s="10"/>
      <c r="AX79" s="10"/>
      <c r="AY79" s="10"/>
      <c r="AZ79" s="10"/>
      <c r="BA79" s="10"/>
      <c r="BB79" s="10"/>
      <c r="BC79" s="10"/>
      <c r="BD79" s="10"/>
      <c r="BE79" s="10"/>
      <c r="BF79" s="10"/>
      <c r="BG79" s="10"/>
      <c r="BH79" s="10"/>
      <c r="BI79" s="10"/>
      <c r="BJ79" s="10"/>
      <c r="BK79" s="10"/>
      <c r="BL79" s="10"/>
      <c r="BM79" s="10"/>
      <c r="BN79" s="10"/>
      <c r="BO79" s="10"/>
      <c r="BP79" s="10"/>
      <c r="BQ79" s="10"/>
      <c r="BR79" s="10"/>
      <c r="BS79" s="10"/>
      <c r="BT79" s="10"/>
      <c r="BU79" s="10"/>
      <c r="BV79" s="10"/>
      <c r="BW79" s="10"/>
      <c r="BX79" s="10"/>
      <c r="BY79" s="10"/>
      <c r="BZ79" s="10"/>
      <c r="CA79" s="10"/>
      <c r="CB79" s="10"/>
      <c r="CC79" s="10"/>
      <c r="CD79" s="10"/>
      <c r="CE79" s="10"/>
      <c r="CF79" s="10"/>
      <c r="CG79" s="10"/>
      <c r="CH79" s="10"/>
      <c r="CI79" s="10"/>
      <c r="CJ79" s="10"/>
      <c r="CK79" s="10"/>
      <c r="CL79" s="10"/>
      <c r="CM79" s="10"/>
      <c r="CN79" s="10"/>
      <c r="CO79" s="10"/>
      <c r="CP79" s="10"/>
      <c r="CQ79" s="10"/>
      <c r="CR79" s="10"/>
      <c r="CS79" s="10"/>
      <c r="CT79" s="10"/>
      <c r="CU79" s="10"/>
      <c r="CV79" s="10"/>
      <c r="CW79" s="9"/>
      <c r="CX79" s="9"/>
      <c r="CY79" s="9"/>
      <c r="CZ79" s="9"/>
    </row>
    <row r="80" spans="2:104" ht="16.149999999999999">
      <c r="E80" s="1" t="s">
        <v>820</v>
      </c>
      <c r="G80" s="179" t="s">
        <v>164</v>
      </c>
      <c r="J80" s="29" t="s">
        <v>476</v>
      </c>
      <c r="L80" s="235"/>
      <c r="M80" s="202">
        <f>Capitalisation!M94</f>
        <v>0</v>
      </c>
      <c r="N80" s="202">
        <f>Capitalisation!N94</f>
        <v>0</v>
      </c>
      <c r="O80" s="202">
        <f>Capitalisation!O94</f>
        <v>0</v>
      </c>
      <c r="P80" s="202">
        <f>Capitalisation!P94</f>
        <v>0</v>
      </c>
      <c r="Q80" s="202">
        <f>Capitalisation!Q94</f>
        <v>0</v>
      </c>
      <c r="R80" s="202">
        <f>Capitalisation!R94</f>
        <v>0</v>
      </c>
      <c r="S80" s="202">
        <f>Capitalisation!S94</f>
        <v>0</v>
      </c>
      <c r="T80" s="202">
        <f>Capitalisation!T94</f>
        <v>0</v>
      </c>
      <c r="U80" s="202">
        <f>Capitalisation!U94</f>
        <v>0</v>
      </c>
      <c r="V80" s="202">
        <f>Capitalisation!V94</f>
        <v>0</v>
      </c>
      <c r="W80" s="202">
        <f>Capitalisation!W94</f>
        <v>0</v>
      </c>
      <c r="X80" s="202">
        <f>Capitalisation!X94</f>
        <v>0</v>
      </c>
      <c r="Y80" s="202">
        <f>Capitalisation!Y94</f>
        <v>0</v>
      </c>
      <c r="Z80" s="202">
        <f>Capitalisation!Z94</f>
        <v>0</v>
      </c>
      <c r="AA80" s="202">
        <f>Capitalisation!AA94</f>
        <v>0</v>
      </c>
      <c r="AB80" s="202">
        <f>Capitalisation!AB94</f>
        <v>0</v>
      </c>
      <c r="AC80" s="202">
        <f>Capitalisation!AC94</f>
        <v>0</v>
      </c>
      <c r="AD80" s="202">
        <f>Capitalisation!AD94</f>
        <v>0</v>
      </c>
      <c r="AE80" s="202">
        <f>Capitalisation!AE94</f>
        <v>0</v>
      </c>
      <c r="AF80" s="202">
        <f>Capitalisation!AF94</f>
        <v>0</v>
      </c>
      <c r="AG80" s="202">
        <f>Capitalisation!AG94</f>
        <v>0</v>
      </c>
      <c r="AH80" s="202">
        <f>Capitalisation!AH94</f>
        <v>0</v>
      </c>
      <c r="AI80" s="202">
        <f>Capitalisation!AI94</f>
        <v>0</v>
      </c>
      <c r="AJ80" s="202">
        <f>Capitalisation!AJ94</f>
        <v>0</v>
      </c>
      <c r="AK80" s="202">
        <f>Capitalisation!AK94</f>
        <v>0</v>
      </c>
      <c r="AL80" s="202">
        <f>Capitalisation!AL94</f>
        <v>0</v>
      </c>
      <c r="AM80" s="202">
        <f>Capitalisation!AM94</f>
        <v>0</v>
      </c>
      <c r="AN80" s="202">
        <f>Capitalisation!AN94</f>
        <v>0</v>
      </c>
      <c r="AO80" s="202">
        <f>Capitalisation!AO94</f>
        <v>0</v>
      </c>
      <c r="AP80" s="202">
        <f>Capitalisation!AP94</f>
        <v>0</v>
      </c>
      <c r="AQ80" s="202">
        <f>Capitalisation!AQ94</f>
        <v>0</v>
      </c>
      <c r="AR80" s="202">
        <f>Capitalisation!AR94</f>
        <v>0</v>
      </c>
      <c r="AS80" s="202">
        <f>Capitalisation!AS94</f>
        <v>0</v>
      </c>
      <c r="AT80" s="202">
        <f>Capitalisation!AT94</f>
        <v>0</v>
      </c>
      <c r="AU80" s="202">
        <f>Capitalisation!AU94</f>
        <v>0</v>
      </c>
      <c r="AV80" s="202">
        <f>Capitalisation!AV94</f>
        <v>0</v>
      </c>
      <c r="AW80" s="202">
        <f>Capitalisation!AW94</f>
        <v>0</v>
      </c>
      <c r="AX80" s="202">
        <f>Capitalisation!AX94</f>
        <v>0</v>
      </c>
      <c r="AY80" s="202">
        <f>Capitalisation!AY94</f>
        <v>0</v>
      </c>
      <c r="AZ80" s="202">
        <f>Capitalisation!AZ94</f>
        <v>0</v>
      </c>
      <c r="BA80" s="202">
        <f>Capitalisation!BA94</f>
        <v>0</v>
      </c>
      <c r="BB80" s="202">
        <f>Capitalisation!BB94</f>
        <v>0</v>
      </c>
      <c r="BC80" s="202">
        <f>Capitalisation!BC94</f>
        <v>0</v>
      </c>
      <c r="BD80" s="202">
        <f>Capitalisation!BD94</f>
        <v>0</v>
      </c>
      <c r="BE80" s="202">
        <f>Capitalisation!BE94</f>
        <v>0</v>
      </c>
      <c r="BF80" s="202">
        <f>Capitalisation!BF94</f>
        <v>0</v>
      </c>
      <c r="BG80" s="202">
        <f>Capitalisation!BG94</f>
        <v>0</v>
      </c>
      <c r="BH80" s="202">
        <f>Capitalisation!BH94</f>
        <v>0</v>
      </c>
      <c r="BI80" s="202">
        <f>Capitalisation!BI94</f>
        <v>0</v>
      </c>
      <c r="BJ80" s="202">
        <f>Capitalisation!BJ94</f>
        <v>0</v>
      </c>
      <c r="BK80" s="202">
        <f>Capitalisation!BK94</f>
        <v>0</v>
      </c>
      <c r="BL80" s="202">
        <f>Capitalisation!BL94</f>
        <v>0</v>
      </c>
      <c r="BM80" s="202">
        <f>Capitalisation!BM94</f>
        <v>0</v>
      </c>
      <c r="BN80" s="202">
        <f>Capitalisation!BN94</f>
        <v>0</v>
      </c>
      <c r="BO80" s="202">
        <f>Capitalisation!BO94</f>
        <v>0</v>
      </c>
      <c r="BP80" s="202">
        <f>Capitalisation!BP94</f>
        <v>0</v>
      </c>
      <c r="BQ80" s="202">
        <f>Capitalisation!BQ94</f>
        <v>0</v>
      </c>
      <c r="BR80" s="202">
        <f>Capitalisation!BR94</f>
        <v>0</v>
      </c>
      <c r="BS80" s="202">
        <f>Capitalisation!BS94</f>
        <v>0</v>
      </c>
      <c r="BT80" s="202">
        <f>Capitalisation!BT94</f>
        <v>0</v>
      </c>
      <c r="BU80" s="202">
        <f>Capitalisation!BU94</f>
        <v>0</v>
      </c>
      <c r="BV80" s="202">
        <f>Capitalisation!BV94</f>
        <v>0</v>
      </c>
      <c r="BW80" s="202">
        <f>Capitalisation!BW94</f>
        <v>0</v>
      </c>
      <c r="BX80" s="202">
        <f>Capitalisation!BX94</f>
        <v>0</v>
      </c>
      <c r="BY80" s="202">
        <f>Capitalisation!BY94</f>
        <v>0</v>
      </c>
      <c r="BZ80" s="202">
        <f>Capitalisation!BZ94</f>
        <v>0</v>
      </c>
      <c r="CA80" s="202">
        <f>Capitalisation!CA94</f>
        <v>0</v>
      </c>
      <c r="CB80" s="202">
        <f>Capitalisation!CB94</f>
        <v>0</v>
      </c>
      <c r="CC80" s="202">
        <f>Capitalisation!CC94</f>
        <v>0</v>
      </c>
      <c r="CD80" s="202">
        <f>Capitalisation!CD94</f>
        <v>0</v>
      </c>
      <c r="CE80" s="202">
        <f>Capitalisation!CE94</f>
        <v>0</v>
      </c>
      <c r="CF80" s="202">
        <f>Capitalisation!CF94</f>
        <v>0</v>
      </c>
      <c r="CG80" s="202">
        <f>Capitalisation!CG94</f>
        <v>0</v>
      </c>
      <c r="CH80" s="202">
        <f>Capitalisation!CH94</f>
        <v>0</v>
      </c>
      <c r="CI80" s="202">
        <f>Capitalisation!CI94</f>
        <v>0</v>
      </c>
      <c r="CJ80" s="202">
        <f>Capitalisation!CJ94</f>
        <v>0</v>
      </c>
      <c r="CK80" s="202">
        <f>Capitalisation!CK94</f>
        <v>0</v>
      </c>
      <c r="CL80" s="202">
        <f>Capitalisation!CL94</f>
        <v>0</v>
      </c>
      <c r="CM80" s="202">
        <f>Capitalisation!CM94</f>
        <v>0</v>
      </c>
      <c r="CN80" s="202">
        <f>Capitalisation!CN94</f>
        <v>0</v>
      </c>
      <c r="CO80" s="202">
        <f>Capitalisation!CO94</f>
        <v>0</v>
      </c>
      <c r="CP80" s="202">
        <f>Capitalisation!CP94</f>
        <v>0</v>
      </c>
      <c r="CQ80" s="202">
        <f>Capitalisation!CQ94</f>
        <v>0</v>
      </c>
      <c r="CR80" s="202">
        <f>Capitalisation!CR94</f>
        <v>0</v>
      </c>
      <c r="CS80" s="202">
        <f>Capitalisation!CS94</f>
        <v>0</v>
      </c>
      <c r="CT80" s="202">
        <f>Capitalisation!CT94</f>
        <v>0</v>
      </c>
      <c r="CU80" s="202">
        <f>Capitalisation!CU94</f>
        <v>0</v>
      </c>
      <c r="CV80" s="202">
        <f>Capitalisation!CV94</f>
        <v>0</v>
      </c>
      <c r="CW80" s="9"/>
      <c r="CX80" s="9"/>
      <c r="CY80" s="9"/>
      <c r="CZ80" s="9"/>
    </row>
    <row r="81" spans="2:104">
      <c r="L81" s="10"/>
      <c r="M81" s="10"/>
      <c r="N81" s="10"/>
      <c r="O81" s="10"/>
      <c r="P81" s="10"/>
      <c r="Q81" s="10"/>
      <c r="R81" s="10"/>
      <c r="S81" s="10"/>
      <c r="T81" s="10"/>
      <c r="U81" s="10"/>
      <c r="V81" s="10"/>
      <c r="W81" s="10"/>
      <c r="X81" s="10"/>
      <c r="Y81" s="10"/>
      <c r="Z81" s="10"/>
      <c r="AA81" s="10"/>
      <c r="AB81" s="10"/>
      <c r="AC81" s="10"/>
      <c r="AD81" s="10"/>
      <c r="AE81" s="10"/>
      <c r="AF81" s="10"/>
      <c r="AG81" s="10"/>
      <c r="AH81" s="10"/>
      <c r="AI81" s="10"/>
      <c r="AJ81" s="10"/>
      <c r="AK81" s="202"/>
      <c r="AL81" s="10"/>
      <c r="AM81" s="10"/>
      <c r="AN81" s="10"/>
      <c r="AO81" s="10"/>
      <c r="AP81" s="10"/>
      <c r="AQ81" s="10"/>
      <c r="AR81" s="10"/>
      <c r="AS81" s="10"/>
      <c r="AT81" s="10"/>
      <c r="AU81" s="10"/>
      <c r="AV81" s="10"/>
      <c r="AW81" s="10"/>
      <c r="AX81" s="10"/>
      <c r="AY81" s="10"/>
      <c r="AZ81" s="10"/>
      <c r="BA81" s="10"/>
      <c r="BB81" s="10"/>
      <c r="BC81" s="10"/>
      <c r="BD81" s="10"/>
      <c r="BE81" s="10"/>
      <c r="BF81" s="10"/>
      <c r="BG81" s="10"/>
      <c r="BH81" s="10"/>
      <c r="BI81" s="10"/>
      <c r="BJ81" s="10"/>
      <c r="BK81" s="10"/>
      <c r="BL81" s="10"/>
      <c r="BM81" s="10"/>
      <c r="BN81" s="10"/>
      <c r="BO81" s="10"/>
      <c r="BP81" s="10"/>
      <c r="BQ81" s="10"/>
      <c r="BR81" s="10"/>
      <c r="BS81" s="10"/>
      <c r="BT81" s="10"/>
      <c r="BU81" s="10"/>
      <c r="BV81" s="10"/>
      <c r="BW81" s="10"/>
      <c r="BX81" s="10"/>
      <c r="BY81" s="10"/>
      <c r="BZ81" s="10"/>
      <c r="CA81" s="10"/>
      <c r="CB81" s="10"/>
      <c r="CC81" s="10"/>
      <c r="CD81" s="10"/>
      <c r="CE81" s="10"/>
      <c r="CF81" s="10"/>
      <c r="CG81" s="10"/>
      <c r="CH81" s="10"/>
      <c r="CI81" s="10"/>
      <c r="CJ81" s="10"/>
      <c r="CK81" s="10"/>
      <c r="CL81" s="10"/>
      <c r="CM81" s="10"/>
      <c r="CN81" s="10"/>
      <c r="CO81" s="10"/>
      <c r="CP81" s="10"/>
      <c r="CQ81" s="10"/>
      <c r="CR81" s="10"/>
      <c r="CS81" s="10"/>
      <c r="CT81" s="10"/>
      <c r="CU81" s="10"/>
      <c r="CV81" s="10"/>
      <c r="CW81" s="9"/>
      <c r="CX81" s="9"/>
      <c r="CY81" s="9"/>
      <c r="CZ81" s="9"/>
    </row>
    <row r="82" spans="2:104">
      <c r="B82" s="22">
        <f>MAX($B$5:B81)+1</f>
        <v>5</v>
      </c>
      <c r="C82" s="22" t="s">
        <v>998</v>
      </c>
      <c r="D82" s="22"/>
      <c r="E82" s="22"/>
      <c r="F82" s="22"/>
      <c r="G82" s="22"/>
      <c r="H82" s="22"/>
      <c r="I82" s="22"/>
      <c r="J82" s="22"/>
      <c r="K82" s="22"/>
      <c r="L82" s="22"/>
      <c r="M82" s="22"/>
      <c r="N82" s="22"/>
      <c r="O82" s="22"/>
      <c r="P82" s="22"/>
      <c r="Q82" s="22"/>
      <c r="R82" s="22"/>
      <c r="S82" s="22"/>
      <c r="T82" s="22"/>
      <c r="U82" s="22"/>
      <c r="V82" s="22"/>
      <c r="W82" s="22"/>
      <c r="X82" s="22"/>
      <c r="Y82" s="22"/>
      <c r="Z82" s="22"/>
      <c r="AA82" s="22"/>
      <c r="AB82" s="22"/>
      <c r="AC82" s="22"/>
      <c r="AD82" s="22"/>
      <c r="AE82" s="22"/>
      <c r="AF82" s="22"/>
      <c r="AG82" s="22"/>
      <c r="AH82" s="22"/>
      <c r="AI82" s="22"/>
      <c r="AJ82" s="22"/>
      <c r="AK82" s="22"/>
      <c r="AL82" s="22"/>
      <c r="AM82" s="22"/>
      <c r="AN82" s="22"/>
      <c r="AO82" s="22"/>
      <c r="AP82" s="22"/>
      <c r="AQ82" s="22"/>
      <c r="AR82" s="22"/>
      <c r="AS82" s="22"/>
      <c r="AT82" s="22"/>
      <c r="AU82" s="22"/>
      <c r="AV82" s="22"/>
      <c r="AW82" s="22"/>
      <c r="AX82" s="22"/>
      <c r="AY82" s="22"/>
      <c r="AZ82" s="22"/>
      <c r="BA82" s="22"/>
      <c r="BB82" s="22"/>
      <c r="BC82" s="22"/>
      <c r="BD82" s="22"/>
      <c r="BE82" s="22"/>
      <c r="BF82" s="22"/>
      <c r="BG82" s="22"/>
      <c r="BH82" s="22"/>
      <c r="BI82" s="22"/>
      <c r="BJ82" s="22"/>
      <c r="BK82" s="22"/>
      <c r="BL82" s="22"/>
      <c r="BM82" s="22"/>
      <c r="BN82" s="22"/>
      <c r="BO82" s="22"/>
      <c r="BP82" s="22"/>
      <c r="BQ82" s="22"/>
      <c r="BR82" s="22"/>
      <c r="BS82" s="22"/>
      <c r="BT82" s="22"/>
      <c r="BU82" s="22"/>
      <c r="BV82" s="22"/>
      <c r="BW82" s="22"/>
      <c r="BX82" s="22"/>
      <c r="BY82" s="22"/>
      <c r="BZ82" s="22"/>
      <c r="CA82" s="22"/>
      <c r="CB82" s="22"/>
      <c r="CC82" s="22"/>
      <c r="CD82" s="22"/>
      <c r="CE82" s="22"/>
      <c r="CF82" s="22"/>
      <c r="CG82" s="22"/>
      <c r="CH82" s="22"/>
      <c r="CI82" s="22"/>
      <c r="CJ82" s="22"/>
      <c r="CK82" s="22"/>
      <c r="CL82" s="22"/>
      <c r="CM82" s="22"/>
      <c r="CN82" s="22"/>
      <c r="CO82" s="22"/>
      <c r="CP82" s="22"/>
      <c r="CQ82" s="22"/>
      <c r="CR82" s="22"/>
      <c r="CS82" s="22"/>
      <c r="CT82" s="22"/>
      <c r="CU82" s="22"/>
      <c r="CV82" s="22"/>
      <c r="CW82" s="22"/>
      <c r="CX82" s="22"/>
      <c r="CY82" s="23"/>
    </row>
    <row r="83" spans="2:104">
      <c r="J83" s="29"/>
      <c r="L83" s="202"/>
      <c r="M83" s="202"/>
      <c r="N83" s="202"/>
      <c r="O83" s="202"/>
      <c r="P83" s="202"/>
      <c r="Q83" s="202"/>
      <c r="R83" s="202"/>
      <c r="S83" s="202"/>
      <c r="T83" s="202"/>
      <c r="U83" s="202"/>
      <c r="V83" s="202"/>
      <c r="W83" s="202"/>
      <c r="X83" s="202"/>
      <c r="Y83" s="202"/>
      <c r="Z83" s="202"/>
      <c r="AA83" s="202"/>
      <c r="AB83" s="202"/>
      <c r="AC83" s="202"/>
      <c r="AD83" s="202"/>
      <c r="AE83" s="202"/>
      <c r="AF83" s="202"/>
      <c r="AG83" s="202"/>
      <c r="AH83" s="202"/>
      <c r="AI83" s="202"/>
      <c r="AJ83" s="202"/>
      <c r="AK83" s="202"/>
      <c r="AL83" s="202"/>
      <c r="AM83" s="202"/>
      <c r="AN83" s="202"/>
      <c r="AO83" s="202"/>
      <c r="AP83" s="202"/>
      <c r="AQ83" s="202"/>
      <c r="AR83" s="202"/>
      <c r="AS83" s="202"/>
      <c r="AT83" s="202"/>
      <c r="AU83" s="202"/>
      <c r="AV83" s="202"/>
      <c r="AW83" s="202"/>
      <c r="AX83" s="202"/>
      <c r="AY83" s="202"/>
      <c r="AZ83" s="202"/>
      <c r="BA83" s="202"/>
      <c r="BB83" s="202"/>
      <c r="BC83" s="202"/>
      <c r="BD83" s="202"/>
      <c r="BE83" s="202"/>
      <c r="BF83" s="202"/>
      <c r="BG83" s="202"/>
      <c r="BH83" s="202"/>
      <c r="BI83" s="202"/>
      <c r="BJ83" s="202"/>
      <c r="BK83" s="202"/>
      <c r="BL83" s="202"/>
      <c r="BM83" s="202"/>
      <c r="BN83" s="202"/>
      <c r="BO83" s="202"/>
      <c r="BP83" s="202"/>
      <c r="BQ83" s="202"/>
      <c r="BR83" s="202"/>
      <c r="BS83" s="202"/>
      <c r="BT83" s="202"/>
      <c r="BU83" s="202"/>
      <c r="BV83" s="202"/>
      <c r="BW83" s="202"/>
      <c r="BX83" s="202"/>
      <c r="BY83" s="202"/>
      <c r="BZ83" s="202"/>
      <c r="CA83" s="202"/>
      <c r="CB83" s="202"/>
      <c r="CC83" s="202"/>
      <c r="CD83" s="202"/>
      <c r="CE83" s="202"/>
      <c r="CF83" s="202"/>
      <c r="CG83" s="202"/>
      <c r="CH83" s="202"/>
      <c r="CI83" s="202"/>
      <c r="CJ83" s="202"/>
      <c r="CK83" s="202"/>
      <c r="CL83" s="202"/>
      <c r="CM83" s="202"/>
      <c r="CN83" s="202"/>
      <c r="CO83" s="202"/>
      <c r="CP83" s="202"/>
      <c r="CQ83" s="202"/>
      <c r="CR83" s="202"/>
      <c r="CS83" s="202"/>
      <c r="CT83" s="202"/>
      <c r="CU83" s="202"/>
      <c r="CV83" s="202"/>
      <c r="CW83" s="9"/>
      <c r="CX83" s="9"/>
      <c r="CY83" s="9"/>
      <c r="CZ83" s="9"/>
    </row>
    <row r="84" spans="2:104">
      <c r="B84" s="24"/>
      <c r="C84" s="43">
        <f>MAX($B$18:C83)+0.1</f>
        <v>5.0999999999999996</v>
      </c>
      <c r="D84" s="41" t="s">
        <v>999</v>
      </c>
      <c r="E84" s="41"/>
      <c r="F84" s="41"/>
      <c r="G84" s="41"/>
      <c r="H84" s="41"/>
      <c r="I84" s="41"/>
      <c r="J84" s="41"/>
      <c r="K84" s="41"/>
      <c r="L84" s="41"/>
      <c r="M84" s="41"/>
      <c r="N84" s="41"/>
      <c r="O84" s="41"/>
      <c r="P84" s="41"/>
      <c r="Q84" s="41"/>
      <c r="R84" s="41"/>
      <c r="S84" s="41"/>
      <c r="T84" s="41"/>
      <c r="U84" s="41"/>
      <c r="V84" s="41"/>
      <c r="W84" s="41"/>
      <c r="X84" s="41"/>
      <c r="Y84" s="41"/>
      <c r="Z84" s="41"/>
      <c r="AA84" s="41"/>
      <c r="AB84" s="41"/>
      <c r="AC84" s="41"/>
      <c r="AD84" s="41"/>
      <c r="AE84" s="41"/>
      <c r="AF84" s="41"/>
      <c r="AG84" s="41"/>
      <c r="AH84" s="41"/>
      <c r="AI84" s="41"/>
      <c r="AJ84" s="41"/>
      <c r="AK84" s="41"/>
      <c r="AL84" s="41"/>
      <c r="AM84" s="41"/>
      <c r="AN84" s="41"/>
      <c r="AO84" s="41"/>
      <c r="AP84" s="41"/>
      <c r="AQ84" s="41"/>
      <c r="AR84" s="41"/>
      <c r="AS84" s="41"/>
      <c r="AT84" s="41"/>
      <c r="AU84" s="41"/>
      <c r="AV84" s="41"/>
      <c r="AW84" s="41"/>
      <c r="AX84" s="41"/>
      <c r="AY84" s="41"/>
      <c r="AZ84" s="41"/>
      <c r="BA84" s="41"/>
      <c r="BB84" s="41"/>
      <c r="BC84" s="41"/>
      <c r="BD84" s="41"/>
      <c r="BE84" s="41"/>
      <c r="BF84" s="41"/>
      <c r="BG84" s="41"/>
      <c r="BH84" s="41"/>
      <c r="BI84" s="41"/>
      <c r="BJ84" s="41"/>
      <c r="BK84" s="41"/>
      <c r="BL84" s="41"/>
      <c r="BM84" s="41"/>
      <c r="BN84" s="41"/>
      <c r="BO84" s="41"/>
      <c r="BP84" s="41"/>
      <c r="BQ84" s="41"/>
      <c r="BR84" s="41"/>
      <c r="BS84" s="41"/>
      <c r="BT84" s="41"/>
      <c r="BU84" s="41"/>
      <c r="BV84" s="41"/>
      <c r="BW84" s="41"/>
      <c r="BX84" s="41"/>
      <c r="BY84" s="41"/>
      <c r="BZ84" s="41"/>
      <c r="CA84" s="41"/>
      <c r="CB84" s="41"/>
      <c r="CC84" s="41"/>
      <c r="CD84" s="41"/>
      <c r="CE84" s="41"/>
      <c r="CF84" s="41"/>
      <c r="CG84" s="41"/>
      <c r="CH84" s="41"/>
      <c r="CI84" s="41"/>
      <c r="CJ84" s="41"/>
      <c r="CK84" s="41"/>
      <c r="CL84" s="41"/>
      <c r="CM84" s="41"/>
      <c r="CN84" s="41"/>
      <c r="CO84" s="41"/>
      <c r="CP84" s="41"/>
      <c r="CQ84" s="41"/>
      <c r="CR84" s="41"/>
      <c r="CS84" s="41"/>
      <c r="CT84" s="41"/>
      <c r="CU84" s="41"/>
      <c r="CV84" s="41"/>
      <c r="CW84" s="41"/>
      <c r="CX84" s="41"/>
      <c r="CY84" s="42"/>
    </row>
    <row r="85" spans="2:104">
      <c r="C85" s="38" t="s">
        <v>1000</v>
      </c>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c r="AF85" s="38"/>
      <c r="AG85" s="38"/>
      <c r="AH85" s="38"/>
      <c r="AI85" s="38"/>
      <c r="AJ85" s="38"/>
      <c r="AK85" s="38"/>
      <c r="AL85" s="38"/>
      <c r="AM85" s="38"/>
      <c r="AN85" s="38"/>
      <c r="AO85" s="38"/>
      <c r="AP85" s="38"/>
      <c r="AQ85" s="38"/>
      <c r="AR85" s="38"/>
      <c r="AS85" s="38"/>
      <c r="AT85" s="38"/>
      <c r="AU85" s="38"/>
      <c r="AV85" s="38"/>
      <c r="AW85" s="38"/>
      <c r="AX85" s="38"/>
      <c r="AY85" s="38"/>
      <c r="AZ85" s="38"/>
      <c r="BA85" s="38"/>
      <c r="BB85" s="38"/>
      <c r="BC85" s="38"/>
      <c r="BD85" s="38"/>
      <c r="BE85" s="38"/>
      <c r="BF85" s="38"/>
      <c r="BG85" s="38"/>
      <c r="BH85" s="38"/>
      <c r="BI85" s="38"/>
      <c r="BJ85" s="38"/>
      <c r="BK85" s="38"/>
      <c r="BL85" s="38"/>
      <c r="BM85" s="38"/>
      <c r="BN85" s="38"/>
      <c r="BO85" s="38"/>
      <c r="BP85" s="38"/>
      <c r="BQ85" s="38"/>
      <c r="BR85" s="38"/>
      <c r="BS85" s="38"/>
      <c r="BT85" s="38"/>
      <c r="BU85" s="38"/>
      <c r="BV85" s="38"/>
      <c r="BW85" s="38"/>
      <c r="BX85" s="38"/>
      <c r="BY85" s="38"/>
      <c r="BZ85" s="38"/>
      <c r="CA85" s="38"/>
      <c r="CB85" s="38"/>
      <c r="CC85" s="38"/>
      <c r="CD85" s="38"/>
      <c r="CE85" s="38"/>
      <c r="CF85" s="38"/>
      <c r="CG85" s="38"/>
      <c r="CH85" s="38"/>
      <c r="CI85" s="38"/>
      <c r="CJ85" s="38"/>
      <c r="CK85" s="38"/>
      <c r="CL85" s="38"/>
      <c r="CM85" s="38"/>
      <c r="CN85" s="38"/>
      <c r="CO85" s="38"/>
      <c r="CP85" s="38"/>
      <c r="CQ85" s="38"/>
      <c r="CR85" s="38"/>
      <c r="CS85" s="38"/>
      <c r="CT85" s="38"/>
      <c r="CU85" s="38"/>
      <c r="CV85" s="38"/>
      <c r="CW85" s="38"/>
      <c r="CX85" s="38"/>
      <c r="CY85" s="38"/>
      <c r="CZ85" s="9"/>
    </row>
    <row r="86" spans="2:104" ht="16.149999999999999">
      <c r="E86" s="1" t="s">
        <v>952</v>
      </c>
      <c r="G86" s="179" t="s">
        <v>164</v>
      </c>
      <c r="H86" s="202" t="e">
        <f>SUM(M86:CV86)</f>
        <v>#N/A</v>
      </c>
      <c r="J86" s="1" t="s">
        <v>953</v>
      </c>
      <c r="L86" s="235"/>
      <c r="M86" s="202">
        <f t="shared" ref="M86:AR86" si="141">M58</f>
        <v>0</v>
      </c>
      <c r="N86" s="202" t="e">
        <f t="shared" si="141"/>
        <v>#N/A</v>
      </c>
      <c r="O86" s="202" t="e">
        <f t="shared" si="141"/>
        <v>#N/A</v>
      </c>
      <c r="P86" s="202" t="e">
        <f t="shared" si="141"/>
        <v>#N/A</v>
      </c>
      <c r="Q86" s="202" t="e">
        <f t="shared" si="141"/>
        <v>#N/A</v>
      </c>
      <c r="R86" s="202" t="e">
        <f t="shared" si="141"/>
        <v>#N/A</v>
      </c>
      <c r="S86" s="202" t="e">
        <f t="shared" si="141"/>
        <v>#N/A</v>
      </c>
      <c r="T86" s="202" t="e">
        <f t="shared" si="141"/>
        <v>#N/A</v>
      </c>
      <c r="U86" s="202" t="e">
        <f t="shared" si="141"/>
        <v>#N/A</v>
      </c>
      <c r="V86" s="202" t="e">
        <f t="shared" si="141"/>
        <v>#N/A</v>
      </c>
      <c r="W86" s="202" t="e">
        <f t="shared" si="141"/>
        <v>#N/A</v>
      </c>
      <c r="X86" s="202" t="e">
        <f t="shared" si="141"/>
        <v>#N/A</v>
      </c>
      <c r="Y86" s="202" t="e">
        <f t="shared" si="141"/>
        <v>#N/A</v>
      </c>
      <c r="Z86" s="202" t="e">
        <f t="shared" si="141"/>
        <v>#N/A</v>
      </c>
      <c r="AA86" s="202" t="e">
        <f t="shared" si="141"/>
        <v>#N/A</v>
      </c>
      <c r="AB86" s="202" t="e">
        <f t="shared" si="141"/>
        <v>#N/A</v>
      </c>
      <c r="AC86" s="202" t="e">
        <f t="shared" si="141"/>
        <v>#N/A</v>
      </c>
      <c r="AD86" s="202" t="e">
        <f t="shared" si="141"/>
        <v>#N/A</v>
      </c>
      <c r="AE86" s="202" t="e">
        <f t="shared" si="141"/>
        <v>#N/A</v>
      </c>
      <c r="AF86" s="202" t="e">
        <f t="shared" si="141"/>
        <v>#N/A</v>
      </c>
      <c r="AG86" s="202" t="e">
        <f t="shared" si="141"/>
        <v>#N/A</v>
      </c>
      <c r="AH86" s="202" t="e">
        <f t="shared" si="141"/>
        <v>#N/A</v>
      </c>
      <c r="AI86" s="202" t="e">
        <f t="shared" si="141"/>
        <v>#N/A</v>
      </c>
      <c r="AJ86" s="202" t="e">
        <f t="shared" si="141"/>
        <v>#N/A</v>
      </c>
      <c r="AK86" s="202" t="e">
        <f t="shared" si="141"/>
        <v>#N/A</v>
      </c>
      <c r="AL86" s="202" t="e">
        <f t="shared" si="141"/>
        <v>#N/A</v>
      </c>
      <c r="AM86" s="202" t="e">
        <f t="shared" si="141"/>
        <v>#N/A</v>
      </c>
      <c r="AN86" s="202" t="e">
        <f t="shared" si="141"/>
        <v>#N/A</v>
      </c>
      <c r="AO86" s="202" t="e">
        <f t="shared" si="141"/>
        <v>#N/A</v>
      </c>
      <c r="AP86" s="202" t="e">
        <f t="shared" si="141"/>
        <v>#N/A</v>
      </c>
      <c r="AQ86" s="202" t="e">
        <f t="shared" si="141"/>
        <v>#N/A</v>
      </c>
      <c r="AR86" s="202" t="e">
        <f t="shared" si="141"/>
        <v>#N/A</v>
      </c>
      <c r="AS86" s="202" t="e">
        <f t="shared" ref="AS86:BX86" si="142">AS58</f>
        <v>#N/A</v>
      </c>
      <c r="AT86" s="202" t="e">
        <f t="shared" si="142"/>
        <v>#N/A</v>
      </c>
      <c r="AU86" s="202" t="e">
        <f t="shared" si="142"/>
        <v>#N/A</v>
      </c>
      <c r="AV86" s="202" t="e">
        <f t="shared" si="142"/>
        <v>#N/A</v>
      </c>
      <c r="AW86" s="202" t="e">
        <f t="shared" si="142"/>
        <v>#N/A</v>
      </c>
      <c r="AX86" s="202" t="e">
        <f t="shared" si="142"/>
        <v>#N/A</v>
      </c>
      <c r="AY86" s="202" t="e">
        <f t="shared" si="142"/>
        <v>#N/A</v>
      </c>
      <c r="AZ86" s="202" t="e">
        <f t="shared" si="142"/>
        <v>#N/A</v>
      </c>
      <c r="BA86" s="202" t="e">
        <f t="shared" si="142"/>
        <v>#N/A</v>
      </c>
      <c r="BB86" s="202" t="e">
        <f t="shared" si="142"/>
        <v>#N/A</v>
      </c>
      <c r="BC86" s="202" t="e">
        <f t="shared" si="142"/>
        <v>#N/A</v>
      </c>
      <c r="BD86" s="202" t="e">
        <f t="shared" si="142"/>
        <v>#N/A</v>
      </c>
      <c r="BE86" s="202" t="e">
        <f t="shared" si="142"/>
        <v>#N/A</v>
      </c>
      <c r="BF86" s="202" t="e">
        <f t="shared" si="142"/>
        <v>#N/A</v>
      </c>
      <c r="BG86" s="202" t="e">
        <f t="shared" si="142"/>
        <v>#N/A</v>
      </c>
      <c r="BH86" s="202" t="e">
        <f t="shared" si="142"/>
        <v>#N/A</v>
      </c>
      <c r="BI86" s="202" t="e">
        <f t="shared" si="142"/>
        <v>#N/A</v>
      </c>
      <c r="BJ86" s="202" t="e">
        <f t="shared" si="142"/>
        <v>#N/A</v>
      </c>
      <c r="BK86" s="202" t="e">
        <f t="shared" si="142"/>
        <v>#N/A</v>
      </c>
      <c r="BL86" s="202" t="e">
        <f t="shared" si="142"/>
        <v>#N/A</v>
      </c>
      <c r="BM86" s="202" t="e">
        <f t="shared" si="142"/>
        <v>#N/A</v>
      </c>
      <c r="BN86" s="202" t="e">
        <f t="shared" si="142"/>
        <v>#N/A</v>
      </c>
      <c r="BO86" s="202" t="e">
        <f t="shared" si="142"/>
        <v>#N/A</v>
      </c>
      <c r="BP86" s="202" t="e">
        <f t="shared" si="142"/>
        <v>#N/A</v>
      </c>
      <c r="BQ86" s="202" t="e">
        <f t="shared" si="142"/>
        <v>#N/A</v>
      </c>
      <c r="BR86" s="202" t="e">
        <f t="shared" si="142"/>
        <v>#N/A</v>
      </c>
      <c r="BS86" s="202" t="e">
        <f t="shared" si="142"/>
        <v>#N/A</v>
      </c>
      <c r="BT86" s="202" t="e">
        <f t="shared" si="142"/>
        <v>#N/A</v>
      </c>
      <c r="BU86" s="202" t="e">
        <f t="shared" si="142"/>
        <v>#N/A</v>
      </c>
      <c r="BV86" s="202" t="e">
        <f t="shared" si="142"/>
        <v>#N/A</v>
      </c>
      <c r="BW86" s="202" t="e">
        <f t="shared" si="142"/>
        <v>#N/A</v>
      </c>
      <c r="BX86" s="202" t="e">
        <f t="shared" si="142"/>
        <v>#N/A</v>
      </c>
      <c r="BY86" s="202" t="e">
        <f t="shared" ref="BY86:CV86" si="143">BY58</f>
        <v>#N/A</v>
      </c>
      <c r="BZ86" s="202" t="e">
        <f t="shared" si="143"/>
        <v>#N/A</v>
      </c>
      <c r="CA86" s="202" t="e">
        <f t="shared" si="143"/>
        <v>#N/A</v>
      </c>
      <c r="CB86" s="202" t="e">
        <f t="shared" si="143"/>
        <v>#N/A</v>
      </c>
      <c r="CC86" s="202" t="e">
        <f t="shared" si="143"/>
        <v>#N/A</v>
      </c>
      <c r="CD86" s="202" t="e">
        <f t="shared" si="143"/>
        <v>#N/A</v>
      </c>
      <c r="CE86" s="202" t="e">
        <f t="shared" si="143"/>
        <v>#N/A</v>
      </c>
      <c r="CF86" s="202" t="e">
        <f t="shared" si="143"/>
        <v>#N/A</v>
      </c>
      <c r="CG86" s="202" t="e">
        <f t="shared" si="143"/>
        <v>#N/A</v>
      </c>
      <c r="CH86" s="202" t="e">
        <f t="shared" si="143"/>
        <v>#N/A</v>
      </c>
      <c r="CI86" s="202" t="e">
        <f t="shared" si="143"/>
        <v>#N/A</v>
      </c>
      <c r="CJ86" s="202" t="e">
        <f t="shared" si="143"/>
        <v>#N/A</v>
      </c>
      <c r="CK86" s="202" t="e">
        <f t="shared" si="143"/>
        <v>#N/A</v>
      </c>
      <c r="CL86" s="202" t="e">
        <f t="shared" si="143"/>
        <v>#N/A</v>
      </c>
      <c r="CM86" s="202" t="e">
        <f t="shared" si="143"/>
        <v>#N/A</v>
      </c>
      <c r="CN86" s="202" t="e">
        <f t="shared" si="143"/>
        <v>#N/A</v>
      </c>
      <c r="CO86" s="202" t="e">
        <f t="shared" si="143"/>
        <v>#N/A</v>
      </c>
      <c r="CP86" s="202" t="e">
        <f t="shared" si="143"/>
        <v>#N/A</v>
      </c>
      <c r="CQ86" s="202" t="e">
        <f t="shared" si="143"/>
        <v>#N/A</v>
      </c>
      <c r="CR86" s="202" t="e">
        <f t="shared" si="143"/>
        <v>#N/A</v>
      </c>
      <c r="CS86" s="202" t="e">
        <f t="shared" si="143"/>
        <v>#N/A</v>
      </c>
      <c r="CT86" s="202" t="e">
        <f t="shared" si="143"/>
        <v>#N/A</v>
      </c>
      <c r="CU86" s="202" t="e">
        <f t="shared" si="143"/>
        <v>#N/A</v>
      </c>
      <c r="CV86" s="202" t="e">
        <f t="shared" si="143"/>
        <v>#N/A</v>
      </c>
      <c r="CW86" s="9"/>
      <c r="CX86" s="9"/>
      <c r="CY86" s="9"/>
      <c r="CZ86" s="9"/>
    </row>
    <row r="87" spans="2:104" ht="16.149999999999999">
      <c r="E87" s="1" t="s">
        <v>950</v>
      </c>
      <c r="G87" s="179" t="s">
        <v>164</v>
      </c>
      <c r="H87" s="202">
        <f>SUM(M87:CV87)</f>
        <v>0</v>
      </c>
      <c r="J87" s="29" t="s">
        <v>951</v>
      </c>
      <c r="L87" s="235"/>
      <c r="M87" s="202">
        <f>M72</f>
        <v>0</v>
      </c>
      <c r="N87" s="202">
        <f t="shared" ref="N87:AR87" si="144">N72</f>
        <v>0</v>
      </c>
      <c r="O87" s="202">
        <f t="shared" si="144"/>
        <v>0</v>
      </c>
      <c r="P87" s="202">
        <f t="shared" si="144"/>
        <v>0</v>
      </c>
      <c r="Q87" s="202">
        <f t="shared" si="144"/>
        <v>0</v>
      </c>
      <c r="R87" s="202">
        <f t="shared" si="144"/>
        <v>0</v>
      </c>
      <c r="S87" s="202">
        <f t="shared" si="144"/>
        <v>0</v>
      </c>
      <c r="T87" s="202">
        <f t="shared" si="144"/>
        <v>0</v>
      </c>
      <c r="U87" s="202">
        <f t="shared" si="144"/>
        <v>0</v>
      </c>
      <c r="V87" s="202">
        <f t="shared" si="144"/>
        <v>0</v>
      </c>
      <c r="W87" s="202">
        <f t="shared" si="144"/>
        <v>0</v>
      </c>
      <c r="X87" s="202">
        <f t="shared" si="144"/>
        <v>0</v>
      </c>
      <c r="Y87" s="202">
        <f t="shared" si="144"/>
        <v>0</v>
      </c>
      <c r="Z87" s="202">
        <f t="shared" si="144"/>
        <v>0</v>
      </c>
      <c r="AA87" s="202">
        <f t="shared" si="144"/>
        <v>0</v>
      </c>
      <c r="AB87" s="202">
        <f t="shared" si="144"/>
        <v>0</v>
      </c>
      <c r="AC87" s="202">
        <f t="shared" si="144"/>
        <v>0</v>
      </c>
      <c r="AD87" s="202">
        <f t="shared" si="144"/>
        <v>0</v>
      </c>
      <c r="AE87" s="202">
        <f t="shared" si="144"/>
        <v>0</v>
      </c>
      <c r="AF87" s="202">
        <f t="shared" si="144"/>
        <v>0</v>
      </c>
      <c r="AG87" s="202">
        <f t="shared" si="144"/>
        <v>0</v>
      </c>
      <c r="AH87" s="202">
        <f t="shared" si="144"/>
        <v>0</v>
      </c>
      <c r="AI87" s="202">
        <f t="shared" si="144"/>
        <v>0</v>
      </c>
      <c r="AJ87" s="202">
        <f t="shared" si="144"/>
        <v>0</v>
      </c>
      <c r="AK87" s="202">
        <f t="shared" si="144"/>
        <v>0</v>
      </c>
      <c r="AL87" s="202">
        <f t="shared" si="144"/>
        <v>0</v>
      </c>
      <c r="AM87" s="202">
        <f t="shared" si="144"/>
        <v>0</v>
      </c>
      <c r="AN87" s="202">
        <f t="shared" si="144"/>
        <v>0</v>
      </c>
      <c r="AO87" s="202">
        <f t="shared" si="144"/>
        <v>0</v>
      </c>
      <c r="AP87" s="202">
        <f t="shared" si="144"/>
        <v>0</v>
      </c>
      <c r="AQ87" s="202">
        <f t="shared" si="144"/>
        <v>0</v>
      </c>
      <c r="AR87" s="202">
        <f t="shared" si="144"/>
        <v>0</v>
      </c>
      <c r="AS87" s="202">
        <f t="shared" ref="AS87:BX87" si="145">AS72</f>
        <v>0</v>
      </c>
      <c r="AT87" s="202">
        <f t="shared" si="145"/>
        <v>0</v>
      </c>
      <c r="AU87" s="202">
        <f t="shared" si="145"/>
        <v>0</v>
      </c>
      <c r="AV87" s="202">
        <f t="shared" si="145"/>
        <v>0</v>
      </c>
      <c r="AW87" s="202">
        <f t="shared" si="145"/>
        <v>0</v>
      </c>
      <c r="AX87" s="202">
        <f t="shared" si="145"/>
        <v>0</v>
      </c>
      <c r="AY87" s="202">
        <f t="shared" si="145"/>
        <v>0</v>
      </c>
      <c r="AZ87" s="202">
        <f t="shared" si="145"/>
        <v>0</v>
      </c>
      <c r="BA87" s="202">
        <f t="shared" si="145"/>
        <v>0</v>
      </c>
      <c r="BB87" s="202">
        <f t="shared" si="145"/>
        <v>0</v>
      </c>
      <c r="BC87" s="202">
        <f t="shared" si="145"/>
        <v>0</v>
      </c>
      <c r="BD87" s="202">
        <f t="shared" si="145"/>
        <v>0</v>
      </c>
      <c r="BE87" s="202">
        <f t="shared" si="145"/>
        <v>0</v>
      </c>
      <c r="BF87" s="202">
        <f t="shared" si="145"/>
        <v>0</v>
      </c>
      <c r="BG87" s="202">
        <f t="shared" si="145"/>
        <v>0</v>
      </c>
      <c r="BH87" s="202">
        <f t="shared" si="145"/>
        <v>0</v>
      </c>
      <c r="BI87" s="202">
        <f t="shared" si="145"/>
        <v>0</v>
      </c>
      <c r="BJ87" s="202">
        <f t="shared" si="145"/>
        <v>0</v>
      </c>
      <c r="BK87" s="202">
        <f t="shared" si="145"/>
        <v>0</v>
      </c>
      <c r="BL87" s="202">
        <f t="shared" si="145"/>
        <v>0</v>
      </c>
      <c r="BM87" s="202">
        <f t="shared" si="145"/>
        <v>0</v>
      </c>
      <c r="BN87" s="202">
        <f t="shared" si="145"/>
        <v>0</v>
      </c>
      <c r="BO87" s="202">
        <f t="shared" si="145"/>
        <v>0</v>
      </c>
      <c r="BP87" s="202">
        <f t="shared" si="145"/>
        <v>0</v>
      </c>
      <c r="BQ87" s="202">
        <f t="shared" si="145"/>
        <v>0</v>
      </c>
      <c r="BR87" s="202">
        <f t="shared" si="145"/>
        <v>0</v>
      </c>
      <c r="BS87" s="202">
        <f t="shared" si="145"/>
        <v>0</v>
      </c>
      <c r="BT87" s="202">
        <f t="shared" si="145"/>
        <v>0</v>
      </c>
      <c r="BU87" s="202">
        <f t="shared" si="145"/>
        <v>0</v>
      </c>
      <c r="BV87" s="202">
        <f t="shared" si="145"/>
        <v>0</v>
      </c>
      <c r="BW87" s="202">
        <f t="shared" si="145"/>
        <v>0</v>
      </c>
      <c r="BX87" s="202">
        <f t="shared" si="145"/>
        <v>0</v>
      </c>
      <c r="BY87" s="202">
        <f t="shared" ref="BY87:CV87" si="146">BY72</f>
        <v>0</v>
      </c>
      <c r="BZ87" s="202">
        <f t="shared" si="146"/>
        <v>0</v>
      </c>
      <c r="CA87" s="202">
        <f t="shared" si="146"/>
        <v>0</v>
      </c>
      <c r="CB87" s="202">
        <f t="shared" si="146"/>
        <v>0</v>
      </c>
      <c r="CC87" s="202">
        <f t="shared" si="146"/>
        <v>0</v>
      </c>
      <c r="CD87" s="202">
        <f t="shared" si="146"/>
        <v>0</v>
      </c>
      <c r="CE87" s="202">
        <f t="shared" si="146"/>
        <v>0</v>
      </c>
      <c r="CF87" s="202">
        <f t="shared" si="146"/>
        <v>0</v>
      </c>
      <c r="CG87" s="202">
        <f t="shared" si="146"/>
        <v>0</v>
      </c>
      <c r="CH87" s="202">
        <f t="shared" si="146"/>
        <v>0</v>
      </c>
      <c r="CI87" s="202">
        <f t="shared" si="146"/>
        <v>0</v>
      </c>
      <c r="CJ87" s="202">
        <f>CJ72</f>
        <v>0</v>
      </c>
      <c r="CK87" s="202">
        <f t="shared" si="146"/>
        <v>0</v>
      </c>
      <c r="CL87" s="202">
        <f t="shared" si="146"/>
        <v>0</v>
      </c>
      <c r="CM87" s="202">
        <f t="shared" si="146"/>
        <v>0</v>
      </c>
      <c r="CN87" s="202">
        <f t="shared" si="146"/>
        <v>0</v>
      </c>
      <c r="CO87" s="202">
        <f t="shared" si="146"/>
        <v>0</v>
      </c>
      <c r="CP87" s="202">
        <f t="shared" si="146"/>
        <v>0</v>
      </c>
      <c r="CQ87" s="202">
        <f t="shared" si="146"/>
        <v>0</v>
      </c>
      <c r="CR87" s="202">
        <f t="shared" si="146"/>
        <v>0</v>
      </c>
      <c r="CS87" s="202">
        <f t="shared" si="146"/>
        <v>0</v>
      </c>
      <c r="CT87" s="202">
        <f t="shared" si="146"/>
        <v>0</v>
      </c>
      <c r="CU87" s="202">
        <f t="shared" si="146"/>
        <v>0</v>
      </c>
      <c r="CV87" s="202">
        <f t="shared" si="146"/>
        <v>0</v>
      </c>
      <c r="CW87" s="9"/>
      <c r="CX87" s="9"/>
      <c r="CY87" s="9"/>
      <c r="CZ87" s="9"/>
    </row>
    <row r="88" spans="2:104" ht="16.149999999999999">
      <c r="E88" s="1" t="s">
        <v>820</v>
      </c>
      <c r="G88" s="179" t="s">
        <v>164</v>
      </c>
      <c r="H88" s="202">
        <f>SUM(M88:CV88)</f>
        <v>0</v>
      </c>
      <c r="J88" s="29" t="s">
        <v>476</v>
      </c>
      <c r="L88" s="235"/>
      <c r="M88" s="202">
        <f t="shared" ref="M88:AR88" si="147">M80</f>
        <v>0</v>
      </c>
      <c r="N88" s="202">
        <f t="shared" si="147"/>
        <v>0</v>
      </c>
      <c r="O88" s="202">
        <f t="shared" si="147"/>
        <v>0</v>
      </c>
      <c r="P88" s="202">
        <f t="shared" si="147"/>
        <v>0</v>
      </c>
      <c r="Q88" s="202">
        <f t="shared" si="147"/>
        <v>0</v>
      </c>
      <c r="R88" s="202">
        <f t="shared" si="147"/>
        <v>0</v>
      </c>
      <c r="S88" s="202">
        <f t="shared" si="147"/>
        <v>0</v>
      </c>
      <c r="T88" s="202">
        <f t="shared" si="147"/>
        <v>0</v>
      </c>
      <c r="U88" s="202">
        <f t="shared" si="147"/>
        <v>0</v>
      </c>
      <c r="V88" s="202">
        <f t="shared" si="147"/>
        <v>0</v>
      </c>
      <c r="W88" s="202">
        <f t="shared" si="147"/>
        <v>0</v>
      </c>
      <c r="X88" s="202">
        <f t="shared" si="147"/>
        <v>0</v>
      </c>
      <c r="Y88" s="202">
        <f t="shared" si="147"/>
        <v>0</v>
      </c>
      <c r="Z88" s="202">
        <f t="shared" si="147"/>
        <v>0</v>
      </c>
      <c r="AA88" s="202">
        <f t="shared" si="147"/>
        <v>0</v>
      </c>
      <c r="AB88" s="202">
        <f t="shared" si="147"/>
        <v>0</v>
      </c>
      <c r="AC88" s="202">
        <f t="shared" si="147"/>
        <v>0</v>
      </c>
      <c r="AD88" s="202">
        <f t="shared" si="147"/>
        <v>0</v>
      </c>
      <c r="AE88" s="202">
        <f t="shared" si="147"/>
        <v>0</v>
      </c>
      <c r="AF88" s="202">
        <f t="shared" si="147"/>
        <v>0</v>
      </c>
      <c r="AG88" s="202">
        <f t="shared" si="147"/>
        <v>0</v>
      </c>
      <c r="AH88" s="202">
        <f t="shared" si="147"/>
        <v>0</v>
      </c>
      <c r="AI88" s="202">
        <f t="shared" si="147"/>
        <v>0</v>
      </c>
      <c r="AJ88" s="202">
        <f t="shared" si="147"/>
        <v>0</v>
      </c>
      <c r="AK88" s="202">
        <f t="shared" si="147"/>
        <v>0</v>
      </c>
      <c r="AL88" s="202">
        <f t="shared" si="147"/>
        <v>0</v>
      </c>
      <c r="AM88" s="202">
        <f t="shared" si="147"/>
        <v>0</v>
      </c>
      <c r="AN88" s="202">
        <f t="shared" si="147"/>
        <v>0</v>
      </c>
      <c r="AO88" s="202">
        <f t="shared" si="147"/>
        <v>0</v>
      </c>
      <c r="AP88" s="202">
        <f t="shared" si="147"/>
        <v>0</v>
      </c>
      <c r="AQ88" s="202">
        <f t="shared" si="147"/>
        <v>0</v>
      </c>
      <c r="AR88" s="202">
        <f t="shared" si="147"/>
        <v>0</v>
      </c>
      <c r="AS88" s="202">
        <f t="shared" ref="AS88:BX88" si="148">AS80</f>
        <v>0</v>
      </c>
      <c r="AT88" s="202">
        <f t="shared" si="148"/>
        <v>0</v>
      </c>
      <c r="AU88" s="202">
        <f t="shared" si="148"/>
        <v>0</v>
      </c>
      <c r="AV88" s="202">
        <f t="shared" si="148"/>
        <v>0</v>
      </c>
      <c r="AW88" s="202">
        <f t="shared" si="148"/>
        <v>0</v>
      </c>
      <c r="AX88" s="202">
        <f t="shared" si="148"/>
        <v>0</v>
      </c>
      <c r="AY88" s="202">
        <f t="shared" si="148"/>
        <v>0</v>
      </c>
      <c r="AZ88" s="202">
        <f t="shared" si="148"/>
        <v>0</v>
      </c>
      <c r="BA88" s="202">
        <f t="shared" si="148"/>
        <v>0</v>
      </c>
      <c r="BB88" s="202">
        <f t="shared" si="148"/>
        <v>0</v>
      </c>
      <c r="BC88" s="202">
        <f t="shared" si="148"/>
        <v>0</v>
      </c>
      <c r="BD88" s="202">
        <f t="shared" si="148"/>
        <v>0</v>
      </c>
      <c r="BE88" s="202">
        <f t="shared" si="148"/>
        <v>0</v>
      </c>
      <c r="BF88" s="202">
        <f t="shared" si="148"/>
        <v>0</v>
      </c>
      <c r="BG88" s="202">
        <f t="shared" si="148"/>
        <v>0</v>
      </c>
      <c r="BH88" s="202">
        <f t="shared" si="148"/>
        <v>0</v>
      </c>
      <c r="BI88" s="202">
        <f t="shared" si="148"/>
        <v>0</v>
      </c>
      <c r="BJ88" s="202">
        <f t="shared" si="148"/>
        <v>0</v>
      </c>
      <c r="BK88" s="202">
        <f t="shared" si="148"/>
        <v>0</v>
      </c>
      <c r="BL88" s="202">
        <f t="shared" si="148"/>
        <v>0</v>
      </c>
      <c r="BM88" s="202">
        <f t="shared" si="148"/>
        <v>0</v>
      </c>
      <c r="BN88" s="202">
        <f t="shared" si="148"/>
        <v>0</v>
      </c>
      <c r="BO88" s="202">
        <f t="shared" si="148"/>
        <v>0</v>
      </c>
      <c r="BP88" s="202">
        <f t="shared" si="148"/>
        <v>0</v>
      </c>
      <c r="BQ88" s="202">
        <f t="shared" si="148"/>
        <v>0</v>
      </c>
      <c r="BR88" s="202">
        <f t="shared" si="148"/>
        <v>0</v>
      </c>
      <c r="BS88" s="202">
        <f t="shared" si="148"/>
        <v>0</v>
      </c>
      <c r="BT88" s="202">
        <f t="shared" si="148"/>
        <v>0</v>
      </c>
      <c r="BU88" s="202">
        <f t="shared" si="148"/>
        <v>0</v>
      </c>
      <c r="BV88" s="202">
        <f t="shared" si="148"/>
        <v>0</v>
      </c>
      <c r="BW88" s="202">
        <f t="shared" si="148"/>
        <v>0</v>
      </c>
      <c r="BX88" s="202">
        <f t="shared" si="148"/>
        <v>0</v>
      </c>
      <c r="BY88" s="202">
        <f t="shared" ref="BY88:CV88" si="149">BY80</f>
        <v>0</v>
      </c>
      <c r="BZ88" s="202">
        <f t="shared" si="149"/>
        <v>0</v>
      </c>
      <c r="CA88" s="202">
        <f t="shared" si="149"/>
        <v>0</v>
      </c>
      <c r="CB88" s="202">
        <f t="shared" si="149"/>
        <v>0</v>
      </c>
      <c r="CC88" s="202">
        <f t="shared" si="149"/>
        <v>0</v>
      </c>
      <c r="CD88" s="202">
        <f t="shared" si="149"/>
        <v>0</v>
      </c>
      <c r="CE88" s="202">
        <f t="shared" si="149"/>
        <v>0</v>
      </c>
      <c r="CF88" s="202">
        <f t="shared" si="149"/>
        <v>0</v>
      </c>
      <c r="CG88" s="202">
        <f t="shared" si="149"/>
        <v>0</v>
      </c>
      <c r="CH88" s="202">
        <f t="shared" si="149"/>
        <v>0</v>
      </c>
      <c r="CI88" s="202">
        <f t="shared" si="149"/>
        <v>0</v>
      </c>
      <c r="CJ88" s="202">
        <f t="shared" si="149"/>
        <v>0</v>
      </c>
      <c r="CK88" s="202">
        <f t="shared" si="149"/>
        <v>0</v>
      </c>
      <c r="CL88" s="202">
        <f t="shared" si="149"/>
        <v>0</v>
      </c>
      <c r="CM88" s="202">
        <f t="shared" si="149"/>
        <v>0</v>
      </c>
      <c r="CN88" s="202">
        <f t="shared" si="149"/>
        <v>0</v>
      </c>
      <c r="CO88" s="202">
        <f t="shared" si="149"/>
        <v>0</v>
      </c>
      <c r="CP88" s="202">
        <f t="shared" si="149"/>
        <v>0</v>
      </c>
      <c r="CQ88" s="202">
        <f t="shared" si="149"/>
        <v>0</v>
      </c>
      <c r="CR88" s="202">
        <f t="shared" si="149"/>
        <v>0</v>
      </c>
      <c r="CS88" s="202">
        <f t="shared" si="149"/>
        <v>0</v>
      </c>
      <c r="CT88" s="202">
        <f t="shared" si="149"/>
        <v>0</v>
      </c>
      <c r="CU88" s="202">
        <f t="shared" si="149"/>
        <v>0</v>
      </c>
      <c r="CV88" s="202">
        <f t="shared" si="149"/>
        <v>0</v>
      </c>
      <c r="CW88" s="9"/>
      <c r="CX88" s="9"/>
      <c r="CY88" s="9"/>
      <c r="CZ88" s="9"/>
    </row>
    <row r="89" spans="2:104" ht="16.149999999999999">
      <c r="E89" s="1" t="s">
        <v>1001</v>
      </c>
      <c r="G89" s="179" t="s">
        <v>164</v>
      </c>
      <c r="H89" s="202" t="e">
        <f>SUM(M89:CV89)</f>
        <v>#N/A</v>
      </c>
      <c r="J89" s="29" t="s">
        <v>956</v>
      </c>
      <c r="L89" s="235"/>
      <c r="M89" s="202" t="e">
        <f>Support!M109</f>
        <v>#N/A</v>
      </c>
      <c r="N89" s="202" t="e">
        <f>Support!N109</f>
        <v>#N/A</v>
      </c>
      <c r="O89" s="202" t="e">
        <f>Support!O109</f>
        <v>#N/A</v>
      </c>
      <c r="P89" s="202" t="e">
        <f>Support!P109</f>
        <v>#N/A</v>
      </c>
      <c r="Q89" s="202" t="e">
        <f>Support!Q109</f>
        <v>#N/A</v>
      </c>
      <c r="R89" s="202" t="e">
        <f>Support!R109</f>
        <v>#N/A</v>
      </c>
      <c r="S89" s="202" t="e">
        <f>Support!S109</f>
        <v>#N/A</v>
      </c>
      <c r="T89" s="202" t="e">
        <f>Support!T109</f>
        <v>#N/A</v>
      </c>
      <c r="U89" s="202" t="e">
        <f>Support!U109</f>
        <v>#N/A</v>
      </c>
      <c r="V89" s="202" t="e">
        <f>Support!V109</f>
        <v>#N/A</v>
      </c>
      <c r="W89" s="202" t="e">
        <f>Support!W109</f>
        <v>#N/A</v>
      </c>
      <c r="X89" s="202" t="e">
        <f>Support!X109</f>
        <v>#N/A</v>
      </c>
      <c r="Y89" s="202" t="e">
        <f>Support!Y109</f>
        <v>#N/A</v>
      </c>
      <c r="Z89" s="202" t="e">
        <f>Support!Z109</f>
        <v>#N/A</v>
      </c>
      <c r="AA89" s="202" t="e">
        <f>Support!AA109</f>
        <v>#N/A</v>
      </c>
      <c r="AB89" s="202" t="e">
        <f>Support!AB109</f>
        <v>#N/A</v>
      </c>
      <c r="AC89" s="202" t="e">
        <f>Support!AC109</f>
        <v>#N/A</v>
      </c>
      <c r="AD89" s="202" t="e">
        <f>Support!AD109</f>
        <v>#N/A</v>
      </c>
      <c r="AE89" s="202" t="e">
        <f>Support!AE109</f>
        <v>#N/A</v>
      </c>
      <c r="AF89" s="202" t="e">
        <f>Support!AF109</f>
        <v>#N/A</v>
      </c>
      <c r="AG89" s="202" t="e">
        <f>Support!AG109</f>
        <v>#N/A</v>
      </c>
      <c r="AH89" s="202" t="e">
        <f>Support!AH109</f>
        <v>#N/A</v>
      </c>
      <c r="AI89" s="202" t="e">
        <f>Support!AI109</f>
        <v>#N/A</v>
      </c>
      <c r="AJ89" s="202" t="e">
        <f>Support!AJ109</f>
        <v>#N/A</v>
      </c>
      <c r="AK89" s="202" t="e">
        <f>Support!AK109</f>
        <v>#N/A</v>
      </c>
      <c r="AL89" s="202" t="e">
        <f>Support!AL109</f>
        <v>#N/A</v>
      </c>
      <c r="AM89" s="202" t="e">
        <f>Support!AM109</f>
        <v>#N/A</v>
      </c>
      <c r="AN89" s="202" t="e">
        <f>Support!AN109</f>
        <v>#N/A</v>
      </c>
      <c r="AO89" s="202" t="e">
        <f>Support!AO109</f>
        <v>#N/A</v>
      </c>
      <c r="AP89" s="202" t="e">
        <f>Support!AP109</f>
        <v>#N/A</v>
      </c>
      <c r="AQ89" s="202" t="e">
        <f>Support!AQ109</f>
        <v>#N/A</v>
      </c>
      <c r="AR89" s="202" t="e">
        <f>Support!AR109</f>
        <v>#N/A</v>
      </c>
      <c r="AS89" s="202" t="e">
        <f>Support!AS109</f>
        <v>#N/A</v>
      </c>
      <c r="AT89" s="202" t="e">
        <f>Support!AT109</f>
        <v>#N/A</v>
      </c>
      <c r="AU89" s="202" t="e">
        <f>Support!AU109</f>
        <v>#N/A</v>
      </c>
      <c r="AV89" s="202" t="e">
        <f>Support!AV109</f>
        <v>#N/A</v>
      </c>
      <c r="AW89" s="202" t="e">
        <f>Support!AW109</f>
        <v>#N/A</v>
      </c>
      <c r="AX89" s="202" t="e">
        <f>Support!AX109</f>
        <v>#N/A</v>
      </c>
      <c r="AY89" s="202" t="e">
        <f>Support!AY109</f>
        <v>#N/A</v>
      </c>
      <c r="AZ89" s="202" t="e">
        <f>Support!AZ109</f>
        <v>#N/A</v>
      </c>
      <c r="BA89" s="202" t="e">
        <f>Support!BA109</f>
        <v>#N/A</v>
      </c>
      <c r="BB89" s="202" t="e">
        <f>Support!BB109</f>
        <v>#N/A</v>
      </c>
      <c r="BC89" s="202" t="e">
        <f>Support!BC109</f>
        <v>#N/A</v>
      </c>
      <c r="BD89" s="202" t="e">
        <f>Support!BD109</f>
        <v>#N/A</v>
      </c>
      <c r="BE89" s="202" t="e">
        <f>Support!BE109</f>
        <v>#N/A</v>
      </c>
      <c r="BF89" s="202" t="e">
        <f>Support!BF109</f>
        <v>#N/A</v>
      </c>
      <c r="BG89" s="202" t="e">
        <f>Support!BG109</f>
        <v>#N/A</v>
      </c>
      <c r="BH89" s="202" t="e">
        <f>Support!BH109</f>
        <v>#N/A</v>
      </c>
      <c r="BI89" s="202" t="e">
        <f>Support!BI109</f>
        <v>#N/A</v>
      </c>
      <c r="BJ89" s="202" t="e">
        <f>Support!BJ109</f>
        <v>#N/A</v>
      </c>
      <c r="BK89" s="202" t="e">
        <f>Support!BK109</f>
        <v>#N/A</v>
      </c>
      <c r="BL89" s="202" t="e">
        <f>Support!BL109</f>
        <v>#N/A</v>
      </c>
      <c r="BM89" s="202" t="e">
        <f>Support!BM109</f>
        <v>#N/A</v>
      </c>
      <c r="BN89" s="202" t="e">
        <f>Support!BN109</f>
        <v>#N/A</v>
      </c>
      <c r="BO89" s="202" t="e">
        <f>Support!BO109</f>
        <v>#N/A</v>
      </c>
      <c r="BP89" s="202" t="e">
        <f>Support!BP109</f>
        <v>#N/A</v>
      </c>
      <c r="BQ89" s="202" t="e">
        <f>Support!BQ109</f>
        <v>#N/A</v>
      </c>
      <c r="BR89" s="202" t="e">
        <f>Support!BR109</f>
        <v>#N/A</v>
      </c>
      <c r="BS89" s="202" t="e">
        <f>Support!BS109</f>
        <v>#N/A</v>
      </c>
      <c r="BT89" s="202" t="e">
        <f>Support!BT109</f>
        <v>#N/A</v>
      </c>
      <c r="BU89" s="202" t="e">
        <f>Support!BU109</f>
        <v>#N/A</v>
      </c>
      <c r="BV89" s="202" t="e">
        <f>Support!BV109</f>
        <v>#N/A</v>
      </c>
      <c r="BW89" s="202" t="e">
        <f>Support!BW109</f>
        <v>#N/A</v>
      </c>
      <c r="BX89" s="202" t="e">
        <f>Support!BX109</f>
        <v>#N/A</v>
      </c>
      <c r="BY89" s="202" t="e">
        <f>Support!BY109</f>
        <v>#N/A</v>
      </c>
      <c r="BZ89" s="202" t="e">
        <f>Support!BZ109</f>
        <v>#N/A</v>
      </c>
      <c r="CA89" s="202" t="e">
        <f>Support!CA109</f>
        <v>#N/A</v>
      </c>
      <c r="CB89" s="202" t="e">
        <f>Support!CB109</f>
        <v>#N/A</v>
      </c>
      <c r="CC89" s="202" t="e">
        <f>Support!CC109</f>
        <v>#N/A</v>
      </c>
      <c r="CD89" s="202" t="e">
        <f>Support!CD109</f>
        <v>#N/A</v>
      </c>
      <c r="CE89" s="202" t="e">
        <f>Support!CE109</f>
        <v>#N/A</v>
      </c>
      <c r="CF89" s="202" t="e">
        <f>Support!CF109</f>
        <v>#N/A</v>
      </c>
      <c r="CG89" s="202" t="e">
        <f>Support!CG109</f>
        <v>#N/A</v>
      </c>
      <c r="CH89" s="202" t="e">
        <f>Support!CH109</f>
        <v>#N/A</v>
      </c>
      <c r="CI89" s="202" t="e">
        <f>Support!CI109</f>
        <v>#N/A</v>
      </c>
      <c r="CJ89" s="202" t="e">
        <f>Support!CJ109</f>
        <v>#N/A</v>
      </c>
      <c r="CK89" s="202" t="e">
        <f>Support!CK109</f>
        <v>#N/A</v>
      </c>
      <c r="CL89" s="202" t="e">
        <f>Support!CL109</f>
        <v>#N/A</v>
      </c>
      <c r="CM89" s="202" t="e">
        <f>Support!CM109</f>
        <v>#N/A</v>
      </c>
      <c r="CN89" s="202" t="e">
        <f>Support!CN109</f>
        <v>#N/A</v>
      </c>
      <c r="CO89" s="202" t="e">
        <f>Support!CO109</f>
        <v>#N/A</v>
      </c>
      <c r="CP89" s="202" t="e">
        <f>Support!CP109</f>
        <v>#N/A</v>
      </c>
      <c r="CQ89" s="202" t="e">
        <f>Support!CQ109</f>
        <v>#N/A</v>
      </c>
      <c r="CR89" s="202" t="e">
        <f>Support!CR109</f>
        <v>#N/A</v>
      </c>
      <c r="CS89" s="202" t="e">
        <f>Support!CS109</f>
        <v>#N/A</v>
      </c>
      <c r="CT89" s="202" t="e">
        <f>Support!CT109</f>
        <v>#N/A</v>
      </c>
      <c r="CU89" s="202" t="e">
        <f>Support!CU109</f>
        <v>#N/A</v>
      </c>
      <c r="CV89" s="202" t="e">
        <f>Support!CV109</f>
        <v>#N/A</v>
      </c>
      <c r="CW89" s="9"/>
      <c r="CX89" s="9"/>
      <c r="CY89" s="9"/>
      <c r="CZ89" s="9"/>
    </row>
    <row r="90" spans="2:104">
      <c r="E90" s="1" t="s">
        <v>846</v>
      </c>
      <c r="G90" s="179" t="s">
        <v>164</v>
      </c>
      <c r="H90" s="202" t="e">
        <f>SUM(M90:CV90)</f>
        <v>#N/A</v>
      </c>
      <c r="J90" s="1" t="s">
        <v>1002</v>
      </c>
      <c r="L90" s="235"/>
      <c r="M90" s="202" t="e">
        <f t="shared" ref="M90:AR90" si="150">M76</f>
        <v>#N/A</v>
      </c>
      <c r="N90" s="202" t="e">
        <f t="shared" si="150"/>
        <v>#N/A</v>
      </c>
      <c r="O90" s="202" t="e">
        <f t="shared" si="150"/>
        <v>#N/A</v>
      </c>
      <c r="P90" s="202" t="e">
        <f t="shared" si="150"/>
        <v>#N/A</v>
      </c>
      <c r="Q90" s="202" t="e">
        <f t="shared" si="150"/>
        <v>#N/A</v>
      </c>
      <c r="R90" s="202" t="e">
        <f t="shared" si="150"/>
        <v>#N/A</v>
      </c>
      <c r="S90" s="202" t="e">
        <f t="shared" si="150"/>
        <v>#N/A</v>
      </c>
      <c r="T90" s="202" t="e">
        <f t="shared" si="150"/>
        <v>#N/A</v>
      </c>
      <c r="U90" s="202" t="e">
        <f t="shared" si="150"/>
        <v>#N/A</v>
      </c>
      <c r="V90" s="202" t="e">
        <f t="shared" si="150"/>
        <v>#N/A</v>
      </c>
      <c r="W90" s="202" t="e">
        <f t="shared" si="150"/>
        <v>#N/A</v>
      </c>
      <c r="X90" s="202" t="e">
        <f t="shared" si="150"/>
        <v>#N/A</v>
      </c>
      <c r="Y90" s="202" t="e">
        <f t="shared" si="150"/>
        <v>#N/A</v>
      </c>
      <c r="Z90" s="202" t="e">
        <f t="shared" si="150"/>
        <v>#N/A</v>
      </c>
      <c r="AA90" s="202" t="e">
        <f t="shared" si="150"/>
        <v>#N/A</v>
      </c>
      <c r="AB90" s="202" t="e">
        <f t="shared" si="150"/>
        <v>#N/A</v>
      </c>
      <c r="AC90" s="202" t="e">
        <f t="shared" si="150"/>
        <v>#N/A</v>
      </c>
      <c r="AD90" s="202" t="e">
        <f t="shared" si="150"/>
        <v>#N/A</v>
      </c>
      <c r="AE90" s="202" t="e">
        <f t="shared" si="150"/>
        <v>#N/A</v>
      </c>
      <c r="AF90" s="202" t="e">
        <f t="shared" si="150"/>
        <v>#N/A</v>
      </c>
      <c r="AG90" s="202" t="e">
        <f t="shared" si="150"/>
        <v>#N/A</v>
      </c>
      <c r="AH90" s="202" t="e">
        <f t="shared" si="150"/>
        <v>#N/A</v>
      </c>
      <c r="AI90" s="202" t="e">
        <f t="shared" si="150"/>
        <v>#N/A</v>
      </c>
      <c r="AJ90" s="202" t="e">
        <f t="shared" si="150"/>
        <v>#N/A</v>
      </c>
      <c r="AK90" s="202" t="e">
        <f t="shared" si="150"/>
        <v>#N/A</v>
      </c>
      <c r="AL90" s="202" t="e">
        <f t="shared" si="150"/>
        <v>#N/A</v>
      </c>
      <c r="AM90" s="202" t="e">
        <f t="shared" si="150"/>
        <v>#N/A</v>
      </c>
      <c r="AN90" s="202" t="e">
        <f t="shared" si="150"/>
        <v>#N/A</v>
      </c>
      <c r="AO90" s="202" t="e">
        <f t="shared" si="150"/>
        <v>#N/A</v>
      </c>
      <c r="AP90" s="202" t="e">
        <f t="shared" si="150"/>
        <v>#N/A</v>
      </c>
      <c r="AQ90" s="202" t="e">
        <f t="shared" si="150"/>
        <v>#N/A</v>
      </c>
      <c r="AR90" s="202" t="e">
        <f t="shared" si="150"/>
        <v>#N/A</v>
      </c>
      <c r="AS90" s="202" t="e">
        <f t="shared" ref="AS90:BX90" si="151">AS76</f>
        <v>#N/A</v>
      </c>
      <c r="AT90" s="202" t="e">
        <f t="shared" si="151"/>
        <v>#N/A</v>
      </c>
      <c r="AU90" s="202" t="e">
        <f t="shared" si="151"/>
        <v>#N/A</v>
      </c>
      <c r="AV90" s="202" t="e">
        <f t="shared" si="151"/>
        <v>#N/A</v>
      </c>
      <c r="AW90" s="202" t="e">
        <f t="shared" si="151"/>
        <v>#N/A</v>
      </c>
      <c r="AX90" s="202" t="e">
        <f t="shared" si="151"/>
        <v>#N/A</v>
      </c>
      <c r="AY90" s="202" t="e">
        <f t="shared" si="151"/>
        <v>#N/A</v>
      </c>
      <c r="AZ90" s="202" t="e">
        <f t="shared" si="151"/>
        <v>#N/A</v>
      </c>
      <c r="BA90" s="202" t="e">
        <f t="shared" si="151"/>
        <v>#N/A</v>
      </c>
      <c r="BB90" s="202" t="e">
        <f t="shared" si="151"/>
        <v>#N/A</v>
      </c>
      <c r="BC90" s="202" t="e">
        <f t="shared" si="151"/>
        <v>#N/A</v>
      </c>
      <c r="BD90" s="202" t="e">
        <f t="shared" si="151"/>
        <v>#N/A</v>
      </c>
      <c r="BE90" s="202" t="e">
        <f t="shared" si="151"/>
        <v>#N/A</v>
      </c>
      <c r="BF90" s="202" t="e">
        <f t="shared" si="151"/>
        <v>#N/A</v>
      </c>
      <c r="BG90" s="202" t="e">
        <f t="shared" si="151"/>
        <v>#N/A</v>
      </c>
      <c r="BH90" s="202" t="e">
        <f t="shared" si="151"/>
        <v>#N/A</v>
      </c>
      <c r="BI90" s="202" t="e">
        <f t="shared" si="151"/>
        <v>#N/A</v>
      </c>
      <c r="BJ90" s="202" t="e">
        <f t="shared" si="151"/>
        <v>#N/A</v>
      </c>
      <c r="BK90" s="202" t="e">
        <f t="shared" si="151"/>
        <v>#N/A</v>
      </c>
      <c r="BL90" s="202" t="e">
        <f t="shared" si="151"/>
        <v>#N/A</v>
      </c>
      <c r="BM90" s="202" t="e">
        <f t="shared" si="151"/>
        <v>#N/A</v>
      </c>
      <c r="BN90" s="202" t="e">
        <f t="shared" si="151"/>
        <v>#N/A</v>
      </c>
      <c r="BO90" s="202" t="e">
        <f t="shared" si="151"/>
        <v>#N/A</v>
      </c>
      <c r="BP90" s="202" t="e">
        <f t="shared" si="151"/>
        <v>#N/A</v>
      </c>
      <c r="BQ90" s="202" t="e">
        <f t="shared" si="151"/>
        <v>#N/A</v>
      </c>
      <c r="BR90" s="202" t="e">
        <f t="shared" si="151"/>
        <v>#N/A</v>
      </c>
      <c r="BS90" s="202" t="e">
        <f t="shared" si="151"/>
        <v>#N/A</v>
      </c>
      <c r="BT90" s="202" t="e">
        <f t="shared" si="151"/>
        <v>#N/A</v>
      </c>
      <c r="BU90" s="202" t="e">
        <f t="shared" si="151"/>
        <v>#N/A</v>
      </c>
      <c r="BV90" s="202" t="e">
        <f t="shared" si="151"/>
        <v>#N/A</v>
      </c>
      <c r="BW90" s="202" t="e">
        <f t="shared" si="151"/>
        <v>#N/A</v>
      </c>
      <c r="BX90" s="202" t="e">
        <f t="shared" si="151"/>
        <v>#N/A</v>
      </c>
      <c r="BY90" s="202" t="e">
        <f t="shared" ref="BY90:CV90" si="152">BY76</f>
        <v>#N/A</v>
      </c>
      <c r="BZ90" s="202" t="e">
        <f t="shared" si="152"/>
        <v>#N/A</v>
      </c>
      <c r="CA90" s="202" t="e">
        <f t="shared" si="152"/>
        <v>#N/A</v>
      </c>
      <c r="CB90" s="202" t="e">
        <f t="shared" si="152"/>
        <v>#N/A</v>
      </c>
      <c r="CC90" s="202" t="e">
        <f t="shared" si="152"/>
        <v>#N/A</v>
      </c>
      <c r="CD90" s="202" t="e">
        <f t="shared" si="152"/>
        <v>#N/A</v>
      </c>
      <c r="CE90" s="202" t="e">
        <f t="shared" si="152"/>
        <v>#N/A</v>
      </c>
      <c r="CF90" s="202" t="e">
        <f t="shared" si="152"/>
        <v>#N/A</v>
      </c>
      <c r="CG90" s="202" t="e">
        <f t="shared" si="152"/>
        <v>#N/A</v>
      </c>
      <c r="CH90" s="202" t="e">
        <f>CH76</f>
        <v>#N/A</v>
      </c>
      <c r="CI90" s="202" t="e">
        <f t="shared" si="152"/>
        <v>#N/A</v>
      </c>
      <c r="CJ90" s="202" t="e">
        <f t="shared" si="152"/>
        <v>#N/A</v>
      </c>
      <c r="CK90" s="202" t="e">
        <f t="shared" si="152"/>
        <v>#N/A</v>
      </c>
      <c r="CL90" s="202" t="e">
        <f t="shared" si="152"/>
        <v>#N/A</v>
      </c>
      <c r="CM90" s="202" t="e">
        <f t="shared" si="152"/>
        <v>#N/A</v>
      </c>
      <c r="CN90" s="202" t="e">
        <f t="shared" si="152"/>
        <v>#N/A</v>
      </c>
      <c r="CO90" s="202" t="e">
        <f t="shared" si="152"/>
        <v>#N/A</v>
      </c>
      <c r="CP90" s="202" t="e">
        <f t="shared" si="152"/>
        <v>#N/A</v>
      </c>
      <c r="CQ90" s="202" t="e">
        <f t="shared" si="152"/>
        <v>#N/A</v>
      </c>
      <c r="CR90" s="202" t="e">
        <f t="shared" si="152"/>
        <v>#N/A</v>
      </c>
      <c r="CS90" s="202" t="e">
        <f t="shared" si="152"/>
        <v>#N/A</v>
      </c>
      <c r="CT90" s="202" t="e">
        <f t="shared" si="152"/>
        <v>#N/A</v>
      </c>
      <c r="CU90" s="202" t="e">
        <f t="shared" si="152"/>
        <v>#N/A</v>
      </c>
      <c r="CV90" s="202" t="e">
        <f t="shared" si="152"/>
        <v>#N/A</v>
      </c>
      <c r="CW90" s="9"/>
      <c r="CX90" s="9"/>
      <c r="CY90" s="9"/>
      <c r="CZ90" s="9"/>
    </row>
    <row r="91" spans="2:104" ht="16.149999999999999">
      <c r="E91" s="6" t="s">
        <v>905</v>
      </c>
      <c r="F91" s="6"/>
      <c r="G91" s="184" t="s">
        <v>164</v>
      </c>
      <c r="J91" s="29" t="s">
        <v>1003</v>
      </c>
      <c r="L91" s="235"/>
      <c r="M91" s="240" t="e">
        <f t="shared" ref="M91:AR91" si="153">SUM(M86:M90)</f>
        <v>#N/A</v>
      </c>
      <c r="N91" s="240" t="e">
        <f>SUM(N86:N90)</f>
        <v>#N/A</v>
      </c>
      <c r="O91" s="240" t="e">
        <f t="shared" si="153"/>
        <v>#N/A</v>
      </c>
      <c r="P91" s="240" t="e">
        <f t="shared" si="153"/>
        <v>#N/A</v>
      </c>
      <c r="Q91" s="240" t="e">
        <f t="shared" si="153"/>
        <v>#N/A</v>
      </c>
      <c r="R91" s="240" t="e">
        <f t="shared" si="153"/>
        <v>#N/A</v>
      </c>
      <c r="S91" s="240" t="e">
        <f t="shared" si="153"/>
        <v>#N/A</v>
      </c>
      <c r="T91" s="240" t="e">
        <f t="shared" si="153"/>
        <v>#N/A</v>
      </c>
      <c r="U91" s="240" t="e">
        <f t="shared" si="153"/>
        <v>#N/A</v>
      </c>
      <c r="V91" s="240" t="e">
        <f t="shared" si="153"/>
        <v>#N/A</v>
      </c>
      <c r="W91" s="240" t="e">
        <f t="shared" si="153"/>
        <v>#N/A</v>
      </c>
      <c r="X91" s="240" t="e">
        <f t="shared" si="153"/>
        <v>#N/A</v>
      </c>
      <c r="Y91" s="240" t="e">
        <f t="shared" si="153"/>
        <v>#N/A</v>
      </c>
      <c r="Z91" s="240" t="e">
        <f t="shared" si="153"/>
        <v>#N/A</v>
      </c>
      <c r="AA91" s="240" t="e">
        <f>SUM(AA86:AA90)</f>
        <v>#N/A</v>
      </c>
      <c r="AB91" s="240" t="e">
        <f t="shared" si="153"/>
        <v>#N/A</v>
      </c>
      <c r="AC91" s="240" t="e">
        <f t="shared" si="153"/>
        <v>#N/A</v>
      </c>
      <c r="AD91" s="240" t="e">
        <f t="shared" si="153"/>
        <v>#N/A</v>
      </c>
      <c r="AE91" s="240" t="e">
        <f t="shared" si="153"/>
        <v>#N/A</v>
      </c>
      <c r="AF91" s="240" t="e">
        <f t="shared" si="153"/>
        <v>#N/A</v>
      </c>
      <c r="AG91" s="240" t="e">
        <f t="shared" si="153"/>
        <v>#N/A</v>
      </c>
      <c r="AH91" s="240" t="e">
        <f t="shared" si="153"/>
        <v>#N/A</v>
      </c>
      <c r="AI91" s="240" t="e">
        <f t="shared" si="153"/>
        <v>#N/A</v>
      </c>
      <c r="AJ91" s="240" t="e">
        <f t="shared" si="153"/>
        <v>#N/A</v>
      </c>
      <c r="AK91" s="240" t="e">
        <f t="shared" si="153"/>
        <v>#N/A</v>
      </c>
      <c r="AL91" s="240" t="e">
        <f t="shared" si="153"/>
        <v>#N/A</v>
      </c>
      <c r="AM91" s="240" t="e">
        <f t="shared" si="153"/>
        <v>#N/A</v>
      </c>
      <c r="AN91" s="240" t="e">
        <f t="shared" si="153"/>
        <v>#N/A</v>
      </c>
      <c r="AO91" s="240" t="e">
        <f t="shared" si="153"/>
        <v>#N/A</v>
      </c>
      <c r="AP91" s="240" t="e">
        <f t="shared" si="153"/>
        <v>#N/A</v>
      </c>
      <c r="AQ91" s="240" t="e">
        <f t="shared" si="153"/>
        <v>#N/A</v>
      </c>
      <c r="AR91" s="240" t="e">
        <f t="shared" si="153"/>
        <v>#N/A</v>
      </c>
      <c r="AS91" s="240" t="e">
        <f t="shared" ref="AS91:BX91" si="154">SUM(AS86:AS90)</f>
        <v>#N/A</v>
      </c>
      <c r="AT91" s="240" t="e">
        <f t="shared" si="154"/>
        <v>#N/A</v>
      </c>
      <c r="AU91" s="240" t="e">
        <f t="shared" si="154"/>
        <v>#N/A</v>
      </c>
      <c r="AV91" s="240" t="e">
        <f t="shared" si="154"/>
        <v>#N/A</v>
      </c>
      <c r="AW91" s="240" t="e">
        <f t="shared" si="154"/>
        <v>#N/A</v>
      </c>
      <c r="AX91" s="240" t="e">
        <f t="shared" si="154"/>
        <v>#N/A</v>
      </c>
      <c r="AY91" s="240" t="e">
        <f t="shared" si="154"/>
        <v>#N/A</v>
      </c>
      <c r="AZ91" s="240" t="e">
        <f t="shared" si="154"/>
        <v>#N/A</v>
      </c>
      <c r="BA91" s="240" t="e">
        <f t="shared" si="154"/>
        <v>#N/A</v>
      </c>
      <c r="BB91" s="240" t="e">
        <f t="shared" si="154"/>
        <v>#N/A</v>
      </c>
      <c r="BC91" s="240" t="e">
        <f t="shared" si="154"/>
        <v>#N/A</v>
      </c>
      <c r="BD91" s="240" t="e">
        <f t="shared" si="154"/>
        <v>#N/A</v>
      </c>
      <c r="BE91" s="240" t="e">
        <f t="shared" si="154"/>
        <v>#N/A</v>
      </c>
      <c r="BF91" s="240" t="e">
        <f t="shared" si="154"/>
        <v>#N/A</v>
      </c>
      <c r="BG91" s="240" t="e">
        <f t="shared" si="154"/>
        <v>#N/A</v>
      </c>
      <c r="BH91" s="240" t="e">
        <f t="shared" si="154"/>
        <v>#N/A</v>
      </c>
      <c r="BI91" s="240" t="e">
        <f t="shared" si="154"/>
        <v>#N/A</v>
      </c>
      <c r="BJ91" s="240" t="e">
        <f t="shared" si="154"/>
        <v>#N/A</v>
      </c>
      <c r="BK91" s="240" t="e">
        <f t="shared" si="154"/>
        <v>#N/A</v>
      </c>
      <c r="BL91" s="240" t="e">
        <f t="shared" si="154"/>
        <v>#N/A</v>
      </c>
      <c r="BM91" s="240" t="e">
        <f t="shared" si="154"/>
        <v>#N/A</v>
      </c>
      <c r="BN91" s="240" t="e">
        <f t="shared" si="154"/>
        <v>#N/A</v>
      </c>
      <c r="BO91" s="240" t="e">
        <f t="shared" si="154"/>
        <v>#N/A</v>
      </c>
      <c r="BP91" s="240" t="e">
        <f t="shared" si="154"/>
        <v>#N/A</v>
      </c>
      <c r="BQ91" s="240" t="e">
        <f t="shared" si="154"/>
        <v>#N/A</v>
      </c>
      <c r="BR91" s="240" t="e">
        <f t="shared" si="154"/>
        <v>#N/A</v>
      </c>
      <c r="BS91" s="240" t="e">
        <f t="shared" si="154"/>
        <v>#N/A</v>
      </c>
      <c r="BT91" s="240" t="e">
        <f t="shared" si="154"/>
        <v>#N/A</v>
      </c>
      <c r="BU91" s="240" t="e">
        <f t="shared" si="154"/>
        <v>#N/A</v>
      </c>
      <c r="BV91" s="240" t="e">
        <f t="shared" si="154"/>
        <v>#N/A</v>
      </c>
      <c r="BW91" s="240" t="e">
        <f t="shared" si="154"/>
        <v>#N/A</v>
      </c>
      <c r="BX91" s="240" t="e">
        <f t="shared" si="154"/>
        <v>#N/A</v>
      </c>
      <c r="BY91" s="240" t="e">
        <f t="shared" ref="BY91:CV91" si="155">SUM(BY86:BY90)</f>
        <v>#N/A</v>
      </c>
      <c r="BZ91" s="240" t="e">
        <f t="shared" si="155"/>
        <v>#N/A</v>
      </c>
      <c r="CA91" s="240" t="e">
        <f t="shared" si="155"/>
        <v>#N/A</v>
      </c>
      <c r="CB91" s="240" t="e">
        <f t="shared" si="155"/>
        <v>#N/A</v>
      </c>
      <c r="CC91" s="240" t="e">
        <f t="shared" si="155"/>
        <v>#N/A</v>
      </c>
      <c r="CD91" s="240" t="e">
        <f t="shared" si="155"/>
        <v>#N/A</v>
      </c>
      <c r="CE91" s="240" t="e">
        <f t="shared" si="155"/>
        <v>#N/A</v>
      </c>
      <c r="CF91" s="240" t="e">
        <f t="shared" si="155"/>
        <v>#N/A</v>
      </c>
      <c r="CG91" s="240" t="e">
        <f t="shared" si="155"/>
        <v>#N/A</v>
      </c>
      <c r="CH91" s="240" t="e">
        <f>SUM(CH86:CH90)</f>
        <v>#N/A</v>
      </c>
      <c r="CI91" s="240" t="e">
        <f t="shared" si="155"/>
        <v>#N/A</v>
      </c>
      <c r="CJ91" s="240" t="e">
        <f t="shared" si="155"/>
        <v>#N/A</v>
      </c>
      <c r="CK91" s="240" t="e">
        <f t="shared" si="155"/>
        <v>#N/A</v>
      </c>
      <c r="CL91" s="240" t="e">
        <f t="shared" si="155"/>
        <v>#N/A</v>
      </c>
      <c r="CM91" s="240" t="e">
        <f t="shared" si="155"/>
        <v>#N/A</v>
      </c>
      <c r="CN91" s="240" t="e">
        <f t="shared" si="155"/>
        <v>#N/A</v>
      </c>
      <c r="CO91" s="240" t="e">
        <f t="shared" si="155"/>
        <v>#N/A</v>
      </c>
      <c r="CP91" s="240" t="e">
        <f t="shared" si="155"/>
        <v>#N/A</v>
      </c>
      <c r="CQ91" s="240" t="e">
        <f t="shared" si="155"/>
        <v>#N/A</v>
      </c>
      <c r="CR91" s="240" t="e">
        <f t="shared" si="155"/>
        <v>#N/A</v>
      </c>
      <c r="CS91" s="240" t="e">
        <f t="shared" si="155"/>
        <v>#N/A</v>
      </c>
      <c r="CT91" s="240" t="e">
        <f t="shared" si="155"/>
        <v>#N/A</v>
      </c>
      <c r="CU91" s="240" t="e">
        <f t="shared" si="155"/>
        <v>#N/A</v>
      </c>
      <c r="CV91" s="240" t="e">
        <f t="shared" si="155"/>
        <v>#N/A</v>
      </c>
      <c r="CW91" s="9"/>
      <c r="CX91" s="9"/>
      <c r="CY91" s="9"/>
      <c r="CZ91" s="9"/>
    </row>
    <row r="92" spans="2:104">
      <c r="L92" s="9"/>
      <c r="M92" s="9"/>
      <c r="N92" s="9"/>
      <c r="O92" s="9"/>
      <c r="P92" s="9"/>
      <c r="Q92" s="9"/>
      <c r="R92" s="9"/>
      <c r="S92" s="9"/>
      <c r="T92" s="9"/>
      <c r="U92" s="9"/>
      <c r="W92" s="9"/>
      <c r="X92" s="9"/>
      <c r="Y92" s="9"/>
      <c r="Z92" s="9"/>
      <c r="AA92" s="9"/>
      <c r="AB92" s="9"/>
      <c r="AC92" s="9"/>
      <c r="AD92" s="9"/>
      <c r="AE92" s="9"/>
      <c r="AF92" s="9"/>
      <c r="AG92" s="9"/>
      <c r="AH92" s="9"/>
      <c r="AI92" s="9"/>
      <c r="AJ92" s="9"/>
      <c r="AK92" s="9"/>
      <c r="AL92" s="9"/>
      <c r="AM92" s="9"/>
      <c r="AN92" s="9"/>
      <c r="AO92" s="9"/>
      <c r="AP92" s="9"/>
      <c r="AQ92" s="9"/>
      <c r="AR92" s="9"/>
      <c r="AS92" s="9"/>
      <c r="AT92" s="9"/>
      <c r="AU92" s="9"/>
      <c r="AV92" s="9"/>
      <c r="AW92" s="9"/>
      <c r="AX92" s="9"/>
      <c r="AY92" s="9"/>
      <c r="AZ92" s="9"/>
      <c r="BA92" s="9"/>
      <c r="BB92" s="9"/>
      <c r="BC92" s="9"/>
      <c r="BD92" s="9"/>
      <c r="BE92" s="9"/>
      <c r="BF92" s="9"/>
      <c r="BG92" s="9"/>
      <c r="BH92" s="9"/>
      <c r="BI92" s="9"/>
      <c r="BJ92" s="9"/>
      <c r="BK92" s="9"/>
      <c r="BL92" s="9"/>
      <c r="BM92" s="9"/>
      <c r="BN92" s="9"/>
      <c r="BO92" s="9"/>
      <c r="BP92" s="9"/>
      <c r="BQ92" s="9"/>
      <c r="BR92" s="9"/>
      <c r="BS92" s="9"/>
      <c r="BT92" s="9"/>
      <c r="BU92" s="9"/>
      <c r="BV92" s="9"/>
      <c r="BW92" s="9"/>
      <c r="BX92" s="9"/>
      <c r="BY92" s="9"/>
      <c r="BZ92" s="9"/>
      <c r="CA92" s="9"/>
      <c r="CB92" s="9"/>
      <c r="CC92" s="9"/>
      <c r="CD92" s="9"/>
      <c r="CE92" s="9"/>
      <c r="CF92" s="9"/>
      <c r="CG92" s="9"/>
      <c r="CH92" s="9"/>
      <c r="CI92" s="9"/>
      <c r="CJ92" s="9"/>
      <c r="CK92" s="9"/>
      <c r="CL92" s="9"/>
      <c r="CM92" s="9"/>
      <c r="CN92" s="9"/>
      <c r="CO92" s="9"/>
      <c r="CP92" s="9"/>
      <c r="CQ92" s="9"/>
      <c r="CR92" s="9"/>
      <c r="CS92" s="9"/>
      <c r="CT92" s="9"/>
      <c r="CU92" s="9"/>
      <c r="CV92" s="9"/>
      <c r="CW92" s="9"/>
      <c r="CX92" s="9"/>
      <c r="CY92" s="9"/>
      <c r="CZ92" s="9"/>
    </row>
    <row r="93" spans="2:104" s="12" customFormat="1">
      <c r="B93" s="117" t="s">
        <v>51</v>
      </c>
      <c r="C93" s="117"/>
      <c r="D93" s="117"/>
      <c r="E93" s="117"/>
      <c r="F93" s="117"/>
      <c r="G93" s="117"/>
      <c r="H93" s="117"/>
      <c r="I93" s="117"/>
      <c r="J93" s="117"/>
      <c r="K93" s="117"/>
      <c r="L93" s="117"/>
      <c r="M93" s="117"/>
      <c r="N93" s="117"/>
      <c r="O93" s="117"/>
      <c r="P93" s="117"/>
      <c r="Q93" s="117"/>
      <c r="R93" s="117"/>
      <c r="S93" s="117"/>
      <c r="T93" s="117"/>
      <c r="U93" s="117"/>
      <c r="V93" s="117"/>
      <c r="W93" s="117"/>
      <c r="X93" s="117"/>
      <c r="Y93" s="117"/>
      <c r="Z93" s="117"/>
      <c r="AA93" s="117"/>
      <c r="AB93" s="117"/>
      <c r="AC93" s="117"/>
      <c r="AD93" s="117"/>
      <c r="AE93" s="117"/>
      <c r="AF93" s="117"/>
      <c r="AG93" s="117"/>
      <c r="AH93" s="117"/>
      <c r="AI93" s="117"/>
      <c r="AJ93" s="117"/>
      <c r="AK93" s="117"/>
      <c r="AL93" s="117"/>
      <c r="AM93" s="117"/>
      <c r="AN93" s="117"/>
      <c r="AO93" s="117"/>
      <c r="AP93" s="117"/>
      <c r="AQ93" s="117"/>
      <c r="AR93" s="117"/>
      <c r="AS93" s="117"/>
      <c r="AT93" s="117"/>
      <c r="AU93" s="117"/>
      <c r="AV93" s="117"/>
      <c r="AW93" s="117"/>
      <c r="AX93" s="117"/>
      <c r="AY93" s="117"/>
      <c r="AZ93" s="117"/>
      <c r="BA93" s="117"/>
      <c r="BB93" s="117"/>
      <c r="BC93" s="117"/>
      <c r="BD93" s="117"/>
      <c r="BE93" s="117"/>
      <c r="BF93" s="117"/>
      <c r="BG93" s="117"/>
      <c r="BH93" s="117"/>
      <c r="BI93" s="117"/>
      <c r="BJ93" s="117"/>
      <c r="BK93" s="117"/>
      <c r="BL93" s="117"/>
      <c r="BM93" s="117"/>
      <c r="BN93" s="117"/>
      <c r="BO93" s="117"/>
      <c r="BP93" s="117"/>
      <c r="BQ93" s="117"/>
      <c r="BR93" s="117"/>
      <c r="BS93" s="117"/>
      <c r="BT93" s="117"/>
      <c r="BU93" s="117"/>
      <c r="BV93" s="117"/>
      <c r="BW93" s="117"/>
      <c r="BX93" s="117"/>
      <c r="BY93" s="117"/>
      <c r="BZ93" s="117"/>
      <c r="CA93" s="117"/>
      <c r="CB93" s="117"/>
      <c r="CC93" s="117"/>
      <c r="CD93" s="117"/>
      <c r="CE93" s="117"/>
      <c r="CF93" s="117"/>
      <c r="CG93" s="117"/>
      <c r="CH93" s="117"/>
      <c r="CI93" s="117"/>
      <c r="CJ93" s="117"/>
      <c r="CK93" s="117"/>
      <c r="CL93" s="117"/>
      <c r="CM93" s="117"/>
      <c r="CN93" s="117"/>
      <c r="CO93" s="117"/>
      <c r="CP93" s="117"/>
      <c r="CQ93" s="117"/>
      <c r="CR93" s="117"/>
      <c r="CS93" s="117"/>
      <c r="CT93" s="117"/>
      <c r="CU93" s="117"/>
      <c r="CV93" s="117"/>
      <c r="CW93" s="118"/>
    </row>
    <row r="94" spans="2:104"/>
    <row r="97" spans="5:5"/>
    <row r="98" spans="5:5"/>
    <row r="99" spans="5:5" hidden="1">
      <c r="E99" s="89"/>
    </row>
    <row r="100" spans="5:5" hidden="1">
      <c r="E100" s="89"/>
    </row>
    <row r="101" spans="5:5" hidden="1">
      <c r="E101" s="89"/>
    </row>
    <row r="102" spans="5:5" hidden="1">
      <c r="E102" s="89"/>
    </row>
    <row r="103" spans="5:5"/>
  </sheetData>
  <pageMargins left="0.7" right="0.7" top="0.75" bottom="0.75" header="0.3" footer="0.3"/>
  <pageSetup paperSize="9" orientation="portrait" r:id="rId1"/>
  <headerFooter>
    <oddHeader>&amp;C&amp;"Aptos"&amp;10&amp;K000000 OFFICIAL&amp;1#_x000D_</oddHeader>
    <oddFooter>&amp;C_x000D_&amp;1#&amp;"Aptos"&amp;10&amp;K000000 OFFICIAL</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04E3B5-CC01-4C82-AC03-24AC42B9157A}">
  <sheetPr codeName="Sheet12">
    <tabColor rgb="FFCCC0DA"/>
  </sheetPr>
  <dimension ref="A1:DJ104"/>
  <sheetViews>
    <sheetView zoomScale="85" zoomScaleNormal="85" workbookViewId="0">
      <pane xSplit="10" ySplit="3" topLeftCell="K13" activePane="bottomRight" state="frozen"/>
      <selection pane="bottomRight" activeCell="A13" sqref="A13"/>
      <selection pane="bottomLeft" activeCell="M68" sqref="M68"/>
      <selection pane="topRight" activeCell="M68" sqref="M68"/>
    </sheetView>
  </sheetViews>
  <sheetFormatPr defaultColWidth="0" defaultRowHeight="15.4" zeroHeight="1"/>
  <cols>
    <col min="1" max="4" width="3" style="29" customWidth="1"/>
    <col min="5" max="5" width="43.5" style="29" customWidth="1"/>
    <col min="6" max="6" width="2.75" style="29" customWidth="1"/>
    <col min="7" max="7" width="14.25" style="29" customWidth="1"/>
    <col min="8" max="8" width="10.75" style="29" customWidth="1"/>
    <col min="9" max="9" width="2.75" style="29" customWidth="1"/>
    <col min="10" max="10" width="10.5" style="29" customWidth="1"/>
    <col min="11" max="100" width="10.875" style="29" customWidth="1"/>
    <col min="101" max="104" width="9.25" style="29" customWidth="1"/>
    <col min="105" max="114" width="0" style="29" hidden="1" customWidth="1"/>
    <col min="115" max="16384" width="9.25" style="29" hidden="1"/>
  </cols>
  <sheetData>
    <row r="1" spans="1:105" s="49" customFormat="1">
      <c r="A1" s="47" t="s">
        <v>1004</v>
      </c>
      <c r="B1" s="47"/>
      <c r="C1" s="47"/>
      <c r="D1" s="47"/>
      <c r="K1" s="52">
        <f t="shared" ref="K1:AP1" si="0">DATE(K3-1,4,1)</f>
        <v>43922</v>
      </c>
      <c r="L1" s="52">
        <f t="shared" si="0"/>
        <v>44287</v>
      </c>
      <c r="M1" s="52">
        <f t="shared" si="0"/>
        <v>44652</v>
      </c>
      <c r="N1" s="52">
        <f t="shared" si="0"/>
        <v>45017</v>
      </c>
      <c r="O1" s="52">
        <f t="shared" si="0"/>
        <v>45383</v>
      </c>
      <c r="P1" s="52">
        <f t="shared" si="0"/>
        <v>45748</v>
      </c>
      <c r="Q1" s="52">
        <f t="shared" si="0"/>
        <v>46113</v>
      </c>
      <c r="R1" s="52">
        <f t="shared" si="0"/>
        <v>46478</v>
      </c>
      <c r="S1" s="52">
        <f t="shared" si="0"/>
        <v>46844</v>
      </c>
      <c r="T1" s="52">
        <f t="shared" si="0"/>
        <v>47209</v>
      </c>
      <c r="U1" s="52">
        <f t="shared" si="0"/>
        <v>47574</v>
      </c>
      <c r="V1" s="52">
        <f t="shared" si="0"/>
        <v>47939</v>
      </c>
      <c r="W1" s="52">
        <f t="shared" si="0"/>
        <v>48305</v>
      </c>
      <c r="X1" s="52">
        <f t="shared" si="0"/>
        <v>48670</v>
      </c>
      <c r="Y1" s="52">
        <f t="shared" si="0"/>
        <v>49035</v>
      </c>
      <c r="Z1" s="52">
        <f t="shared" si="0"/>
        <v>49400</v>
      </c>
      <c r="AA1" s="52">
        <f t="shared" si="0"/>
        <v>49766</v>
      </c>
      <c r="AB1" s="52">
        <f t="shared" si="0"/>
        <v>50131</v>
      </c>
      <c r="AC1" s="52">
        <f t="shared" si="0"/>
        <v>50496</v>
      </c>
      <c r="AD1" s="52">
        <f t="shared" si="0"/>
        <v>50861</v>
      </c>
      <c r="AE1" s="52">
        <f t="shared" si="0"/>
        <v>51227</v>
      </c>
      <c r="AF1" s="52">
        <f t="shared" si="0"/>
        <v>51592</v>
      </c>
      <c r="AG1" s="52">
        <f t="shared" si="0"/>
        <v>51957</v>
      </c>
      <c r="AH1" s="52">
        <f t="shared" si="0"/>
        <v>52322</v>
      </c>
      <c r="AI1" s="52">
        <f t="shared" si="0"/>
        <v>52688</v>
      </c>
      <c r="AJ1" s="52">
        <f t="shared" si="0"/>
        <v>53053</v>
      </c>
      <c r="AK1" s="52">
        <f t="shared" si="0"/>
        <v>53418</v>
      </c>
      <c r="AL1" s="52">
        <f t="shared" si="0"/>
        <v>53783</v>
      </c>
      <c r="AM1" s="52">
        <f t="shared" si="0"/>
        <v>54149</v>
      </c>
      <c r="AN1" s="52">
        <f t="shared" si="0"/>
        <v>54514</v>
      </c>
      <c r="AO1" s="52">
        <f t="shared" si="0"/>
        <v>54879</v>
      </c>
      <c r="AP1" s="52">
        <f t="shared" si="0"/>
        <v>55244</v>
      </c>
      <c r="AQ1" s="52">
        <f t="shared" ref="AQ1:BV1" si="1">DATE(AQ3-1,4,1)</f>
        <v>55610</v>
      </c>
      <c r="AR1" s="52">
        <f t="shared" si="1"/>
        <v>55975</v>
      </c>
      <c r="AS1" s="52">
        <f t="shared" si="1"/>
        <v>56340</v>
      </c>
      <c r="AT1" s="52">
        <f t="shared" si="1"/>
        <v>56705</v>
      </c>
      <c r="AU1" s="52">
        <f t="shared" si="1"/>
        <v>57071</v>
      </c>
      <c r="AV1" s="52">
        <f t="shared" si="1"/>
        <v>57436</v>
      </c>
      <c r="AW1" s="52">
        <f t="shared" si="1"/>
        <v>57801</v>
      </c>
      <c r="AX1" s="52">
        <f t="shared" si="1"/>
        <v>58166</v>
      </c>
      <c r="AY1" s="52">
        <f t="shared" si="1"/>
        <v>58532</v>
      </c>
      <c r="AZ1" s="52">
        <f t="shared" si="1"/>
        <v>58897</v>
      </c>
      <c r="BA1" s="52">
        <f t="shared" si="1"/>
        <v>59262</v>
      </c>
      <c r="BB1" s="52">
        <f t="shared" si="1"/>
        <v>59627</v>
      </c>
      <c r="BC1" s="52">
        <f t="shared" si="1"/>
        <v>59993</v>
      </c>
      <c r="BD1" s="52">
        <f t="shared" si="1"/>
        <v>60358</v>
      </c>
      <c r="BE1" s="52">
        <f t="shared" si="1"/>
        <v>60723</v>
      </c>
      <c r="BF1" s="52">
        <f t="shared" si="1"/>
        <v>61088</v>
      </c>
      <c r="BG1" s="52">
        <f t="shared" si="1"/>
        <v>61454</v>
      </c>
      <c r="BH1" s="52">
        <f t="shared" si="1"/>
        <v>61819</v>
      </c>
      <c r="BI1" s="52">
        <f t="shared" si="1"/>
        <v>62184</v>
      </c>
      <c r="BJ1" s="52">
        <f t="shared" si="1"/>
        <v>62549</v>
      </c>
      <c r="BK1" s="52">
        <f t="shared" si="1"/>
        <v>62915</v>
      </c>
      <c r="BL1" s="52">
        <f t="shared" si="1"/>
        <v>63280</v>
      </c>
      <c r="BM1" s="52">
        <f t="shared" si="1"/>
        <v>63645</v>
      </c>
      <c r="BN1" s="52">
        <f t="shared" si="1"/>
        <v>64010</v>
      </c>
      <c r="BO1" s="52">
        <f t="shared" si="1"/>
        <v>64376</v>
      </c>
      <c r="BP1" s="52">
        <f t="shared" si="1"/>
        <v>64741</v>
      </c>
      <c r="BQ1" s="52">
        <f t="shared" si="1"/>
        <v>65106</v>
      </c>
      <c r="BR1" s="52">
        <f t="shared" si="1"/>
        <v>65471</v>
      </c>
      <c r="BS1" s="52">
        <f t="shared" si="1"/>
        <v>65837</v>
      </c>
      <c r="BT1" s="52">
        <f t="shared" si="1"/>
        <v>66202</v>
      </c>
      <c r="BU1" s="52">
        <f t="shared" si="1"/>
        <v>66567</v>
      </c>
      <c r="BV1" s="52">
        <f t="shared" si="1"/>
        <v>66932</v>
      </c>
      <c r="BW1" s="52">
        <f t="shared" ref="BW1:CV1" si="2">DATE(BW3-1,4,1)</f>
        <v>67298</v>
      </c>
      <c r="BX1" s="52">
        <f t="shared" si="2"/>
        <v>67663</v>
      </c>
      <c r="BY1" s="52">
        <f t="shared" si="2"/>
        <v>68028</v>
      </c>
      <c r="BZ1" s="52">
        <f t="shared" si="2"/>
        <v>68393</v>
      </c>
      <c r="CA1" s="52">
        <f t="shared" si="2"/>
        <v>68759</v>
      </c>
      <c r="CB1" s="52">
        <f t="shared" si="2"/>
        <v>69124</v>
      </c>
      <c r="CC1" s="52">
        <f t="shared" si="2"/>
        <v>69489</v>
      </c>
      <c r="CD1" s="52">
        <f t="shared" si="2"/>
        <v>69854</v>
      </c>
      <c r="CE1" s="52">
        <f t="shared" si="2"/>
        <v>70220</v>
      </c>
      <c r="CF1" s="52">
        <f t="shared" si="2"/>
        <v>70585</v>
      </c>
      <c r="CG1" s="52">
        <f t="shared" si="2"/>
        <v>70950</v>
      </c>
      <c r="CH1" s="52">
        <f t="shared" si="2"/>
        <v>71315</v>
      </c>
      <c r="CI1" s="52">
        <f t="shared" si="2"/>
        <v>71681</v>
      </c>
      <c r="CJ1" s="52">
        <f t="shared" si="2"/>
        <v>72046</v>
      </c>
      <c r="CK1" s="52">
        <f t="shared" si="2"/>
        <v>72411</v>
      </c>
      <c r="CL1" s="52">
        <f t="shared" si="2"/>
        <v>72776</v>
      </c>
      <c r="CM1" s="52">
        <f t="shared" si="2"/>
        <v>73141</v>
      </c>
      <c r="CN1" s="52">
        <f t="shared" si="2"/>
        <v>73506</v>
      </c>
      <c r="CO1" s="52">
        <f t="shared" si="2"/>
        <v>73871</v>
      </c>
      <c r="CP1" s="52">
        <f t="shared" si="2"/>
        <v>74236</v>
      </c>
      <c r="CQ1" s="52">
        <f t="shared" si="2"/>
        <v>74602</v>
      </c>
      <c r="CR1" s="52">
        <f t="shared" si="2"/>
        <v>74967</v>
      </c>
      <c r="CS1" s="52">
        <f t="shared" si="2"/>
        <v>75332</v>
      </c>
      <c r="CT1" s="52">
        <f t="shared" si="2"/>
        <v>75697</v>
      </c>
      <c r="CU1" s="52">
        <f t="shared" si="2"/>
        <v>76063</v>
      </c>
      <c r="CV1" s="52">
        <f t="shared" si="2"/>
        <v>76428</v>
      </c>
    </row>
    <row r="2" spans="1:105" s="50" customFormat="1">
      <c r="A2" s="47"/>
      <c r="B2" s="47"/>
      <c r="C2" s="47"/>
      <c r="D2" s="47"/>
      <c r="H2" s="51"/>
      <c r="I2" s="51"/>
      <c r="J2" s="51"/>
      <c r="K2" s="48">
        <f t="shared" ref="K2:AP2" si="3">DATE(K3,3,31)</f>
        <v>44286</v>
      </c>
      <c r="L2" s="48">
        <f t="shared" si="3"/>
        <v>44651</v>
      </c>
      <c r="M2" s="52">
        <f t="shared" si="3"/>
        <v>45016</v>
      </c>
      <c r="N2" s="52">
        <f t="shared" si="3"/>
        <v>45382</v>
      </c>
      <c r="O2" s="52">
        <f t="shared" si="3"/>
        <v>45747</v>
      </c>
      <c r="P2" s="52">
        <f t="shared" si="3"/>
        <v>46112</v>
      </c>
      <c r="Q2" s="52">
        <f t="shared" si="3"/>
        <v>46477</v>
      </c>
      <c r="R2" s="52">
        <f t="shared" si="3"/>
        <v>46843</v>
      </c>
      <c r="S2" s="52">
        <f t="shared" si="3"/>
        <v>47208</v>
      </c>
      <c r="T2" s="52">
        <f t="shared" si="3"/>
        <v>47573</v>
      </c>
      <c r="U2" s="52">
        <f t="shared" si="3"/>
        <v>47938</v>
      </c>
      <c r="V2" s="52">
        <f t="shared" si="3"/>
        <v>48304</v>
      </c>
      <c r="W2" s="52">
        <f t="shared" si="3"/>
        <v>48669</v>
      </c>
      <c r="X2" s="52">
        <f t="shared" si="3"/>
        <v>49034</v>
      </c>
      <c r="Y2" s="52">
        <f t="shared" si="3"/>
        <v>49399</v>
      </c>
      <c r="Z2" s="52">
        <f t="shared" si="3"/>
        <v>49765</v>
      </c>
      <c r="AA2" s="52">
        <f t="shared" si="3"/>
        <v>50130</v>
      </c>
      <c r="AB2" s="52">
        <f t="shared" si="3"/>
        <v>50495</v>
      </c>
      <c r="AC2" s="52">
        <f t="shared" si="3"/>
        <v>50860</v>
      </c>
      <c r="AD2" s="52">
        <f t="shared" si="3"/>
        <v>51226</v>
      </c>
      <c r="AE2" s="52">
        <f t="shared" si="3"/>
        <v>51591</v>
      </c>
      <c r="AF2" s="52">
        <f t="shared" si="3"/>
        <v>51956</v>
      </c>
      <c r="AG2" s="52">
        <f t="shared" si="3"/>
        <v>52321</v>
      </c>
      <c r="AH2" s="52">
        <f t="shared" si="3"/>
        <v>52687</v>
      </c>
      <c r="AI2" s="52">
        <f t="shared" si="3"/>
        <v>53052</v>
      </c>
      <c r="AJ2" s="52">
        <f t="shared" si="3"/>
        <v>53417</v>
      </c>
      <c r="AK2" s="52">
        <f t="shared" si="3"/>
        <v>53782</v>
      </c>
      <c r="AL2" s="52">
        <f t="shared" si="3"/>
        <v>54148</v>
      </c>
      <c r="AM2" s="52">
        <f t="shared" si="3"/>
        <v>54513</v>
      </c>
      <c r="AN2" s="52">
        <f t="shared" si="3"/>
        <v>54878</v>
      </c>
      <c r="AO2" s="52">
        <f t="shared" si="3"/>
        <v>55243</v>
      </c>
      <c r="AP2" s="52">
        <f t="shared" si="3"/>
        <v>55609</v>
      </c>
      <c r="AQ2" s="52">
        <f t="shared" ref="AQ2:BV2" si="4">DATE(AQ3,3,31)</f>
        <v>55974</v>
      </c>
      <c r="AR2" s="52">
        <f t="shared" si="4"/>
        <v>56339</v>
      </c>
      <c r="AS2" s="52">
        <f t="shared" si="4"/>
        <v>56704</v>
      </c>
      <c r="AT2" s="52">
        <f t="shared" si="4"/>
        <v>57070</v>
      </c>
      <c r="AU2" s="52">
        <f t="shared" si="4"/>
        <v>57435</v>
      </c>
      <c r="AV2" s="52">
        <f t="shared" si="4"/>
        <v>57800</v>
      </c>
      <c r="AW2" s="52">
        <f t="shared" si="4"/>
        <v>58165</v>
      </c>
      <c r="AX2" s="52">
        <f t="shared" si="4"/>
        <v>58531</v>
      </c>
      <c r="AY2" s="52">
        <f t="shared" si="4"/>
        <v>58896</v>
      </c>
      <c r="AZ2" s="52">
        <f t="shared" si="4"/>
        <v>59261</v>
      </c>
      <c r="BA2" s="52">
        <f t="shared" si="4"/>
        <v>59626</v>
      </c>
      <c r="BB2" s="52">
        <f t="shared" si="4"/>
        <v>59992</v>
      </c>
      <c r="BC2" s="52">
        <f t="shared" si="4"/>
        <v>60357</v>
      </c>
      <c r="BD2" s="52">
        <f t="shared" si="4"/>
        <v>60722</v>
      </c>
      <c r="BE2" s="52">
        <f t="shared" si="4"/>
        <v>61087</v>
      </c>
      <c r="BF2" s="52">
        <f t="shared" si="4"/>
        <v>61453</v>
      </c>
      <c r="BG2" s="52">
        <f t="shared" si="4"/>
        <v>61818</v>
      </c>
      <c r="BH2" s="52">
        <f t="shared" si="4"/>
        <v>62183</v>
      </c>
      <c r="BI2" s="52">
        <f t="shared" si="4"/>
        <v>62548</v>
      </c>
      <c r="BJ2" s="52">
        <f t="shared" si="4"/>
        <v>62914</v>
      </c>
      <c r="BK2" s="52">
        <f t="shared" si="4"/>
        <v>63279</v>
      </c>
      <c r="BL2" s="52">
        <f t="shared" si="4"/>
        <v>63644</v>
      </c>
      <c r="BM2" s="52">
        <f t="shared" si="4"/>
        <v>64009</v>
      </c>
      <c r="BN2" s="52">
        <f t="shared" si="4"/>
        <v>64375</v>
      </c>
      <c r="BO2" s="52">
        <f t="shared" si="4"/>
        <v>64740</v>
      </c>
      <c r="BP2" s="52">
        <f t="shared" si="4"/>
        <v>65105</v>
      </c>
      <c r="BQ2" s="52">
        <f t="shared" si="4"/>
        <v>65470</v>
      </c>
      <c r="BR2" s="52">
        <f t="shared" si="4"/>
        <v>65836</v>
      </c>
      <c r="BS2" s="52">
        <f t="shared" si="4"/>
        <v>66201</v>
      </c>
      <c r="BT2" s="52">
        <f t="shared" si="4"/>
        <v>66566</v>
      </c>
      <c r="BU2" s="52">
        <f t="shared" si="4"/>
        <v>66931</v>
      </c>
      <c r="BV2" s="52">
        <f t="shared" si="4"/>
        <v>67297</v>
      </c>
      <c r="BW2" s="52">
        <f t="shared" ref="BW2:CV2" si="5">DATE(BW3,3,31)</f>
        <v>67662</v>
      </c>
      <c r="BX2" s="52">
        <f t="shared" si="5"/>
        <v>68027</v>
      </c>
      <c r="BY2" s="52">
        <f t="shared" si="5"/>
        <v>68392</v>
      </c>
      <c r="BZ2" s="52">
        <f t="shared" si="5"/>
        <v>68758</v>
      </c>
      <c r="CA2" s="52">
        <f t="shared" si="5"/>
        <v>69123</v>
      </c>
      <c r="CB2" s="52">
        <f t="shared" si="5"/>
        <v>69488</v>
      </c>
      <c r="CC2" s="52">
        <f t="shared" si="5"/>
        <v>69853</v>
      </c>
      <c r="CD2" s="52">
        <f t="shared" si="5"/>
        <v>70219</v>
      </c>
      <c r="CE2" s="52">
        <f t="shared" si="5"/>
        <v>70584</v>
      </c>
      <c r="CF2" s="52">
        <f t="shared" si="5"/>
        <v>70949</v>
      </c>
      <c r="CG2" s="52">
        <f t="shared" si="5"/>
        <v>71314</v>
      </c>
      <c r="CH2" s="52">
        <f t="shared" si="5"/>
        <v>71680</v>
      </c>
      <c r="CI2" s="52">
        <f t="shared" si="5"/>
        <v>72045</v>
      </c>
      <c r="CJ2" s="52">
        <f t="shared" si="5"/>
        <v>72410</v>
      </c>
      <c r="CK2" s="52">
        <f t="shared" si="5"/>
        <v>72775</v>
      </c>
      <c r="CL2" s="52">
        <f t="shared" si="5"/>
        <v>73140</v>
      </c>
      <c r="CM2" s="52">
        <f t="shared" si="5"/>
        <v>73505</v>
      </c>
      <c r="CN2" s="52">
        <f t="shared" si="5"/>
        <v>73870</v>
      </c>
      <c r="CO2" s="52">
        <f t="shared" si="5"/>
        <v>74235</v>
      </c>
      <c r="CP2" s="52">
        <f t="shared" si="5"/>
        <v>74601</v>
      </c>
      <c r="CQ2" s="52">
        <f t="shared" si="5"/>
        <v>74966</v>
      </c>
      <c r="CR2" s="52">
        <f t="shared" si="5"/>
        <v>75331</v>
      </c>
      <c r="CS2" s="52">
        <f t="shared" si="5"/>
        <v>75696</v>
      </c>
      <c r="CT2" s="52">
        <f t="shared" si="5"/>
        <v>76062</v>
      </c>
      <c r="CU2" s="52">
        <f t="shared" si="5"/>
        <v>76427</v>
      </c>
      <c r="CV2" s="52">
        <f t="shared" si="5"/>
        <v>76792</v>
      </c>
      <c r="CW2" s="52"/>
    </row>
    <row r="3" spans="1:105" s="49" customFormat="1">
      <c r="A3" s="47"/>
      <c r="B3" s="47"/>
      <c r="C3" s="47"/>
      <c r="D3" s="47"/>
      <c r="E3" s="49" t="s">
        <v>52</v>
      </c>
      <c r="G3" s="49" t="s">
        <v>145</v>
      </c>
      <c r="H3" s="49" t="s">
        <v>146</v>
      </c>
      <c r="J3" s="49" t="s">
        <v>582</v>
      </c>
      <c r="K3" s="49">
        <v>2021</v>
      </c>
      <c r="L3" s="49">
        <v>2022</v>
      </c>
      <c r="M3" s="49">
        <v>2023</v>
      </c>
      <c r="N3" s="49">
        <v>2024</v>
      </c>
      <c r="O3" s="49">
        <v>2025</v>
      </c>
      <c r="P3" s="49">
        <v>2026</v>
      </c>
      <c r="Q3" s="49">
        <v>2027</v>
      </c>
      <c r="R3" s="49">
        <v>2028</v>
      </c>
      <c r="S3" s="49">
        <v>2029</v>
      </c>
      <c r="T3" s="49">
        <v>2030</v>
      </c>
      <c r="U3" s="49">
        <v>2031</v>
      </c>
      <c r="V3" s="49">
        <v>2032</v>
      </c>
      <c r="W3" s="49">
        <v>2033</v>
      </c>
      <c r="X3" s="49">
        <v>2034</v>
      </c>
      <c r="Y3" s="49">
        <v>2035</v>
      </c>
      <c r="Z3" s="49">
        <v>2036</v>
      </c>
      <c r="AA3" s="49">
        <v>2037</v>
      </c>
      <c r="AB3" s="49">
        <v>2038</v>
      </c>
      <c r="AC3" s="49">
        <v>2039</v>
      </c>
      <c r="AD3" s="49">
        <v>2040</v>
      </c>
      <c r="AE3" s="49">
        <v>2041</v>
      </c>
      <c r="AF3" s="49">
        <v>2042</v>
      </c>
      <c r="AG3" s="49">
        <v>2043</v>
      </c>
      <c r="AH3" s="49">
        <v>2044</v>
      </c>
      <c r="AI3" s="49">
        <v>2045</v>
      </c>
      <c r="AJ3" s="49">
        <v>2046</v>
      </c>
      <c r="AK3" s="49">
        <v>2047</v>
      </c>
      <c r="AL3" s="49">
        <v>2048</v>
      </c>
      <c r="AM3" s="49">
        <v>2049</v>
      </c>
      <c r="AN3" s="49">
        <v>2050</v>
      </c>
      <c r="AO3" s="49">
        <v>2051</v>
      </c>
      <c r="AP3" s="49">
        <v>2052</v>
      </c>
      <c r="AQ3" s="49">
        <v>2053</v>
      </c>
      <c r="AR3" s="49">
        <v>2054</v>
      </c>
      <c r="AS3" s="49">
        <v>2055</v>
      </c>
      <c r="AT3" s="49">
        <v>2056</v>
      </c>
      <c r="AU3" s="49">
        <v>2057</v>
      </c>
      <c r="AV3" s="49">
        <v>2058</v>
      </c>
      <c r="AW3" s="49">
        <v>2059</v>
      </c>
      <c r="AX3" s="49">
        <v>2060</v>
      </c>
      <c r="AY3" s="49">
        <v>2061</v>
      </c>
      <c r="AZ3" s="49">
        <v>2062</v>
      </c>
      <c r="BA3" s="49">
        <v>2063</v>
      </c>
      <c r="BB3" s="49">
        <v>2064</v>
      </c>
      <c r="BC3" s="49">
        <v>2065</v>
      </c>
      <c r="BD3" s="49">
        <v>2066</v>
      </c>
      <c r="BE3" s="49">
        <v>2067</v>
      </c>
      <c r="BF3" s="49">
        <v>2068</v>
      </c>
      <c r="BG3" s="49">
        <v>2069</v>
      </c>
      <c r="BH3" s="49">
        <v>2070</v>
      </c>
      <c r="BI3" s="49">
        <v>2071</v>
      </c>
      <c r="BJ3" s="49">
        <v>2072</v>
      </c>
      <c r="BK3" s="49">
        <v>2073</v>
      </c>
      <c r="BL3" s="49">
        <v>2074</v>
      </c>
      <c r="BM3" s="49">
        <v>2075</v>
      </c>
      <c r="BN3" s="49">
        <v>2076</v>
      </c>
      <c r="BO3" s="49">
        <v>2077</v>
      </c>
      <c r="BP3" s="49">
        <v>2078</v>
      </c>
      <c r="BQ3" s="49">
        <v>2079</v>
      </c>
      <c r="BR3" s="49">
        <v>2080</v>
      </c>
      <c r="BS3" s="49">
        <v>2081</v>
      </c>
      <c r="BT3" s="49">
        <v>2082</v>
      </c>
      <c r="BU3" s="49">
        <v>2083</v>
      </c>
      <c r="BV3" s="49">
        <v>2084</v>
      </c>
      <c r="BW3" s="49">
        <v>2085</v>
      </c>
      <c r="BX3" s="49">
        <v>2086</v>
      </c>
      <c r="BY3" s="49">
        <v>2087</v>
      </c>
      <c r="BZ3" s="49">
        <v>2088</v>
      </c>
      <c r="CA3" s="49">
        <v>2089</v>
      </c>
      <c r="CB3" s="49">
        <v>2090</v>
      </c>
      <c r="CC3" s="49">
        <v>2091</v>
      </c>
      <c r="CD3" s="49">
        <v>2092</v>
      </c>
      <c r="CE3" s="49">
        <v>2093</v>
      </c>
      <c r="CF3" s="49">
        <v>2094</v>
      </c>
      <c r="CG3" s="49">
        <v>2095</v>
      </c>
      <c r="CH3" s="49">
        <v>2096</v>
      </c>
      <c r="CI3" s="49">
        <v>2097</v>
      </c>
      <c r="CJ3" s="49">
        <v>2098</v>
      </c>
      <c r="CK3" s="49">
        <v>2099</v>
      </c>
      <c r="CL3" s="49">
        <v>2100</v>
      </c>
      <c r="CM3" s="49">
        <v>2101</v>
      </c>
      <c r="CN3" s="49">
        <v>2102</v>
      </c>
      <c r="CO3" s="49">
        <v>2103</v>
      </c>
      <c r="CP3" s="49">
        <v>2104</v>
      </c>
      <c r="CQ3" s="49">
        <v>2105</v>
      </c>
      <c r="CR3" s="49">
        <v>2106</v>
      </c>
      <c r="CS3" s="49">
        <v>2107</v>
      </c>
      <c r="CT3" s="49">
        <v>2108</v>
      </c>
      <c r="CU3" s="49">
        <v>2109</v>
      </c>
      <c r="CV3" s="49">
        <v>2110</v>
      </c>
    </row>
    <row r="4" spans="1:105"/>
    <row r="5" spans="1:105" s="1" customFormat="1">
      <c r="B5" s="22">
        <v>0</v>
      </c>
      <c r="C5" s="22" t="s">
        <v>56</v>
      </c>
      <c r="D5" s="22"/>
      <c r="E5" s="22"/>
      <c r="F5" s="22"/>
      <c r="G5" s="22"/>
      <c r="H5" s="22"/>
      <c r="I5" s="22"/>
      <c r="J5" s="22"/>
      <c r="K5" s="22"/>
      <c r="L5" s="22"/>
      <c r="M5" s="22"/>
      <c r="N5" s="22"/>
      <c r="O5" s="22"/>
      <c r="P5" s="22"/>
      <c r="Q5" s="22"/>
      <c r="R5" s="22"/>
      <c r="S5" s="22"/>
      <c r="T5" s="22"/>
      <c r="U5" s="22"/>
      <c r="V5" s="22"/>
      <c r="W5" s="22"/>
      <c r="X5" s="22"/>
      <c r="Y5" s="22"/>
      <c r="Z5" s="22"/>
      <c r="AA5" s="22"/>
      <c r="AB5" s="22"/>
      <c r="AC5" s="22"/>
      <c r="AD5" s="22"/>
      <c r="AE5" s="22"/>
      <c r="AF5" s="22"/>
      <c r="AG5" s="22"/>
      <c r="AH5" s="22"/>
      <c r="AI5" s="22"/>
      <c r="AJ5" s="22"/>
      <c r="AK5" s="22"/>
      <c r="AL5" s="22"/>
      <c r="AM5" s="22"/>
      <c r="AN5" s="22"/>
      <c r="AO5" s="22"/>
      <c r="AP5" s="22"/>
      <c r="AQ5" s="22"/>
      <c r="AR5" s="22"/>
      <c r="AS5" s="22"/>
      <c r="AT5" s="22"/>
      <c r="AU5" s="22"/>
      <c r="AV5" s="22"/>
      <c r="AW5" s="22"/>
      <c r="AX5" s="22"/>
      <c r="AY5" s="22"/>
      <c r="AZ5" s="22"/>
      <c r="BA5" s="22"/>
      <c r="BB5" s="22"/>
      <c r="BC5" s="22"/>
      <c r="BD5" s="22"/>
      <c r="BE5" s="22"/>
      <c r="BF5" s="22"/>
      <c r="BG5" s="22"/>
      <c r="BH5" s="22"/>
      <c r="BI5" s="22"/>
      <c r="BJ5" s="22"/>
      <c r="BK5" s="22"/>
      <c r="BL5" s="22"/>
      <c r="BM5" s="22"/>
      <c r="BN5" s="22"/>
      <c r="BO5" s="22"/>
      <c r="BP5" s="22"/>
      <c r="BQ5" s="22"/>
      <c r="BR5" s="22"/>
      <c r="BS5" s="22"/>
      <c r="BT5" s="22"/>
      <c r="BU5" s="22"/>
      <c r="BV5" s="22"/>
      <c r="BW5" s="22"/>
      <c r="BX5" s="22"/>
      <c r="BY5" s="22"/>
      <c r="BZ5" s="22"/>
      <c r="CA5" s="22"/>
      <c r="CB5" s="22"/>
      <c r="CC5" s="22"/>
      <c r="CD5" s="22"/>
      <c r="CE5" s="22"/>
      <c r="CF5" s="22"/>
      <c r="CG5" s="22"/>
      <c r="CH5" s="22"/>
      <c r="CI5" s="22"/>
      <c r="CJ5" s="22"/>
      <c r="CK5" s="22"/>
      <c r="CL5" s="22"/>
      <c r="CM5" s="22"/>
      <c r="CN5" s="22"/>
      <c r="CO5" s="22"/>
      <c r="CP5" s="22"/>
      <c r="CQ5" s="22"/>
      <c r="CR5" s="22"/>
      <c r="CS5" s="22"/>
      <c r="CT5" s="22"/>
      <c r="CU5" s="22"/>
      <c r="CV5" s="22"/>
      <c r="CW5" s="22"/>
      <c r="CX5" s="22"/>
      <c r="CY5" s="22"/>
      <c r="CZ5" s="24"/>
      <c r="DA5" s="22"/>
    </row>
    <row r="6" spans="1:105" s="1" customFormat="1"/>
    <row r="7" spans="1:105" s="1" customFormat="1">
      <c r="E7" s="1" t="s">
        <v>147</v>
      </c>
      <c r="H7" s="31"/>
      <c r="I7" s="31"/>
      <c r="J7" s="31"/>
      <c r="K7" s="31"/>
      <c r="L7" s="162">
        <f>FinancialInputs!L7</f>
        <v>0</v>
      </c>
      <c r="M7" s="162">
        <f>FinancialInputs!M7</f>
        <v>0</v>
      </c>
      <c r="N7" s="162">
        <f>FinancialInputs!N7</f>
        <v>0</v>
      </c>
      <c r="O7" s="162">
        <f>FinancialInputs!O7</f>
        <v>0</v>
      </c>
      <c r="P7" s="162">
        <f>FinancialInputs!P7</f>
        <v>0</v>
      </c>
      <c r="Q7" s="162">
        <f>FinancialInputs!Q7</f>
        <v>0</v>
      </c>
      <c r="R7" s="162">
        <f>FinancialInputs!R7</f>
        <v>0</v>
      </c>
      <c r="S7" s="162">
        <f>FinancialInputs!S7</f>
        <v>0</v>
      </c>
      <c r="T7" s="162">
        <f>FinancialInputs!T7</f>
        <v>0</v>
      </c>
      <c r="U7" s="162">
        <f>FinancialInputs!U7</f>
        <v>0</v>
      </c>
      <c r="V7" s="162">
        <f>FinancialInputs!V7</f>
        <v>0</v>
      </c>
      <c r="W7" s="162">
        <f>FinancialInputs!W7</f>
        <v>0</v>
      </c>
      <c r="X7" s="162">
        <f>FinancialInputs!X7</f>
        <v>0</v>
      </c>
      <c r="Y7" s="162">
        <f>FinancialInputs!Y7</f>
        <v>0</v>
      </c>
      <c r="Z7" s="162">
        <f>FinancialInputs!Z7</f>
        <v>0</v>
      </c>
      <c r="AA7" s="162">
        <f>FinancialInputs!AA7</f>
        <v>0</v>
      </c>
      <c r="AB7" s="162">
        <f>FinancialInputs!AB7</f>
        <v>0</v>
      </c>
      <c r="AC7" s="162">
        <f>FinancialInputs!AC7</f>
        <v>0</v>
      </c>
      <c r="AD7" s="162">
        <f>FinancialInputs!AD7</f>
        <v>0</v>
      </c>
      <c r="AE7" s="162">
        <f>FinancialInputs!AE7</f>
        <v>0</v>
      </c>
      <c r="AF7" s="162">
        <f>FinancialInputs!AF7</f>
        <v>0</v>
      </c>
      <c r="AG7" s="162">
        <f>FinancialInputs!AG7</f>
        <v>0</v>
      </c>
      <c r="AH7" s="162">
        <f>FinancialInputs!AH7</f>
        <v>0</v>
      </c>
      <c r="AI7" s="162">
        <f>FinancialInputs!AI7</f>
        <v>0</v>
      </c>
      <c r="AJ7" s="162">
        <f>FinancialInputs!AJ7</f>
        <v>0</v>
      </c>
      <c r="AK7" s="162">
        <f>FinancialInputs!AK7</f>
        <v>0</v>
      </c>
      <c r="AL7" s="162">
        <f>FinancialInputs!AL7</f>
        <v>0</v>
      </c>
      <c r="AM7" s="162">
        <f>FinancialInputs!AM7</f>
        <v>0</v>
      </c>
      <c r="AN7" s="162">
        <f>FinancialInputs!AN7</f>
        <v>0</v>
      </c>
      <c r="AO7" s="162">
        <f>FinancialInputs!AO7</f>
        <v>0</v>
      </c>
      <c r="AP7" s="162">
        <f>FinancialInputs!AP7</f>
        <v>0</v>
      </c>
      <c r="AQ7" s="162">
        <f>FinancialInputs!AQ7</f>
        <v>0</v>
      </c>
      <c r="AR7" s="162">
        <f>FinancialInputs!AR7</f>
        <v>0</v>
      </c>
      <c r="AS7" s="162">
        <f>FinancialInputs!AS7</f>
        <v>0</v>
      </c>
      <c r="AT7" s="162">
        <f>FinancialInputs!AT7</f>
        <v>0</v>
      </c>
      <c r="AU7" s="162">
        <f>FinancialInputs!AU7</f>
        <v>0</v>
      </c>
      <c r="AV7" s="162">
        <f>FinancialInputs!AV7</f>
        <v>0</v>
      </c>
      <c r="AW7" s="162">
        <f>FinancialInputs!AW7</f>
        <v>0</v>
      </c>
      <c r="AX7" s="162">
        <f>FinancialInputs!AX7</f>
        <v>0</v>
      </c>
      <c r="AY7" s="162">
        <f>FinancialInputs!AY7</f>
        <v>0</v>
      </c>
      <c r="AZ7" s="162">
        <f>FinancialInputs!AZ7</f>
        <v>0</v>
      </c>
      <c r="BA7" s="162">
        <f>FinancialInputs!BA7</f>
        <v>0</v>
      </c>
      <c r="BB7" s="162">
        <f>FinancialInputs!BB7</f>
        <v>0</v>
      </c>
      <c r="BC7" s="162">
        <f>FinancialInputs!BC7</f>
        <v>0</v>
      </c>
      <c r="BD7" s="162">
        <f>FinancialInputs!BD7</f>
        <v>0</v>
      </c>
      <c r="BE7" s="162">
        <f>FinancialInputs!BE7</f>
        <v>0</v>
      </c>
      <c r="BF7" s="162">
        <f>FinancialInputs!BF7</f>
        <v>0</v>
      </c>
      <c r="BG7" s="162">
        <f>FinancialInputs!BG7</f>
        <v>0</v>
      </c>
      <c r="BH7" s="162">
        <f>FinancialInputs!BH7</f>
        <v>0</v>
      </c>
      <c r="BI7" s="162">
        <f>FinancialInputs!BI7</f>
        <v>0</v>
      </c>
      <c r="BJ7" s="162">
        <f>FinancialInputs!BJ7</f>
        <v>0</v>
      </c>
      <c r="BK7" s="162">
        <f>FinancialInputs!BK7</f>
        <v>0</v>
      </c>
      <c r="BL7" s="162">
        <f>FinancialInputs!BL7</f>
        <v>0</v>
      </c>
      <c r="BM7" s="162">
        <f>FinancialInputs!BM7</f>
        <v>0</v>
      </c>
      <c r="BN7" s="162">
        <f>FinancialInputs!BN7</f>
        <v>0</v>
      </c>
      <c r="BO7" s="162">
        <f>FinancialInputs!BO7</f>
        <v>0</v>
      </c>
      <c r="BP7" s="162">
        <f>FinancialInputs!BP7</f>
        <v>0</v>
      </c>
      <c r="BQ7" s="162">
        <f>FinancialInputs!BQ7</f>
        <v>0</v>
      </c>
      <c r="BR7" s="162">
        <f>FinancialInputs!BR7</f>
        <v>0</v>
      </c>
      <c r="BS7" s="162">
        <f>FinancialInputs!BS7</f>
        <v>0</v>
      </c>
      <c r="BT7" s="162">
        <f>FinancialInputs!BT7</f>
        <v>0</v>
      </c>
      <c r="BU7" s="162">
        <f>FinancialInputs!BU7</f>
        <v>0</v>
      </c>
      <c r="BV7" s="162">
        <f>FinancialInputs!BV7</f>
        <v>0</v>
      </c>
      <c r="BW7" s="162">
        <f>FinancialInputs!BW7</f>
        <v>0</v>
      </c>
      <c r="BX7" s="162">
        <f>FinancialInputs!BX7</f>
        <v>0</v>
      </c>
      <c r="BY7" s="162">
        <f>FinancialInputs!BY7</f>
        <v>0</v>
      </c>
      <c r="BZ7" s="162">
        <f>FinancialInputs!BZ7</f>
        <v>0</v>
      </c>
      <c r="CA7" s="162">
        <f>FinancialInputs!CA7</f>
        <v>0</v>
      </c>
      <c r="CB7" s="162">
        <f>FinancialInputs!CB7</f>
        <v>0</v>
      </c>
      <c r="CC7" s="162">
        <f>FinancialInputs!CC7</f>
        <v>0</v>
      </c>
      <c r="CD7" s="162">
        <f>FinancialInputs!CD7</f>
        <v>0</v>
      </c>
      <c r="CE7" s="162">
        <f>FinancialInputs!CE7</f>
        <v>0</v>
      </c>
      <c r="CF7" s="162">
        <f>FinancialInputs!CF7</f>
        <v>0</v>
      </c>
      <c r="CG7" s="162">
        <f>FinancialInputs!CG7</f>
        <v>0</v>
      </c>
      <c r="CH7" s="162">
        <f>FinancialInputs!CH7</f>
        <v>0</v>
      </c>
      <c r="CI7" s="162">
        <f>FinancialInputs!CI7</f>
        <v>0</v>
      </c>
      <c r="CJ7" s="162">
        <f>FinancialInputs!CJ7</f>
        <v>0</v>
      </c>
      <c r="CK7" s="162">
        <f>FinancialInputs!CK7</f>
        <v>0</v>
      </c>
      <c r="CL7" s="162">
        <f>FinancialInputs!CL7</f>
        <v>0</v>
      </c>
      <c r="CM7" s="162">
        <f>FinancialInputs!CM7</f>
        <v>0</v>
      </c>
      <c r="CN7" s="162">
        <f>FinancialInputs!CN7</f>
        <v>0</v>
      </c>
      <c r="CO7" s="162">
        <f>FinancialInputs!CO7</f>
        <v>0</v>
      </c>
      <c r="CP7" s="162">
        <f>FinancialInputs!CP7</f>
        <v>0</v>
      </c>
      <c r="CQ7" s="162">
        <f>FinancialInputs!CQ7</f>
        <v>0</v>
      </c>
      <c r="CR7" s="162">
        <f>FinancialInputs!CR7</f>
        <v>0</v>
      </c>
      <c r="CS7" s="162">
        <f>FinancialInputs!CS7</f>
        <v>0</v>
      </c>
      <c r="CT7" s="162">
        <f>FinancialInputs!CT7</f>
        <v>0</v>
      </c>
      <c r="CU7" s="162">
        <f>FinancialInputs!CU7</f>
        <v>0</v>
      </c>
      <c r="CV7" s="162">
        <f>FinancialInputs!CV7</f>
        <v>0</v>
      </c>
    </row>
    <row r="8" spans="1:105" s="1" customFormat="1">
      <c r="E8" s="1" t="s">
        <v>148</v>
      </c>
      <c r="H8" s="31"/>
      <c r="I8" s="31"/>
      <c r="J8" s="31"/>
      <c r="K8" s="31"/>
      <c r="L8" s="162">
        <f>FinancialInputs!L8</f>
        <v>0</v>
      </c>
      <c r="M8" s="162">
        <f>FinancialInputs!M8</f>
        <v>0</v>
      </c>
      <c r="N8" s="162">
        <f>FinancialInputs!N8</f>
        <v>0</v>
      </c>
      <c r="O8" s="162">
        <f>FinancialInputs!O8</f>
        <v>0</v>
      </c>
      <c r="P8" s="162">
        <f>FinancialInputs!P8</f>
        <v>0</v>
      </c>
      <c r="Q8" s="162">
        <f>FinancialInputs!Q8</f>
        <v>0</v>
      </c>
      <c r="R8" s="162">
        <f>FinancialInputs!R8</f>
        <v>0</v>
      </c>
      <c r="S8" s="162">
        <f>FinancialInputs!S8</f>
        <v>0</v>
      </c>
      <c r="T8" s="162">
        <f>FinancialInputs!T8</f>
        <v>0</v>
      </c>
      <c r="U8" s="162">
        <f>FinancialInputs!U8</f>
        <v>0</v>
      </c>
      <c r="V8" s="162">
        <f>FinancialInputs!V8</f>
        <v>0</v>
      </c>
      <c r="W8" s="162">
        <f>FinancialInputs!W8</f>
        <v>0</v>
      </c>
      <c r="X8" s="162">
        <f>FinancialInputs!X8</f>
        <v>0</v>
      </c>
      <c r="Y8" s="162">
        <f>FinancialInputs!Y8</f>
        <v>0</v>
      </c>
      <c r="Z8" s="162">
        <f>FinancialInputs!Z8</f>
        <v>0</v>
      </c>
      <c r="AA8" s="162">
        <f>FinancialInputs!AA8</f>
        <v>0</v>
      </c>
      <c r="AB8" s="162">
        <f>FinancialInputs!AB8</f>
        <v>0</v>
      </c>
      <c r="AC8" s="162">
        <f>FinancialInputs!AC8</f>
        <v>0</v>
      </c>
      <c r="AD8" s="162">
        <f>FinancialInputs!AD8</f>
        <v>0</v>
      </c>
      <c r="AE8" s="162">
        <f>FinancialInputs!AE8</f>
        <v>0</v>
      </c>
      <c r="AF8" s="162">
        <f>FinancialInputs!AF8</f>
        <v>0</v>
      </c>
      <c r="AG8" s="162">
        <f>FinancialInputs!AG8</f>
        <v>0</v>
      </c>
      <c r="AH8" s="162">
        <f>FinancialInputs!AH8</f>
        <v>0</v>
      </c>
      <c r="AI8" s="162">
        <f>FinancialInputs!AI8</f>
        <v>0</v>
      </c>
      <c r="AJ8" s="162">
        <f>FinancialInputs!AJ8</f>
        <v>0</v>
      </c>
      <c r="AK8" s="162">
        <f>FinancialInputs!AK8</f>
        <v>0</v>
      </c>
      <c r="AL8" s="162">
        <f>FinancialInputs!AL8</f>
        <v>0</v>
      </c>
      <c r="AM8" s="162">
        <f>FinancialInputs!AM8</f>
        <v>0</v>
      </c>
      <c r="AN8" s="162">
        <f>FinancialInputs!AN8</f>
        <v>0</v>
      </c>
      <c r="AO8" s="162">
        <f>FinancialInputs!AO8</f>
        <v>0</v>
      </c>
      <c r="AP8" s="162">
        <f>FinancialInputs!AP8</f>
        <v>0</v>
      </c>
      <c r="AQ8" s="162">
        <f>FinancialInputs!AQ8</f>
        <v>0</v>
      </c>
      <c r="AR8" s="162">
        <f>FinancialInputs!AR8</f>
        <v>0</v>
      </c>
      <c r="AS8" s="162">
        <f>FinancialInputs!AS8</f>
        <v>0</v>
      </c>
      <c r="AT8" s="162">
        <f>FinancialInputs!AT8</f>
        <v>0</v>
      </c>
      <c r="AU8" s="162">
        <f>FinancialInputs!AU8</f>
        <v>0</v>
      </c>
      <c r="AV8" s="162">
        <f>FinancialInputs!AV8</f>
        <v>0</v>
      </c>
      <c r="AW8" s="162">
        <f>FinancialInputs!AW8</f>
        <v>0</v>
      </c>
      <c r="AX8" s="162">
        <f>FinancialInputs!AX8</f>
        <v>0</v>
      </c>
      <c r="AY8" s="162">
        <f>FinancialInputs!AY8</f>
        <v>0</v>
      </c>
      <c r="AZ8" s="162">
        <f>FinancialInputs!AZ8</f>
        <v>0</v>
      </c>
      <c r="BA8" s="162">
        <f>FinancialInputs!BA8</f>
        <v>0</v>
      </c>
      <c r="BB8" s="162">
        <f>FinancialInputs!BB8</f>
        <v>0</v>
      </c>
      <c r="BC8" s="162">
        <f>FinancialInputs!BC8</f>
        <v>0</v>
      </c>
      <c r="BD8" s="162">
        <f>FinancialInputs!BD8</f>
        <v>0</v>
      </c>
      <c r="BE8" s="162">
        <f>FinancialInputs!BE8</f>
        <v>0</v>
      </c>
      <c r="BF8" s="162">
        <f>FinancialInputs!BF8</f>
        <v>0</v>
      </c>
      <c r="BG8" s="162">
        <f>FinancialInputs!BG8</f>
        <v>0</v>
      </c>
      <c r="BH8" s="162">
        <f>FinancialInputs!BH8</f>
        <v>0</v>
      </c>
      <c r="BI8" s="162">
        <f>FinancialInputs!BI8</f>
        <v>0</v>
      </c>
      <c r="BJ8" s="162">
        <f>FinancialInputs!BJ8</f>
        <v>0</v>
      </c>
      <c r="BK8" s="162">
        <f>FinancialInputs!BK8</f>
        <v>0</v>
      </c>
      <c r="BL8" s="162">
        <f>FinancialInputs!BL8</f>
        <v>0</v>
      </c>
      <c r="BM8" s="162">
        <f>FinancialInputs!BM8</f>
        <v>0</v>
      </c>
      <c r="BN8" s="162">
        <f>FinancialInputs!BN8</f>
        <v>0</v>
      </c>
      <c r="BO8" s="162">
        <f>FinancialInputs!BO8</f>
        <v>0</v>
      </c>
      <c r="BP8" s="162">
        <f>FinancialInputs!BP8</f>
        <v>0</v>
      </c>
      <c r="BQ8" s="162">
        <f>FinancialInputs!BQ8</f>
        <v>0</v>
      </c>
      <c r="BR8" s="162">
        <f>FinancialInputs!BR8</f>
        <v>0</v>
      </c>
      <c r="BS8" s="162">
        <f>FinancialInputs!BS8</f>
        <v>0</v>
      </c>
      <c r="BT8" s="162">
        <f>FinancialInputs!BT8</f>
        <v>0</v>
      </c>
      <c r="BU8" s="162">
        <f>FinancialInputs!BU8</f>
        <v>0</v>
      </c>
      <c r="BV8" s="162">
        <f>FinancialInputs!BV8</f>
        <v>0</v>
      </c>
      <c r="BW8" s="162">
        <f>FinancialInputs!BW8</f>
        <v>0</v>
      </c>
      <c r="BX8" s="162">
        <f>FinancialInputs!BX8</f>
        <v>0</v>
      </c>
      <c r="BY8" s="162">
        <f>FinancialInputs!BY8</f>
        <v>0</v>
      </c>
      <c r="BZ8" s="162">
        <f>FinancialInputs!BZ8</f>
        <v>0</v>
      </c>
      <c r="CA8" s="162">
        <f>FinancialInputs!CA8</f>
        <v>0</v>
      </c>
      <c r="CB8" s="162">
        <f>FinancialInputs!CB8</f>
        <v>0</v>
      </c>
      <c r="CC8" s="162">
        <f>FinancialInputs!CC8</f>
        <v>0</v>
      </c>
      <c r="CD8" s="162">
        <f>FinancialInputs!CD8</f>
        <v>0</v>
      </c>
      <c r="CE8" s="162">
        <f>FinancialInputs!CE8</f>
        <v>0</v>
      </c>
      <c r="CF8" s="162">
        <f>FinancialInputs!CF8</f>
        <v>0</v>
      </c>
      <c r="CG8" s="162">
        <f>FinancialInputs!CG8</f>
        <v>0</v>
      </c>
      <c r="CH8" s="162">
        <f>FinancialInputs!CH8</f>
        <v>0</v>
      </c>
      <c r="CI8" s="162">
        <f>FinancialInputs!CI8</f>
        <v>0</v>
      </c>
      <c r="CJ8" s="162">
        <f>FinancialInputs!CJ8</f>
        <v>0</v>
      </c>
      <c r="CK8" s="162">
        <f>FinancialInputs!CK8</f>
        <v>0</v>
      </c>
      <c r="CL8" s="162">
        <f>FinancialInputs!CL8</f>
        <v>0</v>
      </c>
      <c r="CM8" s="162">
        <f>FinancialInputs!CM8</f>
        <v>0</v>
      </c>
      <c r="CN8" s="162">
        <f>FinancialInputs!CN8</f>
        <v>0</v>
      </c>
      <c r="CO8" s="162">
        <f>FinancialInputs!CO8</f>
        <v>0</v>
      </c>
      <c r="CP8" s="162">
        <f>FinancialInputs!CP8</f>
        <v>0</v>
      </c>
      <c r="CQ8" s="162">
        <f>FinancialInputs!CQ8</f>
        <v>0</v>
      </c>
      <c r="CR8" s="162">
        <f>FinancialInputs!CR8</f>
        <v>0</v>
      </c>
      <c r="CS8" s="162">
        <f>FinancialInputs!CS8</f>
        <v>0</v>
      </c>
      <c r="CT8" s="162">
        <f>FinancialInputs!CT8</f>
        <v>0</v>
      </c>
      <c r="CU8" s="162">
        <f>FinancialInputs!CU8</f>
        <v>0</v>
      </c>
      <c r="CV8" s="162">
        <f>FinancialInputs!CV8</f>
        <v>0</v>
      </c>
    </row>
    <row r="9" spans="1:105" s="1" customFormat="1">
      <c r="E9" s="1" t="s">
        <v>149</v>
      </c>
      <c r="H9" s="31"/>
      <c r="I9" s="31"/>
      <c r="J9" s="31"/>
      <c r="K9" s="31"/>
      <c r="L9" s="162">
        <f>FinancialInputs!L9</f>
        <v>0</v>
      </c>
      <c r="M9" s="162">
        <f>FinancialInputs!M9</f>
        <v>0</v>
      </c>
      <c r="N9" s="162">
        <f>FinancialInputs!N9</f>
        <v>0</v>
      </c>
      <c r="O9" s="162">
        <f>FinancialInputs!O9</f>
        <v>0</v>
      </c>
      <c r="P9" s="162">
        <f>FinancialInputs!P9</f>
        <v>0</v>
      </c>
      <c r="Q9" s="162">
        <f>FinancialInputs!Q9</f>
        <v>0</v>
      </c>
      <c r="R9" s="162">
        <f>FinancialInputs!R9</f>
        <v>0</v>
      </c>
      <c r="S9" s="162">
        <f>FinancialInputs!S9</f>
        <v>0</v>
      </c>
      <c r="T9" s="162">
        <f>FinancialInputs!T9</f>
        <v>0</v>
      </c>
      <c r="U9" s="162">
        <f>FinancialInputs!U9</f>
        <v>0</v>
      </c>
      <c r="V9" s="162">
        <f>FinancialInputs!V9</f>
        <v>0</v>
      </c>
      <c r="W9" s="162">
        <f>FinancialInputs!W9</f>
        <v>0</v>
      </c>
      <c r="X9" s="162">
        <f>FinancialInputs!X9</f>
        <v>0</v>
      </c>
      <c r="Y9" s="162">
        <f>FinancialInputs!Y9</f>
        <v>0</v>
      </c>
      <c r="Z9" s="162">
        <f>FinancialInputs!Z9</f>
        <v>0</v>
      </c>
      <c r="AA9" s="162">
        <f>FinancialInputs!AA9</f>
        <v>0</v>
      </c>
      <c r="AB9" s="162">
        <f>FinancialInputs!AB9</f>
        <v>0</v>
      </c>
      <c r="AC9" s="162">
        <f>FinancialInputs!AC9</f>
        <v>0</v>
      </c>
      <c r="AD9" s="162">
        <f>FinancialInputs!AD9</f>
        <v>0</v>
      </c>
      <c r="AE9" s="162">
        <f>FinancialInputs!AE9</f>
        <v>0</v>
      </c>
      <c r="AF9" s="162">
        <f>FinancialInputs!AF9</f>
        <v>0</v>
      </c>
      <c r="AG9" s="162">
        <f>FinancialInputs!AG9</f>
        <v>0</v>
      </c>
      <c r="AH9" s="162">
        <f>FinancialInputs!AH9</f>
        <v>0</v>
      </c>
      <c r="AI9" s="162">
        <f>FinancialInputs!AI9</f>
        <v>0</v>
      </c>
      <c r="AJ9" s="162">
        <f>FinancialInputs!AJ9</f>
        <v>0</v>
      </c>
      <c r="AK9" s="162">
        <f>FinancialInputs!AK9</f>
        <v>0</v>
      </c>
      <c r="AL9" s="162">
        <f>FinancialInputs!AL9</f>
        <v>0</v>
      </c>
      <c r="AM9" s="162">
        <f>FinancialInputs!AM9</f>
        <v>0</v>
      </c>
      <c r="AN9" s="162">
        <f>FinancialInputs!AN9</f>
        <v>0</v>
      </c>
      <c r="AO9" s="162">
        <f>FinancialInputs!AO9</f>
        <v>0</v>
      </c>
      <c r="AP9" s="162">
        <f>FinancialInputs!AP9</f>
        <v>0</v>
      </c>
      <c r="AQ9" s="162">
        <f>FinancialInputs!AQ9</f>
        <v>0</v>
      </c>
      <c r="AR9" s="162">
        <f>FinancialInputs!AR9</f>
        <v>0</v>
      </c>
      <c r="AS9" s="162">
        <f>FinancialInputs!AS9</f>
        <v>0</v>
      </c>
      <c r="AT9" s="162">
        <f>FinancialInputs!AT9</f>
        <v>0</v>
      </c>
      <c r="AU9" s="162">
        <f>FinancialInputs!AU9</f>
        <v>0</v>
      </c>
      <c r="AV9" s="162">
        <f>FinancialInputs!AV9</f>
        <v>0</v>
      </c>
      <c r="AW9" s="162">
        <f>FinancialInputs!AW9</f>
        <v>0</v>
      </c>
      <c r="AX9" s="162">
        <f>FinancialInputs!AX9</f>
        <v>0</v>
      </c>
      <c r="AY9" s="162">
        <f>FinancialInputs!AY9</f>
        <v>0</v>
      </c>
      <c r="AZ9" s="162">
        <f>FinancialInputs!AZ9</f>
        <v>0</v>
      </c>
      <c r="BA9" s="162">
        <f>FinancialInputs!BA9</f>
        <v>0</v>
      </c>
      <c r="BB9" s="162">
        <f>FinancialInputs!BB9</f>
        <v>0</v>
      </c>
      <c r="BC9" s="162">
        <f>FinancialInputs!BC9</f>
        <v>0</v>
      </c>
      <c r="BD9" s="162">
        <f>FinancialInputs!BD9</f>
        <v>0</v>
      </c>
      <c r="BE9" s="162">
        <f>FinancialInputs!BE9</f>
        <v>0</v>
      </c>
      <c r="BF9" s="162">
        <f>FinancialInputs!BF9</f>
        <v>0</v>
      </c>
      <c r="BG9" s="162">
        <f>FinancialInputs!BG9</f>
        <v>0</v>
      </c>
      <c r="BH9" s="162">
        <f>FinancialInputs!BH9</f>
        <v>0</v>
      </c>
      <c r="BI9" s="162">
        <f>FinancialInputs!BI9</f>
        <v>0</v>
      </c>
      <c r="BJ9" s="162">
        <f>FinancialInputs!BJ9</f>
        <v>0</v>
      </c>
      <c r="BK9" s="162">
        <f>FinancialInputs!BK9</f>
        <v>0</v>
      </c>
      <c r="BL9" s="162">
        <f>FinancialInputs!BL9</f>
        <v>0</v>
      </c>
      <c r="BM9" s="162">
        <f>FinancialInputs!BM9</f>
        <v>0</v>
      </c>
      <c r="BN9" s="162">
        <f>FinancialInputs!BN9</f>
        <v>0</v>
      </c>
      <c r="BO9" s="162">
        <f>FinancialInputs!BO9</f>
        <v>0</v>
      </c>
      <c r="BP9" s="162">
        <f>FinancialInputs!BP9</f>
        <v>0</v>
      </c>
      <c r="BQ9" s="162">
        <f>FinancialInputs!BQ9</f>
        <v>0</v>
      </c>
      <c r="BR9" s="162">
        <f>FinancialInputs!BR9</f>
        <v>0</v>
      </c>
      <c r="BS9" s="162">
        <f>FinancialInputs!BS9</f>
        <v>0</v>
      </c>
      <c r="BT9" s="162">
        <f>FinancialInputs!BT9</f>
        <v>0</v>
      </c>
      <c r="BU9" s="162">
        <f>FinancialInputs!BU9</f>
        <v>0</v>
      </c>
      <c r="BV9" s="162">
        <f>FinancialInputs!BV9</f>
        <v>0</v>
      </c>
      <c r="BW9" s="162">
        <f>FinancialInputs!BW9</f>
        <v>0</v>
      </c>
      <c r="BX9" s="162">
        <f>FinancialInputs!BX9</f>
        <v>0</v>
      </c>
      <c r="BY9" s="162">
        <f>FinancialInputs!BY9</f>
        <v>0</v>
      </c>
      <c r="BZ9" s="162">
        <f>FinancialInputs!BZ9</f>
        <v>0</v>
      </c>
      <c r="CA9" s="162">
        <f>FinancialInputs!CA9</f>
        <v>0</v>
      </c>
      <c r="CB9" s="162">
        <f>FinancialInputs!CB9</f>
        <v>0</v>
      </c>
      <c r="CC9" s="162">
        <f>FinancialInputs!CC9</f>
        <v>0</v>
      </c>
      <c r="CD9" s="162">
        <f>FinancialInputs!CD9</f>
        <v>0</v>
      </c>
      <c r="CE9" s="162">
        <f>FinancialInputs!CE9</f>
        <v>0</v>
      </c>
      <c r="CF9" s="162">
        <f>FinancialInputs!CF9</f>
        <v>0</v>
      </c>
      <c r="CG9" s="162">
        <f>FinancialInputs!CG9</f>
        <v>0</v>
      </c>
      <c r="CH9" s="162">
        <f>FinancialInputs!CH9</f>
        <v>0</v>
      </c>
      <c r="CI9" s="162">
        <f>FinancialInputs!CI9</f>
        <v>0</v>
      </c>
      <c r="CJ9" s="162">
        <f>FinancialInputs!CJ9</f>
        <v>0</v>
      </c>
      <c r="CK9" s="162">
        <f>FinancialInputs!CK9</f>
        <v>0</v>
      </c>
      <c r="CL9" s="162">
        <f>FinancialInputs!CL9</f>
        <v>0</v>
      </c>
      <c r="CM9" s="162">
        <f>FinancialInputs!CM9</f>
        <v>0</v>
      </c>
      <c r="CN9" s="162">
        <f>FinancialInputs!CN9</f>
        <v>0</v>
      </c>
      <c r="CO9" s="162">
        <f>FinancialInputs!CO9</f>
        <v>0</v>
      </c>
      <c r="CP9" s="162">
        <f>FinancialInputs!CP9</f>
        <v>0</v>
      </c>
      <c r="CQ9" s="162">
        <f>FinancialInputs!CQ9</f>
        <v>0</v>
      </c>
      <c r="CR9" s="162">
        <f>FinancialInputs!CR9</f>
        <v>0</v>
      </c>
      <c r="CS9" s="162">
        <f>FinancialInputs!CS9</f>
        <v>0</v>
      </c>
      <c r="CT9" s="162">
        <f>FinancialInputs!CT9</f>
        <v>0</v>
      </c>
      <c r="CU9" s="162">
        <f>FinancialInputs!CU9</f>
        <v>0</v>
      </c>
      <c r="CV9" s="162">
        <f>FinancialInputs!CV9</f>
        <v>0</v>
      </c>
    </row>
    <row r="10" spans="1:105" s="1" customFormat="1">
      <c r="E10" s="1" t="s">
        <v>150</v>
      </c>
      <c r="H10" s="2"/>
      <c r="I10" s="2"/>
      <c r="L10" s="162" t="b">
        <f>FinancialInputs!L10</f>
        <v>0</v>
      </c>
      <c r="M10" s="162" t="b">
        <f>FinancialInputs!M10</f>
        <v>0</v>
      </c>
      <c r="N10" s="162" t="b">
        <f>FinancialInputs!N10</f>
        <v>0</v>
      </c>
      <c r="O10" s="162" t="b">
        <f>FinancialInputs!O10</f>
        <v>0</v>
      </c>
      <c r="P10" s="162" t="b">
        <f>FinancialInputs!P10</f>
        <v>0</v>
      </c>
      <c r="Q10" s="162" t="b">
        <f>FinancialInputs!Q10</f>
        <v>0</v>
      </c>
      <c r="R10" s="162" t="b">
        <f>FinancialInputs!R10</f>
        <v>0</v>
      </c>
      <c r="S10" s="162" t="b">
        <f>FinancialInputs!S10</f>
        <v>0</v>
      </c>
      <c r="T10" s="162" t="b">
        <f>FinancialInputs!T10</f>
        <v>0</v>
      </c>
      <c r="U10" s="162" t="b">
        <f>FinancialInputs!U10</f>
        <v>0</v>
      </c>
      <c r="V10" s="162" t="b">
        <f>FinancialInputs!V10</f>
        <v>0</v>
      </c>
      <c r="W10" s="162" t="b">
        <f>FinancialInputs!W10</f>
        <v>0</v>
      </c>
      <c r="X10" s="162" t="b">
        <f>FinancialInputs!X10</f>
        <v>0</v>
      </c>
      <c r="Y10" s="162" t="b">
        <f>FinancialInputs!Y10</f>
        <v>0</v>
      </c>
      <c r="Z10" s="162" t="b">
        <f>FinancialInputs!Z10</f>
        <v>0</v>
      </c>
      <c r="AA10" s="162" t="b">
        <f>FinancialInputs!AA10</f>
        <v>0</v>
      </c>
      <c r="AB10" s="162" t="b">
        <f>FinancialInputs!AB10</f>
        <v>0</v>
      </c>
      <c r="AC10" s="162" t="b">
        <f>FinancialInputs!AC10</f>
        <v>0</v>
      </c>
      <c r="AD10" s="162" t="b">
        <f>FinancialInputs!AD10</f>
        <v>0</v>
      </c>
      <c r="AE10" s="162" t="b">
        <f>FinancialInputs!AE10</f>
        <v>0</v>
      </c>
      <c r="AF10" s="162" t="b">
        <f>FinancialInputs!AF10</f>
        <v>0</v>
      </c>
      <c r="AG10" s="162" t="b">
        <f>FinancialInputs!AG10</f>
        <v>0</v>
      </c>
      <c r="AH10" s="162" t="b">
        <f>FinancialInputs!AH10</f>
        <v>0</v>
      </c>
      <c r="AI10" s="162" t="b">
        <f>FinancialInputs!AI10</f>
        <v>0</v>
      </c>
      <c r="AJ10" s="162" t="b">
        <f>FinancialInputs!AJ10</f>
        <v>0</v>
      </c>
      <c r="AK10" s="162" t="b">
        <f>FinancialInputs!AK10</f>
        <v>0</v>
      </c>
      <c r="AL10" s="162" t="b">
        <f>FinancialInputs!AL10</f>
        <v>0</v>
      </c>
      <c r="AM10" s="162" t="b">
        <f>FinancialInputs!AM10</f>
        <v>0</v>
      </c>
      <c r="AN10" s="162" t="b">
        <f>FinancialInputs!AN10</f>
        <v>0</v>
      </c>
      <c r="AO10" s="162" t="b">
        <f>FinancialInputs!AO10</f>
        <v>0</v>
      </c>
      <c r="AP10" s="162" t="b">
        <f>FinancialInputs!AP10</f>
        <v>0</v>
      </c>
      <c r="AQ10" s="162" t="b">
        <f>FinancialInputs!AQ10</f>
        <v>0</v>
      </c>
      <c r="AR10" s="162" t="b">
        <f>FinancialInputs!AR10</f>
        <v>0</v>
      </c>
      <c r="AS10" s="162" t="b">
        <f>FinancialInputs!AS10</f>
        <v>0</v>
      </c>
      <c r="AT10" s="162" t="b">
        <f>FinancialInputs!AT10</f>
        <v>0</v>
      </c>
      <c r="AU10" s="162" t="b">
        <f>FinancialInputs!AU10</f>
        <v>0</v>
      </c>
      <c r="AV10" s="162" t="b">
        <f>FinancialInputs!AV10</f>
        <v>0</v>
      </c>
      <c r="AW10" s="162" t="b">
        <f>FinancialInputs!AW10</f>
        <v>0</v>
      </c>
      <c r="AX10" s="162" t="b">
        <f>FinancialInputs!AX10</f>
        <v>0</v>
      </c>
      <c r="AY10" s="162" t="b">
        <f>FinancialInputs!AY10</f>
        <v>0</v>
      </c>
      <c r="AZ10" s="162" t="b">
        <f>FinancialInputs!AZ10</f>
        <v>0</v>
      </c>
      <c r="BA10" s="162" t="b">
        <f>FinancialInputs!BA10</f>
        <v>0</v>
      </c>
      <c r="BB10" s="162" t="b">
        <f>FinancialInputs!BB10</f>
        <v>0</v>
      </c>
      <c r="BC10" s="162" t="b">
        <f>FinancialInputs!BC10</f>
        <v>0</v>
      </c>
      <c r="BD10" s="162" t="b">
        <f>FinancialInputs!BD10</f>
        <v>0</v>
      </c>
      <c r="BE10" s="162" t="b">
        <f>FinancialInputs!BE10</f>
        <v>0</v>
      </c>
      <c r="BF10" s="162" t="b">
        <f>FinancialInputs!BF10</f>
        <v>0</v>
      </c>
      <c r="BG10" s="162" t="b">
        <f>FinancialInputs!BG10</f>
        <v>0</v>
      </c>
      <c r="BH10" s="162" t="b">
        <f>FinancialInputs!BH10</f>
        <v>0</v>
      </c>
      <c r="BI10" s="162" t="b">
        <f>FinancialInputs!BI10</f>
        <v>0</v>
      </c>
      <c r="BJ10" s="162" t="b">
        <f>FinancialInputs!BJ10</f>
        <v>0</v>
      </c>
      <c r="BK10" s="162" t="b">
        <f>FinancialInputs!BK10</f>
        <v>0</v>
      </c>
      <c r="BL10" s="162" t="b">
        <f>FinancialInputs!BL10</f>
        <v>0</v>
      </c>
      <c r="BM10" s="162" t="b">
        <f>FinancialInputs!BM10</f>
        <v>0</v>
      </c>
      <c r="BN10" s="162" t="b">
        <f>FinancialInputs!BN10</f>
        <v>0</v>
      </c>
      <c r="BO10" s="162" t="b">
        <f>FinancialInputs!BO10</f>
        <v>0</v>
      </c>
      <c r="BP10" s="162" t="b">
        <f>FinancialInputs!BP10</f>
        <v>0</v>
      </c>
      <c r="BQ10" s="162" t="b">
        <f>FinancialInputs!BQ10</f>
        <v>0</v>
      </c>
      <c r="BR10" s="162" t="b">
        <f>FinancialInputs!BR10</f>
        <v>0</v>
      </c>
      <c r="BS10" s="162" t="b">
        <f>FinancialInputs!BS10</f>
        <v>0</v>
      </c>
      <c r="BT10" s="162" t="b">
        <f>FinancialInputs!BT10</f>
        <v>0</v>
      </c>
      <c r="BU10" s="162" t="b">
        <f>FinancialInputs!BU10</f>
        <v>0</v>
      </c>
      <c r="BV10" s="162" t="b">
        <f>FinancialInputs!BV10</f>
        <v>0</v>
      </c>
      <c r="BW10" s="162" t="b">
        <f>FinancialInputs!BW10</f>
        <v>0</v>
      </c>
      <c r="BX10" s="162" t="b">
        <f>FinancialInputs!BX10</f>
        <v>0</v>
      </c>
      <c r="BY10" s="162" t="b">
        <f>FinancialInputs!BY10</f>
        <v>0</v>
      </c>
      <c r="BZ10" s="162" t="b">
        <f>FinancialInputs!BZ10</f>
        <v>0</v>
      </c>
      <c r="CA10" s="162" t="b">
        <f>FinancialInputs!CA10</f>
        <v>0</v>
      </c>
      <c r="CB10" s="162" t="b">
        <f>FinancialInputs!CB10</f>
        <v>0</v>
      </c>
      <c r="CC10" s="162" t="b">
        <f>FinancialInputs!CC10</f>
        <v>0</v>
      </c>
      <c r="CD10" s="162" t="b">
        <f>FinancialInputs!CD10</f>
        <v>0</v>
      </c>
      <c r="CE10" s="162" t="b">
        <f>FinancialInputs!CE10</f>
        <v>0</v>
      </c>
      <c r="CF10" s="162" t="b">
        <f>FinancialInputs!CF10</f>
        <v>0</v>
      </c>
      <c r="CG10" s="162" t="b">
        <f>FinancialInputs!CG10</f>
        <v>0</v>
      </c>
      <c r="CH10" s="162" t="b">
        <f>FinancialInputs!CH10</f>
        <v>0</v>
      </c>
      <c r="CI10" s="162" t="b">
        <f>FinancialInputs!CI10</f>
        <v>0</v>
      </c>
      <c r="CJ10" s="162" t="b">
        <f>FinancialInputs!CJ10</f>
        <v>0</v>
      </c>
      <c r="CK10" s="162" t="b">
        <f>FinancialInputs!CK10</f>
        <v>0</v>
      </c>
      <c r="CL10" s="162" t="b">
        <f>FinancialInputs!CL10</f>
        <v>0</v>
      </c>
      <c r="CM10" s="162" t="b">
        <f>FinancialInputs!CM10</f>
        <v>0</v>
      </c>
      <c r="CN10" s="162" t="b">
        <f>FinancialInputs!CN10</f>
        <v>0</v>
      </c>
      <c r="CO10" s="162" t="b">
        <f>FinancialInputs!CO10</f>
        <v>0</v>
      </c>
      <c r="CP10" s="162" t="b">
        <f>FinancialInputs!CP10</f>
        <v>0</v>
      </c>
      <c r="CQ10" s="162" t="b">
        <f>FinancialInputs!CQ10</f>
        <v>0</v>
      </c>
      <c r="CR10" s="162" t="b">
        <f>FinancialInputs!CR10</f>
        <v>0</v>
      </c>
      <c r="CS10" s="162" t="b">
        <f>FinancialInputs!CS10</f>
        <v>0</v>
      </c>
      <c r="CT10" s="162" t="b">
        <f>FinancialInputs!CT10</f>
        <v>0</v>
      </c>
      <c r="CU10" s="162" t="b">
        <f>FinancialInputs!CU10</f>
        <v>0</v>
      </c>
      <c r="CV10" s="162" t="b">
        <f>FinancialInputs!CV10</f>
        <v>0</v>
      </c>
      <c r="CW10" s="2"/>
      <c r="CX10" s="2"/>
      <c r="CY10" s="2"/>
    </row>
    <row r="11" spans="1:105" s="1" customFormat="1">
      <c r="E11" s="1" t="s">
        <v>151</v>
      </c>
      <c r="H11" s="2"/>
      <c r="I11" s="2"/>
      <c r="K11" s="103"/>
      <c r="L11" s="112">
        <f>FinancialInputs!L11</f>
        <v>0</v>
      </c>
      <c r="M11" s="112">
        <f>FinancialInputs!M11</f>
        <v>0</v>
      </c>
      <c r="N11" s="112">
        <f>FinancialInputs!N11</f>
        <v>0</v>
      </c>
      <c r="O11" s="112">
        <f>FinancialInputs!O11</f>
        <v>0</v>
      </c>
      <c r="P11" s="112">
        <f>FinancialInputs!P11</f>
        <v>0</v>
      </c>
      <c r="Q11" s="112">
        <f>FinancialInputs!Q11</f>
        <v>0</v>
      </c>
      <c r="R11" s="112">
        <f>FinancialInputs!R11</f>
        <v>0</v>
      </c>
      <c r="S11" s="112">
        <f>FinancialInputs!S11</f>
        <v>0</v>
      </c>
      <c r="T11" s="112">
        <f>FinancialInputs!T11</f>
        <v>0</v>
      </c>
      <c r="U11" s="112">
        <f>FinancialInputs!U11</f>
        <v>0</v>
      </c>
      <c r="V11" s="112">
        <f>FinancialInputs!V11</f>
        <v>0</v>
      </c>
      <c r="W11" s="112">
        <f>FinancialInputs!W11</f>
        <v>0</v>
      </c>
      <c r="X11" s="112">
        <f>FinancialInputs!X11</f>
        <v>0</v>
      </c>
      <c r="Y11" s="112">
        <f>FinancialInputs!Y11</f>
        <v>0</v>
      </c>
      <c r="Z11" s="112">
        <f>FinancialInputs!Z11</f>
        <v>0</v>
      </c>
      <c r="AA11" s="112">
        <f>FinancialInputs!AA11</f>
        <v>0</v>
      </c>
      <c r="AB11" s="112">
        <f>FinancialInputs!AB11</f>
        <v>0</v>
      </c>
      <c r="AC11" s="112">
        <f>FinancialInputs!AC11</f>
        <v>0</v>
      </c>
      <c r="AD11" s="112">
        <f>FinancialInputs!AD11</f>
        <v>0</v>
      </c>
      <c r="AE11" s="112">
        <f>FinancialInputs!AE11</f>
        <v>0</v>
      </c>
      <c r="AF11" s="112">
        <f>FinancialInputs!AF11</f>
        <v>0</v>
      </c>
      <c r="AG11" s="112">
        <f>FinancialInputs!AG11</f>
        <v>0</v>
      </c>
      <c r="AH11" s="112">
        <f>FinancialInputs!AH11</f>
        <v>0</v>
      </c>
      <c r="AI11" s="112">
        <f>FinancialInputs!AI11</f>
        <v>0</v>
      </c>
      <c r="AJ11" s="112">
        <f>FinancialInputs!AJ11</f>
        <v>0</v>
      </c>
      <c r="AK11" s="112">
        <f>FinancialInputs!AK11</f>
        <v>0</v>
      </c>
      <c r="AL11" s="112">
        <f>FinancialInputs!AL11</f>
        <v>0</v>
      </c>
      <c r="AM11" s="112">
        <f>FinancialInputs!AM11</f>
        <v>0</v>
      </c>
      <c r="AN11" s="112">
        <f>FinancialInputs!AN11</f>
        <v>0</v>
      </c>
      <c r="AO11" s="112">
        <f>FinancialInputs!AO11</f>
        <v>0</v>
      </c>
      <c r="AP11" s="112">
        <f>FinancialInputs!AP11</f>
        <v>0</v>
      </c>
      <c r="AQ11" s="112">
        <f>FinancialInputs!AQ11</f>
        <v>0</v>
      </c>
      <c r="AR11" s="112">
        <f>FinancialInputs!AR11</f>
        <v>0</v>
      </c>
      <c r="AS11" s="112">
        <f>FinancialInputs!AS11</f>
        <v>0</v>
      </c>
      <c r="AT11" s="112">
        <f>FinancialInputs!AT11</f>
        <v>0</v>
      </c>
      <c r="AU11" s="112">
        <f>FinancialInputs!AU11</f>
        <v>0</v>
      </c>
      <c r="AV11" s="112">
        <f>FinancialInputs!AV11</f>
        <v>0</v>
      </c>
      <c r="AW11" s="112">
        <f>FinancialInputs!AW11</f>
        <v>0</v>
      </c>
      <c r="AX11" s="112">
        <f>FinancialInputs!AX11</f>
        <v>0</v>
      </c>
      <c r="AY11" s="112">
        <f>FinancialInputs!AY11</f>
        <v>0</v>
      </c>
      <c r="AZ11" s="112">
        <f>FinancialInputs!AZ11</f>
        <v>0</v>
      </c>
      <c r="BA11" s="112">
        <f>FinancialInputs!BA11</f>
        <v>0</v>
      </c>
      <c r="BB11" s="112">
        <f>FinancialInputs!BB11</f>
        <v>0</v>
      </c>
      <c r="BC11" s="112">
        <f>FinancialInputs!BC11</f>
        <v>0</v>
      </c>
      <c r="BD11" s="112">
        <f>FinancialInputs!BD11</f>
        <v>0</v>
      </c>
      <c r="BE11" s="112">
        <f>FinancialInputs!BE11</f>
        <v>0</v>
      </c>
      <c r="BF11" s="112">
        <f>FinancialInputs!BF11</f>
        <v>0</v>
      </c>
      <c r="BG11" s="112">
        <f>FinancialInputs!BG11</f>
        <v>0</v>
      </c>
      <c r="BH11" s="112">
        <f>FinancialInputs!BH11</f>
        <v>0</v>
      </c>
      <c r="BI11" s="112">
        <f>FinancialInputs!BI11</f>
        <v>0</v>
      </c>
      <c r="BJ11" s="112">
        <f>FinancialInputs!BJ11</f>
        <v>0</v>
      </c>
      <c r="BK11" s="112">
        <f>FinancialInputs!BK11</f>
        <v>0</v>
      </c>
      <c r="BL11" s="112">
        <f>FinancialInputs!BL11</f>
        <v>0</v>
      </c>
      <c r="BM11" s="112">
        <f>FinancialInputs!BM11</f>
        <v>0</v>
      </c>
      <c r="BN11" s="112">
        <f>FinancialInputs!BN11</f>
        <v>0</v>
      </c>
      <c r="BO11" s="112">
        <f>FinancialInputs!BO11</f>
        <v>0</v>
      </c>
      <c r="BP11" s="112">
        <f>FinancialInputs!BP11</f>
        <v>0</v>
      </c>
      <c r="BQ11" s="112">
        <f>FinancialInputs!BQ11</f>
        <v>0</v>
      </c>
      <c r="BR11" s="112">
        <f>FinancialInputs!BR11</f>
        <v>0</v>
      </c>
      <c r="BS11" s="112">
        <f>FinancialInputs!BS11</f>
        <v>0</v>
      </c>
      <c r="BT11" s="112">
        <f>FinancialInputs!BT11</f>
        <v>0</v>
      </c>
      <c r="BU11" s="112">
        <f>FinancialInputs!BU11</f>
        <v>0</v>
      </c>
      <c r="BV11" s="112">
        <f>FinancialInputs!BV11</f>
        <v>0</v>
      </c>
      <c r="BW11" s="112">
        <f>FinancialInputs!BW11</f>
        <v>0</v>
      </c>
      <c r="BX11" s="112">
        <f>FinancialInputs!BX11</f>
        <v>0</v>
      </c>
      <c r="BY11" s="112">
        <f>FinancialInputs!BY11</f>
        <v>0</v>
      </c>
      <c r="BZ11" s="112">
        <f>FinancialInputs!BZ11</f>
        <v>0</v>
      </c>
      <c r="CA11" s="112">
        <f>FinancialInputs!CA11</f>
        <v>0</v>
      </c>
      <c r="CB11" s="112">
        <f>FinancialInputs!CB11</f>
        <v>0</v>
      </c>
      <c r="CC11" s="112">
        <f>FinancialInputs!CC11</f>
        <v>0</v>
      </c>
      <c r="CD11" s="112">
        <f>FinancialInputs!CD11</f>
        <v>0</v>
      </c>
      <c r="CE11" s="112">
        <f>FinancialInputs!CE11</f>
        <v>0</v>
      </c>
      <c r="CF11" s="112">
        <f>FinancialInputs!CF11</f>
        <v>0</v>
      </c>
      <c r="CG11" s="112">
        <f>FinancialInputs!CG11</f>
        <v>0</v>
      </c>
      <c r="CH11" s="112">
        <f>FinancialInputs!CH11</f>
        <v>0</v>
      </c>
      <c r="CI11" s="112">
        <f>FinancialInputs!CI11</f>
        <v>0</v>
      </c>
      <c r="CJ11" s="112">
        <f>FinancialInputs!CJ11</f>
        <v>0</v>
      </c>
      <c r="CK11" s="112">
        <f>FinancialInputs!CK11</f>
        <v>0</v>
      </c>
      <c r="CL11" s="112">
        <f>FinancialInputs!CL11</f>
        <v>0</v>
      </c>
      <c r="CM11" s="112">
        <f>FinancialInputs!CM11</f>
        <v>0</v>
      </c>
      <c r="CN11" s="112">
        <f>FinancialInputs!CN11</f>
        <v>0</v>
      </c>
      <c r="CO11" s="112">
        <f>FinancialInputs!CO11</f>
        <v>0</v>
      </c>
      <c r="CP11" s="112">
        <f>FinancialInputs!CP11</f>
        <v>0</v>
      </c>
      <c r="CQ11" s="112">
        <f>FinancialInputs!CQ11</f>
        <v>0</v>
      </c>
      <c r="CR11" s="112">
        <f>FinancialInputs!CR11</f>
        <v>0</v>
      </c>
      <c r="CS11" s="112">
        <f>FinancialInputs!CS11</f>
        <v>0</v>
      </c>
      <c r="CT11" s="112">
        <f>FinancialInputs!CT11</f>
        <v>0</v>
      </c>
      <c r="CU11" s="112">
        <f>FinancialInputs!CU11</f>
        <v>0</v>
      </c>
      <c r="CV11" s="112">
        <f>FinancialInputs!CV11</f>
        <v>0</v>
      </c>
      <c r="CW11" s="2"/>
      <c r="CX11" s="2"/>
      <c r="CY11" s="2"/>
    </row>
    <row r="12" spans="1:105" s="1" customFormat="1">
      <c r="E12" s="1" t="s">
        <v>152</v>
      </c>
      <c r="H12" s="2"/>
      <c r="I12" s="2"/>
      <c r="K12" s="37"/>
      <c r="L12" s="164">
        <f>FinancialInputs!L12</f>
        <v>0</v>
      </c>
      <c r="M12" s="164">
        <f>FinancialInputs!M12</f>
        <v>0</v>
      </c>
      <c r="N12" s="164">
        <f>FinancialInputs!N12</f>
        <v>0</v>
      </c>
      <c r="O12" s="164">
        <f>FinancialInputs!O12</f>
        <v>0</v>
      </c>
      <c r="P12" s="164">
        <f>FinancialInputs!P12</f>
        <v>0</v>
      </c>
      <c r="Q12" s="164">
        <f>FinancialInputs!Q12</f>
        <v>0</v>
      </c>
      <c r="R12" s="164">
        <f>FinancialInputs!R12</f>
        <v>0</v>
      </c>
      <c r="S12" s="164">
        <f>FinancialInputs!S12</f>
        <v>0</v>
      </c>
      <c r="T12" s="164">
        <f>FinancialInputs!T12</f>
        <v>0</v>
      </c>
      <c r="U12" s="164">
        <f>FinancialInputs!U12</f>
        <v>0</v>
      </c>
      <c r="V12" s="164">
        <f>FinancialInputs!V12</f>
        <v>0</v>
      </c>
      <c r="W12" s="164">
        <f>FinancialInputs!W12</f>
        <v>0</v>
      </c>
      <c r="X12" s="164">
        <f>FinancialInputs!X12</f>
        <v>0</v>
      </c>
      <c r="Y12" s="164">
        <f>FinancialInputs!Y12</f>
        <v>0</v>
      </c>
      <c r="Z12" s="164">
        <f>FinancialInputs!Z12</f>
        <v>0</v>
      </c>
      <c r="AA12" s="164">
        <f>FinancialInputs!AA12</f>
        <v>0</v>
      </c>
      <c r="AB12" s="164">
        <f>FinancialInputs!AB12</f>
        <v>0</v>
      </c>
      <c r="AC12" s="164">
        <f>FinancialInputs!AC12</f>
        <v>0</v>
      </c>
      <c r="AD12" s="164">
        <f>FinancialInputs!AD12</f>
        <v>0</v>
      </c>
      <c r="AE12" s="164">
        <f>FinancialInputs!AE12</f>
        <v>0</v>
      </c>
      <c r="AF12" s="164">
        <f>FinancialInputs!AF12</f>
        <v>0</v>
      </c>
      <c r="AG12" s="164">
        <f>FinancialInputs!AG12</f>
        <v>0</v>
      </c>
      <c r="AH12" s="164">
        <f>FinancialInputs!AH12</f>
        <v>0</v>
      </c>
      <c r="AI12" s="164">
        <f>FinancialInputs!AI12</f>
        <v>0</v>
      </c>
      <c r="AJ12" s="164">
        <f>FinancialInputs!AJ12</f>
        <v>0</v>
      </c>
      <c r="AK12" s="164">
        <f>FinancialInputs!AK12</f>
        <v>0</v>
      </c>
      <c r="AL12" s="164">
        <f>FinancialInputs!AL12</f>
        <v>0</v>
      </c>
      <c r="AM12" s="164">
        <f>FinancialInputs!AM12</f>
        <v>0</v>
      </c>
      <c r="AN12" s="164">
        <f>FinancialInputs!AN12</f>
        <v>0</v>
      </c>
      <c r="AO12" s="164">
        <f>FinancialInputs!AO12</f>
        <v>0</v>
      </c>
      <c r="AP12" s="164">
        <f>FinancialInputs!AP12</f>
        <v>0</v>
      </c>
      <c r="AQ12" s="164">
        <f>FinancialInputs!AQ12</f>
        <v>0</v>
      </c>
      <c r="AR12" s="164">
        <f>FinancialInputs!AR12</f>
        <v>0</v>
      </c>
      <c r="AS12" s="164">
        <f>FinancialInputs!AS12</f>
        <v>0</v>
      </c>
      <c r="AT12" s="164">
        <f>FinancialInputs!AT12</f>
        <v>0</v>
      </c>
      <c r="AU12" s="164">
        <f>FinancialInputs!AU12</f>
        <v>0</v>
      </c>
      <c r="AV12" s="164">
        <f>FinancialInputs!AV12</f>
        <v>0</v>
      </c>
      <c r="AW12" s="164">
        <f>FinancialInputs!AW12</f>
        <v>0</v>
      </c>
      <c r="AX12" s="164">
        <f>FinancialInputs!AX12</f>
        <v>0</v>
      </c>
      <c r="AY12" s="164">
        <f>FinancialInputs!AY12</f>
        <v>0</v>
      </c>
      <c r="AZ12" s="164">
        <f>FinancialInputs!AZ12</f>
        <v>0</v>
      </c>
      <c r="BA12" s="164">
        <f>FinancialInputs!BA12</f>
        <v>0</v>
      </c>
      <c r="BB12" s="164">
        <f>FinancialInputs!BB12</f>
        <v>0</v>
      </c>
      <c r="BC12" s="164">
        <f>FinancialInputs!BC12</f>
        <v>0</v>
      </c>
      <c r="BD12" s="164">
        <f>FinancialInputs!BD12</f>
        <v>0</v>
      </c>
      <c r="BE12" s="164">
        <f>FinancialInputs!BE12</f>
        <v>0</v>
      </c>
      <c r="BF12" s="164">
        <f>FinancialInputs!BF12</f>
        <v>0</v>
      </c>
      <c r="BG12" s="164">
        <f>FinancialInputs!BG12</f>
        <v>0</v>
      </c>
      <c r="BH12" s="164">
        <f>FinancialInputs!BH12</f>
        <v>0</v>
      </c>
      <c r="BI12" s="164">
        <f>FinancialInputs!BI12</f>
        <v>0</v>
      </c>
      <c r="BJ12" s="164">
        <f>FinancialInputs!BJ12</f>
        <v>0</v>
      </c>
      <c r="BK12" s="164">
        <f>FinancialInputs!BK12</f>
        <v>0</v>
      </c>
      <c r="BL12" s="164">
        <f>FinancialInputs!BL12</f>
        <v>0</v>
      </c>
      <c r="BM12" s="164">
        <f>FinancialInputs!BM12</f>
        <v>0</v>
      </c>
      <c r="BN12" s="164">
        <f>FinancialInputs!BN12</f>
        <v>0</v>
      </c>
      <c r="BO12" s="164">
        <f>FinancialInputs!BO12</f>
        <v>0</v>
      </c>
      <c r="BP12" s="164">
        <f>FinancialInputs!BP12</f>
        <v>0</v>
      </c>
      <c r="BQ12" s="164">
        <f>FinancialInputs!BQ12</f>
        <v>0</v>
      </c>
      <c r="BR12" s="164">
        <f>FinancialInputs!BR12</f>
        <v>0</v>
      </c>
      <c r="BS12" s="164">
        <f>FinancialInputs!BS12</f>
        <v>0</v>
      </c>
      <c r="BT12" s="164">
        <f>FinancialInputs!BT12</f>
        <v>0</v>
      </c>
      <c r="BU12" s="164">
        <f>FinancialInputs!BU12</f>
        <v>0</v>
      </c>
      <c r="BV12" s="164">
        <f>FinancialInputs!BV12</f>
        <v>0</v>
      </c>
      <c r="BW12" s="164">
        <f>FinancialInputs!BW12</f>
        <v>0</v>
      </c>
      <c r="BX12" s="164">
        <f>FinancialInputs!BX12</f>
        <v>0</v>
      </c>
      <c r="BY12" s="164">
        <f>FinancialInputs!BY12</f>
        <v>0</v>
      </c>
      <c r="BZ12" s="164">
        <f>FinancialInputs!BZ12</f>
        <v>0</v>
      </c>
      <c r="CA12" s="164">
        <f>FinancialInputs!CA12</f>
        <v>0</v>
      </c>
      <c r="CB12" s="164">
        <f>FinancialInputs!CB12</f>
        <v>0</v>
      </c>
      <c r="CC12" s="164">
        <f>FinancialInputs!CC12</f>
        <v>0</v>
      </c>
      <c r="CD12" s="164">
        <f>FinancialInputs!CD12</f>
        <v>0</v>
      </c>
      <c r="CE12" s="164">
        <f>FinancialInputs!CE12</f>
        <v>0</v>
      </c>
      <c r="CF12" s="164">
        <f>FinancialInputs!CF12</f>
        <v>0</v>
      </c>
      <c r="CG12" s="164">
        <f>FinancialInputs!CG12</f>
        <v>0</v>
      </c>
      <c r="CH12" s="164">
        <f>FinancialInputs!CH12</f>
        <v>0</v>
      </c>
      <c r="CI12" s="164">
        <f>FinancialInputs!CI12</f>
        <v>0</v>
      </c>
      <c r="CJ12" s="164">
        <f>FinancialInputs!CJ12</f>
        <v>0</v>
      </c>
      <c r="CK12" s="164">
        <f>FinancialInputs!CK12</f>
        <v>0</v>
      </c>
      <c r="CL12" s="164">
        <f>FinancialInputs!CL12</f>
        <v>0</v>
      </c>
      <c r="CM12" s="164">
        <f>FinancialInputs!CM12</f>
        <v>0</v>
      </c>
      <c r="CN12" s="164">
        <f>FinancialInputs!CN12</f>
        <v>0</v>
      </c>
      <c r="CO12" s="164">
        <f>FinancialInputs!CO12</f>
        <v>0</v>
      </c>
      <c r="CP12" s="164">
        <f>FinancialInputs!CP12</f>
        <v>0</v>
      </c>
      <c r="CQ12" s="164">
        <f>FinancialInputs!CQ12</f>
        <v>0</v>
      </c>
      <c r="CR12" s="164">
        <f>FinancialInputs!CR12</f>
        <v>0</v>
      </c>
      <c r="CS12" s="164">
        <f>FinancialInputs!CS12</f>
        <v>0</v>
      </c>
      <c r="CT12" s="164">
        <f>FinancialInputs!CT12</f>
        <v>0</v>
      </c>
      <c r="CU12" s="164">
        <f>FinancialInputs!CU12</f>
        <v>0</v>
      </c>
      <c r="CV12" s="164">
        <f>FinancialInputs!CV12</f>
        <v>0</v>
      </c>
      <c r="CW12" s="2"/>
      <c r="CX12" s="2"/>
      <c r="CY12" s="2"/>
    </row>
    <row r="13" spans="1:105" s="1" customFormat="1">
      <c r="A13" s="473" t="s">
        <v>410</v>
      </c>
      <c r="E13" s="1" t="s">
        <v>207</v>
      </c>
      <c r="H13" s="2"/>
      <c r="I13" s="2"/>
      <c r="K13" s="37"/>
      <c r="L13" s="112">
        <f>FinancialInputs!L14</f>
        <v>0</v>
      </c>
      <c r="M13" s="112">
        <f>FinancialInputs!M14</f>
        <v>0</v>
      </c>
      <c r="N13" s="112">
        <f>FinancialInputs!N14</f>
        <v>0</v>
      </c>
      <c r="O13" s="112">
        <f>FinancialInputs!O14</f>
        <v>0</v>
      </c>
      <c r="P13" s="112">
        <f>FinancialInputs!P14</f>
        <v>0</v>
      </c>
      <c r="Q13" s="112">
        <f>FinancialInputs!Q14</f>
        <v>0</v>
      </c>
      <c r="R13" s="112">
        <f>FinancialInputs!R14</f>
        <v>0</v>
      </c>
      <c r="S13" s="112">
        <f>FinancialInputs!S14</f>
        <v>0</v>
      </c>
      <c r="T13" s="112">
        <f>FinancialInputs!T14</f>
        <v>0</v>
      </c>
      <c r="U13" s="112">
        <f>FinancialInputs!U14</f>
        <v>0</v>
      </c>
      <c r="V13" s="112">
        <f>FinancialInputs!V14</f>
        <v>0</v>
      </c>
      <c r="W13" s="112">
        <f>FinancialInputs!W14</f>
        <v>0</v>
      </c>
      <c r="X13" s="112">
        <f>FinancialInputs!X14</f>
        <v>0</v>
      </c>
      <c r="Y13" s="112">
        <f>FinancialInputs!Y14</f>
        <v>0</v>
      </c>
      <c r="Z13" s="112">
        <f>FinancialInputs!Z14</f>
        <v>0</v>
      </c>
      <c r="AA13" s="112">
        <f>FinancialInputs!AA14</f>
        <v>0</v>
      </c>
      <c r="AB13" s="112">
        <f>FinancialInputs!AB14</f>
        <v>0</v>
      </c>
      <c r="AC13" s="112">
        <f>FinancialInputs!AC14</f>
        <v>0</v>
      </c>
      <c r="AD13" s="112">
        <f>FinancialInputs!AD14</f>
        <v>0</v>
      </c>
      <c r="AE13" s="112">
        <f>FinancialInputs!AE14</f>
        <v>0</v>
      </c>
      <c r="AF13" s="112">
        <f>FinancialInputs!AF14</f>
        <v>0</v>
      </c>
      <c r="AG13" s="112">
        <f>FinancialInputs!AG14</f>
        <v>0</v>
      </c>
      <c r="AH13" s="112">
        <f>FinancialInputs!AH14</f>
        <v>0</v>
      </c>
      <c r="AI13" s="112">
        <f>FinancialInputs!AI14</f>
        <v>0</v>
      </c>
      <c r="AJ13" s="112">
        <f>FinancialInputs!AJ14</f>
        <v>0</v>
      </c>
      <c r="AK13" s="112">
        <f>FinancialInputs!AK14</f>
        <v>0</v>
      </c>
      <c r="AL13" s="112">
        <f>FinancialInputs!AL14</f>
        <v>0</v>
      </c>
      <c r="AM13" s="112">
        <f>FinancialInputs!AM14</f>
        <v>0</v>
      </c>
      <c r="AN13" s="112">
        <f>FinancialInputs!AN14</f>
        <v>0</v>
      </c>
      <c r="AO13" s="112">
        <f>FinancialInputs!AO14</f>
        <v>0</v>
      </c>
      <c r="AP13" s="112">
        <f>FinancialInputs!AP14</f>
        <v>0</v>
      </c>
      <c r="AQ13" s="112">
        <f>FinancialInputs!AQ14</f>
        <v>0</v>
      </c>
      <c r="AR13" s="112">
        <f>FinancialInputs!AR14</f>
        <v>0</v>
      </c>
      <c r="AS13" s="112">
        <f>FinancialInputs!AS14</f>
        <v>0</v>
      </c>
      <c r="AT13" s="112">
        <f>FinancialInputs!AT14</f>
        <v>0</v>
      </c>
      <c r="AU13" s="112">
        <f>FinancialInputs!AU14</f>
        <v>0</v>
      </c>
      <c r="AV13" s="112">
        <f>FinancialInputs!AV14</f>
        <v>0</v>
      </c>
      <c r="AW13" s="112">
        <f>FinancialInputs!AW14</f>
        <v>0</v>
      </c>
      <c r="AX13" s="112">
        <f>FinancialInputs!AX14</f>
        <v>0</v>
      </c>
      <c r="AY13" s="112">
        <f>FinancialInputs!AY14</f>
        <v>0</v>
      </c>
      <c r="AZ13" s="112">
        <f>FinancialInputs!AZ14</f>
        <v>0</v>
      </c>
      <c r="BA13" s="112">
        <f>FinancialInputs!BA14</f>
        <v>0</v>
      </c>
      <c r="BB13" s="112">
        <f>FinancialInputs!BB14</f>
        <v>0</v>
      </c>
      <c r="BC13" s="112">
        <f>FinancialInputs!BC14</f>
        <v>0</v>
      </c>
      <c r="BD13" s="112">
        <f>FinancialInputs!BD14</f>
        <v>0</v>
      </c>
      <c r="BE13" s="112">
        <f>FinancialInputs!BE14</f>
        <v>0</v>
      </c>
      <c r="BF13" s="112">
        <f>FinancialInputs!BF14</f>
        <v>0</v>
      </c>
      <c r="BG13" s="112">
        <f>FinancialInputs!BG14</f>
        <v>0</v>
      </c>
      <c r="BH13" s="112">
        <f>FinancialInputs!BH14</f>
        <v>0</v>
      </c>
      <c r="BI13" s="112">
        <f>FinancialInputs!BI14</f>
        <v>0</v>
      </c>
      <c r="BJ13" s="112">
        <f>FinancialInputs!BJ14</f>
        <v>0</v>
      </c>
      <c r="BK13" s="112">
        <f>FinancialInputs!BK14</f>
        <v>0</v>
      </c>
      <c r="BL13" s="112">
        <f>FinancialInputs!BL14</f>
        <v>0</v>
      </c>
      <c r="BM13" s="112">
        <f>FinancialInputs!BM14</f>
        <v>0</v>
      </c>
      <c r="BN13" s="112">
        <f>FinancialInputs!BN14</f>
        <v>0</v>
      </c>
      <c r="BO13" s="112">
        <f>FinancialInputs!BO14</f>
        <v>0</v>
      </c>
      <c r="BP13" s="112">
        <f>FinancialInputs!BP14</f>
        <v>0</v>
      </c>
      <c r="BQ13" s="112">
        <f>FinancialInputs!BQ14</f>
        <v>0</v>
      </c>
      <c r="BR13" s="112">
        <f>FinancialInputs!BR14</f>
        <v>0</v>
      </c>
      <c r="BS13" s="112">
        <f>FinancialInputs!BS14</f>
        <v>0</v>
      </c>
      <c r="BT13" s="112">
        <f>FinancialInputs!BT14</f>
        <v>0</v>
      </c>
      <c r="BU13" s="112">
        <f>FinancialInputs!BU14</f>
        <v>0</v>
      </c>
      <c r="BV13" s="112">
        <f>FinancialInputs!BV14</f>
        <v>0</v>
      </c>
      <c r="BW13" s="112">
        <f>FinancialInputs!BW14</f>
        <v>0</v>
      </c>
      <c r="BX13" s="112">
        <f>FinancialInputs!BX14</f>
        <v>0</v>
      </c>
      <c r="BY13" s="112">
        <f>FinancialInputs!BY14</f>
        <v>0</v>
      </c>
      <c r="BZ13" s="112">
        <f>FinancialInputs!BZ14</f>
        <v>0</v>
      </c>
      <c r="CA13" s="112">
        <f>FinancialInputs!CA14</f>
        <v>0</v>
      </c>
      <c r="CB13" s="112">
        <f>FinancialInputs!CB14</f>
        <v>0</v>
      </c>
      <c r="CC13" s="112">
        <f>FinancialInputs!CC14</f>
        <v>0</v>
      </c>
      <c r="CD13" s="112">
        <f>FinancialInputs!CD14</f>
        <v>0</v>
      </c>
      <c r="CE13" s="112">
        <f>FinancialInputs!CE14</f>
        <v>0</v>
      </c>
      <c r="CF13" s="112">
        <f>FinancialInputs!CF14</f>
        <v>0</v>
      </c>
      <c r="CG13" s="112">
        <f>FinancialInputs!CG14</f>
        <v>0</v>
      </c>
      <c r="CH13" s="112">
        <f>FinancialInputs!CH14</f>
        <v>0</v>
      </c>
      <c r="CI13" s="112">
        <f>FinancialInputs!CI14</f>
        <v>0</v>
      </c>
      <c r="CJ13" s="112">
        <f>FinancialInputs!CJ14</f>
        <v>0</v>
      </c>
      <c r="CK13" s="112">
        <f>FinancialInputs!CK14</f>
        <v>0</v>
      </c>
      <c r="CL13" s="112">
        <f>FinancialInputs!CL14</f>
        <v>0</v>
      </c>
      <c r="CM13" s="112">
        <f>FinancialInputs!CM14</f>
        <v>0</v>
      </c>
      <c r="CN13" s="112">
        <f>FinancialInputs!CN14</f>
        <v>0</v>
      </c>
      <c r="CO13" s="112">
        <f>FinancialInputs!CO14</f>
        <v>0</v>
      </c>
      <c r="CP13" s="112">
        <f>FinancialInputs!CP14</f>
        <v>0</v>
      </c>
      <c r="CQ13" s="112">
        <f>FinancialInputs!CQ14</f>
        <v>0</v>
      </c>
      <c r="CR13" s="112">
        <f>FinancialInputs!CR14</f>
        <v>0</v>
      </c>
      <c r="CS13" s="112">
        <f>FinancialInputs!CS14</f>
        <v>0</v>
      </c>
      <c r="CT13" s="112">
        <f>FinancialInputs!CT14</f>
        <v>0</v>
      </c>
      <c r="CU13" s="112">
        <f>FinancialInputs!CU14</f>
        <v>0</v>
      </c>
      <c r="CV13" s="112">
        <f>FinancialInputs!CV14</f>
        <v>0</v>
      </c>
      <c r="CW13" s="2"/>
      <c r="CX13" s="2"/>
      <c r="CY13" s="2"/>
    </row>
    <row r="14" spans="1:105" s="1" customFormat="1">
      <c r="H14" s="31"/>
      <c r="I14" s="31"/>
      <c r="J14" s="31"/>
      <c r="K14" s="31"/>
    </row>
    <row r="15" spans="1:105" s="1" customFormat="1">
      <c r="B15" s="22">
        <f>MAX($B5:B$14)+1</f>
        <v>1</v>
      </c>
      <c r="C15" s="22" t="s">
        <v>267</v>
      </c>
      <c r="D15" s="22"/>
      <c r="E15" s="22"/>
      <c r="F15" s="22"/>
      <c r="G15" s="22"/>
      <c r="H15" s="22"/>
      <c r="I15" s="22"/>
      <c r="J15" s="22"/>
      <c r="K15" s="22"/>
      <c r="L15" s="22"/>
      <c r="M15" s="22"/>
      <c r="N15" s="22"/>
      <c r="O15" s="22"/>
      <c r="P15" s="22"/>
      <c r="Q15" s="22"/>
      <c r="R15" s="22"/>
      <c r="S15" s="22"/>
      <c r="T15" s="22"/>
      <c r="U15" s="22"/>
      <c r="V15" s="22"/>
      <c r="W15" s="22"/>
      <c r="X15" s="22"/>
      <c r="Y15" s="22"/>
      <c r="Z15" s="22"/>
      <c r="AA15" s="22"/>
      <c r="AB15" s="22"/>
      <c r="AC15" s="22"/>
      <c r="AD15" s="22"/>
      <c r="AE15" s="22"/>
      <c r="AF15" s="22"/>
      <c r="AG15" s="22"/>
      <c r="AH15" s="22"/>
      <c r="AI15" s="22"/>
      <c r="AJ15" s="22"/>
      <c r="AK15" s="22"/>
      <c r="AL15" s="22"/>
      <c r="AM15" s="22"/>
      <c r="AN15" s="22"/>
      <c r="AO15" s="22"/>
      <c r="AP15" s="22"/>
      <c r="AQ15" s="22"/>
      <c r="AR15" s="22"/>
      <c r="AS15" s="22"/>
      <c r="AT15" s="22"/>
      <c r="AU15" s="22"/>
      <c r="AV15" s="22"/>
      <c r="AW15" s="22"/>
      <c r="AX15" s="22"/>
      <c r="AY15" s="22"/>
      <c r="AZ15" s="22"/>
      <c r="BA15" s="22"/>
      <c r="BB15" s="22"/>
      <c r="BC15" s="22"/>
      <c r="BD15" s="22"/>
      <c r="BE15" s="22"/>
      <c r="BF15" s="22"/>
      <c r="BG15" s="22"/>
      <c r="BH15" s="22"/>
      <c r="BI15" s="22"/>
      <c r="BJ15" s="22"/>
      <c r="BK15" s="22"/>
      <c r="BL15" s="22"/>
      <c r="BM15" s="22"/>
      <c r="BN15" s="22"/>
      <c r="BO15" s="22"/>
      <c r="BP15" s="22"/>
      <c r="BQ15" s="22"/>
      <c r="BR15" s="22"/>
      <c r="BS15" s="22"/>
      <c r="BT15" s="22"/>
      <c r="BU15" s="22"/>
      <c r="BV15" s="22"/>
      <c r="BW15" s="22"/>
      <c r="BX15" s="22"/>
      <c r="BY15" s="22"/>
      <c r="BZ15" s="22"/>
      <c r="CA15" s="22"/>
      <c r="CB15" s="22"/>
      <c r="CC15" s="22"/>
      <c r="CD15" s="22"/>
      <c r="CE15" s="22"/>
      <c r="CF15" s="22"/>
      <c r="CG15" s="22"/>
      <c r="CH15" s="22"/>
      <c r="CI15" s="22"/>
      <c r="CJ15" s="22"/>
      <c r="CK15" s="22"/>
      <c r="CL15" s="22"/>
      <c r="CM15" s="22"/>
      <c r="CN15" s="22"/>
      <c r="CO15" s="22"/>
      <c r="CP15" s="22"/>
      <c r="CQ15" s="22"/>
      <c r="CR15" s="22"/>
      <c r="CS15" s="22"/>
      <c r="CT15" s="22"/>
      <c r="CU15" s="22"/>
      <c r="CV15" s="22"/>
      <c r="CW15" s="22"/>
      <c r="CX15" s="22"/>
      <c r="CY15" s="22"/>
      <c r="CZ15" s="24"/>
      <c r="DA15" s="22"/>
    </row>
    <row r="16" spans="1:105" s="1" customFormat="1">
      <c r="H16" s="31"/>
      <c r="I16" s="31"/>
      <c r="J16" s="31"/>
      <c r="K16" s="31"/>
    </row>
    <row r="17" spans="2:105" s="1" customFormat="1">
      <c r="E17" s="1" t="s">
        <v>267</v>
      </c>
      <c r="G17" s="1" t="s">
        <v>268</v>
      </c>
      <c r="H17" s="31"/>
      <c r="I17" s="31"/>
      <c r="J17" s="31"/>
      <c r="K17" s="31"/>
      <c r="L17" s="37">
        <f>FinancialInputs!L29</f>
        <v>0.84438271820469835</v>
      </c>
      <c r="M17" s="37">
        <f>FinancialInputs!M29</f>
        <v>0.91846993032948077</v>
      </c>
      <c r="N17" s="37">
        <f>FinancialInputs!N29</f>
        <v>0.96941655226919266</v>
      </c>
      <c r="O17" s="37">
        <f>FinancialInputs!O29</f>
        <v>1</v>
      </c>
      <c r="P17" s="37">
        <f>FinancialInputs!P29</f>
        <v>1.0318395256751993</v>
      </c>
      <c r="Q17" s="98">
        <f>FinancialInputs!Q29</f>
        <v>1.0517380334816306</v>
      </c>
      <c r="R17" s="98">
        <f>FinancialInputs!R29</f>
        <v>1.0727310104511627</v>
      </c>
      <c r="S17" s="37">
        <f>FinancialInputs!S29</f>
        <v>1.0941899397738715</v>
      </c>
      <c r="T17" s="37">
        <f>FinancialInputs!T29</f>
        <v>1.1178777703377187</v>
      </c>
      <c r="U17" s="37">
        <f>FinancialInputs!U29</f>
        <v>1.1426328490654085</v>
      </c>
      <c r="V17" s="37">
        <f>FinancialInputs!V29</f>
        <v>1.1654855060467169</v>
      </c>
      <c r="W17" s="37">
        <f>FinancialInputs!W29</f>
        <v>1.1887952161676509</v>
      </c>
      <c r="X17" s="37">
        <f>FinancialInputs!X29</f>
        <v>1.2125711204910041</v>
      </c>
      <c r="Y17" s="37">
        <f>FinancialInputs!Y29</f>
        <v>1.2368225429008242</v>
      </c>
      <c r="Z17" s="37">
        <f>FinancialInputs!Z29</f>
        <v>1.2615589937588405</v>
      </c>
      <c r="AA17" s="37">
        <f>FinancialInputs!AA29</f>
        <v>1.2867901736340175</v>
      </c>
      <c r="AB17" s="37">
        <f>FinancialInputs!AB29</f>
        <v>1.3125259771066977</v>
      </c>
      <c r="AC17" s="37">
        <f>FinancialInputs!AC29</f>
        <v>1.3387764966488318</v>
      </c>
      <c r="AD17" s="37">
        <f>FinancialInputs!AD29</f>
        <v>1.3655520265818084</v>
      </c>
      <c r="AE17" s="37">
        <f>FinancialInputs!AE29</f>
        <v>1.3928630671134445</v>
      </c>
      <c r="AF17" s="37">
        <f>FinancialInputs!AF29</f>
        <v>1.4207203284557133</v>
      </c>
      <c r="AG17" s="37">
        <f>FinancialInputs!AG29</f>
        <v>1.4491347350248276</v>
      </c>
      <c r="AH17" s="37">
        <f>FinancialInputs!AH29</f>
        <v>1.4781174297253241</v>
      </c>
      <c r="AI17" s="37">
        <f>FinancialInputs!AI29</f>
        <v>1.5076797783198306</v>
      </c>
      <c r="AJ17" s="37">
        <f>FinancialInputs!AJ29</f>
        <v>1.5378333738862273</v>
      </c>
      <c r="AK17" s="37">
        <f>FinancialInputs!AK29</f>
        <v>1.568590041363952</v>
      </c>
      <c r="AL17" s="37">
        <f>FinancialInputs!AL29</f>
        <v>1.5999618421912309</v>
      </c>
      <c r="AM17" s="37">
        <f>FinancialInputs!AM29</f>
        <v>1.6319610790350558</v>
      </c>
      <c r="AN17" s="37">
        <f>FinancialInputs!AN29</f>
        <v>1.6646003006157568</v>
      </c>
      <c r="AO17" s="37">
        <f>FinancialInputs!AO29</f>
        <v>1.697892306628072</v>
      </c>
      <c r="AP17" s="37">
        <f>FinancialInputs!AP29</f>
        <v>1.7318501527606336</v>
      </c>
      <c r="AQ17" s="37">
        <f>FinancialInputs!AQ29</f>
        <v>1.7664871558158461</v>
      </c>
      <c r="AR17" s="37">
        <f>FinancialInputs!AR29</f>
        <v>1.8018168989321632</v>
      </c>
      <c r="AS17" s="37">
        <f>FinancialInputs!AS29</f>
        <v>1.8378532369108065</v>
      </c>
      <c r="AT17" s="37">
        <f>FinancialInputs!AT29</f>
        <v>1.8746103016490225</v>
      </c>
      <c r="AU17" s="37">
        <f>FinancialInputs!AU29</f>
        <v>1.9121025076820033</v>
      </c>
      <c r="AV17" s="37">
        <f>FinancialInputs!AV29</f>
        <v>1.9503445578356433</v>
      </c>
      <c r="AW17" s="37">
        <f>FinancialInputs!AW29</f>
        <v>1.9893514489923565</v>
      </c>
      <c r="AX17" s="37">
        <f>FinancialInputs!AX29</f>
        <v>2.0291384779722037</v>
      </c>
      <c r="AY17" s="37">
        <f>FinancialInputs!AY29</f>
        <v>2.0697212475316475</v>
      </c>
      <c r="AZ17" s="37">
        <f>FinancialInputs!AZ29</f>
        <v>2.1111156724822808</v>
      </c>
      <c r="BA17" s="37">
        <f>FinancialInputs!BA29</f>
        <v>2.1533379859319264</v>
      </c>
      <c r="BB17" s="37">
        <f>FinancialInputs!BB29</f>
        <v>2.1964047456505646</v>
      </c>
      <c r="BC17" s="37">
        <f>FinancialInputs!BC29</f>
        <v>2.2403328405635761</v>
      </c>
      <c r="BD17" s="37">
        <f>FinancialInputs!BD29</f>
        <v>2.2851394973748476</v>
      </c>
      <c r="BE17" s="37">
        <f>FinancialInputs!BE29</f>
        <v>2.3308422873223442</v>
      </c>
      <c r="BF17" s="37">
        <f>FinancialInputs!BF29</f>
        <v>2.3774591330687911</v>
      </c>
      <c r="BG17" s="37">
        <f>FinancialInputs!BG29</f>
        <v>2.4250083157301674</v>
      </c>
      <c r="BH17" s="37">
        <f>FinancialInputs!BH29</f>
        <v>2.4735084820447706</v>
      </c>
      <c r="BI17" s="37">
        <f>FinancialInputs!BI29</f>
        <v>2.522978651685666</v>
      </c>
      <c r="BJ17" s="37">
        <f>FinancialInputs!BJ29</f>
        <v>2.5734382247193794</v>
      </c>
      <c r="BK17" s="37">
        <f>FinancialInputs!BK29</f>
        <v>2.6249069892137671</v>
      </c>
      <c r="BL17" s="37">
        <f>FinancialInputs!BL29</f>
        <v>2.6774051289980427</v>
      </c>
      <c r="BM17" s="37">
        <f>FinancialInputs!BM29</f>
        <v>2.7309532315780034</v>
      </c>
      <c r="BN17" s="37">
        <f>FinancialInputs!BN29</f>
        <v>2.7855722962095637</v>
      </c>
      <c r="BO17" s="37">
        <f>FinancialInputs!BO29</f>
        <v>2.8412837421337551</v>
      </c>
      <c r="BP17" s="37">
        <f>FinancialInputs!BP29</f>
        <v>2.8981094169764301</v>
      </c>
      <c r="BQ17" s="37">
        <f>FinancialInputs!BQ29</f>
        <v>2.9560716053159588</v>
      </c>
      <c r="BR17" s="37">
        <f>FinancialInputs!BR29</f>
        <v>3.0151930374222777</v>
      </c>
      <c r="BS17" s="37">
        <f>FinancialInputs!BS29</f>
        <v>3.0754968981707234</v>
      </c>
      <c r="BT17" s="37">
        <f>FinancialInputs!BT29</f>
        <v>3.1370068361341383</v>
      </c>
      <c r="BU17" s="37">
        <f>FinancialInputs!BU29</f>
        <v>3.1997469728568206</v>
      </c>
      <c r="BV17" s="37">
        <f>FinancialInputs!BV29</f>
        <v>3.2637419123139573</v>
      </c>
      <c r="BW17" s="37">
        <f>FinancialInputs!BW29</f>
        <v>3.3290167505602368</v>
      </c>
      <c r="BX17" s="37">
        <f>FinancialInputs!BX29</f>
        <v>3.3955970855714415</v>
      </c>
      <c r="BY17" s="37">
        <f>FinancialInputs!BY29</f>
        <v>3.4635090272828704</v>
      </c>
      <c r="BZ17" s="37">
        <f>FinancialInputs!BZ29</f>
        <v>3.5327792078285278</v>
      </c>
      <c r="CA17" s="37">
        <f>FinancialInputs!CA29</f>
        <v>3.6034347919850989</v>
      </c>
      <c r="CB17" s="37">
        <f>FinancialInputs!CB29</f>
        <v>3.675503487824801</v>
      </c>
      <c r="CC17" s="37">
        <f>FinancialInputs!CC29</f>
        <v>3.7490135575812973</v>
      </c>
      <c r="CD17" s="37">
        <f>FinancialInputs!CD29</f>
        <v>3.8239938287329229</v>
      </c>
      <c r="CE17" s="37">
        <f>FinancialInputs!CE29</f>
        <v>3.900473705307582</v>
      </c>
      <c r="CF17" s="37">
        <f>FinancialInputs!CF29</f>
        <v>3.9784831794137339</v>
      </c>
      <c r="CG17" s="37">
        <f>FinancialInputs!CG29</f>
        <v>4.0580528430020086</v>
      </c>
      <c r="CH17" s="37">
        <f>FinancialInputs!CH29</f>
        <v>4.1392138998620496</v>
      </c>
      <c r="CI17" s="37">
        <f>FinancialInputs!CI29</f>
        <v>4.221998177859291</v>
      </c>
      <c r="CJ17" s="37">
        <f>FinancialInputs!CJ29</f>
        <v>4.3064381414164767</v>
      </c>
      <c r="CK17" s="37">
        <f>FinancialInputs!CK29</f>
        <v>4.3925669042448066</v>
      </c>
      <c r="CL17" s="37">
        <f>FinancialInputs!CL29</f>
        <v>4.4804182423297032</v>
      </c>
      <c r="CM17" s="37">
        <f>FinancialInputs!CM29</f>
        <v>4.5700266071762972</v>
      </c>
      <c r="CN17" s="37">
        <f>FinancialInputs!CN29</f>
        <v>4.661427139319823</v>
      </c>
      <c r="CO17" s="37">
        <f>FinancialInputs!CO29</f>
        <v>4.7546556821062191</v>
      </c>
      <c r="CP17" s="37">
        <f>FinancialInputs!CP29</f>
        <v>4.8497487957483436</v>
      </c>
      <c r="CQ17" s="37">
        <f>FinancialInputs!CQ29</f>
        <v>4.9467437716633098</v>
      </c>
      <c r="CR17" s="37">
        <f>FinancialInputs!CR29</f>
        <v>5.0456786470965769</v>
      </c>
      <c r="CS17" s="37">
        <f>FinancialInputs!CS29</f>
        <v>5.1465922200385084</v>
      </c>
      <c r="CT17" s="37">
        <f>FinancialInputs!CT29</f>
        <v>5.249524064439278</v>
      </c>
      <c r="CU17" s="37">
        <f>FinancialInputs!CU29</f>
        <v>5.3545145457280645</v>
      </c>
      <c r="CV17" s="37">
        <f>FinancialInputs!CV29</f>
        <v>5.4616048366426257</v>
      </c>
      <c r="CW17" s="37"/>
      <c r="CX17" s="37"/>
      <c r="CY17" s="37"/>
      <c r="CZ17" s="37"/>
      <c r="DA17" s="37"/>
    </row>
    <row r="18" spans="2:105" s="1" customFormat="1">
      <c r="H18" s="31"/>
      <c r="I18" s="31"/>
      <c r="J18" s="31"/>
      <c r="K18" s="31"/>
      <c r="L18" s="2"/>
      <c r="N18" s="35"/>
    </row>
    <row r="19" spans="2:105" s="1" customFormat="1">
      <c r="B19" s="22">
        <f>MAX($B$5:B18)+1</f>
        <v>2</v>
      </c>
      <c r="C19" s="22" t="s">
        <v>1005</v>
      </c>
      <c r="D19" s="22"/>
      <c r="E19" s="22"/>
      <c r="F19" s="22"/>
      <c r="G19" s="22"/>
      <c r="H19" s="22"/>
      <c r="I19" s="22"/>
      <c r="J19" s="22"/>
      <c r="K19" s="22"/>
      <c r="L19" s="22"/>
      <c r="M19" s="22"/>
      <c r="N19" s="22"/>
      <c r="O19" s="22"/>
      <c r="P19" s="22"/>
      <c r="Q19" s="22"/>
      <c r="R19" s="22"/>
      <c r="S19" s="22"/>
      <c r="T19" s="22"/>
      <c r="U19" s="22"/>
      <c r="V19" s="22"/>
      <c r="W19" s="22"/>
      <c r="X19" s="22"/>
      <c r="Y19" s="22"/>
      <c r="Z19" s="22"/>
      <c r="AA19" s="22"/>
      <c r="AB19" s="22"/>
      <c r="AC19" s="22"/>
      <c r="AD19" s="22"/>
      <c r="AE19" s="22"/>
      <c r="AF19" s="22"/>
      <c r="AG19" s="22"/>
      <c r="AH19" s="22"/>
      <c r="AI19" s="22"/>
      <c r="AJ19" s="22"/>
      <c r="AK19" s="22"/>
      <c r="AL19" s="22"/>
      <c r="AM19" s="22"/>
      <c r="AN19" s="22"/>
      <c r="AO19" s="22"/>
      <c r="AP19" s="22"/>
      <c r="AQ19" s="22"/>
      <c r="AR19" s="22"/>
      <c r="AS19" s="22"/>
      <c r="AT19" s="22"/>
      <c r="AU19" s="22"/>
      <c r="AV19" s="22"/>
      <c r="AW19" s="22"/>
      <c r="AX19" s="22"/>
      <c r="AY19" s="22"/>
      <c r="AZ19" s="22"/>
      <c r="BA19" s="22"/>
      <c r="BB19" s="22"/>
      <c r="BC19" s="22"/>
      <c r="BD19" s="22"/>
      <c r="BE19" s="22"/>
      <c r="BF19" s="22"/>
      <c r="BG19" s="22"/>
      <c r="BH19" s="22"/>
      <c r="BI19" s="22"/>
      <c r="BJ19" s="22"/>
      <c r="BK19" s="22"/>
      <c r="BL19" s="22"/>
      <c r="BM19" s="22"/>
      <c r="BN19" s="22"/>
      <c r="BO19" s="22"/>
      <c r="BP19" s="22"/>
      <c r="BQ19" s="22"/>
      <c r="BR19" s="22"/>
      <c r="BS19" s="22"/>
      <c r="BT19" s="22"/>
      <c r="BU19" s="22"/>
      <c r="BV19" s="22"/>
      <c r="BW19" s="22"/>
      <c r="BX19" s="22"/>
      <c r="BY19" s="22"/>
      <c r="BZ19" s="22"/>
      <c r="CA19" s="22"/>
      <c r="CB19" s="22"/>
      <c r="CC19" s="22"/>
      <c r="CD19" s="22"/>
      <c r="CE19" s="22"/>
      <c r="CF19" s="22"/>
      <c r="CG19" s="22"/>
      <c r="CH19" s="22"/>
      <c r="CI19" s="22"/>
      <c r="CJ19" s="22"/>
      <c r="CK19" s="22"/>
      <c r="CL19" s="22"/>
      <c r="CM19" s="22"/>
      <c r="CN19" s="22"/>
      <c r="CO19" s="22"/>
      <c r="CP19" s="22"/>
      <c r="CQ19" s="22"/>
      <c r="CR19" s="22"/>
      <c r="CS19" s="22"/>
      <c r="CT19" s="22"/>
      <c r="CU19" s="22"/>
      <c r="CV19" s="22"/>
      <c r="CW19" s="22"/>
      <c r="CX19" s="22"/>
      <c r="CY19" s="22"/>
      <c r="CZ19" s="24"/>
      <c r="DA19" s="22"/>
    </row>
    <row r="20" spans="2:105">
      <c r="H20" s="31"/>
      <c r="I20" s="31"/>
      <c r="J20" s="31"/>
      <c r="K20" s="31"/>
    </row>
    <row r="21" spans="2:105">
      <c r="E21" s="29" t="s">
        <v>959</v>
      </c>
      <c r="G21" s="1" t="s">
        <v>164</v>
      </c>
      <c r="H21" s="31"/>
      <c r="I21" s="31"/>
      <c r="J21" s="31"/>
      <c r="K21" s="31"/>
      <c r="L21" s="247" t="e">
        <f>Revenue!L39</f>
        <v>#N/A</v>
      </c>
      <c r="M21" s="247" t="e">
        <f>Revenue!M39</f>
        <v>#N/A</v>
      </c>
      <c r="N21" s="247" t="e">
        <f>Revenue!N39</f>
        <v>#N/A</v>
      </c>
      <c r="O21" s="247" t="e">
        <f>Revenue!O39</f>
        <v>#N/A</v>
      </c>
      <c r="P21" s="247" t="e">
        <f>Revenue!P39</f>
        <v>#N/A</v>
      </c>
      <c r="Q21" s="247" t="e">
        <f>Revenue!Q39</f>
        <v>#N/A</v>
      </c>
      <c r="R21" s="247" t="e">
        <f>Revenue!R39</f>
        <v>#N/A</v>
      </c>
      <c r="S21" s="247" t="e">
        <f>Revenue!S39</f>
        <v>#N/A</v>
      </c>
      <c r="T21" s="247" t="e">
        <f>Revenue!T39</f>
        <v>#N/A</v>
      </c>
      <c r="U21" s="247" t="e">
        <f>Revenue!U39</f>
        <v>#N/A</v>
      </c>
      <c r="V21" s="247" t="e">
        <f>Revenue!V39</f>
        <v>#N/A</v>
      </c>
      <c r="W21" s="247" t="e">
        <f>Revenue!W39</f>
        <v>#N/A</v>
      </c>
      <c r="X21" s="247" t="e">
        <f>Revenue!X39</f>
        <v>#N/A</v>
      </c>
      <c r="Y21" s="247" t="e">
        <f>Revenue!Y39</f>
        <v>#N/A</v>
      </c>
      <c r="Z21" s="247" t="e">
        <f>Revenue!Z39</f>
        <v>#N/A</v>
      </c>
      <c r="AA21" s="247" t="e">
        <f>Revenue!AA39</f>
        <v>#N/A</v>
      </c>
      <c r="AB21" s="247" t="e">
        <f>Revenue!AB39</f>
        <v>#N/A</v>
      </c>
      <c r="AC21" s="247" t="e">
        <f>Revenue!AC39</f>
        <v>#N/A</v>
      </c>
      <c r="AD21" s="247" t="e">
        <f>Revenue!AD39</f>
        <v>#N/A</v>
      </c>
      <c r="AE21" s="247" t="e">
        <f>Revenue!AE39</f>
        <v>#N/A</v>
      </c>
      <c r="AF21" s="247" t="e">
        <f>Revenue!AF39</f>
        <v>#N/A</v>
      </c>
      <c r="AG21" s="247" t="e">
        <f>Revenue!AG39</f>
        <v>#N/A</v>
      </c>
      <c r="AH21" s="247" t="e">
        <f>Revenue!AH39</f>
        <v>#N/A</v>
      </c>
      <c r="AI21" s="247" t="e">
        <f>Revenue!AI39</f>
        <v>#N/A</v>
      </c>
      <c r="AJ21" s="247" t="e">
        <f>Revenue!AJ39</f>
        <v>#N/A</v>
      </c>
      <c r="AK21" s="247" t="e">
        <f>Revenue!AK39</f>
        <v>#N/A</v>
      </c>
      <c r="AL21" s="247" t="e">
        <f>Revenue!AL39</f>
        <v>#N/A</v>
      </c>
      <c r="AM21" s="247" t="e">
        <f>Revenue!AM39</f>
        <v>#N/A</v>
      </c>
      <c r="AN21" s="247" t="e">
        <f>Revenue!AN39</f>
        <v>#N/A</v>
      </c>
      <c r="AO21" s="247" t="e">
        <f>Revenue!AO39</f>
        <v>#N/A</v>
      </c>
      <c r="AP21" s="247" t="e">
        <f>Revenue!AP39</f>
        <v>#N/A</v>
      </c>
      <c r="AQ21" s="247" t="e">
        <f>Revenue!AQ39</f>
        <v>#N/A</v>
      </c>
      <c r="AR21" s="247" t="e">
        <f>Revenue!AR39</f>
        <v>#N/A</v>
      </c>
      <c r="AS21" s="247" t="e">
        <f>Revenue!AS39</f>
        <v>#N/A</v>
      </c>
      <c r="AT21" s="247" t="e">
        <f>Revenue!AT39</f>
        <v>#N/A</v>
      </c>
      <c r="AU21" s="247" t="e">
        <f>Revenue!AU39</f>
        <v>#N/A</v>
      </c>
      <c r="AV21" s="247" t="e">
        <f>Revenue!AV39</f>
        <v>#N/A</v>
      </c>
      <c r="AW21" s="247" t="e">
        <f>Revenue!AW39</f>
        <v>#N/A</v>
      </c>
      <c r="AX21" s="247" t="e">
        <f>Revenue!AX39</f>
        <v>#N/A</v>
      </c>
      <c r="AY21" s="247" t="e">
        <f>Revenue!AY39</f>
        <v>#N/A</v>
      </c>
      <c r="AZ21" s="247" t="e">
        <f>Revenue!AZ39</f>
        <v>#N/A</v>
      </c>
      <c r="BA21" s="247" t="e">
        <f>Revenue!BA39</f>
        <v>#N/A</v>
      </c>
      <c r="BB21" s="247" t="e">
        <f>Revenue!BB39</f>
        <v>#N/A</v>
      </c>
      <c r="BC21" s="247" t="e">
        <f>Revenue!BC39</f>
        <v>#N/A</v>
      </c>
      <c r="BD21" s="247" t="e">
        <f>Revenue!BD39</f>
        <v>#N/A</v>
      </c>
      <c r="BE21" s="247" t="e">
        <f>Revenue!BE39</f>
        <v>#N/A</v>
      </c>
      <c r="BF21" s="247" t="e">
        <f>Revenue!BF39</f>
        <v>#N/A</v>
      </c>
      <c r="BG21" s="247" t="e">
        <f>Revenue!BG39</f>
        <v>#N/A</v>
      </c>
      <c r="BH21" s="247" t="e">
        <f>Revenue!BH39</f>
        <v>#N/A</v>
      </c>
      <c r="BI21" s="247" t="e">
        <f>Revenue!BI39</f>
        <v>#N/A</v>
      </c>
      <c r="BJ21" s="247" t="e">
        <f>Revenue!BJ39</f>
        <v>#N/A</v>
      </c>
      <c r="BK21" s="247" t="e">
        <f>Revenue!BK39</f>
        <v>#N/A</v>
      </c>
      <c r="BL21" s="247" t="e">
        <f>Revenue!BL39</f>
        <v>#N/A</v>
      </c>
      <c r="BM21" s="247" t="e">
        <f>Revenue!BM39</f>
        <v>#N/A</v>
      </c>
      <c r="BN21" s="247" t="e">
        <f>Revenue!BN39</f>
        <v>#N/A</v>
      </c>
      <c r="BO21" s="247" t="e">
        <f>Revenue!BO39</f>
        <v>#N/A</v>
      </c>
      <c r="BP21" s="247" t="e">
        <f>Revenue!BP39</f>
        <v>#N/A</v>
      </c>
      <c r="BQ21" s="247" t="e">
        <f>Revenue!BQ39</f>
        <v>#N/A</v>
      </c>
      <c r="BR21" s="247" t="e">
        <f>Revenue!BR39</f>
        <v>#N/A</v>
      </c>
      <c r="BS21" s="247" t="e">
        <f>Revenue!BS39</f>
        <v>#N/A</v>
      </c>
      <c r="BT21" s="247" t="e">
        <f>Revenue!BT39</f>
        <v>#N/A</v>
      </c>
      <c r="BU21" s="247" t="e">
        <f>Revenue!BU39</f>
        <v>#N/A</v>
      </c>
      <c r="BV21" s="247" t="e">
        <f>Revenue!BV39</f>
        <v>#N/A</v>
      </c>
      <c r="BW21" s="247" t="e">
        <f>Revenue!BW39</f>
        <v>#N/A</v>
      </c>
      <c r="BX21" s="247" t="e">
        <f>Revenue!BX39</f>
        <v>#N/A</v>
      </c>
      <c r="BY21" s="247" t="e">
        <f>Revenue!BY39</f>
        <v>#N/A</v>
      </c>
      <c r="BZ21" s="247" t="e">
        <f>Revenue!BZ39</f>
        <v>#N/A</v>
      </c>
      <c r="CA21" s="247" t="e">
        <f>Revenue!CA39</f>
        <v>#N/A</v>
      </c>
      <c r="CB21" s="247" t="e">
        <f>Revenue!CB39</f>
        <v>#N/A</v>
      </c>
      <c r="CC21" s="247" t="e">
        <f>Revenue!CC39</f>
        <v>#N/A</v>
      </c>
      <c r="CD21" s="247" t="e">
        <f>Revenue!CD39</f>
        <v>#N/A</v>
      </c>
      <c r="CE21" s="247" t="e">
        <f>Revenue!CE39</f>
        <v>#N/A</v>
      </c>
      <c r="CF21" s="247" t="e">
        <f>Revenue!CF39</f>
        <v>#N/A</v>
      </c>
      <c r="CG21" s="247" t="e">
        <f>Revenue!CG39</f>
        <v>#N/A</v>
      </c>
      <c r="CH21" s="247" t="e">
        <f>Revenue!CH39</f>
        <v>#N/A</v>
      </c>
      <c r="CI21" s="247" t="e">
        <f>Revenue!CI39</f>
        <v>#N/A</v>
      </c>
      <c r="CJ21" s="247" t="e">
        <f>Revenue!CJ39</f>
        <v>#N/A</v>
      </c>
      <c r="CK21" s="247" t="e">
        <f>Revenue!CK39</f>
        <v>#N/A</v>
      </c>
      <c r="CL21" s="247" t="e">
        <f>Revenue!CL39</f>
        <v>#N/A</v>
      </c>
      <c r="CM21" s="247" t="e">
        <f>Revenue!CM39</f>
        <v>#N/A</v>
      </c>
      <c r="CN21" s="247" t="e">
        <f>Revenue!CN39</f>
        <v>#N/A</v>
      </c>
      <c r="CO21" s="247" t="e">
        <f>Revenue!CO39</f>
        <v>#N/A</v>
      </c>
      <c r="CP21" s="247" t="e">
        <f>Revenue!CP39</f>
        <v>#N/A</v>
      </c>
      <c r="CQ21" s="247" t="e">
        <f>Revenue!CQ39</f>
        <v>#N/A</v>
      </c>
      <c r="CR21" s="247" t="e">
        <f>Revenue!CR39</f>
        <v>#N/A</v>
      </c>
      <c r="CS21" s="247" t="e">
        <f>Revenue!CS39</f>
        <v>#N/A</v>
      </c>
      <c r="CT21" s="247" t="e">
        <f>Revenue!CT39</f>
        <v>#N/A</v>
      </c>
      <c r="CU21" s="247" t="e">
        <f>Revenue!CU39</f>
        <v>#N/A</v>
      </c>
      <c r="CV21" s="247" t="e">
        <f>Revenue!CV39</f>
        <v>#N/A</v>
      </c>
      <c r="CW21" s="30"/>
      <c r="CX21" s="30"/>
      <c r="CY21" s="30"/>
      <c r="CZ21" s="30"/>
      <c r="DA21" s="30"/>
    </row>
    <row r="22" spans="2:105">
      <c r="E22" s="29" t="s">
        <v>959</v>
      </c>
      <c r="G22" s="29" t="s">
        <v>305</v>
      </c>
      <c r="H22" s="31"/>
      <c r="I22" s="31"/>
      <c r="J22" s="31"/>
      <c r="K22" s="31"/>
      <c r="L22" s="247" t="e">
        <f>L21*L17</f>
        <v>#N/A</v>
      </c>
      <c r="M22" s="247" t="e">
        <f t="shared" ref="M22:AQ22" si="6">M21*M17</f>
        <v>#N/A</v>
      </c>
      <c r="N22" s="247" t="e">
        <f t="shared" si="6"/>
        <v>#N/A</v>
      </c>
      <c r="O22" s="247" t="e">
        <f>O21*O17</f>
        <v>#N/A</v>
      </c>
      <c r="P22" s="247" t="e">
        <f>P21*P17</f>
        <v>#N/A</v>
      </c>
      <c r="Q22" s="247" t="e">
        <f t="shared" si="6"/>
        <v>#N/A</v>
      </c>
      <c r="R22" s="247" t="e">
        <f t="shared" si="6"/>
        <v>#N/A</v>
      </c>
      <c r="S22" s="247" t="e">
        <f t="shared" si="6"/>
        <v>#N/A</v>
      </c>
      <c r="T22" s="247" t="e">
        <f t="shared" si="6"/>
        <v>#N/A</v>
      </c>
      <c r="U22" s="247" t="e">
        <f t="shared" si="6"/>
        <v>#N/A</v>
      </c>
      <c r="V22" s="247" t="e">
        <f t="shared" si="6"/>
        <v>#N/A</v>
      </c>
      <c r="W22" s="247" t="e">
        <f t="shared" si="6"/>
        <v>#N/A</v>
      </c>
      <c r="X22" s="247" t="e">
        <f t="shared" si="6"/>
        <v>#N/A</v>
      </c>
      <c r="Y22" s="247" t="e">
        <f t="shared" si="6"/>
        <v>#N/A</v>
      </c>
      <c r="Z22" s="247" t="e">
        <f t="shared" si="6"/>
        <v>#N/A</v>
      </c>
      <c r="AA22" s="247" t="e">
        <f t="shared" si="6"/>
        <v>#N/A</v>
      </c>
      <c r="AB22" s="247" t="e">
        <f>AB21*AB17</f>
        <v>#N/A</v>
      </c>
      <c r="AC22" s="247" t="e">
        <f t="shared" si="6"/>
        <v>#N/A</v>
      </c>
      <c r="AD22" s="247" t="e">
        <f t="shared" si="6"/>
        <v>#N/A</v>
      </c>
      <c r="AE22" s="247" t="e">
        <f t="shared" si="6"/>
        <v>#N/A</v>
      </c>
      <c r="AF22" s="247" t="e">
        <f t="shared" si="6"/>
        <v>#N/A</v>
      </c>
      <c r="AG22" s="247" t="e">
        <f t="shared" si="6"/>
        <v>#N/A</v>
      </c>
      <c r="AH22" s="247" t="e">
        <f t="shared" si="6"/>
        <v>#N/A</v>
      </c>
      <c r="AI22" s="247" t="e">
        <f t="shared" si="6"/>
        <v>#N/A</v>
      </c>
      <c r="AJ22" s="247" t="e">
        <f t="shared" si="6"/>
        <v>#N/A</v>
      </c>
      <c r="AK22" s="247" t="e">
        <f t="shared" si="6"/>
        <v>#N/A</v>
      </c>
      <c r="AL22" s="247" t="e">
        <f t="shared" si="6"/>
        <v>#N/A</v>
      </c>
      <c r="AM22" s="247" t="e">
        <f t="shared" si="6"/>
        <v>#N/A</v>
      </c>
      <c r="AN22" s="247" t="e">
        <f t="shared" si="6"/>
        <v>#N/A</v>
      </c>
      <c r="AO22" s="247" t="e">
        <f t="shared" si="6"/>
        <v>#N/A</v>
      </c>
      <c r="AP22" s="247" t="e">
        <f t="shared" si="6"/>
        <v>#N/A</v>
      </c>
      <c r="AQ22" s="247" t="e">
        <f t="shared" si="6"/>
        <v>#N/A</v>
      </c>
      <c r="AR22" s="247" t="e">
        <f t="shared" ref="AR22:BW22" si="7">AR21*AR17</f>
        <v>#N/A</v>
      </c>
      <c r="AS22" s="247" t="e">
        <f t="shared" si="7"/>
        <v>#N/A</v>
      </c>
      <c r="AT22" s="247" t="e">
        <f t="shared" si="7"/>
        <v>#N/A</v>
      </c>
      <c r="AU22" s="247" t="e">
        <f t="shared" si="7"/>
        <v>#N/A</v>
      </c>
      <c r="AV22" s="247" t="e">
        <f t="shared" si="7"/>
        <v>#N/A</v>
      </c>
      <c r="AW22" s="247" t="e">
        <f t="shared" si="7"/>
        <v>#N/A</v>
      </c>
      <c r="AX22" s="247" t="e">
        <f t="shared" si="7"/>
        <v>#N/A</v>
      </c>
      <c r="AY22" s="247" t="e">
        <f t="shared" si="7"/>
        <v>#N/A</v>
      </c>
      <c r="AZ22" s="247" t="e">
        <f t="shared" si="7"/>
        <v>#N/A</v>
      </c>
      <c r="BA22" s="247" t="e">
        <f t="shared" si="7"/>
        <v>#N/A</v>
      </c>
      <c r="BB22" s="247" t="e">
        <f t="shared" si="7"/>
        <v>#N/A</v>
      </c>
      <c r="BC22" s="247" t="e">
        <f t="shared" si="7"/>
        <v>#N/A</v>
      </c>
      <c r="BD22" s="247" t="e">
        <f t="shared" si="7"/>
        <v>#N/A</v>
      </c>
      <c r="BE22" s="247" t="e">
        <f t="shared" si="7"/>
        <v>#N/A</v>
      </c>
      <c r="BF22" s="247" t="e">
        <f t="shared" si="7"/>
        <v>#N/A</v>
      </c>
      <c r="BG22" s="247" t="e">
        <f t="shared" si="7"/>
        <v>#N/A</v>
      </c>
      <c r="BH22" s="247" t="e">
        <f t="shared" si="7"/>
        <v>#N/A</v>
      </c>
      <c r="BI22" s="247" t="e">
        <f t="shared" si="7"/>
        <v>#N/A</v>
      </c>
      <c r="BJ22" s="247" t="e">
        <f t="shared" si="7"/>
        <v>#N/A</v>
      </c>
      <c r="BK22" s="247" t="e">
        <f t="shared" si="7"/>
        <v>#N/A</v>
      </c>
      <c r="BL22" s="247" t="e">
        <f t="shared" si="7"/>
        <v>#N/A</v>
      </c>
      <c r="BM22" s="247" t="e">
        <f t="shared" si="7"/>
        <v>#N/A</v>
      </c>
      <c r="BN22" s="247" t="e">
        <f t="shared" si="7"/>
        <v>#N/A</v>
      </c>
      <c r="BO22" s="247" t="e">
        <f t="shared" si="7"/>
        <v>#N/A</v>
      </c>
      <c r="BP22" s="247" t="e">
        <f t="shared" si="7"/>
        <v>#N/A</v>
      </c>
      <c r="BQ22" s="247" t="e">
        <f t="shared" si="7"/>
        <v>#N/A</v>
      </c>
      <c r="BR22" s="247" t="e">
        <f t="shared" si="7"/>
        <v>#N/A</v>
      </c>
      <c r="BS22" s="247" t="e">
        <f t="shared" si="7"/>
        <v>#N/A</v>
      </c>
      <c r="BT22" s="247" t="e">
        <f t="shared" si="7"/>
        <v>#N/A</v>
      </c>
      <c r="BU22" s="247" t="e">
        <f t="shared" si="7"/>
        <v>#N/A</v>
      </c>
      <c r="BV22" s="247" t="e">
        <f t="shared" si="7"/>
        <v>#N/A</v>
      </c>
      <c r="BW22" s="247" t="e">
        <f t="shared" si="7"/>
        <v>#N/A</v>
      </c>
      <c r="BX22" s="247" t="e">
        <f t="shared" ref="BX22:CV22" si="8">BX21*BX17</f>
        <v>#N/A</v>
      </c>
      <c r="BY22" s="247" t="e">
        <f t="shared" si="8"/>
        <v>#N/A</v>
      </c>
      <c r="BZ22" s="247" t="e">
        <f t="shared" si="8"/>
        <v>#N/A</v>
      </c>
      <c r="CA22" s="247" t="e">
        <f t="shared" si="8"/>
        <v>#N/A</v>
      </c>
      <c r="CB22" s="247" t="e">
        <f t="shared" si="8"/>
        <v>#N/A</v>
      </c>
      <c r="CC22" s="247" t="e">
        <f t="shared" si="8"/>
        <v>#N/A</v>
      </c>
      <c r="CD22" s="247" t="e">
        <f t="shared" si="8"/>
        <v>#N/A</v>
      </c>
      <c r="CE22" s="247" t="e">
        <f t="shared" si="8"/>
        <v>#N/A</v>
      </c>
      <c r="CF22" s="247" t="e">
        <f t="shared" si="8"/>
        <v>#N/A</v>
      </c>
      <c r="CG22" s="247" t="e">
        <f t="shared" si="8"/>
        <v>#N/A</v>
      </c>
      <c r="CH22" s="247" t="e">
        <f t="shared" si="8"/>
        <v>#N/A</v>
      </c>
      <c r="CI22" s="247" t="e">
        <f t="shared" si="8"/>
        <v>#N/A</v>
      </c>
      <c r="CJ22" s="247" t="e">
        <f t="shared" si="8"/>
        <v>#N/A</v>
      </c>
      <c r="CK22" s="247" t="e">
        <f t="shared" si="8"/>
        <v>#N/A</v>
      </c>
      <c r="CL22" s="247" t="e">
        <f t="shared" si="8"/>
        <v>#N/A</v>
      </c>
      <c r="CM22" s="247" t="e">
        <f t="shared" si="8"/>
        <v>#N/A</v>
      </c>
      <c r="CN22" s="247" t="e">
        <f t="shared" si="8"/>
        <v>#N/A</v>
      </c>
      <c r="CO22" s="247" t="e">
        <f t="shared" si="8"/>
        <v>#N/A</v>
      </c>
      <c r="CP22" s="247" t="e">
        <f t="shared" si="8"/>
        <v>#N/A</v>
      </c>
      <c r="CQ22" s="247" t="e">
        <f t="shared" si="8"/>
        <v>#N/A</v>
      </c>
      <c r="CR22" s="247" t="e">
        <f t="shared" si="8"/>
        <v>#N/A</v>
      </c>
      <c r="CS22" s="247" t="e">
        <f t="shared" si="8"/>
        <v>#N/A</v>
      </c>
      <c r="CT22" s="247" t="e">
        <f t="shared" si="8"/>
        <v>#N/A</v>
      </c>
      <c r="CU22" s="247" t="e">
        <f t="shared" si="8"/>
        <v>#N/A</v>
      </c>
      <c r="CV22" s="247" t="e">
        <f t="shared" si="8"/>
        <v>#N/A</v>
      </c>
      <c r="CW22" s="30"/>
      <c r="CX22" s="30"/>
      <c r="CY22" s="30"/>
      <c r="CZ22" s="30"/>
      <c r="DA22" s="30"/>
    </row>
    <row r="23" spans="2:105">
      <c r="H23" s="31"/>
      <c r="I23" s="31"/>
      <c r="J23" s="31"/>
      <c r="K23" s="31"/>
      <c r="L23" s="30"/>
      <c r="M23" s="30"/>
      <c r="N23" s="30"/>
      <c r="O23" s="30"/>
      <c r="P23" s="30"/>
      <c r="Q23" s="30"/>
      <c r="R23" s="30"/>
      <c r="S23" s="30"/>
      <c r="T23" s="30"/>
      <c r="U23" s="30"/>
      <c r="V23" s="30"/>
      <c r="W23" s="30"/>
      <c r="X23" s="30"/>
      <c r="Y23" s="30"/>
      <c r="Z23" s="30"/>
      <c r="AA23" s="30"/>
      <c r="AB23" s="30"/>
      <c r="AC23" s="30"/>
      <c r="AD23" s="30"/>
      <c r="AE23" s="30"/>
      <c r="AF23" s="30"/>
      <c r="AG23" s="30"/>
      <c r="AH23" s="30"/>
      <c r="AI23" s="30"/>
      <c r="AJ23" s="30"/>
      <c r="AK23" s="30"/>
      <c r="AL23" s="30"/>
      <c r="AM23" s="30"/>
      <c r="AN23" s="30"/>
      <c r="AO23" s="30"/>
      <c r="AP23" s="30"/>
      <c r="AQ23" s="30"/>
      <c r="AR23" s="30"/>
      <c r="AS23" s="30"/>
      <c r="AT23" s="30"/>
      <c r="AU23" s="30"/>
      <c r="AV23" s="30"/>
      <c r="AW23" s="30"/>
      <c r="AX23" s="30"/>
      <c r="AY23" s="30"/>
      <c r="AZ23" s="30"/>
      <c r="BA23" s="30"/>
      <c r="BB23" s="30"/>
      <c r="BC23" s="30"/>
      <c r="BD23" s="30"/>
      <c r="BE23" s="30"/>
      <c r="BF23" s="30"/>
      <c r="BG23" s="30"/>
      <c r="BH23" s="30"/>
      <c r="BI23" s="30"/>
      <c r="BJ23" s="30"/>
      <c r="BK23" s="30"/>
      <c r="BL23" s="30"/>
      <c r="BM23" s="30"/>
      <c r="BN23" s="30"/>
      <c r="BO23" s="30"/>
      <c r="BP23" s="30"/>
      <c r="BQ23" s="30"/>
      <c r="BR23" s="30"/>
      <c r="BS23" s="30"/>
      <c r="BT23" s="30"/>
      <c r="BU23" s="30"/>
      <c r="BV23" s="30"/>
      <c r="BW23" s="30"/>
      <c r="BX23" s="30"/>
      <c r="BY23" s="30"/>
      <c r="BZ23" s="30"/>
      <c r="CA23" s="30"/>
      <c r="CB23" s="30"/>
      <c r="CC23" s="30"/>
      <c r="CD23" s="30"/>
      <c r="CE23" s="30"/>
      <c r="CF23" s="30"/>
      <c r="CG23" s="30"/>
      <c r="CH23" s="30"/>
      <c r="CI23" s="30"/>
      <c r="CJ23" s="30"/>
      <c r="CK23" s="30"/>
      <c r="CL23" s="30"/>
      <c r="CM23" s="30"/>
      <c r="CN23" s="30"/>
      <c r="CO23" s="30"/>
      <c r="CP23" s="30"/>
      <c r="CQ23" s="30"/>
      <c r="CR23" s="30"/>
      <c r="CS23" s="30"/>
      <c r="CT23" s="30"/>
      <c r="CU23" s="30"/>
      <c r="CV23" s="30"/>
      <c r="CW23" s="30"/>
      <c r="CX23" s="30"/>
      <c r="CY23" s="30"/>
      <c r="CZ23" s="30"/>
      <c r="DA23" s="30"/>
    </row>
    <row r="24" spans="2:105" s="1" customFormat="1">
      <c r="B24" s="22">
        <f>MAX($B$5:B23)+1</f>
        <v>3</v>
      </c>
      <c r="C24" s="22" t="s">
        <v>1004</v>
      </c>
      <c r="D24" s="22"/>
      <c r="E24" s="22"/>
      <c r="F24" s="22"/>
      <c r="G24" s="22"/>
      <c r="H24" s="22"/>
      <c r="I24" s="22"/>
      <c r="J24" s="22"/>
      <c r="K24" s="22"/>
      <c r="L24" s="22"/>
      <c r="M24" s="22"/>
      <c r="N24" s="22"/>
      <c r="O24" s="22"/>
      <c r="P24" s="22"/>
      <c r="Q24" s="22"/>
      <c r="R24" s="22"/>
      <c r="S24" s="22"/>
      <c r="T24" s="22"/>
      <c r="U24" s="22"/>
      <c r="V24" s="22"/>
      <c r="W24" s="22"/>
      <c r="X24" s="22"/>
      <c r="Y24" s="22"/>
      <c r="Z24" s="22"/>
      <c r="AA24" s="22"/>
      <c r="AB24" s="22"/>
      <c r="AC24" s="22"/>
      <c r="AD24" s="22"/>
      <c r="AE24" s="22"/>
      <c r="AF24" s="22"/>
      <c r="AG24" s="22"/>
      <c r="AH24" s="22"/>
      <c r="AI24" s="22"/>
      <c r="AJ24" s="22"/>
      <c r="AK24" s="22"/>
      <c r="AL24" s="22"/>
      <c r="AM24" s="22"/>
      <c r="AN24" s="22"/>
      <c r="AO24" s="22"/>
      <c r="AP24" s="22"/>
      <c r="AQ24" s="22"/>
      <c r="AR24" s="22"/>
      <c r="AS24" s="22"/>
      <c r="AT24" s="22"/>
      <c r="AU24" s="22"/>
      <c r="AV24" s="22"/>
      <c r="AW24" s="22"/>
      <c r="AX24" s="22"/>
      <c r="AY24" s="22"/>
      <c r="AZ24" s="22"/>
      <c r="BA24" s="22"/>
      <c r="BB24" s="22"/>
      <c r="BC24" s="22"/>
      <c r="BD24" s="22"/>
      <c r="BE24" s="22"/>
      <c r="BF24" s="22"/>
      <c r="BG24" s="22"/>
      <c r="BH24" s="22"/>
      <c r="BI24" s="22"/>
      <c r="BJ24" s="22"/>
      <c r="BK24" s="22"/>
      <c r="BL24" s="22"/>
      <c r="BM24" s="22"/>
      <c r="BN24" s="22"/>
      <c r="BO24" s="22"/>
      <c r="BP24" s="22"/>
      <c r="BQ24" s="22"/>
      <c r="BR24" s="22"/>
      <c r="BS24" s="22"/>
      <c r="BT24" s="22"/>
      <c r="BU24" s="22"/>
      <c r="BV24" s="22"/>
      <c r="BW24" s="22"/>
      <c r="BX24" s="22"/>
      <c r="BY24" s="22"/>
      <c r="BZ24" s="22"/>
      <c r="CA24" s="22"/>
      <c r="CB24" s="22"/>
      <c r="CC24" s="22"/>
      <c r="CD24" s="22"/>
      <c r="CE24" s="22"/>
      <c r="CF24" s="22"/>
      <c r="CG24" s="22"/>
      <c r="CH24" s="22"/>
      <c r="CI24" s="22"/>
      <c r="CJ24" s="22"/>
      <c r="CK24" s="22"/>
      <c r="CL24" s="22"/>
      <c r="CM24" s="22"/>
      <c r="CN24" s="22"/>
      <c r="CO24" s="22"/>
      <c r="CP24" s="22"/>
      <c r="CQ24" s="22"/>
      <c r="CR24" s="22"/>
      <c r="CS24" s="22"/>
      <c r="CT24" s="22"/>
      <c r="CU24" s="22"/>
      <c r="CV24" s="22"/>
      <c r="CW24" s="22"/>
      <c r="CX24" s="22"/>
      <c r="CY24" s="22"/>
      <c r="CZ24" s="24"/>
      <c r="DA24" s="22"/>
    </row>
    <row r="25" spans="2:105">
      <c r="H25" s="31"/>
      <c r="I25" s="31"/>
      <c r="J25" s="31"/>
      <c r="K25" s="31"/>
      <c r="L25" s="30"/>
      <c r="M25" s="30"/>
      <c r="N25" s="30"/>
      <c r="O25" s="30"/>
      <c r="P25" s="30"/>
      <c r="Q25" s="30"/>
      <c r="R25" s="30"/>
      <c r="S25" s="30"/>
      <c r="T25" s="30"/>
      <c r="U25" s="30"/>
      <c r="V25" s="30"/>
      <c r="W25" s="30"/>
      <c r="X25" s="30"/>
      <c r="Y25" s="30"/>
      <c r="Z25" s="30"/>
      <c r="AA25" s="30"/>
      <c r="AB25" s="30"/>
      <c r="AC25" s="30"/>
      <c r="AD25" s="30"/>
      <c r="AE25" s="30"/>
      <c r="AF25" s="30"/>
      <c r="AG25" s="30"/>
      <c r="AH25" s="30"/>
      <c r="AI25" s="30"/>
      <c r="AJ25" s="30"/>
      <c r="AK25" s="30"/>
      <c r="AL25" s="30"/>
      <c r="AM25" s="30"/>
      <c r="AN25" s="30"/>
      <c r="AO25" s="30"/>
      <c r="AP25" s="30"/>
      <c r="AQ25" s="30"/>
      <c r="AR25" s="30"/>
      <c r="AS25" s="30"/>
      <c r="AT25" s="30"/>
      <c r="AU25" s="30"/>
      <c r="AV25" s="30"/>
      <c r="AW25" s="30"/>
      <c r="AX25" s="30"/>
      <c r="AY25" s="30"/>
      <c r="AZ25" s="30"/>
      <c r="BA25" s="30"/>
      <c r="BB25" s="30"/>
      <c r="BC25" s="30"/>
      <c r="BD25" s="30"/>
      <c r="BE25" s="30"/>
      <c r="BF25" s="30"/>
      <c r="BG25" s="30"/>
      <c r="BH25" s="30"/>
      <c r="BI25" s="30"/>
      <c r="BJ25" s="30"/>
      <c r="BK25" s="30"/>
      <c r="BL25" s="30"/>
      <c r="BM25" s="30"/>
      <c r="BN25" s="30"/>
      <c r="BO25" s="30"/>
      <c r="BP25" s="30"/>
      <c r="BQ25" s="30"/>
      <c r="BR25" s="30"/>
      <c r="BS25" s="30"/>
      <c r="BT25" s="30"/>
      <c r="BU25" s="30"/>
      <c r="BV25" s="30"/>
      <c r="BW25" s="30"/>
      <c r="BX25" s="30"/>
      <c r="BY25" s="30"/>
      <c r="BZ25" s="30"/>
      <c r="CA25" s="30"/>
      <c r="CB25" s="30"/>
      <c r="CC25" s="30"/>
      <c r="CD25" s="30"/>
      <c r="CE25" s="30"/>
      <c r="CF25" s="30"/>
      <c r="CG25" s="30"/>
      <c r="CH25" s="30"/>
      <c r="CI25" s="30"/>
      <c r="CJ25" s="30"/>
      <c r="CK25" s="30"/>
      <c r="CL25" s="30"/>
      <c r="CM25" s="30"/>
      <c r="CN25" s="30"/>
      <c r="CO25" s="30"/>
      <c r="CP25" s="30"/>
      <c r="CQ25" s="30"/>
      <c r="CR25" s="30"/>
      <c r="CS25" s="30"/>
      <c r="CT25" s="30"/>
      <c r="CU25" s="30"/>
      <c r="CV25" s="30"/>
      <c r="CW25" s="30"/>
      <c r="CX25" s="30"/>
      <c r="CY25" s="30"/>
      <c r="CZ25" s="30"/>
      <c r="DA25" s="30"/>
    </row>
    <row r="26" spans="2:105" s="1" customFormat="1">
      <c r="B26" s="24"/>
      <c r="C26" s="43">
        <f>MAX($B$5:C25)+0.1</f>
        <v>3.1</v>
      </c>
      <c r="D26" s="41" t="s">
        <v>1004</v>
      </c>
      <c r="E26" s="41"/>
      <c r="F26" s="41"/>
      <c r="G26" s="41"/>
      <c r="H26" s="41"/>
      <c r="I26" s="41"/>
      <c r="J26" s="41"/>
      <c r="K26" s="41"/>
      <c r="L26" s="41"/>
      <c r="M26" s="41"/>
      <c r="N26" s="41"/>
      <c r="O26" s="41"/>
      <c r="P26" s="41"/>
      <c r="Q26" s="41"/>
      <c r="R26" s="41"/>
      <c r="S26" s="41"/>
      <c r="T26" s="41"/>
      <c r="U26" s="41"/>
      <c r="V26" s="41"/>
      <c r="W26" s="41"/>
      <c r="X26" s="41"/>
      <c r="Y26" s="41"/>
      <c r="Z26" s="41"/>
      <c r="AA26" s="41"/>
      <c r="AB26" s="41"/>
      <c r="AC26" s="41"/>
      <c r="AD26" s="41"/>
      <c r="AE26" s="41"/>
      <c r="AF26" s="41"/>
      <c r="AG26" s="41"/>
      <c r="AH26" s="41"/>
      <c r="AI26" s="41"/>
      <c r="AJ26" s="41"/>
      <c r="AK26" s="41"/>
      <c r="AL26" s="41"/>
      <c r="AM26" s="41"/>
      <c r="AN26" s="41"/>
      <c r="AO26" s="41"/>
      <c r="AP26" s="41"/>
      <c r="AQ26" s="41"/>
      <c r="AR26" s="41"/>
      <c r="AS26" s="41"/>
      <c r="AT26" s="41"/>
      <c r="AU26" s="41"/>
      <c r="AV26" s="41"/>
      <c r="AW26" s="41"/>
      <c r="AX26" s="41"/>
      <c r="AY26" s="41"/>
      <c r="AZ26" s="41"/>
      <c r="BA26" s="41"/>
      <c r="BB26" s="41"/>
      <c r="BC26" s="41"/>
      <c r="BD26" s="41"/>
      <c r="BE26" s="41"/>
      <c r="BF26" s="41"/>
      <c r="BG26" s="41"/>
      <c r="BH26" s="41"/>
      <c r="BI26" s="41"/>
      <c r="BJ26" s="41"/>
      <c r="BK26" s="41"/>
      <c r="BL26" s="41"/>
      <c r="BM26" s="41"/>
      <c r="BN26" s="41"/>
      <c r="BO26" s="41"/>
      <c r="BP26" s="41"/>
      <c r="BQ26" s="41"/>
      <c r="BR26" s="41"/>
      <c r="BS26" s="41"/>
      <c r="BT26" s="41"/>
      <c r="BU26" s="41"/>
      <c r="BV26" s="41"/>
      <c r="BW26" s="41"/>
      <c r="BX26" s="41"/>
      <c r="BY26" s="41"/>
      <c r="BZ26" s="41"/>
      <c r="CA26" s="41"/>
      <c r="CB26" s="41"/>
      <c r="CC26" s="41"/>
      <c r="CD26" s="41"/>
      <c r="CE26" s="41"/>
      <c r="CF26" s="41"/>
      <c r="CG26" s="41"/>
      <c r="CH26" s="41"/>
      <c r="CI26" s="41"/>
      <c r="CJ26" s="41"/>
      <c r="CK26" s="41"/>
      <c r="CL26" s="41"/>
      <c r="CM26" s="41"/>
      <c r="CN26" s="41"/>
      <c r="CO26" s="41"/>
      <c r="CP26" s="41"/>
      <c r="CQ26" s="41"/>
      <c r="CR26" s="41"/>
      <c r="CS26" s="41"/>
      <c r="CT26" s="41"/>
      <c r="CU26" s="41"/>
      <c r="CV26" s="41"/>
      <c r="CW26" s="42"/>
      <c r="CX26" s="42"/>
      <c r="CY26" s="42"/>
    </row>
    <row r="27" spans="2:105">
      <c r="C27" s="38" t="s">
        <v>1006</v>
      </c>
      <c r="D27" s="38"/>
      <c r="E27" s="38"/>
      <c r="F27" s="38"/>
      <c r="G27" s="38"/>
      <c r="H27" s="38"/>
      <c r="I27" s="38"/>
      <c r="J27" s="38"/>
      <c r="K27" s="38"/>
      <c r="L27" s="38"/>
      <c r="M27" s="38"/>
      <c r="N27" s="38"/>
      <c r="O27" s="38"/>
      <c r="P27" s="38"/>
      <c r="Q27" s="38"/>
      <c r="R27" s="38"/>
      <c r="S27" s="38"/>
      <c r="T27" s="38"/>
      <c r="U27" s="38"/>
      <c r="V27" s="38"/>
      <c r="W27" s="38"/>
      <c r="X27" s="38"/>
      <c r="Y27" s="38"/>
      <c r="Z27" s="38"/>
      <c r="AA27" s="38"/>
      <c r="AB27" s="38"/>
      <c r="AC27" s="38"/>
      <c r="AD27" s="38"/>
      <c r="AE27" s="38"/>
      <c r="AF27" s="38"/>
      <c r="AG27" s="38"/>
      <c r="AH27" s="38"/>
      <c r="AI27" s="38"/>
      <c r="AJ27" s="38"/>
      <c r="AK27" s="38"/>
      <c r="AL27" s="38"/>
      <c r="AM27" s="38"/>
      <c r="AN27" s="38"/>
      <c r="AO27" s="38"/>
      <c r="AP27" s="38"/>
      <c r="AQ27" s="38"/>
      <c r="AR27" s="38"/>
      <c r="AS27" s="38"/>
      <c r="AT27" s="38"/>
      <c r="AU27" s="38"/>
      <c r="AV27" s="38"/>
      <c r="AW27" s="38"/>
      <c r="AX27" s="38"/>
      <c r="AY27" s="38"/>
      <c r="AZ27" s="38"/>
      <c r="BA27" s="38"/>
      <c r="BB27" s="38"/>
      <c r="BC27" s="38"/>
      <c r="BD27" s="38"/>
      <c r="BE27" s="38"/>
      <c r="BF27" s="38"/>
      <c r="BG27" s="38"/>
      <c r="BH27" s="38"/>
      <c r="BI27" s="38"/>
      <c r="BJ27" s="38"/>
      <c r="BK27" s="38"/>
      <c r="BL27" s="38"/>
      <c r="BM27" s="38"/>
      <c r="BN27" s="38"/>
      <c r="BO27" s="38"/>
      <c r="BP27" s="38"/>
      <c r="BQ27" s="38"/>
      <c r="BR27" s="38"/>
      <c r="BS27" s="38"/>
      <c r="BT27" s="38"/>
      <c r="BU27" s="38"/>
      <c r="BV27" s="38"/>
      <c r="BW27" s="38"/>
      <c r="BX27" s="38"/>
      <c r="BY27" s="38"/>
      <c r="BZ27" s="38"/>
      <c r="CA27" s="38"/>
      <c r="CB27" s="38"/>
      <c r="CC27" s="38"/>
      <c r="CD27" s="38"/>
      <c r="CE27" s="38"/>
      <c r="CF27" s="38"/>
      <c r="CG27" s="38"/>
      <c r="CH27" s="38"/>
      <c r="CI27" s="38"/>
      <c r="CJ27" s="38"/>
      <c r="CK27" s="38"/>
      <c r="CL27" s="38"/>
      <c r="CM27" s="38"/>
      <c r="CN27" s="38"/>
      <c r="CO27" s="38"/>
      <c r="CP27" s="38"/>
      <c r="CQ27" s="38"/>
      <c r="CR27" s="38"/>
      <c r="CS27" s="38"/>
      <c r="CT27" s="38"/>
      <c r="CU27" s="38"/>
      <c r="CV27" s="38"/>
      <c r="CW27" s="38"/>
      <c r="CX27" s="38"/>
      <c r="CY27" s="38"/>
      <c r="CZ27" s="33"/>
      <c r="DA27" s="33"/>
    </row>
    <row r="28" spans="2:105" ht="16.149999999999999">
      <c r="E28" s="29" t="s">
        <v>959</v>
      </c>
      <c r="G28" s="29" t="s">
        <v>305</v>
      </c>
      <c r="H28" s="31"/>
      <c r="I28" s="31"/>
      <c r="J28" s="29" t="s">
        <v>1007</v>
      </c>
      <c r="K28" s="31"/>
      <c r="L28" s="223" t="e">
        <f t="shared" ref="L28:AQ28" si="9">L22</f>
        <v>#N/A</v>
      </c>
      <c r="M28" s="223" t="e">
        <f t="shared" si="9"/>
        <v>#N/A</v>
      </c>
      <c r="N28" s="223" t="e">
        <f t="shared" si="9"/>
        <v>#N/A</v>
      </c>
      <c r="O28" s="223" t="e">
        <f>O22</f>
        <v>#N/A</v>
      </c>
      <c r="P28" s="223" t="e">
        <f>P22</f>
        <v>#N/A</v>
      </c>
      <c r="Q28" s="223" t="e">
        <f t="shared" si="9"/>
        <v>#N/A</v>
      </c>
      <c r="R28" s="223" t="e">
        <f t="shared" si="9"/>
        <v>#N/A</v>
      </c>
      <c r="S28" s="223" t="e">
        <f t="shared" si="9"/>
        <v>#N/A</v>
      </c>
      <c r="T28" s="223" t="e">
        <f t="shared" si="9"/>
        <v>#N/A</v>
      </c>
      <c r="U28" s="223" t="e">
        <f t="shared" si="9"/>
        <v>#N/A</v>
      </c>
      <c r="V28" s="223" t="e">
        <f t="shared" si="9"/>
        <v>#N/A</v>
      </c>
      <c r="W28" s="223" t="e">
        <f t="shared" si="9"/>
        <v>#N/A</v>
      </c>
      <c r="X28" s="223" t="e">
        <f t="shared" si="9"/>
        <v>#N/A</v>
      </c>
      <c r="Y28" s="223" t="e">
        <f t="shared" si="9"/>
        <v>#N/A</v>
      </c>
      <c r="Z28" s="223" t="e">
        <f t="shared" si="9"/>
        <v>#N/A</v>
      </c>
      <c r="AA28" s="223" t="e">
        <f t="shared" si="9"/>
        <v>#N/A</v>
      </c>
      <c r="AB28" s="223" t="e">
        <f t="shared" si="9"/>
        <v>#N/A</v>
      </c>
      <c r="AC28" s="223" t="e">
        <f t="shared" si="9"/>
        <v>#N/A</v>
      </c>
      <c r="AD28" s="223" t="e">
        <f t="shared" si="9"/>
        <v>#N/A</v>
      </c>
      <c r="AE28" s="223" t="e">
        <f t="shared" si="9"/>
        <v>#N/A</v>
      </c>
      <c r="AF28" s="223" t="e">
        <f>AF22</f>
        <v>#N/A</v>
      </c>
      <c r="AG28" s="223" t="e">
        <f t="shared" si="9"/>
        <v>#N/A</v>
      </c>
      <c r="AH28" s="223" t="e">
        <f t="shared" si="9"/>
        <v>#N/A</v>
      </c>
      <c r="AI28" s="223" t="e">
        <f t="shared" si="9"/>
        <v>#N/A</v>
      </c>
      <c r="AJ28" s="223" t="e">
        <f t="shared" si="9"/>
        <v>#N/A</v>
      </c>
      <c r="AK28" s="223" t="e">
        <f t="shared" si="9"/>
        <v>#N/A</v>
      </c>
      <c r="AL28" s="223" t="e">
        <f t="shared" si="9"/>
        <v>#N/A</v>
      </c>
      <c r="AM28" s="223" t="e">
        <f t="shared" si="9"/>
        <v>#N/A</v>
      </c>
      <c r="AN28" s="223" t="e">
        <f t="shared" si="9"/>
        <v>#N/A</v>
      </c>
      <c r="AO28" s="223" t="e">
        <f t="shared" si="9"/>
        <v>#N/A</v>
      </c>
      <c r="AP28" s="223" t="e">
        <f t="shared" si="9"/>
        <v>#N/A</v>
      </c>
      <c r="AQ28" s="223" t="e">
        <f t="shared" si="9"/>
        <v>#N/A</v>
      </c>
      <c r="AR28" s="223" t="e">
        <f t="shared" ref="AR28:BW28" si="10">AR22</f>
        <v>#N/A</v>
      </c>
      <c r="AS28" s="223" t="e">
        <f t="shared" si="10"/>
        <v>#N/A</v>
      </c>
      <c r="AT28" s="223" t="e">
        <f t="shared" si="10"/>
        <v>#N/A</v>
      </c>
      <c r="AU28" s="223" t="e">
        <f t="shared" si="10"/>
        <v>#N/A</v>
      </c>
      <c r="AV28" s="223" t="e">
        <f t="shared" si="10"/>
        <v>#N/A</v>
      </c>
      <c r="AW28" s="223" t="e">
        <f t="shared" si="10"/>
        <v>#N/A</v>
      </c>
      <c r="AX28" s="223" t="e">
        <f t="shared" si="10"/>
        <v>#N/A</v>
      </c>
      <c r="AY28" s="223" t="e">
        <f t="shared" si="10"/>
        <v>#N/A</v>
      </c>
      <c r="AZ28" s="223" t="e">
        <f t="shared" si="10"/>
        <v>#N/A</v>
      </c>
      <c r="BA28" s="223" t="e">
        <f t="shared" si="10"/>
        <v>#N/A</v>
      </c>
      <c r="BB28" s="223" t="e">
        <f t="shared" si="10"/>
        <v>#N/A</v>
      </c>
      <c r="BC28" s="223" t="e">
        <f t="shared" si="10"/>
        <v>#N/A</v>
      </c>
      <c r="BD28" s="223" t="e">
        <f t="shared" si="10"/>
        <v>#N/A</v>
      </c>
      <c r="BE28" s="223" t="e">
        <f t="shared" si="10"/>
        <v>#N/A</v>
      </c>
      <c r="BF28" s="223" t="e">
        <f t="shared" si="10"/>
        <v>#N/A</v>
      </c>
      <c r="BG28" s="223" t="e">
        <f t="shared" si="10"/>
        <v>#N/A</v>
      </c>
      <c r="BH28" s="223" t="e">
        <f t="shared" si="10"/>
        <v>#N/A</v>
      </c>
      <c r="BI28" s="223" t="e">
        <f t="shared" si="10"/>
        <v>#N/A</v>
      </c>
      <c r="BJ28" s="223" t="e">
        <f t="shared" si="10"/>
        <v>#N/A</v>
      </c>
      <c r="BK28" s="223" t="e">
        <f t="shared" si="10"/>
        <v>#N/A</v>
      </c>
      <c r="BL28" s="223" t="e">
        <f t="shared" si="10"/>
        <v>#N/A</v>
      </c>
      <c r="BM28" s="223" t="e">
        <f t="shared" si="10"/>
        <v>#N/A</v>
      </c>
      <c r="BN28" s="223" t="e">
        <f t="shared" si="10"/>
        <v>#N/A</v>
      </c>
      <c r="BO28" s="223" t="e">
        <f t="shared" si="10"/>
        <v>#N/A</v>
      </c>
      <c r="BP28" s="223" t="e">
        <f t="shared" si="10"/>
        <v>#N/A</v>
      </c>
      <c r="BQ28" s="223" t="e">
        <f t="shared" si="10"/>
        <v>#N/A</v>
      </c>
      <c r="BR28" s="223" t="e">
        <f t="shared" si="10"/>
        <v>#N/A</v>
      </c>
      <c r="BS28" s="223" t="e">
        <f t="shared" si="10"/>
        <v>#N/A</v>
      </c>
      <c r="BT28" s="223" t="e">
        <f t="shared" si="10"/>
        <v>#N/A</v>
      </c>
      <c r="BU28" s="223" t="e">
        <f t="shared" si="10"/>
        <v>#N/A</v>
      </c>
      <c r="BV28" s="223" t="e">
        <f t="shared" si="10"/>
        <v>#N/A</v>
      </c>
      <c r="BW28" s="223" t="e">
        <f t="shared" si="10"/>
        <v>#N/A</v>
      </c>
      <c r="BX28" s="223" t="e">
        <f t="shared" ref="BX28:CV28" si="11">BX22</f>
        <v>#N/A</v>
      </c>
      <c r="BY28" s="223" t="e">
        <f t="shared" si="11"/>
        <v>#N/A</v>
      </c>
      <c r="BZ28" s="223" t="e">
        <f t="shared" si="11"/>
        <v>#N/A</v>
      </c>
      <c r="CA28" s="223" t="e">
        <f t="shared" si="11"/>
        <v>#N/A</v>
      </c>
      <c r="CB28" s="223" t="e">
        <f t="shared" si="11"/>
        <v>#N/A</v>
      </c>
      <c r="CC28" s="223" t="e">
        <f t="shared" si="11"/>
        <v>#N/A</v>
      </c>
      <c r="CD28" s="223" t="e">
        <f t="shared" si="11"/>
        <v>#N/A</v>
      </c>
      <c r="CE28" s="223" t="e">
        <f t="shared" si="11"/>
        <v>#N/A</v>
      </c>
      <c r="CF28" s="223" t="e">
        <f t="shared" si="11"/>
        <v>#N/A</v>
      </c>
      <c r="CG28" s="223" t="e">
        <f t="shared" si="11"/>
        <v>#N/A</v>
      </c>
      <c r="CH28" s="223" t="e">
        <f t="shared" si="11"/>
        <v>#N/A</v>
      </c>
      <c r="CI28" s="223" t="e">
        <f t="shared" si="11"/>
        <v>#N/A</v>
      </c>
      <c r="CJ28" s="223" t="e">
        <f t="shared" si="11"/>
        <v>#N/A</v>
      </c>
      <c r="CK28" s="223" t="e">
        <f t="shared" si="11"/>
        <v>#N/A</v>
      </c>
      <c r="CL28" s="223" t="e">
        <f t="shared" si="11"/>
        <v>#N/A</v>
      </c>
      <c r="CM28" s="223" t="e">
        <f t="shared" si="11"/>
        <v>#N/A</v>
      </c>
      <c r="CN28" s="223" t="e">
        <f t="shared" si="11"/>
        <v>#N/A</v>
      </c>
      <c r="CO28" s="223" t="e">
        <f t="shared" si="11"/>
        <v>#N/A</v>
      </c>
      <c r="CP28" s="223" t="e">
        <f t="shared" si="11"/>
        <v>#N/A</v>
      </c>
      <c r="CQ28" s="223" t="e">
        <f t="shared" si="11"/>
        <v>#N/A</v>
      </c>
      <c r="CR28" s="223" t="e">
        <f t="shared" si="11"/>
        <v>#N/A</v>
      </c>
      <c r="CS28" s="223" t="e">
        <f t="shared" si="11"/>
        <v>#N/A</v>
      </c>
      <c r="CT28" s="223" t="e">
        <f t="shared" si="11"/>
        <v>#N/A</v>
      </c>
      <c r="CU28" s="223" t="e">
        <f t="shared" si="11"/>
        <v>#N/A</v>
      </c>
      <c r="CV28" s="223" t="e">
        <f t="shared" si="11"/>
        <v>#N/A</v>
      </c>
      <c r="CW28" s="33"/>
      <c r="CX28" s="33"/>
      <c r="CY28" s="33"/>
      <c r="CZ28" s="33"/>
      <c r="DA28" s="33"/>
    </row>
    <row r="29" spans="2:105" ht="16.149999999999999">
      <c r="E29" s="29" t="s">
        <v>1008</v>
      </c>
      <c r="G29" s="29" t="s">
        <v>305</v>
      </c>
      <c r="H29" s="31"/>
      <c r="I29" s="31"/>
      <c r="J29" s="29" t="s">
        <v>912</v>
      </c>
      <c r="K29" s="31"/>
      <c r="L29" s="223">
        <f t="shared" ref="L29:AQ29" si="12">L44</f>
        <v>0</v>
      </c>
      <c r="M29" s="223">
        <f t="shared" si="12"/>
        <v>0</v>
      </c>
      <c r="N29" s="223">
        <f t="shared" si="12"/>
        <v>0</v>
      </c>
      <c r="O29" s="223">
        <f t="shared" si="12"/>
        <v>0</v>
      </c>
      <c r="P29" s="223">
        <f t="shared" si="12"/>
        <v>0</v>
      </c>
      <c r="Q29" s="223">
        <f t="shared" si="12"/>
        <v>0</v>
      </c>
      <c r="R29" s="223">
        <f t="shared" si="12"/>
        <v>0</v>
      </c>
      <c r="S29" s="223">
        <f t="shared" si="12"/>
        <v>0</v>
      </c>
      <c r="T29" s="223">
        <f t="shared" si="12"/>
        <v>0</v>
      </c>
      <c r="U29" s="223">
        <f t="shared" si="12"/>
        <v>0</v>
      </c>
      <c r="V29" s="223">
        <f t="shared" si="12"/>
        <v>0</v>
      </c>
      <c r="W29" s="223">
        <f t="shared" si="12"/>
        <v>0</v>
      </c>
      <c r="X29" s="223">
        <f>X44</f>
        <v>0</v>
      </c>
      <c r="Y29" s="223">
        <f t="shared" si="12"/>
        <v>0</v>
      </c>
      <c r="Z29" s="223">
        <f t="shared" si="12"/>
        <v>0</v>
      </c>
      <c r="AA29" s="223">
        <f t="shared" si="12"/>
        <v>0</v>
      </c>
      <c r="AB29" s="223">
        <f t="shared" si="12"/>
        <v>0</v>
      </c>
      <c r="AC29" s="223">
        <f t="shared" si="12"/>
        <v>0</v>
      </c>
      <c r="AD29" s="223">
        <f t="shared" si="12"/>
        <v>0</v>
      </c>
      <c r="AE29" s="223">
        <f t="shared" si="12"/>
        <v>0</v>
      </c>
      <c r="AF29" s="223">
        <f t="shared" si="12"/>
        <v>0</v>
      </c>
      <c r="AG29" s="223">
        <f t="shared" si="12"/>
        <v>0</v>
      </c>
      <c r="AH29" s="223">
        <f t="shared" si="12"/>
        <v>0</v>
      </c>
      <c r="AI29" s="223">
        <f t="shared" si="12"/>
        <v>0</v>
      </c>
      <c r="AJ29" s="223">
        <f t="shared" si="12"/>
        <v>0</v>
      </c>
      <c r="AK29" s="223">
        <f t="shared" si="12"/>
        <v>0</v>
      </c>
      <c r="AL29" s="223">
        <f t="shared" si="12"/>
        <v>0</v>
      </c>
      <c r="AM29" s="223">
        <f t="shared" si="12"/>
        <v>0</v>
      </c>
      <c r="AN29" s="223">
        <f t="shared" si="12"/>
        <v>0</v>
      </c>
      <c r="AO29" s="223">
        <f t="shared" si="12"/>
        <v>0</v>
      </c>
      <c r="AP29" s="223">
        <f t="shared" si="12"/>
        <v>0</v>
      </c>
      <c r="AQ29" s="223">
        <f t="shared" si="12"/>
        <v>0</v>
      </c>
      <c r="AR29" s="223">
        <f t="shared" ref="AR29:BW29" si="13">AR44</f>
        <v>0</v>
      </c>
      <c r="AS29" s="223">
        <f t="shared" si="13"/>
        <v>0</v>
      </c>
      <c r="AT29" s="223">
        <f t="shared" si="13"/>
        <v>0</v>
      </c>
      <c r="AU29" s="223">
        <f t="shared" si="13"/>
        <v>0</v>
      </c>
      <c r="AV29" s="223">
        <f t="shared" si="13"/>
        <v>0</v>
      </c>
      <c r="AW29" s="223">
        <f t="shared" si="13"/>
        <v>0</v>
      </c>
      <c r="AX29" s="223">
        <f t="shared" si="13"/>
        <v>0</v>
      </c>
      <c r="AY29" s="223">
        <f t="shared" si="13"/>
        <v>0</v>
      </c>
      <c r="AZ29" s="223">
        <f t="shared" si="13"/>
        <v>0</v>
      </c>
      <c r="BA29" s="223">
        <f t="shared" si="13"/>
        <v>0</v>
      </c>
      <c r="BB29" s="223">
        <f t="shared" si="13"/>
        <v>0</v>
      </c>
      <c r="BC29" s="223">
        <f t="shared" si="13"/>
        <v>0</v>
      </c>
      <c r="BD29" s="223">
        <f t="shared" si="13"/>
        <v>0</v>
      </c>
      <c r="BE29" s="223">
        <f t="shared" si="13"/>
        <v>0</v>
      </c>
      <c r="BF29" s="223">
        <f t="shared" si="13"/>
        <v>0</v>
      </c>
      <c r="BG29" s="223">
        <f t="shared" si="13"/>
        <v>0</v>
      </c>
      <c r="BH29" s="223">
        <f t="shared" si="13"/>
        <v>0</v>
      </c>
      <c r="BI29" s="223">
        <f t="shared" si="13"/>
        <v>0</v>
      </c>
      <c r="BJ29" s="223">
        <f t="shared" si="13"/>
        <v>0</v>
      </c>
      <c r="BK29" s="223">
        <f t="shared" si="13"/>
        <v>0</v>
      </c>
      <c r="BL29" s="223">
        <f t="shared" si="13"/>
        <v>0</v>
      </c>
      <c r="BM29" s="223">
        <f t="shared" si="13"/>
        <v>0</v>
      </c>
      <c r="BN29" s="223">
        <f t="shared" si="13"/>
        <v>0</v>
      </c>
      <c r="BO29" s="223">
        <f t="shared" si="13"/>
        <v>0</v>
      </c>
      <c r="BP29" s="223">
        <f t="shared" si="13"/>
        <v>0</v>
      </c>
      <c r="BQ29" s="223">
        <f t="shared" si="13"/>
        <v>0</v>
      </c>
      <c r="BR29" s="223">
        <f t="shared" si="13"/>
        <v>0</v>
      </c>
      <c r="BS29" s="223">
        <f t="shared" si="13"/>
        <v>0</v>
      </c>
      <c r="BT29" s="223">
        <f t="shared" si="13"/>
        <v>0</v>
      </c>
      <c r="BU29" s="223">
        <f t="shared" si="13"/>
        <v>0</v>
      </c>
      <c r="BV29" s="223">
        <f t="shared" si="13"/>
        <v>0</v>
      </c>
      <c r="BW29" s="223">
        <f t="shared" si="13"/>
        <v>0</v>
      </c>
      <c r="BX29" s="223">
        <f t="shared" ref="BX29:CV29" si="14">BX44</f>
        <v>0</v>
      </c>
      <c r="BY29" s="223">
        <f t="shared" si="14"/>
        <v>0</v>
      </c>
      <c r="BZ29" s="223">
        <f t="shared" si="14"/>
        <v>0</v>
      </c>
      <c r="CA29" s="223">
        <f t="shared" si="14"/>
        <v>0</v>
      </c>
      <c r="CB29" s="223">
        <f t="shared" si="14"/>
        <v>0</v>
      </c>
      <c r="CC29" s="223">
        <f t="shared" si="14"/>
        <v>0</v>
      </c>
      <c r="CD29" s="223">
        <f t="shared" si="14"/>
        <v>0</v>
      </c>
      <c r="CE29" s="223">
        <f t="shared" si="14"/>
        <v>0</v>
      </c>
      <c r="CF29" s="223">
        <f t="shared" si="14"/>
        <v>0</v>
      </c>
      <c r="CG29" s="223">
        <f t="shared" si="14"/>
        <v>0</v>
      </c>
      <c r="CH29" s="223">
        <f t="shared" si="14"/>
        <v>0</v>
      </c>
      <c r="CI29" s="223">
        <f t="shared" si="14"/>
        <v>0</v>
      </c>
      <c r="CJ29" s="223">
        <f t="shared" si="14"/>
        <v>0</v>
      </c>
      <c r="CK29" s="223">
        <f t="shared" si="14"/>
        <v>0</v>
      </c>
      <c r="CL29" s="223">
        <f t="shared" si="14"/>
        <v>0</v>
      </c>
      <c r="CM29" s="223">
        <f t="shared" si="14"/>
        <v>0</v>
      </c>
      <c r="CN29" s="223">
        <f t="shared" si="14"/>
        <v>0</v>
      </c>
      <c r="CO29" s="223">
        <f t="shared" si="14"/>
        <v>0</v>
      </c>
      <c r="CP29" s="223">
        <f t="shared" si="14"/>
        <v>0</v>
      </c>
      <c r="CQ29" s="223">
        <f t="shared" si="14"/>
        <v>0</v>
      </c>
      <c r="CR29" s="223">
        <f t="shared" si="14"/>
        <v>0</v>
      </c>
      <c r="CS29" s="223">
        <f t="shared" si="14"/>
        <v>0</v>
      </c>
      <c r="CT29" s="223">
        <f t="shared" si="14"/>
        <v>0</v>
      </c>
      <c r="CU29" s="223">
        <f t="shared" si="14"/>
        <v>0</v>
      </c>
      <c r="CV29" s="223">
        <f t="shared" si="14"/>
        <v>0</v>
      </c>
      <c r="CW29" s="33"/>
      <c r="CX29" s="33"/>
      <c r="CY29" s="33"/>
      <c r="CZ29" s="33"/>
      <c r="DA29" s="33"/>
    </row>
    <row r="30" spans="2:105" ht="16.149999999999999">
      <c r="E30" s="29" t="s">
        <v>822</v>
      </c>
      <c r="G30" s="29" t="s">
        <v>305</v>
      </c>
      <c r="H30" s="31"/>
      <c r="I30" s="31"/>
      <c r="J30" s="29" t="s">
        <v>915</v>
      </c>
      <c r="K30" s="31"/>
      <c r="L30" s="247" t="e">
        <f>Support!L102*L17</f>
        <v>#N/A</v>
      </c>
      <c r="M30" s="247" t="e">
        <f>Support!M102*M17</f>
        <v>#N/A</v>
      </c>
      <c r="N30" s="247" t="e">
        <f>Support!N102*N17</f>
        <v>#N/A</v>
      </c>
      <c r="O30" s="247" t="e">
        <f>Support!O102*O17</f>
        <v>#N/A</v>
      </c>
      <c r="P30" s="247" t="e">
        <f>Support!P102*P17</f>
        <v>#N/A</v>
      </c>
      <c r="Q30" s="247" t="e">
        <f>Support!Q102*Q17</f>
        <v>#N/A</v>
      </c>
      <c r="R30" s="247" t="e">
        <f>Support!R102*R17</f>
        <v>#N/A</v>
      </c>
      <c r="S30" s="247" t="e">
        <f>Support!S102*S17</f>
        <v>#N/A</v>
      </c>
      <c r="T30" s="247" t="e">
        <f>Support!T102*T17</f>
        <v>#N/A</v>
      </c>
      <c r="U30" s="247" t="e">
        <f>Support!U102*U17</f>
        <v>#N/A</v>
      </c>
      <c r="V30" s="247" t="e">
        <f>Support!V102*V17</f>
        <v>#N/A</v>
      </c>
      <c r="W30" s="247" t="e">
        <f>Support!W102*W17</f>
        <v>#N/A</v>
      </c>
      <c r="X30" s="247" t="e">
        <f>Support!X102*X17</f>
        <v>#N/A</v>
      </c>
      <c r="Y30" s="247" t="e">
        <f>Support!Y102*Y17</f>
        <v>#N/A</v>
      </c>
      <c r="Z30" s="247" t="e">
        <f>Support!Z102*Z17</f>
        <v>#N/A</v>
      </c>
      <c r="AA30" s="247" t="e">
        <f>Support!AA102*AA17</f>
        <v>#N/A</v>
      </c>
      <c r="AB30" s="247" t="e">
        <f>Support!AB102*AB17</f>
        <v>#N/A</v>
      </c>
      <c r="AC30" s="247" t="e">
        <f>Support!AC102*AC17</f>
        <v>#N/A</v>
      </c>
      <c r="AD30" s="247" t="e">
        <f>Support!AD102*AD17</f>
        <v>#N/A</v>
      </c>
      <c r="AE30" s="247" t="e">
        <f>Support!AE102*AE17</f>
        <v>#N/A</v>
      </c>
      <c r="AF30" s="247" t="e">
        <f>Support!AF102*AF17</f>
        <v>#N/A</v>
      </c>
      <c r="AG30" s="247" t="e">
        <f>Support!AG102*AG17</f>
        <v>#N/A</v>
      </c>
      <c r="AH30" s="247" t="e">
        <f>Support!AH102*AH17</f>
        <v>#N/A</v>
      </c>
      <c r="AI30" s="247" t="e">
        <f>Support!AI102*AI17</f>
        <v>#N/A</v>
      </c>
      <c r="AJ30" s="247" t="e">
        <f>Support!AJ102*AJ17</f>
        <v>#N/A</v>
      </c>
      <c r="AK30" s="247" t="e">
        <f>Support!AK102*AK17</f>
        <v>#N/A</v>
      </c>
      <c r="AL30" s="247" t="e">
        <f>Support!AL102*AL17</f>
        <v>#N/A</v>
      </c>
      <c r="AM30" s="247" t="e">
        <f>Support!AM102*AM17</f>
        <v>#N/A</v>
      </c>
      <c r="AN30" s="247" t="e">
        <f>Support!AN102*AN17</f>
        <v>#N/A</v>
      </c>
      <c r="AO30" s="247" t="e">
        <f>Support!AO102*AO17</f>
        <v>#N/A</v>
      </c>
      <c r="AP30" s="247" t="e">
        <f>Support!AP102*AP17</f>
        <v>#N/A</v>
      </c>
      <c r="AQ30" s="247" t="e">
        <f>Support!AQ102*AQ17</f>
        <v>#N/A</v>
      </c>
      <c r="AR30" s="247" t="e">
        <f>Support!AR102*AR17</f>
        <v>#N/A</v>
      </c>
      <c r="AS30" s="247" t="e">
        <f>Support!AS102*AS17</f>
        <v>#N/A</v>
      </c>
      <c r="AT30" s="247" t="e">
        <f>Support!AT102*AT17</f>
        <v>#N/A</v>
      </c>
      <c r="AU30" s="247" t="e">
        <f>Support!AU102*AU17</f>
        <v>#N/A</v>
      </c>
      <c r="AV30" s="247" t="e">
        <f>Support!AV102*AV17</f>
        <v>#N/A</v>
      </c>
      <c r="AW30" s="247" t="e">
        <f>Support!AW102*AW17</f>
        <v>#N/A</v>
      </c>
      <c r="AX30" s="247" t="e">
        <f>Support!AX102*AX17</f>
        <v>#N/A</v>
      </c>
      <c r="AY30" s="247" t="e">
        <f>Support!AY102*AY17</f>
        <v>#N/A</v>
      </c>
      <c r="AZ30" s="247" t="e">
        <f>Support!AZ102*AZ17</f>
        <v>#N/A</v>
      </c>
      <c r="BA30" s="247" t="e">
        <f>Support!BA102*BA17</f>
        <v>#N/A</v>
      </c>
      <c r="BB30" s="247" t="e">
        <f>Support!BB102*BB17</f>
        <v>#N/A</v>
      </c>
      <c r="BC30" s="247" t="e">
        <f>Support!BC102*BC17</f>
        <v>#N/A</v>
      </c>
      <c r="BD30" s="247" t="e">
        <f>Support!BD102*BD17</f>
        <v>#N/A</v>
      </c>
      <c r="BE30" s="247" t="e">
        <f>Support!BE102*BE17</f>
        <v>#N/A</v>
      </c>
      <c r="BF30" s="247" t="e">
        <f>Support!BF102*BF17</f>
        <v>#N/A</v>
      </c>
      <c r="BG30" s="247" t="e">
        <f>Support!BG102*BG17</f>
        <v>#N/A</v>
      </c>
      <c r="BH30" s="247" t="e">
        <f>Support!BH102*BH17</f>
        <v>#N/A</v>
      </c>
      <c r="BI30" s="247" t="e">
        <f>Support!BI102*BI17</f>
        <v>#N/A</v>
      </c>
      <c r="BJ30" s="247" t="e">
        <f>Support!BJ102*BJ17</f>
        <v>#N/A</v>
      </c>
      <c r="BK30" s="247" t="e">
        <f>Support!BK102*BK17</f>
        <v>#N/A</v>
      </c>
      <c r="BL30" s="247" t="e">
        <f>Support!BL102*BL17</f>
        <v>#N/A</v>
      </c>
      <c r="BM30" s="247" t="e">
        <f>Support!BM102*BM17</f>
        <v>#N/A</v>
      </c>
      <c r="BN30" s="247" t="e">
        <f>Support!BN102*BN17</f>
        <v>#N/A</v>
      </c>
      <c r="BO30" s="247" t="e">
        <f>Support!BO102*BO17</f>
        <v>#N/A</v>
      </c>
      <c r="BP30" s="247" t="e">
        <f>Support!BP102*BP17</f>
        <v>#N/A</v>
      </c>
      <c r="BQ30" s="247" t="e">
        <f>Support!BQ102*BQ17</f>
        <v>#N/A</v>
      </c>
      <c r="BR30" s="247" t="e">
        <f>Support!BR102*BR17</f>
        <v>#N/A</v>
      </c>
      <c r="BS30" s="247" t="e">
        <f>Support!BS102*BS17</f>
        <v>#N/A</v>
      </c>
      <c r="BT30" s="247" t="e">
        <f>Support!BT102*BT17</f>
        <v>#N/A</v>
      </c>
      <c r="BU30" s="247" t="e">
        <f>Support!BU102*BU17</f>
        <v>#N/A</v>
      </c>
      <c r="BV30" s="247" t="e">
        <f>Support!BV102*BV17</f>
        <v>#N/A</v>
      </c>
      <c r="BW30" s="247" t="e">
        <f>Support!BW102*BW17</f>
        <v>#N/A</v>
      </c>
      <c r="BX30" s="247" t="e">
        <f>Support!BX102*BX17</f>
        <v>#N/A</v>
      </c>
      <c r="BY30" s="247" t="e">
        <f>Support!BY102*BY17</f>
        <v>#N/A</v>
      </c>
      <c r="BZ30" s="247" t="e">
        <f>Support!BZ102*BZ17</f>
        <v>#N/A</v>
      </c>
      <c r="CA30" s="247" t="e">
        <f>Support!CA102*CA17</f>
        <v>#N/A</v>
      </c>
      <c r="CB30" s="247" t="e">
        <f>Support!CB102*CB17</f>
        <v>#N/A</v>
      </c>
      <c r="CC30" s="247" t="e">
        <f>Support!CC102*CC17</f>
        <v>#N/A</v>
      </c>
      <c r="CD30" s="247" t="e">
        <f>Support!CD102*CD17</f>
        <v>#N/A</v>
      </c>
      <c r="CE30" s="247" t="e">
        <f>Support!CE102*CE17</f>
        <v>#N/A</v>
      </c>
      <c r="CF30" s="247" t="e">
        <f>Support!CF102*CF17</f>
        <v>#N/A</v>
      </c>
      <c r="CG30" s="247" t="e">
        <f>Support!CG102*CG17</f>
        <v>#N/A</v>
      </c>
      <c r="CH30" s="247" t="e">
        <f>Support!CH102*CH17</f>
        <v>#N/A</v>
      </c>
      <c r="CI30" s="247" t="e">
        <f>Support!CI102*CI17</f>
        <v>#N/A</v>
      </c>
      <c r="CJ30" s="247" t="e">
        <f>Support!CJ102*CJ17</f>
        <v>#N/A</v>
      </c>
      <c r="CK30" s="247" t="e">
        <f>Support!CK102*CK17</f>
        <v>#N/A</v>
      </c>
      <c r="CL30" s="247" t="e">
        <f>Support!CL102*CL17</f>
        <v>#N/A</v>
      </c>
      <c r="CM30" s="247" t="e">
        <f>Support!CM102*CM17</f>
        <v>#N/A</v>
      </c>
      <c r="CN30" s="247" t="e">
        <f>Support!CN102*CN17</f>
        <v>#N/A</v>
      </c>
      <c r="CO30" s="247" t="e">
        <f>Support!CO102*CO17</f>
        <v>#N/A</v>
      </c>
      <c r="CP30" s="247" t="e">
        <f>Support!CP102*CP17</f>
        <v>#N/A</v>
      </c>
      <c r="CQ30" s="247" t="e">
        <f>Support!CQ102*CQ17</f>
        <v>#N/A</v>
      </c>
      <c r="CR30" s="247" t="e">
        <f>Support!CR102*CR17</f>
        <v>#N/A</v>
      </c>
      <c r="CS30" s="247" t="e">
        <f>Support!CS102*CS17</f>
        <v>#N/A</v>
      </c>
      <c r="CT30" s="247" t="e">
        <f>Support!CT102*CT17</f>
        <v>#N/A</v>
      </c>
      <c r="CU30" s="247" t="e">
        <f>Support!CU102*CU17</f>
        <v>#N/A</v>
      </c>
      <c r="CV30" s="247" t="e">
        <f>Support!CV102*CV17</f>
        <v>#N/A</v>
      </c>
      <c r="CW30" s="33"/>
      <c r="CX30" s="33"/>
      <c r="CY30" s="33"/>
      <c r="CZ30" s="33"/>
      <c r="DA30" s="33"/>
    </row>
    <row r="31" spans="2:105" ht="16.149999999999999">
      <c r="E31" s="29" t="s">
        <v>401</v>
      </c>
      <c r="G31" s="29" t="s">
        <v>305</v>
      </c>
      <c r="H31" s="31"/>
      <c r="I31" s="31"/>
      <c r="J31" s="29" t="s">
        <v>903</v>
      </c>
      <c r="K31" s="31"/>
      <c r="L31" s="247">
        <f>Support!L84*L17</f>
        <v>0</v>
      </c>
      <c r="M31" s="247" t="e">
        <f>Support!M84*M17</f>
        <v>#N/A</v>
      </c>
      <c r="N31" s="247" t="e">
        <f>Support!N84*N17</f>
        <v>#N/A</v>
      </c>
      <c r="O31" s="247" t="e">
        <f>Support!O84*O17</f>
        <v>#N/A</v>
      </c>
      <c r="P31" s="247" t="e">
        <f>Support!P84*P17</f>
        <v>#N/A</v>
      </c>
      <c r="Q31" s="247" t="e">
        <f>Support!Q84*Q17</f>
        <v>#N/A</v>
      </c>
      <c r="R31" s="247" t="e">
        <f>Support!R84*R17</f>
        <v>#N/A</v>
      </c>
      <c r="S31" s="247" t="e">
        <f>Support!S84*S17</f>
        <v>#N/A</v>
      </c>
      <c r="T31" s="247" t="e">
        <f>Support!T84*T17</f>
        <v>#N/A</v>
      </c>
      <c r="U31" s="247" t="e">
        <f>Support!U84*U17</f>
        <v>#N/A</v>
      </c>
      <c r="V31" s="247" t="e">
        <f>Support!V84*V17</f>
        <v>#N/A</v>
      </c>
      <c r="W31" s="247" t="e">
        <f>Support!W84*W17</f>
        <v>#N/A</v>
      </c>
      <c r="X31" s="247" t="e">
        <f>Support!X84*X17</f>
        <v>#N/A</v>
      </c>
      <c r="Y31" s="247" t="e">
        <f>Support!Y84*Y17</f>
        <v>#N/A</v>
      </c>
      <c r="Z31" s="247" t="e">
        <f>Support!Z84*Z17</f>
        <v>#N/A</v>
      </c>
      <c r="AA31" s="247" t="e">
        <f>Support!AA84*AA17</f>
        <v>#N/A</v>
      </c>
      <c r="AB31" s="247" t="e">
        <f>Support!AB84*AB17</f>
        <v>#N/A</v>
      </c>
      <c r="AC31" s="247" t="e">
        <f>Support!AC84*AC17</f>
        <v>#N/A</v>
      </c>
      <c r="AD31" s="247" t="e">
        <f>Support!AD84*AD17</f>
        <v>#N/A</v>
      </c>
      <c r="AE31" s="247" t="e">
        <f>Support!AE84*AE17</f>
        <v>#N/A</v>
      </c>
      <c r="AF31" s="247" t="e">
        <f>Support!AF84*AF17</f>
        <v>#N/A</v>
      </c>
      <c r="AG31" s="247" t="e">
        <f>Support!AG84*AG17</f>
        <v>#N/A</v>
      </c>
      <c r="AH31" s="247" t="e">
        <f>Support!AH84*AH17</f>
        <v>#N/A</v>
      </c>
      <c r="AI31" s="247" t="e">
        <f>Support!AI84*AI17</f>
        <v>#N/A</v>
      </c>
      <c r="AJ31" s="247" t="e">
        <f>Support!AJ84*AJ17</f>
        <v>#N/A</v>
      </c>
      <c r="AK31" s="247" t="e">
        <f>Support!AK84*AK17</f>
        <v>#N/A</v>
      </c>
      <c r="AL31" s="247" t="e">
        <f>Support!AL84*AL17</f>
        <v>#N/A</v>
      </c>
      <c r="AM31" s="247" t="e">
        <f>Support!AM84*AM17</f>
        <v>#N/A</v>
      </c>
      <c r="AN31" s="247" t="e">
        <f>Support!AN84*AN17</f>
        <v>#N/A</v>
      </c>
      <c r="AO31" s="247" t="e">
        <f>Support!AO84*AO17</f>
        <v>#N/A</v>
      </c>
      <c r="AP31" s="247" t="e">
        <f>Support!AP84*AP17</f>
        <v>#N/A</v>
      </c>
      <c r="AQ31" s="247" t="e">
        <f>Support!AQ84*AQ17</f>
        <v>#N/A</v>
      </c>
      <c r="AR31" s="247" t="e">
        <f>Support!AR84*AR17</f>
        <v>#N/A</v>
      </c>
      <c r="AS31" s="247" t="e">
        <f>Support!AS84*AS17</f>
        <v>#N/A</v>
      </c>
      <c r="AT31" s="247" t="e">
        <f>Support!AT84*AT17</f>
        <v>#N/A</v>
      </c>
      <c r="AU31" s="247" t="e">
        <f>Support!AU84*AU17</f>
        <v>#N/A</v>
      </c>
      <c r="AV31" s="247" t="e">
        <f>Support!AV84*AV17</f>
        <v>#N/A</v>
      </c>
      <c r="AW31" s="247" t="e">
        <f>Support!AW84*AW17</f>
        <v>#N/A</v>
      </c>
      <c r="AX31" s="247" t="e">
        <f>Support!AX84*AX17</f>
        <v>#N/A</v>
      </c>
      <c r="AY31" s="247" t="e">
        <f>Support!AY84*AY17</f>
        <v>#N/A</v>
      </c>
      <c r="AZ31" s="247" t="e">
        <f>Support!AZ84*AZ17</f>
        <v>#N/A</v>
      </c>
      <c r="BA31" s="247" t="e">
        <f>Support!BA84*BA17</f>
        <v>#N/A</v>
      </c>
      <c r="BB31" s="247" t="e">
        <f>Support!BB84*BB17</f>
        <v>#N/A</v>
      </c>
      <c r="BC31" s="247" t="e">
        <f>Support!BC84*BC17</f>
        <v>#N/A</v>
      </c>
      <c r="BD31" s="247" t="e">
        <f>Support!BD84*BD17</f>
        <v>#N/A</v>
      </c>
      <c r="BE31" s="247" t="e">
        <f>Support!BE84*BE17</f>
        <v>#N/A</v>
      </c>
      <c r="BF31" s="247" t="e">
        <f>Support!BF84*BF17</f>
        <v>#N/A</v>
      </c>
      <c r="BG31" s="247" t="e">
        <f>Support!BG84*BG17</f>
        <v>#N/A</v>
      </c>
      <c r="BH31" s="247" t="e">
        <f>Support!BH84*BH17</f>
        <v>#N/A</v>
      </c>
      <c r="BI31" s="247" t="e">
        <f>Support!BI84*BI17</f>
        <v>#N/A</v>
      </c>
      <c r="BJ31" s="247" t="e">
        <f>Support!BJ84*BJ17</f>
        <v>#N/A</v>
      </c>
      <c r="BK31" s="247" t="e">
        <f>Support!BK84*BK17</f>
        <v>#N/A</v>
      </c>
      <c r="BL31" s="247" t="e">
        <f>Support!BL84*BL17</f>
        <v>#N/A</v>
      </c>
      <c r="BM31" s="247" t="e">
        <f>Support!BM84*BM17</f>
        <v>#N/A</v>
      </c>
      <c r="BN31" s="247" t="e">
        <f>Support!BN84*BN17</f>
        <v>#N/A</v>
      </c>
      <c r="BO31" s="247" t="e">
        <f>Support!BO84*BO17</f>
        <v>#N/A</v>
      </c>
      <c r="BP31" s="247" t="e">
        <f>Support!BP84*BP17</f>
        <v>#N/A</v>
      </c>
      <c r="BQ31" s="247" t="e">
        <f>Support!BQ84*BQ17</f>
        <v>#N/A</v>
      </c>
      <c r="BR31" s="247" t="e">
        <f>Support!BR84*BR17</f>
        <v>#N/A</v>
      </c>
      <c r="BS31" s="247" t="e">
        <f>Support!BS84*BS17</f>
        <v>#N/A</v>
      </c>
      <c r="BT31" s="247" t="e">
        <f>Support!BT84*BT17</f>
        <v>#N/A</v>
      </c>
      <c r="BU31" s="247" t="e">
        <f>Support!BU84*BU17</f>
        <v>#N/A</v>
      </c>
      <c r="BV31" s="247" t="e">
        <f>Support!BV84*BV17</f>
        <v>#N/A</v>
      </c>
      <c r="BW31" s="247" t="e">
        <f>Support!BW84*BW17</f>
        <v>#N/A</v>
      </c>
      <c r="BX31" s="247" t="e">
        <f>Support!BX84*BX17</f>
        <v>#N/A</v>
      </c>
      <c r="BY31" s="247" t="e">
        <f>Support!BY84*BY17</f>
        <v>#N/A</v>
      </c>
      <c r="BZ31" s="247" t="e">
        <f>Support!BZ84*BZ17</f>
        <v>#N/A</v>
      </c>
      <c r="CA31" s="247" t="e">
        <f>Support!CA84*CA17</f>
        <v>#N/A</v>
      </c>
      <c r="CB31" s="247" t="e">
        <f>Support!CB84*CB17</f>
        <v>#N/A</v>
      </c>
      <c r="CC31" s="247" t="e">
        <f>Support!CC84*CC17</f>
        <v>#N/A</v>
      </c>
      <c r="CD31" s="247" t="e">
        <f>Support!CD84*CD17</f>
        <v>#N/A</v>
      </c>
      <c r="CE31" s="247" t="e">
        <f>Support!CE84*CE17</f>
        <v>#N/A</v>
      </c>
      <c r="CF31" s="247" t="e">
        <f>Support!CF84*CF17</f>
        <v>#N/A</v>
      </c>
      <c r="CG31" s="247" t="e">
        <f>Support!CG84*CG17</f>
        <v>#N/A</v>
      </c>
      <c r="CH31" s="247" t="e">
        <f>Support!CH84*CH17</f>
        <v>#N/A</v>
      </c>
      <c r="CI31" s="247" t="e">
        <f>Support!CI84*CI17</f>
        <v>#N/A</v>
      </c>
      <c r="CJ31" s="247" t="e">
        <f>Support!CJ84*CJ17</f>
        <v>#N/A</v>
      </c>
      <c r="CK31" s="247" t="e">
        <f>Support!CK84*CK17</f>
        <v>#N/A</v>
      </c>
      <c r="CL31" s="247" t="e">
        <f>Support!CL84*CL17</f>
        <v>#N/A</v>
      </c>
      <c r="CM31" s="247" t="e">
        <f>Support!CM84*CM17</f>
        <v>#N/A</v>
      </c>
      <c r="CN31" s="247" t="e">
        <f>Support!CN84*CN17</f>
        <v>#N/A</v>
      </c>
      <c r="CO31" s="247" t="e">
        <f>Support!CO84*CO17</f>
        <v>#N/A</v>
      </c>
      <c r="CP31" s="247" t="e">
        <f>Support!CP84*CP17</f>
        <v>#N/A</v>
      </c>
      <c r="CQ31" s="247" t="e">
        <f>Support!CQ84*CQ17</f>
        <v>#N/A</v>
      </c>
      <c r="CR31" s="247" t="e">
        <f>Support!CR84*CR17</f>
        <v>#N/A</v>
      </c>
      <c r="CS31" s="247" t="e">
        <f>Support!CS84*CS17</f>
        <v>#N/A</v>
      </c>
      <c r="CT31" s="247" t="e">
        <f>Support!CT84*CT17</f>
        <v>#N/A</v>
      </c>
      <c r="CU31" s="247" t="e">
        <f>Support!CU84*CU17</f>
        <v>#N/A</v>
      </c>
      <c r="CV31" s="247" t="e">
        <f>Support!CV84*CV17</f>
        <v>#N/A</v>
      </c>
      <c r="CW31" s="33"/>
      <c r="CX31" s="33"/>
      <c r="CY31" s="33"/>
      <c r="CZ31" s="33"/>
      <c r="DA31" s="33"/>
    </row>
    <row r="32" spans="2:105" ht="16.149999999999999">
      <c r="E32" s="105" t="s">
        <v>1004</v>
      </c>
      <c r="G32" s="105" t="s">
        <v>305</v>
      </c>
      <c r="H32" s="31"/>
      <c r="I32" s="31"/>
      <c r="J32" s="105" t="s">
        <v>1009</v>
      </c>
      <c r="K32" s="31"/>
      <c r="L32" s="243" t="e">
        <f>SUM(L28:L31)</f>
        <v>#N/A</v>
      </c>
      <c r="M32" s="243" t="e">
        <f t="shared" ref="M32:AQ32" si="15">SUM(M28:M31)</f>
        <v>#N/A</v>
      </c>
      <c r="N32" s="243" t="e">
        <f t="shared" si="15"/>
        <v>#N/A</v>
      </c>
      <c r="O32" s="243" t="e">
        <f t="shared" si="15"/>
        <v>#N/A</v>
      </c>
      <c r="P32" s="243" t="e">
        <f>SUM(P28:P31)</f>
        <v>#N/A</v>
      </c>
      <c r="Q32" s="243" t="e">
        <f t="shared" si="15"/>
        <v>#N/A</v>
      </c>
      <c r="R32" s="243" t="e">
        <f t="shared" si="15"/>
        <v>#N/A</v>
      </c>
      <c r="S32" s="243" t="e">
        <f t="shared" si="15"/>
        <v>#N/A</v>
      </c>
      <c r="T32" s="243" t="e">
        <f t="shared" si="15"/>
        <v>#N/A</v>
      </c>
      <c r="U32" s="243" t="e">
        <f t="shared" si="15"/>
        <v>#N/A</v>
      </c>
      <c r="V32" s="243" t="e">
        <f t="shared" si="15"/>
        <v>#N/A</v>
      </c>
      <c r="W32" s="243" t="e">
        <f t="shared" si="15"/>
        <v>#N/A</v>
      </c>
      <c r="X32" s="243" t="e">
        <f t="shared" si="15"/>
        <v>#N/A</v>
      </c>
      <c r="Y32" s="243" t="e">
        <f t="shared" si="15"/>
        <v>#N/A</v>
      </c>
      <c r="Z32" s="243" t="e">
        <f t="shared" si="15"/>
        <v>#N/A</v>
      </c>
      <c r="AA32" s="243" t="e">
        <f t="shared" si="15"/>
        <v>#N/A</v>
      </c>
      <c r="AB32" s="243" t="e">
        <f t="shared" si="15"/>
        <v>#N/A</v>
      </c>
      <c r="AC32" s="243" t="e">
        <f t="shared" si="15"/>
        <v>#N/A</v>
      </c>
      <c r="AD32" s="243" t="e">
        <f t="shared" si="15"/>
        <v>#N/A</v>
      </c>
      <c r="AE32" s="243" t="e">
        <f t="shared" si="15"/>
        <v>#N/A</v>
      </c>
      <c r="AF32" s="243" t="e">
        <f t="shared" si="15"/>
        <v>#N/A</v>
      </c>
      <c r="AG32" s="243" t="e">
        <f t="shared" si="15"/>
        <v>#N/A</v>
      </c>
      <c r="AH32" s="243" t="e">
        <f t="shared" si="15"/>
        <v>#N/A</v>
      </c>
      <c r="AI32" s="243" t="e">
        <f t="shared" si="15"/>
        <v>#N/A</v>
      </c>
      <c r="AJ32" s="243" t="e">
        <f t="shared" si="15"/>
        <v>#N/A</v>
      </c>
      <c r="AK32" s="243" t="e">
        <f t="shared" si="15"/>
        <v>#N/A</v>
      </c>
      <c r="AL32" s="243" t="e">
        <f t="shared" si="15"/>
        <v>#N/A</v>
      </c>
      <c r="AM32" s="243" t="e">
        <f t="shared" si="15"/>
        <v>#N/A</v>
      </c>
      <c r="AN32" s="243" t="e">
        <f t="shared" si="15"/>
        <v>#N/A</v>
      </c>
      <c r="AO32" s="243" t="e">
        <f t="shared" si="15"/>
        <v>#N/A</v>
      </c>
      <c r="AP32" s="243" t="e">
        <f t="shared" si="15"/>
        <v>#N/A</v>
      </c>
      <c r="AQ32" s="243" t="e">
        <f t="shared" si="15"/>
        <v>#N/A</v>
      </c>
      <c r="AR32" s="243" t="e">
        <f t="shared" ref="AR32:BW32" si="16">SUM(AR28:AR31)</f>
        <v>#N/A</v>
      </c>
      <c r="AS32" s="243" t="e">
        <f t="shared" si="16"/>
        <v>#N/A</v>
      </c>
      <c r="AT32" s="243" t="e">
        <f t="shared" si="16"/>
        <v>#N/A</v>
      </c>
      <c r="AU32" s="243" t="e">
        <f t="shared" si="16"/>
        <v>#N/A</v>
      </c>
      <c r="AV32" s="243" t="e">
        <f t="shared" si="16"/>
        <v>#N/A</v>
      </c>
      <c r="AW32" s="243" t="e">
        <f t="shared" si="16"/>
        <v>#N/A</v>
      </c>
      <c r="AX32" s="243" t="e">
        <f t="shared" si="16"/>
        <v>#N/A</v>
      </c>
      <c r="AY32" s="243" t="e">
        <f t="shared" si="16"/>
        <v>#N/A</v>
      </c>
      <c r="AZ32" s="243" t="e">
        <f t="shared" si="16"/>
        <v>#N/A</v>
      </c>
      <c r="BA32" s="243" t="e">
        <f t="shared" si="16"/>
        <v>#N/A</v>
      </c>
      <c r="BB32" s="243" t="e">
        <f t="shared" si="16"/>
        <v>#N/A</v>
      </c>
      <c r="BC32" s="243" t="e">
        <f t="shared" si="16"/>
        <v>#N/A</v>
      </c>
      <c r="BD32" s="243" t="e">
        <f t="shared" si="16"/>
        <v>#N/A</v>
      </c>
      <c r="BE32" s="243" t="e">
        <f t="shared" si="16"/>
        <v>#N/A</v>
      </c>
      <c r="BF32" s="243" t="e">
        <f t="shared" si="16"/>
        <v>#N/A</v>
      </c>
      <c r="BG32" s="243" t="e">
        <f t="shared" si="16"/>
        <v>#N/A</v>
      </c>
      <c r="BH32" s="243" t="e">
        <f t="shared" si="16"/>
        <v>#N/A</v>
      </c>
      <c r="BI32" s="243" t="e">
        <f t="shared" si="16"/>
        <v>#N/A</v>
      </c>
      <c r="BJ32" s="243" t="e">
        <f t="shared" si="16"/>
        <v>#N/A</v>
      </c>
      <c r="BK32" s="243" t="e">
        <f t="shared" si="16"/>
        <v>#N/A</v>
      </c>
      <c r="BL32" s="243" t="e">
        <f t="shared" si="16"/>
        <v>#N/A</v>
      </c>
      <c r="BM32" s="243" t="e">
        <f t="shared" si="16"/>
        <v>#N/A</v>
      </c>
      <c r="BN32" s="243" t="e">
        <f t="shared" si="16"/>
        <v>#N/A</v>
      </c>
      <c r="BO32" s="243" t="e">
        <f t="shared" si="16"/>
        <v>#N/A</v>
      </c>
      <c r="BP32" s="243" t="e">
        <f t="shared" si="16"/>
        <v>#N/A</v>
      </c>
      <c r="BQ32" s="243" t="e">
        <f t="shared" si="16"/>
        <v>#N/A</v>
      </c>
      <c r="BR32" s="243" t="e">
        <f t="shared" si="16"/>
        <v>#N/A</v>
      </c>
      <c r="BS32" s="243" t="e">
        <f t="shared" si="16"/>
        <v>#N/A</v>
      </c>
      <c r="BT32" s="243" t="e">
        <f t="shared" si="16"/>
        <v>#N/A</v>
      </c>
      <c r="BU32" s="243" t="e">
        <f t="shared" si="16"/>
        <v>#N/A</v>
      </c>
      <c r="BV32" s="243" t="e">
        <f t="shared" si="16"/>
        <v>#N/A</v>
      </c>
      <c r="BW32" s="243" t="e">
        <f t="shared" si="16"/>
        <v>#N/A</v>
      </c>
      <c r="BX32" s="243" t="e">
        <f t="shared" ref="BX32:CV32" si="17">SUM(BX28:BX31)</f>
        <v>#N/A</v>
      </c>
      <c r="BY32" s="243" t="e">
        <f t="shared" si="17"/>
        <v>#N/A</v>
      </c>
      <c r="BZ32" s="243" t="e">
        <f t="shared" si="17"/>
        <v>#N/A</v>
      </c>
      <c r="CA32" s="243" t="e">
        <f t="shared" si="17"/>
        <v>#N/A</v>
      </c>
      <c r="CB32" s="243" t="e">
        <f t="shared" si="17"/>
        <v>#N/A</v>
      </c>
      <c r="CC32" s="243" t="e">
        <f t="shared" si="17"/>
        <v>#N/A</v>
      </c>
      <c r="CD32" s="243" t="e">
        <f t="shared" si="17"/>
        <v>#N/A</v>
      </c>
      <c r="CE32" s="243" t="e">
        <f t="shared" si="17"/>
        <v>#N/A</v>
      </c>
      <c r="CF32" s="243" t="e">
        <f t="shared" si="17"/>
        <v>#N/A</v>
      </c>
      <c r="CG32" s="243" t="e">
        <f t="shared" si="17"/>
        <v>#N/A</v>
      </c>
      <c r="CH32" s="243" t="e">
        <f t="shared" si="17"/>
        <v>#N/A</v>
      </c>
      <c r="CI32" s="243" t="e">
        <f t="shared" si="17"/>
        <v>#N/A</v>
      </c>
      <c r="CJ32" s="243" t="e">
        <f t="shared" si="17"/>
        <v>#N/A</v>
      </c>
      <c r="CK32" s="243" t="e">
        <f t="shared" si="17"/>
        <v>#N/A</v>
      </c>
      <c r="CL32" s="243" t="e">
        <f t="shared" si="17"/>
        <v>#N/A</v>
      </c>
      <c r="CM32" s="243" t="e">
        <f t="shared" si="17"/>
        <v>#N/A</v>
      </c>
      <c r="CN32" s="243" t="e">
        <f t="shared" si="17"/>
        <v>#N/A</v>
      </c>
      <c r="CO32" s="243" t="e">
        <f t="shared" si="17"/>
        <v>#N/A</v>
      </c>
      <c r="CP32" s="243" t="e">
        <f t="shared" si="17"/>
        <v>#N/A</v>
      </c>
      <c r="CQ32" s="243" t="e">
        <f t="shared" si="17"/>
        <v>#N/A</v>
      </c>
      <c r="CR32" s="243" t="e">
        <f t="shared" si="17"/>
        <v>#N/A</v>
      </c>
      <c r="CS32" s="243" t="e">
        <f t="shared" si="17"/>
        <v>#N/A</v>
      </c>
      <c r="CT32" s="243" t="e">
        <f t="shared" si="17"/>
        <v>#N/A</v>
      </c>
      <c r="CU32" s="243" t="e">
        <f t="shared" si="17"/>
        <v>#N/A</v>
      </c>
      <c r="CV32" s="243" t="e">
        <f t="shared" si="17"/>
        <v>#N/A</v>
      </c>
      <c r="CW32" s="33"/>
      <c r="CX32" s="33"/>
      <c r="CY32" s="33"/>
      <c r="CZ32" s="33"/>
      <c r="DA32" s="33"/>
    </row>
    <row r="33" spans="1:114">
      <c r="H33" s="31"/>
      <c r="I33" s="31"/>
      <c r="J33" s="31"/>
      <c r="K33" s="31"/>
      <c r="L33" s="33"/>
      <c r="M33" s="33"/>
      <c r="N33" s="33"/>
      <c r="O33" s="33"/>
      <c r="P33" s="33"/>
      <c r="Q33" s="33"/>
      <c r="R33" s="33"/>
      <c r="S33" s="33"/>
      <c r="T33" s="33"/>
      <c r="U33" s="178"/>
      <c r="V33" s="33"/>
      <c r="W33" s="33"/>
      <c r="X33" s="33"/>
      <c r="Y33" s="33"/>
      <c r="Z33" s="33"/>
      <c r="AA33" s="33"/>
      <c r="AB33" s="33"/>
      <c r="AC33" s="33"/>
      <c r="AD33" s="223"/>
      <c r="AE33" s="223"/>
      <c r="AF33" s="223"/>
      <c r="AG33" s="223"/>
      <c r="AH33" s="223"/>
      <c r="AI33" s="251"/>
      <c r="AJ33" s="251"/>
      <c r="AK33" s="33"/>
      <c r="AL33" s="33"/>
      <c r="AM33" s="33"/>
      <c r="AN33" s="33"/>
      <c r="AO33" s="34"/>
      <c r="AP33" s="34"/>
      <c r="AQ33" s="34"/>
      <c r="AR33" s="34"/>
      <c r="AS33" s="34"/>
      <c r="AT33" s="34"/>
      <c r="AU33" s="34"/>
      <c r="AV33" s="34"/>
      <c r="AW33" s="34"/>
      <c r="AX33" s="34"/>
      <c r="AY33" s="34"/>
      <c r="AZ33" s="34"/>
      <c r="BA33" s="34"/>
      <c r="BB33" s="34"/>
      <c r="BC33" s="34"/>
      <c r="BD33" s="34"/>
      <c r="BE33" s="34"/>
      <c r="BF33" s="34"/>
      <c r="BG33" s="33"/>
      <c r="BH33" s="33"/>
      <c r="BI33" s="33"/>
      <c r="BJ33" s="33"/>
      <c r="BK33" s="33"/>
      <c r="BL33" s="33"/>
      <c r="BM33" s="33"/>
      <c r="BN33" s="33"/>
      <c r="BO33" s="33"/>
      <c r="BP33" s="33"/>
      <c r="BQ33" s="33"/>
      <c r="BR33" s="33"/>
      <c r="BS33" s="33"/>
      <c r="BT33" s="33"/>
      <c r="BU33" s="33"/>
      <c r="BV33" s="33"/>
      <c r="BW33" s="33"/>
      <c r="BX33" s="33"/>
      <c r="BY33" s="33"/>
      <c r="BZ33" s="33"/>
      <c r="CA33" s="33"/>
      <c r="CB33" s="33"/>
      <c r="CC33" s="33"/>
      <c r="CD33" s="33"/>
      <c r="CE33" s="33"/>
      <c r="CF33" s="33"/>
      <c r="CG33" s="33"/>
      <c r="CH33" s="33"/>
      <c r="CI33" s="33"/>
      <c r="CJ33" s="33"/>
      <c r="CK33" s="33"/>
      <c r="CL33" s="33"/>
      <c r="CM33" s="33"/>
      <c r="CN33" s="33"/>
      <c r="CO33" s="33"/>
      <c r="CP33" s="33"/>
      <c r="CQ33" s="33"/>
      <c r="CR33" s="33"/>
      <c r="CS33" s="33"/>
      <c r="CT33" s="33"/>
      <c r="CU33" s="33"/>
      <c r="CV33" s="33"/>
      <c r="CW33" s="33"/>
      <c r="CX33" s="33"/>
      <c r="CY33" s="33"/>
      <c r="CZ33" s="33"/>
      <c r="DA33" s="33"/>
    </row>
    <row r="34" spans="1:114" s="1" customFormat="1">
      <c r="B34" s="24"/>
      <c r="C34" s="43">
        <f>MAX($B$5:C33)+0.1</f>
        <v>3.2</v>
      </c>
      <c r="D34" s="41" t="s">
        <v>1008</v>
      </c>
      <c r="E34" s="41"/>
      <c r="F34" s="41"/>
      <c r="G34" s="41"/>
      <c r="H34" s="41"/>
      <c r="I34" s="41"/>
      <c r="J34" s="41"/>
      <c r="K34" s="41"/>
      <c r="L34" s="41"/>
      <c r="M34" s="41"/>
      <c r="N34" s="41"/>
      <c r="O34" s="41"/>
      <c r="P34" s="41"/>
      <c r="Q34" s="41"/>
      <c r="R34" s="41"/>
      <c r="S34" s="41"/>
      <c r="T34" s="41"/>
      <c r="U34" s="41"/>
      <c r="V34" s="41"/>
      <c r="W34" s="41"/>
      <c r="X34" s="41"/>
      <c r="Y34" s="41"/>
      <c r="Z34" s="41"/>
      <c r="AA34" s="41"/>
      <c r="AB34" s="41"/>
      <c r="AC34" s="41"/>
      <c r="AD34" s="41"/>
      <c r="AE34" s="41"/>
      <c r="AF34" s="41"/>
      <c r="AG34" s="41"/>
      <c r="AH34" s="41"/>
      <c r="AI34" s="41"/>
      <c r="AJ34" s="41"/>
      <c r="AK34" s="41"/>
      <c r="AL34" s="41"/>
      <c r="AM34" s="41"/>
      <c r="AN34" s="41"/>
      <c r="AO34" s="41"/>
      <c r="AP34" s="41"/>
      <c r="AQ34" s="41"/>
      <c r="AR34" s="41"/>
      <c r="AS34" s="41"/>
      <c r="AT34" s="41"/>
      <c r="AU34" s="41"/>
      <c r="AV34" s="41"/>
      <c r="AW34" s="41"/>
      <c r="AX34" s="41"/>
      <c r="AY34" s="41"/>
      <c r="AZ34" s="41"/>
      <c r="BA34" s="41"/>
      <c r="BB34" s="41"/>
      <c r="BC34" s="41"/>
      <c r="BD34" s="41"/>
      <c r="BE34" s="41"/>
      <c r="BF34" s="41"/>
      <c r="BG34" s="41"/>
      <c r="BH34" s="41"/>
      <c r="BI34" s="41"/>
      <c r="BJ34" s="41"/>
      <c r="BK34" s="41"/>
      <c r="BL34" s="41"/>
      <c r="BM34" s="41"/>
      <c r="BN34" s="41"/>
      <c r="BO34" s="41"/>
      <c r="BP34" s="41"/>
      <c r="BQ34" s="41"/>
      <c r="BR34" s="41"/>
      <c r="BS34" s="41"/>
      <c r="BT34" s="41"/>
      <c r="BU34" s="41"/>
      <c r="BV34" s="41"/>
      <c r="BW34" s="41"/>
      <c r="BX34" s="41"/>
      <c r="BY34" s="41"/>
      <c r="BZ34" s="41"/>
      <c r="CA34" s="41"/>
      <c r="CB34" s="41"/>
      <c r="CC34" s="41"/>
      <c r="CD34" s="41"/>
      <c r="CE34" s="41"/>
      <c r="CF34" s="41"/>
      <c r="CG34" s="41"/>
      <c r="CH34" s="41"/>
      <c r="CI34" s="41"/>
      <c r="CJ34" s="41"/>
      <c r="CK34" s="41"/>
      <c r="CL34" s="41"/>
      <c r="CM34" s="41"/>
      <c r="CN34" s="41"/>
      <c r="CO34" s="41"/>
      <c r="CP34" s="41"/>
      <c r="CQ34" s="41"/>
      <c r="CR34" s="41"/>
      <c r="CS34" s="41"/>
      <c r="CT34" s="41"/>
      <c r="CU34" s="41"/>
      <c r="CV34" s="41"/>
      <c r="CW34" s="42"/>
      <c r="CX34" s="42"/>
      <c r="CY34" s="42"/>
    </row>
    <row r="35" spans="1:114" s="151" customFormat="1">
      <c r="A35" s="173"/>
      <c r="B35" s="173"/>
      <c r="C35" s="38" t="s">
        <v>1010</v>
      </c>
      <c r="D35" s="38"/>
      <c r="E35" s="277"/>
      <c r="F35" s="221"/>
      <c r="G35" s="221"/>
      <c r="H35" s="221"/>
      <c r="I35" s="221"/>
      <c r="J35" s="221"/>
      <c r="K35" s="278"/>
      <c r="L35" s="279"/>
      <c r="M35" s="279"/>
      <c r="N35" s="279"/>
      <c r="O35" s="279"/>
      <c r="P35" s="279"/>
      <c r="Q35" s="279"/>
      <c r="R35" s="279"/>
      <c r="S35" s="279"/>
      <c r="T35" s="279"/>
      <c r="U35" s="279"/>
      <c r="V35" s="279"/>
      <c r="W35" s="279"/>
      <c r="X35" s="279"/>
      <c r="Y35" s="279"/>
      <c r="Z35" s="279"/>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BA35" s="279"/>
      <c r="BB35" s="279"/>
      <c r="BC35" s="279"/>
      <c r="BD35" s="279"/>
      <c r="BE35" s="279"/>
      <c r="BF35" s="279"/>
      <c r="BG35" s="279"/>
      <c r="BH35" s="279"/>
      <c r="BI35" s="279"/>
      <c r="BJ35" s="279"/>
      <c r="BK35" s="279"/>
      <c r="BL35" s="279"/>
      <c r="BM35" s="279"/>
      <c r="BN35" s="279"/>
      <c r="BO35" s="279"/>
      <c r="BP35" s="279"/>
      <c r="BQ35" s="279"/>
      <c r="BR35" s="279"/>
      <c r="BS35" s="279"/>
      <c r="BT35" s="279"/>
      <c r="BU35" s="279"/>
      <c r="BV35" s="279"/>
      <c r="BW35" s="279"/>
      <c r="BX35" s="279"/>
      <c r="BY35" s="279"/>
      <c r="BZ35" s="279"/>
      <c r="CA35" s="279"/>
      <c r="CB35" s="279"/>
      <c r="CC35" s="279"/>
      <c r="CD35" s="279"/>
      <c r="CE35" s="279"/>
      <c r="CF35" s="279"/>
      <c r="CG35" s="279"/>
      <c r="CH35" s="279"/>
      <c r="CI35" s="279"/>
      <c r="CJ35" s="279"/>
      <c r="CK35" s="279"/>
      <c r="CL35" s="279"/>
      <c r="CM35" s="279"/>
      <c r="CN35" s="279"/>
      <c r="CO35" s="279"/>
      <c r="CP35" s="279"/>
      <c r="CQ35" s="279"/>
      <c r="CR35" s="279"/>
      <c r="CS35" s="279"/>
      <c r="CT35" s="279"/>
      <c r="CU35" s="279"/>
      <c r="CV35" s="279"/>
      <c r="CW35" s="278"/>
      <c r="CX35" s="278"/>
      <c r="CY35" s="278"/>
    </row>
    <row r="36" spans="1:114">
      <c r="E36" s="29" t="s">
        <v>1004</v>
      </c>
      <c r="G36" s="29" t="s">
        <v>305</v>
      </c>
      <c r="H36" s="31"/>
      <c r="I36" s="31"/>
      <c r="J36" s="31"/>
      <c r="K36" s="31"/>
      <c r="L36" s="223" t="e">
        <f t="shared" ref="L36:AQ36" si="18">L32</f>
        <v>#N/A</v>
      </c>
      <c r="M36" s="223" t="e">
        <f t="shared" si="18"/>
        <v>#N/A</v>
      </c>
      <c r="N36" s="223" t="e">
        <f t="shared" si="18"/>
        <v>#N/A</v>
      </c>
      <c r="O36" s="223" t="e">
        <f t="shared" si="18"/>
        <v>#N/A</v>
      </c>
      <c r="P36" s="223" t="e">
        <f>P32</f>
        <v>#N/A</v>
      </c>
      <c r="Q36" s="223" t="e">
        <f t="shared" si="18"/>
        <v>#N/A</v>
      </c>
      <c r="R36" s="223" t="e">
        <f t="shared" si="18"/>
        <v>#N/A</v>
      </c>
      <c r="S36" s="223" t="e">
        <f t="shared" si="18"/>
        <v>#N/A</v>
      </c>
      <c r="T36" s="223" t="e">
        <f t="shared" si="18"/>
        <v>#N/A</v>
      </c>
      <c r="U36" s="223" t="e">
        <f t="shared" si="18"/>
        <v>#N/A</v>
      </c>
      <c r="V36" s="223" t="e">
        <f t="shared" si="18"/>
        <v>#N/A</v>
      </c>
      <c r="W36" s="223" t="e">
        <f t="shared" si="18"/>
        <v>#N/A</v>
      </c>
      <c r="X36" s="223" t="e">
        <f t="shared" si="18"/>
        <v>#N/A</v>
      </c>
      <c r="Y36" s="223" t="e">
        <f t="shared" si="18"/>
        <v>#N/A</v>
      </c>
      <c r="Z36" s="223" t="e">
        <f t="shared" si="18"/>
        <v>#N/A</v>
      </c>
      <c r="AA36" s="223" t="e">
        <f t="shared" si="18"/>
        <v>#N/A</v>
      </c>
      <c r="AB36" s="223" t="e">
        <f t="shared" si="18"/>
        <v>#N/A</v>
      </c>
      <c r="AC36" s="223" t="e">
        <f t="shared" si="18"/>
        <v>#N/A</v>
      </c>
      <c r="AD36" s="223" t="e">
        <f t="shared" si="18"/>
        <v>#N/A</v>
      </c>
      <c r="AE36" s="223" t="e">
        <f t="shared" si="18"/>
        <v>#N/A</v>
      </c>
      <c r="AF36" s="223" t="e">
        <f t="shared" si="18"/>
        <v>#N/A</v>
      </c>
      <c r="AG36" s="223" t="e">
        <f t="shared" si="18"/>
        <v>#N/A</v>
      </c>
      <c r="AH36" s="223" t="e">
        <f t="shared" si="18"/>
        <v>#N/A</v>
      </c>
      <c r="AI36" s="223" t="e">
        <f t="shared" si="18"/>
        <v>#N/A</v>
      </c>
      <c r="AJ36" s="223" t="e">
        <f t="shared" si="18"/>
        <v>#N/A</v>
      </c>
      <c r="AK36" s="223" t="e">
        <f t="shared" si="18"/>
        <v>#N/A</v>
      </c>
      <c r="AL36" s="223" t="e">
        <f t="shared" si="18"/>
        <v>#N/A</v>
      </c>
      <c r="AM36" s="223" t="e">
        <f t="shared" si="18"/>
        <v>#N/A</v>
      </c>
      <c r="AN36" s="223" t="e">
        <f t="shared" si="18"/>
        <v>#N/A</v>
      </c>
      <c r="AO36" s="223" t="e">
        <f t="shared" si="18"/>
        <v>#N/A</v>
      </c>
      <c r="AP36" s="223" t="e">
        <f t="shared" si="18"/>
        <v>#N/A</v>
      </c>
      <c r="AQ36" s="223" t="e">
        <f t="shared" si="18"/>
        <v>#N/A</v>
      </c>
      <c r="AR36" s="223" t="e">
        <f t="shared" ref="AR36:BW36" si="19">AR32</f>
        <v>#N/A</v>
      </c>
      <c r="AS36" s="223" t="e">
        <f t="shared" si="19"/>
        <v>#N/A</v>
      </c>
      <c r="AT36" s="223" t="e">
        <f t="shared" si="19"/>
        <v>#N/A</v>
      </c>
      <c r="AU36" s="223" t="e">
        <f t="shared" si="19"/>
        <v>#N/A</v>
      </c>
      <c r="AV36" s="223" t="e">
        <f t="shared" si="19"/>
        <v>#N/A</v>
      </c>
      <c r="AW36" s="223" t="e">
        <f t="shared" si="19"/>
        <v>#N/A</v>
      </c>
      <c r="AX36" s="223" t="e">
        <f t="shared" si="19"/>
        <v>#N/A</v>
      </c>
      <c r="AY36" s="223" t="e">
        <f t="shared" si="19"/>
        <v>#N/A</v>
      </c>
      <c r="AZ36" s="223" t="e">
        <f t="shared" si="19"/>
        <v>#N/A</v>
      </c>
      <c r="BA36" s="223" t="e">
        <f t="shared" si="19"/>
        <v>#N/A</v>
      </c>
      <c r="BB36" s="223" t="e">
        <f t="shared" si="19"/>
        <v>#N/A</v>
      </c>
      <c r="BC36" s="223" t="e">
        <f t="shared" si="19"/>
        <v>#N/A</v>
      </c>
      <c r="BD36" s="223" t="e">
        <f t="shared" si="19"/>
        <v>#N/A</v>
      </c>
      <c r="BE36" s="223" t="e">
        <f t="shared" si="19"/>
        <v>#N/A</v>
      </c>
      <c r="BF36" s="223" t="e">
        <f t="shared" si="19"/>
        <v>#N/A</v>
      </c>
      <c r="BG36" s="223" t="e">
        <f t="shared" si="19"/>
        <v>#N/A</v>
      </c>
      <c r="BH36" s="223" t="e">
        <f t="shared" si="19"/>
        <v>#N/A</v>
      </c>
      <c r="BI36" s="223" t="e">
        <f t="shared" si="19"/>
        <v>#N/A</v>
      </c>
      <c r="BJ36" s="223" t="e">
        <f t="shared" si="19"/>
        <v>#N/A</v>
      </c>
      <c r="BK36" s="223" t="e">
        <f t="shared" si="19"/>
        <v>#N/A</v>
      </c>
      <c r="BL36" s="223" t="e">
        <f t="shared" si="19"/>
        <v>#N/A</v>
      </c>
      <c r="BM36" s="223" t="e">
        <f t="shared" si="19"/>
        <v>#N/A</v>
      </c>
      <c r="BN36" s="223" t="e">
        <f t="shared" si="19"/>
        <v>#N/A</v>
      </c>
      <c r="BO36" s="223" t="e">
        <f t="shared" si="19"/>
        <v>#N/A</v>
      </c>
      <c r="BP36" s="223" t="e">
        <f t="shared" si="19"/>
        <v>#N/A</v>
      </c>
      <c r="BQ36" s="223" t="e">
        <f t="shared" si="19"/>
        <v>#N/A</v>
      </c>
      <c r="BR36" s="223" t="e">
        <f t="shared" si="19"/>
        <v>#N/A</v>
      </c>
      <c r="BS36" s="223" t="e">
        <f t="shared" si="19"/>
        <v>#N/A</v>
      </c>
      <c r="BT36" s="223" t="e">
        <f t="shared" si="19"/>
        <v>#N/A</v>
      </c>
      <c r="BU36" s="223" t="e">
        <f t="shared" si="19"/>
        <v>#N/A</v>
      </c>
      <c r="BV36" s="223" t="e">
        <f t="shared" si="19"/>
        <v>#N/A</v>
      </c>
      <c r="BW36" s="223" t="e">
        <f t="shared" si="19"/>
        <v>#N/A</v>
      </c>
      <c r="BX36" s="223" t="e">
        <f t="shared" ref="BX36:CV36" si="20">BX32</f>
        <v>#N/A</v>
      </c>
      <c r="BY36" s="223" t="e">
        <f t="shared" si="20"/>
        <v>#N/A</v>
      </c>
      <c r="BZ36" s="223" t="e">
        <f t="shared" si="20"/>
        <v>#N/A</v>
      </c>
      <c r="CA36" s="223" t="e">
        <f t="shared" si="20"/>
        <v>#N/A</v>
      </c>
      <c r="CB36" s="223" t="e">
        <f t="shared" si="20"/>
        <v>#N/A</v>
      </c>
      <c r="CC36" s="223" t="e">
        <f t="shared" si="20"/>
        <v>#N/A</v>
      </c>
      <c r="CD36" s="223" t="e">
        <f t="shared" si="20"/>
        <v>#N/A</v>
      </c>
      <c r="CE36" s="223" t="e">
        <f t="shared" si="20"/>
        <v>#N/A</v>
      </c>
      <c r="CF36" s="223" t="e">
        <f t="shared" si="20"/>
        <v>#N/A</v>
      </c>
      <c r="CG36" s="223" t="e">
        <f t="shared" si="20"/>
        <v>#N/A</v>
      </c>
      <c r="CH36" s="223" t="e">
        <f t="shared" si="20"/>
        <v>#N/A</v>
      </c>
      <c r="CI36" s="223" t="e">
        <f t="shared" si="20"/>
        <v>#N/A</v>
      </c>
      <c r="CJ36" s="223" t="e">
        <f t="shared" si="20"/>
        <v>#N/A</v>
      </c>
      <c r="CK36" s="223" t="e">
        <f t="shared" si="20"/>
        <v>#N/A</v>
      </c>
      <c r="CL36" s="223" t="e">
        <f t="shared" si="20"/>
        <v>#N/A</v>
      </c>
      <c r="CM36" s="223" t="e">
        <f t="shared" si="20"/>
        <v>#N/A</v>
      </c>
      <c r="CN36" s="223" t="e">
        <f t="shared" si="20"/>
        <v>#N/A</v>
      </c>
      <c r="CO36" s="223" t="e">
        <f t="shared" si="20"/>
        <v>#N/A</v>
      </c>
      <c r="CP36" s="223" t="e">
        <f t="shared" si="20"/>
        <v>#N/A</v>
      </c>
      <c r="CQ36" s="223" t="e">
        <f t="shared" si="20"/>
        <v>#N/A</v>
      </c>
      <c r="CR36" s="223" t="e">
        <f t="shared" si="20"/>
        <v>#N/A</v>
      </c>
      <c r="CS36" s="223" t="e">
        <f t="shared" si="20"/>
        <v>#N/A</v>
      </c>
      <c r="CT36" s="223" t="e">
        <f t="shared" si="20"/>
        <v>#N/A</v>
      </c>
      <c r="CU36" s="223" t="e">
        <f t="shared" si="20"/>
        <v>#N/A</v>
      </c>
      <c r="CV36" s="223" t="e">
        <f t="shared" si="20"/>
        <v>#N/A</v>
      </c>
      <c r="CW36" s="33"/>
      <c r="CX36" s="33"/>
      <c r="CY36" s="33"/>
      <c r="CZ36" s="33"/>
      <c r="DA36" s="33"/>
    </row>
    <row r="37" spans="1:114">
      <c r="E37" s="29" t="s">
        <v>1011</v>
      </c>
      <c r="G37" s="29" t="s">
        <v>305</v>
      </c>
      <c r="H37" s="31"/>
      <c r="I37" s="31"/>
      <c r="J37" s="31"/>
      <c r="K37" s="31"/>
      <c r="L37" s="34" t="e">
        <f t="shared" ref="L37:AQ37" si="21">L82</f>
        <v>#N/A</v>
      </c>
      <c r="M37" s="34" t="e">
        <f t="shared" si="21"/>
        <v>#N/A</v>
      </c>
      <c r="N37" s="34" t="e">
        <f t="shared" si="21"/>
        <v>#N/A</v>
      </c>
      <c r="O37" s="34" t="e">
        <f t="shared" si="21"/>
        <v>#N/A</v>
      </c>
      <c r="P37" s="34" t="e">
        <f>P82</f>
        <v>#N/A</v>
      </c>
      <c r="Q37" s="34" t="e">
        <f t="shared" si="21"/>
        <v>#N/A</v>
      </c>
      <c r="R37" s="34" t="e">
        <f t="shared" si="21"/>
        <v>#N/A</v>
      </c>
      <c r="S37" s="34" t="e">
        <f t="shared" si="21"/>
        <v>#N/A</v>
      </c>
      <c r="T37" s="34" t="e">
        <f t="shared" si="21"/>
        <v>#N/A</v>
      </c>
      <c r="U37" s="34" t="e">
        <f t="shared" si="21"/>
        <v>#N/A</v>
      </c>
      <c r="V37" s="34" t="e">
        <f t="shared" si="21"/>
        <v>#N/A</v>
      </c>
      <c r="W37" s="34" t="e">
        <f t="shared" si="21"/>
        <v>#N/A</v>
      </c>
      <c r="X37" s="34" t="e">
        <f t="shared" si="21"/>
        <v>#N/A</v>
      </c>
      <c r="Y37" s="34" t="e">
        <f t="shared" si="21"/>
        <v>#N/A</v>
      </c>
      <c r="Z37" s="34" t="e">
        <f t="shared" si="21"/>
        <v>#N/A</v>
      </c>
      <c r="AA37" s="34" t="e">
        <f t="shared" si="21"/>
        <v>#N/A</v>
      </c>
      <c r="AB37" s="34" t="e">
        <f t="shared" si="21"/>
        <v>#N/A</v>
      </c>
      <c r="AC37" s="34" t="e">
        <f>AC82</f>
        <v>#N/A</v>
      </c>
      <c r="AD37" s="34" t="e">
        <f t="shared" si="21"/>
        <v>#N/A</v>
      </c>
      <c r="AE37" s="34" t="e">
        <f t="shared" si="21"/>
        <v>#N/A</v>
      </c>
      <c r="AF37" s="34" t="e">
        <f t="shared" si="21"/>
        <v>#N/A</v>
      </c>
      <c r="AG37" s="34" t="e">
        <f t="shared" si="21"/>
        <v>#N/A</v>
      </c>
      <c r="AH37" s="34" t="e">
        <f t="shared" si="21"/>
        <v>#N/A</v>
      </c>
      <c r="AI37" s="34" t="e">
        <f t="shared" si="21"/>
        <v>#N/A</v>
      </c>
      <c r="AJ37" s="34" t="e">
        <f t="shared" si="21"/>
        <v>#N/A</v>
      </c>
      <c r="AK37" s="34" t="e">
        <f t="shared" si="21"/>
        <v>#N/A</v>
      </c>
      <c r="AL37" s="34" t="e">
        <f t="shared" si="21"/>
        <v>#N/A</v>
      </c>
      <c r="AM37" s="34" t="e">
        <f t="shared" si="21"/>
        <v>#N/A</v>
      </c>
      <c r="AN37" s="34" t="e">
        <f t="shared" si="21"/>
        <v>#N/A</v>
      </c>
      <c r="AO37" s="34" t="e">
        <f t="shared" si="21"/>
        <v>#N/A</v>
      </c>
      <c r="AP37" s="34" t="e">
        <f t="shared" si="21"/>
        <v>#N/A</v>
      </c>
      <c r="AQ37" s="34" t="e">
        <f t="shared" si="21"/>
        <v>#N/A</v>
      </c>
      <c r="AR37" s="34" t="e">
        <f t="shared" ref="AR37:BW37" si="22">AR82</f>
        <v>#N/A</v>
      </c>
      <c r="AS37" s="34" t="e">
        <f t="shared" si="22"/>
        <v>#N/A</v>
      </c>
      <c r="AT37" s="34" t="e">
        <f t="shared" si="22"/>
        <v>#N/A</v>
      </c>
      <c r="AU37" s="34" t="e">
        <f t="shared" si="22"/>
        <v>#N/A</v>
      </c>
      <c r="AV37" s="34" t="e">
        <f t="shared" si="22"/>
        <v>#N/A</v>
      </c>
      <c r="AW37" s="34" t="e">
        <f t="shared" si="22"/>
        <v>#N/A</v>
      </c>
      <c r="AX37" s="34" t="e">
        <f t="shared" si="22"/>
        <v>#N/A</v>
      </c>
      <c r="AY37" s="34" t="e">
        <f t="shared" si="22"/>
        <v>#N/A</v>
      </c>
      <c r="AZ37" s="34" t="e">
        <f t="shared" si="22"/>
        <v>#N/A</v>
      </c>
      <c r="BA37" s="34" t="e">
        <f t="shared" si="22"/>
        <v>#N/A</v>
      </c>
      <c r="BB37" s="34" t="e">
        <f t="shared" si="22"/>
        <v>#N/A</v>
      </c>
      <c r="BC37" s="34" t="e">
        <f t="shared" si="22"/>
        <v>#N/A</v>
      </c>
      <c r="BD37" s="34" t="e">
        <f t="shared" si="22"/>
        <v>#N/A</v>
      </c>
      <c r="BE37" s="34" t="e">
        <f t="shared" si="22"/>
        <v>#N/A</v>
      </c>
      <c r="BF37" s="34" t="e">
        <f t="shared" si="22"/>
        <v>#N/A</v>
      </c>
      <c r="BG37" s="34" t="e">
        <f t="shared" si="22"/>
        <v>#N/A</v>
      </c>
      <c r="BH37" s="34" t="e">
        <f t="shared" si="22"/>
        <v>#N/A</v>
      </c>
      <c r="BI37" s="34" t="e">
        <f t="shared" si="22"/>
        <v>#N/A</v>
      </c>
      <c r="BJ37" s="34" t="e">
        <f t="shared" si="22"/>
        <v>#N/A</v>
      </c>
      <c r="BK37" s="34" t="e">
        <f t="shared" si="22"/>
        <v>#N/A</v>
      </c>
      <c r="BL37" s="34" t="e">
        <f t="shared" si="22"/>
        <v>#N/A</v>
      </c>
      <c r="BM37" s="34" t="e">
        <f t="shared" si="22"/>
        <v>#N/A</v>
      </c>
      <c r="BN37" s="34" t="e">
        <f t="shared" si="22"/>
        <v>#N/A</v>
      </c>
      <c r="BO37" s="34" t="e">
        <f t="shared" si="22"/>
        <v>#N/A</v>
      </c>
      <c r="BP37" s="34" t="e">
        <f t="shared" si="22"/>
        <v>#N/A</v>
      </c>
      <c r="BQ37" s="34" t="e">
        <f t="shared" si="22"/>
        <v>#N/A</v>
      </c>
      <c r="BR37" s="34" t="e">
        <f t="shared" si="22"/>
        <v>#N/A</v>
      </c>
      <c r="BS37" s="34" t="e">
        <f t="shared" si="22"/>
        <v>#N/A</v>
      </c>
      <c r="BT37" s="34" t="e">
        <f t="shared" si="22"/>
        <v>#N/A</v>
      </c>
      <c r="BU37" s="34" t="e">
        <f t="shared" si="22"/>
        <v>#N/A</v>
      </c>
      <c r="BV37" s="34" t="e">
        <f t="shared" si="22"/>
        <v>#N/A</v>
      </c>
      <c r="BW37" s="34" t="e">
        <f t="shared" si="22"/>
        <v>#N/A</v>
      </c>
      <c r="BX37" s="34" t="e">
        <f t="shared" ref="BX37:CV37" si="23">BX82</f>
        <v>#N/A</v>
      </c>
      <c r="BY37" s="34" t="e">
        <f t="shared" si="23"/>
        <v>#N/A</v>
      </c>
      <c r="BZ37" s="34" t="e">
        <f t="shared" si="23"/>
        <v>#N/A</v>
      </c>
      <c r="CA37" s="34" t="e">
        <f t="shared" si="23"/>
        <v>#N/A</v>
      </c>
      <c r="CB37" s="34" t="e">
        <f t="shared" si="23"/>
        <v>#N/A</v>
      </c>
      <c r="CC37" s="34" t="e">
        <f t="shared" si="23"/>
        <v>#N/A</v>
      </c>
      <c r="CD37" s="34" t="e">
        <f t="shared" si="23"/>
        <v>#N/A</v>
      </c>
      <c r="CE37" s="34" t="e">
        <f t="shared" si="23"/>
        <v>#N/A</v>
      </c>
      <c r="CF37" s="34" t="e">
        <f t="shared" si="23"/>
        <v>#N/A</v>
      </c>
      <c r="CG37" s="34" t="e">
        <f t="shared" si="23"/>
        <v>#N/A</v>
      </c>
      <c r="CH37" s="34" t="e">
        <f t="shared" si="23"/>
        <v>#N/A</v>
      </c>
      <c r="CI37" s="34" t="e">
        <f t="shared" si="23"/>
        <v>#N/A</v>
      </c>
      <c r="CJ37" s="34" t="e">
        <f t="shared" si="23"/>
        <v>#N/A</v>
      </c>
      <c r="CK37" s="34" t="e">
        <f t="shared" si="23"/>
        <v>#N/A</v>
      </c>
      <c r="CL37" s="34" t="e">
        <f t="shared" si="23"/>
        <v>#N/A</v>
      </c>
      <c r="CM37" s="34" t="e">
        <f t="shared" si="23"/>
        <v>#N/A</v>
      </c>
      <c r="CN37" s="34" t="e">
        <f t="shared" si="23"/>
        <v>#N/A</v>
      </c>
      <c r="CO37" s="34" t="e">
        <f t="shared" si="23"/>
        <v>#N/A</v>
      </c>
      <c r="CP37" s="34" t="e">
        <f t="shared" si="23"/>
        <v>#N/A</v>
      </c>
      <c r="CQ37" s="34" t="e">
        <f t="shared" si="23"/>
        <v>#N/A</v>
      </c>
      <c r="CR37" s="34" t="e">
        <f t="shared" si="23"/>
        <v>#N/A</v>
      </c>
      <c r="CS37" s="34" t="e">
        <f t="shared" si="23"/>
        <v>#N/A</v>
      </c>
      <c r="CT37" s="34" t="e">
        <f t="shared" si="23"/>
        <v>#N/A</v>
      </c>
      <c r="CU37" s="34" t="e">
        <f t="shared" si="23"/>
        <v>#N/A</v>
      </c>
      <c r="CV37" s="34" t="e">
        <f t="shared" si="23"/>
        <v>#N/A</v>
      </c>
      <c r="CW37" s="33"/>
      <c r="CX37" s="33"/>
      <c r="CY37" s="33"/>
      <c r="CZ37" s="33"/>
      <c r="DA37" s="33"/>
    </row>
    <row r="38" spans="1:114">
      <c r="E38" s="29" t="s">
        <v>1012</v>
      </c>
      <c r="G38" s="29" t="s">
        <v>305</v>
      </c>
      <c r="H38" s="31"/>
      <c r="I38" s="31"/>
      <c r="J38" s="31"/>
      <c r="K38" s="31"/>
      <c r="L38" s="223" t="e">
        <f t="shared" ref="L38:AQ38" si="24">L36-L37</f>
        <v>#N/A</v>
      </c>
      <c r="M38" s="223" t="e">
        <f t="shared" si="24"/>
        <v>#N/A</v>
      </c>
      <c r="N38" s="223" t="e">
        <f t="shared" si="24"/>
        <v>#N/A</v>
      </c>
      <c r="O38" s="223" t="e">
        <f t="shared" si="24"/>
        <v>#N/A</v>
      </c>
      <c r="P38" s="223" t="e">
        <f t="shared" si="24"/>
        <v>#N/A</v>
      </c>
      <c r="Q38" s="223" t="e">
        <f t="shared" si="24"/>
        <v>#N/A</v>
      </c>
      <c r="R38" s="223" t="e">
        <f t="shared" si="24"/>
        <v>#N/A</v>
      </c>
      <c r="S38" s="223" t="e">
        <f t="shared" si="24"/>
        <v>#N/A</v>
      </c>
      <c r="T38" s="223" t="e">
        <f t="shared" si="24"/>
        <v>#N/A</v>
      </c>
      <c r="U38" s="223" t="e">
        <f t="shared" si="24"/>
        <v>#N/A</v>
      </c>
      <c r="V38" s="223" t="e">
        <f t="shared" si="24"/>
        <v>#N/A</v>
      </c>
      <c r="W38" s="223" t="e">
        <f t="shared" si="24"/>
        <v>#N/A</v>
      </c>
      <c r="X38" s="223" t="e">
        <f t="shared" si="24"/>
        <v>#N/A</v>
      </c>
      <c r="Y38" s="223" t="e">
        <f t="shared" si="24"/>
        <v>#N/A</v>
      </c>
      <c r="Z38" s="223" t="e">
        <f>Z36-Z37</f>
        <v>#N/A</v>
      </c>
      <c r="AA38" s="223" t="e">
        <f>AA36-AA37</f>
        <v>#N/A</v>
      </c>
      <c r="AB38" s="223" t="e">
        <f t="shared" si="24"/>
        <v>#N/A</v>
      </c>
      <c r="AC38" s="223" t="e">
        <f>AC36-AC37</f>
        <v>#N/A</v>
      </c>
      <c r="AD38" s="223" t="e">
        <f>AD36-AD37</f>
        <v>#N/A</v>
      </c>
      <c r="AE38" s="223" t="e">
        <f>AE36-AE37</f>
        <v>#N/A</v>
      </c>
      <c r="AF38" s="223" t="e">
        <f>AF36-AF37</f>
        <v>#N/A</v>
      </c>
      <c r="AG38" s="223" t="e">
        <f t="shared" si="24"/>
        <v>#N/A</v>
      </c>
      <c r="AH38" s="223" t="e">
        <f t="shared" si="24"/>
        <v>#N/A</v>
      </c>
      <c r="AI38" s="223" t="e">
        <f t="shared" si="24"/>
        <v>#N/A</v>
      </c>
      <c r="AJ38" s="223" t="e">
        <f t="shared" si="24"/>
        <v>#N/A</v>
      </c>
      <c r="AK38" s="223" t="e">
        <f t="shared" si="24"/>
        <v>#N/A</v>
      </c>
      <c r="AL38" s="223" t="e">
        <f t="shared" si="24"/>
        <v>#N/A</v>
      </c>
      <c r="AM38" s="223" t="e">
        <f t="shared" si="24"/>
        <v>#N/A</v>
      </c>
      <c r="AN38" s="223" t="e">
        <f t="shared" si="24"/>
        <v>#N/A</v>
      </c>
      <c r="AO38" s="223" t="e">
        <f t="shared" si="24"/>
        <v>#N/A</v>
      </c>
      <c r="AP38" s="223" t="e">
        <f t="shared" si="24"/>
        <v>#N/A</v>
      </c>
      <c r="AQ38" s="223" t="e">
        <f t="shared" si="24"/>
        <v>#N/A</v>
      </c>
      <c r="AR38" s="223" t="e">
        <f t="shared" ref="AR38:BW38" si="25">AR36-AR37</f>
        <v>#N/A</v>
      </c>
      <c r="AS38" s="223" t="e">
        <f t="shared" si="25"/>
        <v>#N/A</v>
      </c>
      <c r="AT38" s="223" t="e">
        <f t="shared" si="25"/>
        <v>#N/A</v>
      </c>
      <c r="AU38" s="223" t="e">
        <f t="shared" si="25"/>
        <v>#N/A</v>
      </c>
      <c r="AV38" s="223" t="e">
        <f t="shared" si="25"/>
        <v>#N/A</v>
      </c>
      <c r="AW38" s="223" t="e">
        <f t="shared" si="25"/>
        <v>#N/A</v>
      </c>
      <c r="AX38" s="223" t="e">
        <f t="shared" si="25"/>
        <v>#N/A</v>
      </c>
      <c r="AY38" s="223" t="e">
        <f t="shared" si="25"/>
        <v>#N/A</v>
      </c>
      <c r="AZ38" s="223" t="e">
        <f t="shared" si="25"/>
        <v>#N/A</v>
      </c>
      <c r="BA38" s="223" t="e">
        <f t="shared" si="25"/>
        <v>#N/A</v>
      </c>
      <c r="BB38" s="223" t="e">
        <f t="shared" si="25"/>
        <v>#N/A</v>
      </c>
      <c r="BC38" s="223" t="e">
        <f t="shared" si="25"/>
        <v>#N/A</v>
      </c>
      <c r="BD38" s="223" t="e">
        <f t="shared" si="25"/>
        <v>#N/A</v>
      </c>
      <c r="BE38" s="223" t="e">
        <f t="shared" si="25"/>
        <v>#N/A</v>
      </c>
      <c r="BF38" s="223" t="e">
        <f t="shared" si="25"/>
        <v>#N/A</v>
      </c>
      <c r="BG38" s="223" t="e">
        <f t="shared" si="25"/>
        <v>#N/A</v>
      </c>
      <c r="BH38" s="223" t="e">
        <f t="shared" si="25"/>
        <v>#N/A</v>
      </c>
      <c r="BI38" s="223" t="e">
        <f t="shared" si="25"/>
        <v>#N/A</v>
      </c>
      <c r="BJ38" s="223" t="e">
        <f t="shared" si="25"/>
        <v>#N/A</v>
      </c>
      <c r="BK38" s="223" t="e">
        <f t="shared" si="25"/>
        <v>#N/A</v>
      </c>
      <c r="BL38" s="223" t="e">
        <f t="shared" si="25"/>
        <v>#N/A</v>
      </c>
      <c r="BM38" s="223" t="e">
        <f t="shared" si="25"/>
        <v>#N/A</v>
      </c>
      <c r="BN38" s="223" t="e">
        <f t="shared" si="25"/>
        <v>#N/A</v>
      </c>
      <c r="BO38" s="223" t="e">
        <f t="shared" si="25"/>
        <v>#N/A</v>
      </c>
      <c r="BP38" s="223" t="e">
        <f t="shared" si="25"/>
        <v>#N/A</v>
      </c>
      <c r="BQ38" s="223" t="e">
        <f t="shared" si="25"/>
        <v>#N/A</v>
      </c>
      <c r="BR38" s="223" t="e">
        <f t="shared" si="25"/>
        <v>#N/A</v>
      </c>
      <c r="BS38" s="223" t="e">
        <f t="shared" si="25"/>
        <v>#N/A</v>
      </c>
      <c r="BT38" s="223" t="e">
        <f t="shared" si="25"/>
        <v>#N/A</v>
      </c>
      <c r="BU38" s="223" t="e">
        <f t="shared" si="25"/>
        <v>#N/A</v>
      </c>
      <c r="BV38" s="223" t="e">
        <f t="shared" si="25"/>
        <v>#N/A</v>
      </c>
      <c r="BW38" s="223" t="e">
        <f t="shared" si="25"/>
        <v>#N/A</v>
      </c>
      <c r="BX38" s="223" t="e">
        <f t="shared" ref="BX38:CV38" si="26">BX36-BX37</f>
        <v>#N/A</v>
      </c>
      <c r="BY38" s="223" t="e">
        <f t="shared" si="26"/>
        <v>#N/A</v>
      </c>
      <c r="BZ38" s="223" t="e">
        <f t="shared" si="26"/>
        <v>#N/A</v>
      </c>
      <c r="CA38" s="223" t="e">
        <f t="shared" si="26"/>
        <v>#N/A</v>
      </c>
      <c r="CB38" s="223" t="e">
        <f t="shared" si="26"/>
        <v>#N/A</v>
      </c>
      <c r="CC38" s="223" t="e">
        <f t="shared" si="26"/>
        <v>#N/A</v>
      </c>
      <c r="CD38" s="223" t="e">
        <f t="shared" si="26"/>
        <v>#N/A</v>
      </c>
      <c r="CE38" s="223" t="e">
        <f t="shared" si="26"/>
        <v>#N/A</v>
      </c>
      <c r="CF38" s="223" t="e">
        <f t="shared" si="26"/>
        <v>#N/A</v>
      </c>
      <c r="CG38" s="223" t="e">
        <f t="shared" si="26"/>
        <v>#N/A</v>
      </c>
      <c r="CH38" s="223" t="e">
        <f t="shared" si="26"/>
        <v>#N/A</v>
      </c>
      <c r="CI38" s="223" t="e">
        <f t="shared" si="26"/>
        <v>#N/A</v>
      </c>
      <c r="CJ38" s="223" t="e">
        <f t="shared" si="26"/>
        <v>#N/A</v>
      </c>
      <c r="CK38" s="223" t="e">
        <f t="shared" si="26"/>
        <v>#N/A</v>
      </c>
      <c r="CL38" s="223" t="e">
        <f t="shared" si="26"/>
        <v>#N/A</v>
      </c>
      <c r="CM38" s="223" t="e">
        <f t="shared" si="26"/>
        <v>#N/A</v>
      </c>
      <c r="CN38" s="223" t="e">
        <f t="shared" si="26"/>
        <v>#N/A</v>
      </c>
      <c r="CO38" s="223" t="e">
        <f t="shared" si="26"/>
        <v>#N/A</v>
      </c>
      <c r="CP38" s="223" t="e">
        <f t="shared" si="26"/>
        <v>#N/A</v>
      </c>
      <c r="CQ38" s="223" t="e">
        <f t="shared" si="26"/>
        <v>#N/A</v>
      </c>
      <c r="CR38" s="223" t="e">
        <f t="shared" si="26"/>
        <v>#N/A</v>
      </c>
      <c r="CS38" s="223" t="e">
        <f t="shared" si="26"/>
        <v>#N/A</v>
      </c>
      <c r="CT38" s="223" t="e">
        <f t="shared" si="26"/>
        <v>#N/A</v>
      </c>
      <c r="CU38" s="223" t="e">
        <f t="shared" si="26"/>
        <v>#N/A</v>
      </c>
      <c r="CV38" s="223" t="e">
        <f t="shared" si="26"/>
        <v>#N/A</v>
      </c>
      <c r="CW38" s="33"/>
      <c r="CX38" s="33"/>
      <c r="CY38" s="33"/>
      <c r="CZ38" s="33"/>
      <c r="DA38" s="33"/>
    </row>
    <row r="39" spans="1:114">
      <c r="H39" s="31"/>
      <c r="I39" s="31"/>
      <c r="J39" s="31"/>
      <c r="K39" s="31"/>
      <c r="L39" s="33"/>
      <c r="M39" s="33"/>
      <c r="N39" s="33"/>
      <c r="O39" s="33"/>
      <c r="P39" s="33"/>
      <c r="Q39" s="33"/>
      <c r="R39" s="33"/>
      <c r="S39" s="33"/>
      <c r="T39" s="33"/>
      <c r="U39" s="33"/>
      <c r="V39" s="33"/>
      <c r="W39" s="33"/>
      <c r="X39" s="33"/>
      <c r="Y39" s="33"/>
      <c r="Z39" s="33"/>
      <c r="AA39" s="33"/>
      <c r="AB39" s="33"/>
      <c r="AC39" s="33"/>
      <c r="AD39" s="33"/>
      <c r="AE39" s="33"/>
      <c r="AF39" s="33"/>
      <c r="AG39" s="33"/>
      <c r="AH39" s="33"/>
      <c r="AI39" s="33"/>
      <c r="AJ39" s="33"/>
      <c r="AK39" s="33"/>
      <c r="AL39" s="33"/>
      <c r="AM39" s="33"/>
      <c r="AN39" s="33"/>
      <c r="AO39" s="33"/>
      <c r="AP39" s="33"/>
      <c r="AQ39" s="33"/>
      <c r="AR39" s="33"/>
      <c r="AS39" s="33"/>
      <c r="AT39" s="33"/>
      <c r="AU39" s="33"/>
      <c r="AV39" s="33"/>
      <c r="AW39" s="33"/>
      <c r="AX39" s="33"/>
      <c r="AY39" s="33"/>
      <c r="AZ39" s="33"/>
      <c r="BA39" s="33"/>
      <c r="BB39" s="33"/>
      <c r="BC39" s="33"/>
      <c r="BD39" s="33"/>
      <c r="BE39" s="33"/>
      <c r="BF39" s="33"/>
      <c r="BG39" s="33"/>
      <c r="BH39" s="33"/>
      <c r="BI39" s="33"/>
      <c r="BJ39" s="33"/>
      <c r="BK39" s="33"/>
      <c r="BL39" s="33"/>
      <c r="BM39" s="33"/>
      <c r="BN39" s="33"/>
      <c r="BO39" s="33"/>
      <c r="BP39" s="33"/>
      <c r="BQ39" s="33"/>
      <c r="BR39" s="33"/>
      <c r="BS39" s="33"/>
      <c r="BT39" s="33"/>
      <c r="BU39" s="33"/>
      <c r="BV39" s="33"/>
      <c r="BW39" s="33"/>
      <c r="BX39" s="33"/>
      <c r="BY39" s="33"/>
      <c r="BZ39" s="33"/>
      <c r="CA39" s="33"/>
      <c r="CB39" s="33"/>
      <c r="CC39" s="33"/>
      <c r="CD39" s="33"/>
      <c r="CE39" s="33"/>
      <c r="CF39" s="33"/>
      <c r="CG39" s="33"/>
      <c r="CH39" s="33"/>
      <c r="CI39" s="33"/>
      <c r="CJ39" s="33"/>
      <c r="CK39" s="33"/>
      <c r="CL39" s="33"/>
      <c r="CM39" s="33"/>
      <c r="CN39" s="33"/>
      <c r="CO39" s="33"/>
      <c r="CP39" s="33"/>
      <c r="CQ39" s="33"/>
      <c r="CR39" s="33"/>
      <c r="CS39" s="33"/>
      <c r="CT39" s="33"/>
      <c r="CU39" s="33"/>
      <c r="CV39" s="33"/>
      <c r="CW39" s="33"/>
      <c r="CX39" s="33"/>
      <c r="CY39" s="33"/>
      <c r="CZ39" s="33"/>
      <c r="DA39" s="33"/>
    </row>
    <row r="40" spans="1:114" ht="16.149999999999999">
      <c r="A40" s="473" t="s">
        <v>312</v>
      </c>
      <c r="E40" s="29" t="s">
        <v>290</v>
      </c>
      <c r="G40" s="29" t="s">
        <v>159</v>
      </c>
      <c r="H40" s="31"/>
      <c r="I40" s="31"/>
      <c r="J40" s="29" t="s">
        <v>1013</v>
      </c>
      <c r="K40" s="31"/>
      <c r="L40" s="110">
        <f>IF(AND(SUM($K13:L13)&gt;1,SUM($K13:L13)&lt;2),
(1+FinancialInputs!L63)^(SUM($K13:L13))-1,FinancialInputs!L63)</f>
        <v>0</v>
      </c>
      <c r="M40" s="110">
        <f>IF(AND(SUM($K13:M13)&gt;1,SUM($K13:M13)&lt;2),
(1+FinancialInputs!M63)^(SUM($K13:M13))-1,FinancialInputs!M63)</f>
        <v>0</v>
      </c>
      <c r="N40" s="110">
        <f>IF(AND(SUM($K13:N13)&gt;1,SUM($K13:N13)&lt;2),
(1+FinancialInputs!N63)^(SUM($K13:N13))-1,FinancialInputs!N63)</f>
        <v>0</v>
      </c>
      <c r="O40" s="110">
        <f>IF(AND(SUM($K13:O13)&gt;1,SUM($K13:O13)&lt;2),
(1+FinancialInputs!O63)^(SUM($K13:O13))-1,FinancialInputs!O63)</f>
        <v>0</v>
      </c>
      <c r="P40" s="110">
        <f>IF(AND(SUM($K13:P13)&gt;1,SUM($K13:P13)&lt;2),
(1+FinancialInputs!P63)^(SUM($K13:P13))-1,FinancialInputs!P63)</f>
        <v>0</v>
      </c>
      <c r="Q40" s="110">
        <f>IF(AND(SUM($K13:Q13)&gt;1,SUM($K13:Q13)&lt;2),
(1+FinancialInputs!Q63)^(SUM($K13:Q13))-1,FinancialInputs!Q63)</f>
        <v>0</v>
      </c>
      <c r="R40" s="110">
        <f>IF(AND(SUM($K13:R13)&gt;1,SUM($K13:R13)&lt;2),
(1+FinancialInputs!R63)^(SUM($K13:R13))-1,FinancialInputs!R63)</f>
        <v>0</v>
      </c>
      <c r="S40" s="110">
        <f>IF(AND(SUM($K13:S13)&gt;1,SUM($K13:S13)&lt;2),
(1+FinancialInputs!S63)^(SUM($K13:S13))-1,FinancialInputs!S63)</f>
        <v>0</v>
      </c>
      <c r="T40" s="110">
        <f>IF(AND(SUM($K13:T13)&gt;1,SUM($K13:T13)&lt;2),
(1+FinancialInputs!T63)^(SUM($K13:T13))-1,FinancialInputs!T63)</f>
        <v>0</v>
      </c>
      <c r="U40" s="110">
        <f>IF(AND(SUM($K13:U13)&gt;1,SUM($K13:U13)&lt;2),
(1+FinancialInputs!U63)^(SUM($K13:U13))-1,FinancialInputs!U63)</f>
        <v>0</v>
      </c>
      <c r="V40" s="110">
        <f>IF(AND(SUM($K13:V13)&gt;1,SUM($K13:V13)&lt;2),
(1+FinancialInputs!V63)^(SUM($K13:V13))-1,FinancialInputs!V63)</f>
        <v>0</v>
      </c>
      <c r="W40" s="110">
        <f>IF(AND(SUM($K13:W13)&gt;1,SUM($K13:W13)&lt;2),
(1+FinancialInputs!W63)^(SUM($K13:W13))-1,FinancialInputs!W63)</f>
        <v>0</v>
      </c>
      <c r="X40" s="110">
        <f>IF(AND(SUM($K13:X13)&gt;1,SUM($K13:X13)&lt;2),
(1+FinancialInputs!X63)^(SUM($K13:X13))-1,FinancialInputs!X63)</f>
        <v>0</v>
      </c>
      <c r="Y40" s="110">
        <f>IF(AND(SUM($K13:Y13)&gt;1,SUM($K13:Y13)&lt;2),
(1+FinancialInputs!Y63)^(SUM($K13:Y13))-1,FinancialInputs!Y63)</f>
        <v>0</v>
      </c>
      <c r="Z40" s="110">
        <f>IF(AND(SUM($K13:Z13)&gt;1,SUM($K13:Z13)&lt;2),
(1+FinancialInputs!Z63)^(SUM($K13:Z13))-1,FinancialInputs!Z63)</f>
        <v>0</v>
      </c>
      <c r="AA40" s="110">
        <f>IF(AND(SUM($K13:AA13)&gt;1,SUM($K13:AA13)&lt;2),
(1+FinancialInputs!AA63)^(SUM($K13:AA13))-1,FinancialInputs!AA63)</f>
        <v>0</v>
      </c>
      <c r="AB40" s="110">
        <f>IF(AND(SUM($K13:AB13)&gt;1,SUM($K13:AB13)&lt;2),
(1+FinancialInputs!AB63)^(SUM($K13:AB13))-1,FinancialInputs!AB63)</f>
        <v>0</v>
      </c>
      <c r="AC40" s="110">
        <f>IF(AND(SUM($K13:AC13)&gt;1,SUM($K13:AC13)&lt;2),
(1+FinancialInputs!AC63)^(SUM($K13:AC13))-1,FinancialInputs!AC63)</f>
        <v>0</v>
      </c>
      <c r="AD40" s="110">
        <f>IF(AND(SUM($K13:AD13)&gt;1,SUM($K13:AD13)&lt;2),
(1+FinancialInputs!AD63)^(SUM($K13:AD13))-1,FinancialInputs!AD63)</f>
        <v>0</v>
      </c>
      <c r="AE40" s="110">
        <f>IF(AND(SUM($K13:AE13)&gt;1,SUM($K13:AE13)&lt;2),
(1+FinancialInputs!AE63)^(SUM($K13:AE13))-1,FinancialInputs!AE63)</f>
        <v>0</v>
      </c>
      <c r="AF40" s="110">
        <f>IF(AND(SUM($K13:AF13)&gt;1,SUM($K13:AF13)&lt;2),
(1+FinancialInputs!AF63)^(SUM($K13:AF13))-1,FinancialInputs!AF63)</f>
        <v>0</v>
      </c>
      <c r="AG40" s="110">
        <f>IF(AND(SUM($K13:AG13)&gt;1,SUM($K13:AG13)&lt;2),
(1+FinancialInputs!AG63)^(SUM($K13:AG13))-1,FinancialInputs!AG63)</f>
        <v>0</v>
      </c>
      <c r="AH40" s="110">
        <f>IF(AND(SUM($K13:AH13)&gt;1,SUM($K13:AH13)&lt;2),
(1+FinancialInputs!AH63)^(SUM($K13:AH13))-1,FinancialInputs!AH63)</f>
        <v>0</v>
      </c>
      <c r="AI40" s="110">
        <f>IF(AND(SUM($K13:AI13)&gt;1,SUM($K13:AI13)&lt;2),
(1+FinancialInputs!AI63)^(SUM($K13:AI13))-1,FinancialInputs!AI63)</f>
        <v>0</v>
      </c>
      <c r="AJ40" s="110">
        <f>IF(AND(SUM($K13:AJ13)&gt;1,SUM($K13:AJ13)&lt;2),
(1+FinancialInputs!AJ63)^(SUM($K13:AJ13))-1,FinancialInputs!AJ63)</f>
        <v>0</v>
      </c>
      <c r="AK40" s="110">
        <f>IF(AND(SUM($K13:AK13)&gt;1,SUM($K13:AK13)&lt;2),
(1+FinancialInputs!AK63)^(SUM($K13:AK13))-1,FinancialInputs!AK63)</f>
        <v>0</v>
      </c>
      <c r="AL40" s="110">
        <f>IF(AND(SUM($K13:AL13)&gt;1,SUM($K13:AL13)&lt;2),
(1+FinancialInputs!AL63)^(SUM($K13:AL13))-1,FinancialInputs!AL63)</f>
        <v>0</v>
      </c>
      <c r="AM40" s="110">
        <f>IF(AND(SUM($K13:AM13)&gt;1,SUM($K13:AM13)&lt;2),
(1+FinancialInputs!AM63)^(SUM($K13:AM13))-1,FinancialInputs!AM63)</f>
        <v>0</v>
      </c>
      <c r="AN40" s="110">
        <f>IF(AND(SUM($K13:AN13)&gt;1,SUM($K13:AN13)&lt;2),
(1+FinancialInputs!AN63)^(SUM($K13:AN13))-1,FinancialInputs!AN63)</f>
        <v>0</v>
      </c>
      <c r="AO40" s="110">
        <f>IF(AND(SUM($K13:AO13)&gt;1,SUM($K13:AO13)&lt;2),
(1+FinancialInputs!AO63)^(SUM($K13:AO13))-1,FinancialInputs!AO63)</f>
        <v>0</v>
      </c>
      <c r="AP40" s="110">
        <f>IF(AND(SUM($K13:AP13)&gt;1,SUM($K13:AP13)&lt;2),
(1+FinancialInputs!AP63)^(SUM($K13:AP13))-1,FinancialInputs!AP63)</f>
        <v>0</v>
      </c>
      <c r="AQ40" s="110">
        <f>IF(AND(SUM($K13:AQ13)&gt;1,SUM($K13:AQ13)&lt;2),
(1+FinancialInputs!AQ63)^(SUM($K13:AQ13))-1,FinancialInputs!AQ63)</f>
        <v>0</v>
      </c>
      <c r="AR40" s="110">
        <f>IF(AND(SUM($K13:AR13)&gt;1,SUM($K13:AR13)&lt;2),
(1+FinancialInputs!AR63)^(SUM($K13:AR13))-1,FinancialInputs!AR63)</f>
        <v>0</v>
      </c>
      <c r="AS40" s="110">
        <f>IF(AND(SUM($K13:AS13)&gt;1,SUM($K13:AS13)&lt;2),
(1+FinancialInputs!AS63)^(SUM($K13:AS13))-1,FinancialInputs!AS63)</f>
        <v>0</v>
      </c>
      <c r="AT40" s="110">
        <f>IF(AND(SUM($K13:AT13)&gt;1,SUM($K13:AT13)&lt;2),
(1+FinancialInputs!AT63)^(SUM($K13:AT13))-1,FinancialInputs!AT63)</f>
        <v>0</v>
      </c>
      <c r="AU40" s="110">
        <f>IF(AND(SUM($K13:AU13)&gt;1,SUM($K13:AU13)&lt;2),
(1+FinancialInputs!AU63)^(SUM($K13:AU13))-1,FinancialInputs!AU63)</f>
        <v>0</v>
      </c>
      <c r="AV40" s="110">
        <f>IF(AND(SUM($K13:AV13)&gt;1,SUM($K13:AV13)&lt;2),
(1+FinancialInputs!AV63)^(SUM($K13:AV13))-1,FinancialInputs!AV63)</f>
        <v>0</v>
      </c>
      <c r="AW40" s="110">
        <f>IF(AND(SUM($K13:AW13)&gt;1,SUM($K13:AW13)&lt;2),
(1+FinancialInputs!AW63)^(SUM($K13:AW13))-1,FinancialInputs!AW63)</f>
        <v>0</v>
      </c>
      <c r="AX40" s="110">
        <f>IF(AND(SUM($K13:AX13)&gt;1,SUM($K13:AX13)&lt;2),
(1+FinancialInputs!AX63)^(SUM($K13:AX13))-1,FinancialInputs!AX63)</f>
        <v>0</v>
      </c>
      <c r="AY40" s="110">
        <f>IF(AND(SUM($K13:AY13)&gt;1,SUM($K13:AY13)&lt;2),
(1+FinancialInputs!AY63)^(SUM($K13:AY13))-1,FinancialInputs!AY63)</f>
        <v>0</v>
      </c>
      <c r="AZ40" s="110">
        <f>IF(AND(SUM($K13:AZ13)&gt;1,SUM($K13:AZ13)&lt;2),
(1+FinancialInputs!AZ63)^(SUM($K13:AZ13))-1,FinancialInputs!AZ63)</f>
        <v>0</v>
      </c>
      <c r="BA40" s="110">
        <f>IF(AND(SUM($K13:BA13)&gt;1,SUM($K13:BA13)&lt;2),
(1+FinancialInputs!BA63)^(SUM($K13:BA13))-1,FinancialInputs!BA63)</f>
        <v>0</v>
      </c>
      <c r="BB40" s="110">
        <f>IF(AND(SUM($K13:BB13)&gt;1,SUM($K13:BB13)&lt;2),
(1+FinancialInputs!BB63)^(SUM($K13:BB13))-1,FinancialInputs!BB63)</f>
        <v>0</v>
      </c>
      <c r="BC40" s="110">
        <f>IF(AND(SUM($K13:BC13)&gt;1,SUM($K13:BC13)&lt;2),
(1+FinancialInputs!BC63)^(SUM($K13:BC13))-1,FinancialInputs!BC63)</f>
        <v>0</v>
      </c>
      <c r="BD40" s="110">
        <f>IF(AND(SUM($K13:BD13)&gt;1,SUM($K13:BD13)&lt;2),
(1+FinancialInputs!BD63)^(SUM($K13:BD13))-1,FinancialInputs!BD63)</f>
        <v>0</v>
      </c>
      <c r="BE40" s="110">
        <f>IF(AND(SUM($K13:BE13)&gt;1,SUM($K13:BE13)&lt;2),
(1+FinancialInputs!BE63)^(SUM($K13:BE13))-1,FinancialInputs!BE63)</f>
        <v>0</v>
      </c>
      <c r="BF40" s="110">
        <f>IF(AND(SUM($K13:BF13)&gt;1,SUM($K13:BF13)&lt;2),
(1+FinancialInputs!BF63)^(SUM($K13:BF13))-1,FinancialInputs!BF63)</f>
        <v>0</v>
      </c>
      <c r="BG40" s="110">
        <f>IF(AND(SUM($K13:BG13)&gt;1,SUM($K13:BG13)&lt;2),
(1+FinancialInputs!BG63)^(SUM($K13:BG13))-1,FinancialInputs!BG63)</f>
        <v>0</v>
      </c>
      <c r="BH40" s="110">
        <f>IF(AND(SUM($K13:BH13)&gt;1,SUM($K13:BH13)&lt;2),
(1+FinancialInputs!BH63)^(SUM($K13:BH13))-1,FinancialInputs!BH63)</f>
        <v>0</v>
      </c>
      <c r="BI40" s="110">
        <f>IF(AND(SUM($K13:BI13)&gt;1,SUM($K13:BI13)&lt;2),
(1+FinancialInputs!BI63)^(SUM($K13:BI13))-1,FinancialInputs!BI63)</f>
        <v>0</v>
      </c>
      <c r="BJ40" s="110">
        <f>IF(AND(SUM($K13:BJ13)&gt;1,SUM($K13:BJ13)&lt;2),
(1+FinancialInputs!BJ63)^(SUM($K13:BJ13))-1,FinancialInputs!BJ63)</f>
        <v>0</v>
      </c>
      <c r="BK40" s="110">
        <f>IF(AND(SUM($K13:BK13)&gt;1,SUM($K13:BK13)&lt;2),
(1+FinancialInputs!BK63)^(SUM($K13:BK13))-1,FinancialInputs!BK63)</f>
        <v>0</v>
      </c>
      <c r="BL40" s="110">
        <f>IF(AND(SUM($K13:BL13)&gt;1,SUM($K13:BL13)&lt;2),
(1+FinancialInputs!BL63)^(SUM($K13:BL13))-1,FinancialInputs!BL63)</f>
        <v>0</v>
      </c>
      <c r="BM40" s="110">
        <f>IF(AND(SUM($K13:BM13)&gt;1,SUM($K13:BM13)&lt;2),
(1+FinancialInputs!BM63)^(SUM($K13:BM13))-1,FinancialInputs!BM63)</f>
        <v>0</v>
      </c>
      <c r="BN40" s="110">
        <f>IF(AND(SUM($K13:BN13)&gt;1,SUM($K13:BN13)&lt;2),
(1+FinancialInputs!BN63)^(SUM($K13:BN13))-1,FinancialInputs!BN63)</f>
        <v>0</v>
      </c>
      <c r="BO40" s="110">
        <f>IF(AND(SUM($K13:BO13)&gt;1,SUM($K13:BO13)&lt;2),
(1+FinancialInputs!BO63)^(SUM($K13:BO13))-1,FinancialInputs!BO63)</f>
        <v>0</v>
      </c>
      <c r="BP40" s="110">
        <f>IF(AND(SUM($K13:BP13)&gt;1,SUM($K13:BP13)&lt;2),
(1+FinancialInputs!BP63)^(SUM($K13:BP13))-1,FinancialInputs!BP63)</f>
        <v>0</v>
      </c>
      <c r="BQ40" s="110">
        <f>IF(AND(SUM($K13:BQ13)&gt;1,SUM($K13:BQ13)&lt;2),
(1+FinancialInputs!BQ63)^(SUM($K13:BQ13))-1,FinancialInputs!BQ63)</f>
        <v>0</v>
      </c>
      <c r="BR40" s="110">
        <f>IF(AND(SUM($K13:BR13)&gt;1,SUM($K13:BR13)&lt;2),
(1+FinancialInputs!BR63)^(SUM($K13:BR13))-1,FinancialInputs!BR63)</f>
        <v>0</v>
      </c>
      <c r="BS40" s="110">
        <f>IF(AND(SUM($K13:BS13)&gt;1,SUM($K13:BS13)&lt;2),
(1+FinancialInputs!BS63)^(SUM($K13:BS13))-1,FinancialInputs!BS63)</f>
        <v>0</v>
      </c>
      <c r="BT40" s="110">
        <f>IF(AND(SUM($K13:BT13)&gt;1,SUM($K13:BT13)&lt;2),
(1+FinancialInputs!BT63)^(SUM($K13:BT13))-1,FinancialInputs!BT63)</f>
        <v>0</v>
      </c>
      <c r="BU40" s="110">
        <f>IF(AND(SUM($K13:BU13)&gt;1,SUM($K13:BU13)&lt;2),
(1+FinancialInputs!BU63)^(SUM($K13:BU13))-1,FinancialInputs!BU63)</f>
        <v>0</v>
      </c>
      <c r="BV40" s="110">
        <f>IF(AND(SUM($K13:BV13)&gt;1,SUM($K13:BV13)&lt;2),
(1+FinancialInputs!BV63)^(SUM($K13:BV13))-1,FinancialInputs!BV63)</f>
        <v>0</v>
      </c>
      <c r="BW40" s="110">
        <f>IF(AND(SUM($K13:BW13)&gt;1,SUM($K13:BW13)&lt;2),
(1+FinancialInputs!BW63)^(SUM($K13:BW13))-1,FinancialInputs!BW63)</f>
        <v>0</v>
      </c>
      <c r="BX40" s="110">
        <f>IF(AND(SUM($K13:BX13)&gt;1,SUM($K13:BX13)&lt;2),
(1+FinancialInputs!BX63)^(SUM($K13:BX13))-1,FinancialInputs!BX63)</f>
        <v>0</v>
      </c>
      <c r="BY40" s="110">
        <f>IF(AND(SUM($K13:BY13)&gt;1,SUM($K13:BY13)&lt;2),
(1+FinancialInputs!BY63)^(SUM($K13:BY13))-1,FinancialInputs!BY63)</f>
        <v>0</v>
      </c>
      <c r="BZ40" s="110">
        <f>IF(AND(SUM($K13:BZ13)&gt;1,SUM($K13:BZ13)&lt;2),
(1+FinancialInputs!BZ63)^(SUM($K13:BZ13))-1,FinancialInputs!BZ63)</f>
        <v>0</v>
      </c>
      <c r="CA40" s="110">
        <f>IF(AND(SUM($K13:CA13)&gt;1,SUM($K13:CA13)&lt;2),
(1+FinancialInputs!CA63)^(SUM($K13:CA13))-1,FinancialInputs!CA63)</f>
        <v>0</v>
      </c>
      <c r="CB40" s="110">
        <f>IF(AND(SUM($K13:CB13)&gt;1,SUM($K13:CB13)&lt;2),
(1+FinancialInputs!CB63)^(SUM($K13:CB13))-1,FinancialInputs!CB63)</f>
        <v>0</v>
      </c>
      <c r="CC40" s="110">
        <f>IF(AND(SUM($K13:CC13)&gt;1,SUM($K13:CC13)&lt;2),
(1+FinancialInputs!CC63)^(SUM($K13:CC13))-1,FinancialInputs!CC63)</f>
        <v>0</v>
      </c>
      <c r="CD40" s="110">
        <f>IF(AND(SUM($K13:CD13)&gt;1,SUM($K13:CD13)&lt;2),
(1+FinancialInputs!CD63)^(SUM($K13:CD13))-1,FinancialInputs!CD63)</f>
        <v>0</v>
      </c>
      <c r="CE40" s="110">
        <f>IF(AND(SUM($K13:CE13)&gt;1,SUM($K13:CE13)&lt;2),
(1+FinancialInputs!CE63)^(SUM($K13:CE13))-1,FinancialInputs!CE63)</f>
        <v>0</v>
      </c>
      <c r="CF40" s="110">
        <f>IF(AND(SUM($K13:CF13)&gt;1,SUM($K13:CF13)&lt;2),
(1+FinancialInputs!CF63)^(SUM($K13:CF13))-1,FinancialInputs!CF63)</f>
        <v>0</v>
      </c>
      <c r="CG40" s="110">
        <f>IF(AND(SUM($K13:CG13)&gt;1,SUM($K13:CG13)&lt;2),
(1+FinancialInputs!CG63)^(SUM($K13:CG13))-1,FinancialInputs!CG63)</f>
        <v>0</v>
      </c>
      <c r="CH40" s="110">
        <f>IF(AND(SUM($K13:CH13)&gt;1,SUM($K13:CH13)&lt;2),
(1+FinancialInputs!CH63)^(SUM($K13:CH13))-1,FinancialInputs!CH63)</f>
        <v>0</v>
      </c>
      <c r="CI40" s="110">
        <f>IF(AND(SUM($K13:CI13)&gt;1,SUM($K13:CI13)&lt;2),
(1+FinancialInputs!CI63)^(SUM($K13:CI13))-1,FinancialInputs!CI63)</f>
        <v>0</v>
      </c>
      <c r="CJ40" s="110">
        <f>IF(AND(SUM($K13:CJ13)&gt;1,SUM($K13:CJ13)&lt;2),
(1+FinancialInputs!CJ63)^(SUM($K13:CJ13))-1,FinancialInputs!CJ63)</f>
        <v>0</v>
      </c>
      <c r="CK40" s="110">
        <f>IF(AND(SUM($K13:CK13)&gt;1,SUM($K13:CK13)&lt;2),
(1+FinancialInputs!CK63)^(SUM($K13:CK13))-1,FinancialInputs!CK63)</f>
        <v>0</v>
      </c>
      <c r="CL40" s="110">
        <f>IF(AND(SUM($K13:CL13)&gt;1,SUM($K13:CL13)&lt;2),
(1+FinancialInputs!CL63)^(SUM($K13:CL13))-1,FinancialInputs!CL63)</f>
        <v>0</v>
      </c>
      <c r="CM40" s="110">
        <f>IF(AND(SUM($K13:CM13)&gt;1,SUM($K13:CM13)&lt;2),
(1+FinancialInputs!CM63)^(SUM($K13:CM13))-1,FinancialInputs!CM63)</f>
        <v>0</v>
      </c>
      <c r="CN40" s="110">
        <f>IF(AND(SUM($K13:CN13)&gt;1,SUM($K13:CN13)&lt;2),
(1+FinancialInputs!CN63)^(SUM($K13:CN13))-1,FinancialInputs!CN63)</f>
        <v>0</v>
      </c>
      <c r="CO40" s="110">
        <f>IF(AND(SUM($K13:CO13)&gt;1,SUM($K13:CO13)&lt;2),
(1+FinancialInputs!CO63)^(SUM($K13:CO13))-1,FinancialInputs!CO63)</f>
        <v>0</v>
      </c>
      <c r="CP40" s="110">
        <f>IF(AND(SUM($K13:CP13)&gt;1,SUM($K13:CP13)&lt;2),
(1+FinancialInputs!CP63)^(SUM($K13:CP13))-1,FinancialInputs!CP63)</f>
        <v>0</v>
      </c>
      <c r="CQ40" s="110">
        <f>IF(AND(SUM($K13:CQ13)&gt;1,SUM($K13:CQ13)&lt;2),
(1+FinancialInputs!CQ63)^(SUM($K13:CQ13))-1,FinancialInputs!CQ63)</f>
        <v>0</v>
      </c>
      <c r="CR40" s="110">
        <f>IF(AND(SUM($K13:CR13)&gt;1,SUM($K13:CR13)&lt;2),
(1+FinancialInputs!CR63)^(SUM($K13:CR13))-1,FinancialInputs!CR63)</f>
        <v>0</v>
      </c>
      <c r="CS40" s="110">
        <f>IF(AND(SUM($K13:CS13)&gt;1,SUM($K13:CS13)&lt;2),
(1+FinancialInputs!CS63)^(SUM($K13:CS13))-1,FinancialInputs!CS63)</f>
        <v>0</v>
      </c>
      <c r="CT40" s="110">
        <f>IF(AND(SUM($K13:CT13)&gt;1,SUM($K13:CT13)&lt;2),
(1+FinancialInputs!CT63)^(SUM($K13:CT13))-1,FinancialInputs!CT63)</f>
        <v>0</v>
      </c>
      <c r="CU40" s="110">
        <f>IF(AND(SUM($K13:CU13)&gt;1,SUM($K13:CU13)&lt;2),
(1+FinancialInputs!CU63)^(SUM($K13:CU13))-1,FinancialInputs!CU63)</f>
        <v>0</v>
      </c>
      <c r="CV40" s="110">
        <f>IF(AND(SUM($K13:CV13)&gt;1,SUM($K13:CV13)&lt;2),
(1+FinancialInputs!CV63)^(SUM($K13:CV13))-1,FinancialInputs!CV63)</f>
        <v>0</v>
      </c>
      <c r="CW40" s="32"/>
      <c r="CX40" s="32"/>
      <c r="CY40" s="32"/>
      <c r="CZ40" s="32"/>
      <c r="DA40" s="32"/>
    </row>
    <row r="41" spans="1:114" ht="16.149999999999999">
      <c r="E41" s="29" t="s">
        <v>1014</v>
      </c>
      <c r="G41" s="29" t="s">
        <v>268</v>
      </c>
      <c r="H41" s="31"/>
      <c r="I41" s="31"/>
      <c r="J41" s="29" t="s">
        <v>1015</v>
      </c>
      <c r="K41" s="31"/>
      <c r="L41" s="174">
        <f t="shared" ref="L41:AQ41" si="27">M17/L17</f>
        <v>1.0877412700751437</v>
      </c>
      <c r="M41" s="174">
        <f t="shared" si="27"/>
        <v>1.0554690145614629</v>
      </c>
      <c r="N41" s="174">
        <f t="shared" si="27"/>
        <v>1.0315483036257409</v>
      </c>
      <c r="O41" s="174">
        <f t="shared" si="27"/>
        <v>1.0318395256751993</v>
      </c>
      <c r="P41" s="174">
        <f>Q17/P17</f>
        <v>1.0192844985206497</v>
      </c>
      <c r="Q41" s="174">
        <f>R17/Q17</f>
        <v>1.019960271760866</v>
      </c>
      <c r="R41" s="174">
        <f t="shared" si="27"/>
        <v>1.0200040169563884</v>
      </c>
      <c r="S41" s="174">
        <f t="shared" si="27"/>
        <v>1.021648737301261</v>
      </c>
      <c r="T41" s="174">
        <f t="shared" si="27"/>
        <v>1.0221447097210021</v>
      </c>
      <c r="U41" s="174">
        <f t="shared" si="27"/>
        <v>1.0200000000000002</v>
      </c>
      <c r="V41" s="174">
        <f t="shared" si="27"/>
        <v>1.0199999999999998</v>
      </c>
      <c r="W41" s="174">
        <f t="shared" si="27"/>
        <v>1.0200000000000002</v>
      </c>
      <c r="X41" s="174">
        <f t="shared" si="27"/>
        <v>1.02</v>
      </c>
      <c r="Y41" s="174">
        <f t="shared" si="27"/>
        <v>1.0199999999999998</v>
      </c>
      <c r="Z41" s="174">
        <f t="shared" si="27"/>
        <v>1.0200000000000002</v>
      </c>
      <c r="AA41" s="174">
        <f t="shared" si="27"/>
        <v>1.02</v>
      </c>
      <c r="AB41" s="174">
        <f t="shared" si="27"/>
        <v>1.02</v>
      </c>
      <c r="AC41" s="174">
        <f t="shared" si="27"/>
        <v>1.02</v>
      </c>
      <c r="AD41" s="174">
        <f t="shared" si="27"/>
        <v>1.02</v>
      </c>
      <c r="AE41" s="174">
        <f t="shared" si="27"/>
        <v>1.0199999999999998</v>
      </c>
      <c r="AF41" s="174">
        <f t="shared" si="27"/>
        <v>1.02</v>
      </c>
      <c r="AG41" s="174">
        <f t="shared" si="27"/>
        <v>1.02</v>
      </c>
      <c r="AH41" s="174">
        <f t="shared" si="27"/>
        <v>1.02</v>
      </c>
      <c r="AI41" s="174">
        <f t="shared" si="27"/>
        <v>1.02</v>
      </c>
      <c r="AJ41" s="174">
        <f t="shared" si="27"/>
        <v>1.02</v>
      </c>
      <c r="AK41" s="174">
        <f t="shared" si="27"/>
        <v>1.02</v>
      </c>
      <c r="AL41" s="174">
        <f t="shared" si="27"/>
        <v>1.0200000000000002</v>
      </c>
      <c r="AM41" s="174">
        <f t="shared" si="27"/>
        <v>1.02</v>
      </c>
      <c r="AN41" s="174">
        <f t="shared" si="27"/>
        <v>1.02</v>
      </c>
      <c r="AO41" s="174">
        <f t="shared" si="27"/>
        <v>1.02</v>
      </c>
      <c r="AP41" s="174">
        <f t="shared" si="27"/>
        <v>1.02</v>
      </c>
      <c r="AQ41" s="174">
        <f t="shared" si="27"/>
        <v>1.02</v>
      </c>
      <c r="AR41" s="174">
        <f t="shared" ref="AR41:BW41" si="28">AS17/AR17</f>
        <v>1.02</v>
      </c>
      <c r="AS41" s="174">
        <f t="shared" si="28"/>
        <v>1.02</v>
      </c>
      <c r="AT41" s="174">
        <f t="shared" si="28"/>
        <v>1.0200000000000002</v>
      </c>
      <c r="AU41" s="174">
        <f t="shared" si="28"/>
        <v>1.02</v>
      </c>
      <c r="AV41" s="174">
        <f t="shared" si="28"/>
        <v>1.0200000000000002</v>
      </c>
      <c r="AW41" s="174">
        <f t="shared" si="28"/>
        <v>1.02</v>
      </c>
      <c r="AX41" s="174">
        <f t="shared" si="28"/>
        <v>1.0199999999999998</v>
      </c>
      <c r="AY41" s="174">
        <f t="shared" si="28"/>
        <v>1.0200000000000002</v>
      </c>
      <c r="AZ41" s="174">
        <f t="shared" si="28"/>
        <v>1.02</v>
      </c>
      <c r="BA41" s="174">
        <f t="shared" si="28"/>
        <v>1.0199999999999998</v>
      </c>
      <c r="BB41" s="174">
        <f t="shared" si="28"/>
        <v>1.02</v>
      </c>
      <c r="BC41" s="174">
        <f t="shared" si="28"/>
        <v>1.02</v>
      </c>
      <c r="BD41" s="174">
        <f t="shared" si="28"/>
        <v>1.0199999999999998</v>
      </c>
      <c r="BE41" s="174">
        <f t="shared" si="28"/>
        <v>1.02</v>
      </c>
      <c r="BF41" s="174">
        <f t="shared" si="28"/>
        <v>1.0200000000000002</v>
      </c>
      <c r="BG41" s="174">
        <f t="shared" si="28"/>
        <v>1.02</v>
      </c>
      <c r="BH41" s="174">
        <f t="shared" si="28"/>
        <v>1.02</v>
      </c>
      <c r="BI41" s="174">
        <f t="shared" si="28"/>
        <v>1.02</v>
      </c>
      <c r="BJ41" s="174">
        <f t="shared" si="28"/>
        <v>1.02</v>
      </c>
      <c r="BK41" s="174">
        <f t="shared" si="28"/>
        <v>1.02</v>
      </c>
      <c r="BL41" s="174">
        <f t="shared" si="28"/>
        <v>1.02</v>
      </c>
      <c r="BM41" s="174">
        <f t="shared" si="28"/>
        <v>1.02</v>
      </c>
      <c r="BN41" s="174">
        <f t="shared" si="28"/>
        <v>1.02</v>
      </c>
      <c r="BO41" s="174">
        <f t="shared" si="28"/>
        <v>1.02</v>
      </c>
      <c r="BP41" s="174">
        <f t="shared" si="28"/>
        <v>1.02</v>
      </c>
      <c r="BQ41" s="174">
        <f t="shared" si="28"/>
        <v>1.02</v>
      </c>
      <c r="BR41" s="174">
        <f t="shared" si="28"/>
        <v>1.02</v>
      </c>
      <c r="BS41" s="174">
        <f t="shared" si="28"/>
        <v>1.0200000000000002</v>
      </c>
      <c r="BT41" s="174">
        <f t="shared" si="28"/>
        <v>1.0199999999999998</v>
      </c>
      <c r="BU41" s="174">
        <f t="shared" si="28"/>
        <v>1.02</v>
      </c>
      <c r="BV41" s="174">
        <f t="shared" si="28"/>
        <v>1.02</v>
      </c>
      <c r="BW41" s="174">
        <f t="shared" si="28"/>
        <v>1.02</v>
      </c>
      <c r="BX41" s="174">
        <f t="shared" ref="BX41:CV41" si="29">BY17/BX17</f>
        <v>1.02</v>
      </c>
      <c r="BY41" s="174">
        <f t="shared" si="29"/>
        <v>1.02</v>
      </c>
      <c r="BZ41" s="174">
        <f t="shared" si="29"/>
        <v>1.0200000000000002</v>
      </c>
      <c r="CA41" s="174">
        <f t="shared" si="29"/>
        <v>1.02</v>
      </c>
      <c r="CB41" s="174">
        <f t="shared" si="29"/>
        <v>1.02</v>
      </c>
      <c r="CC41" s="174">
        <f t="shared" si="29"/>
        <v>1.02</v>
      </c>
      <c r="CD41" s="174">
        <f t="shared" si="29"/>
        <v>1.0200000000000002</v>
      </c>
      <c r="CE41" s="174">
        <f t="shared" si="29"/>
        <v>1.02</v>
      </c>
      <c r="CF41" s="174">
        <f t="shared" si="29"/>
        <v>1.02</v>
      </c>
      <c r="CG41" s="174">
        <f t="shared" si="29"/>
        <v>1.0200000000000002</v>
      </c>
      <c r="CH41" s="174">
        <f t="shared" si="29"/>
        <v>1.02</v>
      </c>
      <c r="CI41" s="174">
        <f t="shared" si="29"/>
        <v>1.02</v>
      </c>
      <c r="CJ41" s="174">
        <f t="shared" si="29"/>
        <v>1.02</v>
      </c>
      <c r="CK41" s="174">
        <f t="shared" si="29"/>
        <v>1.02</v>
      </c>
      <c r="CL41" s="174">
        <f t="shared" si="29"/>
        <v>1.02</v>
      </c>
      <c r="CM41" s="174">
        <f t="shared" si="29"/>
        <v>1.02</v>
      </c>
      <c r="CN41" s="174">
        <f t="shared" si="29"/>
        <v>1.02</v>
      </c>
      <c r="CO41" s="174">
        <f t="shared" si="29"/>
        <v>1.02</v>
      </c>
      <c r="CP41" s="174">
        <f t="shared" si="29"/>
        <v>1.0199999999999998</v>
      </c>
      <c r="CQ41" s="174">
        <f t="shared" si="29"/>
        <v>1.0200000000000002</v>
      </c>
      <c r="CR41" s="174">
        <f t="shared" si="29"/>
        <v>1.02</v>
      </c>
      <c r="CS41" s="174">
        <f t="shared" si="29"/>
        <v>1.0199999999999998</v>
      </c>
      <c r="CT41" s="174">
        <f t="shared" si="29"/>
        <v>1.0200000000000002</v>
      </c>
      <c r="CU41" s="174">
        <f t="shared" si="29"/>
        <v>1.02</v>
      </c>
      <c r="CV41" s="174">
        <f t="shared" si="29"/>
        <v>0</v>
      </c>
      <c r="CW41" s="32"/>
      <c r="CX41" s="32"/>
      <c r="CY41" s="32"/>
      <c r="CZ41" s="32"/>
      <c r="DA41" s="32"/>
    </row>
    <row r="42" spans="1:114" ht="16.149999999999999">
      <c r="E42" s="29" t="s">
        <v>1016</v>
      </c>
      <c r="G42" s="29" t="s">
        <v>619</v>
      </c>
      <c r="H42" s="31"/>
      <c r="I42" s="31"/>
      <c r="J42" s="29" t="s">
        <v>1017</v>
      </c>
      <c r="K42" s="31"/>
      <c r="L42" s="236"/>
      <c r="M42" s="36">
        <f>(1+M40)*M41-1</f>
        <v>5.5469014561462915E-2</v>
      </c>
      <c r="N42" s="36">
        <f>(1+N40)*N41-1</f>
        <v>3.1548303625740903E-2</v>
      </c>
      <c r="O42" s="36">
        <f t="shared" ref="O42:AR42" si="30">(1+O40)*O41-1</f>
        <v>3.1839525675199321E-2</v>
      </c>
      <c r="P42" s="36">
        <f t="shared" si="30"/>
        <v>1.9284498520649729E-2</v>
      </c>
      <c r="Q42" s="36">
        <f t="shared" si="30"/>
        <v>1.9960271760866011E-2</v>
      </c>
      <c r="R42" s="36">
        <f t="shared" si="30"/>
        <v>2.0004016956388426E-2</v>
      </c>
      <c r="S42" s="36">
        <f t="shared" si="30"/>
        <v>2.1648737301261045E-2</v>
      </c>
      <c r="T42" s="36">
        <f t="shared" si="30"/>
        <v>2.2144709721002132E-2</v>
      </c>
      <c r="U42" s="36">
        <f t="shared" si="30"/>
        <v>2.000000000000024E-2</v>
      </c>
      <c r="V42" s="36">
        <f t="shared" si="30"/>
        <v>1.9999999999999796E-2</v>
      </c>
      <c r="W42" s="36">
        <f t="shared" si="30"/>
        <v>2.000000000000024E-2</v>
      </c>
      <c r="X42" s="36">
        <f t="shared" si="30"/>
        <v>2.0000000000000018E-2</v>
      </c>
      <c r="Y42" s="36">
        <f t="shared" si="30"/>
        <v>1.9999999999999796E-2</v>
      </c>
      <c r="Z42" s="36">
        <f t="shared" si="30"/>
        <v>2.000000000000024E-2</v>
      </c>
      <c r="AA42" s="36">
        <f>(1+AA40)*AA41-1</f>
        <v>2.0000000000000018E-2</v>
      </c>
      <c r="AB42" s="36">
        <f t="shared" si="30"/>
        <v>2.0000000000000018E-2</v>
      </c>
      <c r="AC42" s="36">
        <f t="shared" si="30"/>
        <v>2.0000000000000018E-2</v>
      </c>
      <c r="AD42" s="36">
        <f t="shared" si="30"/>
        <v>2.0000000000000018E-2</v>
      </c>
      <c r="AE42" s="36">
        <f t="shared" si="30"/>
        <v>1.9999999999999796E-2</v>
      </c>
      <c r="AF42" s="36">
        <f t="shared" si="30"/>
        <v>2.0000000000000018E-2</v>
      </c>
      <c r="AG42" s="36">
        <f t="shared" si="30"/>
        <v>2.0000000000000018E-2</v>
      </c>
      <c r="AH42" s="36">
        <f t="shared" si="30"/>
        <v>2.0000000000000018E-2</v>
      </c>
      <c r="AI42" s="36">
        <f t="shared" si="30"/>
        <v>2.0000000000000018E-2</v>
      </c>
      <c r="AJ42" s="36">
        <f t="shared" si="30"/>
        <v>2.0000000000000018E-2</v>
      </c>
      <c r="AK42" s="36">
        <f t="shared" si="30"/>
        <v>2.0000000000000018E-2</v>
      </c>
      <c r="AL42" s="36">
        <f t="shared" si="30"/>
        <v>2.000000000000024E-2</v>
      </c>
      <c r="AM42" s="36">
        <f t="shared" si="30"/>
        <v>2.0000000000000018E-2</v>
      </c>
      <c r="AN42" s="36">
        <f t="shared" si="30"/>
        <v>2.0000000000000018E-2</v>
      </c>
      <c r="AO42" s="36">
        <f t="shared" si="30"/>
        <v>2.0000000000000018E-2</v>
      </c>
      <c r="AP42" s="36">
        <f t="shared" si="30"/>
        <v>2.0000000000000018E-2</v>
      </c>
      <c r="AQ42" s="36">
        <f t="shared" si="30"/>
        <v>2.0000000000000018E-2</v>
      </c>
      <c r="AR42" s="36">
        <f t="shared" si="30"/>
        <v>2.0000000000000018E-2</v>
      </c>
      <c r="AS42" s="36">
        <f t="shared" ref="AS42:BX42" si="31">(1+AS40)*AS41-1</f>
        <v>2.0000000000000018E-2</v>
      </c>
      <c r="AT42" s="36">
        <f t="shared" si="31"/>
        <v>2.000000000000024E-2</v>
      </c>
      <c r="AU42" s="36">
        <f t="shared" si="31"/>
        <v>2.0000000000000018E-2</v>
      </c>
      <c r="AV42" s="36">
        <f t="shared" si="31"/>
        <v>2.000000000000024E-2</v>
      </c>
      <c r="AW42" s="36">
        <f t="shared" si="31"/>
        <v>2.0000000000000018E-2</v>
      </c>
      <c r="AX42" s="36">
        <f t="shared" si="31"/>
        <v>1.9999999999999796E-2</v>
      </c>
      <c r="AY42" s="36">
        <f t="shared" si="31"/>
        <v>2.000000000000024E-2</v>
      </c>
      <c r="AZ42" s="36">
        <f t="shared" si="31"/>
        <v>2.0000000000000018E-2</v>
      </c>
      <c r="BA42" s="36">
        <f t="shared" si="31"/>
        <v>1.9999999999999796E-2</v>
      </c>
      <c r="BB42" s="36">
        <f t="shared" si="31"/>
        <v>2.0000000000000018E-2</v>
      </c>
      <c r="BC42" s="36">
        <f t="shared" si="31"/>
        <v>2.0000000000000018E-2</v>
      </c>
      <c r="BD42" s="36">
        <f t="shared" si="31"/>
        <v>1.9999999999999796E-2</v>
      </c>
      <c r="BE42" s="36">
        <f t="shared" si="31"/>
        <v>2.0000000000000018E-2</v>
      </c>
      <c r="BF42" s="36">
        <f t="shared" si="31"/>
        <v>2.000000000000024E-2</v>
      </c>
      <c r="BG42" s="36">
        <f t="shared" si="31"/>
        <v>2.0000000000000018E-2</v>
      </c>
      <c r="BH42" s="36">
        <f t="shared" si="31"/>
        <v>2.0000000000000018E-2</v>
      </c>
      <c r="BI42" s="36">
        <f t="shared" si="31"/>
        <v>2.0000000000000018E-2</v>
      </c>
      <c r="BJ42" s="36">
        <f t="shared" si="31"/>
        <v>2.0000000000000018E-2</v>
      </c>
      <c r="BK42" s="36">
        <f t="shared" si="31"/>
        <v>2.0000000000000018E-2</v>
      </c>
      <c r="BL42" s="36">
        <f t="shared" si="31"/>
        <v>2.0000000000000018E-2</v>
      </c>
      <c r="BM42" s="36">
        <f t="shared" si="31"/>
        <v>2.0000000000000018E-2</v>
      </c>
      <c r="BN42" s="36">
        <f t="shared" si="31"/>
        <v>2.0000000000000018E-2</v>
      </c>
      <c r="BO42" s="36">
        <f t="shared" si="31"/>
        <v>2.0000000000000018E-2</v>
      </c>
      <c r="BP42" s="36">
        <f t="shared" si="31"/>
        <v>2.0000000000000018E-2</v>
      </c>
      <c r="BQ42" s="36">
        <f t="shared" si="31"/>
        <v>2.0000000000000018E-2</v>
      </c>
      <c r="BR42" s="36">
        <f t="shared" si="31"/>
        <v>2.0000000000000018E-2</v>
      </c>
      <c r="BS42" s="36">
        <f t="shared" si="31"/>
        <v>2.000000000000024E-2</v>
      </c>
      <c r="BT42" s="36">
        <f t="shared" si="31"/>
        <v>1.9999999999999796E-2</v>
      </c>
      <c r="BU42" s="36">
        <f t="shared" si="31"/>
        <v>2.0000000000000018E-2</v>
      </c>
      <c r="BV42" s="36">
        <f t="shared" si="31"/>
        <v>2.0000000000000018E-2</v>
      </c>
      <c r="BW42" s="36">
        <f t="shared" si="31"/>
        <v>2.0000000000000018E-2</v>
      </c>
      <c r="BX42" s="36">
        <f t="shared" si="31"/>
        <v>2.0000000000000018E-2</v>
      </c>
      <c r="BY42" s="36">
        <f t="shared" ref="BY42:CV42" si="32">(1+BY40)*BY41-1</f>
        <v>2.0000000000000018E-2</v>
      </c>
      <c r="BZ42" s="36">
        <f t="shared" si="32"/>
        <v>2.000000000000024E-2</v>
      </c>
      <c r="CA42" s="36">
        <f t="shared" si="32"/>
        <v>2.0000000000000018E-2</v>
      </c>
      <c r="CB42" s="36">
        <f t="shared" si="32"/>
        <v>2.0000000000000018E-2</v>
      </c>
      <c r="CC42" s="36">
        <f t="shared" si="32"/>
        <v>2.0000000000000018E-2</v>
      </c>
      <c r="CD42" s="36">
        <f t="shared" si="32"/>
        <v>2.000000000000024E-2</v>
      </c>
      <c r="CE42" s="36">
        <f t="shared" si="32"/>
        <v>2.0000000000000018E-2</v>
      </c>
      <c r="CF42" s="36">
        <f t="shared" si="32"/>
        <v>2.0000000000000018E-2</v>
      </c>
      <c r="CG42" s="36">
        <f t="shared" si="32"/>
        <v>2.000000000000024E-2</v>
      </c>
      <c r="CH42" s="36">
        <f t="shared" si="32"/>
        <v>2.0000000000000018E-2</v>
      </c>
      <c r="CI42" s="36">
        <f t="shared" si="32"/>
        <v>2.0000000000000018E-2</v>
      </c>
      <c r="CJ42" s="36">
        <f t="shared" si="32"/>
        <v>2.0000000000000018E-2</v>
      </c>
      <c r="CK42" s="36">
        <f t="shared" si="32"/>
        <v>2.0000000000000018E-2</v>
      </c>
      <c r="CL42" s="36">
        <f t="shared" si="32"/>
        <v>2.0000000000000018E-2</v>
      </c>
      <c r="CM42" s="36">
        <f t="shared" si="32"/>
        <v>2.0000000000000018E-2</v>
      </c>
      <c r="CN42" s="36">
        <f t="shared" si="32"/>
        <v>2.0000000000000018E-2</v>
      </c>
      <c r="CO42" s="36">
        <f t="shared" si="32"/>
        <v>2.0000000000000018E-2</v>
      </c>
      <c r="CP42" s="36">
        <f t="shared" si="32"/>
        <v>1.9999999999999796E-2</v>
      </c>
      <c r="CQ42" s="36">
        <f t="shared" si="32"/>
        <v>2.000000000000024E-2</v>
      </c>
      <c r="CR42" s="36">
        <f t="shared" si="32"/>
        <v>2.0000000000000018E-2</v>
      </c>
      <c r="CS42" s="36">
        <f t="shared" si="32"/>
        <v>1.9999999999999796E-2</v>
      </c>
      <c r="CT42" s="36">
        <f t="shared" si="32"/>
        <v>2.000000000000024E-2</v>
      </c>
      <c r="CU42" s="36">
        <f t="shared" si="32"/>
        <v>2.0000000000000018E-2</v>
      </c>
      <c r="CV42" s="36">
        <f t="shared" si="32"/>
        <v>-1</v>
      </c>
      <c r="CW42" s="36"/>
      <c r="CX42" s="36"/>
      <c r="CY42" s="36"/>
      <c r="CZ42" s="36"/>
      <c r="DA42" s="36"/>
      <c r="DB42" s="30"/>
      <c r="DC42" s="30"/>
      <c r="DD42" s="30"/>
      <c r="DE42" s="30"/>
      <c r="DF42" s="30"/>
      <c r="DG42" s="30"/>
      <c r="DH42" s="30"/>
      <c r="DI42" s="30"/>
      <c r="DJ42" s="30"/>
    </row>
    <row r="43" spans="1:114">
      <c r="H43" s="31"/>
      <c r="I43" s="31"/>
      <c r="J43" s="31"/>
      <c r="K43" s="31"/>
      <c r="L43" s="33"/>
      <c r="M43" s="33"/>
      <c r="N43" s="33"/>
      <c r="O43" s="33"/>
      <c r="P43" s="33"/>
      <c r="Q43" s="33"/>
      <c r="R43" s="33"/>
      <c r="S43" s="33"/>
      <c r="T43" s="33"/>
      <c r="U43" s="33"/>
      <c r="V43" s="33"/>
      <c r="W43" s="33"/>
      <c r="X43" s="33"/>
      <c r="Y43" s="33"/>
      <c r="Z43" s="33"/>
      <c r="AA43" s="33"/>
      <c r="AB43" s="33"/>
      <c r="AC43" s="33"/>
      <c r="AD43" s="33"/>
      <c r="AE43" s="33"/>
      <c r="AF43" s="33"/>
      <c r="AG43" s="33"/>
      <c r="AH43" s="33"/>
      <c r="AI43" s="33"/>
      <c r="AJ43" s="33"/>
      <c r="AK43" s="33"/>
      <c r="AL43" s="33"/>
      <c r="AM43" s="33"/>
      <c r="AN43" s="33"/>
      <c r="AO43" s="33"/>
      <c r="AP43" s="33"/>
      <c r="AQ43" s="33"/>
      <c r="AR43" s="33"/>
      <c r="AS43" s="33"/>
      <c r="AT43" s="33"/>
      <c r="AU43" s="33"/>
      <c r="AV43" s="33"/>
      <c r="AW43" s="33"/>
      <c r="AX43" s="33"/>
      <c r="AY43" s="33"/>
      <c r="AZ43" s="33"/>
      <c r="BA43" s="33"/>
      <c r="BB43" s="33"/>
      <c r="BC43" s="33"/>
      <c r="BD43" s="33"/>
      <c r="BE43" s="33"/>
      <c r="BF43" s="33"/>
      <c r="BG43" s="33"/>
      <c r="BH43" s="33"/>
      <c r="BI43" s="33"/>
      <c r="BJ43" s="33"/>
      <c r="BK43" s="33"/>
      <c r="BL43" s="33"/>
      <c r="BM43" s="33"/>
      <c r="BN43" s="33"/>
      <c r="BO43" s="33"/>
      <c r="BP43" s="33"/>
      <c r="BQ43" s="33"/>
      <c r="BR43" s="33"/>
      <c r="BS43" s="33"/>
      <c r="BT43" s="33"/>
      <c r="BU43" s="33"/>
      <c r="BV43" s="33"/>
      <c r="BW43" s="33"/>
      <c r="BX43" s="33"/>
      <c r="BY43" s="33"/>
      <c r="BZ43" s="33"/>
      <c r="CA43" s="33"/>
      <c r="CB43" s="33"/>
      <c r="CC43" s="33"/>
      <c r="CD43" s="33"/>
      <c r="CE43" s="33"/>
      <c r="CF43" s="33"/>
      <c r="CG43" s="33"/>
      <c r="CH43" s="33"/>
      <c r="CI43" s="33"/>
      <c r="CJ43" s="33"/>
      <c r="CK43" s="33"/>
      <c r="CL43" s="33"/>
      <c r="CM43" s="33"/>
      <c r="CN43" s="33"/>
      <c r="CO43" s="33"/>
      <c r="CP43" s="33"/>
      <c r="CQ43" s="33"/>
      <c r="CR43" s="33"/>
      <c r="CS43" s="33"/>
      <c r="CT43" s="33"/>
      <c r="CU43" s="33"/>
      <c r="CV43" s="33"/>
      <c r="CW43" s="33"/>
      <c r="CX43" s="33"/>
      <c r="CY43" s="33"/>
      <c r="CZ43" s="33"/>
      <c r="DA43" s="33"/>
    </row>
    <row r="44" spans="1:114" ht="16.149999999999999">
      <c r="A44" s="473" t="s">
        <v>312</v>
      </c>
      <c r="E44" s="29" t="s">
        <v>1008</v>
      </c>
      <c r="G44" s="29" t="s">
        <v>305</v>
      </c>
      <c r="H44" s="31"/>
      <c r="I44" s="31"/>
      <c r="J44" s="29" t="s">
        <v>912</v>
      </c>
      <c r="K44" s="31"/>
      <c r="L44" s="246"/>
      <c r="M44" s="223" cm="1">
        <f t="array" ref="M44">_xlfn.IFS(SUM($K$13:M13)&lt;3,0,SUM($K$13:M13)&lt;4,SUM($K$38:K38),1,K38)
*(1+K42)*(1+L42)</f>
        <v>0</v>
      </c>
      <c r="N44" s="223" cm="1">
        <f t="array" ref="N44">_xlfn.IFS(SUM($K$13:N13)&lt;3,0,SUM($K$13:N13)&lt;4,SUM($K$38:L38),1,L38)
*(1+L42)*(1+M42)</f>
        <v>0</v>
      </c>
      <c r="O44" s="223" cm="1">
        <f t="array" ref="O44">_xlfn.IFS(SUM($K$13:O13)&lt;3,0,SUM($K$13:O13)&lt;4,SUM($K$38:M38),1,M38)
*(1+M42)*(1+N42)</f>
        <v>0</v>
      </c>
      <c r="P44" s="223" cm="1">
        <f t="array" ref="P44">_xlfn.IFS(SUM($K$13:P13)&lt;3,0,SUM($K$13:P13)&lt;4,SUM($K$38:N38),1,N38)
*(1+N42)*(1+O42)</f>
        <v>0</v>
      </c>
      <c r="Q44" s="223" cm="1">
        <f t="array" ref="Q44">_xlfn.IFS(SUM($K$13:Q13)&lt;3,0,SUM($K$13:Q13)&lt;4,SUM($K$38:O38),1,O38)
*(1+O42)*(1+P42)</f>
        <v>0</v>
      </c>
      <c r="R44" s="223" cm="1">
        <f t="array" ref="R44">_xlfn.IFS(SUM($K$13:R13)&lt;3,0,SUM($K$13:R13)&lt;4,SUM($K$38:P38),1,P38)
*(1+P42)*(1+Q42)</f>
        <v>0</v>
      </c>
      <c r="S44" s="223" cm="1">
        <f t="array" ref="S44">_xlfn.IFS(SUM($K$13:S13)&lt;3,0,SUM($K$13:S13)&lt;4,SUM($K$38:Q38),1,Q38)
*(1+Q42)*(1+R42)</f>
        <v>0</v>
      </c>
      <c r="T44" s="223" cm="1">
        <f t="array" ref="T44">_xlfn.IFS(SUM($K$13:T13)&lt;3,0,SUM($K$13:T13)&lt;4,SUM($K$38:R38),1,R38)
*(1+R42)*(1+S42)</f>
        <v>0</v>
      </c>
      <c r="U44" s="223" cm="1">
        <f t="array" ref="U44">_xlfn.IFS(SUM($K$13:U13)&lt;3,0,SUM($K$13:U13)&lt;4,SUM($K$38:S38),1,S38)
*(1+S42)*(1+T42)</f>
        <v>0</v>
      </c>
      <c r="V44" s="223" cm="1">
        <f t="array" ref="V44">_xlfn.IFS(SUM($K$13:V13)&lt;3,0,SUM($K$13:V13)&lt;4,SUM($K$38:T38),1,T38)
*(1+T42)*(1+U42)</f>
        <v>0</v>
      </c>
      <c r="W44" s="223" cm="1">
        <f t="array" ref="W44">_xlfn.IFS(SUM($K$13:W13)&lt;3,0,SUM($K$13:W13)&lt;4,SUM($K$38:U38),1,U38)
*(1+U42)*(1+V42)</f>
        <v>0</v>
      </c>
      <c r="X44" s="223" cm="1">
        <f t="array" ref="X44">_xlfn.IFS(SUM($K$13:X13)&lt;3,0,SUM($K$13:X13)&lt;4,SUM($K$38:V38),1,V38)
*(1+V42)*(1+W42)</f>
        <v>0</v>
      </c>
      <c r="Y44" s="223" cm="1">
        <f t="array" ref="Y44">_xlfn.IFS(SUM($K$13:Y13)&lt;3,0,SUM($K$13:Y13)&lt;4,SUM($K$38:W38),1,W38)
*(1+W42)*(1+X42)</f>
        <v>0</v>
      </c>
      <c r="Z44" s="223" cm="1">
        <f t="array" ref="Z44">_xlfn.IFS(SUM($K$13:Z13)&lt;3,0,SUM($K$13:Z13)&lt;4,SUM($K$38:X38),1,X38)
*(1+X42)*(1+Y42)</f>
        <v>0</v>
      </c>
      <c r="AA44" s="223" cm="1">
        <f t="array" ref="AA44">_xlfn.IFS(SUM($K$13:AA13)&lt;3,0,SUM($K$13:AA13)&lt;4,SUM($K$38:Y38),1,Y38)
*(1+Y42)*(1+Z42)</f>
        <v>0</v>
      </c>
      <c r="AB44" s="223" cm="1">
        <f t="array" ref="AB44">_xlfn.IFS(SUM($K$13:AB13)&lt;3,0,SUM($K$13:AB13)&lt;4,SUM($K$38:Z38),1,Z38)
*(1+Z42)*(1+AA42)</f>
        <v>0</v>
      </c>
      <c r="AC44" s="223" cm="1">
        <f t="array" ref="AC44">_xlfn.IFS(SUM($K$13:AC13)&lt;3,0,SUM($K$13:AC13)&lt;4,SUM($K$38:AA38),1,AA38)
*(1+AA42)*(1+AB42)</f>
        <v>0</v>
      </c>
      <c r="AD44" s="223" cm="1">
        <f t="array" ref="AD44">_xlfn.IFS(SUM($K$13:AD13)&lt;3,0,SUM($K$13:AD13)&lt;4,SUM($K$38:AB38),1,AB38)
*(1+AB42)*(1+AC42)</f>
        <v>0</v>
      </c>
      <c r="AE44" s="223" cm="1">
        <f t="array" ref="AE44">_xlfn.IFS(SUM($K$13:AE13)&lt;3,0,SUM($K$13:AE13)&lt;4,SUM($K$38:AC38),1,AC38)
*(1+AC42)*(1+AD42)</f>
        <v>0</v>
      </c>
      <c r="AF44" s="223" cm="1">
        <f t="array" ref="AF44">_xlfn.IFS(SUM($K$13:AF13)&lt;3,0,SUM($K$13:AF13)&lt;4,SUM($K$38:AD38),1,AD38)
*(1+AD42)*(1+AE42)</f>
        <v>0</v>
      </c>
      <c r="AG44" s="223" cm="1">
        <f t="array" ref="AG44">_xlfn.IFS(SUM($K$13:AG13)&lt;3,0,SUM($K$13:AG13)&lt;4,SUM($K$38:AE38),1,AE38)
*(1+AE42)*(1+AF42)</f>
        <v>0</v>
      </c>
      <c r="AH44" s="223" cm="1">
        <f t="array" ref="AH44">_xlfn.IFS(SUM($K$13:AH13)&lt;3,0,SUM($K$13:AH13)&lt;4,SUM($K$38:AF38),1,AF38)
*(1+AF42)*(1+AG42)</f>
        <v>0</v>
      </c>
      <c r="AI44" s="223" cm="1">
        <f t="array" ref="AI44">_xlfn.IFS(SUM($K$13:AI13)&lt;3,0,SUM($K$13:AI13)&lt;4,SUM($K$38:AG38),1,AG38)
*(1+AG42)*(1+AH42)</f>
        <v>0</v>
      </c>
      <c r="AJ44" s="223" cm="1">
        <f t="array" ref="AJ44">_xlfn.IFS(SUM($K$13:AJ13)&lt;3,0,SUM($K$13:AJ13)&lt;4,SUM($K$38:AH38),1,AH38)
*(1+AH42)*(1+AI42)</f>
        <v>0</v>
      </c>
      <c r="AK44" s="223" cm="1">
        <f t="array" ref="AK44">_xlfn.IFS(SUM($K$13:AK13)&lt;3,0,SUM($K$13:AK13)&lt;4,SUM($K$38:AI38),1,AI38)
*(1+AI42)*(1+AJ42)</f>
        <v>0</v>
      </c>
      <c r="AL44" s="223" cm="1">
        <f t="array" ref="AL44">_xlfn.IFS(SUM($K$13:AL13)&lt;3,0,SUM($K$13:AL13)&lt;4,SUM($K$38:AJ38),1,AJ38)
*(1+AJ42)*(1+AK42)</f>
        <v>0</v>
      </c>
      <c r="AM44" s="223" cm="1">
        <f t="array" ref="AM44">_xlfn.IFS(SUM($K$13:AM13)&lt;3,0,SUM($K$13:AM13)&lt;4,SUM($K$38:AK38),1,AK38)
*(1+AK42)*(1+AL42)</f>
        <v>0</v>
      </c>
      <c r="AN44" s="223" cm="1">
        <f t="array" ref="AN44">_xlfn.IFS(SUM($K$13:AN13)&lt;3,0,SUM($K$13:AN13)&lt;4,SUM($K$38:AL38),1,AL38)
*(1+AL42)*(1+AM42)</f>
        <v>0</v>
      </c>
      <c r="AO44" s="223" cm="1">
        <f t="array" ref="AO44">_xlfn.IFS(SUM($K$13:AO13)&lt;3,0,SUM($K$13:AO13)&lt;4,SUM($K$38:AM38),1,AM38)
*(1+AM42)*(1+AN42)</f>
        <v>0</v>
      </c>
      <c r="AP44" s="223" cm="1">
        <f t="array" ref="AP44">_xlfn.IFS(SUM($K$13:AP13)&lt;3,0,SUM($K$13:AP13)&lt;4,SUM($K$38:AN38),1,AN38)
*(1+AN42)*(1+AO42)</f>
        <v>0</v>
      </c>
      <c r="AQ44" s="223" cm="1">
        <f t="array" ref="AQ44">_xlfn.IFS(SUM($K$13:AQ13)&lt;3,0,SUM($K$13:AQ13)&lt;4,SUM($K$38:AO38),1,AO38)
*(1+AO42)*(1+AP42)</f>
        <v>0</v>
      </c>
      <c r="AR44" s="223" cm="1">
        <f t="array" ref="AR44">_xlfn.IFS(SUM($K$13:AR13)&lt;3,0,SUM($K$13:AR13)&lt;4,SUM($K$38:AP38),1,AP38)
*(1+AP42)*(1+AQ42)</f>
        <v>0</v>
      </c>
      <c r="AS44" s="223" cm="1">
        <f t="array" ref="AS44">_xlfn.IFS(SUM($K$13:AS13)&lt;3,0,SUM($K$13:AS13)&lt;4,SUM($K$38:AQ38),1,AQ38)
*(1+AQ42)*(1+AR42)</f>
        <v>0</v>
      </c>
      <c r="AT44" s="223" cm="1">
        <f t="array" ref="AT44">_xlfn.IFS(SUM($K$13:AT13)&lt;3,0,SUM($K$13:AT13)&lt;4,SUM($K$38:AR38),1,AR38)
*(1+AR42)*(1+AS42)</f>
        <v>0</v>
      </c>
      <c r="AU44" s="223" cm="1">
        <f t="array" ref="AU44">_xlfn.IFS(SUM($K$13:AU13)&lt;3,0,SUM($K$13:AU13)&lt;4,SUM($K$38:AS38),1,AS38)
*(1+AS42)*(1+AT42)</f>
        <v>0</v>
      </c>
      <c r="AV44" s="223" cm="1">
        <f t="array" ref="AV44">_xlfn.IFS(SUM($K$13:AV13)&lt;3,0,SUM($K$13:AV13)&lt;4,SUM($K$38:AT38),1,AT38)
*(1+AT42)*(1+AU42)</f>
        <v>0</v>
      </c>
      <c r="AW44" s="223" cm="1">
        <f t="array" ref="AW44">_xlfn.IFS(SUM($K$13:AW13)&lt;3,0,SUM($K$13:AW13)&lt;4,SUM($K$38:AU38),1,AU38)
*(1+AU42)*(1+AV42)</f>
        <v>0</v>
      </c>
      <c r="AX44" s="223" cm="1">
        <f t="array" ref="AX44">_xlfn.IFS(SUM($K$13:AX13)&lt;3,0,SUM($K$13:AX13)&lt;4,SUM($K$38:AV38),1,AV38)
*(1+AV42)*(1+AW42)</f>
        <v>0</v>
      </c>
      <c r="AY44" s="223" cm="1">
        <f t="array" ref="AY44">_xlfn.IFS(SUM($K$13:AY13)&lt;3,0,SUM($K$13:AY13)&lt;4,SUM($K$38:AW38),1,AW38)
*(1+AW42)*(1+AX42)</f>
        <v>0</v>
      </c>
      <c r="AZ44" s="223" cm="1">
        <f t="array" ref="AZ44">_xlfn.IFS(SUM($K$13:AZ13)&lt;3,0,SUM($K$13:AZ13)&lt;4,SUM($K$38:AX38),1,AX38)
*(1+AX42)*(1+AY42)</f>
        <v>0</v>
      </c>
      <c r="BA44" s="223" cm="1">
        <f t="array" ref="BA44">_xlfn.IFS(SUM($K$13:BA13)&lt;3,0,SUM($K$13:BA13)&lt;4,SUM($K$38:AY38),1,AY38)
*(1+AY42)*(1+AZ42)</f>
        <v>0</v>
      </c>
      <c r="BB44" s="223" cm="1">
        <f t="array" ref="BB44">_xlfn.IFS(SUM($K$13:BB13)&lt;3,0,SUM($K$13:BB13)&lt;4,SUM($K$38:AZ38),1,AZ38)
*(1+AZ42)*(1+BA42)</f>
        <v>0</v>
      </c>
      <c r="BC44" s="223" cm="1">
        <f t="array" ref="BC44">_xlfn.IFS(SUM($K$13:BC13)&lt;3,0,SUM($K$13:BC13)&lt;4,SUM($K$38:BA38),1,BA38)
*(1+BA42)*(1+BB42)</f>
        <v>0</v>
      </c>
      <c r="BD44" s="223" cm="1">
        <f t="array" ref="BD44">_xlfn.IFS(SUM($K$13:BD13)&lt;3,0,SUM($K$13:BD13)&lt;4,SUM($K$38:BB38),1,BB38)
*(1+BB42)*(1+BC42)</f>
        <v>0</v>
      </c>
      <c r="BE44" s="223" cm="1">
        <f t="array" ref="BE44">_xlfn.IFS(SUM($K$13:BE13)&lt;3,0,SUM($K$13:BE13)&lt;4,SUM($K$38:BC38),1,BC38)
*(1+BC42)*(1+BD42)</f>
        <v>0</v>
      </c>
      <c r="BF44" s="223" cm="1">
        <f t="array" ref="BF44">_xlfn.IFS(SUM($K$13:BF13)&lt;3,0,SUM($K$13:BF13)&lt;4,SUM($K$38:BD38),1,BD38)
*(1+BD42)*(1+BE42)</f>
        <v>0</v>
      </c>
      <c r="BG44" s="223" cm="1">
        <f t="array" ref="BG44">_xlfn.IFS(SUM($K$13:BG13)&lt;3,0,SUM($K$13:BG13)&lt;4,SUM($K$38:BE38),1,BE38)
*(1+BE42)*(1+BF42)</f>
        <v>0</v>
      </c>
      <c r="BH44" s="223" cm="1">
        <f t="array" ref="BH44">_xlfn.IFS(SUM($K$13:BH13)&lt;3,0,SUM($K$13:BH13)&lt;4,SUM($K$38:BF38),1,BF38)
*(1+BF42)*(1+BG42)</f>
        <v>0</v>
      </c>
      <c r="BI44" s="223" cm="1">
        <f t="array" ref="BI44">_xlfn.IFS(SUM($K$13:BI13)&lt;3,0,SUM($K$13:BI13)&lt;4,SUM($K$38:BG38),1,BG38)
*(1+BG42)*(1+BH42)</f>
        <v>0</v>
      </c>
      <c r="BJ44" s="223" cm="1">
        <f t="array" ref="BJ44">_xlfn.IFS(SUM($K$13:BJ13)&lt;3,0,SUM($K$13:BJ13)&lt;4,SUM($K$38:BH38),1,BH38)
*(1+BH42)*(1+BI42)</f>
        <v>0</v>
      </c>
      <c r="BK44" s="223" cm="1">
        <f t="array" ref="BK44">_xlfn.IFS(SUM($K$13:BK13)&lt;3,0,SUM($K$13:BK13)&lt;4,SUM($K$38:BI38),1,BI38)
*(1+BI42)*(1+BJ42)</f>
        <v>0</v>
      </c>
      <c r="BL44" s="223" cm="1">
        <f t="array" ref="BL44">_xlfn.IFS(SUM($K$13:BL13)&lt;3,0,SUM($K$13:BL13)&lt;4,SUM($K$38:BJ38),1,BJ38)
*(1+BJ42)*(1+BK42)</f>
        <v>0</v>
      </c>
      <c r="BM44" s="223" cm="1">
        <f t="array" ref="BM44">_xlfn.IFS(SUM($K$13:BM13)&lt;3,0,SUM($K$13:BM13)&lt;4,SUM($K$38:BK38),1,BK38)
*(1+BK42)*(1+BL42)</f>
        <v>0</v>
      </c>
      <c r="BN44" s="223" cm="1">
        <f t="array" ref="BN44">_xlfn.IFS(SUM($K$13:BN13)&lt;3,0,SUM($K$13:BN13)&lt;4,SUM($K$38:BL38),1,BL38)
*(1+BL42)*(1+BM42)</f>
        <v>0</v>
      </c>
      <c r="BO44" s="223" cm="1">
        <f t="array" ref="BO44">_xlfn.IFS(SUM($K$13:BO13)&lt;3,0,SUM($K$13:BO13)&lt;4,SUM($K$38:BM38),1,BM38)
*(1+BM42)*(1+BN42)</f>
        <v>0</v>
      </c>
      <c r="BP44" s="223" cm="1">
        <f t="array" ref="BP44">_xlfn.IFS(SUM($K$13:BP13)&lt;3,0,SUM($K$13:BP13)&lt;4,SUM($K$38:BN38),1,BN38)
*(1+BN42)*(1+BO42)</f>
        <v>0</v>
      </c>
      <c r="BQ44" s="223" cm="1">
        <f t="array" ref="BQ44">_xlfn.IFS(SUM($K$13:BQ13)&lt;3,0,SUM($K$13:BQ13)&lt;4,SUM($K$38:BO38),1,BO38)
*(1+BO42)*(1+BP42)</f>
        <v>0</v>
      </c>
      <c r="BR44" s="223" cm="1">
        <f t="array" ref="BR44">_xlfn.IFS(SUM($K$13:BR13)&lt;3,0,SUM($K$13:BR13)&lt;4,SUM($K$38:BP38),1,BP38)
*(1+BP42)*(1+BQ42)</f>
        <v>0</v>
      </c>
      <c r="BS44" s="223" cm="1">
        <f t="array" ref="BS44">_xlfn.IFS(SUM($K$13:BS13)&lt;3,0,SUM($K$13:BS13)&lt;4,SUM($K$38:BQ38),1,BQ38)
*(1+BQ42)*(1+BR42)</f>
        <v>0</v>
      </c>
      <c r="BT44" s="223" cm="1">
        <f t="array" ref="BT44">_xlfn.IFS(SUM($K$13:BT13)&lt;3,0,SUM($K$13:BT13)&lt;4,SUM($K$38:BR38),1,BR38)
*(1+BR42)*(1+BS42)</f>
        <v>0</v>
      </c>
      <c r="BU44" s="223" cm="1">
        <f t="array" ref="BU44">_xlfn.IFS(SUM($K$13:BU13)&lt;3,0,SUM($K$13:BU13)&lt;4,SUM($K$38:BS38),1,BS38)
*(1+BS42)*(1+BT42)</f>
        <v>0</v>
      </c>
      <c r="BV44" s="223" cm="1">
        <f t="array" ref="BV44">_xlfn.IFS(SUM($K$13:BV13)&lt;3,0,SUM($K$13:BV13)&lt;4,SUM($K$38:BT38),1,BT38)
*(1+BT42)*(1+BU42)</f>
        <v>0</v>
      </c>
      <c r="BW44" s="223" cm="1">
        <f t="array" ref="BW44">_xlfn.IFS(SUM($K$13:BW13)&lt;3,0,SUM($K$13:BW13)&lt;4,SUM($K$38:BU38),1,BU38)
*(1+BU42)*(1+BV42)</f>
        <v>0</v>
      </c>
      <c r="BX44" s="223" cm="1">
        <f t="array" ref="BX44">_xlfn.IFS(SUM($K$13:BX13)&lt;3,0,SUM($K$13:BX13)&lt;4,SUM($K$38:BV38),1,BV38)
*(1+BV42)*(1+BW42)</f>
        <v>0</v>
      </c>
      <c r="BY44" s="223" cm="1">
        <f t="array" ref="BY44">_xlfn.IFS(SUM($K$13:BY13)&lt;3,0,SUM($K$13:BY13)&lt;4,SUM($K$38:BW38),1,BW38)
*(1+BW42)*(1+BX42)</f>
        <v>0</v>
      </c>
      <c r="BZ44" s="223" cm="1">
        <f t="array" ref="BZ44">_xlfn.IFS(SUM($K$13:BZ13)&lt;3,0,SUM($K$13:BZ13)&lt;4,SUM($K$38:BX38),1,BX38)
*(1+BX42)*(1+BY42)</f>
        <v>0</v>
      </c>
      <c r="CA44" s="223" cm="1">
        <f t="array" ref="CA44">_xlfn.IFS(SUM($K$13:CA13)&lt;3,0,SUM($K$13:CA13)&lt;4,SUM($K$38:BY38),1,BY38)
*(1+BY42)*(1+BZ42)</f>
        <v>0</v>
      </c>
      <c r="CB44" s="223" cm="1">
        <f t="array" ref="CB44">_xlfn.IFS(SUM($K$13:CB13)&lt;3,0,SUM($K$13:CB13)&lt;4,SUM($K$38:BZ38),1,BZ38)
*(1+BZ42)*(1+CA42)</f>
        <v>0</v>
      </c>
      <c r="CC44" s="223" cm="1">
        <f t="array" ref="CC44">_xlfn.IFS(SUM($K$13:CC13)&lt;3,0,SUM($K$13:CC13)&lt;4,SUM($K$38:CA38),1,CA38)
*(1+CA42)*(1+CB42)</f>
        <v>0</v>
      </c>
      <c r="CD44" s="223" cm="1">
        <f t="array" ref="CD44">_xlfn.IFS(SUM($K$13:CD13)&lt;3,0,SUM($K$13:CD13)&lt;4,SUM($K$38:CB38),1,CB38)
*(1+CB42)*(1+CC42)</f>
        <v>0</v>
      </c>
      <c r="CE44" s="223" cm="1">
        <f t="array" ref="CE44">_xlfn.IFS(SUM($K$13:CE13)&lt;3,0,SUM($K$13:CE13)&lt;4,SUM($K$38:CC38),1,CC38)
*(1+CC42)*(1+CD42)</f>
        <v>0</v>
      </c>
      <c r="CF44" s="223" cm="1">
        <f t="array" ref="CF44">_xlfn.IFS(SUM($K$13:CF13)&lt;3,0,SUM($K$13:CF13)&lt;4,SUM($K$38:CD38),1,CD38)
*(1+CD42)*(1+CE42)</f>
        <v>0</v>
      </c>
      <c r="CG44" s="223" cm="1">
        <f t="array" ref="CG44">_xlfn.IFS(SUM($K$13:CG13)&lt;3,0,SUM($K$13:CG13)&lt;4,SUM($K$38:CE38),1,CE38)
*(1+CE42)*(1+CF42)</f>
        <v>0</v>
      </c>
      <c r="CH44" s="223" cm="1">
        <f t="array" ref="CH44">_xlfn.IFS(SUM($K$13:CH13)&lt;3,0,SUM($K$13:CH13)&lt;4,SUM($K$38:CF38),1,CF38)
*(1+CF42)*(1+CG42)</f>
        <v>0</v>
      </c>
      <c r="CI44" s="223" cm="1">
        <f t="array" ref="CI44">_xlfn.IFS(SUM($K$13:CI13)&lt;3,0,SUM($K$13:CI13)&lt;4,SUM($K$38:CG38),1,CG38)
*(1+CG42)*(1+CH42)</f>
        <v>0</v>
      </c>
      <c r="CJ44" s="223" cm="1">
        <f t="array" ref="CJ44">_xlfn.IFS(SUM($K$13:CJ13)&lt;3,0,SUM($K$13:CJ13)&lt;4,SUM($K$38:CH38),1,CH38)
*(1+CH42)*(1+CI42)</f>
        <v>0</v>
      </c>
      <c r="CK44" s="223" cm="1">
        <f t="array" ref="CK44">_xlfn.IFS(SUM($K$13:CK13)&lt;3,0,SUM($K$13:CK13)&lt;4,SUM($K$38:CI38),1,CI38)
*(1+CI42)*(1+CJ42)</f>
        <v>0</v>
      </c>
      <c r="CL44" s="223" cm="1">
        <f t="array" ref="CL44">_xlfn.IFS(SUM($K$13:CL13)&lt;3,0,SUM($K$13:CL13)&lt;4,SUM($K$38:CJ38),1,CJ38)
*(1+CJ42)*(1+CK42)</f>
        <v>0</v>
      </c>
      <c r="CM44" s="223" cm="1">
        <f t="array" ref="CM44">_xlfn.IFS(SUM($K$13:CM13)&lt;3,0,SUM($K$13:CM13)&lt;4,SUM($K$38:CK38),1,CK38)
*(1+CK42)*(1+CL42)</f>
        <v>0</v>
      </c>
      <c r="CN44" s="223" cm="1">
        <f t="array" ref="CN44">_xlfn.IFS(SUM($K$13:CN13)&lt;3,0,SUM($K$13:CN13)&lt;4,SUM($K$38:CL38),1,CL38)
*(1+CL42)*(1+CM42)</f>
        <v>0</v>
      </c>
      <c r="CO44" s="223" cm="1">
        <f t="array" ref="CO44">_xlfn.IFS(SUM($K$13:CO13)&lt;3,0,SUM($K$13:CO13)&lt;4,SUM($K$38:CM38),1,CM38)
*(1+CM42)*(1+CN42)</f>
        <v>0</v>
      </c>
      <c r="CP44" s="223" cm="1">
        <f t="array" ref="CP44">_xlfn.IFS(SUM($K$13:CP13)&lt;3,0,SUM($K$13:CP13)&lt;4,SUM($K$38:CN38),1,CN38)
*(1+CN42)*(1+CO42)</f>
        <v>0</v>
      </c>
      <c r="CQ44" s="223" cm="1">
        <f t="array" ref="CQ44">_xlfn.IFS(SUM($K$13:CQ13)&lt;3,0,SUM($K$13:CQ13)&lt;4,SUM($K$38:CO38),1,CO38)
*(1+CO42)*(1+CP42)</f>
        <v>0</v>
      </c>
      <c r="CR44" s="223" cm="1">
        <f t="array" ref="CR44">_xlfn.IFS(SUM($K$13:CR13)&lt;3,0,SUM($K$13:CR13)&lt;4,SUM($K$38:CP38),1,CP38)
*(1+CP42)*(1+CQ42)</f>
        <v>0</v>
      </c>
      <c r="CS44" s="223" cm="1">
        <f t="array" ref="CS44">_xlfn.IFS(SUM($K$13:CS13)&lt;3,0,SUM($K$13:CS13)&lt;4,SUM($K$38:CQ38),1,CQ38)
*(1+CQ42)*(1+CR42)</f>
        <v>0</v>
      </c>
      <c r="CT44" s="223" cm="1">
        <f t="array" ref="CT44">_xlfn.IFS(SUM($K$13:CT13)&lt;3,0,SUM($K$13:CT13)&lt;4,SUM($K$38:CR38),1,CR38)
*(1+CR42)*(1+CS42)</f>
        <v>0</v>
      </c>
      <c r="CU44" s="223" cm="1">
        <f t="array" ref="CU44">_xlfn.IFS(SUM($K$13:CU13)&lt;3,0,SUM($K$13:CU13)&lt;4,SUM($K$38:CS38),1,CS38)
*(1+CS42)*(1+CT42)</f>
        <v>0</v>
      </c>
      <c r="CV44" s="223" cm="1">
        <f t="array" ref="CV44">_xlfn.IFS(SUM($K$13:CV13)&lt;3,0,SUM($K$13:CV13)&lt;4,SUM($K$38:CT38),1,CT38)
*(1+CT42)*(1+CU42)</f>
        <v>0</v>
      </c>
      <c r="CW44" s="33"/>
      <c r="CX44" s="33"/>
      <c r="CY44" s="33"/>
      <c r="CZ44" s="33"/>
      <c r="DA44" s="33"/>
    </row>
    <row r="45" spans="1:114">
      <c r="H45" s="31"/>
      <c r="I45" s="31"/>
      <c r="J45" s="31"/>
      <c r="K45" s="31"/>
      <c r="L45" s="33"/>
      <c r="M45" s="34"/>
      <c r="N45" s="34"/>
      <c r="O45" s="34"/>
      <c r="P45" s="34"/>
      <c r="Q45" s="34"/>
      <c r="R45" s="34"/>
      <c r="S45" s="34"/>
      <c r="T45" s="34"/>
      <c r="U45" s="34"/>
      <c r="V45" s="34"/>
      <c r="W45" s="34"/>
      <c r="X45" s="34"/>
      <c r="Y45" s="34"/>
      <c r="Z45" s="34"/>
      <c r="AA45" s="34"/>
      <c r="AB45" s="34"/>
      <c r="AC45" s="34"/>
      <c r="AD45" s="34"/>
      <c r="AE45" s="34"/>
      <c r="AF45" s="34"/>
      <c r="AG45" s="34"/>
      <c r="AH45" s="34"/>
      <c r="AI45" s="34"/>
      <c r="AJ45" s="34"/>
      <c r="AK45" s="34"/>
      <c r="AL45" s="34"/>
      <c r="AM45" s="34"/>
      <c r="AN45" s="34"/>
      <c r="AO45" s="34"/>
      <c r="AP45" s="34"/>
      <c r="AQ45" s="34"/>
      <c r="AR45" s="34"/>
      <c r="AS45" s="34"/>
      <c r="AT45" s="34"/>
      <c r="AU45" s="34"/>
      <c r="AV45" s="34"/>
      <c r="AW45" s="34"/>
      <c r="AX45" s="34"/>
      <c r="AY45" s="34"/>
      <c r="AZ45" s="34"/>
      <c r="BA45" s="34"/>
      <c r="BB45" s="34"/>
      <c r="BC45" s="34"/>
      <c r="BD45" s="34"/>
      <c r="BE45" s="34"/>
      <c r="BF45" s="34"/>
      <c r="BG45" s="34"/>
      <c r="BH45" s="34"/>
      <c r="BI45" s="34"/>
      <c r="BJ45" s="34"/>
      <c r="BK45" s="34"/>
      <c r="BL45" s="34"/>
      <c r="BM45" s="34"/>
      <c r="BN45" s="34"/>
      <c r="BO45" s="34"/>
      <c r="BP45" s="34"/>
      <c r="BQ45" s="34"/>
      <c r="BR45" s="34"/>
      <c r="BS45" s="34"/>
      <c r="BT45" s="34"/>
      <c r="BU45" s="34"/>
      <c r="BV45" s="34"/>
      <c r="BW45" s="34"/>
      <c r="BX45" s="34"/>
      <c r="BY45" s="34"/>
      <c r="BZ45" s="34"/>
      <c r="CA45" s="34"/>
      <c r="CB45" s="34"/>
      <c r="CC45" s="34"/>
      <c r="CD45" s="34"/>
      <c r="CE45" s="34"/>
      <c r="CF45" s="34"/>
      <c r="CG45" s="34"/>
      <c r="CH45" s="34"/>
      <c r="CI45" s="34"/>
      <c r="CJ45" s="34"/>
      <c r="CK45" s="34"/>
      <c r="CL45" s="34"/>
      <c r="CM45" s="34"/>
      <c r="CN45" s="34"/>
      <c r="CO45" s="34"/>
      <c r="CP45" s="34"/>
      <c r="CQ45" s="34"/>
      <c r="CR45" s="34"/>
      <c r="CS45" s="34"/>
      <c r="CT45" s="34"/>
      <c r="CU45" s="34"/>
      <c r="CV45" s="34"/>
      <c r="CW45" s="33"/>
      <c r="CX45" s="33"/>
      <c r="CY45" s="33"/>
      <c r="CZ45" s="33"/>
      <c r="DA45" s="33"/>
    </row>
    <row r="46" spans="1:114" s="1" customFormat="1">
      <c r="B46" s="22">
        <f>MAX($B$5:B45)+1</f>
        <v>4</v>
      </c>
      <c r="C46" s="22" t="s">
        <v>1011</v>
      </c>
      <c r="D46" s="22"/>
      <c r="E46" s="22"/>
      <c r="F46" s="22"/>
      <c r="G46" s="22"/>
      <c r="H46" s="22"/>
      <c r="I46" s="22"/>
      <c r="J46" s="22"/>
      <c r="K46" s="22"/>
      <c r="L46" s="22"/>
      <c r="M46" s="22"/>
      <c r="N46" s="22"/>
      <c r="O46" s="22"/>
      <c r="P46" s="22"/>
      <c r="Q46" s="22"/>
      <c r="R46" s="22"/>
      <c r="S46" s="22"/>
      <c r="T46" s="22"/>
      <c r="U46" s="22"/>
      <c r="V46" s="22"/>
      <c r="W46" s="22"/>
      <c r="X46" s="22"/>
      <c r="Y46" s="22"/>
      <c r="Z46" s="22"/>
      <c r="AA46" s="22"/>
      <c r="AB46" s="22"/>
      <c r="AC46" s="22"/>
      <c r="AD46" s="22"/>
      <c r="AE46" s="22"/>
      <c r="AF46" s="22"/>
      <c r="AG46" s="22"/>
      <c r="AH46" s="22"/>
      <c r="AI46" s="22"/>
      <c r="AJ46" s="22"/>
      <c r="AK46" s="22"/>
      <c r="AL46" s="22"/>
      <c r="AM46" s="22"/>
      <c r="AN46" s="22"/>
      <c r="AO46" s="22"/>
      <c r="AP46" s="22"/>
      <c r="AQ46" s="22"/>
      <c r="AR46" s="22"/>
      <c r="AS46" s="22"/>
      <c r="AT46" s="22"/>
      <c r="AU46" s="22"/>
      <c r="AV46" s="22"/>
      <c r="AW46" s="22"/>
      <c r="AX46" s="22"/>
      <c r="AY46" s="22"/>
      <c r="AZ46" s="22"/>
      <c r="BA46" s="22"/>
      <c r="BB46" s="22"/>
      <c r="BC46" s="22"/>
      <c r="BD46" s="22"/>
      <c r="BE46" s="22"/>
      <c r="BF46" s="22"/>
      <c r="BG46" s="22"/>
      <c r="BH46" s="22"/>
      <c r="BI46" s="22"/>
      <c r="BJ46" s="22"/>
      <c r="BK46" s="22"/>
      <c r="BL46" s="22"/>
      <c r="BM46" s="22"/>
      <c r="BN46" s="22"/>
      <c r="BO46" s="22"/>
      <c r="BP46" s="22"/>
      <c r="BQ46" s="22"/>
      <c r="BR46" s="22"/>
      <c r="BS46" s="22"/>
      <c r="BT46" s="22"/>
      <c r="BU46" s="22"/>
      <c r="BV46" s="22"/>
      <c r="BW46" s="22"/>
      <c r="BX46" s="22"/>
      <c r="BY46" s="22"/>
      <c r="BZ46" s="22"/>
      <c r="CA46" s="22"/>
      <c r="CB46" s="22"/>
      <c r="CC46" s="22"/>
      <c r="CD46" s="22"/>
      <c r="CE46" s="22"/>
      <c r="CF46" s="22"/>
      <c r="CG46" s="22"/>
      <c r="CH46" s="22"/>
      <c r="CI46" s="22"/>
      <c r="CJ46" s="22"/>
      <c r="CK46" s="22"/>
      <c r="CL46" s="22"/>
      <c r="CM46" s="22"/>
      <c r="CN46" s="22"/>
      <c r="CO46" s="22"/>
      <c r="CP46" s="22"/>
      <c r="CQ46" s="22"/>
      <c r="CR46" s="22"/>
      <c r="CS46" s="22"/>
      <c r="CT46" s="22"/>
      <c r="CU46" s="22"/>
      <c r="CV46" s="22"/>
      <c r="CW46" s="22"/>
      <c r="CX46" s="22"/>
      <c r="CY46" s="22"/>
      <c r="CZ46" s="24"/>
      <c r="DA46" s="22"/>
    </row>
    <row r="47" spans="1:114">
      <c r="H47" s="31"/>
      <c r="I47" s="31"/>
      <c r="J47" s="31"/>
      <c r="K47" s="31"/>
      <c r="L47" s="33"/>
      <c r="M47" s="34"/>
      <c r="N47" s="34"/>
      <c r="O47" s="34"/>
      <c r="P47" s="34"/>
      <c r="Q47" s="34"/>
      <c r="R47" s="34"/>
      <c r="S47" s="34"/>
      <c r="T47" s="34"/>
      <c r="U47" s="34"/>
      <c r="V47" s="34"/>
      <c r="W47" s="34"/>
      <c r="X47" s="34"/>
      <c r="Y47" s="34"/>
      <c r="Z47" s="34"/>
      <c r="AA47" s="34"/>
      <c r="AB47" s="34"/>
      <c r="AC47" s="34"/>
      <c r="AD47" s="34"/>
      <c r="AE47" s="34"/>
      <c r="AF47" s="34"/>
      <c r="AG47" s="34"/>
      <c r="AH47" s="34"/>
      <c r="AI47" s="34"/>
      <c r="AJ47" s="34"/>
      <c r="AK47" s="34"/>
      <c r="AL47" s="34"/>
      <c r="AM47" s="34"/>
      <c r="AN47" s="34"/>
      <c r="AO47" s="34"/>
      <c r="AP47" s="34"/>
      <c r="AQ47" s="34"/>
      <c r="AR47" s="34"/>
      <c r="AS47" s="34"/>
      <c r="AT47" s="34"/>
      <c r="AU47" s="34"/>
      <c r="AV47" s="34"/>
      <c r="AW47" s="34"/>
      <c r="AX47" s="34"/>
      <c r="AY47" s="34"/>
      <c r="AZ47" s="34"/>
      <c r="BA47" s="34"/>
      <c r="BB47" s="34"/>
      <c r="BC47" s="34"/>
      <c r="BD47" s="34"/>
      <c r="BE47" s="34"/>
      <c r="BF47" s="34"/>
      <c r="BG47" s="34"/>
      <c r="BH47" s="34"/>
      <c r="BI47" s="34"/>
      <c r="BJ47" s="34"/>
      <c r="BK47" s="34"/>
      <c r="BL47" s="34"/>
      <c r="BM47" s="34"/>
      <c r="BN47" s="34"/>
      <c r="BO47" s="34"/>
      <c r="BP47" s="34"/>
      <c r="BQ47" s="34"/>
      <c r="BR47" s="34"/>
      <c r="BS47" s="34"/>
      <c r="BT47" s="34"/>
      <c r="BU47" s="34"/>
      <c r="BV47" s="34"/>
      <c r="BW47" s="34"/>
      <c r="BX47" s="34"/>
      <c r="BY47" s="34"/>
      <c r="BZ47" s="34"/>
      <c r="CA47" s="34"/>
      <c r="CB47" s="34"/>
      <c r="CC47" s="34"/>
      <c r="CD47" s="34"/>
      <c r="CE47" s="34"/>
      <c r="CF47" s="34"/>
      <c r="CG47" s="34"/>
      <c r="CH47" s="34"/>
      <c r="CI47" s="34"/>
      <c r="CJ47" s="34"/>
      <c r="CK47" s="34"/>
      <c r="CL47" s="34"/>
      <c r="CM47" s="34"/>
      <c r="CN47" s="34"/>
      <c r="CO47" s="34"/>
      <c r="CP47" s="34"/>
      <c r="CQ47" s="34"/>
      <c r="CR47" s="34"/>
      <c r="CS47" s="34"/>
      <c r="CT47" s="34"/>
      <c r="CU47" s="34"/>
      <c r="CV47" s="34"/>
      <c r="CW47" s="33"/>
      <c r="CX47" s="33"/>
      <c r="CY47" s="33"/>
      <c r="CZ47" s="33"/>
      <c r="DA47" s="33"/>
    </row>
    <row r="48" spans="1:114" s="1" customFormat="1">
      <c r="B48" s="24"/>
      <c r="C48" s="43">
        <f>MAX($B$5:C47)+0.1</f>
        <v>4.0999999999999996</v>
      </c>
      <c r="D48" s="41" t="s">
        <v>1018</v>
      </c>
      <c r="E48" s="41"/>
      <c r="F48" s="41"/>
      <c r="G48" s="41"/>
      <c r="H48" s="41"/>
      <c r="I48" s="41"/>
      <c r="J48" s="41"/>
      <c r="K48" s="41"/>
      <c r="L48" s="41"/>
      <c r="M48" s="41"/>
      <c r="N48" s="41"/>
      <c r="O48" s="41"/>
      <c r="P48" s="41"/>
      <c r="Q48" s="41"/>
      <c r="R48" s="41"/>
      <c r="S48" s="41"/>
      <c r="T48" s="41"/>
      <c r="U48" s="41"/>
      <c r="V48" s="41"/>
      <c r="W48" s="41"/>
      <c r="X48" s="41"/>
      <c r="Y48" s="41"/>
      <c r="Z48" s="41"/>
      <c r="AA48" s="41"/>
      <c r="AB48" s="41"/>
      <c r="AC48" s="41"/>
      <c r="AD48" s="41"/>
      <c r="AE48" s="41"/>
      <c r="AF48" s="41"/>
      <c r="AG48" s="41"/>
      <c r="AH48" s="41"/>
      <c r="AI48" s="41"/>
      <c r="AJ48" s="41"/>
      <c r="AK48" s="41"/>
      <c r="AL48" s="41"/>
      <c r="AM48" s="41"/>
      <c r="AN48" s="41"/>
      <c r="AO48" s="41"/>
      <c r="AP48" s="41"/>
      <c r="AQ48" s="41"/>
      <c r="AR48" s="41"/>
      <c r="AS48" s="41"/>
      <c r="AT48" s="41"/>
      <c r="AU48" s="41"/>
      <c r="AV48" s="41"/>
      <c r="AW48" s="41"/>
      <c r="AX48" s="41"/>
      <c r="AY48" s="41"/>
      <c r="AZ48" s="41"/>
      <c r="BA48" s="41"/>
      <c r="BB48" s="41"/>
      <c r="BC48" s="41"/>
      <c r="BD48" s="41"/>
      <c r="BE48" s="41"/>
      <c r="BF48" s="41"/>
      <c r="BG48" s="41"/>
      <c r="BH48" s="41"/>
      <c r="BI48" s="41"/>
      <c r="BJ48" s="41"/>
      <c r="BK48" s="41"/>
      <c r="BL48" s="41"/>
      <c r="BM48" s="41"/>
      <c r="BN48" s="41"/>
      <c r="BO48" s="41"/>
      <c r="BP48" s="41"/>
      <c r="BQ48" s="41"/>
      <c r="BR48" s="41"/>
      <c r="BS48" s="41"/>
      <c r="BT48" s="41"/>
      <c r="BU48" s="41"/>
      <c r="BV48" s="41"/>
      <c r="BW48" s="41"/>
      <c r="BX48" s="41"/>
      <c r="BY48" s="41"/>
      <c r="BZ48" s="41"/>
      <c r="CA48" s="41"/>
      <c r="CB48" s="41"/>
      <c r="CC48" s="41"/>
      <c r="CD48" s="41"/>
      <c r="CE48" s="41"/>
      <c r="CF48" s="41"/>
      <c r="CG48" s="41"/>
      <c r="CH48" s="41"/>
      <c r="CI48" s="41"/>
      <c r="CJ48" s="41"/>
      <c r="CK48" s="41"/>
      <c r="CL48" s="41"/>
      <c r="CM48" s="41"/>
      <c r="CN48" s="41"/>
      <c r="CO48" s="41"/>
      <c r="CP48" s="41"/>
      <c r="CQ48" s="41"/>
      <c r="CR48" s="41"/>
      <c r="CS48" s="41"/>
      <c r="CT48" s="41"/>
      <c r="CU48" s="41"/>
      <c r="CV48" s="41"/>
      <c r="CW48" s="42"/>
      <c r="CX48" s="42"/>
      <c r="CY48" s="42"/>
    </row>
    <row r="49" spans="1:105">
      <c r="H49" s="31"/>
      <c r="I49" s="31"/>
      <c r="J49" s="31"/>
      <c r="K49" s="31"/>
      <c r="L49" s="33"/>
      <c r="M49" s="34"/>
      <c r="N49" s="34"/>
      <c r="O49" s="34"/>
      <c r="P49" s="34"/>
      <c r="Q49" s="34"/>
      <c r="R49" s="34"/>
      <c r="S49" s="34"/>
      <c r="T49" s="34"/>
      <c r="U49" s="34"/>
      <c r="V49" s="34"/>
      <c r="W49" s="34"/>
      <c r="X49" s="34"/>
      <c r="Y49" s="34"/>
      <c r="Z49" s="34"/>
      <c r="AA49" s="34"/>
      <c r="AB49" s="34"/>
      <c r="AC49" s="34"/>
      <c r="AD49" s="34"/>
      <c r="AE49" s="34"/>
      <c r="AF49" s="34"/>
      <c r="AG49" s="34"/>
      <c r="AH49" s="34"/>
      <c r="AI49" s="34"/>
      <c r="AJ49" s="34"/>
      <c r="AK49" s="34"/>
      <c r="AL49" s="34"/>
      <c r="AM49" s="34"/>
      <c r="AN49" s="34"/>
      <c r="AO49" s="34"/>
      <c r="AP49" s="34"/>
      <c r="AQ49" s="34"/>
      <c r="AR49" s="34"/>
      <c r="AS49" s="34"/>
      <c r="AT49" s="34"/>
      <c r="AU49" s="34"/>
      <c r="AV49" s="34"/>
      <c r="AW49" s="34"/>
      <c r="AX49" s="34"/>
      <c r="AY49" s="34"/>
      <c r="AZ49" s="34"/>
      <c r="BA49" s="34"/>
      <c r="BB49" s="34"/>
      <c r="BC49" s="34"/>
      <c r="BD49" s="34"/>
      <c r="BE49" s="34"/>
      <c r="BF49" s="34"/>
      <c r="BG49" s="34"/>
      <c r="BH49" s="34"/>
      <c r="BI49" s="34"/>
      <c r="BJ49" s="34"/>
      <c r="BK49" s="34"/>
      <c r="BL49" s="34"/>
      <c r="BM49" s="34"/>
      <c r="BN49" s="34"/>
      <c r="BO49" s="34"/>
      <c r="BP49" s="34"/>
      <c r="BQ49" s="34"/>
      <c r="BR49" s="34"/>
      <c r="BS49" s="34"/>
      <c r="BT49" s="34"/>
      <c r="BU49" s="34"/>
      <c r="BV49" s="34"/>
      <c r="BW49" s="34"/>
      <c r="BX49" s="34"/>
      <c r="BY49" s="34"/>
      <c r="BZ49" s="34"/>
      <c r="CA49" s="34"/>
      <c r="CB49" s="34"/>
      <c r="CC49" s="34"/>
      <c r="CD49" s="34"/>
      <c r="CE49" s="34"/>
      <c r="CF49" s="34"/>
      <c r="CG49" s="34"/>
      <c r="CH49" s="34"/>
      <c r="CI49" s="34"/>
      <c r="CJ49" s="34"/>
      <c r="CK49" s="34"/>
      <c r="CL49" s="34"/>
      <c r="CM49" s="34"/>
      <c r="CN49" s="34"/>
      <c r="CO49" s="34"/>
      <c r="CP49" s="34"/>
      <c r="CQ49" s="34"/>
      <c r="CR49" s="34"/>
      <c r="CS49" s="34"/>
      <c r="CT49" s="34"/>
      <c r="CU49" s="34"/>
      <c r="CV49" s="34"/>
      <c r="CW49" s="33"/>
      <c r="CX49" s="33"/>
      <c r="CY49" s="33"/>
      <c r="CZ49" s="33"/>
      <c r="DA49" s="33"/>
    </row>
    <row r="50" spans="1:105">
      <c r="E50" s="29" t="s">
        <v>1004</v>
      </c>
      <c r="G50" s="29" t="s">
        <v>305</v>
      </c>
      <c r="H50" s="31"/>
      <c r="I50" s="31"/>
      <c r="J50" s="31"/>
      <c r="K50" s="31"/>
      <c r="L50" s="34" t="e">
        <f>L32</f>
        <v>#N/A</v>
      </c>
      <c r="M50" s="34" t="e">
        <f t="shared" ref="M50:AQ50" si="33">M32</f>
        <v>#N/A</v>
      </c>
      <c r="N50" s="34" t="e">
        <f t="shared" si="33"/>
        <v>#N/A</v>
      </c>
      <c r="O50" s="34" t="e">
        <f t="shared" si="33"/>
        <v>#N/A</v>
      </c>
      <c r="P50" s="34" t="e">
        <f t="shared" si="33"/>
        <v>#N/A</v>
      </c>
      <c r="Q50" s="34" t="e">
        <f t="shared" si="33"/>
        <v>#N/A</v>
      </c>
      <c r="R50" s="34" t="e">
        <f t="shared" si="33"/>
        <v>#N/A</v>
      </c>
      <c r="S50" s="34" t="e">
        <f t="shared" si="33"/>
        <v>#N/A</v>
      </c>
      <c r="T50" s="34" t="e">
        <f t="shared" si="33"/>
        <v>#N/A</v>
      </c>
      <c r="U50" s="34" t="e">
        <f t="shared" si="33"/>
        <v>#N/A</v>
      </c>
      <c r="V50" s="34" t="e">
        <f t="shared" si="33"/>
        <v>#N/A</v>
      </c>
      <c r="W50" s="34" t="e">
        <f t="shared" si="33"/>
        <v>#N/A</v>
      </c>
      <c r="X50" s="34" t="e">
        <f t="shared" si="33"/>
        <v>#N/A</v>
      </c>
      <c r="Y50" s="34" t="e">
        <f t="shared" si="33"/>
        <v>#N/A</v>
      </c>
      <c r="Z50" s="34" t="e">
        <f t="shared" si="33"/>
        <v>#N/A</v>
      </c>
      <c r="AA50" s="34" t="e">
        <f t="shared" si="33"/>
        <v>#N/A</v>
      </c>
      <c r="AB50" s="34" t="e">
        <f t="shared" si="33"/>
        <v>#N/A</v>
      </c>
      <c r="AC50" s="34" t="e">
        <f t="shared" si="33"/>
        <v>#N/A</v>
      </c>
      <c r="AD50" s="34" t="e">
        <f t="shared" si="33"/>
        <v>#N/A</v>
      </c>
      <c r="AE50" s="34" t="e">
        <f t="shared" si="33"/>
        <v>#N/A</v>
      </c>
      <c r="AF50" s="34" t="e">
        <f t="shared" si="33"/>
        <v>#N/A</v>
      </c>
      <c r="AG50" s="34" t="e">
        <f t="shared" si="33"/>
        <v>#N/A</v>
      </c>
      <c r="AH50" s="34" t="e">
        <f t="shared" si="33"/>
        <v>#N/A</v>
      </c>
      <c r="AI50" s="34" t="e">
        <f t="shared" si="33"/>
        <v>#N/A</v>
      </c>
      <c r="AJ50" s="34" t="e">
        <f t="shared" si="33"/>
        <v>#N/A</v>
      </c>
      <c r="AK50" s="34" t="e">
        <f t="shared" si="33"/>
        <v>#N/A</v>
      </c>
      <c r="AL50" s="34" t="e">
        <f t="shared" si="33"/>
        <v>#N/A</v>
      </c>
      <c r="AM50" s="34" t="e">
        <f t="shared" si="33"/>
        <v>#N/A</v>
      </c>
      <c r="AN50" s="34" t="e">
        <f t="shared" si="33"/>
        <v>#N/A</v>
      </c>
      <c r="AO50" s="34" t="e">
        <f t="shared" si="33"/>
        <v>#N/A</v>
      </c>
      <c r="AP50" s="34" t="e">
        <f t="shared" si="33"/>
        <v>#N/A</v>
      </c>
      <c r="AQ50" s="34" t="e">
        <f t="shared" si="33"/>
        <v>#N/A</v>
      </c>
      <c r="AR50" s="34" t="e">
        <f t="shared" ref="AR50:BW50" si="34">AR32</f>
        <v>#N/A</v>
      </c>
      <c r="AS50" s="34" t="e">
        <f t="shared" si="34"/>
        <v>#N/A</v>
      </c>
      <c r="AT50" s="34" t="e">
        <f t="shared" si="34"/>
        <v>#N/A</v>
      </c>
      <c r="AU50" s="34" t="e">
        <f t="shared" si="34"/>
        <v>#N/A</v>
      </c>
      <c r="AV50" s="34" t="e">
        <f t="shared" si="34"/>
        <v>#N/A</v>
      </c>
      <c r="AW50" s="34" t="e">
        <f t="shared" si="34"/>
        <v>#N/A</v>
      </c>
      <c r="AX50" s="34" t="e">
        <f t="shared" si="34"/>
        <v>#N/A</v>
      </c>
      <c r="AY50" s="34" t="e">
        <f t="shared" si="34"/>
        <v>#N/A</v>
      </c>
      <c r="AZ50" s="34" t="e">
        <f t="shared" si="34"/>
        <v>#N/A</v>
      </c>
      <c r="BA50" s="34" t="e">
        <f t="shared" si="34"/>
        <v>#N/A</v>
      </c>
      <c r="BB50" s="34" t="e">
        <f t="shared" si="34"/>
        <v>#N/A</v>
      </c>
      <c r="BC50" s="34" t="e">
        <f t="shared" si="34"/>
        <v>#N/A</v>
      </c>
      <c r="BD50" s="34" t="e">
        <f t="shared" si="34"/>
        <v>#N/A</v>
      </c>
      <c r="BE50" s="34" t="e">
        <f t="shared" si="34"/>
        <v>#N/A</v>
      </c>
      <c r="BF50" s="34" t="e">
        <f t="shared" si="34"/>
        <v>#N/A</v>
      </c>
      <c r="BG50" s="34" t="e">
        <f t="shared" si="34"/>
        <v>#N/A</v>
      </c>
      <c r="BH50" s="34" t="e">
        <f t="shared" si="34"/>
        <v>#N/A</v>
      </c>
      <c r="BI50" s="34" t="e">
        <f t="shared" si="34"/>
        <v>#N/A</v>
      </c>
      <c r="BJ50" s="34" t="e">
        <f t="shared" si="34"/>
        <v>#N/A</v>
      </c>
      <c r="BK50" s="34" t="e">
        <f t="shared" si="34"/>
        <v>#N/A</v>
      </c>
      <c r="BL50" s="34" t="e">
        <f t="shared" si="34"/>
        <v>#N/A</v>
      </c>
      <c r="BM50" s="34" t="e">
        <f t="shared" si="34"/>
        <v>#N/A</v>
      </c>
      <c r="BN50" s="34" t="e">
        <f t="shared" si="34"/>
        <v>#N/A</v>
      </c>
      <c r="BO50" s="34" t="e">
        <f t="shared" si="34"/>
        <v>#N/A</v>
      </c>
      <c r="BP50" s="34" t="e">
        <f t="shared" si="34"/>
        <v>#N/A</v>
      </c>
      <c r="BQ50" s="34" t="e">
        <f t="shared" si="34"/>
        <v>#N/A</v>
      </c>
      <c r="BR50" s="34" t="e">
        <f t="shared" si="34"/>
        <v>#N/A</v>
      </c>
      <c r="BS50" s="34" t="e">
        <f t="shared" si="34"/>
        <v>#N/A</v>
      </c>
      <c r="BT50" s="34" t="e">
        <f t="shared" si="34"/>
        <v>#N/A</v>
      </c>
      <c r="BU50" s="34" t="e">
        <f t="shared" si="34"/>
        <v>#N/A</v>
      </c>
      <c r="BV50" s="34" t="e">
        <f t="shared" si="34"/>
        <v>#N/A</v>
      </c>
      <c r="BW50" s="34" t="e">
        <f t="shared" si="34"/>
        <v>#N/A</v>
      </c>
      <c r="BX50" s="34" t="e">
        <f t="shared" ref="BX50:CV50" si="35">BX32</f>
        <v>#N/A</v>
      </c>
      <c r="BY50" s="34" t="e">
        <f t="shared" si="35"/>
        <v>#N/A</v>
      </c>
      <c r="BZ50" s="34" t="e">
        <f t="shared" si="35"/>
        <v>#N/A</v>
      </c>
      <c r="CA50" s="34" t="e">
        <f t="shared" si="35"/>
        <v>#N/A</v>
      </c>
      <c r="CB50" s="34" t="e">
        <f t="shared" si="35"/>
        <v>#N/A</v>
      </c>
      <c r="CC50" s="34" t="e">
        <f t="shared" si="35"/>
        <v>#N/A</v>
      </c>
      <c r="CD50" s="34" t="e">
        <f t="shared" si="35"/>
        <v>#N/A</v>
      </c>
      <c r="CE50" s="34" t="e">
        <f t="shared" si="35"/>
        <v>#N/A</v>
      </c>
      <c r="CF50" s="34" t="e">
        <f t="shared" si="35"/>
        <v>#N/A</v>
      </c>
      <c r="CG50" s="34" t="e">
        <f t="shared" si="35"/>
        <v>#N/A</v>
      </c>
      <c r="CH50" s="34" t="e">
        <f t="shared" si="35"/>
        <v>#N/A</v>
      </c>
      <c r="CI50" s="34" t="e">
        <f t="shared" si="35"/>
        <v>#N/A</v>
      </c>
      <c r="CJ50" s="34" t="e">
        <f t="shared" si="35"/>
        <v>#N/A</v>
      </c>
      <c r="CK50" s="34" t="e">
        <f t="shared" si="35"/>
        <v>#N/A</v>
      </c>
      <c r="CL50" s="34" t="e">
        <f t="shared" si="35"/>
        <v>#N/A</v>
      </c>
      <c r="CM50" s="34" t="e">
        <f t="shared" si="35"/>
        <v>#N/A</v>
      </c>
      <c r="CN50" s="34" t="e">
        <f t="shared" si="35"/>
        <v>#N/A</v>
      </c>
      <c r="CO50" s="34" t="e">
        <f t="shared" si="35"/>
        <v>#N/A</v>
      </c>
      <c r="CP50" s="34" t="e">
        <f t="shared" si="35"/>
        <v>#N/A</v>
      </c>
      <c r="CQ50" s="34" t="e">
        <f t="shared" si="35"/>
        <v>#N/A</v>
      </c>
      <c r="CR50" s="34" t="e">
        <f t="shared" si="35"/>
        <v>#N/A</v>
      </c>
      <c r="CS50" s="34" t="e">
        <f t="shared" si="35"/>
        <v>#N/A</v>
      </c>
      <c r="CT50" s="34" t="e">
        <f t="shared" si="35"/>
        <v>#N/A</v>
      </c>
      <c r="CU50" s="34" t="e">
        <f t="shared" si="35"/>
        <v>#N/A</v>
      </c>
      <c r="CV50" s="34" t="e">
        <f t="shared" si="35"/>
        <v>#N/A</v>
      </c>
      <c r="CW50" s="33"/>
      <c r="CX50" s="33"/>
      <c r="CY50" s="33"/>
      <c r="CZ50" s="33"/>
      <c r="DA50" s="33"/>
    </row>
    <row r="51" spans="1:105">
      <c r="E51" s="29" t="s">
        <v>408</v>
      </c>
      <c r="G51" s="29" t="s">
        <v>305</v>
      </c>
      <c r="H51" s="31"/>
      <c r="I51" s="31"/>
      <c r="J51" s="31"/>
      <c r="K51" s="31"/>
      <c r="L51" s="115">
        <f>FinancialInputs!L267</f>
        <v>0</v>
      </c>
      <c r="M51" s="115">
        <f>FinancialInputs!M267</f>
        <v>0</v>
      </c>
      <c r="N51" s="115">
        <f>FinancialInputs!N267</f>
        <v>0</v>
      </c>
      <c r="O51" s="115">
        <f>FinancialInputs!O267</f>
        <v>0</v>
      </c>
      <c r="P51" s="115">
        <f>FinancialInputs!P267</f>
        <v>0</v>
      </c>
      <c r="Q51" s="115">
        <f>FinancialInputs!Q267</f>
        <v>0</v>
      </c>
      <c r="R51" s="115">
        <f>FinancialInputs!R267</f>
        <v>0</v>
      </c>
      <c r="S51" s="115">
        <f>FinancialInputs!S267</f>
        <v>0</v>
      </c>
      <c r="T51" s="115">
        <f>FinancialInputs!T267</f>
        <v>0</v>
      </c>
      <c r="U51" s="115">
        <f>FinancialInputs!U267</f>
        <v>0</v>
      </c>
      <c r="V51" s="115">
        <f>FinancialInputs!V267</f>
        <v>0</v>
      </c>
      <c r="W51" s="115">
        <f>FinancialInputs!W267</f>
        <v>0</v>
      </c>
      <c r="X51" s="115">
        <f>FinancialInputs!X267</f>
        <v>0</v>
      </c>
      <c r="Y51" s="115">
        <f>FinancialInputs!Y267</f>
        <v>0</v>
      </c>
      <c r="Z51" s="115">
        <f>FinancialInputs!Z267</f>
        <v>0</v>
      </c>
      <c r="AA51" s="115">
        <f>FinancialInputs!AA267</f>
        <v>0</v>
      </c>
      <c r="AB51" s="115">
        <f>FinancialInputs!AB267</f>
        <v>0</v>
      </c>
      <c r="AC51" s="115">
        <f>FinancialInputs!AC267</f>
        <v>0</v>
      </c>
      <c r="AD51" s="115">
        <f>FinancialInputs!AD267</f>
        <v>0</v>
      </c>
      <c r="AE51" s="115">
        <f>FinancialInputs!AE267</f>
        <v>0</v>
      </c>
      <c r="AF51" s="115">
        <f>FinancialInputs!AF267</f>
        <v>0</v>
      </c>
      <c r="AG51" s="115">
        <f>FinancialInputs!AG267</f>
        <v>0</v>
      </c>
      <c r="AH51" s="115">
        <f>FinancialInputs!AH267</f>
        <v>0</v>
      </c>
      <c r="AI51" s="115">
        <f>FinancialInputs!AI267</f>
        <v>0</v>
      </c>
      <c r="AJ51" s="115">
        <f>FinancialInputs!AJ267</f>
        <v>0</v>
      </c>
      <c r="AK51" s="115">
        <f>FinancialInputs!AK267</f>
        <v>0</v>
      </c>
      <c r="AL51" s="115">
        <f>FinancialInputs!AL267</f>
        <v>0</v>
      </c>
      <c r="AM51" s="115">
        <f>FinancialInputs!AM267</f>
        <v>0</v>
      </c>
      <c r="AN51" s="115">
        <f>FinancialInputs!AN267</f>
        <v>0</v>
      </c>
      <c r="AO51" s="115">
        <f>FinancialInputs!AO267</f>
        <v>0</v>
      </c>
      <c r="AP51" s="115">
        <f>FinancialInputs!AP267</f>
        <v>0</v>
      </c>
      <c r="AQ51" s="115">
        <f>FinancialInputs!AQ267</f>
        <v>0</v>
      </c>
      <c r="AR51" s="115">
        <f>FinancialInputs!AR267</f>
        <v>0</v>
      </c>
      <c r="AS51" s="115">
        <f>FinancialInputs!AS267</f>
        <v>0</v>
      </c>
      <c r="AT51" s="115">
        <f>FinancialInputs!AT267</f>
        <v>0</v>
      </c>
      <c r="AU51" s="115">
        <f>FinancialInputs!AU267</f>
        <v>0</v>
      </c>
      <c r="AV51" s="115">
        <f>FinancialInputs!AV267</f>
        <v>0</v>
      </c>
      <c r="AW51" s="115">
        <f>FinancialInputs!AW267</f>
        <v>0</v>
      </c>
      <c r="AX51" s="115">
        <f>FinancialInputs!AX267</f>
        <v>0</v>
      </c>
      <c r="AY51" s="115">
        <f>FinancialInputs!AY267</f>
        <v>0</v>
      </c>
      <c r="AZ51" s="115">
        <f>FinancialInputs!AZ267</f>
        <v>0</v>
      </c>
      <c r="BA51" s="115">
        <f>FinancialInputs!BA267</f>
        <v>0</v>
      </c>
      <c r="BB51" s="115">
        <f>FinancialInputs!BB267</f>
        <v>0</v>
      </c>
      <c r="BC51" s="115">
        <f>FinancialInputs!BC267</f>
        <v>0</v>
      </c>
      <c r="BD51" s="115">
        <f>FinancialInputs!BD267</f>
        <v>0</v>
      </c>
      <c r="BE51" s="115">
        <f>FinancialInputs!BE267</f>
        <v>0</v>
      </c>
      <c r="BF51" s="115">
        <f>FinancialInputs!BF267</f>
        <v>0</v>
      </c>
      <c r="BG51" s="115">
        <f>FinancialInputs!BG267</f>
        <v>0</v>
      </c>
      <c r="BH51" s="115">
        <f>FinancialInputs!BH267</f>
        <v>0</v>
      </c>
      <c r="BI51" s="115">
        <f>FinancialInputs!BI267</f>
        <v>0</v>
      </c>
      <c r="BJ51" s="115">
        <f>FinancialInputs!BJ267</f>
        <v>0</v>
      </c>
      <c r="BK51" s="115">
        <f>FinancialInputs!BK267</f>
        <v>0</v>
      </c>
      <c r="BL51" s="115">
        <f>FinancialInputs!BL267</f>
        <v>0</v>
      </c>
      <c r="BM51" s="115">
        <f>FinancialInputs!BM267</f>
        <v>0</v>
      </c>
      <c r="BN51" s="115">
        <f>FinancialInputs!BN267</f>
        <v>0</v>
      </c>
      <c r="BO51" s="115">
        <f>FinancialInputs!BO267</f>
        <v>0</v>
      </c>
      <c r="BP51" s="115">
        <f>FinancialInputs!BP267</f>
        <v>0</v>
      </c>
      <c r="BQ51" s="115">
        <f>FinancialInputs!BQ267</f>
        <v>0</v>
      </c>
      <c r="BR51" s="115">
        <f>FinancialInputs!BR267</f>
        <v>0</v>
      </c>
      <c r="BS51" s="115">
        <f>FinancialInputs!BS267</f>
        <v>0</v>
      </c>
      <c r="BT51" s="115">
        <f>FinancialInputs!BT267</f>
        <v>0</v>
      </c>
      <c r="BU51" s="115">
        <f>FinancialInputs!BU267</f>
        <v>0</v>
      </c>
      <c r="BV51" s="115">
        <f>FinancialInputs!BV267</f>
        <v>0</v>
      </c>
      <c r="BW51" s="115">
        <f>FinancialInputs!BW267</f>
        <v>0</v>
      </c>
      <c r="BX51" s="115">
        <f>FinancialInputs!BX267</f>
        <v>0</v>
      </c>
      <c r="BY51" s="115">
        <f>FinancialInputs!BY267</f>
        <v>0</v>
      </c>
      <c r="BZ51" s="115">
        <f>FinancialInputs!BZ267</f>
        <v>0</v>
      </c>
      <c r="CA51" s="115">
        <f>FinancialInputs!CA267</f>
        <v>0</v>
      </c>
      <c r="CB51" s="115">
        <f>FinancialInputs!CB267</f>
        <v>0</v>
      </c>
      <c r="CC51" s="115">
        <f>FinancialInputs!CC267</f>
        <v>0</v>
      </c>
      <c r="CD51" s="115">
        <f>FinancialInputs!CD267</f>
        <v>0</v>
      </c>
      <c r="CE51" s="115">
        <f>FinancialInputs!CE267</f>
        <v>0</v>
      </c>
      <c r="CF51" s="115">
        <f>FinancialInputs!CF267</f>
        <v>0</v>
      </c>
      <c r="CG51" s="115">
        <f>FinancialInputs!CG267</f>
        <v>0</v>
      </c>
      <c r="CH51" s="115">
        <f>FinancialInputs!CH267</f>
        <v>0</v>
      </c>
      <c r="CI51" s="115">
        <f>FinancialInputs!CI267</f>
        <v>0</v>
      </c>
      <c r="CJ51" s="115">
        <f>FinancialInputs!CJ267</f>
        <v>0</v>
      </c>
      <c r="CK51" s="115">
        <f>FinancialInputs!CK267</f>
        <v>0</v>
      </c>
      <c r="CL51" s="115">
        <f>FinancialInputs!CL267</f>
        <v>0</v>
      </c>
      <c r="CM51" s="115">
        <f>FinancialInputs!CM267</f>
        <v>0</v>
      </c>
      <c r="CN51" s="115">
        <f>FinancialInputs!CN267</f>
        <v>0</v>
      </c>
      <c r="CO51" s="115">
        <f>FinancialInputs!CO267</f>
        <v>0</v>
      </c>
      <c r="CP51" s="115">
        <f>FinancialInputs!CP267</f>
        <v>0</v>
      </c>
      <c r="CQ51" s="115">
        <f>FinancialInputs!CQ267</f>
        <v>0</v>
      </c>
      <c r="CR51" s="115">
        <f>FinancialInputs!CR267</f>
        <v>0</v>
      </c>
      <c r="CS51" s="115">
        <f>FinancialInputs!CS267</f>
        <v>0</v>
      </c>
      <c r="CT51" s="115">
        <f>FinancialInputs!CT267</f>
        <v>0</v>
      </c>
      <c r="CU51" s="115">
        <f>FinancialInputs!CU267</f>
        <v>0</v>
      </c>
      <c r="CV51" s="115">
        <f>FinancialInputs!CV267</f>
        <v>0</v>
      </c>
      <c r="CW51" s="33"/>
      <c r="CX51" s="33"/>
      <c r="CY51" s="33"/>
      <c r="CZ51" s="33"/>
      <c r="DA51" s="33"/>
    </row>
    <row r="52" spans="1:105">
      <c r="E52" s="105" t="s">
        <v>1018</v>
      </c>
      <c r="F52" s="105"/>
      <c r="G52" s="105" t="s">
        <v>305</v>
      </c>
      <c r="H52" s="31"/>
      <c r="I52" s="31"/>
      <c r="J52" s="29" t="s">
        <v>1019</v>
      </c>
      <c r="K52" s="31"/>
      <c r="L52" s="274" t="e">
        <f>L50-L51</f>
        <v>#N/A</v>
      </c>
      <c r="M52" s="274" t="e">
        <f t="shared" ref="M52:AQ52" si="36">M50-M51</f>
        <v>#N/A</v>
      </c>
      <c r="N52" s="274" t="e">
        <f t="shared" si="36"/>
        <v>#N/A</v>
      </c>
      <c r="O52" s="274" t="e">
        <f>O50-O51</f>
        <v>#N/A</v>
      </c>
      <c r="P52" s="274" t="e">
        <f t="shared" si="36"/>
        <v>#N/A</v>
      </c>
      <c r="Q52" s="274" t="e">
        <f t="shared" si="36"/>
        <v>#N/A</v>
      </c>
      <c r="R52" s="274" t="e">
        <f t="shared" si="36"/>
        <v>#N/A</v>
      </c>
      <c r="S52" s="274" t="e">
        <f t="shared" si="36"/>
        <v>#N/A</v>
      </c>
      <c r="T52" s="274" t="e">
        <f t="shared" si="36"/>
        <v>#N/A</v>
      </c>
      <c r="U52" s="274" t="e">
        <f t="shared" si="36"/>
        <v>#N/A</v>
      </c>
      <c r="V52" s="274" t="e">
        <f t="shared" si="36"/>
        <v>#N/A</v>
      </c>
      <c r="W52" s="274" t="e">
        <f t="shared" si="36"/>
        <v>#N/A</v>
      </c>
      <c r="X52" s="274" t="e">
        <f t="shared" si="36"/>
        <v>#N/A</v>
      </c>
      <c r="Y52" s="274" t="e">
        <f t="shared" si="36"/>
        <v>#N/A</v>
      </c>
      <c r="Z52" s="274" t="e">
        <f t="shared" si="36"/>
        <v>#N/A</v>
      </c>
      <c r="AA52" s="274" t="e">
        <f t="shared" si="36"/>
        <v>#N/A</v>
      </c>
      <c r="AB52" s="274" t="e">
        <f t="shared" si="36"/>
        <v>#N/A</v>
      </c>
      <c r="AC52" s="274" t="e">
        <f t="shared" si="36"/>
        <v>#N/A</v>
      </c>
      <c r="AD52" s="274" t="e">
        <f t="shared" si="36"/>
        <v>#N/A</v>
      </c>
      <c r="AE52" s="274" t="e">
        <f t="shared" si="36"/>
        <v>#N/A</v>
      </c>
      <c r="AF52" s="274" t="e">
        <f t="shared" si="36"/>
        <v>#N/A</v>
      </c>
      <c r="AG52" s="274" t="e">
        <f t="shared" si="36"/>
        <v>#N/A</v>
      </c>
      <c r="AH52" s="274" t="e">
        <f t="shared" si="36"/>
        <v>#N/A</v>
      </c>
      <c r="AI52" s="274" t="e">
        <f t="shared" si="36"/>
        <v>#N/A</v>
      </c>
      <c r="AJ52" s="274" t="e">
        <f t="shared" si="36"/>
        <v>#N/A</v>
      </c>
      <c r="AK52" s="274" t="e">
        <f t="shared" si="36"/>
        <v>#N/A</v>
      </c>
      <c r="AL52" s="274" t="e">
        <f t="shared" si="36"/>
        <v>#N/A</v>
      </c>
      <c r="AM52" s="274" t="e">
        <f t="shared" si="36"/>
        <v>#N/A</v>
      </c>
      <c r="AN52" s="274" t="e">
        <f t="shared" si="36"/>
        <v>#N/A</v>
      </c>
      <c r="AO52" s="274" t="e">
        <f t="shared" si="36"/>
        <v>#N/A</v>
      </c>
      <c r="AP52" s="274" t="e">
        <f t="shared" si="36"/>
        <v>#N/A</v>
      </c>
      <c r="AQ52" s="274" t="e">
        <f t="shared" si="36"/>
        <v>#N/A</v>
      </c>
      <c r="AR52" s="274" t="e">
        <f t="shared" ref="AR52:BW52" si="37">AR50-AR51</f>
        <v>#N/A</v>
      </c>
      <c r="AS52" s="274" t="e">
        <f t="shared" si="37"/>
        <v>#N/A</v>
      </c>
      <c r="AT52" s="274" t="e">
        <f t="shared" si="37"/>
        <v>#N/A</v>
      </c>
      <c r="AU52" s="274" t="e">
        <f t="shared" si="37"/>
        <v>#N/A</v>
      </c>
      <c r="AV52" s="274" t="e">
        <f t="shared" si="37"/>
        <v>#N/A</v>
      </c>
      <c r="AW52" s="274" t="e">
        <f t="shared" si="37"/>
        <v>#N/A</v>
      </c>
      <c r="AX52" s="274" t="e">
        <f t="shared" si="37"/>
        <v>#N/A</v>
      </c>
      <c r="AY52" s="274" t="e">
        <f t="shared" si="37"/>
        <v>#N/A</v>
      </c>
      <c r="AZ52" s="274" t="e">
        <f t="shared" si="37"/>
        <v>#N/A</v>
      </c>
      <c r="BA52" s="274" t="e">
        <f t="shared" si="37"/>
        <v>#N/A</v>
      </c>
      <c r="BB52" s="274" t="e">
        <f t="shared" si="37"/>
        <v>#N/A</v>
      </c>
      <c r="BC52" s="274" t="e">
        <f t="shared" si="37"/>
        <v>#N/A</v>
      </c>
      <c r="BD52" s="274" t="e">
        <f t="shared" si="37"/>
        <v>#N/A</v>
      </c>
      <c r="BE52" s="274" t="e">
        <f t="shared" si="37"/>
        <v>#N/A</v>
      </c>
      <c r="BF52" s="274" t="e">
        <f t="shared" si="37"/>
        <v>#N/A</v>
      </c>
      <c r="BG52" s="274" t="e">
        <f t="shared" si="37"/>
        <v>#N/A</v>
      </c>
      <c r="BH52" s="274" t="e">
        <f t="shared" si="37"/>
        <v>#N/A</v>
      </c>
      <c r="BI52" s="274" t="e">
        <f t="shared" si="37"/>
        <v>#N/A</v>
      </c>
      <c r="BJ52" s="274" t="e">
        <f t="shared" si="37"/>
        <v>#N/A</v>
      </c>
      <c r="BK52" s="274" t="e">
        <f t="shared" si="37"/>
        <v>#N/A</v>
      </c>
      <c r="BL52" s="274" t="e">
        <f t="shared" si="37"/>
        <v>#N/A</v>
      </c>
      <c r="BM52" s="274" t="e">
        <f t="shared" si="37"/>
        <v>#N/A</v>
      </c>
      <c r="BN52" s="274" t="e">
        <f t="shared" si="37"/>
        <v>#N/A</v>
      </c>
      <c r="BO52" s="274" t="e">
        <f t="shared" si="37"/>
        <v>#N/A</v>
      </c>
      <c r="BP52" s="274" t="e">
        <f t="shared" si="37"/>
        <v>#N/A</v>
      </c>
      <c r="BQ52" s="274" t="e">
        <f t="shared" si="37"/>
        <v>#N/A</v>
      </c>
      <c r="BR52" s="274" t="e">
        <f t="shared" si="37"/>
        <v>#N/A</v>
      </c>
      <c r="BS52" s="274" t="e">
        <f t="shared" si="37"/>
        <v>#N/A</v>
      </c>
      <c r="BT52" s="274" t="e">
        <f t="shared" si="37"/>
        <v>#N/A</v>
      </c>
      <c r="BU52" s="274" t="e">
        <f t="shared" si="37"/>
        <v>#N/A</v>
      </c>
      <c r="BV52" s="274" t="e">
        <f t="shared" si="37"/>
        <v>#N/A</v>
      </c>
      <c r="BW52" s="274" t="e">
        <f t="shared" si="37"/>
        <v>#N/A</v>
      </c>
      <c r="BX52" s="274" t="e">
        <f t="shared" ref="BX52:CV52" si="38">BX50-BX51</f>
        <v>#N/A</v>
      </c>
      <c r="BY52" s="274" t="e">
        <f t="shared" si="38"/>
        <v>#N/A</v>
      </c>
      <c r="BZ52" s="274" t="e">
        <f t="shared" si="38"/>
        <v>#N/A</v>
      </c>
      <c r="CA52" s="274" t="e">
        <f t="shared" si="38"/>
        <v>#N/A</v>
      </c>
      <c r="CB52" s="274" t="e">
        <f t="shared" si="38"/>
        <v>#N/A</v>
      </c>
      <c r="CC52" s="274" t="e">
        <f t="shared" si="38"/>
        <v>#N/A</v>
      </c>
      <c r="CD52" s="274" t="e">
        <f t="shared" si="38"/>
        <v>#N/A</v>
      </c>
      <c r="CE52" s="274" t="e">
        <f t="shared" si="38"/>
        <v>#N/A</v>
      </c>
      <c r="CF52" s="274" t="e">
        <f t="shared" si="38"/>
        <v>#N/A</v>
      </c>
      <c r="CG52" s="274" t="e">
        <f t="shared" si="38"/>
        <v>#N/A</v>
      </c>
      <c r="CH52" s="274" t="e">
        <f t="shared" si="38"/>
        <v>#N/A</v>
      </c>
      <c r="CI52" s="274" t="e">
        <f t="shared" si="38"/>
        <v>#N/A</v>
      </c>
      <c r="CJ52" s="274" t="e">
        <f t="shared" si="38"/>
        <v>#N/A</v>
      </c>
      <c r="CK52" s="274" t="e">
        <f t="shared" si="38"/>
        <v>#N/A</v>
      </c>
      <c r="CL52" s="274" t="e">
        <f t="shared" si="38"/>
        <v>#N/A</v>
      </c>
      <c r="CM52" s="274" t="e">
        <f t="shared" si="38"/>
        <v>#N/A</v>
      </c>
      <c r="CN52" s="274" t="e">
        <f t="shared" si="38"/>
        <v>#N/A</v>
      </c>
      <c r="CO52" s="274" t="e">
        <f t="shared" si="38"/>
        <v>#N/A</v>
      </c>
      <c r="CP52" s="274" t="e">
        <f t="shared" si="38"/>
        <v>#N/A</v>
      </c>
      <c r="CQ52" s="274" t="e">
        <f t="shared" si="38"/>
        <v>#N/A</v>
      </c>
      <c r="CR52" s="274" t="e">
        <f t="shared" si="38"/>
        <v>#N/A</v>
      </c>
      <c r="CS52" s="274" t="e">
        <f t="shared" si="38"/>
        <v>#N/A</v>
      </c>
      <c r="CT52" s="274" t="e">
        <f t="shared" si="38"/>
        <v>#N/A</v>
      </c>
      <c r="CU52" s="274" t="e">
        <f t="shared" si="38"/>
        <v>#N/A</v>
      </c>
      <c r="CV52" s="274" t="e">
        <f t="shared" si="38"/>
        <v>#N/A</v>
      </c>
      <c r="CW52" s="33"/>
      <c r="CX52" s="33"/>
      <c r="CY52" s="33"/>
      <c r="CZ52" s="33"/>
      <c r="DA52" s="33"/>
    </row>
    <row r="53" spans="1:105">
      <c r="H53" s="31"/>
      <c r="I53" s="31"/>
      <c r="J53" s="31"/>
      <c r="K53" s="31"/>
      <c r="L53" s="33"/>
      <c r="M53" s="34"/>
      <c r="N53" s="34"/>
      <c r="O53" s="34"/>
      <c r="P53" s="34"/>
      <c r="Q53" s="34"/>
      <c r="R53" s="34"/>
      <c r="S53" s="34"/>
      <c r="T53" s="34"/>
      <c r="U53" s="34"/>
      <c r="V53" s="34"/>
      <c r="W53" s="34"/>
      <c r="X53" s="34"/>
      <c r="Y53" s="34"/>
      <c r="Z53" s="34"/>
      <c r="AA53" s="34"/>
      <c r="AB53" s="34"/>
      <c r="AC53" s="34"/>
      <c r="AD53" s="34"/>
      <c r="AE53" s="34"/>
      <c r="AF53" s="34"/>
      <c r="AG53" s="34"/>
      <c r="AH53" s="34"/>
      <c r="AI53" s="34"/>
      <c r="AJ53" s="34"/>
      <c r="AK53" s="34"/>
      <c r="AL53" s="34"/>
      <c r="AM53" s="34"/>
      <c r="AN53" s="34"/>
      <c r="AO53" s="34"/>
      <c r="AP53" s="34"/>
      <c r="AQ53" s="34"/>
      <c r="AR53" s="34"/>
      <c r="AS53" s="34"/>
      <c r="AT53" s="34"/>
      <c r="AU53" s="34"/>
      <c r="AV53" s="34"/>
      <c r="AW53" s="34"/>
      <c r="AX53" s="34"/>
      <c r="AY53" s="34"/>
      <c r="AZ53" s="34"/>
      <c r="BA53" s="34"/>
      <c r="BB53" s="34"/>
      <c r="BC53" s="34"/>
      <c r="BD53" s="34"/>
      <c r="BE53" s="34"/>
      <c r="BF53" s="34"/>
      <c r="BG53" s="34"/>
      <c r="BH53" s="34"/>
      <c r="BI53" s="34"/>
      <c r="BJ53" s="34"/>
      <c r="BK53" s="34"/>
      <c r="BL53" s="34"/>
      <c r="BM53" s="34"/>
      <c r="BN53" s="34"/>
      <c r="BO53" s="34"/>
      <c r="BP53" s="34"/>
      <c r="BQ53" s="34"/>
      <c r="BR53" s="34"/>
      <c r="BS53" s="34"/>
      <c r="BT53" s="34"/>
      <c r="BU53" s="34"/>
      <c r="BV53" s="34"/>
      <c r="BW53" s="34"/>
      <c r="BX53" s="34"/>
      <c r="BY53" s="34"/>
      <c r="BZ53" s="34"/>
      <c r="CA53" s="34"/>
      <c r="CB53" s="34"/>
      <c r="CC53" s="34"/>
      <c r="CD53" s="34"/>
      <c r="CE53" s="34"/>
      <c r="CF53" s="34"/>
      <c r="CG53" s="34"/>
      <c r="CH53" s="34"/>
      <c r="CI53" s="34"/>
      <c r="CJ53" s="34"/>
      <c r="CK53" s="34"/>
      <c r="CL53" s="34"/>
      <c r="CM53" s="34"/>
      <c r="CN53" s="34"/>
      <c r="CO53" s="34"/>
      <c r="CP53" s="34"/>
      <c r="CQ53" s="34"/>
      <c r="CR53" s="34"/>
      <c r="CS53" s="34"/>
      <c r="CT53" s="34"/>
      <c r="CU53" s="34"/>
      <c r="CV53" s="34"/>
      <c r="CW53" s="33"/>
      <c r="CX53" s="33"/>
      <c r="CY53" s="33"/>
      <c r="CZ53" s="33"/>
      <c r="DA53" s="33"/>
    </row>
    <row r="54" spans="1:105" s="1" customFormat="1">
      <c r="B54" s="24"/>
      <c r="C54" s="43">
        <f>MAX($B$5:C53)+0.1</f>
        <v>4.1999999999999993</v>
      </c>
      <c r="D54" s="41" t="s">
        <v>1020</v>
      </c>
      <c r="E54" s="41"/>
      <c r="F54" s="41"/>
      <c r="G54" s="41"/>
      <c r="H54" s="41"/>
      <c r="I54" s="41"/>
      <c r="J54" s="41"/>
      <c r="K54" s="41"/>
      <c r="L54" s="41"/>
      <c r="M54" s="41"/>
      <c r="N54" s="41"/>
      <c r="O54" s="41"/>
      <c r="P54" s="41"/>
      <c r="Q54" s="41"/>
      <c r="R54" s="41"/>
      <c r="S54" s="41"/>
      <c r="T54" s="41"/>
      <c r="U54" s="41"/>
      <c r="V54" s="41"/>
      <c r="W54" s="41"/>
      <c r="X54" s="41"/>
      <c r="Y54" s="41"/>
      <c r="Z54" s="41"/>
      <c r="AA54" s="41"/>
      <c r="AB54" s="41"/>
      <c r="AC54" s="41"/>
      <c r="AD54" s="41"/>
      <c r="AE54" s="41"/>
      <c r="AF54" s="41"/>
      <c r="AG54" s="41"/>
      <c r="AH54" s="41"/>
      <c r="AI54" s="41"/>
      <c r="AJ54" s="41"/>
      <c r="AK54" s="41"/>
      <c r="AL54" s="41"/>
      <c r="AM54" s="41"/>
      <c r="AN54" s="41"/>
      <c r="AO54" s="41"/>
      <c r="AP54" s="41"/>
      <c r="AQ54" s="41"/>
      <c r="AR54" s="41"/>
      <c r="AS54" s="41"/>
      <c r="AT54" s="41"/>
      <c r="AU54" s="41"/>
      <c r="AV54" s="41"/>
      <c r="AW54" s="41"/>
      <c r="AX54" s="41"/>
      <c r="AY54" s="41"/>
      <c r="AZ54" s="41"/>
      <c r="BA54" s="41"/>
      <c r="BB54" s="41"/>
      <c r="BC54" s="41"/>
      <c r="BD54" s="41"/>
      <c r="BE54" s="41"/>
      <c r="BF54" s="41"/>
      <c r="BG54" s="41"/>
      <c r="BH54" s="41"/>
      <c r="BI54" s="41"/>
      <c r="BJ54" s="41"/>
      <c r="BK54" s="41"/>
      <c r="BL54" s="41"/>
      <c r="BM54" s="41"/>
      <c r="BN54" s="41"/>
      <c r="BO54" s="41"/>
      <c r="BP54" s="41"/>
      <c r="BQ54" s="41"/>
      <c r="BR54" s="41"/>
      <c r="BS54" s="41"/>
      <c r="BT54" s="41"/>
      <c r="BU54" s="41"/>
      <c r="BV54" s="41"/>
      <c r="BW54" s="41"/>
      <c r="BX54" s="41"/>
      <c r="BY54" s="41"/>
      <c r="BZ54" s="41"/>
      <c r="CA54" s="41"/>
      <c r="CB54" s="41"/>
      <c r="CC54" s="41"/>
      <c r="CD54" s="41"/>
      <c r="CE54" s="41"/>
      <c r="CF54" s="41"/>
      <c r="CG54" s="41"/>
      <c r="CH54" s="41"/>
      <c r="CI54" s="41"/>
      <c r="CJ54" s="41"/>
      <c r="CK54" s="41"/>
      <c r="CL54" s="41"/>
      <c r="CM54" s="41"/>
      <c r="CN54" s="41"/>
      <c r="CO54" s="41"/>
      <c r="CP54" s="41"/>
      <c r="CQ54" s="41"/>
      <c r="CR54" s="41"/>
      <c r="CS54" s="41"/>
      <c r="CT54" s="41"/>
      <c r="CU54" s="41"/>
      <c r="CV54" s="41"/>
      <c r="CW54" s="42"/>
      <c r="CX54" s="42"/>
      <c r="CY54" s="42"/>
    </row>
    <row r="55" spans="1:105" s="151" customFormat="1">
      <c r="C55" s="31"/>
      <c r="D55" s="31"/>
      <c r="E55" s="273"/>
      <c r="F55" s="1"/>
      <c r="G55" s="1"/>
      <c r="H55" s="1"/>
      <c r="I55" s="1"/>
      <c r="J55" s="1"/>
      <c r="L55" s="204"/>
      <c r="M55" s="204"/>
      <c r="N55" s="204"/>
      <c r="O55" s="204"/>
      <c r="P55" s="204"/>
      <c r="Q55" s="204"/>
      <c r="R55" s="204"/>
      <c r="S55" s="204"/>
      <c r="T55" s="204"/>
      <c r="U55" s="204"/>
      <c r="V55" s="204"/>
      <c r="W55" s="204"/>
      <c r="X55" s="204"/>
      <c r="Y55" s="204"/>
      <c r="Z55" s="204"/>
      <c r="AA55" s="204"/>
      <c r="AB55" s="204"/>
      <c r="AC55" s="204"/>
      <c r="AD55" s="204"/>
      <c r="AE55" s="204"/>
      <c r="AF55" s="204"/>
      <c r="AG55" s="204"/>
      <c r="AH55" s="204"/>
      <c r="AI55" s="204"/>
      <c r="AJ55" s="204"/>
      <c r="AK55" s="204"/>
      <c r="AL55" s="204"/>
      <c r="AM55" s="204"/>
      <c r="AN55" s="204"/>
      <c r="AO55" s="204"/>
      <c r="AP55" s="204"/>
      <c r="AQ55" s="204"/>
      <c r="AR55" s="204"/>
      <c r="AS55" s="204"/>
      <c r="AT55" s="204"/>
      <c r="AU55" s="204"/>
      <c r="AV55" s="204"/>
      <c r="AW55" s="204"/>
      <c r="AX55" s="204"/>
      <c r="AY55" s="204"/>
      <c r="AZ55" s="204"/>
      <c r="BA55" s="204"/>
      <c r="BB55" s="204"/>
      <c r="BC55" s="204"/>
      <c r="BD55" s="204"/>
      <c r="BE55" s="204"/>
      <c r="BF55" s="204"/>
      <c r="BG55" s="204"/>
      <c r="BH55" s="204"/>
      <c r="BI55" s="204"/>
      <c r="BJ55" s="204"/>
      <c r="BK55" s="204"/>
      <c r="BL55" s="204"/>
      <c r="BM55" s="204"/>
      <c r="BN55" s="204"/>
      <c r="BO55" s="204"/>
      <c r="BP55" s="204"/>
      <c r="BQ55" s="204"/>
      <c r="BR55" s="204"/>
      <c r="BS55" s="204"/>
      <c r="BT55" s="204"/>
      <c r="BU55" s="204"/>
      <c r="BV55" s="204"/>
      <c r="BW55" s="204"/>
      <c r="BX55" s="204"/>
      <c r="BY55" s="204"/>
      <c r="BZ55" s="204"/>
      <c r="CA55" s="204"/>
      <c r="CB55" s="204"/>
      <c r="CC55" s="204"/>
      <c r="CD55" s="204"/>
      <c r="CE55" s="204"/>
      <c r="CF55" s="204"/>
      <c r="CG55" s="204"/>
      <c r="CH55" s="204"/>
      <c r="CI55" s="204"/>
      <c r="CJ55" s="204"/>
      <c r="CK55" s="204"/>
      <c r="CL55" s="204"/>
      <c r="CM55" s="204"/>
      <c r="CN55" s="204"/>
      <c r="CO55" s="204"/>
      <c r="CP55" s="204"/>
      <c r="CQ55" s="204"/>
      <c r="CR55" s="204"/>
      <c r="CS55" s="204"/>
      <c r="CT55" s="204"/>
      <c r="CU55" s="204"/>
      <c r="CV55" s="204"/>
    </row>
    <row r="56" spans="1:105" ht="16.149999999999999">
      <c r="A56" s="472" t="s">
        <v>1021</v>
      </c>
      <c r="E56" s="29" t="s">
        <v>1022</v>
      </c>
      <c r="G56" s="29" t="s">
        <v>305</v>
      </c>
      <c r="H56" s="31"/>
      <c r="I56" s="31"/>
      <c r="J56" s="29" t="s">
        <v>1023</v>
      </c>
      <c r="K56" s="31"/>
      <c r="L56" s="247">
        <f>FinancialInputs!L255</f>
        <v>0</v>
      </c>
      <c r="M56" s="247">
        <f>FinancialInputs!M255</f>
        <v>0</v>
      </c>
      <c r="N56" s="247">
        <f>FinancialInputs!N255</f>
        <v>0</v>
      </c>
      <c r="O56" s="247">
        <f>FinancialInputs!O255</f>
        <v>0</v>
      </c>
      <c r="P56" s="247">
        <f>FinancialInputs!P255</f>
        <v>0</v>
      </c>
      <c r="Q56" s="247">
        <f>FinancialInputs!Q255</f>
        <v>0</v>
      </c>
      <c r="R56" s="247">
        <f>FinancialInputs!R255</f>
        <v>0</v>
      </c>
      <c r="S56" s="247">
        <f>FinancialInputs!S255</f>
        <v>0</v>
      </c>
      <c r="T56" s="247">
        <f>FinancialInputs!T255</f>
        <v>0</v>
      </c>
      <c r="U56" s="247">
        <f>FinancialInputs!U255</f>
        <v>0</v>
      </c>
      <c r="V56" s="247">
        <f>FinancialInputs!V255</f>
        <v>0</v>
      </c>
      <c r="W56" s="247">
        <f>FinancialInputs!W255</f>
        <v>0</v>
      </c>
      <c r="X56" s="247">
        <f>FinancialInputs!X255</f>
        <v>0</v>
      </c>
      <c r="Y56" s="247">
        <f>FinancialInputs!Y255</f>
        <v>0</v>
      </c>
      <c r="Z56" s="247">
        <f>FinancialInputs!Z255</f>
        <v>0</v>
      </c>
      <c r="AA56" s="247">
        <f>FinancialInputs!AA255</f>
        <v>0</v>
      </c>
      <c r="AB56" s="247">
        <f>FinancialInputs!AB255</f>
        <v>0</v>
      </c>
      <c r="AC56" s="247">
        <f>FinancialInputs!AC255</f>
        <v>0</v>
      </c>
      <c r="AD56" s="247">
        <f>FinancialInputs!AD255</f>
        <v>0</v>
      </c>
      <c r="AE56" s="247">
        <f>FinancialInputs!AE255</f>
        <v>0</v>
      </c>
      <c r="AF56" s="247">
        <f>FinancialInputs!AF255</f>
        <v>0</v>
      </c>
      <c r="AG56" s="247">
        <f>FinancialInputs!AG255</f>
        <v>0</v>
      </c>
      <c r="AH56" s="247">
        <f>FinancialInputs!AH255</f>
        <v>0</v>
      </c>
      <c r="AI56" s="247">
        <f>FinancialInputs!AI255</f>
        <v>0</v>
      </c>
      <c r="AJ56" s="247">
        <f>FinancialInputs!AJ255</f>
        <v>0</v>
      </c>
      <c r="AK56" s="247">
        <f>FinancialInputs!AK255</f>
        <v>0</v>
      </c>
      <c r="AL56" s="247">
        <f>FinancialInputs!AL255</f>
        <v>0</v>
      </c>
      <c r="AM56" s="247">
        <f>FinancialInputs!AM255</f>
        <v>0</v>
      </c>
      <c r="AN56" s="247">
        <f>FinancialInputs!AN255</f>
        <v>0</v>
      </c>
      <c r="AO56" s="247">
        <f>FinancialInputs!AO255</f>
        <v>0</v>
      </c>
      <c r="AP56" s="247">
        <f>FinancialInputs!AP255</f>
        <v>0</v>
      </c>
      <c r="AQ56" s="247">
        <f>FinancialInputs!AQ255</f>
        <v>0</v>
      </c>
      <c r="AR56" s="247">
        <f>FinancialInputs!AR255</f>
        <v>0</v>
      </c>
      <c r="AS56" s="247">
        <f>FinancialInputs!AS255</f>
        <v>0</v>
      </c>
      <c r="AT56" s="247">
        <f>FinancialInputs!AT255</f>
        <v>0</v>
      </c>
      <c r="AU56" s="247">
        <f>FinancialInputs!AU255</f>
        <v>0</v>
      </c>
      <c r="AV56" s="247">
        <f>FinancialInputs!AV255</f>
        <v>0</v>
      </c>
      <c r="AW56" s="247">
        <f>FinancialInputs!AW255</f>
        <v>0</v>
      </c>
      <c r="AX56" s="247">
        <f>FinancialInputs!AX255</f>
        <v>0</v>
      </c>
      <c r="AY56" s="247">
        <f>FinancialInputs!AY255</f>
        <v>0</v>
      </c>
      <c r="AZ56" s="247">
        <f>FinancialInputs!AZ255</f>
        <v>0</v>
      </c>
      <c r="BA56" s="247">
        <f>FinancialInputs!BA255</f>
        <v>0</v>
      </c>
      <c r="BB56" s="247">
        <f>FinancialInputs!BB255</f>
        <v>0</v>
      </c>
      <c r="BC56" s="247">
        <f>FinancialInputs!BC255</f>
        <v>0</v>
      </c>
      <c r="BD56" s="247">
        <f>FinancialInputs!BD255</f>
        <v>0</v>
      </c>
      <c r="BE56" s="247">
        <f>FinancialInputs!BE255</f>
        <v>0</v>
      </c>
      <c r="BF56" s="247">
        <f>FinancialInputs!BF255</f>
        <v>0</v>
      </c>
      <c r="BG56" s="247">
        <f>FinancialInputs!BG255</f>
        <v>0</v>
      </c>
      <c r="BH56" s="247">
        <f>FinancialInputs!BH255</f>
        <v>0</v>
      </c>
      <c r="BI56" s="247">
        <f>FinancialInputs!BI255</f>
        <v>0</v>
      </c>
      <c r="BJ56" s="247">
        <f>FinancialInputs!BJ255</f>
        <v>0</v>
      </c>
      <c r="BK56" s="247">
        <f>FinancialInputs!BK255</f>
        <v>0</v>
      </c>
      <c r="BL56" s="247">
        <f>FinancialInputs!BL255</f>
        <v>0</v>
      </c>
      <c r="BM56" s="247">
        <f>FinancialInputs!BM255</f>
        <v>0</v>
      </c>
      <c r="BN56" s="247">
        <f>FinancialInputs!BN255</f>
        <v>0</v>
      </c>
      <c r="BO56" s="247">
        <f>FinancialInputs!BO255</f>
        <v>0</v>
      </c>
      <c r="BP56" s="247">
        <f>FinancialInputs!BP255</f>
        <v>0</v>
      </c>
      <c r="BQ56" s="247">
        <f>FinancialInputs!BQ255</f>
        <v>0</v>
      </c>
      <c r="BR56" s="247">
        <f>FinancialInputs!BR255</f>
        <v>0</v>
      </c>
      <c r="BS56" s="247">
        <f>FinancialInputs!BS255</f>
        <v>0</v>
      </c>
      <c r="BT56" s="247">
        <f>FinancialInputs!BT255</f>
        <v>0</v>
      </c>
      <c r="BU56" s="247">
        <f>FinancialInputs!BU255</f>
        <v>0</v>
      </c>
      <c r="BV56" s="247">
        <f>FinancialInputs!BV255</f>
        <v>0</v>
      </c>
      <c r="BW56" s="247">
        <f>FinancialInputs!BW255</f>
        <v>0</v>
      </c>
      <c r="BX56" s="247">
        <f>FinancialInputs!BX255</f>
        <v>0</v>
      </c>
      <c r="BY56" s="247">
        <f>FinancialInputs!BY255</f>
        <v>0</v>
      </c>
      <c r="BZ56" s="247">
        <f>FinancialInputs!BZ255</f>
        <v>0</v>
      </c>
      <c r="CA56" s="247">
        <f>FinancialInputs!CA255</f>
        <v>0</v>
      </c>
      <c r="CB56" s="247">
        <f>FinancialInputs!CB255</f>
        <v>0</v>
      </c>
      <c r="CC56" s="247">
        <f>FinancialInputs!CC255</f>
        <v>0</v>
      </c>
      <c r="CD56" s="247">
        <f>FinancialInputs!CD255</f>
        <v>0</v>
      </c>
      <c r="CE56" s="247">
        <f>FinancialInputs!CE255</f>
        <v>0</v>
      </c>
      <c r="CF56" s="247">
        <f>FinancialInputs!CF255</f>
        <v>0</v>
      </c>
      <c r="CG56" s="247">
        <f>FinancialInputs!CG255</f>
        <v>0</v>
      </c>
      <c r="CH56" s="247">
        <f>FinancialInputs!CH255</f>
        <v>0</v>
      </c>
      <c r="CI56" s="247">
        <f>FinancialInputs!CI255</f>
        <v>0</v>
      </c>
      <c r="CJ56" s="247">
        <f>FinancialInputs!CJ255</f>
        <v>0</v>
      </c>
      <c r="CK56" s="247">
        <f>FinancialInputs!CK255</f>
        <v>0</v>
      </c>
      <c r="CL56" s="247">
        <f>FinancialInputs!CL255</f>
        <v>0</v>
      </c>
      <c r="CM56" s="247">
        <f>FinancialInputs!CM255</f>
        <v>0</v>
      </c>
      <c r="CN56" s="247">
        <f>FinancialInputs!CN255</f>
        <v>0</v>
      </c>
      <c r="CO56" s="247">
        <f>FinancialInputs!CO255</f>
        <v>0</v>
      </c>
      <c r="CP56" s="247">
        <f>FinancialInputs!CP255</f>
        <v>0</v>
      </c>
      <c r="CQ56" s="247">
        <f>FinancialInputs!CQ255</f>
        <v>0</v>
      </c>
      <c r="CR56" s="247">
        <f>FinancialInputs!CR255</f>
        <v>0</v>
      </c>
      <c r="CS56" s="247">
        <f>FinancialInputs!CS255</f>
        <v>0</v>
      </c>
      <c r="CT56" s="247">
        <f>FinancialInputs!CT255</f>
        <v>0</v>
      </c>
      <c r="CU56" s="247">
        <f>FinancialInputs!CU255</f>
        <v>0</v>
      </c>
      <c r="CV56" s="247">
        <f>FinancialInputs!CV255</f>
        <v>0</v>
      </c>
      <c r="CW56" s="33"/>
      <c r="CX56" s="33"/>
      <c r="CY56" s="33"/>
      <c r="CZ56" s="33"/>
      <c r="DA56" s="33"/>
    </row>
    <row r="57" spans="1:105">
      <c r="H57" s="31"/>
      <c r="I57" s="31"/>
      <c r="J57" s="31"/>
      <c r="K57" s="31"/>
      <c r="L57" s="247"/>
      <c r="M57" s="247"/>
      <c r="N57" s="247"/>
      <c r="O57" s="247"/>
      <c r="P57" s="247"/>
      <c r="Q57" s="247"/>
      <c r="R57" s="247"/>
      <c r="S57" s="247"/>
      <c r="T57" s="247"/>
      <c r="U57" s="247"/>
      <c r="V57" s="247"/>
      <c r="W57" s="247"/>
      <c r="X57" s="247"/>
      <c r="Y57" s="247"/>
      <c r="Z57" s="247"/>
      <c r="AA57" s="247"/>
      <c r="AB57" s="247"/>
      <c r="AC57" s="247"/>
      <c r="AD57" s="247"/>
      <c r="AE57" s="247"/>
      <c r="AF57" s="247"/>
      <c r="AG57" s="247"/>
      <c r="AH57" s="247"/>
      <c r="AI57" s="247"/>
      <c r="AJ57" s="247"/>
      <c r="AK57" s="247"/>
      <c r="AL57" s="247"/>
      <c r="AM57" s="247"/>
      <c r="AN57" s="247"/>
      <c r="AO57" s="247"/>
      <c r="AP57" s="247"/>
      <c r="AQ57" s="247"/>
      <c r="AR57" s="247"/>
      <c r="AS57" s="247"/>
      <c r="AT57" s="247"/>
      <c r="AU57" s="247"/>
      <c r="AV57" s="247"/>
      <c r="AW57" s="247"/>
      <c r="AX57" s="247"/>
      <c r="AY57" s="247"/>
      <c r="AZ57" s="247"/>
      <c r="BA57" s="247"/>
      <c r="BB57" s="247"/>
      <c r="BC57" s="247"/>
      <c r="BD57" s="247"/>
      <c r="BE57" s="247"/>
      <c r="BF57" s="247"/>
      <c r="BG57" s="247"/>
      <c r="BH57" s="247"/>
      <c r="BI57" s="247"/>
      <c r="BJ57" s="247"/>
      <c r="BK57" s="247"/>
      <c r="BL57" s="247"/>
      <c r="BM57" s="247"/>
      <c r="BN57" s="247"/>
      <c r="BO57" s="247"/>
      <c r="BP57" s="247"/>
      <c r="BQ57" s="247"/>
      <c r="BR57" s="247"/>
      <c r="BS57" s="247"/>
      <c r="BT57" s="247"/>
      <c r="BU57" s="247"/>
      <c r="BV57" s="247"/>
      <c r="BW57" s="247"/>
      <c r="BX57" s="247"/>
      <c r="BY57" s="247"/>
      <c r="BZ57" s="247"/>
      <c r="CA57" s="247"/>
      <c r="CB57" s="247"/>
      <c r="CC57" s="247"/>
      <c r="CD57" s="247"/>
      <c r="CE57" s="247"/>
      <c r="CF57" s="247"/>
      <c r="CG57" s="247"/>
      <c r="CH57" s="247"/>
      <c r="CI57" s="247"/>
      <c r="CJ57" s="247"/>
      <c r="CK57" s="247"/>
      <c r="CL57" s="247"/>
      <c r="CM57" s="247"/>
      <c r="CN57" s="247"/>
      <c r="CO57" s="247"/>
      <c r="CP57" s="247"/>
      <c r="CQ57" s="247"/>
      <c r="CR57" s="247"/>
      <c r="CS57" s="247"/>
      <c r="CT57" s="247"/>
      <c r="CU57" s="247"/>
      <c r="CV57" s="247"/>
      <c r="CW57" s="33"/>
      <c r="CX57" s="33"/>
      <c r="CY57" s="33"/>
      <c r="CZ57" s="33"/>
      <c r="DA57" s="33"/>
    </row>
    <row r="58" spans="1:105">
      <c r="E58" s="29" t="s">
        <v>1024</v>
      </c>
      <c r="G58" s="29" t="s">
        <v>305</v>
      </c>
      <c r="H58" s="31"/>
      <c r="I58" s="31"/>
      <c r="J58" s="31"/>
      <c r="K58" s="31"/>
      <c r="L58" s="247">
        <f>FinancialInputs!L256</f>
        <v>0</v>
      </c>
      <c r="M58" s="247">
        <f>FinancialInputs!M256</f>
        <v>0</v>
      </c>
      <c r="N58" s="247">
        <f>FinancialInputs!N256</f>
        <v>0</v>
      </c>
      <c r="O58" s="247">
        <f>FinancialInputs!O256</f>
        <v>0</v>
      </c>
      <c r="P58" s="247">
        <f>FinancialInputs!P256</f>
        <v>0</v>
      </c>
      <c r="Q58" s="247">
        <f>FinancialInputs!Q256</f>
        <v>0</v>
      </c>
      <c r="R58" s="247">
        <f>FinancialInputs!R256</f>
        <v>0</v>
      </c>
      <c r="S58" s="247">
        <f>FinancialInputs!S256</f>
        <v>0</v>
      </c>
      <c r="T58" s="247">
        <f>FinancialInputs!T256</f>
        <v>0</v>
      </c>
      <c r="U58" s="247">
        <f>FinancialInputs!U256</f>
        <v>0</v>
      </c>
      <c r="V58" s="247">
        <f>FinancialInputs!V256</f>
        <v>0</v>
      </c>
      <c r="W58" s="247">
        <f>FinancialInputs!W256</f>
        <v>0</v>
      </c>
      <c r="X58" s="247">
        <f>FinancialInputs!X256</f>
        <v>0</v>
      </c>
      <c r="Y58" s="247">
        <f>FinancialInputs!Y256</f>
        <v>0</v>
      </c>
      <c r="Z58" s="247">
        <f>FinancialInputs!Z256</f>
        <v>0</v>
      </c>
      <c r="AA58" s="247">
        <f>FinancialInputs!AA256</f>
        <v>0</v>
      </c>
      <c r="AB58" s="247">
        <f>FinancialInputs!AB256</f>
        <v>0</v>
      </c>
      <c r="AC58" s="247">
        <f>FinancialInputs!AC256</f>
        <v>0</v>
      </c>
      <c r="AD58" s="247">
        <f>FinancialInputs!AD256</f>
        <v>0</v>
      </c>
      <c r="AE58" s="247">
        <f>FinancialInputs!AE256</f>
        <v>0</v>
      </c>
      <c r="AF58" s="247">
        <f>FinancialInputs!AF256</f>
        <v>0</v>
      </c>
      <c r="AG58" s="247">
        <f>FinancialInputs!AG256</f>
        <v>0</v>
      </c>
      <c r="AH58" s="247">
        <f>FinancialInputs!AH256</f>
        <v>0</v>
      </c>
      <c r="AI58" s="247">
        <f>FinancialInputs!AI256</f>
        <v>0</v>
      </c>
      <c r="AJ58" s="247">
        <f>FinancialInputs!AJ256</f>
        <v>0</v>
      </c>
      <c r="AK58" s="247">
        <f>FinancialInputs!AK256</f>
        <v>0</v>
      </c>
      <c r="AL58" s="247">
        <f>FinancialInputs!AL256</f>
        <v>0</v>
      </c>
      <c r="AM58" s="247">
        <f>FinancialInputs!AM256</f>
        <v>0</v>
      </c>
      <c r="AN58" s="247">
        <f>FinancialInputs!AN256</f>
        <v>0</v>
      </c>
      <c r="AO58" s="247">
        <f>FinancialInputs!AO256</f>
        <v>0</v>
      </c>
      <c r="AP58" s="247">
        <f>FinancialInputs!AP256</f>
        <v>0</v>
      </c>
      <c r="AQ58" s="247">
        <f>FinancialInputs!AQ256</f>
        <v>0</v>
      </c>
      <c r="AR58" s="247">
        <f>FinancialInputs!AR256</f>
        <v>0</v>
      </c>
      <c r="AS58" s="247">
        <f>FinancialInputs!AS256</f>
        <v>0</v>
      </c>
      <c r="AT58" s="247">
        <f>FinancialInputs!AT256</f>
        <v>0</v>
      </c>
      <c r="AU58" s="247">
        <f>FinancialInputs!AU256</f>
        <v>0</v>
      </c>
      <c r="AV58" s="247">
        <f>FinancialInputs!AV256</f>
        <v>0</v>
      </c>
      <c r="AW58" s="247">
        <f>FinancialInputs!AW256</f>
        <v>0</v>
      </c>
      <c r="AX58" s="247">
        <f>FinancialInputs!AX256</f>
        <v>0</v>
      </c>
      <c r="AY58" s="247">
        <f>FinancialInputs!AY256</f>
        <v>0</v>
      </c>
      <c r="AZ58" s="247">
        <f>FinancialInputs!AZ256</f>
        <v>0</v>
      </c>
      <c r="BA58" s="247">
        <f>FinancialInputs!BA256</f>
        <v>0</v>
      </c>
      <c r="BB58" s="247">
        <f>FinancialInputs!BB256</f>
        <v>0</v>
      </c>
      <c r="BC58" s="247">
        <f>FinancialInputs!BC256</f>
        <v>0</v>
      </c>
      <c r="BD58" s="247">
        <f>FinancialInputs!BD256</f>
        <v>0</v>
      </c>
      <c r="BE58" s="247">
        <f>FinancialInputs!BE256</f>
        <v>0</v>
      </c>
      <c r="BF58" s="247">
        <f>FinancialInputs!BF256</f>
        <v>0</v>
      </c>
      <c r="BG58" s="247">
        <f>FinancialInputs!BG256</f>
        <v>0</v>
      </c>
      <c r="BH58" s="247">
        <f>FinancialInputs!BH256</f>
        <v>0</v>
      </c>
      <c r="BI58" s="247">
        <f>FinancialInputs!BI256</f>
        <v>0</v>
      </c>
      <c r="BJ58" s="247">
        <f>FinancialInputs!BJ256</f>
        <v>0</v>
      </c>
      <c r="BK58" s="247">
        <f>FinancialInputs!BK256</f>
        <v>0</v>
      </c>
      <c r="BL58" s="247">
        <f>FinancialInputs!BL256</f>
        <v>0</v>
      </c>
      <c r="BM58" s="247">
        <f>FinancialInputs!BM256</f>
        <v>0</v>
      </c>
      <c r="BN58" s="247">
        <f>FinancialInputs!BN256</f>
        <v>0</v>
      </c>
      <c r="BO58" s="247">
        <f>FinancialInputs!BO256</f>
        <v>0</v>
      </c>
      <c r="BP58" s="247">
        <f>FinancialInputs!BP256</f>
        <v>0</v>
      </c>
      <c r="BQ58" s="247">
        <f>FinancialInputs!BQ256</f>
        <v>0</v>
      </c>
      <c r="BR58" s="247">
        <f>FinancialInputs!BR256</f>
        <v>0</v>
      </c>
      <c r="BS58" s="247">
        <f>FinancialInputs!BS256</f>
        <v>0</v>
      </c>
      <c r="BT58" s="247">
        <f>FinancialInputs!BT256</f>
        <v>0</v>
      </c>
      <c r="BU58" s="247">
        <f>FinancialInputs!BU256</f>
        <v>0</v>
      </c>
      <c r="BV58" s="247">
        <f>FinancialInputs!BV256</f>
        <v>0</v>
      </c>
      <c r="BW58" s="247">
        <f>FinancialInputs!BW256</f>
        <v>0</v>
      </c>
      <c r="BX58" s="247">
        <f>FinancialInputs!BX256</f>
        <v>0</v>
      </c>
      <c r="BY58" s="247">
        <f>FinancialInputs!BY256</f>
        <v>0</v>
      </c>
      <c r="BZ58" s="247">
        <f>FinancialInputs!BZ256</f>
        <v>0</v>
      </c>
      <c r="CA58" s="247">
        <f>FinancialInputs!CA256</f>
        <v>0</v>
      </c>
      <c r="CB58" s="247">
        <f>FinancialInputs!CB256</f>
        <v>0</v>
      </c>
      <c r="CC58" s="247">
        <f>FinancialInputs!CC256</f>
        <v>0</v>
      </c>
      <c r="CD58" s="247">
        <f>FinancialInputs!CD256</f>
        <v>0</v>
      </c>
      <c r="CE58" s="247">
        <f>FinancialInputs!CE256</f>
        <v>0</v>
      </c>
      <c r="CF58" s="247">
        <f>FinancialInputs!CF256</f>
        <v>0</v>
      </c>
      <c r="CG58" s="247">
        <f>FinancialInputs!CG256</f>
        <v>0</v>
      </c>
      <c r="CH58" s="247">
        <f>FinancialInputs!CH256</f>
        <v>0</v>
      </c>
      <c r="CI58" s="247">
        <f>FinancialInputs!CI256</f>
        <v>0</v>
      </c>
      <c r="CJ58" s="247">
        <f>FinancialInputs!CJ256</f>
        <v>0</v>
      </c>
      <c r="CK58" s="247">
        <f>FinancialInputs!CK256</f>
        <v>0</v>
      </c>
      <c r="CL58" s="247">
        <f>FinancialInputs!CL256</f>
        <v>0</v>
      </c>
      <c r="CM58" s="247">
        <f>FinancialInputs!CM256</f>
        <v>0</v>
      </c>
      <c r="CN58" s="247">
        <f>FinancialInputs!CN256</f>
        <v>0</v>
      </c>
      <c r="CO58" s="247">
        <f>FinancialInputs!CO256</f>
        <v>0</v>
      </c>
      <c r="CP58" s="247">
        <f>FinancialInputs!CP256</f>
        <v>0</v>
      </c>
      <c r="CQ58" s="247">
        <f>FinancialInputs!CQ256</f>
        <v>0</v>
      </c>
      <c r="CR58" s="247">
        <f>FinancialInputs!CR256</f>
        <v>0</v>
      </c>
      <c r="CS58" s="247">
        <f>FinancialInputs!CS256</f>
        <v>0</v>
      </c>
      <c r="CT58" s="247">
        <f>FinancialInputs!CT256</f>
        <v>0</v>
      </c>
      <c r="CU58" s="247">
        <f>FinancialInputs!CU256</f>
        <v>0</v>
      </c>
      <c r="CV58" s="247">
        <f>FinancialInputs!CV256</f>
        <v>0</v>
      </c>
      <c r="CW58" s="33"/>
      <c r="CX58" s="33"/>
      <c r="CY58" s="33"/>
      <c r="CZ58" s="33"/>
      <c r="DA58" s="33"/>
    </row>
    <row r="59" spans="1:105">
      <c r="A59" s="472" t="s">
        <v>410</v>
      </c>
      <c r="E59" s="29" t="s">
        <v>411</v>
      </c>
      <c r="G59" s="29" t="s">
        <v>305</v>
      </c>
      <c r="H59" s="31"/>
      <c r="I59" s="31"/>
      <c r="J59" s="31"/>
      <c r="K59" s="31"/>
      <c r="L59" s="247">
        <f>FinancialInputs!L268</f>
        <v>0</v>
      </c>
      <c r="M59" s="247">
        <f>FinancialInputs!M268</f>
        <v>0</v>
      </c>
      <c r="N59" s="247">
        <f>FinancialInputs!N268</f>
        <v>0</v>
      </c>
      <c r="O59" s="247">
        <f>FinancialInputs!O268</f>
        <v>0</v>
      </c>
      <c r="P59" s="247">
        <f>FinancialInputs!P268</f>
        <v>0</v>
      </c>
      <c r="Q59" s="247">
        <f>FinancialInputs!Q268</f>
        <v>0</v>
      </c>
      <c r="R59" s="247">
        <f>FinancialInputs!R268</f>
        <v>0</v>
      </c>
      <c r="S59" s="247">
        <f>FinancialInputs!S268</f>
        <v>0</v>
      </c>
      <c r="T59" s="247">
        <f>FinancialInputs!T268</f>
        <v>0</v>
      </c>
      <c r="U59" s="247">
        <f>FinancialInputs!U268</f>
        <v>0</v>
      </c>
      <c r="V59" s="247">
        <f>FinancialInputs!V268</f>
        <v>0</v>
      </c>
      <c r="W59" s="247">
        <f>FinancialInputs!W268</f>
        <v>0</v>
      </c>
      <c r="X59" s="247">
        <f>FinancialInputs!X268</f>
        <v>0</v>
      </c>
      <c r="Y59" s="247">
        <f>FinancialInputs!Y268</f>
        <v>0</v>
      </c>
      <c r="Z59" s="247">
        <f>FinancialInputs!Z268</f>
        <v>0</v>
      </c>
      <c r="AA59" s="247">
        <f>FinancialInputs!AA268</f>
        <v>0</v>
      </c>
      <c r="AB59" s="247">
        <f>FinancialInputs!AB268</f>
        <v>0</v>
      </c>
      <c r="AC59" s="247">
        <f>FinancialInputs!AC268</f>
        <v>0</v>
      </c>
      <c r="AD59" s="247">
        <f>FinancialInputs!AD268</f>
        <v>0</v>
      </c>
      <c r="AE59" s="247">
        <f>FinancialInputs!AE268</f>
        <v>0</v>
      </c>
      <c r="AF59" s="247">
        <f>FinancialInputs!AF268</f>
        <v>0</v>
      </c>
      <c r="AG59" s="247">
        <f>FinancialInputs!AG268</f>
        <v>0</v>
      </c>
      <c r="AH59" s="247">
        <f>FinancialInputs!AH268</f>
        <v>0</v>
      </c>
      <c r="AI59" s="247">
        <f>FinancialInputs!AI268</f>
        <v>0</v>
      </c>
      <c r="AJ59" s="247">
        <f>FinancialInputs!AJ268</f>
        <v>0</v>
      </c>
      <c r="AK59" s="247">
        <f>FinancialInputs!AK268</f>
        <v>0</v>
      </c>
      <c r="AL59" s="247">
        <f>FinancialInputs!AL268</f>
        <v>0</v>
      </c>
      <c r="AM59" s="247">
        <f>FinancialInputs!AM268</f>
        <v>0</v>
      </c>
      <c r="AN59" s="247">
        <f>FinancialInputs!AN268</f>
        <v>0</v>
      </c>
      <c r="AO59" s="247">
        <f>FinancialInputs!AO268</f>
        <v>0</v>
      </c>
      <c r="AP59" s="247">
        <f>FinancialInputs!AP268</f>
        <v>0</v>
      </c>
      <c r="AQ59" s="247">
        <f>FinancialInputs!AQ268</f>
        <v>0</v>
      </c>
      <c r="AR59" s="247">
        <f>FinancialInputs!AR268</f>
        <v>0</v>
      </c>
      <c r="AS59" s="247">
        <f>FinancialInputs!AS268</f>
        <v>0</v>
      </c>
      <c r="AT59" s="247">
        <f>FinancialInputs!AT268</f>
        <v>0</v>
      </c>
      <c r="AU59" s="247">
        <f>FinancialInputs!AU268</f>
        <v>0</v>
      </c>
      <c r="AV59" s="247">
        <f>FinancialInputs!AV268</f>
        <v>0</v>
      </c>
      <c r="AW59" s="247">
        <f>FinancialInputs!AW268</f>
        <v>0</v>
      </c>
      <c r="AX59" s="247">
        <f>FinancialInputs!AX268</f>
        <v>0</v>
      </c>
      <c r="AY59" s="247">
        <f>FinancialInputs!AY268</f>
        <v>0</v>
      </c>
      <c r="AZ59" s="247">
        <f>FinancialInputs!AZ268</f>
        <v>0</v>
      </c>
      <c r="BA59" s="247">
        <f>FinancialInputs!BA268</f>
        <v>0</v>
      </c>
      <c r="BB59" s="247">
        <f>FinancialInputs!BB268</f>
        <v>0</v>
      </c>
      <c r="BC59" s="247">
        <f>FinancialInputs!BC268</f>
        <v>0</v>
      </c>
      <c r="BD59" s="247">
        <f>FinancialInputs!BD268</f>
        <v>0</v>
      </c>
      <c r="BE59" s="247">
        <f>FinancialInputs!BE268</f>
        <v>0</v>
      </c>
      <c r="BF59" s="247">
        <f>FinancialInputs!BF268</f>
        <v>0</v>
      </c>
      <c r="BG59" s="247">
        <f>FinancialInputs!BG268</f>
        <v>0</v>
      </c>
      <c r="BH59" s="247">
        <f>FinancialInputs!BH268</f>
        <v>0</v>
      </c>
      <c r="BI59" s="247">
        <f>FinancialInputs!BI268</f>
        <v>0</v>
      </c>
      <c r="BJ59" s="247">
        <f>FinancialInputs!BJ268</f>
        <v>0</v>
      </c>
      <c r="BK59" s="247">
        <f>FinancialInputs!BK268</f>
        <v>0</v>
      </c>
      <c r="BL59" s="247">
        <f>FinancialInputs!BL268</f>
        <v>0</v>
      </c>
      <c r="BM59" s="247">
        <f>FinancialInputs!BM268</f>
        <v>0</v>
      </c>
      <c r="BN59" s="247">
        <f>FinancialInputs!BN268</f>
        <v>0</v>
      </c>
      <c r="BO59" s="247">
        <f>FinancialInputs!BO268</f>
        <v>0</v>
      </c>
      <c r="BP59" s="247">
        <f>FinancialInputs!BP268</f>
        <v>0</v>
      </c>
      <c r="BQ59" s="247">
        <f>FinancialInputs!BQ268</f>
        <v>0</v>
      </c>
      <c r="BR59" s="247">
        <f>FinancialInputs!BR268</f>
        <v>0</v>
      </c>
      <c r="BS59" s="247">
        <f>FinancialInputs!BS268</f>
        <v>0</v>
      </c>
      <c r="BT59" s="247">
        <f>FinancialInputs!BT268</f>
        <v>0</v>
      </c>
      <c r="BU59" s="247">
        <f>FinancialInputs!BU268</f>
        <v>0</v>
      </c>
      <c r="BV59" s="247">
        <f>FinancialInputs!BV268</f>
        <v>0</v>
      </c>
      <c r="BW59" s="247">
        <f>FinancialInputs!BW268</f>
        <v>0</v>
      </c>
      <c r="BX59" s="247">
        <f>FinancialInputs!BX268</f>
        <v>0</v>
      </c>
      <c r="BY59" s="247">
        <f>FinancialInputs!BY268</f>
        <v>0</v>
      </c>
      <c r="BZ59" s="247">
        <f>FinancialInputs!BZ268</f>
        <v>0</v>
      </c>
      <c r="CA59" s="247">
        <f>FinancialInputs!CA268</f>
        <v>0</v>
      </c>
      <c r="CB59" s="247">
        <f>FinancialInputs!CB268</f>
        <v>0</v>
      </c>
      <c r="CC59" s="247">
        <f>FinancialInputs!CC268</f>
        <v>0</v>
      </c>
      <c r="CD59" s="247">
        <f>FinancialInputs!CD268</f>
        <v>0</v>
      </c>
      <c r="CE59" s="247">
        <f>FinancialInputs!CE268</f>
        <v>0</v>
      </c>
      <c r="CF59" s="247">
        <f>FinancialInputs!CF268</f>
        <v>0</v>
      </c>
      <c r="CG59" s="247">
        <f>FinancialInputs!CG268</f>
        <v>0</v>
      </c>
      <c r="CH59" s="247">
        <f>FinancialInputs!CH268</f>
        <v>0</v>
      </c>
      <c r="CI59" s="247">
        <f>FinancialInputs!CI268</f>
        <v>0</v>
      </c>
      <c r="CJ59" s="247">
        <f>FinancialInputs!CJ268</f>
        <v>0</v>
      </c>
      <c r="CK59" s="247">
        <f>FinancialInputs!CK268</f>
        <v>0</v>
      </c>
      <c r="CL59" s="247">
        <f>FinancialInputs!CL268</f>
        <v>0</v>
      </c>
      <c r="CM59" s="247">
        <f>FinancialInputs!CM268</f>
        <v>0</v>
      </c>
      <c r="CN59" s="247">
        <f>FinancialInputs!CN268</f>
        <v>0</v>
      </c>
      <c r="CO59" s="247">
        <f>FinancialInputs!CO268</f>
        <v>0</v>
      </c>
      <c r="CP59" s="247">
        <f>FinancialInputs!CP268</f>
        <v>0</v>
      </c>
      <c r="CQ59" s="247">
        <f>FinancialInputs!CQ268</f>
        <v>0</v>
      </c>
      <c r="CR59" s="247">
        <f>FinancialInputs!CR268</f>
        <v>0</v>
      </c>
      <c r="CS59" s="247">
        <f>FinancialInputs!CS268</f>
        <v>0</v>
      </c>
      <c r="CT59" s="247">
        <f>FinancialInputs!CT268</f>
        <v>0</v>
      </c>
      <c r="CU59" s="247">
        <f>FinancialInputs!CU268</f>
        <v>0</v>
      </c>
      <c r="CV59" s="247">
        <f>FinancialInputs!CV268</f>
        <v>0</v>
      </c>
      <c r="CW59" s="33"/>
      <c r="CX59" s="33"/>
      <c r="CY59" s="33"/>
      <c r="CZ59" s="33"/>
      <c r="DA59" s="33"/>
    </row>
    <row r="60" spans="1:105">
      <c r="E60" s="29" t="s">
        <v>400</v>
      </c>
      <c r="G60" s="29" t="s">
        <v>305</v>
      </c>
      <c r="H60" s="31"/>
      <c r="I60" s="31"/>
      <c r="J60" s="31"/>
      <c r="K60" s="31"/>
      <c r="L60" s="247">
        <f>FinancialInputs!L258</f>
        <v>0</v>
      </c>
      <c r="M60" s="247">
        <f>FinancialInputs!M258</f>
        <v>0</v>
      </c>
      <c r="N60" s="247">
        <f>FinancialInputs!N258</f>
        <v>0</v>
      </c>
      <c r="O60" s="247">
        <f>FinancialInputs!O258</f>
        <v>0</v>
      </c>
      <c r="P60" s="247">
        <f>FinancialInputs!P258</f>
        <v>0</v>
      </c>
      <c r="Q60" s="247">
        <f>FinancialInputs!Q258</f>
        <v>0</v>
      </c>
      <c r="R60" s="247">
        <f>FinancialInputs!R258</f>
        <v>0</v>
      </c>
      <c r="S60" s="247">
        <f>FinancialInputs!S258</f>
        <v>0</v>
      </c>
      <c r="T60" s="247">
        <f>FinancialInputs!T258</f>
        <v>0</v>
      </c>
      <c r="U60" s="247">
        <f>FinancialInputs!U258</f>
        <v>0</v>
      </c>
      <c r="V60" s="247">
        <f>FinancialInputs!V258</f>
        <v>0</v>
      </c>
      <c r="W60" s="247">
        <f>FinancialInputs!W258</f>
        <v>0</v>
      </c>
      <c r="X60" s="247">
        <f>FinancialInputs!X258</f>
        <v>0</v>
      </c>
      <c r="Y60" s="247">
        <f>FinancialInputs!Y258</f>
        <v>0</v>
      </c>
      <c r="Z60" s="247">
        <f>FinancialInputs!Z258</f>
        <v>0</v>
      </c>
      <c r="AA60" s="247">
        <f>FinancialInputs!AA258</f>
        <v>0</v>
      </c>
      <c r="AB60" s="247">
        <f>FinancialInputs!AB258</f>
        <v>0</v>
      </c>
      <c r="AC60" s="247">
        <f>FinancialInputs!AC258</f>
        <v>0</v>
      </c>
      <c r="AD60" s="247">
        <f>FinancialInputs!AD258</f>
        <v>0</v>
      </c>
      <c r="AE60" s="247">
        <f>FinancialInputs!AE258</f>
        <v>0</v>
      </c>
      <c r="AF60" s="247">
        <f>FinancialInputs!AF258</f>
        <v>0</v>
      </c>
      <c r="AG60" s="247">
        <f>FinancialInputs!AG258</f>
        <v>0</v>
      </c>
      <c r="AH60" s="247">
        <f>FinancialInputs!AH258</f>
        <v>0</v>
      </c>
      <c r="AI60" s="247">
        <f>FinancialInputs!AI258</f>
        <v>0</v>
      </c>
      <c r="AJ60" s="247">
        <f>FinancialInputs!AJ258</f>
        <v>0</v>
      </c>
      <c r="AK60" s="247">
        <f>FinancialInputs!AK258</f>
        <v>0</v>
      </c>
      <c r="AL60" s="247">
        <f>FinancialInputs!AL258</f>
        <v>0</v>
      </c>
      <c r="AM60" s="247">
        <f>FinancialInputs!AM258</f>
        <v>0</v>
      </c>
      <c r="AN60" s="247">
        <f>FinancialInputs!AN258</f>
        <v>0</v>
      </c>
      <c r="AO60" s="247">
        <f>FinancialInputs!AO258</f>
        <v>0</v>
      </c>
      <c r="AP60" s="247">
        <f>FinancialInputs!AP258</f>
        <v>0</v>
      </c>
      <c r="AQ60" s="247">
        <f>FinancialInputs!AQ258</f>
        <v>0</v>
      </c>
      <c r="AR60" s="247">
        <f>FinancialInputs!AR258</f>
        <v>0</v>
      </c>
      <c r="AS60" s="247">
        <f>FinancialInputs!AS258</f>
        <v>0</v>
      </c>
      <c r="AT60" s="247">
        <f>FinancialInputs!AT258</f>
        <v>0</v>
      </c>
      <c r="AU60" s="247">
        <f>FinancialInputs!AU258</f>
        <v>0</v>
      </c>
      <c r="AV60" s="247">
        <f>FinancialInputs!AV258</f>
        <v>0</v>
      </c>
      <c r="AW60" s="247">
        <f>FinancialInputs!AW258</f>
        <v>0</v>
      </c>
      <c r="AX60" s="247">
        <f>FinancialInputs!AX258</f>
        <v>0</v>
      </c>
      <c r="AY60" s="247">
        <f>FinancialInputs!AY258</f>
        <v>0</v>
      </c>
      <c r="AZ60" s="247">
        <f>FinancialInputs!AZ258</f>
        <v>0</v>
      </c>
      <c r="BA60" s="247">
        <f>FinancialInputs!BA258</f>
        <v>0</v>
      </c>
      <c r="BB60" s="247">
        <f>FinancialInputs!BB258</f>
        <v>0</v>
      </c>
      <c r="BC60" s="247">
        <f>FinancialInputs!BC258</f>
        <v>0</v>
      </c>
      <c r="BD60" s="247">
        <f>FinancialInputs!BD258</f>
        <v>0</v>
      </c>
      <c r="BE60" s="247">
        <f>FinancialInputs!BE258</f>
        <v>0</v>
      </c>
      <c r="BF60" s="247">
        <f>FinancialInputs!BF258</f>
        <v>0</v>
      </c>
      <c r="BG60" s="247">
        <f>FinancialInputs!BG258</f>
        <v>0</v>
      </c>
      <c r="BH60" s="247">
        <f>FinancialInputs!BH258</f>
        <v>0</v>
      </c>
      <c r="BI60" s="247">
        <f>FinancialInputs!BI258</f>
        <v>0</v>
      </c>
      <c r="BJ60" s="247">
        <f>FinancialInputs!BJ258</f>
        <v>0</v>
      </c>
      <c r="BK60" s="247">
        <f>FinancialInputs!BK258</f>
        <v>0</v>
      </c>
      <c r="BL60" s="247">
        <f>FinancialInputs!BL258</f>
        <v>0</v>
      </c>
      <c r="BM60" s="247">
        <f>FinancialInputs!BM258</f>
        <v>0</v>
      </c>
      <c r="BN60" s="247">
        <f>FinancialInputs!BN258</f>
        <v>0</v>
      </c>
      <c r="BO60" s="247">
        <f>FinancialInputs!BO258</f>
        <v>0</v>
      </c>
      <c r="BP60" s="247">
        <f>FinancialInputs!BP258</f>
        <v>0</v>
      </c>
      <c r="BQ60" s="247">
        <f>FinancialInputs!BQ258</f>
        <v>0</v>
      </c>
      <c r="BR60" s="247">
        <f>FinancialInputs!BR258</f>
        <v>0</v>
      </c>
      <c r="BS60" s="247">
        <f>FinancialInputs!BS258</f>
        <v>0</v>
      </c>
      <c r="BT60" s="247">
        <f>FinancialInputs!BT258</f>
        <v>0</v>
      </c>
      <c r="BU60" s="247">
        <f>FinancialInputs!BU258</f>
        <v>0</v>
      </c>
      <c r="BV60" s="247">
        <f>FinancialInputs!BV258</f>
        <v>0</v>
      </c>
      <c r="BW60" s="247">
        <f>FinancialInputs!BW258</f>
        <v>0</v>
      </c>
      <c r="BX60" s="247">
        <f>FinancialInputs!BX258</f>
        <v>0</v>
      </c>
      <c r="BY60" s="247">
        <f>FinancialInputs!BY258</f>
        <v>0</v>
      </c>
      <c r="BZ60" s="247">
        <f>FinancialInputs!BZ258</f>
        <v>0</v>
      </c>
      <c r="CA60" s="247">
        <f>FinancialInputs!CA258</f>
        <v>0</v>
      </c>
      <c r="CB60" s="247">
        <f>FinancialInputs!CB258</f>
        <v>0</v>
      </c>
      <c r="CC60" s="247">
        <f>FinancialInputs!CC258</f>
        <v>0</v>
      </c>
      <c r="CD60" s="247">
        <f>FinancialInputs!CD258</f>
        <v>0</v>
      </c>
      <c r="CE60" s="247">
        <f>FinancialInputs!CE258</f>
        <v>0</v>
      </c>
      <c r="CF60" s="247">
        <f>FinancialInputs!CF258</f>
        <v>0</v>
      </c>
      <c r="CG60" s="247">
        <f>FinancialInputs!CG258</f>
        <v>0</v>
      </c>
      <c r="CH60" s="247">
        <f>FinancialInputs!CH258</f>
        <v>0</v>
      </c>
      <c r="CI60" s="247">
        <f>FinancialInputs!CI258</f>
        <v>0</v>
      </c>
      <c r="CJ60" s="247">
        <f>FinancialInputs!CJ258</f>
        <v>0</v>
      </c>
      <c r="CK60" s="247">
        <f>FinancialInputs!CK258</f>
        <v>0</v>
      </c>
      <c r="CL60" s="247">
        <f>FinancialInputs!CL258</f>
        <v>0</v>
      </c>
      <c r="CM60" s="247">
        <f>FinancialInputs!CM258</f>
        <v>0</v>
      </c>
      <c r="CN60" s="247">
        <f>FinancialInputs!CN258</f>
        <v>0</v>
      </c>
      <c r="CO60" s="247">
        <f>FinancialInputs!CO258</f>
        <v>0</v>
      </c>
      <c r="CP60" s="247">
        <f>FinancialInputs!CP258</f>
        <v>0</v>
      </c>
      <c r="CQ60" s="247">
        <f>FinancialInputs!CQ258</f>
        <v>0</v>
      </c>
      <c r="CR60" s="247">
        <f>FinancialInputs!CR258</f>
        <v>0</v>
      </c>
      <c r="CS60" s="247">
        <f>FinancialInputs!CS258</f>
        <v>0</v>
      </c>
      <c r="CT60" s="247">
        <f>FinancialInputs!CT258</f>
        <v>0</v>
      </c>
      <c r="CU60" s="247">
        <f>FinancialInputs!CU258</f>
        <v>0</v>
      </c>
      <c r="CV60" s="247">
        <f>FinancialInputs!CV258</f>
        <v>0</v>
      </c>
      <c r="CW60" s="33"/>
      <c r="CX60" s="33"/>
      <c r="CY60" s="33"/>
      <c r="CZ60" s="33"/>
      <c r="DA60" s="33"/>
    </row>
    <row r="61" spans="1:105">
      <c r="E61" s="105" t="s">
        <v>964</v>
      </c>
      <c r="G61" s="105" t="s">
        <v>305</v>
      </c>
      <c r="H61" s="31"/>
      <c r="I61" s="31"/>
      <c r="J61" s="31"/>
      <c r="K61" s="31"/>
      <c r="L61" s="243">
        <f>SUM(L58:L60)</f>
        <v>0</v>
      </c>
      <c r="M61" s="243">
        <f t="shared" ref="M61:BX61" si="39">SUM(M58:M60)</f>
        <v>0</v>
      </c>
      <c r="N61" s="243">
        <f t="shared" si="39"/>
        <v>0</v>
      </c>
      <c r="O61" s="243">
        <f t="shared" si="39"/>
        <v>0</v>
      </c>
      <c r="P61" s="243">
        <f t="shared" si="39"/>
        <v>0</v>
      </c>
      <c r="Q61" s="243">
        <f t="shared" si="39"/>
        <v>0</v>
      </c>
      <c r="R61" s="243">
        <f t="shared" si="39"/>
        <v>0</v>
      </c>
      <c r="S61" s="243">
        <f t="shared" si="39"/>
        <v>0</v>
      </c>
      <c r="T61" s="243">
        <f t="shared" si="39"/>
        <v>0</v>
      </c>
      <c r="U61" s="243">
        <f t="shared" si="39"/>
        <v>0</v>
      </c>
      <c r="V61" s="243">
        <f t="shared" si="39"/>
        <v>0</v>
      </c>
      <c r="W61" s="243">
        <f t="shared" si="39"/>
        <v>0</v>
      </c>
      <c r="X61" s="243">
        <f t="shared" si="39"/>
        <v>0</v>
      </c>
      <c r="Y61" s="243">
        <f t="shared" si="39"/>
        <v>0</v>
      </c>
      <c r="Z61" s="243">
        <f t="shared" si="39"/>
        <v>0</v>
      </c>
      <c r="AA61" s="243">
        <f t="shared" si="39"/>
        <v>0</v>
      </c>
      <c r="AB61" s="243">
        <f t="shared" si="39"/>
        <v>0</v>
      </c>
      <c r="AC61" s="243">
        <f t="shared" si="39"/>
        <v>0</v>
      </c>
      <c r="AD61" s="243">
        <f t="shared" si="39"/>
        <v>0</v>
      </c>
      <c r="AE61" s="243">
        <f t="shared" si="39"/>
        <v>0</v>
      </c>
      <c r="AF61" s="243">
        <f t="shared" si="39"/>
        <v>0</v>
      </c>
      <c r="AG61" s="243">
        <f t="shared" si="39"/>
        <v>0</v>
      </c>
      <c r="AH61" s="243">
        <f t="shared" si="39"/>
        <v>0</v>
      </c>
      <c r="AI61" s="243">
        <f t="shared" si="39"/>
        <v>0</v>
      </c>
      <c r="AJ61" s="243">
        <f t="shared" si="39"/>
        <v>0</v>
      </c>
      <c r="AK61" s="243">
        <f t="shared" si="39"/>
        <v>0</v>
      </c>
      <c r="AL61" s="243">
        <f t="shared" si="39"/>
        <v>0</v>
      </c>
      <c r="AM61" s="243">
        <f t="shared" si="39"/>
        <v>0</v>
      </c>
      <c r="AN61" s="243">
        <f t="shared" si="39"/>
        <v>0</v>
      </c>
      <c r="AO61" s="243">
        <f t="shared" si="39"/>
        <v>0</v>
      </c>
      <c r="AP61" s="243">
        <f t="shared" si="39"/>
        <v>0</v>
      </c>
      <c r="AQ61" s="243">
        <f t="shared" si="39"/>
        <v>0</v>
      </c>
      <c r="AR61" s="243">
        <f t="shared" si="39"/>
        <v>0</v>
      </c>
      <c r="AS61" s="243">
        <f t="shared" si="39"/>
        <v>0</v>
      </c>
      <c r="AT61" s="243">
        <f t="shared" si="39"/>
        <v>0</v>
      </c>
      <c r="AU61" s="243">
        <f t="shared" si="39"/>
        <v>0</v>
      </c>
      <c r="AV61" s="243">
        <f t="shared" si="39"/>
        <v>0</v>
      </c>
      <c r="AW61" s="243">
        <f t="shared" si="39"/>
        <v>0</v>
      </c>
      <c r="AX61" s="243">
        <f t="shared" si="39"/>
        <v>0</v>
      </c>
      <c r="AY61" s="243">
        <f t="shared" si="39"/>
        <v>0</v>
      </c>
      <c r="AZ61" s="243">
        <f t="shared" si="39"/>
        <v>0</v>
      </c>
      <c r="BA61" s="243">
        <f t="shared" si="39"/>
        <v>0</v>
      </c>
      <c r="BB61" s="243">
        <f t="shared" si="39"/>
        <v>0</v>
      </c>
      <c r="BC61" s="243">
        <f t="shared" si="39"/>
        <v>0</v>
      </c>
      <c r="BD61" s="243">
        <f t="shared" si="39"/>
        <v>0</v>
      </c>
      <c r="BE61" s="243">
        <f t="shared" si="39"/>
        <v>0</v>
      </c>
      <c r="BF61" s="243">
        <f t="shared" si="39"/>
        <v>0</v>
      </c>
      <c r="BG61" s="243">
        <f t="shared" si="39"/>
        <v>0</v>
      </c>
      <c r="BH61" s="243">
        <f t="shared" si="39"/>
        <v>0</v>
      </c>
      <c r="BI61" s="243">
        <f t="shared" si="39"/>
        <v>0</v>
      </c>
      <c r="BJ61" s="243">
        <f t="shared" si="39"/>
        <v>0</v>
      </c>
      <c r="BK61" s="243">
        <f t="shared" si="39"/>
        <v>0</v>
      </c>
      <c r="BL61" s="243">
        <f t="shared" si="39"/>
        <v>0</v>
      </c>
      <c r="BM61" s="243">
        <f t="shared" si="39"/>
        <v>0</v>
      </c>
      <c r="BN61" s="243">
        <f t="shared" si="39"/>
        <v>0</v>
      </c>
      <c r="BO61" s="243">
        <f t="shared" si="39"/>
        <v>0</v>
      </c>
      <c r="BP61" s="243">
        <f t="shared" si="39"/>
        <v>0</v>
      </c>
      <c r="BQ61" s="243">
        <f t="shared" si="39"/>
        <v>0</v>
      </c>
      <c r="BR61" s="243">
        <f t="shared" si="39"/>
        <v>0</v>
      </c>
      <c r="BS61" s="243">
        <f t="shared" si="39"/>
        <v>0</v>
      </c>
      <c r="BT61" s="243">
        <f t="shared" si="39"/>
        <v>0</v>
      </c>
      <c r="BU61" s="243">
        <f t="shared" si="39"/>
        <v>0</v>
      </c>
      <c r="BV61" s="243">
        <f t="shared" si="39"/>
        <v>0</v>
      </c>
      <c r="BW61" s="243">
        <f t="shared" si="39"/>
        <v>0</v>
      </c>
      <c r="BX61" s="243">
        <f t="shared" si="39"/>
        <v>0</v>
      </c>
      <c r="BY61" s="243">
        <f t="shared" ref="BY61:CV61" si="40">SUM(BY58:BY60)</f>
        <v>0</v>
      </c>
      <c r="BZ61" s="243">
        <f t="shared" si="40"/>
        <v>0</v>
      </c>
      <c r="CA61" s="243">
        <f t="shared" si="40"/>
        <v>0</v>
      </c>
      <c r="CB61" s="243">
        <f t="shared" si="40"/>
        <v>0</v>
      </c>
      <c r="CC61" s="243">
        <f t="shared" si="40"/>
        <v>0</v>
      </c>
      <c r="CD61" s="243">
        <f t="shared" si="40"/>
        <v>0</v>
      </c>
      <c r="CE61" s="243">
        <f t="shared" si="40"/>
        <v>0</v>
      </c>
      <c r="CF61" s="243">
        <f t="shared" si="40"/>
        <v>0</v>
      </c>
      <c r="CG61" s="243">
        <f t="shared" si="40"/>
        <v>0</v>
      </c>
      <c r="CH61" s="243">
        <f t="shared" si="40"/>
        <v>0</v>
      </c>
      <c r="CI61" s="243">
        <f t="shared" si="40"/>
        <v>0</v>
      </c>
      <c r="CJ61" s="243">
        <f t="shared" si="40"/>
        <v>0</v>
      </c>
      <c r="CK61" s="243">
        <f t="shared" si="40"/>
        <v>0</v>
      </c>
      <c r="CL61" s="243">
        <f t="shared" si="40"/>
        <v>0</v>
      </c>
      <c r="CM61" s="243">
        <f t="shared" si="40"/>
        <v>0</v>
      </c>
      <c r="CN61" s="243">
        <f t="shared" si="40"/>
        <v>0</v>
      </c>
      <c r="CO61" s="243">
        <f t="shared" si="40"/>
        <v>0</v>
      </c>
      <c r="CP61" s="243">
        <f t="shared" si="40"/>
        <v>0</v>
      </c>
      <c r="CQ61" s="243">
        <f t="shared" si="40"/>
        <v>0</v>
      </c>
      <c r="CR61" s="243">
        <f t="shared" si="40"/>
        <v>0</v>
      </c>
      <c r="CS61" s="243">
        <f t="shared" si="40"/>
        <v>0</v>
      </c>
      <c r="CT61" s="243">
        <f t="shared" si="40"/>
        <v>0</v>
      </c>
      <c r="CU61" s="243">
        <f t="shared" si="40"/>
        <v>0</v>
      </c>
      <c r="CV61" s="243">
        <f t="shared" si="40"/>
        <v>0</v>
      </c>
      <c r="CW61" s="33"/>
      <c r="CX61" s="33"/>
      <c r="CY61" s="33"/>
      <c r="CZ61" s="33"/>
      <c r="DA61" s="33"/>
    </row>
    <row r="62" spans="1:105">
      <c r="H62" s="31"/>
      <c r="I62" s="31"/>
      <c r="J62" s="31"/>
      <c r="K62" s="31"/>
      <c r="L62" s="247"/>
      <c r="M62" s="247"/>
      <c r="N62" s="247"/>
      <c r="O62" s="247"/>
      <c r="P62" s="247"/>
      <c r="Q62" s="247"/>
      <c r="R62" s="247"/>
      <c r="S62" s="247"/>
      <c r="T62" s="247"/>
      <c r="U62" s="247"/>
      <c r="V62" s="247"/>
      <c r="W62" s="247"/>
      <c r="X62" s="247"/>
      <c r="Y62" s="247"/>
      <c r="Z62" s="247"/>
      <c r="AA62" s="247"/>
      <c r="AB62" s="247"/>
      <c r="AC62" s="247"/>
      <c r="AD62" s="247"/>
      <c r="AE62" s="247"/>
      <c r="AF62" s="247"/>
      <c r="AG62" s="247"/>
      <c r="AH62" s="247"/>
      <c r="AI62" s="247"/>
      <c r="AJ62" s="247"/>
      <c r="AK62" s="247"/>
      <c r="AL62" s="247"/>
      <c r="AM62" s="247"/>
      <c r="AN62" s="247"/>
      <c r="AO62" s="247"/>
      <c r="AP62" s="247"/>
      <c r="AQ62" s="247"/>
      <c r="AR62" s="247"/>
      <c r="AS62" s="247"/>
      <c r="AT62" s="247"/>
      <c r="AU62" s="247"/>
      <c r="AV62" s="247"/>
      <c r="AW62" s="247"/>
      <c r="AX62" s="247"/>
      <c r="AY62" s="247"/>
      <c r="AZ62" s="247"/>
      <c r="BA62" s="247"/>
      <c r="BB62" s="247"/>
      <c r="BC62" s="247"/>
      <c r="BD62" s="247"/>
      <c r="BE62" s="247"/>
      <c r="BF62" s="247"/>
      <c r="BG62" s="247"/>
      <c r="BH62" s="247"/>
      <c r="BI62" s="247"/>
      <c r="BJ62" s="247"/>
      <c r="BK62" s="247"/>
      <c r="BL62" s="247"/>
      <c r="BM62" s="247"/>
      <c r="BN62" s="247"/>
      <c r="BO62" s="247"/>
      <c r="BP62" s="247"/>
      <c r="BQ62" s="247"/>
      <c r="BR62" s="247"/>
      <c r="BS62" s="247"/>
      <c r="BT62" s="247"/>
      <c r="BU62" s="247"/>
      <c r="BV62" s="247"/>
      <c r="BW62" s="247"/>
      <c r="BX62" s="247"/>
      <c r="BY62" s="247"/>
      <c r="BZ62" s="247"/>
      <c r="CA62" s="247"/>
      <c r="CB62" s="247"/>
      <c r="CC62" s="247"/>
      <c r="CD62" s="247"/>
      <c r="CE62" s="247"/>
      <c r="CF62" s="247"/>
      <c r="CG62" s="247"/>
      <c r="CH62" s="247"/>
      <c r="CI62" s="247"/>
      <c r="CJ62" s="247"/>
      <c r="CK62" s="247"/>
      <c r="CL62" s="247"/>
      <c r="CM62" s="247"/>
      <c r="CN62" s="247"/>
      <c r="CO62" s="247"/>
      <c r="CP62" s="247"/>
      <c r="CQ62" s="247"/>
      <c r="CR62" s="247"/>
      <c r="CS62" s="247"/>
      <c r="CT62" s="247"/>
      <c r="CU62" s="247"/>
      <c r="CV62" s="247"/>
      <c r="CW62" s="33"/>
      <c r="CX62" s="33"/>
      <c r="CY62" s="33"/>
      <c r="CZ62" s="33"/>
      <c r="DA62" s="33"/>
    </row>
    <row r="63" spans="1:105" s="1" customFormat="1">
      <c r="B63" s="24"/>
      <c r="C63" s="43">
        <f>MAX($B$5:C62)+0.1</f>
        <v>4.2999999999999989</v>
      </c>
      <c r="D63" s="41" t="s">
        <v>872</v>
      </c>
      <c r="E63" s="41"/>
      <c r="F63" s="41"/>
      <c r="G63" s="41"/>
      <c r="H63" s="41"/>
      <c r="I63" s="41"/>
      <c r="J63" s="41"/>
      <c r="K63" s="41"/>
      <c r="L63" s="41"/>
      <c r="M63" s="41"/>
      <c r="N63" s="41"/>
      <c r="O63" s="41"/>
      <c r="P63" s="41"/>
      <c r="Q63" s="41"/>
      <c r="R63" s="41"/>
      <c r="S63" s="41"/>
      <c r="T63" s="41"/>
      <c r="U63" s="41"/>
      <c r="V63" s="41"/>
      <c r="W63" s="41"/>
      <c r="X63" s="41"/>
      <c r="Y63" s="41"/>
      <c r="Z63" s="41"/>
      <c r="AA63" s="41"/>
      <c r="AB63" s="41"/>
      <c r="AC63" s="41"/>
      <c r="AD63" s="41"/>
      <c r="AE63" s="41"/>
      <c r="AF63" s="41"/>
      <c r="AG63" s="41"/>
      <c r="AH63" s="41"/>
      <c r="AI63" s="41"/>
      <c r="AJ63" s="41"/>
      <c r="AK63" s="41"/>
      <c r="AL63" s="41"/>
      <c r="AM63" s="41"/>
      <c r="AN63" s="41"/>
      <c r="AO63" s="41"/>
      <c r="AP63" s="41"/>
      <c r="AQ63" s="41"/>
      <c r="AR63" s="41"/>
      <c r="AS63" s="41"/>
      <c r="AT63" s="41"/>
      <c r="AU63" s="41"/>
      <c r="AV63" s="41"/>
      <c r="AW63" s="41"/>
      <c r="AX63" s="41"/>
      <c r="AY63" s="41"/>
      <c r="AZ63" s="41"/>
      <c r="BA63" s="41"/>
      <c r="BB63" s="41"/>
      <c r="BC63" s="41"/>
      <c r="BD63" s="41"/>
      <c r="BE63" s="41"/>
      <c r="BF63" s="41"/>
      <c r="BG63" s="41"/>
      <c r="BH63" s="41"/>
      <c r="BI63" s="41"/>
      <c r="BJ63" s="41"/>
      <c r="BK63" s="41"/>
      <c r="BL63" s="41"/>
      <c r="BM63" s="41"/>
      <c r="BN63" s="41"/>
      <c r="BO63" s="41"/>
      <c r="BP63" s="41"/>
      <c r="BQ63" s="41"/>
      <c r="BR63" s="41"/>
      <c r="BS63" s="41"/>
      <c r="BT63" s="41"/>
      <c r="BU63" s="41"/>
      <c r="BV63" s="41"/>
      <c r="BW63" s="41"/>
      <c r="BX63" s="41"/>
      <c r="BY63" s="41"/>
      <c r="BZ63" s="41"/>
      <c r="CA63" s="41"/>
      <c r="CB63" s="41"/>
      <c r="CC63" s="41"/>
      <c r="CD63" s="41"/>
      <c r="CE63" s="41"/>
      <c r="CF63" s="41"/>
      <c r="CG63" s="41"/>
      <c r="CH63" s="41"/>
      <c r="CI63" s="41"/>
      <c r="CJ63" s="41"/>
      <c r="CK63" s="41"/>
      <c r="CL63" s="41"/>
      <c r="CM63" s="41"/>
      <c r="CN63" s="41"/>
      <c r="CO63" s="41"/>
      <c r="CP63" s="41"/>
      <c r="CQ63" s="41"/>
      <c r="CR63" s="41"/>
      <c r="CS63" s="41"/>
      <c r="CT63" s="41"/>
      <c r="CU63" s="41"/>
      <c r="CV63" s="41"/>
      <c r="CW63" s="42"/>
      <c r="CX63" s="42"/>
      <c r="CY63" s="42"/>
    </row>
    <row r="64" spans="1:105" s="151" customFormat="1">
      <c r="C64" s="31"/>
      <c r="D64" s="31"/>
      <c r="E64" s="273"/>
      <c r="F64" s="1"/>
      <c r="G64" s="1"/>
      <c r="H64" s="1"/>
      <c r="I64" s="1"/>
      <c r="J64" s="1"/>
      <c r="L64" s="204"/>
      <c r="M64" s="204"/>
      <c r="N64" s="204"/>
      <c r="O64" s="204"/>
      <c r="P64" s="204"/>
      <c r="Q64" s="204"/>
      <c r="R64" s="204"/>
      <c r="S64" s="204"/>
      <c r="T64" s="204"/>
      <c r="U64" s="204"/>
      <c r="V64" s="204"/>
      <c r="W64" s="204"/>
      <c r="X64" s="204"/>
      <c r="Y64" s="204"/>
      <c r="Z64" s="204"/>
      <c r="AA64" s="204"/>
      <c r="AB64" s="204"/>
      <c r="AC64" s="204"/>
      <c r="AD64" s="204"/>
      <c r="AE64" s="204"/>
      <c r="AF64" s="204"/>
      <c r="AG64" s="204"/>
      <c r="AH64" s="204"/>
      <c r="AI64" s="204"/>
      <c r="AJ64" s="204"/>
      <c r="AK64" s="204"/>
      <c r="AL64" s="204"/>
      <c r="AM64" s="204"/>
      <c r="AN64" s="204"/>
      <c r="AO64" s="204"/>
      <c r="AP64" s="204"/>
      <c r="AQ64" s="204"/>
      <c r="AR64" s="204"/>
      <c r="AS64" s="204"/>
      <c r="AT64" s="204"/>
      <c r="AU64" s="204"/>
      <c r="AV64" s="204"/>
      <c r="AW64" s="204"/>
      <c r="AX64" s="204"/>
      <c r="AY64" s="204"/>
      <c r="AZ64" s="204"/>
      <c r="BA64" s="204"/>
      <c r="BB64" s="204"/>
      <c r="BC64" s="204"/>
      <c r="BD64" s="204"/>
      <c r="BE64" s="204"/>
      <c r="BF64" s="204"/>
      <c r="BG64" s="204"/>
      <c r="BH64" s="204"/>
      <c r="BI64" s="204"/>
      <c r="BJ64" s="204"/>
      <c r="BK64" s="204"/>
      <c r="BL64" s="204"/>
      <c r="BM64" s="204"/>
      <c r="BN64" s="204"/>
      <c r="BO64" s="204"/>
      <c r="BP64" s="204"/>
      <c r="BQ64" s="204"/>
      <c r="BR64" s="204"/>
      <c r="BS64" s="204"/>
      <c r="BT64" s="204"/>
      <c r="BU64" s="204"/>
      <c r="BV64" s="204"/>
      <c r="BW64" s="204"/>
      <c r="BX64" s="204"/>
      <c r="BY64" s="204"/>
      <c r="BZ64" s="204"/>
      <c r="CA64" s="204"/>
      <c r="CB64" s="204"/>
      <c r="CC64" s="204"/>
      <c r="CD64" s="204"/>
      <c r="CE64" s="204"/>
      <c r="CF64" s="204"/>
      <c r="CG64" s="204"/>
      <c r="CH64" s="204"/>
      <c r="CI64" s="204"/>
      <c r="CJ64" s="204"/>
      <c r="CK64" s="204"/>
      <c r="CL64" s="204"/>
      <c r="CM64" s="204"/>
      <c r="CN64" s="204"/>
      <c r="CO64" s="204"/>
      <c r="CP64" s="204"/>
      <c r="CQ64" s="204"/>
      <c r="CR64" s="204"/>
      <c r="CS64" s="204"/>
      <c r="CT64" s="204"/>
      <c r="CU64" s="204"/>
      <c r="CV64" s="204"/>
    </row>
    <row r="65" spans="1:105">
      <c r="E65" s="29" t="s">
        <v>1018</v>
      </c>
      <c r="G65" s="29" t="s">
        <v>305</v>
      </c>
      <c r="H65" s="31"/>
      <c r="I65" s="31"/>
      <c r="J65" s="31"/>
      <c r="K65" s="31"/>
      <c r="L65" s="223" t="e">
        <f>L52</f>
        <v>#N/A</v>
      </c>
      <c r="M65" s="223" t="e">
        <f t="shared" ref="M65:AQ65" si="41">M52</f>
        <v>#N/A</v>
      </c>
      <c r="N65" s="223" t="e">
        <f t="shared" si="41"/>
        <v>#N/A</v>
      </c>
      <c r="O65" s="223" t="e">
        <f t="shared" si="41"/>
        <v>#N/A</v>
      </c>
      <c r="P65" s="223" t="e">
        <f t="shared" si="41"/>
        <v>#N/A</v>
      </c>
      <c r="Q65" s="223" t="e">
        <f t="shared" si="41"/>
        <v>#N/A</v>
      </c>
      <c r="R65" s="223" t="e">
        <f t="shared" si="41"/>
        <v>#N/A</v>
      </c>
      <c r="S65" s="223" t="e">
        <f t="shared" si="41"/>
        <v>#N/A</v>
      </c>
      <c r="T65" s="223" t="e">
        <f t="shared" si="41"/>
        <v>#N/A</v>
      </c>
      <c r="U65" s="223" t="e">
        <f t="shared" si="41"/>
        <v>#N/A</v>
      </c>
      <c r="V65" s="223" t="e">
        <f t="shared" si="41"/>
        <v>#N/A</v>
      </c>
      <c r="W65" s="223" t="e">
        <f t="shared" si="41"/>
        <v>#N/A</v>
      </c>
      <c r="X65" s="223" t="e">
        <f t="shared" si="41"/>
        <v>#N/A</v>
      </c>
      <c r="Y65" s="223" t="e">
        <f t="shared" si="41"/>
        <v>#N/A</v>
      </c>
      <c r="Z65" s="223" t="e">
        <f t="shared" si="41"/>
        <v>#N/A</v>
      </c>
      <c r="AA65" s="223" t="e">
        <f t="shared" si="41"/>
        <v>#N/A</v>
      </c>
      <c r="AB65" s="223" t="e">
        <f t="shared" si="41"/>
        <v>#N/A</v>
      </c>
      <c r="AC65" s="223" t="e">
        <f t="shared" si="41"/>
        <v>#N/A</v>
      </c>
      <c r="AD65" s="223" t="e">
        <f t="shared" si="41"/>
        <v>#N/A</v>
      </c>
      <c r="AE65" s="223" t="e">
        <f t="shared" si="41"/>
        <v>#N/A</v>
      </c>
      <c r="AF65" s="223" t="e">
        <f t="shared" si="41"/>
        <v>#N/A</v>
      </c>
      <c r="AG65" s="223" t="e">
        <f t="shared" si="41"/>
        <v>#N/A</v>
      </c>
      <c r="AH65" s="223" t="e">
        <f t="shared" si="41"/>
        <v>#N/A</v>
      </c>
      <c r="AI65" s="223" t="e">
        <f t="shared" si="41"/>
        <v>#N/A</v>
      </c>
      <c r="AJ65" s="223" t="e">
        <f t="shared" si="41"/>
        <v>#N/A</v>
      </c>
      <c r="AK65" s="223" t="e">
        <f t="shared" si="41"/>
        <v>#N/A</v>
      </c>
      <c r="AL65" s="223" t="e">
        <f t="shared" si="41"/>
        <v>#N/A</v>
      </c>
      <c r="AM65" s="223" t="e">
        <f t="shared" si="41"/>
        <v>#N/A</v>
      </c>
      <c r="AN65" s="223" t="e">
        <f t="shared" si="41"/>
        <v>#N/A</v>
      </c>
      <c r="AO65" s="223" t="e">
        <f t="shared" si="41"/>
        <v>#N/A</v>
      </c>
      <c r="AP65" s="223" t="e">
        <f t="shared" si="41"/>
        <v>#N/A</v>
      </c>
      <c r="AQ65" s="223" t="e">
        <f t="shared" si="41"/>
        <v>#N/A</v>
      </c>
      <c r="AR65" s="223" t="e">
        <f t="shared" ref="AR65:BW65" si="42">AR52</f>
        <v>#N/A</v>
      </c>
      <c r="AS65" s="223" t="e">
        <f t="shared" si="42"/>
        <v>#N/A</v>
      </c>
      <c r="AT65" s="223" t="e">
        <f t="shared" si="42"/>
        <v>#N/A</v>
      </c>
      <c r="AU65" s="223" t="e">
        <f t="shared" si="42"/>
        <v>#N/A</v>
      </c>
      <c r="AV65" s="223" t="e">
        <f t="shared" si="42"/>
        <v>#N/A</v>
      </c>
      <c r="AW65" s="223" t="e">
        <f t="shared" si="42"/>
        <v>#N/A</v>
      </c>
      <c r="AX65" s="223" t="e">
        <f t="shared" si="42"/>
        <v>#N/A</v>
      </c>
      <c r="AY65" s="223" t="e">
        <f t="shared" si="42"/>
        <v>#N/A</v>
      </c>
      <c r="AZ65" s="223" t="e">
        <f t="shared" si="42"/>
        <v>#N/A</v>
      </c>
      <c r="BA65" s="223" t="e">
        <f t="shared" si="42"/>
        <v>#N/A</v>
      </c>
      <c r="BB65" s="223" t="e">
        <f t="shared" si="42"/>
        <v>#N/A</v>
      </c>
      <c r="BC65" s="223" t="e">
        <f t="shared" si="42"/>
        <v>#N/A</v>
      </c>
      <c r="BD65" s="223" t="e">
        <f t="shared" si="42"/>
        <v>#N/A</v>
      </c>
      <c r="BE65" s="223" t="e">
        <f t="shared" si="42"/>
        <v>#N/A</v>
      </c>
      <c r="BF65" s="223" t="e">
        <f t="shared" si="42"/>
        <v>#N/A</v>
      </c>
      <c r="BG65" s="223" t="e">
        <f t="shared" si="42"/>
        <v>#N/A</v>
      </c>
      <c r="BH65" s="223" t="e">
        <f t="shared" si="42"/>
        <v>#N/A</v>
      </c>
      <c r="BI65" s="223" t="e">
        <f t="shared" si="42"/>
        <v>#N/A</v>
      </c>
      <c r="BJ65" s="223" t="e">
        <f t="shared" si="42"/>
        <v>#N/A</v>
      </c>
      <c r="BK65" s="223" t="e">
        <f t="shared" si="42"/>
        <v>#N/A</v>
      </c>
      <c r="BL65" s="223" t="e">
        <f t="shared" si="42"/>
        <v>#N/A</v>
      </c>
      <c r="BM65" s="223" t="e">
        <f t="shared" si="42"/>
        <v>#N/A</v>
      </c>
      <c r="BN65" s="223" t="e">
        <f t="shared" si="42"/>
        <v>#N/A</v>
      </c>
      <c r="BO65" s="223" t="e">
        <f t="shared" si="42"/>
        <v>#N/A</v>
      </c>
      <c r="BP65" s="223" t="e">
        <f t="shared" si="42"/>
        <v>#N/A</v>
      </c>
      <c r="BQ65" s="223" t="e">
        <f t="shared" si="42"/>
        <v>#N/A</v>
      </c>
      <c r="BR65" s="223" t="e">
        <f t="shared" si="42"/>
        <v>#N/A</v>
      </c>
      <c r="BS65" s="223" t="e">
        <f t="shared" si="42"/>
        <v>#N/A</v>
      </c>
      <c r="BT65" s="223" t="e">
        <f t="shared" si="42"/>
        <v>#N/A</v>
      </c>
      <c r="BU65" s="223" t="e">
        <f t="shared" si="42"/>
        <v>#N/A</v>
      </c>
      <c r="BV65" s="223" t="e">
        <f t="shared" si="42"/>
        <v>#N/A</v>
      </c>
      <c r="BW65" s="223" t="e">
        <f t="shared" si="42"/>
        <v>#N/A</v>
      </c>
      <c r="BX65" s="223" t="e">
        <f t="shared" ref="BX65:CV65" si="43">BX52</f>
        <v>#N/A</v>
      </c>
      <c r="BY65" s="223" t="e">
        <f t="shared" si="43"/>
        <v>#N/A</v>
      </c>
      <c r="BZ65" s="223" t="e">
        <f t="shared" si="43"/>
        <v>#N/A</v>
      </c>
      <c r="CA65" s="223" t="e">
        <f t="shared" si="43"/>
        <v>#N/A</v>
      </c>
      <c r="CB65" s="223" t="e">
        <f t="shared" si="43"/>
        <v>#N/A</v>
      </c>
      <c r="CC65" s="223" t="e">
        <f t="shared" si="43"/>
        <v>#N/A</v>
      </c>
      <c r="CD65" s="223" t="e">
        <f t="shared" si="43"/>
        <v>#N/A</v>
      </c>
      <c r="CE65" s="223" t="e">
        <f t="shared" si="43"/>
        <v>#N/A</v>
      </c>
      <c r="CF65" s="223" t="e">
        <f t="shared" si="43"/>
        <v>#N/A</v>
      </c>
      <c r="CG65" s="223" t="e">
        <f t="shared" si="43"/>
        <v>#N/A</v>
      </c>
      <c r="CH65" s="223" t="e">
        <f t="shared" si="43"/>
        <v>#N/A</v>
      </c>
      <c r="CI65" s="223" t="e">
        <f t="shared" si="43"/>
        <v>#N/A</v>
      </c>
      <c r="CJ65" s="223" t="e">
        <f t="shared" si="43"/>
        <v>#N/A</v>
      </c>
      <c r="CK65" s="223" t="e">
        <f t="shared" si="43"/>
        <v>#N/A</v>
      </c>
      <c r="CL65" s="223" t="e">
        <f t="shared" si="43"/>
        <v>#N/A</v>
      </c>
      <c r="CM65" s="223" t="e">
        <f t="shared" si="43"/>
        <v>#N/A</v>
      </c>
      <c r="CN65" s="223" t="e">
        <f t="shared" si="43"/>
        <v>#N/A</v>
      </c>
      <c r="CO65" s="223" t="e">
        <f t="shared" si="43"/>
        <v>#N/A</v>
      </c>
      <c r="CP65" s="223" t="e">
        <f t="shared" si="43"/>
        <v>#N/A</v>
      </c>
      <c r="CQ65" s="223" t="e">
        <f t="shared" si="43"/>
        <v>#N/A</v>
      </c>
      <c r="CR65" s="223" t="e">
        <f t="shared" si="43"/>
        <v>#N/A</v>
      </c>
      <c r="CS65" s="223" t="e">
        <f t="shared" si="43"/>
        <v>#N/A</v>
      </c>
      <c r="CT65" s="223" t="e">
        <f t="shared" si="43"/>
        <v>#N/A</v>
      </c>
      <c r="CU65" s="223" t="e">
        <f t="shared" si="43"/>
        <v>#N/A</v>
      </c>
      <c r="CV65" s="223" t="e">
        <f t="shared" si="43"/>
        <v>#N/A</v>
      </c>
      <c r="CW65" s="33"/>
      <c r="CX65" s="33"/>
      <c r="CY65" s="33"/>
      <c r="CZ65" s="33"/>
      <c r="DA65" s="33"/>
    </row>
    <row r="66" spans="1:105">
      <c r="A66" s="472" t="s">
        <v>1021</v>
      </c>
      <c r="E66" s="29" t="s">
        <v>1025</v>
      </c>
      <c r="G66" s="29" t="s">
        <v>305</v>
      </c>
      <c r="H66" s="31"/>
      <c r="I66" s="31"/>
      <c r="J66" s="31"/>
      <c r="K66" s="31"/>
      <c r="L66" s="223">
        <f t="shared" ref="L66:AQ66" si="44">IF(L9=1,L56,0)</f>
        <v>0</v>
      </c>
      <c r="M66" s="223">
        <f t="shared" si="44"/>
        <v>0</v>
      </c>
      <c r="N66" s="223">
        <f t="shared" si="44"/>
        <v>0</v>
      </c>
      <c r="O66" s="223">
        <f t="shared" si="44"/>
        <v>0</v>
      </c>
      <c r="P66" s="223">
        <f t="shared" si="44"/>
        <v>0</v>
      </c>
      <c r="Q66" s="223">
        <f t="shared" si="44"/>
        <v>0</v>
      </c>
      <c r="R66" s="223">
        <f t="shared" si="44"/>
        <v>0</v>
      </c>
      <c r="S66" s="223">
        <f t="shared" si="44"/>
        <v>0</v>
      </c>
      <c r="T66" s="223">
        <f t="shared" si="44"/>
        <v>0</v>
      </c>
      <c r="U66" s="223">
        <f t="shared" si="44"/>
        <v>0</v>
      </c>
      <c r="V66" s="223">
        <f t="shared" si="44"/>
        <v>0</v>
      </c>
      <c r="W66" s="223">
        <f t="shared" si="44"/>
        <v>0</v>
      </c>
      <c r="X66" s="223">
        <f t="shared" si="44"/>
        <v>0</v>
      </c>
      <c r="Y66" s="223">
        <f t="shared" si="44"/>
        <v>0</v>
      </c>
      <c r="Z66" s="223">
        <f t="shared" si="44"/>
        <v>0</v>
      </c>
      <c r="AA66" s="223">
        <f t="shared" si="44"/>
        <v>0</v>
      </c>
      <c r="AB66" s="223">
        <f t="shared" si="44"/>
        <v>0</v>
      </c>
      <c r="AC66" s="223">
        <f t="shared" si="44"/>
        <v>0</v>
      </c>
      <c r="AD66" s="223">
        <f t="shared" si="44"/>
        <v>0</v>
      </c>
      <c r="AE66" s="223">
        <f t="shared" si="44"/>
        <v>0</v>
      </c>
      <c r="AF66" s="223">
        <f t="shared" si="44"/>
        <v>0</v>
      </c>
      <c r="AG66" s="223">
        <f t="shared" si="44"/>
        <v>0</v>
      </c>
      <c r="AH66" s="223">
        <f t="shared" si="44"/>
        <v>0</v>
      </c>
      <c r="AI66" s="223">
        <f t="shared" si="44"/>
        <v>0</v>
      </c>
      <c r="AJ66" s="223">
        <f t="shared" si="44"/>
        <v>0</v>
      </c>
      <c r="AK66" s="223">
        <f t="shared" si="44"/>
        <v>0</v>
      </c>
      <c r="AL66" s="223">
        <f t="shared" si="44"/>
        <v>0</v>
      </c>
      <c r="AM66" s="223">
        <f t="shared" si="44"/>
        <v>0</v>
      </c>
      <c r="AN66" s="223">
        <f t="shared" si="44"/>
        <v>0</v>
      </c>
      <c r="AO66" s="223">
        <f t="shared" si="44"/>
        <v>0</v>
      </c>
      <c r="AP66" s="223">
        <f t="shared" si="44"/>
        <v>0</v>
      </c>
      <c r="AQ66" s="223">
        <f t="shared" si="44"/>
        <v>0</v>
      </c>
      <c r="AR66" s="223">
        <f t="shared" ref="AR66:BW66" si="45">IF(AR9=1,AR56,0)</f>
        <v>0</v>
      </c>
      <c r="AS66" s="223">
        <f t="shared" si="45"/>
        <v>0</v>
      </c>
      <c r="AT66" s="223">
        <f t="shared" si="45"/>
        <v>0</v>
      </c>
      <c r="AU66" s="223">
        <f t="shared" si="45"/>
        <v>0</v>
      </c>
      <c r="AV66" s="223">
        <f t="shared" si="45"/>
        <v>0</v>
      </c>
      <c r="AW66" s="223">
        <f t="shared" si="45"/>
        <v>0</v>
      </c>
      <c r="AX66" s="223">
        <f t="shared" si="45"/>
        <v>0</v>
      </c>
      <c r="AY66" s="223">
        <f t="shared" si="45"/>
        <v>0</v>
      </c>
      <c r="AZ66" s="223">
        <f t="shared" si="45"/>
        <v>0</v>
      </c>
      <c r="BA66" s="223">
        <f t="shared" si="45"/>
        <v>0</v>
      </c>
      <c r="BB66" s="223">
        <f t="shared" si="45"/>
        <v>0</v>
      </c>
      <c r="BC66" s="223">
        <f t="shared" si="45"/>
        <v>0</v>
      </c>
      <c r="BD66" s="223">
        <f t="shared" si="45"/>
        <v>0</v>
      </c>
      <c r="BE66" s="223">
        <f t="shared" si="45"/>
        <v>0</v>
      </c>
      <c r="BF66" s="223">
        <f t="shared" si="45"/>
        <v>0</v>
      </c>
      <c r="BG66" s="223">
        <f t="shared" si="45"/>
        <v>0</v>
      </c>
      <c r="BH66" s="223">
        <f t="shared" si="45"/>
        <v>0</v>
      </c>
      <c r="BI66" s="223">
        <f>IF(BI9=1,BI56,0)</f>
        <v>0</v>
      </c>
      <c r="BJ66" s="223">
        <f t="shared" si="45"/>
        <v>0</v>
      </c>
      <c r="BK66" s="223">
        <f t="shared" si="45"/>
        <v>0</v>
      </c>
      <c r="BL66" s="223">
        <f t="shared" si="45"/>
        <v>0</v>
      </c>
      <c r="BM66" s="223">
        <f t="shared" si="45"/>
        <v>0</v>
      </c>
      <c r="BN66" s="223">
        <f t="shared" si="45"/>
        <v>0</v>
      </c>
      <c r="BO66" s="223">
        <f t="shared" si="45"/>
        <v>0</v>
      </c>
      <c r="BP66" s="223">
        <f t="shared" si="45"/>
        <v>0</v>
      </c>
      <c r="BQ66" s="223">
        <f t="shared" si="45"/>
        <v>0</v>
      </c>
      <c r="BR66" s="223">
        <f t="shared" si="45"/>
        <v>0</v>
      </c>
      <c r="BS66" s="223">
        <f t="shared" si="45"/>
        <v>0</v>
      </c>
      <c r="BT66" s="223">
        <f t="shared" si="45"/>
        <v>0</v>
      </c>
      <c r="BU66" s="223">
        <f t="shared" si="45"/>
        <v>0</v>
      </c>
      <c r="BV66" s="223">
        <f t="shared" si="45"/>
        <v>0</v>
      </c>
      <c r="BW66" s="223">
        <f t="shared" si="45"/>
        <v>0</v>
      </c>
      <c r="BX66" s="223">
        <f t="shared" ref="BX66:CV66" si="46">IF(BX9=1,BX56,0)</f>
        <v>0</v>
      </c>
      <c r="BY66" s="223">
        <f t="shared" si="46"/>
        <v>0</v>
      </c>
      <c r="BZ66" s="223">
        <f t="shared" si="46"/>
        <v>0</v>
      </c>
      <c r="CA66" s="223">
        <f t="shared" si="46"/>
        <v>0</v>
      </c>
      <c r="CB66" s="223">
        <f t="shared" si="46"/>
        <v>0</v>
      </c>
      <c r="CC66" s="223">
        <f t="shared" si="46"/>
        <v>0</v>
      </c>
      <c r="CD66" s="223">
        <f t="shared" si="46"/>
        <v>0</v>
      </c>
      <c r="CE66" s="223">
        <f t="shared" si="46"/>
        <v>0</v>
      </c>
      <c r="CF66" s="223">
        <f t="shared" si="46"/>
        <v>0</v>
      </c>
      <c r="CG66" s="223">
        <f t="shared" si="46"/>
        <v>0</v>
      </c>
      <c r="CH66" s="223">
        <f t="shared" si="46"/>
        <v>0</v>
      </c>
      <c r="CI66" s="223">
        <f t="shared" si="46"/>
        <v>0</v>
      </c>
      <c r="CJ66" s="223">
        <f t="shared" si="46"/>
        <v>0</v>
      </c>
      <c r="CK66" s="223">
        <f t="shared" si="46"/>
        <v>0</v>
      </c>
      <c r="CL66" s="223">
        <f t="shared" si="46"/>
        <v>0</v>
      </c>
      <c r="CM66" s="223">
        <f t="shared" si="46"/>
        <v>0</v>
      </c>
      <c r="CN66" s="223">
        <f t="shared" si="46"/>
        <v>0</v>
      </c>
      <c r="CO66" s="223">
        <f t="shared" si="46"/>
        <v>0</v>
      </c>
      <c r="CP66" s="223">
        <f t="shared" si="46"/>
        <v>0</v>
      </c>
      <c r="CQ66" s="223">
        <f t="shared" si="46"/>
        <v>0</v>
      </c>
      <c r="CR66" s="223">
        <f t="shared" si="46"/>
        <v>0</v>
      </c>
      <c r="CS66" s="223">
        <f t="shared" si="46"/>
        <v>0</v>
      </c>
      <c r="CT66" s="223">
        <f t="shared" si="46"/>
        <v>0</v>
      </c>
      <c r="CU66" s="223">
        <f t="shared" si="46"/>
        <v>0</v>
      </c>
      <c r="CV66" s="223">
        <f t="shared" si="46"/>
        <v>0</v>
      </c>
      <c r="CW66" s="33"/>
      <c r="CX66" s="33"/>
      <c r="CY66" s="33"/>
      <c r="CZ66" s="33"/>
      <c r="DA66" s="33"/>
    </row>
    <row r="67" spans="1:105">
      <c r="E67" s="105" t="s">
        <v>872</v>
      </c>
      <c r="F67" s="105"/>
      <c r="G67" s="105" t="s">
        <v>305</v>
      </c>
      <c r="H67" s="31"/>
      <c r="I67" s="31"/>
      <c r="J67" s="31"/>
      <c r="K67" s="31"/>
      <c r="L67" s="243" t="e">
        <f>L65-L66</f>
        <v>#N/A</v>
      </c>
      <c r="M67" s="243" t="e">
        <f t="shared" ref="M67:AQ67" si="47">M65-M66</f>
        <v>#N/A</v>
      </c>
      <c r="N67" s="243" t="e">
        <f t="shared" si="47"/>
        <v>#N/A</v>
      </c>
      <c r="O67" s="243" t="e">
        <f>O65-O66</f>
        <v>#N/A</v>
      </c>
      <c r="P67" s="243" t="e">
        <f t="shared" si="47"/>
        <v>#N/A</v>
      </c>
      <c r="Q67" s="243" t="e">
        <f t="shared" si="47"/>
        <v>#N/A</v>
      </c>
      <c r="R67" s="243" t="e">
        <f t="shared" si="47"/>
        <v>#N/A</v>
      </c>
      <c r="S67" s="243" t="e">
        <f t="shared" si="47"/>
        <v>#N/A</v>
      </c>
      <c r="T67" s="243" t="e">
        <f t="shared" si="47"/>
        <v>#N/A</v>
      </c>
      <c r="U67" s="243" t="e">
        <f t="shared" si="47"/>
        <v>#N/A</v>
      </c>
      <c r="V67" s="243" t="e">
        <f t="shared" si="47"/>
        <v>#N/A</v>
      </c>
      <c r="W67" s="243" t="e">
        <f t="shared" si="47"/>
        <v>#N/A</v>
      </c>
      <c r="X67" s="243" t="e">
        <f t="shared" si="47"/>
        <v>#N/A</v>
      </c>
      <c r="Y67" s="243" t="e">
        <f t="shared" si="47"/>
        <v>#N/A</v>
      </c>
      <c r="Z67" s="243" t="e">
        <f t="shared" si="47"/>
        <v>#N/A</v>
      </c>
      <c r="AA67" s="243" t="e">
        <f t="shared" si="47"/>
        <v>#N/A</v>
      </c>
      <c r="AB67" s="243" t="e">
        <f t="shared" si="47"/>
        <v>#N/A</v>
      </c>
      <c r="AC67" s="243" t="e">
        <f>AC65-AC66</f>
        <v>#N/A</v>
      </c>
      <c r="AD67" s="243" t="e">
        <f>AD65-AD66</f>
        <v>#N/A</v>
      </c>
      <c r="AE67" s="243" t="e">
        <f t="shared" si="47"/>
        <v>#N/A</v>
      </c>
      <c r="AF67" s="243" t="e">
        <f t="shared" si="47"/>
        <v>#N/A</v>
      </c>
      <c r="AG67" s="243" t="e">
        <f t="shared" si="47"/>
        <v>#N/A</v>
      </c>
      <c r="AH67" s="243" t="e">
        <f t="shared" si="47"/>
        <v>#N/A</v>
      </c>
      <c r="AI67" s="243" t="e">
        <f t="shared" si="47"/>
        <v>#N/A</v>
      </c>
      <c r="AJ67" s="243" t="e">
        <f t="shared" si="47"/>
        <v>#N/A</v>
      </c>
      <c r="AK67" s="243" t="e">
        <f t="shared" si="47"/>
        <v>#N/A</v>
      </c>
      <c r="AL67" s="243" t="e">
        <f t="shared" si="47"/>
        <v>#N/A</v>
      </c>
      <c r="AM67" s="243" t="e">
        <f t="shared" si="47"/>
        <v>#N/A</v>
      </c>
      <c r="AN67" s="243" t="e">
        <f t="shared" si="47"/>
        <v>#N/A</v>
      </c>
      <c r="AO67" s="243" t="e">
        <f t="shared" si="47"/>
        <v>#N/A</v>
      </c>
      <c r="AP67" s="243" t="e">
        <f t="shared" si="47"/>
        <v>#N/A</v>
      </c>
      <c r="AQ67" s="243" t="e">
        <f t="shared" si="47"/>
        <v>#N/A</v>
      </c>
      <c r="AR67" s="243" t="e">
        <f t="shared" ref="AR67:BW67" si="48">AR65-AR66</f>
        <v>#N/A</v>
      </c>
      <c r="AS67" s="243" t="e">
        <f t="shared" si="48"/>
        <v>#N/A</v>
      </c>
      <c r="AT67" s="243" t="e">
        <f t="shared" si="48"/>
        <v>#N/A</v>
      </c>
      <c r="AU67" s="243" t="e">
        <f t="shared" si="48"/>
        <v>#N/A</v>
      </c>
      <c r="AV67" s="243" t="e">
        <f t="shared" si="48"/>
        <v>#N/A</v>
      </c>
      <c r="AW67" s="243" t="e">
        <f t="shared" si="48"/>
        <v>#N/A</v>
      </c>
      <c r="AX67" s="243" t="e">
        <f t="shared" si="48"/>
        <v>#N/A</v>
      </c>
      <c r="AY67" s="243" t="e">
        <f t="shared" si="48"/>
        <v>#N/A</v>
      </c>
      <c r="AZ67" s="243" t="e">
        <f t="shared" si="48"/>
        <v>#N/A</v>
      </c>
      <c r="BA67" s="243" t="e">
        <f t="shared" si="48"/>
        <v>#N/A</v>
      </c>
      <c r="BB67" s="243" t="e">
        <f t="shared" si="48"/>
        <v>#N/A</v>
      </c>
      <c r="BC67" s="243" t="e">
        <f t="shared" si="48"/>
        <v>#N/A</v>
      </c>
      <c r="BD67" s="243" t="e">
        <f t="shared" si="48"/>
        <v>#N/A</v>
      </c>
      <c r="BE67" s="243" t="e">
        <f t="shared" si="48"/>
        <v>#N/A</v>
      </c>
      <c r="BF67" s="243" t="e">
        <f t="shared" si="48"/>
        <v>#N/A</v>
      </c>
      <c r="BG67" s="243" t="e">
        <f t="shared" si="48"/>
        <v>#N/A</v>
      </c>
      <c r="BH67" s="243" t="e">
        <f t="shared" si="48"/>
        <v>#N/A</v>
      </c>
      <c r="BI67" s="243" t="e">
        <f>BI65-BI66</f>
        <v>#N/A</v>
      </c>
      <c r="BJ67" s="243" t="e">
        <f t="shared" si="48"/>
        <v>#N/A</v>
      </c>
      <c r="BK67" s="243" t="e">
        <f t="shared" si="48"/>
        <v>#N/A</v>
      </c>
      <c r="BL67" s="243" t="e">
        <f t="shared" si="48"/>
        <v>#N/A</v>
      </c>
      <c r="BM67" s="243" t="e">
        <f t="shared" si="48"/>
        <v>#N/A</v>
      </c>
      <c r="BN67" s="243" t="e">
        <f t="shared" si="48"/>
        <v>#N/A</v>
      </c>
      <c r="BO67" s="243" t="e">
        <f t="shared" si="48"/>
        <v>#N/A</v>
      </c>
      <c r="BP67" s="243" t="e">
        <f t="shared" si="48"/>
        <v>#N/A</v>
      </c>
      <c r="BQ67" s="243" t="e">
        <f t="shared" si="48"/>
        <v>#N/A</v>
      </c>
      <c r="BR67" s="243" t="e">
        <f t="shared" si="48"/>
        <v>#N/A</v>
      </c>
      <c r="BS67" s="243" t="e">
        <f t="shared" si="48"/>
        <v>#N/A</v>
      </c>
      <c r="BT67" s="243" t="e">
        <f t="shared" si="48"/>
        <v>#N/A</v>
      </c>
      <c r="BU67" s="243" t="e">
        <f t="shared" si="48"/>
        <v>#N/A</v>
      </c>
      <c r="BV67" s="243" t="e">
        <f t="shared" si="48"/>
        <v>#N/A</v>
      </c>
      <c r="BW67" s="243" t="e">
        <f t="shared" si="48"/>
        <v>#N/A</v>
      </c>
      <c r="BX67" s="243" t="e">
        <f t="shared" ref="BX67:CV67" si="49">BX65-BX66</f>
        <v>#N/A</v>
      </c>
      <c r="BY67" s="243" t="e">
        <f t="shared" si="49"/>
        <v>#N/A</v>
      </c>
      <c r="BZ67" s="243" t="e">
        <f t="shared" si="49"/>
        <v>#N/A</v>
      </c>
      <c r="CA67" s="243" t="e">
        <f t="shared" si="49"/>
        <v>#N/A</v>
      </c>
      <c r="CB67" s="243" t="e">
        <f t="shared" si="49"/>
        <v>#N/A</v>
      </c>
      <c r="CC67" s="243" t="e">
        <f t="shared" si="49"/>
        <v>#N/A</v>
      </c>
      <c r="CD67" s="243" t="e">
        <f t="shared" si="49"/>
        <v>#N/A</v>
      </c>
      <c r="CE67" s="243" t="e">
        <f t="shared" si="49"/>
        <v>#N/A</v>
      </c>
      <c r="CF67" s="243" t="e">
        <f t="shared" si="49"/>
        <v>#N/A</v>
      </c>
      <c r="CG67" s="243" t="e">
        <f t="shared" si="49"/>
        <v>#N/A</v>
      </c>
      <c r="CH67" s="243" t="e">
        <f t="shared" si="49"/>
        <v>#N/A</v>
      </c>
      <c r="CI67" s="243" t="e">
        <f t="shared" si="49"/>
        <v>#N/A</v>
      </c>
      <c r="CJ67" s="243" t="e">
        <f t="shared" si="49"/>
        <v>#N/A</v>
      </c>
      <c r="CK67" s="243" t="e">
        <f t="shared" si="49"/>
        <v>#N/A</v>
      </c>
      <c r="CL67" s="243" t="e">
        <f t="shared" si="49"/>
        <v>#N/A</v>
      </c>
      <c r="CM67" s="243" t="e">
        <f t="shared" si="49"/>
        <v>#N/A</v>
      </c>
      <c r="CN67" s="243" t="e">
        <f t="shared" si="49"/>
        <v>#N/A</v>
      </c>
      <c r="CO67" s="243" t="e">
        <f t="shared" si="49"/>
        <v>#N/A</v>
      </c>
      <c r="CP67" s="243" t="e">
        <f t="shared" si="49"/>
        <v>#N/A</v>
      </c>
      <c r="CQ67" s="243" t="e">
        <f t="shared" si="49"/>
        <v>#N/A</v>
      </c>
      <c r="CR67" s="243" t="e">
        <f t="shared" si="49"/>
        <v>#N/A</v>
      </c>
      <c r="CS67" s="243" t="e">
        <f t="shared" si="49"/>
        <v>#N/A</v>
      </c>
      <c r="CT67" s="243" t="e">
        <f t="shared" si="49"/>
        <v>#N/A</v>
      </c>
      <c r="CU67" s="243" t="e">
        <f t="shared" si="49"/>
        <v>#N/A</v>
      </c>
      <c r="CV67" s="243" t="e">
        <f t="shared" si="49"/>
        <v>#N/A</v>
      </c>
      <c r="CW67" s="33"/>
      <c r="CX67" s="33"/>
      <c r="CY67" s="33"/>
      <c r="CZ67" s="33"/>
      <c r="DA67" s="33"/>
    </row>
    <row r="68" spans="1:105">
      <c r="H68" s="31"/>
      <c r="I68" s="31"/>
      <c r="J68" s="31"/>
      <c r="K68" s="31"/>
      <c r="L68" s="247"/>
      <c r="M68" s="247"/>
      <c r="N68" s="247"/>
      <c r="O68" s="247"/>
      <c r="P68" s="247"/>
      <c r="Q68" s="247"/>
      <c r="R68" s="247"/>
      <c r="S68" s="247"/>
      <c r="T68" s="247"/>
      <c r="U68" s="247"/>
      <c r="V68" s="247"/>
      <c r="W68" s="247"/>
      <c r="X68" s="247"/>
      <c r="Y68" s="247"/>
      <c r="Z68" s="247"/>
      <c r="AA68" s="247"/>
      <c r="AB68" s="247"/>
      <c r="AC68" s="247"/>
      <c r="AD68" s="247"/>
      <c r="AE68" s="247"/>
      <c r="AF68" s="247"/>
      <c r="AG68" s="247"/>
      <c r="AH68" s="247"/>
      <c r="AI68" s="247"/>
      <c r="AJ68" s="223"/>
      <c r="AK68" s="247"/>
      <c r="AL68" s="247"/>
      <c r="AM68" s="247"/>
      <c r="AN68" s="247"/>
      <c r="AO68" s="247"/>
      <c r="AP68" s="247"/>
      <c r="AQ68" s="247"/>
      <c r="AR68" s="247"/>
      <c r="AS68" s="247"/>
      <c r="AT68" s="247"/>
      <c r="AU68" s="247"/>
      <c r="AV68" s="247"/>
      <c r="AW68" s="247"/>
      <c r="AX68" s="247"/>
      <c r="AY68" s="247"/>
      <c r="AZ68" s="247"/>
      <c r="BA68" s="247"/>
      <c r="BB68" s="247"/>
      <c r="BC68" s="247"/>
      <c r="BD68" s="247"/>
      <c r="BE68" s="247"/>
      <c r="BF68" s="247"/>
      <c r="BG68" s="247"/>
      <c r="BH68" s="247"/>
      <c r="BI68" s="247"/>
      <c r="BJ68" s="247"/>
      <c r="BK68" s="247"/>
      <c r="BL68" s="247"/>
      <c r="BM68" s="247"/>
      <c r="BN68" s="247"/>
      <c r="BO68" s="247"/>
      <c r="BP68" s="247"/>
      <c r="BQ68" s="247"/>
      <c r="BR68" s="247"/>
      <c r="BS68" s="247"/>
      <c r="BT68" s="247"/>
      <c r="BU68" s="247"/>
      <c r="BV68" s="247"/>
      <c r="BW68" s="247"/>
      <c r="BX68" s="247"/>
      <c r="BY68" s="247"/>
      <c r="BZ68" s="247"/>
      <c r="CA68" s="247"/>
      <c r="CB68" s="247"/>
      <c r="CC68" s="247"/>
      <c r="CD68" s="247"/>
      <c r="CE68" s="247"/>
      <c r="CF68" s="247"/>
      <c r="CG68" s="247"/>
      <c r="CH68" s="247"/>
      <c r="CI68" s="247"/>
      <c r="CJ68" s="247"/>
      <c r="CK68" s="247"/>
      <c r="CL68" s="247"/>
      <c r="CM68" s="247"/>
      <c r="CN68" s="247"/>
      <c r="CO68" s="247"/>
      <c r="CP68" s="247"/>
      <c r="CQ68" s="247"/>
      <c r="CR68" s="247"/>
      <c r="CS68" s="247"/>
      <c r="CT68" s="247"/>
      <c r="CU68" s="247"/>
      <c r="CV68" s="247"/>
      <c r="CW68" s="33"/>
      <c r="CX68" s="33"/>
      <c r="CY68" s="33"/>
      <c r="CZ68" s="33"/>
      <c r="DA68" s="33"/>
    </row>
    <row r="69" spans="1:105" s="1" customFormat="1">
      <c r="B69" s="24"/>
      <c r="C69" s="43">
        <f>MAX($B$5:C68)+0.1</f>
        <v>4.3999999999999986</v>
      </c>
      <c r="D69" s="41" t="s">
        <v>1026</v>
      </c>
      <c r="E69" s="41"/>
      <c r="F69" s="41"/>
      <c r="G69" s="41"/>
      <c r="H69" s="41"/>
      <c r="I69" s="41"/>
      <c r="J69" s="41"/>
      <c r="K69" s="41"/>
      <c r="L69" s="41"/>
      <c r="M69" s="41"/>
      <c r="N69" s="41"/>
      <c r="O69" s="41"/>
      <c r="P69" s="41"/>
      <c r="Q69" s="41"/>
      <c r="R69" s="41"/>
      <c r="S69" s="41"/>
      <c r="T69" s="41"/>
      <c r="U69" s="41"/>
      <c r="V69" s="41"/>
      <c r="W69" s="41"/>
      <c r="X69" s="41"/>
      <c r="Y69" s="41"/>
      <c r="Z69" s="41"/>
      <c r="AA69" s="41"/>
      <c r="AB69" s="41"/>
      <c r="AC69" s="41"/>
      <c r="AD69" s="41"/>
      <c r="AE69" s="41"/>
      <c r="AF69" s="41"/>
      <c r="AG69" s="41"/>
      <c r="AH69" s="41"/>
      <c r="AI69" s="41"/>
      <c r="AJ69" s="41"/>
      <c r="AK69" s="41"/>
      <c r="AL69" s="41"/>
      <c r="AM69" s="41"/>
      <c r="AN69" s="41"/>
      <c r="AO69" s="41"/>
      <c r="AP69" s="41"/>
      <c r="AQ69" s="41"/>
      <c r="AR69" s="41"/>
      <c r="AS69" s="41"/>
      <c r="AT69" s="41"/>
      <c r="AU69" s="41"/>
      <c r="AV69" s="41"/>
      <c r="AW69" s="41"/>
      <c r="AX69" s="41"/>
      <c r="AY69" s="41"/>
      <c r="AZ69" s="41"/>
      <c r="BA69" s="41"/>
      <c r="BB69" s="41"/>
      <c r="BC69" s="41"/>
      <c r="BD69" s="41"/>
      <c r="BE69" s="41"/>
      <c r="BF69" s="41"/>
      <c r="BG69" s="41"/>
      <c r="BH69" s="41"/>
      <c r="BI69" s="41"/>
      <c r="BJ69" s="41"/>
      <c r="BK69" s="41"/>
      <c r="BL69" s="41"/>
      <c r="BM69" s="41"/>
      <c r="BN69" s="41"/>
      <c r="BO69" s="41"/>
      <c r="BP69" s="41"/>
      <c r="BQ69" s="41"/>
      <c r="BR69" s="41"/>
      <c r="BS69" s="41"/>
      <c r="BT69" s="41"/>
      <c r="BU69" s="41"/>
      <c r="BV69" s="41"/>
      <c r="BW69" s="41"/>
      <c r="BX69" s="41"/>
      <c r="BY69" s="41"/>
      <c r="BZ69" s="41"/>
      <c r="CA69" s="41"/>
      <c r="CB69" s="41"/>
      <c r="CC69" s="41"/>
      <c r="CD69" s="41"/>
      <c r="CE69" s="41"/>
      <c r="CF69" s="41"/>
      <c r="CG69" s="41"/>
      <c r="CH69" s="41"/>
      <c r="CI69" s="41"/>
      <c r="CJ69" s="41"/>
      <c r="CK69" s="41"/>
      <c r="CL69" s="41"/>
      <c r="CM69" s="41"/>
      <c r="CN69" s="41"/>
      <c r="CO69" s="41"/>
      <c r="CP69" s="41"/>
      <c r="CQ69" s="41"/>
      <c r="CR69" s="41"/>
      <c r="CS69" s="41"/>
      <c r="CT69" s="41"/>
      <c r="CU69" s="41"/>
      <c r="CV69" s="41"/>
      <c r="CW69" s="42"/>
      <c r="CX69" s="42"/>
      <c r="CY69" s="42"/>
    </row>
    <row r="70" spans="1:105">
      <c r="H70" s="31"/>
      <c r="I70" s="31"/>
      <c r="J70" s="31"/>
      <c r="K70" s="31"/>
      <c r="L70" s="33"/>
      <c r="M70" s="34"/>
      <c r="N70" s="34"/>
      <c r="O70" s="34"/>
      <c r="P70" s="34"/>
      <c r="Q70" s="34"/>
      <c r="R70" s="34"/>
      <c r="S70" s="34"/>
      <c r="T70" s="34"/>
      <c r="U70" s="34"/>
      <c r="V70" s="34"/>
      <c r="W70" s="34"/>
      <c r="X70" s="34"/>
      <c r="Y70" s="34"/>
      <c r="Z70" s="34"/>
      <c r="AA70" s="34"/>
      <c r="AB70" s="34"/>
      <c r="AC70" s="34"/>
      <c r="AD70" s="34"/>
      <c r="AE70" s="34"/>
      <c r="AF70" s="34"/>
      <c r="AG70" s="34"/>
      <c r="AH70" s="34"/>
      <c r="AI70" s="34"/>
      <c r="AJ70" s="34"/>
      <c r="AK70" s="34"/>
      <c r="AL70" s="34"/>
      <c r="AM70" s="34"/>
      <c r="AN70" s="34"/>
      <c r="AO70" s="34"/>
      <c r="AP70" s="34"/>
      <c r="AQ70" s="34"/>
      <c r="AR70" s="34"/>
      <c r="AS70" s="34"/>
      <c r="AT70" s="34"/>
      <c r="AU70" s="34"/>
      <c r="AV70" s="34"/>
      <c r="AW70" s="34"/>
      <c r="AX70" s="34"/>
      <c r="AY70" s="34"/>
      <c r="AZ70" s="34"/>
      <c r="BA70" s="34"/>
      <c r="BB70" s="34"/>
      <c r="BC70" s="34"/>
      <c r="BD70" s="34"/>
      <c r="BE70" s="34"/>
      <c r="BF70" s="34"/>
      <c r="BG70" s="34"/>
      <c r="BH70" s="34"/>
      <c r="BI70" s="34"/>
      <c r="BJ70" s="34"/>
      <c r="BK70" s="34"/>
      <c r="BL70" s="34"/>
      <c r="BM70" s="34"/>
      <c r="BN70" s="34"/>
      <c r="BO70" s="34"/>
      <c r="BP70" s="34"/>
      <c r="BQ70" s="34"/>
      <c r="BR70" s="34"/>
      <c r="BS70" s="34"/>
      <c r="BT70" s="34"/>
      <c r="BU70" s="34"/>
      <c r="BV70" s="34"/>
      <c r="BW70" s="34"/>
      <c r="BX70" s="34"/>
      <c r="BY70" s="34"/>
      <c r="BZ70" s="34"/>
      <c r="CA70" s="34"/>
      <c r="CB70" s="34"/>
      <c r="CC70" s="34"/>
      <c r="CD70" s="34"/>
      <c r="CE70" s="34"/>
      <c r="CF70" s="34"/>
      <c r="CG70" s="34"/>
      <c r="CH70" s="34"/>
      <c r="CI70" s="34"/>
      <c r="CJ70" s="34"/>
      <c r="CK70" s="34"/>
      <c r="CL70" s="34"/>
      <c r="CM70" s="34"/>
      <c r="CN70" s="34"/>
      <c r="CO70" s="34"/>
      <c r="CP70" s="34"/>
      <c r="CQ70" s="34"/>
      <c r="CR70" s="34"/>
      <c r="CS70" s="34"/>
      <c r="CT70" s="34"/>
      <c r="CU70" s="34"/>
      <c r="CV70" s="34"/>
      <c r="CW70" s="33"/>
      <c r="CX70" s="33"/>
      <c r="CY70" s="33"/>
      <c r="CZ70" s="33"/>
      <c r="DA70" s="33"/>
    </row>
    <row r="71" spans="1:105">
      <c r="E71" s="29" t="s">
        <v>1027</v>
      </c>
      <c r="G71" s="29" t="s">
        <v>256</v>
      </c>
      <c r="H71" s="31"/>
      <c r="I71" s="31"/>
      <c r="J71" s="31"/>
      <c r="K71" s="31"/>
      <c r="L71" s="303">
        <f>Support!L24</f>
        <v>0</v>
      </c>
      <c r="M71" s="303">
        <f>Support!M24</f>
        <v>0</v>
      </c>
      <c r="N71" s="303">
        <f>Support!N24</f>
        <v>0</v>
      </c>
      <c r="O71" s="303">
        <f>Support!O24</f>
        <v>0</v>
      </c>
      <c r="P71" s="303">
        <f>Support!P24</f>
        <v>0</v>
      </c>
      <c r="Q71" s="303">
        <f>Support!Q24</f>
        <v>0</v>
      </c>
      <c r="R71" s="303">
        <f>Support!R24</f>
        <v>0</v>
      </c>
      <c r="S71" s="303">
        <f>Support!S24</f>
        <v>0</v>
      </c>
      <c r="T71" s="303">
        <f>Support!T24</f>
        <v>0</v>
      </c>
      <c r="U71" s="303">
        <f>Support!U24</f>
        <v>0</v>
      </c>
      <c r="V71" s="303">
        <f>Support!V24</f>
        <v>0</v>
      </c>
      <c r="W71" s="303">
        <f>Support!W24</f>
        <v>0</v>
      </c>
      <c r="X71" s="303">
        <f>Support!X24</f>
        <v>0</v>
      </c>
      <c r="Y71" s="303">
        <f>Support!Y24</f>
        <v>0</v>
      </c>
      <c r="Z71" s="303">
        <f>Support!Z24</f>
        <v>0</v>
      </c>
      <c r="AA71" s="303">
        <f>Support!AA24</f>
        <v>0</v>
      </c>
      <c r="AB71" s="303">
        <f>Support!AB24</f>
        <v>0</v>
      </c>
      <c r="AC71" s="303">
        <f>Support!AC24</f>
        <v>0</v>
      </c>
      <c r="AD71" s="303">
        <f>Support!AD24</f>
        <v>0</v>
      </c>
      <c r="AE71" s="303">
        <f>Support!AE24</f>
        <v>0</v>
      </c>
      <c r="AF71" s="303">
        <f>Support!AF24</f>
        <v>0</v>
      </c>
      <c r="AG71" s="303">
        <f>Support!AG24</f>
        <v>0</v>
      </c>
      <c r="AH71" s="303">
        <f>Support!AH24</f>
        <v>0</v>
      </c>
      <c r="AI71" s="303">
        <f>Support!AI24</f>
        <v>0</v>
      </c>
      <c r="AJ71" s="303">
        <f>Support!AJ24</f>
        <v>0</v>
      </c>
      <c r="AK71" s="303">
        <f>Support!AK24</f>
        <v>0</v>
      </c>
      <c r="AL71" s="303">
        <f>Support!AL24</f>
        <v>0</v>
      </c>
      <c r="AM71" s="303">
        <f>Support!AM24</f>
        <v>0</v>
      </c>
      <c r="AN71" s="303">
        <f>Support!AN24</f>
        <v>0</v>
      </c>
      <c r="AO71" s="303">
        <f>Support!AO24</f>
        <v>0</v>
      </c>
      <c r="AP71" s="303">
        <f>Support!AP24</f>
        <v>0</v>
      </c>
      <c r="AQ71" s="303">
        <f>Support!AQ24</f>
        <v>0</v>
      </c>
      <c r="AR71" s="303">
        <f>Support!AR24</f>
        <v>0</v>
      </c>
      <c r="AS71" s="303">
        <f>Support!AS24</f>
        <v>0</v>
      </c>
      <c r="AT71" s="303">
        <f>Support!AT24</f>
        <v>0</v>
      </c>
      <c r="AU71" s="303">
        <f>Support!AU24</f>
        <v>0</v>
      </c>
      <c r="AV71" s="303">
        <f>Support!AV24</f>
        <v>0</v>
      </c>
      <c r="AW71" s="303">
        <f>Support!AW24</f>
        <v>0</v>
      </c>
      <c r="AX71" s="303">
        <f>Support!AX24</f>
        <v>0</v>
      </c>
      <c r="AY71" s="303">
        <f>Support!AY24</f>
        <v>0</v>
      </c>
      <c r="AZ71" s="303">
        <f>Support!AZ24</f>
        <v>0</v>
      </c>
      <c r="BA71" s="303">
        <f>Support!BA24</f>
        <v>0</v>
      </c>
      <c r="BB71" s="303">
        <f>Support!BB24</f>
        <v>0</v>
      </c>
      <c r="BC71" s="303">
        <f>Support!BC24</f>
        <v>0</v>
      </c>
      <c r="BD71" s="303">
        <f>Support!BD24</f>
        <v>0</v>
      </c>
      <c r="BE71" s="303">
        <f>Support!BE24</f>
        <v>0</v>
      </c>
      <c r="BF71" s="303">
        <f>Support!BF24</f>
        <v>0</v>
      </c>
      <c r="BG71" s="303">
        <f>Support!BG24</f>
        <v>0</v>
      </c>
      <c r="BH71" s="303">
        <f>Support!BH24</f>
        <v>0</v>
      </c>
      <c r="BI71" s="303">
        <f>Support!BI24</f>
        <v>0</v>
      </c>
      <c r="BJ71" s="303">
        <f>Support!BJ24</f>
        <v>0</v>
      </c>
      <c r="BK71" s="303">
        <f>Support!BK24</f>
        <v>0</v>
      </c>
      <c r="BL71" s="303">
        <f>Support!BL24</f>
        <v>0</v>
      </c>
      <c r="BM71" s="303">
        <f>Support!BM24</f>
        <v>0</v>
      </c>
      <c r="BN71" s="303">
        <f>Support!BN24</f>
        <v>0</v>
      </c>
      <c r="BO71" s="303">
        <f>Support!BO24</f>
        <v>0</v>
      </c>
      <c r="BP71" s="303">
        <f>Support!BP24</f>
        <v>0</v>
      </c>
      <c r="BQ71" s="303">
        <f>Support!BQ24</f>
        <v>0</v>
      </c>
      <c r="BR71" s="303">
        <f>Support!BR24</f>
        <v>0</v>
      </c>
      <c r="BS71" s="303">
        <f>Support!BS24</f>
        <v>0</v>
      </c>
      <c r="BT71" s="303">
        <f>Support!BT24</f>
        <v>0</v>
      </c>
      <c r="BU71" s="303">
        <f>Support!BU24</f>
        <v>0</v>
      </c>
      <c r="BV71" s="303">
        <f>Support!BV24</f>
        <v>0</v>
      </c>
      <c r="BW71" s="303">
        <f>Support!BW24</f>
        <v>0</v>
      </c>
      <c r="BX71" s="303">
        <f>Support!BX24</f>
        <v>0</v>
      </c>
      <c r="BY71" s="303">
        <f>Support!BY24</f>
        <v>0</v>
      </c>
      <c r="BZ71" s="303">
        <f>Support!BZ24</f>
        <v>0</v>
      </c>
      <c r="CA71" s="303">
        <f>Support!CA24</f>
        <v>0</v>
      </c>
      <c r="CB71" s="303">
        <f>Support!CB24</f>
        <v>0</v>
      </c>
      <c r="CC71" s="303">
        <f>Support!CC24</f>
        <v>0</v>
      </c>
      <c r="CD71" s="303">
        <f>Support!CD24</f>
        <v>0</v>
      </c>
      <c r="CE71" s="303">
        <f>Support!CE24</f>
        <v>0</v>
      </c>
      <c r="CF71" s="303">
        <f>Support!CF24</f>
        <v>0</v>
      </c>
      <c r="CG71" s="303">
        <f>Support!CG24</f>
        <v>0</v>
      </c>
      <c r="CH71" s="303">
        <f>Support!CH24</f>
        <v>0</v>
      </c>
      <c r="CI71" s="303">
        <f>Support!CI24</f>
        <v>0</v>
      </c>
      <c r="CJ71" s="303">
        <f>Support!CJ24</f>
        <v>0</v>
      </c>
      <c r="CK71" s="303">
        <f>Support!CK24</f>
        <v>0</v>
      </c>
      <c r="CL71" s="303">
        <f>Support!CL24</f>
        <v>0</v>
      </c>
      <c r="CM71" s="303">
        <f>Support!CM24</f>
        <v>0</v>
      </c>
      <c r="CN71" s="303">
        <f>Support!CN24</f>
        <v>0</v>
      </c>
      <c r="CO71" s="303">
        <f>Support!CO24</f>
        <v>0</v>
      </c>
      <c r="CP71" s="303">
        <f>Support!CP24</f>
        <v>0</v>
      </c>
      <c r="CQ71" s="303">
        <f>Support!CQ24</f>
        <v>0</v>
      </c>
      <c r="CR71" s="303">
        <f>Support!CR24</f>
        <v>0</v>
      </c>
      <c r="CS71" s="303">
        <f>Support!CS24</f>
        <v>0</v>
      </c>
      <c r="CT71" s="303">
        <f>Support!CT24</f>
        <v>0</v>
      </c>
      <c r="CU71" s="303">
        <f>Support!CU24</f>
        <v>0</v>
      </c>
      <c r="CV71" s="303">
        <f>Support!CV24</f>
        <v>0</v>
      </c>
      <c r="CW71" s="33"/>
      <c r="CX71" s="33"/>
      <c r="CY71" s="33"/>
      <c r="CZ71" s="33"/>
      <c r="DA71" s="33"/>
    </row>
    <row r="72" spans="1:105">
      <c r="H72" s="31"/>
      <c r="I72" s="31"/>
      <c r="J72" s="31"/>
      <c r="K72" s="31"/>
      <c r="L72" s="33"/>
      <c r="M72" s="34"/>
      <c r="N72" s="34"/>
      <c r="O72" s="34"/>
      <c r="P72" s="34"/>
      <c r="Q72" s="34"/>
      <c r="R72" s="34"/>
      <c r="S72" s="34"/>
      <c r="T72" s="34"/>
      <c r="U72" s="34"/>
      <c r="V72" s="34"/>
      <c r="W72" s="34"/>
      <c r="X72" s="34"/>
      <c r="Y72" s="34"/>
      <c r="Z72" s="34"/>
      <c r="AA72" s="34"/>
      <c r="AB72" s="34"/>
      <c r="AC72" s="34"/>
      <c r="AD72" s="34"/>
      <c r="AE72" s="34"/>
      <c r="AF72" s="34"/>
      <c r="AG72" s="34"/>
      <c r="AH72" s="34"/>
      <c r="AI72" s="34"/>
      <c r="AJ72" s="34"/>
      <c r="AK72" s="34"/>
      <c r="AL72" s="34"/>
      <c r="AM72" s="34"/>
      <c r="AN72" s="34"/>
      <c r="AO72" s="34"/>
      <c r="AP72" s="34"/>
      <c r="AQ72" s="34"/>
      <c r="AR72" s="34"/>
      <c r="AS72" s="34"/>
      <c r="AT72" s="34"/>
      <c r="AU72" s="34"/>
      <c r="AV72" s="34"/>
      <c r="AW72" s="34"/>
      <c r="AX72" s="34"/>
      <c r="AY72" s="34"/>
      <c r="AZ72" s="34"/>
      <c r="BA72" s="34"/>
      <c r="BB72" s="34"/>
      <c r="BC72" s="34"/>
      <c r="BD72" s="34"/>
      <c r="BE72" s="34"/>
      <c r="BF72" s="34"/>
      <c r="BG72" s="34"/>
      <c r="BH72" s="34"/>
      <c r="BI72" s="34"/>
      <c r="BJ72" s="34"/>
      <c r="BK72" s="34"/>
      <c r="BL72" s="34"/>
      <c r="BM72" s="34"/>
      <c r="BN72" s="34"/>
      <c r="BO72" s="34"/>
      <c r="BP72" s="34"/>
      <c r="BQ72" s="34"/>
      <c r="BR72" s="34"/>
      <c r="BS72" s="34"/>
      <c r="BT72" s="34"/>
      <c r="BU72" s="34"/>
      <c r="BV72" s="34"/>
      <c r="BW72" s="34"/>
      <c r="BX72" s="34"/>
      <c r="BY72" s="34"/>
      <c r="BZ72" s="34"/>
      <c r="CA72" s="34"/>
      <c r="CB72" s="34"/>
      <c r="CC72" s="34"/>
      <c r="CD72" s="34"/>
      <c r="CE72" s="34"/>
      <c r="CF72" s="34"/>
      <c r="CG72" s="34"/>
      <c r="CH72" s="34"/>
      <c r="CI72" s="34"/>
      <c r="CJ72" s="34"/>
      <c r="CK72" s="34"/>
      <c r="CL72" s="34"/>
      <c r="CM72" s="34"/>
      <c r="CN72" s="34"/>
      <c r="CO72" s="34"/>
      <c r="CP72" s="34"/>
      <c r="CQ72" s="34"/>
      <c r="CR72" s="34"/>
      <c r="CS72" s="34"/>
      <c r="CT72" s="34"/>
      <c r="CU72" s="34"/>
      <c r="CV72" s="34"/>
      <c r="CW72" s="33"/>
      <c r="CX72" s="33"/>
      <c r="CY72" s="33"/>
      <c r="CZ72" s="33"/>
      <c r="DA72" s="33"/>
    </row>
    <row r="73" spans="1:105">
      <c r="E73" s="29" t="s">
        <v>1028</v>
      </c>
      <c r="G73" s="29" t="s">
        <v>305</v>
      </c>
      <c r="H73" s="31"/>
      <c r="I73" s="31"/>
      <c r="J73" s="31"/>
      <c r="K73" s="31"/>
      <c r="L73" s="223" t="e">
        <f>Support!L71</f>
        <v>#N/A</v>
      </c>
      <c r="M73" s="223" t="e">
        <f>Support!M71</f>
        <v>#N/A</v>
      </c>
      <c r="N73" s="223" t="e">
        <f>Support!N71</f>
        <v>#N/A</v>
      </c>
      <c r="O73" s="223" t="e">
        <f>Support!O71</f>
        <v>#N/A</v>
      </c>
      <c r="P73" s="223" t="e">
        <f>Support!P71</f>
        <v>#N/A</v>
      </c>
      <c r="Q73" s="223" t="e">
        <f>Support!Q71</f>
        <v>#N/A</v>
      </c>
      <c r="R73" s="223" t="e">
        <f>Support!R71</f>
        <v>#N/A</v>
      </c>
      <c r="S73" s="223" t="e">
        <f>Support!S71</f>
        <v>#N/A</v>
      </c>
      <c r="T73" s="223" t="e">
        <f>Support!T71</f>
        <v>#N/A</v>
      </c>
      <c r="U73" s="223" t="e">
        <f>Support!U71</f>
        <v>#N/A</v>
      </c>
      <c r="V73" s="223" t="e">
        <f>Support!V71</f>
        <v>#N/A</v>
      </c>
      <c r="W73" s="223" t="e">
        <f>Support!W71</f>
        <v>#N/A</v>
      </c>
      <c r="X73" s="223" t="e">
        <f>Support!X71</f>
        <v>#N/A</v>
      </c>
      <c r="Y73" s="223" t="e">
        <f>Support!Y71</f>
        <v>#N/A</v>
      </c>
      <c r="Z73" s="223" t="e">
        <f>Support!Z71</f>
        <v>#N/A</v>
      </c>
      <c r="AA73" s="223" t="e">
        <f>Support!AA71</f>
        <v>#N/A</v>
      </c>
      <c r="AB73" s="223" t="e">
        <f>Support!AB71</f>
        <v>#N/A</v>
      </c>
      <c r="AC73" s="223" t="e">
        <f>Support!AC71</f>
        <v>#N/A</v>
      </c>
      <c r="AD73" s="223" t="e">
        <f>Support!AD71</f>
        <v>#N/A</v>
      </c>
      <c r="AE73" s="223" t="e">
        <f>Support!AE71</f>
        <v>#N/A</v>
      </c>
      <c r="AF73" s="223" t="e">
        <f>Support!AF71</f>
        <v>#N/A</v>
      </c>
      <c r="AG73" s="223" t="e">
        <f>Support!AG71</f>
        <v>#N/A</v>
      </c>
      <c r="AH73" s="223" t="e">
        <f>Support!AH71</f>
        <v>#N/A</v>
      </c>
      <c r="AI73" s="223" t="e">
        <f>Support!AI71</f>
        <v>#N/A</v>
      </c>
      <c r="AJ73" s="223" t="e">
        <f>Support!AJ71</f>
        <v>#N/A</v>
      </c>
      <c r="AK73" s="223" t="e">
        <f>Support!AK71</f>
        <v>#N/A</v>
      </c>
      <c r="AL73" s="223" t="e">
        <f>Support!AL71</f>
        <v>#N/A</v>
      </c>
      <c r="AM73" s="223" t="e">
        <f>Support!AM71</f>
        <v>#N/A</v>
      </c>
      <c r="AN73" s="223" t="e">
        <f>Support!AN71</f>
        <v>#N/A</v>
      </c>
      <c r="AO73" s="223" t="e">
        <f>Support!AO71</f>
        <v>#N/A</v>
      </c>
      <c r="AP73" s="223" t="e">
        <f>Support!AP71</f>
        <v>#N/A</v>
      </c>
      <c r="AQ73" s="223" t="e">
        <f>Support!AQ71</f>
        <v>#N/A</v>
      </c>
      <c r="AR73" s="223" t="e">
        <f>Support!AR71</f>
        <v>#N/A</v>
      </c>
      <c r="AS73" s="223" t="e">
        <f>Support!AS71</f>
        <v>#N/A</v>
      </c>
      <c r="AT73" s="223" t="e">
        <f>Support!AT71</f>
        <v>#N/A</v>
      </c>
      <c r="AU73" s="223" t="e">
        <f>Support!AU71</f>
        <v>#N/A</v>
      </c>
      <c r="AV73" s="223" t="e">
        <f>Support!AV71</f>
        <v>#N/A</v>
      </c>
      <c r="AW73" s="223" t="e">
        <f>Support!AW71</f>
        <v>#N/A</v>
      </c>
      <c r="AX73" s="223" t="e">
        <f>Support!AX71</f>
        <v>#N/A</v>
      </c>
      <c r="AY73" s="223" t="e">
        <f>Support!AY71</f>
        <v>#N/A</v>
      </c>
      <c r="AZ73" s="223" t="e">
        <f>Support!AZ71</f>
        <v>#N/A</v>
      </c>
      <c r="BA73" s="223" t="e">
        <f>Support!BA71</f>
        <v>#N/A</v>
      </c>
      <c r="BB73" s="223" t="e">
        <f>Support!BB71</f>
        <v>#N/A</v>
      </c>
      <c r="BC73" s="223" t="e">
        <f>Support!BC71</f>
        <v>#N/A</v>
      </c>
      <c r="BD73" s="223" t="e">
        <f>Support!BD71</f>
        <v>#N/A</v>
      </c>
      <c r="BE73" s="223" t="e">
        <f>Support!BE71</f>
        <v>#N/A</v>
      </c>
      <c r="BF73" s="223" t="e">
        <f>Support!BF71</f>
        <v>#N/A</v>
      </c>
      <c r="BG73" s="223" t="e">
        <f>Support!BG71</f>
        <v>#N/A</v>
      </c>
      <c r="BH73" s="223" t="e">
        <f>Support!BH71</f>
        <v>#N/A</v>
      </c>
      <c r="BI73" s="223" t="e">
        <f>Support!BI71</f>
        <v>#N/A</v>
      </c>
      <c r="BJ73" s="223" t="e">
        <f>Support!BJ71</f>
        <v>#N/A</v>
      </c>
      <c r="BK73" s="223" t="e">
        <f>Support!BK71</f>
        <v>#N/A</v>
      </c>
      <c r="BL73" s="223" t="e">
        <f>Support!BL71</f>
        <v>#N/A</v>
      </c>
      <c r="BM73" s="223" t="e">
        <f>Support!BM71</f>
        <v>#N/A</v>
      </c>
      <c r="BN73" s="223" t="e">
        <f>Support!BN71</f>
        <v>#N/A</v>
      </c>
      <c r="BO73" s="223" t="e">
        <f>Support!BO71</f>
        <v>#N/A</v>
      </c>
      <c r="BP73" s="223" t="e">
        <f>Support!BP71</f>
        <v>#N/A</v>
      </c>
      <c r="BQ73" s="223" t="e">
        <f>Support!BQ71</f>
        <v>#N/A</v>
      </c>
      <c r="BR73" s="223" t="e">
        <f>Support!BR71</f>
        <v>#N/A</v>
      </c>
      <c r="BS73" s="223" t="e">
        <f>Support!BS71</f>
        <v>#N/A</v>
      </c>
      <c r="BT73" s="223" t="e">
        <f>Support!BT71</f>
        <v>#N/A</v>
      </c>
      <c r="BU73" s="223" t="e">
        <f>Support!BU71</f>
        <v>#N/A</v>
      </c>
      <c r="BV73" s="223" t="e">
        <f>Support!BV71</f>
        <v>#N/A</v>
      </c>
      <c r="BW73" s="223" t="e">
        <f>Support!BW71</f>
        <v>#N/A</v>
      </c>
      <c r="BX73" s="223" t="e">
        <f>Support!BX71</f>
        <v>#N/A</v>
      </c>
      <c r="BY73" s="223" t="e">
        <f>Support!BY71</f>
        <v>#N/A</v>
      </c>
      <c r="BZ73" s="223" t="e">
        <f>Support!BZ71</f>
        <v>#N/A</v>
      </c>
      <c r="CA73" s="223" t="e">
        <f>Support!CA71</f>
        <v>#N/A</v>
      </c>
      <c r="CB73" s="223" t="e">
        <f>Support!CB71</f>
        <v>#N/A</v>
      </c>
      <c r="CC73" s="223" t="e">
        <f>Support!CC71</f>
        <v>#N/A</v>
      </c>
      <c r="CD73" s="223" t="e">
        <f>Support!CD71</f>
        <v>#N/A</v>
      </c>
      <c r="CE73" s="223" t="e">
        <f>Support!CE71</f>
        <v>#N/A</v>
      </c>
      <c r="CF73" s="223" t="e">
        <f>Support!CF71</f>
        <v>#N/A</v>
      </c>
      <c r="CG73" s="223" t="e">
        <f>Support!CG71</f>
        <v>#N/A</v>
      </c>
      <c r="CH73" s="223" t="e">
        <f>Support!CH71</f>
        <v>#N/A</v>
      </c>
      <c r="CI73" s="223" t="e">
        <f>Support!CI71</f>
        <v>#N/A</v>
      </c>
      <c r="CJ73" s="223" t="e">
        <f>Support!CJ71</f>
        <v>#N/A</v>
      </c>
      <c r="CK73" s="223" t="e">
        <f>Support!CK71</f>
        <v>#N/A</v>
      </c>
      <c r="CL73" s="223" t="e">
        <f>Support!CL71</f>
        <v>#N/A</v>
      </c>
      <c r="CM73" s="223" t="e">
        <f>Support!CM71</f>
        <v>#N/A</v>
      </c>
      <c r="CN73" s="223" t="e">
        <f>Support!CN71</f>
        <v>#N/A</v>
      </c>
      <c r="CO73" s="223" t="e">
        <f>Support!CO71</f>
        <v>#N/A</v>
      </c>
      <c r="CP73" s="223" t="e">
        <f>Support!CP71</f>
        <v>#N/A</v>
      </c>
      <c r="CQ73" s="223" t="e">
        <f>Support!CQ71</f>
        <v>#N/A</v>
      </c>
      <c r="CR73" s="223" t="e">
        <f>Support!CR71</f>
        <v>#N/A</v>
      </c>
      <c r="CS73" s="223" t="e">
        <f>Support!CS71</f>
        <v>#N/A</v>
      </c>
      <c r="CT73" s="223" t="e">
        <f>Support!CT71</f>
        <v>#N/A</v>
      </c>
      <c r="CU73" s="223" t="e">
        <f>Support!CU71</f>
        <v>#N/A</v>
      </c>
      <c r="CV73" s="223" t="e">
        <f>Support!CV71</f>
        <v>#N/A</v>
      </c>
      <c r="CW73" s="33"/>
      <c r="CX73" s="33"/>
      <c r="CY73" s="33"/>
      <c r="CZ73" s="33"/>
      <c r="DA73" s="33"/>
    </row>
    <row r="74" spans="1:105">
      <c r="E74" s="29" t="s">
        <v>893</v>
      </c>
      <c r="G74" s="29" t="s">
        <v>305</v>
      </c>
      <c r="H74" s="31"/>
      <c r="I74" s="31"/>
      <c r="J74" s="31"/>
      <c r="K74" s="31"/>
      <c r="L74" s="223" t="e">
        <f>Metrics!L74</f>
        <v>#N/A</v>
      </c>
      <c r="M74" s="223" t="e">
        <f>Metrics!M74</f>
        <v>#N/A</v>
      </c>
      <c r="N74" s="223" t="e">
        <f>Metrics!N74</f>
        <v>#N/A</v>
      </c>
      <c r="O74" s="223" t="e">
        <f>Metrics!O74</f>
        <v>#N/A</v>
      </c>
      <c r="P74" s="223" t="e">
        <f>Metrics!P74</f>
        <v>#N/A</v>
      </c>
      <c r="Q74" s="223" t="e">
        <f>Metrics!Q74</f>
        <v>#N/A</v>
      </c>
      <c r="R74" s="223" t="e">
        <f>Metrics!R74</f>
        <v>#N/A</v>
      </c>
      <c r="S74" s="223" t="e">
        <f>Metrics!S74</f>
        <v>#N/A</v>
      </c>
      <c r="T74" s="223" t="e">
        <f>Metrics!T74</f>
        <v>#N/A</v>
      </c>
      <c r="U74" s="223" t="e">
        <f>Metrics!U74</f>
        <v>#N/A</v>
      </c>
      <c r="V74" s="223" t="e">
        <f>Metrics!V74</f>
        <v>#N/A</v>
      </c>
      <c r="W74" s="223" t="e">
        <f>Metrics!W74</f>
        <v>#N/A</v>
      </c>
      <c r="X74" s="223" t="e">
        <f>Metrics!X74</f>
        <v>#N/A</v>
      </c>
      <c r="Y74" s="223" t="e">
        <f>Metrics!Y74</f>
        <v>#N/A</v>
      </c>
      <c r="Z74" s="223" t="e">
        <f>Metrics!Z74</f>
        <v>#N/A</v>
      </c>
      <c r="AA74" s="223" t="e">
        <f>Metrics!AA74</f>
        <v>#N/A</v>
      </c>
      <c r="AB74" s="223" t="e">
        <f>Metrics!AB74</f>
        <v>#N/A</v>
      </c>
      <c r="AC74" s="223" t="e">
        <f>Metrics!AC74</f>
        <v>#N/A</v>
      </c>
      <c r="AD74" s="223" t="e">
        <f>Metrics!AD74</f>
        <v>#N/A</v>
      </c>
      <c r="AE74" s="223" t="e">
        <f>Metrics!AE74</f>
        <v>#N/A</v>
      </c>
      <c r="AF74" s="223" t="e">
        <f>Metrics!AF74</f>
        <v>#N/A</v>
      </c>
      <c r="AG74" s="223" t="e">
        <f>Metrics!AG74</f>
        <v>#N/A</v>
      </c>
      <c r="AH74" s="223" t="e">
        <f>Metrics!AH74</f>
        <v>#N/A</v>
      </c>
      <c r="AI74" s="223" t="e">
        <f>Metrics!AI74</f>
        <v>#N/A</v>
      </c>
      <c r="AJ74" s="223" t="e">
        <f>Metrics!AJ74</f>
        <v>#N/A</v>
      </c>
      <c r="AK74" s="223" t="e">
        <f>Metrics!AK74</f>
        <v>#N/A</v>
      </c>
      <c r="AL74" s="223" t="e">
        <f>Metrics!AL74</f>
        <v>#N/A</v>
      </c>
      <c r="AM74" s="223" t="e">
        <f>Metrics!AM74</f>
        <v>#N/A</v>
      </c>
      <c r="AN74" s="223" t="e">
        <f>Metrics!AN74</f>
        <v>#N/A</v>
      </c>
      <c r="AO74" s="223" t="e">
        <f>Metrics!AO74</f>
        <v>#N/A</v>
      </c>
      <c r="AP74" s="223" t="e">
        <f>Metrics!AP74</f>
        <v>#N/A</v>
      </c>
      <c r="AQ74" s="223" t="e">
        <f>Metrics!AQ74</f>
        <v>#N/A</v>
      </c>
      <c r="AR74" s="223" t="e">
        <f>Metrics!AR74</f>
        <v>#N/A</v>
      </c>
      <c r="AS74" s="223" t="e">
        <f>Metrics!AS74</f>
        <v>#N/A</v>
      </c>
      <c r="AT74" s="223" t="e">
        <f>Metrics!AT74</f>
        <v>#N/A</v>
      </c>
      <c r="AU74" s="223" t="e">
        <f>Metrics!AU74</f>
        <v>#N/A</v>
      </c>
      <c r="AV74" s="223" t="e">
        <f>Metrics!AV74</f>
        <v>#N/A</v>
      </c>
      <c r="AW74" s="223" t="e">
        <f>Metrics!AW74</f>
        <v>#N/A</v>
      </c>
      <c r="AX74" s="223" t="e">
        <f>Metrics!AX74</f>
        <v>#N/A</v>
      </c>
      <c r="AY74" s="223" t="e">
        <f>Metrics!AY74</f>
        <v>#N/A</v>
      </c>
      <c r="AZ74" s="223" t="e">
        <f>Metrics!AZ74</f>
        <v>#N/A</v>
      </c>
      <c r="BA74" s="223" t="e">
        <f>Metrics!BA74</f>
        <v>#N/A</v>
      </c>
      <c r="BB74" s="223" t="e">
        <f>Metrics!BB74</f>
        <v>#N/A</v>
      </c>
      <c r="BC74" s="223" t="e">
        <f>Metrics!BC74</f>
        <v>#N/A</v>
      </c>
      <c r="BD74" s="223" t="e">
        <f>Metrics!BD74</f>
        <v>#N/A</v>
      </c>
      <c r="BE74" s="223" t="e">
        <f>Metrics!BE74</f>
        <v>#N/A</v>
      </c>
      <c r="BF74" s="223" t="e">
        <f>Metrics!BF74</f>
        <v>#N/A</v>
      </c>
      <c r="BG74" s="223" t="e">
        <f>Metrics!BG74</f>
        <v>#N/A</v>
      </c>
      <c r="BH74" s="223" t="e">
        <f>Metrics!BH74</f>
        <v>#N/A</v>
      </c>
      <c r="BI74" s="223" t="e">
        <f>Metrics!BI74</f>
        <v>#N/A</v>
      </c>
      <c r="BJ74" s="223" t="e">
        <f>Metrics!BJ74</f>
        <v>#N/A</v>
      </c>
      <c r="BK74" s="223" t="e">
        <f>Metrics!BK74</f>
        <v>#N/A</v>
      </c>
      <c r="BL74" s="223" t="e">
        <f>Metrics!BL74</f>
        <v>#N/A</v>
      </c>
      <c r="BM74" s="223" t="e">
        <f>Metrics!BM74</f>
        <v>#N/A</v>
      </c>
      <c r="BN74" s="223" t="e">
        <f>Metrics!BN74</f>
        <v>#N/A</v>
      </c>
      <c r="BO74" s="223" t="e">
        <f>Metrics!BO74</f>
        <v>#N/A</v>
      </c>
      <c r="BP74" s="223" t="e">
        <f>Metrics!BP74</f>
        <v>#N/A</v>
      </c>
      <c r="BQ74" s="223" t="e">
        <f>Metrics!BQ74</f>
        <v>#N/A</v>
      </c>
      <c r="BR74" s="223" t="e">
        <f>Metrics!BR74</f>
        <v>#N/A</v>
      </c>
      <c r="BS74" s="223" t="e">
        <f>Metrics!BS74</f>
        <v>#N/A</v>
      </c>
      <c r="BT74" s="223" t="e">
        <f>Metrics!BT74</f>
        <v>#N/A</v>
      </c>
      <c r="BU74" s="223" t="e">
        <f>Metrics!BU74</f>
        <v>#N/A</v>
      </c>
      <c r="BV74" s="223" t="e">
        <f>Metrics!BV74</f>
        <v>#N/A</v>
      </c>
      <c r="BW74" s="223" t="e">
        <f>Metrics!BW74</f>
        <v>#N/A</v>
      </c>
      <c r="BX74" s="223" t="e">
        <f>Metrics!BX74</f>
        <v>#N/A</v>
      </c>
      <c r="BY74" s="223" t="e">
        <f>Metrics!BY74</f>
        <v>#N/A</v>
      </c>
      <c r="BZ74" s="223" t="e">
        <f>Metrics!BZ74</f>
        <v>#N/A</v>
      </c>
      <c r="CA74" s="223" t="e">
        <f>Metrics!CA74</f>
        <v>#N/A</v>
      </c>
      <c r="CB74" s="223" t="e">
        <f>Metrics!CB74</f>
        <v>#N/A</v>
      </c>
      <c r="CC74" s="223" t="e">
        <f>Metrics!CC74</f>
        <v>#N/A</v>
      </c>
      <c r="CD74" s="223" t="e">
        <f>Metrics!CD74</f>
        <v>#N/A</v>
      </c>
      <c r="CE74" s="223" t="e">
        <f>Metrics!CE74</f>
        <v>#N/A</v>
      </c>
      <c r="CF74" s="223" t="e">
        <f>Metrics!CF74</f>
        <v>#N/A</v>
      </c>
      <c r="CG74" s="223" t="e">
        <f>Metrics!CG74</f>
        <v>#N/A</v>
      </c>
      <c r="CH74" s="223" t="e">
        <f>Metrics!CH74</f>
        <v>#N/A</v>
      </c>
      <c r="CI74" s="223" t="e">
        <f>Metrics!CI74</f>
        <v>#N/A</v>
      </c>
      <c r="CJ74" s="223" t="e">
        <f>Metrics!CJ74</f>
        <v>#N/A</v>
      </c>
      <c r="CK74" s="223" t="e">
        <f>Metrics!CK74</f>
        <v>#N/A</v>
      </c>
      <c r="CL74" s="223" t="e">
        <f>Metrics!CL74</f>
        <v>#N/A</v>
      </c>
      <c r="CM74" s="223" t="e">
        <f>Metrics!CM74</f>
        <v>#N/A</v>
      </c>
      <c r="CN74" s="223" t="e">
        <f>Metrics!CN74</f>
        <v>#N/A</v>
      </c>
      <c r="CO74" s="223" t="e">
        <f>Metrics!CO74</f>
        <v>#N/A</v>
      </c>
      <c r="CP74" s="223" t="e">
        <f>Metrics!CP74</f>
        <v>#N/A</v>
      </c>
      <c r="CQ74" s="223" t="e">
        <f>Metrics!CQ74</f>
        <v>#N/A</v>
      </c>
      <c r="CR74" s="223" t="e">
        <f>Metrics!CR74</f>
        <v>#N/A</v>
      </c>
      <c r="CS74" s="223" t="e">
        <f>Metrics!CS74</f>
        <v>#N/A</v>
      </c>
      <c r="CT74" s="223" t="e">
        <f>Metrics!CT74</f>
        <v>#N/A</v>
      </c>
      <c r="CU74" s="223" t="e">
        <f>Metrics!CU74</f>
        <v>#N/A</v>
      </c>
      <c r="CV74" s="223" t="e">
        <f>Metrics!CV74</f>
        <v>#N/A</v>
      </c>
      <c r="CW74" s="33"/>
      <c r="CX74" s="33"/>
      <c r="CY74" s="33"/>
      <c r="CZ74" s="33"/>
      <c r="DA74" s="33"/>
    </row>
    <row r="75" spans="1:105">
      <c r="E75" s="105" t="s">
        <v>1029</v>
      </c>
      <c r="G75" s="105" t="s">
        <v>305</v>
      </c>
      <c r="H75" s="31"/>
      <c r="I75" s="31"/>
      <c r="J75" s="31"/>
      <c r="K75" s="31"/>
      <c r="L75" s="243" t="e">
        <f>SUM(L73:L74)</f>
        <v>#N/A</v>
      </c>
      <c r="M75" s="243" t="e">
        <f t="shared" ref="M75:AQ75" si="50">SUM(M73:M74)</f>
        <v>#N/A</v>
      </c>
      <c r="N75" s="243" t="e">
        <f t="shared" si="50"/>
        <v>#N/A</v>
      </c>
      <c r="O75" s="243" t="e">
        <f t="shared" si="50"/>
        <v>#N/A</v>
      </c>
      <c r="P75" s="243" t="e">
        <f t="shared" si="50"/>
        <v>#N/A</v>
      </c>
      <c r="Q75" s="243" t="e">
        <f t="shared" si="50"/>
        <v>#N/A</v>
      </c>
      <c r="R75" s="243" t="e">
        <f t="shared" si="50"/>
        <v>#N/A</v>
      </c>
      <c r="S75" s="243" t="e">
        <f t="shared" si="50"/>
        <v>#N/A</v>
      </c>
      <c r="T75" s="243" t="e">
        <f t="shared" si="50"/>
        <v>#N/A</v>
      </c>
      <c r="U75" s="243" t="e">
        <f t="shared" si="50"/>
        <v>#N/A</v>
      </c>
      <c r="V75" s="243" t="e">
        <f t="shared" si="50"/>
        <v>#N/A</v>
      </c>
      <c r="W75" s="243" t="e">
        <f t="shared" si="50"/>
        <v>#N/A</v>
      </c>
      <c r="X75" s="243" t="e">
        <f t="shared" si="50"/>
        <v>#N/A</v>
      </c>
      <c r="Y75" s="243" t="e">
        <f t="shared" si="50"/>
        <v>#N/A</v>
      </c>
      <c r="Z75" s="243" t="e">
        <f t="shared" si="50"/>
        <v>#N/A</v>
      </c>
      <c r="AA75" s="243" t="e">
        <f t="shared" si="50"/>
        <v>#N/A</v>
      </c>
      <c r="AB75" s="243" t="e">
        <f t="shared" si="50"/>
        <v>#N/A</v>
      </c>
      <c r="AC75" s="243" t="e">
        <f t="shared" si="50"/>
        <v>#N/A</v>
      </c>
      <c r="AD75" s="243" t="e">
        <f t="shared" si="50"/>
        <v>#N/A</v>
      </c>
      <c r="AE75" s="243" t="e">
        <f t="shared" si="50"/>
        <v>#N/A</v>
      </c>
      <c r="AF75" s="243" t="e">
        <f t="shared" si="50"/>
        <v>#N/A</v>
      </c>
      <c r="AG75" s="243" t="e">
        <f t="shared" si="50"/>
        <v>#N/A</v>
      </c>
      <c r="AH75" s="243" t="e">
        <f t="shared" si="50"/>
        <v>#N/A</v>
      </c>
      <c r="AI75" s="243" t="e">
        <f t="shared" si="50"/>
        <v>#N/A</v>
      </c>
      <c r="AJ75" s="243" t="e">
        <f t="shared" si="50"/>
        <v>#N/A</v>
      </c>
      <c r="AK75" s="243" t="e">
        <f t="shared" si="50"/>
        <v>#N/A</v>
      </c>
      <c r="AL75" s="243" t="e">
        <f t="shared" si="50"/>
        <v>#N/A</v>
      </c>
      <c r="AM75" s="243" t="e">
        <f t="shared" si="50"/>
        <v>#N/A</v>
      </c>
      <c r="AN75" s="243" t="e">
        <f t="shared" si="50"/>
        <v>#N/A</v>
      </c>
      <c r="AO75" s="243" t="e">
        <f t="shared" si="50"/>
        <v>#N/A</v>
      </c>
      <c r="AP75" s="243" t="e">
        <f t="shared" si="50"/>
        <v>#N/A</v>
      </c>
      <c r="AQ75" s="243" t="e">
        <f t="shared" si="50"/>
        <v>#N/A</v>
      </c>
      <c r="AR75" s="243" t="e">
        <f t="shared" ref="AR75:BW75" si="51">SUM(AR73:AR74)</f>
        <v>#N/A</v>
      </c>
      <c r="AS75" s="243" t="e">
        <f t="shared" si="51"/>
        <v>#N/A</v>
      </c>
      <c r="AT75" s="243" t="e">
        <f t="shared" si="51"/>
        <v>#N/A</v>
      </c>
      <c r="AU75" s="243" t="e">
        <f t="shared" si="51"/>
        <v>#N/A</v>
      </c>
      <c r="AV75" s="243" t="e">
        <f t="shared" si="51"/>
        <v>#N/A</v>
      </c>
      <c r="AW75" s="243" t="e">
        <f t="shared" si="51"/>
        <v>#N/A</v>
      </c>
      <c r="AX75" s="243" t="e">
        <f t="shared" si="51"/>
        <v>#N/A</v>
      </c>
      <c r="AY75" s="243" t="e">
        <f t="shared" si="51"/>
        <v>#N/A</v>
      </c>
      <c r="AZ75" s="243" t="e">
        <f t="shared" si="51"/>
        <v>#N/A</v>
      </c>
      <c r="BA75" s="243" t="e">
        <f t="shared" si="51"/>
        <v>#N/A</v>
      </c>
      <c r="BB75" s="243" t="e">
        <f t="shared" si="51"/>
        <v>#N/A</v>
      </c>
      <c r="BC75" s="243" t="e">
        <f t="shared" si="51"/>
        <v>#N/A</v>
      </c>
      <c r="BD75" s="243" t="e">
        <f t="shared" si="51"/>
        <v>#N/A</v>
      </c>
      <c r="BE75" s="243" t="e">
        <f t="shared" si="51"/>
        <v>#N/A</v>
      </c>
      <c r="BF75" s="243" t="e">
        <f t="shared" si="51"/>
        <v>#N/A</v>
      </c>
      <c r="BG75" s="243" t="e">
        <f t="shared" si="51"/>
        <v>#N/A</v>
      </c>
      <c r="BH75" s="243" t="e">
        <f t="shared" si="51"/>
        <v>#N/A</v>
      </c>
      <c r="BI75" s="243" t="e">
        <f t="shared" si="51"/>
        <v>#N/A</v>
      </c>
      <c r="BJ75" s="243" t="e">
        <f t="shared" si="51"/>
        <v>#N/A</v>
      </c>
      <c r="BK75" s="243" t="e">
        <f t="shared" si="51"/>
        <v>#N/A</v>
      </c>
      <c r="BL75" s="243" t="e">
        <f t="shared" si="51"/>
        <v>#N/A</v>
      </c>
      <c r="BM75" s="243" t="e">
        <f t="shared" si="51"/>
        <v>#N/A</v>
      </c>
      <c r="BN75" s="243" t="e">
        <f t="shared" si="51"/>
        <v>#N/A</v>
      </c>
      <c r="BO75" s="243" t="e">
        <f t="shared" si="51"/>
        <v>#N/A</v>
      </c>
      <c r="BP75" s="243" t="e">
        <f t="shared" si="51"/>
        <v>#N/A</v>
      </c>
      <c r="BQ75" s="243" t="e">
        <f t="shared" si="51"/>
        <v>#N/A</v>
      </c>
      <c r="BR75" s="243" t="e">
        <f t="shared" si="51"/>
        <v>#N/A</v>
      </c>
      <c r="BS75" s="243" t="e">
        <f t="shared" si="51"/>
        <v>#N/A</v>
      </c>
      <c r="BT75" s="243" t="e">
        <f t="shared" si="51"/>
        <v>#N/A</v>
      </c>
      <c r="BU75" s="243" t="e">
        <f t="shared" si="51"/>
        <v>#N/A</v>
      </c>
      <c r="BV75" s="243" t="e">
        <f t="shared" si="51"/>
        <v>#N/A</v>
      </c>
      <c r="BW75" s="243" t="e">
        <f t="shared" si="51"/>
        <v>#N/A</v>
      </c>
      <c r="BX75" s="243" t="e">
        <f t="shared" ref="BX75:CV75" si="52">SUM(BX73:BX74)</f>
        <v>#N/A</v>
      </c>
      <c r="BY75" s="243" t="e">
        <f t="shared" si="52"/>
        <v>#N/A</v>
      </c>
      <c r="BZ75" s="243" t="e">
        <f t="shared" si="52"/>
        <v>#N/A</v>
      </c>
      <c r="CA75" s="243" t="e">
        <f t="shared" si="52"/>
        <v>#N/A</v>
      </c>
      <c r="CB75" s="243" t="e">
        <f t="shared" si="52"/>
        <v>#N/A</v>
      </c>
      <c r="CC75" s="243" t="e">
        <f t="shared" si="52"/>
        <v>#N/A</v>
      </c>
      <c r="CD75" s="243" t="e">
        <f t="shared" si="52"/>
        <v>#N/A</v>
      </c>
      <c r="CE75" s="243" t="e">
        <f t="shared" si="52"/>
        <v>#N/A</v>
      </c>
      <c r="CF75" s="243" t="e">
        <f t="shared" si="52"/>
        <v>#N/A</v>
      </c>
      <c r="CG75" s="243" t="e">
        <f t="shared" si="52"/>
        <v>#N/A</v>
      </c>
      <c r="CH75" s="243" t="e">
        <f t="shared" si="52"/>
        <v>#N/A</v>
      </c>
      <c r="CI75" s="243" t="e">
        <f t="shared" si="52"/>
        <v>#N/A</v>
      </c>
      <c r="CJ75" s="243" t="e">
        <f t="shared" si="52"/>
        <v>#N/A</v>
      </c>
      <c r="CK75" s="243" t="e">
        <f t="shared" si="52"/>
        <v>#N/A</v>
      </c>
      <c r="CL75" s="243" t="e">
        <f t="shared" si="52"/>
        <v>#N/A</v>
      </c>
      <c r="CM75" s="243" t="e">
        <f t="shared" si="52"/>
        <v>#N/A</v>
      </c>
      <c r="CN75" s="243" t="e">
        <f t="shared" si="52"/>
        <v>#N/A</v>
      </c>
      <c r="CO75" s="243" t="e">
        <f t="shared" si="52"/>
        <v>#N/A</v>
      </c>
      <c r="CP75" s="243" t="e">
        <f t="shared" si="52"/>
        <v>#N/A</v>
      </c>
      <c r="CQ75" s="243" t="e">
        <f t="shared" si="52"/>
        <v>#N/A</v>
      </c>
      <c r="CR75" s="243" t="e">
        <f t="shared" si="52"/>
        <v>#N/A</v>
      </c>
      <c r="CS75" s="243" t="e">
        <f t="shared" si="52"/>
        <v>#N/A</v>
      </c>
      <c r="CT75" s="243" t="e">
        <f t="shared" si="52"/>
        <v>#N/A</v>
      </c>
      <c r="CU75" s="243" t="e">
        <f t="shared" si="52"/>
        <v>#N/A</v>
      </c>
      <c r="CV75" s="243" t="e">
        <f t="shared" si="52"/>
        <v>#N/A</v>
      </c>
      <c r="CW75" s="33"/>
      <c r="CX75" s="33"/>
      <c r="CY75" s="33"/>
      <c r="CZ75" s="33"/>
      <c r="DA75" s="33"/>
    </row>
    <row r="76" spans="1:105">
      <c r="H76" s="31"/>
      <c r="I76" s="31"/>
      <c r="J76" s="31"/>
      <c r="K76" s="31"/>
      <c r="L76" s="33"/>
      <c r="M76" s="34"/>
      <c r="N76" s="34"/>
      <c r="O76" s="34"/>
      <c r="P76" s="34"/>
      <c r="Q76" s="34"/>
      <c r="R76" s="34"/>
      <c r="S76" s="34"/>
      <c r="T76" s="34"/>
      <c r="U76" s="34"/>
      <c r="V76" s="34"/>
      <c r="W76" s="34"/>
      <c r="X76" s="34"/>
      <c r="Y76" s="34"/>
      <c r="Z76" s="34"/>
      <c r="AA76" s="34"/>
      <c r="AB76" s="34"/>
      <c r="AC76" s="34"/>
      <c r="AD76" s="34"/>
      <c r="AE76" s="34"/>
      <c r="AF76" s="34"/>
      <c r="AG76" s="34"/>
      <c r="AH76" s="34"/>
      <c r="AI76" s="34"/>
      <c r="AJ76" s="34"/>
      <c r="AK76" s="34"/>
      <c r="AL76" s="34"/>
      <c r="AM76" s="34"/>
      <c r="AN76" s="34"/>
      <c r="AO76" s="34"/>
      <c r="AP76" s="34"/>
      <c r="AQ76" s="34"/>
      <c r="AR76" s="34"/>
      <c r="AS76" s="34"/>
      <c r="AT76" s="34"/>
      <c r="AU76" s="34"/>
      <c r="AV76" s="34"/>
      <c r="AW76" s="34"/>
      <c r="AX76" s="34"/>
      <c r="AY76" s="34"/>
      <c r="AZ76" s="34"/>
      <c r="BA76" s="34"/>
      <c r="BB76" s="34"/>
      <c r="BC76" s="34"/>
      <c r="BD76" s="34"/>
      <c r="BE76" s="34"/>
      <c r="BF76" s="34"/>
      <c r="BG76" s="34"/>
      <c r="BH76" s="34"/>
      <c r="BI76" s="34"/>
      <c r="BJ76" s="34"/>
      <c r="BK76" s="34"/>
      <c r="BL76" s="34"/>
      <c r="BM76" s="34"/>
      <c r="BN76" s="34"/>
      <c r="BO76" s="34"/>
      <c r="BP76" s="34"/>
      <c r="BQ76" s="34"/>
      <c r="BR76" s="34"/>
      <c r="BS76" s="34"/>
      <c r="BT76" s="34"/>
      <c r="BU76" s="34"/>
      <c r="BV76" s="34"/>
      <c r="BW76" s="34"/>
      <c r="BX76" s="34"/>
      <c r="BY76" s="34"/>
      <c r="BZ76" s="34"/>
      <c r="CA76" s="34"/>
      <c r="CB76" s="34"/>
      <c r="CC76" s="34"/>
      <c r="CD76" s="34"/>
      <c r="CE76" s="34"/>
      <c r="CF76" s="34"/>
      <c r="CG76" s="34"/>
      <c r="CH76" s="34"/>
      <c r="CI76" s="34"/>
      <c r="CJ76" s="34"/>
      <c r="CK76" s="34"/>
      <c r="CL76" s="34"/>
      <c r="CM76" s="34"/>
      <c r="CN76" s="34"/>
      <c r="CO76" s="34"/>
      <c r="CP76" s="34"/>
      <c r="CQ76" s="34"/>
      <c r="CR76" s="34"/>
      <c r="CS76" s="34"/>
      <c r="CT76" s="34"/>
      <c r="CU76" s="34"/>
      <c r="CV76" s="34"/>
      <c r="CW76" s="33"/>
      <c r="CX76" s="33"/>
      <c r="CY76" s="33"/>
      <c r="CZ76" s="33"/>
      <c r="DA76" s="33"/>
    </row>
    <row r="77" spans="1:105" s="1" customFormat="1">
      <c r="B77" s="24"/>
      <c r="C77" s="43">
        <f>MAX($B$5:C76)+0.1</f>
        <v>4.4999999999999982</v>
      </c>
      <c r="D77" s="41" t="s">
        <v>1011</v>
      </c>
      <c r="E77" s="41"/>
      <c r="F77" s="41"/>
      <c r="G77" s="41"/>
      <c r="H77" s="41"/>
      <c r="I77" s="41"/>
      <c r="J77" s="41"/>
      <c r="K77" s="41"/>
      <c r="L77" s="41"/>
      <c r="M77" s="41"/>
      <c r="N77" s="41"/>
      <c r="O77" s="41"/>
      <c r="P77" s="41"/>
      <c r="Q77" s="41"/>
      <c r="R77" s="41"/>
      <c r="S77" s="41"/>
      <c r="T77" s="41"/>
      <c r="U77" s="41"/>
      <c r="V77" s="41"/>
      <c r="W77" s="41"/>
      <c r="X77" s="41"/>
      <c r="Y77" s="41"/>
      <c r="Z77" s="41"/>
      <c r="AA77" s="41"/>
      <c r="AB77" s="41"/>
      <c r="AC77" s="41"/>
      <c r="AD77" s="41"/>
      <c r="AE77" s="41"/>
      <c r="AF77" s="41"/>
      <c r="AG77" s="41"/>
      <c r="AH77" s="41"/>
      <c r="AI77" s="41"/>
      <c r="AJ77" s="41"/>
      <c r="AK77" s="41"/>
      <c r="AL77" s="41"/>
      <c r="AM77" s="41"/>
      <c r="AN77" s="41"/>
      <c r="AO77" s="41"/>
      <c r="AP77" s="41"/>
      <c r="AQ77" s="41"/>
      <c r="AR77" s="41"/>
      <c r="AS77" s="41"/>
      <c r="AT77" s="41"/>
      <c r="AU77" s="41"/>
      <c r="AV77" s="41"/>
      <c r="AW77" s="41"/>
      <c r="AX77" s="41"/>
      <c r="AY77" s="41"/>
      <c r="AZ77" s="41"/>
      <c r="BA77" s="41"/>
      <c r="BB77" s="41"/>
      <c r="BC77" s="41"/>
      <c r="BD77" s="41"/>
      <c r="BE77" s="41"/>
      <c r="BF77" s="41"/>
      <c r="BG77" s="41"/>
      <c r="BH77" s="41"/>
      <c r="BI77" s="41"/>
      <c r="BJ77" s="41"/>
      <c r="BK77" s="41"/>
      <c r="BL77" s="41"/>
      <c r="BM77" s="41"/>
      <c r="BN77" s="41"/>
      <c r="BO77" s="41"/>
      <c r="BP77" s="41"/>
      <c r="BQ77" s="41"/>
      <c r="BR77" s="41"/>
      <c r="BS77" s="41"/>
      <c r="BT77" s="41"/>
      <c r="BU77" s="41"/>
      <c r="BV77" s="41"/>
      <c r="BW77" s="41"/>
      <c r="BX77" s="41"/>
      <c r="BY77" s="41"/>
      <c r="BZ77" s="41"/>
      <c r="CA77" s="41"/>
      <c r="CB77" s="41"/>
      <c r="CC77" s="41"/>
      <c r="CD77" s="41"/>
      <c r="CE77" s="41"/>
      <c r="CF77" s="41"/>
      <c r="CG77" s="41"/>
      <c r="CH77" s="41"/>
      <c r="CI77" s="41"/>
      <c r="CJ77" s="41"/>
      <c r="CK77" s="41"/>
      <c r="CL77" s="41"/>
      <c r="CM77" s="41"/>
      <c r="CN77" s="41"/>
      <c r="CO77" s="41"/>
      <c r="CP77" s="41"/>
      <c r="CQ77" s="41"/>
      <c r="CR77" s="41"/>
      <c r="CS77" s="41"/>
      <c r="CT77" s="41"/>
      <c r="CU77" s="41"/>
      <c r="CV77" s="41"/>
      <c r="CW77" s="42"/>
      <c r="CX77" s="42"/>
      <c r="CY77" s="42"/>
    </row>
    <row r="78" spans="1:105" s="151" customFormat="1">
      <c r="A78" s="472" t="s">
        <v>1030</v>
      </c>
      <c r="B78" s="173"/>
      <c r="C78" s="38" t="s">
        <v>1031</v>
      </c>
      <c r="D78" s="38"/>
      <c r="E78" s="277"/>
      <c r="F78" s="221"/>
      <c r="G78" s="221"/>
      <c r="H78" s="221"/>
      <c r="I78" s="221"/>
      <c r="J78" s="221"/>
      <c r="K78" s="278"/>
      <c r="L78" s="279"/>
      <c r="M78" s="279"/>
      <c r="N78" s="279"/>
      <c r="O78" s="279"/>
      <c r="P78" s="279"/>
      <c r="Q78" s="279"/>
      <c r="R78" s="279"/>
      <c r="S78" s="279"/>
      <c r="T78" s="279"/>
      <c r="U78" s="279"/>
      <c r="V78" s="279"/>
      <c r="W78" s="279"/>
      <c r="X78" s="279"/>
      <c r="Y78" s="279"/>
      <c r="Z78" s="279"/>
      <c r="AA78" s="279"/>
      <c r="AB78" s="279"/>
      <c r="AC78" s="279"/>
      <c r="AD78" s="279"/>
      <c r="AE78" s="279"/>
      <c r="AF78" s="279"/>
      <c r="AG78" s="279"/>
      <c r="AH78" s="279"/>
      <c r="AI78" s="279"/>
      <c r="AJ78" s="279"/>
      <c r="AK78" s="279"/>
      <c r="AL78" s="279"/>
      <c r="AM78" s="279"/>
      <c r="AN78" s="279"/>
      <c r="AO78" s="279"/>
      <c r="AP78" s="279"/>
      <c r="AQ78" s="279"/>
      <c r="AR78" s="279"/>
      <c r="AS78" s="279"/>
      <c r="AT78" s="279"/>
      <c r="AU78" s="279"/>
      <c r="AV78" s="279"/>
      <c r="AW78" s="279"/>
      <c r="AX78" s="279"/>
      <c r="AY78" s="279"/>
      <c r="AZ78" s="279"/>
      <c r="BA78" s="279"/>
      <c r="BB78" s="279"/>
      <c r="BC78" s="279"/>
      <c r="BD78" s="279"/>
      <c r="BE78" s="279"/>
      <c r="BF78" s="279"/>
      <c r="BG78" s="279"/>
      <c r="BH78" s="279"/>
      <c r="BI78" s="279"/>
      <c r="BJ78" s="279"/>
      <c r="BK78" s="279"/>
      <c r="BL78" s="279"/>
      <c r="BM78" s="279"/>
      <c r="BN78" s="279"/>
      <c r="BO78" s="279"/>
      <c r="BP78" s="279"/>
      <c r="BQ78" s="279"/>
      <c r="BR78" s="279"/>
      <c r="BS78" s="279"/>
      <c r="BT78" s="279"/>
      <c r="BU78" s="279"/>
      <c r="BV78" s="279"/>
      <c r="BW78" s="279"/>
      <c r="BX78" s="279"/>
      <c r="BY78" s="279"/>
      <c r="BZ78" s="279"/>
      <c r="CA78" s="279"/>
      <c r="CB78" s="279"/>
      <c r="CC78" s="279"/>
      <c r="CD78" s="279"/>
      <c r="CE78" s="279"/>
      <c r="CF78" s="279"/>
      <c r="CG78" s="279"/>
      <c r="CH78" s="279"/>
      <c r="CI78" s="279"/>
      <c r="CJ78" s="279"/>
      <c r="CK78" s="279"/>
      <c r="CL78" s="279"/>
      <c r="CM78" s="279"/>
      <c r="CN78" s="279"/>
      <c r="CO78" s="279"/>
      <c r="CP78" s="279"/>
      <c r="CQ78" s="279"/>
      <c r="CR78" s="279"/>
      <c r="CS78" s="279"/>
      <c r="CT78" s="279"/>
      <c r="CU78" s="279"/>
      <c r="CV78" s="279"/>
      <c r="CW78" s="278"/>
      <c r="CX78" s="278"/>
      <c r="CY78" s="278"/>
    </row>
    <row r="79" spans="1:105" ht="16.149999999999999">
      <c r="A79" s="472" t="s">
        <v>312</v>
      </c>
      <c r="E79" s="29" t="s">
        <v>1032</v>
      </c>
      <c r="G79" s="29" t="s">
        <v>305</v>
      </c>
      <c r="H79" s="31"/>
      <c r="I79" s="31"/>
      <c r="J79" s="29" t="s">
        <v>1033</v>
      </c>
      <c r="K79" s="31"/>
      <c r="L79" s="223" t="e">
        <f>IF(FinancialInputs!L270&lt;&gt;0,FinancialInputs!L270,MAX(0,(L67*(1-L71))+(L75*L71)))</f>
        <v>#N/A</v>
      </c>
      <c r="M79" s="223" t="e">
        <f>IF(FinancialInputs!M270&lt;&gt;0,FinancialInputs!M270,MAX(0,(M67*(1-M71))+(M75*M71)))</f>
        <v>#N/A</v>
      </c>
      <c r="N79" s="223" t="e">
        <f>IF(FinancialInputs!N270&lt;&gt;0,FinancialInputs!N270,MAX(0,(N67*(1-N71))+(N75*N71)))</f>
        <v>#N/A</v>
      </c>
      <c r="O79" s="223" t="e">
        <f>IF(FinancialInputs!O270&lt;&gt;0,FinancialInputs!O270,MAX(0,(O67*(1-O71))+(O75*O71)))</f>
        <v>#N/A</v>
      </c>
      <c r="P79" s="223" t="e">
        <f>IF(FinancialInputs!P270&lt;&gt;0,FinancialInputs!P270,MAX(0,(P67*(1-P71))+(P75*P71)))</f>
        <v>#N/A</v>
      </c>
      <c r="Q79" s="223" t="e">
        <f>IF(FinancialInputs!Q270&lt;&gt;0,FinancialInputs!Q270,MAX(0,(Q67*(1-Q71))+(Q75*Q71)))</f>
        <v>#N/A</v>
      </c>
      <c r="R79" s="223" t="e">
        <f>IF(FinancialInputs!R270&lt;&gt;0,FinancialInputs!R270,MAX(0,(R67*(1-R71))+(R75*R71)))</f>
        <v>#N/A</v>
      </c>
      <c r="S79" s="223" t="e">
        <f>IF(FinancialInputs!S270&lt;&gt;0,FinancialInputs!S270,MAX(0,(S67*(1-S71))+(S75*S71)))</f>
        <v>#N/A</v>
      </c>
      <c r="T79" s="223" t="e">
        <f>IF(FinancialInputs!T270&lt;&gt;0,FinancialInputs!T270,MAX(0,(T67*(1-T71))+(T75*T71)))</f>
        <v>#N/A</v>
      </c>
      <c r="U79" s="223" t="e">
        <f>IF(FinancialInputs!U270&lt;&gt;0,FinancialInputs!U270,MAX(0,(U67*(1-U71))+(U75*U71)))</f>
        <v>#N/A</v>
      </c>
      <c r="V79" s="223" t="e">
        <f>IF(FinancialInputs!V270&lt;&gt;0,FinancialInputs!V270,MAX(0,(V67*(1-V71))+(V75*V71)))</f>
        <v>#N/A</v>
      </c>
      <c r="W79" s="223" t="e">
        <f>IF(FinancialInputs!W270&lt;&gt;0,FinancialInputs!W270,MAX(0,(W67*(1-W71))+(W75*W71)))</f>
        <v>#N/A</v>
      </c>
      <c r="X79" s="223" t="e">
        <f>IF(FinancialInputs!X270&lt;&gt;0,FinancialInputs!X270,MAX(0,(X67*(1-X71))+(X75*X71)))</f>
        <v>#N/A</v>
      </c>
      <c r="Y79" s="223" t="e">
        <f>IF(FinancialInputs!Y270&lt;&gt;0,FinancialInputs!Y270,MAX(0,(Y67*(1-Y71))+(Y75*Y71)))</f>
        <v>#N/A</v>
      </c>
      <c r="Z79" s="223" t="e">
        <f>IF(FinancialInputs!Z270&lt;&gt;0,FinancialInputs!Z270,MAX(0,(Z67*(1-Z71))+(Z75*Z71)))</f>
        <v>#N/A</v>
      </c>
      <c r="AA79" s="223" t="e">
        <f>IF(FinancialInputs!AA270&lt;&gt;0,FinancialInputs!AA270,MAX(0,(AA67*(1-AA71))+(AA75*AA71)))</f>
        <v>#N/A</v>
      </c>
      <c r="AB79" s="223" t="e">
        <f>IF(FinancialInputs!AB270&lt;&gt;0,FinancialInputs!AB270,MAX(0,(AB67*(1-AB71))+(AB75*AB71)))</f>
        <v>#N/A</v>
      </c>
      <c r="AC79" s="223" t="e">
        <f>IF(FinancialInputs!AC270&lt;&gt;0,FinancialInputs!AC270,MAX(0,(AC67*(1-AC71))+(AC75*AC71)))</f>
        <v>#N/A</v>
      </c>
      <c r="AD79" s="223" t="e">
        <f>IF(FinancialInputs!AD270&lt;&gt;0,FinancialInputs!AD270,MAX(0,(AD67*(1-AD71))+(AD75*AD71)))</f>
        <v>#N/A</v>
      </c>
      <c r="AE79" s="223" t="e">
        <f>IF(FinancialInputs!AE270&lt;&gt;0,FinancialInputs!AE270,MAX(0,(AE67*(1-AE71))+(AE75*AE71)))</f>
        <v>#N/A</v>
      </c>
      <c r="AF79" s="223" t="e">
        <f>IF(FinancialInputs!AF270&lt;&gt;0,FinancialInputs!AF270,MAX(0,(AF67*(1-AF71))+(AF75*AF71)))</f>
        <v>#N/A</v>
      </c>
      <c r="AG79" s="223" t="e">
        <f>IF(FinancialInputs!AG270&lt;&gt;0,FinancialInputs!AG270,MAX(0,(AG67*(1-AG71))+(AG75*AG71)))</f>
        <v>#N/A</v>
      </c>
      <c r="AH79" s="223" t="e">
        <f>IF(FinancialInputs!AH270&lt;&gt;0,FinancialInputs!AH270,MAX(0,(AH67*(1-AH71))+(AH75*AH71)))</f>
        <v>#N/A</v>
      </c>
      <c r="AI79" s="223" t="e">
        <f>IF(FinancialInputs!AI270&lt;&gt;0,FinancialInputs!AI270,MAX(0,(AI67*(1-AI71))+(AI75*AI71)))</f>
        <v>#N/A</v>
      </c>
      <c r="AJ79" s="223" t="e">
        <f>IF(FinancialInputs!AJ270&lt;&gt;0,FinancialInputs!AJ270,MAX(0,(AJ67*(1-AJ71))+(AJ75*AJ71)))</f>
        <v>#N/A</v>
      </c>
      <c r="AK79" s="223" t="e">
        <f>IF(FinancialInputs!AK270&lt;&gt;0,FinancialInputs!AK270,MAX(0,(AK67*(1-AK71))+(AK75*AK71)))</f>
        <v>#N/A</v>
      </c>
      <c r="AL79" s="223" t="e">
        <f>IF(FinancialInputs!AL270&lt;&gt;0,FinancialInputs!AL270,MAX(0,(AL67*(1-AL71))+(AL75*AL71)))</f>
        <v>#N/A</v>
      </c>
      <c r="AM79" s="223" t="e">
        <f>IF(FinancialInputs!AM270&lt;&gt;0,FinancialInputs!AM270,MAX(0,(AM67*(1-AM71))+(AM75*AM71)))</f>
        <v>#N/A</v>
      </c>
      <c r="AN79" s="223" t="e">
        <f>IF(FinancialInputs!AN270&lt;&gt;0,FinancialInputs!AN270,MAX(0,(AN67*(1-AN71))+(AN75*AN71)))</f>
        <v>#N/A</v>
      </c>
      <c r="AO79" s="223" t="e">
        <f>IF(FinancialInputs!AO270&lt;&gt;0,FinancialInputs!AO270,MAX(0,(AO67*(1-AO71))+(AO75*AO71)))</f>
        <v>#N/A</v>
      </c>
      <c r="AP79" s="223" t="e">
        <f>IF(FinancialInputs!AP270&lt;&gt;0,FinancialInputs!AP270,MAX(0,(AP67*(1-AP71))+(AP75*AP71)))</f>
        <v>#N/A</v>
      </c>
      <c r="AQ79" s="223" t="e">
        <f>IF(FinancialInputs!AQ270&lt;&gt;0,FinancialInputs!AQ270,MAX(0,(AQ67*(1-AQ71))+(AQ75*AQ71)))</f>
        <v>#N/A</v>
      </c>
      <c r="AR79" s="223" t="e">
        <f>IF(FinancialInputs!AR270&lt;&gt;0,FinancialInputs!AR270,MAX(0,(AR67*(1-AR71))+(AR75*AR71)))</f>
        <v>#N/A</v>
      </c>
      <c r="AS79" s="223" t="e">
        <f>IF(FinancialInputs!AS270&lt;&gt;0,FinancialInputs!AS270,MAX(0,(AS67*(1-AS71))+(AS75*AS71)))</f>
        <v>#N/A</v>
      </c>
      <c r="AT79" s="223" t="e">
        <f>IF(FinancialInputs!AT270&lt;&gt;0,FinancialInputs!AT270,MAX(0,(AT67*(1-AT71))+(AT75*AT71)))</f>
        <v>#N/A</v>
      </c>
      <c r="AU79" s="223" t="e">
        <f>IF(FinancialInputs!AU270&lt;&gt;0,FinancialInputs!AU270,MAX(0,(AU67*(1-AU71))+(AU75*AU71)))</f>
        <v>#N/A</v>
      </c>
      <c r="AV79" s="223" t="e">
        <f>IF(FinancialInputs!AV270&lt;&gt;0,FinancialInputs!AV270,MAX(0,(AV67*(1-AV71))+(AV75*AV71)))</f>
        <v>#N/A</v>
      </c>
      <c r="AW79" s="223" t="e">
        <f>IF(FinancialInputs!AW270&lt;&gt;0,FinancialInputs!AW270,MAX(0,(AW67*(1-AW71))+(AW75*AW71)))</f>
        <v>#N/A</v>
      </c>
      <c r="AX79" s="223" t="e">
        <f>IF(FinancialInputs!AX270&lt;&gt;0,FinancialInputs!AX270,MAX(0,(AX67*(1-AX71))+(AX75*AX71)))</f>
        <v>#N/A</v>
      </c>
      <c r="AY79" s="223" t="e">
        <f>IF(FinancialInputs!AY270&lt;&gt;0,FinancialInputs!AY270,MAX(0,(AY67*(1-AY71))+(AY75*AY71)))</f>
        <v>#N/A</v>
      </c>
      <c r="AZ79" s="223" t="e">
        <f>IF(FinancialInputs!AZ270&lt;&gt;0,FinancialInputs!AZ270,MAX(0,(AZ67*(1-AZ71))+(AZ75*AZ71)))</f>
        <v>#N/A</v>
      </c>
      <c r="BA79" s="223" t="e">
        <f>IF(FinancialInputs!BA270&lt;&gt;0,FinancialInputs!BA270,MAX(0,(BA67*(1-BA71))+(BA75*BA71)))</f>
        <v>#N/A</v>
      </c>
      <c r="BB79" s="223" t="e">
        <f>IF(FinancialInputs!BB270&lt;&gt;0,FinancialInputs!BB270,MAX(0,(BB67*(1-BB71))+(BB75*BB71)))</f>
        <v>#N/A</v>
      </c>
      <c r="BC79" s="223" t="e">
        <f>IF(FinancialInputs!BC270&lt;&gt;0,FinancialInputs!BC270,MAX(0,(BC67*(1-BC71))+(BC75*BC71)))</f>
        <v>#N/A</v>
      </c>
      <c r="BD79" s="223" t="e">
        <f>IF(FinancialInputs!BD270&lt;&gt;0,FinancialInputs!BD270,MAX(0,(BD67*(1-BD71))+(BD75*BD71)))</f>
        <v>#N/A</v>
      </c>
      <c r="BE79" s="223" t="e">
        <f>IF(FinancialInputs!BE270&lt;&gt;0,FinancialInputs!BE270,MAX(0,(BE67*(1-BE71))+(BE75*BE71)))</f>
        <v>#N/A</v>
      </c>
      <c r="BF79" s="223" t="e">
        <f>IF(FinancialInputs!BF270&lt;&gt;0,FinancialInputs!BF270,MAX(0,(BF67*(1-BF71))+(BF75*BF71)))</f>
        <v>#N/A</v>
      </c>
      <c r="BG79" s="223" t="e">
        <f>IF(FinancialInputs!BG270&lt;&gt;0,FinancialInputs!BG270,MAX(0,(BG67*(1-BG71))+(BG75*BG71)))</f>
        <v>#N/A</v>
      </c>
      <c r="BH79" s="223" t="e">
        <f>IF(FinancialInputs!BH270&lt;&gt;0,FinancialInputs!BH270,MAX(0,(BH67*(1-BH71))+(BH75*BH71)))</f>
        <v>#N/A</v>
      </c>
      <c r="BI79" s="223" t="e">
        <f>IF(FinancialInputs!BI270&lt;&gt;0,FinancialInputs!BI270,MAX(0,(BI67*(1-BI71))+(BI75*BI71)))</f>
        <v>#N/A</v>
      </c>
      <c r="BJ79" s="223" t="e">
        <f>IF(FinancialInputs!BJ270&lt;&gt;0,FinancialInputs!BJ270,MAX(0,(BJ67*(1-BJ71))+(BJ75*BJ71)))</f>
        <v>#N/A</v>
      </c>
      <c r="BK79" s="223" t="e">
        <f>IF(FinancialInputs!BK270&lt;&gt;0,FinancialInputs!BK270,MAX(0,(BK67*(1-BK71))+(BK75*BK71)))</f>
        <v>#N/A</v>
      </c>
      <c r="BL79" s="223" t="e">
        <f>IF(FinancialInputs!BL270&lt;&gt;0,FinancialInputs!BL270,MAX(0,(BL67*(1-BL71))+(BL75*BL71)))</f>
        <v>#N/A</v>
      </c>
      <c r="BM79" s="223" t="e">
        <f>IF(FinancialInputs!BM270&lt;&gt;0,FinancialInputs!BM270,MAX(0,(BM67*(1-BM71))+(BM75*BM71)))</f>
        <v>#N/A</v>
      </c>
      <c r="BN79" s="223" t="e">
        <f>IF(FinancialInputs!BN270&lt;&gt;0,FinancialInputs!BN270,MAX(0,(BN67*(1-BN71))+(BN75*BN71)))</f>
        <v>#N/A</v>
      </c>
      <c r="BO79" s="223" t="e">
        <f>IF(FinancialInputs!BO270&lt;&gt;0,FinancialInputs!BO270,MAX(0,(BO67*(1-BO71))+(BO75*BO71)))</f>
        <v>#N/A</v>
      </c>
      <c r="BP79" s="223" t="e">
        <f>IF(FinancialInputs!BP270&lt;&gt;0,FinancialInputs!BP270,MAX(0,(BP67*(1-BP71))+(BP75*BP71)))</f>
        <v>#N/A</v>
      </c>
      <c r="BQ79" s="223" t="e">
        <f>IF(FinancialInputs!BQ270&lt;&gt;0,FinancialInputs!BQ270,MAX(0,(BQ67*(1-BQ71))+(BQ75*BQ71)))</f>
        <v>#N/A</v>
      </c>
      <c r="BR79" s="223" t="e">
        <f>IF(FinancialInputs!BR270&lt;&gt;0,FinancialInputs!BR270,MAX(0,(BR67*(1-BR71))+(BR75*BR71)))</f>
        <v>#N/A</v>
      </c>
      <c r="BS79" s="223" t="e">
        <f>IF(FinancialInputs!BS270&lt;&gt;0,FinancialInputs!BS270,MAX(0,(BS67*(1-BS71))+(BS75*BS71)))</f>
        <v>#N/A</v>
      </c>
      <c r="BT79" s="223" t="e">
        <f>IF(FinancialInputs!BT270&lt;&gt;0,FinancialInputs!BT270,MAX(0,(BT67*(1-BT71))+(BT75*BT71)))</f>
        <v>#N/A</v>
      </c>
      <c r="BU79" s="223" t="e">
        <f>IF(FinancialInputs!BU270&lt;&gt;0,FinancialInputs!BU270,MAX(0,(BU67*(1-BU71))+(BU75*BU71)))</f>
        <v>#N/A</v>
      </c>
      <c r="BV79" s="223" t="e">
        <f>IF(FinancialInputs!BV270&lt;&gt;0,FinancialInputs!BV270,MAX(0,(BV67*(1-BV71))+(BV75*BV71)))</f>
        <v>#N/A</v>
      </c>
      <c r="BW79" s="223" t="e">
        <f>IF(FinancialInputs!BW270&lt;&gt;0,FinancialInputs!BW270,MAX(0,(BW67*(1-BW71))+(BW75*BW71)))</f>
        <v>#N/A</v>
      </c>
      <c r="BX79" s="223" t="e">
        <f>IF(FinancialInputs!BX270&lt;&gt;0,FinancialInputs!BX270,MAX(0,(BX67*(1-BX71))+(BX75*BX71)))</f>
        <v>#N/A</v>
      </c>
      <c r="BY79" s="223" t="e">
        <f>IF(FinancialInputs!BY270&lt;&gt;0,FinancialInputs!BY270,MAX(0,(BY67*(1-BY71))+(BY75*BY71)))</f>
        <v>#N/A</v>
      </c>
      <c r="BZ79" s="223" t="e">
        <f>IF(FinancialInputs!BZ270&lt;&gt;0,FinancialInputs!BZ270,MAX(0,(BZ67*(1-BZ71))+(BZ75*BZ71)))</f>
        <v>#N/A</v>
      </c>
      <c r="CA79" s="223" t="e">
        <f>IF(FinancialInputs!CA270&lt;&gt;0,FinancialInputs!CA270,MAX(0,(CA67*(1-CA71))+(CA75*CA71)))</f>
        <v>#N/A</v>
      </c>
      <c r="CB79" s="223" t="e">
        <f>IF(FinancialInputs!CB270&lt;&gt;0,FinancialInputs!CB270,MAX(0,(CB67*(1-CB71))+(CB75*CB71)))</f>
        <v>#N/A</v>
      </c>
      <c r="CC79" s="223" t="e">
        <f>IF(FinancialInputs!CC270&lt;&gt;0,FinancialInputs!CC270,MAX(0,(CC67*(1-CC71))+(CC75*CC71)))</f>
        <v>#N/A</v>
      </c>
      <c r="CD79" s="223" t="e">
        <f>IF(FinancialInputs!CD270&lt;&gt;0,FinancialInputs!CD270,MAX(0,(CD67*(1-CD71))+(CD75*CD71)))</f>
        <v>#N/A</v>
      </c>
      <c r="CE79" s="223" t="e">
        <f>IF(FinancialInputs!CE270&lt;&gt;0,FinancialInputs!CE270,MAX(0,(CE67*(1-CE71))+(CE75*CE71)))</f>
        <v>#N/A</v>
      </c>
      <c r="CF79" s="223" t="e">
        <f>IF(FinancialInputs!CF270&lt;&gt;0,FinancialInputs!CF270,MAX(0,(CF67*(1-CF71))+(CF75*CF71)))</f>
        <v>#N/A</v>
      </c>
      <c r="CG79" s="223" t="e">
        <f>IF(FinancialInputs!CG270&lt;&gt;0,FinancialInputs!CG270,MAX(0,(CG67*(1-CG71))+(CG75*CG71)))</f>
        <v>#N/A</v>
      </c>
      <c r="CH79" s="223" t="e">
        <f>IF(FinancialInputs!CH270&lt;&gt;0,FinancialInputs!CH270,MAX(0,(CH67*(1-CH71))+(CH75*CH71)))</f>
        <v>#N/A</v>
      </c>
      <c r="CI79" s="223" t="e">
        <f>IF(FinancialInputs!CI270&lt;&gt;0,FinancialInputs!CI270,MAX(0,(CI67*(1-CI71))+(CI75*CI71)))</f>
        <v>#N/A</v>
      </c>
      <c r="CJ79" s="223" t="e">
        <f>IF(FinancialInputs!CJ270&lt;&gt;0,FinancialInputs!CJ270,MAX(0,(CJ67*(1-CJ71))+(CJ75*CJ71)))</f>
        <v>#N/A</v>
      </c>
      <c r="CK79" s="223" t="e">
        <f>IF(FinancialInputs!CK270&lt;&gt;0,FinancialInputs!CK270,MAX(0,(CK67*(1-CK71))+(CK75*CK71)))</f>
        <v>#N/A</v>
      </c>
      <c r="CL79" s="223" t="e">
        <f>IF(FinancialInputs!CL270&lt;&gt;0,FinancialInputs!CL270,MAX(0,(CL67*(1-CL71))+(CL75*CL71)))</f>
        <v>#N/A</v>
      </c>
      <c r="CM79" s="223" t="e">
        <f>IF(FinancialInputs!CM270&lt;&gt;0,FinancialInputs!CM270,MAX(0,(CM67*(1-CM71))+(CM75*CM71)))</f>
        <v>#N/A</v>
      </c>
      <c r="CN79" s="223" t="e">
        <f>IF(FinancialInputs!CN270&lt;&gt;0,FinancialInputs!CN270,MAX(0,(CN67*(1-CN71))+(CN75*CN71)))</f>
        <v>#N/A</v>
      </c>
      <c r="CO79" s="223" t="e">
        <f>IF(FinancialInputs!CO270&lt;&gt;0,FinancialInputs!CO270,MAX(0,(CO67*(1-CO71))+(CO75*CO71)))</f>
        <v>#N/A</v>
      </c>
      <c r="CP79" s="223" t="e">
        <f>IF(FinancialInputs!CP270&lt;&gt;0,FinancialInputs!CP270,MAX(0,(CP67*(1-CP71))+(CP75*CP71)))</f>
        <v>#N/A</v>
      </c>
      <c r="CQ79" s="223" t="e">
        <f>IF(FinancialInputs!CQ270&lt;&gt;0,FinancialInputs!CQ270,MAX(0,(CQ67*(1-CQ71))+(CQ75*CQ71)))</f>
        <v>#N/A</v>
      </c>
      <c r="CR79" s="223" t="e">
        <f>IF(FinancialInputs!CR270&lt;&gt;0,FinancialInputs!CR270,MAX(0,(CR67*(1-CR71))+(CR75*CR71)))</f>
        <v>#N/A</v>
      </c>
      <c r="CS79" s="223" t="e">
        <f>IF(FinancialInputs!CS270&lt;&gt;0,FinancialInputs!CS270,MAX(0,(CS67*(1-CS71))+(CS75*CS71)))</f>
        <v>#N/A</v>
      </c>
      <c r="CT79" s="223" t="e">
        <f>IF(FinancialInputs!CT270&lt;&gt;0,FinancialInputs!CT270,MAX(0,(CT67*(1-CT71))+(CT75*CT71)))</f>
        <v>#N/A</v>
      </c>
      <c r="CU79" s="223" t="e">
        <f>IF(FinancialInputs!CU270&lt;&gt;0,FinancialInputs!CU270,MAX(0,(CU67*(1-CU71))+(CU75*CU71)))</f>
        <v>#N/A</v>
      </c>
      <c r="CV79" s="223" t="e">
        <f>IF(FinancialInputs!CV270&lt;&gt;0,FinancialInputs!CV270,MAX(0,(CV67*(1-CV71))+(CV75*CV71)))</f>
        <v>#N/A</v>
      </c>
      <c r="CW79" s="33"/>
      <c r="CX79" s="33"/>
      <c r="CY79" s="33"/>
      <c r="CZ79" s="33"/>
      <c r="DA79" s="33"/>
    </row>
    <row r="80" spans="1:105" ht="16.149999999999999">
      <c r="E80" s="29" t="s">
        <v>964</v>
      </c>
      <c r="G80" s="29" t="s">
        <v>305</v>
      </c>
      <c r="H80" s="31"/>
      <c r="I80" s="31"/>
      <c r="J80" s="29" t="s">
        <v>1034</v>
      </c>
      <c r="K80" s="31"/>
      <c r="L80" s="223">
        <f>L61</f>
        <v>0</v>
      </c>
      <c r="M80" s="223">
        <f t="shared" ref="M80:BX80" si="53">M61</f>
        <v>0</v>
      </c>
      <c r="N80" s="223">
        <f t="shared" si="53"/>
        <v>0</v>
      </c>
      <c r="O80" s="223">
        <f>O61</f>
        <v>0</v>
      </c>
      <c r="P80" s="223">
        <f t="shared" si="53"/>
        <v>0</v>
      </c>
      <c r="Q80" s="223">
        <f t="shared" si="53"/>
        <v>0</v>
      </c>
      <c r="R80" s="223">
        <f t="shared" si="53"/>
        <v>0</v>
      </c>
      <c r="S80" s="223">
        <f t="shared" si="53"/>
        <v>0</v>
      </c>
      <c r="T80" s="223">
        <f t="shared" si="53"/>
        <v>0</v>
      </c>
      <c r="U80" s="223">
        <f t="shared" si="53"/>
        <v>0</v>
      </c>
      <c r="V80" s="223">
        <f t="shared" si="53"/>
        <v>0</v>
      </c>
      <c r="W80" s="223">
        <f t="shared" si="53"/>
        <v>0</v>
      </c>
      <c r="X80" s="223">
        <f t="shared" si="53"/>
        <v>0</v>
      </c>
      <c r="Y80" s="223">
        <f t="shared" si="53"/>
        <v>0</v>
      </c>
      <c r="Z80" s="223">
        <f t="shared" si="53"/>
        <v>0</v>
      </c>
      <c r="AA80" s="223">
        <f t="shared" si="53"/>
        <v>0</v>
      </c>
      <c r="AB80" s="223">
        <f t="shared" si="53"/>
        <v>0</v>
      </c>
      <c r="AC80" s="223">
        <f>AC61</f>
        <v>0</v>
      </c>
      <c r="AD80" s="223">
        <f>AD61</f>
        <v>0</v>
      </c>
      <c r="AE80" s="223">
        <f t="shared" si="53"/>
        <v>0</v>
      </c>
      <c r="AF80" s="223">
        <f t="shared" si="53"/>
        <v>0</v>
      </c>
      <c r="AG80" s="223">
        <f t="shared" si="53"/>
        <v>0</v>
      </c>
      <c r="AH80" s="223">
        <f t="shared" si="53"/>
        <v>0</v>
      </c>
      <c r="AI80" s="223">
        <f t="shared" si="53"/>
        <v>0</v>
      </c>
      <c r="AJ80" s="223">
        <f t="shared" si="53"/>
        <v>0</v>
      </c>
      <c r="AK80" s="223">
        <f t="shared" si="53"/>
        <v>0</v>
      </c>
      <c r="AL80" s="223">
        <f t="shared" si="53"/>
        <v>0</v>
      </c>
      <c r="AM80" s="223">
        <f t="shared" si="53"/>
        <v>0</v>
      </c>
      <c r="AN80" s="223">
        <f t="shared" si="53"/>
        <v>0</v>
      </c>
      <c r="AO80" s="223">
        <f t="shared" si="53"/>
        <v>0</v>
      </c>
      <c r="AP80" s="223">
        <f t="shared" si="53"/>
        <v>0</v>
      </c>
      <c r="AQ80" s="223">
        <f t="shared" si="53"/>
        <v>0</v>
      </c>
      <c r="AR80" s="223">
        <f t="shared" si="53"/>
        <v>0</v>
      </c>
      <c r="AS80" s="223">
        <f t="shared" si="53"/>
        <v>0</v>
      </c>
      <c r="AT80" s="223">
        <f t="shared" si="53"/>
        <v>0</v>
      </c>
      <c r="AU80" s="223">
        <f t="shared" si="53"/>
        <v>0</v>
      </c>
      <c r="AV80" s="223">
        <f t="shared" si="53"/>
        <v>0</v>
      </c>
      <c r="AW80" s="223">
        <f t="shared" si="53"/>
        <v>0</v>
      </c>
      <c r="AX80" s="223">
        <f t="shared" si="53"/>
        <v>0</v>
      </c>
      <c r="AY80" s="223">
        <f t="shared" si="53"/>
        <v>0</v>
      </c>
      <c r="AZ80" s="223">
        <f t="shared" si="53"/>
        <v>0</v>
      </c>
      <c r="BA80" s="223">
        <f t="shared" si="53"/>
        <v>0</v>
      </c>
      <c r="BB80" s="223">
        <f t="shared" si="53"/>
        <v>0</v>
      </c>
      <c r="BC80" s="223">
        <f t="shared" si="53"/>
        <v>0</v>
      </c>
      <c r="BD80" s="223">
        <f t="shared" si="53"/>
        <v>0</v>
      </c>
      <c r="BE80" s="223">
        <f t="shared" si="53"/>
        <v>0</v>
      </c>
      <c r="BF80" s="223">
        <f t="shared" si="53"/>
        <v>0</v>
      </c>
      <c r="BG80" s="223">
        <f t="shared" si="53"/>
        <v>0</v>
      </c>
      <c r="BH80" s="223">
        <f t="shared" si="53"/>
        <v>0</v>
      </c>
      <c r="BI80" s="223">
        <f t="shared" si="53"/>
        <v>0</v>
      </c>
      <c r="BJ80" s="223">
        <f t="shared" si="53"/>
        <v>0</v>
      </c>
      <c r="BK80" s="223">
        <f t="shared" si="53"/>
        <v>0</v>
      </c>
      <c r="BL80" s="223">
        <f t="shared" si="53"/>
        <v>0</v>
      </c>
      <c r="BM80" s="223">
        <f t="shared" si="53"/>
        <v>0</v>
      </c>
      <c r="BN80" s="223">
        <f t="shared" si="53"/>
        <v>0</v>
      </c>
      <c r="BO80" s="223">
        <f t="shared" si="53"/>
        <v>0</v>
      </c>
      <c r="BP80" s="223">
        <f t="shared" si="53"/>
        <v>0</v>
      </c>
      <c r="BQ80" s="223">
        <f t="shared" si="53"/>
        <v>0</v>
      </c>
      <c r="BR80" s="223">
        <f t="shared" si="53"/>
        <v>0</v>
      </c>
      <c r="BS80" s="223">
        <f t="shared" si="53"/>
        <v>0</v>
      </c>
      <c r="BT80" s="223">
        <f t="shared" si="53"/>
        <v>0</v>
      </c>
      <c r="BU80" s="223">
        <f t="shared" si="53"/>
        <v>0</v>
      </c>
      <c r="BV80" s="223">
        <f t="shared" si="53"/>
        <v>0</v>
      </c>
      <c r="BW80" s="223">
        <f t="shared" si="53"/>
        <v>0</v>
      </c>
      <c r="BX80" s="223">
        <f t="shared" si="53"/>
        <v>0</v>
      </c>
      <c r="BY80" s="223">
        <f t="shared" ref="BY80:CV80" si="54">BY61</f>
        <v>0</v>
      </c>
      <c r="BZ80" s="223">
        <f t="shared" si="54"/>
        <v>0</v>
      </c>
      <c r="CA80" s="223">
        <f t="shared" si="54"/>
        <v>0</v>
      </c>
      <c r="CB80" s="223">
        <f t="shared" si="54"/>
        <v>0</v>
      </c>
      <c r="CC80" s="223">
        <f t="shared" si="54"/>
        <v>0</v>
      </c>
      <c r="CD80" s="223">
        <f t="shared" si="54"/>
        <v>0</v>
      </c>
      <c r="CE80" s="223">
        <f t="shared" si="54"/>
        <v>0</v>
      </c>
      <c r="CF80" s="223">
        <f t="shared" si="54"/>
        <v>0</v>
      </c>
      <c r="CG80" s="223">
        <f t="shared" si="54"/>
        <v>0</v>
      </c>
      <c r="CH80" s="223">
        <f t="shared" si="54"/>
        <v>0</v>
      </c>
      <c r="CI80" s="223">
        <f t="shared" si="54"/>
        <v>0</v>
      </c>
      <c r="CJ80" s="223">
        <f t="shared" si="54"/>
        <v>0</v>
      </c>
      <c r="CK80" s="223">
        <f t="shared" si="54"/>
        <v>0</v>
      </c>
      <c r="CL80" s="223">
        <f t="shared" si="54"/>
        <v>0</v>
      </c>
      <c r="CM80" s="223">
        <f t="shared" si="54"/>
        <v>0</v>
      </c>
      <c r="CN80" s="223">
        <f t="shared" si="54"/>
        <v>0</v>
      </c>
      <c r="CO80" s="223">
        <f t="shared" si="54"/>
        <v>0</v>
      </c>
      <c r="CP80" s="223">
        <f t="shared" si="54"/>
        <v>0</v>
      </c>
      <c r="CQ80" s="223">
        <f t="shared" si="54"/>
        <v>0</v>
      </c>
      <c r="CR80" s="223">
        <f t="shared" si="54"/>
        <v>0</v>
      </c>
      <c r="CS80" s="223">
        <f t="shared" si="54"/>
        <v>0</v>
      </c>
      <c r="CT80" s="223">
        <f t="shared" si="54"/>
        <v>0</v>
      </c>
      <c r="CU80" s="223">
        <f t="shared" si="54"/>
        <v>0</v>
      </c>
      <c r="CV80" s="223">
        <f t="shared" si="54"/>
        <v>0</v>
      </c>
      <c r="CW80" s="33"/>
      <c r="CX80" s="33"/>
      <c r="CY80" s="33"/>
      <c r="CZ80" s="33"/>
      <c r="DA80" s="33"/>
    </row>
    <row r="81" spans="1:114" ht="16.149999999999999">
      <c r="A81" s="472" t="s">
        <v>312</v>
      </c>
      <c r="E81" s="29" t="s">
        <v>1035</v>
      </c>
      <c r="G81" s="29" t="s">
        <v>305</v>
      </c>
      <c r="H81" s="31"/>
      <c r="I81" s="31"/>
      <c r="J81" s="29" t="s">
        <v>1036</v>
      </c>
      <c r="K81" s="31"/>
      <c r="L81" s="223" t="e">
        <f>IF(FinancialInputs!L271&lt;&gt;0,FinancialInputs!L271,-MIN(0,(L67*(1-L71))+(L75*L71)))</f>
        <v>#N/A</v>
      </c>
      <c r="M81" s="223" t="e">
        <f>IF(FinancialInputs!M271&lt;&gt;0,FinancialInputs!M271,-MIN(0,(M67*(1-M71))+(M75*M71)))</f>
        <v>#N/A</v>
      </c>
      <c r="N81" s="223" t="e">
        <f>IF(FinancialInputs!N271&lt;&gt;0,FinancialInputs!N271,-MIN(0,(N67*(1-N71))+(N75*N71)))</f>
        <v>#N/A</v>
      </c>
      <c r="O81" s="223" t="e">
        <f>IF(FinancialInputs!O271&lt;&gt;0,FinancialInputs!O271,-MIN(0,(O67*(1-O71))+(O75*O71)))</f>
        <v>#N/A</v>
      </c>
      <c r="P81" s="223" t="e">
        <f>IF(FinancialInputs!P271&lt;&gt;0,FinancialInputs!P271,-MIN(0,(P67*(1-P71))+(P75*P71)))</f>
        <v>#N/A</v>
      </c>
      <c r="Q81" s="223" t="e">
        <f>IF(FinancialInputs!Q271&lt;&gt;0,FinancialInputs!Q271,-MIN(0,(Q67*(1-Q71))+(Q75*Q71)))</f>
        <v>#N/A</v>
      </c>
      <c r="R81" s="223" t="e">
        <f>IF(FinancialInputs!R271&lt;&gt;0,FinancialInputs!R271,-MIN(0,(R67*(1-R71))+(R75*R71)))</f>
        <v>#N/A</v>
      </c>
      <c r="S81" s="223" t="e">
        <f>IF(FinancialInputs!S271&lt;&gt;0,FinancialInputs!S271,-MIN(0,(S67*(1-S71))+(S75*S71)))</f>
        <v>#N/A</v>
      </c>
      <c r="T81" s="223" t="e">
        <f>IF(FinancialInputs!T271&lt;&gt;0,FinancialInputs!T271,-MIN(0,(T67*(1-T71))+(T75*T71)))</f>
        <v>#N/A</v>
      </c>
      <c r="U81" s="223" t="e">
        <f>IF(FinancialInputs!U271&lt;&gt;0,FinancialInputs!U271,-MIN(0,(U67*(1-U71))+(U75*U71)))</f>
        <v>#N/A</v>
      </c>
      <c r="V81" s="223" t="e">
        <f>IF(FinancialInputs!V271&lt;&gt;0,FinancialInputs!V271,-MIN(0,(V67*(1-V71))+(V75*V71)))</f>
        <v>#N/A</v>
      </c>
      <c r="W81" s="223" t="e">
        <f>IF(FinancialInputs!W271&lt;&gt;0,FinancialInputs!W271,-MIN(0,(W67*(1-W71))+(W75*W71)))</f>
        <v>#N/A</v>
      </c>
      <c r="X81" s="223" t="e">
        <f>IF(FinancialInputs!X271&lt;&gt;0,FinancialInputs!X271,-MIN(0,(X67*(1-X71))+(X75*X71)))</f>
        <v>#N/A</v>
      </c>
      <c r="Y81" s="223" t="e">
        <f>IF(FinancialInputs!Y271&lt;&gt;0,FinancialInputs!Y271,-MIN(0,(Y67*(1-Y71))+(Y75*Y71)))</f>
        <v>#N/A</v>
      </c>
      <c r="Z81" s="223" t="e">
        <f>IF(FinancialInputs!Z271&lt;&gt;0,FinancialInputs!Z271,-MIN(0,(Z67*(1-Z71))+(Z75*Z71)))</f>
        <v>#N/A</v>
      </c>
      <c r="AA81" s="223" t="e">
        <f>IF(FinancialInputs!AA271&lt;&gt;0,FinancialInputs!AA271,-MIN(0,(AA67*(1-AA71))+(AA75*AA71)))</f>
        <v>#N/A</v>
      </c>
      <c r="AB81" s="223" t="e">
        <f>IF(FinancialInputs!AB271&lt;&gt;0,FinancialInputs!AB271,-MIN(0,(AB67*(1-AB71))+(AB75*AB71)))</f>
        <v>#N/A</v>
      </c>
      <c r="AC81" s="223" t="e">
        <f>IF(FinancialInputs!AC271&lt;&gt;0,FinancialInputs!AC271,-MIN(0,(AC67*(1-AC71))+(AC75*AC71)))</f>
        <v>#N/A</v>
      </c>
      <c r="AD81" s="223" t="e">
        <f>IF(FinancialInputs!AD271&lt;&gt;0,FinancialInputs!AD271,-MIN(0,(AD67*(1-AD71))+(AD75*AD71)))</f>
        <v>#N/A</v>
      </c>
      <c r="AE81" s="223" t="e">
        <f>IF(FinancialInputs!AE271&lt;&gt;0,FinancialInputs!AE271,-MIN(0,(AE67*(1-AE71))+(AE75*AE71)))</f>
        <v>#N/A</v>
      </c>
      <c r="AF81" s="223" t="e">
        <f>IF(FinancialInputs!AF271&lt;&gt;0,FinancialInputs!AF271,-MIN(0,(AF67*(1-AF71))+(AF75*AF71)))</f>
        <v>#N/A</v>
      </c>
      <c r="AG81" s="223" t="e">
        <f>IF(FinancialInputs!AG271&lt;&gt;0,FinancialInputs!AG271,-MIN(0,(AG67*(1-AG71))+(AG75*AG71)))</f>
        <v>#N/A</v>
      </c>
      <c r="AH81" s="223" t="e">
        <f>IF(FinancialInputs!AH271&lt;&gt;0,FinancialInputs!AH271,-MIN(0,(AH67*(1-AH71))+(AH75*AH71)))</f>
        <v>#N/A</v>
      </c>
      <c r="AI81" s="223" t="e">
        <f>IF(FinancialInputs!AI271&lt;&gt;0,FinancialInputs!AI271,-MIN(0,(AI67*(1-AI71))+(AI75*AI71)))</f>
        <v>#N/A</v>
      </c>
      <c r="AJ81" s="223" t="e">
        <f>IF(FinancialInputs!AJ271&lt;&gt;0,FinancialInputs!AJ271,-MIN(0,(AJ67*(1-AJ71))+(AJ75*AJ71)))</f>
        <v>#N/A</v>
      </c>
      <c r="AK81" s="223" t="e">
        <f>IF(FinancialInputs!AK271&lt;&gt;0,FinancialInputs!AK271,-MIN(0,(AK67*(1-AK71))+(AK75*AK71)))</f>
        <v>#N/A</v>
      </c>
      <c r="AL81" s="223" t="e">
        <f>IF(FinancialInputs!AL271&lt;&gt;0,FinancialInputs!AL271,-MIN(0,(AL67*(1-AL71))+(AL75*AL71)))</f>
        <v>#N/A</v>
      </c>
      <c r="AM81" s="223" t="e">
        <f>IF(FinancialInputs!AM271&lt;&gt;0,FinancialInputs!AM271,-MIN(0,(AM67*(1-AM71))+(AM75*AM71)))</f>
        <v>#N/A</v>
      </c>
      <c r="AN81" s="223" t="e">
        <f>IF(FinancialInputs!AN271&lt;&gt;0,FinancialInputs!AN271,-MIN(0,(AN67*(1-AN71))+(AN75*AN71)))</f>
        <v>#N/A</v>
      </c>
      <c r="AO81" s="223" t="e">
        <f>IF(FinancialInputs!AO271&lt;&gt;0,FinancialInputs!AO271,-MIN(0,(AO67*(1-AO71))+(AO75*AO71)))</f>
        <v>#N/A</v>
      </c>
      <c r="AP81" s="223" t="e">
        <f>IF(FinancialInputs!AP271&lt;&gt;0,FinancialInputs!AP271,-MIN(0,(AP67*(1-AP71))+(AP75*AP71)))</f>
        <v>#N/A</v>
      </c>
      <c r="AQ81" s="223" t="e">
        <f>IF(FinancialInputs!AQ271&lt;&gt;0,FinancialInputs!AQ271,-MIN(0,(AQ67*(1-AQ71))+(AQ75*AQ71)))</f>
        <v>#N/A</v>
      </c>
      <c r="AR81" s="223" t="e">
        <f>IF(FinancialInputs!AR271&lt;&gt;0,FinancialInputs!AR271,-MIN(0,(AR67*(1-AR71))+(AR75*AR71)))</f>
        <v>#N/A</v>
      </c>
      <c r="AS81" s="223" t="e">
        <f>IF(FinancialInputs!AS271&lt;&gt;0,FinancialInputs!AS271,-MIN(0,(AS67*(1-AS71))+(AS75*AS71)))</f>
        <v>#N/A</v>
      </c>
      <c r="AT81" s="223" t="e">
        <f>IF(FinancialInputs!AT271&lt;&gt;0,FinancialInputs!AT271,-MIN(0,(AT67*(1-AT71))+(AT75*AT71)))</f>
        <v>#N/A</v>
      </c>
      <c r="AU81" s="223" t="e">
        <f>IF(FinancialInputs!AU271&lt;&gt;0,FinancialInputs!AU271,-MIN(0,(AU67*(1-AU71))+(AU75*AU71)))</f>
        <v>#N/A</v>
      </c>
      <c r="AV81" s="223" t="e">
        <f>IF(FinancialInputs!AV271&lt;&gt;0,FinancialInputs!AV271,-MIN(0,(AV67*(1-AV71))+(AV75*AV71)))</f>
        <v>#N/A</v>
      </c>
      <c r="AW81" s="223" t="e">
        <f>IF(FinancialInputs!AW271&lt;&gt;0,FinancialInputs!AW271,-MIN(0,(AW67*(1-AW71))+(AW75*AW71)))</f>
        <v>#N/A</v>
      </c>
      <c r="AX81" s="223" t="e">
        <f>IF(FinancialInputs!AX271&lt;&gt;0,FinancialInputs!AX271,-MIN(0,(AX67*(1-AX71))+(AX75*AX71)))</f>
        <v>#N/A</v>
      </c>
      <c r="AY81" s="223" t="e">
        <f>IF(FinancialInputs!AY271&lt;&gt;0,FinancialInputs!AY271,-MIN(0,(AY67*(1-AY71))+(AY75*AY71)))</f>
        <v>#N/A</v>
      </c>
      <c r="AZ81" s="223" t="e">
        <f>IF(FinancialInputs!AZ271&lt;&gt;0,FinancialInputs!AZ271,-MIN(0,(AZ67*(1-AZ71))+(AZ75*AZ71)))</f>
        <v>#N/A</v>
      </c>
      <c r="BA81" s="223" t="e">
        <f>IF(FinancialInputs!BA271&lt;&gt;0,FinancialInputs!BA271,-MIN(0,(BA67*(1-BA71))+(BA75*BA71)))</f>
        <v>#N/A</v>
      </c>
      <c r="BB81" s="223" t="e">
        <f>IF(FinancialInputs!BB271&lt;&gt;0,FinancialInputs!BB271,-MIN(0,(BB67*(1-BB71))+(BB75*BB71)))</f>
        <v>#N/A</v>
      </c>
      <c r="BC81" s="223" t="e">
        <f>IF(FinancialInputs!BC271&lt;&gt;0,FinancialInputs!BC271,-MIN(0,(BC67*(1-BC71))+(BC75*BC71)))</f>
        <v>#N/A</v>
      </c>
      <c r="BD81" s="223" t="e">
        <f>IF(FinancialInputs!BD271&lt;&gt;0,FinancialInputs!BD271,-MIN(0,(BD67*(1-BD71))+(BD75*BD71)))</f>
        <v>#N/A</v>
      </c>
      <c r="BE81" s="223" t="e">
        <f>IF(FinancialInputs!BE271&lt;&gt;0,FinancialInputs!BE271,-MIN(0,(BE67*(1-BE71))+(BE75*BE71)))</f>
        <v>#N/A</v>
      </c>
      <c r="BF81" s="223" t="e">
        <f>IF(FinancialInputs!BF271&lt;&gt;0,FinancialInputs!BF271,-MIN(0,(BF67*(1-BF71))+(BF75*BF71)))</f>
        <v>#N/A</v>
      </c>
      <c r="BG81" s="223" t="e">
        <f>IF(FinancialInputs!BG271&lt;&gt;0,FinancialInputs!BG271,-MIN(0,(BG67*(1-BG71))+(BG75*BG71)))</f>
        <v>#N/A</v>
      </c>
      <c r="BH81" s="223" t="e">
        <f>IF(FinancialInputs!BH271&lt;&gt;0,FinancialInputs!BH271,-MIN(0,(BH67*(1-BH71))+(BH75*BH71)))</f>
        <v>#N/A</v>
      </c>
      <c r="BI81" s="223" t="e">
        <f>IF(FinancialInputs!BI271&lt;&gt;0,FinancialInputs!BI271,-MIN(0,(BI67*(1-BI71))+(BI75*BI71)))</f>
        <v>#N/A</v>
      </c>
      <c r="BJ81" s="223" t="e">
        <f>IF(FinancialInputs!BJ271&lt;&gt;0,FinancialInputs!BJ271,-MIN(0,(BJ67*(1-BJ71))+(BJ75*BJ71)))</f>
        <v>#N/A</v>
      </c>
      <c r="BK81" s="223" t="e">
        <f>IF(FinancialInputs!BK271&lt;&gt;0,FinancialInputs!BK271,-MIN(0,(BK67*(1-BK71))+(BK75*BK71)))</f>
        <v>#N/A</v>
      </c>
      <c r="BL81" s="223" t="e">
        <f>IF(FinancialInputs!BL271&lt;&gt;0,FinancialInputs!BL271,-MIN(0,(BL67*(1-BL71))+(BL75*BL71)))</f>
        <v>#N/A</v>
      </c>
      <c r="BM81" s="223" t="e">
        <f>IF(FinancialInputs!BM271&lt;&gt;0,FinancialInputs!BM271,-MIN(0,(BM67*(1-BM71))+(BM75*BM71)))</f>
        <v>#N/A</v>
      </c>
      <c r="BN81" s="223" t="e">
        <f>IF(FinancialInputs!BN271&lt;&gt;0,FinancialInputs!BN271,-MIN(0,(BN67*(1-BN71))+(BN75*BN71)))</f>
        <v>#N/A</v>
      </c>
      <c r="BO81" s="223" t="e">
        <f>IF(FinancialInputs!BO271&lt;&gt;0,FinancialInputs!BO271,-MIN(0,(BO67*(1-BO71))+(BO75*BO71)))</f>
        <v>#N/A</v>
      </c>
      <c r="BP81" s="223" t="e">
        <f>IF(FinancialInputs!BP271&lt;&gt;0,FinancialInputs!BP271,-MIN(0,(BP67*(1-BP71))+(BP75*BP71)))</f>
        <v>#N/A</v>
      </c>
      <c r="BQ81" s="223" t="e">
        <f>IF(FinancialInputs!BQ271&lt;&gt;0,FinancialInputs!BQ271,-MIN(0,(BQ67*(1-BQ71))+(BQ75*BQ71)))</f>
        <v>#N/A</v>
      </c>
      <c r="BR81" s="223" t="e">
        <f>IF(FinancialInputs!BR271&lt;&gt;0,FinancialInputs!BR271,-MIN(0,(BR67*(1-BR71))+(BR75*BR71)))</f>
        <v>#N/A</v>
      </c>
      <c r="BS81" s="223" t="e">
        <f>IF(FinancialInputs!BS271&lt;&gt;0,FinancialInputs!BS271,-MIN(0,(BS67*(1-BS71))+(BS75*BS71)))</f>
        <v>#N/A</v>
      </c>
      <c r="BT81" s="223" t="e">
        <f>IF(FinancialInputs!BT271&lt;&gt;0,FinancialInputs!BT271,-MIN(0,(BT67*(1-BT71))+(BT75*BT71)))</f>
        <v>#N/A</v>
      </c>
      <c r="BU81" s="223" t="e">
        <f>IF(FinancialInputs!BU271&lt;&gt;0,FinancialInputs!BU271,-MIN(0,(BU67*(1-BU71))+(BU75*BU71)))</f>
        <v>#N/A</v>
      </c>
      <c r="BV81" s="223" t="e">
        <f>IF(FinancialInputs!BV271&lt;&gt;0,FinancialInputs!BV271,-MIN(0,(BV67*(1-BV71))+(BV75*BV71)))</f>
        <v>#N/A</v>
      </c>
      <c r="BW81" s="223" t="e">
        <f>IF(FinancialInputs!BW271&lt;&gt;0,FinancialInputs!BW271,-MIN(0,(BW67*(1-BW71))+(BW75*BW71)))</f>
        <v>#N/A</v>
      </c>
      <c r="BX81" s="223" t="e">
        <f>IF(FinancialInputs!BX271&lt;&gt;0,FinancialInputs!BX271,-MIN(0,(BX67*(1-BX71))+(BX75*BX71)))</f>
        <v>#N/A</v>
      </c>
      <c r="BY81" s="223" t="e">
        <f>IF(FinancialInputs!BY271&lt;&gt;0,FinancialInputs!BY271,-MIN(0,(BY67*(1-BY71))+(BY75*BY71)))</f>
        <v>#N/A</v>
      </c>
      <c r="BZ81" s="223" t="e">
        <f>IF(FinancialInputs!BZ271&lt;&gt;0,FinancialInputs!BZ271,-MIN(0,(BZ67*(1-BZ71))+(BZ75*BZ71)))</f>
        <v>#N/A</v>
      </c>
      <c r="CA81" s="223" t="e">
        <f>IF(FinancialInputs!CA271&lt;&gt;0,FinancialInputs!CA271,-MIN(0,(CA67*(1-CA71))+(CA75*CA71)))</f>
        <v>#N/A</v>
      </c>
      <c r="CB81" s="223" t="e">
        <f>IF(FinancialInputs!CB271&lt;&gt;0,FinancialInputs!CB271,-MIN(0,(CB67*(1-CB71))+(CB75*CB71)))</f>
        <v>#N/A</v>
      </c>
      <c r="CC81" s="223" t="e">
        <f>IF(FinancialInputs!CC271&lt;&gt;0,FinancialInputs!CC271,-MIN(0,(CC67*(1-CC71))+(CC75*CC71)))</f>
        <v>#N/A</v>
      </c>
      <c r="CD81" s="223" t="e">
        <f>IF(FinancialInputs!CD271&lt;&gt;0,FinancialInputs!CD271,-MIN(0,(CD67*(1-CD71))+(CD75*CD71)))</f>
        <v>#N/A</v>
      </c>
      <c r="CE81" s="223" t="e">
        <f>IF(FinancialInputs!CE271&lt;&gt;0,FinancialInputs!CE271,-MIN(0,(CE67*(1-CE71))+(CE75*CE71)))</f>
        <v>#N/A</v>
      </c>
      <c r="CF81" s="223" t="e">
        <f>IF(FinancialInputs!CF271&lt;&gt;0,FinancialInputs!CF271,-MIN(0,(CF67*(1-CF71))+(CF75*CF71)))</f>
        <v>#N/A</v>
      </c>
      <c r="CG81" s="223" t="e">
        <f>IF(FinancialInputs!CG271&lt;&gt;0,FinancialInputs!CG271,-MIN(0,(CG67*(1-CG71))+(CG75*CG71)))</f>
        <v>#N/A</v>
      </c>
      <c r="CH81" s="223" t="e">
        <f>IF(FinancialInputs!CH271&lt;&gt;0,FinancialInputs!CH271,-MIN(0,(CH67*(1-CH71))+(CH75*CH71)))</f>
        <v>#N/A</v>
      </c>
      <c r="CI81" s="223" t="e">
        <f>IF(FinancialInputs!CI271&lt;&gt;0,FinancialInputs!CI271,-MIN(0,(CI67*(1-CI71))+(CI75*CI71)))</f>
        <v>#N/A</v>
      </c>
      <c r="CJ81" s="223" t="e">
        <f>IF(FinancialInputs!CJ271&lt;&gt;0,FinancialInputs!CJ271,-MIN(0,(CJ67*(1-CJ71))+(CJ75*CJ71)))</f>
        <v>#N/A</v>
      </c>
      <c r="CK81" s="223" t="e">
        <f>IF(FinancialInputs!CK271&lt;&gt;0,FinancialInputs!CK271,-MIN(0,(CK67*(1-CK71))+(CK75*CK71)))</f>
        <v>#N/A</v>
      </c>
      <c r="CL81" s="223" t="e">
        <f>IF(FinancialInputs!CL271&lt;&gt;0,FinancialInputs!CL271,-MIN(0,(CL67*(1-CL71))+(CL75*CL71)))</f>
        <v>#N/A</v>
      </c>
      <c r="CM81" s="223" t="e">
        <f>IF(FinancialInputs!CM271&lt;&gt;0,FinancialInputs!CM271,-MIN(0,(CM67*(1-CM71))+(CM75*CM71)))</f>
        <v>#N/A</v>
      </c>
      <c r="CN81" s="223" t="e">
        <f>IF(FinancialInputs!CN271&lt;&gt;0,FinancialInputs!CN271,-MIN(0,(CN67*(1-CN71))+(CN75*CN71)))</f>
        <v>#N/A</v>
      </c>
      <c r="CO81" s="223" t="e">
        <f>IF(FinancialInputs!CO271&lt;&gt;0,FinancialInputs!CO271,-MIN(0,(CO67*(1-CO71))+(CO75*CO71)))</f>
        <v>#N/A</v>
      </c>
      <c r="CP81" s="223" t="e">
        <f>IF(FinancialInputs!CP271&lt;&gt;0,FinancialInputs!CP271,-MIN(0,(CP67*(1-CP71))+(CP75*CP71)))</f>
        <v>#N/A</v>
      </c>
      <c r="CQ81" s="223" t="e">
        <f>IF(FinancialInputs!CQ271&lt;&gt;0,FinancialInputs!CQ271,-MIN(0,(CQ67*(1-CQ71))+(CQ75*CQ71)))</f>
        <v>#N/A</v>
      </c>
      <c r="CR81" s="223" t="e">
        <f>IF(FinancialInputs!CR271&lt;&gt;0,FinancialInputs!CR271,-MIN(0,(CR67*(1-CR71))+(CR75*CR71)))</f>
        <v>#N/A</v>
      </c>
      <c r="CS81" s="223" t="e">
        <f>IF(FinancialInputs!CS271&lt;&gt;0,FinancialInputs!CS271,-MIN(0,(CS67*(1-CS71))+(CS75*CS71)))</f>
        <v>#N/A</v>
      </c>
      <c r="CT81" s="223" t="e">
        <f>IF(FinancialInputs!CT271&lt;&gt;0,FinancialInputs!CT271,-MIN(0,(CT67*(1-CT71))+(CT75*CT71)))</f>
        <v>#N/A</v>
      </c>
      <c r="CU81" s="223" t="e">
        <f>IF(FinancialInputs!CU271&lt;&gt;0,FinancialInputs!CU271,-MIN(0,(CU67*(1-CU71))+(CU75*CU71)))</f>
        <v>#N/A</v>
      </c>
      <c r="CV81" s="223" t="e">
        <f>IF(FinancialInputs!CV271&lt;&gt;0,FinancialInputs!CV271,-MIN(0,(CV67*(1-CV71))+(CV75*CV71)))</f>
        <v>#N/A</v>
      </c>
      <c r="CW81" s="33"/>
      <c r="CX81" s="33"/>
      <c r="CY81" s="33"/>
      <c r="CZ81" s="33"/>
      <c r="DA81" s="33"/>
    </row>
    <row r="82" spans="1:114" ht="16.149999999999999">
      <c r="E82" s="105" t="s">
        <v>1011</v>
      </c>
      <c r="G82" s="105" t="s">
        <v>305</v>
      </c>
      <c r="H82" s="31"/>
      <c r="I82" s="31"/>
      <c r="J82" s="29" t="s">
        <v>1037</v>
      </c>
      <c r="K82" s="31"/>
      <c r="L82" s="243" t="e">
        <f>SUM(L79:L80)-L81</f>
        <v>#N/A</v>
      </c>
      <c r="M82" s="243" t="e">
        <f t="shared" ref="M82:BX82" si="55">SUM(M79:M80)-M81</f>
        <v>#N/A</v>
      </c>
      <c r="N82" s="243" t="e">
        <f t="shared" si="55"/>
        <v>#N/A</v>
      </c>
      <c r="O82" s="243" t="e">
        <f t="shared" si="55"/>
        <v>#N/A</v>
      </c>
      <c r="P82" s="243" t="e">
        <f t="shared" si="55"/>
        <v>#N/A</v>
      </c>
      <c r="Q82" s="243" t="e">
        <f t="shared" si="55"/>
        <v>#N/A</v>
      </c>
      <c r="R82" s="243" t="e">
        <f t="shared" si="55"/>
        <v>#N/A</v>
      </c>
      <c r="S82" s="243" t="e">
        <f t="shared" si="55"/>
        <v>#N/A</v>
      </c>
      <c r="T82" s="243" t="e">
        <f t="shared" si="55"/>
        <v>#N/A</v>
      </c>
      <c r="U82" s="243" t="e">
        <f t="shared" si="55"/>
        <v>#N/A</v>
      </c>
      <c r="V82" s="243" t="e">
        <f t="shared" si="55"/>
        <v>#N/A</v>
      </c>
      <c r="W82" s="243" t="e">
        <f t="shared" si="55"/>
        <v>#N/A</v>
      </c>
      <c r="X82" s="243" t="e">
        <f t="shared" si="55"/>
        <v>#N/A</v>
      </c>
      <c r="Y82" s="243" t="e">
        <f t="shared" si="55"/>
        <v>#N/A</v>
      </c>
      <c r="Z82" s="243" t="e">
        <f t="shared" si="55"/>
        <v>#N/A</v>
      </c>
      <c r="AA82" s="243" t="e">
        <f t="shared" si="55"/>
        <v>#N/A</v>
      </c>
      <c r="AB82" s="243" t="e">
        <f t="shared" si="55"/>
        <v>#N/A</v>
      </c>
      <c r="AC82" s="243" t="e">
        <f t="shared" si="55"/>
        <v>#N/A</v>
      </c>
      <c r="AD82" s="243" t="e">
        <f t="shared" si="55"/>
        <v>#N/A</v>
      </c>
      <c r="AE82" s="243" t="e">
        <f t="shared" si="55"/>
        <v>#N/A</v>
      </c>
      <c r="AF82" s="243" t="e">
        <f t="shared" si="55"/>
        <v>#N/A</v>
      </c>
      <c r="AG82" s="243" t="e">
        <f t="shared" si="55"/>
        <v>#N/A</v>
      </c>
      <c r="AH82" s="243" t="e">
        <f t="shared" si="55"/>
        <v>#N/A</v>
      </c>
      <c r="AI82" s="243" t="e">
        <f t="shared" si="55"/>
        <v>#N/A</v>
      </c>
      <c r="AJ82" s="243" t="e">
        <f t="shared" si="55"/>
        <v>#N/A</v>
      </c>
      <c r="AK82" s="243" t="e">
        <f t="shared" si="55"/>
        <v>#N/A</v>
      </c>
      <c r="AL82" s="243" t="e">
        <f t="shared" si="55"/>
        <v>#N/A</v>
      </c>
      <c r="AM82" s="243" t="e">
        <f t="shared" si="55"/>
        <v>#N/A</v>
      </c>
      <c r="AN82" s="243" t="e">
        <f t="shared" si="55"/>
        <v>#N/A</v>
      </c>
      <c r="AO82" s="243" t="e">
        <f t="shared" si="55"/>
        <v>#N/A</v>
      </c>
      <c r="AP82" s="243" t="e">
        <f t="shared" si="55"/>
        <v>#N/A</v>
      </c>
      <c r="AQ82" s="243" t="e">
        <f t="shared" si="55"/>
        <v>#N/A</v>
      </c>
      <c r="AR82" s="243" t="e">
        <f t="shared" si="55"/>
        <v>#N/A</v>
      </c>
      <c r="AS82" s="243" t="e">
        <f t="shared" si="55"/>
        <v>#N/A</v>
      </c>
      <c r="AT82" s="243" t="e">
        <f t="shared" si="55"/>
        <v>#N/A</v>
      </c>
      <c r="AU82" s="243" t="e">
        <f t="shared" si="55"/>
        <v>#N/A</v>
      </c>
      <c r="AV82" s="243" t="e">
        <f t="shared" si="55"/>
        <v>#N/A</v>
      </c>
      <c r="AW82" s="243" t="e">
        <f t="shared" si="55"/>
        <v>#N/A</v>
      </c>
      <c r="AX82" s="243" t="e">
        <f t="shared" si="55"/>
        <v>#N/A</v>
      </c>
      <c r="AY82" s="243" t="e">
        <f t="shared" si="55"/>
        <v>#N/A</v>
      </c>
      <c r="AZ82" s="243" t="e">
        <f t="shared" si="55"/>
        <v>#N/A</v>
      </c>
      <c r="BA82" s="243" t="e">
        <f t="shared" si="55"/>
        <v>#N/A</v>
      </c>
      <c r="BB82" s="243" t="e">
        <f t="shared" si="55"/>
        <v>#N/A</v>
      </c>
      <c r="BC82" s="243" t="e">
        <f t="shared" si="55"/>
        <v>#N/A</v>
      </c>
      <c r="BD82" s="243" t="e">
        <f t="shared" si="55"/>
        <v>#N/A</v>
      </c>
      <c r="BE82" s="243" t="e">
        <f t="shared" si="55"/>
        <v>#N/A</v>
      </c>
      <c r="BF82" s="243" t="e">
        <f t="shared" si="55"/>
        <v>#N/A</v>
      </c>
      <c r="BG82" s="243" t="e">
        <f t="shared" si="55"/>
        <v>#N/A</v>
      </c>
      <c r="BH82" s="243" t="e">
        <f t="shared" si="55"/>
        <v>#N/A</v>
      </c>
      <c r="BI82" s="243" t="e">
        <f t="shared" si="55"/>
        <v>#N/A</v>
      </c>
      <c r="BJ82" s="243" t="e">
        <f t="shared" si="55"/>
        <v>#N/A</v>
      </c>
      <c r="BK82" s="243" t="e">
        <f t="shared" si="55"/>
        <v>#N/A</v>
      </c>
      <c r="BL82" s="243" t="e">
        <f t="shared" si="55"/>
        <v>#N/A</v>
      </c>
      <c r="BM82" s="243" t="e">
        <f t="shared" si="55"/>
        <v>#N/A</v>
      </c>
      <c r="BN82" s="243" t="e">
        <f t="shared" si="55"/>
        <v>#N/A</v>
      </c>
      <c r="BO82" s="243" t="e">
        <f t="shared" si="55"/>
        <v>#N/A</v>
      </c>
      <c r="BP82" s="243" t="e">
        <f t="shared" si="55"/>
        <v>#N/A</v>
      </c>
      <c r="BQ82" s="243" t="e">
        <f t="shared" si="55"/>
        <v>#N/A</v>
      </c>
      <c r="BR82" s="243" t="e">
        <f t="shared" si="55"/>
        <v>#N/A</v>
      </c>
      <c r="BS82" s="243" t="e">
        <f t="shared" si="55"/>
        <v>#N/A</v>
      </c>
      <c r="BT82" s="243" t="e">
        <f t="shared" si="55"/>
        <v>#N/A</v>
      </c>
      <c r="BU82" s="243" t="e">
        <f t="shared" si="55"/>
        <v>#N/A</v>
      </c>
      <c r="BV82" s="243" t="e">
        <f t="shared" si="55"/>
        <v>#N/A</v>
      </c>
      <c r="BW82" s="243" t="e">
        <f t="shared" si="55"/>
        <v>#N/A</v>
      </c>
      <c r="BX82" s="243" t="e">
        <f t="shared" si="55"/>
        <v>#N/A</v>
      </c>
      <c r="BY82" s="243" t="e">
        <f t="shared" ref="BY82:CV82" si="56">SUM(BY79:BY80)-BY81</f>
        <v>#N/A</v>
      </c>
      <c r="BZ82" s="243" t="e">
        <f t="shared" si="56"/>
        <v>#N/A</v>
      </c>
      <c r="CA82" s="243" t="e">
        <f t="shared" si="56"/>
        <v>#N/A</v>
      </c>
      <c r="CB82" s="243" t="e">
        <f t="shared" si="56"/>
        <v>#N/A</v>
      </c>
      <c r="CC82" s="243" t="e">
        <f t="shared" si="56"/>
        <v>#N/A</v>
      </c>
      <c r="CD82" s="243" t="e">
        <f t="shared" si="56"/>
        <v>#N/A</v>
      </c>
      <c r="CE82" s="243" t="e">
        <f t="shared" si="56"/>
        <v>#N/A</v>
      </c>
      <c r="CF82" s="243" t="e">
        <f t="shared" si="56"/>
        <v>#N/A</v>
      </c>
      <c r="CG82" s="243" t="e">
        <f t="shared" si="56"/>
        <v>#N/A</v>
      </c>
      <c r="CH82" s="243" t="e">
        <f t="shared" si="56"/>
        <v>#N/A</v>
      </c>
      <c r="CI82" s="243" t="e">
        <f t="shared" si="56"/>
        <v>#N/A</v>
      </c>
      <c r="CJ82" s="243" t="e">
        <f t="shared" si="56"/>
        <v>#N/A</v>
      </c>
      <c r="CK82" s="243" t="e">
        <f t="shared" si="56"/>
        <v>#N/A</v>
      </c>
      <c r="CL82" s="243" t="e">
        <f t="shared" si="56"/>
        <v>#N/A</v>
      </c>
      <c r="CM82" s="243" t="e">
        <f t="shared" si="56"/>
        <v>#N/A</v>
      </c>
      <c r="CN82" s="243" t="e">
        <f t="shared" si="56"/>
        <v>#N/A</v>
      </c>
      <c r="CO82" s="243" t="e">
        <f t="shared" si="56"/>
        <v>#N/A</v>
      </c>
      <c r="CP82" s="243" t="e">
        <f t="shared" si="56"/>
        <v>#N/A</v>
      </c>
      <c r="CQ82" s="243" t="e">
        <f t="shared" si="56"/>
        <v>#N/A</v>
      </c>
      <c r="CR82" s="243" t="e">
        <f t="shared" si="56"/>
        <v>#N/A</v>
      </c>
      <c r="CS82" s="243" t="e">
        <f t="shared" si="56"/>
        <v>#N/A</v>
      </c>
      <c r="CT82" s="243" t="e">
        <f t="shared" si="56"/>
        <v>#N/A</v>
      </c>
      <c r="CU82" s="243" t="e">
        <f t="shared" si="56"/>
        <v>#N/A</v>
      </c>
      <c r="CV82" s="243" t="e">
        <f t="shared" si="56"/>
        <v>#N/A</v>
      </c>
      <c r="CW82" s="33"/>
      <c r="CX82" s="33"/>
      <c r="CY82" s="33"/>
      <c r="CZ82" s="33"/>
      <c r="DA82" s="33"/>
    </row>
    <row r="83" spans="1:114">
      <c r="H83" s="31"/>
      <c r="I83" s="31"/>
      <c r="J83" s="31"/>
      <c r="K83" s="31"/>
      <c r="L83" s="30"/>
      <c r="M83" s="30"/>
      <c r="N83" s="30"/>
      <c r="O83" s="30"/>
      <c r="P83" s="30"/>
      <c r="Q83" s="30"/>
      <c r="R83" s="30"/>
      <c r="S83" s="30"/>
      <c r="T83" s="30"/>
      <c r="U83" s="30"/>
      <c r="V83" s="30"/>
      <c r="W83" s="30"/>
      <c r="X83" s="30"/>
      <c r="Y83" s="30"/>
      <c r="Z83" s="30"/>
      <c r="AA83" s="30"/>
      <c r="AB83" s="30"/>
      <c r="AC83" s="30"/>
      <c r="AD83" s="30"/>
      <c r="AE83" s="30"/>
      <c r="AF83" s="30"/>
      <c r="AG83" s="30"/>
      <c r="AH83" s="30"/>
      <c r="AI83" s="30"/>
      <c r="AJ83" s="30"/>
      <c r="AK83" s="36"/>
      <c r="AL83" s="36"/>
      <c r="AM83" s="30"/>
      <c r="AN83" s="30"/>
      <c r="AO83" s="30"/>
      <c r="AP83" s="30"/>
      <c r="AQ83" s="30"/>
      <c r="AR83" s="30"/>
      <c r="AS83" s="30"/>
      <c r="AT83" s="30"/>
      <c r="AU83" s="30"/>
      <c r="AV83" s="30"/>
      <c r="AW83" s="30"/>
      <c r="AX83" s="30"/>
      <c r="AY83" s="30"/>
      <c r="AZ83" s="30"/>
      <c r="BA83" s="30"/>
      <c r="BB83" s="30"/>
      <c r="BC83" s="30"/>
      <c r="BD83" s="30"/>
      <c r="BE83" s="30"/>
      <c r="BF83" s="30"/>
      <c r="BG83" s="30"/>
      <c r="BH83" s="30"/>
      <c r="BI83" s="30"/>
      <c r="BJ83" s="30"/>
      <c r="BK83" s="30"/>
      <c r="BL83" s="30"/>
      <c r="BM83" s="30"/>
      <c r="BN83" s="30"/>
      <c r="BO83" s="30"/>
      <c r="BP83" s="30"/>
      <c r="BQ83" s="30"/>
      <c r="BR83" s="30"/>
      <c r="BS83" s="30"/>
      <c r="BT83" s="30"/>
      <c r="BU83" s="30"/>
      <c r="BV83" s="30"/>
      <c r="BW83" s="30"/>
      <c r="BX83" s="30"/>
      <c r="BY83" s="30"/>
      <c r="BZ83" s="30"/>
      <c r="CA83" s="30"/>
      <c r="CB83" s="30"/>
      <c r="CC83" s="30"/>
      <c r="CD83" s="30"/>
      <c r="CE83" s="30"/>
      <c r="CF83" s="30"/>
      <c r="CG83" s="30"/>
      <c r="CH83" s="30"/>
      <c r="CI83" s="30"/>
      <c r="CJ83" s="30"/>
      <c r="CK83" s="30"/>
      <c r="CL83" s="30"/>
      <c r="CM83" s="30"/>
      <c r="CN83" s="30"/>
      <c r="CO83" s="30"/>
      <c r="CP83" s="30"/>
      <c r="CQ83" s="30"/>
      <c r="CR83" s="30"/>
      <c r="CS83" s="30"/>
      <c r="CT83" s="30"/>
      <c r="CU83" s="30"/>
      <c r="CV83" s="30"/>
      <c r="CW83" s="30"/>
      <c r="CX83" s="30"/>
      <c r="CY83" s="30"/>
      <c r="CZ83" s="30"/>
      <c r="DA83" s="30"/>
    </row>
    <row r="84" spans="1:114" s="12" customFormat="1">
      <c r="B84" s="117" t="s">
        <v>51</v>
      </c>
      <c r="C84" s="117"/>
      <c r="D84" s="117"/>
      <c r="E84" s="117"/>
      <c r="F84" s="117"/>
      <c r="G84" s="117"/>
      <c r="H84" s="117"/>
      <c r="I84" s="117"/>
      <c r="J84" s="117"/>
      <c r="K84" s="117"/>
      <c r="L84" s="117"/>
      <c r="M84" s="117"/>
      <c r="N84" s="117"/>
      <c r="O84" s="117"/>
      <c r="P84" s="117"/>
      <c r="Q84" s="117"/>
      <c r="R84" s="117"/>
      <c r="S84" s="117"/>
      <c r="T84" s="117"/>
      <c r="U84" s="117"/>
      <c r="V84" s="117"/>
      <c r="W84" s="117"/>
      <c r="X84" s="117"/>
      <c r="Y84" s="117"/>
      <c r="Z84" s="117"/>
      <c r="AA84" s="117"/>
      <c r="AB84" s="117"/>
      <c r="AC84" s="117"/>
      <c r="AD84" s="117"/>
      <c r="AE84" s="117"/>
      <c r="AF84" s="117"/>
      <c r="AG84" s="117"/>
      <c r="AH84" s="117"/>
      <c r="AI84" s="117"/>
      <c r="AJ84" s="117"/>
      <c r="AK84" s="117"/>
      <c r="AL84" s="117"/>
      <c r="AM84" s="117"/>
      <c r="AN84" s="117"/>
      <c r="AO84" s="117"/>
      <c r="AP84" s="117"/>
      <c r="AQ84" s="117"/>
      <c r="AR84" s="117"/>
      <c r="AS84" s="117"/>
      <c r="AT84" s="117"/>
      <c r="AU84" s="117"/>
      <c r="AV84" s="117"/>
      <c r="AW84" s="117"/>
      <c r="AX84" s="117"/>
      <c r="AY84" s="117"/>
      <c r="AZ84" s="117"/>
      <c r="BA84" s="117"/>
      <c r="BB84" s="117"/>
      <c r="BC84" s="117"/>
      <c r="BD84" s="117"/>
      <c r="BE84" s="117"/>
      <c r="BF84" s="117"/>
      <c r="BG84" s="117"/>
      <c r="BH84" s="117"/>
      <c r="BI84" s="117"/>
      <c r="BJ84" s="117"/>
      <c r="BK84" s="117"/>
      <c r="BL84" s="117"/>
      <c r="BM84" s="117"/>
      <c r="BN84" s="117"/>
      <c r="BO84" s="117"/>
      <c r="BP84" s="117"/>
      <c r="BQ84" s="117"/>
      <c r="BR84" s="117"/>
      <c r="BS84" s="117"/>
      <c r="BT84" s="117"/>
      <c r="BU84" s="117"/>
      <c r="BV84" s="117"/>
      <c r="BW84" s="117"/>
      <c r="BX84" s="117"/>
      <c r="BY84" s="117"/>
      <c r="BZ84" s="117"/>
      <c r="CA84" s="117"/>
      <c r="CB84" s="117"/>
      <c r="CC84" s="117"/>
      <c r="CD84" s="117"/>
      <c r="CE84" s="117"/>
      <c r="CF84" s="117"/>
      <c r="CG84" s="117"/>
      <c r="CH84" s="117"/>
      <c r="CI84" s="117"/>
      <c r="CJ84" s="117"/>
      <c r="CK84" s="117"/>
      <c r="CL84" s="117"/>
      <c r="CM84" s="117"/>
      <c r="CN84" s="117"/>
      <c r="CO84" s="117"/>
      <c r="CP84" s="117"/>
      <c r="CQ84" s="117"/>
      <c r="CR84" s="117"/>
      <c r="CS84" s="117"/>
      <c r="CT84" s="117"/>
      <c r="CU84" s="117"/>
      <c r="CV84" s="117"/>
      <c r="CW84" s="118"/>
      <c r="CX84" s="118"/>
      <c r="CY84" s="118"/>
    </row>
    <row r="85" spans="1:114">
      <c r="H85" s="31"/>
      <c r="I85" s="31"/>
      <c r="J85" s="31"/>
      <c r="K85" s="31"/>
      <c r="L85" s="30"/>
      <c r="M85" s="30"/>
      <c r="N85" s="30"/>
      <c r="O85" s="30"/>
      <c r="P85" s="30"/>
      <c r="Q85" s="30"/>
      <c r="R85" s="30"/>
      <c r="S85" s="30"/>
      <c r="T85" s="30"/>
      <c r="U85" s="30"/>
      <c r="V85" s="30"/>
      <c r="W85" s="30"/>
      <c r="X85" s="30"/>
      <c r="Y85" s="30"/>
      <c r="Z85" s="30"/>
      <c r="AA85" s="30"/>
      <c r="AB85" s="30"/>
      <c r="AC85" s="30"/>
      <c r="AD85" s="30"/>
      <c r="AE85" s="30"/>
      <c r="AF85" s="30"/>
      <c r="AG85" s="30"/>
      <c r="AH85" s="30"/>
      <c r="AI85" s="30"/>
      <c r="AJ85" s="30"/>
      <c r="AK85" s="30"/>
      <c r="AL85" s="30"/>
      <c r="AM85" s="30"/>
      <c r="AN85" s="30"/>
      <c r="AO85" s="30"/>
      <c r="AP85" s="30"/>
      <c r="AQ85" s="30"/>
      <c r="AR85" s="30"/>
      <c r="AS85" s="30"/>
      <c r="AT85" s="30"/>
      <c r="AU85" s="30"/>
      <c r="AV85" s="30"/>
      <c r="AW85" s="30"/>
      <c r="AX85" s="30"/>
      <c r="AY85" s="30"/>
      <c r="AZ85" s="30"/>
      <c r="BA85" s="30"/>
      <c r="BB85" s="30"/>
      <c r="BC85" s="30"/>
      <c r="BD85" s="30"/>
      <c r="BE85" s="30"/>
      <c r="BF85" s="30"/>
      <c r="BG85" s="30"/>
      <c r="BH85" s="30"/>
      <c r="BI85" s="30"/>
      <c r="BJ85" s="30"/>
      <c r="BK85" s="30"/>
      <c r="BL85" s="30"/>
      <c r="BM85" s="30"/>
      <c r="BN85" s="30"/>
      <c r="BO85" s="30"/>
      <c r="BP85" s="30"/>
      <c r="BQ85" s="30"/>
      <c r="BR85" s="30"/>
      <c r="BS85" s="30"/>
      <c r="BT85" s="30"/>
      <c r="BU85" s="30"/>
      <c r="BV85" s="30"/>
      <c r="BW85" s="30"/>
      <c r="BX85" s="30"/>
      <c r="BY85" s="30"/>
      <c r="BZ85" s="30"/>
      <c r="CA85" s="30"/>
      <c r="CB85" s="30"/>
      <c r="CC85" s="30"/>
      <c r="CD85" s="30"/>
      <c r="CE85" s="30"/>
      <c r="CF85" s="30"/>
      <c r="CG85" s="30"/>
      <c r="CH85" s="30"/>
      <c r="CI85" s="30"/>
      <c r="CJ85" s="30"/>
      <c r="CK85" s="30"/>
      <c r="CL85" s="30"/>
      <c r="CM85" s="30"/>
      <c r="CN85" s="30"/>
      <c r="CO85" s="30"/>
      <c r="CP85" s="30"/>
      <c r="CQ85" s="30"/>
      <c r="CR85" s="30"/>
      <c r="CS85" s="30"/>
      <c r="CT85" s="30"/>
      <c r="CU85" s="30"/>
      <c r="CV85" s="30"/>
      <c r="CW85" s="30"/>
      <c r="CX85" s="30"/>
      <c r="CY85" s="30"/>
      <c r="CZ85" s="30"/>
      <c r="DA85" s="30"/>
    </row>
    <row r="86" spans="1:114" hidden="1">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c r="BA86" s="33"/>
      <c r="BB86" s="33"/>
      <c r="BC86" s="33"/>
      <c r="BD86" s="33"/>
      <c r="BE86" s="33"/>
      <c r="BF86" s="33"/>
      <c r="BG86" s="33"/>
      <c r="BH86" s="33"/>
      <c r="BI86" s="33"/>
      <c r="BJ86" s="33"/>
      <c r="BK86" s="33"/>
      <c r="BL86" s="33"/>
      <c r="BM86" s="33"/>
      <c r="BN86" s="33"/>
      <c r="BO86" s="33"/>
      <c r="BP86" s="33"/>
      <c r="BQ86" s="33"/>
      <c r="BR86" s="33"/>
      <c r="BS86" s="33"/>
      <c r="BT86" s="33"/>
      <c r="BU86" s="33"/>
      <c r="BV86" s="33"/>
      <c r="BW86" s="33"/>
      <c r="BX86" s="33"/>
      <c r="BY86" s="33"/>
      <c r="BZ86" s="33"/>
      <c r="CA86" s="33"/>
      <c r="CB86" s="33"/>
      <c r="CC86" s="33"/>
      <c r="CD86" s="33"/>
      <c r="CE86" s="33"/>
      <c r="CF86" s="33"/>
      <c r="CG86" s="33"/>
      <c r="CH86" s="33"/>
      <c r="CI86" s="33"/>
      <c r="CJ86" s="33"/>
      <c r="CK86" s="33"/>
      <c r="CL86" s="33"/>
      <c r="CM86" s="33"/>
      <c r="CN86" s="33"/>
      <c r="CO86" s="33"/>
      <c r="CP86" s="33"/>
      <c r="CQ86" s="33"/>
      <c r="CR86" s="33"/>
      <c r="CS86" s="33"/>
      <c r="CT86" s="33"/>
      <c r="CU86" s="33"/>
      <c r="CV86" s="33"/>
      <c r="CW86" s="33"/>
      <c r="CX86" s="33"/>
      <c r="CY86" s="33"/>
      <c r="CZ86" s="33"/>
      <c r="DA86" s="33"/>
      <c r="DB86" s="33"/>
      <c r="DC86" s="33"/>
      <c r="DD86" s="33"/>
      <c r="DE86" s="33"/>
      <c r="DF86" s="33"/>
      <c r="DG86" s="33"/>
      <c r="DH86" s="33"/>
      <c r="DI86" s="33"/>
      <c r="DJ86" s="33"/>
    </row>
    <row r="87" spans="1:114" hidden="1">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c r="BA87" s="33"/>
      <c r="BB87" s="33"/>
      <c r="BC87" s="33"/>
      <c r="BD87" s="33"/>
      <c r="BE87" s="33"/>
      <c r="BF87" s="33"/>
      <c r="BG87" s="33"/>
      <c r="BH87" s="33"/>
      <c r="BI87" s="33"/>
      <c r="BJ87" s="33"/>
      <c r="BK87" s="33"/>
      <c r="BL87" s="33"/>
      <c r="BM87" s="33"/>
      <c r="BN87" s="33"/>
      <c r="BO87" s="33"/>
      <c r="BP87" s="33"/>
      <c r="BQ87" s="33"/>
      <c r="BR87" s="33"/>
      <c r="BS87" s="33"/>
      <c r="BT87" s="33"/>
      <c r="BU87" s="33"/>
      <c r="BV87" s="33"/>
      <c r="BW87" s="33"/>
      <c r="BX87" s="33"/>
      <c r="BY87" s="33"/>
      <c r="BZ87" s="33"/>
      <c r="CA87" s="33"/>
      <c r="CB87" s="33"/>
      <c r="CC87" s="33"/>
      <c r="CD87" s="33"/>
      <c r="CE87" s="33"/>
      <c r="CF87" s="33"/>
      <c r="CG87" s="33"/>
      <c r="CH87" s="33"/>
      <c r="CI87" s="33"/>
      <c r="CJ87" s="33"/>
      <c r="CK87" s="33"/>
      <c r="CL87" s="33"/>
      <c r="CM87" s="33"/>
      <c r="CN87" s="33"/>
      <c r="CO87" s="33"/>
      <c r="CP87" s="33"/>
      <c r="CQ87" s="33"/>
      <c r="CR87" s="33"/>
      <c r="CS87" s="33"/>
      <c r="CT87" s="33"/>
      <c r="CU87" s="33"/>
      <c r="CV87" s="33"/>
      <c r="CW87" s="33"/>
      <c r="CX87" s="33"/>
      <c r="CY87" s="33"/>
      <c r="CZ87" s="33"/>
      <c r="DA87" s="33"/>
      <c r="DB87" s="33"/>
      <c r="DC87" s="33"/>
      <c r="DD87" s="33"/>
      <c r="DE87" s="33"/>
      <c r="DF87" s="33"/>
      <c r="DG87" s="33"/>
      <c r="DH87" s="33"/>
      <c r="DI87" s="33"/>
      <c r="DJ87" s="33"/>
    </row>
    <row r="88" spans="1:114" hidden="1">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c r="BA88" s="33"/>
      <c r="BB88" s="33"/>
      <c r="BC88" s="33"/>
      <c r="BD88" s="33"/>
      <c r="BE88" s="33"/>
      <c r="BF88" s="33"/>
      <c r="BG88" s="33"/>
      <c r="BH88" s="33"/>
      <c r="BI88" s="33"/>
      <c r="BJ88" s="33"/>
      <c r="BK88" s="33"/>
      <c r="BL88" s="33"/>
      <c r="BM88" s="33"/>
      <c r="BN88" s="33"/>
      <c r="BO88" s="33"/>
      <c r="BP88" s="33"/>
      <c r="BQ88" s="33"/>
      <c r="BR88" s="33"/>
      <c r="BS88" s="33"/>
      <c r="BT88" s="33"/>
      <c r="BU88" s="33"/>
      <c r="BV88" s="33"/>
      <c r="BW88" s="33"/>
      <c r="BX88" s="33"/>
      <c r="BY88" s="33"/>
      <c r="BZ88" s="33"/>
      <c r="CA88" s="33"/>
      <c r="CB88" s="33"/>
      <c r="CC88" s="33"/>
      <c r="CD88" s="33"/>
      <c r="CE88" s="33"/>
      <c r="CF88" s="33"/>
      <c r="CG88" s="33"/>
      <c r="CH88" s="33"/>
      <c r="CI88" s="33"/>
      <c r="CJ88" s="33"/>
      <c r="CK88" s="33"/>
      <c r="CL88" s="33"/>
      <c r="CM88" s="33"/>
      <c r="CN88" s="33"/>
      <c r="CO88" s="33"/>
      <c r="CP88" s="33"/>
      <c r="CQ88" s="33"/>
      <c r="CR88" s="33"/>
      <c r="CS88" s="33"/>
      <c r="CT88" s="33"/>
      <c r="CU88" s="33"/>
      <c r="CV88" s="33"/>
      <c r="CW88" s="33"/>
      <c r="CX88" s="33"/>
      <c r="CY88" s="33"/>
      <c r="CZ88" s="33"/>
      <c r="DA88" s="33"/>
      <c r="DB88" s="33"/>
      <c r="DC88" s="33"/>
      <c r="DD88" s="33"/>
      <c r="DE88" s="33"/>
      <c r="DF88" s="33"/>
      <c r="DG88" s="33"/>
      <c r="DH88" s="33"/>
      <c r="DI88" s="33"/>
      <c r="DJ88" s="33"/>
    </row>
    <row r="89" spans="1:114" hidden="1">
      <c r="CY89" s="31"/>
    </row>
    <row r="90" spans="1:114" hidden="1">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c r="BA90" s="33"/>
      <c r="BB90" s="33"/>
      <c r="BC90" s="33"/>
      <c r="BD90" s="33"/>
      <c r="BE90" s="33"/>
      <c r="BF90" s="33"/>
      <c r="BG90" s="33"/>
      <c r="BH90" s="33"/>
      <c r="BI90" s="33"/>
      <c r="BJ90" s="33"/>
      <c r="BK90" s="33"/>
      <c r="BL90" s="33"/>
      <c r="BM90" s="33"/>
      <c r="BN90" s="33"/>
      <c r="BO90" s="33"/>
      <c r="BP90" s="33"/>
      <c r="BQ90" s="33"/>
      <c r="BR90" s="33"/>
      <c r="BS90" s="33"/>
      <c r="BT90" s="33"/>
      <c r="BU90" s="33"/>
      <c r="BV90" s="33"/>
      <c r="BW90" s="33"/>
      <c r="BX90" s="33"/>
      <c r="BY90" s="33"/>
      <c r="BZ90" s="33"/>
      <c r="CA90" s="33"/>
      <c r="CB90" s="33"/>
      <c r="CC90" s="33"/>
      <c r="CD90" s="33"/>
      <c r="CE90" s="33"/>
      <c r="CF90" s="33"/>
      <c r="CG90" s="33"/>
      <c r="CH90" s="33"/>
      <c r="CI90" s="33"/>
      <c r="CJ90" s="33"/>
      <c r="CK90" s="33"/>
      <c r="CL90" s="33"/>
      <c r="CM90" s="33"/>
      <c r="CN90" s="33"/>
      <c r="CO90" s="33"/>
      <c r="CP90" s="33"/>
      <c r="CQ90" s="33"/>
      <c r="CR90" s="33"/>
      <c r="CS90" s="33"/>
      <c r="CT90" s="33"/>
      <c r="CU90" s="33"/>
      <c r="CV90" s="33"/>
      <c r="CW90" s="33"/>
      <c r="CX90" s="33"/>
      <c r="CY90" s="33"/>
      <c r="CZ90" s="33"/>
      <c r="DA90" s="33"/>
      <c r="DB90" s="33"/>
      <c r="DC90" s="33"/>
      <c r="DD90" s="33"/>
      <c r="DE90" s="33"/>
      <c r="DF90" s="33"/>
      <c r="DG90" s="33"/>
      <c r="DH90" s="33"/>
      <c r="DI90" s="33"/>
      <c r="DJ90" s="33"/>
    </row>
    <row r="91" spans="1:114" hidden="1">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c r="BA91" s="33"/>
      <c r="BB91" s="33"/>
      <c r="BC91" s="33"/>
      <c r="BD91" s="33"/>
      <c r="BE91" s="33"/>
      <c r="BF91" s="33"/>
      <c r="BG91" s="33"/>
      <c r="BH91" s="33"/>
      <c r="BI91" s="33"/>
      <c r="BJ91" s="33"/>
      <c r="BK91" s="33"/>
      <c r="BL91" s="33"/>
      <c r="BM91" s="33"/>
      <c r="BN91" s="33"/>
      <c r="BO91" s="33"/>
      <c r="BP91" s="33"/>
      <c r="BQ91" s="33"/>
      <c r="BR91" s="33"/>
      <c r="BS91" s="33"/>
      <c r="BT91" s="33"/>
      <c r="BU91" s="33"/>
      <c r="BV91" s="33"/>
      <c r="BW91" s="33"/>
      <c r="BX91" s="33"/>
      <c r="BY91" s="33"/>
      <c r="BZ91" s="33"/>
      <c r="CA91" s="33"/>
      <c r="CB91" s="33"/>
      <c r="CC91" s="33"/>
      <c r="CD91" s="33"/>
      <c r="CE91" s="33"/>
      <c r="CF91" s="33"/>
      <c r="CG91" s="33"/>
      <c r="CH91" s="33"/>
      <c r="CI91" s="33"/>
      <c r="CJ91" s="33"/>
      <c r="CK91" s="33"/>
      <c r="CL91" s="33"/>
      <c r="CM91" s="33"/>
      <c r="CN91" s="33"/>
      <c r="CO91" s="33"/>
      <c r="CP91" s="33"/>
      <c r="CQ91" s="33"/>
      <c r="CR91" s="33"/>
      <c r="CS91" s="33"/>
      <c r="CT91" s="33"/>
      <c r="CU91" s="33"/>
      <c r="CV91" s="33"/>
      <c r="CW91" s="33"/>
      <c r="CX91" s="33"/>
      <c r="CY91" s="33"/>
      <c r="CZ91" s="33"/>
      <c r="DA91" s="33"/>
      <c r="DB91" s="33"/>
      <c r="DC91" s="33"/>
      <c r="DD91" s="33"/>
      <c r="DE91" s="33"/>
      <c r="DF91" s="33"/>
      <c r="DG91" s="33"/>
      <c r="DH91" s="33"/>
      <c r="DI91" s="33"/>
      <c r="DJ91" s="33"/>
    </row>
    <row r="92" spans="1:114" hidden="1">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c r="BA92" s="33"/>
      <c r="BB92" s="33"/>
      <c r="BC92" s="33"/>
      <c r="BD92" s="33"/>
      <c r="BE92" s="33"/>
      <c r="BF92" s="33"/>
      <c r="BG92" s="33"/>
      <c r="BH92" s="33"/>
      <c r="BI92" s="33"/>
      <c r="BJ92" s="33"/>
      <c r="BK92" s="33"/>
      <c r="BL92" s="33"/>
      <c r="BM92" s="33"/>
      <c r="BN92" s="33"/>
      <c r="BO92" s="33"/>
      <c r="BP92" s="33"/>
      <c r="BQ92" s="33"/>
      <c r="BR92" s="33"/>
      <c r="BS92" s="33"/>
      <c r="BT92" s="33"/>
      <c r="BU92" s="33"/>
      <c r="BV92" s="33"/>
      <c r="BW92" s="33"/>
      <c r="BX92" s="33"/>
      <c r="BY92" s="33"/>
      <c r="BZ92" s="33"/>
      <c r="CA92" s="33"/>
      <c r="CB92" s="33"/>
      <c r="CC92" s="33"/>
      <c r="CD92" s="33"/>
      <c r="CE92" s="33"/>
      <c r="CF92" s="33"/>
      <c r="CG92" s="33"/>
      <c r="CH92" s="33"/>
      <c r="CI92" s="33"/>
      <c r="CJ92" s="33"/>
      <c r="CK92" s="33"/>
      <c r="CL92" s="33"/>
      <c r="CM92" s="33"/>
      <c r="CN92" s="33"/>
      <c r="CO92" s="33"/>
      <c r="CP92" s="33"/>
      <c r="CQ92" s="33"/>
      <c r="CR92" s="33"/>
      <c r="CS92" s="33"/>
      <c r="CT92" s="33"/>
      <c r="CU92" s="33"/>
      <c r="CV92" s="33"/>
      <c r="CW92" s="33"/>
      <c r="CX92" s="33"/>
      <c r="CY92" s="33"/>
      <c r="CZ92" s="33"/>
      <c r="DA92" s="33"/>
      <c r="DB92" s="33"/>
      <c r="DC92" s="33"/>
      <c r="DD92" s="33"/>
      <c r="DE92" s="33"/>
      <c r="DF92" s="33"/>
      <c r="DG92" s="33"/>
      <c r="DH92" s="33"/>
      <c r="DI92" s="33"/>
      <c r="DJ92" s="33"/>
    </row>
    <row r="93" spans="1:114" hidden="1">
      <c r="CY93" s="31"/>
    </row>
    <row r="95" spans="1:114" hidden="1">
      <c r="L95" s="34"/>
      <c r="M95" s="34"/>
      <c r="N95" s="34"/>
      <c r="O95" s="34"/>
      <c r="P95" s="34"/>
      <c r="Q95" s="34"/>
      <c r="R95" s="34"/>
      <c r="S95" s="34"/>
      <c r="T95" s="34"/>
      <c r="U95" s="34"/>
      <c r="V95" s="34"/>
      <c r="W95" s="34"/>
      <c r="X95" s="34"/>
      <c r="Y95" s="34"/>
      <c r="Z95" s="34"/>
      <c r="AA95" s="34"/>
      <c r="AB95" s="34"/>
      <c r="AC95" s="34"/>
      <c r="AD95" s="34"/>
      <c r="AE95" s="34"/>
      <c r="AF95" s="34"/>
      <c r="AG95" s="34"/>
      <c r="AH95" s="34"/>
      <c r="AI95" s="34"/>
      <c r="AJ95" s="34"/>
      <c r="AK95" s="34"/>
      <c r="AL95" s="34"/>
      <c r="AM95" s="34"/>
      <c r="AN95" s="34"/>
      <c r="AO95" s="34"/>
      <c r="AP95" s="34"/>
      <c r="AQ95" s="34"/>
      <c r="AR95" s="34"/>
      <c r="AS95" s="34"/>
      <c r="AT95" s="34"/>
      <c r="AU95" s="34"/>
      <c r="AV95" s="34"/>
      <c r="AW95" s="34"/>
      <c r="AX95" s="34"/>
      <c r="AY95" s="34"/>
      <c r="AZ95" s="34"/>
      <c r="BA95" s="34"/>
      <c r="BB95" s="34"/>
      <c r="BC95" s="34"/>
      <c r="BD95" s="34"/>
      <c r="BE95" s="34"/>
      <c r="BF95" s="34"/>
      <c r="BG95" s="34"/>
      <c r="BH95" s="34"/>
      <c r="BI95" s="34"/>
      <c r="BJ95" s="34"/>
      <c r="BK95" s="34"/>
      <c r="BL95" s="34"/>
      <c r="BM95" s="34"/>
      <c r="BN95" s="34"/>
      <c r="BO95" s="34"/>
      <c r="BP95" s="34"/>
      <c r="BQ95" s="34"/>
      <c r="BR95" s="34"/>
      <c r="BS95" s="34"/>
      <c r="BT95" s="34"/>
      <c r="BU95" s="34"/>
      <c r="BV95" s="34"/>
      <c r="BW95" s="34"/>
      <c r="BX95" s="34"/>
      <c r="BY95" s="34"/>
      <c r="BZ95" s="34"/>
      <c r="CA95" s="34"/>
      <c r="CB95" s="34"/>
      <c r="CC95" s="34"/>
      <c r="CD95" s="34"/>
      <c r="CE95" s="34"/>
      <c r="CF95" s="34"/>
      <c r="CG95" s="34"/>
      <c r="CH95" s="34"/>
      <c r="CI95" s="34"/>
      <c r="CJ95" s="34"/>
      <c r="CK95" s="34"/>
      <c r="CL95" s="34"/>
      <c r="CM95" s="34"/>
      <c r="CN95" s="34"/>
      <c r="CO95" s="34"/>
      <c r="CP95" s="34"/>
      <c r="CQ95" s="34"/>
      <c r="CR95" s="34"/>
      <c r="CS95" s="34"/>
      <c r="CT95" s="34"/>
      <c r="CU95" s="34"/>
      <c r="CV95" s="34"/>
      <c r="CW95" s="34"/>
      <c r="CX95" s="34"/>
      <c r="CY95" s="34"/>
      <c r="CZ95" s="34"/>
      <c r="DA95" s="34"/>
      <c r="DB95" s="34"/>
      <c r="DC95" s="34"/>
      <c r="DD95" s="34"/>
      <c r="DE95" s="34"/>
      <c r="DF95" s="34"/>
      <c r="DG95" s="34"/>
      <c r="DH95" s="34"/>
      <c r="DI95" s="34"/>
      <c r="DJ95" s="34"/>
    </row>
    <row r="96" spans="1:114" hidden="1">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c r="BA96" s="33"/>
      <c r="BB96" s="33"/>
      <c r="BC96" s="33"/>
      <c r="BD96" s="33"/>
      <c r="BE96" s="33"/>
      <c r="BF96" s="33"/>
      <c r="BG96" s="33"/>
      <c r="BH96" s="33"/>
      <c r="BI96" s="33"/>
      <c r="BJ96" s="33"/>
      <c r="BK96" s="33"/>
      <c r="BL96" s="33"/>
      <c r="BM96" s="33"/>
      <c r="BN96" s="33"/>
      <c r="BO96" s="33"/>
      <c r="BP96" s="33"/>
      <c r="BQ96" s="33"/>
      <c r="BR96" s="33"/>
      <c r="BS96" s="33"/>
      <c r="BT96" s="33"/>
      <c r="BU96" s="33"/>
      <c r="BV96" s="33"/>
      <c r="BW96" s="33"/>
      <c r="BX96" s="33"/>
      <c r="BY96" s="33"/>
      <c r="BZ96" s="33"/>
      <c r="CA96" s="33"/>
      <c r="CB96" s="33"/>
      <c r="CC96" s="33"/>
      <c r="CD96" s="33"/>
      <c r="CE96" s="33"/>
      <c r="CF96" s="33"/>
      <c r="CG96" s="33"/>
      <c r="CH96" s="33"/>
      <c r="CI96" s="33"/>
      <c r="CJ96" s="33"/>
      <c r="CK96" s="33"/>
      <c r="CL96" s="33"/>
      <c r="CM96" s="33"/>
      <c r="CN96" s="33"/>
      <c r="CO96" s="33"/>
      <c r="CP96" s="33"/>
      <c r="CQ96" s="33"/>
      <c r="CR96" s="33"/>
      <c r="CS96" s="33"/>
      <c r="CT96" s="33"/>
      <c r="CU96" s="33"/>
      <c r="CV96" s="33"/>
      <c r="CW96" s="33"/>
      <c r="CX96" s="33"/>
      <c r="CY96" s="33"/>
      <c r="CZ96" s="33"/>
      <c r="DA96" s="33"/>
      <c r="DB96" s="33"/>
      <c r="DC96" s="33"/>
      <c r="DD96" s="33"/>
      <c r="DE96" s="33"/>
      <c r="DF96" s="33"/>
      <c r="DG96" s="33"/>
      <c r="DH96" s="33"/>
      <c r="DI96" s="33"/>
      <c r="DJ96" s="33"/>
    </row>
    <row r="97" spans="12:114" hidden="1">
      <c r="L97" s="34"/>
      <c r="M97" s="34"/>
      <c r="N97" s="34"/>
      <c r="O97" s="34"/>
      <c r="P97" s="34"/>
      <c r="Q97" s="34"/>
      <c r="R97" s="34"/>
      <c r="S97" s="34"/>
      <c r="T97" s="34"/>
      <c r="U97" s="34"/>
      <c r="V97" s="34"/>
      <c r="W97" s="34"/>
      <c r="X97" s="34"/>
      <c r="Y97" s="34"/>
      <c r="Z97" s="34"/>
      <c r="AA97" s="34"/>
      <c r="AB97" s="34"/>
      <c r="AC97" s="34"/>
      <c r="AD97" s="34"/>
      <c r="AE97" s="34"/>
      <c r="AF97" s="34"/>
      <c r="AG97" s="34"/>
      <c r="AH97" s="34"/>
      <c r="AI97" s="34"/>
      <c r="AJ97" s="34"/>
      <c r="AK97" s="34"/>
      <c r="AL97" s="34"/>
      <c r="AM97" s="34"/>
      <c r="AN97" s="34"/>
      <c r="AO97" s="34"/>
      <c r="AP97" s="34"/>
      <c r="AQ97" s="34"/>
      <c r="AR97" s="34"/>
      <c r="AS97" s="34"/>
      <c r="AT97" s="34"/>
      <c r="AU97" s="34"/>
      <c r="AV97" s="34"/>
      <c r="AW97" s="34"/>
      <c r="AX97" s="34"/>
      <c r="AY97" s="34"/>
      <c r="AZ97" s="34"/>
      <c r="BA97" s="34"/>
      <c r="BB97" s="34"/>
      <c r="BC97" s="34"/>
      <c r="BD97" s="34"/>
      <c r="BE97" s="34"/>
      <c r="BF97" s="34"/>
      <c r="BG97" s="34"/>
      <c r="BH97" s="34"/>
      <c r="BI97" s="34"/>
      <c r="BJ97" s="34"/>
      <c r="BK97" s="34"/>
      <c r="BL97" s="34"/>
      <c r="BM97" s="34"/>
      <c r="BN97" s="34"/>
      <c r="BO97" s="34"/>
      <c r="BP97" s="34"/>
      <c r="BQ97" s="34"/>
      <c r="BR97" s="34"/>
      <c r="BS97" s="34"/>
      <c r="BT97" s="34"/>
      <c r="BU97" s="34"/>
      <c r="BV97" s="34"/>
      <c r="BW97" s="34"/>
      <c r="BX97" s="34"/>
      <c r="BY97" s="34"/>
      <c r="BZ97" s="34"/>
      <c r="CA97" s="34"/>
      <c r="CB97" s="34"/>
      <c r="CC97" s="34"/>
      <c r="CD97" s="34"/>
      <c r="CE97" s="34"/>
      <c r="CF97" s="34"/>
      <c r="CG97" s="34"/>
      <c r="CH97" s="34"/>
      <c r="CI97" s="34"/>
      <c r="CJ97" s="34"/>
      <c r="CK97" s="34"/>
      <c r="CL97" s="34"/>
      <c r="CM97" s="34"/>
      <c r="CN97" s="34"/>
      <c r="CO97" s="34"/>
      <c r="CP97" s="34"/>
      <c r="CQ97" s="34"/>
      <c r="CR97" s="34"/>
      <c r="CS97" s="34"/>
      <c r="CT97" s="34"/>
      <c r="CU97" s="34"/>
      <c r="CV97" s="34"/>
      <c r="CW97" s="34"/>
      <c r="CX97" s="34"/>
      <c r="CY97" s="34"/>
      <c r="CZ97" s="34"/>
      <c r="DA97" s="34"/>
      <c r="DB97" s="34"/>
      <c r="DC97" s="34"/>
      <c r="DD97" s="34"/>
      <c r="DE97" s="34"/>
      <c r="DF97" s="34"/>
      <c r="DG97" s="34"/>
      <c r="DH97" s="34"/>
      <c r="DI97" s="34"/>
      <c r="DJ97" s="34"/>
    </row>
    <row r="98" spans="12:114" hidden="1">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c r="BA98" s="33"/>
      <c r="BB98" s="33"/>
      <c r="BC98" s="33"/>
      <c r="BD98" s="33"/>
      <c r="BE98" s="33"/>
      <c r="BF98" s="33"/>
      <c r="BG98" s="33"/>
      <c r="BH98" s="33"/>
      <c r="BI98" s="33"/>
      <c r="BJ98" s="33"/>
      <c r="BK98" s="33"/>
      <c r="BL98" s="33"/>
      <c r="BM98" s="33"/>
      <c r="BN98" s="33"/>
      <c r="BO98" s="33"/>
      <c r="BP98" s="33"/>
      <c r="BQ98" s="33"/>
      <c r="BR98" s="33"/>
      <c r="BS98" s="33"/>
      <c r="BT98" s="33"/>
      <c r="BU98" s="33"/>
      <c r="BV98" s="33"/>
      <c r="BW98" s="33"/>
      <c r="BX98" s="33"/>
      <c r="BY98" s="33"/>
      <c r="BZ98" s="33"/>
      <c r="CA98" s="33"/>
      <c r="CB98" s="33"/>
      <c r="CC98" s="33"/>
      <c r="CD98" s="33"/>
      <c r="CE98" s="33"/>
      <c r="CF98" s="33"/>
      <c r="CG98" s="33"/>
      <c r="CH98" s="33"/>
      <c r="CI98" s="33"/>
      <c r="CJ98" s="33"/>
      <c r="CK98" s="33"/>
      <c r="CL98" s="33"/>
      <c r="CM98" s="33"/>
      <c r="CN98" s="33"/>
      <c r="CO98" s="33"/>
      <c r="CP98" s="33"/>
      <c r="CQ98" s="33"/>
      <c r="CR98" s="33"/>
      <c r="CS98" s="33"/>
      <c r="CT98" s="33"/>
      <c r="CU98" s="33"/>
      <c r="CV98" s="33"/>
    </row>
    <row r="99" spans="12:114"/>
    <row r="100" spans="12:114" hidden="1">
      <c r="L100" s="34"/>
      <c r="M100" s="34"/>
      <c r="N100" s="34"/>
      <c r="O100" s="34"/>
      <c r="P100" s="34"/>
      <c r="Q100" s="34"/>
      <c r="R100" s="34"/>
      <c r="S100" s="34"/>
      <c r="T100" s="34"/>
      <c r="U100" s="34"/>
      <c r="V100" s="34"/>
      <c r="W100" s="34"/>
      <c r="X100" s="34"/>
      <c r="Y100" s="34"/>
      <c r="Z100" s="34"/>
      <c r="AA100" s="34"/>
      <c r="AB100" s="34"/>
      <c r="AC100" s="34"/>
      <c r="AD100" s="34"/>
      <c r="AE100" s="34"/>
      <c r="AF100" s="34"/>
      <c r="AG100" s="34"/>
      <c r="AH100" s="34"/>
      <c r="AI100" s="34"/>
      <c r="AJ100" s="34"/>
      <c r="AK100" s="34"/>
      <c r="AL100" s="34"/>
      <c r="AM100" s="34"/>
      <c r="AN100" s="34"/>
      <c r="AO100" s="34"/>
      <c r="AP100" s="34"/>
      <c r="AQ100" s="34"/>
      <c r="AR100" s="34"/>
      <c r="AS100" s="34"/>
      <c r="AT100" s="34"/>
      <c r="AU100" s="34"/>
      <c r="AV100" s="34"/>
      <c r="AW100" s="34"/>
      <c r="AX100" s="34"/>
      <c r="AY100" s="34"/>
      <c r="AZ100" s="34"/>
      <c r="BA100" s="34"/>
      <c r="BB100" s="34"/>
      <c r="BC100" s="34"/>
      <c r="BD100" s="34"/>
      <c r="BE100" s="34"/>
      <c r="BF100" s="34"/>
      <c r="BG100" s="34"/>
      <c r="BH100" s="34"/>
      <c r="BI100" s="34"/>
      <c r="BJ100" s="34"/>
      <c r="BK100" s="34"/>
      <c r="BL100" s="34"/>
      <c r="BM100" s="34"/>
      <c r="BN100" s="34"/>
      <c r="BO100" s="34"/>
      <c r="BP100" s="34"/>
      <c r="BQ100" s="34"/>
      <c r="BR100" s="34"/>
      <c r="BS100" s="34"/>
      <c r="BT100" s="34"/>
      <c r="BU100" s="34"/>
      <c r="BV100" s="34"/>
      <c r="BW100" s="34"/>
      <c r="BX100" s="34"/>
      <c r="BY100" s="34"/>
      <c r="BZ100" s="34"/>
      <c r="CA100" s="34"/>
      <c r="CB100" s="34"/>
      <c r="CC100" s="34"/>
      <c r="CD100" s="34"/>
      <c r="CE100" s="34"/>
      <c r="CF100" s="34"/>
      <c r="CG100" s="34"/>
      <c r="CH100" s="34"/>
      <c r="CI100" s="34"/>
      <c r="CJ100" s="34"/>
      <c r="CK100" s="34"/>
      <c r="CL100" s="34"/>
      <c r="CM100" s="34"/>
      <c r="CN100" s="34"/>
      <c r="CO100" s="34"/>
      <c r="CP100" s="34"/>
      <c r="CQ100" s="34"/>
      <c r="CR100" s="34"/>
      <c r="CS100" s="34"/>
      <c r="CT100" s="34"/>
      <c r="CU100" s="34"/>
      <c r="CV100" s="34"/>
      <c r="CW100" s="34"/>
      <c r="CX100" s="34"/>
      <c r="CY100" s="34"/>
      <c r="CZ100" s="34"/>
      <c r="DA100" s="34"/>
      <c r="DB100" s="34"/>
      <c r="DC100" s="34"/>
      <c r="DD100" s="34"/>
      <c r="DE100" s="34"/>
      <c r="DF100" s="34"/>
      <c r="DG100" s="34"/>
      <c r="DH100" s="34"/>
      <c r="DI100" s="34"/>
      <c r="DJ100" s="34"/>
    </row>
    <row r="101" spans="12:114"/>
    <row r="102" spans="12:114"/>
    <row r="103" spans="12:114"/>
    <row r="104" spans="12:114"/>
  </sheetData>
  <pageMargins left="0.7" right="0.7" top="0.75" bottom="0.75" header="0.3" footer="0.3"/>
  <pageSetup paperSize="9" orientation="portrait" r:id="rId1"/>
  <headerFooter>
    <oddHeader>&amp;C&amp;"Aptos"&amp;10&amp;K000000 OFFICIAL&amp;1#_x000D_</oddHeader>
    <oddFooter>&amp;C_x000D_&amp;1#&amp;"Aptos"&amp;10&amp;K000000 OFFICIAL</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CD16B1-4740-4756-A1D2-B1FA6253F92E}">
  <sheetPr codeName="Sheet13">
    <tabColor rgb="FFFF99FF"/>
  </sheetPr>
  <dimension ref="A1:DJ209"/>
  <sheetViews>
    <sheetView zoomScale="90" zoomScaleNormal="90" workbookViewId="0">
      <pane xSplit="10" ySplit="3" topLeftCell="K4" activePane="bottomRight" state="frozen"/>
      <selection pane="bottomRight" activeCell="A5" sqref="A5"/>
      <selection pane="bottomLeft" activeCell="M68" sqref="M68"/>
      <selection pane="topRight" activeCell="M68" sqref="M68"/>
    </sheetView>
  </sheetViews>
  <sheetFormatPr defaultColWidth="0" defaultRowHeight="15.4" zeroHeight="1"/>
  <cols>
    <col min="1" max="4" width="3" style="1" customWidth="1"/>
    <col min="5" max="5" width="43.5" style="1" customWidth="1"/>
    <col min="6" max="6" width="2.75" style="1" customWidth="1"/>
    <col min="7" max="7" width="14.25" style="1" customWidth="1"/>
    <col min="8" max="8" width="10.75" style="1" customWidth="1"/>
    <col min="9" max="9" width="2.75" style="1" customWidth="1"/>
    <col min="10" max="10" width="10.5" style="1" customWidth="1"/>
    <col min="11" max="100" width="10.875" style="1" customWidth="1"/>
    <col min="101" max="104" width="9.25" style="1" customWidth="1"/>
    <col min="105" max="114" width="0" style="1" hidden="1" customWidth="1"/>
    <col min="115" max="16384" width="9.25" style="1" hidden="1"/>
  </cols>
  <sheetData>
    <row r="1" spans="1:107" s="50" customFormat="1">
      <c r="A1" s="50" t="s">
        <v>1038</v>
      </c>
      <c r="K1" s="52">
        <f>DATE(K3-1,4,1)</f>
        <v>43922</v>
      </c>
      <c r="L1" s="52">
        <f t="shared" ref="L1:BW1" si="0">DATE(L3-1,4,1)</f>
        <v>44287</v>
      </c>
      <c r="M1" s="52">
        <f t="shared" si="0"/>
        <v>44652</v>
      </c>
      <c r="N1" s="52">
        <f t="shared" si="0"/>
        <v>45017</v>
      </c>
      <c r="O1" s="52">
        <f t="shared" si="0"/>
        <v>45383</v>
      </c>
      <c r="P1" s="52">
        <f t="shared" si="0"/>
        <v>45748</v>
      </c>
      <c r="Q1" s="52">
        <f t="shared" si="0"/>
        <v>46113</v>
      </c>
      <c r="R1" s="52">
        <f t="shared" si="0"/>
        <v>46478</v>
      </c>
      <c r="S1" s="52">
        <f t="shared" si="0"/>
        <v>46844</v>
      </c>
      <c r="T1" s="52">
        <f t="shared" si="0"/>
        <v>47209</v>
      </c>
      <c r="U1" s="52">
        <f t="shared" si="0"/>
        <v>47574</v>
      </c>
      <c r="V1" s="52">
        <f t="shared" si="0"/>
        <v>47939</v>
      </c>
      <c r="W1" s="52">
        <f t="shared" si="0"/>
        <v>48305</v>
      </c>
      <c r="X1" s="52">
        <f t="shared" si="0"/>
        <v>48670</v>
      </c>
      <c r="Y1" s="52">
        <f t="shared" si="0"/>
        <v>49035</v>
      </c>
      <c r="Z1" s="52">
        <f t="shared" si="0"/>
        <v>49400</v>
      </c>
      <c r="AA1" s="52">
        <f t="shared" si="0"/>
        <v>49766</v>
      </c>
      <c r="AB1" s="52">
        <f t="shared" si="0"/>
        <v>50131</v>
      </c>
      <c r="AC1" s="52">
        <f t="shared" si="0"/>
        <v>50496</v>
      </c>
      <c r="AD1" s="52">
        <f t="shared" si="0"/>
        <v>50861</v>
      </c>
      <c r="AE1" s="52">
        <f t="shared" si="0"/>
        <v>51227</v>
      </c>
      <c r="AF1" s="52">
        <f t="shared" si="0"/>
        <v>51592</v>
      </c>
      <c r="AG1" s="52">
        <f t="shared" si="0"/>
        <v>51957</v>
      </c>
      <c r="AH1" s="52">
        <f t="shared" si="0"/>
        <v>52322</v>
      </c>
      <c r="AI1" s="52">
        <f t="shared" si="0"/>
        <v>52688</v>
      </c>
      <c r="AJ1" s="52">
        <f t="shared" si="0"/>
        <v>53053</v>
      </c>
      <c r="AK1" s="52">
        <f t="shared" si="0"/>
        <v>53418</v>
      </c>
      <c r="AL1" s="52">
        <f t="shared" si="0"/>
        <v>53783</v>
      </c>
      <c r="AM1" s="52">
        <f t="shared" si="0"/>
        <v>54149</v>
      </c>
      <c r="AN1" s="52">
        <f t="shared" si="0"/>
        <v>54514</v>
      </c>
      <c r="AO1" s="52">
        <f t="shared" si="0"/>
        <v>54879</v>
      </c>
      <c r="AP1" s="52">
        <f t="shared" si="0"/>
        <v>55244</v>
      </c>
      <c r="AQ1" s="52">
        <f t="shared" si="0"/>
        <v>55610</v>
      </c>
      <c r="AR1" s="52">
        <f t="shared" si="0"/>
        <v>55975</v>
      </c>
      <c r="AS1" s="52">
        <f t="shared" si="0"/>
        <v>56340</v>
      </c>
      <c r="AT1" s="52">
        <f t="shared" si="0"/>
        <v>56705</v>
      </c>
      <c r="AU1" s="52">
        <f t="shared" si="0"/>
        <v>57071</v>
      </c>
      <c r="AV1" s="52">
        <f t="shared" si="0"/>
        <v>57436</v>
      </c>
      <c r="AW1" s="52">
        <f t="shared" si="0"/>
        <v>57801</v>
      </c>
      <c r="AX1" s="52">
        <f t="shared" si="0"/>
        <v>58166</v>
      </c>
      <c r="AY1" s="52">
        <f t="shared" si="0"/>
        <v>58532</v>
      </c>
      <c r="AZ1" s="52">
        <f t="shared" si="0"/>
        <v>58897</v>
      </c>
      <c r="BA1" s="52">
        <f t="shared" si="0"/>
        <v>59262</v>
      </c>
      <c r="BB1" s="52">
        <f t="shared" si="0"/>
        <v>59627</v>
      </c>
      <c r="BC1" s="52">
        <f t="shared" si="0"/>
        <v>59993</v>
      </c>
      <c r="BD1" s="52">
        <f t="shared" si="0"/>
        <v>60358</v>
      </c>
      <c r="BE1" s="52">
        <f t="shared" si="0"/>
        <v>60723</v>
      </c>
      <c r="BF1" s="52">
        <f t="shared" si="0"/>
        <v>61088</v>
      </c>
      <c r="BG1" s="52">
        <f t="shared" si="0"/>
        <v>61454</v>
      </c>
      <c r="BH1" s="52">
        <f t="shared" si="0"/>
        <v>61819</v>
      </c>
      <c r="BI1" s="52">
        <f t="shared" si="0"/>
        <v>62184</v>
      </c>
      <c r="BJ1" s="52">
        <f t="shared" si="0"/>
        <v>62549</v>
      </c>
      <c r="BK1" s="52">
        <f t="shared" si="0"/>
        <v>62915</v>
      </c>
      <c r="BL1" s="52">
        <f t="shared" si="0"/>
        <v>63280</v>
      </c>
      <c r="BM1" s="52">
        <f t="shared" si="0"/>
        <v>63645</v>
      </c>
      <c r="BN1" s="52">
        <f t="shared" si="0"/>
        <v>64010</v>
      </c>
      <c r="BO1" s="52">
        <f t="shared" si="0"/>
        <v>64376</v>
      </c>
      <c r="BP1" s="52">
        <f t="shared" si="0"/>
        <v>64741</v>
      </c>
      <c r="BQ1" s="52">
        <f t="shared" si="0"/>
        <v>65106</v>
      </c>
      <c r="BR1" s="52">
        <f t="shared" si="0"/>
        <v>65471</v>
      </c>
      <c r="BS1" s="52">
        <f t="shared" si="0"/>
        <v>65837</v>
      </c>
      <c r="BT1" s="52">
        <f t="shared" si="0"/>
        <v>66202</v>
      </c>
      <c r="BU1" s="52">
        <f t="shared" si="0"/>
        <v>66567</v>
      </c>
      <c r="BV1" s="52">
        <f t="shared" si="0"/>
        <v>66932</v>
      </c>
      <c r="BW1" s="52">
        <f t="shared" si="0"/>
        <v>67298</v>
      </c>
      <c r="BX1" s="52">
        <f t="shared" ref="BX1:CU1" si="1">DATE(BX3-1,4,1)</f>
        <v>67663</v>
      </c>
      <c r="BY1" s="52">
        <f t="shared" si="1"/>
        <v>68028</v>
      </c>
      <c r="BZ1" s="52">
        <f t="shared" si="1"/>
        <v>68393</v>
      </c>
      <c r="CA1" s="52">
        <f t="shared" si="1"/>
        <v>68759</v>
      </c>
      <c r="CB1" s="52">
        <f t="shared" si="1"/>
        <v>69124</v>
      </c>
      <c r="CC1" s="52">
        <f t="shared" si="1"/>
        <v>69489</v>
      </c>
      <c r="CD1" s="52">
        <f t="shared" si="1"/>
        <v>69854</v>
      </c>
      <c r="CE1" s="52">
        <f t="shared" si="1"/>
        <v>70220</v>
      </c>
      <c r="CF1" s="52">
        <f t="shared" si="1"/>
        <v>70585</v>
      </c>
      <c r="CG1" s="52">
        <f t="shared" si="1"/>
        <v>70950</v>
      </c>
      <c r="CH1" s="52">
        <f t="shared" si="1"/>
        <v>71315</v>
      </c>
      <c r="CI1" s="52">
        <f t="shared" si="1"/>
        <v>71681</v>
      </c>
      <c r="CJ1" s="52">
        <f t="shared" si="1"/>
        <v>72046</v>
      </c>
      <c r="CK1" s="52">
        <f t="shared" si="1"/>
        <v>72411</v>
      </c>
      <c r="CL1" s="52">
        <f t="shared" si="1"/>
        <v>72776</v>
      </c>
      <c r="CM1" s="52">
        <f t="shared" si="1"/>
        <v>73141</v>
      </c>
      <c r="CN1" s="52">
        <f t="shared" si="1"/>
        <v>73506</v>
      </c>
      <c r="CO1" s="52">
        <f t="shared" si="1"/>
        <v>73871</v>
      </c>
      <c r="CP1" s="52">
        <f t="shared" si="1"/>
        <v>74236</v>
      </c>
      <c r="CQ1" s="52">
        <f t="shared" si="1"/>
        <v>74602</v>
      </c>
      <c r="CR1" s="52">
        <f t="shared" si="1"/>
        <v>74967</v>
      </c>
      <c r="CS1" s="52">
        <f t="shared" si="1"/>
        <v>75332</v>
      </c>
      <c r="CT1" s="52">
        <f t="shared" si="1"/>
        <v>75697</v>
      </c>
      <c r="CU1" s="52">
        <f t="shared" si="1"/>
        <v>76063</v>
      </c>
      <c r="CV1" s="52">
        <f t="shared" ref="CV1" si="2">DATE(CV3-1,4,1)</f>
        <v>76063</v>
      </c>
    </row>
    <row r="2" spans="1:107" s="50" customFormat="1">
      <c r="H2" s="51"/>
      <c r="I2" s="51"/>
      <c r="J2" s="51"/>
      <c r="K2" s="52">
        <f>DATE(K3,3,31)</f>
        <v>44286</v>
      </c>
      <c r="L2" s="52">
        <f>DATE(L3,3,31)</f>
        <v>44651</v>
      </c>
      <c r="M2" s="52">
        <f>DATE(M3,3,31)</f>
        <v>45016</v>
      </c>
      <c r="N2" s="52">
        <f t="shared" ref="N2:BY2" si="3">DATE(N3,3,31)</f>
        <v>45382</v>
      </c>
      <c r="O2" s="52">
        <f t="shared" si="3"/>
        <v>45747</v>
      </c>
      <c r="P2" s="52">
        <f t="shared" si="3"/>
        <v>46112</v>
      </c>
      <c r="Q2" s="52">
        <f t="shared" si="3"/>
        <v>46477</v>
      </c>
      <c r="R2" s="52">
        <f t="shared" si="3"/>
        <v>46843</v>
      </c>
      <c r="S2" s="52">
        <f t="shared" si="3"/>
        <v>47208</v>
      </c>
      <c r="T2" s="52">
        <f t="shared" si="3"/>
        <v>47573</v>
      </c>
      <c r="U2" s="52">
        <f t="shared" si="3"/>
        <v>47938</v>
      </c>
      <c r="V2" s="52">
        <f t="shared" si="3"/>
        <v>48304</v>
      </c>
      <c r="W2" s="52">
        <f t="shared" si="3"/>
        <v>48669</v>
      </c>
      <c r="X2" s="52">
        <f t="shared" si="3"/>
        <v>49034</v>
      </c>
      <c r="Y2" s="52">
        <f t="shared" si="3"/>
        <v>49399</v>
      </c>
      <c r="Z2" s="52">
        <f t="shared" si="3"/>
        <v>49765</v>
      </c>
      <c r="AA2" s="52">
        <f t="shared" si="3"/>
        <v>50130</v>
      </c>
      <c r="AB2" s="52">
        <f t="shared" si="3"/>
        <v>50495</v>
      </c>
      <c r="AC2" s="52">
        <f t="shared" si="3"/>
        <v>50860</v>
      </c>
      <c r="AD2" s="52">
        <f t="shared" si="3"/>
        <v>51226</v>
      </c>
      <c r="AE2" s="52">
        <f t="shared" si="3"/>
        <v>51591</v>
      </c>
      <c r="AF2" s="52">
        <f t="shared" si="3"/>
        <v>51956</v>
      </c>
      <c r="AG2" s="52">
        <f t="shared" si="3"/>
        <v>52321</v>
      </c>
      <c r="AH2" s="52">
        <f t="shared" si="3"/>
        <v>52687</v>
      </c>
      <c r="AI2" s="52">
        <f t="shared" si="3"/>
        <v>53052</v>
      </c>
      <c r="AJ2" s="52">
        <f t="shared" si="3"/>
        <v>53417</v>
      </c>
      <c r="AK2" s="52">
        <f t="shared" si="3"/>
        <v>53782</v>
      </c>
      <c r="AL2" s="52">
        <f t="shared" si="3"/>
        <v>54148</v>
      </c>
      <c r="AM2" s="52">
        <f t="shared" si="3"/>
        <v>54513</v>
      </c>
      <c r="AN2" s="52">
        <f t="shared" si="3"/>
        <v>54878</v>
      </c>
      <c r="AO2" s="52">
        <f t="shared" si="3"/>
        <v>55243</v>
      </c>
      <c r="AP2" s="52">
        <f t="shared" si="3"/>
        <v>55609</v>
      </c>
      <c r="AQ2" s="52">
        <f t="shared" si="3"/>
        <v>55974</v>
      </c>
      <c r="AR2" s="52">
        <f t="shared" si="3"/>
        <v>56339</v>
      </c>
      <c r="AS2" s="52">
        <f t="shared" si="3"/>
        <v>56704</v>
      </c>
      <c r="AT2" s="52">
        <f t="shared" si="3"/>
        <v>57070</v>
      </c>
      <c r="AU2" s="52">
        <f t="shared" si="3"/>
        <v>57435</v>
      </c>
      <c r="AV2" s="52">
        <f t="shared" si="3"/>
        <v>57800</v>
      </c>
      <c r="AW2" s="52">
        <f t="shared" si="3"/>
        <v>58165</v>
      </c>
      <c r="AX2" s="52">
        <f t="shared" si="3"/>
        <v>58531</v>
      </c>
      <c r="AY2" s="52">
        <f t="shared" si="3"/>
        <v>58896</v>
      </c>
      <c r="AZ2" s="52">
        <f t="shared" si="3"/>
        <v>59261</v>
      </c>
      <c r="BA2" s="52">
        <f t="shared" si="3"/>
        <v>59626</v>
      </c>
      <c r="BB2" s="52">
        <f t="shared" si="3"/>
        <v>59992</v>
      </c>
      <c r="BC2" s="52">
        <f t="shared" si="3"/>
        <v>60357</v>
      </c>
      <c r="BD2" s="52">
        <f t="shared" si="3"/>
        <v>60722</v>
      </c>
      <c r="BE2" s="52">
        <f t="shared" si="3"/>
        <v>61087</v>
      </c>
      <c r="BF2" s="52">
        <f t="shared" si="3"/>
        <v>61453</v>
      </c>
      <c r="BG2" s="52">
        <f t="shared" si="3"/>
        <v>61818</v>
      </c>
      <c r="BH2" s="52">
        <f t="shared" si="3"/>
        <v>62183</v>
      </c>
      <c r="BI2" s="52">
        <f t="shared" si="3"/>
        <v>62548</v>
      </c>
      <c r="BJ2" s="52">
        <f t="shared" si="3"/>
        <v>62914</v>
      </c>
      <c r="BK2" s="52">
        <f t="shared" si="3"/>
        <v>63279</v>
      </c>
      <c r="BL2" s="52">
        <f t="shared" si="3"/>
        <v>63644</v>
      </c>
      <c r="BM2" s="52">
        <f t="shared" si="3"/>
        <v>64009</v>
      </c>
      <c r="BN2" s="52">
        <f t="shared" si="3"/>
        <v>64375</v>
      </c>
      <c r="BO2" s="52">
        <f t="shared" si="3"/>
        <v>64740</v>
      </c>
      <c r="BP2" s="52">
        <f t="shared" si="3"/>
        <v>65105</v>
      </c>
      <c r="BQ2" s="52">
        <f t="shared" si="3"/>
        <v>65470</v>
      </c>
      <c r="BR2" s="52">
        <f t="shared" si="3"/>
        <v>65836</v>
      </c>
      <c r="BS2" s="52">
        <f t="shared" si="3"/>
        <v>66201</v>
      </c>
      <c r="BT2" s="52">
        <f t="shared" si="3"/>
        <v>66566</v>
      </c>
      <c r="BU2" s="52">
        <f t="shared" si="3"/>
        <v>66931</v>
      </c>
      <c r="BV2" s="52">
        <f t="shared" si="3"/>
        <v>67297</v>
      </c>
      <c r="BW2" s="52">
        <f t="shared" si="3"/>
        <v>67662</v>
      </c>
      <c r="BX2" s="52">
        <f t="shared" si="3"/>
        <v>68027</v>
      </c>
      <c r="BY2" s="52">
        <f t="shared" si="3"/>
        <v>68392</v>
      </c>
      <c r="BZ2" s="52">
        <f t="shared" ref="BZ2:CV2" si="4">DATE(BZ3,3,31)</f>
        <v>68758</v>
      </c>
      <c r="CA2" s="52">
        <f t="shared" si="4"/>
        <v>69123</v>
      </c>
      <c r="CB2" s="52">
        <f t="shared" si="4"/>
        <v>69488</v>
      </c>
      <c r="CC2" s="52">
        <f t="shared" si="4"/>
        <v>69853</v>
      </c>
      <c r="CD2" s="52">
        <f t="shared" si="4"/>
        <v>70219</v>
      </c>
      <c r="CE2" s="52">
        <f t="shared" si="4"/>
        <v>70584</v>
      </c>
      <c r="CF2" s="52">
        <f t="shared" si="4"/>
        <v>70949</v>
      </c>
      <c r="CG2" s="52">
        <f t="shared" si="4"/>
        <v>71314</v>
      </c>
      <c r="CH2" s="52">
        <f t="shared" si="4"/>
        <v>71680</v>
      </c>
      <c r="CI2" s="52">
        <f t="shared" si="4"/>
        <v>72045</v>
      </c>
      <c r="CJ2" s="52">
        <f t="shared" si="4"/>
        <v>72410</v>
      </c>
      <c r="CK2" s="52">
        <f t="shared" si="4"/>
        <v>72775</v>
      </c>
      <c r="CL2" s="52">
        <f t="shared" si="4"/>
        <v>73140</v>
      </c>
      <c r="CM2" s="52">
        <f t="shared" si="4"/>
        <v>73505</v>
      </c>
      <c r="CN2" s="52">
        <f t="shared" si="4"/>
        <v>73870</v>
      </c>
      <c r="CO2" s="52">
        <f t="shared" si="4"/>
        <v>74235</v>
      </c>
      <c r="CP2" s="52">
        <f t="shared" si="4"/>
        <v>74601</v>
      </c>
      <c r="CQ2" s="52">
        <f t="shared" si="4"/>
        <v>74966</v>
      </c>
      <c r="CR2" s="52">
        <f t="shared" si="4"/>
        <v>75331</v>
      </c>
      <c r="CS2" s="52">
        <f t="shared" si="4"/>
        <v>75696</v>
      </c>
      <c r="CT2" s="52">
        <f t="shared" si="4"/>
        <v>76062</v>
      </c>
      <c r="CU2" s="52">
        <f t="shared" si="4"/>
        <v>76427</v>
      </c>
      <c r="CV2" s="52">
        <f t="shared" si="4"/>
        <v>76427</v>
      </c>
      <c r="CW2" s="52"/>
      <c r="CX2" s="52"/>
    </row>
    <row r="3" spans="1:107" s="50" customFormat="1">
      <c r="E3" s="50" t="s">
        <v>52</v>
      </c>
      <c r="G3" s="50" t="s">
        <v>145</v>
      </c>
      <c r="H3" s="50" t="s">
        <v>146</v>
      </c>
      <c r="J3" s="50" t="s">
        <v>206</v>
      </c>
      <c r="K3" s="50">
        <v>2021</v>
      </c>
      <c r="L3" s="50">
        <v>2022</v>
      </c>
      <c r="M3" s="50">
        <v>2023</v>
      </c>
      <c r="N3" s="50">
        <v>2024</v>
      </c>
      <c r="O3" s="50">
        <v>2025</v>
      </c>
      <c r="P3" s="50">
        <v>2026</v>
      </c>
      <c r="Q3" s="50">
        <v>2027</v>
      </c>
      <c r="R3" s="50">
        <v>2028</v>
      </c>
      <c r="S3" s="50">
        <v>2029</v>
      </c>
      <c r="T3" s="50">
        <v>2030</v>
      </c>
      <c r="U3" s="50">
        <v>2031</v>
      </c>
      <c r="V3" s="50">
        <v>2032</v>
      </c>
      <c r="W3" s="50">
        <v>2033</v>
      </c>
      <c r="X3" s="50">
        <v>2034</v>
      </c>
      <c r="Y3" s="50">
        <v>2035</v>
      </c>
      <c r="Z3" s="50">
        <v>2036</v>
      </c>
      <c r="AA3" s="50">
        <v>2037</v>
      </c>
      <c r="AB3" s="50">
        <v>2038</v>
      </c>
      <c r="AC3" s="50">
        <v>2039</v>
      </c>
      <c r="AD3" s="50">
        <v>2040</v>
      </c>
      <c r="AE3" s="50">
        <v>2041</v>
      </c>
      <c r="AF3" s="50">
        <v>2042</v>
      </c>
      <c r="AG3" s="50">
        <v>2043</v>
      </c>
      <c r="AH3" s="50">
        <v>2044</v>
      </c>
      <c r="AI3" s="50">
        <v>2045</v>
      </c>
      <c r="AJ3" s="50">
        <v>2046</v>
      </c>
      <c r="AK3" s="50">
        <v>2047</v>
      </c>
      <c r="AL3" s="50">
        <v>2048</v>
      </c>
      <c r="AM3" s="50">
        <v>2049</v>
      </c>
      <c r="AN3" s="50">
        <v>2050</v>
      </c>
      <c r="AO3" s="50">
        <v>2051</v>
      </c>
      <c r="AP3" s="50">
        <v>2052</v>
      </c>
      <c r="AQ3" s="50">
        <v>2053</v>
      </c>
      <c r="AR3" s="50">
        <v>2054</v>
      </c>
      <c r="AS3" s="50">
        <v>2055</v>
      </c>
      <c r="AT3" s="50">
        <v>2056</v>
      </c>
      <c r="AU3" s="50">
        <v>2057</v>
      </c>
      <c r="AV3" s="50">
        <v>2058</v>
      </c>
      <c r="AW3" s="50">
        <v>2059</v>
      </c>
      <c r="AX3" s="50">
        <v>2060</v>
      </c>
      <c r="AY3" s="50">
        <v>2061</v>
      </c>
      <c r="AZ3" s="50">
        <v>2062</v>
      </c>
      <c r="BA3" s="50">
        <v>2063</v>
      </c>
      <c r="BB3" s="50">
        <v>2064</v>
      </c>
      <c r="BC3" s="50">
        <v>2065</v>
      </c>
      <c r="BD3" s="50">
        <v>2066</v>
      </c>
      <c r="BE3" s="50">
        <v>2067</v>
      </c>
      <c r="BF3" s="50">
        <v>2068</v>
      </c>
      <c r="BG3" s="50">
        <v>2069</v>
      </c>
      <c r="BH3" s="50">
        <v>2070</v>
      </c>
      <c r="BI3" s="50">
        <v>2071</v>
      </c>
      <c r="BJ3" s="50">
        <v>2072</v>
      </c>
      <c r="BK3" s="50">
        <v>2073</v>
      </c>
      <c r="BL3" s="50">
        <v>2074</v>
      </c>
      <c r="BM3" s="50">
        <v>2075</v>
      </c>
      <c r="BN3" s="50">
        <v>2076</v>
      </c>
      <c r="BO3" s="50">
        <v>2077</v>
      </c>
      <c r="BP3" s="50">
        <v>2078</v>
      </c>
      <c r="BQ3" s="50">
        <v>2079</v>
      </c>
      <c r="BR3" s="50">
        <v>2080</v>
      </c>
      <c r="BS3" s="50">
        <v>2081</v>
      </c>
      <c r="BT3" s="50">
        <v>2082</v>
      </c>
      <c r="BU3" s="50">
        <v>2083</v>
      </c>
      <c r="BV3" s="50">
        <v>2084</v>
      </c>
      <c r="BW3" s="50">
        <v>2085</v>
      </c>
      <c r="BX3" s="50">
        <v>2086</v>
      </c>
      <c r="BY3" s="50">
        <v>2087</v>
      </c>
      <c r="BZ3" s="50">
        <v>2088</v>
      </c>
      <c r="CA3" s="50">
        <v>2089</v>
      </c>
      <c r="CB3" s="50">
        <v>2090</v>
      </c>
      <c r="CC3" s="50">
        <v>2091</v>
      </c>
      <c r="CD3" s="50">
        <v>2092</v>
      </c>
      <c r="CE3" s="50">
        <v>2093</v>
      </c>
      <c r="CF3" s="50">
        <v>2094</v>
      </c>
      <c r="CG3" s="50">
        <v>2095</v>
      </c>
      <c r="CH3" s="50">
        <v>2096</v>
      </c>
      <c r="CI3" s="50">
        <v>2097</v>
      </c>
      <c r="CJ3" s="50">
        <v>2098</v>
      </c>
      <c r="CK3" s="50">
        <v>2099</v>
      </c>
      <c r="CL3" s="50">
        <v>2100</v>
      </c>
      <c r="CM3" s="50">
        <v>2101</v>
      </c>
      <c r="CN3" s="50">
        <v>2102</v>
      </c>
      <c r="CO3" s="50">
        <v>2103</v>
      </c>
      <c r="CP3" s="50">
        <v>2104</v>
      </c>
      <c r="CQ3" s="50">
        <v>2105</v>
      </c>
      <c r="CR3" s="50">
        <v>2106</v>
      </c>
      <c r="CS3" s="50">
        <v>2107</v>
      </c>
      <c r="CT3" s="50">
        <v>2108</v>
      </c>
      <c r="CU3" s="50">
        <v>2109</v>
      </c>
      <c r="CV3" s="50">
        <v>2109</v>
      </c>
    </row>
    <row r="4" spans="1:107"/>
    <row r="5" spans="1:107">
      <c r="B5" s="22">
        <v>0</v>
      </c>
      <c r="C5" s="22" t="s">
        <v>56</v>
      </c>
      <c r="D5" s="22"/>
      <c r="E5" s="22"/>
      <c r="F5" s="22"/>
      <c r="G5" s="22"/>
      <c r="H5" s="22"/>
      <c r="I5" s="22"/>
      <c r="J5" s="22"/>
      <c r="K5" s="22"/>
      <c r="L5" s="22"/>
      <c r="M5" s="22"/>
      <c r="N5" s="22"/>
      <c r="O5" s="22"/>
      <c r="P5" s="22"/>
      <c r="Q5" s="22"/>
      <c r="R5" s="22"/>
      <c r="S5" s="22"/>
      <c r="T5" s="22"/>
      <c r="U5" s="22"/>
      <c r="V5" s="22"/>
      <c r="W5" s="22"/>
      <c r="X5" s="22"/>
      <c r="Y5" s="22"/>
      <c r="Z5" s="22"/>
      <c r="AA5" s="22"/>
      <c r="AB5" s="22"/>
      <c r="AC5" s="22"/>
      <c r="AD5" s="22"/>
      <c r="AE5" s="22"/>
      <c r="AF5" s="22"/>
      <c r="AG5" s="22"/>
      <c r="AH5" s="22"/>
      <c r="AI5" s="22"/>
      <c r="AJ5" s="22"/>
      <c r="AK5" s="22"/>
      <c r="AL5" s="22"/>
      <c r="AM5" s="22"/>
      <c r="AN5" s="22"/>
      <c r="AO5" s="22"/>
      <c r="AP5" s="22"/>
      <c r="AQ5" s="22"/>
      <c r="AR5" s="22"/>
      <c r="AS5" s="22"/>
      <c r="AT5" s="22"/>
      <c r="AU5" s="22"/>
      <c r="AV5" s="22"/>
      <c r="AW5" s="22"/>
      <c r="AX5" s="22"/>
      <c r="AY5" s="22"/>
      <c r="AZ5" s="22"/>
      <c r="BA5" s="22"/>
      <c r="BB5" s="22"/>
      <c r="BC5" s="22"/>
      <c r="BD5" s="22"/>
      <c r="BE5" s="22"/>
      <c r="BF5" s="22"/>
      <c r="BG5" s="22"/>
      <c r="BH5" s="22"/>
      <c r="BI5" s="22"/>
      <c r="BJ5" s="22"/>
      <c r="BK5" s="22"/>
      <c r="BL5" s="22"/>
      <c r="BM5" s="22"/>
      <c r="BN5" s="22"/>
      <c r="BO5" s="22"/>
      <c r="BP5" s="22"/>
      <c r="BQ5" s="22"/>
      <c r="BR5" s="22"/>
      <c r="BS5" s="22"/>
      <c r="BT5" s="22"/>
      <c r="BU5" s="22"/>
      <c r="BV5" s="22"/>
      <c r="BW5" s="22"/>
      <c r="BX5" s="22"/>
      <c r="BY5" s="22"/>
      <c r="BZ5" s="22"/>
      <c r="CA5" s="22"/>
      <c r="CB5" s="22"/>
      <c r="CC5" s="22"/>
      <c r="CD5" s="22"/>
      <c r="CE5" s="22"/>
      <c r="CF5" s="22"/>
      <c r="CG5" s="22"/>
      <c r="CH5" s="22"/>
      <c r="CI5" s="22"/>
      <c r="CJ5" s="22"/>
      <c r="CK5" s="22"/>
      <c r="CL5" s="22"/>
      <c r="CM5" s="22"/>
      <c r="CN5" s="22"/>
      <c r="CO5" s="22"/>
      <c r="CP5" s="22"/>
      <c r="CQ5" s="22"/>
      <c r="CR5" s="22"/>
      <c r="CS5" s="22"/>
      <c r="CT5" s="22"/>
      <c r="CU5" s="22"/>
      <c r="CV5" s="22"/>
      <c r="CW5" s="22"/>
      <c r="CX5" s="22"/>
      <c r="CY5" s="22"/>
      <c r="CZ5" s="24"/>
      <c r="DA5" s="22"/>
      <c r="DB5" s="22"/>
      <c r="DC5" s="22"/>
    </row>
    <row r="6" spans="1:107"/>
    <row r="7" spans="1:107">
      <c r="E7" s="1" t="s">
        <v>147</v>
      </c>
      <c r="L7" s="162">
        <f>FinancialInputs!L7</f>
        <v>0</v>
      </c>
      <c r="M7" s="162">
        <f>FinancialInputs!M7</f>
        <v>0</v>
      </c>
      <c r="N7" s="162">
        <f>FinancialInputs!N7</f>
        <v>0</v>
      </c>
      <c r="O7" s="162">
        <f>FinancialInputs!O7</f>
        <v>0</v>
      </c>
      <c r="P7" s="162">
        <f>FinancialInputs!P7</f>
        <v>0</v>
      </c>
      <c r="Q7" s="162">
        <f>FinancialInputs!Q7</f>
        <v>0</v>
      </c>
      <c r="R7" s="162">
        <f>FinancialInputs!R7</f>
        <v>0</v>
      </c>
      <c r="S7" s="162">
        <f>FinancialInputs!S7</f>
        <v>0</v>
      </c>
      <c r="T7" s="162">
        <f>FinancialInputs!T7</f>
        <v>0</v>
      </c>
      <c r="U7" s="162">
        <f>FinancialInputs!U7</f>
        <v>0</v>
      </c>
      <c r="V7" s="162">
        <f>FinancialInputs!V7</f>
        <v>0</v>
      </c>
      <c r="W7" s="162">
        <f>FinancialInputs!W7</f>
        <v>0</v>
      </c>
      <c r="X7" s="162">
        <f>FinancialInputs!X7</f>
        <v>0</v>
      </c>
      <c r="Y7" s="162">
        <f>FinancialInputs!Y7</f>
        <v>0</v>
      </c>
      <c r="Z7" s="162">
        <f>FinancialInputs!Z7</f>
        <v>0</v>
      </c>
      <c r="AA7" s="162">
        <f>FinancialInputs!AA7</f>
        <v>0</v>
      </c>
      <c r="AB7" s="162">
        <f>FinancialInputs!AB7</f>
        <v>0</v>
      </c>
      <c r="AC7" s="162">
        <f>FinancialInputs!AC7</f>
        <v>0</v>
      </c>
      <c r="AD7" s="162">
        <f>FinancialInputs!AD7</f>
        <v>0</v>
      </c>
      <c r="AE7" s="162">
        <f>FinancialInputs!AE7</f>
        <v>0</v>
      </c>
      <c r="AF7" s="162">
        <f>FinancialInputs!AF7</f>
        <v>0</v>
      </c>
      <c r="AG7" s="162">
        <f>FinancialInputs!AG7</f>
        <v>0</v>
      </c>
      <c r="AH7" s="162">
        <f>FinancialInputs!AH7</f>
        <v>0</v>
      </c>
      <c r="AI7" s="162">
        <f>FinancialInputs!AI7</f>
        <v>0</v>
      </c>
      <c r="AJ7" s="162">
        <f>FinancialInputs!AJ7</f>
        <v>0</v>
      </c>
      <c r="AK7" s="162">
        <f>FinancialInputs!AK7</f>
        <v>0</v>
      </c>
      <c r="AL7" s="162">
        <f>FinancialInputs!AL7</f>
        <v>0</v>
      </c>
      <c r="AM7" s="162">
        <f>FinancialInputs!AM7</f>
        <v>0</v>
      </c>
      <c r="AN7" s="162">
        <f>FinancialInputs!AN7</f>
        <v>0</v>
      </c>
      <c r="AO7" s="162">
        <f>FinancialInputs!AO7</f>
        <v>0</v>
      </c>
      <c r="AP7" s="162">
        <f>FinancialInputs!AP7</f>
        <v>0</v>
      </c>
      <c r="AQ7" s="162">
        <f>FinancialInputs!AQ7</f>
        <v>0</v>
      </c>
      <c r="AR7" s="162">
        <f>FinancialInputs!AR7</f>
        <v>0</v>
      </c>
      <c r="AS7" s="162">
        <f>FinancialInputs!AS7</f>
        <v>0</v>
      </c>
      <c r="AT7" s="162">
        <f>FinancialInputs!AT7</f>
        <v>0</v>
      </c>
      <c r="AU7" s="162">
        <f>FinancialInputs!AU7</f>
        <v>0</v>
      </c>
      <c r="AV7" s="162">
        <f>FinancialInputs!AV7</f>
        <v>0</v>
      </c>
      <c r="AW7" s="162">
        <f>FinancialInputs!AW7</f>
        <v>0</v>
      </c>
      <c r="AX7" s="162">
        <f>FinancialInputs!AX7</f>
        <v>0</v>
      </c>
      <c r="AY7" s="162">
        <f>FinancialInputs!AY7</f>
        <v>0</v>
      </c>
      <c r="AZ7" s="162">
        <f>FinancialInputs!AZ7</f>
        <v>0</v>
      </c>
      <c r="BA7" s="162">
        <f>FinancialInputs!BA7</f>
        <v>0</v>
      </c>
      <c r="BB7" s="162">
        <f>FinancialInputs!BB7</f>
        <v>0</v>
      </c>
      <c r="BC7" s="162">
        <f>FinancialInputs!BC7</f>
        <v>0</v>
      </c>
      <c r="BD7" s="162">
        <f>FinancialInputs!BD7</f>
        <v>0</v>
      </c>
      <c r="BE7" s="162">
        <f>FinancialInputs!BE7</f>
        <v>0</v>
      </c>
      <c r="BF7" s="162">
        <f>FinancialInputs!BF7</f>
        <v>0</v>
      </c>
      <c r="BG7" s="162">
        <f>FinancialInputs!BG7</f>
        <v>0</v>
      </c>
      <c r="BH7" s="162">
        <f>FinancialInputs!BH7</f>
        <v>0</v>
      </c>
      <c r="BI7" s="162">
        <f>FinancialInputs!BI7</f>
        <v>0</v>
      </c>
      <c r="BJ7" s="162">
        <f>FinancialInputs!BJ7</f>
        <v>0</v>
      </c>
      <c r="BK7" s="162">
        <f>FinancialInputs!BK7</f>
        <v>0</v>
      </c>
      <c r="BL7" s="162">
        <f>FinancialInputs!BL7</f>
        <v>0</v>
      </c>
      <c r="BM7" s="162">
        <f>FinancialInputs!BM7</f>
        <v>0</v>
      </c>
      <c r="BN7" s="162">
        <f>FinancialInputs!BN7</f>
        <v>0</v>
      </c>
      <c r="BO7" s="162">
        <f>FinancialInputs!BO7</f>
        <v>0</v>
      </c>
      <c r="BP7" s="162">
        <f>FinancialInputs!BP7</f>
        <v>0</v>
      </c>
      <c r="BQ7" s="162">
        <f>FinancialInputs!BQ7</f>
        <v>0</v>
      </c>
      <c r="BR7" s="162">
        <f>FinancialInputs!BR7</f>
        <v>0</v>
      </c>
      <c r="BS7" s="162">
        <f>FinancialInputs!BS7</f>
        <v>0</v>
      </c>
      <c r="BT7" s="162">
        <f>FinancialInputs!BT7</f>
        <v>0</v>
      </c>
      <c r="BU7" s="162">
        <f>FinancialInputs!BU7</f>
        <v>0</v>
      </c>
      <c r="BV7" s="162">
        <f>FinancialInputs!BV7</f>
        <v>0</v>
      </c>
      <c r="BW7" s="162">
        <f>FinancialInputs!BW7</f>
        <v>0</v>
      </c>
      <c r="BX7" s="162">
        <f>FinancialInputs!BX7</f>
        <v>0</v>
      </c>
      <c r="BY7" s="162">
        <f>FinancialInputs!BY7</f>
        <v>0</v>
      </c>
      <c r="BZ7" s="162">
        <f>FinancialInputs!BZ7</f>
        <v>0</v>
      </c>
      <c r="CA7" s="162">
        <f>FinancialInputs!CA7</f>
        <v>0</v>
      </c>
      <c r="CB7" s="162">
        <f>FinancialInputs!CB7</f>
        <v>0</v>
      </c>
      <c r="CC7" s="162">
        <f>FinancialInputs!CC7</f>
        <v>0</v>
      </c>
      <c r="CD7" s="162">
        <f>FinancialInputs!CD7</f>
        <v>0</v>
      </c>
      <c r="CE7" s="162">
        <f>FinancialInputs!CE7</f>
        <v>0</v>
      </c>
      <c r="CF7" s="162">
        <f>FinancialInputs!CF7</f>
        <v>0</v>
      </c>
      <c r="CG7" s="162">
        <f>FinancialInputs!CG7</f>
        <v>0</v>
      </c>
      <c r="CH7" s="162">
        <f>FinancialInputs!CH7</f>
        <v>0</v>
      </c>
      <c r="CI7" s="162">
        <f>FinancialInputs!CI7</f>
        <v>0</v>
      </c>
      <c r="CJ7" s="162">
        <f>FinancialInputs!CJ7</f>
        <v>0</v>
      </c>
      <c r="CK7" s="162">
        <f>FinancialInputs!CK7</f>
        <v>0</v>
      </c>
      <c r="CL7" s="162">
        <f>FinancialInputs!CL7</f>
        <v>0</v>
      </c>
      <c r="CM7" s="162">
        <f>FinancialInputs!CM7</f>
        <v>0</v>
      </c>
      <c r="CN7" s="162">
        <f>FinancialInputs!CN7</f>
        <v>0</v>
      </c>
      <c r="CO7" s="162">
        <f>FinancialInputs!CO7</f>
        <v>0</v>
      </c>
      <c r="CP7" s="162">
        <f>FinancialInputs!CP7</f>
        <v>0</v>
      </c>
      <c r="CQ7" s="162">
        <f>FinancialInputs!CQ7</f>
        <v>0</v>
      </c>
      <c r="CR7" s="162">
        <f>FinancialInputs!CR7</f>
        <v>0</v>
      </c>
      <c r="CS7" s="162">
        <f>FinancialInputs!CS7</f>
        <v>0</v>
      </c>
      <c r="CT7" s="162">
        <f>FinancialInputs!CT7</f>
        <v>0</v>
      </c>
      <c r="CU7" s="162">
        <f>FinancialInputs!CU7</f>
        <v>0</v>
      </c>
      <c r="CV7" s="162">
        <f>FinancialInputs!CV7</f>
        <v>0</v>
      </c>
    </row>
    <row r="8" spans="1:107">
      <c r="E8" s="1" t="s">
        <v>148</v>
      </c>
      <c r="L8" s="162">
        <f>FinancialInputs!L8</f>
        <v>0</v>
      </c>
      <c r="M8" s="162">
        <f>FinancialInputs!M8</f>
        <v>0</v>
      </c>
      <c r="N8" s="162">
        <f>FinancialInputs!N8</f>
        <v>0</v>
      </c>
      <c r="O8" s="162">
        <f>FinancialInputs!O8</f>
        <v>0</v>
      </c>
      <c r="P8" s="162">
        <f>FinancialInputs!P8</f>
        <v>0</v>
      </c>
      <c r="Q8" s="162">
        <f>FinancialInputs!Q8</f>
        <v>0</v>
      </c>
      <c r="R8" s="162">
        <f>FinancialInputs!R8</f>
        <v>0</v>
      </c>
      <c r="S8" s="162">
        <f>FinancialInputs!S8</f>
        <v>0</v>
      </c>
      <c r="T8" s="162">
        <f>FinancialInputs!T8</f>
        <v>0</v>
      </c>
      <c r="U8" s="162">
        <f>FinancialInputs!U8</f>
        <v>0</v>
      </c>
      <c r="V8" s="162">
        <f>FinancialInputs!V8</f>
        <v>0</v>
      </c>
      <c r="W8" s="162">
        <f>FinancialInputs!W8</f>
        <v>0</v>
      </c>
      <c r="X8" s="162">
        <f>FinancialInputs!X8</f>
        <v>0</v>
      </c>
      <c r="Y8" s="162">
        <f>FinancialInputs!Y8</f>
        <v>0</v>
      </c>
      <c r="Z8" s="162">
        <f>FinancialInputs!Z8</f>
        <v>0</v>
      </c>
      <c r="AA8" s="162">
        <f>FinancialInputs!AA8</f>
        <v>0</v>
      </c>
      <c r="AB8" s="162">
        <f>FinancialInputs!AB8</f>
        <v>0</v>
      </c>
      <c r="AC8" s="162">
        <f>FinancialInputs!AC8</f>
        <v>0</v>
      </c>
      <c r="AD8" s="162">
        <f>FinancialInputs!AD8</f>
        <v>0</v>
      </c>
      <c r="AE8" s="162">
        <f>FinancialInputs!AE8</f>
        <v>0</v>
      </c>
      <c r="AF8" s="162">
        <f>FinancialInputs!AF8</f>
        <v>0</v>
      </c>
      <c r="AG8" s="162">
        <f>FinancialInputs!AG8</f>
        <v>0</v>
      </c>
      <c r="AH8" s="162">
        <f>FinancialInputs!AH8</f>
        <v>0</v>
      </c>
      <c r="AI8" s="162">
        <f>FinancialInputs!AI8</f>
        <v>0</v>
      </c>
      <c r="AJ8" s="162">
        <f>FinancialInputs!AJ8</f>
        <v>0</v>
      </c>
      <c r="AK8" s="162">
        <f>FinancialInputs!AK8</f>
        <v>0</v>
      </c>
      <c r="AL8" s="162">
        <f>FinancialInputs!AL8</f>
        <v>0</v>
      </c>
      <c r="AM8" s="162">
        <f>FinancialInputs!AM8</f>
        <v>0</v>
      </c>
      <c r="AN8" s="162">
        <f>FinancialInputs!AN8</f>
        <v>0</v>
      </c>
      <c r="AO8" s="162">
        <f>FinancialInputs!AO8</f>
        <v>0</v>
      </c>
      <c r="AP8" s="162">
        <f>FinancialInputs!AP8</f>
        <v>0</v>
      </c>
      <c r="AQ8" s="162">
        <f>FinancialInputs!AQ8</f>
        <v>0</v>
      </c>
      <c r="AR8" s="162">
        <f>FinancialInputs!AR8</f>
        <v>0</v>
      </c>
      <c r="AS8" s="162">
        <f>FinancialInputs!AS8</f>
        <v>0</v>
      </c>
      <c r="AT8" s="162">
        <f>FinancialInputs!AT8</f>
        <v>0</v>
      </c>
      <c r="AU8" s="162">
        <f>FinancialInputs!AU8</f>
        <v>0</v>
      </c>
      <c r="AV8" s="162">
        <f>FinancialInputs!AV8</f>
        <v>0</v>
      </c>
      <c r="AW8" s="162">
        <f>FinancialInputs!AW8</f>
        <v>0</v>
      </c>
      <c r="AX8" s="162">
        <f>FinancialInputs!AX8</f>
        <v>0</v>
      </c>
      <c r="AY8" s="162">
        <f>FinancialInputs!AY8</f>
        <v>0</v>
      </c>
      <c r="AZ8" s="162">
        <f>FinancialInputs!AZ8</f>
        <v>0</v>
      </c>
      <c r="BA8" s="162">
        <f>FinancialInputs!BA8</f>
        <v>0</v>
      </c>
      <c r="BB8" s="162">
        <f>FinancialInputs!BB8</f>
        <v>0</v>
      </c>
      <c r="BC8" s="162">
        <f>FinancialInputs!BC8</f>
        <v>0</v>
      </c>
      <c r="BD8" s="162">
        <f>FinancialInputs!BD8</f>
        <v>0</v>
      </c>
      <c r="BE8" s="162">
        <f>FinancialInputs!BE8</f>
        <v>0</v>
      </c>
      <c r="BF8" s="162">
        <f>FinancialInputs!BF8</f>
        <v>0</v>
      </c>
      <c r="BG8" s="162">
        <f>FinancialInputs!BG8</f>
        <v>0</v>
      </c>
      <c r="BH8" s="162">
        <f>FinancialInputs!BH8</f>
        <v>0</v>
      </c>
      <c r="BI8" s="162">
        <f>FinancialInputs!BI8</f>
        <v>0</v>
      </c>
      <c r="BJ8" s="162">
        <f>FinancialInputs!BJ8</f>
        <v>0</v>
      </c>
      <c r="BK8" s="162">
        <f>FinancialInputs!BK8</f>
        <v>0</v>
      </c>
      <c r="BL8" s="162">
        <f>FinancialInputs!BL8</f>
        <v>0</v>
      </c>
      <c r="BM8" s="162">
        <f>FinancialInputs!BM8</f>
        <v>0</v>
      </c>
      <c r="BN8" s="162">
        <f>FinancialInputs!BN8</f>
        <v>0</v>
      </c>
      <c r="BO8" s="162">
        <f>FinancialInputs!BO8</f>
        <v>0</v>
      </c>
      <c r="BP8" s="162">
        <f>FinancialInputs!BP8</f>
        <v>0</v>
      </c>
      <c r="BQ8" s="162">
        <f>FinancialInputs!BQ8</f>
        <v>0</v>
      </c>
      <c r="BR8" s="162">
        <f>FinancialInputs!BR8</f>
        <v>0</v>
      </c>
      <c r="BS8" s="162">
        <f>FinancialInputs!BS8</f>
        <v>0</v>
      </c>
      <c r="BT8" s="162">
        <f>FinancialInputs!BT8</f>
        <v>0</v>
      </c>
      <c r="BU8" s="162">
        <f>FinancialInputs!BU8</f>
        <v>0</v>
      </c>
      <c r="BV8" s="162">
        <f>FinancialInputs!BV8</f>
        <v>0</v>
      </c>
      <c r="BW8" s="162">
        <f>FinancialInputs!BW8</f>
        <v>0</v>
      </c>
      <c r="BX8" s="162">
        <f>FinancialInputs!BX8</f>
        <v>0</v>
      </c>
      <c r="BY8" s="162">
        <f>FinancialInputs!BY8</f>
        <v>0</v>
      </c>
      <c r="BZ8" s="162">
        <f>FinancialInputs!BZ8</f>
        <v>0</v>
      </c>
      <c r="CA8" s="162">
        <f>FinancialInputs!CA8</f>
        <v>0</v>
      </c>
      <c r="CB8" s="162">
        <f>FinancialInputs!CB8</f>
        <v>0</v>
      </c>
      <c r="CC8" s="162">
        <f>FinancialInputs!CC8</f>
        <v>0</v>
      </c>
      <c r="CD8" s="162">
        <f>FinancialInputs!CD8</f>
        <v>0</v>
      </c>
      <c r="CE8" s="162">
        <f>FinancialInputs!CE8</f>
        <v>0</v>
      </c>
      <c r="CF8" s="162">
        <f>FinancialInputs!CF8</f>
        <v>0</v>
      </c>
      <c r="CG8" s="162">
        <f>FinancialInputs!CG8</f>
        <v>0</v>
      </c>
      <c r="CH8" s="162">
        <f>FinancialInputs!CH8</f>
        <v>0</v>
      </c>
      <c r="CI8" s="162">
        <f>FinancialInputs!CI8</f>
        <v>0</v>
      </c>
      <c r="CJ8" s="162">
        <f>FinancialInputs!CJ8</f>
        <v>0</v>
      </c>
      <c r="CK8" s="162">
        <f>FinancialInputs!CK8</f>
        <v>0</v>
      </c>
      <c r="CL8" s="162">
        <f>FinancialInputs!CL8</f>
        <v>0</v>
      </c>
      <c r="CM8" s="162">
        <f>FinancialInputs!CM8</f>
        <v>0</v>
      </c>
      <c r="CN8" s="162">
        <f>FinancialInputs!CN8</f>
        <v>0</v>
      </c>
      <c r="CO8" s="162">
        <f>FinancialInputs!CO8</f>
        <v>0</v>
      </c>
      <c r="CP8" s="162">
        <f>FinancialInputs!CP8</f>
        <v>0</v>
      </c>
      <c r="CQ8" s="162">
        <f>FinancialInputs!CQ8</f>
        <v>0</v>
      </c>
      <c r="CR8" s="162">
        <f>FinancialInputs!CR8</f>
        <v>0</v>
      </c>
      <c r="CS8" s="162">
        <f>FinancialInputs!CS8</f>
        <v>0</v>
      </c>
      <c r="CT8" s="162">
        <f>FinancialInputs!CT8</f>
        <v>0</v>
      </c>
      <c r="CU8" s="162">
        <f>FinancialInputs!CU8</f>
        <v>0</v>
      </c>
      <c r="CV8" s="162">
        <f>FinancialInputs!CV8</f>
        <v>0</v>
      </c>
    </row>
    <row r="9" spans="1:107">
      <c r="E9" s="1" t="s">
        <v>149</v>
      </c>
      <c r="L9" s="162">
        <f>FinancialInputs!L9</f>
        <v>0</v>
      </c>
      <c r="M9" s="162">
        <f>FinancialInputs!M9</f>
        <v>0</v>
      </c>
      <c r="N9" s="162">
        <f>FinancialInputs!N9</f>
        <v>0</v>
      </c>
      <c r="O9" s="162">
        <f>FinancialInputs!O9</f>
        <v>0</v>
      </c>
      <c r="P9" s="162">
        <f>FinancialInputs!P9</f>
        <v>0</v>
      </c>
      <c r="Q9" s="162">
        <f>FinancialInputs!Q9</f>
        <v>0</v>
      </c>
      <c r="R9" s="162">
        <f>FinancialInputs!R9</f>
        <v>0</v>
      </c>
      <c r="S9" s="162">
        <f>FinancialInputs!S9</f>
        <v>0</v>
      </c>
      <c r="T9" s="162">
        <f>FinancialInputs!T9</f>
        <v>0</v>
      </c>
      <c r="U9" s="162">
        <f>FinancialInputs!U9</f>
        <v>0</v>
      </c>
      <c r="V9" s="162">
        <f>FinancialInputs!V9</f>
        <v>0</v>
      </c>
      <c r="W9" s="162">
        <f>FinancialInputs!W9</f>
        <v>0</v>
      </c>
      <c r="X9" s="162">
        <f>FinancialInputs!X9</f>
        <v>0</v>
      </c>
      <c r="Y9" s="162">
        <f>FinancialInputs!Y9</f>
        <v>0</v>
      </c>
      <c r="Z9" s="162">
        <f>FinancialInputs!Z9</f>
        <v>0</v>
      </c>
      <c r="AA9" s="162">
        <f>FinancialInputs!AA9</f>
        <v>0</v>
      </c>
      <c r="AB9" s="162">
        <f>FinancialInputs!AB9</f>
        <v>0</v>
      </c>
      <c r="AC9" s="162">
        <f>FinancialInputs!AC9</f>
        <v>0</v>
      </c>
      <c r="AD9" s="162">
        <f>FinancialInputs!AD9</f>
        <v>0</v>
      </c>
      <c r="AE9" s="162">
        <f>FinancialInputs!AE9</f>
        <v>0</v>
      </c>
      <c r="AF9" s="162">
        <f>FinancialInputs!AF9</f>
        <v>0</v>
      </c>
      <c r="AG9" s="162">
        <f>FinancialInputs!AG9</f>
        <v>0</v>
      </c>
      <c r="AH9" s="162">
        <f>FinancialInputs!AH9</f>
        <v>0</v>
      </c>
      <c r="AI9" s="162">
        <f>FinancialInputs!AI9</f>
        <v>0</v>
      </c>
      <c r="AJ9" s="162">
        <f>FinancialInputs!AJ9</f>
        <v>0</v>
      </c>
      <c r="AK9" s="162">
        <f>FinancialInputs!AK9</f>
        <v>0</v>
      </c>
      <c r="AL9" s="162">
        <f>FinancialInputs!AL9</f>
        <v>0</v>
      </c>
      <c r="AM9" s="162">
        <f>FinancialInputs!AM9</f>
        <v>0</v>
      </c>
      <c r="AN9" s="162">
        <f>FinancialInputs!AN9</f>
        <v>0</v>
      </c>
      <c r="AO9" s="162">
        <f>FinancialInputs!AO9</f>
        <v>0</v>
      </c>
      <c r="AP9" s="162">
        <f>FinancialInputs!AP9</f>
        <v>0</v>
      </c>
      <c r="AQ9" s="162">
        <f>FinancialInputs!AQ9</f>
        <v>0</v>
      </c>
      <c r="AR9" s="162">
        <f>FinancialInputs!AR9</f>
        <v>0</v>
      </c>
      <c r="AS9" s="162">
        <f>FinancialInputs!AS9</f>
        <v>0</v>
      </c>
      <c r="AT9" s="162">
        <f>FinancialInputs!AT9</f>
        <v>0</v>
      </c>
      <c r="AU9" s="162">
        <f>FinancialInputs!AU9</f>
        <v>0</v>
      </c>
      <c r="AV9" s="162">
        <f>FinancialInputs!AV9</f>
        <v>0</v>
      </c>
      <c r="AW9" s="162">
        <f>FinancialInputs!AW9</f>
        <v>0</v>
      </c>
      <c r="AX9" s="162">
        <f>FinancialInputs!AX9</f>
        <v>0</v>
      </c>
      <c r="AY9" s="162">
        <f>FinancialInputs!AY9</f>
        <v>0</v>
      </c>
      <c r="AZ9" s="162">
        <f>FinancialInputs!AZ9</f>
        <v>0</v>
      </c>
      <c r="BA9" s="162">
        <f>FinancialInputs!BA9</f>
        <v>0</v>
      </c>
      <c r="BB9" s="162">
        <f>FinancialInputs!BB9</f>
        <v>0</v>
      </c>
      <c r="BC9" s="162">
        <f>FinancialInputs!BC9</f>
        <v>0</v>
      </c>
      <c r="BD9" s="162">
        <f>FinancialInputs!BD9</f>
        <v>0</v>
      </c>
      <c r="BE9" s="162">
        <f>FinancialInputs!BE9</f>
        <v>0</v>
      </c>
      <c r="BF9" s="162">
        <f>FinancialInputs!BF9</f>
        <v>0</v>
      </c>
      <c r="BG9" s="162">
        <f>FinancialInputs!BG9</f>
        <v>0</v>
      </c>
      <c r="BH9" s="162">
        <f>FinancialInputs!BH9</f>
        <v>0</v>
      </c>
      <c r="BI9" s="162">
        <f>FinancialInputs!BI9</f>
        <v>0</v>
      </c>
      <c r="BJ9" s="162">
        <f>FinancialInputs!BJ9</f>
        <v>0</v>
      </c>
      <c r="BK9" s="162">
        <f>FinancialInputs!BK9</f>
        <v>0</v>
      </c>
      <c r="BL9" s="162">
        <f>FinancialInputs!BL9</f>
        <v>0</v>
      </c>
      <c r="BM9" s="162">
        <f>FinancialInputs!BM9</f>
        <v>0</v>
      </c>
      <c r="BN9" s="162">
        <f>FinancialInputs!BN9</f>
        <v>0</v>
      </c>
      <c r="BO9" s="162">
        <f>FinancialInputs!BO9</f>
        <v>0</v>
      </c>
      <c r="BP9" s="162">
        <f>FinancialInputs!BP9</f>
        <v>0</v>
      </c>
      <c r="BQ9" s="162">
        <f>FinancialInputs!BQ9</f>
        <v>0</v>
      </c>
      <c r="BR9" s="162">
        <f>FinancialInputs!BR9</f>
        <v>0</v>
      </c>
      <c r="BS9" s="162">
        <f>FinancialInputs!BS9</f>
        <v>0</v>
      </c>
      <c r="BT9" s="162">
        <f>FinancialInputs!BT9</f>
        <v>0</v>
      </c>
      <c r="BU9" s="162">
        <f>FinancialInputs!BU9</f>
        <v>0</v>
      </c>
      <c r="BV9" s="162">
        <f>FinancialInputs!BV9</f>
        <v>0</v>
      </c>
      <c r="BW9" s="162">
        <f>FinancialInputs!BW9</f>
        <v>0</v>
      </c>
      <c r="BX9" s="162">
        <f>FinancialInputs!BX9</f>
        <v>0</v>
      </c>
      <c r="BY9" s="162">
        <f>FinancialInputs!BY9</f>
        <v>0</v>
      </c>
      <c r="BZ9" s="162">
        <f>FinancialInputs!BZ9</f>
        <v>0</v>
      </c>
      <c r="CA9" s="162">
        <f>FinancialInputs!CA9</f>
        <v>0</v>
      </c>
      <c r="CB9" s="162">
        <f>FinancialInputs!CB9</f>
        <v>0</v>
      </c>
      <c r="CC9" s="162">
        <f>FinancialInputs!CC9</f>
        <v>0</v>
      </c>
      <c r="CD9" s="162">
        <f>FinancialInputs!CD9</f>
        <v>0</v>
      </c>
      <c r="CE9" s="162">
        <f>FinancialInputs!CE9</f>
        <v>0</v>
      </c>
      <c r="CF9" s="162">
        <f>FinancialInputs!CF9</f>
        <v>0</v>
      </c>
      <c r="CG9" s="162">
        <f>FinancialInputs!CG9</f>
        <v>0</v>
      </c>
      <c r="CH9" s="162">
        <f>FinancialInputs!CH9</f>
        <v>0</v>
      </c>
      <c r="CI9" s="162">
        <f>FinancialInputs!CI9</f>
        <v>0</v>
      </c>
      <c r="CJ9" s="162">
        <f>FinancialInputs!CJ9</f>
        <v>0</v>
      </c>
      <c r="CK9" s="162">
        <f>FinancialInputs!CK9</f>
        <v>0</v>
      </c>
      <c r="CL9" s="162">
        <f>FinancialInputs!CL9</f>
        <v>0</v>
      </c>
      <c r="CM9" s="162">
        <f>FinancialInputs!CM9</f>
        <v>0</v>
      </c>
      <c r="CN9" s="162">
        <f>FinancialInputs!CN9</f>
        <v>0</v>
      </c>
      <c r="CO9" s="162">
        <f>FinancialInputs!CO9</f>
        <v>0</v>
      </c>
      <c r="CP9" s="162">
        <f>FinancialInputs!CP9</f>
        <v>0</v>
      </c>
      <c r="CQ9" s="162">
        <f>FinancialInputs!CQ9</f>
        <v>0</v>
      </c>
      <c r="CR9" s="162">
        <f>FinancialInputs!CR9</f>
        <v>0</v>
      </c>
      <c r="CS9" s="162">
        <f>FinancialInputs!CS9</f>
        <v>0</v>
      </c>
      <c r="CT9" s="162">
        <f>FinancialInputs!CT9</f>
        <v>0</v>
      </c>
      <c r="CU9" s="162">
        <f>FinancialInputs!CU9</f>
        <v>0</v>
      </c>
      <c r="CV9" s="162">
        <f>FinancialInputs!CV9</f>
        <v>0</v>
      </c>
    </row>
    <row r="10" spans="1:107">
      <c r="E10" s="1" t="s">
        <v>150</v>
      </c>
      <c r="H10" s="2"/>
      <c r="I10" s="2"/>
      <c r="L10" s="162" t="b">
        <f>FinancialInputs!L10</f>
        <v>0</v>
      </c>
      <c r="M10" s="162" t="b">
        <f>FinancialInputs!M10</f>
        <v>0</v>
      </c>
      <c r="N10" s="162" t="b">
        <f>FinancialInputs!N10</f>
        <v>0</v>
      </c>
      <c r="O10" s="162" t="b">
        <f>FinancialInputs!O10</f>
        <v>0</v>
      </c>
      <c r="P10" s="162" t="b">
        <f>FinancialInputs!P10</f>
        <v>0</v>
      </c>
      <c r="Q10" s="162" t="b">
        <f>FinancialInputs!Q10</f>
        <v>0</v>
      </c>
      <c r="R10" s="162" t="b">
        <f>FinancialInputs!R10</f>
        <v>0</v>
      </c>
      <c r="S10" s="162" t="b">
        <f>FinancialInputs!S10</f>
        <v>0</v>
      </c>
      <c r="T10" s="162" t="b">
        <f>FinancialInputs!T10</f>
        <v>0</v>
      </c>
      <c r="U10" s="162" t="b">
        <f>FinancialInputs!U10</f>
        <v>0</v>
      </c>
      <c r="V10" s="162" t="b">
        <f>FinancialInputs!V10</f>
        <v>0</v>
      </c>
      <c r="W10" s="162" t="b">
        <f>FinancialInputs!W10</f>
        <v>0</v>
      </c>
      <c r="X10" s="162" t="b">
        <f>FinancialInputs!X10</f>
        <v>0</v>
      </c>
      <c r="Y10" s="162" t="b">
        <f>FinancialInputs!Y10</f>
        <v>0</v>
      </c>
      <c r="Z10" s="162" t="b">
        <f>FinancialInputs!Z10</f>
        <v>0</v>
      </c>
      <c r="AA10" s="162" t="b">
        <f>FinancialInputs!AA10</f>
        <v>0</v>
      </c>
      <c r="AB10" s="162" t="b">
        <f>FinancialInputs!AB10</f>
        <v>0</v>
      </c>
      <c r="AC10" s="162" t="b">
        <f>FinancialInputs!AC10</f>
        <v>0</v>
      </c>
      <c r="AD10" s="162" t="b">
        <f>FinancialInputs!AD10</f>
        <v>0</v>
      </c>
      <c r="AE10" s="162" t="b">
        <f>FinancialInputs!AE10</f>
        <v>0</v>
      </c>
      <c r="AF10" s="162" t="b">
        <f>FinancialInputs!AF10</f>
        <v>0</v>
      </c>
      <c r="AG10" s="162" t="b">
        <f>FinancialInputs!AG10</f>
        <v>0</v>
      </c>
      <c r="AH10" s="162" t="b">
        <f>FinancialInputs!AH10</f>
        <v>0</v>
      </c>
      <c r="AI10" s="162" t="b">
        <f>FinancialInputs!AI10</f>
        <v>0</v>
      </c>
      <c r="AJ10" s="162" t="b">
        <f>FinancialInputs!AJ10</f>
        <v>0</v>
      </c>
      <c r="AK10" s="162" t="b">
        <f>FinancialInputs!AK10</f>
        <v>0</v>
      </c>
      <c r="AL10" s="162" t="b">
        <f>FinancialInputs!AL10</f>
        <v>0</v>
      </c>
      <c r="AM10" s="162" t="b">
        <f>FinancialInputs!AM10</f>
        <v>0</v>
      </c>
      <c r="AN10" s="162" t="b">
        <f>FinancialInputs!AN10</f>
        <v>0</v>
      </c>
      <c r="AO10" s="162" t="b">
        <f>FinancialInputs!AO10</f>
        <v>0</v>
      </c>
      <c r="AP10" s="162" t="b">
        <f>FinancialInputs!AP10</f>
        <v>0</v>
      </c>
      <c r="AQ10" s="162" t="b">
        <f>FinancialInputs!AQ10</f>
        <v>0</v>
      </c>
      <c r="AR10" s="162" t="b">
        <f>FinancialInputs!AR10</f>
        <v>0</v>
      </c>
      <c r="AS10" s="162" t="b">
        <f>FinancialInputs!AS10</f>
        <v>0</v>
      </c>
      <c r="AT10" s="162" t="b">
        <f>FinancialInputs!AT10</f>
        <v>0</v>
      </c>
      <c r="AU10" s="162" t="b">
        <f>FinancialInputs!AU10</f>
        <v>0</v>
      </c>
      <c r="AV10" s="162" t="b">
        <f>FinancialInputs!AV10</f>
        <v>0</v>
      </c>
      <c r="AW10" s="162" t="b">
        <f>FinancialInputs!AW10</f>
        <v>0</v>
      </c>
      <c r="AX10" s="162" t="b">
        <f>FinancialInputs!AX10</f>
        <v>0</v>
      </c>
      <c r="AY10" s="162" t="b">
        <f>FinancialInputs!AY10</f>
        <v>0</v>
      </c>
      <c r="AZ10" s="162" t="b">
        <f>FinancialInputs!AZ10</f>
        <v>0</v>
      </c>
      <c r="BA10" s="162" t="b">
        <f>FinancialInputs!BA10</f>
        <v>0</v>
      </c>
      <c r="BB10" s="162" t="b">
        <f>FinancialInputs!BB10</f>
        <v>0</v>
      </c>
      <c r="BC10" s="162" t="b">
        <f>FinancialInputs!BC10</f>
        <v>0</v>
      </c>
      <c r="BD10" s="162" t="b">
        <f>FinancialInputs!BD10</f>
        <v>0</v>
      </c>
      <c r="BE10" s="162" t="b">
        <f>FinancialInputs!BE10</f>
        <v>0</v>
      </c>
      <c r="BF10" s="162" t="b">
        <f>FinancialInputs!BF10</f>
        <v>0</v>
      </c>
      <c r="BG10" s="162" t="b">
        <f>FinancialInputs!BG10</f>
        <v>0</v>
      </c>
      <c r="BH10" s="162" t="b">
        <f>FinancialInputs!BH10</f>
        <v>0</v>
      </c>
      <c r="BI10" s="162" t="b">
        <f>FinancialInputs!BI10</f>
        <v>0</v>
      </c>
      <c r="BJ10" s="162" t="b">
        <f>FinancialInputs!BJ10</f>
        <v>0</v>
      </c>
      <c r="BK10" s="162" t="b">
        <f>FinancialInputs!BK10</f>
        <v>0</v>
      </c>
      <c r="BL10" s="162" t="b">
        <f>FinancialInputs!BL10</f>
        <v>0</v>
      </c>
      <c r="BM10" s="162" t="b">
        <f>FinancialInputs!BM10</f>
        <v>0</v>
      </c>
      <c r="BN10" s="162" t="b">
        <f>FinancialInputs!BN10</f>
        <v>0</v>
      </c>
      <c r="BO10" s="162" t="b">
        <f>FinancialInputs!BO10</f>
        <v>0</v>
      </c>
      <c r="BP10" s="162" t="b">
        <f>FinancialInputs!BP10</f>
        <v>0</v>
      </c>
      <c r="BQ10" s="162" t="b">
        <f>FinancialInputs!BQ10</f>
        <v>0</v>
      </c>
      <c r="BR10" s="162" t="b">
        <f>FinancialInputs!BR10</f>
        <v>0</v>
      </c>
      <c r="BS10" s="162" t="b">
        <f>FinancialInputs!BS10</f>
        <v>0</v>
      </c>
      <c r="BT10" s="162" t="b">
        <f>FinancialInputs!BT10</f>
        <v>0</v>
      </c>
      <c r="BU10" s="162" t="b">
        <f>FinancialInputs!BU10</f>
        <v>0</v>
      </c>
      <c r="BV10" s="162" t="b">
        <f>FinancialInputs!BV10</f>
        <v>0</v>
      </c>
      <c r="BW10" s="162" t="b">
        <f>FinancialInputs!BW10</f>
        <v>0</v>
      </c>
      <c r="BX10" s="162" t="b">
        <f>FinancialInputs!BX10</f>
        <v>0</v>
      </c>
      <c r="BY10" s="162" t="b">
        <f>FinancialInputs!BY10</f>
        <v>0</v>
      </c>
      <c r="BZ10" s="162" t="b">
        <f>FinancialInputs!BZ10</f>
        <v>0</v>
      </c>
      <c r="CA10" s="162" t="b">
        <f>FinancialInputs!CA10</f>
        <v>0</v>
      </c>
      <c r="CB10" s="162" t="b">
        <f>FinancialInputs!CB10</f>
        <v>0</v>
      </c>
      <c r="CC10" s="162" t="b">
        <f>FinancialInputs!CC10</f>
        <v>0</v>
      </c>
      <c r="CD10" s="162" t="b">
        <f>FinancialInputs!CD10</f>
        <v>0</v>
      </c>
      <c r="CE10" s="162" t="b">
        <f>FinancialInputs!CE10</f>
        <v>0</v>
      </c>
      <c r="CF10" s="162" t="b">
        <f>FinancialInputs!CF10</f>
        <v>0</v>
      </c>
      <c r="CG10" s="162" t="b">
        <f>FinancialInputs!CG10</f>
        <v>0</v>
      </c>
      <c r="CH10" s="162" t="b">
        <f>FinancialInputs!CH10</f>
        <v>0</v>
      </c>
      <c r="CI10" s="162" t="b">
        <f>FinancialInputs!CI10</f>
        <v>0</v>
      </c>
      <c r="CJ10" s="162" t="b">
        <f>FinancialInputs!CJ10</f>
        <v>0</v>
      </c>
      <c r="CK10" s="162" t="b">
        <f>FinancialInputs!CK10</f>
        <v>0</v>
      </c>
      <c r="CL10" s="162" t="b">
        <f>FinancialInputs!CL10</f>
        <v>0</v>
      </c>
      <c r="CM10" s="162" t="b">
        <f>FinancialInputs!CM10</f>
        <v>0</v>
      </c>
      <c r="CN10" s="162" t="b">
        <f>FinancialInputs!CN10</f>
        <v>0</v>
      </c>
      <c r="CO10" s="162" t="b">
        <f>FinancialInputs!CO10</f>
        <v>0</v>
      </c>
      <c r="CP10" s="162" t="b">
        <f>FinancialInputs!CP10</f>
        <v>0</v>
      </c>
      <c r="CQ10" s="162" t="b">
        <f>FinancialInputs!CQ10</f>
        <v>0</v>
      </c>
      <c r="CR10" s="162" t="b">
        <f>FinancialInputs!CR10</f>
        <v>0</v>
      </c>
      <c r="CS10" s="162" t="b">
        <f>FinancialInputs!CS10</f>
        <v>0</v>
      </c>
      <c r="CT10" s="162" t="b">
        <f>FinancialInputs!CT10</f>
        <v>0</v>
      </c>
      <c r="CU10" s="162" t="b">
        <f>FinancialInputs!CU10</f>
        <v>0</v>
      </c>
      <c r="CV10" s="162" t="b">
        <f>FinancialInputs!CV10</f>
        <v>0</v>
      </c>
      <c r="CW10" s="2"/>
    </row>
    <row r="11" spans="1:107">
      <c r="E11" s="1" t="s">
        <v>151</v>
      </c>
      <c r="H11" s="2"/>
      <c r="I11" s="2"/>
      <c r="K11" s="103"/>
      <c r="L11" s="163">
        <f>FinancialInputs!L11</f>
        <v>0</v>
      </c>
      <c r="M11" s="163">
        <f>FinancialInputs!M11</f>
        <v>0</v>
      </c>
      <c r="N11" s="163">
        <f>FinancialInputs!N11</f>
        <v>0</v>
      </c>
      <c r="O11" s="163">
        <f>FinancialInputs!O11</f>
        <v>0</v>
      </c>
      <c r="P11" s="163">
        <f>FinancialInputs!P11</f>
        <v>0</v>
      </c>
      <c r="Q11" s="163">
        <f>FinancialInputs!Q11</f>
        <v>0</v>
      </c>
      <c r="R11" s="163">
        <f>FinancialInputs!R11</f>
        <v>0</v>
      </c>
      <c r="S11" s="163">
        <f>FinancialInputs!S11</f>
        <v>0</v>
      </c>
      <c r="T11" s="163">
        <f>FinancialInputs!T11</f>
        <v>0</v>
      </c>
      <c r="U11" s="163">
        <f>FinancialInputs!U11</f>
        <v>0</v>
      </c>
      <c r="V11" s="163">
        <f>FinancialInputs!V11</f>
        <v>0</v>
      </c>
      <c r="W11" s="163">
        <f>FinancialInputs!W11</f>
        <v>0</v>
      </c>
      <c r="X11" s="163">
        <f>FinancialInputs!X11</f>
        <v>0</v>
      </c>
      <c r="Y11" s="163">
        <f>FinancialInputs!Y11</f>
        <v>0</v>
      </c>
      <c r="Z11" s="163">
        <f>FinancialInputs!Z11</f>
        <v>0</v>
      </c>
      <c r="AA11" s="163">
        <f>FinancialInputs!AA11</f>
        <v>0</v>
      </c>
      <c r="AB11" s="163">
        <f>FinancialInputs!AB11</f>
        <v>0</v>
      </c>
      <c r="AC11" s="163">
        <f>FinancialInputs!AC11</f>
        <v>0</v>
      </c>
      <c r="AD11" s="163">
        <f>FinancialInputs!AD11</f>
        <v>0</v>
      </c>
      <c r="AE11" s="163">
        <f>FinancialInputs!AE11</f>
        <v>0</v>
      </c>
      <c r="AF11" s="163">
        <f>FinancialInputs!AF11</f>
        <v>0</v>
      </c>
      <c r="AG11" s="163">
        <f>FinancialInputs!AG11</f>
        <v>0</v>
      </c>
      <c r="AH11" s="163">
        <f>FinancialInputs!AH11</f>
        <v>0</v>
      </c>
      <c r="AI11" s="163">
        <f>FinancialInputs!AI11</f>
        <v>0</v>
      </c>
      <c r="AJ11" s="163">
        <f>FinancialInputs!AJ11</f>
        <v>0</v>
      </c>
      <c r="AK11" s="163">
        <f>FinancialInputs!AK11</f>
        <v>0</v>
      </c>
      <c r="AL11" s="163">
        <f>FinancialInputs!AL11</f>
        <v>0</v>
      </c>
      <c r="AM11" s="163">
        <f>FinancialInputs!AM11</f>
        <v>0</v>
      </c>
      <c r="AN11" s="163">
        <f>FinancialInputs!AN11</f>
        <v>0</v>
      </c>
      <c r="AO11" s="163">
        <f>FinancialInputs!AO11</f>
        <v>0</v>
      </c>
      <c r="AP11" s="163">
        <f>FinancialInputs!AP11</f>
        <v>0</v>
      </c>
      <c r="AQ11" s="163">
        <f>FinancialInputs!AQ11</f>
        <v>0</v>
      </c>
      <c r="AR11" s="163">
        <f>FinancialInputs!AR11</f>
        <v>0</v>
      </c>
      <c r="AS11" s="163">
        <f>FinancialInputs!AS11</f>
        <v>0</v>
      </c>
      <c r="AT11" s="163">
        <f>FinancialInputs!AT11</f>
        <v>0</v>
      </c>
      <c r="AU11" s="163">
        <f>FinancialInputs!AU11</f>
        <v>0</v>
      </c>
      <c r="AV11" s="163">
        <f>FinancialInputs!AV11</f>
        <v>0</v>
      </c>
      <c r="AW11" s="163">
        <f>FinancialInputs!AW11</f>
        <v>0</v>
      </c>
      <c r="AX11" s="163">
        <f>FinancialInputs!AX11</f>
        <v>0</v>
      </c>
      <c r="AY11" s="163">
        <f>FinancialInputs!AY11</f>
        <v>0</v>
      </c>
      <c r="AZ11" s="163">
        <f>FinancialInputs!AZ11</f>
        <v>0</v>
      </c>
      <c r="BA11" s="163">
        <f>FinancialInputs!BA11</f>
        <v>0</v>
      </c>
      <c r="BB11" s="163">
        <f>FinancialInputs!BB11</f>
        <v>0</v>
      </c>
      <c r="BC11" s="163">
        <f>FinancialInputs!BC11</f>
        <v>0</v>
      </c>
      <c r="BD11" s="163">
        <f>FinancialInputs!BD11</f>
        <v>0</v>
      </c>
      <c r="BE11" s="163">
        <f>FinancialInputs!BE11</f>
        <v>0</v>
      </c>
      <c r="BF11" s="163">
        <f>FinancialInputs!BF11</f>
        <v>0</v>
      </c>
      <c r="BG11" s="163">
        <f>FinancialInputs!BG11</f>
        <v>0</v>
      </c>
      <c r="BH11" s="163">
        <f>FinancialInputs!BH11</f>
        <v>0</v>
      </c>
      <c r="BI11" s="163">
        <f>FinancialInputs!BI11</f>
        <v>0</v>
      </c>
      <c r="BJ11" s="163">
        <f>FinancialInputs!BJ11</f>
        <v>0</v>
      </c>
      <c r="BK11" s="163">
        <f>FinancialInputs!BK11</f>
        <v>0</v>
      </c>
      <c r="BL11" s="163">
        <f>FinancialInputs!BL11</f>
        <v>0</v>
      </c>
      <c r="BM11" s="163">
        <f>FinancialInputs!BM11</f>
        <v>0</v>
      </c>
      <c r="BN11" s="163">
        <f>FinancialInputs!BN11</f>
        <v>0</v>
      </c>
      <c r="BO11" s="163">
        <f>FinancialInputs!BO11</f>
        <v>0</v>
      </c>
      <c r="BP11" s="163">
        <f>FinancialInputs!BP11</f>
        <v>0</v>
      </c>
      <c r="BQ11" s="163">
        <f>FinancialInputs!BQ11</f>
        <v>0</v>
      </c>
      <c r="BR11" s="163">
        <f>FinancialInputs!BR11</f>
        <v>0</v>
      </c>
      <c r="BS11" s="163">
        <f>FinancialInputs!BS11</f>
        <v>0</v>
      </c>
      <c r="BT11" s="163">
        <f>FinancialInputs!BT11</f>
        <v>0</v>
      </c>
      <c r="BU11" s="163">
        <f>FinancialInputs!BU11</f>
        <v>0</v>
      </c>
      <c r="BV11" s="163">
        <f>FinancialInputs!BV11</f>
        <v>0</v>
      </c>
      <c r="BW11" s="163">
        <f>FinancialInputs!BW11</f>
        <v>0</v>
      </c>
      <c r="BX11" s="163">
        <f>FinancialInputs!BX11</f>
        <v>0</v>
      </c>
      <c r="BY11" s="163">
        <f>FinancialInputs!BY11</f>
        <v>0</v>
      </c>
      <c r="BZ11" s="163">
        <f>FinancialInputs!BZ11</f>
        <v>0</v>
      </c>
      <c r="CA11" s="163">
        <f>FinancialInputs!CA11</f>
        <v>0</v>
      </c>
      <c r="CB11" s="163">
        <f>FinancialInputs!CB11</f>
        <v>0</v>
      </c>
      <c r="CC11" s="163">
        <f>FinancialInputs!CC11</f>
        <v>0</v>
      </c>
      <c r="CD11" s="163">
        <f>FinancialInputs!CD11</f>
        <v>0</v>
      </c>
      <c r="CE11" s="163">
        <f>FinancialInputs!CE11</f>
        <v>0</v>
      </c>
      <c r="CF11" s="163">
        <f>FinancialInputs!CF11</f>
        <v>0</v>
      </c>
      <c r="CG11" s="163">
        <f>FinancialInputs!CG11</f>
        <v>0</v>
      </c>
      <c r="CH11" s="163">
        <f>FinancialInputs!CH11</f>
        <v>0</v>
      </c>
      <c r="CI11" s="163">
        <f>FinancialInputs!CI11</f>
        <v>0</v>
      </c>
      <c r="CJ11" s="163">
        <f>FinancialInputs!CJ11</f>
        <v>0</v>
      </c>
      <c r="CK11" s="163">
        <f>FinancialInputs!CK11</f>
        <v>0</v>
      </c>
      <c r="CL11" s="163">
        <f>FinancialInputs!CL11</f>
        <v>0</v>
      </c>
      <c r="CM11" s="163">
        <f>FinancialInputs!CM11</f>
        <v>0</v>
      </c>
      <c r="CN11" s="163">
        <f>FinancialInputs!CN11</f>
        <v>0</v>
      </c>
      <c r="CO11" s="163">
        <f>FinancialInputs!CO11</f>
        <v>0</v>
      </c>
      <c r="CP11" s="163">
        <f>FinancialInputs!CP11</f>
        <v>0</v>
      </c>
      <c r="CQ11" s="163">
        <f>FinancialInputs!CQ11</f>
        <v>0</v>
      </c>
      <c r="CR11" s="163">
        <f>FinancialInputs!CR11</f>
        <v>0</v>
      </c>
      <c r="CS11" s="163">
        <f>FinancialInputs!CS11</f>
        <v>0</v>
      </c>
      <c r="CT11" s="163">
        <f>FinancialInputs!CT11</f>
        <v>0</v>
      </c>
      <c r="CU11" s="163">
        <f>FinancialInputs!CU11</f>
        <v>0</v>
      </c>
      <c r="CV11" s="163">
        <f>FinancialInputs!CV11</f>
        <v>0</v>
      </c>
      <c r="CW11" s="2"/>
    </row>
    <row r="12" spans="1:107">
      <c r="E12" s="1" t="s">
        <v>152</v>
      </c>
      <c r="H12" s="2"/>
      <c r="I12" s="2"/>
      <c r="K12" s="37"/>
      <c r="L12" s="164">
        <f>FinancialInputs!L12</f>
        <v>0</v>
      </c>
      <c r="M12" s="164">
        <f>FinancialInputs!M12</f>
        <v>0</v>
      </c>
      <c r="N12" s="164">
        <f>FinancialInputs!N12</f>
        <v>0</v>
      </c>
      <c r="O12" s="164">
        <f>FinancialInputs!O12</f>
        <v>0</v>
      </c>
      <c r="P12" s="164">
        <f>FinancialInputs!P12</f>
        <v>0</v>
      </c>
      <c r="Q12" s="164">
        <f>FinancialInputs!Q12</f>
        <v>0</v>
      </c>
      <c r="R12" s="164">
        <f>FinancialInputs!R12</f>
        <v>0</v>
      </c>
      <c r="S12" s="164">
        <f>FinancialInputs!S12</f>
        <v>0</v>
      </c>
      <c r="T12" s="164">
        <f>FinancialInputs!T12</f>
        <v>0</v>
      </c>
      <c r="U12" s="164">
        <f>FinancialInputs!U12</f>
        <v>0</v>
      </c>
      <c r="V12" s="164">
        <f>FinancialInputs!V12</f>
        <v>0</v>
      </c>
      <c r="W12" s="164">
        <f>FinancialInputs!W12</f>
        <v>0</v>
      </c>
      <c r="X12" s="164">
        <f>FinancialInputs!X12</f>
        <v>0</v>
      </c>
      <c r="Y12" s="164">
        <f>FinancialInputs!Y12</f>
        <v>0</v>
      </c>
      <c r="Z12" s="164">
        <f>FinancialInputs!Z12</f>
        <v>0</v>
      </c>
      <c r="AA12" s="164">
        <f>FinancialInputs!AA12</f>
        <v>0</v>
      </c>
      <c r="AB12" s="164">
        <f>FinancialInputs!AB12</f>
        <v>0</v>
      </c>
      <c r="AC12" s="164">
        <f>FinancialInputs!AC12</f>
        <v>0</v>
      </c>
      <c r="AD12" s="164">
        <f>FinancialInputs!AD12</f>
        <v>0</v>
      </c>
      <c r="AE12" s="164">
        <f>FinancialInputs!AE12</f>
        <v>0</v>
      </c>
      <c r="AF12" s="164">
        <f>FinancialInputs!AF12</f>
        <v>0</v>
      </c>
      <c r="AG12" s="164">
        <f>FinancialInputs!AG12</f>
        <v>0</v>
      </c>
      <c r="AH12" s="164">
        <f>FinancialInputs!AH12</f>
        <v>0</v>
      </c>
      <c r="AI12" s="164">
        <f>FinancialInputs!AI12</f>
        <v>0</v>
      </c>
      <c r="AJ12" s="164">
        <f>FinancialInputs!AJ12</f>
        <v>0</v>
      </c>
      <c r="AK12" s="164">
        <f>FinancialInputs!AK12</f>
        <v>0</v>
      </c>
      <c r="AL12" s="164">
        <f>FinancialInputs!AL12</f>
        <v>0</v>
      </c>
      <c r="AM12" s="164">
        <f>FinancialInputs!AM12</f>
        <v>0</v>
      </c>
      <c r="AN12" s="164">
        <f>FinancialInputs!AN12</f>
        <v>0</v>
      </c>
      <c r="AO12" s="164">
        <f>FinancialInputs!AO12</f>
        <v>0</v>
      </c>
      <c r="AP12" s="164">
        <f>FinancialInputs!AP12</f>
        <v>0</v>
      </c>
      <c r="AQ12" s="164">
        <f>FinancialInputs!AQ12</f>
        <v>0</v>
      </c>
      <c r="AR12" s="164">
        <f>FinancialInputs!AR12</f>
        <v>0</v>
      </c>
      <c r="AS12" s="164">
        <f>FinancialInputs!AS12</f>
        <v>0</v>
      </c>
      <c r="AT12" s="164">
        <f>FinancialInputs!AT12</f>
        <v>0</v>
      </c>
      <c r="AU12" s="164">
        <f>FinancialInputs!AU12</f>
        <v>0</v>
      </c>
      <c r="AV12" s="164">
        <f>FinancialInputs!AV12</f>
        <v>0</v>
      </c>
      <c r="AW12" s="164">
        <f>FinancialInputs!AW12</f>
        <v>0</v>
      </c>
      <c r="AX12" s="164">
        <f>FinancialInputs!AX12</f>
        <v>0</v>
      </c>
      <c r="AY12" s="164">
        <f>FinancialInputs!AY12</f>
        <v>0</v>
      </c>
      <c r="AZ12" s="164">
        <f>FinancialInputs!AZ12</f>
        <v>0</v>
      </c>
      <c r="BA12" s="164">
        <f>FinancialInputs!BA12</f>
        <v>0</v>
      </c>
      <c r="BB12" s="164">
        <f>FinancialInputs!BB12</f>
        <v>0</v>
      </c>
      <c r="BC12" s="164">
        <f>FinancialInputs!BC12</f>
        <v>0</v>
      </c>
      <c r="BD12" s="164">
        <f>FinancialInputs!BD12</f>
        <v>0</v>
      </c>
      <c r="BE12" s="164">
        <f>FinancialInputs!BE12</f>
        <v>0</v>
      </c>
      <c r="BF12" s="164">
        <f>FinancialInputs!BF12</f>
        <v>0</v>
      </c>
      <c r="BG12" s="164">
        <f>FinancialInputs!BG12</f>
        <v>0</v>
      </c>
      <c r="BH12" s="164">
        <f>FinancialInputs!BH12</f>
        <v>0</v>
      </c>
      <c r="BI12" s="164">
        <f>FinancialInputs!BI12</f>
        <v>0</v>
      </c>
      <c r="BJ12" s="164">
        <f>FinancialInputs!BJ12</f>
        <v>0</v>
      </c>
      <c r="BK12" s="164">
        <f>FinancialInputs!BK12</f>
        <v>0</v>
      </c>
      <c r="BL12" s="164">
        <f>FinancialInputs!BL12</f>
        <v>0</v>
      </c>
      <c r="BM12" s="164">
        <f>FinancialInputs!BM12</f>
        <v>0</v>
      </c>
      <c r="BN12" s="164">
        <f>FinancialInputs!BN12</f>
        <v>0</v>
      </c>
      <c r="BO12" s="164">
        <f>FinancialInputs!BO12</f>
        <v>0</v>
      </c>
      <c r="BP12" s="164">
        <f>FinancialInputs!BP12</f>
        <v>0</v>
      </c>
      <c r="BQ12" s="164">
        <f>FinancialInputs!BQ12</f>
        <v>0</v>
      </c>
      <c r="BR12" s="164">
        <f>FinancialInputs!BR12</f>
        <v>0</v>
      </c>
      <c r="BS12" s="164">
        <f>FinancialInputs!BS12</f>
        <v>0</v>
      </c>
      <c r="BT12" s="164">
        <f>FinancialInputs!BT12</f>
        <v>0</v>
      </c>
      <c r="BU12" s="164">
        <f>FinancialInputs!BU12</f>
        <v>0</v>
      </c>
      <c r="BV12" s="164">
        <f>FinancialInputs!BV12</f>
        <v>0</v>
      </c>
      <c r="BW12" s="164">
        <f>FinancialInputs!BW12</f>
        <v>0</v>
      </c>
      <c r="BX12" s="164">
        <f>FinancialInputs!BX12</f>
        <v>0</v>
      </c>
      <c r="BY12" s="164">
        <f>FinancialInputs!BY12</f>
        <v>0</v>
      </c>
      <c r="BZ12" s="164">
        <f>FinancialInputs!BZ12</f>
        <v>0</v>
      </c>
      <c r="CA12" s="164">
        <f>FinancialInputs!CA12</f>
        <v>0</v>
      </c>
      <c r="CB12" s="164">
        <f>FinancialInputs!CB12</f>
        <v>0</v>
      </c>
      <c r="CC12" s="164">
        <f>FinancialInputs!CC12</f>
        <v>0</v>
      </c>
      <c r="CD12" s="164">
        <f>FinancialInputs!CD12</f>
        <v>0</v>
      </c>
      <c r="CE12" s="164">
        <f>FinancialInputs!CE12</f>
        <v>0</v>
      </c>
      <c r="CF12" s="164">
        <f>FinancialInputs!CF12</f>
        <v>0</v>
      </c>
      <c r="CG12" s="164">
        <f>FinancialInputs!CG12</f>
        <v>0</v>
      </c>
      <c r="CH12" s="164">
        <f>FinancialInputs!CH12</f>
        <v>0</v>
      </c>
      <c r="CI12" s="164">
        <f>FinancialInputs!CI12</f>
        <v>0</v>
      </c>
      <c r="CJ12" s="164">
        <f>FinancialInputs!CJ12</f>
        <v>0</v>
      </c>
      <c r="CK12" s="164">
        <f>FinancialInputs!CK12</f>
        <v>0</v>
      </c>
      <c r="CL12" s="164">
        <f>FinancialInputs!CL12</f>
        <v>0</v>
      </c>
      <c r="CM12" s="164">
        <f>FinancialInputs!CM12</f>
        <v>0</v>
      </c>
      <c r="CN12" s="164">
        <f>FinancialInputs!CN12</f>
        <v>0</v>
      </c>
      <c r="CO12" s="164">
        <f>FinancialInputs!CO12</f>
        <v>0</v>
      </c>
      <c r="CP12" s="164">
        <f>FinancialInputs!CP12</f>
        <v>0</v>
      </c>
      <c r="CQ12" s="164">
        <f>FinancialInputs!CQ12</f>
        <v>0</v>
      </c>
      <c r="CR12" s="164">
        <f>FinancialInputs!CR12</f>
        <v>0</v>
      </c>
      <c r="CS12" s="164">
        <f>FinancialInputs!CS12</f>
        <v>0</v>
      </c>
      <c r="CT12" s="164">
        <f>FinancialInputs!CT12</f>
        <v>0</v>
      </c>
      <c r="CU12" s="164">
        <f>FinancialInputs!CU12</f>
        <v>0</v>
      </c>
      <c r="CV12" s="164">
        <f>FinancialInputs!CV12</f>
        <v>0</v>
      </c>
      <c r="CW12" s="2"/>
    </row>
    <row r="13" spans="1:107"/>
    <row r="14" spans="1:107">
      <c r="B14" s="22">
        <f>MAX($B$5:B13)+1</f>
        <v>1</v>
      </c>
      <c r="C14" s="22" t="s">
        <v>267</v>
      </c>
      <c r="D14" s="22"/>
      <c r="E14" s="22"/>
      <c r="F14" s="22"/>
      <c r="G14" s="22"/>
      <c r="H14" s="22"/>
      <c r="I14" s="22"/>
      <c r="J14" s="22"/>
      <c r="K14" s="22"/>
      <c r="L14" s="22"/>
      <c r="M14" s="22"/>
      <c r="N14" s="22"/>
      <c r="O14" s="22"/>
      <c r="P14" s="22"/>
      <c r="Q14" s="22"/>
      <c r="R14" s="22"/>
      <c r="S14" s="22"/>
      <c r="T14" s="22"/>
      <c r="U14" s="22"/>
      <c r="V14" s="22"/>
      <c r="W14" s="22"/>
      <c r="X14" s="22"/>
      <c r="Y14" s="22"/>
      <c r="Z14" s="22"/>
      <c r="AA14" s="22"/>
      <c r="AB14" s="22"/>
      <c r="AC14" s="22"/>
      <c r="AD14" s="22"/>
      <c r="AE14" s="22"/>
      <c r="AF14" s="22"/>
      <c r="AG14" s="22"/>
      <c r="AH14" s="22"/>
      <c r="AI14" s="22"/>
      <c r="AJ14" s="22"/>
      <c r="AK14" s="22"/>
      <c r="AL14" s="22"/>
      <c r="AM14" s="22"/>
      <c r="AN14" s="22"/>
      <c r="AO14" s="22"/>
      <c r="AP14" s="22"/>
      <c r="AQ14" s="22"/>
      <c r="AR14" s="22"/>
      <c r="AS14" s="22"/>
      <c r="AT14" s="22"/>
      <c r="AU14" s="22"/>
      <c r="AV14" s="22"/>
      <c r="AW14" s="22"/>
      <c r="AX14" s="22"/>
      <c r="AY14" s="22"/>
      <c r="AZ14" s="22"/>
      <c r="BA14" s="22"/>
      <c r="BB14" s="22"/>
      <c r="BC14" s="22"/>
      <c r="BD14" s="22"/>
      <c r="BE14" s="22"/>
      <c r="BF14" s="22"/>
      <c r="BG14" s="22"/>
      <c r="BH14" s="22"/>
      <c r="BI14" s="22"/>
      <c r="BJ14" s="22"/>
      <c r="BK14" s="22"/>
      <c r="BL14" s="22"/>
      <c r="BM14" s="22"/>
      <c r="BN14" s="22"/>
      <c r="BO14" s="22"/>
      <c r="BP14" s="22"/>
      <c r="BQ14" s="22"/>
      <c r="BR14" s="22"/>
      <c r="BS14" s="22"/>
      <c r="BT14" s="22"/>
      <c r="BU14" s="22"/>
      <c r="BV14" s="22"/>
      <c r="BW14" s="22"/>
      <c r="BX14" s="22"/>
      <c r="BY14" s="22"/>
      <c r="BZ14" s="22"/>
      <c r="CA14" s="22"/>
      <c r="CB14" s="22"/>
      <c r="CC14" s="22"/>
      <c r="CD14" s="22"/>
      <c r="CE14" s="22"/>
      <c r="CF14" s="22"/>
      <c r="CG14" s="22"/>
      <c r="CH14" s="22"/>
      <c r="CI14" s="22"/>
      <c r="CJ14" s="22"/>
      <c r="CK14" s="22"/>
      <c r="CL14" s="22"/>
      <c r="CM14" s="22"/>
      <c r="CN14" s="22"/>
      <c r="CO14" s="22"/>
      <c r="CP14" s="22"/>
      <c r="CQ14" s="22"/>
      <c r="CR14" s="22"/>
      <c r="CS14" s="22"/>
      <c r="CT14" s="22"/>
      <c r="CU14" s="22"/>
      <c r="CV14" s="22"/>
      <c r="CW14" s="22"/>
      <c r="CX14" s="22"/>
      <c r="CY14" s="22"/>
      <c r="CZ14" s="24"/>
      <c r="DA14" s="22"/>
      <c r="DB14" s="22"/>
      <c r="DC14" s="22"/>
    </row>
    <row r="15" spans="1:107">
      <c r="L15" s="31"/>
      <c r="M15" s="31"/>
    </row>
    <row r="16" spans="1:107">
      <c r="E16" s="1" t="s">
        <v>267</v>
      </c>
      <c r="G16" s="1" t="s">
        <v>268</v>
      </c>
      <c r="K16" s="45"/>
      <c r="L16" s="45">
        <f>FinancialInputs!L29</f>
        <v>0.84438271820469835</v>
      </c>
      <c r="M16" s="45">
        <f>FinancialInputs!M29</f>
        <v>0.91846993032948077</v>
      </c>
      <c r="N16" s="45">
        <f>FinancialInputs!N29</f>
        <v>0.96941655226919266</v>
      </c>
      <c r="O16" s="45">
        <f>FinancialInputs!O29</f>
        <v>1</v>
      </c>
      <c r="P16" s="45">
        <f>FinancialInputs!P29</f>
        <v>1.0318395256751993</v>
      </c>
      <c r="Q16" s="45">
        <f>FinancialInputs!Q29</f>
        <v>1.0517380334816306</v>
      </c>
      <c r="R16" s="45">
        <f>FinancialInputs!R29</f>
        <v>1.0727310104511627</v>
      </c>
      <c r="S16" s="45">
        <f>FinancialInputs!S29</f>
        <v>1.0941899397738715</v>
      </c>
      <c r="T16" s="45">
        <f>FinancialInputs!T29</f>
        <v>1.1178777703377187</v>
      </c>
      <c r="U16" s="45">
        <f>FinancialInputs!U29</f>
        <v>1.1426328490654085</v>
      </c>
      <c r="V16" s="45">
        <f>FinancialInputs!V29</f>
        <v>1.1654855060467169</v>
      </c>
      <c r="W16" s="45">
        <f>FinancialInputs!W29</f>
        <v>1.1887952161676509</v>
      </c>
      <c r="X16" s="45">
        <f>FinancialInputs!X29</f>
        <v>1.2125711204910041</v>
      </c>
      <c r="Y16" s="45">
        <f>FinancialInputs!Y29</f>
        <v>1.2368225429008242</v>
      </c>
      <c r="Z16" s="45">
        <f>FinancialInputs!Z29</f>
        <v>1.2615589937588405</v>
      </c>
      <c r="AA16" s="45">
        <f>FinancialInputs!AA29</f>
        <v>1.2867901736340175</v>
      </c>
      <c r="AB16" s="45">
        <f>FinancialInputs!AB29</f>
        <v>1.3125259771066977</v>
      </c>
      <c r="AC16" s="45">
        <f>FinancialInputs!AC29</f>
        <v>1.3387764966488318</v>
      </c>
      <c r="AD16" s="45">
        <f>FinancialInputs!AD29</f>
        <v>1.3655520265818084</v>
      </c>
      <c r="AE16" s="45">
        <f>FinancialInputs!AE29</f>
        <v>1.3928630671134445</v>
      </c>
      <c r="AF16" s="45">
        <f>FinancialInputs!AF29</f>
        <v>1.4207203284557133</v>
      </c>
      <c r="AG16" s="45">
        <f>FinancialInputs!AG29</f>
        <v>1.4491347350248276</v>
      </c>
      <c r="AH16" s="45">
        <f>FinancialInputs!AH29</f>
        <v>1.4781174297253241</v>
      </c>
      <c r="AI16" s="45">
        <f>FinancialInputs!AI29</f>
        <v>1.5076797783198306</v>
      </c>
      <c r="AJ16" s="45">
        <f>FinancialInputs!AJ29</f>
        <v>1.5378333738862273</v>
      </c>
      <c r="AK16" s="45">
        <f>FinancialInputs!AK29</f>
        <v>1.568590041363952</v>
      </c>
      <c r="AL16" s="45">
        <f>FinancialInputs!AL29</f>
        <v>1.5999618421912309</v>
      </c>
      <c r="AM16" s="45">
        <f>FinancialInputs!AM29</f>
        <v>1.6319610790350558</v>
      </c>
      <c r="AN16" s="45">
        <f>FinancialInputs!AN29</f>
        <v>1.6646003006157568</v>
      </c>
      <c r="AO16" s="45">
        <f>FinancialInputs!AO29</f>
        <v>1.697892306628072</v>
      </c>
      <c r="AP16" s="45">
        <f>FinancialInputs!AP29</f>
        <v>1.7318501527606336</v>
      </c>
      <c r="AQ16" s="45">
        <f>FinancialInputs!AQ29</f>
        <v>1.7664871558158461</v>
      </c>
      <c r="AR16" s="45">
        <f>FinancialInputs!AR29</f>
        <v>1.8018168989321632</v>
      </c>
      <c r="AS16" s="45">
        <f>FinancialInputs!AS29</f>
        <v>1.8378532369108065</v>
      </c>
      <c r="AT16" s="45">
        <f>FinancialInputs!AT29</f>
        <v>1.8746103016490225</v>
      </c>
      <c r="AU16" s="45">
        <f>FinancialInputs!AU29</f>
        <v>1.9121025076820033</v>
      </c>
      <c r="AV16" s="45">
        <f>FinancialInputs!AV29</f>
        <v>1.9503445578356433</v>
      </c>
      <c r="AW16" s="45">
        <f>FinancialInputs!AW29</f>
        <v>1.9893514489923565</v>
      </c>
      <c r="AX16" s="45">
        <f>FinancialInputs!AX29</f>
        <v>2.0291384779722037</v>
      </c>
      <c r="AY16" s="45">
        <f>FinancialInputs!AY29</f>
        <v>2.0697212475316475</v>
      </c>
      <c r="AZ16" s="45">
        <f>FinancialInputs!AZ29</f>
        <v>2.1111156724822808</v>
      </c>
      <c r="BA16" s="45">
        <f>FinancialInputs!BA29</f>
        <v>2.1533379859319264</v>
      </c>
      <c r="BB16" s="45">
        <f>FinancialInputs!BB29</f>
        <v>2.1964047456505646</v>
      </c>
      <c r="BC16" s="45">
        <f>FinancialInputs!BC29</f>
        <v>2.2403328405635761</v>
      </c>
      <c r="BD16" s="45">
        <f>FinancialInputs!BD29</f>
        <v>2.2851394973748476</v>
      </c>
      <c r="BE16" s="45">
        <f>FinancialInputs!BE29</f>
        <v>2.3308422873223442</v>
      </c>
      <c r="BF16" s="45">
        <f>FinancialInputs!BF29</f>
        <v>2.3774591330687911</v>
      </c>
      <c r="BG16" s="45">
        <f>FinancialInputs!BG29</f>
        <v>2.4250083157301674</v>
      </c>
      <c r="BH16" s="45">
        <f>FinancialInputs!BH29</f>
        <v>2.4735084820447706</v>
      </c>
      <c r="BI16" s="45">
        <f>FinancialInputs!BI29</f>
        <v>2.522978651685666</v>
      </c>
      <c r="BJ16" s="45">
        <f>FinancialInputs!BJ29</f>
        <v>2.5734382247193794</v>
      </c>
      <c r="BK16" s="45">
        <f>FinancialInputs!BK29</f>
        <v>2.6249069892137671</v>
      </c>
      <c r="BL16" s="45">
        <f>FinancialInputs!BL29</f>
        <v>2.6774051289980427</v>
      </c>
      <c r="BM16" s="45">
        <f>FinancialInputs!BM29</f>
        <v>2.7309532315780034</v>
      </c>
      <c r="BN16" s="45">
        <f>FinancialInputs!BN29</f>
        <v>2.7855722962095637</v>
      </c>
      <c r="BO16" s="45">
        <f>FinancialInputs!BO29</f>
        <v>2.8412837421337551</v>
      </c>
      <c r="BP16" s="45">
        <f>FinancialInputs!BP29</f>
        <v>2.8981094169764301</v>
      </c>
      <c r="BQ16" s="45">
        <f>FinancialInputs!BQ29</f>
        <v>2.9560716053159588</v>
      </c>
      <c r="BR16" s="45">
        <f>FinancialInputs!BR29</f>
        <v>3.0151930374222777</v>
      </c>
      <c r="BS16" s="45">
        <f>FinancialInputs!BS29</f>
        <v>3.0754968981707234</v>
      </c>
      <c r="BT16" s="45">
        <f>FinancialInputs!BT29</f>
        <v>3.1370068361341383</v>
      </c>
      <c r="BU16" s="45">
        <f>FinancialInputs!BU29</f>
        <v>3.1997469728568206</v>
      </c>
      <c r="BV16" s="45">
        <f>FinancialInputs!BV29</f>
        <v>3.2637419123139573</v>
      </c>
      <c r="BW16" s="45">
        <f>FinancialInputs!BW29</f>
        <v>3.3290167505602368</v>
      </c>
      <c r="BX16" s="45">
        <f>FinancialInputs!BX29</f>
        <v>3.3955970855714415</v>
      </c>
      <c r="BY16" s="45">
        <f>FinancialInputs!BY29</f>
        <v>3.4635090272828704</v>
      </c>
      <c r="BZ16" s="45">
        <f>FinancialInputs!BZ29</f>
        <v>3.5327792078285278</v>
      </c>
      <c r="CA16" s="45">
        <f>FinancialInputs!CA29</f>
        <v>3.6034347919850989</v>
      </c>
      <c r="CB16" s="45">
        <f>FinancialInputs!CB29</f>
        <v>3.675503487824801</v>
      </c>
      <c r="CC16" s="45">
        <f>FinancialInputs!CC29</f>
        <v>3.7490135575812973</v>
      </c>
      <c r="CD16" s="45">
        <f>FinancialInputs!CD29</f>
        <v>3.8239938287329229</v>
      </c>
      <c r="CE16" s="45">
        <f>FinancialInputs!CE29</f>
        <v>3.900473705307582</v>
      </c>
      <c r="CF16" s="45">
        <f>FinancialInputs!CF29</f>
        <v>3.9784831794137339</v>
      </c>
      <c r="CG16" s="45">
        <f>FinancialInputs!CG29</f>
        <v>4.0580528430020086</v>
      </c>
      <c r="CH16" s="45">
        <f>FinancialInputs!CH29</f>
        <v>4.1392138998620496</v>
      </c>
      <c r="CI16" s="45">
        <f>FinancialInputs!CI29</f>
        <v>4.221998177859291</v>
      </c>
      <c r="CJ16" s="45">
        <f>FinancialInputs!CJ29</f>
        <v>4.3064381414164767</v>
      </c>
      <c r="CK16" s="45">
        <f>FinancialInputs!CK29</f>
        <v>4.3925669042448066</v>
      </c>
      <c r="CL16" s="45">
        <f>FinancialInputs!CL29</f>
        <v>4.4804182423297032</v>
      </c>
      <c r="CM16" s="45">
        <f>FinancialInputs!CM29</f>
        <v>4.5700266071762972</v>
      </c>
      <c r="CN16" s="45">
        <f>FinancialInputs!CN29</f>
        <v>4.661427139319823</v>
      </c>
      <c r="CO16" s="45">
        <f>FinancialInputs!CO29</f>
        <v>4.7546556821062191</v>
      </c>
      <c r="CP16" s="45">
        <f>FinancialInputs!CP29</f>
        <v>4.8497487957483436</v>
      </c>
      <c r="CQ16" s="45">
        <f>FinancialInputs!CQ29</f>
        <v>4.9467437716633098</v>
      </c>
      <c r="CR16" s="45">
        <f>FinancialInputs!CR29</f>
        <v>5.0456786470965769</v>
      </c>
      <c r="CS16" s="45">
        <f>FinancialInputs!CS29</f>
        <v>5.1465922200385084</v>
      </c>
      <c r="CT16" s="45">
        <f>FinancialInputs!CT29</f>
        <v>5.249524064439278</v>
      </c>
      <c r="CU16" s="45">
        <f>FinancialInputs!CU29</f>
        <v>5.3545145457280645</v>
      </c>
      <c r="CV16" s="45">
        <f>FinancialInputs!CV29</f>
        <v>5.4616048366426257</v>
      </c>
      <c r="CW16" s="45"/>
      <c r="CX16" s="45"/>
      <c r="CY16" s="37"/>
      <c r="CZ16" s="37"/>
      <c r="DA16" s="37"/>
      <c r="DB16" s="37"/>
      <c r="DC16" s="37"/>
    </row>
    <row r="17" spans="2:107">
      <c r="L17" s="31"/>
      <c r="M17" s="31"/>
    </row>
    <row r="18" spans="2:107">
      <c r="B18" s="22">
        <f>MAX($B$5:B17)+1</f>
        <v>2</v>
      </c>
      <c r="C18" s="22" t="s">
        <v>1039</v>
      </c>
      <c r="D18" s="22"/>
      <c r="E18" s="22"/>
      <c r="F18" s="22"/>
      <c r="G18" s="22"/>
      <c r="H18" s="22"/>
      <c r="I18" s="22"/>
      <c r="J18" s="22"/>
      <c r="K18" s="22"/>
      <c r="L18" s="22"/>
      <c r="M18" s="22"/>
      <c r="N18" s="22"/>
      <c r="O18" s="22"/>
      <c r="P18" s="22"/>
      <c r="Q18" s="22"/>
      <c r="R18" s="22"/>
      <c r="S18" s="22"/>
      <c r="T18" s="22"/>
      <c r="U18" s="22"/>
      <c r="V18" s="22"/>
      <c r="W18" s="22"/>
      <c r="X18" s="22"/>
      <c r="Y18" s="22"/>
      <c r="Z18" s="22"/>
      <c r="AA18" s="22"/>
      <c r="AB18" s="22"/>
      <c r="AC18" s="22"/>
      <c r="AD18" s="22"/>
      <c r="AE18" s="22"/>
      <c r="AF18" s="22"/>
      <c r="AG18" s="22"/>
      <c r="AH18" s="22"/>
      <c r="AI18" s="22"/>
      <c r="AJ18" s="22"/>
      <c r="AK18" s="22"/>
      <c r="AL18" s="22"/>
      <c r="AM18" s="22"/>
      <c r="AN18" s="22"/>
      <c r="AO18" s="22"/>
      <c r="AP18" s="22"/>
      <c r="AQ18" s="22"/>
      <c r="AR18" s="22"/>
      <c r="AS18" s="22"/>
      <c r="AT18" s="22"/>
      <c r="AU18" s="22"/>
      <c r="AV18" s="22"/>
      <c r="AW18" s="22"/>
      <c r="AX18" s="22"/>
      <c r="AY18" s="22"/>
      <c r="AZ18" s="22"/>
      <c r="BA18" s="22"/>
      <c r="BB18" s="22"/>
      <c r="BC18" s="22"/>
      <c r="BD18" s="22"/>
      <c r="BE18" s="22"/>
      <c r="BF18" s="22"/>
      <c r="BG18" s="22"/>
      <c r="BH18" s="22"/>
      <c r="BI18" s="22"/>
      <c r="BJ18" s="22"/>
      <c r="BK18" s="22"/>
      <c r="BL18" s="22"/>
      <c r="BM18" s="22"/>
      <c r="BN18" s="22"/>
      <c r="BO18" s="22"/>
      <c r="BP18" s="22"/>
      <c r="BQ18" s="22"/>
      <c r="BR18" s="22"/>
      <c r="BS18" s="22"/>
      <c r="BT18" s="22"/>
      <c r="BU18" s="22"/>
      <c r="BV18" s="22"/>
      <c r="BW18" s="22"/>
      <c r="BX18" s="22"/>
      <c r="BY18" s="22"/>
      <c r="BZ18" s="22"/>
      <c r="CA18" s="22"/>
      <c r="CB18" s="22"/>
      <c r="CC18" s="22"/>
      <c r="CD18" s="22"/>
      <c r="CE18" s="22"/>
      <c r="CF18" s="22"/>
      <c r="CG18" s="22"/>
      <c r="CH18" s="22"/>
      <c r="CI18" s="22"/>
      <c r="CJ18" s="22"/>
      <c r="CK18" s="22"/>
      <c r="CL18" s="22"/>
      <c r="CM18" s="22"/>
      <c r="CN18" s="22"/>
      <c r="CO18" s="22"/>
      <c r="CP18" s="22"/>
      <c r="CQ18" s="22"/>
      <c r="CR18" s="22"/>
      <c r="CS18" s="22"/>
      <c r="CT18" s="22"/>
      <c r="CU18" s="22"/>
      <c r="CV18" s="22"/>
      <c r="CW18" s="22"/>
      <c r="CX18" s="22"/>
      <c r="CY18" s="22"/>
      <c r="CZ18" s="24"/>
      <c r="DA18" s="22"/>
      <c r="DB18" s="22"/>
      <c r="DC18" s="22"/>
    </row>
    <row r="19" spans="2:107"/>
    <row r="20" spans="2:107">
      <c r="B20" s="24"/>
      <c r="C20" s="43">
        <f>MAX($B$5:C19)+0.1</f>
        <v>2.1</v>
      </c>
      <c r="D20" s="41" t="s">
        <v>1040</v>
      </c>
      <c r="E20" s="41"/>
      <c r="F20" s="41"/>
      <c r="G20" s="41"/>
      <c r="H20" s="41"/>
      <c r="I20" s="41"/>
      <c r="J20" s="41"/>
      <c r="K20" s="41"/>
      <c r="L20" s="41"/>
      <c r="M20" s="41"/>
      <c r="N20" s="41"/>
      <c r="O20" s="41"/>
      <c r="P20" s="41"/>
      <c r="Q20" s="41"/>
      <c r="R20" s="41"/>
      <c r="S20" s="41"/>
      <c r="T20" s="41"/>
      <c r="U20" s="41"/>
      <c r="V20" s="41"/>
      <c r="W20" s="41"/>
      <c r="X20" s="41"/>
      <c r="Y20" s="41"/>
      <c r="Z20" s="41"/>
      <c r="AA20" s="41"/>
      <c r="AB20" s="41"/>
      <c r="AC20" s="41"/>
      <c r="AD20" s="41"/>
      <c r="AE20" s="41"/>
      <c r="AF20" s="41"/>
      <c r="AG20" s="41"/>
      <c r="AH20" s="41"/>
      <c r="AI20" s="41"/>
      <c r="AJ20" s="41"/>
      <c r="AK20" s="41"/>
      <c r="AL20" s="41"/>
      <c r="AM20" s="41"/>
      <c r="AN20" s="41"/>
      <c r="AO20" s="41"/>
      <c r="AP20" s="41"/>
      <c r="AQ20" s="41"/>
      <c r="AR20" s="41"/>
      <c r="AS20" s="41"/>
      <c r="AT20" s="41"/>
      <c r="AU20" s="41"/>
      <c r="AV20" s="41"/>
      <c r="AW20" s="41"/>
      <c r="AX20" s="41"/>
      <c r="AY20" s="41"/>
      <c r="AZ20" s="41"/>
      <c r="BA20" s="41"/>
      <c r="BB20" s="41"/>
      <c r="BC20" s="41"/>
      <c r="BD20" s="41"/>
      <c r="BE20" s="41"/>
      <c r="BF20" s="41"/>
      <c r="BG20" s="41"/>
      <c r="BH20" s="41"/>
      <c r="BI20" s="41"/>
      <c r="BJ20" s="41"/>
      <c r="BK20" s="41"/>
      <c r="BL20" s="41"/>
      <c r="BM20" s="41"/>
      <c r="BN20" s="41"/>
      <c r="BO20" s="41"/>
      <c r="BP20" s="41"/>
      <c r="BQ20" s="41"/>
      <c r="BR20" s="41"/>
      <c r="BS20" s="41"/>
      <c r="BT20" s="41"/>
      <c r="BU20" s="41"/>
      <c r="BV20" s="41"/>
      <c r="BW20" s="41"/>
      <c r="BX20" s="41"/>
      <c r="BY20" s="41"/>
      <c r="BZ20" s="41"/>
      <c r="CA20" s="41"/>
      <c r="CB20" s="41"/>
      <c r="CC20" s="41"/>
      <c r="CD20" s="41"/>
      <c r="CE20" s="41"/>
      <c r="CF20" s="41"/>
      <c r="CG20" s="41"/>
      <c r="CH20" s="41"/>
      <c r="CI20" s="41"/>
      <c r="CJ20" s="41"/>
      <c r="CK20" s="41"/>
      <c r="CL20" s="41"/>
      <c r="CM20" s="41"/>
      <c r="CN20" s="41"/>
      <c r="CO20" s="41"/>
      <c r="CP20" s="41"/>
      <c r="CQ20" s="41"/>
      <c r="CR20" s="41"/>
      <c r="CS20" s="41"/>
      <c r="CT20" s="41"/>
      <c r="CU20" s="41"/>
      <c r="CV20" s="41"/>
      <c r="CW20" s="42"/>
      <c r="CX20" s="42"/>
      <c r="CY20" s="42"/>
    </row>
    <row r="21" spans="2:107"/>
    <row r="22" spans="2:107">
      <c r="E22" s="1" t="s">
        <v>607</v>
      </c>
      <c r="G22" s="1" t="s">
        <v>305</v>
      </c>
      <c r="L22" s="109" t="e">
        <f>'Finance&amp;Tax'!L58</f>
        <v>#N/A</v>
      </c>
      <c r="M22" s="109" t="e">
        <f>'Finance&amp;Tax'!M58</f>
        <v>#N/A</v>
      </c>
      <c r="N22" s="109" t="e">
        <f>'Finance&amp;Tax'!N58</f>
        <v>#N/A</v>
      </c>
      <c r="O22" s="109" t="e">
        <f>'Finance&amp;Tax'!O58</f>
        <v>#N/A</v>
      </c>
      <c r="P22" s="109" t="e">
        <f>'Finance&amp;Tax'!P58</f>
        <v>#N/A</v>
      </c>
      <c r="Q22" s="109" t="e">
        <f>'Finance&amp;Tax'!Q58</f>
        <v>#N/A</v>
      </c>
      <c r="R22" s="109" t="e">
        <f>'Finance&amp;Tax'!R58</f>
        <v>#N/A</v>
      </c>
      <c r="S22" s="109" t="e">
        <f>'Finance&amp;Tax'!S58</f>
        <v>#N/A</v>
      </c>
      <c r="T22" s="109" t="e">
        <f>'Finance&amp;Tax'!T58</f>
        <v>#N/A</v>
      </c>
      <c r="U22" s="109" t="e">
        <f>'Finance&amp;Tax'!U58</f>
        <v>#N/A</v>
      </c>
      <c r="V22" s="109" t="e">
        <f>'Finance&amp;Tax'!V58</f>
        <v>#N/A</v>
      </c>
      <c r="W22" s="109" t="e">
        <f>'Finance&amp;Tax'!W58</f>
        <v>#N/A</v>
      </c>
      <c r="X22" s="109" t="e">
        <f>'Finance&amp;Tax'!X58</f>
        <v>#N/A</v>
      </c>
      <c r="Y22" s="109" t="e">
        <f>'Finance&amp;Tax'!Y58</f>
        <v>#N/A</v>
      </c>
      <c r="Z22" s="109" t="e">
        <f>'Finance&amp;Tax'!Z58</f>
        <v>#N/A</v>
      </c>
      <c r="AA22" s="109" t="e">
        <f>'Finance&amp;Tax'!AA58</f>
        <v>#N/A</v>
      </c>
      <c r="AB22" s="109" t="e">
        <f>'Finance&amp;Tax'!AB58</f>
        <v>#N/A</v>
      </c>
      <c r="AC22" s="109" t="e">
        <f>'Finance&amp;Tax'!AC58</f>
        <v>#N/A</v>
      </c>
      <c r="AD22" s="109" t="e">
        <f>'Finance&amp;Tax'!AD58</f>
        <v>#N/A</v>
      </c>
      <c r="AE22" s="109" t="e">
        <f>'Finance&amp;Tax'!AE58</f>
        <v>#N/A</v>
      </c>
      <c r="AF22" s="109" t="e">
        <f>'Finance&amp;Tax'!AF58</f>
        <v>#N/A</v>
      </c>
      <c r="AG22" s="109" t="e">
        <f>'Finance&amp;Tax'!AG58</f>
        <v>#N/A</v>
      </c>
      <c r="AH22" s="109" t="e">
        <f>'Finance&amp;Tax'!AH58</f>
        <v>#N/A</v>
      </c>
      <c r="AI22" s="109" t="e">
        <f>'Finance&amp;Tax'!AI58</f>
        <v>#N/A</v>
      </c>
      <c r="AJ22" s="109" t="e">
        <f>'Finance&amp;Tax'!AJ58</f>
        <v>#N/A</v>
      </c>
      <c r="AK22" s="109" t="e">
        <f>'Finance&amp;Tax'!AK58</f>
        <v>#N/A</v>
      </c>
      <c r="AL22" s="109" t="e">
        <f>'Finance&amp;Tax'!AL58</f>
        <v>#N/A</v>
      </c>
      <c r="AM22" s="109" t="e">
        <f>'Finance&amp;Tax'!AM58</f>
        <v>#N/A</v>
      </c>
      <c r="AN22" s="109" t="e">
        <f>'Finance&amp;Tax'!AN58</f>
        <v>#N/A</v>
      </c>
      <c r="AO22" s="109" t="e">
        <f>'Finance&amp;Tax'!AO58</f>
        <v>#N/A</v>
      </c>
      <c r="AP22" s="109" t="e">
        <f>'Finance&amp;Tax'!AP58</f>
        <v>#N/A</v>
      </c>
      <c r="AQ22" s="109" t="e">
        <f>'Finance&amp;Tax'!AQ58</f>
        <v>#N/A</v>
      </c>
      <c r="AR22" s="109" t="e">
        <f>'Finance&amp;Tax'!AR58</f>
        <v>#N/A</v>
      </c>
      <c r="AS22" s="109" t="e">
        <f>'Finance&amp;Tax'!AS58</f>
        <v>#N/A</v>
      </c>
      <c r="AT22" s="109" t="e">
        <f>'Finance&amp;Tax'!AT58</f>
        <v>#N/A</v>
      </c>
      <c r="AU22" s="109" t="e">
        <f>'Finance&amp;Tax'!AU58</f>
        <v>#N/A</v>
      </c>
      <c r="AV22" s="109" t="e">
        <f>'Finance&amp;Tax'!AV58</f>
        <v>#N/A</v>
      </c>
      <c r="AW22" s="109" t="e">
        <f>'Finance&amp;Tax'!AW58</f>
        <v>#N/A</v>
      </c>
      <c r="AX22" s="109" t="e">
        <f>'Finance&amp;Tax'!AX58</f>
        <v>#N/A</v>
      </c>
      <c r="AY22" s="109" t="e">
        <f>'Finance&amp;Tax'!AY58</f>
        <v>#N/A</v>
      </c>
      <c r="AZ22" s="109" t="e">
        <f>'Finance&amp;Tax'!AZ58</f>
        <v>#N/A</v>
      </c>
      <c r="BA22" s="109" t="e">
        <f>'Finance&amp;Tax'!BA58</f>
        <v>#N/A</v>
      </c>
      <c r="BB22" s="109" t="e">
        <f>'Finance&amp;Tax'!BB58</f>
        <v>#N/A</v>
      </c>
      <c r="BC22" s="109" t="e">
        <f>'Finance&amp;Tax'!BC58</f>
        <v>#N/A</v>
      </c>
      <c r="BD22" s="109" t="e">
        <f>'Finance&amp;Tax'!BD58</f>
        <v>#N/A</v>
      </c>
      <c r="BE22" s="109" t="e">
        <f>'Finance&amp;Tax'!BE58</f>
        <v>#N/A</v>
      </c>
      <c r="BF22" s="109" t="e">
        <f>'Finance&amp;Tax'!BF58</f>
        <v>#N/A</v>
      </c>
      <c r="BG22" s="109" t="e">
        <f>'Finance&amp;Tax'!BG58</f>
        <v>#N/A</v>
      </c>
      <c r="BH22" s="109" t="e">
        <f>'Finance&amp;Tax'!BH58</f>
        <v>#N/A</v>
      </c>
      <c r="BI22" s="109" t="e">
        <f>'Finance&amp;Tax'!BI58</f>
        <v>#N/A</v>
      </c>
      <c r="BJ22" s="109" t="e">
        <f>'Finance&amp;Tax'!BJ58</f>
        <v>#N/A</v>
      </c>
      <c r="BK22" s="109" t="e">
        <f>'Finance&amp;Tax'!BK58</f>
        <v>#N/A</v>
      </c>
      <c r="BL22" s="109" t="e">
        <f>'Finance&amp;Tax'!BL58</f>
        <v>#N/A</v>
      </c>
      <c r="BM22" s="109" t="e">
        <f>'Finance&amp;Tax'!BM58</f>
        <v>#N/A</v>
      </c>
      <c r="BN22" s="109" t="e">
        <f>'Finance&amp;Tax'!BN58</f>
        <v>#N/A</v>
      </c>
      <c r="BO22" s="109" t="e">
        <f>'Finance&amp;Tax'!BO58</f>
        <v>#N/A</v>
      </c>
      <c r="BP22" s="109" t="e">
        <f>'Finance&amp;Tax'!BP58</f>
        <v>#N/A</v>
      </c>
      <c r="BQ22" s="109" t="e">
        <f>'Finance&amp;Tax'!BQ58</f>
        <v>#N/A</v>
      </c>
      <c r="BR22" s="109" t="e">
        <f>'Finance&amp;Tax'!BR58</f>
        <v>#N/A</v>
      </c>
      <c r="BS22" s="109" t="e">
        <f>'Finance&amp;Tax'!BS58</f>
        <v>#N/A</v>
      </c>
      <c r="BT22" s="109" t="e">
        <f>'Finance&amp;Tax'!BT58</f>
        <v>#N/A</v>
      </c>
      <c r="BU22" s="109" t="e">
        <f>'Finance&amp;Tax'!BU58</f>
        <v>#N/A</v>
      </c>
      <c r="BV22" s="109" t="e">
        <f>'Finance&amp;Tax'!BV58</f>
        <v>#N/A</v>
      </c>
      <c r="BW22" s="109" t="e">
        <f>'Finance&amp;Tax'!BW58</f>
        <v>#N/A</v>
      </c>
      <c r="BX22" s="109" t="e">
        <f>'Finance&amp;Tax'!BX58</f>
        <v>#N/A</v>
      </c>
      <c r="BY22" s="109" t="e">
        <f>'Finance&amp;Tax'!BY58</f>
        <v>#N/A</v>
      </c>
      <c r="BZ22" s="109" t="e">
        <f>'Finance&amp;Tax'!BZ58</f>
        <v>#N/A</v>
      </c>
      <c r="CA22" s="109" t="e">
        <f>'Finance&amp;Tax'!CA58</f>
        <v>#N/A</v>
      </c>
      <c r="CB22" s="109" t="e">
        <f>'Finance&amp;Tax'!CB58</f>
        <v>#N/A</v>
      </c>
      <c r="CC22" s="109" t="e">
        <f>'Finance&amp;Tax'!CC58</f>
        <v>#N/A</v>
      </c>
      <c r="CD22" s="109" t="e">
        <f>'Finance&amp;Tax'!CD58</f>
        <v>#N/A</v>
      </c>
      <c r="CE22" s="109" t="e">
        <f>'Finance&amp;Tax'!CE58</f>
        <v>#N/A</v>
      </c>
      <c r="CF22" s="109" t="e">
        <f>'Finance&amp;Tax'!CF58</f>
        <v>#N/A</v>
      </c>
      <c r="CG22" s="109" t="e">
        <f>'Finance&amp;Tax'!CG58</f>
        <v>#N/A</v>
      </c>
      <c r="CH22" s="109" t="e">
        <f>'Finance&amp;Tax'!CH58</f>
        <v>#N/A</v>
      </c>
      <c r="CI22" s="109" t="e">
        <f>'Finance&amp;Tax'!CI58</f>
        <v>#N/A</v>
      </c>
      <c r="CJ22" s="109" t="e">
        <f>'Finance&amp;Tax'!CJ58</f>
        <v>#N/A</v>
      </c>
      <c r="CK22" s="109" t="e">
        <f>'Finance&amp;Tax'!CK58</f>
        <v>#N/A</v>
      </c>
      <c r="CL22" s="109" t="e">
        <f>'Finance&amp;Tax'!CL58</f>
        <v>#N/A</v>
      </c>
      <c r="CM22" s="109" t="e">
        <f>'Finance&amp;Tax'!CM58</f>
        <v>#N/A</v>
      </c>
      <c r="CN22" s="109" t="e">
        <f>'Finance&amp;Tax'!CN58</f>
        <v>#N/A</v>
      </c>
    </row>
    <row r="23" spans="2:107">
      <c r="E23" s="1" t="s">
        <v>1041</v>
      </c>
      <c r="G23" s="1" t="s">
        <v>305</v>
      </c>
      <c r="J23"/>
      <c r="L23" s="109" t="e">
        <f>'Finance&amp;Tax'!L40</f>
        <v>#N/A</v>
      </c>
      <c r="M23" s="109" t="e">
        <f>'Finance&amp;Tax'!M40</f>
        <v>#N/A</v>
      </c>
      <c r="N23" s="109" t="e">
        <f>'Finance&amp;Tax'!N40</f>
        <v>#N/A</v>
      </c>
      <c r="O23" s="109" t="e">
        <f>'Finance&amp;Tax'!O40</f>
        <v>#N/A</v>
      </c>
      <c r="P23" s="109" t="e">
        <f>'Finance&amp;Tax'!P40</f>
        <v>#N/A</v>
      </c>
      <c r="Q23" s="109" t="e">
        <f>'Finance&amp;Tax'!Q40</f>
        <v>#N/A</v>
      </c>
      <c r="R23" s="109" t="e">
        <f>'Finance&amp;Tax'!R40</f>
        <v>#N/A</v>
      </c>
      <c r="S23" s="109" t="e">
        <f>'Finance&amp;Tax'!S40</f>
        <v>#N/A</v>
      </c>
      <c r="T23" s="109" t="e">
        <f>'Finance&amp;Tax'!T40</f>
        <v>#N/A</v>
      </c>
      <c r="U23" s="109" t="e">
        <f>'Finance&amp;Tax'!U40</f>
        <v>#N/A</v>
      </c>
      <c r="V23" s="109" t="e">
        <f>'Finance&amp;Tax'!V40</f>
        <v>#N/A</v>
      </c>
      <c r="W23" s="109" t="e">
        <f>'Finance&amp;Tax'!W40</f>
        <v>#N/A</v>
      </c>
      <c r="X23" s="109" t="e">
        <f>'Finance&amp;Tax'!X40</f>
        <v>#N/A</v>
      </c>
      <c r="Y23" s="109" t="e">
        <f>'Finance&amp;Tax'!Y40</f>
        <v>#N/A</v>
      </c>
      <c r="Z23" s="109" t="e">
        <f>'Finance&amp;Tax'!Z40</f>
        <v>#N/A</v>
      </c>
      <c r="AA23" s="109" t="e">
        <f>'Finance&amp;Tax'!AA40</f>
        <v>#N/A</v>
      </c>
      <c r="AB23" s="109" t="e">
        <f>'Finance&amp;Tax'!AB40</f>
        <v>#N/A</v>
      </c>
      <c r="AC23" s="109" t="e">
        <f>'Finance&amp;Tax'!AC40</f>
        <v>#N/A</v>
      </c>
      <c r="AD23" s="109" t="e">
        <f>'Finance&amp;Tax'!AD40</f>
        <v>#N/A</v>
      </c>
      <c r="AE23" s="109" t="e">
        <f>'Finance&amp;Tax'!AE40</f>
        <v>#N/A</v>
      </c>
      <c r="AF23" s="109" t="e">
        <f>'Finance&amp;Tax'!AF40</f>
        <v>#N/A</v>
      </c>
      <c r="AG23" s="109" t="e">
        <f>'Finance&amp;Tax'!AG40</f>
        <v>#N/A</v>
      </c>
      <c r="AH23" s="109" t="e">
        <f>'Finance&amp;Tax'!AH40</f>
        <v>#N/A</v>
      </c>
      <c r="AI23" s="109" t="e">
        <f>'Finance&amp;Tax'!AI40</f>
        <v>#N/A</v>
      </c>
      <c r="AJ23" s="109" t="e">
        <f>'Finance&amp;Tax'!AJ40</f>
        <v>#N/A</v>
      </c>
      <c r="AK23" s="109" t="e">
        <f>'Finance&amp;Tax'!AK40</f>
        <v>#N/A</v>
      </c>
      <c r="AL23" s="109" t="e">
        <f>'Finance&amp;Tax'!AL40</f>
        <v>#N/A</v>
      </c>
      <c r="AM23" s="109" t="e">
        <f>'Finance&amp;Tax'!AM40</f>
        <v>#N/A</v>
      </c>
      <c r="AN23" s="109" t="e">
        <f>'Finance&amp;Tax'!AN40</f>
        <v>#N/A</v>
      </c>
      <c r="AO23" s="109" t="e">
        <f>'Finance&amp;Tax'!AO40</f>
        <v>#N/A</v>
      </c>
      <c r="AP23" s="109" t="e">
        <f>'Finance&amp;Tax'!AP40</f>
        <v>#N/A</v>
      </c>
      <c r="AQ23" s="109" t="e">
        <f>'Finance&amp;Tax'!AQ40</f>
        <v>#N/A</v>
      </c>
      <c r="AR23" s="109" t="e">
        <f>'Finance&amp;Tax'!AR40</f>
        <v>#N/A</v>
      </c>
      <c r="AS23" s="109" t="e">
        <f>'Finance&amp;Tax'!AS40</f>
        <v>#N/A</v>
      </c>
      <c r="AT23" s="109" t="e">
        <f>'Finance&amp;Tax'!AT40</f>
        <v>#N/A</v>
      </c>
      <c r="AU23" s="109" t="e">
        <f>'Finance&amp;Tax'!AU40</f>
        <v>#N/A</v>
      </c>
      <c r="AV23" s="109" t="e">
        <f>'Finance&amp;Tax'!AV40</f>
        <v>#N/A</v>
      </c>
      <c r="AW23" s="109" t="e">
        <f>'Finance&amp;Tax'!AW40</f>
        <v>#N/A</v>
      </c>
      <c r="AX23" s="109" t="e">
        <f>'Finance&amp;Tax'!AX40</f>
        <v>#N/A</v>
      </c>
      <c r="AY23" s="109" t="e">
        <f>'Finance&amp;Tax'!AY40</f>
        <v>#N/A</v>
      </c>
      <c r="AZ23" s="109" t="e">
        <f>'Finance&amp;Tax'!AZ40</f>
        <v>#N/A</v>
      </c>
      <c r="BA23" s="109" t="e">
        <f>'Finance&amp;Tax'!BA40</f>
        <v>#N/A</v>
      </c>
      <c r="BB23" s="109" t="e">
        <f>'Finance&amp;Tax'!BB40</f>
        <v>#N/A</v>
      </c>
      <c r="BC23" s="109" t="e">
        <f>'Finance&amp;Tax'!BC40</f>
        <v>#N/A</v>
      </c>
      <c r="BD23" s="109" t="e">
        <f>'Finance&amp;Tax'!BD40</f>
        <v>#N/A</v>
      </c>
      <c r="BE23" s="109" t="e">
        <f>'Finance&amp;Tax'!BE40</f>
        <v>#N/A</v>
      </c>
      <c r="BF23" s="109" t="e">
        <f>'Finance&amp;Tax'!BF40</f>
        <v>#N/A</v>
      </c>
      <c r="BG23" s="109" t="e">
        <f>'Finance&amp;Tax'!BG40</f>
        <v>#N/A</v>
      </c>
      <c r="BH23" s="109" t="e">
        <f>'Finance&amp;Tax'!BH40</f>
        <v>#N/A</v>
      </c>
      <c r="BI23" s="109" t="e">
        <f>'Finance&amp;Tax'!BI40</f>
        <v>#N/A</v>
      </c>
      <c r="BJ23" s="109" t="e">
        <f>'Finance&amp;Tax'!BJ40</f>
        <v>#N/A</v>
      </c>
      <c r="BK23" s="109" t="e">
        <f>'Finance&amp;Tax'!BK40</f>
        <v>#N/A</v>
      </c>
      <c r="BL23" s="109" t="e">
        <f>'Finance&amp;Tax'!BL40</f>
        <v>#N/A</v>
      </c>
      <c r="BM23" s="109" t="e">
        <f>'Finance&amp;Tax'!BM40</f>
        <v>#N/A</v>
      </c>
      <c r="BN23" s="109" t="e">
        <f>'Finance&amp;Tax'!BN40</f>
        <v>#N/A</v>
      </c>
      <c r="BO23" s="109" t="e">
        <f>'Finance&amp;Tax'!BO40</f>
        <v>#N/A</v>
      </c>
      <c r="BP23" s="109" t="e">
        <f>'Finance&amp;Tax'!BP40</f>
        <v>#N/A</v>
      </c>
      <c r="BQ23" s="109" t="e">
        <f>'Finance&amp;Tax'!BQ40</f>
        <v>#N/A</v>
      </c>
      <c r="BR23" s="109" t="e">
        <f>'Finance&amp;Tax'!BR40</f>
        <v>#N/A</v>
      </c>
      <c r="BS23" s="109" t="e">
        <f>'Finance&amp;Tax'!BS40</f>
        <v>#N/A</v>
      </c>
      <c r="BT23" s="109" t="e">
        <f>'Finance&amp;Tax'!BT40</f>
        <v>#N/A</v>
      </c>
      <c r="BU23" s="109" t="e">
        <f>'Finance&amp;Tax'!BU40</f>
        <v>#N/A</v>
      </c>
      <c r="BV23" s="109" t="e">
        <f>'Finance&amp;Tax'!BV40</f>
        <v>#N/A</v>
      </c>
      <c r="BW23" s="109" t="e">
        <f>'Finance&amp;Tax'!BW40</f>
        <v>#N/A</v>
      </c>
      <c r="BX23" s="109" t="e">
        <f>'Finance&amp;Tax'!BX40</f>
        <v>#N/A</v>
      </c>
      <c r="BY23" s="109" t="e">
        <f>'Finance&amp;Tax'!BY40</f>
        <v>#N/A</v>
      </c>
      <c r="BZ23" s="109" t="e">
        <f>'Finance&amp;Tax'!BZ40</f>
        <v>#N/A</v>
      </c>
      <c r="CA23" s="109" t="e">
        <f>'Finance&amp;Tax'!CA40</f>
        <v>#N/A</v>
      </c>
      <c r="CB23" s="109" t="e">
        <f>'Finance&amp;Tax'!CB40</f>
        <v>#N/A</v>
      </c>
      <c r="CC23" s="109" t="e">
        <f>'Finance&amp;Tax'!CC40</f>
        <v>#N/A</v>
      </c>
      <c r="CD23" s="109" t="e">
        <f>'Finance&amp;Tax'!CD40</f>
        <v>#N/A</v>
      </c>
      <c r="CE23" s="109" t="e">
        <f>'Finance&amp;Tax'!CE40</f>
        <v>#N/A</v>
      </c>
      <c r="CF23" s="109" t="e">
        <f>'Finance&amp;Tax'!CF40</f>
        <v>#N/A</v>
      </c>
      <c r="CG23" s="109" t="e">
        <f>'Finance&amp;Tax'!CG40</f>
        <v>#N/A</v>
      </c>
      <c r="CH23" s="109" t="e">
        <f>'Finance&amp;Tax'!CH40</f>
        <v>#N/A</v>
      </c>
      <c r="CI23" s="109" t="e">
        <f>'Finance&amp;Tax'!CI40</f>
        <v>#N/A</v>
      </c>
      <c r="CJ23" s="109" t="e">
        <f>'Finance&amp;Tax'!CJ40</f>
        <v>#N/A</v>
      </c>
      <c r="CK23" s="109" t="e">
        <f>'Finance&amp;Tax'!CK40</f>
        <v>#N/A</v>
      </c>
      <c r="CL23" s="109" t="e">
        <f>'Finance&amp;Tax'!CL40</f>
        <v>#N/A</v>
      </c>
      <c r="CM23" s="109" t="e">
        <f>'Finance&amp;Tax'!CM40</f>
        <v>#N/A</v>
      </c>
      <c r="CN23" s="109" t="e">
        <f>'Finance&amp;Tax'!CN40</f>
        <v>#N/A</v>
      </c>
    </row>
    <row r="24" spans="2:107">
      <c r="E24" s="1" t="s">
        <v>1042</v>
      </c>
      <c r="G24" s="1" t="s">
        <v>305</v>
      </c>
      <c r="J24"/>
      <c r="L24" s="58" t="e">
        <f t="shared" ref="L24:M24" si="5">L22+L23</f>
        <v>#N/A</v>
      </c>
      <c r="M24" s="58" t="e">
        <f t="shared" si="5"/>
        <v>#N/A</v>
      </c>
      <c r="N24" s="58" t="e">
        <f>N22+N23</f>
        <v>#N/A</v>
      </c>
      <c r="O24" s="58" t="e">
        <f t="shared" ref="O24:BZ24" si="6">O22+O23</f>
        <v>#N/A</v>
      </c>
      <c r="P24" s="58" t="e">
        <f t="shared" si="6"/>
        <v>#N/A</v>
      </c>
      <c r="Q24" s="58" t="e">
        <f t="shared" si="6"/>
        <v>#N/A</v>
      </c>
      <c r="R24" s="58" t="e">
        <f t="shared" si="6"/>
        <v>#N/A</v>
      </c>
      <c r="S24" s="58" t="e">
        <f t="shared" si="6"/>
        <v>#N/A</v>
      </c>
      <c r="T24" s="58" t="e">
        <f t="shared" si="6"/>
        <v>#N/A</v>
      </c>
      <c r="U24" s="58" t="e">
        <f t="shared" si="6"/>
        <v>#N/A</v>
      </c>
      <c r="V24" s="58" t="e">
        <f t="shared" si="6"/>
        <v>#N/A</v>
      </c>
      <c r="W24" s="58" t="e">
        <f t="shared" si="6"/>
        <v>#N/A</v>
      </c>
      <c r="X24" s="58" t="e">
        <f t="shared" si="6"/>
        <v>#N/A</v>
      </c>
      <c r="Y24" s="58" t="e">
        <f t="shared" si="6"/>
        <v>#N/A</v>
      </c>
      <c r="Z24" s="58" t="e">
        <f t="shared" si="6"/>
        <v>#N/A</v>
      </c>
      <c r="AA24" s="58" t="e">
        <f t="shared" si="6"/>
        <v>#N/A</v>
      </c>
      <c r="AB24" s="58" t="e">
        <f t="shared" si="6"/>
        <v>#N/A</v>
      </c>
      <c r="AC24" s="58" t="e">
        <f t="shared" si="6"/>
        <v>#N/A</v>
      </c>
      <c r="AD24" s="58" t="e">
        <f t="shared" si="6"/>
        <v>#N/A</v>
      </c>
      <c r="AE24" s="58" t="e">
        <f t="shared" si="6"/>
        <v>#N/A</v>
      </c>
      <c r="AF24" s="58" t="e">
        <f t="shared" si="6"/>
        <v>#N/A</v>
      </c>
      <c r="AG24" s="58" t="e">
        <f t="shared" si="6"/>
        <v>#N/A</v>
      </c>
      <c r="AH24" s="58" t="e">
        <f t="shared" si="6"/>
        <v>#N/A</v>
      </c>
      <c r="AI24" s="58" t="e">
        <f t="shared" si="6"/>
        <v>#N/A</v>
      </c>
      <c r="AJ24" s="58" t="e">
        <f t="shared" si="6"/>
        <v>#N/A</v>
      </c>
      <c r="AK24" s="58" t="e">
        <f t="shared" si="6"/>
        <v>#N/A</v>
      </c>
      <c r="AL24" s="58" t="e">
        <f t="shared" si="6"/>
        <v>#N/A</v>
      </c>
      <c r="AM24" s="58" t="e">
        <f t="shared" si="6"/>
        <v>#N/A</v>
      </c>
      <c r="AN24" s="58" t="e">
        <f t="shared" si="6"/>
        <v>#N/A</v>
      </c>
      <c r="AO24" s="58" t="e">
        <f t="shared" si="6"/>
        <v>#N/A</v>
      </c>
      <c r="AP24" s="58" t="e">
        <f t="shared" si="6"/>
        <v>#N/A</v>
      </c>
      <c r="AQ24" s="58" t="e">
        <f t="shared" si="6"/>
        <v>#N/A</v>
      </c>
      <c r="AR24" s="58" t="e">
        <f t="shared" si="6"/>
        <v>#N/A</v>
      </c>
      <c r="AS24" s="58" t="e">
        <f t="shared" si="6"/>
        <v>#N/A</v>
      </c>
      <c r="AT24" s="58" t="e">
        <f t="shared" si="6"/>
        <v>#N/A</v>
      </c>
      <c r="AU24" s="58" t="e">
        <f t="shared" si="6"/>
        <v>#N/A</v>
      </c>
      <c r="AV24" s="58" t="e">
        <f t="shared" si="6"/>
        <v>#N/A</v>
      </c>
      <c r="AW24" s="58" t="e">
        <f t="shared" si="6"/>
        <v>#N/A</v>
      </c>
      <c r="AX24" s="58" t="e">
        <f t="shared" si="6"/>
        <v>#N/A</v>
      </c>
      <c r="AY24" s="58" t="e">
        <f t="shared" si="6"/>
        <v>#N/A</v>
      </c>
      <c r="AZ24" s="58" t="e">
        <f t="shared" si="6"/>
        <v>#N/A</v>
      </c>
      <c r="BA24" s="58" t="e">
        <f t="shared" si="6"/>
        <v>#N/A</v>
      </c>
      <c r="BB24" s="58" t="e">
        <f t="shared" si="6"/>
        <v>#N/A</v>
      </c>
      <c r="BC24" s="58" t="e">
        <f t="shared" si="6"/>
        <v>#N/A</v>
      </c>
      <c r="BD24" s="58" t="e">
        <f t="shared" si="6"/>
        <v>#N/A</v>
      </c>
      <c r="BE24" s="58" t="e">
        <f t="shared" si="6"/>
        <v>#N/A</v>
      </c>
      <c r="BF24" s="58" t="e">
        <f t="shared" si="6"/>
        <v>#N/A</v>
      </c>
      <c r="BG24" s="58" t="e">
        <f t="shared" si="6"/>
        <v>#N/A</v>
      </c>
      <c r="BH24" s="58" t="e">
        <f t="shared" si="6"/>
        <v>#N/A</v>
      </c>
      <c r="BI24" s="58" t="e">
        <f t="shared" si="6"/>
        <v>#N/A</v>
      </c>
      <c r="BJ24" s="58" t="e">
        <f t="shared" si="6"/>
        <v>#N/A</v>
      </c>
      <c r="BK24" s="58" t="e">
        <f t="shared" si="6"/>
        <v>#N/A</v>
      </c>
      <c r="BL24" s="58" t="e">
        <f t="shared" si="6"/>
        <v>#N/A</v>
      </c>
      <c r="BM24" s="58" t="e">
        <f t="shared" si="6"/>
        <v>#N/A</v>
      </c>
      <c r="BN24" s="58" t="e">
        <f t="shared" si="6"/>
        <v>#N/A</v>
      </c>
      <c r="BO24" s="58" t="e">
        <f t="shared" si="6"/>
        <v>#N/A</v>
      </c>
      <c r="BP24" s="58" t="e">
        <f t="shared" si="6"/>
        <v>#N/A</v>
      </c>
      <c r="BQ24" s="58" t="e">
        <f t="shared" si="6"/>
        <v>#N/A</v>
      </c>
      <c r="BR24" s="58" t="e">
        <f t="shared" si="6"/>
        <v>#N/A</v>
      </c>
      <c r="BS24" s="58" t="e">
        <f t="shared" si="6"/>
        <v>#N/A</v>
      </c>
      <c r="BT24" s="58" t="e">
        <f t="shared" si="6"/>
        <v>#N/A</v>
      </c>
      <c r="BU24" s="58" t="e">
        <f t="shared" si="6"/>
        <v>#N/A</v>
      </c>
      <c r="BV24" s="58" t="e">
        <f t="shared" si="6"/>
        <v>#N/A</v>
      </c>
      <c r="BW24" s="58" t="e">
        <f t="shared" si="6"/>
        <v>#N/A</v>
      </c>
      <c r="BX24" s="58" t="e">
        <f t="shared" si="6"/>
        <v>#N/A</v>
      </c>
      <c r="BY24" s="58" t="e">
        <f t="shared" si="6"/>
        <v>#N/A</v>
      </c>
      <c r="BZ24" s="58" t="e">
        <f t="shared" si="6"/>
        <v>#N/A</v>
      </c>
      <c r="CA24" s="58" t="e">
        <f t="shared" ref="CA24:CN24" si="7">CA22+CA23</f>
        <v>#N/A</v>
      </c>
      <c r="CB24" s="58" t="e">
        <f t="shared" si="7"/>
        <v>#N/A</v>
      </c>
      <c r="CC24" s="58" t="e">
        <f t="shared" si="7"/>
        <v>#N/A</v>
      </c>
      <c r="CD24" s="58" t="e">
        <f t="shared" si="7"/>
        <v>#N/A</v>
      </c>
      <c r="CE24" s="58" t="e">
        <f t="shared" si="7"/>
        <v>#N/A</v>
      </c>
      <c r="CF24" s="58" t="e">
        <f t="shared" si="7"/>
        <v>#N/A</v>
      </c>
      <c r="CG24" s="58" t="e">
        <f t="shared" si="7"/>
        <v>#N/A</v>
      </c>
      <c r="CH24" s="58" t="e">
        <f t="shared" si="7"/>
        <v>#N/A</v>
      </c>
      <c r="CI24" s="58" t="e">
        <f t="shared" si="7"/>
        <v>#N/A</v>
      </c>
      <c r="CJ24" s="58" t="e">
        <f t="shared" si="7"/>
        <v>#N/A</v>
      </c>
      <c r="CK24" s="58" t="e">
        <f t="shared" si="7"/>
        <v>#N/A</v>
      </c>
      <c r="CL24" s="58" t="e">
        <f t="shared" si="7"/>
        <v>#N/A</v>
      </c>
      <c r="CM24" s="58" t="e">
        <f t="shared" si="7"/>
        <v>#N/A</v>
      </c>
      <c r="CN24" s="58" t="e">
        <f t="shared" si="7"/>
        <v>#N/A</v>
      </c>
    </row>
    <row r="25" spans="2:107">
      <c r="J25"/>
      <c r="L25" s="12"/>
      <c r="M25" s="12"/>
      <c r="N25" s="12"/>
      <c r="O25" s="12"/>
      <c r="P25" s="12"/>
      <c r="Q25" s="12"/>
      <c r="R25" s="12"/>
      <c r="S25" s="12"/>
      <c r="T25" s="12"/>
      <c r="U25" s="12"/>
      <c r="V25" s="12"/>
      <c r="W25" s="12"/>
      <c r="X25" s="12"/>
      <c r="Y25" s="12"/>
      <c r="Z25" s="12"/>
      <c r="AA25" s="12"/>
      <c r="AB25" s="12"/>
      <c r="AC25" s="12"/>
      <c r="AD25" s="12"/>
      <c r="AE25" s="12"/>
      <c r="AF25" s="12"/>
      <c r="AG25" s="12"/>
      <c r="AH25" s="12"/>
      <c r="AI25" s="12"/>
      <c r="AJ25" s="12"/>
      <c r="AK25" s="12"/>
      <c r="AL25" s="12"/>
      <c r="AM25" s="12"/>
      <c r="AN25" s="12"/>
      <c r="AO25" s="12"/>
      <c r="AP25" s="12"/>
      <c r="AQ25" s="12"/>
      <c r="AR25" s="12"/>
      <c r="AS25" s="12"/>
      <c r="AT25" s="12"/>
      <c r="AU25" s="12"/>
      <c r="AV25" s="12"/>
      <c r="AW25" s="12"/>
      <c r="AX25" s="12"/>
      <c r="AY25" s="12"/>
      <c r="AZ25" s="12"/>
      <c r="BA25" s="12"/>
      <c r="BB25" s="12"/>
      <c r="BC25" s="12"/>
      <c r="BD25" s="12"/>
      <c r="BE25" s="12"/>
      <c r="BF25" s="12"/>
      <c r="BG25" s="12"/>
      <c r="BH25" s="12"/>
      <c r="BI25" s="12"/>
      <c r="BJ25" s="12"/>
      <c r="BK25" s="12"/>
      <c r="BL25" s="12"/>
      <c r="BM25" s="12"/>
      <c r="BN25" s="12"/>
      <c r="BO25" s="12"/>
      <c r="BP25" s="12"/>
      <c r="BQ25" s="12"/>
      <c r="BR25" s="12"/>
      <c r="BS25" s="12"/>
      <c r="BT25" s="12"/>
      <c r="BU25" s="12"/>
      <c r="BV25" s="12"/>
      <c r="BW25" s="12"/>
      <c r="BX25" s="12"/>
      <c r="BY25" s="12"/>
      <c r="BZ25" s="12"/>
      <c r="CA25" s="12"/>
      <c r="CB25" s="12"/>
      <c r="CC25" s="12"/>
      <c r="CD25" s="12"/>
      <c r="CE25" s="12"/>
      <c r="CF25" s="12"/>
      <c r="CG25" s="12"/>
      <c r="CH25" s="12"/>
      <c r="CI25" s="12"/>
      <c r="CJ25" s="12"/>
      <c r="CK25" s="12"/>
      <c r="CL25" s="12"/>
      <c r="CM25" s="12"/>
      <c r="CN25" s="12"/>
    </row>
    <row r="26" spans="2:107">
      <c r="B26" s="22">
        <f>MAX($B$5:B25)+1</f>
        <v>3</v>
      </c>
      <c r="C26" s="22" t="s">
        <v>1043</v>
      </c>
      <c r="D26" s="22"/>
      <c r="E26" s="22"/>
      <c r="F26" s="22"/>
      <c r="G26" s="22"/>
      <c r="H26" s="22"/>
      <c r="I26" s="22"/>
      <c r="J26" s="22"/>
      <c r="K26" s="22"/>
      <c r="L26" s="22"/>
      <c r="M26" s="22"/>
      <c r="N26" s="22"/>
      <c r="O26" s="22"/>
      <c r="P26" s="22"/>
      <c r="Q26" s="22"/>
      <c r="R26" s="22"/>
      <c r="S26" s="22"/>
      <c r="T26" s="22"/>
      <c r="U26" s="22"/>
      <c r="V26" s="22"/>
      <c r="W26" s="22"/>
      <c r="X26" s="22"/>
      <c r="Y26" s="22"/>
      <c r="Z26" s="22"/>
      <c r="AA26" s="22"/>
      <c r="AB26" s="22"/>
      <c r="AC26" s="22"/>
      <c r="AD26" s="22"/>
      <c r="AE26" s="22"/>
      <c r="AF26" s="22"/>
      <c r="AG26" s="22"/>
      <c r="AH26" s="22"/>
      <c r="AI26" s="22"/>
      <c r="AJ26" s="22"/>
      <c r="AK26" s="22"/>
      <c r="AL26" s="22"/>
      <c r="AM26" s="22"/>
      <c r="AN26" s="22"/>
      <c r="AO26" s="22"/>
      <c r="AP26" s="22"/>
      <c r="AQ26" s="22"/>
      <c r="AR26" s="22"/>
      <c r="AS26" s="22"/>
      <c r="AT26" s="22"/>
      <c r="AU26" s="22"/>
      <c r="AV26" s="22"/>
      <c r="AW26" s="22"/>
      <c r="AX26" s="22"/>
      <c r="AY26" s="22"/>
      <c r="AZ26" s="22"/>
      <c r="BA26" s="22"/>
      <c r="BB26" s="22"/>
      <c r="BC26" s="22"/>
      <c r="BD26" s="22"/>
      <c r="BE26" s="22"/>
      <c r="BF26" s="22"/>
      <c r="BG26" s="22"/>
      <c r="BH26" s="22"/>
      <c r="BI26" s="22"/>
      <c r="BJ26" s="22"/>
      <c r="BK26" s="22"/>
      <c r="BL26" s="22"/>
      <c r="BM26" s="22"/>
      <c r="BN26" s="22"/>
      <c r="BO26" s="22"/>
      <c r="BP26" s="22"/>
      <c r="BQ26" s="22"/>
      <c r="BR26" s="22"/>
      <c r="BS26" s="22"/>
      <c r="BT26" s="22"/>
      <c r="BU26" s="22"/>
      <c r="BV26" s="22"/>
      <c r="BW26" s="22"/>
      <c r="BX26" s="22"/>
      <c r="BY26" s="22"/>
      <c r="BZ26" s="22"/>
      <c r="CA26" s="22"/>
      <c r="CB26" s="22"/>
      <c r="CC26" s="22"/>
      <c r="CD26" s="22"/>
      <c r="CE26" s="22"/>
      <c r="CF26" s="22"/>
      <c r="CG26" s="22"/>
      <c r="CH26" s="22"/>
      <c r="CI26" s="22"/>
      <c r="CJ26" s="22"/>
      <c r="CK26" s="22"/>
      <c r="CL26" s="22"/>
      <c r="CM26" s="22"/>
      <c r="CN26" s="22"/>
      <c r="CO26" s="22"/>
      <c r="CP26" s="22"/>
      <c r="CQ26" s="22"/>
      <c r="CR26" s="22"/>
      <c r="CS26" s="22"/>
      <c r="CT26" s="22"/>
      <c r="CU26" s="22"/>
      <c r="CV26" s="22"/>
      <c r="CW26" s="22"/>
      <c r="CX26" s="22"/>
      <c r="CY26" s="22"/>
      <c r="CZ26" s="24"/>
      <c r="DA26" s="22"/>
      <c r="DB26" s="22"/>
      <c r="DC26" s="22"/>
    </row>
    <row r="27" spans="2:107">
      <c r="J27"/>
      <c r="L27" s="12"/>
      <c r="M27" s="12"/>
      <c r="N27" s="12"/>
      <c r="O27" s="12"/>
      <c r="P27" s="12"/>
      <c r="Q27" s="12"/>
      <c r="R27" s="12"/>
      <c r="S27" s="12"/>
      <c r="T27" s="12"/>
      <c r="U27" s="12"/>
      <c r="V27" s="12"/>
      <c r="W27" s="12"/>
      <c r="X27" s="12"/>
      <c r="Y27" s="12"/>
      <c r="Z27" s="12"/>
      <c r="AA27" s="12"/>
      <c r="AB27" s="12"/>
      <c r="AC27" s="12"/>
      <c r="AD27" s="12"/>
      <c r="AE27" s="12"/>
      <c r="AF27" s="12"/>
      <c r="AG27" s="12"/>
      <c r="AH27" s="12"/>
      <c r="AI27" s="12"/>
      <c r="AJ27" s="12"/>
      <c r="AK27" s="12"/>
      <c r="AL27" s="12"/>
      <c r="AM27" s="12"/>
      <c r="AN27" s="12"/>
      <c r="AO27" s="12"/>
      <c r="AP27" s="12"/>
      <c r="AQ27" s="12"/>
      <c r="AR27" s="12"/>
      <c r="AS27" s="12"/>
      <c r="AT27" s="12"/>
      <c r="AU27" s="12"/>
      <c r="AV27" s="12"/>
      <c r="AW27" s="12"/>
      <c r="AX27" s="12"/>
      <c r="AY27" s="12"/>
      <c r="AZ27" s="12"/>
      <c r="BA27" s="12"/>
      <c r="BB27" s="12"/>
      <c r="BC27" s="12"/>
      <c r="BD27" s="12"/>
      <c r="BE27" s="12"/>
      <c r="BF27" s="12"/>
      <c r="BG27" s="12"/>
      <c r="BH27" s="12"/>
      <c r="BI27" s="12"/>
      <c r="BJ27" s="12"/>
      <c r="BK27" s="12"/>
      <c r="BL27" s="12"/>
      <c r="BM27" s="12"/>
      <c r="BN27" s="12"/>
      <c r="BO27" s="12"/>
      <c r="BP27" s="12"/>
      <c r="BQ27" s="12"/>
      <c r="BR27" s="12"/>
      <c r="BS27" s="12"/>
      <c r="BT27" s="12"/>
      <c r="BU27" s="12"/>
      <c r="BV27" s="12"/>
      <c r="BW27" s="12"/>
      <c r="BX27" s="12"/>
      <c r="BY27" s="12"/>
      <c r="BZ27" s="12"/>
      <c r="CA27" s="12"/>
      <c r="CB27" s="12"/>
      <c r="CC27" s="12"/>
      <c r="CD27" s="12"/>
      <c r="CE27" s="12"/>
      <c r="CF27" s="12"/>
      <c r="CG27" s="12"/>
      <c r="CH27" s="12"/>
      <c r="CI27" s="12"/>
      <c r="CJ27" s="12"/>
      <c r="CK27" s="12"/>
      <c r="CL27" s="12"/>
      <c r="CM27" s="12"/>
      <c r="CN27" s="12"/>
    </row>
    <row r="28" spans="2:107">
      <c r="B28" s="24"/>
      <c r="C28" s="43">
        <f>MAX($B$5:C27)+0.1</f>
        <v>3.1</v>
      </c>
      <c r="D28" s="41" t="s">
        <v>1044</v>
      </c>
      <c r="E28" s="41"/>
      <c r="F28" s="41"/>
      <c r="G28" s="41"/>
      <c r="H28" s="41"/>
      <c r="I28" s="41"/>
      <c r="J28" s="41"/>
      <c r="K28" s="41"/>
      <c r="L28" s="41"/>
      <c r="M28" s="41"/>
      <c r="N28" s="41"/>
      <c r="O28" s="41"/>
      <c r="P28" s="41"/>
      <c r="Q28" s="41"/>
      <c r="R28" s="41"/>
      <c r="S28" s="41"/>
      <c r="T28" s="41"/>
      <c r="U28" s="41"/>
      <c r="V28" s="41"/>
      <c r="W28" s="41"/>
      <c r="X28" s="41"/>
      <c r="Y28" s="41"/>
      <c r="Z28" s="41"/>
      <c r="AA28" s="41"/>
      <c r="AB28" s="41"/>
      <c r="AC28" s="41"/>
      <c r="AD28" s="41"/>
      <c r="AE28" s="41"/>
      <c r="AF28" s="41"/>
      <c r="AG28" s="41"/>
      <c r="AH28" s="41"/>
      <c r="AI28" s="41"/>
      <c r="AJ28" s="41"/>
      <c r="AK28" s="41"/>
      <c r="AL28" s="41"/>
      <c r="AM28" s="41"/>
      <c r="AN28" s="41"/>
      <c r="AO28" s="41"/>
      <c r="AP28" s="41"/>
      <c r="AQ28" s="41"/>
      <c r="AR28" s="41"/>
      <c r="AS28" s="41"/>
      <c r="AT28" s="41"/>
      <c r="AU28" s="41"/>
      <c r="AV28" s="41"/>
      <c r="AW28" s="41"/>
      <c r="AX28" s="41"/>
      <c r="AY28" s="41"/>
      <c r="AZ28" s="41"/>
      <c r="BA28" s="41"/>
      <c r="BB28" s="41"/>
      <c r="BC28" s="41"/>
      <c r="BD28" s="41"/>
      <c r="BE28" s="41"/>
      <c r="BF28" s="41"/>
      <c r="BG28" s="41"/>
      <c r="BH28" s="41"/>
      <c r="BI28" s="41"/>
      <c r="BJ28" s="41"/>
      <c r="BK28" s="41"/>
      <c r="BL28" s="41"/>
      <c r="BM28" s="41"/>
      <c r="BN28" s="41"/>
      <c r="BO28" s="41"/>
      <c r="BP28" s="41"/>
      <c r="BQ28" s="41"/>
      <c r="BR28" s="41"/>
      <c r="BS28" s="41"/>
      <c r="BT28" s="41"/>
      <c r="BU28" s="41"/>
      <c r="BV28" s="41"/>
      <c r="BW28" s="41"/>
      <c r="BX28" s="41"/>
      <c r="BY28" s="41"/>
      <c r="BZ28" s="41"/>
      <c r="CA28" s="41"/>
      <c r="CB28" s="41"/>
      <c r="CC28" s="41"/>
      <c r="CD28" s="41"/>
      <c r="CE28" s="41"/>
      <c r="CF28" s="41"/>
      <c r="CG28" s="41"/>
      <c r="CH28" s="41"/>
      <c r="CI28" s="41"/>
      <c r="CJ28" s="41"/>
      <c r="CK28" s="41"/>
      <c r="CL28" s="41"/>
      <c r="CM28" s="41"/>
      <c r="CN28" s="41"/>
      <c r="CO28" s="41"/>
      <c r="CP28" s="41"/>
      <c r="CQ28" s="41"/>
      <c r="CR28" s="41"/>
      <c r="CS28" s="41"/>
      <c r="CT28" s="41"/>
      <c r="CU28" s="41"/>
      <c r="CV28" s="41"/>
      <c r="CW28" s="42"/>
      <c r="CX28" s="42"/>
      <c r="CY28" s="42"/>
    </row>
    <row r="29" spans="2:107">
      <c r="L29" s="58"/>
      <c r="M29" s="58"/>
      <c r="N29" s="58"/>
      <c r="O29" s="58"/>
      <c r="P29" s="58"/>
      <c r="Q29" s="58"/>
      <c r="R29" s="58"/>
      <c r="S29" s="58"/>
      <c r="T29" s="58"/>
      <c r="U29" s="58"/>
      <c r="V29" s="58"/>
      <c r="W29" s="58"/>
      <c r="X29" s="58"/>
      <c r="Y29" s="58"/>
      <c r="Z29" s="58"/>
      <c r="AA29" s="58"/>
      <c r="AB29" s="58"/>
      <c r="AC29" s="58"/>
      <c r="AD29" s="58"/>
      <c r="AE29" s="58"/>
      <c r="AF29" s="58"/>
      <c r="AG29" s="58"/>
      <c r="AH29" s="58"/>
      <c r="AI29" s="58"/>
      <c r="AJ29" s="58"/>
      <c r="AK29" s="58"/>
      <c r="AL29" s="58"/>
      <c r="AM29" s="58"/>
      <c r="AN29" s="58"/>
      <c r="AO29" s="58"/>
      <c r="AP29" s="58"/>
      <c r="AQ29" s="58"/>
      <c r="AR29" s="58"/>
      <c r="AS29" s="58"/>
      <c r="AT29" s="58"/>
      <c r="AU29" s="58"/>
      <c r="AV29" s="58"/>
      <c r="AW29" s="58"/>
      <c r="AX29" s="58"/>
      <c r="AY29" s="58"/>
      <c r="AZ29" s="58"/>
      <c r="BA29" s="58"/>
      <c r="BB29" s="58"/>
      <c r="BC29" s="58"/>
      <c r="BD29" s="58"/>
      <c r="BE29" s="58"/>
      <c r="BF29" s="58"/>
      <c r="BG29" s="58"/>
      <c r="BH29" s="58"/>
      <c r="BI29" s="58"/>
      <c r="BJ29" s="58"/>
      <c r="BK29" s="58"/>
      <c r="BL29" s="58"/>
      <c r="BM29" s="58"/>
      <c r="BN29" s="58"/>
      <c r="BO29" s="58"/>
      <c r="BP29" s="58"/>
      <c r="BQ29" s="58"/>
      <c r="BR29" s="58"/>
      <c r="BS29" s="58"/>
      <c r="BT29" s="58"/>
      <c r="BU29" s="58"/>
      <c r="BV29" s="58"/>
      <c r="BW29" s="58"/>
      <c r="BX29" s="58"/>
      <c r="BY29" s="58"/>
      <c r="BZ29" s="58"/>
      <c r="CA29" s="58"/>
      <c r="CB29" s="58"/>
      <c r="CC29" s="58"/>
      <c r="CD29" s="58"/>
      <c r="CE29" s="58"/>
      <c r="CF29" s="58"/>
      <c r="CG29" s="58"/>
      <c r="CH29" s="58"/>
      <c r="CI29" s="58"/>
      <c r="CJ29" s="58"/>
      <c r="CK29" s="58"/>
      <c r="CL29" s="58"/>
      <c r="CM29" s="58"/>
      <c r="CN29" s="58"/>
      <c r="CO29" s="58"/>
      <c r="CP29" s="58"/>
      <c r="CQ29" s="58"/>
      <c r="CR29" s="58"/>
      <c r="CS29" s="58"/>
      <c r="CT29" s="58"/>
      <c r="CU29" s="58"/>
      <c r="CV29" s="58"/>
      <c r="CW29" s="58"/>
      <c r="CX29" s="58"/>
      <c r="CY29" s="58"/>
    </row>
    <row r="30" spans="2:107">
      <c r="E30" s="1" t="s">
        <v>1045</v>
      </c>
      <c r="G30" s="1" t="s">
        <v>305</v>
      </c>
      <c r="L30" s="109" t="e">
        <f>AR!L37</f>
        <v>#N/A</v>
      </c>
      <c r="M30" s="109" t="e">
        <f>AR!M37</f>
        <v>#N/A</v>
      </c>
      <c r="N30" s="109" t="e">
        <f>AR!N37</f>
        <v>#N/A</v>
      </c>
      <c r="O30" s="109" t="e">
        <f>AR!O37</f>
        <v>#N/A</v>
      </c>
      <c r="P30" s="109" t="e">
        <f>AR!P37</f>
        <v>#N/A</v>
      </c>
      <c r="Q30" s="109" t="e">
        <f>AR!Q37</f>
        <v>#N/A</v>
      </c>
      <c r="R30" s="109" t="e">
        <f>AR!R37</f>
        <v>#N/A</v>
      </c>
      <c r="S30" s="109" t="e">
        <f>AR!S37</f>
        <v>#N/A</v>
      </c>
      <c r="T30" s="109" t="e">
        <f>AR!T37</f>
        <v>#N/A</v>
      </c>
      <c r="U30" s="109" t="e">
        <f>AR!U37</f>
        <v>#N/A</v>
      </c>
      <c r="V30" s="109" t="e">
        <f>AR!V37</f>
        <v>#N/A</v>
      </c>
      <c r="W30" s="109" t="e">
        <f>AR!W37</f>
        <v>#N/A</v>
      </c>
      <c r="X30" s="109" t="e">
        <f>AR!X37</f>
        <v>#N/A</v>
      </c>
      <c r="Y30" s="109" t="e">
        <f>AR!Y37</f>
        <v>#N/A</v>
      </c>
      <c r="Z30" s="109" t="e">
        <f>AR!Z37</f>
        <v>#N/A</v>
      </c>
      <c r="AA30" s="109" t="e">
        <f>AR!AA37</f>
        <v>#N/A</v>
      </c>
      <c r="AB30" s="109" t="e">
        <f>AR!AB37</f>
        <v>#N/A</v>
      </c>
      <c r="AC30" s="109" t="e">
        <f>AR!AC37</f>
        <v>#N/A</v>
      </c>
      <c r="AD30" s="109" t="e">
        <f>AR!AD37</f>
        <v>#N/A</v>
      </c>
      <c r="AE30" s="109" t="e">
        <f>AR!AE37</f>
        <v>#N/A</v>
      </c>
      <c r="AF30" s="109" t="e">
        <f>AR!AF37</f>
        <v>#N/A</v>
      </c>
      <c r="AG30" s="109" t="e">
        <f>AR!AG37</f>
        <v>#N/A</v>
      </c>
      <c r="AH30" s="109" t="e">
        <f>AR!AH37</f>
        <v>#N/A</v>
      </c>
      <c r="AI30" s="109" t="e">
        <f>AR!AI37</f>
        <v>#N/A</v>
      </c>
      <c r="AJ30" s="109" t="e">
        <f>AR!AJ37</f>
        <v>#N/A</v>
      </c>
      <c r="AK30" s="109" t="e">
        <f>AR!AK37</f>
        <v>#N/A</v>
      </c>
      <c r="AL30" s="109" t="e">
        <f>AR!AL37</f>
        <v>#N/A</v>
      </c>
      <c r="AM30" s="109" t="e">
        <f>AR!AM37</f>
        <v>#N/A</v>
      </c>
      <c r="AN30" s="109" t="e">
        <f>AR!AN37</f>
        <v>#N/A</v>
      </c>
      <c r="AO30" s="109" t="e">
        <f>AR!AO37</f>
        <v>#N/A</v>
      </c>
      <c r="AP30" s="109" t="e">
        <f>AR!AP37</f>
        <v>#N/A</v>
      </c>
      <c r="AQ30" s="109" t="e">
        <f>AR!AQ37</f>
        <v>#N/A</v>
      </c>
      <c r="AR30" s="109" t="e">
        <f>AR!AR37</f>
        <v>#N/A</v>
      </c>
      <c r="AS30" s="109" t="e">
        <f>AR!AS37</f>
        <v>#N/A</v>
      </c>
      <c r="AT30" s="109" t="e">
        <f>AR!AT37</f>
        <v>#N/A</v>
      </c>
      <c r="AU30" s="109" t="e">
        <f>AR!AU37</f>
        <v>#N/A</v>
      </c>
      <c r="AV30" s="109" t="e">
        <f>AR!AV37</f>
        <v>#N/A</v>
      </c>
      <c r="AW30" s="109" t="e">
        <f>AR!AW37</f>
        <v>#N/A</v>
      </c>
      <c r="AX30" s="109" t="e">
        <f>AR!AX37</f>
        <v>#N/A</v>
      </c>
      <c r="AY30" s="109" t="e">
        <f>AR!AY37</f>
        <v>#N/A</v>
      </c>
      <c r="AZ30" s="109" t="e">
        <f>AR!AZ37</f>
        <v>#N/A</v>
      </c>
      <c r="BA30" s="109" t="e">
        <f>AR!BA37</f>
        <v>#N/A</v>
      </c>
      <c r="BB30" s="109" t="e">
        <f>AR!BB37</f>
        <v>#N/A</v>
      </c>
      <c r="BC30" s="109" t="e">
        <f>AR!BC37</f>
        <v>#N/A</v>
      </c>
      <c r="BD30" s="109" t="e">
        <f>AR!BD37</f>
        <v>#N/A</v>
      </c>
      <c r="BE30" s="109" t="e">
        <f>AR!BE37</f>
        <v>#N/A</v>
      </c>
      <c r="BF30" s="109" t="e">
        <f>AR!BF37</f>
        <v>#N/A</v>
      </c>
      <c r="BG30" s="109" t="e">
        <f>AR!BG37</f>
        <v>#N/A</v>
      </c>
      <c r="BH30" s="109" t="e">
        <f>AR!BH37</f>
        <v>#N/A</v>
      </c>
      <c r="BI30" s="109" t="e">
        <f>AR!BI37</f>
        <v>#N/A</v>
      </c>
      <c r="BJ30" s="109" t="e">
        <f>AR!BJ37</f>
        <v>#N/A</v>
      </c>
      <c r="BK30" s="109" t="e">
        <f>AR!BK37</f>
        <v>#N/A</v>
      </c>
      <c r="BL30" s="109" t="e">
        <f>AR!BL37</f>
        <v>#N/A</v>
      </c>
      <c r="BM30" s="109" t="e">
        <f>AR!BM37</f>
        <v>#N/A</v>
      </c>
      <c r="BN30" s="109" t="e">
        <f>AR!BN37</f>
        <v>#N/A</v>
      </c>
      <c r="BO30" s="109" t="e">
        <f>AR!BO37</f>
        <v>#N/A</v>
      </c>
      <c r="BP30" s="109" t="e">
        <f>AR!BP37</f>
        <v>#N/A</v>
      </c>
      <c r="BQ30" s="109" t="e">
        <f>AR!BQ37</f>
        <v>#N/A</v>
      </c>
      <c r="BR30" s="109" t="e">
        <f>AR!BR37</f>
        <v>#N/A</v>
      </c>
      <c r="BS30" s="109" t="e">
        <f>AR!BS37</f>
        <v>#N/A</v>
      </c>
      <c r="BT30" s="109" t="e">
        <f>AR!BT37</f>
        <v>#N/A</v>
      </c>
      <c r="BU30" s="109" t="e">
        <f>AR!BU37</f>
        <v>#N/A</v>
      </c>
      <c r="BV30" s="109" t="e">
        <f>AR!BV37</f>
        <v>#N/A</v>
      </c>
      <c r="BW30" s="109" t="e">
        <f>AR!BW37</f>
        <v>#N/A</v>
      </c>
      <c r="BX30" s="109" t="e">
        <f>AR!BX37</f>
        <v>#N/A</v>
      </c>
      <c r="BY30" s="109" t="e">
        <f>AR!BY37</f>
        <v>#N/A</v>
      </c>
      <c r="BZ30" s="109" t="e">
        <f>AR!BZ37</f>
        <v>#N/A</v>
      </c>
      <c r="CA30" s="109" t="e">
        <f>AR!CA37</f>
        <v>#N/A</v>
      </c>
      <c r="CB30" s="109" t="e">
        <f>AR!CB37</f>
        <v>#N/A</v>
      </c>
      <c r="CC30" s="109" t="e">
        <f>AR!CC37</f>
        <v>#N/A</v>
      </c>
      <c r="CD30" s="109" t="e">
        <f>AR!CD37</f>
        <v>#N/A</v>
      </c>
      <c r="CE30" s="109" t="e">
        <f>AR!CE37</f>
        <v>#N/A</v>
      </c>
      <c r="CF30" s="109" t="e">
        <f>AR!CF37</f>
        <v>#N/A</v>
      </c>
      <c r="CG30" s="109" t="e">
        <f>AR!CG37</f>
        <v>#N/A</v>
      </c>
      <c r="CH30" s="109" t="e">
        <f>AR!CH37</f>
        <v>#N/A</v>
      </c>
      <c r="CI30" s="109" t="e">
        <f>AR!CI37</f>
        <v>#N/A</v>
      </c>
      <c r="CJ30" s="109" t="e">
        <f>AR!CJ37</f>
        <v>#N/A</v>
      </c>
      <c r="CK30" s="109" t="e">
        <f>AR!CK37</f>
        <v>#N/A</v>
      </c>
      <c r="CL30" s="109" t="e">
        <f>AR!CL37</f>
        <v>#N/A</v>
      </c>
      <c r="CM30" s="109" t="e">
        <f>AR!CM37</f>
        <v>#N/A</v>
      </c>
      <c r="CN30" s="109" t="e">
        <f>AR!CN37</f>
        <v>#N/A</v>
      </c>
      <c r="CO30" s="58"/>
      <c r="CP30" s="58"/>
      <c r="CQ30" s="58"/>
      <c r="CR30" s="58"/>
      <c r="CS30" s="58"/>
      <c r="CT30" s="58"/>
      <c r="CU30" s="58"/>
      <c r="CV30" s="58"/>
      <c r="CW30" s="58"/>
      <c r="CX30" s="58"/>
      <c r="CY30" s="58"/>
    </row>
    <row r="31" spans="2:107" s="29" customFormat="1">
      <c r="C31" s="73"/>
      <c r="E31" s="29" t="s">
        <v>1046</v>
      </c>
      <c r="G31" s="1" t="s">
        <v>305</v>
      </c>
      <c r="L31" s="109">
        <f>-Revenue!L26*L16</f>
        <v>0</v>
      </c>
      <c r="M31" s="109">
        <f>-Revenue!M26*M16</f>
        <v>0</v>
      </c>
      <c r="N31" s="109">
        <f>-Revenue!N26*N16</f>
        <v>0</v>
      </c>
      <c r="O31" s="109">
        <f>-Revenue!O26*O16</f>
        <v>0</v>
      </c>
      <c r="P31" s="109">
        <f>-Revenue!P26*P16</f>
        <v>0</v>
      </c>
      <c r="Q31" s="109">
        <f>-Revenue!Q26*Q16</f>
        <v>0</v>
      </c>
      <c r="R31" s="109">
        <f>-Revenue!R26*R16</f>
        <v>0</v>
      </c>
      <c r="S31" s="109">
        <f>-Revenue!S26*S16</f>
        <v>0</v>
      </c>
      <c r="T31" s="109">
        <f>-Revenue!T26*T16</f>
        <v>0</v>
      </c>
      <c r="U31" s="109">
        <f>-Revenue!U26*U16</f>
        <v>0</v>
      </c>
      <c r="V31" s="109">
        <f>-Revenue!V26*V16</f>
        <v>0</v>
      </c>
      <c r="W31" s="109">
        <f>-Revenue!W26*W16</f>
        <v>0</v>
      </c>
      <c r="X31" s="109">
        <f>-Revenue!X26*X16</f>
        <v>0</v>
      </c>
      <c r="Y31" s="109">
        <f>-Revenue!Y26*Y16</f>
        <v>0</v>
      </c>
      <c r="Z31" s="109">
        <f>-Revenue!Z26*Z16</f>
        <v>0</v>
      </c>
      <c r="AA31" s="109">
        <f>-Revenue!AA26*AA16</f>
        <v>0</v>
      </c>
      <c r="AB31" s="109">
        <f>-Revenue!AB26*AB16</f>
        <v>0</v>
      </c>
      <c r="AC31" s="109">
        <f>-Revenue!AC26*AC16</f>
        <v>0</v>
      </c>
      <c r="AD31" s="109">
        <f>-Revenue!AD26*AD16</f>
        <v>0</v>
      </c>
      <c r="AE31" s="109">
        <f>-Revenue!AE26*AE16</f>
        <v>0</v>
      </c>
      <c r="AF31" s="109">
        <f>-Revenue!AF26*AF16</f>
        <v>0</v>
      </c>
      <c r="AG31" s="109">
        <f>-Revenue!AG26*AG16</f>
        <v>0</v>
      </c>
      <c r="AH31" s="109">
        <f>-Revenue!AH26*AH16</f>
        <v>0</v>
      </c>
      <c r="AI31" s="109">
        <f>-Revenue!AI26*AI16</f>
        <v>0</v>
      </c>
      <c r="AJ31" s="109">
        <f>-Revenue!AJ26*AJ16</f>
        <v>0</v>
      </c>
      <c r="AK31" s="109">
        <f>-Revenue!AK26*AK16</f>
        <v>0</v>
      </c>
      <c r="AL31" s="109">
        <f>-Revenue!AL26*AL16</f>
        <v>0</v>
      </c>
      <c r="AM31" s="109">
        <f>-Revenue!AM26*AM16</f>
        <v>0</v>
      </c>
      <c r="AN31" s="109">
        <f>-Revenue!AN26*AN16</f>
        <v>0</v>
      </c>
      <c r="AO31" s="109">
        <f>-Revenue!AO26*AO16</f>
        <v>0</v>
      </c>
      <c r="AP31" s="109">
        <f>-Revenue!AP26*AP16</f>
        <v>0</v>
      </c>
      <c r="AQ31" s="109">
        <f>-Revenue!AQ26*AQ16</f>
        <v>0</v>
      </c>
      <c r="AR31" s="109">
        <f>-Revenue!AR26*AR16</f>
        <v>0</v>
      </c>
      <c r="AS31" s="109">
        <f>-Revenue!AS26*AS16</f>
        <v>0</v>
      </c>
      <c r="AT31" s="109">
        <f>-Revenue!AT26*AT16</f>
        <v>0</v>
      </c>
      <c r="AU31" s="109">
        <f>-Revenue!AU26*AU16</f>
        <v>0</v>
      </c>
      <c r="AV31" s="109">
        <f>-Revenue!AV26*AV16</f>
        <v>0</v>
      </c>
      <c r="AW31" s="109">
        <f>-Revenue!AW26*AW16</f>
        <v>0</v>
      </c>
      <c r="AX31" s="109">
        <f>-Revenue!AX26*AX16</f>
        <v>0</v>
      </c>
      <c r="AY31" s="109">
        <f>-Revenue!AY26*AY16</f>
        <v>0</v>
      </c>
      <c r="AZ31" s="109">
        <f>-Revenue!AZ26*AZ16</f>
        <v>0</v>
      </c>
      <c r="BA31" s="109">
        <f>-Revenue!BA26*BA16</f>
        <v>0</v>
      </c>
      <c r="BB31" s="109">
        <f>-Revenue!BB26*BB16</f>
        <v>0</v>
      </c>
      <c r="BC31" s="109">
        <f>-Revenue!BC26*BC16</f>
        <v>0</v>
      </c>
      <c r="BD31" s="109">
        <f>-Revenue!BD26*BD16</f>
        <v>0</v>
      </c>
      <c r="BE31" s="109">
        <f>-Revenue!BE26*BE16</f>
        <v>0</v>
      </c>
      <c r="BF31" s="109">
        <f>-Revenue!BF26*BF16</f>
        <v>0</v>
      </c>
      <c r="BG31" s="109">
        <f>-Revenue!BG26*BG16</f>
        <v>0</v>
      </c>
      <c r="BH31" s="109">
        <f>-Revenue!BH26*BH16</f>
        <v>0</v>
      </c>
      <c r="BI31" s="109">
        <f>-Revenue!BI26*BI16</f>
        <v>0</v>
      </c>
      <c r="BJ31" s="109">
        <f>-Revenue!BJ26*BJ16</f>
        <v>0</v>
      </c>
      <c r="BK31" s="109">
        <f>-Revenue!BK26*BK16</f>
        <v>0</v>
      </c>
      <c r="BL31" s="109">
        <f>-Revenue!BL26*BL16</f>
        <v>0</v>
      </c>
      <c r="BM31" s="109">
        <f>-Revenue!BM26*BM16</f>
        <v>0</v>
      </c>
      <c r="BN31" s="109">
        <f>-Revenue!BN26*BN16</f>
        <v>0</v>
      </c>
      <c r="BO31" s="109">
        <f>-Revenue!BO26*BO16</f>
        <v>0</v>
      </c>
      <c r="BP31" s="109">
        <f>-Revenue!BP26*BP16</f>
        <v>0</v>
      </c>
      <c r="BQ31" s="109">
        <f>-Revenue!BQ26*BQ16</f>
        <v>0</v>
      </c>
      <c r="BR31" s="109">
        <f>-Revenue!BR26*BR16</f>
        <v>0</v>
      </c>
      <c r="BS31" s="109">
        <f>-Revenue!BS26*BS16</f>
        <v>0</v>
      </c>
      <c r="BT31" s="109">
        <f>-Revenue!BT26*BT16</f>
        <v>0</v>
      </c>
      <c r="BU31" s="109">
        <f>-Revenue!BU26*BU16</f>
        <v>0</v>
      </c>
      <c r="BV31" s="109">
        <f>-Revenue!BV26*BV16</f>
        <v>0</v>
      </c>
      <c r="BW31" s="109">
        <f>-Revenue!BW26*BW16</f>
        <v>0</v>
      </c>
      <c r="BX31" s="109">
        <f>-Revenue!BX26*BX16</f>
        <v>0</v>
      </c>
      <c r="BY31" s="109">
        <f>-Revenue!BY26*BY16</f>
        <v>0</v>
      </c>
      <c r="BZ31" s="109">
        <f>-Revenue!BZ26*BZ16</f>
        <v>0</v>
      </c>
      <c r="CA31" s="109">
        <f>-Revenue!CA26*CA16</f>
        <v>0</v>
      </c>
      <c r="CB31" s="109">
        <f>-Revenue!CB26*CB16</f>
        <v>0</v>
      </c>
      <c r="CC31" s="109">
        <f>-Revenue!CC26*CC16</f>
        <v>0</v>
      </c>
      <c r="CD31" s="109">
        <f>-Revenue!CD26*CD16</f>
        <v>0</v>
      </c>
      <c r="CE31" s="109">
        <f>-Revenue!CE26*CE16</f>
        <v>0</v>
      </c>
      <c r="CF31" s="109">
        <f>-Revenue!CF26*CF16</f>
        <v>0</v>
      </c>
      <c r="CG31" s="109">
        <f>-Revenue!CG26*CG16</f>
        <v>0</v>
      </c>
      <c r="CH31" s="109">
        <f>-Revenue!CH26*CH16</f>
        <v>0</v>
      </c>
      <c r="CI31" s="109">
        <f>-Revenue!CI26*CI16</f>
        <v>0</v>
      </c>
      <c r="CJ31" s="109">
        <f>-Revenue!CJ26*CJ16</f>
        <v>0</v>
      </c>
      <c r="CK31" s="109">
        <f>-Revenue!CK26*CK16</f>
        <v>0</v>
      </c>
      <c r="CL31" s="109">
        <f>-Revenue!CL26*CL16</f>
        <v>0</v>
      </c>
      <c r="CM31" s="109">
        <f>-Revenue!CM26*CM16</f>
        <v>0</v>
      </c>
      <c r="CN31" s="109">
        <f>-Revenue!CN26*CN16</f>
        <v>0</v>
      </c>
    </row>
    <row r="32" spans="2:107">
      <c r="E32" s="1" t="s">
        <v>1047</v>
      </c>
      <c r="G32" s="1" t="s">
        <v>305</v>
      </c>
      <c r="L32" s="109">
        <f>-Revenue!L27*L16</f>
        <v>0</v>
      </c>
      <c r="M32" s="109">
        <f>-Revenue!M27*M16</f>
        <v>0</v>
      </c>
      <c r="N32" s="109">
        <f>-Revenue!N27*N16</f>
        <v>0</v>
      </c>
      <c r="O32" s="109">
        <f>-Revenue!O27*O16</f>
        <v>0</v>
      </c>
      <c r="P32" s="109">
        <f>-Revenue!P27*P16</f>
        <v>0</v>
      </c>
      <c r="Q32" s="109">
        <f>-Revenue!Q27*Q16</f>
        <v>0</v>
      </c>
      <c r="R32" s="109">
        <f>-Revenue!R27*R16</f>
        <v>0</v>
      </c>
      <c r="S32" s="109">
        <f>-Revenue!S27*S16</f>
        <v>0</v>
      </c>
      <c r="T32" s="109">
        <f>-Revenue!T27*T16</f>
        <v>0</v>
      </c>
      <c r="U32" s="109">
        <f>-Revenue!U27*U16</f>
        <v>0</v>
      </c>
      <c r="V32" s="109">
        <f>-Revenue!V27*V16</f>
        <v>0</v>
      </c>
      <c r="W32" s="109">
        <f>-Revenue!W27*W16</f>
        <v>0</v>
      </c>
      <c r="X32" s="109">
        <f>-Revenue!X27*X16</f>
        <v>0</v>
      </c>
      <c r="Y32" s="109">
        <f>-Revenue!Y27*Y16</f>
        <v>0</v>
      </c>
      <c r="Z32" s="109">
        <f>-Revenue!Z27*Z16</f>
        <v>0</v>
      </c>
      <c r="AA32" s="109">
        <f>-Revenue!AA27*AA16</f>
        <v>0</v>
      </c>
      <c r="AB32" s="109">
        <f>-Revenue!AB27*AB16</f>
        <v>0</v>
      </c>
      <c r="AC32" s="109">
        <f>-Revenue!AC27*AC16</f>
        <v>0</v>
      </c>
      <c r="AD32" s="109">
        <f>-Revenue!AD27*AD16</f>
        <v>0</v>
      </c>
      <c r="AE32" s="109">
        <f>-Revenue!AE27*AE16</f>
        <v>0</v>
      </c>
      <c r="AF32" s="109">
        <f>-Revenue!AF27*AF16</f>
        <v>0</v>
      </c>
      <c r="AG32" s="109">
        <f>-Revenue!AG27*AG16</f>
        <v>0</v>
      </c>
      <c r="AH32" s="109">
        <f>-Revenue!AH27*AH16</f>
        <v>0</v>
      </c>
      <c r="AI32" s="109">
        <f>-Revenue!AI27*AI16</f>
        <v>0</v>
      </c>
      <c r="AJ32" s="109">
        <f>-Revenue!AJ27*AJ16</f>
        <v>0</v>
      </c>
      <c r="AK32" s="109">
        <f>-Revenue!AK27*AK16</f>
        <v>0</v>
      </c>
      <c r="AL32" s="109">
        <f>-Revenue!AL27*AL16</f>
        <v>0</v>
      </c>
      <c r="AM32" s="109">
        <f>-Revenue!AM27*AM16</f>
        <v>0</v>
      </c>
      <c r="AN32" s="109">
        <f>-Revenue!AN27*AN16</f>
        <v>0</v>
      </c>
      <c r="AO32" s="109">
        <f>-Revenue!AO27*AO16</f>
        <v>0</v>
      </c>
      <c r="AP32" s="109">
        <f>-Revenue!AP27*AP16</f>
        <v>0</v>
      </c>
      <c r="AQ32" s="109">
        <f>-Revenue!AQ27*AQ16</f>
        <v>0</v>
      </c>
      <c r="AR32" s="109">
        <f>-Revenue!AR27*AR16</f>
        <v>0</v>
      </c>
      <c r="AS32" s="109">
        <f>-Revenue!AS27*AS16</f>
        <v>0</v>
      </c>
      <c r="AT32" s="109">
        <f>-Revenue!AT27*AT16</f>
        <v>0</v>
      </c>
      <c r="AU32" s="109">
        <f>-Revenue!AU27*AU16</f>
        <v>0</v>
      </c>
      <c r="AV32" s="109">
        <f>-Revenue!AV27*AV16</f>
        <v>0</v>
      </c>
      <c r="AW32" s="109">
        <f>-Revenue!AW27*AW16</f>
        <v>0</v>
      </c>
      <c r="AX32" s="109">
        <f>-Revenue!AX27*AX16</f>
        <v>0</v>
      </c>
      <c r="AY32" s="109">
        <f>-Revenue!AY27*AY16</f>
        <v>0</v>
      </c>
      <c r="AZ32" s="109">
        <f>-Revenue!AZ27*AZ16</f>
        <v>0</v>
      </c>
      <c r="BA32" s="109">
        <f>-Revenue!BA27*BA16</f>
        <v>0</v>
      </c>
      <c r="BB32" s="109">
        <f>-Revenue!BB27*BB16</f>
        <v>0</v>
      </c>
      <c r="BC32" s="109">
        <f>-Revenue!BC27*BC16</f>
        <v>0</v>
      </c>
      <c r="BD32" s="109">
        <f>-Revenue!BD27*BD16</f>
        <v>0</v>
      </c>
      <c r="BE32" s="109">
        <f>-Revenue!BE27*BE16</f>
        <v>0</v>
      </c>
      <c r="BF32" s="109">
        <f>-Revenue!BF27*BF16</f>
        <v>0</v>
      </c>
      <c r="BG32" s="109">
        <f>-Revenue!BG27*BG16</f>
        <v>0</v>
      </c>
      <c r="BH32" s="109">
        <f>-Revenue!BH27*BH16</f>
        <v>0</v>
      </c>
      <c r="BI32" s="109">
        <f>-Revenue!BI27*BI16</f>
        <v>0</v>
      </c>
      <c r="BJ32" s="109">
        <f>-Revenue!BJ27*BJ16</f>
        <v>0</v>
      </c>
      <c r="BK32" s="109">
        <f>-Revenue!BK27*BK16</f>
        <v>0</v>
      </c>
      <c r="BL32" s="109">
        <f>-Revenue!BL27*BL16</f>
        <v>0</v>
      </c>
      <c r="BM32" s="109">
        <f>-Revenue!BM27*BM16</f>
        <v>0</v>
      </c>
      <c r="BN32" s="109">
        <f>-Revenue!BN27*BN16</f>
        <v>0</v>
      </c>
      <c r="BO32" s="109">
        <f>-Revenue!BO27*BO16</f>
        <v>0</v>
      </c>
      <c r="BP32" s="109">
        <f>-Revenue!BP27*BP16</f>
        <v>0</v>
      </c>
      <c r="BQ32" s="109">
        <f>-Revenue!BQ27*BQ16</f>
        <v>0</v>
      </c>
      <c r="BR32" s="109">
        <f>-Revenue!BR27*BR16</f>
        <v>0</v>
      </c>
      <c r="BS32" s="109">
        <f>-Revenue!BS27*BS16</f>
        <v>0</v>
      </c>
      <c r="BT32" s="109">
        <f>-Revenue!BT27*BT16</f>
        <v>0</v>
      </c>
      <c r="BU32" s="109">
        <f>-Revenue!BU27*BU16</f>
        <v>0</v>
      </c>
      <c r="BV32" s="109">
        <f>-Revenue!BV27*BV16</f>
        <v>0</v>
      </c>
      <c r="BW32" s="109">
        <f>-Revenue!BW27*BW16</f>
        <v>0</v>
      </c>
      <c r="BX32" s="109">
        <f>-Revenue!BX27*BX16</f>
        <v>0</v>
      </c>
      <c r="BY32" s="109">
        <f>-Revenue!BY27*BY16</f>
        <v>0</v>
      </c>
      <c r="BZ32" s="109">
        <f>-Revenue!BZ27*BZ16</f>
        <v>0</v>
      </c>
      <c r="CA32" s="109">
        <f>-Revenue!CA27*CA16</f>
        <v>0</v>
      </c>
      <c r="CB32" s="109">
        <f>-Revenue!CB27*CB16</f>
        <v>0</v>
      </c>
      <c r="CC32" s="109">
        <f>-Revenue!CC27*CC16</f>
        <v>0</v>
      </c>
      <c r="CD32" s="109">
        <f>-Revenue!CD27*CD16</f>
        <v>0</v>
      </c>
      <c r="CE32" s="109">
        <f>-Revenue!CE27*CE16</f>
        <v>0</v>
      </c>
      <c r="CF32" s="109">
        <f>-Revenue!CF27*CF16</f>
        <v>0</v>
      </c>
      <c r="CG32" s="109">
        <f>-Revenue!CG27*CG16</f>
        <v>0</v>
      </c>
      <c r="CH32" s="109">
        <f>-Revenue!CH27*CH16</f>
        <v>0</v>
      </c>
      <c r="CI32" s="109">
        <f>-Revenue!CI27*CI16</f>
        <v>0</v>
      </c>
      <c r="CJ32" s="109">
        <f>-Revenue!CJ27*CJ16</f>
        <v>0</v>
      </c>
      <c r="CK32" s="109">
        <f>-Revenue!CK27*CK16</f>
        <v>0</v>
      </c>
      <c r="CL32" s="109">
        <f>-Revenue!CL27*CL16</f>
        <v>0</v>
      </c>
      <c r="CM32" s="109">
        <f>-Revenue!CM27*CM16</f>
        <v>0</v>
      </c>
      <c r="CN32" s="109">
        <f>-Revenue!CN27*CN16</f>
        <v>0</v>
      </c>
    </row>
    <row r="33" spans="2:107">
      <c r="E33" s="6" t="s">
        <v>1044</v>
      </c>
      <c r="F33" s="6"/>
      <c r="G33" s="6" t="s">
        <v>305</v>
      </c>
      <c r="H33" s="6"/>
      <c r="I33" s="6"/>
      <c r="J33" s="6"/>
      <c r="K33" s="6"/>
      <c r="L33" s="149" t="e">
        <f t="shared" ref="L33" si="8">SUM(L30:L32)</f>
        <v>#N/A</v>
      </c>
      <c r="M33" s="149" t="e">
        <f t="shared" ref="M33:AR33" si="9">SUM(M30:M32)</f>
        <v>#N/A</v>
      </c>
      <c r="N33" s="149" t="e">
        <f t="shared" si="9"/>
        <v>#N/A</v>
      </c>
      <c r="O33" s="149" t="e">
        <f t="shared" si="9"/>
        <v>#N/A</v>
      </c>
      <c r="P33" s="149" t="e">
        <f t="shared" si="9"/>
        <v>#N/A</v>
      </c>
      <c r="Q33" s="149" t="e">
        <f t="shared" si="9"/>
        <v>#N/A</v>
      </c>
      <c r="R33" s="149" t="e">
        <f t="shared" si="9"/>
        <v>#N/A</v>
      </c>
      <c r="S33" s="149" t="e">
        <f t="shared" si="9"/>
        <v>#N/A</v>
      </c>
      <c r="T33" s="149" t="e">
        <f t="shared" si="9"/>
        <v>#N/A</v>
      </c>
      <c r="U33" s="149" t="e">
        <f t="shared" si="9"/>
        <v>#N/A</v>
      </c>
      <c r="V33" s="149" t="e">
        <f t="shared" si="9"/>
        <v>#N/A</v>
      </c>
      <c r="W33" s="149" t="e">
        <f t="shared" si="9"/>
        <v>#N/A</v>
      </c>
      <c r="X33" s="149" t="e">
        <f t="shared" si="9"/>
        <v>#N/A</v>
      </c>
      <c r="Y33" s="149" t="e">
        <f t="shared" si="9"/>
        <v>#N/A</v>
      </c>
      <c r="Z33" s="149" t="e">
        <f t="shared" si="9"/>
        <v>#N/A</v>
      </c>
      <c r="AA33" s="149" t="e">
        <f t="shared" si="9"/>
        <v>#N/A</v>
      </c>
      <c r="AB33" s="149" t="e">
        <f t="shared" si="9"/>
        <v>#N/A</v>
      </c>
      <c r="AC33" s="149" t="e">
        <f t="shared" si="9"/>
        <v>#N/A</v>
      </c>
      <c r="AD33" s="149" t="e">
        <f t="shared" si="9"/>
        <v>#N/A</v>
      </c>
      <c r="AE33" s="149" t="e">
        <f t="shared" si="9"/>
        <v>#N/A</v>
      </c>
      <c r="AF33" s="149" t="e">
        <f t="shared" si="9"/>
        <v>#N/A</v>
      </c>
      <c r="AG33" s="149" t="e">
        <f t="shared" si="9"/>
        <v>#N/A</v>
      </c>
      <c r="AH33" s="149" t="e">
        <f>SUM(AH30:AH32)</f>
        <v>#N/A</v>
      </c>
      <c r="AI33" s="149" t="e">
        <f t="shared" si="9"/>
        <v>#N/A</v>
      </c>
      <c r="AJ33" s="149" t="e">
        <f t="shared" si="9"/>
        <v>#N/A</v>
      </c>
      <c r="AK33" s="149" t="e">
        <f t="shared" si="9"/>
        <v>#N/A</v>
      </c>
      <c r="AL33" s="149" t="e">
        <f t="shared" si="9"/>
        <v>#N/A</v>
      </c>
      <c r="AM33" s="149" t="e">
        <f t="shared" si="9"/>
        <v>#N/A</v>
      </c>
      <c r="AN33" s="149" t="e">
        <f t="shared" si="9"/>
        <v>#N/A</v>
      </c>
      <c r="AO33" s="149" t="e">
        <f t="shared" si="9"/>
        <v>#N/A</v>
      </c>
      <c r="AP33" s="149" t="e">
        <f t="shared" si="9"/>
        <v>#N/A</v>
      </c>
      <c r="AQ33" s="149" t="e">
        <f t="shared" si="9"/>
        <v>#N/A</v>
      </c>
      <c r="AR33" s="149" t="e">
        <f t="shared" si="9"/>
        <v>#N/A</v>
      </c>
      <c r="AS33" s="149" t="e">
        <f t="shared" ref="AS33:BX33" si="10">SUM(AS30:AS32)</f>
        <v>#N/A</v>
      </c>
      <c r="AT33" s="149" t="e">
        <f t="shared" si="10"/>
        <v>#N/A</v>
      </c>
      <c r="AU33" s="149" t="e">
        <f t="shared" si="10"/>
        <v>#N/A</v>
      </c>
      <c r="AV33" s="149" t="e">
        <f t="shared" si="10"/>
        <v>#N/A</v>
      </c>
      <c r="AW33" s="149" t="e">
        <f t="shared" si="10"/>
        <v>#N/A</v>
      </c>
      <c r="AX33" s="149" t="e">
        <f t="shared" si="10"/>
        <v>#N/A</v>
      </c>
      <c r="AY33" s="149" t="e">
        <f t="shared" si="10"/>
        <v>#N/A</v>
      </c>
      <c r="AZ33" s="149" t="e">
        <f t="shared" si="10"/>
        <v>#N/A</v>
      </c>
      <c r="BA33" s="149" t="e">
        <f t="shared" si="10"/>
        <v>#N/A</v>
      </c>
      <c r="BB33" s="149" t="e">
        <f t="shared" si="10"/>
        <v>#N/A</v>
      </c>
      <c r="BC33" s="149" t="e">
        <f t="shared" si="10"/>
        <v>#N/A</v>
      </c>
      <c r="BD33" s="149" t="e">
        <f t="shared" si="10"/>
        <v>#N/A</v>
      </c>
      <c r="BE33" s="149" t="e">
        <f t="shared" si="10"/>
        <v>#N/A</v>
      </c>
      <c r="BF33" s="149" t="e">
        <f t="shared" si="10"/>
        <v>#N/A</v>
      </c>
      <c r="BG33" s="149" t="e">
        <f t="shared" si="10"/>
        <v>#N/A</v>
      </c>
      <c r="BH33" s="149" t="e">
        <f t="shared" si="10"/>
        <v>#N/A</v>
      </c>
      <c r="BI33" s="149" t="e">
        <f t="shared" si="10"/>
        <v>#N/A</v>
      </c>
      <c r="BJ33" s="149" t="e">
        <f t="shared" si="10"/>
        <v>#N/A</v>
      </c>
      <c r="BK33" s="149" t="e">
        <f t="shared" si="10"/>
        <v>#N/A</v>
      </c>
      <c r="BL33" s="149" t="e">
        <f t="shared" si="10"/>
        <v>#N/A</v>
      </c>
      <c r="BM33" s="149" t="e">
        <f t="shared" si="10"/>
        <v>#N/A</v>
      </c>
      <c r="BN33" s="149" t="e">
        <f t="shared" si="10"/>
        <v>#N/A</v>
      </c>
      <c r="BO33" s="149" t="e">
        <f t="shared" si="10"/>
        <v>#N/A</v>
      </c>
      <c r="BP33" s="149" t="e">
        <f t="shared" si="10"/>
        <v>#N/A</v>
      </c>
      <c r="BQ33" s="149" t="e">
        <f t="shared" si="10"/>
        <v>#N/A</v>
      </c>
      <c r="BR33" s="149" t="e">
        <f t="shared" si="10"/>
        <v>#N/A</v>
      </c>
      <c r="BS33" s="149" t="e">
        <f t="shared" si="10"/>
        <v>#N/A</v>
      </c>
      <c r="BT33" s="149" t="e">
        <f t="shared" si="10"/>
        <v>#N/A</v>
      </c>
      <c r="BU33" s="149" t="e">
        <f t="shared" si="10"/>
        <v>#N/A</v>
      </c>
      <c r="BV33" s="149" t="e">
        <f t="shared" si="10"/>
        <v>#N/A</v>
      </c>
      <c r="BW33" s="149" t="e">
        <f t="shared" si="10"/>
        <v>#N/A</v>
      </c>
      <c r="BX33" s="149" t="e">
        <f t="shared" si="10"/>
        <v>#N/A</v>
      </c>
      <c r="BY33" s="149" t="e">
        <f t="shared" ref="BY33:CN33" si="11">SUM(BY30:BY32)</f>
        <v>#N/A</v>
      </c>
      <c r="BZ33" s="149" t="e">
        <f t="shared" si="11"/>
        <v>#N/A</v>
      </c>
      <c r="CA33" s="149" t="e">
        <f t="shared" si="11"/>
        <v>#N/A</v>
      </c>
      <c r="CB33" s="149" t="e">
        <f t="shared" si="11"/>
        <v>#N/A</v>
      </c>
      <c r="CC33" s="149" t="e">
        <f t="shared" si="11"/>
        <v>#N/A</v>
      </c>
      <c r="CD33" s="149" t="e">
        <f t="shared" si="11"/>
        <v>#N/A</v>
      </c>
      <c r="CE33" s="149" t="e">
        <f t="shared" si="11"/>
        <v>#N/A</v>
      </c>
      <c r="CF33" s="149" t="e">
        <f t="shared" si="11"/>
        <v>#N/A</v>
      </c>
      <c r="CG33" s="149" t="e">
        <f t="shared" si="11"/>
        <v>#N/A</v>
      </c>
      <c r="CH33" s="149" t="e">
        <f t="shared" si="11"/>
        <v>#N/A</v>
      </c>
      <c r="CI33" s="149" t="e">
        <f t="shared" si="11"/>
        <v>#N/A</v>
      </c>
      <c r="CJ33" s="149" t="e">
        <f t="shared" si="11"/>
        <v>#N/A</v>
      </c>
      <c r="CK33" s="149" t="e">
        <f t="shared" si="11"/>
        <v>#N/A</v>
      </c>
      <c r="CL33" s="149" t="e">
        <f t="shared" si="11"/>
        <v>#N/A</v>
      </c>
      <c r="CM33" s="149" t="e">
        <f t="shared" si="11"/>
        <v>#N/A</v>
      </c>
      <c r="CN33" s="149" t="e">
        <f t="shared" si="11"/>
        <v>#N/A</v>
      </c>
      <c r="CO33" s="58"/>
      <c r="CP33" s="58"/>
      <c r="CQ33" s="58"/>
      <c r="CR33" s="58"/>
      <c r="CS33" s="58"/>
      <c r="CT33" s="58"/>
      <c r="CU33" s="58"/>
      <c r="CV33" s="58"/>
      <c r="CW33" s="58"/>
      <c r="CX33" s="58"/>
      <c r="CY33" s="58"/>
    </row>
    <row r="34" spans="2:107">
      <c r="E34" s="1" t="s">
        <v>1048</v>
      </c>
      <c r="G34" s="1" t="s">
        <v>305</v>
      </c>
      <c r="J34"/>
      <c r="L34" s="109" t="e">
        <f>RAB!L36*L16</f>
        <v>#N/A</v>
      </c>
      <c r="M34" s="109" t="e">
        <f>RAB!M36*M16</f>
        <v>#N/A</v>
      </c>
      <c r="N34" s="109" t="e">
        <f>RAB!N36*N16</f>
        <v>#N/A</v>
      </c>
      <c r="O34" s="109" t="e">
        <f>RAB!O36*O16</f>
        <v>#N/A</v>
      </c>
      <c r="P34" s="109" t="e">
        <f>RAB!P36*P16</f>
        <v>#N/A</v>
      </c>
      <c r="Q34" s="109" t="e">
        <f>RAB!Q36*Q16</f>
        <v>#N/A</v>
      </c>
      <c r="R34" s="109" t="e">
        <f>RAB!R36*R16</f>
        <v>#N/A</v>
      </c>
      <c r="S34" s="109" t="e">
        <f>RAB!S36*S16</f>
        <v>#N/A</v>
      </c>
      <c r="T34" s="109" t="e">
        <f>RAB!T36*T16</f>
        <v>#N/A</v>
      </c>
      <c r="U34" s="109" t="e">
        <f>RAB!U36*U16</f>
        <v>#N/A</v>
      </c>
      <c r="V34" s="109" t="e">
        <f>RAB!V36*V16</f>
        <v>#N/A</v>
      </c>
      <c r="W34" s="109" t="e">
        <f>RAB!W36*W16</f>
        <v>#N/A</v>
      </c>
      <c r="X34" s="109" t="e">
        <f>RAB!X36*X16</f>
        <v>#N/A</v>
      </c>
      <c r="Y34" s="109" t="e">
        <f>RAB!Y36*Y16</f>
        <v>#N/A</v>
      </c>
      <c r="Z34" s="109" t="e">
        <f>RAB!Z36*Z16</f>
        <v>#N/A</v>
      </c>
      <c r="AA34" s="109" t="e">
        <f>RAB!AA36*AA16</f>
        <v>#N/A</v>
      </c>
      <c r="AB34" s="109" t="e">
        <f>RAB!AB36*AB16</f>
        <v>#N/A</v>
      </c>
      <c r="AC34" s="109" t="e">
        <f>RAB!AC36*AC16</f>
        <v>#N/A</v>
      </c>
      <c r="AD34" s="109" t="e">
        <f>RAB!AD36*AD16</f>
        <v>#N/A</v>
      </c>
      <c r="AE34" s="109" t="e">
        <f>RAB!AE36*AE16</f>
        <v>#N/A</v>
      </c>
      <c r="AF34" s="109" t="e">
        <f>RAB!AF36*AF16</f>
        <v>#N/A</v>
      </c>
      <c r="AG34" s="109" t="e">
        <f>RAB!AG36*AG16</f>
        <v>#N/A</v>
      </c>
      <c r="AH34" s="109" t="e">
        <f>RAB!AH36*AH16</f>
        <v>#N/A</v>
      </c>
      <c r="AI34" s="109" t="e">
        <f>RAB!AI36*AI16</f>
        <v>#N/A</v>
      </c>
      <c r="AJ34" s="109" t="e">
        <f>RAB!AJ36*AJ16</f>
        <v>#N/A</v>
      </c>
      <c r="AK34" s="109" t="e">
        <f>RAB!AK36*AK16</f>
        <v>#N/A</v>
      </c>
      <c r="AL34" s="109" t="e">
        <f>RAB!AL36*AL16</f>
        <v>#N/A</v>
      </c>
      <c r="AM34" s="109" t="e">
        <f>RAB!AM36*AM16</f>
        <v>#N/A</v>
      </c>
      <c r="AN34" s="109" t="e">
        <f>RAB!AN36*AN16</f>
        <v>#N/A</v>
      </c>
      <c r="AO34" s="109" t="e">
        <f>RAB!AO36*AO16</f>
        <v>#N/A</v>
      </c>
      <c r="AP34" s="109" t="e">
        <f>RAB!AP36*AP16</f>
        <v>#N/A</v>
      </c>
      <c r="AQ34" s="109" t="e">
        <f>RAB!AQ36*AQ16</f>
        <v>#N/A</v>
      </c>
      <c r="AR34" s="109" t="e">
        <f>RAB!AR36*AR16</f>
        <v>#N/A</v>
      </c>
      <c r="AS34" s="109" t="e">
        <f>RAB!AS36*AS16</f>
        <v>#N/A</v>
      </c>
      <c r="AT34" s="109" t="e">
        <f>RAB!AT36*AT16</f>
        <v>#N/A</v>
      </c>
      <c r="AU34" s="109" t="e">
        <f>RAB!AU36*AU16</f>
        <v>#N/A</v>
      </c>
      <c r="AV34" s="109" t="e">
        <f>RAB!AV36*AV16</f>
        <v>#N/A</v>
      </c>
      <c r="AW34" s="109" t="e">
        <f>RAB!AW36*AW16</f>
        <v>#N/A</v>
      </c>
      <c r="AX34" s="109" t="e">
        <f>RAB!AX36*AX16</f>
        <v>#N/A</v>
      </c>
      <c r="AY34" s="109" t="e">
        <f>RAB!AY36*AY16</f>
        <v>#N/A</v>
      </c>
      <c r="AZ34" s="109" t="e">
        <f>RAB!AZ36*AZ16</f>
        <v>#N/A</v>
      </c>
      <c r="BA34" s="109" t="e">
        <f>RAB!BA36*BA16</f>
        <v>#N/A</v>
      </c>
      <c r="BB34" s="109" t="e">
        <f>RAB!BB36*BB16</f>
        <v>#N/A</v>
      </c>
      <c r="BC34" s="109" t="e">
        <f>RAB!BC36*BC16</f>
        <v>#N/A</v>
      </c>
      <c r="BD34" s="109" t="e">
        <f>RAB!BD36*BD16</f>
        <v>#N/A</v>
      </c>
      <c r="BE34" s="109" t="e">
        <f>RAB!BE36*BE16</f>
        <v>#N/A</v>
      </c>
      <c r="BF34" s="109" t="e">
        <f>RAB!BF36*BF16</f>
        <v>#N/A</v>
      </c>
      <c r="BG34" s="109" t="e">
        <f>RAB!BG36*BG16</f>
        <v>#N/A</v>
      </c>
      <c r="BH34" s="109" t="e">
        <f>RAB!BH36*BH16</f>
        <v>#N/A</v>
      </c>
      <c r="BI34" s="109" t="e">
        <f>RAB!BI36*BI16</f>
        <v>#N/A</v>
      </c>
      <c r="BJ34" s="109" t="e">
        <f>RAB!BJ36*BJ16</f>
        <v>#N/A</v>
      </c>
      <c r="BK34" s="109" t="e">
        <f>RAB!BK36*BK16</f>
        <v>#N/A</v>
      </c>
      <c r="BL34" s="109" t="e">
        <f>RAB!BL36*BL16</f>
        <v>#N/A</v>
      </c>
      <c r="BM34" s="109" t="e">
        <f>RAB!BM36*BM16</f>
        <v>#N/A</v>
      </c>
      <c r="BN34" s="109" t="e">
        <f>RAB!BN36*BN16</f>
        <v>#N/A</v>
      </c>
      <c r="BO34" s="109" t="e">
        <f>RAB!BO36*BO16</f>
        <v>#N/A</v>
      </c>
      <c r="BP34" s="109" t="e">
        <f>RAB!BP36*BP16</f>
        <v>#N/A</v>
      </c>
      <c r="BQ34" s="109" t="e">
        <f>RAB!BQ36*BQ16</f>
        <v>#N/A</v>
      </c>
      <c r="BR34" s="109" t="e">
        <f>RAB!BR36*BR16</f>
        <v>#N/A</v>
      </c>
      <c r="BS34" s="109" t="e">
        <f>RAB!BS36*BS16</f>
        <v>#N/A</v>
      </c>
      <c r="BT34" s="109" t="e">
        <f>RAB!BT36*BT16</f>
        <v>#N/A</v>
      </c>
      <c r="BU34" s="109" t="e">
        <f>RAB!BU36*BU16</f>
        <v>#N/A</v>
      </c>
      <c r="BV34" s="109" t="e">
        <f>RAB!BV36*BV16</f>
        <v>#N/A</v>
      </c>
      <c r="BW34" s="109" t="e">
        <f>RAB!BW36*BW16</f>
        <v>#N/A</v>
      </c>
      <c r="BX34" s="109" t="e">
        <f>RAB!BX36*BX16</f>
        <v>#N/A</v>
      </c>
      <c r="BY34" s="109" t="e">
        <f>RAB!BY36*BY16</f>
        <v>#N/A</v>
      </c>
      <c r="BZ34" s="109" t="e">
        <f>RAB!BZ36*BZ16</f>
        <v>#N/A</v>
      </c>
      <c r="CA34" s="109" t="e">
        <f>RAB!CA36*CA16</f>
        <v>#N/A</v>
      </c>
      <c r="CB34" s="109" t="e">
        <f>RAB!CB36*CB16</f>
        <v>#N/A</v>
      </c>
      <c r="CC34" s="109" t="e">
        <f>RAB!CC36*CC16</f>
        <v>#N/A</v>
      </c>
      <c r="CD34" s="109" t="e">
        <f>RAB!CD36*CD16</f>
        <v>#N/A</v>
      </c>
      <c r="CE34" s="109" t="e">
        <f>RAB!CE36*CE16</f>
        <v>#N/A</v>
      </c>
      <c r="CF34" s="109" t="e">
        <f>RAB!CF36*CF16</f>
        <v>#N/A</v>
      </c>
      <c r="CG34" s="109" t="e">
        <f>RAB!CG36*CG16</f>
        <v>#N/A</v>
      </c>
      <c r="CH34" s="109" t="e">
        <f>RAB!CH36*CH16</f>
        <v>#N/A</v>
      </c>
      <c r="CI34" s="109" t="e">
        <f>RAB!CI36*CI16</f>
        <v>#N/A</v>
      </c>
      <c r="CJ34" s="109" t="e">
        <f>RAB!CJ36*CJ16</f>
        <v>#N/A</v>
      </c>
      <c r="CK34" s="109" t="e">
        <f>RAB!CK36*CK16</f>
        <v>#N/A</v>
      </c>
      <c r="CL34" s="109" t="e">
        <f>RAB!CL36*CL16</f>
        <v>#N/A</v>
      </c>
      <c r="CM34" s="109" t="e">
        <f>RAB!CM36*CM16</f>
        <v>#N/A</v>
      </c>
      <c r="CN34" s="109" t="e">
        <f>RAB!CN36*CN16</f>
        <v>#N/A</v>
      </c>
    </row>
    <row r="35" spans="2:107" s="6" customFormat="1">
      <c r="E35" s="6" t="s">
        <v>1049</v>
      </c>
      <c r="G35" s="6" t="s">
        <v>305</v>
      </c>
      <c r="J35" s="152"/>
      <c r="L35" s="149" t="e">
        <f>SUM(L33:L34)</f>
        <v>#N/A</v>
      </c>
      <c r="M35" s="149" t="e">
        <f>SUM(M33:M34)</f>
        <v>#N/A</v>
      </c>
      <c r="N35" s="149" t="e">
        <f t="shared" ref="N35:BY35" si="12">SUM(N33:N34)</f>
        <v>#N/A</v>
      </c>
      <c r="O35" s="149" t="e">
        <f t="shared" si="12"/>
        <v>#N/A</v>
      </c>
      <c r="P35" s="149" t="e">
        <f t="shared" si="12"/>
        <v>#N/A</v>
      </c>
      <c r="Q35" s="149" t="e">
        <f t="shared" si="12"/>
        <v>#N/A</v>
      </c>
      <c r="R35" s="149" t="e">
        <f t="shared" si="12"/>
        <v>#N/A</v>
      </c>
      <c r="S35" s="149" t="e">
        <f t="shared" si="12"/>
        <v>#N/A</v>
      </c>
      <c r="T35" s="149" t="e">
        <f t="shared" si="12"/>
        <v>#N/A</v>
      </c>
      <c r="U35" s="149" t="e">
        <f t="shared" si="12"/>
        <v>#N/A</v>
      </c>
      <c r="V35" s="149" t="e">
        <f t="shared" si="12"/>
        <v>#N/A</v>
      </c>
      <c r="W35" s="149" t="e">
        <f t="shared" si="12"/>
        <v>#N/A</v>
      </c>
      <c r="X35" s="149" t="e">
        <f t="shared" si="12"/>
        <v>#N/A</v>
      </c>
      <c r="Y35" s="149" t="e">
        <f t="shared" si="12"/>
        <v>#N/A</v>
      </c>
      <c r="Z35" s="149" t="e">
        <f t="shared" si="12"/>
        <v>#N/A</v>
      </c>
      <c r="AA35" s="149" t="e">
        <f t="shared" si="12"/>
        <v>#N/A</v>
      </c>
      <c r="AB35" s="149" t="e">
        <f t="shared" si="12"/>
        <v>#N/A</v>
      </c>
      <c r="AC35" s="149" t="e">
        <f t="shared" si="12"/>
        <v>#N/A</v>
      </c>
      <c r="AD35" s="149" t="e">
        <f t="shared" si="12"/>
        <v>#N/A</v>
      </c>
      <c r="AE35" s="149" t="e">
        <f t="shared" si="12"/>
        <v>#N/A</v>
      </c>
      <c r="AF35" s="149" t="e">
        <f t="shared" si="12"/>
        <v>#N/A</v>
      </c>
      <c r="AG35" s="149" t="e">
        <f t="shared" si="12"/>
        <v>#N/A</v>
      </c>
      <c r="AH35" s="149" t="e">
        <f t="shared" si="12"/>
        <v>#N/A</v>
      </c>
      <c r="AI35" s="149" t="e">
        <f t="shared" si="12"/>
        <v>#N/A</v>
      </c>
      <c r="AJ35" s="149" t="e">
        <f t="shared" si="12"/>
        <v>#N/A</v>
      </c>
      <c r="AK35" s="149" t="e">
        <f t="shared" si="12"/>
        <v>#N/A</v>
      </c>
      <c r="AL35" s="149" t="e">
        <f t="shared" si="12"/>
        <v>#N/A</v>
      </c>
      <c r="AM35" s="149" t="e">
        <f t="shared" si="12"/>
        <v>#N/A</v>
      </c>
      <c r="AN35" s="149" t="e">
        <f t="shared" si="12"/>
        <v>#N/A</v>
      </c>
      <c r="AO35" s="149" t="e">
        <f t="shared" si="12"/>
        <v>#N/A</v>
      </c>
      <c r="AP35" s="149" t="e">
        <f t="shared" si="12"/>
        <v>#N/A</v>
      </c>
      <c r="AQ35" s="149" t="e">
        <f t="shared" si="12"/>
        <v>#N/A</v>
      </c>
      <c r="AR35" s="149" t="e">
        <f t="shared" si="12"/>
        <v>#N/A</v>
      </c>
      <c r="AS35" s="149" t="e">
        <f t="shared" si="12"/>
        <v>#N/A</v>
      </c>
      <c r="AT35" s="149" t="e">
        <f t="shared" si="12"/>
        <v>#N/A</v>
      </c>
      <c r="AU35" s="149" t="e">
        <f t="shared" si="12"/>
        <v>#N/A</v>
      </c>
      <c r="AV35" s="149" t="e">
        <f t="shared" si="12"/>
        <v>#N/A</v>
      </c>
      <c r="AW35" s="149" t="e">
        <f t="shared" si="12"/>
        <v>#N/A</v>
      </c>
      <c r="AX35" s="149" t="e">
        <f t="shared" si="12"/>
        <v>#N/A</v>
      </c>
      <c r="AY35" s="149" t="e">
        <f t="shared" si="12"/>
        <v>#N/A</v>
      </c>
      <c r="AZ35" s="149" t="e">
        <f t="shared" si="12"/>
        <v>#N/A</v>
      </c>
      <c r="BA35" s="149" t="e">
        <f t="shared" si="12"/>
        <v>#N/A</v>
      </c>
      <c r="BB35" s="149" t="e">
        <f t="shared" si="12"/>
        <v>#N/A</v>
      </c>
      <c r="BC35" s="149" t="e">
        <f t="shared" si="12"/>
        <v>#N/A</v>
      </c>
      <c r="BD35" s="149" t="e">
        <f t="shared" si="12"/>
        <v>#N/A</v>
      </c>
      <c r="BE35" s="149" t="e">
        <f t="shared" si="12"/>
        <v>#N/A</v>
      </c>
      <c r="BF35" s="149" t="e">
        <f t="shared" si="12"/>
        <v>#N/A</v>
      </c>
      <c r="BG35" s="149" t="e">
        <f t="shared" si="12"/>
        <v>#N/A</v>
      </c>
      <c r="BH35" s="149" t="e">
        <f t="shared" si="12"/>
        <v>#N/A</v>
      </c>
      <c r="BI35" s="149" t="e">
        <f t="shared" si="12"/>
        <v>#N/A</v>
      </c>
      <c r="BJ35" s="149" t="e">
        <f t="shared" si="12"/>
        <v>#N/A</v>
      </c>
      <c r="BK35" s="149" t="e">
        <f t="shared" si="12"/>
        <v>#N/A</v>
      </c>
      <c r="BL35" s="149" t="e">
        <f t="shared" si="12"/>
        <v>#N/A</v>
      </c>
      <c r="BM35" s="149" t="e">
        <f t="shared" si="12"/>
        <v>#N/A</v>
      </c>
      <c r="BN35" s="149" t="e">
        <f t="shared" si="12"/>
        <v>#N/A</v>
      </c>
      <c r="BO35" s="149" t="e">
        <f t="shared" si="12"/>
        <v>#N/A</v>
      </c>
      <c r="BP35" s="149" t="e">
        <f t="shared" si="12"/>
        <v>#N/A</v>
      </c>
      <c r="BQ35" s="149" t="e">
        <f t="shared" si="12"/>
        <v>#N/A</v>
      </c>
      <c r="BR35" s="149" t="e">
        <f t="shared" si="12"/>
        <v>#N/A</v>
      </c>
      <c r="BS35" s="149" t="e">
        <f t="shared" si="12"/>
        <v>#N/A</v>
      </c>
      <c r="BT35" s="149" t="e">
        <f t="shared" si="12"/>
        <v>#N/A</v>
      </c>
      <c r="BU35" s="149" t="e">
        <f t="shared" si="12"/>
        <v>#N/A</v>
      </c>
      <c r="BV35" s="149" t="e">
        <f t="shared" si="12"/>
        <v>#N/A</v>
      </c>
      <c r="BW35" s="149" t="e">
        <f t="shared" si="12"/>
        <v>#N/A</v>
      </c>
      <c r="BX35" s="149" t="e">
        <f t="shared" si="12"/>
        <v>#N/A</v>
      </c>
      <c r="BY35" s="149" t="e">
        <f t="shared" si="12"/>
        <v>#N/A</v>
      </c>
      <c r="BZ35" s="149" t="e">
        <f t="shared" ref="BZ35:CN35" si="13">SUM(BZ33:BZ34)</f>
        <v>#N/A</v>
      </c>
      <c r="CA35" s="149" t="e">
        <f t="shared" si="13"/>
        <v>#N/A</v>
      </c>
      <c r="CB35" s="149" t="e">
        <f t="shared" si="13"/>
        <v>#N/A</v>
      </c>
      <c r="CC35" s="149" t="e">
        <f t="shared" si="13"/>
        <v>#N/A</v>
      </c>
      <c r="CD35" s="149" t="e">
        <f t="shared" si="13"/>
        <v>#N/A</v>
      </c>
      <c r="CE35" s="149" t="e">
        <f t="shared" si="13"/>
        <v>#N/A</v>
      </c>
      <c r="CF35" s="149" t="e">
        <f t="shared" si="13"/>
        <v>#N/A</v>
      </c>
      <c r="CG35" s="149" t="e">
        <f t="shared" si="13"/>
        <v>#N/A</v>
      </c>
      <c r="CH35" s="149" t="e">
        <f t="shared" si="13"/>
        <v>#N/A</v>
      </c>
      <c r="CI35" s="149" t="e">
        <f t="shared" si="13"/>
        <v>#N/A</v>
      </c>
      <c r="CJ35" s="149" t="e">
        <f t="shared" si="13"/>
        <v>#N/A</v>
      </c>
      <c r="CK35" s="149" t="e">
        <f t="shared" si="13"/>
        <v>#N/A</v>
      </c>
      <c r="CL35" s="149" t="e">
        <f t="shared" si="13"/>
        <v>#N/A</v>
      </c>
      <c r="CM35" s="149" t="e">
        <f t="shared" si="13"/>
        <v>#N/A</v>
      </c>
      <c r="CN35" s="149" t="e">
        <f t="shared" si="13"/>
        <v>#N/A</v>
      </c>
    </row>
    <row r="36" spans="2:107">
      <c r="E36" s="1" t="s">
        <v>1050</v>
      </c>
      <c r="G36" s="1" t="s">
        <v>305</v>
      </c>
      <c r="J36"/>
      <c r="L36" s="109" t="e">
        <f>'Finance&amp;Tax'!L35</f>
        <v>#N/A</v>
      </c>
      <c r="M36" s="109" t="e">
        <f>'Finance&amp;Tax'!M35</f>
        <v>#N/A</v>
      </c>
      <c r="N36" s="109" t="e">
        <f>'Finance&amp;Tax'!N35</f>
        <v>#N/A</v>
      </c>
      <c r="O36" s="109" t="e">
        <f>'Finance&amp;Tax'!O35</f>
        <v>#N/A</v>
      </c>
      <c r="P36" s="109" t="e">
        <f>'Finance&amp;Tax'!P35</f>
        <v>#N/A</v>
      </c>
      <c r="Q36" s="109" t="e">
        <f>'Finance&amp;Tax'!Q35</f>
        <v>#N/A</v>
      </c>
      <c r="R36" s="109" t="e">
        <f>'Finance&amp;Tax'!R35</f>
        <v>#N/A</v>
      </c>
      <c r="S36" s="109" t="e">
        <f>'Finance&amp;Tax'!S35</f>
        <v>#N/A</v>
      </c>
      <c r="T36" s="109" t="e">
        <f>'Finance&amp;Tax'!T35</f>
        <v>#N/A</v>
      </c>
      <c r="U36" s="109" t="e">
        <f>'Finance&amp;Tax'!U35</f>
        <v>#N/A</v>
      </c>
      <c r="V36" s="109" t="e">
        <f>'Finance&amp;Tax'!V35</f>
        <v>#N/A</v>
      </c>
      <c r="W36" s="109" t="e">
        <f>'Finance&amp;Tax'!W35</f>
        <v>#N/A</v>
      </c>
      <c r="X36" s="109" t="e">
        <f>'Finance&amp;Tax'!X35</f>
        <v>#N/A</v>
      </c>
      <c r="Y36" s="109" t="e">
        <f>'Finance&amp;Tax'!Y35</f>
        <v>#N/A</v>
      </c>
      <c r="Z36" s="109" t="e">
        <f>'Finance&amp;Tax'!Z35</f>
        <v>#N/A</v>
      </c>
      <c r="AA36" s="109" t="e">
        <f>'Finance&amp;Tax'!AA35</f>
        <v>#N/A</v>
      </c>
      <c r="AB36" s="109" t="e">
        <f>'Finance&amp;Tax'!AB35</f>
        <v>#N/A</v>
      </c>
      <c r="AC36" s="109" t="e">
        <f>'Finance&amp;Tax'!AC35</f>
        <v>#N/A</v>
      </c>
      <c r="AD36" s="109" t="e">
        <f>'Finance&amp;Tax'!AD35</f>
        <v>#N/A</v>
      </c>
      <c r="AE36" s="109" t="e">
        <f>'Finance&amp;Tax'!AE35</f>
        <v>#N/A</v>
      </c>
      <c r="AF36" s="109" t="e">
        <f>'Finance&amp;Tax'!AF35</f>
        <v>#N/A</v>
      </c>
      <c r="AG36" s="109" t="e">
        <f>'Finance&amp;Tax'!AG35</f>
        <v>#N/A</v>
      </c>
      <c r="AH36" s="109" t="e">
        <f>'Finance&amp;Tax'!AH35</f>
        <v>#N/A</v>
      </c>
      <c r="AI36" s="109" t="e">
        <f>'Finance&amp;Tax'!AI35</f>
        <v>#N/A</v>
      </c>
      <c r="AJ36" s="109" t="e">
        <f>'Finance&amp;Tax'!AJ35</f>
        <v>#N/A</v>
      </c>
      <c r="AK36" s="109" t="e">
        <f>'Finance&amp;Tax'!AK35</f>
        <v>#N/A</v>
      </c>
      <c r="AL36" s="109" t="e">
        <f>'Finance&amp;Tax'!AL35</f>
        <v>#N/A</v>
      </c>
      <c r="AM36" s="109" t="e">
        <f>'Finance&amp;Tax'!AM35</f>
        <v>#N/A</v>
      </c>
      <c r="AN36" s="109" t="e">
        <f>'Finance&amp;Tax'!AN35</f>
        <v>#N/A</v>
      </c>
      <c r="AO36" s="109" t="e">
        <f>'Finance&amp;Tax'!AO35</f>
        <v>#N/A</v>
      </c>
      <c r="AP36" s="109" t="e">
        <f>'Finance&amp;Tax'!AP35</f>
        <v>#N/A</v>
      </c>
      <c r="AQ36" s="109" t="e">
        <f>'Finance&amp;Tax'!AQ35</f>
        <v>#N/A</v>
      </c>
      <c r="AR36" s="109" t="e">
        <f>'Finance&amp;Tax'!AR35</f>
        <v>#N/A</v>
      </c>
      <c r="AS36" s="109" t="e">
        <f>'Finance&amp;Tax'!AS35</f>
        <v>#N/A</v>
      </c>
      <c r="AT36" s="109" t="e">
        <f>'Finance&amp;Tax'!AT35</f>
        <v>#N/A</v>
      </c>
      <c r="AU36" s="109" t="e">
        <f>'Finance&amp;Tax'!AU35</f>
        <v>#N/A</v>
      </c>
      <c r="AV36" s="109" t="e">
        <f>'Finance&amp;Tax'!AV35</f>
        <v>#N/A</v>
      </c>
      <c r="AW36" s="109" t="e">
        <f>'Finance&amp;Tax'!AW35</f>
        <v>#N/A</v>
      </c>
      <c r="AX36" s="109" t="e">
        <f>'Finance&amp;Tax'!AX35</f>
        <v>#N/A</v>
      </c>
      <c r="AY36" s="109" t="e">
        <f>'Finance&amp;Tax'!AY35</f>
        <v>#N/A</v>
      </c>
      <c r="AZ36" s="109" t="e">
        <f>'Finance&amp;Tax'!AZ35</f>
        <v>#N/A</v>
      </c>
      <c r="BA36" s="109" t="e">
        <f>'Finance&amp;Tax'!BA35</f>
        <v>#N/A</v>
      </c>
      <c r="BB36" s="109" t="e">
        <f>'Finance&amp;Tax'!BB35</f>
        <v>#N/A</v>
      </c>
      <c r="BC36" s="109" t="e">
        <f>'Finance&amp;Tax'!BC35</f>
        <v>#N/A</v>
      </c>
      <c r="BD36" s="109" t="e">
        <f>'Finance&amp;Tax'!BD35</f>
        <v>#N/A</v>
      </c>
      <c r="BE36" s="109" t="e">
        <f>'Finance&amp;Tax'!BE35</f>
        <v>#N/A</v>
      </c>
      <c r="BF36" s="109" t="e">
        <f>'Finance&amp;Tax'!BF35</f>
        <v>#N/A</v>
      </c>
      <c r="BG36" s="109" t="e">
        <f>'Finance&amp;Tax'!BG35</f>
        <v>#N/A</v>
      </c>
      <c r="BH36" s="109" t="e">
        <f>'Finance&amp;Tax'!BH35</f>
        <v>#N/A</v>
      </c>
      <c r="BI36" s="109" t="e">
        <f>'Finance&amp;Tax'!BI35</f>
        <v>#N/A</v>
      </c>
      <c r="BJ36" s="109" t="e">
        <f>'Finance&amp;Tax'!BJ35</f>
        <v>#N/A</v>
      </c>
      <c r="BK36" s="109" t="e">
        <f>'Finance&amp;Tax'!BK35</f>
        <v>#N/A</v>
      </c>
      <c r="BL36" s="109" t="e">
        <f>'Finance&amp;Tax'!BL35</f>
        <v>#N/A</v>
      </c>
      <c r="BM36" s="109" t="e">
        <f>'Finance&amp;Tax'!BM35</f>
        <v>#N/A</v>
      </c>
      <c r="BN36" s="109" t="e">
        <f>'Finance&amp;Tax'!BN35</f>
        <v>#N/A</v>
      </c>
      <c r="BO36" s="109" t="e">
        <f>'Finance&amp;Tax'!BO35</f>
        <v>#N/A</v>
      </c>
      <c r="BP36" s="109" t="e">
        <f>'Finance&amp;Tax'!BP35</f>
        <v>#N/A</v>
      </c>
      <c r="BQ36" s="109" t="e">
        <f>'Finance&amp;Tax'!BQ35</f>
        <v>#N/A</v>
      </c>
      <c r="BR36" s="109" t="e">
        <f>'Finance&amp;Tax'!BR35</f>
        <v>#N/A</v>
      </c>
      <c r="BS36" s="109" t="e">
        <f>'Finance&amp;Tax'!BS35</f>
        <v>#N/A</v>
      </c>
      <c r="BT36" s="109" t="e">
        <f>'Finance&amp;Tax'!BT35</f>
        <v>#N/A</v>
      </c>
      <c r="BU36" s="109" t="e">
        <f>'Finance&amp;Tax'!BU35</f>
        <v>#N/A</v>
      </c>
      <c r="BV36" s="109" t="e">
        <f>'Finance&amp;Tax'!BV35</f>
        <v>#N/A</v>
      </c>
      <c r="BW36" s="109" t="e">
        <f>'Finance&amp;Tax'!BW35</f>
        <v>#N/A</v>
      </c>
      <c r="BX36" s="109" t="e">
        <f>'Finance&amp;Tax'!BX35</f>
        <v>#N/A</v>
      </c>
      <c r="BY36" s="109" t="e">
        <f>'Finance&amp;Tax'!BY35</f>
        <v>#N/A</v>
      </c>
      <c r="BZ36" s="109" t="e">
        <f>'Finance&amp;Tax'!BZ35</f>
        <v>#N/A</v>
      </c>
      <c r="CA36" s="109" t="e">
        <f>'Finance&amp;Tax'!CA35</f>
        <v>#N/A</v>
      </c>
      <c r="CB36" s="109" t="e">
        <f>'Finance&amp;Tax'!CB35</f>
        <v>#N/A</v>
      </c>
      <c r="CC36" s="109" t="e">
        <f>'Finance&amp;Tax'!CC35</f>
        <v>#N/A</v>
      </c>
      <c r="CD36" s="109" t="e">
        <f>'Finance&amp;Tax'!CD35</f>
        <v>#N/A</v>
      </c>
      <c r="CE36" s="109" t="e">
        <f>'Finance&amp;Tax'!CE35</f>
        <v>#N/A</v>
      </c>
      <c r="CF36" s="109" t="e">
        <f>'Finance&amp;Tax'!CF35</f>
        <v>#N/A</v>
      </c>
      <c r="CG36" s="109" t="e">
        <f>'Finance&amp;Tax'!CG35</f>
        <v>#N/A</v>
      </c>
      <c r="CH36" s="109" t="e">
        <f>'Finance&amp;Tax'!CH35</f>
        <v>#N/A</v>
      </c>
      <c r="CI36" s="109" t="e">
        <f>'Finance&amp;Tax'!CI35</f>
        <v>#N/A</v>
      </c>
      <c r="CJ36" s="109" t="e">
        <f>'Finance&amp;Tax'!CJ35</f>
        <v>#N/A</v>
      </c>
      <c r="CK36" s="109" t="e">
        <f>'Finance&amp;Tax'!CK35</f>
        <v>#N/A</v>
      </c>
      <c r="CL36" s="109" t="e">
        <f>'Finance&amp;Tax'!CL35</f>
        <v>#N/A</v>
      </c>
      <c r="CM36" s="109" t="e">
        <f>'Finance&amp;Tax'!CM35</f>
        <v>#N/A</v>
      </c>
      <c r="CN36" s="109" t="e">
        <f>'Finance&amp;Tax'!CN35</f>
        <v>#N/A</v>
      </c>
    </row>
    <row r="37" spans="2:107">
      <c r="E37" s="1" t="s">
        <v>1051</v>
      </c>
      <c r="G37" s="1" t="s">
        <v>305</v>
      </c>
      <c r="J37"/>
      <c r="L37" s="109" t="e">
        <f>'Finance&amp;Tax'!L36</f>
        <v>#N/A</v>
      </c>
      <c r="M37" s="109" t="e">
        <f>'Finance&amp;Tax'!M36</f>
        <v>#N/A</v>
      </c>
      <c r="N37" s="109" t="e">
        <f>'Finance&amp;Tax'!N36</f>
        <v>#N/A</v>
      </c>
      <c r="O37" s="109" t="e">
        <f>'Finance&amp;Tax'!O36</f>
        <v>#N/A</v>
      </c>
      <c r="P37" s="109" t="e">
        <f>'Finance&amp;Tax'!P36</f>
        <v>#N/A</v>
      </c>
      <c r="Q37" s="109" t="e">
        <f>'Finance&amp;Tax'!Q36</f>
        <v>#N/A</v>
      </c>
      <c r="R37" s="109" t="e">
        <f>'Finance&amp;Tax'!R36</f>
        <v>#N/A</v>
      </c>
      <c r="S37" s="109" t="e">
        <f>'Finance&amp;Tax'!S36</f>
        <v>#N/A</v>
      </c>
      <c r="T37" s="109" t="e">
        <f>'Finance&amp;Tax'!T36</f>
        <v>#N/A</v>
      </c>
      <c r="U37" s="109" t="e">
        <f>'Finance&amp;Tax'!U36</f>
        <v>#N/A</v>
      </c>
      <c r="V37" s="109" t="e">
        <f>'Finance&amp;Tax'!V36</f>
        <v>#N/A</v>
      </c>
      <c r="W37" s="109" t="e">
        <f>'Finance&amp;Tax'!W36</f>
        <v>#N/A</v>
      </c>
      <c r="X37" s="109" t="e">
        <f>'Finance&amp;Tax'!X36</f>
        <v>#N/A</v>
      </c>
      <c r="Y37" s="109" t="e">
        <f>'Finance&amp;Tax'!Y36</f>
        <v>#N/A</v>
      </c>
      <c r="Z37" s="109" t="e">
        <f>'Finance&amp;Tax'!Z36</f>
        <v>#N/A</v>
      </c>
      <c r="AA37" s="109" t="e">
        <f>'Finance&amp;Tax'!AA36</f>
        <v>#N/A</v>
      </c>
      <c r="AB37" s="109" t="e">
        <f>'Finance&amp;Tax'!AB36</f>
        <v>#N/A</v>
      </c>
      <c r="AC37" s="109" t="e">
        <f>'Finance&amp;Tax'!AC36</f>
        <v>#N/A</v>
      </c>
      <c r="AD37" s="109" t="e">
        <f>'Finance&amp;Tax'!AD36</f>
        <v>#N/A</v>
      </c>
      <c r="AE37" s="109" t="e">
        <f>'Finance&amp;Tax'!AE36</f>
        <v>#N/A</v>
      </c>
      <c r="AF37" s="109" t="e">
        <f>'Finance&amp;Tax'!AF36</f>
        <v>#N/A</v>
      </c>
      <c r="AG37" s="109" t="e">
        <f>'Finance&amp;Tax'!AG36</f>
        <v>#N/A</v>
      </c>
      <c r="AH37" s="109" t="e">
        <f>'Finance&amp;Tax'!AH36</f>
        <v>#N/A</v>
      </c>
      <c r="AI37" s="109" t="e">
        <f>'Finance&amp;Tax'!AI36</f>
        <v>#N/A</v>
      </c>
      <c r="AJ37" s="109" t="e">
        <f>'Finance&amp;Tax'!AJ36</f>
        <v>#N/A</v>
      </c>
      <c r="AK37" s="109" t="e">
        <f>'Finance&amp;Tax'!AK36</f>
        <v>#N/A</v>
      </c>
      <c r="AL37" s="109" t="e">
        <f>'Finance&amp;Tax'!AL36</f>
        <v>#N/A</v>
      </c>
      <c r="AM37" s="109" t="e">
        <f>'Finance&amp;Tax'!AM36</f>
        <v>#N/A</v>
      </c>
      <c r="AN37" s="109" t="e">
        <f>'Finance&amp;Tax'!AN36</f>
        <v>#N/A</v>
      </c>
      <c r="AO37" s="109" t="e">
        <f>'Finance&amp;Tax'!AO36</f>
        <v>#N/A</v>
      </c>
      <c r="AP37" s="109" t="e">
        <f>'Finance&amp;Tax'!AP36</f>
        <v>#N/A</v>
      </c>
      <c r="AQ37" s="109" t="e">
        <f>'Finance&amp;Tax'!AQ36</f>
        <v>#N/A</v>
      </c>
      <c r="AR37" s="109" t="e">
        <f>'Finance&amp;Tax'!AR36</f>
        <v>#N/A</v>
      </c>
      <c r="AS37" s="109" t="e">
        <f>'Finance&amp;Tax'!AS36</f>
        <v>#N/A</v>
      </c>
      <c r="AT37" s="109" t="e">
        <f>'Finance&amp;Tax'!AT36</f>
        <v>#N/A</v>
      </c>
      <c r="AU37" s="109" t="e">
        <f>'Finance&amp;Tax'!AU36</f>
        <v>#N/A</v>
      </c>
      <c r="AV37" s="109" t="e">
        <f>'Finance&amp;Tax'!AV36</f>
        <v>#N/A</v>
      </c>
      <c r="AW37" s="109" t="e">
        <f>'Finance&amp;Tax'!AW36</f>
        <v>#N/A</v>
      </c>
      <c r="AX37" s="109" t="e">
        <f>'Finance&amp;Tax'!AX36</f>
        <v>#N/A</v>
      </c>
      <c r="AY37" s="109" t="e">
        <f>'Finance&amp;Tax'!AY36</f>
        <v>#N/A</v>
      </c>
      <c r="AZ37" s="109" t="e">
        <f>'Finance&amp;Tax'!AZ36</f>
        <v>#N/A</v>
      </c>
      <c r="BA37" s="109" t="e">
        <f>'Finance&amp;Tax'!BA36</f>
        <v>#N/A</v>
      </c>
      <c r="BB37" s="109" t="e">
        <f>'Finance&amp;Tax'!BB36</f>
        <v>#N/A</v>
      </c>
      <c r="BC37" s="109" t="e">
        <f>'Finance&amp;Tax'!BC36</f>
        <v>#N/A</v>
      </c>
      <c r="BD37" s="109" t="e">
        <f>'Finance&amp;Tax'!BD36</f>
        <v>#N/A</v>
      </c>
      <c r="BE37" s="109" t="e">
        <f>'Finance&amp;Tax'!BE36</f>
        <v>#N/A</v>
      </c>
      <c r="BF37" s="109" t="e">
        <f>'Finance&amp;Tax'!BF36</f>
        <v>#N/A</v>
      </c>
      <c r="BG37" s="109" t="e">
        <f>'Finance&amp;Tax'!BG36</f>
        <v>#N/A</v>
      </c>
      <c r="BH37" s="109" t="e">
        <f>'Finance&amp;Tax'!BH36</f>
        <v>#N/A</v>
      </c>
      <c r="BI37" s="109" t="e">
        <f>'Finance&amp;Tax'!BI36</f>
        <v>#N/A</v>
      </c>
      <c r="BJ37" s="109" t="e">
        <f>'Finance&amp;Tax'!BJ36</f>
        <v>#N/A</v>
      </c>
      <c r="BK37" s="109" t="e">
        <f>'Finance&amp;Tax'!BK36</f>
        <v>#N/A</v>
      </c>
      <c r="BL37" s="109" t="e">
        <f>'Finance&amp;Tax'!BL36</f>
        <v>#N/A</v>
      </c>
      <c r="BM37" s="109" t="e">
        <f>'Finance&amp;Tax'!BM36</f>
        <v>#N/A</v>
      </c>
      <c r="BN37" s="109" t="e">
        <f>'Finance&amp;Tax'!BN36</f>
        <v>#N/A</v>
      </c>
      <c r="BO37" s="109" t="e">
        <f>'Finance&amp;Tax'!BO36</f>
        <v>#N/A</v>
      </c>
      <c r="BP37" s="109" t="e">
        <f>'Finance&amp;Tax'!BP36</f>
        <v>#N/A</v>
      </c>
      <c r="BQ37" s="109" t="e">
        <f>'Finance&amp;Tax'!BQ36</f>
        <v>#N/A</v>
      </c>
      <c r="BR37" s="109" t="e">
        <f>'Finance&amp;Tax'!BR36</f>
        <v>#N/A</v>
      </c>
      <c r="BS37" s="109" t="e">
        <f>'Finance&amp;Tax'!BS36</f>
        <v>#N/A</v>
      </c>
      <c r="BT37" s="109" t="e">
        <f>'Finance&amp;Tax'!BT36</f>
        <v>#N/A</v>
      </c>
      <c r="BU37" s="109" t="e">
        <f>'Finance&amp;Tax'!BU36</f>
        <v>#N/A</v>
      </c>
      <c r="BV37" s="109" t="e">
        <f>'Finance&amp;Tax'!BV36</f>
        <v>#N/A</v>
      </c>
      <c r="BW37" s="109" t="e">
        <f>'Finance&amp;Tax'!BW36</f>
        <v>#N/A</v>
      </c>
      <c r="BX37" s="109" t="e">
        <f>'Finance&amp;Tax'!BX36</f>
        <v>#N/A</v>
      </c>
      <c r="BY37" s="109" t="e">
        <f>'Finance&amp;Tax'!BY36</f>
        <v>#N/A</v>
      </c>
      <c r="BZ37" s="109" t="e">
        <f>'Finance&amp;Tax'!BZ36</f>
        <v>#N/A</v>
      </c>
      <c r="CA37" s="109" t="e">
        <f>'Finance&amp;Tax'!CA36</f>
        <v>#N/A</v>
      </c>
      <c r="CB37" s="109" t="e">
        <f>'Finance&amp;Tax'!CB36</f>
        <v>#N/A</v>
      </c>
      <c r="CC37" s="109" t="e">
        <f>'Finance&amp;Tax'!CC36</f>
        <v>#N/A</v>
      </c>
      <c r="CD37" s="109" t="e">
        <f>'Finance&amp;Tax'!CD36</f>
        <v>#N/A</v>
      </c>
      <c r="CE37" s="109" t="e">
        <f>'Finance&amp;Tax'!CE36</f>
        <v>#N/A</v>
      </c>
      <c r="CF37" s="109" t="e">
        <f>'Finance&amp;Tax'!CF36</f>
        <v>#N/A</v>
      </c>
      <c r="CG37" s="109" t="e">
        <f>'Finance&amp;Tax'!CG36</f>
        <v>#N/A</v>
      </c>
      <c r="CH37" s="109" t="e">
        <f>'Finance&amp;Tax'!CH36</f>
        <v>#N/A</v>
      </c>
      <c r="CI37" s="109" t="e">
        <f>'Finance&amp;Tax'!CI36</f>
        <v>#N/A</v>
      </c>
      <c r="CJ37" s="109" t="e">
        <f>'Finance&amp;Tax'!CJ36</f>
        <v>#N/A</v>
      </c>
      <c r="CK37" s="109" t="e">
        <f>'Finance&amp;Tax'!CK36</f>
        <v>#N/A</v>
      </c>
      <c r="CL37" s="109" t="e">
        <f>'Finance&amp;Tax'!CL36</f>
        <v>#N/A</v>
      </c>
      <c r="CM37" s="109" t="e">
        <f>'Finance&amp;Tax'!CM36</f>
        <v>#N/A</v>
      </c>
      <c r="CN37" s="109" t="e">
        <f>'Finance&amp;Tax'!CN36</f>
        <v>#N/A</v>
      </c>
    </row>
    <row r="38" spans="2:107" s="6" customFormat="1">
      <c r="E38" s="6" t="s">
        <v>1052</v>
      </c>
      <c r="G38" s="6" t="s">
        <v>305</v>
      </c>
      <c r="J38" s="152"/>
      <c r="L38" s="149" t="e">
        <f>SUM(L35:L37)</f>
        <v>#N/A</v>
      </c>
      <c r="M38" s="149" t="e">
        <f>SUM(M35:M37)</f>
        <v>#N/A</v>
      </c>
      <c r="N38" s="149" t="e">
        <f t="shared" ref="N38:BY38" si="14">SUM(N35:N37)</f>
        <v>#N/A</v>
      </c>
      <c r="O38" s="149" t="e">
        <f t="shared" si="14"/>
        <v>#N/A</v>
      </c>
      <c r="P38" s="149" t="e">
        <f t="shared" si="14"/>
        <v>#N/A</v>
      </c>
      <c r="Q38" s="149" t="e">
        <f t="shared" si="14"/>
        <v>#N/A</v>
      </c>
      <c r="R38" s="149" t="e">
        <f t="shared" si="14"/>
        <v>#N/A</v>
      </c>
      <c r="S38" s="149" t="e">
        <f t="shared" si="14"/>
        <v>#N/A</v>
      </c>
      <c r="T38" s="149" t="e">
        <f t="shared" si="14"/>
        <v>#N/A</v>
      </c>
      <c r="U38" s="149" t="e">
        <f t="shared" si="14"/>
        <v>#N/A</v>
      </c>
      <c r="V38" s="149" t="e">
        <f t="shared" si="14"/>
        <v>#N/A</v>
      </c>
      <c r="W38" s="149" t="e">
        <f t="shared" si="14"/>
        <v>#N/A</v>
      </c>
      <c r="X38" s="149" t="e">
        <f t="shared" si="14"/>
        <v>#N/A</v>
      </c>
      <c r="Y38" s="149" t="e">
        <f t="shared" si="14"/>
        <v>#N/A</v>
      </c>
      <c r="Z38" s="149" t="e">
        <f t="shared" si="14"/>
        <v>#N/A</v>
      </c>
      <c r="AA38" s="149" t="e">
        <f t="shared" si="14"/>
        <v>#N/A</v>
      </c>
      <c r="AB38" s="149" t="e">
        <f t="shared" si="14"/>
        <v>#N/A</v>
      </c>
      <c r="AC38" s="149" t="e">
        <f t="shared" si="14"/>
        <v>#N/A</v>
      </c>
      <c r="AD38" s="149" t="e">
        <f t="shared" si="14"/>
        <v>#N/A</v>
      </c>
      <c r="AE38" s="149" t="e">
        <f t="shared" si="14"/>
        <v>#N/A</v>
      </c>
      <c r="AF38" s="149" t="e">
        <f t="shared" si="14"/>
        <v>#N/A</v>
      </c>
      <c r="AG38" s="149" t="e">
        <f t="shared" si="14"/>
        <v>#N/A</v>
      </c>
      <c r="AH38" s="149" t="e">
        <f t="shared" si="14"/>
        <v>#N/A</v>
      </c>
      <c r="AI38" s="149" t="e">
        <f t="shared" si="14"/>
        <v>#N/A</v>
      </c>
      <c r="AJ38" s="149" t="e">
        <f t="shared" si="14"/>
        <v>#N/A</v>
      </c>
      <c r="AK38" s="149" t="e">
        <f t="shared" si="14"/>
        <v>#N/A</v>
      </c>
      <c r="AL38" s="149" t="e">
        <f t="shared" si="14"/>
        <v>#N/A</v>
      </c>
      <c r="AM38" s="149" t="e">
        <f t="shared" si="14"/>
        <v>#N/A</v>
      </c>
      <c r="AN38" s="149" t="e">
        <f t="shared" si="14"/>
        <v>#N/A</v>
      </c>
      <c r="AO38" s="149" t="e">
        <f t="shared" si="14"/>
        <v>#N/A</v>
      </c>
      <c r="AP38" s="149" t="e">
        <f t="shared" si="14"/>
        <v>#N/A</v>
      </c>
      <c r="AQ38" s="149" t="e">
        <f t="shared" si="14"/>
        <v>#N/A</v>
      </c>
      <c r="AR38" s="149" t="e">
        <f t="shared" si="14"/>
        <v>#N/A</v>
      </c>
      <c r="AS38" s="149" t="e">
        <f t="shared" si="14"/>
        <v>#N/A</v>
      </c>
      <c r="AT38" s="149" t="e">
        <f t="shared" si="14"/>
        <v>#N/A</v>
      </c>
      <c r="AU38" s="149" t="e">
        <f t="shared" si="14"/>
        <v>#N/A</v>
      </c>
      <c r="AV38" s="149" t="e">
        <f t="shared" si="14"/>
        <v>#N/A</v>
      </c>
      <c r="AW38" s="149" t="e">
        <f t="shared" si="14"/>
        <v>#N/A</v>
      </c>
      <c r="AX38" s="149" t="e">
        <f t="shared" si="14"/>
        <v>#N/A</v>
      </c>
      <c r="AY38" s="149" t="e">
        <f t="shared" si="14"/>
        <v>#N/A</v>
      </c>
      <c r="AZ38" s="149" t="e">
        <f t="shared" si="14"/>
        <v>#N/A</v>
      </c>
      <c r="BA38" s="149" t="e">
        <f t="shared" si="14"/>
        <v>#N/A</v>
      </c>
      <c r="BB38" s="149" t="e">
        <f t="shared" si="14"/>
        <v>#N/A</v>
      </c>
      <c r="BC38" s="149" t="e">
        <f t="shared" si="14"/>
        <v>#N/A</v>
      </c>
      <c r="BD38" s="149" t="e">
        <f t="shared" si="14"/>
        <v>#N/A</v>
      </c>
      <c r="BE38" s="149" t="e">
        <f t="shared" si="14"/>
        <v>#N/A</v>
      </c>
      <c r="BF38" s="149" t="e">
        <f t="shared" si="14"/>
        <v>#N/A</v>
      </c>
      <c r="BG38" s="149" t="e">
        <f t="shared" si="14"/>
        <v>#N/A</v>
      </c>
      <c r="BH38" s="149" t="e">
        <f t="shared" si="14"/>
        <v>#N/A</v>
      </c>
      <c r="BI38" s="149" t="e">
        <f t="shared" si="14"/>
        <v>#N/A</v>
      </c>
      <c r="BJ38" s="149" t="e">
        <f t="shared" si="14"/>
        <v>#N/A</v>
      </c>
      <c r="BK38" s="149" t="e">
        <f t="shared" si="14"/>
        <v>#N/A</v>
      </c>
      <c r="BL38" s="149" t="e">
        <f t="shared" si="14"/>
        <v>#N/A</v>
      </c>
      <c r="BM38" s="149" t="e">
        <f t="shared" si="14"/>
        <v>#N/A</v>
      </c>
      <c r="BN38" s="149" t="e">
        <f t="shared" si="14"/>
        <v>#N/A</v>
      </c>
      <c r="BO38" s="149" t="e">
        <f t="shared" si="14"/>
        <v>#N/A</v>
      </c>
      <c r="BP38" s="149" t="e">
        <f t="shared" si="14"/>
        <v>#N/A</v>
      </c>
      <c r="BQ38" s="149" t="e">
        <f t="shared" si="14"/>
        <v>#N/A</v>
      </c>
      <c r="BR38" s="149" t="e">
        <f t="shared" si="14"/>
        <v>#N/A</v>
      </c>
      <c r="BS38" s="149" t="e">
        <f t="shared" si="14"/>
        <v>#N/A</v>
      </c>
      <c r="BT38" s="149" t="e">
        <f t="shared" si="14"/>
        <v>#N/A</v>
      </c>
      <c r="BU38" s="149" t="e">
        <f t="shared" si="14"/>
        <v>#N/A</v>
      </c>
      <c r="BV38" s="149" t="e">
        <f t="shared" si="14"/>
        <v>#N/A</v>
      </c>
      <c r="BW38" s="149" t="e">
        <f t="shared" si="14"/>
        <v>#N/A</v>
      </c>
      <c r="BX38" s="149" t="e">
        <f t="shared" si="14"/>
        <v>#N/A</v>
      </c>
      <c r="BY38" s="149" t="e">
        <f t="shared" si="14"/>
        <v>#N/A</v>
      </c>
      <c r="BZ38" s="149" t="e">
        <f t="shared" ref="BZ38:CN38" si="15">SUM(BZ35:BZ37)</f>
        <v>#N/A</v>
      </c>
      <c r="CA38" s="149" t="e">
        <f t="shared" si="15"/>
        <v>#N/A</v>
      </c>
      <c r="CB38" s="149" t="e">
        <f t="shared" si="15"/>
        <v>#N/A</v>
      </c>
      <c r="CC38" s="149" t="e">
        <f t="shared" si="15"/>
        <v>#N/A</v>
      </c>
      <c r="CD38" s="149" t="e">
        <f t="shared" si="15"/>
        <v>#N/A</v>
      </c>
      <c r="CE38" s="149" t="e">
        <f t="shared" si="15"/>
        <v>#N/A</v>
      </c>
      <c r="CF38" s="149" t="e">
        <f t="shared" si="15"/>
        <v>#N/A</v>
      </c>
      <c r="CG38" s="149" t="e">
        <f t="shared" si="15"/>
        <v>#N/A</v>
      </c>
      <c r="CH38" s="149" t="e">
        <f t="shared" si="15"/>
        <v>#N/A</v>
      </c>
      <c r="CI38" s="149" t="e">
        <f t="shared" si="15"/>
        <v>#N/A</v>
      </c>
      <c r="CJ38" s="149" t="e">
        <f t="shared" si="15"/>
        <v>#N/A</v>
      </c>
      <c r="CK38" s="149" t="e">
        <f t="shared" si="15"/>
        <v>#N/A</v>
      </c>
      <c r="CL38" s="149" t="e">
        <f t="shared" si="15"/>
        <v>#N/A</v>
      </c>
      <c r="CM38" s="149" t="e">
        <f t="shared" si="15"/>
        <v>#N/A</v>
      </c>
      <c r="CN38" s="149" t="e">
        <f t="shared" si="15"/>
        <v>#N/A</v>
      </c>
    </row>
    <row r="39" spans="2:107" s="6" customFormat="1">
      <c r="E39" s="1" t="s">
        <v>596</v>
      </c>
      <c r="G39" s="1" t="s">
        <v>305</v>
      </c>
      <c r="J39" s="152"/>
      <c r="L39" s="109" t="e">
        <f>'Finance&amp;Tax'!L300</f>
        <v>#N/A</v>
      </c>
      <c r="M39" s="109" t="e">
        <f>'Finance&amp;Tax'!M300</f>
        <v>#N/A</v>
      </c>
      <c r="N39" s="109" t="e">
        <f>'Finance&amp;Tax'!N300</f>
        <v>#N/A</v>
      </c>
      <c r="O39" s="109" t="e">
        <f>'Finance&amp;Tax'!O300</f>
        <v>#N/A</v>
      </c>
      <c r="P39" s="109" t="e">
        <f>'Finance&amp;Tax'!P300</f>
        <v>#N/A</v>
      </c>
      <c r="Q39" s="109" t="e">
        <f>'Finance&amp;Tax'!Q300</f>
        <v>#N/A</v>
      </c>
      <c r="R39" s="109" t="e">
        <f>'Finance&amp;Tax'!R300</f>
        <v>#N/A</v>
      </c>
      <c r="S39" s="109" t="e">
        <f>'Finance&amp;Tax'!S300</f>
        <v>#N/A</v>
      </c>
      <c r="T39" s="109" t="e">
        <f>'Finance&amp;Tax'!T300</f>
        <v>#N/A</v>
      </c>
      <c r="U39" s="109" t="e">
        <f>'Finance&amp;Tax'!U300</f>
        <v>#N/A</v>
      </c>
      <c r="V39" s="109" t="e">
        <f>'Finance&amp;Tax'!V300</f>
        <v>#N/A</v>
      </c>
      <c r="W39" s="109" t="e">
        <f>'Finance&amp;Tax'!W300</f>
        <v>#N/A</v>
      </c>
      <c r="X39" s="109" t="e">
        <f>'Finance&amp;Tax'!X300</f>
        <v>#N/A</v>
      </c>
      <c r="Y39" s="109" t="e">
        <f>'Finance&amp;Tax'!Y300</f>
        <v>#N/A</v>
      </c>
      <c r="Z39" s="109" t="e">
        <f>'Finance&amp;Tax'!Z300</f>
        <v>#N/A</v>
      </c>
      <c r="AA39" s="109" t="e">
        <f>'Finance&amp;Tax'!AA300</f>
        <v>#N/A</v>
      </c>
      <c r="AB39" s="109" t="e">
        <f>'Finance&amp;Tax'!AB300</f>
        <v>#N/A</v>
      </c>
      <c r="AC39" s="109" t="e">
        <f>'Finance&amp;Tax'!AC300</f>
        <v>#N/A</v>
      </c>
      <c r="AD39" s="109" t="e">
        <f>'Finance&amp;Tax'!AD300</f>
        <v>#N/A</v>
      </c>
      <c r="AE39" s="109" t="e">
        <f>'Finance&amp;Tax'!AE300</f>
        <v>#N/A</v>
      </c>
      <c r="AF39" s="109" t="e">
        <f>'Finance&amp;Tax'!AF300</f>
        <v>#N/A</v>
      </c>
      <c r="AG39" s="109" t="e">
        <f>'Finance&amp;Tax'!AG300</f>
        <v>#N/A</v>
      </c>
      <c r="AH39" s="109" t="e">
        <f>'Finance&amp;Tax'!AH300</f>
        <v>#N/A</v>
      </c>
      <c r="AI39" s="109" t="e">
        <f>'Finance&amp;Tax'!AI300</f>
        <v>#N/A</v>
      </c>
      <c r="AJ39" s="109" t="e">
        <f>'Finance&amp;Tax'!AJ300</f>
        <v>#N/A</v>
      </c>
      <c r="AK39" s="109" t="e">
        <f>'Finance&amp;Tax'!AK300</f>
        <v>#N/A</v>
      </c>
      <c r="AL39" s="109" t="e">
        <f>'Finance&amp;Tax'!AL300</f>
        <v>#N/A</v>
      </c>
      <c r="AM39" s="109" t="e">
        <f>'Finance&amp;Tax'!AM300</f>
        <v>#N/A</v>
      </c>
      <c r="AN39" s="109" t="e">
        <f>'Finance&amp;Tax'!AN300</f>
        <v>#N/A</v>
      </c>
      <c r="AO39" s="109" t="e">
        <f>'Finance&amp;Tax'!AO300</f>
        <v>#N/A</v>
      </c>
      <c r="AP39" s="109" t="e">
        <f>'Finance&amp;Tax'!AP300</f>
        <v>#N/A</v>
      </c>
      <c r="AQ39" s="109" t="e">
        <f>'Finance&amp;Tax'!AQ300</f>
        <v>#N/A</v>
      </c>
      <c r="AR39" s="109" t="e">
        <f>'Finance&amp;Tax'!AR300</f>
        <v>#N/A</v>
      </c>
      <c r="AS39" s="109" t="e">
        <f>'Finance&amp;Tax'!AS300</f>
        <v>#N/A</v>
      </c>
      <c r="AT39" s="109" t="e">
        <f>'Finance&amp;Tax'!AT300</f>
        <v>#N/A</v>
      </c>
      <c r="AU39" s="109" t="e">
        <f>'Finance&amp;Tax'!AU300</f>
        <v>#N/A</v>
      </c>
      <c r="AV39" s="109" t="e">
        <f>'Finance&amp;Tax'!AV300</f>
        <v>#N/A</v>
      </c>
      <c r="AW39" s="109" t="e">
        <f>'Finance&amp;Tax'!AW300</f>
        <v>#N/A</v>
      </c>
      <c r="AX39" s="109" t="e">
        <f>'Finance&amp;Tax'!AX300</f>
        <v>#N/A</v>
      </c>
      <c r="AY39" s="109" t="e">
        <f>'Finance&amp;Tax'!AY300</f>
        <v>#N/A</v>
      </c>
      <c r="AZ39" s="109" t="e">
        <f>'Finance&amp;Tax'!AZ300</f>
        <v>#N/A</v>
      </c>
      <c r="BA39" s="109" t="e">
        <f>'Finance&amp;Tax'!BA300</f>
        <v>#N/A</v>
      </c>
      <c r="BB39" s="109" t="e">
        <f>'Finance&amp;Tax'!BB300</f>
        <v>#N/A</v>
      </c>
      <c r="BC39" s="109" t="e">
        <f>'Finance&amp;Tax'!BC300</f>
        <v>#N/A</v>
      </c>
      <c r="BD39" s="109" t="e">
        <f>'Finance&amp;Tax'!BD300</f>
        <v>#N/A</v>
      </c>
      <c r="BE39" s="109" t="e">
        <f>'Finance&amp;Tax'!BE300</f>
        <v>#N/A</v>
      </c>
      <c r="BF39" s="109" t="e">
        <f>'Finance&amp;Tax'!BF300</f>
        <v>#N/A</v>
      </c>
      <c r="BG39" s="109" t="e">
        <f>'Finance&amp;Tax'!BG300</f>
        <v>#N/A</v>
      </c>
      <c r="BH39" s="109" t="e">
        <f>'Finance&amp;Tax'!BH300</f>
        <v>#N/A</v>
      </c>
      <c r="BI39" s="109" t="e">
        <f>'Finance&amp;Tax'!BI300</f>
        <v>#N/A</v>
      </c>
      <c r="BJ39" s="109" t="e">
        <f>'Finance&amp;Tax'!BJ300</f>
        <v>#N/A</v>
      </c>
      <c r="BK39" s="109" t="e">
        <f>'Finance&amp;Tax'!BK300</f>
        <v>#N/A</v>
      </c>
      <c r="BL39" s="109" t="e">
        <f>'Finance&amp;Tax'!BL300</f>
        <v>#N/A</v>
      </c>
      <c r="BM39" s="109" t="e">
        <f>'Finance&amp;Tax'!BM300</f>
        <v>#N/A</v>
      </c>
      <c r="BN39" s="109" t="e">
        <f>'Finance&amp;Tax'!BN300</f>
        <v>#N/A</v>
      </c>
      <c r="BO39" s="109" t="e">
        <f>'Finance&amp;Tax'!BO300</f>
        <v>#N/A</v>
      </c>
      <c r="BP39" s="109" t="e">
        <f>'Finance&amp;Tax'!BP300</f>
        <v>#N/A</v>
      </c>
      <c r="BQ39" s="109" t="e">
        <f>'Finance&amp;Tax'!BQ300</f>
        <v>#N/A</v>
      </c>
      <c r="BR39" s="109" t="e">
        <f>'Finance&amp;Tax'!BR300</f>
        <v>#N/A</v>
      </c>
      <c r="BS39" s="109" t="e">
        <f>'Finance&amp;Tax'!BS300</f>
        <v>#N/A</v>
      </c>
      <c r="BT39" s="109" t="e">
        <f>'Finance&amp;Tax'!BT300</f>
        <v>#N/A</v>
      </c>
      <c r="BU39" s="109" t="e">
        <f>'Finance&amp;Tax'!BU300</f>
        <v>#N/A</v>
      </c>
      <c r="BV39" s="109" t="e">
        <f>'Finance&amp;Tax'!BV300</f>
        <v>#N/A</v>
      </c>
      <c r="BW39" s="109" t="e">
        <f>'Finance&amp;Tax'!BW300</f>
        <v>#N/A</v>
      </c>
      <c r="BX39" s="109" t="e">
        <f>'Finance&amp;Tax'!BX300</f>
        <v>#N/A</v>
      </c>
      <c r="BY39" s="109" t="e">
        <f>'Finance&amp;Tax'!BY300</f>
        <v>#N/A</v>
      </c>
      <c r="BZ39" s="109" t="e">
        <f>'Finance&amp;Tax'!BZ300</f>
        <v>#N/A</v>
      </c>
      <c r="CA39" s="109" t="e">
        <f>'Finance&amp;Tax'!CA300</f>
        <v>#N/A</v>
      </c>
      <c r="CB39" s="109" t="e">
        <f>'Finance&amp;Tax'!CB300</f>
        <v>#N/A</v>
      </c>
      <c r="CC39" s="109" t="e">
        <f>'Finance&amp;Tax'!CC300</f>
        <v>#N/A</v>
      </c>
      <c r="CD39" s="109" t="e">
        <f>'Finance&amp;Tax'!CD300</f>
        <v>#N/A</v>
      </c>
      <c r="CE39" s="109" t="e">
        <f>'Finance&amp;Tax'!CE300</f>
        <v>#N/A</v>
      </c>
      <c r="CF39" s="109" t="e">
        <f>'Finance&amp;Tax'!CF300</f>
        <v>#N/A</v>
      </c>
      <c r="CG39" s="109" t="e">
        <f>'Finance&amp;Tax'!CG300</f>
        <v>#N/A</v>
      </c>
      <c r="CH39" s="109" t="e">
        <f>'Finance&amp;Tax'!CH300</f>
        <v>#N/A</v>
      </c>
      <c r="CI39" s="109" t="e">
        <f>'Finance&amp;Tax'!CI300</f>
        <v>#N/A</v>
      </c>
      <c r="CJ39" s="109" t="e">
        <f>'Finance&amp;Tax'!CJ300</f>
        <v>#N/A</v>
      </c>
      <c r="CK39" s="109" t="e">
        <f>'Finance&amp;Tax'!CK300</f>
        <v>#N/A</v>
      </c>
      <c r="CL39" s="109" t="e">
        <f>'Finance&amp;Tax'!CL300</f>
        <v>#N/A</v>
      </c>
      <c r="CM39" s="109" t="e">
        <f>'Finance&amp;Tax'!CM300</f>
        <v>#N/A</v>
      </c>
      <c r="CN39" s="109" t="e">
        <f>'Finance&amp;Tax'!CN300</f>
        <v>#N/A</v>
      </c>
    </row>
    <row r="40" spans="2:107">
      <c r="E40" s="1" t="s">
        <v>597</v>
      </c>
      <c r="G40" s="1" t="s">
        <v>305</v>
      </c>
      <c r="J40"/>
      <c r="L40" s="109" t="e">
        <f>-'Finance&amp;Tax'!L326</f>
        <v>#N/A</v>
      </c>
      <c r="M40" s="109" t="e">
        <f>-'Finance&amp;Tax'!M326</f>
        <v>#N/A</v>
      </c>
      <c r="N40" s="109" t="e">
        <f>-'Finance&amp;Tax'!N326</f>
        <v>#N/A</v>
      </c>
      <c r="O40" s="109" t="e">
        <f>-'Finance&amp;Tax'!O326</f>
        <v>#N/A</v>
      </c>
      <c r="P40" s="109" t="e">
        <f>-'Finance&amp;Tax'!P326</f>
        <v>#N/A</v>
      </c>
      <c r="Q40" s="109" t="e">
        <f>-'Finance&amp;Tax'!Q326</f>
        <v>#N/A</v>
      </c>
      <c r="R40" s="109" t="e">
        <f>-'Finance&amp;Tax'!R326</f>
        <v>#N/A</v>
      </c>
      <c r="S40" s="109" t="e">
        <f>-'Finance&amp;Tax'!S326</f>
        <v>#N/A</v>
      </c>
      <c r="T40" s="109" t="e">
        <f>-'Finance&amp;Tax'!T326</f>
        <v>#N/A</v>
      </c>
      <c r="U40" s="109" t="e">
        <f>-'Finance&amp;Tax'!U326</f>
        <v>#N/A</v>
      </c>
      <c r="V40" s="109" t="e">
        <f>-'Finance&amp;Tax'!V326</f>
        <v>#N/A</v>
      </c>
      <c r="W40" s="109" t="e">
        <f>-'Finance&amp;Tax'!W326</f>
        <v>#N/A</v>
      </c>
      <c r="X40" s="109" t="e">
        <f>-'Finance&amp;Tax'!X326</f>
        <v>#N/A</v>
      </c>
      <c r="Y40" s="109" t="e">
        <f>-'Finance&amp;Tax'!Y326</f>
        <v>#N/A</v>
      </c>
      <c r="Z40" s="109" t="e">
        <f>-'Finance&amp;Tax'!Z326</f>
        <v>#N/A</v>
      </c>
      <c r="AA40" s="109" t="e">
        <f>-'Finance&amp;Tax'!AA326</f>
        <v>#N/A</v>
      </c>
      <c r="AB40" s="109" t="e">
        <f>-'Finance&amp;Tax'!AB326</f>
        <v>#N/A</v>
      </c>
      <c r="AC40" s="109" t="e">
        <f>-'Finance&amp;Tax'!AC326</f>
        <v>#N/A</v>
      </c>
      <c r="AD40" s="109" t="e">
        <f>-'Finance&amp;Tax'!AD326</f>
        <v>#N/A</v>
      </c>
      <c r="AE40" s="109" t="e">
        <f>-'Finance&amp;Tax'!AE326</f>
        <v>#N/A</v>
      </c>
      <c r="AF40" s="109" t="e">
        <f>-'Finance&amp;Tax'!AF326</f>
        <v>#N/A</v>
      </c>
      <c r="AG40" s="109" t="e">
        <f>-'Finance&amp;Tax'!AG326</f>
        <v>#N/A</v>
      </c>
      <c r="AH40" s="109" t="e">
        <f>-'Finance&amp;Tax'!AH326</f>
        <v>#N/A</v>
      </c>
      <c r="AI40" s="109" t="e">
        <f>-'Finance&amp;Tax'!AI326</f>
        <v>#N/A</v>
      </c>
      <c r="AJ40" s="109" t="e">
        <f>-'Finance&amp;Tax'!AJ326</f>
        <v>#N/A</v>
      </c>
      <c r="AK40" s="109" t="e">
        <f>-'Finance&amp;Tax'!AK326</f>
        <v>#N/A</v>
      </c>
      <c r="AL40" s="109" t="e">
        <f>-'Finance&amp;Tax'!AL326</f>
        <v>#N/A</v>
      </c>
      <c r="AM40" s="109" t="e">
        <f>-'Finance&amp;Tax'!AM326</f>
        <v>#N/A</v>
      </c>
      <c r="AN40" s="109" t="e">
        <f>-'Finance&amp;Tax'!AN326</f>
        <v>#N/A</v>
      </c>
      <c r="AO40" s="109" t="e">
        <f>-'Finance&amp;Tax'!AO326</f>
        <v>#N/A</v>
      </c>
      <c r="AP40" s="109" t="e">
        <f>-'Finance&amp;Tax'!AP326</f>
        <v>#N/A</v>
      </c>
      <c r="AQ40" s="109" t="e">
        <f>-'Finance&amp;Tax'!AQ326</f>
        <v>#N/A</v>
      </c>
      <c r="AR40" s="109" t="e">
        <f>-'Finance&amp;Tax'!AR326</f>
        <v>#N/A</v>
      </c>
      <c r="AS40" s="109" t="e">
        <f>-'Finance&amp;Tax'!AS326</f>
        <v>#N/A</v>
      </c>
      <c r="AT40" s="109" t="e">
        <f>-'Finance&amp;Tax'!AT326</f>
        <v>#N/A</v>
      </c>
      <c r="AU40" s="109" t="e">
        <f>-'Finance&amp;Tax'!AU326</f>
        <v>#N/A</v>
      </c>
      <c r="AV40" s="109" t="e">
        <f>-'Finance&amp;Tax'!AV326</f>
        <v>#N/A</v>
      </c>
      <c r="AW40" s="109" t="e">
        <f>-'Finance&amp;Tax'!AW326</f>
        <v>#N/A</v>
      </c>
      <c r="AX40" s="109" t="e">
        <f>-'Finance&amp;Tax'!AX326</f>
        <v>#N/A</v>
      </c>
      <c r="AY40" s="109" t="e">
        <f>-'Finance&amp;Tax'!AY326</f>
        <v>#N/A</v>
      </c>
      <c r="AZ40" s="109" t="e">
        <f>-'Finance&amp;Tax'!AZ326</f>
        <v>#N/A</v>
      </c>
      <c r="BA40" s="109" t="e">
        <f>-'Finance&amp;Tax'!BA326</f>
        <v>#N/A</v>
      </c>
      <c r="BB40" s="109" t="e">
        <f>-'Finance&amp;Tax'!BB326</f>
        <v>#N/A</v>
      </c>
      <c r="BC40" s="109" t="e">
        <f>-'Finance&amp;Tax'!BC326</f>
        <v>#N/A</v>
      </c>
      <c r="BD40" s="109" t="e">
        <f>-'Finance&amp;Tax'!BD326</f>
        <v>#N/A</v>
      </c>
      <c r="BE40" s="109" t="e">
        <f>-'Finance&amp;Tax'!BE326</f>
        <v>#N/A</v>
      </c>
      <c r="BF40" s="109" t="e">
        <f>-'Finance&amp;Tax'!BF326</f>
        <v>#N/A</v>
      </c>
      <c r="BG40" s="109" t="e">
        <f>-'Finance&amp;Tax'!BG326</f>
        <v>#N/A</v>
      </c>
      <c r="BH40" s="109" t="e">
        <f>-'Finance&amp;Tax'!BH326</f>
        <v>#N/A</v>
      </c>
      <c r="BI40" s="109" t="e">
        <f>-'Finance&amp;Tax'!BI326</f>
        <v>#N/A</v>
      </c>
      <c r="BJ40" s="109" t="e">
        <f>-'Finance&amp;Tax'!BJ326</f>
        <v>#N/A</v>
      </c>
      <c r="BK40" s="109" t="e">
        <f>-'Finance&amp;Tax'!BK326</f>
        <v>#N/A</v>
      </c>
      <c r="BL40" s="109" t="e">
        <f>-'Finance&amp;Tax'!BL326</f>
        <v>#N/A</v>
      </c>
      <c r="BM40" s="109" t="e">
        <f>-'Finance&amp;Tax'!BM326</f>
        <v>#N/A</v>
      </c>
      <c r="BN40" s="109" t="e">
        <f>-'Finance&amp;Tax'!BN326</f>
        <v>#N/A</v>
      </c>
      <c r="BO40" s="109" t="e">
        <f>-'Finance&amp;Tax'!BO326</f>
        <v>#N/A</v>
      </c>
      <c r="BP40" s="109" t="e">
        <f>-'Finance&amp;Tax'!BP326</f>
        <v>#N/A</v>
      </c>
      <c r="BQ40" s="109" t="e">
        <f>-'Finance&amp;Tax'!BQ326</f>
        <v>#N/A</v>
      </c>
      <c r="BR40" s="109" t="e">
        <f>-'Finance&amp;Tax'!BR326</f>
        <v>#N/A</v>
      </c>
      <c r="BS40" s="109" t="e">
        <f>-'Finance&amp;Tax'!BS326</f>
        <v>#N/A</v>
      </c>
      <c r="BT40" s="109" t="e">
        <f>-'Finance&amp;Tax'!BT326</f>
        <v>#N/A</v>
      </c>
      <c r="BU40" s="109" t="e">
        <f>-'Finance&amp;Tax'!BU326</f>
        <v>#N/A</v>
      </c>
      <c r="BV40" s="109" t="e">
        <f>-'Finance&amp;Tax'!BV326</f>
        <v>#N/A</v>
      </c>
      <c r="BW40" s="109" t="e">
        <f>-'Finance&amp;Tax'!BW326</f>
        <v>#N/A</v>
      </c>
      <c r="BX40" s="109" t="e">
        <f>-'Finance&amp;Tax'!BX326</f>
        <v>#N/A</v>
      </c>
      <c r="BY40" s="109" t="e">
        <f>-'Finance&amp;Tax'!BY326</f>
        <v>#N/A</v>
      </c>
      <c r="BZ40" s="109" t="e">
        <f>-'Finance&amp;Tax'!BZ326</f>
        <v>#N/A</v>
      </c>
      <c r="CA40" s="109" t="e">
        <f>-'Finance&amp;Tax'!CA326</f>
        <v>#N/A</v>
      </c>
      <c r="CB40" s="109" t="e">
        <f>-'Finance&amp;Tax'!CB326</f>
        <v>#N/A</v>
      </c>
      <c r="CC40" s="109" t="e">
        <f>-'Finance&amp;Tax'!CC326</f>
        <v>#N/A</v>
      </c>
      <c r="CD40" s="109" t="e">
        <f>-'Finance&amp;Tax'!CD326</f>
        <v>#N/A</v>
      </c>
      <c r="CE40" s="109" t="e">
        <f>-'Finance&amp;Tax'!CE326</f>
        <v>#N/A</v>
      </c>
      <c r="CF40" s="109" t="e">
        <f>-'Finance&amp;Tax'!CF326</f>
        <v>#N/A</v>
      </c>
      <c r="CG40" s="109" t="e">
        <f>-'Finance&amp;Tax'!CG326</f>
        <v>#N/A</v>
      </c>
      <c r="CH40" s="109" t="e">
        <f>-'Finance&amp;Tax'!CH326</f>
        <v>#N/A</v>
      </c>
      <c r="CI40" s="109" t="e">
        <f>-'Finance&amp;Tax'!CI326</f>
        <v>#N/A</v>
      </c>
      <c r="CJ40" s="109" t="e">
        <f>-'Finance&amp;Tax'!CJ326</f>
        <v>#N/A</v>
      </c>
      <c r="CK40" s="109" t="e">
        <f>-'Finance&amp;Tax'!CK326</f>
        <v>#N/A</v>
      </c>
      <c r="CL40" s="109" t="e">
        <f>-'Finance&amp;Tax'!CL326</f>
        <v>#N/A</v>
      </c>
      <c r="CM40" s="109" t="e">
        <f>-'Finance&amp;Tax'!CM326</f>
        <v>#N/A</v>
      </c>
      <c r="CN40" s="109" t="e">
        <f>-'Finance&amp;Tax'!CN326</f>
        <v>#N/A</v>
      </c>
    </row>
    <row r="41" spans="2:107" s="6" customFormat="1">
      <c r="E41" s="6" t="s">
        <v>1053</v>
      </c>
      <c r="G41" s="6" t="s">
        <v>305</v>
      </c>
      <c r="J41" s="152"/>
      <c r="L41" s="149" t="e">
        <f>SUM(L38:L40)</f>
        <v>#N/A</v>
      </c>
      <c r="M41" s="149" t="e">
        <f>SUM(M38:M40)</f>
        <v>#N/A</v>
      </c>
      <c r="N41" s="149" t="e">
        <f t="shared" ref="N41:BY41" si="16">SUM(N38:N40)</f>
        <v>#N/A</v>
      </c>
      <c r="O41" s="149" t="e">
        <f t="shared" si="16"/>
        <v>#N/A</v>
      </c>
      <c r="P41" s="149" t="e">
        <f t="shared" si="16"/>
        <v>#N/A</v>
      </c>
      <c r="Q41" s="149" t="e">
        <f t="shared" si="16"/>
        <v>#N/A</v>
      </c>
      <c r="R41" s="149" t="e">
        <f t="shared" si="16"/>
        <v>#N/A</v>
      </c>
      <c r="S41" s="149" t="e">
        <f t="shared" si="16"/>
        <v>#N/A</v>
      </c>
      <c r="T41" s="149" t="e">
        <f t="shared" si="16"/>
        <v>#N/A</v>
      </c>
      <c r="U41" s="149" t="e">
        <f t="shared" si="16"/>
        <v>#N/A</v>
      </c>
      <c r="V41" s="149" t="e">
        <f t="shared" si="16"/>
        <v>#N/A</v>
      </c>
      <c r="W41" s="149" t="e">
        <f t="shared" si="16"/>
        <v>#N/A</v>
      </c>
      <c r="X41" s="149" t="e">
        <f t="shared" si="16"/>
        <v>#N/A</v>
      </c>
      <c r="Y41" s="149" t="e">
        <f t="shared" si="16"/>
        <v>#N/A</v>
      </c>
      <c r="Z41" s="149" t="e">
        <f t="shared" si="16"/>
        <v>#N/A</v>
      </c>
      <c r="AA41" s="149" t="e">
        <f t="shared" si="16"/>
        <v>#N/A</v>
      </c>
      <c r="AB41" s="149" t="e">
        <f t="shared" si="16"/>
        <v>#N/A</v>
      </c>
      <c r="AC41" s="149" t="e">
        <f t="shared" si="16"/>
        <v>#N/A</v>
      </c>
      <c r="AD41" s="149" t="e">
        <f t="shared" si="16"/>
        <v>#N/A</v>
      </c>
      <c r="AE41" s="149" t="e">
        <f t="shared" si="16"/>
        <v>#N/A</v>
      </c>
      <c r="AF41" s="149" t="e">
        <f t="shared" si="16"/>
        <v>#N/A</v>
      </c>
      <c r="AG41" s="149" t="e">
        <f t="shared" si="16"/>
        <v>#N/A</v>
      </c>
      <c r="AH41" s="149" t="e">
        <f t="shared" si="16"/>
        <v>#N/A</v>
      </c>
      <c r="AI41" s="149" t="e">
        <f t="shared" si="16"/>
        <v>#N/A</v>
      </c>
      <c r="AJ41" s="149" t="e">
        <f t="shared" si="16"/>
        <v>#N/A</v>
      </c>
      <c r="AK41" s="149" t="e">
        <f t="shared" si="16"/>
        <v>#N/A</v>
      </c>
      <c r="AL41" s="149" t="e">
        <f t="shared" si="16"/>
        <v>#N/A</v>
      </c>
      <c r="AM41" s="149" t="e">
        <f t="shared" si="16"/>
        <v>#N/A</v>
      </c>
      <c r="AN41" s="149" t="e">
        <f t="shared" si="16"/>
        <v>#N/A</v>
      </c>
      <c r="AO41" s="149" t="e">
        <f t="shared" si="16"/>
        <v>#N/A</v>
      </c>
      <c r="AP41" s="149" t="e">
        <f t="shared" si="16"/>
        <v>#N/A</v>
      </c>
      <c r="AQ41" s="149" t="e">
        <f t="shared" si="16"/>
        <v>#N/A</v>
      </c>
      <c r="AR41" s="149" t="e">
        <f t="shared" si="16"/>
        <v>#N/A</v>
      </c>
      <c r="AS41" s="149" t="e">
        <f t="shared" si="16"/>
        <v>#N/A</v>
      </c>
      <c r="AT41" s="149" t="e">
        <f t="shared" si="16"/>
        <v>#N/A</v>
      </c>
      <c r="AU41" s="149" t="e">
        <f t="shared" si="16"/>
        <v>#N/A</v>
      </c>
      <c r="AV41" s="149" t="e">
        <f t="shared" si="16"/>
        <v>#N/A</v>
      </c>
      <c r="AW41" s="149" t="e">
        <f t="shared" si="16"/>
        <v>#N/A</v>
      </c>
      <c r="AX41" s="149" t="e">
        <f t="shared" si="16"/>
        <v>#N/A</v>
      </c>
      <c r="AY41" s="149" t="e">
        <f t="shared" si="16"/>
        <v>#N/A</v>
      </c>
      <c r="AZ41" s="149" t="e">
        <f t="shared" si="16"/>
        <v>#N/A</v>
      </c>
      <c r="BA41" s="149" t="e">
        <f t="shared" si="16"/>
        <v>#N/A</v>
      </c>
      <c r="BB41" s="149" t="e">
        <f t="shared" si="16"/>
        <v>#N/A</v>
      </c>
      <c r="BC41" s="149" t="e">
        <f t="shared" si="16"/>
        <v>#N/A</v>
      </c>
      <c r="BD41" s="149" t="e">
        <f t="shared" si="16"/>
        <v>#N/A</v>
      </c>
      <c r="BE41" s="149" t="e">
        <f t="shared" si="16"/>
        <v>#N/A</v>
      </c>
      <c r="BF41" s="149" t="e">
        <f t="shared" si="16"/>
        <v>#N/A</v>
      </c>
      <c r="BG41" s="149" t="e">
        <f t="shared" si="16"/>
        <v>#N/A</v>
      </c>
      <c r="BH41" s="149" t="e">
        <f t="shared" si="16"/>
        <v>#N/A</v>
      </c>
      <c r="BI41" s="149" t="e">
        <f t="shared" si="16"/>
        <v>#N/A</v>
      </c>
      <c r="BJ41" s="149" t="e">
        <f t="shared" si="16"/>
        <v>#N/A</v>
      </c>
      <c r="BK41" s="149" t="e">
        <f t="shared" si="16"/>
        <v>#N/A</v>
      </c>
      <c r="BL41" s="149" t="e">
        <f t="shared" si="16"/>
        <v>#N/A</v>
      </c>
      <c r="BM41" s="149" t="e">
        <f t="shared" si="16"/>
        <v>#N/A</v>
      </c>
      <c r="BN41" s="149" t="e">
        <f t="shared" si="16"/>
        <v>#N/A</v>
      </c>
      <c r="BO41" s="149" t="e">
        <f t="shared" si="16"/>
        <v>#N/A</v>
      </c>
      <c r="BP41" s="149" t="e">
        <f t="shared" si="16"/>
        <v>#N/A</v>
      </c>
      <c r="BQ41" s="149" t="e">
        <f t="shared" si="16"/>
        <v>#N/A</v>
      </c>
      <c r="BR41" s="149" t="e">
        <f t="shared" si="16"/>
        <v>#N/A</v>
      </c>
      <c r="BS41" s="149" t="e">
        <f t="shared" si="16"/>
        <v>#N/A</v>
      </c>
      <c r="BT41" s="149" t="e">
        <f t="shared" si="16"/>
        <v>#N/A</v>
      </c>
      <c r="BU41" s="149" t="e">
        <f t="shared" si="16"/>
        <v>#N/A</v>
      </c>
      <c r="BV41" s="149" t="e">
        <f t="shared" si="16"/>
        <v>#N/A</v>
      </c>
      <c r="BW41" s="149" t="e">
        <f t="shared" si="16"/>
        <v>#N/A</v>
      </c>
      <c r="BX41" s="149" t="e">
        <f t="shared" si="16"/>
        <v>#N/A</v>
      </c>
      <c r="BY41" s="149" t="e">
        <f t="shared" si="16"/>
        <v>#N/A</v>
      </c>
      <c r="BZ41" s="149" t="e">
        <f t="shared" ref="BZ41:CN41" si="17">SUM(BZ38:BZ40)</f>
        <v>#N/A</v>
      </c>
      <c r="CA41" s="149" t="e">
        <f t="shared" si="17"/>
        <v>#N/A</v>
      </c>
      <c r="CB41" s="149" t="e">
        <f t="shared" si="17"/>
        <v>#N/A</v>
      </c>
      <c r="CC41" s="149" t="e">
        <f t="shared" si="17"/>
        <v>#N/A</v>
      </c>
      <c r="CD41" s="149" t="e">
        <f t="shared" si="17"/>
        <v>#N/A</v>
      </c>
      <c r="CE41" s="149" t="e">
        <f t="shared" si="17"/>
        <v>#N/A</v>
      </c>
      <c r="CF41" s="149" t="e">
        <f t="shared" si="17"/>
        <v>#N/A</v>
      </c>
      <c r="CG41" s="149" t="e">
        <f t="shared" si="17"/>
        <v>#N/A</v>
      </c>
      <c r="CH41" s="149" t="e">
        <f t="shared" si="17"/>
        <v>#N/A</v>
      </c>
      <c r="CI41" s="149" t="e">
        <f t="shared" si="17"/>
        <v>#N/A</v>
      </c>
      <c r="CJ41" s="149" t="e">
        <f t="shared" si="17"/>
        <v>#N/A</v>
      </c>
      <c r="CK41" s="149" t="e">
        <f t="shared" si="17"/>
        <v>#N/A</v>
      </c>
      <c r="CL41" s="149" t="e">
        <f t="shared" si="17"/>
        <v>#N/A</v>
      </c>
      <c r="CM41" s="149" t="e">
        <f t="shared" si="17"/>
        <v>#N/A</v>
      </c>
      <c r="CN41" s="149" t="e">
        <f t="shared" si="17"/>
        <v>#N/A</v>
      </c>
    </row>
    <row r="42" spans="2:107">
      <c r="E42" s="1" t="s">
        <v>1054</v>
      </c>
      <c r="G42" s="1" t="s">
        <v>305</v>
      </c>
      <c r="J42"/>
      <c r="L42" s="109" t="e">
        <f>'Finance&amp;Tax'!L33</f>
        <v>#N/A</v>
      </c>
      <c r="M42" s="109" t="e">
        <f>'Finance&amp;Tax'!M33</f>
        <v>#N/A</v>
      </c>
      <c r="N42" s="109" t="e">
        <f>'Finance&amp;Tax'!N33</f>
        <v>#N/A</v>
      </c>
      <c r="O42" s="109" t="e">
        <f>'Finance&amp;Tax'!O33</f>
        <v>#N/A</v>
      </c>
      <c r="P42" s="109" t="e">
        <f>'Finance&amp;Tax'!P33</f>
        <v>#N/A</v>
      </c>
      <c r="Q42" s="109" t="e">
        <f>'Finance&amp;Tax'!Q33</f>
        <v>#N/A</v>
      </c>
      <c r="R42" s="109" t="e">
        <f>'Finance&amp;Tax'!R33</f>
        <v>#N/A</v>
      </c>
      <c r="S42" s="109" t="e">
        <f>'Finance&amp;Tax'!S33</f>
        <v>#N/A</v>
      </c>
      <c r="T42" s="109" t="e">
        <f>'Finance&amp;Tax'!T33</f>
        <v>#N/A</v>
      </c>
      <c r="U42" s="109" t="e">
        <f>'Finance&amp;Tax'!U33</f>
        <v>#N/A</v>
      </c>
      <c r="V42" s="109" t="e">
        <f>'Finance&amp;Tax'!V33</f>
        <v>#N/A</v>
      </c>
      <c r="W42" s="109" t="e">
        <f>'Finance&amp;Tax'!W33</f>
        <v>#N/A</v>
      </c>
      <c r="X42" s="109" t="e">
        <f>'Finance&amp;Tax'!X33</f>
        <v>#N/A</v>
      </c>
      <c r="Y42" s="109" t="e">
        <f>'Finance&amp;Tax'!Y33</f>
        <v>#N/A</v>
      </c>
      <c r="Z42" s="109" t="e">
        <f>'Finance&amp;Tax'!Z33</f>
        <v>#N/A</v>
      </c>
      <c r="AA42" s="109" t="e">
        <f>'Finance&amp;Tax'!AA33</f>
        <v>#N/A</v>
      </c>
      <c r="AB42" s="109" t="e">
        <f>'Finance&amp;Tax'!AB33</f>
        <v>#N/A</v>
      </c>
      <c r="AC42" s="109" t="e">
        <f>'Finance&amp;Tax'!AC33</f>
        <v>#N/A</v>
      </c>
      <c r="AD42" s="109" t="e">
        <f>'Finance&amp;Tax'!AD33</f>
        <v>#N/A</v>
      </c>
      <c r="AE42" s="109" t="e">
        <f>'Finance&amp;Tax'!AE33</f>
        <v>#N/A</v>
      </c>
      <c r="AF42" s="109" t="e">
        <f>'Finance&amp;Tax'!AF33</f>
        <v>#N/A</v>
      </c>
      <c r="AG42" s="109" t="e">
        <f>'Finance&amp;Tax'!AG33</f>
        <v>#N/A</v>
      </c>
      <c r="AH42" s="109" t="e">
        <f>'Finance&amp;Tax'!AH33</f>
        <v>#N/A</v>
      </c>
      <c r="AI42" s="109" t="e">
        <f>'Finance&amp;Tax'!AI33</f>
        <v>#N/A</v>
      </c>
      <c r="AJ42" s="109" t="e">
        <f>'Finance&amp;Tax'!AJ33</f>
        <v>#N/A</v>
      </c>
      <c r="AK42" s="109" t="e">
        <f>'Finance&amp;Tax'!AK33</f>
        <v>#N/A</v>
      </c>
      <c r="AL42" s="109" t="e">
        <f>'Finance&amp;Tax'!AL33</f>
        <v>#N/A</v>
      </c>
      <c r="AM42" s="109" t="e">
        <f>'Finance&amp;Tax'!AM33</f>
        <v>#N/A</v>
      </c>
      <c r="AN42" s="109" t="e">
        <f>'Finance&amp;Tax'!AN33</f>
        <v>#N/A</v>
      </c>
      <c r="AO42" s="109" t="e">
        <f>'Finance&amp;Tax'!AO33</f>
        <v>#N/A</v>
      </c>
      <c r="AP42" s="109" t="e">
        <f>'Finance&amp;Tax'!AP33</f>
        <v>#N/A</v>
      </c>
      <c r="AQ42" s="109" t="e">
        <f>'Finance&amp;Tax'!AQ33</f>
        <v>#N/A</v>
      </c>
      <c r="AR42" s="109" t="e">
        <f>'Finance&amp;Tax'!AR33</f>
        <v>#N/A</v>
      </c>
      <c r="AS42" s="109" t="e">
        <f>'Finance&amp;Tax'!AS33</f>
        <v>#N/A</v>
      </c>
      <c r="AT42" s="109" t="e">
        <f>'Finance&amp;Tax'!AT33</f>
        <v>#N/A</v>
      </c>
      <c r="AU42" s="109" t="e">
        <f>'Finance&amp;Tax'!AU33</f>
        <v>#N/A</v>
      </c>
      <c r="AV42" s="109" t="e">
        <f>'Finance&amp;Tax'!AV33</f>
        <v>#N/A</v>
      </c>
      <c r="AW42" s="109" t="e">
        <f>'Finance&amp;Tax'!AW33</f>
        <v>#N/A</v>
      </c>
      <c r="AX42" s="109" t="e">
        <f>'Finance&amp;Tax'!AX33</f>
        <v>#N/A</v>
      </c>
      <c r="AY42" s="109" t="e">
        <f>'Finance&amp;Tax'!AY33</f>
        <v>#N/A</v>
      </c>
      <c r="AZ42" s="109" t="e">
        <f>'Finance&amp;Tax'!AZ33</f>
        <v>#N/A</v>
      </c>
      <c r="BA42" s="109" t="e">
        <f>'Finance&amp;Tax'!BA33</f>
        <v>#N/A</v>
      </c>
      <c r="BB42" s="109" t="e">
        <f>'Finance&amp;Tax'!BB33</f>
        <v>#N/A</v>
      </c>
      <c r="BC42" s="109" t="e">
        <f>'Finance&amp;Tax'!BC33</f>
        <v>#N/A</v>
      </c>
      <c r="BD42" s="109" t="e">
        <f>'Finance&amp;Tax'!BD33</f>
        <v>#N/A</v>
      </c>
      <c r="BE42" s="109" t="e">
        <f>'Finance&amp;Tax'!BE33</f>
        <v>#N/A</v>
      </c>
      <c r="BF42" s="109" t="e">
        <f>'Finance&amp;Tax'!BF33</f>
        <v>#N/A</v>
      </c>
      <c r="BG42" s="109" t="e">
        <f>'Finance&amp;Tax'!BG33</f>
        <v>#N/A</v>
      </c>
      <c r="BH42" s="109" t="e">
        <f>'Finance&amp;Tax'!BH33</f>
        <v>#N/A</v>
      </c>
      <c r="BI42" s="109" t="e">
        <f>'Finance&amp;Tax'!BI33</f>
        <v>#N/A</v>
      </c>
      <c r="BJ42" s="109" t="e">
        <f>'Finance&amp;Tax'!BJ33</f>
        <v>#N/A</v>
      </c>
      <c r="BK42" s="109" t="e">
        <f>'Finance&amp;Tax'!BK33</f>
        <v>#N/A</v>
      </c>
      <c r="BL42" s="109" t="e">
        <f>'Finance&amp;Tax'!BL33</f>
        <v>#N/A</v>
      </c>
      <c r="BM42" s="109" t="e">
        <f>'Finance&amp;Tax'!BM33</f>
        <v>#N/A</v>
      </c>
      <c r="BN42" s="109" t="e">
        <f>'Finance&amp;Tax'!BN33</f>
        <v>#N/A</v>
      </c>
      <c r="BO42" s="109" t="e">
        <f>'Finance&amp;Tax'!BO33</f>
        <v>#N/A</v>
      </c>
      <c r="BP42" s="109" t="e">
        <f>'Finance&amp;Tax'!BP33</f>
        <v>#N/A</v>
      </c>
      <c r="BQ42" s="109" t="e">
        <f>'Finance&amp;Tax'!BQ33</f>
        <v>#N/A</v>
      </c>
      <c r="BR42" s="109" t="e">
        <f>'Finance&amp;Tax'!BR33</f>
        <v>#N/A</v>
      </c>
      <c r="BS42" s="109" t="e">
        <f>'Finance&amp;Tax'!BS33</f>
        <v>#N/A</v>
      </c>
      <c r="BT42" s="109" t="e">
        <f>'Finance&amp;Tax'!BT33</f>
        <v>#N/A</v>
      </c>
      <c r="BU42" s="109" t="e">
        <f>'Finance&amp;Tax'!BU33</f>
        <v>#N/A</v>
      </c>
      <c r="BV42" s="109" t="e">
        <f>'Finance&amp;Tax'!BV33</f>
        <v>#N/A</v>
      </c>
      <c r="BW42" s="109" t="e">
        <f>'Finance&amp;Tax'!BW33</f>
        <v>#N/A</v>
      </c>
      <c r="BX42" s="109" t="e">
        <f>'Finance&amp;Tax'!BX33</f>
        <v>#N/A</v>
      </c>
      <c r="BY42" s="109" t="e">
        <f>'Finance&amp;Tax'!BY33</f>
        <v>#N/A</v>
      </c>
      <c r="BZ42" s="109" t="e">
        <f>'Finance&amp;Tax'!BZ33</f>
        <v>#N/A</v>
      </c>
      <c r="CA42" s="109" t="e">
        <f>'Finance&amp;Tax'!CA33</f>
        <v>#N/A</v>
      </c>
      <c r="CB42" s="109" t="e">
        <f>'Finance&amp;Tax'!CB33</f>
        <v>#N/A</v>
      </c>
      <c r="CC42" s="109" t="e">
        <f>'Finance&amp;Tax'!CC33</f>
        <v>#N/A</v>
      </c>
      <c r="CD42" s="109" t="e">
        <f>'Finance&amp;Tax'!CD33</f>
        <v>#N/A</v>
      </c>
      <c r="CE42" s="109" t="e">
        <f>'Finance&amp;Tax'!CE33</f>
        <v>#N/A</v>
      </c>
      <c r="CF42" s="109" t="e">
        <f>'Finance&amp;Tax'!CF33</f>
        <v>#N/A</v>
      </c>
      <c r="CG42" s="109" t="e">
        <f>'Finance&amp;Tax'!CG33</f>
        <v>#N/A</v>
      </c>
      <c r="CH42" s="109" t="e">
        <f>'Finance&amp;Tax'!CH33</f>
        <v>#N/A</v>
      </c>
      <c r="CI42" s="109" t="e">
        <f>'Finance&amp;Tax'!CI33</f>
        <v>#N/A</v>
      </c>
      <c r="CJ42" s="109" t="e">
        <f>'Finance&amp;Tax'!CJ33</f>
        <v>#N/A</v>
      </c>
      <c r="CK42" s="109" t="e">
        <f>'Finance&amp;Tax'!CK33</f>
        <v>#N/A</v>
      </c>
      <c r="CL42" s="109" t="e">
        <f>'Finance&amp;Tax'!CL33</f>
        <v>#N/A</v>
      </c>
      <c r="CM42" s="109" t="e">
        <f>'Finance&amp;Tax'!CM33</f>
        <v>#N/A</v>
      </c>
      <c r="CN42" s="109" t="e">
        <f>'Finance&amp;Tax'!CN33</f>
        <v>#N/A</v>
      </c>
    </row>
    <row r="43" spans="2:107" s="6" customFormat="1">
      <c r="E43" s="6" t="s">
        <v>1055</v>
      </c>
      <c r="G43" s="6" t="s">
        <v>305</v>
      </c>
      <c r="J43" s="152"/>
      <c r="L43" s="149" t="e">
        <f>SUM(L41:L42)</f>
        <v>#N/A</v>
      </c>
      <c r="M43" s="149" t="e">
        <f>SUM(M41:M42)</f>
        <v>#N/A</v>
      </c>
      <c r="N43" s="149" t="e">
        <f t="shared" ref="N43:BY43" si="18">SUM(N41:N42)</f>
        <v>#N/A</v>
      </c>
      <c r="O43" s="149" t="e">
        <f t="shared" si="18"/>
        <v>#N/A</v>
      </c>
      <c r="P43" s="149" t="e">
        <f t="shared" si="18"/>
        <v>#N/A</v>
      </c>
      <c r="Q43" s="149" t="e">
        <f t="shared" si="18"/>
        <v>#N/A</v>
      </c>
      <c r="R43" s="149" t="e">
        <f t="shared" si="18"/>
        <v>#N/A</v>
      </c>
      <c r="S43" s="149" t="e">
        <f t="shared" si="18"/>
        <v>#N/A</v>
      </c>
      <c r="T43" s="149" t="e">
        <f t="shared" si="18"/>
        <v>#N/A</v>
      </c>
      <c r="U43" s="149" t="e">
        <f t="shared" si="18"/>
        <v>#N/A</v>
      </c>
      <c r="V43" s="149" t="e">
        <f t="shared" si="18"/>
        <v>#N/A</v>
      </c>
      <c r="W43" s="149" t="e">
        <f t="shared" si="18"/>
        <v>#N/A</v>
      </c>
      <c r="X43" s="149" t="e">
        <f t="shared" si="18"/>
        <v>#N/A</v>
      </c>
      <c r="Y43" s="149" t="e">
        <f t="shared" si="18"/>
        <v>#N/A</v>
      </c>
      <c r="Z43" s="149" t="e">
        <f t="shared" si="18"/>
        <v>#N/A</v>
      </c>
      <c r="AA43" s="149" t="e">
        <f t="shared" si="18"/>
        <v>#N/A</v>
      </c>
      <c r="AB43" s="149" t="e">
        <f t="shared" si="18"/>
        <v>#N/A</v>
      </c>
      <c r="AC43" s="149" t="e">
        <f t="shared" si="18"/>
        <v>#N/A</v>
      </c>
      <c r="AD43" s="149" t="e">
        <f t="shared" si="18"/>
        <v>#N/A</v>
      </c>
      <c r="AE43" s="149" t="e">
        <f t="shared" si="18"/>
        <v>#N/A</v>
      </c>
      <c r="AF43" s="149" t="e">
        <f t="shared" si="18"/>
        <v>#N/A</v>
      </c>
      <c r="AG43" s="149" t="e">
        <f t="shared" si="18"/>
        <v>#N/A</v>
      </c>
      <c r="AH43" s="149" t="e">
        <f t="shared" si="18"/>
        <v>#N/A</v>
      </c>
      <c r="AI43" s="149" t="e">
        <f t="shared" si="18"/>
        <v>#N/A</v>
      </c>
      <c r="AJ43" s="149" t="e">
        <f t="shared" si="18"/>
        <v>#N/A</v>
      </c>
      <c r="AK43" s="149" t="e">
        <f t="shared" si="18"/>
        <v>#N/A</v>
      </c>
      <c r="AL43" s="149" t="e">
        <f t="shared" si="18"/>
        <v>#N/A</v>
      </c>
      <c r="AM43" s="149" t="e">
        <f t="shared" si="18"/>
        <v>#N/A</v>
      </c>
      <c r="AN43" s="149" t="e">
        <f t="shared" si="18"/>
        <v>#N/A</v>
      </c>
      <c r="AO43" s="149" t="e">
        <f t="shared" si="18"/>
        <v>#N/A</v>
      </c>
      <c r="AP43" s="149" t="e">
        <f t="shared" si="18"/>
        <v>#N/A</v>
      </c>
      <c r="AQ43" s="149" t="e">
        <f t="shared" si="18"/>
        <v>#N/A</v>
      </c>
      <c r="AR43" s="149" t="e">
        <f t="shared" si="18"/>
        <v>#N/A</v>
      </c>
      <c r="AS43" s="149" t="e">
        <f t="shared" si="18"/>
        <v>#N/A</v>
      </c>
      <c r="AT43" s="149" t="e">
        <f t="shared" si="18"/>
        <v>#N/A</v>
      </c>
      <c r="AU43" s="149" t="e">
        <f t="shared" si="18"/>
        <v>#N/A</v>
      </c>
      <c r="AV43" s="149" t="e">
        <f t="shared" si="18"/>
        <v>#N/A</v>
      </c>
      <c r="AW43" s="149" t="e">
        <f t="shared" si="18"/>
        <v>#N/A</v>
      </c>
      <c r="AX43" s="149" t="e">
        <f t="shared" si="18"/>
        <v>#N/A</v>
      </c>
      <c r="AY43" s="149" t="e">
        <f t="shared" si="18"/>
        <v>#N/A</v>
      </c>
      <c r="AZ43" s="149" t="e">
        <f t="shared" si="18"/>
        <v>#N/A</v>
      </c>
      <c r="BA43" s="149" t="e">
        <f t="shared" si="18"/>
        <v>#N/A</v>
      </c>
      <c r="BB43" s="149" t="e">
        <f t="shared" si="18"/>
        <v>#N/A</v>
      </c>
      <c r="BC43" s="149" t="e">
        <f t="shared" si="18"/>
        <v>#N/A</v>
      </c>
      <c r="BD43" s="149" t="e">
        <f t="shared" si="18"/>
        <v>#N/A</v>
      </c>
      <c r="BE43" s="149" t="e">
        <f t="shared" si="18"/>
        <v>#N/A</v>
      </c>
      <c r="BF43" s="149" t="e">
        <f t="shared" si="18"/>
        <v>#N/A</v>
      </c>
      <c r="BG43" s="149" t="e">
        <f t="shared" si="18"/>
        <v>#N/A</v>
      </c>
      <c r="BH43" s="149" t="e">
        <f t="shared" si="18"/>
        <v>#N/A</v>
      </c>
      <c r="BI43" s="149" t="e">
        <f t="shared" si="18"/>
        <v>#N/A</v>
      </c>
      <c r="BJ43" s="149" t="e">
        <f t="shared" si="18"/>
        <v>#N/A</v>
      </c>
      <c r="BK43" s="149" t="e">
        <f t="shared" si="18"/>
        <v>#N/A</v>
      </c>
      <c r="BL43" s="149" t="e">
        <f t="shared" si="18"/>
        <v>#N/A</v>
      </c>
      <c r="BM43" s="149" t="e">
        <f t="shared" si="18"/>
        <v>#N/A</v>
      </c>
      <c r="BN43" s="149" t="e">
        <f t="shared" si="18"/>
        <v>#N/A</v>
      </c>
      <c r="BO43" s="149" t="e">
        <f t="shared" si="18"/>
        <v>#N/A</v>
      </c>
      <c r="BP43" s="149" t="e">
        <f t="shared" si="18"/>
        <v>#N/A</v>
      </c>
      <c r="BQ43" s="149" t="e">
        <f t="shared" si="18"/>
        <v>#N/A</v>
      </c>
      <c r="BR43" s="149" t="e">
        <f t="shared" si="18"/>
        <v>#N/A</v>
      </c>
      <c r="BS43" s="149" t="e">
        <f t="shared" si="18"/>
        <v>#N/A</v>
      </c>
      <c r="BT43" s="149" t="e">
        <f t="shared" si="18"/>
        <v>#N/A</v>
      </c>
      <c r="BU43" s="149" t="e">
        <f t="shared" si="18"/>
        <v>#N/A</v>
      </c>
      <c r="BV43" s="149" t="e">
        <f t="shared" si="18"/>
        <v>#N/A</v>
      </c>
      <c r="BW43" s="149" t="e">
        <f t="shared" si="18"/>
        <v>#N/A</v>
      </c>
      <c r="BX43" s="149" t="e">
        <f t="shared" si="18"/>
        <v>#N/A</v>
      </c>
      <c r="BY43" s="149" t="e">
        <f t="shared" si="18"/>
        <v>#N/A</v>
      </c>
      <c r="BZ43" s="149" t="e">
        <f t="shared" ref="BZ43:CN43" si="19">SUM(BZ41:BZ42)</f>
        <v>#N/A</v>
      </c>
      <c r="CA43" s="149" t="e">
        <f t="shared" si="19"/>
        <v>#N/A</v>
      </c>
      <c r="CB43" s="149" t="e">
        <f t="shared" si="19"/>
        <v>#N/A</v>
      </c>
      <c r="CC43" s="149" t="e">
        <f t="shared" si="19"/>
        <v>#N/A</v>
      </c>
      <c r="CD43" s="149" t="e">
        <f t="shared" si="19"/>
        <v>#N/A</v>
      </c>
      <c r="CE43" s="149" t="e">
        <f t="shared" si="19"/>
        <v>#N/A</v>
      </c>
      <c r="CF43" s="149" t="e">
        <f t="shared" si="19"/>
        <v>#N/A</v>
      </c>
      <c r="CG43" s="149" t="e">
        <f t="shared" si="19"/>
        <v>#N/A</v>
      </c>
      <c r="CH43" s="149" t="e">
        <f t="shared" si="19"/>
        <v>#N/A</v>
      </c>
      <c r="CI43" s="149" t="e">
        <f t="shared" si="19"/>
        <v>#N/A</v>
      </c>
      <c r="CJ43" s="149" t="e">
        <f t="shared" si="19"/>
        <v>#N/A</v>
      </c>
      <c r="CK43" s="149" t="e">
        <f t="shared" si="19"/>
        <v>#N/A</v>
      </c>
      <c r="CL43" s="149" t="e">
        <f t="shared" si="19"/>
        <v>#N/A</v>
      </c>
      <c r="CM43" s="149" t="e">
        <f t="shared" si="19"/>
        <v>#N/A</v>
      </c>
      <c r="CN43" s="149" t="e">
        <f t="shared" si="19"/>
        <v>#N/A</v>
      </c>
    </row>
    <row r="44" spans="2:107">
      <c r="J44"/>
      <c r="L44" s="172"/>
      <c r="M44" s="172"/>
      <c r="N44" s="172"/>
      <c r="O44" s="172"/>
      <c r="P44" s="172"/>
      <c r="Q44" s="172"/>
      <c r="R44" s="172"/>
      <c r="S44" s="172"/>
      <c r="T44" s="172"/>
      <c r="U44" s="172"/>
      <c r="V44" s="172"/>
      <c r="W44" s="172"/>
      <c r="X44" s="172"/>
      <c r="Y44" s="172"/>
      <c r="Z44" s="172"/>
      <c r="AA44" s="172"/>
      <c r="AB44" s="172"/>
      <c r="AC44" s="172"/>
      <c r="AD44" s="172"/>
      <c r="AE44" s="172"/>
      <c r="AF44" s="172"/>
      <c r="AG44" s="172"/>
      <c r="AH44" s="172"/>
      <c r="AI44" s="172"/>
      <c r="AJ44" s="172"/>
      <c r="AK44" s="172"/>
      <c r="AL44" s="172"/>
      <c r="AM44" s="172"/>
      <c r="AN44" s="172"/>
      <c r="AO44" s="172"/>
      <c r="AP44" s="172"/>
      <c r="AQ44" s="172"/>
      <c r="AR44" s="172"/>
      <c r="AS44" s="172"/>
      <c r="AT44" s="172"/>
      <c r="AU44" s="172"/>
      <c r="AV44" s="172"/>
      <c r="AW44" s="172"/>
      <c r="AX44" s="172"/>
      <c r="AY44" s="172"/>
      <c r="AZ44" s="172"/>
      <c r="BA44" s="172"/>
      <c r="BB44" s="172"/>
      <c r="BC44" s="172"/>
      <c r="BD44" s="172"/>
      <c r="BE44" s="172"/>
      <c r="BF44" s="172"/>
      <c r="BG44" s="172"/>
      <c r="BH44" s="172"/>
      <c r="BI44" s="172"/>
      <c r="BJ44" s="172"/>
      <c r="BK44" s="172"/>
      <c r="BL44" s="172"/>
      <c r="BM44" s="172"/>
      <c r="BN44" s="172"/>
      <c r="BO44" s="172"/>
      <c r="BP44" s="172"/>
      <c r="BQ44" s="172"/>
      <c r="BR44" s="172"/>
      <c r="BS44" s="172"/>
      <c r="BT44" s="172"/>
      <c r="BU44" s="172"/>
      <c r="BV44" s="172"/>
      <c r="BW44" s="172"/>
      <c r="BX44" s="172"/>
      <c r="BY44" s="172"/>
      <c r="BZ44" s="172"/>
      <c r="CA44" s="172"/>
      <c r="CB44" s="172"/>
      <c r="CC44" s="172"/>
      <c r="CD44" s="172"/>
      <c r="CE44" s="172"/>
      <c r="CF44" s="172"/>
      <c r="CG44" s="172"/>
      <c r="CH44" s="172"/>
      <c r="CI44" s="172"/>
      <c r="CJ44" s="172"/>
      <c r="CK44" s="172"/>
      <c r="CL44" s="172"/>
      <c r="CM44" s="172"/>
      <c r="CN44" s="172"/>
    </row>
    <row r="45" spans="2:107">
      <c r="B45" s="22">
        <f>MAX($B$5:B44)+1</f>
        <v>4</v>
      </c>
      <c r="C45" s="22" t="s">
        <v>1056</v>
      </c>
      <c r="D45" s="22"/>
      <c r="E45" s="22"/>
      <c r="F45" s="22"/>
      <c r="G45" s="22"/>
      <c r="H45" s="22"/>
      <c r="I45" s="22"/>
      <c r="J45" s="22"/>
      <c r="K45" s="22"/>
      <c r="L45" s="22"/>
      <c r="M45" s="22"/>
      <c r="N45" s="22"/>
      <c r="O45" s="22"/>
      <c r="P45" s="22"/>
      <c r="Q45" s="22"/>
      <c r="R45" s="22"/>
      <c r="S45" s="22"/>
      <c r="T45" s="22"/>
      <c r="U45" s="22"/>
      <c r="V45" s="22"/>
      <c r="W45" s="22"/>
      <c r="X45" s="22"/>
      <c r="Y45" s="22"/>
      <c r="Z45" s="22"/>
      <c r="AA45" s="22"/>
      <c r="AB45" s="22"/>
      <c r="AC45" s="22"/>
      <c r="AD45" s="22"/>
      <c r="AE45" s="22"/>
      <c r="AF45" s="22"/>
      <c r="AG45" s="22"/>
      <c r="AH45" s="22"/>
      <c r="AI45" s="22"/>
      <c r="AJ45" s="22"/>
      <c r="AK45" s="22"/>
      <c r="AL45" s="22"/>
      <c r="AM45" s="22"/>
      <c r="AN45" s="22"/>
      <c r="AO45" s="22"/>
      <c r="AP45" s="22"/>
      <c r="AQ45" s="22"/>
      <c r="AR45" s="22"/>
      <c r="AS45" s="22"/>
      <c r="AT45" s="22"/>
      <c r="AU45" s="22"/>
      <c r="AV45" s="22"/>
      <c r="AW45" s="22"/>
      <c r="AX45" s="22"/>
      <c r="AY45" s="22"/>
      <c r="AZ45" s="22"/>
      <c r="BA45" s="22"/>
      <c r="BB45" s="22"/>
      <c r="BC45" s="22"/>
      <c r="BD45" s="22"/>
      <c r="BE45" s="22"/>
      <c r="BF45" s="22"/>
      <c r="BG45" s="22"/>
      <c r="BH45" s="22"/>
      <c r="BI45" s="22"/>
      <c r="BJ45" s="22"/>
      <c r="BK45" s="22"/>
      <c r="BL45" s="22"/>
      <c r="BM45" s="22"/>
      <c r="BN45" s="22"/>
      <c r="BO45" s="22"/>
      <c r="BP45" s="22"/>
      <c r="BQ45" s="22"/>
      <c r="BR45" s="22"/>
      <c r="BS45" s="22"/>
      <c r="BT45" s="22"/>
      <c r="BU45" s="22"/>
      <c r="BV45" s="22"/>
      <c r="BW45" s="22"/>
      <c r="BX45" s="22"/>
      <c r="BY45" s="22"/>
      <c r="BZ45" s="22"/>
      <c r="CA45" s="22"/>
      <c r="CB45" s="22"/>
      <c r="CC45" s="22"/>
      <c r="CD45" s="22"/>
      <c r="CE45" s="22"/>
      <c r="CF45" s="22"/>
      <c r="CG45" s="22"/>
      <c r="CH45" s="22"/>
      <c r="CI45" s="22"/>
      <c r="CJ45" s="22"/>
      <c r="CK45" s="22"/>
      <c r="CL45" s="22"/>
      <c r="CM45" s="22"/>
      <c r="CN45" s="22"/>
      <c r="CO45" s="22"/>
      <c r="CP45" s="22"/>
      <c r="CQ45" s="22"/>
      <c r="CR45" s="22"/>
      <c r="CS45" s="22"/>
      <c r="CT45" s="22"/>
      <c r="CU45" s="22"/>
      <c r="CV45" s="22"/>
      <c r="CW45" s="22"/>
      <c r="CX45" s="22"/>
      <c r="CY45" s="22"/>
      <c r="CZ45" s="24"/>
      <c r="DA45" s="22"/>
      <c r="DB45" s="22"/>
      <c r="DC45" s="22"/>
    </row>
    <row r="46" spans="2:107" s="29" customFormat="1">
      <c r="C46" s="73"/>
      <c r="CY46" s="31"/>
    </row>
    <row r="47" spans="2:107">
      <c r="B47" s="24"/>
      <c r="C47" s="43">
        <f>MAX($B$5:C46)+0.1</f>
        <v>4.0999999999999996</v>
      </c>
      <c r="D47" s="41" t="s">
        <v>1057</v>
      </c>
      <c r="E47" s="41"/>
      <c r="F47" s="41"/>
      <c r="G47" s="41"/>
      <c r="H47" s="41"/>
      <c r="I47" s="41"/>
      <c r="J47" s="41"/>
      <c r="K47" s="41"/>
      <c r="L47" s="41"/>
      <c r="M47" s="41"/>
      <c r="N47" s="41"/>
      <c r="O47" s="41"/>
      <c r="P47" s="41"/>
      <c r="Q47" s="41"/>
      <c r="R47" s="41"/>
      <c r="S47" s="41"/>
      <c r="T47" s="41"/>
      <c r="U47" s="41"/>
      <c r="V47" s="41"/>
      <c r="W47" s="41"/>
      <c r="X47" s="41"/>
      <c r="Y47" s="41"/>
      <c r="Z47" s="41"/>
      <c r="AA47" s="41"/>
      <c r="AB47" s="41"/>
      <c r="AC47" s="41"/>
      <c r="AD47" s="41"/>
      <c r="AE47" s="41"/>
      <c r="AF47" s="41"/>
      <c r="AG47" s="41"/>
      <c r="AH47" s="41"/>
      <c r="AI47" s="41"/>
      <c r="AJ47" s="41"/>
      <c r="AK47" s="41"/>
      <c r="AL47" s="41"/>
      <c r="AM47" s="41"/>
      <c r="AN47" s="41"/>
      <c r="AO47" s="41"/>
      <c r="AP47" s="41"/>
      <c r="AQ47" s="41"/>
      <c r="AR47" s="41"/>
      <c r="AS47" s="41"/>
      <c r="AT47" s="41"/>
      <c r="AU47" s="41"/>
      <c r="AV47" s="41"/>
      <c r="AW47" s="41"/>
      <c r="AX47" s="41"/>
      <c r="AY47" s="41"/>
      <c r="AZ47" s="41"/>
      <c r="BA47" s="41"/>
      <c r="BB47" s="41"/>
      <c r="BC47" s="41"/>
      <c r="BD47" s="41"/>
      <c r="BE47" s="41"/>
      <c r="BF47" s="41"/>
      <c r="BG47" s="41"/>
      <c r="BH47" s="41"/>
      <c r="BI47" s="41"/>
      <c r="BJ47" s="41"/>
      <c r="BK47" s="41"/>
      <c r="BL47" s="41"/>
      <c r="BM47" s="41"/>
      <c r="BN47" s="41"/>
      <c r="BO47" s="41"/>
      <c r="BP47" s="41"/>
      <c r="BQ47" s="41"/>
      <c r="BR47" s="41"/>
      <c r="BS47" s="41"/>
      <c r="BT47" s="41"/>
      <c r="BU47" s="41"/>
      <c r="BV47" s="41"/>
      <c r="BW47" s="41"/>
      <c r="BX47" s="41"/>
      <c r="BY47" s="41"/>
      <c r="BZ47" s="41"/>
      <c r="CA47" s="41"/>
      <c r="CB47" s="41"/>
      <c r="CC47" s="41"/>
      <c r="CD47" s="41"/>
      <c r="CE47" s="41"/>
      <c r="CF47" s="41"/>
      <c r="CG47" s="41"/>
      <c r="CH47" s="41"/>
      <c r="CI47" s="41"/>
      <c r="CJ47" s="41"/>
      <c r="CK47" s="41"/>
      <c r="CL47" s="41"/>
      <c r="CM47" s="41"/>
      <c r="CN47" s="41"/>
      <c r="CO47" s="41"/>
      <c r="CP47" s="41"/>
      <c r="CQ47" s="41"/>
      <c r="CR47" s="41"/>
      <c r="CS47" s="41"/>
      <c r="CT47" s="41"/>
      <c r="CU47" s="41"/>
      <c r="CV47" s="41"/>
      <c r="CW47" s="42"/>
      <c r="CX47" s="42"/>
      <c r="CY47" s="42"/>
    </row>
    <row r="48" spans="2:107">
      <c r="L48" s="21"/>
      <c r="M48" s="21"/>
      <c r="N48" s="21"/>
      <c r="O48" s="21"/>
      <c r="P48" s="21"/>
      <c r="Q48" s="21"/>
      <c r="R48" s="21"/>
      <c r="S48" s="21"/>
      <c r="T48" s="21"/>
      <c r="U48" s="21"/>
      <c r="V48" s="21"/>
      <c r="W48" s="21"/>
      <c r="X48" s="21"/>
      <c r="Y48" s="21"/>
      <c r="Z48" s="21"/>
      <c r="AA48" s="21"/>
      <c r="AB48" s="21"/>
      <c r="AC48" s="21"/>
      <c r="AD48" s="21"/>
      <c r="AE48" s="21"/>
      <c r="AF48" s="21"/>
      <c r="AG48" s="21"/>
      <c r="AH48" s="21"/>
      <c r="AI48" s="21"/>
      <c r="AJ48" s="21"/>
      <c r="AK48" s="21"/>
      <c r="AL48" s="21"/>
      <c r="AM48" s="21"/>
      <c r="AN48" s="21"/>
      <c r="AO48" s="21"/>
      <c r="AP48" s="21"/>
      <c r="AQ48" s="21"/>
      <c r="AR48" s="21"/>
      <c r="AS48" s="21"/>
      <c r="AT48" s="21"/>
      <c r="AU48" s="21"/>
      <c r="AV48" s="21"/>
      <c r="AW48" s="21"/>
      <c r="AX48" s="21"/>
      <c r="AY48" s="21"/>
      <c r="AZ48" s="21"/>
      <c r="BA48" s="21"/>
      <c r="BB48" s="21"/>
      <c r="BC48" s="21"/>
      <c r="BD48" s="21"/>
      <c r="BE48" s="21"/>
      <c r="BF48" s="21"/>
      <c r="BG48" s="21"/>
      <c r="BH48" s="21"/>
      <c r="BI48" s="21"/>
      <c r="BJ48" s="21"/>
      <c r="BK48" s="21"/>
      <c r="BL48" s="21"/>
      <c r="BM48" s="21"/>
      <c r="BN48" s="21"/>
      <c r="BO48" s="21"/>
      <c r="BP48" s="21"/>
      <c r="BQ48" s="21"/>
      <c r="BR48" s="21"/>
      <c r="BS48" s="21"/>
      <c r="BT48" s="21"/>
      <c r="BU48" s="21"/>
      <c r="BV48" s="21"/>
      <c r="BW48" s="21"/>
      <c r="BX48" s="21"/>
      <c r="BY48" s="21"/>
      <c r="BZ48" s="21"/>
      <c r="CA48" s="21"/>
      <c r="CB48" s="21"/>
      <c r="CC48" s="21"/>
      <c r="CD48" s="21"/>
      <c r="CE48" s="21"/>
      <c r="CF48" s="21"/>
      <c r="CG48" s="21"/>
      <c r="CH48" s="21"/>
      <c r="CI48" s="21"/>
      <c r="CJ48" s="21"/>
      <c r="CK48" s="21"/>
      <c r="CL48" s="21"/>
      <c r="CM48" s="21"/>
      <c r="CN48" s="21"/>
      <c r="CO48" s="64"/>
      <c r="CP48" s="64"/>
      <c r="CQ48" s="64"/>
      <c r="CR48" s="64"/>
      <c r="CS48" s="64"/>
      <c r="CT48" s="64"/>
      <c r="CU48" s="64"/>
      <c r="CV48" s="64"/>
      <c r="CW48" s="64"/>
      <c r="CX48" s="64"/>
    </row>
    <row r="49" spans="2:103" s="6" customFormat="1">
      <c r="E49" s="1" t="s">
        <v>1058</v>
      </c>
      <c r="F49" s="1"/>
      <c r="G49" s="1" t="s">
        <v>305</v>
      </c>
      <c r="J49" s="108"/>
      <c r="L49" s="58" t="e">
        <f>L33</f>
        <v>#N/A</v>
      </c>
      <c r="M49" s="58" t="e">
        <f>M33</f>
        <v>#N/A</v>
      </c>
      <c r="N49" s="58" t="e">
        <f t="shared" ref="N49:BY49" si="20">N33</f>
        <v>#N/A</v>
      </c>
      <c r="O49" s="58" t="e">
        <f t="shared" si="20"/>
        <v>#N/A</v>
      </c>
      <c r="P49" s="58" t="e">
        <f t="shared" si="20"/>
        <v>#N/A</v>
      </c>
      <c r="Q49" s="58" t="e">
        <f t="shared" si="20"/>
        <v>#N/A</v>
      </c>
      <c r="R49" s="58" t="e">
        <f t="shared" si="20"/>
        <v>#N/A</v>
      </c>
      <c r="S49" s="58" t="e">
        <f t="shared" si="20"/>
        <v>#N/A</v>
      </c>
      <c r="T49" s="58" t="e">
        <f t="shared" si="20"/>
        <v>#N/A</v>
      </c>
      <c r="U49" s="58" t="e">
        <f t="shared" si="20"/>
        <v>#N/A</v>
      </c>
      <c r="V49" s="58" t="e">
        <f t="shared" si="20"/>
        <v>#N/A</v>
      </c>
      <c r="W49" s="58" t="e">
        <f t="shared" si="20"/>
        <v>#N/A</v>
      </c>
      <c r="X49" s="58" t="e">
        <f t="shared" si="20"/>
        <v>#N/A</v>
      </c>
      <c r="Y49" s="58" t="e">
        <f t="shared" si="20"/>
        <v>#N/A</v>
      </c>
      <c r="Z49" s="58" t="e">
        <f t="shared" si="20"/>
        <v>#N/A</v>
      </c>
      <c r="AA49" s="58" t="e">
        <f t="shared" si="20"/>
        <v>#N/A</v>
      </c>
      <c r="AB49" s="58" t="e">
        <f t="shared" si="20"/>
        <v>#N/A</v>
      </c>
      <c r="AC49" s="58" t="e">
        <f t="shared" si="20"/>
        <v>#N/A</v>
      </c>
      <c r="AD49" s="58" t="e">
        <f t="shared" si="20"/>
        <v>#N/A</v>
      </c>
      <c r="AE49" s="58" t="e">
        <f t="shared" si="20"/>
        <v>#N/A</v>
      </c>
      <c r="AF49" s="58" t="e">
        <f t="shared" si="20"/>
        <v>#N/A</v>
      </c>
      <c r="AG49" s="58" t="e">
        <f t="shared" si="20"/>
        <v>#N/A</v>
      </c>
      <c r="AH49" s="58" t="e">
        <f t="shared" si="20"/>
        <v>#N/A</v>
      </c>
      <c r="AI49" s="58" t="e">
        <f t="shared" si="20"/>
        <v>#N/A</v>
      </c>
      <c r="AJ49" s="58" t="e">
        <f t="shared" si="20"/>
        <v>#N/A</v>
      </c>
      <c r="AK49" s="58" t="e">
        <f t="shared" si="20"/>
        <v>#N/A</v>
      </c>
      <c r="AL49" s="58" t="e">
        <f t="shared" si="20"/>
        <v>#N/A</v>
      </c>
      <c r="AM49" s="58" t="e">
        <f t="shared" si="20"/>
        <v>#N/A</v>
      </c>
      <c r="AN49" s="58" t="e">
        <f t="shared" si="20"/>
        <v>#N/A</v>
      </c>
      <c r="AO49" s="58" t="e">
        <f t="shared" si="20"/>
        <v>#N/A</v>
      </c>
      <c r="AP49" s="58" t="e">
        <f t="shared" si="20"/>
        <v>#N/A</v>
      </c>
      <c r="AQ49" s="58" t="e">
        <f t="shared" si="20"/>
        <v>#N/A</v>
      </c>
      <c r="AR49" s="58" t="e">
        <f t="shared" si="20"/>
        <v>#N/A</v>
      </c>
      <c r="AS49" s="58" t="e">
        <f t="shared" si="20"/>
        <v>#N/A</v>
      </c>
      <c r="AT49" s="58" t="e">
        <f t="shared" si="20"/>
        <v>#N/A</v>
      </c>
      <c r="AU49" s="58" t="e">
        <f t="shared" si="20"/>
        <v>#N/A</v>
      </c>
      <c r="AV49" s="58" t="e">
        <f t="shared" si="20"/>
        <v>#N/A</v>
      </c>
      <c r="AW49" s="58" t="e">
        <f t="shared" si="20"/>
        <v>#N/A</v>
      </c>
      <c r="AX49" s="58" t="e">
        <f t="shared" si="20"/>
        <v>#N/A</v>
      </c>
      <c r="AY49" s="58" t="e">
        <f t="shared" si="20"/>
        <v>#N/A</v>
      </c>
      <c r="AZ49" s="58" t="e">
        <f t="shared" si="20"/>
        <v>#N/A</v>
      </c>
      <c r="BA49" s="58" t="e">
        <f t="shared" si="20"/>
        <v>#N/A</v>
      </c>
      <c r="BB49" s="58" t="e">
        <f t="shared" si="20"/>
        <v>#N/A</v>
      </c>
      <c r="BC49" s="58" t="e">
        <f t="shared" si="20"/>
        <v>#N/A</v>
      </c>
      <c r="BD49" s="58" t="e">
        <f t="shared" si="20"/>
        <v>#N/A</v>
      </c>
      <c r="BE49" s="58" t="e">
        <f t="shared" si="20"/>
        <v>#N/A</v>
      </c>
      <c r="BF49" s="58" t="e">
        <f t="shared" si="20"/>
        <v>#N/A</v>
      </c>
      <c r="BG49" s="58" t="e">
        <f t="shared" si="20"/>
        <v>#N/A</v>
      </c>
      <c r="BH49" s="58" t="e">
        <f t="shared" si="20"/>
        <v>#N/A</v>
      </c>
      <c r="BI49" s="58" t="e">
        <f t="shared" si="20"/>
        <v>#N/A</v>
      </c>
      <c r="BJ49" s="58" t="e">
        <f t="shared" si="20"/>
        <v>#N/A</v>
      </c>
      <c r="BK49" s="58" t="e">
        <f t="shared" si="20"/>
        <v>#N/A</v>
      </c>
      <c r="BL49" s="58" t="e">
        <f t="shared" si="20"/>
        <v>#N/A</v>
      </c>
      <c r="BM49" s="58" t="e">
        <f t="shared" si="20"/>
        <v>#N/A</v>
      </c>
      <c r="BN49" s="58" t="e">
        <f t="shared" si="20"/>
        <v>#N/A</v>
      </c>
      <c r="BO49" s="58" t="e">
        <f t="shared" si="20"/>
        <v>#N/A</v>
      </c>
      <c r="BP49" s="58" t="e">
        <f t="shared" si="20"/>
        <v>#N/A</v>
      </c>
      <c r="BQ49" s="58" t="e">
        <f t="shared" si="20"/>
        <v>#N/A</v>
      </c>
      <c r="BR49" s="58" t="e">
        <f t="shared" si="20"/>
        <v>#N/A</v>
      </c>
      <c r="BS49" s="58" t="e">
        <f t="shared" si="20"/>
        <v>#N/A</v>
      </c>
      <c r="BT49" s="58" t="e">
        <f t="shared" si="20"/>
        <v>#N/A</v>
      </c>
      <c r="BU49" s="58" t="e">
        <f t="shared" si="20"/>
        <v>#N/A</v>
      </c>
      <c r="BV49" s="58" t="e">
        <f t="shared" si="20"/>
        <v>#N/A</v>
      </c>
      <c r="BW49" s="58" t="e">
        <f t="shared" si="20"/>
        <v>#N/A</v>
      </c>
      <c r="BX49" s="58" t="e">
        <f t="shared" si="20"/>
        <v>#N/A</v>
      </c>
      <c r="BY49" s="58" t="e">
        <f t="shared" si="20"/>
        <v>#N/A</v>
      </c>
      <c r="BZ49" s="58" t="e">
        <f t="shared" ref="BZ49:CN49" si="21">BZ33</f>
        <v>#N/A</v>
      </c>
      <c r="CA49" s="58" t="e">
        <f t="shared" si="21"/>
        <v>#N/A</v>
      </c>
      <c r="CB49" s="58" t="e">
        <f t="shared" si="21"/>
        <v>#N/A</v>
      </c>
      <c r="CC49" s="58" t="e">
        <f t="shared" si="21"/>
        <v>#N/A</v>
      </c>
      <c r="CD49" s="58" t="e">
        <f t="shared" si="21"/>
        <v>#N/A</v>
      </c>
      <c r="CE49" s="58" t="e">
        <f t="shared" si="21"/>
        <v>#N/A</v>
      </c>
      <c r="CF49" s="58" t="e">
        <f t="shared" si="21"/>
        <v>#N/A</v>
      </c>
      <c r="CG49" s="58" t="e">
        <f t="shared" si="21"/>
        <v>#N/A</v>
      </c>
      <c r="CH49" s="58" t="e">
        <f t="shared" si="21"/>
        <v>#N/A</v>
      </c>
      <c r="CI49" s="58" t="e">
        <f t="shared" si="21"/>
        <v>#N/A</v>
      </c>
      <c r="CJ49" s="58" t="e">
        <f t="shared" si="21"/>
        <v>#N/A</v>
      </c>
      <c r="CK49" s="58" t="e">
        <f t="shared" si="21"/>
        <v>#N/A</v>
      </c>
      <c r="CL49" s="58" t="e">
        <f t="shared" si="21"/>
        <v>#N/A</v>
      </c>
      <c r="CM49" s="58" t="e">
        <f t="shared" si="21"/>
        <v>#N/A</v>
      </c>
      <c r="CN49" s="58" t="e">
        <f t="shared" si="21"/>
        <v>#N/A</v>
      </c>
      <c r="CO49" s="153"/>
      <c r="CP49" s="153"/>
      <c r="CQ49" s="153"/>
      <c r="CR49" s="153"/>
      <c r="CS49" s="153"/>
      <c r="CT49" s="153"/>
      <c r="CU49" s="153"/>
      <c r="CV49" s="153"/>
      <c r="CW49" s="153"/>
      <c r="CX49" s="153"/>
    </row>
    <row r="50" spans="2:103" s="6" customFormat="1">
      <c r="E50" s="1"/>
      <c r="F50" s="1"/>
      <c r="G50" s="1"/>
      <c r="J50" s="108"/>
      <c r="L50" s="58"/>
      <c r="M50" s="58"/>
      <c r="N50" s="58"/>
      <c r="O50" s="58"/>
      <c r="P50" s="58"/>
      <c r="Q50" s="58"/>
      <c r="R50" s="58"/>
      <c r="S50" s="58"/>
      <c r="T50" s="58"/>
      <c r="U50" s="58"/>
      <c r="V50" s="58"/>
      <c r="W50" s="58"/>
      <c r="X50" s="58"/>
      <c r="Y50" s="58"/>
      <c r="Z50" s="58"/>
      <c r="AA50" s="58"/>
      <c r="AB50" s="58"/>
      <c r="AC50" s="58"/>
      <c r="AD50" s="58"/>
      <c r="AE50" s="58"/>
      <c r="AF50" s="58"/>
      <c r="AG50" s="58"/>
      <c r="AH50" s="58"/>
      <c r="AI50" s="58"/>
      <c r="AJ50" s="58"/>
      <c r="AK50" s="58"/>
      <c r="AL50" s="58"/>
      <c r="AM50" s="58"/>
      <c r="AN50" s="58"/>
      <c r="AO50" s="58"/>
      <c r="AP50" s="58"/>
      <c r="AQ50" s="58"/>
      <c r="AR50" s="58"/>
      <c r="AS50" s="58"/>
      <c r="AT50" s="58"/>
      <c r="AU50" s="58"/>
      <c r="AV50" s="58"/>
      <c r="AW50" s="58"/>
      <c r="AX50" s="58"/>
      <c r="AY50" s="58"/>
      <c r="AZ50" s="58"/>
      <c r="BA50" s="58"/>
      <c r="BB50" s="58"/>
      <c r="BC50" s="58"/>
      <c r="BD50" s="58"/>
      <c r="BE50" s="58"/>
      <c r="BF50" s="58"/>
      <c r="BG50" s="58"/>
      <c r="BH50" s="58"/>
      <c r="BI50" s="58"/>
      <c r="BJ50" s="58"/>
      <c r="BK50" s="58"/>
      <c r="BL50" s="58"/>
      <c r="BM50" s="58"/>
      <c r="BN50" s="58"/>
      <c r="BO50" s="58"/>
      <c r="BP50" s="58"/>
      <c r="BQ50" s="58"/>
      <c r="BR50" s="58"/>
      <c r="BS50" s="58"/>
      <c r="BT50" s="58"/>
      <c r="BU50" s="58"/>
      <c r="BV50" s="58"/>
      <c r="BW50" s="58"/>
      <c r="BX50" s="58"/>
      <c r="BY50" s="58"/>
      <c r="BZ50" s="58"/>
      <c r="CA50" s="58"/>
      <c r="CB50" s="58"/>
      <c r="CC50" s="58"/>
      <c r="CD50" s="58"/>
      <c r="CE50" s="58"/>
      <c r="CF50" s="58"/>
      <c r="CG50" s="58"/>
      <c r="CH50" s="58"/>
      <c r="CI50" s="58"/>
      <c r="CJ50" s="58"/>
      <c r="CK50" s="58"/>
      <c r="CL50" s="58"/>
      <c r="CM50" s="58"/>
      <c r="CN50" s="58"/>
      <c r="CO50" s="153"/>
      <c r="CP50" s="153"/>
      <c r="CQ50" s="153"/>
      <c r="CR50" s="153"/>
      <c r="CS50" s="153"/>
      <c r="CT50" s="153"/>
      <c r="CU50" s="153"/>
      <c r="CV50" s="153"/>
      <c r="CW50" s="153"/>
      <c r="CX50" s="153"/>
    </row>
    <row r="51" spans="2:103">
      <c r="E51" s="1" t="s">
        <v>597</v>
      </c>
      <c r="G51" s="1" t="s">
        <v>305</v>
      </c>
      <c r="L51" s="58" t="e">
        <f t="shared" ref="L51:AQ51" si="22">L40</f>
        <v>#N/A</v>
      </c>
      <c r="M51" s="58" t="e">
        <f t="shared" si="22"/>
        <v>#N/A</v>
      </c>
      <c r="N51" s="58" t="e">
        <f t="shared" si="22"/>
        <v>#N/A</v>
      </c>
      <c r="O51" s="58" t="e">
        <f t="shared" si="22"/>
        <v>#N/A</v>
      </c>
      <c r="P51" s="58" t="e">
        <f t="shared" si="22"/>
        <v>#N/A</v>
      </c>
      <c r="Q51" s="58" t="e">
        <f t="shared" si="22"/>
        <v>#N/A</v>
      </c>
      <c r="R51" s="58" t="e">
        <f t="shared" si="22"/>
        <v>#N/A</v>
      </c>
      <c r="S51" s="58" t="e">
        <f t="shared" si="22"/>
        <v>#N/A</v>
      </c>
      <c r="T51" s="58" t="e">
        <f t="shared" si="22"/>
        <v>#N/A</v>
      </c>
      <c r="U51" s="58" t="e">
        <f t="shared" si="22"/>
        <v>#N/A</v>
      </c>
      <c r="V51" s="58" t="e">
        <f t="shared" si="22"/>
        <v>#N/A</v>
      </c>
      <c r="W51" s="58" t="e">
        <f t="shared" si="22"/>
        <v>#N/A</v>
      </c>
      <c r="X51" s="58" t="e">
        <f t="shared" si="22"/>
        <v>#N/A</v>
      </c>
      <c r="Y51" s="58" t="e">
        <f t="shared" si="22"/>
        <v>#N/A</v>
      </c>
      <c r="Z51" s="58" t="e">
        <f t="shared" si="22"/>
        <v>#N/A</v>
      </c>
      <c r="AA51" s="58" t="e">
        <f t="shared" si="22"/>
        <v>#N/A</v>
      </c>
      <c r="AB51" s="58" t="e">
        <f t="shared" si="22"/>
        <v>#N/A</v>
      </c>
      <c r="AC51" s="58" t="e">
        <f t="shared" si="22"/>
        <v>#N/A</v>
      </c>
      <c r="AD51" s="58" t="e">
        <f t="shared" si="22"/>
        <v>#N/A</v>
      </c>
      <c r="AE51" s="58" t="e">
        <f t="shared" si="22"/>
        <v>#N/A</v>
      </c>
      <c r="AF51" s="58" t="e">
        <f t="shared" si="22"/>
        <v>#N/A</v>
      </c>
      <c r="AG51" s="58" t="e">
        <f t="shared" si="22"/>
        <v>#N/A</v>
      </c>
      <c r="AH51" s="58" t="e">
        <f t="shared" si="22"/>
        <v>#N/A</v>
      </c>
      <c r="AI51" s="58" t="e">
        <f t="shared" si="22"/>
        <v>#N/A</v>
      </c>
      <c r="AJ51" s="58" t="e">
        <f t="shared" si="22"/>
        <v>#N/A</v>
      </c>
      <c r="AK51" s="58" t="e">
        <f t="shared" si="22"/>
        <v>#N/A</v>
      </c>
      <c r="AL51" s="58" t="e">
        <f t="shared" si="22"/>
        <v>#N/A</v>
      </c>
      <c r="AM51" s="58" t="e">
        <f t="shared" si="22"/>
        <v>#N/A</v>
      </c>
      <c r="AN51" s="58" t="e">
        <f t="shared" si="22"/>
        <v>#N/A</v>
      </c>
      <c r="AO51" s="58" t="e">
        <f t="shared" si="22"/>
        <v>#N/A</v>
      </c>
      <c r="AP51" s="58" t="e">
        <f t="shared" si="22"/>
        <v>#N/A</v>
      </c>
      <c r="AQ51" s="58" t="e">
        <f t="shared" si="22"/>
        <v>#N/A</v>
      </c>
      <c r="AR51" s="58" t="e">
        <f t="shared" ref="AR51:BW51" si="23">AR40</f>
        <v>#N/A</v>
      </c>
      <c r="AS51" s="58" t="e">
        <f t="shared" si="23"/>
        <v>#N/A</v>
      </c>
      <c r="AT51" s="58" t="e">
        <f t="shared" si="23"/>
        <v>#N/A</v>
      </c>
      <c r="AU51" s="58" t="e">
        <f t="shared" si="23"/>
        <v>#N/A</v>
      </c>
      <c r="AV51" s="58" t="e">
        <f t="shared" si="23"/>
        <v>#N/A</v>
      </c>
      <c r="AW51" s="58" t="e">
        <f t="shared" si="23"/>
        <v>#N/A</v>
      </c>
      <c r="AX51" s="58" t="e">
        <f t="shared" si="23"/>
        <v>#N/A</v>
      </c>
      <c r="AY51" s="58" t="e">
        <f t="shared" si="23"/>
        <v>#N/A</v>
      </c>
      <c r="AZ51" s="58" t="e">
        <f t="shared" si="23"/>
        <v>#N/A</v>
      </c>
      <c r="BA51" s="58" t="e">
        <f t="shared" si="23"/>
        <v>#N/A</v>
      </c>
      <c r="BB51" s="58" t="e">
        <f t="shared" si="23"/>
        <v>#N/A</v>
      </c>
      <c r="BC51" s="58" t="e">
        <f t="shared" si="23"/>
        <v>#N/A</v>
      </c>
      <c r="BD51" s="58" t="e">
        <f t="shared" si="23"/>
        <v>#N/A</v>
      </c>
      <c r="BE51" s="58" t="e">
        <f t="shared" si="23"/>
        <v>#N/A</v>
      </c>
      <c r="BF51" s="58" t="e">
        <f t="shared" si="23"/>
        <v>#N/A</v>
      </c>
      <c r="BG51" s="58" t="e">
        <f t="shared" si="23"/>
        <v>#N/A</v>
      </c>
      <c r="BH51" s="58" t="e">
        <f t="shared" si="23"/>
        <v>#N/A</v>
      </c>
      <c r="BI51" s="58" t="e">
        <f t="shared" si="23"/>
        <v>#N/A</v>
      </c>
      <c r="BJ51" s="58" t="e">
        <f t="shared" si="23"/>
        <v>#N/A</v>
      </c>
      <c r="BK51" s="58" t="e">
        <f t="shared" si="23"/>
        <v>#N/A</v>
      </c>
      <c r="BL51" s="58" t="e">
        <f t="shared" si="23"/>
        <v>#N/A</v>
      </c>
      <c r="BM51" s="58" t="e">
        <f t="shared" si="23"/>
        <v>#N/A</v>
      </c>
      <c r="BN51" s="58" t="e">
        <f t="shared" si="23"/>
        <v>#N/A</v>
      </c>
      <c r="BO51" s="58" t="e">
        <f t="shared" si="23"/>
        <v>#N/A</v>
      </c>
      <c r="BP51" s="58" t="e">
        <f t="shared" si="23"/>
        <v>#N/A</v>
      </c>
      <c r="BQ51" s="58" t="e">
        <f t="shared" si="23"/>
        <v>#N/A</v>
      </c>
      <c r="BR51" s="58" t="e">
        <f t="shared" si="23"/>
        <v>#N/A</v>
      </c>
      <c r="BS51" s="58" t="e">
        <f t="shared" si="23"/>
        <v>#N/A</v>
      </c>
      <c r="BT51" s="58" t="e">
        <f t="shared" si="23"/>
        <v>#N/A</v>
      </c>
      <c r="BU51" s="58" t="e">
        <f t="shared" si="23"/>
        <v>#N/A</v>
      </c>
      <c r="BV51" s="58" t="e">
        <f t="shared" si="23"/>
        <v>#N/A</v>
      </c>
      <c r="BW51" s="58" t="e">
        <f t="shared" si="23"/>
        <v>#N/A</v>
      </c>
      <c r="BX51" s="58" t="e">
        <f t="shared" ref="BX51:CN51" si="24">BX40</f>
        <v>#N/A</v>
      </c>
      <c r="BY51" s="58" t="e">
        <f t="shared" si="24"/>
        <v>#N/A</v>
      </c>
      <c r="BZ51" s="58" t="e">
        <f t="shared" si="24"/>
        <v>#N/A</v>
      </c>
      <c r="CA51" s="58" t="e">
        <f t="shared" si="24"/>
        <v>#N/A</v>
      </c>
      <c r="CB51" s="58" t="e">
        <f t="shared" si="24"/>
        <v>#N/A</v>
      </c>
      <c r="CC51" s="58" t="e">
        <f t="shared" si="24"/>
        <v>#N/A</v>
      </c>
      <c r="CD51" s="58" t="e">
        <f t="shared" si="24"/>
        <v>#N/A</v>
      </c>
      <c r="CE51" s="58" t="e">
        <f t="shared" si="24"/>
        <v>#N/A</v>
      </c>
      <c r="CF51" s="58" t="e">
        <f t="shared" si="24"/>
        <v>#N/A</v>
      </c>
      <c r="CG51" s="58" t="e">
        <f t="shared" si="24"/>
        <v>#N/A</v>
      </c>
      <c r="CH51" s="58" t="e">
        <f t="shared" si="24"/>
        <v>#N/A</v>
      </c>
      <c r="CI51" s="58" t="e">
        <f t="shared" si="24"/>
        <v>#N/A</v>
      </c>
      <c r="CJ51" s="58" t="e">
        <f t="shared" si="24"/>
        <v>#N/A</v>
      </c>
      <c r="CK51" s="58" t="e">
        <f t="shared" si="24"/>
        <v>#N/A</v>
      </c>
      <c r="CL51" s="58" t="e">
        <f t="shared" si="24"/>
        <v>#N/A</v>
      </c>
      <c r="CM51" s="58" t="e">
        <f t="shared" si="24"/>
        <v>#N/A</v>
      </c>
      <c r="CN51" s="58" t="e">
        <f t="shared" si="24"/>
        <v>#N/A</v>
      </c>
    </row>
    <row r="52" spans="2:103">
      <c r="E52" s="1" t="s">
        <v>1059</v>
      </c>
      <c r="G52" s="1" t="s">
        <v>305</v>
      </c>
      <c r="L52" s="58" t="e">
        <f t="shared" ref="L52:AQ52" si="25">L36</f>
        <v>#N/A</v>
      </c>
      <c r="M52" s="58" t="e">
        <f t="shared" si="25"/>
        <v>#N/A</v>
      </c>
      <c r="N52" s="58" t="e">
        <f t="shared" si="25"/>
        <v>#N/A</v>
      </c>
      <c r="O52" s="58" t="e">
        <f t="shared" si="25"/>
        <v>#N/A</v>
      </c>
      <c r="P52" s="58" t="e">
        <f t="shared" si="25"/>
        <v>#N/A</v>
      </c>
      <c r="Q52" s="58" t="e">
        <f t="shared" si="25"/>
        <v>#N/A</v>
      </c>
      <c r="R52" s="58" t="e">
        <f t="shared" si="25"/>
        <v>#N/A</v>
      </c>
      <c r="S52" s="58" t="e">
        <f t="shared" si="25"/>
        <v>#N/A</v>
      </c>
      <c r="T52" s="58" t="e">
        <f t="shared" si="25"/>
        <v>#N/A</v>
      </c>
      <c r="U52" s="58" t="e">
        <f t="shared" si="25"/>
        <v>#N/A</v>
      </c>
      <c r="V52" s="58" t="e">
        <f t="shared" si="25"/>
        <v>#N/A</v>
      </c>
      <c r="W52" s="58" t="e">
        <f t="shared" si="25"/>
        <v>#N/A</v>
      </c>
      <c r="X52" s="58" t="e">
        <f t="shared" si="25"/>
        <v>#N/A</v>
      </c>
      <c r="Y52" s="58" t="e">
        <f t="shared" si="25"/>
        <v>#N/A</v>
      </c>
      <c r="Z52" s="58" t="e">
        <f t="shared" si="25"/>
        <v>#N/A</v>
      </c>
      <c r="AA52" s="58" t="e">
        <f t="shared" si="25"/>
        <v>#N/A</v>
      </c>
      <c r="AB52" s="58" t="e">
        <f t="shared" si="25"/>
        <v>#N/A</v>
      </c>
      <c r="AC52" s="58" t="e">
        <f t="shared" si="25"/>
        <v>#N/A</v>
      </c>
      <c r="AD52" s="58" t="e">
        <f t="shared" si="25"/>
        <v>#N/A</v>
      </c>
      <c r="AE52" s="58" t="e">
        <f t="shared" si="25"/>
        <v>#N/A</v>
      </c>
      <c r="AF52" s="58" t="e">
        <f t="shared" si="25"/>
        <v>#N/A</v>
      </c>
      <c r="AG52" s="58" t="e">
        <f t="shared" si="25"/>
        <v>#N/A</v>
      </c>
      <c r="AH52" s="58" t="e">
        <f t="shared" si="25"/>
        <v>#N/A</v>
      </c>
      <c r="AI52" s="58" t="e">
        <f t="shared" si="25"/>
        <v>#N/A</v>
      </c>
      <c r="AJ52" s="58" t="e">
        <f t="shared" si="25"/>
        <v>#N/A</v>
      </c>
      <c r="AK52" s="58" t="e">
        <f t="shared" si="25"/>
        <v>#N/A</v>
      </c>
      <c r="AL52" s="58" t="e">
        <f t="shared" si="25"/>
        <v>#N/A</v>
      </c>
      <c r="AM52" s="58" t="e">
        <f t="shared" si="25"/>
        <v>#N/A</v>
      </c>
      <c r="AN52" s="58" t="e">
        <f t="shared" si="25"/>
        <v>#N/A</v>
      </c>
      <c r="AO52" s="58" t="e">
        <f t="shared" si="25"/>
        <v>#N/A</v>
      </c>
      <c r="AP52" s="58" t="e">
        <f t="shared" si="25"/>
        <v>#N/A</v>
      </c>
      <c r="AQ52" s="58" t="e">
        <f t="shared" si="25"/>
        <v>#N/A</v>
      </c>
      <c r="AR52" s="58" t="e">
        <f t="shared" ref="AR52:BW52" si="26">AR36</f>
        <v>#N/A</v>
      </c>
      <c r="AS52" s="58" t="e">
        <f t="shared" si="26"/>
        <v>#N/A</v>
      </c>
      <c r="AT52" s="58" t="e">
        <f t="shared" si="26"/>
        <v>#N/A</v>
      </c>
      <c r="AU52" s="58" t="e">
        <f t="shared" si="26"/>
        <v>#N/A</v>
      </c>
      <c r="AV52" s="58" t="e">
        <f t="shared" si="26"/>
        <v>#N/A</v>
      </c>
      <c r="AW52" s="58" t="e">
        <f t="shared" si="26"/>
        <v>#N/A</v>
      </c>
      <c r="AX52" s="58" t="e">
        <f t="shared" si="26"/>
        <v>#N/A</v>
      </c>
      <c r="AY52" s="58" t="e">
        <f t="shared" si="26"/>
        <v>#N/A</v>
      </c>
      <c r="AZ52" s="58" t="e">
        <f t="shared" si="26"/>
        <v>#N/A</v>
      </c>
      <c r="BA52" s="58" t="e">
        <f t="shared" si="26"/>
        <v>#N/A</v>
      </c>
      <c r="BB52" s="58" t="e">
        <f t="shared" si="26"/>
        <v>#N/A</v>
      </c>
      <c r="BC52" s="58" t="e">
        <f t="shared" si="26"/>
        <v>#N/A</v>
      </c>
      <c r="BD52" s="58" t="e">
        <f t="shared" si="26"/>
        <v>#N/A</v>
      </c>
      <c r="BE52" s="58" t="e">
        <f t="shared" si="26"/>
        <v>#N/A</v>
      </c>
      <c r="BF52" s="58" t="e">
        <f t="shared" si="26"/>
        <v>#N/A</v>
      </c>
      <c r="BG52" s="58" t="e">
        <f t="shared" si="26"/>
        <v>#N/A</v>
      </c>
      <c r="BH52" s="58" t="e">
        <f t="shared" si="26"/>
        <v>#N/A</v>
      </c>
      <c r="BI52" s="58" t="e">
        <f t="shared" si="26"/>
        <v>#N/A</v>
      </c>
      <c r="BJ52" s="58" t="e">
        <f t="shared" si="26"/>
        <v>#N/A</v>
      </c>
      <c r="BK52" s="58" t="e">
        <f t="shared" si="26"/>
        <v>#N/A</v>
      </c>
      <c r="BL52" s="58" t="e">
        <f t="shared" si="26"/>
        <v>#N/A</v>
      </c>
      <c r="BM52" s="58" t="e">
        <f t="shared" si="26"/>
        <v>#N/A</v>
      </c>
      <c r="BN52" s="58" t="e">
        <f t="shared" si="26"/>
        <v>#N/A</v>
      </c>
      <c r="BO52" s="58" t="e">
        <f t="shared" si="26"/>
        <v>#N/A</v>
      </c>
      <c r="BP52" s="58" t="e">
        <f t="shared" si="26"/>
        <v>#N/A</v>
      </c>
      <c r="BQ52" s="58" t="e">
        <f t="shared" si="26"/>
        <v>#N/A</v>
      </c>
      <c r="BR52" s="58" t="e">
        <f t="shared" si="26"/>
        <v>#N/A</v>
      </c>
      <c r="BS52" s="58" t="e">
        <f t="shared" si="26"/>
        <v>#N/A</v>
      </c>
      <c r="BT52" s="58" t="e">
        <f t="shared" si="26"/>
        <v>#N/A</v>
      </c>
      <c r="BU52" s="58" t="e">
        <f t="shared" si="26"/>
        <v>#N/A</v>
      </c>
      <c r="BV52" s="58" t="e">
        <f t="shared" si="26"/>
        <v>#N/A</v>
      </c>
      <c r="BW52" s="58" t="e">
        <f t="shared" si="26"/>
        <v>#N/A</v>
      </c>
      <c r="BX52" s="58" t="e">
        <f t="shared" ref="BX52:CN52" si="27">BX36</f>
        <v>#N/A</v>
      </c>
      <c r="BY52" s="58" t="e">
        <f t="shared" si="27"/>
        <v>#N/A</v>
      </c>
      <c r="BZ52" s="58" t="e">
        <f t="shared" si="27"/>
        <v>#N/A</v>
      </c>
      <c r="CA52" s="58" t="e">
        <f t="shared" si="27"/>
        <v>#N/A</v>
      </c>
      <c r="CB52" s="58" t="e">
        <f t="shared" si="27"/>
        <v>#N/A</v>
      </c>
      <c r="CC52" s="58" t="e">
        <f t="shared" si="27"/>
        <v>#N/A</v>
      </c>
      <c r="CD52" s="58" t="e">
        <f t="shared" si="27"/>
        <v>#N/A</v>
      </c>
      <c r="CE52" s="58" t="e">
        <f t="shared" si="27"/>
        <v>#N/A</v>
      </c>
      <c r="CF52" s="58" t="e">
        <f t="shared" si="27"/>
        <v>#N/A</v>
      </c>
      <c r="CG52" s="58" t="e">
        <f t="shared" si="27"/>
        <v>#N/A</v>
      </c>
      <c r="CH52" s="58" t="e">
        <f t="shared" si="27"/>
        <v>#N/A</v>
      </c>
      <c r="CI52" s="58" t="e">
        <f t="shared" si="27"/>
        <v>#N/A</v>
      </c>
      <c r="CJ52" s="58" t="e">
        <f t="shared" si="27"/>
        <v>#N/A</v>
      </c>
      <c r="CK52" s="58" t="e">
        <f t="shared" si="27"/>
        <v>#N/A</v>
      </c>
      <c r="CL52" s="58" t="e">
        <f t="shared" si="27"/>
        <v>#N/A</v>
      </c>
      <c r="CM52" s="58" t="e">
        <f t="shared" si="27"/>
        <v>#N/A</v>
      </c>
      <c r="CN52" s="58" t="e">
        <f t="shared" si="27"/>
        <v>#N/A</v>
      </c>
    </row>
    <row r="53" spans="2:103" s="6" customFormat="1">
      <c r="E53" s="6" t="s">
        <v>1060</v>
      </c>
      <c r="G53" s="6" t="s">
        <v>305</v>
      </c>
      <c r="L53" s="149" t="e">
        <f t="shared" ref="L53:AQ53" si="28">SUM(L49:L52)</f>
        <v>#N/A</v>
      </c>
      <c r="M53" s="149" t="e">
        <f t="shared" si="28"/>
        <v>#N/A</v>
      </c>
      <c r="N53" s="149" t="e">
        <f t="shared" si="28"/>
        <v>#N/A</v>
      </c>
      <c r="O53" s="149" t="e">
        <f t="shared" si="28"/>
        <v>#N/A</v>
      </c>
      <c r="P53" s="149" t="e">
        <f t="shared" si="28"/>
        <v>#N/A</v>
      </c>
      <c r="Q53" s="149" t="e">
        <f t="shared" si="28"/>
        <v>#N/A</v>
      </c>
      <c r="R53" s="149" t="e">
        <f t="shared" si="28"/>
        <v>#N/A</v>
      </c>
      <c r="S53" s="149" t="e">
        <f t="shared" si="28"/>
        <v>#N/A</v>
      </c>
      <c r="T53" s="149" t="e">
        <f t="shared" si="28"/>
        <v>#N/A</v>
      </c>
      <c r="U53" s="149" t="e">
        <f t="shared" si="28"/>
        <v>#N/A</v>
      </c>
      <c r="V53" s="149" t="e">
        <f t="shared" si="28"/>
        <v>#N/A</v>
      </c>
      <c r="W53" s="149" t="e">
        <f t="shared" si="28"/>
        <v>#N/A</v>
      </c>
      <c r="X53" s="149" t="e">
        <f t="shared" si="28"/>
        <v>#N/A</v>
      </c>
      <c r="Y53" s="149" t="e">
        <f t="shared" si="28"/>
        <v>#N/A</v>
      </c>
      <c r="Z53" s="149" t="e">
        <f t="shared" si="28"/>
        <v>#N/A</v>
      </c>
      <c r="AA53" s="149" t="e">
        <f t="shared" si="28"/>
        <v>#N/A</v>
      </c>
      <c r="AB53" s="149" t="e">
        <f t="shared" si="28"/>
        <v>#N/A</v>
      </c>
      <c r="AC53" s="149" t="e">
        <f t="shared" si="28"/>
        <v>#N/A</v>
      </c>
      <c r="AD53" s="149" t="e">
        <f t="shared" si="28"/>
        <v>#N/A</v>
      </c>
      <c r="AE53" s="149" t="e">
        <f t="shared" si="28"/>
        <v>#N/A</v>
      </c>
      <c r="AF53" s="149" t="e">
        <f t="shared" si="28"/>
        <v>#N/A</v>
      </c>
      <c r="AG53" s="149" t="e">
        <f t="shared" si="28"/>
        <v>#N/A</v>
      </c>
      <c r="AH53" s="149" t="e">
        <f t="shared" si="28"/>
        <v>#N/A</v>
      </c>
      <c r="AI53" s="149" t="e">
        <f t="shared" si="28"/>
        <v>#N/A</v>
      </c>
      <c r="AJ53" s="149" t="e">
        <f t="shared" si="28"/>
        <v>#N/A</v>
      </c>
      <c r="AK53" s="149" t="e">
        <f t="shared" si="28"/>
        <v>#N/A</v>
      </c>
      <c r="AL53" s="149" t="e">
        <f t="shared" si="28"/>
        <v>#N/A</v>
      </c>
      <c r="AM53" s="149" t="e">
        <f t="shared" si="28"/>
        <v>#N/A</v>
      </c>
      <c r="AN53" s="149" t="e">
        <f t="shared" si="28"/>
        <v>#N/A</v>
      </c>
      <c r="AO53" s="149" t="e">
        <f t="shared" si="28"/>
        <v>#N/A</v>
      </c>
      <c r="AP53" s="149" t="e">
        <f t="shared" si="28"/>
        <v>#N/A</v>
      </c>
      <c r="AQ53" s="149" t="e">
        <f t="shared" si="28"/>
        <v>#N/A</v>
      </c>
      <c r="AR53" s="149" t="e">
        <f t="shared" ref="AR53:BW53" si="29">SUM(AR49:AR52)</f>
        <v>#N/A</v>
      </c>
      <c r="AS53" s="149" t="e">
        <f t="shared" si="29"/>
        <v>#N/A</v>
      </c>
      <c r="AT53" s="149" t="e">
        <f t="shared" si="29"/>
        <v>#N/A</v>
      </c>
      <c r="AU53" s="149" t="e">
        <f t="shared" si="29"/>
        <v>#N/A</v>
      </c>
      <c r="AV53" s="149" t="e">
        <f t="shared" si="29"/>
        <v>#N/A</v>
      </c>
      <c r="AW53" s="149" t="e">
        <f t="shared" si="29"/>
        <v>#N/A</v>
      </c>
      <c r="AX53" s="149" t="e">
        <f t="shared" si="29"/>
        <v>#N/A</v>
      </c>
      <c r="AY53" s="149" t="e">
        <f t="shared" si="29"/>
        <v>#N/A</v>
      </c>
      <c r="AZ53" s="149" t="e">
        <f t="shared" si="29"/>
        <v>#N/A</v>
      </c>
      <c r="BA53" s="149" t="e">
        <f t="shared" si="29"/>
        <v>#N/A</v>
      </c>
      <c r="BB53" s="149" t="e">
        <f t="shared" si="29"/>
        <v>#N/A</v>
      </c>
      <c r="BC53" s="149" t="e">
        <f t="shared" si="29"/>
        <v>#N/A</v>
      </c>
      <c r="BD53" s="149" t="e">
        <f t="shared" si="29"/>
        <v>#N/A</v>
      </c>
      <c r="BE53" s="149" t="e">
        <f t="shared" si="29"/>
        <v>#N/A</v>
      </c>
      <c r="BF53" s="149" t="e">
        <f t="shared" si="29"/>
        <v>#N/A</v>
      </c>
      <c r="BG53" s="149" t="e">
        <f t="shared" si="29"/>
        <v>#N/A</v>
      </c>
      <c r="BH53" s="149" t="e">
        <f t="shared" si="29"/>
        <v>#N/A</v>
      </c>
      <c r="BI53" s="149" t="e">
        <f t="shared" si="29"/>
        <v>#N/A</v>
      </c>
      <c r="BJ53" s="149" t="e">
        <f t="shared" si="29"/>
        <v>#N/A</v>
      </c>
      <c r="BK53" s="149" t="e">
        <f t="shared" si="29"/>
        <v>#N/A</v>
      </c>
      <c r="BL53" s="149" t="e">
        <f t="shared" si="29"/>
        <v>#N/A</v>
      </c>
      <c r="BM53" s="149" t="e">
        <f t="shared" si="29"/>
        <v>#N/A</v>
      </c>
      <c r="BN53" s="149" t="e">
        <f t="shared" si="29"/>
        <v>#N/A</v>
      </c>
      <c r="BO53" s="149" t="e">
        <f t="shared" si="29"/>
        <v>#N/A</v>
      </c>
      <c r="BP53" s="149" t="e">
        <f t="shared" si="29"/>
        <v>#N/A</v>
      </c>
      <c r="BQ53" s="149" t="e">
        <f t="shared" si="29"/>
        <v>#N/A</v>
      </c>
      <c r="BR53" s="149" t="e">
        <f t="shared" si="29"/>
        <v>#N/A</v>
      </c>
      <c r="BS53" s="149" t="e">
        <f t="shared" si="29"/>
        <v>#N/A</v>
      </c>
      <c r="BT53" s="149" t="e">
        <f t="shared" si="29"/>
        <v>#N/A</v>
      </c>
      <c r="BU53" s="149" t="e">
        <f t="shared" si="29"/>
        <v>#N/A</v>
      </c>
      <c r="BV53" s="149" t="e">
        <f t="shared" si="29"/>
        <v>#N/A</v>
      </c>
      <c r="BW53" s="149" t="e">
        <f t="shared" si="29"/>
        <v>#N/A</v>
      </c>
      <c r="BX53" s="149" t="e">
        <f t="shared" ref="BX53:CN53" si="30">SUM(BX49:BX52)</f>
        <v>#N/A</v>
      </c>
      <c r="BY53" s="149" t="e">
        <f t="shared" si="30"/>
        <v>#N/A</v>
      </c>
      <c r="BZ53" s="149" t="e">
        <f t="shared" si="30"/>
        <v>#N/A</v>
      </c>
      <c r="CA53" s="149" t="e">
        <f t="shared" si="30"/>
        <v>#N/A</v>
      </c>
      <c r="CB53" s="149" t="e">
        <f t="shared" si="30"/>
        <v>#N/A</v>
      </c>
      <c r="CC53" s="149" t="e">
        <f t="shared" si="30"/>
        <v>#N/A</v>
      </c>
      <c r="CD53" s="149" t="e">
        <f t="shared" si="30"/>
        <v>#N/A</v>
      </c>
      <c r="CE53" s="149" t="e">
        <f t="shared" si="30"/>
        <v>#N/A</v>
      </c>
      <c r="CF53" s="149" t="e">
        <f t="shared" si="30"/>
        <v>#N/A</v>
      </c>
      <c r="CG53" s="149" t="e">
        <f t="shared" si="30"/>
        <v>#N/A</v>
      </c>
      <c r="CH53" s="149" t="e">
        <f t="shared" si="30"/>
        <v>#N/A</v>
      </c>
      <c r="CI53" s="149" t="e">
        <f t="shared" si="30"/>
        <v>#N/A</v>
      </c>
      <c r="CJ53" s="149" t="e">
        <f t="shared" si="30"/>
        <v>#N/A</v>
      </c>
      <c r="CK53" s="149" t="e">
        <f t="shared" si="30"/>
        <v>#N/A</v>
      </c>
      <c r="CL53" s="149" t="e">
        <f t="shared" si="30"/>
        <v>#N/A</v>
      </c>
      <c r="CM53" s="149" t="e">
        <f t="shared" si="30"/>
        <v>#N/A</v>
      </c>
      <c r="CN53" s="149" t="e">
        <f t="shared" si="30"/>
        <v>#N/A</v>
      </c>
    </row>
    <row r="54" spans="2:103"/>
    <row r="55" spans="2:103">
      <c r="B55" s="24"/>
      <c r="C55" s="43">
        <f>MAX($B$5:C54)+0.1</f>
        <v>4.1999999999999993</v>
      </c>
      <c r="D55" s="41" t="s">
        <v>1061</v>
      </c>
      <c r="E55" s="41"/>
      <c r="F55" s="41"/>
      <c r="G55" s="41"/>
      <c r="H55" s="41"/>
      <c r="I55" s="41"/>
      <c r="J55" s="41"/>
      <c r="K55" s="41"/>
      <c r="L55" s="41"/>
      <c r="M55" s="41"/>
      <c r="N55" s="41"/>
      <c r="O55" s="41"/>
      <c r="P55" s="41"/>
      <c r="Q55" s="41"/>
      <c r="R55" s="41"/>
      <c r="S55" s="41"/>
      <c r="T55" s="41"/>
      <c r="U55" s="41"/>
      <c r="V55" s="41"/>
      <c r="W55" s="41"/>
      <c r="X55" s="41"/>
      <c r="Y55" s="41"/>
      <c r="Z55" s="41"/>
      <c r="AA55" s="41"/>
      <c r="AB55" s="41"/>
      <c r="AC55" s="41"/>
      <c r="AD55" s="41"/>
      <c r="AE55" s="41"/>
      <c r="AF55" s="41"/>
      <c r="AG55" s="41"/>
      <c r="AH55" s="41"/>
      <c r="AI55" s="41"/>
      <c r="AJ55" s="41"/>
      <c r="AK55" s="41"/>
      <c r="AL55" s="41"/>
      <c r="AM55" s="41"/>
      <c r="AN55" s="41"/>
      <c r="AO55" s="41"/>
      <c r="AP55" s="41"/>
      <c r="AQ55" s="41"/>
      <c r="AR55" s="41"/>
      <c r="AS55" s="41"/>
      <c r="AT55" s="41"/>
      <c r="AU55" s="41"/>
      <c r="AV55" s="41"/>
      <c r="AW55" s="41"/>
      <c r="AX55" s="41"/>
      <c r="AY55" s="41"/>
      <c r="AZ55" s="41"/>
      <c r="BA55" s="41"/>
      <c r="BB55" s="41"/>
      <c r="BC55" s="41"/>
      <c r="BD55" s="41"/>
      <c r="BE55" s="41"/>
      <c r="BF55" s="41"/>
      <c r="BG55" s="41"/>
      <c r="BH55" s="41"/>
      <c r="BI55" s="41"/>
      <c r="BJ55" s="41"/>
      <c r="BK55" s="41"/>
      <c r="BL55" s="41"/>
      <c r="BM55" s="41"/>
      <c r="BN55" s="41"/>
      <c r="BO55" s="41"/>
      <c r="BP55" s="41"/>
      <c r="BQ55" s="41"/>
      <c r="BR55" s="41"/>
      <c r="BS55" s="41"/>
      <c r="BT55" s="41"/>
      <c r="BU55" s="41"/>
      <c r="BV55" s="41"/>
      <c r="BW55" s="41"/>
      <c r="BX55" s="41"/>
      <c r="BY55" s="41"/>
      <c r="BZ55" s="41"/>
      <c r="CA55" s="41"/>
      <c r="CB55" s="41"/>
      <c r="CC55" s="41"/>
      <c r="CD55" s="41"/>
      <c r="CE55" s="41"/>
      <c r="CF55" s="41"/>
      <c r="CG55" s="41"/>
      <c r="CH55" s="41"/>
      <c r="CI55" s="41"/>
      <c r="CJ55" s="41"/>
      <c r="CK55" s="41"/>
      <c r="CL55" s="41"/>
      <c r="CM55" s="41"/>
      <c r="CN55" s="41"/>
      <c r="CO55" s="41"/>
      <c r="CP55" s="41"/>
      <c r="CQ55" s="41"/>
      <c r="CR55" s="41"/>
      <c r="CS55" s="41"/>
      <c r="CT55" s="41"/>
      <c r="CU55" s="41"/>
      <c r="CV55" s="41"/>
      <c r="CW55" s="42"/>
      <c r="CX55" s="42"/>
      <c r="CY55" s="42"/>
    </row>
    <row r="56" spans="2:103"/>
    <row r="57" spans="2:103">
      <c r="E57" s="1" t="s">
        <v>1054</v>
      </c>
      <c r="G57" s="1" t="s">
        <v>305</v>
      </c>
      <c r="L57" s="58"/>
      <c r="M57" s="109" t="e">
        <f>'Finance&amp;Tax'!M33</f>
        <v>#N/A</v>
      </c>
      <c r="N57" s="109" t="e">
        <f>'Finance&amp;Tax'!N33</f>
        <v>#N/A</v>
      </c>
      <c r="O57" s="109" t="e">
        <f>'Finance&amp;Tax'!O33</f>
        <v>#N/A</v>
      </c>
      <c r="P57" s="109" t="e">
        <f>'Finance&amp;Tax'!P33</f>
        <v>#N/A</v>
      </c>
      <c r="Q57" s="109" t="e">
        <f>'Finance&amp;Tax'!Q33</f>
        <v>#N/A</v>
      </c>
      <c r="R57" s="109" t="e">
        <f>'Finance&amp;Tax'!R33</f>
        <v>#N/A</v>
      </c>
      <c r="S57" s="109" t="e">
        <f>'Finance&amp;Tax'!S33</f>
        <v>#N/A</v>
      </c>
      <c r="T57" s="109" t="e">
        <f>'Finance&amp;Tax'!T33</f>
        <v>#N/A</v>
      </c>
      <c r="U57" s="109" t="e">
        <f>'Finance&amp;Tax'!U33</f>
        <v>#N/A</v>
      </c>
      <c r="V57" s="109" t="e">
        <f>'Finance&amp;Tax'!V33</f>
        <v>#N/A</v>
      </c>
      <c r="W57" s="109" t="e">
        <f>'Finance&amp;Tax'!W33</f>
        <v>#N/A</v>
      </c>
      <c r="X57" s="109" t="e">
        <f>'Finance&amp;Tax'!X33</f>
        <v>#N/A</v>
      </c>
      <c r="Y57" s="109" t="e">
        <f>'Finance&amp;Tax'!Y33</f>
        <v>#N/A</v>
      </c>
      <c r="Z57" s="109" t="e">
        <f>'Finance&amp;Tax'!Z33</f>
        <v>#N/A</v>
      </c>
      <c r="AA57" s="109" t="e">
        <f>'Finance&amp;Tax'!AA33</f>
        <v>#N/A</v>
      </c>
      <c r="AB57" s="109" t="e">
        <f>'Finance&amp;Tax'!AB33</f>
        <v>#N/A</v>
      </c>
      <c r="AC57" s="109" t="e">
        <f>'Finance&amp;Tax'!AC33</f>
        <v>#N/A</v>
      </c>
      <c r="AD57" s="109" t="e">
        <f>'Finance&amp;Tax'!AD33</f>
        <v>#N/A</v>
      </c>
      <c r="AE57" s="109" t="e">
        <f>'Finance&amp;Tax'!AE33</f>
        <v>#N/A</v>
      </c>
      <c r="AF57" s="109" t="e">
        <f>'Finance&amp;Tax'!AF33</f>
        <v>#N/A</v>
      </c>
      <c r="AG57" s="109" t="e">
        <f>'Finance&amp;Tax'!AG33</f>
        <v>#N/A</v>
      </c>
      <c r="AH57" s="109" t="e">
        <f>'Finance&amp;Tax'!AH33</f>
        <v>#N/A</v>
      </c>
      <c r="AI57" s="109" t="e">
        <f>'Finance&amp;Tax'!AI33</f>
        <v>#N/A</v>
      </c>
      <c r="AJ57" s="109" t="e">
        <f>'Finance&amp;Tax'!AJ33</f>
        <v>#N/A</v>
      </c>
      <c r="AK57" s="109" t="e">
        <f>'Finance&amp;Tax'!AK33</f>
        <v>#N/A</v>
      </c>
      <c r="AL57" s="109" t="e">
        <f>'Finance&amp;Tax'!AL33</f>
        <v>#N/A</v>
      </c>
      <c r="AM57" s="109" t="e">
        <f>'Finance&amp;Tax'!AM33</f>
        <v>#N/A</v>
      </c>
      <c r="AN57" s="109" t="e">
        <f>'Finance&amp;Tax'!AN33</f>
        <v>#N/A</v>
      </c>
      <c r="AO57" s="109" t="e">
        <f>'Finance&amp;Tax'!AO33</f>
        <v>#N/A</v>
      </c>
      <c r="AP57" s="109" t="e">
        <f>'Finance&amp;Tax'!AP33</f>
        <v>#N/A</v>
      </c>
      <c r="AQ57" s="109" t="e">
        <f>'Finance&amp;Tax'!AQ33</f>
        <v>#N/A</v>
      </c>
      <c r="AR57" s="109" t="e">
        <f>'Finance&amp;Tax'!AR33</f>
        <v>#N/A</v>
      </c>
      <c r="AS57" s="109" t="e">
        <f>'Finance&amp;Tax'!AS33</f>
        <v>#N/A</v>
      </c>
      <c r="AT57" s="109" t="e">
        <f>'Finance&amp;Tax'!AT33</f>
        <v>#N/A</v>
      </c>
      <c r="AU57" s="109" t="e">
        <f>'Finance&amp;Tax'!AU33</f>
        <v>#N/A</v>
      </c>
      <c r="AV57" s="109" t="e">
        <f>'Finance&amp;Tax'!AV33</f>
        <v>#N/A</v>
      </c>
      <c r="AW57" s="109" t="e">
        <f>'Finance&amp;Tax'!AW33</f>
        <v>#N/A</v>
      </c>
      <c r="AX57" s="109" t="e">
        <f>'Finance&amp;Tax'!AX33</f>
        <v>#N/A</v>
      </c>
      <c r="AY57" s="109" t="e">
        <f>'Finance&amp;Tax'!AY33</f>
        <v>#N/A</v>
      </c>
      <c r="AZ57" s="109" t="e">
        <f>'Finance&amp;Tax'!AZ33</f>
        <v>#N/A</v>
      </c>
      <c r="BA57" s="109" t="e">
        <f>'Finance&amp;Tax'!BA33</f>
        <v>#N/A</v>
      </c>
      <c r="BB57" s="109" t="e">
        <f>'Finance&amp;Tax'!BB33</f>
        <v>#N/A</v>
      </c>
      <c r="BC57" s="109" t="e">
        <f>'Finance&amp;Tax'!BC33</f>
        <v>#N/A</v>
      </c>
      <c r="BD57" s="109" t="e">
        <f>'Finance&amp;Tax'!BD33</f>
        <v>#N/A</v>
      </c>
      <c r="BE57" s="109" t="e">
        <f>'Finance&amp;Tax'!BE33</f>
        <v>#N/A</v>
      </c>
      <c r="BF57" s="109" t="e">
        <f>'Finance&amp;Tax'!BF33</f>
        <v>#N/A</v>
      </c>
      <c r="BG57" s="109" t="e">
        <f>'Finance&amp;Tax'!BG33</f>
        <v>#N/A</v>
      </c>
      <c r="BH57" s="109" t="e">
        <f>'Finance&amp;Tax'!BH33</f>
        <v>#N/A</v>
      </c>
      <c r="BI57" s="109" t="e">
        <f>'Finance&amp;Tax'!BI33</f>
        <v>#N/A</v>
      </c>
      <c r="BJ57" s="109" t="e">
        <f>'Finance&amp;Tax'!BJ33</f>
        <v>#N/A</v>
      </c>
      <c r="BK57" s="109" t="e">
        <f>'Finance&amp;Tax'!BK33</f>
        <v>#N/A</v>
      </c>
      <c r="BL57" s="109" t="e">
        <f>'Finance&amp;Tax'!BL33</f>
        <v>#N/A</v>
      </c>
      <c r="BM57" s="109" t="e">
        <f>'Finance&amp;Tax'!BM33</f>
        <v>#N/A</v>
      </c>
      <c r="BN57" s="109" t="e">
        <f>'Finance&amp;Tax'!BN33</f>
        <v>#N/A</v>
      </c>
      <c r="BO57" s="109" t="e">
        <f>'Finance&amp;Tax'!BO33</f>
        <v>#N/A</v>
      </c>
      <c r="BP57" s="109" t="e">
        <f>'Finance&amp;Tax'!BP33</f>
        <v>#N/A</v>
      </c>
      <c r="BQ57" s="109" t="e">
        <f>'Finance&amp;Tax'!BQ33</f>
        <v>#N/A</v>
      </c>
      <c r="BR57" s="109" t="e">
        <f>'Finance&amp;Tax'!BR33</f>
        <v>#N/A</v>
      </c>
      <c r="BS57" s="109" t="e">
        <f>'Finance&amp;Tax'!BS33</f>
        <v>#N/A</v>
      </c>
      <c r="BT57" s="109" t="e">
        <f>'Finance&amp;Tax'!BT33</f>
        <v>#N/A</v>
      </c>
      <c r="BU57" s="109" t="e">
        <f>'Finance&amp;Tax'!BU33</f>
        <v>#N/A</v>
      </c>
      <c r="BV57" s="109" t="e">
        <f>'Finance&amp;Tax'!BV33</f>
        <v>#N/A</v>
      </c>
      <c r="BW57" s="109" t="e">
        <f>'Finance&amp;Tax'!BW33</f>
        <v>#N/A</v>
      </c>
      <c r="BX57" s="109" t="e">
        <f>'Finance&amp;Tax'!BX33</f>
        <v>#N/A</v>
      </c>
      <c r="BY57" s="109" t="e">
        <f>'Finance&amp;Tax'!BY33</f>
        <v>#N/A</v>
      </c>
      <c r="BZ57" s="109" t="e">
        <f>'Finance&amp;Tax'!BZ33</f>
        <v>#N/A</v>
      </c>
      <c r="CA57" s="109" t="e">
        <f>'Finance&amp;Tax'!CA33</f>
        <v>#N/A</v>
      </c>
      <c r="CB57" s="109" t="e">
        <f>'Finance&amp;Tax'!CB33</f>
        <v>#N/A</v>
      </c>
      <c r="CC57" s="109" t="e">
        <f>'Finance&amp;Tax'!CC33</f>
        <v>#N/A</v>
      </c>
      <c r="CD57" s="109" t="e">
        <f>'Finance&amp;Tax'!CD33</f>
        <v>#N/A</v>
      </c>
      <c r="CE57" s="109" t="e">
        <f>'Finance&amp;Tax'!CE33</f>
        <v>#N/A</v>
      </c>
      <c r="CF57" s="109" t="e">
        <f>'Finance&amp;Tax'!CF33</f>
        <v>#N/A</v>
      </c>
      <c r="CG57" s="109" t="e">
        <f>'Finance&amp;Tax'!CG33</f>
        <v>#N/A</v>
      </c>
      <c r="CH57" s="109" t="e">
        <f>'Finance&amp;Tax'!CH33</f>
        <v>#N/A</v>
      </c>
      <c r="CI57" s="109" t="e">
        <f>'Finance&amp;Tax'!CI33</f>
        <v>#N/A</v>
      </c>
      <c r="CJ57" s="109" t="e">
        <f>'Finance&amp;Tax'!CJ33</f>
        <v>#N/A</v>
      </c>
      <c r="CK57" s="109" t="e">
        <f>'Finance&amp;Tax'!CK33</f>
        <v>#N/A</v>
      </c>
      <c r="CL57" s="109" t="e">
        <f>'Finance&amp;Tax'!CL33</f>
        <v>#N/A</v>
      </c>
      <c r="CM57" s="109" t="e">
        <f>'Finance&amp;Tax'!CM33</f>
        <v>#N/A</v>
      </c>
      <c r="CN57" s="109" t="e">
        <f>'Finance&amp;Tax'!CN33</f>
        <v>#N/A</v>
      </c>
    </row>
    <row r="58" spans="2:103" s="6" customFormat="1">
      <c r="E58" s="6" t="s">
        <v>1062</v>
      </c>
      <c r="G58" s="6" t="s">
        <v>305</v>
      </c>
      <c r="L58" s="59"/>
      <c r="M58" s="149" t="e">
        <f t="shared" ref="M58:AQ58" si="31">M53+M57</f>
        <v>#N/A</v>
      </c>
      <c r="N58" s="149" t="e">
        <f t="shared" si="31"/>
        <v>#N/A</v>
      </c>
      <c r="O58" s="149" t="e">
        <f t="shared" si="31"/>
        <v>#N/A</v>
      </c>
      <c r="P58" s="149" t="e">
        <f t="shared" si="31"/>
        <v>#N/A</v>
      </c>
      <c r="Q58" s="149" t="e">
        <f t="shared" si="31"/>
        <v>#N/A</v>
      </c>
      <c r="R58" s="149" t="e">
        <f t="shared" si="31"/>
        <v>#N/A</v>
      </c>
      <c r="S58" s="149" t="e">
        <f t="shared" si="31"/>
        <v>#N/A</v>
      </c>
      <c r="T58" s="149" t="e">
        <f t="shared" si="31"/>
        <v>#N/A</v>
      </c>
      <c r="U58" s="149" t="e">
        <f t="shared" si="31"/>
        <v>#N/A</v>
      </c>
      <c r="V58" s="149" t="e">
        <f t="shared" si="31"/>
        <v>#N/A</v>
      </c>
      <c r="W58" s="149" t="e">
        <f t="shared" si="31"/>
        <v>#N/A</v>
      </c>
      <c r="X58" s="149" t="e">
        <f t="shared" si="31"/>
        <v>#N/A</v>
      </c>
      <c r="Y58" s="149" t="e">
        <f t="shared" si="31"/>
        <v>#N/A</v>
      </c>
      <c r="Z58" s="149" t="e">
        <f t="shared" si="31"/>
        <v>#N/A</v>
      </c>
      <c r="AA58" s="149" t="e">
        <f t="shared" si="31"/>
        <v>#N/A</v>
      </c>
      <c r="AB58" s="149" t="e">
        <f t="shared" si="31"/>
        <v>#N/A</v>
      </c>
      <c r="AC58" s="149" t="e">
        <f t="shared" si="31"/>
        <v>#N/A</v>
      </c>
      <c r="AD58" s="149" t="e">
        <f t="shared" si="31"/>
        <v>#N/A</v>
      </c>
      <c r="AE58" s="149" t="e">
        <f t="shared" si="31"/>
        <v>#N/A</v>
      </c>
      <c r="AF58" s="149" t="e">
        <f t="shared" si="31"/>
        <v>#N/A</v>
      </c>
      <c r="AG58" s="149" t="e">
        <f t="shared" si="31"/>
        <v>#N/A</v>
      </c>
      <c r="AH58" s="149" t="e">
        <f t="shared" si="31"/>
        <v>#N/A</v>
      </c>
      <c r="AI58" s="149" t="e">
        <f t="shared" si="31"/>
        <v>#N/A</v>
      </c>
      <c r="AJ58" s="149" t="e">
        <f t="shared" si="31"/>
        <v>#N/A</v>
      </c>
      <c r="AK58" s="149" t="e">
        <f t="shared" si="31"/>
        <v>#N/A</v>
      </c>
      <c r="AL58" s="149" t="e">
        <f t="shared" si="31"/>
        <v>#N/A</v>
      </c>
      <c r="AM58" s="149" t="e">
        <f t="shared" si="31"/>
        <v>#N/A</v>
      </c>
      <c r="AN58" s="149" t="e">
        <f t="shared" si="31"/>
        <v>#N/A</v>
      </c>
      <c r="AO58" s="149" t="e">
        <f t="shared" si="31"/>
        <v>#N/A</v>
      </c>
      <c r="AP58" s="149" t="e">
        <f t="shared" si="31"/>
        <v>#N/A</v>
      </c>
      <c r="AQ58" s="149" t="e">
        <f t="shared" si="31"/>
        <v>#N/A</v>
      </c>
      <c r="AR58" s="149" t="e">
        <f t="shared" ref="AR58:BW58" si="32">AR53+AR57</f>
        <v>#N/A</v>
      </c>
      <c r="AS58" s="149" t="e">
        <f t="shared" si="32"/>
        <v>#N/A</v>
      </c>
      <c r="AT58" s="149" t="e">
        <f t="shared" si="32"/>
        <v>#N/A</v>
      </c>
      <c r="AU58" s="149" t="e">
        <f t="shared" si="32"/>
        <v>#N/A</v>
      </c>
      <c r="AV58" s="149" t="e">
        <f t="shared" si="32"/>
        <v>#N/A</v>
      </c>
      <c r="AW58" s="149" t="e">
        <f t="shared" si="32"/>
        <v>#N/A</v>
      </c>
      <c r="AX58" s="149" t="e">
        <f t="shared" si="32"/>
        <v>#N/A</v>
      </c>
      <c r="AY58" s="149" t="e">
        <f t="shared" si="32"/>
        <v>#N/A</v>
      </c>
      <c r="AZ58" s="149" t="e">
        <f t="shared" si="32"/>
        <v>#N/A</v>
      </c>
      <c r="BA58" s="149" t="e">
        <f t="shared" si="32"/>
        <v>#N/A</v>
      </c>
      <c r="BB58" s="149" t="e">
        <f t="shared" si="32"/>
        <v>#N/A</v>
      </c>
      <c r="BC58" s="149" t="e">
        <f t="shared" si="32"/>
        <v>#N/A</v>
      </c>
      <c r="BD58" s="149" t="e">
        <f t="shared" si="32"/>
        <v>#N/A</v>
      </c>
      <c r="BE58" s="149" t="e">
        <f t="shared" si="32"/>
        <v>#N/A</v>
      </c>
      <c r="BF58" s="149" t="e">
        <f t="shared" si="32"/>
        <v>#N/A</v>
      </c>
      <c r="BG58" s="149" t="e">
        <f t="shared" si="32"/>
        <v>#N/A</v>
      </c>
      <c r="BH58" s="149" t="e">
        <f t="shared" si="32"/>
        <v>#N/A</v>
      </c>
      <c r="BI58" s="149" t="e">
        <f t="shared" si="32"/>
        <v>#N/A</v>
      </c>
      <c r="BJ58" s="149" t="e">
        <f t="shared" si="32"/>
        <v>#N/A</v>
      </c>
      <c r="BK58" s="149" t="e">
        <f t="shared" si="32"/>
        <v>#N/A</v>
      </c>
      <c r="BL58" s="149" t="e">
        <f t="shared" si="32"/>
        <v>#N/A</v>
      </c>
      <c r="BM58" s="149" t="e">
        <f t="shared" si="32"/>
        <v>#N/A</v>
      </c>
      <c r="BN58" s="149" t="e">
        <f t="shared" si="32"/>
        <v>#N/A</v>
      </c>
      <c r="BO58" s="149" t="e">
        <f t="shared" si="32"/>
        <v>#N/A</v>
      </c>
      <c r="BP58" s="149" t="e">
        <f t="shared" si="32"/>
        <v>#N/A</v>
      </c>
      <c r="BQ58" s="149" t="e">
        <f t="shared" si="32"/>
        <v>#N/A</v>
      </c>
      <c r="BR58" s="149" t="e">
        <f t="shared" si="32"/>
        <v>#N/A</v>
      </c>
      <c r="BS58" s="149" t="e">
        <f t="shared" si="32"/>
        <v>#N/A</v>
      </c>
      <c r="BT58" s="149" t="e">
        <f t="shared" si="32"/>
        <v>#N/A</v>
      </c>
      <c r="BU58" s="149" t="e">
        <f t="shared" si="32"/>
        <v>#N/A</v>
      </c>
      <c r="BV58" s="149" t="e">
        <f t="shared" si="32"/>
        <v>#N/A</v>
      </c>
      <c r="BW58" s="149" t="e">
        <f t="shared" si="32"/>
        <v>#N/A</v>
      </c>
      <c r="BX58" s="149" t="e">
        <f t="shared" ref="BX58:CN58" si="33">BX53+BX57</f>
        <v>#N/A</v>
      </c>
      <c r="BY58" s="149" t="e">
        <f t="shared" si="33"/>
        <v>#N/A</v>
      </c>
      <c r="BZ58" s="149" t="e">
        <f t="shared" si="33"/>
        <v>#N/A</v>
      </c>
      <c r="CA58" s="149" t="e">
        <f t="shared" si="33"/>
        <v>#N/A</v>
      </c>
      <c r="CB58" s="149" t="e">
        <f t="shared" si="33"/>
        <v>#N/A</v>
      </c>
      <c r="CC58" s="149" t="e">
        <f t="shared" si="33"/>
        <v>#N/A</v>
      </c>
      <c r="CD58" s="149" t="e">
        <f t="shared" si="33"/>
        <v>#N/A</v>
      </c>
      <c r="CE58" s="149" t="e">
        <f t="shared" si="33"/>
        <v>#N/A</v>
      </c>
      <c r="CF58" s="149" t="e">
        <f t="shared" si="33"/>
        <v>#N/A</v>
      </c>
      <c r="CG58" s="149" t="e">
        <f t="shared" si="33"/>
        <v>#N/A</v>
      </c>
      <c r="CH58" s="149" t="e">
        <f t="shared" si="33"/>
        <v>#N/A</v>
      </c>
      <c r="CI58" s="149" t="e">
        <f t="shared" si="33"/>
        <v>#N/A</v>
      </c>
      <c r="CJ58" s="149" t="e">
        <f t="shared" si="33"/>
        <v>#N/A</v>
      </c>
      <c r="CK58" s="149" t="e">
        <f t="shared" si="33"/>
        <v>#N/A</v>
      </c>
      <c r="CL58" s="149" t="e">
        <f t="shared" si="33"/>
        <v>#N/A</v>
      </c>
      <c r="CM58" s="149" t="e">
        <f t="shared" si="33"/>
        <v>#N/A</v>
      </c>
      <c r="CN58" s="149" t="e">
        <f t="shared" si="33"/>
        <v>#N/A</v>
      </c>
    </row>
    <row r="59" spans="2:103"/>
    <row r="60" spans="2:103" s="12" customFormat="1">
      <c r="B60" s="117" t="s">
        <v>51</v>
      </c>
      <c r="C60" s="117"/>
      <c r="D60" s="117"/>
      <c r="E60" s="117"/>
      <c r="F60" s="117"/>
      <c r="G60" s="117"/>
      <c r="H60" s="117"/>
      <c r="I60" s="117"/>
      <c r="J60" s="117"/>
      <c r="K60" s="117"/>
      <c r="L60" s="117"/>
      <c r="M60" s="117"/>
      <c r="N60" s="117"/>
      <c r="O60" s="117"/>
      <c r="P60" s="117"/>
      <c r="Q60" s="117"/>
      <c r="R60" s="117"/>
      <c r="S60" s="117"/>
      <c r="T60" s="117"/>
      <c r="U60" s="117"/>
      <c r="V60" s="117"/>
      <c r="W60" s="117"/>
      <c r="X60" s="117"/>
      <c r="Y60" s="117"/>
      <c r="Z60" s="117"/>
      <c r="AA60" s="117"/>
      <c r="AB60" s="117"/>
      <c r="AC60" s="117"/>
      <c r="AD60" s="117"/>
      <c r="AE60" s="117"/>
      <c r="AF60" s="117"/>
      <c r="AG60" s="117"/>
      <c r="AH60" s="117"/>
      <c r="AI60" s="117"/>
      <c r="AJ60" s="117"/>
      <c r="AK60" s="117"/>
      <c r="AL60" s="117"/>
      <c r="AM60" s="117"/>
      <c r="AN60" s="117"/>
      <c r="AO60" s="117"/>
      <c r="AP60" s="117"/>
      <c r="AQ60" s="117"/>
      <c r="AR60" s="117"/>
      <c r="AS60" s="117"/>
      <c r="AT60" s="117"/>
      <c r="AU60" s="117"/>
      <c r="AV60" s="117"/>
      <c r="AW60" s="117"/>
      <c r="AX60" s="117"/>
      <c r="AY60" s="117"/>
      <c r="AZ60" s="117"/>
      <c r="BA60" s="117"/>
      <c r="BB60" s="117"/>
      <c r="BC60" s="117"/>
      <c r="BD60" s="117"/>
      <c r="BE60" s="117"/>
      <c r="BF60" s="117"/>
      <c r="BG60" s="117"/>
      <c r="BH60" s="117"/>
      <c r="BI60" s="117"/>
      <c r="BJ60" s="117"/>
      <c r="BK60" s="117"/>
      <c r="BL60" s="117"/>
      <c r="BM60" s="117"/>
      <c r="BN60" s="117"/>
      <c r="BO60" s="117"/>
      <c r="BP60" s="117"/>
      <c r="BQ60" s="117"/>
      <c r="BR60" s="117"/>
      <c r="BS60" s="117"/>
      <c r="BT60" s="117"/>
      <c r="BU60" s="117"/>
      <c r="BV60" s="117"/>
      <c r="BW60" s="117"/>
      <c r="BX60" s="117"/>
      <c r="BY60" s="117"/>
      <c r="BZ60" s="117"/>
      <c r="CA60" s="117"/>
      <c r="CB60" s="117"/>
      <c r="CC60" s="117"/>
      <c r="CD60" s="117"/>
      <c r="CE60" s="117"/>
      <c r="CF60" s="117"/>
      <c r="CG60" s="117"/>
      <c r="CH60" s="117"/>
      <c r="CI60" s="117"/>
      <c r="CJ60" s="117"/>
      <c r="CK60" s="117"/>
      <c r="CL60" s="117"/>
      <c r="CM60" s="117"/>
      <c r="CN60" s="117"/>
      <c r="CO60" s="117"/>
      <c r="CP60" s="117"/>
      <c r="CQ60" s="117"/>
      <c r="CR60" s="117"/>
      <c r="CS60" s="117"/>
      <c r="CT60" s="117"/>
      <c r="CU60" s="117"/>
      <c r="CV60" s="117"/>
      <c r="CW60" s="118"/>
      <c r="CX60" s="118"/>
      <c r="CY60" s="118"/>
    </row>
    <row r="61" spans="2:103"/>
    <row r="72" spans="2:103" hidden="1">
      <c r="L72" s="8"/>
      <c r="M72" s="58"/>
      <c r="N72" s="58"/>
      <c r="O72" s="58"/>
      <c r="P72" s="58"/>
      <c r="Q72" s="58"/>
      <c r="R72" s="58"/>
      <c r="S72" s="58"/>
      <c r="T72" s="58"/>
      <c r="U72" s="58"/>
      <c r="V72" s="58"/>
      <c r="W72" s="58"/>
      <c r="X72" s="58"/>
      <c r="Y72" s="58"/>
      <c r="Z72" s="58"/>
      <c r="AA72" s="58"/>
      <c r="AB72" s="58"/>
      <c r="AC72" s="58"/>
      <c r="AD72" s="58"/>
      <c r="AE72" s="58"/>
      <c r="AF72" s="58"/>
      <c r="AG72" s="58"/>
      <c r="AH72" s="58"/>
      <c r="AI72" s="58"/>
      <c r="AJ72" s="58"/>
      <c r="AK72" s="58"/>
      <c r="AL72" s="58"/>
      <c r="AM72" s="58"/>
      <c r="AN72" s="58"/>
      <c r="AO72" s="58"/>
      <c r="AP72" s="58"/>
      <c r="AQ72" s="58"/>
      <c r="AR72" s="58"/>
      <c r="AS72" s="58"/>
      <c r="AT72" s="58"/>
      <c r="AU72" s="58"/>
      <c r="AV72" s="58"/>
      <c r="AW72" s="58"/>
      <c r="AX72" s="58"/>
      <c r="AY72" s="58"/>
      <c r="AZ72" s="58"/>
      <c r="BA72" s="58"/>
      <c r="BB72" s="58"/>
      <c r="BC72" s="58"/>
      <c r="BD72" s="58"/>
      <c r="BE72" s="58"/>
      <c r="BF72" s="58"/>
      <c r="BG72" s="58"/>
      <c r="BH72" s="58"/>
      <c r="BI72" s="58"/>
      <c r="BJ72" s="58"/>
      <c r="BK72" s="58"/>
      <c r="BL72" s="58"/>
      <c r="BM72" s="58"/>
      <c r="BN72" s="58"/>
      <c r="BO72" s="58"/>
      <c r="BP72" s="58"/>
      <c r="BQ72" s="58"/>
      <c r="BR72" s="58"/>
      <c r="BS72" s="58"/>
      <c r="BT72" s="58"/>
      <c r="BU72" s="58"/>
      <c r="BV72" s="58"/>
      <c r="BW72" s="58"/>
      <c r="BX72" s="58"/>
      <c r="BY72" s="58"/>
      <c r="BZ72" s="58"/>
      <c r="CA72" s="58"/>
      <c r="CB72" s="58"/>
      <c r="CC72" s="58"/>
      <c r="CD72" s="58"/>
      <c r="CE72" s="58"/>
      <c r="CF72" s="58"/>
      <c r="CG72" s="58"/>
      <c r="CH72" s="58"/>
      <c r="CI72" s="58"/>
      <c r="CJ72" s="58"/>
      <c r="CK72" s="58"/>
      <c r="CL72" s="58"/>
      <c r="CM72" s="8"/>
      <c r="CN72" s="8"/>
      <c r="CO72" s="8"/>
      <c r="CP72" s="8"/>
      <c r="CQ72" s="8"/>
      <c r="CR72" s="8"/>
      <c r="CS72" s="8"/>
      <c r="CT72" s="8"/>
      <c r="CU72" s="8"/>
      <c r="CV72" s="8"/>
      <c r="CW72" s="8"/>
      <c r="CX72" s="8"/>
    </row>
    <row r="74" spans="2:103" hidden="1">
      <c r="M74" s="8"/>
      <c r="N74" s="8"/>
      <c r="O74" s="8"/>
      <c r="P74" s="8"/>
      <c r="Q74" s="8"/>
      <c r="R74" s="8"/>
      <c r="S74" s="8"/>
      <c r="T74" s="8"/>
      <c r="U74" s="8"/>
      <c r="V74" s="8"/>
      <c r="W74" s="8"/>
      <c r="X74" s="8"/>
      <c r="Y74" s="8"/>
      <c r="Z74" s="8"/>
      <c r="AA74" s="8"/>
      <c r="AB74" s="8"/>
      <c r="AC74" s="8"/>
      <c r="AD74" s="8"/>
      <c r="AE74" s="8"/>
      <c r="AF74" s="8"/>
      <c r="AG74" s="8"/>
      <c r="AH74" s="8"/>
      <c r="AI74" s="8"/>
      <c r="AJ74" s="8"/>
      <c r="AK74" s="8"/>
      <c r="AL74" s="8"/>
      <c r="AM74" s="8"/>
      <c r="AN74" s="8"/>
      <c r="AO74" s="8"/>
      <c r="AP74" s="8"/>
      <c r="AQ74" s="8"/>
      <c r="AR74" s="8"/>
      <c r="AS74" s="8"/>
      <c r="AT74" s="8"/>
      <c r="AU74" s="8"/>
      <c r="AV74" s="8"/>
      <c r="AW74" s="8"/>
      <c r="AX74" s="8"/>
      <c r="AY74" s="8"/>
      <c r="AZ74" s="8"/>
      <c r="BA74" s="8"/>
      <c r="BB74" s="8"/>
      <c r="BC74" s="8"/>
      <c r="BD74" s="8"/>
      <c r="BE74" s="8"/>
      <c r="BF74" s="8"/>
      <c r="BG74" s="8"/>
      <c r="BH74" s="8"/>
      <c r="BI74" s="8"/>
      <c r="BJ74" s="8"/>
      <c r="BK74" s="8"/>
      <c r="BL74" s="8"/>
      <c r="BM74" s="8"/>
      <c r="BN74" s="8"/>
      <c r="BO74" s="8"/>
      <c r="BP74" s="8"/>
      <c r="BQ74" s="8"/>
      <c r="BR74" s="8"/>
      <c r="BS74" s="8"/>
      <c r="BT74" s="8"/>
      <c r="BU74" s="8"/>
      <c r="BV74" s="8"/>
      <c r="BW74" s="8"/>
      <c r="BX74" s="8"/>
      <c r="BY74" s="8"/>
      <c r="BZ74" s="8"/>
      <c r="CA74" s="8"/>
      <c r="CB74" s="8"/>
      <c r="CC74" s="8"/>
      <c r="CD74" s="8"/>
      <c r="CE74" s="8"/>
      <c r="CF74" s="8"/>
      <c r="CG74" s="8"/>
      <c r="CH74" s="8"/>
      <c r="CI74" s="8"/>
      <c r="CJ74" s="8"/>
      <c r="CK74" s="8"/>
      <c r="CL74" s="8"/>
    </row>
    <row r="76" spans="2:103" hidden="1">
      <c r="L76" s="8"/>
      <c r="M76" s="58"/>
      <c r="N76" s="58"/>
      <c r="O76" s="58"/>
      <c r="P76" s="58"/>
      <c r="Q76" s="58"/>
      <c r="R76" s="58"/>
      <c r="S76" s="58"/>
      <c r="T76" s="58"/>
      <c r="U76" s="58"/>
      <c r="V76" s="58"/>
      <c r="W76" s="58"/>
      <c r="X76" s="58"/>
      <c r="Y76" s="58"/>
      <c r="Z76" s="58"/>
      <c r="AA76" s="58"/>
      <c r="AB76" s="58"/>
      <c r="AC76" s="58"/>
      <c r="AD76" s="58"/>
      <c r="AE76" s="58"/>
      <c r="AF76" s="58"/>
      <c r="AG76" s="58"/>
      <c r="AH76" s="58"/>
      <c r="AI76" s="58"/>
      <c r="AJ76" s="58"/>
      <c r="AK76" s="58"/>
      <c r="AL76" s="58"/>
      <c r="AM76" s="58"/>
      <c r="AN76" s="58"/>
      <c r="AO76" s="58"/>
      <c r="AP76" s="58"/>
      <c r="AQ76" s="58"/>
      <c r="AR76" s="58"/>
      <c r="AS76" s="58"/>
      <c r="AT76" s="58"/>
      <c r="AU76" s="58"/>
      <c r="AV76" s="58"/>
      <c r="AW76" s="58"/>
      <c r="AX76" s="58"/>
      <c r="AY76" s="58"/>
      <c r="AZ76" s="58"/>
      <c r="BA76" s="58"/>
      <c r="BB76" s="58"/>
      <c r="BC76" s="58"/>
      <c r="BD76" s="58"/>
      <c r="BE76" s="58"/>
      <c r="BF76" s="58"/>
      <c r="BG76" s="58"/>
      <c r="BH76" s="58"/>
      <c r="BI76" s="58"/>
      <c r="BJ76" s="58"/>
      <c r="BK76" s="58"/>
      <c r="BL76" s="58"/>
      <c r="BM76" s="58"/>
      <c r="BN76" s="58"/>
      <c r="BO76" s="58"/>
      <c r="BP76" s="58"/>
      <c r="BQ76" s="58"/>
      <c r="BR76" s="58"/>
      <c r="BS76" s="58"/>
      <c r="BT76" s="58"/>
      <c r="BU76" s="58"/>
      <c r="BV76" s="58"/>
      <c r="BW76" s="58"/>
      <c r="BX76" s="58"/>
      <c r="BY76" s="58"/>
      <c r="BZ76" s="58"/>
      <c r="CA76" s="58"/>
      <c r="CB76" s="58"/>
      <c r="CC76" s="58"/>
      <c r="CD76" s="58"/>
      <c r="CE76" s="58"/>
      <c r="CF76" s="58"/>
      <c r="CG76" s="58"/>
      <c r="CH76" s="58"/>
      <c r="CI76" s="58"/>
      <c r="CJ76" s="58"/>
      <c r="CK76" s="58"/>
      <c r="CL76" s="58"/>
      <c r="CM76" s="8"/>
      <c r="CN76" s="8"/>
      <c r="CO76" s="8"/>
      <c r="CP76" s="8"/>
      <c r="CQ76" s="8"/>
      <c r="CR76" s="8"/>
      <c r="CS76" s="8"/>
      <c r="CT76" s="8"/>
      <c r="CU76" s="8"/>
      <c r="CV76" s="8"/>
      <c r="CW76" s="8"/>
      <c r="CX76" s="8"/>
    </row>
    <row r="77" spans="2:103" hidden="1">
      <c r="M77" s="58"/>
      <c r="N77" s="58"/>
      <c r="O77" s="58"/>
      <c r="P77" s="58"/>
      <c r="Q77" s="58"/>
      <c r="R77" s="58"/>
      <c r="S77" s="58"/>
      <c r="T77" s="58"/>
      <c r="U77" s="58"/>
      <c r="V77" s="58"/>
      <c r="W77" s="58"/>
      <c r="X77" s="58"/>
      <c r="Y77" s="58"/>
      <c r="Z77" s="58"/>
      <c r="AA77" s="58"/>
      <c r="AB77" s="58"/>
      <c r="AC77" s="58"/>
      <c r="AD77" s="58"/>
      <c r="AE77" s="58"/>
      <c r="AF77" s="58"/>
      <c r="AG77" s="58"/>
      <c r="AH77" s="58"/>
      <c r="AI77" s="58"/>
      <c r="AJ77" s="58"/>
      <c r="AK77" s="58"/>
      <c r="AL77" s="58"/>
      <c r="AM77" s="58"/>
      <c r="AN77" s="58"/>
      <c r="AO77" s="58"/>
      <c r="AP77" s="58"/>
      <c r="AQ77" s="58"/>
      <c r="AR77" s="58"/>
      <c r="AS77" s="58"/>
      <c r="AT77" s="58"/>
      <c r="AU77" s="58"/>
      <c r="AV77" s="58"/>
      <c r="AW77" s="58"/>
      <c r="AX77" s="58"/>
      <c r="AY77" s="58"/>
      <c r="AZ77" s="58"/>
      <c r="BA77" s="58"/>
      <c r="BB77" s="58"/>
      <c r="BC77" s="58"/>
      <c r="BD77" s="58"/>
      <c r="BE77" s="58"/>
      <c r="BF77" s="58"/>
      <c r="BG77" s="58"/>
      <c r="BH77" s="58"/>
      <c r="BI77" s="58"/>
      <c r="BJ77" s="58"/>
      <c r="BK77" s="58"/>
      <c r="BL77" s="58"/>
      <c r="BM77" s="58"/>
      <c r="BN77" s="58"/>
      <c r="BO77" s="58"/>
      <c r="BP77" s="58"/>
      <c r="BQ77" s="58"/>
      <c r="BR77" s="58"/>
      <c r="BS77" s="58"/>
      <c r="BT77" s="58"/>
      <c r="BU77" s="58"/>
      <c r="BV77" s="58"/>
      <c r="BW77" s="58"/>
      <c r="BX77" s="58"/>
      <c r="BY77" s="58"/>
      <c r="BZ77" s="58"/>
      <c r="CA77" s="58"/>
      <c r="CB77" s="58"/>
      <c r="CC77" s="58"/>
      <c r="CD77" s="58"/>
      <c r="CE77" s="58"/>
      <c r="CF77" s="58"/>
      <c r="CG77" s="58"/>
      <c r="CH77" s="58"/>
      <c r="CI77" s="58"/>
      <c r="CJ77" s="58"/>
      <c r="CK77" s="58"/>
      <c r="CL77" s="58"/>
    </row>
    <row r="79" spans="2:103" hidden="1">
      <c r="B79" s="24"/>
      <c r="C79" s="69"/>
      <c r="D79" s="24"/>
      <c r="E79" s="24"/>
      <c r="F79" s="24"/>
      <c r="G79" s="24"/>
      <c r="H79" s="24"/>
      <c r="I79" s="24"/>
      <c r="J79" s="24"/>
      <c r="K79" s="24"/>
      <c r="L79" s="24"/>
      <c r="M79" s="24"/>
      <c r="N79" s="24"/>
      <c r="O79" s="24"/>
      <c r="P79" s="24"/>
      <c r="Q79" s="24"/>
      <c r="R79" s="24"/>
      <c r="S79" s="24"/>
      <c r="T79" s="24"/>
      <c r="U79" s="24"/>
      <c r="V79" s="24"/>
      <c r="W79" s="24"/>
      <c r="X79" s="24"/>
      <c r="Y79" s="24"/>
      <c r="Z79" s="24"/>
      <c r="AA79" s="24"/>
      <c r="AB79" s="24"/>
      <c r="AC79" s="24"/>
      <c r="AD79" s="24"/>
      <c r="AE79" s="24"/>
      <c r="AF79" s="24"/>
      <c r="AG79" s="24"/>
      <c r="AH79" s="24"/>
      <c r="AI79" s="24"/>
      <c r="AJ79" s="24"/>
      <c r="AK79" s="24"/>
      <c r="AL79" s="24"/>
      <c r="AM79" s="24"/>
      <c r="AN79" s="24"/>
      <c r="AO79" s="24"/>
      <c r="AP79" s="24"/>
      <c r="AQ79" s="24"/>
      <c r="AR79" s="24"/>
      <c r="AS79" s="24"/>
      <c r="AT79" s="24"/>
      <c r="AU79" s="24"/>
      <c r="AV79" s="24"/>
      <c r="AW79" s="24"/>
      <c r="AX79" s="24"/>
      <c r="AY79" s="24"/>
      <c r="AZ79" s="24"/>
      <c r="BA79" s="24"/>
      <c r="BB79" s="24"/>
      <c r="BC79" s="24"/>
      <c r="BD79" s="24"/>
      <c r="BE79" s="24"/>
      <c r="BF79" s="24"/>
      <c r="BG79" s="24"/>
      <c r="BH79" s="24"/>
      <c r="BI79" s="24"/>
      <c r="BJ79" s="24"/>
      <c r="BK79" s="24"/>
      <c r="BL79" s="24"/>
      <c r="BM79" s="24"/>
      <c r="BN79" s="24"/>
      <c r="BO79" s="24"/>
      <c r="BP79" s="24"/>
      <c r="BQ79" s="24"/>
      <c r="BR79" s="24"/>
      <c r="BS79" s="24"/>
      <c r="BT79" s="24"/>
      <c r="BU79" s="24"/>
      <c r="BV79" s="24"/>
      <c r="BW79" s="24"/>
      <c r="BX79" s="24"/>
      <c r="BY79" s="24"/>
      <c r="BZ79" s="24"/>
      <c r="CA79" s="24"/>
      <c r="CB79" s="24"/>
      <c r="CC79" s="24"/>
      <c r="CD79" s="24"/>
      <c r="CE79" s="24"/>
      <c r="CF79" s="24"/>
      <c r="CG79" s="24"/>
      <c r="CH79" s="24"/>
      <c r="CI79" s="24"/>
      <c r="CJ79" s="24"/>
      <c r="CK79" s="24"/>
      <c r="CL79" s="24"/>
      <c r="CM79" s="24"/>
      <c r="CN79" s="24"/>
      <c r="CO79" s="24"/>
      <c r="CP79" s="24"/>
      <c r="CQ79" s="24"/>
      <c r="CR79" s="24"/>
      <c r="CS79" s="24"/>
      <c r="CT79" s="24"/>
      <c r="CU79" s="24"/>
      <c r="CV79" s="24"/>
      <c r="CW79" s="24"/>
      <c r="CX79" s="24"/>
      <c r="CY79" s="25"/>
    </row>
    <row r="81" spans="2:103" hidden="1">
      <c r="L81" s="35"/>
      <c r="M81" s="35"/>
      <c r="N81" s="35"/>
      <c r="O81" s="35"/>
      <c r="P81" s="35"/>
      <c r="Q81" s="35"/>
      <c r="R81" s="35"/>
      <c r="S81" s="35"/>
      <c r="T81" s="35"/>
      <c r="U81" s="35"/>
      <c r="V81" s="35"/>
      <c r="W81" s="35"/>
      <c r="X81" s="35"/>
      <c r="Y81" s="35"/>
      <c r="Z81" s="35"/>
      <c r="AA81" s="35"/>
      <c r="AB81" s="35"/>
      <c r="AC81" s="35"/>
      <c r="AD81" s="35"/>
      <c r="AE81" s="35"/>
      <c r="AF81" s="35"/>
      <c r="AG81" s="35"/>
      <c r="AH81" s="35"/>
      <c r="AI81" s="35"/>
      <c r="AJ81" s="35"/>
      <c r="AK81" s="35"/>
      <c r="AL81" s="35"/>
      <c r="AM81" s="35"/>
      <c r="AN81" s="35"/>
      <c r="AO81" s="35"/>
      <c r="AP81" s="35"/>
      <c r="AQ81" s="35"/>
      <c r="AR81" s="35"/>
      <c r="AS81" s="35"/>
      <c r="AT81" s="35"/>
      <c r="AU81" s="35"/>
      <c r="AV81" s="35"/>
      <c r="AW81" s="35"/>
      <c r="AX81" s="35"/>
      <c r="AY81" s="35"/>
      <c r="AZ81" s="35"/>
      <c r="BA81" s="35"/>
      <c r="BB81" s="35"/>
      <c r="BC81" s="35"/>
      <c r="BD81" s="35"/>
      <c r="BE81" s="35"/>
      <c r="BF81" s="35"/>
      <c r="BG81" s="35"/>
      <c r="BH81" s="35"/>
      <c r="BI81" s="35"/>
      <c r="BJ81" s="35"/>
      <c r="BK81" s="35"/>
      <c r="BL81" s="35"/>
      <c r="BM81" s="35"/>
      <c r="BN81" s="35"/>
      <c r="BO81" s="35"/>
      <c r="BP81" s="35"/>
      <c r="BQ81" s="35"/>
      <c r="BR81" s="35"/>
      <c r="BS81" s="35"/>
      <c r="BT81" s="35"/>
      <c r="BU81" s="35"/>
      <c r="BV81" s="35"/>
      <c r="BW81" s="35"/>
      <c r="BX81" s="35"/>
      <c r="BY81" s="35"/>
      <c r="BZ81" s="35"/>
      <c r="CA81" s="35"/>
      <c r="CB81" s="35"/>
      <c r="CC81" s="35"/>
      <c r="CD81" s="35"/>
      <c r="CE81" s="35"/>
      <c r="CF81" s="35"/>
      <c r="CG81" s="35"/>
      <c r="CH81" s="35"/>
      <c r="CI81" s="35"/>
      <c r="CJ81" s="35"/>
      <c r="CK81" s="35"/>
      <c r="CL81" s="35"/>
      <c r="CM81" s="35"/>
      <c r="CN81" s="35"/>
      <c r="CO81" s="35"/>
      <c r="CP81" s="35"/>
      <c r="CQ81" s="35"/>
      <c r="CR81" s="35"/>
      <c r="CS81" s="35"/>
      <c r="CT81" s="35"/>
      <c r="CU81" s="35"/>
      <c r="CV81" s="35"/>
      <c r="CW81" s="35"/>
      <c r="CX81" s="35"/>
    </row>
    <row r="82" spans="2:103" hidden="1">
      <c r="L82" s="35"/>
      <c r="M82" s="35"/>
      <c r="N82" s="35"/>
      <c r="O82" s="35"/>
      <c r="P82" s="35"/>
      <c r="Q82" s="35"/>
      <c r="R82" s="35"/>
      <c r="S82" s="35"/>
      <c r="T82" s="35"/>
      <c r="U82" s="35"/>
      <c r="V82" s="35"/>
      <c r="W82" s="35"/>
      <c r="X82" s="35"/>
      <c r="Y82" s="35"/>
      <c r="Z82" s="35"/>
      <c r="AA82" s="35"/>
      <c r="AB82" s="35"/>
      <c r="AC82" s="35"/>
      <c r="AD82" s="35"/>
      <c r="AE82" s="35"/>
      <c r="AF82" s="35"/>
      <c r="AG82" s="35"/>
      <c r="AH82" s="35"/>
      <c r="AI82" s="35"/>
      <c r="AJ82" s="35"/>
      <c r="AK82" s="35"/>
      <c r="AL82" s="35"/>
      <c r="AM82" s="35"/>
      <c r="AN82" s="35"/>
      <c r="AO82" s="35"/>
      <c r="AP82" s="35"/>
      <c r="AQ82" s="35"/>
      <c r="AR82" s="35"/>
      <c r="AS82" s="35"/>
      <c r="AT82" s="35"/>
      <c r="AU82" s="35"/>
      <c r="AV82" s="35"/>
      <c r="AW82" s="35"/>
      <c r="AX82" s="35"/>
      <c r="AY82" s="35"/>
      <c r="AZ82" s="35"/>
      <c r="BA82" s="35"/>
      <c r="BB82" s="35"/>
      <c r="BC82" s="35"/>
      <c r="BD82" s="35"/>
      <c r="BE82" s="35"/>
      <c r="BF82" s="35"/>
      <c r="BG82" s="35"/>
      <c r="BH82" s="35"/>
      <c r="BI82" s="35"/>
      <c r="BJ82" s="35"/>
      <c r="BK82" s="35"/>
      <c r="BL82" s="35"/>
      <c r="BM82" s="35"/>
      <c r="BN82" s="35"/>
      <c r="BO82" s="35"/>
      <c r="BP82" s="35"/>
      <c r="BQ82" s="35"/>
      <c r="BR82" s="35"/>
      <c r="BS82" s="35"/>
      <c r="BT82" s="35"/>
      <c r="BU82" s="35"/>
      <c r="BV82" s="35"/>
      <c r="BW82" s="35"/>
      <c r="BX82" s="35"/>
      <c r="BY82" s="35"/>
      <c r="BZ82" s="35"/>
      <c r="CA82" s="35"/>
      <c r="CB82" s="35"/>
      <c r="CC82" s="35"/>
      <c r="CD82" s="35"/>
      <c r="CE82" s="35"/>
      <c r="CF82" s="35"/>
      <c r="CG82" s="35"/>
      <c r="CH82" s="35"/>
      <c r="CI82" s="35"/>
      <c r="CJ82" s="35"/>
      <c r="CK82" s="35"/>
      <c r="CL82" s="35"/>
      <c r="CM82" s="35"/>
      <c r="CN82" s="35"/>
      <c r="CO82" s="35"/>
      <c r="CP82" s="35"/>
      <c r="CQ82" s="35"/>
      <c r="CR82" s="35"/>
      <c r="CS82" s="35"/>
      <c r="CT82" s="35"/>
      <c r="CU82" s="35"/>
      <c r="CV82" s="35"/>
      <c r="CW82" s="35"/>
      <c r="CX82" s="35"/>
    </row>
    <row r="83" spans="2:103" hidden="1">
      <c r="L83" s="8"/>
      <c r="M83" s="8"/>
      <c r="N83" s="8"/>
      <c r="O83" s="8"/>
      <c r="P83" s="8"/>
      <c r="Q83" s="8"/>
      <c r="R83" s="8"/>
      <c r="S83" s="8"/>
      <c r="T83" s="8"/>
      <c r="U83" s="8"/>
      <c r="V83" s="8"/>
      <c r="W83" s="8"/>
      <c r="X83" s="8"/>
      <c r="Y83" s="8"/>
      <c r="Z83" s="8"/>
      <c r="AA83" s="8"/>
      <c r="AB83" s="8"/>
      <c r="AC83" s="8"/>
      <c r="AD83" s="8"/>
      <c r="AE83" s="8"/>
      <c r="AF83" s="8"/>
      <c r="AG83" s="8"/>
      <c r="AH83" s="8"/>
      <c r="AI83" s="8"/>
      <c r="AJ83" s="8"/>
      <c r="AK83" s="8"/>
      <c r="AL83" s="8"/>
      <c r="AM83" s="8"/>
      <c r="AN83" s="8"/>
      <c r="AO83" s="8"/>
      <c r="AP83" s="8"/>
      <c r="AQ83" s="8"/>
      <c r="AR83" s="8"/>
      <c r="AS83" s="8"/>
      <c r="AT83" s="8"/>
      <c r="AU83" s="8"/>
      <c r="AV83" s="8"/>
      <c r="AW83" s="8"/>
      <c r="AX83" s="8"/>
      <c r="AY83" s="8"/>
      <c r="AZ83" s="8"/>
      <c r="BA83" s="8"/>
      <c r="BB83" s="8"/>
      <c r="BC83" s="8"/>
      <c r="BD83" s="8"/>
      <c r="BE83" s="8"/>
      <c r="BF83" s="8"/>
      <c r="BG83" s="8"/>
      <c r="BH83" s="8"/>
      <c r="BI83" s="8"/>
      <c r="BJ83" s="8"/>
      <c r="BK83" s="8"/>
      <c r="BL83" s="8"/>
      <c r="BM83" s="8"/>
      <c r="BN83" s="8"/>
      <c r="BO83" s="8"/>
      <c r="BP83" s="8"/>
      <c r="BQ83" s="8"/>
      <c r="BR83" s="8"/>
      <c r="BS83" s="8"/>
      <c r="BT83" s="8"/>
      <c r="BU83" s="8"/>
      <c r="BV83" s="8"/>
      <c r="BW83" s="8"/>
      <c r="BX83" s="8"/>
      <c r="BY83" s="8"/>
      <c r="BZ83" s="8"/>
      <c r="CA83" s="8"/>
      <c r="CB83" s="8"/>
      <c r="CC83" s="8"/>
      <c r="CD83" s="8"/>
      <c r="CE83" s="8"/>
      <c r="CF83" s="8"/>
      <c r="CG83" s="8"/>
      <c r="CH83" s="8"/>
      <c r="CI83" s="8"/>
      <c r="CJ83" s="8"/>
      <c r="CK83" s="8"/>
      <c r="CL83" s="8"/>
      <c r="CM83" s="8"/>
      <c r="CN83" s="8"/>
      <c r="CO83" s="8"/>
      <c r="CP83" s="8"/>
      <c r="CQ83" s="8"/>
      <c r="CR83" s="8"/>
      <c r="CS83" s="8"/>
      <c r="CT83" s="8"/>
      <c r="CU83" s="8"/>
      <c r="CV83" s="8"/>
      <c r="CW83" s="8"/>
      <c r="CX83" s="8"/>
    </row>
    <row r="84" spans="2:103" hidden="1">
      <c r="L84" s="8"/>
      <c r="M84" s="8"/>
      <c r="N84" s="8"/>
      <c r="O84" s="8"/>
      <c r="P84" s="8"/>
      <c r="Q84" s="8"/>
      <c r="R84" s="8"/>
      <c r="S84" s="8"/>
      <c r="T84" s="8"/>
      <c r="U84" s="8"/>
      <c r="V84" s="8"/>
      <c r="W84" s="8"/>
      <c r="X84" s="8"/>
      <c r="Y84" s="8"/>
      <c r="Z84" s="8"/>
      <c r="AA84" s="8"/>
      <c r="AB84" s="8"/>
      <c r="AC84" s="8"/>
      <c r="AD84" s="8"/>
      <c r="AE84" s="8"/>
      <c r="AF84" s="8"/>
      <c r="AG84" s="8"/>
      <c r="AH84" s="8"/>
      <c r="AI84" s="8"/>
      <c r="AJ84" s="8"/>
      <c r="AK84" s="8"/>
      <c r="AL84" s="8"/>
      <c r="AM84" s="8"/>
      <c r="AN84" s="8"/>
      <c r="AO84" s="8"/>
      <c r="AP84" s="8"/>
      <c r="AQ84" s="8"/>
      <c r="AR84" s="8"/>
      <c r="AS84" s="8"/>
      <c r="AT84" s="8"/>
      <c r="AU84" s="8"/>
      <c r="AV84" s="8"/>
      <c r="AW84" s="8"/>
      <c r="AX84" s="8"/>
      <c r="AY84" s="8"/>
      <c r="AZ84" s="8"/>
      <c r="BA84" s="8"/>
      <c r="BB84" s="8"/>
      <c r="BC84" s="8"/>
      <c r="BD84" s="8"/>
      <c r="BE84" s="8"/>
      <c r="BF84" s="8"/>
      <c r="BG84" s="8"/>
      <c r="BH84" s="8"/>
      <c r="BI84" s="8"/>
      <c r="BJ84" s="8"/>
      <c r="BK84" s="8"/>
      <c r="BL84" s="8"/>
      <c r="BM84" s="8"/>
      <c r="BN84" s="8"/>
      <c r="BO84" s="8"/>
      <c r="BP84" s="8"/>
      <c r="BQ84" s="8"/>
      <c r="BR84" s="8"/>
      <c r="BS84" s="8"/>
      <c r="BT84" s="8"/>
      <c r="BU84" s="8"/>
      <c r="BV84" s="8"/>
      <c r="BW84" s="8"/>
      <c r="BX84" s="8"/>
      <c r="BY84" s="8"/>
      <c r="BZ84" s="8"/>
      <c r="CA84" s="8"/>
      <c r="CB84" s="8"/>
      <c r="CC84" s="8"/>
      <c r="CD84" s="8"/>
      <c r="CE84" s="8"/>
      <c r="CF84" s="8"/>
      <c r="CG84" s="8"/>
      <c r="CH84" s="8"/>
      <c r="CI84" s="8"/>
      <c r="CJ84" s="8"/>
      <c r="CK84" s="8"/>
      <c r="CL84" s="8"/>
      <c r="CM84" s="8"/>
      <c r="CN84" s="8"/>
      <c r="CO84" s="8"/>
      <c r="CP84" s="8"/>
      <c r="CQ84" s="8"/>
      <c r="CR84" s="8"/>
      <c r="CS84" s="8"/>
      <c r="CT84" s="8"/>
      <c r="CU84" s="8"/>
      <c r="CV84" s="8"/>
      <c r="CW84" s="8"/>
      <c r="CX84" s="8"/>
    </row>
    <row r="85" spans="2:103" hidden="1">
      <c r="L85" s="8"/>
      <c r="M85" s="58"/>
      <c r="N85" s="58"/>
      <c r="O85" s="58"/>
      <c r="P85" s="58"/>
      <c r="Q85" s="58"/>
      <c r="R85" s="58"/>
      <c r="S85" s="58"/>
      <c r="T85" s="58"/>
      <c r="U85" s="58"/>
      <c r="V85" s="58"/>
      <c r="W85" s="58"/>
      <c r="X85" s="58"/>
      <c r="Y85" s="58"/>
      <c r="Z85" s="58"/>
      <c r="AA85" s="58"/>
      <c r="AB85" s="58"/>
      <c r="AC85" s="58"/>
      <c r="AD85" s="58"/>
      <c r="AE85" s="58"/>
      <c r="AF85" s="58"/>
      <c r="AG85" s="58"/>
      <c r="AH85" s="58"/>
      <c r="AI85" s="58"/>
      <c r="AJ85" s="58"/>
      <c r="AK85" s="58"/>
      <c r="AL85" s="58"/>
      <c r="AM85" s="58"/>
      <c r="AN85" s="58"/>
      <c r="AO85" s="58"/>
      <c r="AP85" s="58"/>
      <c r="AQ85" s="58"/>
      <c r="AR85" s="58"/>
      <c r="AS85" s="58"/>
      <c r="AT85" s="58"/>
      <c r="AU85" s="58"/>
      <c r="AV85" s="58"/>
      <c r="AW85" s="58"/>
      <c r="AX85" s="58"/>
      <c r="AY85" s="58"/>
      <c r="AZ85" s="58"/>
      <c r="BA85" s="58"/>
      <c r="BB85" s="58"/>
      <c r="BC85" s="58"/>
      <c r="BD85" s="58"/>
      <c r="BE85" s="58"/>
      <c r="BF85" s="58"/>
      <c r="BG85" s="58"/>
      <c r="BH85" s="58"/>
      <c r="BI85" s="58"/>
      <c r="BJ85" s="58"/>
      <c r="BK85" s="58"/>
      <c r="BL85" s="58"/>
      <c r="BM85" s="58"/>
      <c r="BN85" s="58"/>
      <c r="BO85" s="58"/>
      <c r="BP85" s="58"/>
      <c r="BQ85" s="58"/>
      <c r="BR85" s="58"/>
      <c r="BS85" s="58"/>
      <c r="BT85" s="58"/>
      <c r="BU85" s="58"/>
      <c r="BV85" s="58"/>
      <c r="BW85" s="58"/>
      <c r="BX85" s="58"/>
      <c r="BY85" s="58"/>
      <c r="BZ85" s="58"/>
      <c r="CA85" s="58"/>
      <c r="CB85" s="58"/>
      <c r="CC85" s="58"/>
      <c r="CD85" s="58"/>
      <c r="CE85" s="58"/>
      <c r="CF85" s="58"/>
      <c r="CG85" s="58"/>
      <c r="CH85" s="58"/>
      <c r="CI85" s="58"/>
      <c r="CJ85" s="58"/>
      <c r="CK85" s="58"/>
      <c r="CL85" s="58"/>
      <c r="CM85" s="8"/>
      <c r="CN85" s="8"/>
      <c r="CO85" s="8"/>
      <c r="CP85" s="8"/>
      <c r="CQ85" s="8"/>
      <c r="CR85" s="8"/>
      <c r="CS85" s="8"/>
      <c r="CT85" s="8"/>
      <c r="CU85" s="8"/>
      <c r="CV85" s="8"/>
      <c r="CW85" s="8"/>
      <c r="CX85" s="8"/>
    </row>
    <row r="86" spans="2:103" hidden="1">
      <c r="L86" s="8"/>
      <c r="M86" s="8"/>
      <c r="N86" s="8"/>
      <c r="O86" s="8"/>
      <c r="P86" s="8"/>
      <c r="Q86" s="8"/>
      <c r="R86" s="8"/>
      <c r="S86" s="8"/>
      <c r="T86" s="8"/>
      <c r="U86" s="8"/>
      <c r="V86" s="8"/>
      <c r="W86" s="8"/>
      <c r="X86" s="8"/>
      <c r="Y86" s="8"/>
      <c r="Z86" s="8"/>
      <c r="AA86" s="8"/>
      <c r="AB86" s="8"/>
      <c r="AC86" s="8"/>
      <c r="AD86" s="8"/>
      <c r="AE86" s="8"/>
      <c r="AF86" s="8"/>
      <c r="AG86" s="8"/>
      <c r="AH86" s="8"/>
      <c r="AI86" s="8"/>
      <c r="AJ86" s="8"/>
      <c r="AK86" s="8"/>
      <c r="AL86" s="8"/>
      <c r="AM86" s="8"/>
      <c r="AN86" s="8"/>
      <c r="AO86" s="8"/>
      <c r="AP86" s="8"/>
      <c r="AQ86" s="8"/>
      <c r="AR86" s="8"/>
      <c r="AS86" s="8"/>
      <c r="AT86" s="8"/>
      <c r="AU86" s="8"/>
      <c r="AV86" s="8"/>
      <c r="AW86" s="8"/>
      <c r="AX86" s="8"/>
      <c r="AY86" s="8"/>
      <c r="AZ86" s="8"/>
      <c r="BA86" s="8"/>
      <c r="BB86" s="8"/>
      <c r="BC86" s="8"/>
      <c r="BD86" s="8"/>
      <c r="BE86" s="8"/>
      <c r="BF86" s="8"/>
      <c r="BG86" s="8"/>
      <c r="BH86" s="8"/>
      <c r="BI86" s="8"/>
      <c r="BJ86" s="8"/>
      <c r="BK86" s="8"/>
      <c r="BL86" s="8"/>
      <c r="BM86" s="8"/>
      <c r="BN86" s="8"/>
      <c r="BO86" s="8"/>
      <c r="BP86" s="8"/>
      <c r="BQ86" s="8"/>
      <c r="BR86" s="8"/>
      <c r="BS86" s="8"/>
      <c r="BT86" s="8"/>
      <c r="BU86" s="8"/>
      <c r="BV86" s="8"/>
      <c r="BW86" s="8"/>
      <c r="BX86" s="8"/>
      <c r="BY86" s="8"/>
      <c r="BZ86" s="8"/>
      <c r="CA86" s="8"/>
      <c r="CB86" s="8"/>
      <c r="CC86" s="8"/>
      <c r="CD86" s="8"/>
      <c r="CE86" s="8"/>
      <c r="CF86" s="8"/>
      <c r="CG86" s="8"/>
      <c r="CH86" s="8"/>
      <c r="CI86" s="8"/>
      <c r="CJ86" s="8"/>
      <c r="CK86" s="8"/>
      <c r="CL86" s="8"/>
      <c r="CM86" s="8"/>
      <c r="CN86" s="8"/>
      <c r="CO86" s="8"/>
      <c r="CP86" s="8"/>
      <c r="CQ86" s="8"/>
      <c r="CR86" s="8"/>
      <c r="CS86" s="8"/>
      <c r="CT86" s="8"/>
      <c r="CU86" s="8"/>
      <c r="CV86" s="8"/>
      <c r="CW86" s="8"/>
      <c r="CX86" s="8"/>
    </row>
    <row r="87" spans="2:103" hidden="1">
      <c r="B87" s="24"/>
      <c r="C87" s="69"/>
      <c r="D87" s="24"/>
      <c r="E87" s="24"/>
      <c r="F87" s="24"/>
      <c r="G87" s="24"/>
      <c r="H87" s="24"/>
      <c r="I87" s="24"/>
      <c r="J87" s="24"/>
      <c r="K87" s="24"/>
      <c r="L87" s="24"/>
      <c r="M87" s="24"/>
      <c r="N87" s="24"/>
      <c r="O87" s="24"/>
      <c r="P87" s="24"/>
      <c r="Q87" s="24"/>
      <c r="R87" s="24"/>
      <c r="S87" s="24"/>
      <c r="T87" s="24"/>
      <c r="U87" s="24"/>
      <c r="V87" s="24"/>
      <c r="W87" s="24"/>
      <c r="X87" s="24"/>
      <c r="Y87" s="24"/>
      <c r="Z87" s="24"/>
      <c r="AA87" s="24"/>
      <c r="AB87" s="24"/>
      <c r="AC87" s="24"/>
      <c r="AD87" s="24"/>
      <c r="AE87" s="24"/>
      <c r="AF87" s="24"/>
      <c r="AG87" s="24"/>
      <c r="AH87" s="24"/>
      <c r="AI87" s="24"/>
      <c r="AJ87" s="24"/>
      <c r="AK87" s="24"/>
      <c r="AL87" s="24"/>
      <c r="AM87" s="24"/>
      <c r="AN87" s="24"/>
      <c r="AO87" s="24"/>
      <c r="AP87" s="24"/>
      <c r="AQ87" s="24"/>
      <c r="AR87" s="24"/>
      <c r="AS87" s="24"/>
      <c r="AT87" s="24"/>
      <c r="AU87" s="24"/>
      <c r="AV87" s="24"/>
      <c r="AW87" s="24"/>
      <c r="AX87" s="24"/>
      <c r="AY87" s="24"/>
      <c r="AZ87" s="24"/>
      <c r="BA87" s="24"/>
      <c r="BB87" s="24"/>
      <c r="BC87" s="24"/>
      <c r="BD87" s="24"/>
      <c r="BE87" s="24"/>
      <c r="BF87" s="24"/>
      <c r="BG87" s="24"/>
      <c r="BH87" s="24"/>
      <c r="BI87" s="24"/>
      <c r="BJ87" s="24"/>
      <c r="BK87" s="24"/>
      <c r="BL87" s="24"/>
      <c r="BM87" s="24"/>
      <c r="BN87" s="24"/>
      <c r="BO87" s="24"/>
      <c r="BP87" s="24"/>
      <c r="BQ87" s="24"/>
      <c r="BR87" s="24"/>
      <c r="BS87" s="24"/>
      <c r="BT87" s="24"/>
      <c r="BU87" s="24"/>
      <c r="BV87" s="24"/>
      <c r="BW87" s="24"/>
      <c r="BX87" s="24"/>
      <c r="BY87" s="24"/>
      <c r="BZ87" s="24"/>
      <c r="CA87" s="24"/>
      <c r="CB87" s="24"/>
      <c r="CC87" s="24"/>
      <c r="CD87" s="24"/>
      <c r="CE87" s="24"/>
      <c r="CF87" s="24"/>
      <c r="CG87" s="24"/>
      <c r="CH87" s="24"/>
      <c r="CI87" s="24"/>
      <c r="CJ87" s="24"/>
      <c r="CK87" s="24"/>
      <c r="CL87" s="24"/>
      <c r="CM87" s="24"/>
      <c r="CN87" s="24"/>
      <c r="CO87" s="24"/>
      <c r="CP87" s="24"/>
      <c r="CQ87" s="24"/>
      <c r="CR87" s="24"/>
      <c r="CS87" s="24"/>
      <c r="CT87" s="24"/>
      <c r="CU87" s="24"/>
      <c r="CV87" s="24"/>
      <c r="CW87" s="24"/>
      <c r="CX87" s="24"/>
      <c r="CY87" s="25"/>
    </row>
    <row r="88" spans="2:103" hidden="1">
      <c r="L88" s="8"/>
      <c r="M88" s="8"/>
      <c r="N88" s="8"/>
      <c r="O88" s="8"/>
      <c r="P88" s="8"/>
      <c r="Q88" s="8"/>
      <c r="R88" s="8"/>
      <c r="S88" s="8"/>
      <c r="T88" s="8"/>
      <c r="U88" s="8"/>
      <c r="V88" s="8"/>
      <c r="W88" s="8"/>
      <c r="X88" s="8"/>
      <c r="Y88" s="8"/>
      <c r="Z88" s="8"/>
      <c r="AA88" s="8"/>
      <c r="AB88" s="8"/>
      <c r="AC88" s="8"/>
      <c r="AD88" s="8"/>
      <c r="AE88" s="8"/>
      <c r="AF88" s="8"/>
      <c r="AG88" s="8"/>
      <c r="AH88" s="8"/>
      <c r="AI88" s="8"/>
      <c r="AJ88" s="8"/>
      <c r="AK88" s="8"/>
      <c r="AL88" s="8"/>
      <c r="AM88" s="8"/>
      <c r="AN88" s="8"/>
      <c r="AO88" s="8"/>
      <c r="AP88" s="8"/>
      <c r="AQ88" s="8"/>
      <c r="AR88" s="8"/>
      <c r="AS88" s="8"/>
      <c r="AT88" s="8"/>
      <c r="AU88" s="8"/>
      <c r="AV88" s="8"/>
      <c r="AW88" s="8"/>
      <c r="AX88" s="8"/>
      <c r="AY88" s="8"/>
      <c r="AZ88" s="8"/>
      <c r="BA88" s="8"/>
      <c r="BB88" s="8"/>
      <c r="BC88" s="8"/>
      <c r="BD88" s="8"/>
      <c r="BE88" s="8"/>
      <c r="BF88" s="8"/>
      <c r="BG88" s="8"/>
      <c r="BH88" s="8"/>
      <c r="BI88" s="8"/>
      <c r="BJ88" s="8"/>
      <c r="BK88" s="8"/>
      <c r="BL88" s="8"/>
      <c r="BM88" s="8"/>
      <c r="BN88" s="8"/>
      <c r="BO88" s="8"/>
      <c r="BP88" s="8"/>
      <c r="BQ88" s="8"/>
      <c r="BR88" s="8"/>
      <c r="BS88" s="8"/>
      <c r="BT88" s="8"/>
      <c r="BU88" s="8"/>
      <c r="BV88" s="8"/>
      <c r="BW88" s="8"/>
      <c r="BX88" s="8"/>
      <c r="BY88" s="8"/>
      <c r="BZ88" s="8"/>
      <c r="CA88" s="8"/>
      <c r="CB88" s="8"/>
      <c r="CC88" s="8"/>
      <c r="CD88" s="8"/>
      <c r="CE88" s="8"/>
      <c r="CF88" s="8"/>
      <c r="CG88" s="8"/>
      <c r="CH88" s="8"/>
      <c r="CI88" s="8"/>
      <c r="CJ88" s="8"/>
      <c r="CK88" s="8"/>
      <c r="CL88" s="8"/>
      <c r="CM88" s="8"/>
      <c r="CN88" s="8"/>
      <c r="CO88" s="8"/>
      <c r="CP88" s="8"/>
      <c r="CQ88" s="8"/>
      <c r="CR88" s="8"/>
      <c r="CS88" s="8"/>
      <c r="CT88" s="8"/>
      <c r="CU88" s="8"/>
      <c r="CV88" s="8"/>
      <c r="CW88" s="8"/>
      <c r="CX88" s="8"/>
    </row>
    <row r="89" spans="2:103" hidden="1">
      <c r="L89" s="8"/>
      <c r="M89" s="8"/>
      <c r="N89" s="8"/>
      <c r="O89" s="8"/>
      <c r="P89" s="8"/>
      <c r="Q89" s="8"/>
      <c r="R89" s="8"/>
      <c r="S89" s="8"/>
      <c r="T89" s="8"/>
      <c r="U89" s="8"/>
      <c r="V89" s="8"/>
      <c r="W89" s="8"/>
      <c r="X89" s="8"/>
      <c r="Y89" s="8"/>
      <c r="Z89" s="8"/>
      <c r="AA89" s="8"/>
      <c r="AB89" s="8"/>
      <c r="AC89" s="8"/>
      <c r="AD89" s="8"/>
      <c r="AE89" s="8"/>
      <c r="AF89" s="8"/>
      <c r="AG89" s="8"/>
      <c r="AH89" s="8"/>
      <c r="AI89" s="8"/>
      <c r="AJ89" s="8"/>
      <c r="AK89" s="8"/>
      <c r="AL89" s="8"/>
      <c r="AM89" s="8"/>
      <c r="AN89" s="8"/>
      <c r="AO89" s="8"/>
      <c r="AP89" s="8"/>
      <c r="AQ89" s="8"/>
      <c r="AR89" s="8"/>
      <c r="AS89" s="8"/>
      <c r="AT89" s="8"/>
      <c r="AU89" s="8"/>
      <c r="AV89" s="8"/>
      <c r="AW89" s="8"/>
      <c r="AX89" s="8"/>
      <c r="AY89" s="8"/>
      <c r="AZ89" s="8"/>
      <c r="BA89" s="8"/>
      <c r="BB89" s="8"/>
      <c r="BC89" s="8"/>
      <c r="BD89" s="8"/>
      <c r="BE89" s="8"/>
      <c r="BF89" s="8"/>
      <c r="BG89" s="8"/>
      <c r="BH89" s="8"/>
      <c r="BI89" s="8"/>
      <c r="BJ89" s="8"/>
      <c r="BK89" s="8"/>
      <c r="BL89" s="8"/>
      <c r="BM89" s="8"/>
      <c r="BN89" s="8"/>
      <c r="BO89" s="8"/>
      <c r="BP89" s="8"/>
      <c r="BQ89" s="8"/>
      <c r="BR89" s="8"/>
      <c r="BS89" s="8"/>
      <c r="BT89" s="8"/>
      <c r="BU89" s="8"/>
      <c r="BV89" s="8"/>
      <c r="BW89" s="8"/>
      <c r="BX89" s="8"/>
      <c r="BY89" s="8"/>
      <c r="BZ89" s="8"/>
      <c r="CA89" s="8"/>
      <c r="CB89" s="8"/>
      <c r="CC89" s="8"/>
      <c r="CD89" s="8"/>
      <c r="CE89" s="8"/>
      <c r="CF89" s="8"/>
      <c r="CG89" s="8"/>
      <c r="CH89" s="8"/>
      <c r="CI89" s="8"/>
      <c r="CJ89" s="8"/>
      <c r="CK89" s="8"/>
      <c r="CL89" s="8"/>
      <c r="CM89" s="8"/>
      <c r="CN89" s="8"/>
      <c r="CO89" s="8"/>
      <c r="CP89" s="8"/>
      <c r="CQ89" s="8"/>
      <c r="CR89" s="8"/>
      <c r="CS89" s="8"/>
      <c r="CT89" s="8"/>
      <c r="CU89" s="8"/>
      <c r="CV89" s="8"/>
      <c r="CW89" s="8"/>
      <c r="CX89" s="8"/>
    </row>
    <row r="90" spans="2:103" hidden="1">
      <c r="L90" s="8"/>
      <c r="M90" s="8"/>
      <c r="N90" s="8"/>
      <c r="O90" s="8"/>
      <c r="P90" s="8"/>
      <c r="Q90" s="8"/>
      <c r="R90" s="8"/>
      <c r="S90" s="8"/>
      <c r="T90" s="8"/>
      <c r="U90" s="8"/>
      <c r="V90" s="8"/>
      <c r="W90" s="8"/>
      <c r="X90" s="8"/>
      <c r="Y90" s="8"/>
      <c r="Z90" s="8"/>
      <c r="AA90" s="8"/>
      <c r="AB90" s="8"/>
      <c r="AC90" s="8"/>
      <c r="AD90" s="8"/>
      <c r="AE90" s="8"/>
      <c r="AF90" s="8"/>
      <c r="AG90" s="8"/>
      <c r="AH90" s="8"/>
      <c r="AI90" s="8"/>
      <c r="AJ90" s="8"/>
      <c r="AK90" s="8"/>
      <c r="AL90" s="8"/>
      <c r="AM90" s="8"/>
      <c r="AN90" s="8"/>
      <c r="AO90" s="8"/>
      <c r="AP90" s="8"/>
      <c r="AQ90" s="8"/>
      <c r="AR90" s="8"/>
      <c r="AS90" s="8"/>
      <c r="AT90" s="8"/>
      <c r="AU90" s="8"/>
      <c r="AV90" s="8"/>
      <c r="AW90" s="8"/>
      <c r="AX90" s="8"/>
      <c r="AY90" s="8"/>
      <c r="AZ90" s="8"/>
      <c r="BA90" s="8"/>
      <c r="BB90" s="8"/>
      <c r="BC90" s="8"/>
      <c r="BD90" s="8"/>
      <c r="BE90" s="8"/>
      <c r="BF90" s="8"/>
      <c r="BG90" s="8"/>
      <c r="BH90" s="8"/>
      <c r="BI90" s="8"/>
      <c r="BJ90" s="8"/>
      <c r="BK90" s="8"/>
      <c r="BL90" s="8"/>
      <c r="BM90" s="8"/>
      <c r="BN90" s="8"/>
      <c r="BO90" s="8"/>
      <c r="BP90" s="8"/>
      <c r="BQ90" s="8"/>
      <c r="BR90" s="8"/>
      <c r="BS90" s="8"/>
      <c r="BT90" s="8"/>
      <c r="BU90" s="8"/>
      <c r="BV90" s="8"/>
      <c r="BW90" s="8"/>
      <c r="BX90" s="8"/>
      <c r="BY90" s="8"/>
      <c r="BZ90" s="8"/>
      <c r="CA90" s="8"/>
      <c r="CB90" s="8"/>
      <c r="CC90" s="8"/>
      <c r="CD90" s="8"/>
      <c r="CE90" s="8"/>
      <c r="CF90" s="8"/>
      <c r="CG90" s="8"/>
      <c r="CH90" s="8"/>
      <c r="CI90" s="8"/>
      <c r="CJ90" s="8"/>
      <c r="CK90" s="8"/>
      <c r="CL90" s="8"/>
      <c r="CM90" s="8"/>
      <c r="CN90" s="8"/>
      <c r="CO90" s="8"/>
      <c r="CP90" s="8"/>
      <c r="CQ90" s="8"/>
      <c r="CR90" s="8"/>
      <c r="CS90" s="8"/>
      <c r="CT90" s="8"/>
      <c r="CU90" s="8"/>
      <c r="CV90" s="8"/>
      <c r="CW90" s="8"/>
      <c r="CX90" s="8"/>
    </row>
    <row r="91" spans="2:103" hidden="1">
      <c r="L91" s="8"/>
      <c r="M91" s="8"/>
      <c r="N91" s="8"/>
      <c r="O91" s="8"/>
      <c r="P91" s="8"/>
      <c r="Q91" s="8"/>
      <c r="R91" s="8"/>
      <c r="S91" s="8"/>
      <c r="T91" s="8"/>
      <c r="U91" s="8"/>
      <c r="V91" s="8"/>
      <c r="W91" s="8"/>
      <c r="X91" s="8"/>
      <c r="Y91" s="8"/>
      <c r="Z91" s="8"/>
      <c r="AA91" s="8"/>
      <c r="AB91" s="8"/>
      <c r="AC91" s="8"/>
      <c r="AD91" s="8"/>
      <c r="AE91" s="8"/>
      <c r="AF91" s="8"/>
      <c r="AG91" s="8"/>
      <c r="AH91" s="8"/>
      <c r="AI91" s="8"/>
      <c r="AJ91" s="8"/>
      <c r="AK91" s="8"/>
      <c r="AL91" s="8"/>
      <c r="AM91" s="8"/>
      <c r="AN91" s="8"/>
      <c r="AO91" s="8"/>
      <c r="AP91" s="8"/>
      <c r="AQ91" s="8"/>
      <c r="AR91" s="8"/>
      <c r="AS91" s="8"/>
      <c r="AT91" s="8"/>
      <c r="AU91" s="8"/>
      <c r="AV91" s="8"/>
      <c r="AW91" s="8"/>
      <c r="AX91" s="8"/>
      <c r="AY91" s="8"/>
      <c r="AZ91" s="8"/>
      <c r="BA91" s="8"/>
      <c r="BB91" s="8"/>
      <c r="BC91" s="8"/>
      <c r="BD91" s="8"/>
      <c r="BE91" s="8"/>
      <c r="BF91" s="8"/>
      <c r="BG91" s="8"/>
      <c r="BH91" s="8"/>
      <c r="BI91" s="8"/>
      <c r="BJ91" s="8"/>
      <c r="BK91" s="8"/>
      <c r="BL91" s="8"/>
      <c r="BM91" s="8"/>
      <c r="BN91" s="8"/>
      <c r="BO91" s="8"/>
      <c r="BP91" s="8"/>
      <c r="BQ91" s="8"/>
      <c r="BR91" s="8"/>
      <c r="BS91" s="8"/>
      <c r="BT91" s="8"/>
      <c r="BU91" s="8"/>
      <c r="BV91" s="8"/>
      <c r="BW91" s="8"/>
      <c r="BX91" s="8"/>
      <c r="BY91" s="8"/>
      <c r="BZ91" s="8"/>
      <c r="CA91" s="8"/>
      <c r="CB91" s="8"/>
      <c r="CC91" s="8"/>
      <c r="CD91" s="8"/>
      <c r="CE91" s="8"/>
      <c r="CF91" s="8"/>
      <c r="CG91" s="8"/>
      <c r="CH91" s="8"/>
      <c r="CI91" s="8"/>
      <c r="CJ91" s="8"/>
      <c r="CK91" s="8"/>
      <c r="CL91" s="8"/>
      <c r="CM91" s="8"/>
      <c r="CN91" s="8"/>
      <c r="CO91" s="8"/>
      <c r="CP91" s="8"/>
      <c r="CQ91" s="8"/>
      <c r="CR91" s="8"/>
      <c r="CS91" s="8"/>
      <c r="CT91" s="8"/>
      <c r="CU91" s="8"/>
      <c r="CV91" s="8"/>
      <c r="CW91" s="8"/>
      <c r="CX91" s="8"/>
    </row>
    <row r="92" spans="2:103" hidden="1">
      <c r="L92" s="8"/>
      <c r="M92" s="58"/>
      <c r="N92" s="58"/>
      <c r="O92" s="58"/>
      <c r="P92" s="58"/>
      <c r="Q92" s="58"/>
      <c r="R92" s="58"/>
      <c r="S92" s="58"/>
      <c r="T92" s="58"/>
      <c r="U92" s="58"/>
      <c r="V92" s="58"/>
      <c r="W92" s="58"/>
      <c r="X92" s="58"/>
      <c r="Y92" s="58"/>
      <c r="Z92" s="58"/>
      <c r="AA92" s="58"/>
      <c r="AB92" s="58"/>
      <c r="AC92" s="58"/>
      <c r="AD92" s="58"/>
      <c r="AE92" s="58"/>
      <c r="AF92" s="58"/>
      <c r="AG92" s="58"/>
      <c r="AH92" s="58"/>
      <c r="AI92" s="58"/>
      <c r="AJ92" s="58"/>
      <c r="AK92" s="58"/>
      <c r="AL92" s="58"/>
      <c r="AM92" s="58"/>
      <c r="AN92" s="58"/>
      <c r="AO92" s="58"/>
      <c r="AP92" s="58"/>
      <c r="AQ92" s="58"/>
      <c r="AR92" s="58"/>
      <c r="AS92" s="58"/>
      <c r="AT92" s="58"/>
      <c r="AU92" s="58"/>
      <c r="AV92" s="58"/>
      <c r="AW92" s="58"/>
      <c r="AX92" s="58"/>
      <c r="AY92" s="58"/>
      <c r="AZ92" s="58"/>
      <c r="BA92" s="58"/>
      <c r="BB92" s="58"/>
      <c r="BC92" s="58"/>
      <c r="BD92" s="58"/>
      <c r="BE92" s="58"/>
      <c r="BF92" s="58"/>
      <c r="BG92" s="58"/>
      <c r="BH92" s="58"/>
      <c r="BI92" s="58"/>
      <c r="BJ92" s="58"/>
      <c r="BK92" s="58"/>
      <c r="BL92" s="58"/>
      <c r="BM92" s="58"/>
      <c r="BN92" s="58"/>
      <c r="BO92" s="58"/>
      <c r="BP92" s="58"/>
      <c r="BQ92" s="58"/>
      <c r="BR92" s="58"/>
      <c r="BS92" s="58"/>
      <c r="BT92" s="58"/>
      <c r="BU92" s="58"/>
      <c r="BV92" s="58"/>
      <c r="BW92" s="58"/>
      <c r="BX92" s="58"/>
      <c r="BY92" s="58"/>
      <c r="BZ92" s="58"/>
      <c r="CA92" s="58"/>
      <c r="CB92" s="58"/>
      <c r="CC92" s="58"/>
      <c r="CD92" s="58"/>
      <c r="CE92" s="58"/>
      <c r="CF92" s="58"/>
      <c r="CG92" s="58"/>
      <c r="CH92" s="58"/>
      <c r="CI92" s="58"/>
      <c r="CJ92" s="58"/>
      <c r="CK92" s="58"/>
      <c r="CL92" s="58"/>
      <c r="CM92" s="8"/>
      <c r="CN92" s="8"/>
      <c r="CO92" s="8"/>
      <c r="CP92" s="8"/>
      <c r="CQ92" s="8"/>
      <c r="CR92" s="8"/>
      <c r="CS92" s="8"/>
      <c r="CT92" s="8"/>
      <c r="CU92" s="8"/>
      <c r="CV92" s="8"/>
      <c r="CW92" s="8"/>
      <c r="CX92" s="8"/>
    </row>
    <row r="93" spans="2:103" hidden="1">
      <c r="L93" s="8"/>
      <c r="M93" s="58"/>
      <c r="N93" s="58"/>
      <c r="O93" s="58"/>
      <c r="P93" s="58"/>
      <c r="Q93" s="58"/>
      <c r="R93" s="58"/>
      <c r="S93" s="58"/>
      <c r="T93" s="58"/>
      <c r="U93" s="58"/>
      <c r="V93" s="58"/>
      <c r="W93" s="58"/>
      <c r="X93" s="58"/>
      <c r="Y93" s="58"/>
      <c r="Z93" s="58"/>
      <c r="AA93" s="58"/>
      <c r="AB93" s="58"/>
      <c r="AC93" s="58"/>
      <c r="AD93" s="58"/>
      <c r="AE93" s="58"/>
      <c r="AF93" s="58"/>
      <c r="AG93" s="58"/>
      <c r="AH93" s="58"/>
      <c r="AI93" s="58"/>
      <c r="AJ93" s="58"/>
      <c r="AK93" s="58"/>
      <c r="AL93" s="58"/>
      <c r="AM93" s="58"/>
      <c r="AN93" s="58"/>
      <c r="AO93" s="58"/>
      <c r="AP93" s="58"/>
      <c r="AQ93" s="58"/>
      <c r="AR93" s="58"/>
      <c r="AS93" s="58"/>
      <c r="AT93" s="58"/>
      <c r="AU93" s="58"/>
      <c r="AV93" s="58"/>
      <c r="AW93" s="58"/>
      <c r="AX93" s="58"/>
      <c r="AY93" s="58"/>
      <c r="AZ93" s="58"/>
      <c r="BA93" s="58"/>
      <c r="BB93" s="58"/>
      <c r="BC93" s="58"/>
      <c r="BD93" s="58"/>
      <c r="BE93" s="58"/>
      <c r="BF93" s="58"/>
      <c r="BG93" s="58"/>
      <c r="BH93" s="58"/>
      <c r="BI93" s="58"/>
      <c r="BJ93" s="58"/>
      <c r="BK93" s="58"/>
      <c r="BL93" s="58"/>
      <c r="BM93" s="58"/>
      <c r="BN93" s="58"/>
      <c r="BO93" s="58"/>
      <c r="BP93" s="58"/>
      <c r="BQ93" s="58"/>
      <c r="BR93" s="58"/>
      <c r="BS93" s="58"/>
      <c r="BT93" s="58"/>
      <c r="BU93" s="58"/>
      <c r="BV93" s="58"/>
      <c r="BW93" s="58"/>
      <c r="BX93" s="58"/>
      <c r="BY93" s="58"/>
      <c r="BZ93" s="58"/>
      <c r="CA93" s="58"/>
      <c r="CB93" s="58"/>
      <c r="CC93" s="58"/>
      <c r="CD93" s="58"/>
      <c r="CE93" s="58"/>
      <c r="CF93" s="58"/>
      <c r="CG93" s="58"/>
      <c r="CH93" s="58"/>
      <c r="CI93" s="58"/>
      <c r="CJ93" s="58"/>
      <c r="CK93" s="58"/>
      <c r="CL93" s="58"/>
      <c r="CM93" s="8"/>
      <c r="CN93" s="8"/>
      <c r="CO93" s="8"/>
      <c r="CP93" s="8"/>
      <c r="CQ93" s="8"/>
      <c r="CR93" s="8"/>
      <c r="CS93" s="8"/>
      <c r="CT93" s="8"/>
      <c r="CU93" s="8"/>
      <c r="CV93" s="8"/>
      <c r="CW93" s="8"/>
      <c r="CX93" s="8"/>
    </row>
    <row r="95" spans="2:103" hidden="1">
      <c r="B95" s="24"/>
      <c r="C95" s="69"/>
      <c r="D95" s="24"/>
      <c r="E95" s="24"/>
      <c r="F95" s="24"/>
      <c r="G95" s="24"/>
      <c r="H95" s="24"/>
      <c r="I95" s="24"/>
      <c r="J95" s="24"/>
      <c r="K95" s="24"/>
      <c r="L95" s="24"/>
      <c r="M95" s="24"/>
      <c r="N95" s="24"/>
      <c r="O95" s="24"/>
      <c r="P95" s="24"/>
      <c r="Q95" s="24"/>
      <c r="R95" s="24"/>
      <c r="S95" s="24"/>
      <c r="T95" s="24"/>
      <c r="U95" s="24"/>
      <c r="V95" s="24"/>
      <c r="W95" s="24"/>
      <c r="X95" s="24"/>
      <c r="Y95" s="24"/>
      <c r="Z95" s="24"/>
      <c r="AA95" s="24"/>
      <c r="AB95" s="24"/>
      <c r="AC95" s="24"/>
      <c r="AD95" s="24"/>
      <c r="AE95" s="24"/>
      <c r="AF95" s="24"/>
      <c r="AG95" s="24"/>
      <c r="AH95" s="24"/>
      <c r="AI95" s="24"/>
      <c r="AJ95" s="24"/>
      <c r="AK95" s="24"/>
      <c r="AL95" s="24"/>
      <c r="AM95" s="24"/>
      <c r="AN95" s="24"/>
      <c r="AO95" s="24"/>
      <c r="AP95" s="24"/>
      <c r="AQ95" s="24"/>
      <c r="AR95" s="24"/>
      <c r="AS95" s="24"/>
      <c r="AT95" s="24"/>
      <c r="AU95" s="24"/>
      <c r="AV95" s="24"/>
      <c r="AW95" s="24"/>
      <c r="AX95" s="24"/>
      <c r="AY95" s="24"/>
      <c r="AZ95" s="24"/>
      <c r="BA95" s="24"/>
      <c r="BB95" s="24"/>
      <c r="BC95" s="24"/>
      <c r="BD95" s="24"/>
      <c r="BE95" s="24"/>
      <c r="BF95" s="24"/>
      <c r="BG95" s="24"/>
      <c r="BH95" s="24"/>
      <c r="BI95" s="24"/>
      <c r="BJ95" s="24"/>
      <c r="BK95" s="24"/>
      <c r="BL95" s="24"/>
      <c r="BM95" s="24"/>
      <c r="BN95" s="24"/>
      <c r="BO95" s="24"/>
      <c r="BP95" s="24"/>
      <c r="BQ95" s="24"/>
      <c r="BR95" s="24"/>
      <c r="BS95" s="24"/>
      <c r="BT95" s="24"/>
      <c r="BU95" s="24"/>
      <c r="BV95" s="24"/>
      <c r="BW95" s="24"/>
      <c r="BX95" s="24"/>
      <c r="BY95" s="24"/>
      <c r="BZ95" s="24"/>
      <c r="CA95" s="24"/>
      <c r="CB95" s="24"/>
      <c r="CC95" s="24"/>
      <c r="CD95" s="24"/>
      <c r="CE95" s="24"/>
      <c r="CF95" s="24"/>
      <c r="CG95" s="24"/>
      <c r="CH95" s="24"/>
      <c r="CI95" s="24"/>
      <c r="CJ95" s="24"/>
      <c r="CK95" s="24"/>
      <c r="CL95" s="24"/>
      <c r="CM95" s="24"/>
      <c r="CN95" s="24"/>
      <c r="CO95" s="24"/>
      <c r="CP95" s="24"/>
      <c r="CQ95" s="24"/>
      <c r="CR95" s="24"/>
      <c r="CS95" s="24"/>
      <c r="CT95" s="24"/>
      <c r="CU95" s="24"/>
      <c r="CV95" s="24"/>
      <c r="CW95" s="24"/>
      <c r="CX95" s="24"/>
      <c r="CY95" s="25"/>
    </row>
    <row r="97" spans="2:114" hidden="1">
      <c r="L97" s="58"/>
      <c r="M97" s="58"/>
      <c r="N97" s="58"/>
      <c r="O97" s="58"/>
      <c r="P97" s="58"/>
      <c r="Q97" s="58"/>
      <c r="R97" s="58"/>
      <c r="S97" s="58"/>
      <c r="T97" s="58"/>
      <c r="U97" s="58"/>
      <c r="V97" s="58"/>
      <c r="W97" s="58"/>
      <c r="X97" s="58"/>
      <c r="Y97" s="58"/>
      <c r="Z97" s="58"/>
      <c r="AA97" s="58"/>
      <c r="AB97" s="58"/>
      <c r="AC97" s="58"/>
      <c r="AD97" s="58"/>
      <c r="AE97" s="58"/>
      <c r="AF97" s="58"/>
      <c r="AG97" s="58"/>
      <c r="AH97" s="58"/>
      <c r="AI97" s="58"/>
      <c r="AJ97" s="58"/>
      <c r="AK97" s="58"/>
      <c r="AL97" s="58"/>
      <c r="AM97" s="58"/>
      <c r="AN97" s="58"/>
      <c r="AO97" s="58"/>
      <c r="AP97" s="58"/>
      <c r="AQ97" s="58"/>
      <c r="AR97" s="58"/>
      <c r="AS97" s="58"/>
      <c r="AT97" s="58"/>
      <c r="AU97" s="58"/>
      <c r="AV97" s="58"/>
      <c r="AW97" s="58"/>
      <c r="AX97" s="58"/>
      <c r="AY97" s="58"/>
      <c r="AZ97" s="58"/>
      <c r="BA97" s="58"/>
      <c r="BB97" s="58"/>
      <c r="BC97" s="58"/>
      <c r="BD97" s="58"/>
      <c r="BE97" s="58"/>
      <c r="BF97" s="58"/>
      <c r="BG97" s="58"/>
      <c r="BH97" s="58"/>
      <c r="BI97" s="58"/>
      <c r="BJ97" s="58"/>
      <c r="BK97" s="58"/>
      <c r="BL97" s="58"/>
      <c r="BM97" s="58"/>
      <c r="BN97" s="58"/>
      <c r="BO97" s="58"/>
      <c r="BP97" s="58"/>
      <c r="BQ97" s="58"/>
      <c r="BR97" s="58"/>
      <c r="BS97" s="58"/>
      <c r="BT97" s="58"/>
      <c r="BU97" s="58"/>
      <c r="BV97" s="58"/>
      <c r="BW97" s="58"/>
      <c r="BX97" s="58"/>
      <c r="BY97" s="58"/>
      <c r="BZ97" s="58"/>
      <c r="CA97" s="58"/>
      <c r="CB97" s="58"/>
      <c r="CC97" s="58"/>
      <c r="CD97" s="58"/>
      <c r="CE97" s="58"/>
      <c r="CF97" s="58"/>
      <c r="CG97" s="58"/>
      <c r="CH97" s="58"/>
      <c r="CI97" s="58"/>
      <c r="CJ97" s="58"/>
      <c r="CK97" s="58"/>
      <c r="CL97" s="58"/>
      <c r="CM97" s="58"/>
      <c r="CN97" s="58"/>
      <c r="CO97" s="58"/>
      <c r="CP97" s="58"/>
      <c r="CQ97" s="58"/>
      <c r="CR97" s="58"/>
      <c r="CS97" s="58"/>
      <c r="CT97" s="58"/>
      <c r="CU97" s="58"/>
      <c r="CV97" s="58"/>
      <c r="CW97" s="58"/>
      <c r="CX97" s="58"/>
    </row>
    <row r="98" spans="2:114" hidden="1">
      <c r="M98" s="58"/>
      <c r="N98" s="58"/>
      <c r="O98" s="58"/>
      <c r="P98" s="58"/>
      <c r="Q98" s="58"/>
      <c r="R98" s="58"/>
      <c r="S98" s="58"/>
      <c r="T98" s="58"/>
      <c r="U98" s="58"/>
      <c r="V98" s="58"/>
      <c r="W98" s="58"/>
      <c r="X98" s="58"/>
      <c r="Y98" s="58"/>
      <c r="Z98" s="58"/>
      <c r="AA98" s="58"/>
      <c r="AB98" s="58"/>
      <c r="AC98" s="58"/>
      <c r="AD98" s="58"/>
      <c r="AE98" s="58"/>
      <c r="AF98" s="58"/>
      <c r="AG98" s="58"/>
      <c r="AH98" s="58"/>
      <c r="AI98" s="58"/>
      <c r="AJ98" s="58"/>
      <c r="AK98" s="58"/>
      <c r="AL98" s="58"/>
      <c r="AM98" s="58"/>
      <c r="AN98" s="58"/>
      <c r="AO98" s="58"/>
      <c r="AP98" s="58"/>
      <c r="AQ98" s="58"/>
      <c r="AR98" s="58"/>
      <c r="AS98" s="58"/>
      <c r="AT98" s="58"/>
      <c r="AU98" s="58"/>
      <c r="AV98" s="58"/>
      <c r="AW98" s="58"/>
      <c r="AX98" s="58"/>
      <c r="AY98" s="58"/>
      <c r="AZ98" s="58"/>
      <c r="BA98" s="58"/>
      <c r="BB98" s="58"/>
      <c r="BC98" s="58"/>
      <c r="BD98" s="58"/>
      <c r="BE98" s="58"/>
      <c r="BF98" s="58"/>
      <c r="BG98" s="58"/>
      <c r="BH98" s="58"/>
      <c r="BI98" s="58"/>
      <c r="BJ98" s="58"/>
      <c r="BK98" s="58"/>
      <c r="BL98" s="58"/>
      <c r="BM98" s="58"/>
      <c r="BN98" s="58"/>
      <c r="BO98" s="58"/>
      <c r="BP98" s="58"/>
      <c r="BQ98" s="58"/>
      <c r="BR98" s="58"/>
      <c r="BS98" s="58"/>
      <c r="BT98" s="58"/>
      <c r="BU98" s="58"/>
      <c r="BV98" s="58"/>
      <c r="BW98" s="58"/>
      <c r="BX98" s="58"/>
      <c r="BY98" s="58"/>
      <c r="BZ98" s="58"/>
      <c r="CA98" s="58"/>
      <c r="CB98" s="58"/>
      <c r="CC98" s="58"/>
      <c r="CD98" s="58"/>
      <c r="CE98" s="58"/>
      <c r="CF98" s="58"/>
      <c r="CG98" s="58"/>
      <c r="CH98" s="58"/>
      <c r="CI98" s="58"/>
      <c r="CJ98" s="58"/>
      <c r="CK98" s="58"/>
      <c r="CL98" s="58"/>
      <c r="CM98" s="58"/>
      <c r="CN98" s="58"/>
      <c r="CO98" s="58"/>
      <c r="CP98" s="58"/>
      <c r="CQ98" s="58"/>
      <c r="CR98" s="58"/>
      <c r="CS98" s="58"/>
      <c r="CT98" s="58"/>
      <c r="CU98" s="58"/>
      <c r="CV98" s="58"/>
      <c r="CW98" s="58"/>
      <c r="CX98" s="58"/>
    </row>
    <row r="99" spans="2:114" hidden="1">
      <c r="M99" s="8"/>
      <c r="N99" s="8"/>
      <c r="O99" s="8"/>
      <c r="P99" s="8"/>
      <c r="Q99" s="8"/>
      <c r="R99" s="8"/>
      <c r="S99" s="8"/>
      <c r="T99" s="8"/>
      <c r="U99" s="8"/>
      <c r="V99" s="8"/>
      <c r="W99" s="8"/>
      <c r="X99" s="8"/>
      <c r="Y99" s="8"/>
      <c r="Z99" s="8"/>
      <c r="AA99" s="8"/>
      <c r="AB99" s="8"/>
      <c r="AC99" s="8"/>
      <c r="AD99" s="8"/>
      <c r="AE99" s="8"/>
      <c r="AF99" s="8"/>
      <c r="AG99" s="8"/>
      <c r="AH99" s="8"/>
      <c r="AI99" s="8"/>
      <c r="AJ99" s="8"/>
      <c r="AK99" s="8"/>
      <c r="AL99" s="8"/>
      <c r="AM99" s="8"/>
      <c r="AN99" s="8"/>
      <c r="AO99" s="8"/>
      <c r="AP99" s="8"/>
      <c r="AQ99" s="8"/>
      <c r="AR99" s="8"/>
      <c r="AS99" s="8"/>
      <c r="AT99" s="8"/>
      <c r="AU99" s="8"/>
      <c r="AV99" s="8"/>
      <c r="AW99" s="8"/>
      <c r="AX99" s="8"/>
      <c r="AY99" s="8"/>
      <c r="AZ99" s="8"/>
      <c r="BA99" s="8"/>
      <c r="BB99" s="8"/>
      <c r="BC99" s="8"/>
      <c r="BD99" s="8"/>
      <c r="BE99" s="8"/>
      <c r="BF99" s="8"/>
      <c r="BG99" s="8"/>
      <c r="BH99" s="8"/>
      <c r="BI99" s="8"/>
      <c r="BJ99" s="8"/>
      <c r="BK99" s="8"/>
      <c r="BL99" s="8"/>
      <c r="BM99" s="8"/>
      <c r="BN99" s="8"/>
      <c r="BO99" s="8"/>
      <c r="BP99" s="8"/>
      <c r="BQ99" s="8"/>
      <c r="BR99" s="8"/>
      <c r="BS99" s="8"/>
      <c r="BT99" s="8"/>
      <c r="BU99" s="8"/>
      <c r="BV99" s="8"/>
      <c r="BW99" s="8"/>
      <c r="BX99" s="8"/>
      <c r="BY99" s="8"/>
      <c r="BZ99" s="8"/>
      <c r="CA99" s="8"/>
      <c r="CB99" s="8"/>
      <c r="CC99" s="8"/>
      <c r="CD99" s="8"/>
      <c r="CE99" s="8"/>
      <c r="CF99" s="8"/>
      <c r="CG99" s="8"/>
      <c r="CH99" s="8"/>
      <c r="CI99" s="8"/>
      <c r="CJ99" s="8"/>
      <c r="CK99" s="8"/>
      <c r="CL99" s="8"/>
      <c r="CM99" s="8"/>
      <c r="CN99" s="8"/>
      <c r="CO99" s="8"/>
      <c r="CP99" s="8"/>
      <c r="CQ99" s="8"/>
      <c r="CR99" s="8"/>
      <c r="CS99" s="8"/>
      <c r="CT99" s="8"/>
      <c r="CU99" s="8"/>
      <c r="CV99" s="8"/>
      <c r="CW99" s="8"/>
      <c r="CX99" s="8"/>
    </row>
    <row r="101" spans="2:114" hidden="1">
      <c r="M101" s="58"/>
      <c r="N101" s="58"/>
      <c r="O101" s="58"/>
      <c r="P101" s="58"/>
      <c r="Q101" s="58"/>
      <c r="R101" s="58"/>
      <c r="S101" s="58"/>
      <c r="T101" s="58"/>
      <c r="U101" s="58"/>
      <c r="V101" s="58"/>
      <c r="W101" s="58"/>
      <c r="X101" s="58"/>
      <c r="Y101" s="58"/>
      <c r="Z101" s="58"/>
      <c r="AA101" s="58"/>
      <c r="AB101" s="58"/>
      <c r="AC101" s="58"/>
      <c r="AD101" s="58"/>
      <c r="AE101" s="58"/>
      <c r="AF101" s="58"/>
      <c r="AG101" s="58"/>
      <c r="AH101" s="58"/>
      <c r="AI101" s="58"/>
      <c r="AJ101" s="58"/>
      <c r="AK101" s="58"/>
      <c r="AL101" s="58"/>
      <c r="AM101" s="58"/>
      <c r="AN101" s="58"/>
      <c r="AO101" s="58"/>
      <c r="AP101" s="58"/>
      <c r="AQ101" s="58"/>
      <c r="AR101" s="58"/>
      <c r="AS101" s="58"/>
      <c r="AT101" s="58"/>
      <c r="AU101" s="58"/>
      <c r="AV101" s="58"/>
      <c r="AW101" s="58"/>
      <c r="AX101" s="58"/>
      <c r="AY101" s="58"/>
      <c r="AZ101" s="58"/>
      <c r="BA101" s="58"/>
      <c r="BB101" s="58"/>
      <c r="BC101" s="58"/>
      <c r="BD101" s="58"/>
      <c r="BE101" s="58"/>
      <c r="BF101" s="58"/>
      <c r="BG101" s="58"/>
      <c r="BH101" s="58"/>
      <c r="BI101" s="58"/>
      <c r="BJ101" s="58"/>
      <c r="BK101" s="58"/>
      <c r="BL101" s="58"/>
      <c r="BM101" s="58"/>
      <c r="BN101" s="58"/>
      <c r="BO101" s="58"/>
      <c r="BP101" s="58"/>
      <c r="BQ101" s="58"/>
      <c r="BR101" s="58"/>
      <c r="BS101" s="58"/>
      <c r="BT101" s="58"/>
      <c r="BU101" s="58"/>
      <c r="BV101" s="58"/>
      <c r="BW101" s="58"/>
      <c r="BX101" s="58"/>
      <c r="BY101" s="58"/>
      <c r="BZ101" s="58"/>
      <c r="CA101" s="58"/>
      <c r="CB101" s="58"/>
      <c r="CC101" s="58"/>
      <c r="CD101" s="58"/>
      <c r="CE101" s="58"/>
      <c r="CF101" s="58"/>
      <c r="CG101" s="58"/>
      <c r="CH101" s="58"/>
      <c r="CI101" s="58"/>
      <c r="CJ101" s="58"/>
      <c r="CK101" s="58"/>
      <c r="CL101" s="58"/>
      <c r="CM101" s="58"/>
      <c r="CN101" s="58"/>
      <c r="CO101" s="58"/>
      <c r="CP101" s="58"/>
      <c r="CQ101" s="58"/>
      <c r="CR101" s="58"/>
      <c r="CS101" s="58"/>
      <c r="CT101" s="58"/>
      <c r="CU101" s="58"/>
      <c r="CV101" s="58"/>
      <c r="CW101" s="58"/>
      <c r="CX101" s="58"/>
    </row>
    <row r="103" spans="2:114" hidden="1">
      <c r="B103" s="24"/>
      <c r="C103" s="24"/>
      <c r="D103" s="24"/>
      <c r="E103" s="24"/>
      <c r="F103" s="24"/>
      <c r="G103" s="24"/>
      <c r="H103" s="24"/>
      <c r="I103" s="24"/>
      <c r="J103" s="24"/>
      <c r="K103" s="24"/>
      <c r="L103" s="24"/>
      <c r="M103" s="24"/>
      <c r="N103" s="24"/>
      <c r="O103" s="24"/>
      <c r="P103" s="24"/>
      <c r="Q103" s="24"/>
      <c r="R103" s="24"/>
      <c r="S103" s="24"/>
      <c r="T103" s="24"/>
      <c r="U103" s="24"/>
      <c r="V103" s="24"/>
      <c r="W103" s="24"/>
      <c r="X103" s="24"/>
      <c r="Y103" s="24"/>
      <c r="Z103" s="24"/>
      <c r="AA103" s="24"/>
      <c r="AB103" s="24"/>
      <c r="AC103" s="24"/>
      <c r="AD103" s="24"/>
      <c r="AE103" s="24"/>
      <c r="AF103" s="24"/>
      <c r="AG103" s="24"/>
      <c r="AH103" s="24"/>
      <c r="AI103" s="24"/>
      <c r="AJ103" s="24"/>
      <c r="AK103" s="24"/>
      <c r="AL103" s="24"/>
      <c r="AM103" s="24"/>
      <c r="AN103" s="24"/>
      <c r="AO103" s="24"/>
      <c r="AP103" s="24"/>
      <c r="AQ103" s="24"/>
      <c r="AR103" s="24"/>
      <c r="AS103" s="24"/>
      <c r="AT103" s="24"/>
      <c r="AU103" s="24"/>
      <c r="AV103" s="24"/>
      <c r="AW103" s="24"/>
      <c r="AX103" s="24"/>
      <c r="AY103" s="24"/>
      <c r="AZ103" s="24"/>
      <c r="BA103" s="24"/>
      <c r="BB103" s="24"/>
      <c r="BC103" s="24"/>
      <c r="BD103" s="24"/>
      <c r="BE103" s="24"/>
      <c r="BF103" s="24"/>
      <c r="BG103" s="24"/>
      <c r="BH103" s="24"/>
      <c r="BI103" s="24"/>
      <c r="BJ103" s="24"/>
      <c r="BK103" s="24"/>
      <c r="BL103" s="24"/>
      <c r="BM103" s="24"/>
      <c r="BN103" s="24"/>
      <c r="BO103" s="24"/>
      <c r="BP103" s="24"/>
      <c r="BQ103" s="24"/>
      <c r="BR103" s="24"/>
      <c r="BS103" s="24"/>
      <c r="BT103" s="24"/>
      <c r="BU103" s="24"/>
      <c r="BV103" s="24"/>
      <c r="BW103" s="24"/>
      <c r="BX103" s="24"/>
      <c r="BY103" s="24"/>
      <c r="BZ103" s="24"/>
      <c r="CA103" s="24"/>
      <c r="CB103" s="24"/>
      <c r="CC103" s="24"/>
      <c r="CD103" s="24"/>
      <c r="CE103" s="24"/>
      <c r="CF103" s="24"/>
      <c r="CG103" s="24"/>
      <c r="CH103" s="24"/>
      <c r="CI103" s="24"/>
      <c r="CJ103" s="24"/>
      <c r="CK103" s="24"/>
      <c r="CL103" s="24"/>
      <c r="CM103" s="24"/>
      <c r="CN103" s="24"/>
      <c r="CO103" s="24"/>
      <c r="CP103" s="24"/>
      <c r="CQ103" s="24"/>
      <c r="CR103" s="24"/>
      <c r="CS103" s="24"/>
      <c r="CT103" s="24"/>
      <c r="CU103" s="24"/>
      <c r="CV103" s="24"/>
      <c r="CW103" s="24"/>
      <c r="CX103" s="24"/>
      <c r="CY103" s="25"/>
    </row>
    <row r="104" spans="2:114" hidden="1">
      <c r="B104" s="24"/>
      <c r="C104" s="24"/>
      <c r="D104" s="24"/>
      <c r="E104" s="24"/>
      <c r="F104" s="24"/>
      <c r="G104" s="24"/>
      <c r="H104" s="24"/>
      <c r="I104" s="24"/>
      <c r="J104" s="24"/>
      <c r="K104" s="24"/>
      <c r="L104" s="24"/>
      <c r="M104" s="24"/>
      <c r="N104" s="24"/>
      <c r="O104" s="24"/>
      <c r="P104" s="24"/>
      <c r="Q104" s="24"/>
      <c r="R104" s="24"/>
      <c r="S104" s="24"/>
      <c r="T104" s="24"/>
      <c r="U104" s="24"/>
      <c r="V104" s="24"/>
      <c r="W104" s="24"/>
      <c r="X104" s="24"/>
      <c r="Y104" s="24"/>
      <c r="Z104" s="24"/>
      <c r="AA104" s="24"/>
      <c r="AB104" s="24"/>
      <c r="AC104" s="24"/>
      <c r="AD104" s="24"/>
      <c r="AE104" s="24"/>
      <c r="AF104" s="24"/>
      <c r="AG104" s="24"/>
      <c r="AH104" s="24"/>
      <c r="AI104" s="24"/>
      <c r="AJ104" s="24"/>
      <c r="AK104" s="24"/>
      <c r="AL104" s="24"/>
      <c r="AM104" s="24"/>
      <c r="AN104" s="24"/>
      <c r="AO104" s="24"/>
      <c r="AP104" s="24"/>
      <c r="AQ104" s="24"/>
      <c r="AR104" s="24"/>
      <c r="AS104" s="24"/>
      <c r="AT104" s="24"/>
      <c r="AU104" s="24"/>
      <c r="AV104" s="24"/>
      <c r="AW104" s="24"/>
      <c r="AX104" s="24"/>
      <c r="AY104" s="24"/>
      <c r="AZ104" s="24"/>
      <c r="BA104" s="24"/>
      <c r="BB104" s="24"/>
      <c r="BC104" s="24"/>
      <c r="BD104" s="24"/>
      <c r="BE104" s="24"/>
      <c r="BF104" s="24"/>
      <c r="BG104" s="24"/>
      <c r="BH104" s="24"/>
      <c r="BI104" s="24"/>
      <c r="BJ104" s="24"/>
      <c r="BK104" s="24"/>
      <c r="BL104" s="24"/>
      <c r="BM104" s="24"/>
      <c r="BN104" s="24"/>
      <c r="BO104" s="24"/>
      <c r="BP104" s="24"/>
      <c r="BQ104" s="24"/>
      <c r="BR104" s="24"/>
      <c r="BS104" s="24"/>
      <c r="BT104" s="24"/>
      <c r="BU104" s="24"/>
      <c r="BV104" s="24"/>
      <c r="BW104" s="24"/>
      <c r="BX104" s="24"/>
      <c r="BY104" s="24"/>
      <c r="BZ104" s="24"/>
      <c r="CA104" s="24"/>
      <c r="CB104" s="24"/>
      <c r="CC104" s="24"/>
      <c r="CD104" s="24"/>
      <c r="CE104" s="24"/>
      <c r="CF104" s="24"/>
      <c r="CG104" s="24"/>
      <c r="CH104" s="24"/>
      <c r="CI104" s="24"/>
      <c r="CJ104" s="24"/>
      <c r="CK104" s="24"/>
      <c r="CL104" s="24"/>
      <c r="CM104" s="24"/>
      <c r="CN104" s="24"/>
      <c r="CO104" s="24"/>
      <c r="CP104" s="24"/>
      <c r="CQ104" s="24"/>
      <c r="CR104" s="24"/>
      <c r="CS104" s="24"/>
      <c r="CT104" s="24"/>
      <c r="CU104" s="24"/>
      <c r="CV104" s="24"/>
      <c r="CW104" s="24"/>
      <c r="CX104" s="24"/>
      <c r="CY104" s="25"/>
    </row>
    <row r="105" spans="2:114" hidden="1">
      <c r="B105" s="24"/>
      <c r="C105" s="69"/>
      <c r="D105" s="24"/>
      <c r="E105" s="24"/>
      <c r="F105" s="24"/>
      <c r="G105" s="24"/>
      <c r="H105" s="24"/>
      <c r="I105" s="24"/>
      <c r="J105" s="24"/>
      <c r="K105" s="24"/>
      <c r="L105" s="24"/>
      <c r="M105" s="24"/>
      <c r="N105" s="24"/>
      <c r="O105" s="24"/>
      <c r="P105" s="24"/>
      <c r="Q105" s="24"/>
      <c r="R105" s="24"/>
      <c r="S105" s="24"/>
      <c r="T105" s="24"/>
      <c r="U105" s="24"/>
      <c r="V105" s="24"/>
      <c r="W105" s="24"/>
      <c r="X105" s="24"/>
      <c r="Y105" s="24"/>
      <c r="Z105" s="24"/>
      <c r="AA105" s="24"/>
      <c r="AB105" s="24"/>
      <c r="AC105" s="24"/>
      <c r="AD105" s="24"/>
      <c r="AE105" s="24"/>
      <c r="AF105" s="24"/>
      <c r="AG105" s="24"/>
      <c r="AH105" s="24"/>
      <c r="AI105" s="24"/>
      <c r="AJ105" s="24"/>
      <c r="AK105" s="24"/>
      <c r="AL105" s="24"/>
      <c r="AM105" s="24"/>
      <c r="AN105" s="24"/>
      <c r="AO105" s="24"/>
      <c r="AP105" s="24"/>
      <c r="AQ105" s="24"/>
      <c r="AR105" s="24"/>
      <c r="AS105" s="24"/>
      <c r="AT105" s="24"/>
      <c r="AU105" s="24"/>
      <c r="AV105" s="24"/>
      <c r="AW105" s="24"/>
      <c r="AX105" s="24"/>
      <c r="AY105" s="24"/>
      <c r="AZ105" s="24"/>
      <c r="BA105" s="24"/>
      <c r="BB105" s="24"/>
      <c r="BC105" s="24"/>
      <c r="BD105" s="24"/>
      <c r="BE105" s="24"/>
      <c r="BF105" s="24"/>
      <c r="BG105" s="24"/>
      <c r="BH105" s="24"/>
      <c r="BI105" s="24"/>
      <c r="BJ105" s="24"/>
      <c r="BK105" s="24"/>
      <c r="BL105" s="24"/>
      <c r="BM105" s="24"/>
      <c r="BN105" s="24"/>
      <c r="BO105" s="24"/>
      <c r="BP105" s="24"/>
      <c r="BQ105" s="24"/>
      <c r="BR105" s="24"/>
      <c r="BS105" s="24"/>
      <c r="BT105" s="24"/>
      <c r="BU105" s="24"/>
      <c r="BV105" s="24"/>
      <c r="BW105" s="24"/>
      <c r="BX105" s="24"/>
      <c r="BY105" s="24"/>
      <c r="BZ105" s="24"/>
      <c r="CA105" s="24"/>
      <c r="CB105" s="24"/>
      <c r="CC105" s="24"/>
      <c r="CD105" s="24"/>
      <c r="CE105" s="24"/>
      <c r="CF105" s="24"/>
      <c r="CG105" s="24"/>
      <c r="CH105" s="24"/>
      <c r="CI105" s="24"/>
      <c r="CJ105" s="24"/>
      <c r="CK105" s="24"/>
      <c r="CL105" s="24"/>
      <c r="CM105" s="24"/>
      <c r="CN105" s="24"/>
      <c r="CO105" s="24"/>
      <c r="CP105" s="24"/>
      <c r="CQ105" s="24"/>
      <c r="CR105" s="24"/>
      <c r="CS105" s="24"/>
      <c r="CT105" s="24"/>
      <c r="CU105" s="24"/>
      <c r="CV105" s="24"/>
      <c r="CW105" s="24"/>
      <c r="CX105" s="24"/>
      <c r="CY105" s="25"/>
    </row>
    <row r="106" spans="2:114" hidden="1">
      <c r="E106"/>
      <c r="F106"/>
      <c r="G106"/>
      <c r="H106"/>
      <c r="I106"/>
      <c r="J106"/>
      <c r="K106"/>
    </row>
    <row r="107" spans="2:114" hidden="1">
      <c r="L107" s="65"/>
      <c r="M107" s="65"/>
      <c r="N107" s="65"/>
      <c r="O107" s="65"/>
      <c r="P107" s="65"/>
      <c r="Q107" s="65"/>
      <c r="R107" s="65"/>
      <c r="S107" s="65"/>
      <c r="T107" s="65"/>
      <c r="U107" s="65"/>
      <c r="V107" s="65"/>
      <c r="W107" s="65"/>
      <c r="X107" s="65"/>
      <c r="Y107" s="65"/>
      <c r="Z107" s="65"/>
      <c r="AA107" s="65"/>
      <c r="AB107" s="65"/>
      <c r="AC107" s="65"/>
      <c r="AD107" s="65"/>
      <c r="AE107" s="65"/>
      <c r="AF107" s="65"/>
      <c r="AG107" s="65"/>
      <c r="AH107" s="65"/>
      <c r="AI107" s="65"/>
      <c r="AJ107" s="65"/>
      <c r="AK107" s="65"/>
      <c r="AL107" s="65"/>
      <c r="AM107" s="65"/>
      <c r="AN107" s="65"/>
      <c r="AO107" s="65"/>
      <c r="AP107" s="65"/>
      <c r="AQ107" s="65"/>
      <c r="AR107" s="65"/>
      <c r="AS107" s="65"/>
      <c r="AT107" s="65"/>
      <c r="AU107" s="65"/>
      <c r="AV107" s="65"/>
      <c r="AW107" s="65"/>
      <c r="AX107" s="65"/>
      <c r="AY107" s="65"/>
      <c r="AZ107" s="65"/>
      <c r="BA107" s="65"/>
      <c r="BB107" s="65"/>
      <c r="BC107" s="65"/>
      <c r="BD107" s="65"/>
      <c r="BE107" s="65"/>
      <c r="BF107" s="65"/>
      <c r="BG107" s="65"/>
      <c r="BH107" s="65"/>
      <c r="BI107" s="65"/>
      <c r="BJ107" s="65"/>
      <c r="BK107" s="65"/>
      <c r="BL107" s="65"/>
      <c r="BM107" s="65"/>
      <c r="BN107" s="65"/>
      <c r="BO107" s="65"/>
      <c r="BP107" s="65"/>
      <c r="BQ107" s="65"/>
      <c r="BR107" s="65"/>
      <c r="BS107" s="65"/>
      <c r="BT107" s="65"/>
      <c r="BU107" s="65"/>
      <c r="BV107" s="65"/>
      <c r="BW107" s="65"/>
      <c r="BX107" s="65"/>
      <c r="BY107" s="65"/>
      <c r="BZ107" s="65"/>
      <c r="CA107" s="65"/>
      <c r="CB107" s="65"/>
      <c r="CC107" s="65"/>
      <c r="CD107" s="65"/>
      <c r="CE107" s="65"/>
      <c r="CF107" s="65"/>
      <c r="CG107" s="65"/>
      <c r="CH107" s="65"/>
      <c r="CI107" s="65"/>
      <c r="CJ107" s="65"/>
      <c r="CK107" s="65"/>
      <c r="CL107" s="65"/>
      <c r="CM107" s="65"/>
      <c r="CN107" s="65"/>
      <c r="CO107" s="65"/>
      <c r="CP107" s="65"/>
      <c r="CQ107" s="65"/>
      <c r="CR107" s="65"/>
      <c r="CS107" s="65"/>
      <c r="CT107" s="65"/>
      <c r="CU107" s="65"/>
      <c r="CV107" s="65"/>
      <c r="CW107" s="65"/>
      <c r="CX107" s="65"/>
      <c r="CY107" s="25"/>
    </row>
    <row r="108" spans="2:114" hidden="1">
      <c r="B108" s="24"/>
      <c r="C108" s="24"/>
      <c r="D108" s="24"/>
      <c r="L108" s="65"/>
      <c r="M108" s="65"/>
      <c r="N108" s="65"/>
      <c r="O108" s="65"/>
      <c r="P108" s="65"/>
      <c r="Q108" s="65"/>
      <c r="R108" s="65"/>
      <c r="S108" s="65"/>
      <c r="T108" s="65"/>
      <c r="U108" s="65"/>
      <c r="V108" s="65"/>
      <c r="W108" s="65"/>
      <c r="X108" s="65"/>
      <c r="Y108" s="65"/>
      <c r="Z108" s="65"/>
      <c r="AA108" s="65"/>
      <c r="AB108" s="65"/>
      <c r="AC108" s="65"/>
      <c r="AD108" s="65"/>
      <c r="AE108" s="65"/>
      <c r="AF108" s="65"/>
      <c r="AG108" s="65"/>
      <c r="AH108" s="65"/>
      <c r="AI108" s="65"/>
      <c r="AJ108" s="65"/>
      <c r="AK108" s="65"/>
      <c r="AL108" s="65"/>
      <c r="AM108" s="65"/>
      <c r="AN108" s="65"/>
      <c r="AO108" s="65"/>
      <c r="AP108" s="65"/>
      <c r="AQ108" s="65"/>
      <c r="AR108" s="65"/>
      <c r="AS108" s="65"/>
      <c r="AT108" s="65"/>
      <c r="AU108" s="65"/>
      <c r="AV108" s="65"/>
      <c r="AW108" s="65"/>
      <c r="AX108" s="65"/>
      <c r="AY108" s="65"/>
      <c r="AZ108" s="65"/>
      <c r="BA108" s="65"/>
      <c r="BB108" s="65"/>
      <c r="BC108" s="65"/>
      <c r="BD108" s="65"/>
      <c r="BE108" s="65"/>
      <c r="BF108" s="65"/>
      <c r="BG108" s="65"/>
      <c r="BH108" s="65"/>
      <c r="BI108" s="65"/>
      <c r="BJ108" s="65"/>
      <c r="BK108" s="65"/>
      <c r="BL108" s="65"/>
      <c r="BM108" s="65"/>
      <c r="BN108" s="65"/>
      <c r="BO108" s="65"/>
      <c r="BP108" s="65"/>
      <c r="BQ108" s="65"/>
      <c r="BR108" s="65"/>
      <c r="BS108" s="65"/>
      <c r="BT108" s="65"/>
      <c r="BU108" s="65"/>
      <c r="BV108" s="65"/>
      <c r="BW108" s="65"/>
      <c r="BX108" s="65"/>
      <c r="BY108" s="65"/>
      <c r="BZ108" s="65"/>
      <c r="CA108" s="65"/>
      <c r="CB108" s="65"/>
      <c r="CC108" s="65"/>
      <c r="CD108" s="65"/>
      <c r="CE108" s="65"/>
      <c r="CF108" s="65"/>
      <c r="CG108" s="65"/>
      <c r="CH108" s="65"/>
      <c r="CI108" s="65"/>
      <c r="CJ108" s="65"/>
      <c r="CK108" s="65"/>
      <c r="CL108" s="65"/>
      <c r="CM108" s="65"/>
      <c r="CN108" s="65"/>
      <c r="CO108" s="65"/>
      <c r="CP108" s="65"/>
      <c r="CQ108" s="65"/>
      <c r="CR108" s="65"/>
      <c r="CS108" s="65"/>
      <c r="CT108" s="65"/>
      <c r="CU108" s="65"/>
      <c r="CV108" s="65"/>
      <c r="CW108" s="65"/>
      <c r="CX108" s="65"/>
    </row>
    <row r="109" spans="2:114" hidden="1">
      <c r="E109" s="6"/>
      <c r="F109" s="6"/>
      <c r="G109" s="6"/>
      <c r="H109" s="6"/>
      <c r="I109" s="6"/>
      <c r="J109" s="6"/>
      <c r="K109" s="6"/>
      <c r="L109" s="66"/>
      <c r="M109" s="66"/>
      <c r="N109" s="66"/>
      <c r="O109" s="66"/>
      <c r="P109" s="66"/>
      <c r="Q109" s="66"/>
      <c r="R109" s="66"/>
      <c r="S109" s="66"/>
      <c r="T109" s="66"/>
      <c r="U109" s="66"/>
      <c r="V109" s="66"/>
      <c r="W109" s="66"/>
      <c r="X109" s="66"/>
      <c r="Y109" s="66"/>
      <c r="Z109" s="66"/>
      <c r="AA109" s="66"/>
      <c r="AB109" s="66"/>
      <c r="AC109" s="66"/>
      <c r="AD109" s="66"/>
      <c r="AE109" s="66"/>
      <c r="AF109" s="66"/>
      <c r="AG109" s="66"/>
      <c r="AH109" s="66"/>
      <c r="AI109" s="66"/>
      <c r="AJ109" s="66"/>
      <c r="AK109" s="66"/>
      <c r="AL109" s="66"/>
      <c r="AM109" s="66"/>
      <c r="AN109" s="66"/>
      <c r="AO109" s="66"/>
      <c r="AP109" s="66"/>
      <c r="AQ109" s="66"/>
      <c r="AR109" s="66"/>
      <c r="AS109" s="66"/>
      <c r="AT109" s="66"/>
      <c r="AU109" s="66"/>
      <c r="AV109" s="66"/>
      <c r="AW109" s="66"/>
      <c r="AX109" s="66"/>
      <c r="AY109" s="66"/>
      <c r="AZ109" s="66"/>
      <c r="BA109" s="66"/>
      <c r="BB109" s="66"/>
      <c r="BC109" s="66"/>
      <c r="BD109" s="66"/>
      <c r="BE109" s="66"/>
      <c r="BF109" s="66"/>
      <c r="BG109" s="66"/>
      <c r="BH109" s="66"/>
      <c r="BI109" s="66"/>
      <c r="BJ109" s="66"/>
      <c r="BK109" s="66"/>
      <c r="BL109" s="66"/>
      <c r="BM109" s="66"/>
      <c r="BN109" s="66"/>
      <c r="BO109" s="66"/>
      <c r="BP109" s="66"/>
      <c r="BQ109" s="66"/>
      <c r="BR109" s="66"/>
      <c r="BS109" s="66"/>
      <c r="BT109" s="66"/>
      <c r="BU109" s="66"/>
      <c r="BV109" s="66"/>
      <c r="BW109" s="66"/>
      <c r="BX109" s="66"/>
      <c r="BY109" s="66"/>
      <c r="BZ109" s="66"/>
      <c r="CA109" s="66"/>
      <c r="CB109" s="66"/>
      <c r="CC109" s="66"/>
      <c r="CD109" s="66"/>
      <c r="CE109" s="66"/>
      <c r="CF109" s="66"/>
      <c r="CG109" s="66"/>
      <c r="CH109" s="66"/>
      <c r="CI109" s="66"/>
      <c r="CJ109" s="66"/>
      <c r="CK109" s="66"/>
      <c r="CL109" s="66"/>
      <c r="CM109" s="66"/>
      <c r="CN109" s="66"/>
      <c r="CO109" s="66"/>
      <c r="CP109" s="66"/>
      <c r="CQ109" s="66"/>
      <c r="CR109" s="66"/>
      <c r="CS109" s="66"/>
      <c r="CT109" s="66"/>
      <c r="CU109" s="66"/>
      <c r="CV109" s="66"/>
      <c r="CW109" s="66"/>
      <c r="CX109" s="66"/>
      <c r="CY109" s="67"/>
      <c r="CZ109" s="67"/>
      <c r="DA109" s="67"/>
      <c r="DB109" s="67"/>
      <c r="DC109" s="67"/>
      <c r="DD109" s="67"/>
      <c r="DE109" s="67"/>
      <c r="DF109" s="67"/>
      <c r="DG109" s="67"/>
      <c r="DH109" s="67"/>
      <c r="DI109" s="67"/>
      <c r="DJ109" s="67"/>
    </row>
    <row r="110" spans="2:114" hidden="1">
      <c r="E110" s="6"/>
      <c r="F110" s="6"/>
      <c r="G110" s="6"/>
      <c r="H110" s="6"/>
      <c r="I110" s="6"/>
      <c r="J110" s="6"/>
      <c r="K110" s="6"/>
      <c r="L110" s="66"/>
      <c r="M110" s="66"/>
      <c r="N110" s="66"/>
      <c r="O110" s="66"/>
      <c r="P110" s="66"/>
      <c r="Q110" s="66"/>
      <c r="R110" s="66"/>
      <c r="S110" s="66"/>
      <c r="T110" s="66"/>
      <c r="U110" s="66"/>
      <c r="V110" s="66"/>
      <c r="W110" s="66"/>
      <c r="X110" s="66"/>
      <c r="Y110" s="66"/>
      <c r="Z110" s="66"/>
      <c r="AA110" s="66"/>
      <c r="AB110" s="66"/>
      <c r="AC110" s="66"/>
      <c r="AD110" s="66"/>
      <c r="AE110" s="66"/>
      <c r="AF110" s="66"/>
      <c r="AG110" s="66"/>
      <c r="AH110" s="66"/>
      <c r="AI110" s="66"/>
      <c r="AJ110" s="66"/>
      <c r="AK110" s="66"/>
      <c r="AL110" s="66"/>
      <c r="AM110" s="66"/>
      <c r="AN110" s="66"/>
      <c r="AO110" s="66"/>
      <c r="AP110" s="66"/>
      <c r="AQ110" s="66"/>
      <c r="AR110" s="66"/>
      <c r="AS110" s="66"/>
      <c r="AT110" s="66"/>
      <c r="AU110" s="66"/>
      <c r="AV110" s="66"/>
      <c r="AW110" s="66"/>
      <c r="AX110" s="66"/>
      <c r="AY110" s="66"/>
      <c r="AZ110" s="66"/>
      <c r="BA110" s="66"/>
      <c r="BB110" s="66"/>
      <c r="BC110" s="66"/>
      <c r="BD110" s="66"/>
      <c r="BE110" s="66"/>
      <c r="BF110" s="66"/>
      <c r="BG110" s="66"/>
      <c r="BH110" s="66"/>
      <c r="BI110" s="66"/>
      <c r="BJ110" s="66"/>
      <c r="BK110" s="66"/>
      <c r="BL110" s="66"/>
      <c r="BM110" s="66"/>
      <c r="BN110" s="66"/>
      <c r="BO110" s="66"/>
      <c r="BP110" s="66"/>
      <c r="BQ110" s="66"/>
      <c r="BR110" s="66"/>
      <c r="BS110" s="66"/>
      <c r="BT110" s="66"/>
      <c r="BU110" s="66"/>
      <c r="BV110" s="66"/>
      <c r="BW110" s="66"/>
      <c r="BX110" s="66"/>
      <c r="BY110" s="66"/>
      <c r="BZ110" s="66"/>
      <c r="CA110" s="66"/>
      <c r="CB110" s="66"/>
      <c r="CC110" s="66"/>
      <c r="CD110" s="66"/>
      <c r="CE110" s="66"/>
      <c r="CF110" s="66"/>
      <c r="CG110" s="66"/>
      <c r="CH110" s="66"/>
      <c r="CI110" s="66"/>
      <c r="CJ110" s="66"/>
      <c r="CK110" s="66"/>
      <c r="CL110" s="66"/>
      <c r="CM110" s="66"/>
      <c r="CN110" s="66"/>
      <c r="CO110" s="66"/>
      <c r="CP110" s="66"/>
      <c r="CQ110" s="66"/>
      <c r="CR110" s="66"/>
      <c r="CS110" s="66"/>
      <c r="CT110" s="66"/>
      <c r="CU110" s="66"/>
      <c r="CV110" s="66"/>
      <c r="CW110" s="66"/>
      <c r="CX110" s="66"/>
      <c r="CY110" s="67"/>
      <c r="CZ110" s="67"/>
      <c r="DA110" s="67"/>
      <c r="DB110" s="67"/>
      <c r="DC110" s="67"/>
      <c r="DD110" s="67"/>
      <c r="DE110" s="67"/>
      <c r="DF110" s="67"/>
      <c r="DG110" s="67"/>
      <c r="DH110" s="67"/>
      <c r="DI110" s="67"/>
      <c r="DJ110" s="67"/>
    </row>
    <row r="111" spans="2:114" hidden="1">
      <c r="B111" s="24"/>
      <c r="C111" s="69"/>
      <c r="D111" s="24"/>
      <c r="E111" s="24"/>
      <c r="F111" s="24"/>
      <c r="G111" s="24"/>
      <c r="H111" s="24"/>
      <c r="I111" s="24"/>
      <c r="J111" s="24"/>
      <c r="K111" s="24"/>
      <c r="L111" s="24"/>
      <c r="M111" s="24"/>
      <c r="N111" s="24"/>
      <c r="O111" s="24"/>
      <c r="P111" s="24"/>
      <c r="Q111" s="24"/>
      <c r="R111" s="24"/>
      <c r="S111" s="24"/>
      <c r="T111" s="24"/>
      <c r="U111" s="24"/>
      <c r="V111" s="24"/>
      <c r="W111" s="24"/>
      <c r="X111" s="24"/>
      <c r="Y111" s="24"/>
      <c r="Z111" s="24"/>
      <c r="AA111" s="24"/>
      <c r="AB111" s="24"/>
      <c r="AC111" s="24"/>
      <c r="AD111" s="24"/>
      <c r="AE111" s="24"/>
      <c r="AF111" s="24"/>
      <c r="AG111" s="24"/>
      <c r="AH111" s="24"/>
      <c r="AI111" s="24"/>
      <c r="AJ111" s="24"/>
      <c r="AK111" s="24"/>
      <c r="AL111" s="24"/>
      <c r="AM111" s="24"/>
      <c r="AN111" s="24"/>
      <c r="AO111" s="24"/>
      <c r="AP111" s="24"/>
      <c r="AQ111" s="24"/>
      <c r="AR111" s="24"/>
      <c r="AS111" s="24"/>
      <c r="AT111" s="24"/>
      <c r="AU111" s="24"/>
      <c r="AV111" s="24"/>
      <c r="AW111" s="24"/>
      <c r="AX111" s="24"/>
      <c r="AY111" s="24"/>
      <c r="AZ111" s="24"/>
      <c r="BA111" s="24"/>
      <c r="BB111" s="24"/>
      <c r="BC111" s="24"/>
      <c r="BD111" s="24"/>
      <c r="BE111" s="24"/>
      <c r="BF111" s="24"/>
      <c r="BG111" s="24"/>
      <c r="BH111" s="24"/>
      <c r="BI111" s="24"/>
      <c r="BJ111" s="24"/>
      <c r="BK111" s="24"/>
      <c r="BL111" s="24"/>
      <c r="BM111" s="24"/>
      <c r="BN111" s="24"/>
      <c r="BO111" s="24"/>
      <c r="BP111" s="24"/>
      <c r="BQ111" s="24"/>
      <c r="BR111" s="24"/>
      <c r="BS111" s="24"/>
      <c r="BT111" s="24"/>
      <c r="BU111" s="24"/>
      <c r="BV111" s="24"/>
      <c r="BW111" s="24"/>
      <c r="BX111" s="24"/>
      <c r="BY111" s="24"/>
      <c r="BZ111" s="24"/>
      <c r="CA111" s="24"/>
      <c r="CB111" s="24"/>
      <c r="CC111" s="24"/>
      <c r="CD111" s="24"/>
      <c r="CE111" s="24"/>
      <c r="CF111" s="24"/>
      <c r="CG111" s="24"/>
      <c r="CH111" s="24"/>
      <c r="CI111" s="24"/>
      <c r="CJ111" s="24"/>
      <c r="CK111" s="24"/>
      <c r="CL111" s="24"/>
      <c r="CM111" s="24"/>
      <c r="CN111" s="24"/>
      <c r="CO111" s="24"/>
      <c r="CP111" s="24"/>
      <c r="CQ111" s="24"/>
      <c r="CR111" s="24"/>
      <c r="CS111" s="24"/>
      <c r="CT111" s="24"/>
      <c r="CU111" s="24"/>
      <c r="CV111" s="24"/>
      <c r="CW111" s="24"/>
      <c r="CX111" s="24"/>
      <c r="CY111" s="25"/>
    </row>
    <row r="112" spans="2:114" hidden="1">
      <c r="L112" s="67"/>
      <c r="M112" s="67"/>
      <c r="N112" s="67"/>
      <c r="O112" s="67"/>
      <c r="P112" s="67"/>
      <c r="Q112" s="67"/>
      <c r="R112" s="67"/>
      <c r="S112" s="67"/>
      <c r="T112" s="67"/>
      <c r="U112" s="67"/>
      <c r="V112" s="67"/>
      <c r="W112" s="67"/>
      <c r="X112" s="67"/>
      <c r="Y112" s="67"/>
      <c r="Z112" s="67"/>
      <c r="AA112" s="67"/>
      <c r="AB112" s="67"/>
      <c r="AC112" s="67"/>
      <c r="AD112" s="67"/>
      <c r="AE112" s="67"/>
      <c r="AF112" s="67"/>
      <c r="AG112" s="67"/>
      <c r="AH112" s="67"/>
      <c r="AI112" s="67"/>
      <c r="AJ112" s="67"/>
      <c r="AK112" s="67"/>
      <c r="AL112" s="67"/>
      <c r="AM112" s="67"/>
      <c r="AN112" s="67"/>
      <c r="AO112" s="67"/>
      <c r="AP112" s="67"/>
      <c r="AQ112" s="67"/>
      <c r="AR112" s="67"/>
      <c r="AS112" s="67"/>
      <c r="AT112" s="67"/>
      <c r="AU112" s="67"/>
      <c r="AV112" s="67"/>
      <c r="AW112" s="67"/>
      <c r="AX112" s="67"/>
      <c r="AY112" s="67"/>
      <c r="AZ112" s="67"/>
      <c r="BA112" s="67"/>
      <c r="BB112" s="67"/>
      <c r="BC112" s="67"/>
      <c r="BD112" s="67"/>
      <c r="BE112" s="67"/>
      <c r="BF112" s="67"/>
      <c r="BG112" s="67"/>
      <c r="BH112" s="67"/>
      <c r="BI112" s="67"/>
      <c r="BJ112" s="67"/>
      <c r="BK112" s="67"/>
      <c r="BL112" s="67"/>
      <c r="BM112" s="67"/>
      <c r="BN112" s="67"/>
      <c r="BO112" s="67"/>
      <c r="BP112" s="67"/>
      <c r="BQ112" s="67"/>
      <c r="BR112" s="67"/>
      <c r="BS112" s="67"/>
      <c r="BT112" s="67"/>
      <c r="BU112" s="67"/>
      <c r="BV112" s="67"/>
      <c r="BW112" s="67"/>
      <c r="BX112" s="67"/>
      <c r="BY112" s="67"/>
      <c r="BZ112" s="67"/>
      <c r="CA112" s="67"/>
      <c r="CB112" s="67"/>
      <c r="CC112" s="67"/>
      <c r="CD112" s="67"/>
      <c r="CE112" s="67"/>
      <c r="CF112" s="67"/>
      <c r="CG112" s="67"/>
      <c r="CH112" s="67"/>
      <c r="CI112" s="67"/>
      <c r="CJ112" s="67"/>
      <c r="CK112" s="67"/>
      <c r="CL112" s="67"/>
      <c r="CM112" s="67"/>
      <c r="CN112" s="67"/>
      <c r="CO112" s="67"/>
      <c r="CP112" s="67"/>
      <c r="CQ112" s="67"/>
      <c r="CR112" s="67"/>
      <c r="CS112" s="67"/>
      <c r="CT112" s="67"/>
      <c r="CU112" s="67"/>
      <c r="CV112" s="67"/>
      <c r="CW112" s="67"/>
      <c r="CX112" s="67"/>
      <c r="CY112" s="67"/>
      <c r="CZ112" s="67"/>
      <c r="DA112" s="67"/>
      <c r="DB112" s="67"/>
      <c r="DC112" s="67"/>
      <c r="DD112" s="67"/>
      <c r="DE112" s="67"/>
      <c r="DF112" s="67"/>
      <c r="DG112" s="67"/>
      <c r="DH112" s="67"/>
      <c r="DI112" s="67"/>
      <c r="DJ112" s="67"/>
    </row>
    <row r="113" spans="2:114" hidden="1">
      <c r="B113" s="24"/>
      <c r="C113" s="24"/>
      <c r="D113" s="24"/>
      <c r="E113" s="68"/>
      <c r="F113" s="68"/>
      <c r="L113" s="35"/>
      <c r="M113" s="35"/>
      <c r="N113" s="35"/>
      <c r="O113" s="35"/>
      <c r="P113" s="35"/>
      <c r="Q113" s="35"/>
      <c r="R113" s="35"/>
      <c r="S113" s="35"/>
      <c r="T113" s="35"/>
      <c r="U113" s="35"/>
      <c r="V113" s="35"/>
      <c r="W113" s="35"/>
      <c r="X113" s="35"/>
      <c r="Y113" s="35"/>
      <c r="Z113" s="35"/>
      <c r="AA113" s="35"/>
      <c r="AB113" s="35"/>
      <c r="AC113" s="35"/>
      <c r="AD113" s="35"/>
      <c r="AE113" s="35"/>
      <c r="AF113" s="35"/>
      <c r="AG113" s="35"/>
      <c r="AH113" s="35"/>
      <c r="AI113" s="35"/>
      <c r="AJ113" s="35"/>
      <c r="AK113" s="35"/>
      <c r="AL113" s="35"/>
      <c r="AM113" s="35"/>
      <c r="AN113" s="35"/>
      <c r="AO113" s="35"/>
      <c r="AP113" s="35"/>
      <c r="AQ113" s="35"/>
      <c r="AR113" s="35"/>
      <c r="AS113" s="35"/>
      <c r="AT113" s="35"/>
      <c r="AU113" s="35"/>
      <c r="AV113" s="35"/>
      <c r="AW113" s="35"/>
      <c r="AX113" s="35"/>
      <c r="AY113" s="35"/>
      <c r="AZ113" s="35"/>
      <c r="BA113" s="35"/>
      <c r="BB113" s="35"/>
      <c r="BC113" s="35"/>
      <c r="BD113" s="35"/>
      <c r="BE113" s="35"/>
      <c r="BF113" s="35"/>
      <c r="BG113" s="35"/>
      <c r="BH113" s="35"/>
      <c r="BI113" s="35"/>
      <c r="BJ113" s="35"/>
      <c r="BK113" s="35"/>
      <c r="BL113" s="35"/>
      <c r="BM113" s="35"/>
      <c r="BN113" s="35"/>
      <c r="BO113" s="35"/>
      <c r="BP113" s="35"/>
      <c r="BQ113" s="35"/>
      <c r="BR113" s="35"/>
      <c r="BS113" s="35"/>
      <c r="BT113" s="35"/>
      <c r="BU113" s="35"/>
      <c r="BV113" s="35"/>
      <c r="BW113" s="35"/>
      <c r="BX113" s="35"/>
      <c r="BY113" s="35"/>
      <c r="BZ113" s="35"/>
      <c r="CA113" s="35"/>
      <c r="CB113" s="35"/>
      <c r="CC113" s="35"/>
      <c r="CD113" s="35"/>
      <c r="CE113" s="35"/>
      <c r="CF113" s="35"/>
      <c r="CG113" s="35"/>
      <c r="CH113" s="35"/>
      <c r="CI113" s="35"/>
      <c r="CJ113" s="35"/>
      <c r="CK113" s="35"/>
      <c r="CL113" s="35"/>
      <c r="CM113" s="35"/>
      <c r="CN113" s="35"/>
      <c r="CO113" s="35"/>
      <c r="CP113" s="35"/>
      <c r="CQ113" s="35"/>
      <c r="CR113" s="35"/>
      <c r="CS113" s="35"/>
      <c r="CT113" s="35"/>
      <c r="CU113" s="35"/>
      <c r="CV113" s="35"/>
      <c r="CW113" s="35"/>
      <c r="CX113" s="35"/>
    </row>
    <row r="114" spans="2:114" hidden="1">
      <c r="E114" s="68"/>
      <c r="F114" s="68"/>
      <c r="L114" s="35"/>
      <c r="M114" s="35"/>
      <c r="N114" s="35"/>
      <c r="O114" s="35"/>
      <c r="P114" s="35"/>
      <c r="Q114" s="35"/>
      <c r="R114" s="35"/>
      <c r="S114" s="35"/>
      <c r="T114" s="35"/>
      <c r="U114" s="35"/>
      <c r="V114" s="35"/>
      <c r="W114" s="35"/>
      <c r="X114" s="35"/>
      <c r="Y114" s="35"/>
      <c r="Z114" s="35"/>
      <c r="AA114" s="35"/>
      <c r="AB114" s="35"/>
      <c r="AC114" s="35"/>
      <c r="AD114" s="35"/>
      <c r="AE114" s="35"/>
      <c r="AF114" s="35"/>
      <c r="AG114" s="35"/>
      <c r="AH114" s="35"/>
      <c r="AI114" s="35"/>
      <c r="AJ114" s="35"/>
      <c r="AK114" s="35"/>
      <c r="AL114" s="35"/>
      <c r="AM114" s="35"/>
      <c r="AN114" s="35"/>
      <c r="AO114" s="35"/>
      <c r="AP114" s="35"/>
      <c r="AQ114" s="35"/>
      <c r="AR114" s="35"/>
      <c r="AS114" s="35"/>
      <c r="AT114" s="35"/>
      <c r="AU114" s="35"/>
      <c r="AV114" s="35"/>
      <c r="AW114" s="35"/>
      <c r="AX114" s="35"/>
      <c r="AY114" s="35"/>
      <c r="AZ114" s="35"/>
      <c r="BA114" s="35"/>
      <c r="BB114" s="35"/>
      <c r="BC114" s="35"/>
      <c r="BD114" s="35"/>
      <c r="BE114" s="35"/>
      <c r="BF114" s="35"/>
      <c r="BG114" s="35"/>
      <c r="BH114" s="35"/>
      <c r="BI114" s="35"/>
      <c r="BJ114" s="35"/>
      <c r="BK114" s="35"/>
      <c r="BL114" s="35"/>
      <c r="BM114" s="35"/>
      <c r="BN114" s="35"/>
      <c r="BO114" s="35"/>
      <c r="BP114" s="35"/>
      <c r="BQ114" s="35"/>
      <c r="BR114" s="35"/>
      <c r="BS114" s="35"/>
      <c r="BT114" s="35"/>
      <c r="BU114" s="35"/>
      <c r="BV114" s="35"/>
      <c r="BW114" s="35"/>
      <c r="BX114" s="35"/>
      <c r="BY114" s="35"/>
      <c r="BZ114" s="35"/>
      <c r="CA114" s="35"/>
      <c r="CB114" s="35"/>
      <c r="CC114" s="35"/>
      <c r="CD114" s="35"/>
      <c r="CE114" s="35"/>
      <c r="CF114" s="35"/>
      <c r="CG114" s="35"/>
      <c r="CH114" s="35"/>
      <c r="CI114" s="35"/>
      <c r="CJ114" s="35"/>
      <c r="CK114" s="35"/>
      <c r="CL114" s="35"/>
      <c r="CM114" s="35"/>
      <c r="CN114" s="35"/>
      <c r="CO114" s="35"/>
      <c r="CP114" s="35"/>
      <c r="CQ114" s="35"/>
      <c r="CR114" s="35"/>
      <c r="CS114" s="35"/>
      <c r="CT114" s="35"/>
      <c r="CU114" s="35"/>
      <c r="CV114" s="35"/>
      <c r="CW114" s="35"/>
      <c r="CX114" s="35"/>
      <c r="CY114" s="25"/>
    </row>
    <row r="115" spans="2:114" hidden="1">
      <c r="E115" s="68"/>
      <c r="F115" s="68"/>
      <c r="L115" s="35"/>
      <c r="M115" s="35"/>
      <c r="N115" s="35"/>
      <c r="O115" s="35"/>
      <c r="P115" s="35"/>
      <c r="Q115" s="35"/>
      <c r="R115" s="35"/>
      <c r="S115" s="35"/>
      <c r="T115" s="35"/>
      <c r="U115" s="35"/>
      <c r="V115" s="35"/>
      <c r="W115" s="35"/>
      <c r="X115" s="35"/>
      <c r="Y115" s="35"/>
      <c r="Z115" s="35"/>
      <c r="AA115" s="35"/>
      <c r="AB115" s="35"/>
      <c r="AC115" s="35"/>
      <c r="AD115" s="35"/>
      <c r="AE115" s="35"/>
      <c r="AF115" s="35"/>
      <c r="AG115" s="35"/>
      <c r="AH115" s="35"/>
      <c r="AI115" s="35"/>
      <c r="AJ115" s="35"/>
      <c r="AK115" s="35"/>
      <c r="AL115" s="35"/>
      <c r="AM115" s="35"/>
      <c r="AN115" s="35"/>
      <c r="AO115" s="35"/>
      <c r="AP115" s="35"/>
      <c r="AQ115" s="35"/>
      <c r="AR115" s="35"/>
      <c r="AS115" s="35"/>
      <c r="AT115" s="35"/>
      <c r="AU115" s="35"/>
      <c r="AV115" s="35"/>
      <c r="AW115" s="35"/>
      <c r="AX115" s="35"/>
      <c r="AY115" s="35"/>
      <c r="AZ115" s="35"/>
      <c r="BA115" s="35"/>
      <c r="BB115" s="35"/>
      <c r="BC115" s="35"/>
      <c r="BD115" s="35"/>
      <c r="BE115" s="35"/>
      <c r="BF115" s="35"/>
      <c r="BG115" s="35"/>
      <c r="BH115" s="35"/>
      <c r="BI115" s="35"/>
      <c r="BJ115" s="35"/>
      <c r="BK115" s="35"/>
      <c r="BL115" s="35"/>
      <c r="BM115" s="35"/>
      <c r="BN115" s="35"/>
      <c r="BO115" s="35"/>
      <c r="BP115" s="35"/>
      <c r="BQ115" s="35"/>
      <c r="BR115" s="35"/>
      <c r="BS115" s="35"/>
      <c r="BT115" s="35"/>
      <c r="BU115" s="35"/>
      <c r="BV115" s="35"/>
      <c r="BW115" s="35"/>
      <c r="BX115" s="35"/>
      <c r="BY115" s="35"/>
      <c r="BZ115" s="35"/>
      <c r="CA115" s="35"/>
      <c r="CB115" s="35"/>
      <c r="CC115" s="35"/>
      <c r="CD115" s="35"/>
      <c r="CE115" s="35"/>
      <c r="CF115" s="35"/>
      <c r="CG115" s="35"/>
      <c r="CH115" s="35"/>
      <c r="CI115" s="35"/>
      <c r="CJ115" s="35"/>
      <c r="CK115" s="35"/>
      <c r="CL115" s="35"/>
      <c r="CM115" s="35"/>
      <c r="CN115" s="35"/>
      <c r="CO115" s="35"/>
      <c r="CP115" s="35"/>
      <c r="CQ115" s="35"/>
      <c r="CR115" s="35"/>
      <c r="CS115" s="35"/>
      <c r="CT115" s="35"/>
      <c r="CU115" s="35"/>
      <c r="CV115" s="35"/>
      <c r="CW115" s="35"/>
      <c r="CX115" s="35"/>
    </row>
    <row r="116" spans="2:114" hidden="1">
      <c r="E116" s="68"/>
      <c r="F116" s="68"/>
      <c r="L116" s="35"/>
      <c r="M116" s="35"/>
      <c r="N116" s="35"/>
      <c r="O116" s="35"/>
      <c r="P116" s="35"/>
      <c r="Q116" s="35"/>
      <c r="R116" s="35"/>
      <c r="S116" s="35"/>
      <c r="T116" s="35"/>
      <c r="U116" s="35"/>
      <c r="V116" s="35"/>
      <c r="W116" s="35"/>
      <c r="X116" s="35"/>
      <c r="Y116" s="35"/>
      <c r="Z116" s="35"/>
      <c r="AA116" s="35"/>
      <c r="AB116" s="35"/>
      <c r="AC116" s="35"/>
      <c r="AD116" s="35"/>
      <c r="AE116" s="35"/>
      <c r="AF116" s="35"/>
      <c r="AG116" s="35"/>
      <c r="AH116" s="35"/>
      <c r="AI116" s="35"/>
      <c r="AJ116" s="35"/>
      <c r="AK116" s="35"/>
      <c r="AL116" s="35"/>
      <c r="AM116" s="35"/>
      <c r="AN116" s="35"/>
      <c r="AO116" s="35"/>
      <c r="AP116" s="35"/>
      <c r="AQ116" s="35"/>
      <c r="AR116" s="35"/>
      <c r="AS116" s="35"/>
      <c r="AT116" s="35"/>
      <c r="AU116" s="35"/>
      <c r="AV116" s="35"/>
      <c r="AW116" s="35"/>
      <c r="AX116" s="35"/>
      <c r="AY116" s="35"/>
      <c r="AZ116" s="35"/>
      <c r="BA116" s="35"/>
      <c r="BB116" s="35"/>
      <c r="BC116" s="35"/>
      <c r="BD116" s="35"/>
      <c r="BE116" s="35"/>
      <c r="BF116" s="35"/>
      <c r="BG116" s="35"/>
      <c r="BH116" s="35"/>
      <c r="BI116" s="35"/>
      <c r="BJ116" s="35"/>
      <c r="BK116" s="35"/>
      <c r="BL116" s="35"/>
      <c r="BM116" s="35"/>
      <c r="BN116" s="35"/>
      <c r="BO116" s="35"/>
      <c r="BP116" s="35"/>
      <c r="BQ116" s="35"/>
      <c r="BR116" s="35"/>
      <c r="BS116" s="35"/>
      <c r="BT116" s="35"/>
      <c r="BU116" s="35"/>
      <c r="BV116" s="35"/>
      <c r="BW116" s="35"/>
      <c r="BX116" s="35"/>
      <c r="BY116" s="35"/>
      <c r="BZ116" s="35"/>
      <c r="CA116" s="35"/>
      <c r="CB116" s="35"/>
      <c r="CC116" s="35"/>
      <c r="CD116" s="35"/>
      <c r="CE116" s="35"/>
      <c r="CF116" s="35"/>
      <c r="CG116" s="35"/>
      <c r="CH116" s="35"/>
      <c r="CI116" s="35"/>
      <c r="CJ116" s="35"/>
      <c r="CK116" s="35"/>
      <c r="CL116" s="35"/>
      <c r="CM116" s="35"/>
      <c r="CN116" s="35"/>
      <c r="CO116" s="35"/>
      <c r="CP116" s="35"/>
      <c r="CQ116" s="35"/>
      <c r="CR116" s="35"/>
      <c r="CS116" s="35"/>
      <c r="CT116" s="35"/>
      <c r="CU116" s="35"/>
      <c r="CV116" s="35"/>
      <c r="CW116" s="35"/>
      <c r="CX116" s="35"/>
    </row>
    <row r="117" spans="2:114" hidden="1">
      <c r="L117" s="35"/>
      <c r="M117" s="35"/>
      <c r="N117" s="35"/>
      <c r="O117" s="35"/>
      <c r="P117" s="35"/>
      <c r="Q117" s="35"/>
      <c r="R117" s="35"/>
      <c r="S117" s="35"/>
      <c r="T117" s="35"/>
      <c r="U117" s="35"/>
      <c r="V117" s="35"/>
      <c r="W117" s="35"/>
      <c r="X117" s="35"/>
      <c r="Y117" s="35"/>
      <c r="Z117" s="35"/>
      <c r="AA117" s="35"/>
      <c r="AB117" s="35"/>
      <c r="AC117" s="35"/>
      <c r="AD117" s="35"/>
      <c r="AE117" s="35"/>
      <c r="AF117" s="35"/>
      <c r="AG117" s="35"/>
      <c r="AH117" s="35"/>
      <c r="AI117" s="35"/>
      <c r="AJ117" s="35"/>
      <c r="AK117" s="35"/>
      <c r="AL117" s="35"/>
      <c r="AM117" s="35"/>
      <c r="AN117" s="35"/>
      <c r="AO117" s="35"/>
      <c r="AP117" s="35"/>
      <c r="AQ117" s="35"/>
      <c r="AR117" s="35"/>
      <c r="AS117" s="35"/>
      <c r="AT117" s="35"/>
      <c r="AU117" s="35"/>
      <c r="AV117" s="35"/>
      <c r="AW117" s="35"/>
      <c r="AX117" s="35"/>
      <c r="AY117" s="35"/>
      <c r="AZ117" s="35"/>
      <c r="BA117" s="35"/>
      <c r="BB117" s="35"/>
      <c r="BC117" s="35"/>
      <c r="BD117" s="35"/>
      <c r="BE117" s="35"/>
      <c r="BF117" s="35"/>
      <c r="BG117" s="35"/>
      <c r="BH117" s="35"/>
      <c r="BI117" s="35"/>
      <c r="BJ117" s="35"/>
      <c r="BK117" s="35"/>
      <c r="BL117" s="35"/>
      <c r="BM117" s="35"/>
      <c r="BN117" s="35"/>
      <c r="BO117" s="35"/>
      <c r="BP117" s="35"/>
      <c r="BQ117" s="35"/>
      <c r="BR117" s="35"/>
      <c r="BS117" s="35"/>
      <c r="BT117" s="35"/>
      <c r="BU117" s="35"/>
      <c r="BV117" s="35"/>
      <c r="BW117" s="35"/>
      <c r="BX117" s="35"/>
      <c r="BY117" s="35"/>
      <c r="BZ117" s="35"/>
      <c r="CA117" s="35"/>
      <c r="CB117" s="35"/>
      <c r="CC117" s="35"/>
      <c r="CD117" s="35"/>
      <c r="CE117" s="35"/>
      <c r="CF117" s="35"/>
      <c r="CG117" s="35"/>
      <c r="CH117" s="35"/>
      <c r="CI117" s="35"/>
      <c r="CJ117" s="35"/>
      <c r="CK117" s="35"/>
      <c r="CL117" s="35"/>
      <c r="CM117" s="35"/>
      <c r="CN117" s="35"/>
      <c r="CO117" s="35"/>
      <c r="CP117" s="35"/>
      <c r="CQ117" s="35"/>
      <c r="CR117" s="35"/>
      <c r="CS117" s="35"/>
      <c r="CT117" s="35"/>
      <c r="CU117" s="35"/>
      <c r="CV117" s="35"/>
      <c r="CW117" s="35"/>
      <c r="CX117" s="35"/>
    </row>
    <row r="118" spans="2:114" hidden="1">
      <c r="L118" s="35"/>
      <c r="M118" s="35"/>
      <c r="N118" s="35"/>
      <c r="O118" s="35"/>
      <c r="P118" s="35"/>
      <c r="Q118" s="35"/>
      <c r="R118" s="35"/>
      <c r="S118" s="35"/>
      <c r="T118" s="35"/>
      <c r="U118" s="35"/>
      <c r="V118" s="35"/>
      <c r="W118" s="35"/>
      <c r="X118" s="35"/>
      <c r="Y118" s="35"/>
      <c r="Z118" s="35"/>
      <c r="AA118" s="35"/>
      <c r="AB118" s="35"/>
      <c r="AC118" s="35"/>
      <c r="AD118" s="35"/>
      <c r="AE118" s="35"/>
      <c r="AF118" s="35"/>
      <c r="AG118" s="35"/>
      <c r="AH118" s="35"/>
      <c r="AI118" s="35"/>
      <c r="AJ118" s="35"/>
      <c r="AK118" s="35"/>
      <c r="AL118" s="35"/>
      <c r="AM118" s="35"/>
      <c r="AN118" s="35"/>
      <c r="AO118" s="35"/>
      <c r="AP118" s="35"/>
      <c r="AQ118" s="35"/>
      <c r="AR118" s="35"/>
      <c r="AS118" s="35"/>
      <c r="AT118" s="35"/>
      <c r="AU118" s="35"/>
      <c r="AV118" s="35"/>
      <c r="AW118" s="35"/>
      <c r="AX118" s="35"/>
      <c r="AY118" s="35"/>
      <c r="AZ118" s="35"/>
      <c r="BA118" s="35"/>
      <c r="BB118" s="35"/>
      <c r="BC118" s="35"/>
      <c r="BD118" s="35"/>
      <c r="BE118" s="35"/>
      <c r="BF118" s="35"/>
      <c r="BG118" s="35"/>
      <c r="BH118" s="35"/>
      <c r="BI118" s="35"/>
      <c r="BJ118" s="35"/>
      <c r="BK118" s="35"/>
      <c r="BL118" s="35"/>
      <c r="BM118" s="35"/>
      <c r="BN118" s="35"/>
      <c r="BO118" s="35"/>
      <c r="BP118" s="35"/>
      <c r="BQ118" s="35"/>
      <c r="BR118" s="35"/>
      <c r="BS118" s="35"/>
      <c r="BT118" s="35"/>
      <c r="BU118" s="35"/>
      <c r="BV118" s="35"/>
      <c r="BW118" s="35"/>
      <c r="BX118" s="35"/>
      <c r="BY118" s="35"/>
      <c r="BZ118" s="35"/>
      <c r="CA118" s="35"/>
      <c r="CB118" s="35"/>
      <c r="CC118" s="35"/>
      <c r="CD118" s="35"/>
      <c r="CE118" s="35"/>
      <c r="CF118" s="35"/>
      <c r="CG118" s="35"/>
      <c r="CH118" s="35"/>
      <c r="CI118" s="35"/>
      <c r="CJ118" s="35"/>
      <c r="CK118" s="35"/>
      <c r="CL118" s="35"/>
      <c r="CM118" s="35"/>
      <c r="CN118" s="35"/>
      <c r="CO118" s="35"/>
      <c r="CP118" s="35"/>
      <c r="CQ118" s="35"/>
      <c r="CR118" s="35"/>
      <c r="CS118" s="35"/>
      <c r="CT118" s="35"/>
      <c r="CU118" s="35"/>
      <c r="CV118" s="35"/>
      <c r="CW118" s="35"/>
      <c r="CX118" s="35"/>
    </row>
    <row r="120" spans="2:114" hidden="1">
      <c r="B120" s="24"/>
      <c r="C120" s="24"/>
      <c r="D120" s="24"/>
      <c r="E120" s="19"/>
      <c r="F120" s="19"/>
      <c r="L120" s="33"/>
      <c r="M120" s="33"/>
      <c r="N120" s="33"/>
      <c r="O120" s="33"/>
      <c r="P120" s="33"/>
      <c r="Q120" s="33"/>
      <c r="R120" s="33"/>
      <c r="S120" s="33"/>
      <c r="T120" s="33"/>
      <c r="U120" s="33"/>
      <c r="V120" s="33"/>
      <c r="W120" s="33"/>
      <c r="X120" s="33"/>
      <c r="Y120" s="33"/>
      <c r="Z120" s="33"/>
      <c r="AA120" s="33"/>
      <c r="AB120" s="33"/>
      <c r="AC120" s="33"/>
      <c r="AD120" s="33"/>
      <c r="AE120" s="33"/>
      <c r="AF120" s="33"/>
      <c r="AG120" s="33"/>
      <c r="AH120" s="33"/>
      <c r="AI120" s="33"/>
      <c r="AJ120" s="33"/>
      <c r="AK120" s="33"/>
      <c r="AL120" s="33"/>
      <c r="AM120" s="33"/>
      <c r="AN120" s="33"/>
      <c r="AO120" s="33"/>
      <c r="AP120" s="33"/>
      <c r="AQ120" s="33"/>
      <c r="AR120" s="33"/>
      <c r="AS120" s="33"/>
      <c r="AT120" s="33"/>
      <c r="AU120" s="33"/>
      <c r="AV120" s="33"/>
      <c r="AW120" s="33"/>
      <c r="AX120" s="33"/>
      <c r="AY120" s="33"/>
      <c r="AZ120" s="33"/>
      <c r="BA120" s="33"/>
      <c r="BB120" s="33"/>
      <c r="BC120" s="33"/>
      <c r="BD120" s="33"/>
      <c r="BE120" s="33"/>
      <c r="BF120" s="33"/>
      <c r="BG120" s="33"/>
      <c r="BH120" s="33"/>
      <c r="BI120" s="33"/>
      <c r="BJ120" s="33"/>
      <c r="BK120" s="33"/>
      <c r="BL120" s="33"/>
      <c r="BM120" s="33"/>
      <c r="BN120" s="33"/>
      <c r="BO120" s="33"/>
      <c r="BP120" s="33"/>
      <c r="BQ120" s="33"/>
      <c r="BR120" s="33"/>
      <c r="BS120" s="33"/>
      <c r="BT120" s="33"/>
      <c r="BU120" s="33"/>
      <c r="BV120" s="33"/>
      <c r="BW120" s="33"/>
      <c r="BX120" s="33"/>
      <c r="BY120" s="33"/>
      <c r="BZ120" s="33"/>
      <c r="CA120" s="33"/>
      <c r="CB120" s="33"/>
      <c r="CC120" s="33"/>
      <c r="CD120" s="33"/>
      <c r="CE120" s="33"/>
      <c r="CF120" s="33"/>
      <c r="CG120" s="33"/>
      <c r="CH120" s="33"/>
      <c r="CI120" s="33"/>
      <c r="CJ120" s="33"/>
      <c r="CK120" s="33"/>
      <c r="CL120" s="33"/>
      <c r="CM120" s="33"/>
      <c r="CN120" s="33"/>
      <c r="CO120" s="33"/>
      <c r="CP120" s="33"/>
      <c r="CQ120" s="33"/>
      <c r="CR120" s="33"/>
      <c r="CS120" s="33"/>
      <c r="CT120" s="33"/>
      <c r="CU120" s="33"/>
      <c r="CV120" s="33"/>
      <c r="CW120" s="33"/>
      <c r="CX120" s="33"/>
      <c r="CY120" s="25"/>
    </row>
    <row r="121" spans="2:114" hidden="1">
      <c r="C121" s="31"/>
      <c r="D121" s="31"/>
      <c r="E121" s="19"/>
      <c r="F121" s="19"/>
      <c r="L121" s="33"/>
      <c r="M121" s="33"/>
      <c r="N121" s="33"/>
      <c r="O121" s="33"/>
      <c r="P121" s="33"/>
      <c r="Q121" s="33"/>
      <c r="R121" s="33"/>
      <c r="S121" s="33"/>
      <c r="T121" s="33"/>
      <c r="U121" s="33"/>
      <c r="V121" s="33"/>
      <c r="W121" s="33"/>
      <c r="X121" s="33"/>
      <c r="Y121" s="33"/>
      <c r="Z121" s="33"/>
      <c r="AA121" s="33"/>
      <c r="AB121" s="33"/>
      <c r="AC121" s="33"/>
      <c r="AD121" s="33"/>
      <c r="AE121" s="33"/>
      <c r="AF121" s="33"/>
      <c r="AG121" s="33"/>
      <c r="AH121" s="33"/>
      <c r="AI121" s="33"/>
      <c r="AJ121" s="33"/>
      <c r="AK121" s="33"/>
      <c r="AL121" s="33"/>
      <c r="AM121" s="33"/>
      <c r="AN121" s="33"/>
      <c r="AO121" s="33"/>
      <c r="AP121" s="33"/>
      <c r="AQ121" s="33"/>
      <c r="AR121" s="33"/>
      <c r="AS121" s="33"/>
      <c r="AT121" s="33"/>
      <c r="AU121" s="33"/>
      <c r="AV121" s="33"/>
      <c r="AW121" s="33"/>
      <c r="AX121" s="33"/>
      <c r="AY121" s="33"/>
      <c r="AZ121" s="33"/>
      <c r="BA121" s="33"/>
      <c r="BB121" s="33"/>
      <c r="BC121" s="33"/>
      <c r="BD121" s="33"/>
      <c r="BE121" s="33"/>
      <c r="BF121" s="33"/>
      <c r="BG121" s="33"/>
      <c r="BH121" s="33"/>
      <c r="BI121" s="33"/>
      <c r="BJ121" s="33"/>
      <c r="BK121" s="33"/>
      <c r="BL121" s="33"/>
      <c r="BM121" s="33"/>
      <c r="BN121" s="33"/>
      <c r="BO121" s="33"/>
      <c r="BP121" s="33"/>
      <c r="BQ121" s="33"/>
      <c r="BR121" s="33"/>
      <c r="BS121" s="33"/>
      <c r="BT121" s="33"/>
      <c r="BU121" s="33"/>
      <c r="BV121" s="33"/>
      <c r="BW121" s="33"/>
      <c r="BX121" s="33"/>
      <c r="BY121" s="33"/>
      <c r="BZ121" s="33"/>
      <c r="CA121" s="33"/>
      <c r="CB121" s="33"/>
      <c r="CC121" s="33"/>
      <c r="CD121" s="33"/>
      <c r="CE121" s="33"/>
      <c r="CF121" s="33"/>
      <c r="CG121" s="33"/>
      <c r="CH121" s="33"/>
      <c r="CI121" s="33"/>
      <c r="CJ121" s="33"/>
      <c r="CK121" s="33"/>
      <c r="CL121" s="33"/>
      <c r="CM121" s="33"/>
      <c r="CN121" s="33"/>
      <c r="CO121" s="33"/>
      <c r="CP121" s="33"/>
      <c r="CQ121" s="33"/>
      <c r="CR121" s="33"/>
      <c r="CS121" s="33"/>
      <c r="CT121" s="33"/>
      <c r="CU121" s="33"/>
      <c r="CV121" s="33"/>
      <c r="CW121" s="33"/>
      <c r="CX121" s="33"/>
    </row>
    <row r="122" spans="2:114" hidden="1">
      <c r="E122" s="19"/>
      <c r="F122" s="19"/>
      <c r="L122" s="33"/>
      <c r="M122" s="33"/>
      <c r="N122" s="33"/>
      <c r="O122" s="33"/>
      <c r="P122" s="33"/>
      <c r="Q122" s="33"/>
      <c r="R122" s="33"/>
      <c r="S122" s="33"/>
      <c r="T122" s="33"/>
      <c r="U122" s="33"/>
      <c r="V122" s="33"/>
      <c r="W122" s="33"/>
      <c r="X122" s="33"/>
      <c r="Y122" s="33"/>
      <c r="Z122" s="33"/>
      <c r="AA122" s="33"/>
      <c r="AB122" s="33"/>
      <c r="AC122" s="33"/>
      <c r="AD122" s="33"/>
      <c r="AE122" s="33"/>
      <c r="AF122" s="33"/>
      <c r="AG122" s="33"/>
      <c r="AH122" s="33"/>
      <c r="AI122" s="33"/>
      <c r="AJ122" s="33"/>
      <c r="AK122" s="33"/>
      <c r="AL122" s="33"/>
      <c r="AM122" s="33"/>
      <c r="AN122" s="33"/>
      <c r="AO122" s="33"/>
      <c r="AP122" s="33"/>
      <c r="AQ122" s="33"/>
      <c r="AR122" s="33"/>
      <c r="AS122" s="33"/>
      <c r="AT122" s="33"/>
      <c r="AU122" s="33"/>
      <c r="AV122" s="33"/>
      <c r="AW122" s="33"/>
      <c r="AX122" s="33"/>
      <c r="AY122" s="33"/>
      <c r="AZ122" s="33"/>
      <c r="BA122" s="33"/>
      <c r="BB122" s="33"/>
      <c r="BC122" s="33"/>
      <c r="BD122" s="33"/>
      <c r="BE122" s="33"/>
      <c r="BF122" s="33"/>
      <c r="BG122" s="33"/>
      <c r="BH122" s="33"/>
      <c r="BI122" s="33"/>
      <c r="BJ122" s="33"/>
      <c r="BK122" s="33"/>
      <c r="BL122" s="33"/>
      <c r="BM122" s="33"/>
      <c r="BN122" s="33"/>
      <c r="BO122" s="33"/>
      <c r="BP122" s="33"/>
      <c r="BQ122" s="33"/>
      <c r="BR122" s="33"/>
      <c r="BS122" s="33"/>
      <c r="BT122" s="33"/>
      <c r="BU122" s="33"/>
      <c r="BV122" s="33"/>
      <c r="BW122" s="33"/>
      <c r="BX122" s="33"/>
      <c r="BY122" s="33"/>
      <c r="BZ122" s="33"/>
      <c r="CA122" s="33"/>
      <c r="CB122" s="33"/>
      <c r="CC122" s="33"/>
      <c r="CD122" s="33"/>
      <c r="CE122" s="33"/>
      <c r="CF122" s="33"/>
      <c r="CG122" s="33"/>
      <c r="CH122" s="33"/>
      <c r="CI122" s="33"/>
      <c r="CJ122" s="33"/>
      <c r="CK122" s="33"/>
      <c r="CL122" s="33"/>
      <c r="CM122" s="33"/>
      <c r="CN122" s="33"/>
      <c r="CO122" s="33"/>
      <c r="CP122" s="33"/>
      <c r="CQ122" s="33"/>
      <c r="CR122" s="33"/>
      <c r="CS122" s="33"/>
      <c r="CT122" s="33"/>
      <c r="CU122" s="33"/>
      <c r="CV122" s="33"/>
      <c r="CW122" s="33"/>
      <c r="CX122" s="33"/>
      <c r="CY122" s="8"/>
      <c r="CZ122" s="8"/>
      <c r="DA122" s="8"/>
      <c r="DB122" s="8"/>
      <c r="DC122" s="8"/>
      <c r="DD122" s="8"/>
      <c r="DE122" s="8"/>
      <c r="DF122" s="8"/>
      <c r="DG122" s="8"/>
      <c r="DH122" s="8"/>
      <c r="DI122" s="8"/>
      <c r="DJ122" s="8"/>
    </row>
    <row r="123" spans="2:114" hidden="1">
      <c r="E123" s="19"/>
      <c r="F123" s="19"/>
      <c r="L123" s="33"/>
      <c r="M123" s="33"/>
      <c r="N123" s="33"/>
      <c r="O123" s="33"/>
      <c r="P123" s="33"/>
      <c r="Q123" s="33"/>
      <c r="R123" s="33"/>
      <c r="S123" s="33"/>
      <c r="T123" s="33"/>
      <c r="U123" s="33"/>
      <c r="V123" s="33"/>
      <c r="W123" s="33"/>
      <c r="X123" s="33"/>
      <c r="Y123" s="33"/>
      <c r="Z123" s="33"/>
      <c r="AA123" s="33"/>
      <c r="AB123" s="33"/>
      <c r="AC123" s="33"/>
      <c r="AD123" s="33"/>
      <c r="AE123" s="33"/>
      <c r="AF123" s="33"/>
      <c r="AG123" s="33"/>
      <c r="AH123" s="33"/>
      <c r="AI123" s="33"/>
      <c r="AJ123" s="33"/>
      <c r="AK123" s="33"/>
      <c r="AL123" s="33"/>
      <c r="AM123" s="33"/>
      <c r="AN123" s="33"/>
      <c r="AO123" s="33"/>
      <c r="AP123" s="33"/>
      <c r="AQ123" s="33"/>
      <c r="AR123" s="33"/>
      <c r="AS123" s="33"/>
      <c r="AT123" s="33"/>
      <c r="AU123" s="33"/>
      <c r="AV123" s="33"/>
      <c r="AW123" s="33"/>
      <c r="AX123" s="33"/>
      <c r="AY123" s="33"/>
      <c r="AZ123" s="33"/>
      <c r="BA123" s="33"/>
      <c r="BB123" s="33"/>
      <c r="BC123" s="33"/>
      <c r="BD123" s="33"/>
      <c r="BE123" s="33"/>
      <c r="BF123" s="33"/>
      <c r="BG123" s="33"/>
      <c r="BH123" s="33"/>
      <c r="BI123" s="33"/>
      <c r="BJ123" s="33"/>
      <c r="BK123" s="33"/>
      <c r="BL123" s="33"/>
      <c r="BM123" s="33"/>
      <c r="BN123" s="33"/>
      <c r="BO123" s="33"/>
      <c r="BP123" s="33"/>
      <c r="BQ123" s="33"/>
      <c r="BR123" s="33"/>
      <c r="BS123" s="33"/>
      <c r="BT123" s="33"/>
      <c r="BU123" s="33"/>
      <c r="BV123" s="33"/>
      <c r="BW123" s="33"/>
      <c r="BX123" s="33"/>
      <c r="BY123" s="33"/>
      <c r="BZ123" s="33"/>
      <c r="CA123" s="33"/>
      <c r="CB123" s="33"/>
      <c r="CC123" s="33"/>
      <c r="CD123" s="33"/>
      <c r="CE123" s="33"/>
      <c r="CF123" s="33"/>
      <c r="CG123" s="33"/>
      <c r="CH123" s="33"/>
      <c r="CI123" s="33"/>
      <c r="CJ123" s="33"/>
      <c r="CK123" s="33"/>
      <c r="CL123" s="33"/>
      <c r="CM123" s="33"/>
      <c r="CN123" s="33"/>
      <c r="CO123" s="33"/>
      <c r="CP123" s="33"/>
      <c r="CQ123" s="33"/>
      <c r="CR123" s="33"/>
      <c r="CS123" s="33"/>
      <c r="CT123" s="33"/>
      <c r="CU123" s="33"/>
      <c r="CV123" s="33"/>
      <c r="CW123" s="33"/>
      <c r="CX123" s="33"/>
      <c r="CY123" s="9"/>
      <c r="CZ123" s="9"/>
      <c r="DA123" s="9"/>
      <c r="DB123" s="9"/>
      <c r="DC123" s="9"/>
      <c r="DD123" s="9"/>
      <c r="DE123" s="9"/>
      <c r="DF123" s="9"/>
      <c r="DG123" s="9"/>
      <c r="DH123" s="9"/>
      <c r="DI123" s="9"/>
      <c r="DJ123" s="9"/>
    </row>
    <row r="124" spans="2:114" hidden="1">
      <c r="E124" s="19"/>
      <c r="F124" s="19"/>
      <c r="L124" s="33"/>
      <c r="M124" s="33"/>
      <c r="N124" s="33"/>
      <c r="O124" s="33"/>
      <c r="P124" s="33"/>
      <c r="Q124" s="33"/>
      <c r="R124" s="33"/>
      <c r="S124" s="33"/>
      <c r="T124" s="33"/>
      <c r="U124" s="33"/>
      <c r="V124" s="33"/>
      <c r="W124" s="33"/>
      <c r="X124" s="33"/>
      <c r="Y124" s="33"/>
      <c r="Z124" s="33"/>
      <c r="AA124" s="33"/>
      <c r="AB124" s="33"/>
      <c r="AC124" s="33"/>
      <c r="AD124" s="33"/>
      <c r="AE124" s="33"/>
      <c r="AF124" s="33"/>
      <c r="AG124" s="33"/>
      <c r="AH124" s="33"/>
      <c r="AI124" s="33"/>
      <c r="AJ124" s="33"/>
      <c r="AK124" s="33"/>
      <c r="AL124" s="33"/>
      <c r="AM124" s="33"/>
      <c r="AN124" s="33"/>
      <c r="AO124" s="33"/>
      <c r="AP124" s="33"/>
      <c r="AQ124" s="33"/>
      <c r="AR124" s="33"/>
      <c r="AS124" s="33"/>
      <c r="AT124" s="33"/>
      <c r="AU124" s="33"/>
      <c r="AV124" s="33"/>
      <c r="AW124" s="33"/>
      <c r="AX124" s="33"/>
      <c r="AY124" s="33"/>
      <c r="AZ124" s="33"/>
      <c r="BA124" s="33"/>
      <c r="BB124" s="33"/>
      <c r="BC124" s="33"/>
      <c r="BD124" s="33"/>
      <c r="BE124" s="33"/>
      <c r="BF124" s="33"/>
      <c r="BG124" s="33"/>
      <c r="BH124" s="33"/>
      <c r="BI124" s="33"/>
      <c r="BJ124" s="33"/>
      <c r="BK124" s="33"/>
      <c r="BL124" s="33"/>
      <c r="BM124" s="33"/>
      <c r="BN124" s="33"/>
      <c r="BO124" s="33"/>
      <c r="BP124" s="33"/>
      <c r="BQ124" s="33"/>
      <c r="BR124" s="33"/>
      <c r="BS124" s="33"/>
      <c r="BT124" s="33"/>
      <c r="BU124" s="33"/>
      <c r="BV124" s="33"/>
      <c r="BW124" s="33"/>
      <c r="BX124" s="33"/>
      <c r="BY124" s="33"/>
      <c r="BZ124" s="33"/>
      <c r="CA124" s="33"/>
      <c r="CB124" s="33"/>
      <c r="CC124" s="33"/>
      <c r="CD124" s="33"/>
      <c r="CE124" s="33"/>
      <c r="CF124" s="33"/>
      <c r="CG124" s="33"/>
      <c r="CH124" s="33"/>
      <c r="CI124" s="33"/>
      <c r="CJ124" s="33"/>
      <c r="CK124" s="33"/>
      <c r="CL124" s="33"/>
      <c r="CM124" s="33"/>
      <c r="CN124" s="33"/>
      <c r="CO124" s="33"/>
      <c r="CP124" s="33"/>
      <c r="CQ124" s="33"/>
      <c r="CR124" s="33"/>
      <c r="CS124" s="33"/>
      <c r="CT124" s="33"/>
      <c r="CU124" s="33"/>
      <c r="CV124" s="33"/>
      <c r="CW124" s="33"/>
      <c r="CX124" s="33"/>
      <c r="CY124" s="9"/>
      <c r="CZ124" s="9"/>
      <c r="DA124" s="9"/>
      <c r="DB124" s="9"/>
      <c r="DC124" s="9"/>
      <c r="DD124" s="9"/>
      <c r="DE124" s="9"/>
      <c r="DF124" s="9"/>
      <c r="DG124" s="9"/>
      <c r="DH124" s="9"/>
      <c r="DI124" s="9"/>
      <c r="DJ124" s="9"/>
    </row>
    <row r="125" spans="2:114" hidden="1">
      <c r="E125" s="19"/>
      <c r="F125" s="19"/>
      <c r="L125" s="33"/>
      <c r="M125" s="33"/>
      <c r="N125" s="33"/>
      <c r="O125" s="33"/>
      <c r="P125" s="33"/>
      <c r="Q125" s="33"/>
      <c r="R125" s="33"/>
      <c r="S125" s="33"/>
      <c r="T125" s="33"/>
      <c r="U125" s="33"/>
      <c r="V125" s="33"/>
      <c r="W125" s="33"/>
      <c r="X125" s="33"/>
      <c r="Y125" s="33"/>
      <c r="Z125" s="33"/>
      <c r="AA125" s="33"/>
      <c r="AB125" s="33"/>
      <c r="AC125" s="33"/>
      <c r="AD125" s="33"/>
      <c r="AE125" s="33"/>
      <c r="AF125" s="33"/>
      <c r="AG125" s="33"/>
      <c r="AH125" s="33"/>
      <c r="AI125" s="33"/>
      <c r="AJ125" s="33"/>
      <c r="AK125" s="33"/>
      <c r="AL125" s="33"/>
      <c r="AM125" s="33"/>
      <c r="AN125" s="33"/>
      <c r="AO125" s="33"/>
      <c r="AP125" s="33"/>
      <c r="AQ125" s="33"/>
      <c r="AR125" s="33"/>
      <c r="AS125" s="33"/>
      <c r="AT125" s="33"/>
      <c r="AU125" s="33"/>
      <c r="AV125" s="33"/>
      <c r="AW125" s="33"/>
      <c r="AX125" s="33"/>
      <c r="AY125" s="33"/>
      <c r="AZ125" s="33"/>
      <c r="BA125" s="33"/>
      <c r="BB125" s="33"/>
      <c r="BC125" s="33"/>
      <c r="BD125" s="33"/>
      <c r="BE125" s="33"/>
      <c r="BF125" s="33"/>
      <c r="BG125" s="33"/>
      <c r="BH125" s="33"/>
      <c r="BI125" s="33"/>
      <c r="BJ125" s="33"/>
      <c r="BK125" s="33"/>
      <c r="BL125" s="33"/>
      <c r="BM125" s="33"/>
      <c r="BN125" s="33"/>
      <c r="BO125" s="33"/>
      <c r="BP125" s="33"/>
      <c r="BQ125" s="33"/>
      <c r="BR125" s="33"/>
      <c r="BS125" s="33"/>
      <c r="BT125" s="33"/>
      <c r="BU125" s="33"/>
      <c r="BV125" s="33"/>
      <c r="BW125" s="33"/>
      <c r="BX125" s="33"/>
      <c r="BY125" s="33"/>
      <c r="BZ125" s="33"/>
      <c r="CA125" s="33"/>
      <c r="CB125" s="33"/>
      <c r="CC125" s="33"/>
      <c r="CD125" s="33"/>
      <c r="CE125" s="33"/>
      <c r="CF125" s="33"/>
      <c r="CG125" s="33"/>
      <c r="CH125" s="33"/>
      <c r="CI125" s="33"/>
      <c r="CJ125" s="33"/>
      <c r="CK125" s="33"/>
      <c r="CL125" s="33"/>
      <c r="CM125" s="33"/>
      <c r="CN125" s="33"/>
      <c r="CO125" s="33"/>
      <c r="CP125" s="33"/>
      <c r="CQ125" s="33"/>
      <c r="CR125" s="33"/>
      <c r="CS125" s="33"/>
      <c r="CT125" s="33"/>
      <c r="CU125" s="33"/>
      <c r="CV125" s="33"/>
      <c r="CW125" s="33"/>
      <c r="CX125" s="33"/>
      <c r="CY125" s="25"/>
    </row>
    <row r="126" spans="2:114" hidden="1">
      <c r="E126" s="19"/>
      <c r="F126" s="19"/>
      <c r="L126" s="33"/>
      <c r="M126" s="33"/>
      <c r="N126" s="33"/>
      <c r="O126" s="33"/>
      <c r="P126" s="33"/>
      <c r="Q126" s="33"/>
      <c r="R126" s="33"/>
      <c r="S126" s="33"/>
      <c r="T126" s="33"/>
      <c r="U126" s="33"/>
      <c r="V126" s="33"/>
      <c r="W126" s="33"/>
      <c r="X126" s="33"/>
      <c r="Y126" s="33"/>
      <c r="Z126" s="33"/>
      <c r="AA126" s="33"/>
      <c r="AB126" s="33"/>
      <c r="AC126" s="33"/>
      <c r="AD126" s="33"/>
      <c r="AE126" s="33"/>
      <c r="AF126" s="33"/>
      <c r="AG126" s="33"/>
      <c r="AH126" s="33"/>
      <c r="AI126" s="33"/>
      <c r="AJ126" s="33"/>
      <c r="AK126" s="33"/>
      <c r="AL126" s="33"/>
      <c r="AM126" s="33"/>
      <c r="AN126" s="33"/>
      <c r="AO126" s="33"/>
      <c r="AP126" s="33"/>
      <c r="AQ126" s="33"/>
      <c r="AR126" s="33"/>
      <c r="AS126" s="33"/>
      <c r="AT126" s="33"/>
      <c r="AU126" s="33"/>
      <c r="AV126" s="33"/>
      <c r="AW126" s="33"/>
      <c r="AX126" s="33"/>
      <c r="AY126" s="33"/>
      <c r="AZ126" s="33"/>
      <c r="BA126" s="33"/>
      <c r="BB126" s="33"/>
      <c r="BC126" s="33"/>
      <c r="BD126" s="33"/>
      <c r="BE126" s="33"/>
      <c r="BF126" s="33"/>
      <c r="BG126" s="33"/>
      <c r="BH126" s="33"/>
      <c r="BI126" s="33"/>
      <c r="BJ126" s="33"/>
      <c r="BK126" s="33"/>
      <c r="BL126" s="33"/>
      <c r="BM126" s="33"/>
      <c r="BN126" s="33"/>
      <c r="BO126" s="33"/>
      <c r="BP126" s="33"/>
      <c r="BQ126" s="33"/>
      <c r="BR126" s="33"/>
      <c r="BS126" s="33"/>
      <c r="BT126" s="33"/>
      <c r="BU126" s="33"/>
      <c r="BV126" s="33"/>
      <c r="BW126" s="33"/>
      <c r="BX126" s="33"/>
      <c r="BY126" s="33"/>
      <c r="BZ126" s="33"/>
      <c r="CA126" s="33"/>
      <c r="CB126" s="33"/>
      <c r="CC126" s="33"/>
      <c r="CD126" s="33"/>
      <c r="CE126" s="33"/>
      <c r="CF126" s="33"/>
      <c r="CG126" s="33"/>
      <c r="CH126" s="33"/>
      <c r="CI126" s="33"/>
      <c r="CJ126" s="33"/>
      <c r="CK126" s="33"/>
      <c r="CL126" s="33"/>
      <c r="CM126" s="33"/>
      <c r="CN126" s="33"/>
      <c r="CO126" s="33"/>
      <c r="CP126" s="33"/>
      <c r="CQ126" s="33"/>
      <c r="CR126" s="33"/>
      <c r="CS126" s="33"/>
      <c r="CT126" s="33"/>
      <c r="CU126" s="33"/>
      <c r="CV126" s="33"/>
      <c r="CW126" s="33"/>
      <c r="CX126" s="33"/>
      <c r="CY126" s="25"/>
    </row>
    <row r="127" spans="2:114" hidden="1">
      <c r="B127" s="24"/>
      <c r="C127" s="24"/>
      <c r="D127" s="24"/>
      <c r="E127" s="24"/>
      <c r="F127" s="24"/>
      <c r="G127" s="24"/>
      <c r="H127" s="24"/>
      <c r="I127" s="24"/>
      <c r="J127" s="24"/>
      <c r="K127" s="24"/>
      <c r="L127" s="24"/>
      <c r="M127" s="24"/>
      <c r="N127" s="24"/>
      <c r="O127" s="24"/>
      <c r="P127" s="24"/>
      <c r="Q127" s="24"/>
      <c r="R127" s="24"/>
      <c r="S127" s="24"/>
      <c r="T127" s="24"/>
      <c r="U127" s="24"/>
      <c r="V127" s="24"/>
      <c r="W127" s="24"/>
      <c r="X127" s="24"/>
      <c r="Y127" s="24"/>
      <c r="Z127" s="24"/>
      <c r="AA127" s="24"/>
      <c r="AB127" s="24"/>
      <c r="AC127" s="24"/>
      <c r="AD127" s="24"/>
      <c r="AE127" s="24"/>
      <c r="AF127" s="24"/>
      <c r="AG127" s="24"/>
      <c r="AH127" s="24"/>
      <c r="AI127" s="24"/>
      <c r="AJ127" s="24"/>
      <c r="AK127" s="24"/>
      <c r="AL127" s="24"/>
      <c r="AM127" s="24"/>
      <c r="AN127" s="24"/>
      <c r="AO127" s="24"/>
      <c r="AP127" s="24"/>
      <c r="AQ127" s="24"/>
      <c r="AR127" s="24"/>
      <c r="AS127" s="24"/>
      <c r="AT127" s="24"/>
      <c r="AU127" s="24"/>
      <c r="AV127" s="24"/>
      <c r="AW127" s="24"/>
      <c r="AX127" s="24"/>
      <c r="AY127" s="24"/>
      <c r="AZ127" s="24"/>
      <c r="BA127" s="24"/>
      <c r="BB127" s="24"/>
      <c r="BC127" s="24"/>
      <c r="BD127" s="24"/>
      <c r="BE127" s="24"/>
      <c r="BF127" s="24"/>
      <c r="BG127" s="24"/>
      <c r="BH127" s="24"/>
      <c r="BI127" s="24"/>
      <c r="BJ127" s="24"/>
      <c r="BK127" s="24"/>
      <c r="BL127" s="24"/>
      <c r="BM127" s="24"/>
      <c r="BN127" s="24"/>
      <c r="BO127" s="24"/>
      <c r="BP127" s="24"/>
      <c r="BQ127" s="24"/>
      <c r="BR127" s="24"/>
      <c r="BS127" s="24"/>
      <c r="BT127" s="24"/>
      <c r="BU127" s="24"/>
      <c r="BV127" s="24"/>
      <c r="BW127" s="24"/>
      <c r="BX127" s="24"/>
      <c r="BY127" s="24"/>
      <c r="BZ127" s="24"/>
      <c r="CA127" s="24"/>
      <c r="CB127" s="24"/>
      <c r="CC127" s="24"/>
      <c r="CD127" s="24"/>
      <c r="CE127" s="24"/>
      <c r="CF127" s="24"/>
      <c r="CG127" s="24"/>
      <c r="CH127" s="24"/>
      <c r="CI127" s="24"/>
      <c r="CJ127" s="24"/>
      <c r="CK127" s="24"/>
      <c r="CL127" s="24"/>
      <c r="CM127" s="24"/>
      <c r="CN127" s="24"/>
      <c r="CO127" s="24"/>
      <c r="CP127" s="24"/>
      <c r="CQ127" s="24"/>
      <c r="CR127" s="24"/>
      <c r="CS127" s="24"/>
      <c r="CT127" s="24"/>
      <c r="CU127" s="24"/>
      <c r="CV127" s="24"/>
      <c r="CW127" s="24"/>
      <c r="CX127" s="24"/>
      <c r="CY127" s="25"/>
    </row>
    <row r="128" spans="2:114" hidden="1">
      <c r="B128" s="24"/>
      <c r="C128" s="24"/>
      <c r="D128" s="24"/>
      <c r="L128" s="9"/>
      <c r="M128" s="9"/>
      <c r="N128" s="9"/>
      <c r="O128" s="9"/>
      <c r="P128" s="9"/>
      <c r="Q128" s="9"/>
      <c r="R128" s="9"/>
      <c r="S128" s="9"/>
      <c r="T128" s="9"/>
      <c r="U128" s="9"/>
      <c r="V128" s="9"/>
      <c r="W128" s="9"/>
      <c r="X128" s="9"/>
      <c r="Y128" s="9"/>
      <c r="Z128" s="9"/>
      <c r="AA128" s="9"/>
      <c r="AB128" s="9"/>
      <c r="AC128" s="9"/>
      <c r="AD128" s="9"/>
      <c r="AE128" s="9"/>
      <c r="AF128" s="9"/>
      <c r="AG128" s="9"/>
      <c r="AH128" s="9"/>
      <c r="AI128" s="9"/>
      <c r="AJ128" s="9"/>
      <c r="AK128" s="9"/>
      <c r="AL128" s="9"/>
      <c r="AM128" s="9"/>
      <c r="AN128" s="9"/>
      <c r="AO128" s="9"/>
      <c r="AP128" s="9"/>
      <c r="AQ128" s="9"/>
      <c r="AR128" s="9"/>
      <c r="AS128" s="9"/>
      <c r="AT128" s="9"/>
      <c r="AU128" s="9"/>
      <c r="AV128" s="9"/>
      <c r="AW128" s="9"/>
      <c r="AX128" s="9"/>
      <c r="AY128" s="9"/>
      <c r="AZ128" s="9"/>
      <c r="BA128" s="9"/>
      <c r="BB128" s="9"/>
      <c r="BC128" s="9"/>
      <c r="BD128" s="9"/>
      <c r="BE128" s="9"/>
      <c r="BF128" s="9"/>
      <c r="BG128" s="9"/>
      <c r="BH128" s="9"/>
      <c r="BI128" s="9"/>
      <c r="BJ128" s="9"/>
      <c r="BK128" s="9"/>
      <c r="BL128" s="9"/>
      <c r="BM128" s="9"/>
      <c r="BN128" s="9"/>
      <c r="BO128" s="9"/>
      <c r="BP128" s="9"/>
      <c r="BQ128" s="9"/>
      <c r="BR128" s="9"/>
      <c r="BS128" s="9"/>
      <c r="BT128" s="9"/>
      <c r="BU128" s="9"/>
      <c r="BV128" s="9"/>
      <c r="BW128" s="9"/>
      <c r="BX128" s="9"/>
      <c r="BY128" s="9"/>
      <c r="BZ128" s="9"/>
      <c r="CA128" s="9"/>
      <c r="CB128" s="9"/>
      <c r="CC128" s="9"/>
      <c r="CD128" s="9"/>
      <c r="CE128" s="9"/>
      <c r="CF128" s="9"/>
      <c r="CG128" s="9"/>
      <c r="CH128" s="9"/>
      <c r="CI128" s="9"/>
      <c r="CJ128" s="9"/>
      <c r="CK128" s="9"/>
      <c r="CL128" s="9"/>
      <c r="CM128" s="9"/>
      <c r="CN128" s="9"/>
      <c r="CO128" s="9"/>
      <c r="CP128" s="9"/>
      <c r="CQ128" s="9"/>
      <c r="CR128" s="9"/>
      <c r="CS128" s="9"/>
      <c r="CT128" s="9"/>
      <c r="CU128" s="9"/>
      <c r="CV128" s="9"/>
      <c r="CW128" s="9"/>
      <c r="CX128" s="9"/>
      <c r="CY128" s="9"/>
      <c r="CZ128" s="9"/>
      <c r="DA128" s="9"/>
      <c r="DB128" s="9"/>
      <c r="DC128" s="9"/>
      <c r="DD128" s="9"/>
      <c r="DE128" s="9"/>
      <c r="DF128" s="9"/>
      <c r="DG128" s="9"/>
      <c r="DH128" s="9"/>
      <c r="DI128" s="9"/>
      <c r="DJ128" s="9"/>
    </row>
    <row r="129" spans="2:114" hidden="1">
      <c r="B129" s="24"/>
      <c r="C129" s="69"/>
      <c r="D129" s="24"/>
      <c r="E129" s="24"/>
      <c r="F129" s="24"/>
      <c r="G129" s="24"/>
      <c r="H129" s="24"/>
      <c r="I129" s="24"/>
      <c r="J129" s="24"/>
      <c r="K129" s="24"/>
      <c r="L129" s="24"/>
      <c r="M129" s="24"/>
      <c r="N129" s="24"/>
      <c r="O129" s="24"/>
      <c r="P129" s="24"/>
      <c r="Q129" s="24"/>
      <c r="R129" s="24"/>
      <c r="S129" s="24"/>
      <c r="T129" s="24"/>
      <c r="U129" s="24"/>
      <c r="V129" s="24"/>
      <c r="W129" s="24"/>
      <c r="X129" s="24"/>
      <c r="Y129" s="24"/>
      <c r="Z129" s="24"/>
      <c r="AA129" s="24"/>
      <c r="AB129" s="24"/>
      <c r="AC129" s="24"/>
      <c r="AD129" s="24"/>
      <c r="AE129" s="24"/>
      <c r="AF129" s="24"/>
      <c r="AG129" s="24"/>
      <c r="AH129" s="24"/>
      <c r="AI129" s="24"/>
      <c r="AJ129" s="24"/>
      <c r="AK129" s="24"/>
      <c r="AL129" s="24"/>
      <c r="AM129" s="24"/>
      <c r="AN129" s="24"/>
      <c r="AO129" s="24"/>
      <c r="AP129" s="24"/>
      <c r="AQ129" s="24"/>
      <c r="AR129" s="24"/>
      <c r="AS129" s="24"/>
      <c r="AT129" s="24"/>
      <c r="AU129" s="24"/>
      <c r="AV129" s="24"/>
      <c r="AW129" s="24"/>
      <c r="AX129" s="24"/>
      <c r="AY129" s="24"/>
      <c r="AZ129" s="24"/>
      <c r="BA129" s="24"/>
      <c r="BB129" s="24"/>
      <c r="BC129" s="24"/>
      <c r="BD129" s="24"/>
      <c r="BE129" s="24"/>
      <c r="BF129" s="24"/>
      <c r="BG129" s="24"/>
      <c r="BH129" s="24"/>
      <c r="BI129" s="24"/>
      <c r="BJ129" s="24"/>
      <c r="BK129" s="24"/>
      <c r="BL129" s="24"/>
      <c r="BM129" s="24"/>
      <c r="BN129" s="24"/>
      <c r="BO129" s="24"/>
      <c r="BP129" s="24"/>
      <c r="BQ129" s="24"/>
      <c r="BR129" s="24"/>
      <c r="BS129" s="24"/>
      <c r="BT129" s="24"/>
      <c r="BU129" s="24"/>
      <c r="BV129" s="24"/>
      <c r="BW129" s="24"/>
      <c r="BX129" s="24"/>
      <c r="BY129" s="24"/>
      <c r="BZ129" s="24"/>
      <c r="CA129" s="24"/>
      <c r="CB129" s="24"/>
      <c r="CC129" s="24"/>
      <c r="CD129" s="24"/>
      <c r="CE129" s="24"/>
      <c r="CF129" s="24"/>
      <c r="CG129" s="24"/>
      <c r="CH129" s="24"/>
      <c r="CI129" s="24"/>
      <c r="CJ129" s="24"/>
      <c r="CK129" s="24"/>
      <c r="CL129" s="24"/>
      <c r="CM129" s="24"/>
      <c r="CN129" s="24"/>
      <c r="CO129" s="24"/>
      <c r="CP129" s="24"/>
      <c r="CQ129" s="24"/>
      <c r="CR129" s="24"/>
      <c r="CS129" s="24"/>
      <c r="CT129" s="24"/>
      <c r="CU129" s="24"/>
      <c r="CV129" s="24"/>
      <c r="CW129" s="24"/>
      <c r="CX129" s="24"/>
      <c r="CY129" s="25"/>
    </row>
    <row r="130" spans="2:114" hidden="1">
      <c r="L130" s="9"/>
      <c r="M130" s="9"/>
      <c r="N130" s="9"/>
      <c r="O130" s="9"/>
      <c r="P130" s="9"/>
      <c r="Q130" s="9"/>
      <c r="R130" s="9"/>
      <c r="S130" s="9"/>
      <c r="T130" s="9"/>
      <c r="U130" s="9"/>
      <c r="V130" s="9"/>
      <c r="W130" s="9"/>
      <c r="X130" s="9"/>
      <c r="Y130" s="9"/>
      <c r="Z130" s="9"/>
      <c r="AA130" s="9"/>
      <c r="AB130" s="9"/>
      <c r="AC130" s="9"/>
      <c r="AD130" s="9"/>
      <c r="AE130" s="9"/>
      <c r="AF130" s="9"/>
      <c r="AG130" s="9"/>
      <c r="AH130" s="9"/>
      <c r="AI130" s="9"/>
      <c r="AJ130" s="9"/>
      <c r="AK130" s="9"/>
      <c r="AL130" s="9"/>
      <c r="AM130" s="9"/>
      <c r="AN130" s="9"/>
      <c r="AO130" s="9"/>
      <c r="AP130" s="9"/>
      <c r="AQ130" s="9"/>
      <c r="AR130" s="9"/>
      <c r="AS130" s="9"/>
      <c r="AT130" s="9"/>
      <c r="AU130" s="9"/>
      <c r="AV130" s="9"/>
      <c r="AW130" s="9"/>
      <c r="AX130" s="9"/>
      <c r="AY130" s="9"/>
      <c r="AZ130" s="9"/>
      <c r="BA130" s="9"/>
      <c r="BB130" s="9"/>
      <c r="BC130" s="9"/>
      <c r="BD130" s="9"/>
      <c r="BE130" s="9"/>
      <c r="BF130" s="9"/>
      <c r="BG130" s="9"/>
      <c r="BH130" s="9"/>
      <c r="BI130" s="9"/>
      <c r="BJ130" s="9"/>
      <c r="BK130" s="9"/>
      <c r="BL130" s="9"/>
      <c r="BM130" s="9"/>
      <c r="BN130" s="9"/>
      <c r="BO130" s="9"/>
      <c r="BP130" s="9"/>
      <c r="BQ130" s="9"/>
      <c r="BR130" s="9"/>
      <c r="BS130" s="9"/>
      <c r="BT130" s="9"/>
      <c r="BU130" s="9"/>
      <c r="BV130" s="9"/>
      <c r="BW130" s="9"/>
      <c r="BX130" s="9"/>
      <c r="BY130" s="9"/>
      <c r="BZ130" s="9"/>
      <c r="CA130" s="9"/>
      <c r="CB130" s="9"/>
      <c r="CC130" s="9"/>
      <c r="CD130" s="9"/>
      <c r="CE130" s="9"/>
      <c r="CF130" s="9"/>
      <c r="CG130" s="9"/>
      <c r="CH130" s="9"/>
      <c r="CI130" s="9"/>
      <c r="CJ130" s="9"/>
      <c r="CK130" s="9"/>
      <c r="CL130" s="9"/>
      <c r="CM130" s="9"/>
      <c r="CN130" s="9"/>
      <c r="CO130" s="9"/>
      <c r="CP130" s="9"/>
      <c r="CQ130" s="9"/>
      <c r="CR130" s="9"/>
      <c r="CS130" s="9"/>
      <c r="CT130" s="9"/>
      <c r="CU130" s="9"/>
      <c r="CV130" s="9"/>
      <c r="CW130" s="9"/>
      <c r="CX130" s="9"/>
      <c r="CY130" s="9"/>
      <c r="CZ130" s="9"/>
      <c r="DA130" s="9"/>
      <c r="DB130" s="9"/>
      <c r="DC130" s="9"/>
      <c r="DD130" s="9"/>
      <c r="DE130" s="9"/>
      <c r="DF130" s="9"/>
      <c r="DG130" s="9"/>
      <c r="DH130" s="9"/>
      <c r="DI130" s="9"/>
      <c r="DJ130" s="9"/>
    </row>
    <row r="131" spans="2:114" hidden="1">
      <c r="L131" s="8"/>
      <c r="M131" s="8"/>
      <c r="N131" s="8"/>
      <c r="O131" s="8"/>
      <c r="P131" s="8"/>
      <c r="Q131" s="8"/>
      <c r="R131" s="8"/>
      <c r="S131" s="8"/>
      <c r="T131" s="8"/>
      <c r="U131" s="8"/>
      <c r="V131" s="8"/>
      <c r="W131" s="8"/>
      <c r="X131" s="8"/>
      <c r="Y131" s="8"/>
      <c r="Z131" s="8"/>
      <c r="AA131" s="8"/>
      <c r="AB131" s="8"/>
      <c r="AC131" s="8"/>
      <c r="AD131" s="8"/>
      <c r="AE131" s="8"/>
      <c r="AF131" s="8"/>
      <c r="AG131" s="8"/>
      <c r="AH131" s="8"/>
      <c r="AI131" s="8"/>
      <c r="AJ131" s="8"/>
      <c r="AK131" s="8"/>
      <c r="AL131" s="8"/>
      <c r="AM131" s="8"/>
      <c r="AN131" s="8"/>
      <c r="AO131" s="8"/>
      <c r="AP131" s="8"/>
      <c r="AQ131" s="8"/>
      <c r="AR131" s="8"/>
      <c r="AS131" s="8"/>
      <c r="AT131" s="8"/>
      <c r="AU131" s="8"/>
      <c r="AV131" s="8"/>
      <c r="AW131" s="8"/>
      <c r="AX131" s="8"/>
      <c r="AY131" s="8"/>
      <c r="AZ131" s="8"/>
      <c r="BA131" s="8"/>
      <c r="BB131" s="8"/>
      <c r="BC131" s="8"/>
      <c r="BD131" s="8"/>
      <c r="BE131" s="8"/>
      <c r="BF131" s="8"/>
      <c r="BG131" s="8"/>
      <c r="BH131" s="8"/>
      <c r="BI131" s="8"/>
      <c r="BJ131" s="8"/>
      <c r="BK131" s="8"/>
      <c r="BL131" s="8"/>
      <c r="BM131" s="8"/>
      <c r="BN131" s="8"/>
      <c r="BO131" s="8"/>
      <c r="BP131" s="8"/>
      <c r="BQ131" s="8"/>
      <c r="BR131" s="8"/>
      <c r="BS131" s="8"/>
      <c r="BT131" s="8"/>
      <c r="BU131" s="8"/>
      <c r="BV131" s="8"/>
      <c r="BW131" s="8"/>
      <c r="BX131" s="8"/>
      <c r="BY131" s="8"/>
      <c r="BZ131" s="8"/>
      <c r="CA131" s="8"/>
      <c r="CB131" s="8"/>
      <c r="CC131" s="8"/>
      <c r="CD131" s="8"/>
      <c r="CE131" s="8"/>
      <c r="CF131" s="8"/>
      <c r="CG131" s="8"/>
      <c r="CH131" s="8"/>
      <c r="CI131" s="8"/>
      <c r="CJ131" s="8"/>
      <c r="CK131" s="8"/>
      <c r="CL131" s="8"/>
      <c r="CM131" s="8"/>
      <c r="CN131" s="8"/>
      <c r="CO131" s="8"/>
      <c r="CP131" s="8"/>
      <c r="CQ131" s="8"/>
      <c r="CR131" s="8"/>
      <c r="CS131" s="8"/>
      <c r="CT131" s="8"/>
      <c r="CU131" s="8"/>
      <c r="CV131" s="8"/>
      <c r="CW131" s="8"/>
      <c r="CX131" s="8"/>
      <c r="CY131" s="9"/>
      <c r="CZ131" s="9"/>
      <c r="DA131" s="9"/>
      <c r="DB131" s="9"/>
      <c r="DC131" s="9"/>
      <c r="DD131" s="9"/>
      <c r="DE131" s="9"/>
      <c r="DF131" s="9"/>
      <c r="DG131" s="9"/>
      <c r="DH131" s="9"/>
      <c r="DI131" s="9"/>
      <c r="DJ131" s="9"/>
    </row>
    <row r="132" spans="2:114" hidden="1">
      <c r="L132" s="9"/>
      <c r="M132" s="9"/>
      <c r="N132" s="9"/>
      <c r="O132" s="9"/>
      <c r="P132" s="9"/>
      <c r="Q132" s="9"/>
      <c r="R132" s="9"/>
      <c r="S132" s="9"/>
      <c r="T132" s="9"/>
      <c r="U132" s="9"/>
      <c r="V132" s="9"/>
      <c r="W132" s="9"/>
      <c r="X132" s="9"/>
      <c r="Y132" s="9"/>
      <c r="Z132" s="9"/>
      <c r="AA132" s="9"/>
      <c r="AB132" s="9"/>
      <c r="AC132" s="9"/>
      <c r="AD132" s="9"/>
      <c r="AE132" s="9"/>
      <c r="AF132" s="9"/>
      <c r="AG132" s="9"/>
      <c r="AH132" s="9"/>
      <c r="AI132" s="9"/>
      <c r="AJ132" s="9"/>
      <c r="AK132" s="9"/>
      <c r="AL132" s="9"/>
      <c r="AM132" s="9"/>
      <c r="AN132" s="9"/>
      <c r="AO132" s="9"/>
      <c r="AP132" s="9"/>
      <c r="AQ132" s="9"/>
      <c r="AR132" s="9"/>
      <c r="AS132" s="9"/>
      <c r="AT132" s="9"/>
      <c r="AU132" s="9"/>
      <c r="AV132" s="9"/>
      <c r="AW132" s="9"/>
      <c r="AX132" s="9"/>
      <c r="AY132" s="9"/>
      <c r="AZ132" s="9"/>
      <c r="BA132" s="9"/>
      <c r="BB132" s="9"/>
      <c r="BC132" s="9"/>
      <c r="BD132" s="9"/>
      <c r="BE132" s="9"/>
      <c r="BF132" s="9"/>
      <c r="BG132" s="9"/>
      <c r="BH132" s="9"/>
      <c r="BI132" s="9"/>
      <c r="BJ132" s="9"/>
      <c r="BK132" s="9"/>
      <c r="BL132" s="9"/>
      <c r="BM132" s="9"/>
      <c r="BN132" s="9"/>
      <c r="BO132" s="9"/>
      <c r="BP132" s="9"/>
      <c r="BQ132" s="9"/>
      <c r="BR132" s="9"/>
      <c r="BS132" s="9"/>
      <c r="BT132" s="9"/>
      <c r="BU132" s="9"/>
      <c r="BV132" s="9"/>
      <c r="BW132" s="9"/>
      <c r="BX132" s="9"/>
      <c r="BY132" s="9"/>
      <c r="BZ132" s="9"/>
      <c r="CA132" s="9"/>
      <c r="CB132" s="9"/>
      <c r="CC132" s="9"/>
      <c r="CD132" s="9"/>
      <c r="CE132" s="9"/>
      <c r="CF132" s="9"/>
      <c r="CG132" s="9"/>
      <c r="CH132" s="9"/>
      <c r="CI132" s="9"/>
      <c r="CJ132" s="9"/>
      <c r="CK132" s="9"/>
      <c r="CL132" s="9"/>
      <c r="CM132" s="9"/>
      <c r="CN132" s="9"/>
      <c r="CO132" s="9"/>
      <c r="CP132" s="9"/>
      <c r="CQ132" s="9"/>
      <c r="CR132" s="9"/>
      <c r="CS132" s="9"/>
      <c r="CT132" s="9"/>
      <c r="CU132" s="9"/>
      <c r="CV132" s="9"/>
      <c r="CW132" s="9"/>
      <c r="CX132" s="9"/>
      <c r="CY132" s="9"/>
      <c r="CZ132" s="9"/>
      <c r="DA132" s="9"/>
      <c r="DB132" s="9"/>
      <c r="DC132" s="9"/>
      <c r="DD132" s="9"/>
      <c r="DE132" s="9"/>
      <c r="DF132" s="9"/>
      <c r="DG132" s="9"/>
      <c r="DH132" s="9"/>
      <c r="DI132" s="9"/>
      <c r="DJ132" s="9"/>
    </row>
    <row r="133" spans="2:114" hidden="1">
      <c r="E133" s="29"/>
      <c r="F133" s="29"/>
      <c r="L133" s="10"/>
      <c r="M133" s="10"/>
      <c r="N133" s="10"/>
      <c r="O133" s="10"/>
      <c r="P133" s="10"/>
      <c r="Q133" s="10"/>
      <c r="R133" s="10"/>
      <c r="S133" s="10"/>
      <c r="T133" s="10"/>
      <c r="U133" s="10"/>
      <c r="V133" s="10"/>
      <c r="W133" s="10"/>
      <c r="X133" s="10"/>
      <c r="Y133" s="10"/>
      <c r="Z133" s="10"/>
      <c r="AA133" s="10"/>
      <c r="AB133" s="10"/>
      <c r="AC133" s="10"/>
      <c r="AD133" s="10"/>
      <c r="AE133" s="10"/>
      <c r="AF133" s="10"/>
      <c r="AG133" s="10"/>
      <c r="AH133" s="10"/>
      <c r="AI133" s="10"/>
      <c r="AJ133" s="10"/>
      <c r="AK133" s="10"/>
      <c r="AL133" s="10"/>
      <c r="AM133" s="10"/>
      <c r="AN133" s="10"/>
      <c r="AO133" s="10"/>
      <c r="AP133" s="10"/>
      <c r="AQ133" s="10"/>
      <c r="AR133" s="10"/>
      <c r="AS133" s="10"/>
      <c r="AT133" s="10"/>
      <c r="AU133" s="10"/>
      <c r="AV133" s="10"/>
      <c r="AW133" s="10"/>
      <c r="AX133" s="10"/>
      <c r="AY133" s="10"/>
      <c r="AZ133" s="10"/>
      <c r="BA133" s="10"/>
      <c r="BB133" s="10"/>
      <c r="BC133" s="10"/>
      <c r="BD133" s="10"/>
      <c r="BE133" s="10"/>
      <c r="BF133" s="10"/>
      <c r="BG133" s="10"/>
      <c r="BH133" s="10"/>
      <c r="BI133" s="10"/>
      <c r="BJ133" s="10"/>
      <c r="BK133" s="10"/>
      <c r="BL133" s="10"/>
      <c r="BM133" s="10"/>
      <c r="BN133" s="10"/>
      <c r="BO133" s="10"/>
      <c r="BP133" s="10"/>
      <c r="BQ133" s="10"/>
      <c r="BR133" s="10"/>
      <c r="BS133" s="10"/>
      <c r="BT133" s="10"/>
      <c r="BU133" s="10"/>
      <c r="BV133" s="10"/>
      <c r="BW133" s="10"/>
      <c r="BX133" s="10"/>
      <c r="BY133" s="10"/>
      <c r="BZ133" s="10"/>
      <c r="CA133" s="10"/>
      <c r="CB133" s="10"/>
      <c r="CC133" s="10"/>
      <c r="CD133" s="10"/>
      <c r="CE133" s="10"/>
      <c r="CF133" s="10"/>
      <c r="CG133" s="10"/>
      <c r="CH133" s="10"/>
      <c r="CI133" s="10"/>
      <c r="CJ133" s="10"/>
      <c r="CK133" s="10"/>
      <c r="CL133" s="10"/>
      <c r="CM133" s="10"/>
      <c r="CN133" s="10"/>
      <c r="CO133" s="10"/>
      <c r="CP133" s="10"/>
      <c r="CQ133" s="10"/>
      <c r="CR133" s="10"/>
      <c r="CS133" s="10"/>
      <c r="CT133" s="10"/>
      <c r="CU133" s="10"/>
      <c r="CV133" s="10"/>
      <c r="CW133" s="10"/>
      <c r="CX133" s="10"/>
      <c r="CY133" s="25"/>
    </row>
    <row r="134" spans="2:114" hidden="1">
      <c r="E134" s="44"/>
      <c r="F134" s="44"/>
      <c r="L134" s="10"/>
      <c r="M134" s="33"/>
      <c r="N134" s="33"/>
      <c r="O134" s="33"/>
      <c r="P134" s="33"/>
      <c r="Q134" s="33"/>
      <c r="R134" s="33"/>
      <c r="S134" s="33"/>
      <c r="T134" s="33"/>
      <c r="U134" s="33"/>
      <c r="V134" s="33"/>
      <c r="W134" s="33"/>
      <c r="X134" s="33"/>
      <c r="Y134" s="33"/>
      <c r="Z134" s="33"/>
      <c r="AA134" s="33"/>
      <c r="AB134" s="33"/>
      <c r="AC134" s="33"/>
      <c r="AD134" s="33"/>
      <c r="AE134" s="33"/>
      <c r="AF134" s="33"/>
      <c r="AG134" s="33"/>
      <c r="AH134" s="33"/>
      <c r="AI134" s="33"/>
      <c r="AJ134" s="33"/>
      <c r="AK134" s="33"/>
      <c r="AL134" s="33"/>
      <c r="AM134" s="33"/>
      <c r="AN134" s="33"/>
      <c r="AO134" s="33"/>
      <c r="AP134" s="33"/>
      <c r="AQ134" s="33"/>
      <c r="AR134" s="33"/>
      <c r="AS134" s="33"/>
      <c r="AT134" s="33"/>
      <c r="AU134" s="33"/>
      <c r="AV134" s="33"/>
      <c r="AW134" s="33"/>
      <c r="AX134" s="33"/>
      <c r="AY134" s="33"/>
      <c r="AZ134" s="33"/>
      <c r="BA134" s="33"/>
      <c r="BB134" s="33"/>
      <c r="BC134" s="33"/>
      <c r="BD134" s="33"/>
      <c r="BE134" s="33"/>
      <c r="BF134" s="33"/>
      <c r="BG134" s="33"/>
      <c r="BH134" s="33"/>
      <c r="BI134" s="33"/>
      <c r="BJ134" s="33"/>
      <c r="BK134" s="33"/>
      <c r="BL134" s="33"/>
      <c r="BM134" s="33"/>
      <c r="BN134" s="33"/>
      <c r="BO134" s="33"/>
      <c r="BP134" s="33"/>
      <c r="BQ134" s="33"/>
      <c r="BR134" s="33"/>
      <c r="BS134" s="33"/>
      <c r="BT134" s="33"/>
      <c r="BU134" s="33"/>
      <c r="BV134" s="33"/>
      <c r="BW134" s="33"/>
      <c r="BX134" s="33"/>
      <c r="BY134" s="33"/>
      <c r="BZ134" s="33"/>
      <c r="CA134" s="33"/>
      <c r="CB134" s="33"/>
      <c r="CC134" s="33"/>
      <c r="CD134" s="33"/>
      <c r="CE134" s="33"/>
      <c r="CF134" s="33"/>
      <c r="CG134" s="33"/>
      <c r="CH134" s="33"/>
      <c r="CI134" s="33"/>
      <c r="CJ134" s="33"/>
      <c r="CK134" s="33"/>
      <c r="CL134" s="33"/>
      <c r="CM134" s="33"/>
      <c r="CN134" s="33"/>
      <c r="CO134" s="33"/>
      <c r="CP134" s="33"/>
      <c r="CQ134" s="33"/>
      <c r="CR134" s="33"/>
      <c r="CS134" s="33"/>
      <c r="CT134" s="33"/>
      <c r="CU134" s="33"/>
      <c r="CV134" s="33"/>
      <c r="CW134" s="33"/>
      <c r="CX134" s="33"/>
      <c r="CY134" s="9"/>
      <c r="CZ134" s="9"/>
      <c r="DA134" s="9"/>
      <c r="DB134" s="9"/>
      <c r="DC134" s="9"/>
      <c r="DD134" s="9"/>
      <c r="DE134" s="9"/>
      <c r="DF134" s="9"/>
      <c r="DG134" s="9"/>
      <c r="DH134" s="9"/>
      <c r="DI134" s="9"/>
      <c r="DJ134" s="9"/>
    </row>
    <row r="135" spans="2:114" hidden="1">
      <c r="B135" s="24"/>
      <c r="C135" s="24"/>
      <c r="D135" s="24"/>
      <c r="E135" s="44"/>
      <c r="F135" s="44"/>
      <c r="L135" s="10"/>
      <c r="M135" s="33"/>
      <c r="N135" s="33"/>
      <c r="O135" s="33"/>
      <c r="P135" s="33"/>
      <c r="Q135" s="33"/>
      <c r="R135" s="33"/>
      <c r="S135" s="33"/>
      <c r="T135" s="33"/>
      <c r="U135" s="33"/>
      <c r="V135" s="33"/>
      <c r="W135" s="33"/>
      <c r="X135" s="33"/>
      <c r="Y135" s="33"/>
      <c r="Z135" s="33"/>
      <c r="AA135" s="33"/>
      <c r="AB135" s="33"/>
      <c r="AC135" s="33"/>
      <c r="AD135" s="33"/>
      <c r="AE135" s="33"/>
      <c r="AF135" s="33"/>
      <c r="AG135" s="33"/>
      <c r="AH135" s="33"/>
      <c r="AI135" s="33"/>
      <c r="AJ135" s="33"/>
      <c r="AK135" s="33"/>
      <c r="AL135" s="33"/>
      <c r="AM135" s="33"/>
      <c r="AN135" s="33"/>
      <c r="AO135" s="33"/>
      <c r="AP135" s="33"/>
      <c r="AQ135" s="33"/>
      <c r="AR135" s="33"/>
      <c r="AS135" s="33"/>
      <c r="AT135" s="33"/>
      <c r="AU135" s="33"/>
      <c r="AV135" s="33"/>
      <c r="AW135" s="33"/>
      <c r="AX135" s="33"/>
      <c r="AY135" s="33"/>
      <c r="AZ135" s="33"/>
      <c r="BA135" s="33"/>
      <c r="BB135" s="33"/>
      <c r="BC135" s="33"/>
      <c r="BD135" s="33"/>
      <c r="BE135" s="33"/>
      <c r="BF135" s="33"/>
      <c r="BG135" s="33"/>
      <c r="BH135" s="33"/>
      <c r="BI135" s="33"/>
      <c r="BJ135" s="33"/>
      <c r="BK135" s="33"/>
      <c r="BL135" s="33"/>
      <c r="BM135" s="33"/>
      <c r="BN135" s="33"/>
      <c r="BO135" s="33"/>
      <c r="BP135" s="33"/>
      <c r="BQ135" s="33"/>
      <c r="BR135" s="33"/>
      <c r="BS135" s="33"/>
      <c r="BT135" s="33"/>
      <c r="BU135" s="33"/>
      <c r="BV135" s="33"/>
      <c r="BW135" s="33"/>
      <c r="BX135" s="33"/>
      <c r="BY135" s="33"/>
      <c r="BZ135" s="33"/>
      <c r="CA135" s="33"/>
      <c r="CB135" s="33"/>
      <c r="CC135" s="33"/>
      <c r="CD135" s="33"/>
      <c r="CE135" s="33"/>
      <c r="CF135" s="33"/>
      <c r="CG135" s="33"/>
      <c r="CH135" s="33"/>
      <c r="CI135" s="33"/>
      <c r="CJ135" s="33"/>
      <c r="CK135" s="33"/>
      <c r="CL135" s="33"/>
      <c r="CM135" s="33"/>
      <c r="CN135" s="33"/>
      <c r="CO135" s="33"/>
      <c r="CP135" s="33"/>
      <c r="CQ135" s="33"/>
      <c r="CR135" s="33"/>
      <c r="CS135" s="33"/>
      <c r="CT135" s="33"/>
      <c r="CU135" s="33"/>
      <c r="CV135" s="33"/>
      <c r="CW135" s="33"/>
      <c r="CX135" s="33"/>
      <c r="CY135" s="9"/>
      <c r="CZ135" s="9"/>
      <c r="DA135" s="9"/>
      <c r="DB135" s="9"/>
      <c r="DC135" s="9"/>
      <c r="DD135" s="9"/>
      <c r="DE135" s="9"/>
      <c r="DF135" s="9"/>
      <c r="DG135" s="9"/>
      <c r="DH135" s="9"/>
      <c r="DI135" s="9"/>
      <c r="DJ135" s="9"/>
    </row>
    <row r="136" spans="2:114" hidden="1">
      <c r="E136" s="44"/>
      <c r="F136" s="44"/>
      <c r="L136" s="10"/>
      <c r="M136" s="10"/>
      <c r="N136" s="10"/>
      <c r="O136" s="10"/>
      <c r="P136" s="10"/>
      <c r="Q136" s="10"/>
      <c r="R136" s="10"/>
      <c r="S136" s="10"/>
      <c r="T136" s="10"/>
      <c r="U136" s="10"/>
      <c r="V136" s="10"/>
      <c r="W136" s="10"/>
      <c r="X136" s="10"/>
      <c r="Y136" s="10"/>
      <c r="Z136" s="10"/>
      <c r="AA136" s="10"/>
      <c r="AB136" s="10"/>
      <c r="AC136" s="10"/>
      <c r="AD136" s="10"/>
      <c r="AE136" s="10"/>
      <c r="AF136" s="10"/>
      <c r="AG136" s="10"/>
      <c r="AH136" s="10"/>
      <c r="AI136" s="10"/>
      <c r="AJ136" s="10"/>
      <c r="AK136" s="10"/>
      <c r="AL136" s="10"/>
      <c r="AM136" s="10"/>
      <c r="AN136" s="10"/>
      <c r="AO136" s="10"/>
      <c r="AP136" s="10"/>
      <c r="AQ136" s="10"/>
      <c r="AR136" s="10"/>
      <c r="AS136" s="10"/>
      <c r="AT136" s="10"/>
      <c r="AU136" s="10"/>
      <c r="AV136" s="10"/>
      <c r="AW136" s="10"/>
      <c r="AX136" s="10"/>
      <c r="AY136" s="10"/>
      <c r="AZ136" s="10"/>
      <c r="BA136" s="10"/>
      <c r="BB136" s="10"/>
      <c r="BC136" s="10"/>
      <c r="BD136" s="10"/>
      <c r="BE136" s="10"/>
      <c r="BF136" s="10"/>
      <c r="BG136" s="10"/>
      <c r="BH136" s="10"/>
      <c r="BI136" s="10"/>
      <c r="BJ136" s="10"/>
      <c r="BK136" s="10"/>
      <c r="BL136" s="10"/>
      <c r="BM136" s="10"/>
      <c r="BN136" s="10"/>
      <c r="BO136" s="10"/>
      <c r="BP136" s="10"/>
      <c r="BQ136" s="10"/>
      <c r="BR136" s="10"/>
      <c r="BS136" s="10"/>
      <c r="BT136" s="10"/>
      <c r="BU136" s="10"/>
      <c r="BV136" s="10"/>
      <c r="BW136" s="10"/>
      <c r="BX136" s="10"/>
      <c r="BY136" s="10"/>
      <c r="BZ136" s="10"/>
      <c r="CA136" s="10"/>
      <c r="CB136" s="10"/>
      <c r="CC136" s="10"/>
      <c r="CD136" s="10"/>
      <c r="CE136" s="10"/>
      <c r="CF136" s="10"/>
      <c r="CG136" s="10"/>
      <c r="CH136" s="10"/>
      <c r="CI136" s="10"/>
      <c r="CJ136" s="10"/>
      <c r="CK136" s="10"/>
      <c r="CL136" s="10"/>
      <c r="CM136" s="10"/>
      <c r="CN136" s="10"/>
      <c r="CO136" s="10"/>
      <c r="CP136" s="10"/>
      <c r="CQ136" s="10"/>
      <c r="CR136" s="10"/>
      <c r="CS136" s="10"/>
      <c r="CT136" s="10"/>
      <c r="CU136" s="10"/>
      <c r="CV136" s="10"/>
      <c r="CW136" s="10"/>
      <c r="CX136" s="10"/>
      <c r="CY136" s="9"/>
      <c r="CZ136" s="9"/>
      <c r="DA136" s="9"/>
      <c r="DB136" s="9"/>
      <c r="DC136" s="9"/>
      <c r="DD136" s="9"/>
      <c r="DE136" s="9"/>
      <c r="DF136" s="9"/>
      <c r="DG136" s="9"/>
      <c r="DH136" s="9"/>
      <c r="DI136" s="9"/>
      <c r="DJ136" s="9"/>
    </row>
    <row r="137" spans="2:114" hidden="1">
      <c r="E137" s="44"/>
      <c r="F137" s="44"/>
      <c r="L137" s="10"/>
      <c r="M137" s="10"/>
      <c r="N137" s="10"/>
      <c r="O137" s="10"/>
      <c r="P137" s="10"/>
      <c r="Q137" s="10"/>
      <c r="R137" s="10"/>
      <c r="S137" s="10"/>
      <c r="T137" s="10"/>
      <c r="U137" s="10"/>
      <c r="V137" s="10"/>
      <c r="W137" s="10"/>
      <c r="X137" s="10"/>
      <c r="Y137" s="10"/>
      <c r="Z137" s="10"/>
      <c r="AA137" s="10"/>
      <c r="AB137" s="10"/>
      <c r="AC137" s="10"/>
      <c r="AD137" s="10"/>
      <c r="AE137" s="10"/>
      <c r="AF137" s="10"/>
      <c r="AG137" s="10"/>
      <c r="AH137" s="10"/>
      <c r="AI137" s="10"/>
      <c r="AJ137" s="10"/>
      <c r="AK137" s="10"/>
      <c r="AL137" s="10"/>
      <c r="AM137" s="10"/>
      <c r="AN137" s="10"/>
      <c r="AO137" s="10"/>
      <c r="AP137" s="10"/>
      <c r="AQ137" s="10"/>
      <c r="AR137" s="10"/>
      <c r="AS137" s="10"/>
      <c r="AT137" s="10"/>
      <c r="AU137" s="10"/>
      <c r="AV137" s="10"/>
      <c r="AW137" s="10"/>
      <c r="AX137" s="10"/>
      <c r="AY137" s="10"/>
      <c r="AZ137" s="10"/>
      <c r="BA137" s="10"/>
      <c r="BB137" s="10"/>
      <c r="BC137" s="10"/>
      <c r="BD137" s="10"/>
      <c r="BE137" s="10"/>
      <c r="BF137" s="10"/>
      <c r="BG137" s="10"/>
      <c r="BH137" s="10"/>
      <c r="BI137" s="10"/>
      <c r="BJ137" s="10"/>
      <c r="BK137" s="10"/>
      <c r="BL137" s="10"/>
      <c r="BM137" s="10"/>
      <c r="BN137" s="10"/>
      <c r="BO137" s="10"/>
      <c r="BP137" s="10"/>
      <c r="BQ137" s="10"/>
      <c r="BR137" s="10"/>
      <c r="BS137" s="10"/>
      <c r="BT137" s="10"/>
      <c r="BU137" s="10"/>
      <c r="BV137" s="10"/>
      <c r="BW137" s="10"/>
      <c r="BX137" s="10"/>
      <c r="BY137" s="10"/>
      <c r="BZ137" s="10"/>
      <c r="CA137" s="10"/>
      <c r="CB137" s="10"/>
      <c r="CC137" s="10"/>
      <c r="CD137" s="10"/>
      <c r="CE137" s="10"/>
      <c r="CF137" s="10"/>
      <c r="CG137" s="10"/>
      <c r="CH137" s="10"/>
      <c r="CI137" s="10"/>
      <c r="CJ137" s="10"/>
      <c r="CK137" s="10"/>
      <c r="CL137" s="10"/>
      <c r="CM137" s="10"/>
      <c r="CN137" s="10"/>
      <c r="CO137" s="10"/>
      <c r="CP137" s="10"/>
      <c r="CQ137" s="10"/>
      <c r="CR137" s="10"/>
      <c r="CS137" s="10"/>
      <c r="CT137" s="10"/>
      <c r="CU137" s="10"/>
      <c r="CV137" s="10"/>
      <c r="CW137" s="10"/>
      <c r="CX137" s="10"/>
      <c r="CY137" s="25"/>
    </row>
    <row r="138" spans="2:114" hidden="1">
      <c r="E138" s="44"/>
      <c r="F138" s="44"/>
      <c r="L138" s="10"/>
      <c r="M138" s="10"/>
      <c r="N138" s="10"/>
      <c r="O138" s="10"/>
      <c r="P138" s="10"/>
      <c r="Q138" s="10"/>
      <c r="R138" s="10"/>
      <c r="S138" s="10"/>
      <c r="T138" s="10"/>
      <c r="U138" s="10"/>
      <c r="V138" s="10"/>
      <c r="W138" s="10"/>
      <c r="X138" s="10"/>
      <c r="Y138" s="10"/>
      <c r="Z138" s="10"/>
      <c r="AA138" s="10"/>
      <c r="AB138" s="10"/>
      <c r="AC138" s="10"/>
      <c r="AD138" s="10"/>
      <c r="AE138" s="10"/>
      <c r="AF138" s="10"/>
      <c r="AG138" s="10"/>
      <c r="AH138" s="10"/>
      <c r="AI138" s="10"/>
      <c r="AJ138" s="10"/>
      <c r="AK138" s="10"/>
      <c r="AL138" s="10"/>
      <c r="AM138" s="10"/>
      <c r="AN138" s="10"/>
      <c r="AO138" s="10"/>
      <c r="AP138" s="10"/>
      <c r="AQ138" s="10"/>
      <c r="AR138" s="10"/>
      <c r="AS138" s="10"/>
      <c r="AT138" s="10"/>
      <c r="AU138" s="10"/>
      <c r="AV138" s="10"/>
      <c r="AW138" s="10"/>
      <c r="AX138" s="10"/>
      <c r="AY138" s="10"/>
      <c r="AZ138" s="10"/>
      <c r="BA138" s="10"/>
      <c r="BB138" s="10"/>
      <c r="BC138" s="10"/>
      <c r="BD138" s="10"/>
      <c r="BE138" s="10"/>
      <c r="BF138" s="10"/>
      <c r="BG138" s="10"/>
      <c r="BH138" s="10"/>
      <c r="BI138" s="10"/>
      <c r="BJ138" s="10"/>
      <c r="BK138" s="10"/>
      <c r="BL138" s="10"/>
      <c r="BM138" s="10"/>
      <c r="BN138" s="10"/>
      <c r="BO138" s="10"/>
      <c r="BP138" s="10"/>
      <c r="BQ138" s="10"/>
      <c r="BR138" s="10"/>
      <c r="BS138" s="10"/>
      <c r="BT138" s="10"/>
      <c r="BU138" s="10"/>
      <c r="BV138" s="10"/>
      <c r="BW138" s="10"/>
      <c r="BX138" s="10"/>
      <c r="BY138" s="10"/>
      <c r="BZ138" s="10"/>
      <c r="CA138" s="10"/>
      <c r="CB138" s="10"/>
      <c r="CC138" s="10"/>
      <c r="CD138" s="10"/>
      <c r="CE138" s="10"/>
      <c r="CF138" s="10"/>
      <c r="CG138" s="10"/>
      <c r="CH138" s="10"/>
      <c r="CI138" s="10"/>
      <c r="CJ138" s="10"/>
      <c r="CK138" s="10"/>
      <c r="CL138" s="10"/>
      <c r="CM138" s="10"/>
      <c r="CN138" s="10"/>
      <c r="CO138" s="10"/>
      <c r="CP138" s="10"/>
      <c r="CQ138" s="10"/>
      <c r="CR138" s="10"/>
      <c r="CS138" s="10"/>
      <c r="CT138" s="10"/>
      <c r="CU138" s="10"/>
      <c r="CV138" s="10"/>
      <c r="CW138" s="10"/>
      <c r="CX138" s="10"/>
      <c r="CY138" s="9"/>
      <c r="CZ138" s="9"/>
      <c r="DA138" s="9"/>
      <c r="DB138" s="9"/>
      <c r="DC138" s="9"/>
      <c r="DD138" s="9"/>
      <c r="DE138" s="9"/>
      <c r="DF138" s="9"/>
      <c r="DG138" s="9"/>
      <c r="DH138" s="9"/>
      <c r="DI138" s="9"/>
      <c r="DJ138" s="9"/>
    </row>
    <row r="139" spans="2:114" hidden="1">
      <c r="E139" s="44"/>
      <c r="F139" s="44"/>
      <c r="L139" s="10"/>
      <c r="M139" s="10"/>
      <c r="N139" s="10"/>
      <c r="O139" s="10"/>
      <c r="P139" s="10"/>
      <c r="Q139" s="10"/>
      <c r="R139" s="10"/>
      <c r="S139" s="10"/>
      <c r="T139" s="10"/>
      <c r="U139" s="10"/>
      <c r="V139" s="10"/>
      <c r="W139" s="10"/>
      <c r="X139" s="10"/>
      <c r="Y139" s="10"/>
      <c r="Z139" s="10"/>
      <c r="AA139" s="10"/>
      <c r="AB139" s="10"/>
      <c r="AC139" s="10"/>
      <c r="AD139" s="10"/>
      <c r="AE139" s="10"/>
      <c r="AF139" s="10"/>
      <c r="AG139" s="10"/>
      <c r="AH139" s="10"/>
      <c r="AI139" s="10"/>
      <c r="AJ139" s="10"/>
      <c r="AK139" s="10"/>
      <c r="AL139" s="10"/>
      <c r="AM139" s="10"/>
      <c r="AN139" s="10"/>
      <c r="AO139" s="10"/>
      <c r="AP139" s="10"/>
      <c r="AQ139" s="10"/>
      <c r="AR139" s="10"/>
      <c r="AS139" s="10"/>
      <c r="AT139" s="10"/>
      <c r="AU139" s="10"/>
      <c r="AV139" s="10"/>
      <c r="AW139" s="10"/>
      <c r="AX139" s="10"/>
      <c r="AY139" s="10"/>
      <c r="AZ139" s="10"/>
      <c r="BA139" s="10"/>
      <c r="BB139" s="10"/>
      <c r="BC139" s="10"/>
      <c r="BD139" s="10"/>
      <c r="BE139" s="10"/>
      <c r="BF139" s="10"/>
      <c r="BG139" s="10"/>
      <c r="BH139" s="10"/>
      <c r="BI139" s="10"/>
      <c r="BJ139" s="10"/>
      <c r="BK139" s="10"/>
      <c r="BL139" s="10"/>
      <c r="BM139" s="10"/>
      <c r="BN139" s="10"/>
      <c r="BO139" s="10"/>
      <c r="BP139" s="10"/>
      <c r="BQ139" s="10"/>
      <c r="BR139" s="10"/>
      <c r="BS139" s="10"/>
      <c r="BT139" s="10"/>
      <c r="BU139" s="10"/>
      <c r="BV139" s="10"/>
      <c r="BW139" s="10"/>
      <c r="BX139" s="10"/>
      <c r="BY139" s="10"/>
      <c r="BZ139" s="10"/>
      <c r="CA139" s="10"/>
      <c r="CB139" s="10"/>
      <c r="CC139" s="10"/>
      <c r="CD139" s="10"/>
      <c r="CE139" s="10"/>
      <c r="CF139" s="10"/>
      <c r="CG139" s="10"/>
      <c r="CH139" s="10"/>
      <c r="CI139" s="10"/>
      <c r="CJ139" s="10"/>
      <c r="CK139" s="10"/>
      <c r="CL139" s="10"/>
      <c r="CM139" s="10"/>
      <c r="CN139" s="10"/>
      <c r="CO139" s="10"/>
      <c r="CP139" s="10"/>
      <c r="CQ139" s="10"/>
      <c r="CR139" s="10"/>
      <c r="CS139" s="10"/>
      <c r="CT139" s="10"/>
      <c r="CU139" s="10"/>
      <c r="CV139" s="10"/>
      <c r="CW139" s="10"/>
      <c r="CX139" s="10"/>
      <c r="CY139" s="9"/>
      <c r="CZ139" s="9"/>
      <c r="DA139" s="9"/>
      <c r="DB139" s="9"/>
      <c r="DC139" s="9"/>
      <c r="DD139" s="9"/>
      <c r="DE139" s="9"/>
      <c r="DF139" s="9"/>
      <c r="DG139" s="9"/>
      <c r="DH139" s="9"/>
      <c r="DI139" s="9"/>
      <c r="DJ139" s="9"/>
    </row>
    <row r="140" spans="2:114" hidden="1">
      <c r="L140" s="33"/>
      <c r="M140" s="33"/>
      <c r="N140" s="33"/>
      <c r="O140" s="33"/>
      <c r="P140" s="33"/>
      <c r="Q140" s="33"/>
      <c r="R140" s="33"/>
      <c r="S140" s="33"/>
      <c r="T140" s="33"/>
      <c r="U140" s="33"/>
      <c r="V140" s="33"/>
      <c r="W140" s="9"/>
      <c r="X140" s="9"/>
      <c r="Y140" s="9"/>
      <c r="Z140" s="9"/>
      <c r="AA140" s="9"/>
      <c r="AB140" s="9"/>
      <c r="AC140" s="9"/>
      <c r="AD140" s="9"/>
      <c r="AE140" s="9"/>
      <c r="AF140" s="9"/>
      <c r="AG140" s="9"/>
      <c r="AH140" s="9"/>
      <c r="AI140" s="9"/>
      <c r="AJ140" s="9"/>
      <c r="AK140" s="9"/>
      <c r="AL140" s="9"/>
      <c r="AM140" s="9"/>
      <c r="AN140" s="9"/>
      <c r="AO140" s="9"/>
      <c r="AP140" s="9"/>
      <c r="AQ140" s="9"/>
      <c r="AR140" s="9"/>
      <c r="AS140" s="9"/>
      <c r="AT140" s="9"/>
      <c r="AU140" s="9"/>
      <c r="AV140" s="9"/>
      <c r="AW140" s="9"/>
      <c r="AX140" s="9"/>
      <c r="AY140" s="9"/>
      <c r="AZ140" s="9"/>
      <c r="BA140" s="9"/>
      <c r="BB140" s="9"/>
      <c r="BC140" s="9"/>
      <c r="BD140" s="9"/>
      <c r="BE140" s="9"/>
      <c r="BF140" s="9"/>
      <c r="BG140" s="9"/>
      <c r="BH140" s="9"/>
      <c r="BI140" s="9"/>
      <c r="BJ140" s="9"/>
      <c r="BK140" s="9"/>
      <c r="BL140" s="9"/>
      <c r="BM140" s="9"/>
      <c r="BN140" s="9"/>
      <c r="BO140" s="9"/>
      <c r="BP140" s="9"/>
      <c r="BQ140" s="9"/>
      <c r="BR140" s="9"/>
      <c r="BS140" s="9"/>
      <c r="BT140" s="9"/>
      <c r="BU140" s="9"/>
      <c r="BV140" s="9"/>
      <c r="BW140" s="9"/>
      <c r="BX140" s="9"/>
      <c r="BY140" s="9"/>
      <c r="BZ140" s="9"/>
      <c r="CA140" s="9"/>
      <c r="CB140" s="9"/>
      <c r="CC140" s="9"/>
      <c r="CD140" s="9"/>
      <c r="CE140" s="9"/>
      <c r="CF140" s="9"/>
      <c r="CG140" s="9"/>
      <c r="CH140" s="9"/>
      <c r="CI140" s="9"/>
      <c r="CJ140" s="9"/>
      <c r="CK140" s="9"/>
      <c r="CL140" s="9"/>
      <c r="CM140" s="9"/>
      <c r="CN140" s="9"/>
      <c r="CO140" s="9"/>
      <c r="CP140" s="9"/>
      <c r="CQ140" s="9"/>
      <c r="CR140" s="9"/>
      <c r="CS140" s="9"/>
      <c r="CT140" s="9"/>
      <c r="CU140" s="9"/>
      <c r="CV140" s="9"/>
      <c r="CW140" s="9"/>
      <c r="CX140" s="9"/>
      <c r="CY140" s="9"/>
      <c r="CZ140" s="9"/>
      <c r="DA140" s="9"/>
      <c r="DB140" s="9"/>
      <c r="DC140" s="9"/>
      <c r="DD140" s="9"/>
      <c r="DE140" s="9"/>
      <c r="DF140" s="9"/>
      <c r="DG140" s="9"/>
      <c r="DH140" s="9"/>
      <c r="DI140" s="9"/>
      <c r="DJ140" s="9"/>
    </row>
    <row r="141" spans="2:114" hidden="1">
      <c r="B141" s="24"/>
      <c r="C141" s="69"/>
      <c r="D141" s="24"/>
      <c r="E141" s="24"/>
      <c r="F141" s="24"/>
      <c r="G141" s="24"/>
      <c r="H141" s="24"/>
      <c r="I141" s="24"/>
      <c r="J141" s="24"/>
      <c r="K141" s="24"/>
      <c r="L141" s="24"/>
      <c r="M141" s="24"/>
      <c r="N141" s="24"/>
      <c r="O141" s="24"/>
      <c r="P141" s="24"/>
      <c r="Q141" s="24"/>
      <c r="R141" s="24"/>
      <c r="S141" s="24"/>
      <c r="T141" s="24"/>
      <c r="U141" s="24"/>
      <c r="V141" s="24"/>
      <c r="W141" s="24"/>
      <c r="X141" s="24"/>
      <c r="Y141" s="24"/>
      <c r="Z141" s="24"/>
      <c r="AA141" s="24"/>
      <c r="AB141" s="24"/>
      <c r="AC141" s="24"/>
      <c r="AD141" s="24"/>
      <c r="AE141" s="24"/>
      <c r="AF141" s="24"/>
      <c r="AG141" s="24"/>
      <c r="AH141" s="24"/>
      <c r="AI141" s="24"/>
      <c r="AJ141" s="24"/>
      <c r="AK141" s="24"/>
      <c r="AL141" s="24"/>
      <c r="AM141" s="24"/>
      <c r="AN141" s="24"/>
      <c r="AO141" s="24"/>
      <c r="AP141" s="24"/>
      <c r="AQ141" s="24"/>
      <c r="AR141" s="24"/>
      <c r="AS141" s="24"/>
      <c r="AT141" s="24"/>
      <c r="AU141" s="24"/>
      <c r="AV141" s="24"/>
      <c r="AW141" s="24"/>
      <c r="AX141" s="24"/>
      <c r="AY141" s="24"/>
      <c r="AZ141" s="24"/>
      <c r="BA141" s="24"/>
      <c r="BB141" s="24"/>
      <c r="BC141" s="24"/>
      <c r="BD141" s="24"/>
      <c r="BE141" s="24"/>
      <c r="BF141" s="24"/>
      <c r="BG141" s="24"/>
      <c r="BH141" s="24"/>
      <c r="BI141" s="24"/>
      <c r="BJ141" s="24"/>
      <c r="BK141" s="24"/>
      <c r="BL141" s="24"/>
      <c r="BM141" s="24"/>
      <c r="BN141" s="24"/>
      <c r="BO141" s="24"/>
      <c r="BP141" s="24"/>
      <c r="BQ141" s="24"/>
      <c r="BR141" s="24"/>
      <c r="BS141" s="24"/>
      <c r="BT141" s="24"/>
      <c r="BU141" s="24"/>
      <c r="BV141" s="24"/>
      <c r="BW141" s="24"/>
      <c r="BX141" s="24"/>
      <c r="BY141" s="24"/>
      <c r="BZ141" s="24"/>
      <c r="CA141" s="24"/>
      <c r="CB141" s="24"/>
      <c r="CC141" s="24"/>
      <c r="CD141" s="24"/>
      <c r="CE141" s="24"/>
      <c r="CF141" s="24"/>
      <c r="CG141" s="24"/>
      <c r="CH141" s="24"/>
      <c r="CI141" s="24"/>
      <c r="CJ141" s="24"/>
      <c r="CK141" s="24"/>
      <c r="CL141" s="24"/>
      <c r="CM141" s="24"/>
      <c r="CN141" s="24"/>
      <c r="CO141" s="24"/>
      <c r="CP141" s="24"/>
      <c r="CQ141" s="24"/>
      <c r="CR141" s="24"/>
      <c r="CS141" s="24"/>
      <c r="CT141" s="24"/>
      <c r="CU141" s="24"/>
      <c r="CV141" s="24"/>
      <c r="CW141" s="24"/>
      <c r="CX141" s="24"/>
      <c r="CY141" s="25"/>
    </row>
    <row r="142" spans="2:114" hidden="1">
      <c r="B142" s="24"/>
      <c r="C142" s="24"/>
      <c r="D142" s="24"/>
    </row>
    <row r="143" spans="2:114" hidden="1">
      <c r="L143" s="8"/>
      <c r="M143" s="8"/>
      <c r="N143" s="8"/>
      <c r="O143" s="8"/>
      <c r="P143" s="8"/>
      <c r="Q143" s="8"/>
      <c r="R143" s="8"/>
      <c r="S143" s="8"/>
      <c r="T143" s="8"/>
      <c r="U143" s="8"/>
      <c r="V143" s="8"/>
      <c r="W143" s="8"/>
      <c r="X143" s="8"/>
      <c r="Y143" s="8"/>
      <c r="Z143" s="8"/>
      <c r="AA143" s="8"/>
      <c r="AB143" s="8"/>
      <c r="AC143" s="8"/>
      <c r="AD143" s="8"/>
      <c r="AE143" s="8"/>
      <c r="AF143" s="8"/>
      <c r="AG143" s="8"/>
      <c r="AH143" s="8"/>
      <c r="AI143" s="8"/>
      <c r="AJ143" s="8"/>
      <c r="AK143" s="8"/>
      <c r="AL143" s="8"/>
      <c r="AM143" s="8"/>
      <c r="AN143" s="8"/>
      <c r="AO143" s="8"/>
      <c r="AP143" s="8"/>
      <c r="AQ143" s="8"/>
      <c r="AR143" s="8"/>
      <c r="AS143" s="8"/>
      <c r="AT143" s="8"/>
      <c r="AU143" s="8"/>
      <c r="AV143" s="8"/>
      <c r="AW143" s="8"/>
      <c r="AX143" s="8"/>
      <c r="AY143" s="8"/>
      <c r="AZ143" s="8"/>
      <c r="BA143" s="8"/>
      <c r="BB143" s="8"/>
      <c r="BC143" s="8"/>
      <c r="BD143" s="8"/>
      <c r="BE143" s="8"/>
      <c r="BF143" s="8"/>
      <c r="BG143" s="8"/>
      <c r="BH143" s="8"/>
      <c r="BI143" s="8"/>
      <c r="BJ143" s="8"/>
      <c r="BK143" s="8"/>
      <c r="BL143" s="8"/>
      <c r="BM143" s="8"/>
      <c r="BN143" s="8"/>
      <c r="BO143" s="8"/>
      <c r="BP143" s="8"/>
      <c r="BQ143" s="8"/>
      <c r="BR143" s="8"/>
      <c r="BS143" s="8"/>
      <c r="BT143" s="8"/>
      <c r="BU143" s="8"/>
      <c r="BV143" s="8"/>
      <c r="BW143" s="8"/>
      <c r="BX143" s="8"/>
      <c r="BY143" s="8"/>
      <c r="BZ143" s="8"/>
      <c r="CA143" s="8"/>
      <c r="CB143" s="8"/>
      <c r="CC143" s="8"/>
      <c r="CD143" s="8"/>
      <c r="CE143" s="8"/>
      <c r="CF143" s="8"/>
      <c r="CG143" s="8"/>
      <c r="CH143" s="8"/>
      <c r="CI143" s="8"/>
      <c r="CJ143" s="8"/>
      <c r="CK143" s="8"/>
      <c r="CL143" s="8"/>
      <c r="CM143" s="8"/>
      <c r="CN143" s="8"/>
      <c r="CO143" s="8"/>
      <c r="CP143" s="8"/>
      <c r="CQ143" s="8"/>
      <c r="CR143" s="8"/>
      <c r="CS143" s="8"/>
      <c r="CT143" s="8"/>
      <c r="CU143" s="8"/>
      <c r="CV143" s="8"/>
      <c r="CW143" s="8"/>
      <c r="CX143" s="8"/>
      <c r="CY143" s="10"/>
      <c r="CZ143" s="10"/>
      <c r="DA143" s="10"/>
      <c r="DB143" s="10"/>
      <c r="DC143" s="10"/>
      <c r="DD143" s="10"/>
      <c r="DE143" s="10"/>
      <c r="DF143" s="10"/>
      <c r="DG143" s="10"/>
      <c r="DH143" s="10"/>
      <c r="DI143" s="10"/>
      <c r="DJ143" s="10"/>
    </row>
    <row r="144" spans="2:114" hidden="1">
      <c r="L144" s="9"/>
      <c r="M144" s="9"/>
      <c r="N144" s="9"/>
      <c r="O144" s="9"/>
      <c r="P144" s="9"/>
      <c r="Q144" s="9"/>
      <c r="R144" s="9"/>
      <c r="S144" s="9"/>
      <c r="T144" s="9"/>
      <c r="U144" s="9"/>
      <c r="V144" s="9"/>
      <c r="W144" s="9"/>
      <c r="X144" s="9"/>
      <c r="Y144" s="9"/>
      <c r="Z144" s="9"/>
      <c r="AA144" s="9"/>
      <c r="AB144" s="9"/>
      <c r="AC144" s="9"/>
      <c r="AD144" s="9"/>
      <c r="AE144" s="9"/>
      <c r="AF144" s="9"/>
      <c r="AG144" s="9"/>
      <c r="AH144" s="9"/>
      <c r="AI144" s="9"/>
      <c r="AJ144" s="9"/>
      <c r="AK144" s="9"/>
      <c r="AL144" s="9"/>
      <c r="AM144" s="9"/>
      <c r="AN144" s="9"/>
      <c r="AO144" s="9"/>
      <c r="AP144" s="9"/>
      <c r="AQ144" s="9"/>
      <c r="AR144" s="9"/>
      <c r="AS144" s="9"/>
      <c r="AT144" s="9"/>
      <c r="AU144" s="9"/>
      <c r="AV144" s="9"/>
      <c r="AW144" s="9"/>
      <c r="AX144" s="9"/>
      <c r="AY144" s="9"/>
      <c r="AZ144" s="9"/>
      <c r="BA144" s="9"/>
      <c r="BB144" s="9"/>
      <c r="BC144" s="9"/>
      <c r="BD144" s="9"/>
      <c r="BE144" s="9"/>
      <c r="BF144" s="9"/>
      <c r="BG144" s="9"/>
      <c r="BH144" s="9"/>
      <c r="BI144" s="9"/>
      <c r="BJ144" s="9"/>
      <c r="BK144" s="9"/>
      <c r="BL144" s="9"/>
      <c r="BM144" s="9"/>
      <c r="BN144" s="9"/>
      <c r="BO144" s="9"/>
      <c r="BP144" s="9"/>
      <c r="BQ144" s="9"/>
      <c r="BR144" s="9"/>
      <c r="BS144" s="9"/>
      <c r="BT144" s="9"/>
      <c r="BU144" s="9"/>
      <c r="BV144" s="9"/>
      <c r="BW144" s="9"/>
      <c r="BX144" s="9"/>
      <c r="BY144" s="9"/>
      <c r="BZ144" s="9"/>
      <c r="CA144" s="9"/>
      <c r="CB144" s="9"/>
      <c r="CC144" s="9"/>
      <c r="CD144" s="9"/>
      <c r="CE144" s="9"/>
      <c r="CF144" s="9"/>
      <c r="CG144" s="9"/>
      <c r="CH144" s="9"/>
      <c r="CI144" s="9"/>
      <c r="CJ144" s="9"/>
      <c r="CK144" s="9"/>
      <c r="CL144" s="9"/>
      <c r="CM144" s="9"/>
      <c r="CN144" s="9"/>
      <c r="CO144" s="9"/>
      <c r="CP144" s="9"/>
      <c r="CQ144" s="9"/>
      <c r="CR144" s="9"/>
      <c r="CS144" s="9"/>
      <c r="CT144" s="9"/>
      <c r="CU144" s="9"/>
      <c r="CV144" s="9"/>
      <c r="CW144" s="9"/>
      <c r="CX144" s="9"/>
      <c r="CY144" s="9"/>
      <c r="CZ144" s="9"/>
      <c r="DA144" s="9"/>
      <c r="DB144" s="9"/>
      <c r="DC144" s="9"/>
      <c r="DD144" s="9"/>
      <c r="DE144" s="9"/>
      <c r="DF144" s="9"/>
      <c r="DG144" s="9"/>
      <c r="DH144" s="9"/>
      <c r="DI144" s="9"/>
      <c r="DJ144" s="9"/>
    </row>
    <row r="145" spans="2:114" hidden="1">
      <c r="E145" s="29"/>
      <c r="F145" s="29"/>
      <c r="L145" s="10"/>
      <c r="M145" s="10"/>
      <c r="N145" s="10"/>
      <c r="O145" s="10"/>
      <c r="P145" s="10"/>
      <c r="Q145" s="10"/>
      <c r="R145" s="10"/>
      <c r="S145" s="10"/>
      <c r="T145" s="10"/>
      <c r="U145" s="10"/>
      <c r="V145" s="10"/>
      <c r="W145" s="10"/>
      <c r="X145" s="10"/>
      <c r="Y145" s="10"/>
      <c r="Z145" s="10"/>
      <c r="AA145" s="10"/>
      <c r="AB145" s="10"/>
      <c r="AC145" s="10"/>
      <c r="AD145" s="10"/>
      <c r="AE145" s="10"/>
      <c r="AF145" s="10"/>
      <c r="AG145" s="10"/>
      <c r="AH145" s="10"/>
      <c r="AI145" s="10"/>
      <c r="AJ145" s="10"/>
      <c r="AK145" s="10"/>
      <c r="AL145" s="10"/>
      <c r="AM145" s="10"/>
      <c r="AN145" s="10"/>
      <c r="AO145" s="10"/>
      <c r="AP145" s="10"/>
      <c r="AQ145" s="10"/>
      <c r="AR145" s="10"/>
      <c r="AS145" s="10"/>
      <c r="AT145" s="10"/>
      <c r="AU145" s="10"/>
      <c r="AV145" s="10"/>
      <c r="AW145" s="10"/>
      <c r="AX145" s="10"/>
      <c r="AY145" s="10"/>
      <c r="AZ145" s="10"/>
      <c r="BA145" s="10"/>
      <c r="BB145" s="10"/>
      <c r="BC145" s="10"/>
      <c r="BD145" s="10"/>
      <c r="BE145" s="10"/>
      <c r="BF145" s="10"/>
      <c r="BG145" s="10"/>
      <c r="BH145" s="10"/>
      <c r="BI145" s="10"/>
      <c r="BJ145" s="10"/>
      <c r="BK145" s="10"/>
      <c r="BL145" s="10"/>
      <c r="BM145" s="10"/>
      <c r="BN145" s="10"/>
      <c r="BO145" s="10"/>
      <c r="BP145" s="10"/>
      <c r="BQ145" s="10"/>
      <c r="BR145" s="10"/>
      <c r="BS145" s="10"/>
      <c r="BT145" s="10"/>
      <c r="BU145" s="10"/>
      <c r="BV145" s="10"/>
      <c r="BW145" s="10"/>
      <c r="BX145" s="10"/>
      <c r="BY145" s="10"/>
      <c r="BZ145" s="10"/>
      <c r="CA145" s="10"/>
      <c r="CB145" s="10"/>
      <c r="CC145" s="10"/>
      <c r="CD145" s="10"/>
      <c r="CE145" s="10"/>
      <c r="CF145" s="10"/>
      <c r="CG145" s="10"/>
      <c r="CH145" s="10"/>
      <c r="CI145" s="10"/>
      <c r="CJ145" s="10"/>
      <c r="CK145" s="10"/>
      <c r="CL145" s="10"/>
      <c r="CM145" s="10"/>
      <c r="CN145" s="10"/>
      <c r="CO145" s="10"/>
      <c r="CP145" s="10"/>
      <c r="CQ145" s="10"/>
      <c r="CR145" s="10"/>
      <c r="CS145" s="10"/>
      <c r="CT145" s="10"/>
      <c r="CU145" s="10"/>
      <c r="CV145" s="10"/>
      <c r="CW145" s="10"/>
      <c r="CX145" s="10"/>
      <c r="CY145" s="10"/>
      <c r="CZ145" s="10"/>
      <c r="DA145" s="10"/>
      <c r="DB145" s="10"/>
      <c r="DC145" s="10"/>
      <c r="DD145" s="10"/>
      <c r="DE145" s="10"/>
      <c r="DF145" s="10"/>
      <c r="DG145" s="10"/>
      <c r="DH145" s="10"/>
      <c r="DI145" s="10"/>
      <c r="DJ145" s="10"/>
    </row>
    <row r="146" spans="2:114" hidden="1">
      <c r="B146" s="24"/>
      <c r="C146" s="24"/>
      <c r="D146" s="24"/>
      <c r="E146" s="44"/>
      <c r="F146" s="44"/>
      <c r="L146" s="9"/>
      <c r="M146" s="9"/>
      <c r="N146" s="9"/>
      <c r="O146" s="9"/>
      <c r="P146" s="9"/>
      <c r="Q146" s="9"/>
      <c r="R146" s="9"/>
      <c r="S146" s="9"/>
      <c r="T146" s="9"/>
      <c r="U146" s="9"/>
      <c r="V146" s="9"/>
      <c r="W146" s="9"/>
      <c r="X146" s="9"/>
      <c r="Y146" s="9"/>
      <c r="Z146" s="9"/>
      <c r="AA146" s="9"/>
      <c r="AB146" s="9"/>
      <c r="AC146" s="9"/>
      <c r="AD146" s="9"/>
      <c r="AE146" s="9"/>
      <c r="AF146" s="9"/>
      <c r="AG146" s="9"/>
      <c r="AH146" s="9"/>
      <c r="AI146" s="9"/>
      <c r="AJ146" s="9"/>
      <c r="AK146" s="9"/>
      <c r="AL146" s="9"/>
      <c r="AM146" s="9"/>
      <c r="AN146" s="9"/>
      <c r="AO146" s="9"/>
      <c r="AP146" s="9"/>
      <c r="AQ146" s="9"/>
      <c r="AR146" s="9"/>
      <c r="AS146" s="9"/>
      <c r="AT146" s="9"/>
      <c r="AU146" s="9"/>
      <c r="AV146" s="9"/>
      <c r="AW146" s="9"/>
      <c r="AX146" s="9"/>
      <c r="AY146" s="9"/>
      <c r="AZ146" s="9"/>
      <c r="BA146" s="9"/>
      <c r="BB146" s="9"/>
      <c r="BC146" s="9"/>
      <c r="BD146" s="9"/>
      <c r="BE146" s="9"/>
      <c r="BF146" s="9"/>
      <c r="BG146" s="9"/>
      <c r="BH146" s="9"/>
      <c r="BI146" s="9"/>
      <c r="BJ146" s="9"/>
      <c r="BK146" s="9"/>
      <c r="BL146" s="9"/>
      <c r="BM146" s="9"/>
      <c r="BN146" s="9"/>
      <c r="BO146" s="9"/>
      <c r="BP146" s="9"/>
      <c r="BQ146" s="9"/>
      <c r="BR146" s="9"/>
      <c r="BS146" s="9"/>
      <c r="BT146" s="9"/>
      <c r="BU146" s="9"/>
      <c r="BV146" s="9"/>
      <c r="BW146" s="9"/>
      <c r="BX146" s="9"/>
      <c r="BY146" s="9"/>
      <c r="BZ146" s="9"/>
      <c r="CA146" s="9"/>
      <c r="CB146" s="9"/>
      <c r="CC146" s="9"/>
      <c r="CD146" s="9"/>
      <c r="CE146" s="9"/>
      <c r="CF146" s="9"/>
      <c r="CG146" s="9"/>
      <c r="CH146" s="9"/>
      <c r="CI146" s="9"/>
      <c r="CJ146" s="9"/>
      <c r="CK146" s="9"/>
      <c r="CL146" s="9"/>
      <c r="CM146" s="9"/>
      <c r="CN146" s="9"/>
      <c r="CO146" s="9"/>
      <c r="CP146" s="9"/>
      <c r="CQ146" s="9"/>
      <c r="CR146" s="9"/>
      <c r="CS146" s="9"/>
      <c r="CT146" s="9"/>
      <c r="CU146" s="9"/>
      <c r="CV146" s="9"/>
      <c r="CW146" s="9"/>
      <c r="CX146" s="9"/>
    </row>
    <row r="147" spans="2:114" hidden="1">
      <c r="E147" s="44"/>
      <c r="F147" s="44"/>
    </row>
    <row r="148" spans="2:114" hidden="1">
      <c r="E148" s="44"/>
      <c r="F148" s="44"/>
      <c r="L148" s="70"/>
      <c r="M148" s="70"/>
      <c r="N148" s="70"/>
      <c r="O148" s="70"/>
      <c r="P148" s="70"/>
      <c r="Q148" s="70"/>
      <c r="R148" s="70"/>
      <c r="S148" s="70"/>
      <c r="T148" s="70"/>
      <c r="U148" s="70"/>
      <c r="V148" s="70"/>
      <c r="W148" s="70"/>
      <c r="X148" s="70"/>
      <c r="Y148" s="70"/>
      <c r="Z148" s="70"/>
      <c r="AA148" s="70"/>
      <c r="AB148" s="70"/>
      <c r="AC148" s="70"/>
      <c r="AD148" s="70"/>
      <c r="AE148" s="70"/>
      <c r="AF148" s="70"/>
      <c r="AG148" s="70"/>
      <c r="AH148" s="70"/>
      <c r="AI148" s="70"/>
      <c r="AJ148" s="70"/>
      <c r="AK148" s="70"/>
      <c r="AL148" s="70"/>
      <c r="AM148" s="70"/>
      <c r="AN148" s="70"/>
      <c r="AO148" s="70"/>
      <c r="AP148" s="70"/>
      <c r="AQ148" s="70"/>
      <c r="AR148" s="70"/>
      <c r="AS148" s="70"/>
      <c r="AT148" s="70"/>
      <c r="AU148" s="70"/>
      <c r="AV148" s="70"/>
      <c r="AW148" s="70"/>
      <c r="AX148" s="70"/>
      <c r="AY148" s="70"/>
      <c r="AZ148" s="70"/>
      <c r="BA148" s="70"/>
      <c r="BB148" s="70"/>
      <c r="BC148" s="70"/>
      <c r="BD148" s="70"/>
      <c r="BE148" s="70"/>
      <c r="BF148" s="70"/>
      <c r="BG148" s="70"/>
      <c r="BH148" s="70"/>
      <c r="BI148" s="70"/>
      <c r="BJ148" s="70"/>
      <c r="BK148" s="70"/>
      <c r="BL148" s="70"/>
      <c r="BM148" s="70"/>
      <c r="BN148" s="70"/>
      <c r="BO148" s="70"/>
      <c r="BP148" s="70"/>
      <c r="BQ148" s="70"/>
      <c r="BR148" s="70"/>
      <c r="BS148" s="70"/>
      <c r="BT148" s="70"/>
      <c r="BU148" s="70"/>
      <c r="BV148" s="70"/>
      <c r="BW148" s="70"/>
      <c r="BX148" s="70"/>
      <c r="BY148" s="70"/>
      <c r="BZ148" s="70"/>
      <c r="CA148" s="70"/>
      <c r="CB148" s="70"/>
      <c r="CC148" s="70"/>
      <c r="CD148" s="70"/>
      <c r="CE148" s="70"/>
      <c r="CF148" s="70"/>
      <c r="CG148" s="70"/>
      <c r="CH148" s="70"/>
      <c r="CI148" s="70"/>
      <c r="CJ148" s="70"/>
      <c r="CK148" s="70"/>
      <c r="CL148" s="70"/>
      <c r="CM148" s="70"/>
      <c r="CN148" s="70"/>
      <c r="CO148" s="70"/>
      <c r="CP148" s="70"/>
      <c r="CQ148" s="70"/>
      <c r="CR148" s="70"/>
      <c r="CS148" s="70"/>
      <c r="CT148" s="70"/>
      <c r="CU148" s="70"/>
      <c r="CV148" s="70"/>
      <c r="CW148" s="70"/>
      <c r="CX148" s="70"/>
      <c r="CY148" s="10"/>
      <c r="CZ148" s="10"/>
      <c r="DA148" s="10"/>
      <c r="DB148" s="10"/>
      <c r="DC148" s="10"/>
      <c r="DD148" s="10"/>
      <c r="DE148" s="10"/>
      <c r="DF148" s="10"/>
      <c r="DG148" s="10"/>
      <c r="DH148" s="10"/>
      <c r="DI148" s="10"/>
      <c r="DJ148" s="10"/>
    </row>
    <row r="149" spans="2:114" hidden="1">
      <c r="E149" s="44"/>
      <c r="F149" s="44"/>
      <c r="L149" s="70"/>
      <c r="M149" s="70"/>
      <c r="N149" s="70"/>
      <c r="O149" s="70"/>
      <c r="P149" s="70"/>
      <c r="Q149" s="70"/>
      <c r="R149" s="70"/>
      <c r="S149" s="70"/>
      <c r="T149" s="70"/>
      <c r="U149" s="70"/>
      <c r="V149" s="70"/>
      <c r="W149" s="70"/>
      <c r="X149" s="70"/>
      <c r="Y149" s="70"/>
      <c r="Z149" s="70"/>
      <c r="AA149" s="70"/>
      <c r="AB149" s="70"/>
      <c r="AC149" s="70"/>
      <c r="AD149" s="70"/>
      <c r="AE149" s="70"/>
      <c r="AF149" s="70"/>
      <c r="AG149" s="70"/>
      <c r="AH149" s="70"/>
      <c r="AI149" s="70"/>
      <c r="AJ149" s="70"/>
      <c r="AK149" s="70"/>
      <c r="AL149" s="70"/>
      <c r="AM149" s="70"/>
      <c r="AN149" s="70"/>
      <c r="AO149" s="70"/>
      <c r="AP149" s="70"/>
      <c r="AQ149" s="70"/>
      <c r="AR149" s="70"/>
      <c r="AS149" s="70"/>
      <c r="AT149" s="70"/>
      <c r="AU149" s="70"/>
      <c r="AV149" s="70"/>
      <c r="AW149" s="70"/>
      <c r="AX149" s="70"/>
      <c r="AY149" s="70"/>
      <c r="AZ149" s="70"/>
      <c r="BA149" s="70"/>
      <c r="BB149" s="70"/>
      <c r="BC149" s="70"/>
      <c r="BD149" s="70"/>
      <c r="BE149" s="70"/>
      <c r="BF149" s="70"/>
      <c r="BG149" s="70"/>
      <c r="BH149" s="70"/>
      <c r="BI149" s="70"/>
      <c r="BJ149" s="70"/>
      <c r="BK149" s="70"/>
      <c r="BL149" s="70"/>
      <c r="BM149" s="70"/>
      <c r="BN149" s="70"/>
      <c r="BO149" s="70"/>
      <c r="BP149" s="70"/>
      <c r="BQ149" s="70"/>
      <c r="BR149" s="70"/>
      <c r="BS149" s="70"/>
      <c r="BT149" s="70"/>
      <c r="BU149" s="70"/>
      <c r="BV149" s="70"/>
      <c r="BW149" s="70"/>
      <c r="BX149" s="70"/>
      <c r="BY149" s="70"/>
      <c r="BZ149" s="70"/>
      <c r="CA149" s="70"/>
      <c r="CB149" s="70"/>
      <c r="CC149" s="70"/>
      <c r="CD149" s="70"/>
      <c r="CE149" s="70"/>
      <c r="CF149" s="70"/>
      <c r="CG149" s="70"/>
      <c r="CH149" s="70"/>
      <c r="CI149" s="70"/>
      <c r="CJ149" s="70"/>
      <c r="CK149" s="70"/>
      <c r="CL149" s="70"/>
      <c r="CM149" s="70"/>
      <c r="CN149" s="70"/>
      <c r="CO149" s="70"/>
      <c r="CP149" s="70"/>
      <c r="CQ149" s="70"/>
      <c r="CR149" s="70"/>
      <c r="CS149" s="70"/>
      <c r="CT149" s="70"/>
      <c r="CU149" s="70"/>
      <c r="CV149" s="70"/>
      <c r="CW149" s="70"/>
      <c r="CX149" s="70"/>
    </row>
    <row r="150" spans="2:114" hidden="1">
      <c r="B150" s="24"/>
      <c r="C150" s="24"/>
      <c r="D150" s="24"/>
      <c r="E150" s="44"/>
      <c r="F150" s="44"/>
      <c r="L150" s="70"/>
      <c r="M150" s="70"/>
      <c r="N150" s="70"/>
      <c r="O150" s="70"/>
      <c r="P150" s="70"/>
      <c r="Q150" s="70"/>
      <c r="R150" s="70"/>
      <c r="S150" s="70"/>
      <c r="T150" s="70"/>
      <c r="U150" s="70"/>
      <c r="V150" s="70"/>
      <c r="W150" s="70"/>
      <c r="X150" s="70"/>
      <c r="Y150" s="70"/>
      <c r="Z150" s="70"/>
      <c r="AA150" s="70"/>
      <c r="AB150" s="70"/>
      <c r="AC150" s="70"/>
      <c r="AD150" s="70"/>
      <c r="AE150" s="70"/>
      <c r="AF150" s="70"/>
      <c r="AG150" s="70"/>
      <c r="AH150" s="70"/>
      <c r="AI150" s="70"/>
      <c r="AJ150" s="70"/>
      <c r="AK150" s="70"/>
      <c r="AL150" s="70"/>
      <c r="AM150" s="70"/>
      <c r="AN150" s="70"/>
      <c r="AO150" s="70"/>
      <c r="AP150" s="70"/>
      <c r="AQ150" s="70"/>
      <c r="AR150" s="70"/>
      <c r="AS150" s="70"/>
      <c r="AT150" s="70"/>
      <c r="AU150" s="70"/>
      <c r="AV150" s="70"/>
      <c r="AW150" s="70"/>
      <c r="AX150" s="70"/>
      <c r="AY150" s="70"/>
      <c r="AZ150" s="70"/>
      <c r="BA150" s="70"/>
      <c r="BB150" s="70"/>
      <c r="BC150" s="70"/>
      <c r="BD150" s="70"/>
      <c r="BE150" s="70"/>
      <c r="BF150" s="70"/>
      <c r="BG150" s="70"/>
      <c r="BH150" s="70"/>
      <c r="BI150" s="70"/>
      <c r="BJ150" s="70"/>
      <c r="BK150" s="70"/>
      <c r="BL150" s="70"/>
      <c r="BM150" s="70"/>
      <c r="BN150" s="70"/>
      <c r="BO150" s="70"/>
      <c r="BP150" s="70"/>
      <c r="BQ150" s="70"/>
      <c r="BR150" s="70"/>
      <c r="BS150" s="70"/>
      <c r="BT150" s="70"/>
      <c r="BU150" s="70"/>
      <c r="BV150" s="70"/>
      <c r="BW150" s="70"/>
      <c r="BX150" s="70"/>
      <c r="BY150" s="70"/>
      <c r="BZ150" s="70"/>
      <c r="CA150" s="70"/>
      <c r="CB150" s="70"/>
      <c r="CC150" s="70"/>
      <c r="CD150" s="70"/>
      <c r="CE150" s="70"/>
      <c r="CF150" s="70"/>
      <c r="CG150" s="70"/>
      <c r="CH150" s="70"/>
      <c r="CI150" s="70"/>
      <c r="CJ150" s="70"/>
      <c r="CK150" s="70"/>
      <c r="CL150" s="70"/>
      <c r="CM150" s="70"/>
      <c r="CN150" s="70"/>
      <c r="CO150" s="70"/>
      <c r="CP150" s="70"/>
      <c r="CQ150" s="70"/>
      <c r="CR150" s="70"/>
      <c r="CS150" s="70"/>
      <c r="CT150" s="70"/>
      <c r="CU150" s="70"/>
      <c r="CV150" s="70"/>
      <c r="CW150" s="70"/>
      <c r="CX150" s="70"/>
    </row>
    <row r="151" spans="2:114" hidden="1">
      <c r="E151" s="44"/>
      <c r="F151" s="44"/>
      <c r="L151" s="70"/>
      <c r="M151" s="70"/>
      <c r="N151" s="70"/>
      <c r="O151" s="70"/>
      <c r="P151" s="70"/>
      <c r="Q151" s="70"/>
      <c r="R151" s="70"/>
      <c r="S151" s="70"/>
      <c r="T151" s="70"/>
      <c r="U151" s="70"/>
      <c r="V151" s="70"/>
      <c r="W151" s="70"/>
      <c r="X151" s="70"/>
      <c r="Y151" s="70"/>
      <c r="Z151" s="70"/>
      <c r="AA151" s="70"/>
      <c r="AB151" s="70"/>
      <c r="AC151" s="70"/>
      <c r="AD151" s="70"/>
      <c r="AE151" s="70"/>
      <c r="AF151" s="70"/>
      <c r="AG151" s="70"/>
      <c r="AH151" s="70"/>
      <c r="AI151" s="70"/>
      <c r="AJ151" s="70"/>
      <c r="AK151" s="70"/>
      <c r="AL151" s="70"/>
      <c r="AM151" s="70"/>
      <c r="AN151" s="70"/>
      <c r="AO151" s="70"/>
      <c r="AP151" s="70"/>
      <c r="AQ151" s="70"/>
      <c r="AR151" s="70"/>
      <c r="AS151" s="70"/>
      <c r="AT151" s="70"/>
      <c r="AU151" s="70"/>
      <c r="AV151" s="70"/>
      <c r="AW151" s="70"/>
      <c r="AX151" s="70"/>
      <c r="AY151" s="70"/>
      <c r="AZ151" s="70"/>
      <c r="BA151" s="70"/>
      <c r="BB151" s="70"/>
      <c r="BC151" s="70"/>
      <c r="BD151" s="70"/>
      <c r="BE151" s="70"/>
      <c r="BF151" s="70"/>
      <c r="BG151" s="70"/>
      <c r="BH151" s="70"/>
      <c r="BI151" s="70"/>
      <c r="BJ151" s="70"/>
      <c r="BK151" s="70"/>
      <c r="BL151" s="70"/>
      <c r="BM151" s="70"/>
      <c r="BN151" s="70"/>
      <c r="BO151" s="70"/>
      <c r="BP151" s="70"/>
      <c r="BQ151" s="70"/>
      <c r="BR151" s="70"/>
      <c r="BS151" s="70"/>
      <c r="BT151" s="70"/>
      <c r="BU151" s="70"/>
      <c r="BV151" s="70"/>
      <c r="BW151" s="70"/>
      <c r="BX151" s="70"/>
      <c r="BY151" s="70"/>
      <c r="BZ151" s="70"/>
      <c r="CA151" s="70"/>
      <c r="CB151" s="70"/>
      <c r="CC151" s="70"/>
      <c r="CD151" s="70"/>
      <c r="CE151" s="70"/>
      <c r="CF151" s="70"/>
      <c r="CG151" s="70"/>
      <c r="CH151" s="70"/>
      <c r="CI151" s="70"/>
      <c r="CJ151" s="70"/>
      <c r="CK151" s="70"/>
      <c r="CL151" s="70"/>
      <c r="CM151" s="70"/>
      <c r="CN151" s="70"/>
      <c r="CO151" s="70"/>
      <c r="CP151" s="70"/>
      <c r="CQ151" s="70"/>
      <c r="CR151" s="70"/>
      <c r="CS151" s="70"/>
      <c r="CT151" s="70"/>
      <c r="CU151" s="70"/>
      <c r="CV151" s="70"/>
      <c r="CW151" s="70"/>
      <c r="CX151" s="70"/>
    </row>
    <row r="153" spans="2:114" hidden="1">
      <c r="B153" s="24"/>
      <c r="C153" s="69"/>
      <c r="D153" s="24"/>
      <c r="E153" s="24"/>
      <c r="F153" s="24"/>
      <c r="G153" s="24"/>
      <c r="H153" s="24"/>
      <c r="I153" s="24"/>
      <c r="J153" s="24"/>
      <c r="K153" s="24"/>
      <c r="L153" s="24"/>
      <c r="M153" s="24"/>
      <c r="N153" s="24"/>
      <c r="O153" s="24"/>
      <c r="P153" s="24"/>
      <c r="Q153" s="24"/>
      <c r="R153" s="24"/>
      <c r="S153" s="24"/>
      <c r="T153" s="24"/>
      <c r="U153" s="24"/>
      <c r="V153" s="24"/>
      <c r="W153" s="24"/>
      <c r="X153" s="24"/>
      <c r="Y153" s="24"/>
      <c r="Z153" s="24"/>
      <c r="AA153" s="24"/>
      <c r="AB153" s="24"/>
      <c r="AC153" s="24"/>
      <c r="AD153" s="24"/>
      <c r="AE153" s="24"/>
      <c r="AF153" s="24"/>
      <c r="AG153" s="24"/>
      <c r="AH153" s="24"/>
      <c r="AI153" s="24"/>
      <c r="AJ153" s="24"/>
      <c r="AK153" s="24"/>
      <c r="AL153" s="24"/>
      <c r="AM153" s="24"/>
      <c r="AN153" s="24"/>
      <c r="AO153" s="24"/>
      <c r="AP153" s="24"/>
      <c r="AQ153" s="24"/>
      <c r="AR153" s="24"/>
      <c r="AS153" s="24"/>
      <c r="AT153" s="24"/>
      <c r="AU153" s="24"/>
      <c r="AV153" s="24"/>
      <c r="AW153" s="24"/>
      <c r="AX153" s="24"/>
      <c r="AY153" s="24"/>
      <c r="AZ153" s="24"/>
      <c r="BA153" s="24"/>
      <c r="BB153" s="24"/>
      <c r="BC153" s="24"/>
      <c r="BD153" s="24"/>
      <c r="BE153" s="24"/>
      <c r="BF153" s="24"/>
      <c r="BG153" s="24"/>
      <c r="BH153" s="24"/>
      <c r="BI153" s="24"/>
      <c r="BJ153" s="24"/>
      <c r="BK153" s="24"/>
      <c r="BL153" s="24"/>
      <c r="BM153" s="24"/>
      <c r="BN153" s="24"/>
      <c r="BO153" s="24"/>
      <c r="BP153" s="24"/>
      <c r="BQ153" s="24"/>
      <c r="BR153" s="24"/>
      <c r="BS153" s="24"/>
      <c r="BT153" s="24"/>
      <c r="BU153" s="24"/>
      <c r="BV153" s="24"/>
      <c r="BW153" s="24"/>
      <c r="BX153" s="24"/>
      <c r="BY153" s="24"/>
      <c r="BZ153" s="24"/>
      <c r="CA153" s="24"/>
      <c r="CB153" s="24"/>
      <c r="CC153" s="24"/>
      <c r="CD153" s="24"/>
      <c r="CE153" s="24"/>
      <c r="CF153" s="24"/>
      <c r="CG153" s="24"/>
      <c r="CH153" s="24"/>
      <c r="CI153" s="24"/>
      <c r="CJ153" s="24"/>
      <c r="CK153" s="24"/>
      <c r="CL153" s="24"/>
      <c r="CM153" s="24"/>
      <c r="CN153" s="24"/>
      <c r="CO153" s="24"/>
      <c r="CP153" s="24"/>
      <c r="CQ153" s="24"/>
      <c r="CR153" s="24"/>
      <c r="CS153" s="24"/>
      <c r="CT153" s="24"/>
      <c r="CU153" s="24"/>
      <c r="CV153" s="24"/>
      <c r="CW153" s="24"/>
      <c r="CX153" s="24"/>
      <c r="CY153" s="25"/>
    </row>
    <row r="154" spans="2:114" hidden="1">
      <c r="B154" s="24"/>
      <c r="C154" s="24"/>
      <c r="D154" s="24"/>
    </row>
    <row r="155" spans="2:114" hidden="1">
      <c r="L155" s="8"/>
      <c r="M155" s="8"/>
      <c r="N155" s="8"/>
      <c r="O155" s="8"/>
      <c r="P155" s="8"/>
      <c r="Q155" s="8"/>
      <c r="R155" s="8"/>
      <c r="S155" s="8"/>
      <c r="T155" s="8"/>
      <c r="U155" s="8"/>
      <c r="V155" s="8"/>
      <c r="W155" s="8"/>
      <c r="X155" s="8"/>
      <c r="Y155" s="8"/>
      <c r="Z155" s="8"/>
      <c r="AA155" s="8"/>
      <c r="AB155" s="8"/>
      <c r="AC155" s="8"/>
      <c r="AD155" s="8"/>
      <c r="AE155" s="8"/>
      <c r="AF155" s="8"/>
      <c r="AG155" s="8"/>
      <c r="AH155" s="8"/>
      <c r="AI155" s="8"/>
      <c r="AJ155" s="8"/>
      <c r="AK155" s="8"/>
      <c r="AL155" s="8"/>
      <c r="AM155" s="8"/>
      <c r="AN155" s="8"/>
      <c r="AO155" s="8"/>
      <c r="AP155" s="8"/>
      <c r="AQ155" s="8"/>
      <c r="AR155" s="8"/>
      <c r="AS155" s="8"/>
      <c r="AT155" s="8"/>
      <c r="AU155" s="8"/>
      <c r="AV155" s="8"/>
      <c r="AW155" s="8"/>
      <c r="AX155" s="8"/>
      <c r="AY155" s="8"/>
      <c r="AZ155" s="8"/>
      <c r="BA155" s="8"/>
      <c r="BB155" s="8"/>
      <c r="BC155" s="8"/>
      <c r="BD155" s="8"/>
      <c r="BE155" s="8"/>
      <c r="BF155" s="8"/>
      <c r="BG155" s="8"/>
      <c r="BH155" s="8"/>
      <c r="BI155" s="8"/>
      <c r="BJ155" s="8"/>
      <c r="BK155" s="8"/>
      <c r="BL155" s="8"/>
      <c r="BM155" s="8"/>
      <c r="BN155" s="8"/>
      <c r="BO155" s="8"/>
      <c r="BP155" s="8"/>
      <c r="BQ155" s="8"/>
      <c r="BR155" s="8"/>
      <c r="BS155" s="8"/>
      <c r="BT155" s="8"/>
      <c r="BU155" s="8"/>
      <c r="BV155" s="8"/>
      <c r="BW155" s="8"/>
      <c r="BX155" s="8"/>
      <c r="BY155" s="8"/>
      <c r="BZ155" s="8"/>
      <c r="CA155" s="8"/>
      <c r="CB155" s="8"/>
      <c r="CC155" s="8"/>
      <c r="CD155" s="8"/>
      <c r="CE155" s="8"/>
      <c r="CF155" s="8"/>
      <c r="CG155" s="8"/>
      <c r="CH155" s="8"/>
      <c r="CI155" s="8"/>
      <c r="CJ155" s="8"/>
      <c r="CK155" s="8"/>
      <c r="CL155" s="8"/>
      <c r="CM155" s="8"/>
      <c r="CN155" s="8"/>
      <c r="CO155" s="8"/>
      <c r="CP155" s="8"/>
      <c r="CQ155" s="8"/>
      <c r="CR155" s="8"/>
      <c r="CS155" s="8"/>
      <c r="CT155" s="8"/>
      <c r="CU155" s="8"/>
      <c r="CV155" s="8"/>
      <c r="CW155" s="8"/>
      <c r="CX155" s="8"/>
    </row>
    <row r="157" spans="2:114" hidden="1">
      <c r="E157" s="29"/>
      <c r="F157" s="29"/>
      <c r="L157" s="10"/>
      <c r="M157" s="10"/>
      <c r="N157" s="10"/>
      <c r="O157" s="10"/>
      <c r="P157" s="10"/>
      <c r="Q157" s="10"/>
      <c r="R157" s="10"/>
      <c r="S157" s="10"/>
      <c r="T157" s="10"/>
      <c r="U157" s="10"/>
      <c r="V157" s="10"/>
      <c r="W157" s="10"/>
      <c r="X157" s="10"/>
      <c r="Y157" s="10"/>
      <c r="Z157" s="10"/>
      <c r="AA157" s="10"/>
      <c r="AB157" s="10"/>
      <c r="AC157" s="10"/>
      <c r="AD157" s="10"/>
      <c r="AE157" s="10"/>
      <c r="AF157" s="10"/>
      <c r="AG157" s="10"/>
      <c r="AH157" s="10"/>
      <c r="AI157" s="10"/>
      <c r="AJ157" s="10"/>
      <c r="AK157" s="10"/>
      <c r="AL157" s="10"/>
      <c r="AM157" s="10"/>
      <c r="AN157" s="10"/>
      <c r="AO157" s="10"/>
      <c r="AP157" s="10"/>
      <c r="AQ157" s="10"/>
      <c r="AR157" s="10"/>
      <c r="AS157" s="10"/>
      <c r="AT157" s="10"/>
      <c r="AU157" s="10"/>
      <c r="AV157" s="10"/>
      <c r="AW157" s="10"/>
      <c r="AX157" s="10"/>
      <c r="AY157" s="10"/>
      <c r="AZ157" s="10"/>
      <c r="BA157" s="10"/>
      <c r="BB157" s="10"/>
      <c r="BC157" s="10"/>
      <c r="BD157" s="10"/>
      <c r="BE157" s="10"/>
      <c r="BF157" s="10"/>
      <c r="BG157" s="10"/>
      <c r="BH157" s="10"/>
      <c r="BI157" s="10"/>
      <c r="BJ157" s="10"/>
      <c r="BK157" s="10"/>
      <c r="BL157" s="10"/>
      <c r="BM157" s="10"/>
      <c r="BN157" s="10"/>
      <c r="BO157" s="10"/>
      <c r="BP157" s="10"/>
      <c r="BQ157" s="10"/>
      <c r="BR157" s="10"/>
      <c r="BS157" s="10"/>
      <c r="BT157" s="10"/>
      <c r="BU157" s="10"/>
      <c r="BV157" s="10"/>
      <c r="BW157" s="10"/>
      <c r="BX157" s="10"/>
      <c r="BY157" s="10"/>
      <c r="BZ157" s="10"/>
      <c r="CA157" s="10"/>
      <c r="CB157" s="10"/>
      <c r="CC157" s="10"/>
      <c r="CD157" s="10"/>
      <c r="CE157" s="10"/>
      <c r="CF157" s="10"/>
      <c r="CG157" s="10"/>
      <c r="CH157" s="10"/>
      <c r="CI157" s="10"/>
      <c r="CJ157" s="10"/>
      <c r="CK157" s="10"/>
      <c r="CL157" s="10"/>
      <c r="CM157" s="10"/>
      <c r="CN157" s="10"/>
      <c r="CO157" s="10"/>
      <c r="CP157" s="10"/>
      <c r="CQ157" s="10"/>
      <c r="CR157" s="10"/>
      <c r="CS157" s="10"/>
      <c r="CT157" s="10"/>
      <c r="CU157" s="10"/>
      <c r="CV157" s="10"/>
      <c r="CW157" s="10"/>
      <c r="CX157" s="10"/>
    </row>
    <row r="158" spans="2:114" hidden="1">
      <c r="E158" s="44"/>
      <c r="F158" s="44"/>
      <c r="L158" s="9"/>
      <c r="M158" s="9"/>
      <c r="N158" s="9"/>
      <c r="O158" s="9"/>
      <c r="P158" s="9"/>
      <c r="Q158" s="9"/>
      <c r="R158" s="9"/>
      <c r="S158" s="9"/>
      <c r="T158" s="9"/>
      <c r="U158" s="9"/>
      <c r="V158" s="9"/>
      <c r="W158" s="9"/>
      <c r="X158" s="9"/>
      <c r="Y158" s="9"/>
      <c r="Z158" s="9"/>
      <c r="AA158" s="9"/>
      <c r="AB158" s="9"/>
      <c r="AC158" s="9"/>
      <c r="AD158" s="9"/>
      <c r="AE158" s="9"/>
      <c r="AF158" s="9"/>
      <c r="AG158" s="9"/>
      <c r="AH158" s="9"/>
      <c r="AI158" s="9"/>
      <c r="AJ158" s="9"/>
      <c r="AK158" s="9"/>
      <c r="AL158" s="9"/>
      <c r="AM158" s="9"/>
      <c r="AN158" s="9"/>
      <c r="AO158" s="9"/>
      <c r="AP158" s="9"/>
      <c r="AQ158" s="9"/>
      <c r="AR158" s="9"/>
      <c r="AS158" s="9"/>
      <c r="AT158" s="9"/>
      <c r="AU158" s="9"/>
      <c r="AV158" s="9"/>
      <c r="AW158" s="9"/>
      <c r="AX158" s="9"/>
      <c r="AY158" s="9"/>
      <c r="AZ158" s="9"/>
      <c r="BA158" s="9"/>
      <c r="BB158" s="9"/>
      <c r="BC158" s="9"/>
      <c r="BD158" s="9"/>
      <c r="BE158" s="9"/>
      <c r="BF158" s="9"/>
      <c r="BG158" s="9"/>
      <c r="BH158" s="9"/>
      <c r="BI158" s="9"/>
      <c r="BJ158" s="9"/>
      <c r="BK158" s="9"/>
      <c r="BL158" s="9"/>
      <c r="BM158" s="9"/>
      <c r="BN158" s="9"/>
      <c r="BO158" s="9"/>
      <c r="BP158" s="9"/>
      <c r="BQ158" s="9"/>
      <c r="BR158" s="9"/>
      <c r="BS158" s="9"/>
      <c r="BT158" s="9"/>
      <c r="BU158" s="9"/>
      <c r="BV158" s="9"/>
      <c r="BW158" s="9"/>
      <c r="BX158" s="9"/>
      <c r="BY158" s="9"/>
      <c r="BZ158" s="9"/>
      <c r="CA158" s="9"/>
      <c r="CB158" s="9"/>
      <c r="CC158" s="9"/>
      <c r="CD158" s="9"/>
      <c r="CE158" s="9"/>
      <c r="CF158" s="9"/>
      <c r="CG158" s="9"/>
      <c r="CH158" s="9"/>
      <c r="CI158" s="9"/>
      <c r="CJ158" s="9"/>
      <c r="CK158" s="9"/>
      <c r="CL158" s="9"/>
      <c r="CM158" s="9"/>
      <c r="CN158" s="9"/>
      <c r="CO158" s="9"/>
      <c r="CP158" s="9"/>
      <c r="CQ158" s="9"/>
      <c r="CR158" s="9"/>
      <c r="CS158" s="9"/>
      <c r="CT158" s="9"/>
      <c r="CU158" s="9"/>
      <c r="CV158" s="9"/>
      <c r="CW158" s="9"/>
      <c r="CX158" s="9"/>
    </row>
    <row r="159" spans="2:114" hidden="1">
      <c r="E159" s="44"/>
      <c r="F159" s="44"/>
    </row>
    <row r="160" spans="2:114" hidden="1">
      <c r="E160" s="44"/>
      <c r="F160" s="44"/>
      <c r="L160" s="10"/>
      <c r="M160" s="10"/>
      <c r="N160" s="10"/>
      <c r="O160" s="10"/>
      <c r="P160" s="10"/>
      <c r="Q160" s="10"/>
      <c r="R160" s="10"/>
      <c r="S160" s="10"/>
      <c r="T160" s="10"/>
      <c r="U160" s="10"/>
      <c r="V160" s="10"/>
      <c r="W160" s="10"/>
      <c r="X160" s="10"/>
      <c r="Y160" s="10"/>
      <c r="Z160" s="10"/>
      <c r="AA160" s="10"/>
      <c r="AB160" s="10"/>
      <c r="AC160" s="10"/>
      <c r="AD160" s="10"/>
      <c r="AE160" s="10"/>
      <c r="AF160" s="10"/>
      <c r="AG160" s="10"/>
      <c r="AH160" s="10"/>
      <c r="AI160" s="10"/>
      <c r="AJ160" s="10"/>
      <c r="AK160" s="10"/>
      <c r="AL160" s="10"/>
      <c r="AM160" s="10"/>
      <c r="AN160" s="10"/>
      <c r="AO160" s="10"/>
      <c r="AP160" s="10"/>
      <c r="AQ160" s="10"/>
      <c r="AR160" s="10"/>
      <c r="AS160" s="10"/>
      <c r="AT160" s="10"/>
      <c r="AU160" s="10"/>
      <c r="AV160" s="10"/>
      <c r="AW160" s="10"/>
      <c r="AX160" s="10"/>
      <c r="AY160" s="10"/>
      <c r="AZ160" s="10"/>
      <c r="BA160" s="10"/>
      <c r="BB160" s="10"/>
      <c r="BC160" s="10"/>
      <c r="BD160" s="10"/>
      <c r="BE160" s="10"/>
      <c r="BF160" s="10"/>
      <c r="BG160" s="10"/>
      <c r="BH160" s="10"/>
      <c r="BI160" s="10"/>
      <c r="BJ160" s="10"/>
      <c r="BK160" s="10"/>
      <c r="BL160" s="10"/>
      <c r="BM160" s="10"/>
      <c r="BN160" s="10"/>
      <c r="BO160" s="10"/>
      <c r="BP160" s="10"/>
      <c r="BQ160" s="10"/>
      <c r="BR160" s="10"/>
      <c r="BS160" s="10"/>
      <c r="BT160" s="10"/>
      <c r="BU160" s="10"/>
      <c r="BV160" s="10"/>
      <c r="BW160" s="10"/>
      <c r="BX160" s="10"/>
      <c r="BY160" s="10"/>
      <c r="BZ160" s="10"/>
      <c r="CA160" s="10"/>
      <c r="CB160" s="10"/>
      <c r="CC160" s="10"/>
      <c r="CD160" s="10"/>
      <c r="CE160" s="10"/>
      <c r="CF160" s="10"/>
      <c r="CG160" s="10"/>
      <c r="CH160" s="10"/>
      <c r="CI160" s="10"/>
      <c r="CJ160" s="10"/>
      <c r="CK160" s="10"/>
      <c r="CL160" s="10"/>
      <c r="CM160" s="10"/>
      <c r="CN160" s="10"/>
      <c r="CO160" s="10"/>
      <c r="CP160" s="10"/>
      <c r="CQ160" s="10"/>
      <c r="CR160" s="10"/>
      <c r="CS160" s="10"/>
      <c r="CT160" s="10"/>
      <c r="CU160" s="10"/>
      <c r="CV160" s="10"/>
      <c r="CW160" s="10"/>
      <c r="CX160" s="10"/>
    </row>
    <row r="161" spans="2:103" hidden="1">
      <c r="E161" s="44"/>
      <c r="F161" s="44"/>
      <c r="L161" s="10"/>
      <c r="M161" s="10"/>
      <c r="N161" s="10"/>
      <c r="O161" s="10"/>
      <c r="P161" s="10"/>
      <c r="Q161" s="10"/>
      <c r="R161" s="10"/>
      <c r="S161" s="10"/>
      <c r="T161" s="10"/>
      <c r="U161" s="10"/>
      <c r="V161" s="10"/>
      <c r="W161" s="10"/>
      <c r="X161" s="10"/>
      <c r="Y161" s="10"/>
      <c r="Z161" s="10"/>
      <c r="AA161" s="10"/>
      <c r="AB161" s="10"/>
      <c r="AC161" s="10"/>
      <c r="AD161" s="10"/>
      <c r="AE161" s="10"/>
      <c r="AF161" s="10"/>
      <c r="AG161" s="10"/>
      <c r="AH161" s="10"/>
      <c r="AI161" s="10"/>
      <c r="AJ161" s="10"/>
      <c r="AK161" s="10"/>
      <c r="AL161" s="10"/>
      <c r="AM161" s="10"/>
      <c r="AN161" s="10"/>
      <c r="AO161" s="10"/>
      <c r="AP161" s="10"/>
      <c r="AQ161" s="10"/>
      <c r="AR161" s="10"/>
      <c r="AS161" s="10"/>
      <c r="AT161" s="10"/>
      <c r="AU161" s="10"/>
      <c r="AV161" s="10"/>
      <c r="AW161" s="10"/>
      <c r="AX161" s="10"/>
      <c r="AY161" s="10"/>
      <c r="AZ161" s="10"/>
      <c r="BA161" s="10"/>
      <c r="BB161" s="10"/>
      <c r="BC161" s="10"/>
      <c r="BD161" s="10"/>
      <c r="BE161" s="10"/>
      <c r="BF161" s="10"/>
      <c r="BG161" s="10"/>
      <c r="BH161" s="10"/>
      <c r="BI161" s="10"/>
      <c r="BJ161" s="10"/>
      <c r="BK161" s="10"/>
      <c r="BL161" s="10"/>
      <c r="BM161" s="10"/>
      <c r="BN161" s="10"/>
      <c r="BO161" s="10"/>
      <c r="BP161" s="10"/>
      <c r="BQ161" s="10"/>
      <c r="BR161" s="10"/>
      <c r="BS161" s="10"/>
      <c r="BT161" s="10"/>
      <c r="BU161" s="10"/>
      <c r="BV161" s="10"/>
      <c r="BW161" s="10"/>
      <c r="BX161" s="10"/>
      <c r="BY161" s="10"/>
      <c r="BZ161" s="10"/>
      <c r="CA161" s="10"/>
      <c r="CB161" s="10"/>
      <c r="CC161" s="10"/>
      <c r="CD161" s="10"/>
      <c r="CE161" s="10"/>
      <c r="CF161" s="10"/>
      <c r="CG161" s="10"/>
      <c r="CH161" s="10"/>
      <c r="CI161" s="10"/>
      <c r="CJ161" s="10"/>
      <c r="CK161" s="10"/>
      <c r="CL161" s="10"/>
      <c r="CM161" s="10"/>
      <c r="CN161" s="10"/>
      <c r="CO161" s="10"/>
      <c r="CP161" s="10"/>
      <c r="CQ161" s="10"/>
      <c r="CR161" s="10"/>
      <c r="CS161" s="10"/>
      <c r="CT161" s="10"/>
      <c r="CU161" s="10"/>
      <c r="CV161" s="10"/>
      <c r="CW161" s="10"/>
      <c r="CX161" s="10"/>
    </row>
    <row r="162" spans="2:103" hidden="1">
      <c r="E162" s="44"/>
      <c r="F162" s="44"/>
      <c r="L162" s="9"/>
      <c r="M162" s="9"/>
      <c r="N162" s="9"/>
      <c r="O162" s="9"/>
      <c r="P162" s="9"/>
      <c r="Q162" s="9"/>
      <c r="R162" s="9"/>
      <c r="S162" s="9"/>
      <c r="T162" s="9"/>
      <c r="U162" s="9"/>
      <c r="V162" s="9"/>
      <c r="W162" s="9"/>
      <c r="X162" s="9"/>
      <c r="Y162" s="9"/>
      <c r="Z162" s="9"/>
      <c r="AA162" s="9"/>
      <c r="AB162" s="9"/>
      <c r="AC162" s="9"/>
      <c r="AD162" s="9"/>
      <c r="AE162" s="9"/>
      <c r="AF162" s="9"/>
      <c r="AG162" s="9"/>
      <c r="AH162" s="9"/>
      <c r="AI162" s="9"/>
      <c r="AJ162" s="9"/>
      <c r="AK162" s="9"/>
      <c r="AL162" s="9"/>
      <c r="AM162" s="9"/>
      <c r="AN162" s="9"/>
      <c r="AO162" s="9"/>
      <c r="AP162" s="9"/>
      <c r="AQ162" s="9"/>
      <c r="AR162" s="9"/>
      <c r="AS162" s="9"/>
      <c r="AT162" s="9"/>
      <c r="AU162" s="9"/>
      <c r="AV162" s="9"/>
      <c r="AW162" s="9"/>
      <c r="AX162" s="9"/>
      <c r="AY162" s="9"/>
      <c r="AZ162" s="9"/>
      <c r="BA162" s="9"/>
      <c r="BB162" s="9"/>
      <c r="BC162" s="9"/>
      <c r="BD162" s="9"/>
      <c r="BE162" s="9"/>
      <c r="BF162" s="9"/>
      <c r="BG162" s="9"/>
      <c r="BH162" s="9"/>
      <c r="BI162" s="9"/>
      <c r="BJ162" s="9"/>
      <c r="BK162" s="9"/>
      <c r="BL162" s="9"/>
      <c r="BM162" s="9"/>
      <c r="BN162" s="9"/>
      <c r="BO162" s="9"/>
      <c r="BP162" s="9"/>
      <c r="BQ162" s="9"/>
      <c r="BR162" s="9"/>
      <c r="BS162" s="9"/>
      <c r="BT162" s="9"/>
      <c r="BU162" s="9"/>
      <c r="BV162" s="9"/>
      <c r="BW162" s="9"/>
      <c r="BX162" s="9"/>
      <c r="BY162" s="9"/>
      <c r="BZ162" s="9"/>
      <c r="CA162" s="9"/>
      <c r="CB162" s="9"/>
      <c r="CC162" s="9"/>
      <c r="CD162" s="9"/>
      <c r="CE162" s="9"/>
      <c r="CF162" s="9"/>
      <c r="CG162" s="9"/>
      <c r="CH162" s="9"/>
      <c r="CI162" s="9"/>
      <c r="CJ162" s="9"/>
      <c r="CK162" s="9"/>
      <c r="CL162" s="9"/>
      <c r="CM162" s="9"/>
      <c r="CN162" s="9"/>
      <c r="CO162" s="9"/>
      <c r="CP162" s="9"/>
      <c r="CQ162" s="9"/>
      <c r="CR162" s="9"/>
      <c r="CS162" s="9"/>
      <c r="CT162" s="9"/>
      <c r="CU162" s="9"/>
      <c r="CV162" s="9"/>
      <c r="CW162" s="9"/>
      <c r="CX162" s="9"/>
    </row>
    <row r="163" spans="2:103" hidden="1">
      <c r="E163" s="44"/>
      <c r="F163" s="44"/>
      <c r="L163" s="10"/>
      <c r="M163" s="10"/>
      <c r="N163" s="10"/>
      <c r="O163" s="10"/>
      <c r="P163" s="10"/>
      <c r="Q163" s="10"/>
      <c r="R163" s="10"/>
      <c r="S163" s="10"/>
      <c r="T163" s="10"/>
      <c r="U163" s="10"/>
      <c r="V163" s="10"/>
      <c r="W163" s="10"/>
      <c r="X163" s="10"/>
      <c r="Y163" s="10"/>
      <c r="Z163" s="10"/>
      <c r="AA163" s="10"/>
      <c r="AB163" s="10"/>
      <c r="AC163" s="10"/>
      <c r="AD163" s="10"/>
      <c r="AE163" s="10"/>
      <c r="AF163" s="10"/>
      <c r="AG163" s="10"/>
      <c r="AH163" s="10"/>
      <c r="AI163" s="10"/>
      <c r="AJ163" s="10"/>
      <c r="AK163" s="10"/>
      <c r="AL163" s="10"/>
      <c r="AM163" s="10"/>
      <c r="AN163" s="10"/>
      <c r="AO163" s="10"/>
      <c r="AP163" s="10"/>
      <c r="AQ163" s="10"/>
      <c r="AR163" s="10"/>
      <c r="AS163" s="10"/>
      <c r="AT163" s="10"/>
      <c r="AU163" s="10"/>
      <c r="AV163" s="10"/>
      <c r="AW163" s="10"/>
      <c r="AX163" s="10"/>
      <c r="AY163" s="10"/>
      <c r="AZ163" s="10"/>
      <c r="BA163" s="10"/>
      <c r="BB163" s="10"/>
      <c r="BC163" s="10"/>
      <c r="BD163" s="10"/>
      <c r="BE163" s="10"/>
      <c r="BF163" s="10"/>
      <c r="BG163" s="10"/>
      <c r="BH163" s="10"/>
      <c r="BI163" s="10"/>
      <c r="BJ163" s="10"/>
      <c r="BK163" s="10"/>
      <c r="BL163" s="10"/>
      <c r="BM163" s="10"/>
      <c r="BN163" s="10"/>
      <c r="BO163" s="10"/>
      <c r="BP163" s="10"/>
      <c r="BQ163" s="10"/>
      <c r="BR163" s="10"/>
      <c r="BS163" s="10"/>
      <c r="BT163" s="10"/>
      <c r="BU163" s="10"/>
      <c r="BV163" s="10"/>
      <c r="BW163" s="10"/>
      <c r="BX163" s="10"/>
      <c r="BY163" s="10"/>
      <c r="BZ163" s="10"/>
      <c r="CA163" s="10"/>
      <c r="CB163" s="10"/>
      <c r="CC163" s="10"/>
      <c r="CD163" s="10"/>
      <c r="CE163" s="10"/>
      <c r="CF163" s="10"/>
      <c r="CG163" s="10"/>
      <c r="CH163" s="10"/>
      <c r="CI163" s="10"/>
      <c r="CJ163" s="10"/>
      <c r="CK163" s="10"/>
      <c r="CL163" s="10"/>
      <c r="CM163" s="10"/>
      <c r="CN163" s="10"/>
      <c r="CO163" s="10"/>
      <c r="CP163" s="10"/>
      <c r="CQ163" s="10"/>
      <c r="CR163" s="10"/>
      <c r="CS163" s="10"/>
      <c r="CT163" s="10"/>
      <c r="CU163" s="10"/>
      <c r="CV163" s="10"/>
      <c r="CW163" s="10"/>
      <c r="CX163" s="10"/>
    </row>
    <row r="165" spans="2:103" hidden="1">
      <c r="B165" s="24"/>
      <c r="C165" s="69"/>
      <c r="D165" s="24"/>
      <c r="E165" s="24"/>
      <c r="F165" s="24"/>
      <c r="G165" s="24"/>
      <c r="H165" s="24"/>
      <c r="I165" s="24"/>
      <c r="J165" s="24"/>
      <c r="K165" s="24"/>
      <c r="L165" s="24"/>
      <c r="M165" s="24"/>
      <c r="N165" s="24"/>
      <c r="O165" s="24"/>
      <c r="P165" s="24"/>
      <c r="Q165" s="24"/>
      <c r="R165" s="24"/>
      <c r="S165" s="24"/>
      <c r="T165" s="24"/>
      <c r="U165" s="24"/>
      <c r="V165" s="24"/>
      <c r="W165" s="24"/>
      <c r="X165" s="24"/>
      <c r="Y165" s="24"/>
      <c r="Z165" s="24"/>
      <c r="AA165" s="24"/>
      <c r="AB165" s="24"/>
      <c r="AC165" s="24"/>
      <c r="AD165" s="24"/>
      <c r="AE165" s="24"/>
      <c r="AF165" s="24"/>
      <c r="AG165" s="24"/>
      <c r="AH165" s="24"/>
      <c r="AI165" s="24"/>
      <c r="AJ165" s="24"/>
      <c r="AK165" s="24"/>
      <c r="AL165" s="24"/>
      <c r="AM165" s="24"/>
      <c r="AN165" s="24"/>
      <c r="AO165" s="24"/>
      <c r="AP165" s="24"/>
      <c r="AQ165" s="24"/>
      <c r="AR165" s="24"/>
      <c r="AS165" s="24"/>
      <c r="AT165" s="24"/>
      <c r="AU165" s="24"/>
      <c r="AV165" s="24"/>
      <c r="AW165" s="24"/>
      <c r="AX165" s="24"/>
      <c r="AY165" s="24"/>
      <c r="AZ165" s="24"/>
      <c r="BA165" s="24"/>
      <c r="BB165" s="24"/>
      <c r="BC165" s="24"/>
      <c r="BD165" s="24"/>
      <c r="BE165" s="24"/>
      <c r="BF165" s="24"/>
      <c r="BG165" s="24"/>
      <c r="BH165" s="24"/>
      <c r="BI165" s="24"/>
      <c r="BJ165" s="24"/>
      <c r="BK165" s="24"/>
      <c r="BL165" s="24"/>
      <c r="BM165" s="24"/>
      <c r="BN165" s="24"/>
      <c r="BO165" s="24"/>
      <c r="BP165" s="24"/>
      <c r="BQ165" s="24"/>
      <c r="BR165" s="24"/>
      <c r="BS165" s="24"/>
      <c r="BT165" s="24"/>
      <c r="BU165" s="24"/>
      <c r="BV165" s="24"/>
      <c r="BW165" s="24"/>
      <c r="BX165" s="24"/>
      <c r="BY165" s="24"/>
      <c r="BZ165" s="24"/>
      <c r="CA165" s="24"/>
      <c r="CB165" s="24"/>
      <c r="CC165" s="24"/>
      <c r="CD165" s="24"/>
      <c r="CE165" s="24"/>
      <c r="CF165" s="24"/>
      <c r="CG165" s="24"/>
      <c r="CH165" s="24"/>
      <c r="CI165" s="24"/>
      <c r="CJ165" s="24"/>
      <c r="CK165" s="24"/>
      <c r="CL165" s="24"/>
      <c r="CM165" s="24"/>
      <c r="CN165" s="24"/>
      <c r="CO165" s="24"/>
      <c r="CP165" s="24"/>
      <c r="CQ165" s="24"/>
      <c r="CR165" s="24"/>
      <c r="CS165" s="24"/>
      <c r="CT165" s="24"/>
      <c r="CU165" s="24"/>
      <c r="CV165" s="24"/>
      <c r="CW165" s="24"/>
      <c r="CX165" s="24"/>
      <c r="CY165" s="25"/>
    </row>
    <row r="167" spans="2:103" hidden="1">
      <c r="L167" s="8"/>
      <c r="M167" s="8"/>
      <c r="N167" s="8"/>
      <c r="O167" s="8"/>
      <c r="P167" s="8"/>
      <c r="Q167" s="8"/>
      <c r="R167" s="8"/>
      <c r="S167" s="8"/>
      <c r="T167" s="8"/>
      <c r="U167" s="8"/>
      <c r="V167" s="8"/>
      <c r="W167" s="8"/>
      <c r="X167" s="8"/>
      <c r="Y167" s="8"/>
      <c r="Z167" s="8"/>
      <c r="AA167" s="8"/>
      <c r="AB167" s="8"/>
      <c r="AC167" s="8"/>
      <c r="AD167" s="8"/>
      <c r="AE167" s="8"/>
      <c r="AF167" s="8"/>
      <c r="AG167" s="8"/>
      <c r="AH167" s="8"/>
      <c r="AI167" s="8"/>
      <c r="AJ167" s="8"/>
      <c r="AK167" s="8"/>
      <c r="AL167" s="8"/>
      <c r="AM167" s="8"/>
      <c r="AN167" s="8"/>
      <c r="AO167" s="8"/>
      <c r="AP167" s="8"/>
      <c r="AQ167" s="8"/>
      <c r="AR167" s="8"/>
      <c r="AS167" s="8"/>
      <c r="AT167" s="8"/>
      <c r="AU167" s="8"/>
      <c r="AV167" s="8"/>
      <c r="AW167" s="8"/>
      <c r="AX167" s="8"/>
      <c r="AY167" s="8"/>
      <c r="AZ167" s="8"/>
      <c r="BA167" s="8"/>
      <c r="BB167" s="8"/>
      <c r="BC167" s="8"/>
      <c r="BD167" s="8"/>
      <c r="BE167" s="8"/>
      <c r="BF167" s="8"/>
      <c r="BG167" s="8"/>
      <c r="BH167" s="8"/>
      <c r="BI167" s="8"/>
      <c r="BJ167" s="8"/>
      <c r="BK167" s="8"/>
      <c r="BL167" s="8"/>
      <c r="BM167" s="8"/>
      <c r="BN167" s="8"/>
      <c r="BO167" s="8"/>
      <c r="BP167" s="8"/>
      <c r="BQ167" s="8"/>
      <c r="BR167" s="8"/>
      <c r="BS167" s="8"/>
      <c r="BT167" s="8"/>
      <c r="BU167" s="8"/>
      <c r="BV167" s="8"/>
      <c r="BW167" s="8"/>
      <c r="BX167" s="8"/>
      <c r="BY167" s="8"/>
      <c r="BZ167" s="8"/>
      <c r="CA167" s="8"/>
      <c r="CB167" s="8"/>
      <c r="CC167" s="8"/>
      <c r="CD167" s="8"/>
      <c r="CE167" s="8"/>
      <c r="CF167" s="8"/>
      <c r="CG167" s="8"/>
      <c r="CH167" s="8"/>
      <c r="CI167" s="8"/>
      <c r="CJ167" s="8"/>
      <c r="CK167" s="8"/>
      <c r="CL167" s="8"/>
      <c r="CM167" s="8"/>
      <c r="CN167" s="8"/>
      <c r="CO167" s="8"/>
      <c r="CP167" s="8"/>
      <c r="CQ167" s="8"/>
      <c r="CR167" s="8"/>
      <c r="CS167" s="8"/>
      <c r="CT167" s="8"/>
      <c r="CU167" s="8"/>
      <c r="CV167" s="8"/>
      <c r="CW167" s="8"/>
      <c r="CX167" s="8"/>
    </row>
    <row r="169" spans="2:103" hidden="1">
      <c r="E169" s="29"/>
      <c r="F169" s="29"/>
      <c r="L169" s="10"/>
      <c r="M169" s="10"/>
      <c r="N169" s="10"/>
      <c r="O169" s="10"/>
      <c r="P169" s="10"/>
      <c r="Q169" s="10"/>
      <c r="R169" s="10"/>
      <c r="S169" s="10"/>
      <c r="T169" s="10"/>
      <c r="U169" s="10"/>
      <c r="V169" s="10"/>
      <c r="W169" s="10"/>
      <c r="X169" s="10"/>
      <c r="Y169" s="10"/>
      <c r="Z169" s="10"/>
      <c r="AA169" s="10"/>
      <c r="AB169" s="10"/>
      <c r="AC169" s="10"/>
      <c r="AD169" s="10"/>
      <c r="AE169" s="10"/>
      <c r="AF169" s="10"/>
      <c r="AG169" s="10"/>
      <c r="AH169" s="10"/>
      <c r="AI169" s="10"/>
      <c r="AJ169" s="10"/>
      <c r="AK169" s="10"/>
      <c r="AL169" s="10"/>
      <c r="AM169" s="10"/>
      <c r="AN169" s="10"/>
      <c r="AO169" s="10"/>
      <c r="AP169" s="10"/>
      <c r="AQ169" s="10"/>
      <c r="AR169" s="10"/>
      <c r="AS169" s="10"/>
      <c r="AT169" s="10"/>
      <c r="AU169" s="10"/>
      <c r="AV169" s="10"/>
      <c r="AW169" s="10"/>
      <c r="AX169" s="10"/>
      <c r="AY169" s="10"/>
      <c r="AZ169" s="10"/>
      <c r="BA169" s="10"/>
      <c r="BB169" s="10"/>
      <c r="BC169" s="10"/>
      <c r="BD169" s="10"/>
      <c r="BE169" s="10"/>
      <c r="BF169" s="10"/>
      <c r="BG169" s="10"/>
      <c r="BH169" s="10"/>
      <c r="BI169" s="10"/>
      <c r="BJ169" s="10"/>
      <c r="BK169" s="10"/>
      <c r="BL169" s="10"/>
      <c r="BM169" s="10"/>
      <c r="BN169" s="10"/>
      <c r="BO169" s="10"/>
      <c r="BP169" s="10"/>
      <c r="BQ169" s="10"/>
      <c r="BR169" s="10"/>
      <c r="BS169" s="10"/>
      <c r="BT169" s="10"/>
      <c r="BU169" s="10"/>
      <c r="BV169" s="10"/>
      <c r="BW169" s="10"/>
      <c r="BX169" s="10"/>
      <c r="BY169" s="10"/>
      <c r="BZ169" s="10"/>
      <c r="CA169" s="10"/>
      <c r="CB169" s="10"/>
      <c r="CC169" s="10"/>
      <c r="CD169" s="10"/>
      <c r="CE169" s="10"/>
      <c r="CF169" s="10"/>
      <c r="CG169" s="10"/>
      <c r="CH169" s="10"/>
      <c r="CI169" s="10"/>
      <c r="CJ169" s="10"/>
      <c r="CK169" s="10"/>
      <c r="CL169" s="10"/>
      <c r="CM169" s="10"/>
      <c r="CN169" s="10"/>
      <c r="CO169" s="10"/>
      <c r="CP169" s="10"/>
      <c r="CQ169" s="10"/>
      <c r="CR169" s="10"/>
      <c r="CS169" s="10"/>
      <c r="CT169" s="10"/>
      <c r="CU169" s="10"/>
      <c r="CV169" s="10"/>
      <c r="CW169" s="10"/>
      <c r="CX169" s="10"/>
    </row>
    <row r="170" spans="2:103" hidden="1">
      <c r="E170" s="44"/>
      <c r="F170" s="44"/>
      <c r="L170" s="9"/>
      <c r="M170" s="9"/>
      <c r="N170" s="9"/>
      <c r="O170" s="9"/>
      <c r="P170" s="9"/>
      <c r="Q170" s="9"/>
      <c r="R170" s="9"/>
      <c r="S170" s="9"/>
      <c r="T170" s="9"/>
      <c r="U170" s="9"/>
      <c r="V170" s="9"/>
      <c r="W170" s="9"/>
      <c r="X170" s="9"/>
      <c r="Y170" s="9"/>
      <c r="Z170" s="9"/>
      <c r="AA170" s="9"/>
      <c r="AB170" s="9"/>
      <c r="AC170" s="9"/>
      <c r="AD170" s="9"/>
      <c r="AE170" s="9"/>
      <c r="AF170" s="9"/>
      <c r="AG170" s="9"/>
      <c r="AH170" s="9"/>
      <c r="AI170" s="9"/>
      <c r="AJ170" s="9"/>
      <c r="AK170" s="9"/>
      <c r="AL170" s="9"/>
      <c r="AM170" s="9"/>
      <c r="AN170" s="9"/>
      <c r="AO170" s="9"/>
      <c r="AP170" s="9"/>
      <c r="AQ170" s="9"/>
      <c r="AR170" s="9"/>
      <c r="AS170" s="9"/>
      <c r="AT170" s="9"/>
      <c r="AU170" s="9"/>
      <c r="AV170" s="9"/>
      <c r="AW170" s="9"/>
      <c r="AX170" s="9"/>
      <c r="AY170" s="9"/>
      <c r="AZ170" s="9"/>
      <c r="BA170" s="9"/>
      <c r="BB170" s="9"/>
      <c r="BC170" s="9"/>
      <c r="BD170" s="9"/>
      <c r="BE170" s="9"/>
      <c r="BF170" s="9"/>
      <c r="BG170" s="9"/>
      <c r="BH170" s="9"/>
      <c r="BI170" s="9"/>
      <c r="BJ170" s="9"/>
      <c r="BK170" s="9"/>
      <c r="BL170" s="9"/>
      <c r="BM170" s="9"/>
      <c r="BN170" s="9"/>
      <c r="BO170" s="9"/>
      <c r="BP170" s="9"/>
      <c r="BQ170" s="9"/>
      <c r="BR170" s="9"/>
      <c r="BS170" s="9"/>
      <c r="BT170" s="9"/>
      <c r="BU170" s="9"/>
      <c r="BV170" s="9"/>
      <c r="BW170" s="9"/>
      <c r="BX170" s="9"/>
      <c r="BY170" s="9"/>
      <c r="BZ170" s="9"/>
      <c r="CA170" s="9"/>
      <c r="CB170" s="9"/>
      <c r="CC170" s="9"/>
      <c r="CD170" s="9"/>
      <c r="CE170" s="9"/>
      <c r="CF170" s="9"/>
      <c r="CG170" s="9"/>
      <c r="CH170" s="9"/>
      <c r="CI170" s="9"/>
      <c r="CJ170" s="9"/>
      <c r="CK170" s="9"/>
      <c r="CL170" s="9"/>
      <c r="CM170" s="9"/>
      <c r="CN170" s="9"/>
      <c r="CO170" s="9"/>
      <c r="CP170" s="9"/>
      <c r="CQ170" s="9"/>
      <c r="CR170" s="9"/>
      <c r="CS170" s="9"/>
      <c r="CT170" s="9"/>
      <c r="CU170" s="9"/>
      <c r="CV170" s="9"/>
      <c r="CW170" s="9"/>
      <c r="CX170" s="9"/>
    </row>
    <row r="171" spans="2:103" hidden="1">
      <c r="E171" s="44"/>
      <c r="F171" s="44"/>
    </row>
    <row r="172" spans="2:103" hidden="1">
      <c r="E172" s="44"/>
      <c r="F172" s="44"/>
      <c r="L172" s="10"/>
      <c r="M172" s="10"/>
      <c r="N172" s="10"/>
      <c r="O172" s="10"/>
      <c r="P172" s="10"/>
      <c r="Q172" s="10"/>
      <c r="R172" s="10"/>
      <c r="S172" s="10"/>
      <c r="T172" s="10"/>
      <c r="U172" s="10"/>
      <c r="V172" s="10"/>
      <c r="W172" s="10"/>
      <c r="X172" s="10"/>
      <c r="Y172" s="10"/>
      <c r="Z172" s="10"/>
      <c r="AA172" s="10"/>
      <c r="AB172" s="10"/>
      <c r="AC172" s="10"/>
      <c r="AD172" s="10"/>
      <c r="AE172" s="10"/>
      <c r="AF172" s="10"/>
      <c r="AG172" s="10"/>
      <c r="AH172" s="10"/>
      <c r="AI172" s="10"/>
      <c r="AJ172" s="10"/>
      <c r="AK172" s="10"/>
      <c r="AL172" s="10"/>
      <c r="AM172" s="10"/>
      <c r="AN172" s="10"/>
      <c r="AO172" s="10"/>
      <c r="AP172" s="10"/>
      <c r="AQ172" s="10"/>
      <c r="AR172" s="10"/>
      <c r="AS172" s="10"/>
      <c r="AT172" s="10"/>
      <c r="AU172" s="10"/>
      <c r="AV172" s="10"/>
      <c r="AW172" s="10"/>
      <c r="AX172" s="10"/>
      <c r="AY172" s="10"/>
      <c r="AZ172" s="10"/>
      <c r="BA172" s="10"/>
      <c r="BB172" s="10"/>
      <c r="BC172" s="10"/>
      <c r="BD172" s="10"/>
      <c r="BE172" s="10"/>
      <c r="BF172" s="10"/>
      <c r="BG172" s="10"/>
      <c r="BH172" s="10"/>
      <c r="BI172" s="10"/>
      <c r="BJ172" s="10"/>
      <c r="BK172" s="10"/>
      <c r="BL172" s="10"/>
      <c r="BM172" s="10"/>
      <c r="BN172" s="10"/>
      <c r="BO172" s="10"/>
      <c r="BP172" s="10"/>
      <c r="BQ172" s="10"/>
      <c r="BR172" s="10"/>
      <c r="BS172" s="10"/>
      <c r="BT172" s="10"/>
      <c r="BU172" s="10"/>
      <c r="BV172" s="10"/>
      <c r="BW172" s="10"/>
      <c r="BX172" s="10"/>
      <c r="BY172" s="10"/>
      <c r="BZ172" s="10"/>
      <c r="CA172" s="10"/>
      <c r="CB172" s="10"/>
      <c r="CC172" s="10"/>
      <c r="CD172" s="10"/>
      <c r="CE172" s="10"/>
      <c r="CF172" s="10"/>
      <c r="CG172" s="10"/>
      <c r="CH172" s="10"/>
      <c r="CI172" s="10"/>
      <c r="CJ172" s="10"/>
      <c r="CK172" s="10"/>
      <c r="CL172" s="10"/>
      <c r="CM172" s="10"/>
      <c r="CN172" s="10"/>
      <c r="CO172" s="10"/>
      <c r="CP172" s="10"/>
      <c r="CQ172" s="10"/>
      <c r="CR172" s="10"/>
      <c r="CS172" s="10"/>
      <c r="CT172" s="10"/>
      <c r="CU172" s="10"/>
      <c r="CV172" s="10"/>
      <c r="CW172" s="10"/>
      <c r="CX172" s="10"/>
    </row>
    <row r="173" spans="2:103" hidden="1">
      <c r="E173" s="44"/>
      <c r="F173" s="44"/>
      <c r="L173" s="10"/>
      <c r="M173" s="10"/>
      <c r="N173" s="10"/>
      <c r="O173" s="10"/>
      <c r="P173" s="10"/>
      <c r="Q173" s="10"/>
      <c r="R173" s="10"/>
      <c r="S173" s="10"/>
      <c r="T173" s="10"/>
      <c r="U173" s="10"/>
      <c r="V173" s="10"/>
      <c r="W173" s="10"/>
      <c r="X173" s="10"/>
      <c r="Y173" s="10"/>
      <c r="Z173" s="10"/>
      <c r="AA173" s="10"/>
      <c r="AB173" s="10"/>
      <c r="AC173" s="10"/>
      <c r="AD173" s="10"/>
      <c r="AE173" s="10"/>
      <c r="AF173" s="10"/>
      <c r="AG173" s="10"/>
      <c r="AH173" s="10"/>
      <c r="AI173" s="10"/>
      <c r="AJ173" s="10"/>
      <c r="AK173" s="10"/>
      <c r="AL173" s="10"/>
      <c r="AM173" s="10"/>
      <c r="AN173" s="10"/>
      <c r="AO173" s="10"/>
      <c r="AP173" s="10"/>
      <c r="AQ173" s="10"/>
      <c r="AR173" s="10"/>
      <c r="AS173" s="10"/>
      <c r="AT173" s="10"/>
      <c r="AU173" s="10"/>
      <c r="AV173" s="10"/>
      <c r="AW173" s="10"/>
      <c r="AX173" s="10"/>
      <c r="AY173" s="10"/>
      <c r="AZ173" s="10"/>
      <c r="BA173" s="10"/>
      <c r="BB173" s="10"/>
      <c r="BC173" s="10"/>
      <c r="BD173" s="10"/>
      <c r="BE173" s="10"/>
      <c r="BF173" s="10"/>
      <c r="BG173" s="10"/>
      <c r="BH173" s="10"/>
      <c r="BI173" s="10"/>
      <c r="BJ173" s="10"/>
      <c r="BK173" s="10"/>
      <c r="BL173" s="10"/>
      <c r="BM173" s="10"/>
      <c r="BN173" s="10"/>
      <c r="BO173" s="10"/>
      <c r="BP173" s="10"/>
      <c r="BQ173" s="10"/>
      <c r="BR173" s="10"/>
      <c r="BS173" s="10"/>
      <c r="BT173" s="10"/>
      <c r="BU173" s="10"/>
      <c r="BV173" s="10"/>
      <c r="BW173" s="10"/>
      <c r="BX173" s="10"/>
      <c r="BY173" s="10"/>
      <c r="BZ173" s="10"/>
      <c r="CA173" s="10"/>
      <c r="CB173" s="10"/>
      <c r="CC173" s="10"/>
      <c r="CD173" s="10"/>
      <c r="CE173" s="10"/>
      <c r="CF173" s="10"/>
      <c r="CG173" s="10"/>
      <c r="CH173" s="10"/>
      <c r="CI173" s="10"/>
      <c r="CJ173" s="10"/>
      <c r="CK173" s="10"/>
      <c r="CL173" s="10"/>
      <c r="CM173" s="10"/>
      <c r="CN173" s="10"/>
      <c r="CO173" s="10"/>
      <c r="CP173" s="10"/>
      <c r="CQ173" s="10"/>
      <c r="CR173" s="10"/>
      <c r="CS173" s="10"/>
      <c r="CT173" s="10"/>
      <c r="CU173" s="10"/>
      <c r="CV173" s="10"/>
      <c r="CW173" s="10"/>
      <c r="CX173" s="10"/>
    </row>
    <row r="174" spans="2:103" hidden="1">
      <c r="E174" s="44"/>
      <c r="F174" s="44"/>
      <c r="L174" s="9"/>
      <c r="M174" s="9"/>
      <c r="N174" s="9"/>
      <c r="O174" s="9"/>
      <c r="P174" s="9"/>
      <c r="Q174" s="9"/>
      <c r="R174" s="9"/>
      <c r="S174" s="9"/>
      <c r="T174" s="9"/>
      <c r="U174" s="9"/>
      <c r="V174" s="9"/>
      <c r="W174" s="9"/>
      <c r="X174" s="9"/>
      <c r="Y174" s="9"/>
      <c r="Z174" s="9"/>
      <c r="AA174" s="9"/>
      <c r="AB174" s="9"/>
      <c r="AC174" s="9"/>
      <c r="AD174" s="9"/>
      <c r="AE174" s="9"/>
      <c r="AF174" s="9"/>
      <c r="AG174" s="9"/>
      <c r="AH174" s="9"/>
      <c r="AI174" s="9"/>
      <c r="AJ174" s="9"/>
      <c r="AK174" s="9"/>
      <c r="AL174" s="9"/>
      <c r="AM174" s="9"/>
      <c r="AN174" s="9"/>
      <c r="AO174" s="9"/>
      <c r="AP174" s="9"/>
      <c r="AQ174" s="9"/>
      <c r="AR174" s="9"/>
      <c r="AS174" s="9"/>
      <c r="AT174" s="9"/>
      <c r="AU174" s="9"/>
      <c r="AV174" s="9"/>
      <c r="AW174" s="9"/>
      <c r="AX174" s="9"/>
      <c r="AY174" s="9"/>
      <c r="AZ174" s="9"/>
      <c r="BA174" s="9"/>
      <c r="BB174" s="9"/>
      <c r="BC174" s="9"/>
      <c r="BD174" s="9"/>
      <c r="BE174" s="9"/>
      <c r="BF174" s="9"/>
      <c r="BG174" s="9"/>
      <c r="BH174" s="9"/>
      <c r="BI174" s="9"/>
      <c r="BJ174" s="9"/>
      <c r="BK174" s="9"/>
      <c r="BL174" s="9"/>
      <c r="BM174" s="9"/>
      <c r="BN174" s="9"/>
      <c r="BO174" s="9"/>
      <c r="BP174" s="9"/>
      <c r="BQ174" s="9"/>
      <c r="BR174" s="9"/>
      <c r="BS174" s="9"/>
      <c r="BT174" s="9"/>
      <c r="BU174" s="9"/>
      <c r="BV174" s="9"/>
      <c r="BW174" s="9"/>
      <c r="BX174" s="9"/>
      <c r="BY174" s="9"/>
      <c r="BZ174" s="9"/>
      <c r="CA174" s="9"/>
      <c r="CB174" s="9"/>
      <c r="CC174" s="9"/>
      <c r="CD174" s="9"/>
      <c r="CE174" s="9"/>
      <c r="CF174" s="9"/>
      <c r="CG174" s="9"/>
      <c r="CH174" s="9"/>
      <c r="CI174" s="9"/>
      <c r="CJ174" s="9"/>
      <c r="CK174" s="9"/>
      <c r="CL174" s="9"/>
      <c r="CM174" s="9"/>
      <c r="CN174" s="9"/>
      <c r="CO174" s="9"/>
      <c r="CP174" s="9"/>
      <c r="CQ174" s="9"/>
      <c r="CR174" s="9"/>
      <c r="CS174" s="9"/>
      <c r="CT174" s="9"/>
      <c r="CU174" s="9"/>
      <c r="CV174" s="9"/>
      <c r="CW174" s="9"/>
      <c r="CX174" s="9"/>
    </row>
    <row r="175" spans="2:103" hidden="1">
      <c r="E175" s="44"/>
      <c r="F175" s="44"/>
      <c r="L175" s="10"/>
      <c r="M175" s="10"/>
      <c r="N175" s="10"/>
      <c r="O175" s="10"/>
      <c r="P175" s="10"/>
      <c r="Q175" s="10"/>
      <c r="R175" s="10"/>
      <c r="S175" s="10"/>
      <c r="T175" s="10"/>
      <c r="U175" s="10"/>
      <c r="V175" s="10"/>
      <c r="W175" s="10"/>
      <c r="X175" s="10"/>
      <c r="Y175" s="10"/>
      <c r="Z175" s="10"/>
      <c r="AA175" s="10"/>
      <c r="AB175" s="10"/>
      <c r="AC175" s="10"/>
      <c r="AD175" s="10"/>
      <c r="AE175" s="10"/>
      <c r="AF175" s="10"/>
      <c r="AG175" s="10"/>
      <c r="AH175" s="10"/>
      <c r="AI175" s="10"/>
      <c r="AJ175" s="10"/>
      <c r="AK175" s="10"/>
      <c r="AL175" s="10"/>
      <c r="AM175" s="10"/>
      <c r="AN175" s="10"/>
      <c r="AO175" s="10"/>
      <c r="AP175" s="10"/>
      <c r="AQ175" s="10"/>
      <c r="AR175" s="10"/>
      <c r="AS175" s="10"/>
      <c r="AT175" s="10"/>
      <c r="AU175" s="10"/>
      <c r="AV175" s="10"/>
      <c r="AW175" s="10"/>
      <c r="AX175" s="10"/>
      <c r="AY175" s="10"/>
      <c r="AZ175" s="10"/>
      <c r="BA175" s="10"/>
      <c r="BB175" s="10"/>
      <c r="BC175" s="10"/>
      <c r="BD175" s="10"/>
      <c r="BE175" s="10"/>
      <c r="BF175" s="10"/>
      <c r="BG175" s="10"/>
      <c r="BH175" s="10"/>
      <c r="BI175" s="10"/>
      <c r="BJ175" s="10"/>
      <c r="BK175" s="10"/>
      <c r="BL175" s="10"/>
      <c r="BM175" s="10"/>
      <c r="BN175" s="10"/>
      <c r="BO175" s="10"/>
      <c r="BP175" s="10"/>
      <c r="BQ175" s="10"/>
      <c r="BR175" s="10"/>
      <c r="BS175" s="10"/>
      <c r="BT175" s="10"/>
      <c r="BU175" s="10"/>
      <c r="BV175" s="10"/>
      <c r="BW175" s="10"/>
      <c r="BX175" s="10"/>
      <c r="BY175" s="10"/>
      <c r="BZ175" s="10"/>
      <c r="CA175" s="10"/>
      <c r="CB175" s="10"/>
      <c r="CC175" s="10"/>
      <c r="CD175" s="10"/>
      <c r="CE175" s="10"/>
      <c r="CF175" s="10"/>
      <c r="CG175" s="10"/>
      <c r="CH175" s="10"/>
      <c r="CI175" s="10"/>
      <c r="CJ175" s="10"/>
      <c r="CK175" s="10"/>
      <c r="CL175" s="10"/>
      <c r="CM175" s="10"/>
      <c r="CN175" s="10"/>
      <c r="CO175" s="10"/>
      <c r="CP175" s="10"/>
      <c r="CQ175" s="10"/>
      <c r="CR175" s="10"/>
      <c r="CS175" s="10"/>
      <c r="CT175" s="10"/>
      <c r="CU175" s="10"/>
      <c r="CV175" s="10"/>
      <c r="CW175" s="10"/>
      <c r="CX175" s="10"/>
    </row>
    <row r="177" spans="2:103" hidden="1">
      <c r="B177" s="24"/>
      <c r="C177" s="69"/>
      <c r="D177" s="24"/>
      <c r="E177" s="24"/>
      <c r="F177" s="24"/>
      <c r="G177" s="24"/>
      <c r="H177" s="24"/>
      <c r="I177" s="24"/>
      <c r="J177" s="24"/>
      <c r="K177" s="24"/>
      <c r="L177" s="24"/>
      <c r="M177" s="24"/>
      <c r="N177" s="24"/>
      <c r="O177" s="24"/>
      <c r="P177" s="24"/>
      <c r="Q177" s="24"/>
      <c r="R177" s="24"/>
      <c r="S177" s="24"/>
      <c r="T177" s="24"/>
      <c r="U177" s="24"/>
      <c r="V177" s="24"/>
      <c r="W177" s="24"/>
      <c r="X177" s="24"/>
      <c r="Y177" s="24"/>
      <c r="Z177" s="24"/>
      <c r="AA177" s="24"/>
      <c r="AB177" s="24"/>
      <c r="AC177" s="24"/>
      <c r="AD177" s="24"/>
      <c r="AE177" s="24"/>
      <c r="AF177" s="24"/>
      <c r="AG177" s="24"/>
      <c r="AH177" s="24"/>
      <c r="AI177" s="24"/>
      <c r="AJ177" s="24"/>
      <c r="AK177" s="24"/>
      <c r="AL177" s="24"/>
      <c r="AM177" s="24"/>
      <c r="AN177" s="24"/>
      <c r="AO177" s="24"/>
      <c r="AP177" s="24"/>
      <c r="AQ177" s="24"/>
      <c r="AR177" s="24"/>
      <c r="AS177" s="24"/>
      <c r="AT177" s="24"/>
      <c r="AU177" s="24"/>
      <c r="AV177" s="24"/>
      <c r="AW177" s="24"/>
      <c r="AX177" s="24"/>
      <c r="AY177" s="24"/>
      <c r="AZ177" s="24"/>
      <c r="BA177" s="24"/>
      <c r="BB177" s="24"/>
      <c r="BC177" s="24"/>
      <c r="BD177" s="24"/>
      <c r="BE177" s="24"/>
      <c r="BF177" s="24"/>
      <c r="BG177" s="24"/>
      <c r="BH177" s="24"/>
      <c r="BI177" s="24"/>
      <c r="BJ177" s="24"/>
      <c r="BK177" s="24"/>
      <c r="BL177" s="24"/>
      <c r="BM177" s="24"/>
      <c r="BN177" s="24"/>
      <c r="BO177" s="24"/>
      <c r="BP177" s="24"/>
      <c r="BQ177" s="24"/>
      <c r="BR177" s="24"/>
      <c r="BS177" s="24"/>
      <c r="BT177" s="24"/>
      <c r="BU177" s="24"/>
      <c r="BV177" s="24"/>
      <c r="BW177" s="24"/>
      <c r="BX177" s="24"/>
      <c r="BY177" s="24"/>
      <c r="BZ177" s="24"/>
      <c r="CA177" s="24"/>
      <c r="CB177" s="24"/>
      <c r="CC177" s="24"/>
      <c r="CD177" s="24"/>
      <c r="CE177" s="24"/>
      <c r="CF177" s="24"/>
      <c r="CG177" s="24"/>
      <c r="CH177" s="24"/>
      <c r="CI177" s="24"/>
      <c r="CJ177" s="24"/>
      <c r="CK177" s="24"/>
      <c r="CL177" s="24"/>
      <c r="CM177" s="24"/>
      <c r="CN177" s="24"/>
      <c r="CO177" s="24"/>
      <c r="CP177" s="24"/>
      <c r="CQ177" s="24"/>
      <c r="CR177" s="24"/>
      <c r="CS177" s="24"/>
      <c r="CT177" s="24"/>
      <c r="CU177" s="24"/>
      <c r="CV177" s="24"/>
      <c r="CW177" s="24"/>
      <c r="CX177" s="24"/>
      <c r="CY177" s="25"/>
    </row>
    <row r="179" spans="2:103" hidden="1">
      <c r="L179" s="10"/>
      <c r="M179" s="10"/>
      <c r="N179" s="10"/>
      <c r="O179" s="10"/>
      <c r="P179" s="10"/>
      <c r="Q179" s="10"/>
      <c r="R179" s="10"/>
      <c r="S179" s="10"/>
      <c r="T179" s="10"/>
      <c r="U179" s="10"/>
      <c r="V179" s="10"/>
      <c r="W179" s="10"/>
      <c r="X179" s="10"/>
      <c r="Y179" s="10"/>
      <c r="Z179" s="10"/>
      <c r="AA179" s="10"/>
      <c r="AB179" s="10"/>
      <c r="AC179" s="10"/>
      <c r="AD179" s="10"/>
      <c r="AE179" s="10"/>
      <c r="AF179" s="10"/>
      <c r="AG179" s="10"/>
      <c r="AH179" s="10"/>
      <c r="AI179" s="10"/>
      <c r="AJ179" s="10"/>
      <c r="AK179" s="10"/>
      <c r="AL179" s="10"/>
      <c r="AM179" s="10"/>
      <c r="AN179" s="10"/>
      <c r="AO179" s="10"/>
      <c r="AP179" s="10"/>
      <c r="AQ179" s="10"/>
      <c r="AR179" s="10"/>
      <c r="AS179" s="10"/>
      <c r="AT179" s="10"/>
      <c r="AU179" s="10"/>
      <c r="AV179" s="10"/>
      <c r="AW179" s="10"/>
      <c r="AX179" s="10"/>
      <c r="AY179" s="10"/>
      <c r="AZ179" s="10"/>
      <c r="BA179" s="10"/>
      <c r="BB179" s="10"/>
      <c r="BC179" s="10"/>
      <c r="BD179" s="10"/>
      <c r="BE179" s="10"/>
      <c r="BF179" s="10"/>
      <c r="BG179" s="10"/>
      <c r="BH179" s="10"/>
      <c r="BI179" s="10"/>
      <c r="BJ179" s="10"/>
      <c r="BK179" s="10"/>
      <c r="BL179" s="10"/>
      <c r="BM179" s="10"/>
      <c r="BN179" s="10"/>
      <c r="BO179" s="10"/>
      <c r="BP179" s="10"/>
      <c r="BQ179" s="10"/>
      <c r="BR179" s="10"/>
      <c r="BS179" s="10"/>
      <c r="BT179" s="10"/>
      <c r="BU179" s="10"/>
      <c r="BV179" s="10"/>
      <c r="BW179" s="10"/>
      <c r="BX179" s="10"/>
      <c r="BY179" s="10"/>
      <c r="BZ179" s="10"/>
      <c r="CA179" s="10"/>
      <c r="CB179" s="10"/>
      <c r="CC179" s="10"/>
      <c r="CD179" s="10"/>
      <c r="CE179" s="10"/>
      <c r="CF179" s="10"/>
      <c r="CG179" s="10"/>
      <c r="CH179" s="10"/>
      <c r="CI179" s="10"/>
      <c r="CJ179" s="10"/>
      <c r="CK179" s="10"/>
      <c r="CL179" s="10"/>
      <c r="CM179" s="10"/>
      <c r="CN179" s="10"/>
      <c r="CO179" s="10"/>
      <c r="CP179" s="10"/>
      <c r="CQ179" s="10"/>
      <c r="CR179" s="10"/>
      <c r="CS179" s="10"/>
      <c r="CT179" s="10"/>
      <c r="CU179" s="10"/>
      <c r="CV179" s="10"/>
      <c r="CW179" s="10"/>
      <c r="CX179" s="10"/>
    </row>
    <row r="180" spans="2:103" hidden="1">
      <c r="E180" s="19"/>
      <c r="F180" s="19"/>
      <c r="L180" s="10"/>
      <c r="M180" s="10"/>
      <c r="N180" s="10"/>
      <c r="O180" s="10"/>
      <c r="P180" s="10"/>
      <c r="Q180" s="10"/>
      <c r="R180" s="10"/>
      <c r="S180" s="10"/>
      <c r="T180" s="10"/>
      <c r="U180" s="10"/>
      <c r="V180" s="10"/>
      <c r="W180" s="10"/>
      <c r="X180" s="10"/>
      <c r="Y180" s="10"/>
      <c r="Z180" s="10"/>
      <c r="AA180" s="10"/>
      <c r="AB180" s="10"/>
      <c r="AC180" s="10"/>
      <c r="AD180" s="10"/>
      <c r="AE180" s="10"/>
      <c r="AF180" s="10"/>
      <c r="AG180" s="10"/>
      <c r="AH180" s="10"/>
      <c r="AI180" s="10"/>
      <c r="AJ180" s="10"/>
      <c r="AK180" s="10"/>
      <c r="AL180" s="10"/>
      <c r="AM180" s="10"/>
      <c r="AN180" s="10"/>
      <c r="AO180" s="10"/>
      <c r="AP180" s="10"/>
      <c r="AQ180" s="10"/>
      <c r="AR180" s="10"/>
      <c r="AS180" s="10"/>
      <c r="AT180" s="10"/>
      <c r="AU180" s="10"/>
      <c r="AV180" s="10"/>
      <c r="AW180" s="10"/>
      <c r="AX180" s="10"/>
      <c r="AY180" s="10"/>
      <c r="AZ180" s="10"/>
      <c r="BA180" s="10"/>
      <c r="BB180" s="10"/>
      <c r="BC180" s="10"/>
      <c r="BD180" s="10"/>
      <c r="BE180" s="10"/>
      <c r="BF180" s="10"/>
      <c r="BG180" s="10"/>
      <c r="BH180" s="10"/>
      <c r="BI180" s="10"/>
      <c r="BJ180" s="10"/>
      <c r="BK180" s="10"/>
      <c r="BL180" s="10"/>
      <c r="BM180" s="10"/>
      <c r="BN180" s="10"/>
      <c r="BO180" s="10"/>
      <c r="BP180" s="10"/>
      <c r="BQ180" s="10"/>
      <c r="BR180" s="10"/>
      <c r="BS180" s="10"/>
      <c r="BT180" s="10"/>
      <c r="BU180" s="10"/>
      <c r="BV180" s="10"/>
      <c r="BW180" s="10"/>
      <c r="BX180" s="10"/>
      <c r="BY180" s="10"/>
      <c r="BZ180" s="10"/>
      <c r="CA180" s="10"/>
      <c r="CB180" s="10"/>
      <c r="CC180" s="10"/>
      <c r="CD180" s="10"/>
      <c r="CE180" s="10"/>
      <c r="CF180" s="10"/>
      <c r="CG180" s="10"/>
      <c r="CH180" s="10"/>
      <c r="CI180" s="10"/>
      <c r="CJ180" s="10"/>
      <c r="CK180" s="10"/>
      <c r="CL180" s="10"/>
      <c r="CM180" s="10"/>
      <c r="CN180" s="10"/>
      <c r="CO180" s="10"/>
      <c r="CP180" s="10"/>
      <c r="CQ180" s="10"/>
      <c r="CR180" s="10"/>
      <c r="CS180" s="10"/>
      <c r="CT180" s="10"/>
      <c r="CU180" s="10"/>
      <c r="CV180" s="10"/>
      <c r="CW180" s="10"/>
      <c r="CX180" s="10"/>
    </row>
    <row r="181" spans="2:103" hidden="1">
      <c r="E181" s="19"/>
      <c r="F181" s="19"/>
      <c r="L181" s="10"/>
      <c r="M181" s="10"/>
      <c r="N181" s="10"/>
      <c r="O181" s="10"/>
      <c r="P181" s="10"/>
      <c r="Q181" s="10"/>
      <c r="R181" s="10"/>
      <c r="S181" s="10"/>
      <c r="T181" s="10"/>
      <c r="U181" s="10"/>
      <c r="V181" s="10"/>
      <c r="W181" s="10"/>
      <c r="X181" s="10"/>
      <c r="Y181" s="10"/>
      <c r="Z181" s="10"/>
      <c r="AA181" s="10"/>
      <c r="AB181" s="10"/>
      <c r="AC181" s="10"/>
      <c r="AD181" s="10"/>
      <c r="AE181" s="10"/>
      <c r="AF181" s="10"/>
      <c r="AG181" s="10"/>
      <c r="AH181" s="10"/>
      <c r="AI181" s="10"/>
      <c r="AJ181" s="10"/>
      <c r="AK181" s="10"/>
      <c r="AL181" s="10"/>
      <c r="AM181" s="10"/>
      <c r="AN181" s="10"/>
      <c r="AO181" s="10"/>
      <c r="AP181" s="10"/>
      <c r="AQ181" s="10"/>
      <c r="AR181" s="10"/>
      <c r="AS181" s="10"/>
      <c r="AT181" s="10"/>
      <c r="AU181" s="10"/>
      <c r="AV181" s="10"/>
      <c r="AW181" s="10"/>
      <c r="AX181" s="10"/>
      <c r="AY181" s="10"/>
      <c r="AZ181" s="10"/>
      <c r="BA181" s="10"/>
      <c r="BB181" s="10"/>
      <c r="BC181" s="10"/>
      <c r="BD181" s="10"/>
      <c r="BE181" s="10"/>
      <c r="BF181" s="10"/>
      <c r="BG181" s="10"/>
      <c r="BH181" s="10"/>
      <c r="BI181" s="10"/>
      <c r="BJ181" s="10"/>
      <c r="BK181" s="10"/>
      <c r="BL181" s="10"/>
      <c r="BM181" s="10"/>
      <c r="BN181" s="10"/>
      <c r="BO181" s="10"/>
      <c r="BP181" s="10"/>
      <c r="BQ181" s="10"/>
      <c r="BR181" s="10"/>
      <c r="BS181" s="10"/>
      <c r="BT181" s="10"/>
      <c r="BU181" s="10"/>
      <c r="BV181" s="10"/>
      <c r="BW181" s="10"/>
      <c r="BX181" s="10"/>
      <c r="BY181" s="10"/>
      <c r="BZ181" s="10"/>
      <c r="CA181" s="10"/>
      <c r="CB181" s="10"/>
      <c r="CC181" s="10"/>
      <c r="CD181" s="10"/>
      <c r="CE181" s="10"/>
      <c r="CF181" s="10"/>
      <c r="CG181" s="10"/>
      <c r="CH181" s="10"/>
      <c r="CI181" s="10"/>
      <c r="CJ181" s="10"/>
      <c r="CK181" s="10"/>
      <c r="CL181" s="10"/>
      <c r="CM181" s="10"/>
      <c r="CN181" s="10"/>
      <c r="CO181" s="10"/>
      <c r="CP181" s="10"/>
      <c r="CQ181" s="10"/>
      <c r="CR181" s="10"/>
      <c r="CS181" s="10"/>
      <c r="CT181" s="10"/>
      <c r="CU181" s="10"/>
      <c r="CV181" s="10"/>
      <c r="CW181" s="10"/>
      <c r="CX181" s="10"/>
    </row>
    <row r="182" spans="2:103" hidden="1">
      <c r="E182" s="19"/>
      <c r="F182" s="19"/>
      <c r="L182" s="10"/>
      <c r="M182" s="10"/>
      <c r="N182" s="10"/>
      <c r="O182" s="10"/>
      <c r="P182" s="10"/>
      <c r="Q182" s="10"/>
      <c r="R182" s="10"/>
      <c r="S182" s="10"/>
      <c r="T182" s="10"/>
      <c r="U182" s="10"/>
      <c r="V182" s="10"/>
      <c r="W182" s="10"/>
      <c r="X182" s="10"/>
      <c r="Y182" s="10"/>
      <c r="Z182" s="10"/>
      <c r="AA182" s="10"/>
      <c r="AB182" s="10"/>
      <c r="AC182" s="10"/>
      <c r="AD182" s="10"/>
      <c r="AE182" s="10"/>
      <c r="AF182" s="10"/>
      <c r="AG182" s="10"/>
      <c r="AH182" s="10"/>
      <c r="AI182" s="10"/>
      <c r="AJ182" s="10"/>
      <c r="AK182" s="10"/>
      <c r="AL182" s="10"/>
      <c r="AM182" s="10"/>
      <c r="AN182" s="10"/>
      <c r="AO182" s="10"/>
      <c r="AP182" s="10"/>
      <c r="AQ182" s="10"/>
      <c r="AR182" s="10"/>
      <c r="AS182" s="10"/>
      <c r="AT182" s="10"/>
      <c r="AU182" s="10"/>
      <c r="AV182" s="10"/>
      <c r="AW182" s="10"/>
      <c r="AX182" s="10"/>
      <c r="AY182" s="10"/>
      <c r="AZ182" s="10"/>
      <c r="BA182" s="10"/>
      <c r="BB182" s="10"/>
      <c r="BC182" s="10"/>
      <c r="BD182" s="10"/>
      <c r="BE182" s="10"/>
      <c r="BF182" s="10"/>
      <c r="BG182" s="10"/>
      <c r="BH182" s="10"/>
      <c r="BI182" s="10"/>
      <c r="BJ182" s="10"/>
      <c r="BK182" s="10"/>
      <c r="BL182" s="10"/>
      <c r="BM182" s="10"/>
      <c r="BN182" s="10"/>
      <c r="BO182" s="10"/>
      <c r="BP182" s="10"/>
      <c r="BQ182" s="10"/>
      <c r="BR182" s="10"/>
      <c r="BS182" s="10"/>
      <c r="BT182" s="10"/>
      <c r="BU182" s="10"/>
      <c r="BV182" s="10"/>
      <c r="BW182" s="10"/>
      <c r="BX182" s="10"/>
      <c r="BY182" s="10"/>
      <c r="BZ182" s="10"/>
      <c r="CA182" s="10"/>
      <c r="CB182" s="10"/>
      <c r="CC182" s="10"/>
      <c r="CD182" s="10"/>
      <c r="CE182" s="10"/>
      <c r="CF182" s="10"/>
      <c r="CG182" s="10"/>
      <c r="CH182" s="10"/>
      <c r="CI182" s="10"/>
      <c r="CJ182" s="10"/>
      <c r="CK182" s="10"/>
      <c r="CL182" s="10"/>
      <c r="CM182" s="10"/>
      <c r="CN182" s="10"/>
      <c r="CO182" s="10"/>
      <c r="CP182" s="10"/>
      <c r="CQ182" s="10"/>
      <c r="CR182" s="10"/>
      <c r="CS182" s="10"/>
      <c r="CT182" s="10"/>
      <c r="CU182" s="10"/>
      <c r="CV182" s="10"/>
      <c r="CW182" s="10"/>
      <c r="CX182" s="10"/>
    </row>
    <row r="183" spans="2:103" hidden="1">
      <c r="E183" s="6"/>
      <c r="F183" s="6"/>
      <c r="G183" s="6"/>
      <c r="H183" s="6"/>
      <c r="I183" s="6"/>
      <c r="J183" s="6"/>
      <c r="K183" s="6"/>
      <c r="L183" s="39"/>
      <c r="M183" s="39"/>
      <c r="N183" s="39"/>
      <c r="O183" s="39"/>
      <c r="P183" s="39"/>
      <c r="Q183" s="39"/>
      <c r="R183" s="39"/>
      <c r="S183" s="39"/>
      <c r="T183" s="39"/>
      <c r="U183" s="39"/>
      <c r="V183" s="39"/>
      <c r="W183" s="39"/>
      <c r="X183" s="39"/>
      <c r="Y183" s="39"/>
      <c r="Z183" s="39"/>
      <c r="AA183" s="39"/>
      <c r="AB183" s="39"/>
      <c r="AC183" s="39"/>
      <c r="AD183" s="39"/>
      <c r="AE183" s="39"/>
      <c r="AF183" s="39"/>
      <c r="AG183" s="39"/>
      <c r="AH183" s="39"/>
      <c r="AI183" s="39"/>
      <c r="AJ183" s="39"/>
      <c r="AK183" s="39"/>
      <c r="AL183" s="39"/>
      <c r="AM183" s="39"/>
      <c r="AN183" s="39"/>
      <c r="AO183" s="39"/>
      <c r="AP183" s="39"/>
      <c r="AQ183" s="39"/>
      <c r="AR183" s="39"/>
      <c r="AS183" s="39"/>
      <c r="AT183" s="39"/>
      <c r="AU183" s="39"/>
      <c r="AV183" s="39"/>
      <c r="AW183" s="39"/>
      <c r="AX183" s="39"/>
      <c r="AY183" s="39"/>
      <c r="AZ183" s="39"/>
      <c r="BA183" s="39"/>
      <c r="BB183" s="39"/>
      <c r="BC183" s="39"/>
      <c r="BD183" s="39"/>
      <c r="BE183" s="39"/>
      <c r="BF183" s="39"/>
      <c r="BG183" s="39"/>
      <c r="BH183" s="39"/>
      <c r="BI183" s="39"/>
      <c r="BJ183" s="39"/>
      <c r="BK183" s="39"/>
      <c r="BL183" s="39"/>
      <c r="BM183" s="39"/>
      <c r="BN183" s="39"/>
      <c r="BO183" s="39"/>
      <c r="BP183" s="39"/>
      <c r="BQ183" s="39"/>
      <c r="BR183" s="39"/>
      <c r="BS183" s="39"/>
      <c r="BT183" s="39"/>
      <c r="BU183" s="39"/>
      <c r="BV183" s="39"/>
      <c r="BW183" s="39"/>
      <c r="BX183" s="39"/>
      <c r="BY183" s="39"/>
      <c r="BZ183" s="39"/>
      <c r="CA183" s="39"/>
      <c r="CB183" s="39"/>
      <c r="CC183" s="39"/>
      <c r="CD183" s="39"/>
      <c r="CE183" s="39"/>
      <c r="CF183" s="39"/>
      <c r="CG183" s="39"/>
      <c r="CH183" s="39"/>
      <c r="CI183" s="39"/>
      <c r="CJ183" s="39"/>
      <c r="CK183" s="39"/>
      <c r="CL183" s="39"/>
      <c r="CM183" s="39"/>
      <c r="CN183" s="39"/>
      <c r="CO183" s="39"/>
      <c r="CP183" s="39"/>
      <c r="CQ183" s="39"/>
      <c r="CR183" s="39"/>
      <c r="CS183" s="39"/>
      <c r="CT183" s="39"/>
      <c r="CU183" s="39"/>
      <c r="CV183" s="39"/>
      <c r="CW183" s="39"/>
      <c r="CX183" s="39"/>
    </row>
    <row r="185" spans="2:103" hidden="1">
      <c r="B185" s="24"/>
      <c r="C185" s="24"/>
      <c r="D185" s="24"/>
      <c r="E185" s="24"/>
      <c r="F185" s="24"/>
      <c r="G185" s="24"/>
      <c r="H185" s="24"/>
      <c r="I185" s="24"/>
      <c r="J185" s="24"/>
      <c r="K185" s="24"/>
      <c r="L185" s="24"/>
      <c r="M185" s="24"/>
      <c r="N185" s="24"/>
      <c r="O185" s="24"/>
      <c r="P185" s="24"/>
      <c r="Q185" s="24"/>
      <c r="R185" s="24"/>
      <c r="S185" s="24"/>
      <c r="T185" s="24"/>
      <c r="U185" s="24"/>
      <c r="V185" s="24"/>
      <c r="W185" s="24"/>
      <c r="X185" s="24"/>
      <c r="Y185" s="24"/>
      <c r="Z185" s="24"/>
      <c r="AA185" s="24"/>
      <c r="AB185" s="24"/>
      <c r="AC185" s="24"/>
      <c r="AD185" s="24"/>
      <c r="AE185" s="24"/>
      <c r="AF185" s="24"/>
      <c r="AG185" s="24"/>
      <c r="AH185" s="24"/>
      <c r="AI185" s="24"/>
      <c r="AJ185" s="24"/>
      <c r="AK185" s="24"/>
      <c r="AL185" s="24"/>
      <c r="AM185" s="24"/>
      <c r="AN185" s="24"/>
      <c r="AO185" s="24"/>
      <c r="AP185" s="24"/>
      <c r="AQ185" s="24"/>
      <c r="AR185" s="24"/>
      <c r="AS185" s="24"/>
      <c r="AT185" s="24"/>
      <c r="AU185" s="24"/>
      <c r="AV185" s="24"/>
      <c r="AW185" s="24"/>
      <c r="AX185" s="24"/>
      <c r="AY185" s="24"/>
      <c r="AZ185" s="24"/>
      <c r="BA185" s="24"/>
      <c r="BB185" s="24"/>
      <c r="BC185" s="24"/>
      <c r="BD185" s="24"/>
      <c r="BE185" s="24"/>
      <c r="BF185" s="24"/>
      <c r="BG185" s="24"/>
      <c r="BH185" s="24"/>
      <c r="BI185" s="24"/>
      <c r="BJ185" s="24"/>
      <c r="BK185" s="24"/>
      <c r="BL185" s="24"/>
      <c r="BM185" s="24"/>
      <c r="BN185" s="24"/>
      <c r="BO185" s="24"/>
      <c r="BP185" s="24"/>
      <c r="BQ185" s="24"/>
      <c r="BR185" s="24"/>
      <c r="BS185" s="24"/>
      <c r="BT185" s="24"/>
      <c r="BU185" s="24"/>
      <c r="BV185" s="24"/>
      <c r="BW185" s="24"/>
      <c r="BX185" s="24"/>
      <c r="BY185" s="24"/>
      <c r="BZ185" s="24"/>
      <c r="CA185" s="24"/>
      <c r="CB185" s="24"/>
      <c r="CC185" s="24"/>
      <c r="CD185" s="24"/>
      <c r="CE185" s="24"/>
      <c r="CF185" s="24"/>
      <c r="CG185" s="24"/>
      <c r="CH185" s="24"/>
      <c r="CI185" s="24"/>
      <c r="CJ185" s="24"/>
      <c r="CK185" s="24"/>
      <c r="CL185" s="24"/>
      <c r="CM185" s="24"/>
      <c r="CN185" s="24"/>
      <c r="CO185" s="24"/>
      <c r="CP185" s="24"/>
      <c r="CQ185" s="24"/>
      <c r="CR185" s="24"/>
      <c r="CS185" s="24"/>
      <c r="CT185" s="24"/>
      <c r="CU185" s="24"/>
      <c r="CV185" s="24"/>
      <c r="CW185" s="24"/>
      <c r="CX185" s="24"/>
      <c r="CY185" s="25"/>
    </row>
    <row r="187" spans="2:103" hidden="1">
      <c r="B187" s="24"/>
      <c r="C187" s="69"/>
      <c r="D187" s="24"/>
      <c r="E187" s="24"/>
      <c r="F187" s="24"/>
      <c r="G187" s="24"/>
      <c r="H187" s="24"/>
      <c r="I187" s="24"/>
      <c r="J187" s="24"/>
      <c r="K187" s="24"/>
      <c r="L187" s="24"/>
      <c r="M187" s="24"/>
      <c r="N187" s="24"/>
      <c r="O187" s="24"/>
      <c r="P187" s="24"/>
      <c r="Q187" s="24"/>
      <c r="R187" s="24"/>
      <c r="S187" s="24"/>
      <c r="T187" s="24"/>
      <c r="U187" s="24"/>
      <c r="V187" s="24"/>
      <c r="W187" s="24"/>
      <c r="X187" s="24"/>
      <c r="Y187" s="24"/>
      <c r="Z187" s="24"/>
      <c r="AA187" s="24"/>
      <c r="AB187" s="24"/>
      <c r="AC187" s="24"/>
      <c r="AD187" s="24"/>
      <c r="AE187" s="24"/>
      <c r="AF187" s="24"/>
      <c r="AG187" s="24"/>
      <c r="AH187" s="24"/>
      <c r="AI187" s="24"/>
      <c r="AJ187" s="24"/>
      <c r="AK187" s="24"/>
      <c r="AL187" s="24"/>
      <c r="AM187" s="24"/>
      <c r="AN187" s="24"/>
      <c r="AO187" s="24"/>
      <c r="AP187" s="24"/>
      <c r="AQ187" s="24"/>
      <c r="AR187" s="24"/>
      <c r="AS187" s="24"/>
      <c r="AT187" s="24"/>
      <c r="AU187" s="24"/>
      <c r="AV187" s="24"/>
      <c r="AW187" s="24"/>
      <c r="AX187" s="24"/>
      <c r="AY187" s="24"/>
      <c r="AZ187" s="24"/>
      <c r="BA187" s="24"/>
      <c r="BB187" s="24"/>
      <c r="BC187" s="24"/>
      <c r="BD187" s="24"/>
      <c r="BE187" s="24"/>
      <c r="BF187" s="24"/>
      <c r="BG187" s="24"/>
      <c r="BH187" s="24"/>
      <c r="BI187" s="24"/>
      <c r="BJ187" s="24"/>
      <c r="BK187" s="24"/>
      <c r="BL187" s="24"/>
      <c r="BM187" s="24"/>
      <c r="BN187" s="24"/>
      <c r="BO187" s="24"/>
      <c r="BP187" s="24"/>
      <c r="BQ187" s="24"/>
      <c r="BR187" s="24"/>
      <c r="BS187" s="24"/>
      <c r="BT187" s="24"/>
      <c r="BU187" s="24"/>
      <c r="BV187" s="24"/>
      <c r="BW187" s="24"/>
      <c r="BX187" s="24"/>
      <c r="BY187" s="24"/>
      <c r="BZ187" s="24"/>
      <c r="CA187" s="24"/>
      <c r="CB187" s="24"/>
      <c r="CC187" s="24"/>
      <c r="CD187" s="24"/>
      <c r="CE187" s="24"/>
      <c r="CF187" s="24"/>
      <c r="CG187" s="24"/>
      <c r="CH187" s="24"/>
      <c r="CI187" s="24"/>
      <c r="CJ187" s="24"/>
      <c r="CK187" s="24"/>
      <c r="CL187" s="24"/>
      <c r="CM187" s="24"/>
      <c r="CN187" s="24"/>
      <c r="CO187" s="24"/>
      <c r="CP187" s="24"/>
      <c r="CQ187" s="24"/>
      <c r="CR187" s="24"/>
      <c r="CS187" s="24"/>
      <c r="CT187" s="24"/>
      <c r="CU187" s="24"/>
      <c r="CV187" s="24"/>
      <c r="CW187" s="24"/>
      <c r="CX187" s="24"/>
      <c r="CY187" s="25"/>
    </row>
    <row r="189" spans="2:103" hidden="1">
      <c r="L189" s="70"/>
      <c r="M189" s="70"/>
      <c r="N189" s="70"/>
      <c r="O189" s="70"/>
      <c r="P189" s="70"/>
      <c r="Q189" s="70"/>
      <c r="R189" s="70"/>
      <c r="S189" s="70"/>
      <c r="T189" s="70"/>
      <c r="U189" s="70"/>
      <c r="V189" s="70"/>
      <c r="W189" s="70"/>
      <c r="X189" s="70"/>
      <c r="Y189" s="70"/>
      <c r="Z189" s="70"/>
      <c r="AA189" s="70"/>
      <c r="AB189" s="70"/>
      <c r="AC189" s="70"/>
      <c r="AD189" s="70"/>
      <c r="AE189" s="70"/>
      <c r="AF189" s="70"/>
      <c r="AG189" s="70"/>
      <c r="AH189" s="70"/>
      <c r="AI189" s="70"/>
      <c r="AJ189" s="70"/>
      <c r="AK189" s="70"/>
      <c r="AL189" s="70"/>
      <c r="AM189" s="70"/>
      <c r="AN189" s="70"/>
      <c r="AO189" s="70"/>
      <c r="AP189" s="70"/>
      <c r="AQ189" s="70"/>
      <c r="AR189" s="70"/>
      <c r="AS189" s="70"/>
      <c r="AT189" s="70"/>
      <c r="AU189" s="70"/>
      <c r="AV189" s="70"/>
      <c r="AW189" s="70"/>
      <c r="AX189" s="70"/>
      <c r="AY189" s="70"/>
      <c r="AZ189" s="70"/>
      <c r="BA189" s="70"/>
      <c r="BB189" s="70"/>
      <c r="BC189" s="70"/>
      <c r="BD189" s="70"/>
      <c r="BE189" s="70"/>
      <c r="BF189" s="70"/>
      <c r="BG189" s="70"/>
      <c r="BH189" s="70"/>
      <c r="BI189" s="70"/>
      <c r="BJ189" s="70"/>
      <c r="BK189" s="70"/>
      <c r="BL189" s="70"/>
      <c r="BM189" s="70"/>
      <c r="BN189" s="70"/>
      <c r="BO189" s="70"/>
      <c r="BP189" s="70"/>
      <c r="BQ189" s="70"/>
      <c r="BR189" s="70"/>
      <c r="BS189" s="70"/>
      <c r="BT189" s="70"/>
      <c r="BU189" s="70"/>
      <c r="BV189" s="70"/>
      <c r="BW189" s="70"/>
      <c r="BX189" s="70"/>
      <c r="BY189" s="70"/>
      <c r="BZ189" s="70"/>
      <c r="CA189" s="70"/>
      <c r="CB189" s="70"/>
      <c r="CC189" s="70"/>
      <c r="CD189" s="70"/>
      <c r="CE189" s="70"/>
      <c r="CF189" s="70"/>
      <c r="CG189" s="70"/>
      <c r="CH189" s="70"/>
      <c r="CI189" s="70"/>
      <c r="CJ189" s="70"/>
      <c r="CK189" s="70"/>
      <c r="CL189" s="70"/>
      <c r="CM189" s="70"/>
      <c r="CN189" s="70"/>
      <c r="CO189" s="70"/>
      <c r="CP189" s="70"/>
      <c r="CQ189" s="70"/>
      <c r="CR189" s="70"/>
      <c r="CS189" s="70"/>
      <c r="CT189" s="70"/>
      <c r="CU189" s="70"/>
      <c r="CV189" s="70"/>
      <c r="CW189" s="70"/>
      <c r="CX189" s="70"/>
    </row>
    <row r="190" spans="2:103" hidden="1">
      <c r="L190" s="70"/>
      <c r="M190" s="70"/>
      <c r="N190" s="70"/>
      <c r="O190" s="70"/>
      <c r="P190" s="70"/>
      <c r="Q190" s="70"/>
      <c r="R190" s="70"/>
      <c r="S190" s="70"/>
      <c r="T190" s="70"/>
      <c r="U190" s="70"/>
      <c r="V190" s="70"/>
      <c r="W190" s="70"/>
      <c r="X190" s="70"/>
      <c r="Y190" s="70"/>
      <c r="Z190" s="70"/>
      <c r="AA190" s="70"/>
      <c r="AB190" s="70"/>
      <c r="AC190" s="70"/>
      <c r="AD190" s="70"/>
      <c r="AE190" s="70"/>
      <c r="AF190" s="70"/>
      <c r="AG190" s="70"/>
      <c r="AH190" s="70"/>
      <c r="AI190" s="70"/>
      <c r="AJ190" s="70"/>
      <c r="AK190" s="70"/>
      <c r="AL190" s="70"/>
      <c r="AM190" s="70"/>
      <c r="AN190" s="70"/>
      <c r="AO190" s="70"/>
      <c r="AP190" s="70"/>
      <c r="AQ190" s="70"/>
      <c r="AR190" s="70"/>
      <c r="AS190" s="70"/>
      <c r="AT190" s="70"/>
      <c r="AU190" s="70"/>
      <c r="AV190" s="70"/>
      <c r="AW190" s="70"/>
      <c r="AX190" s="70"/>
      <c r="AY190" s="70"/>
      <c r="AZ190" s="70"/>
      <c r="BA190" s="70"/>
      <c r="BB190" s="70"/>
      <c r="BC190" s="70"/>
      <c r="BD190" s="70"/>
      <c r="BE190" s="70"/>
      <c r="BF190" s="70"/>
      <c r="BG190" s="70"/>
      <c r="BH190" s="70"/>
      <c r="BI190" s="70"/>
      <c r="BJ190" s="70"/>
      <c r="BK190" s="70"/>
      <c r="BL190" s="70"/>
      <c r="BM190" s="70"/>
      <c r="BN190" s="70"/>
      <c r="BO190" s="70"/>
      <c r="BP190" s="70"/>
      <c r="BQ190" s="70"/>
      <c r="BR190" s="70"/>
      <c r="BS190" s="70"/>
      <c r="BT190" s="70"/>
      <c r="BU190" s="70"/>
      <c r="BV190" s="70"/>
      <c r="BW190" s="70"/>
      <c r="BX190" s="70"/>
      <c r="BY190" s="70"/>
      <c r="BZ190" s="70"/>
      <c r="CA190" s="70"/>
      <c r="CB190" s="70"/>
      <c r="CC190" s="70"/>
      <c r="CD190" s="70"/>
      <c r="CE190" s="70"/>
      <c r="CF190" s="70"/>
      <c r="CG190" s="70"/>
      <c r="CH190" s="70"/>
      <c r="CI190" s="70"/>
      <c r="CJ190" s="70"/>
      <c r="CK190" s="70"/>
      <c r="CL190" s="70"/>
      <c r="CM190" s="70"/>
      <c r="CN190" s="70"/>
      <c r="CO190" s="70"/>
      <c r="CP190" s="70"/>
      <c r="CQ190" s="70"/>
      <c r="CR190" s="70"/>
      <c r="CS190" s="70"/>
      <c r="CT190" s="70"/>
      <c r="CU190" s="70"/>
      <c r="CV190" s="70"/>
      <c r="CW190" s="70"/>
      <c r="CX190" s="70"/>
    </row>
    <row r="191" spans="2:103" hidden="1">
      <c r="L191" s="70"/>
      <c r="M191" s="70"/>
      <c r="N191" s="70"/>
      <c r="O191" s="70"/>
      <c r="P191" s="70"/>
      <c r="Q191" s="70"/>
      <c r="R191" s="70"/>
      <c r="S191" s="70"/>
      <c r="T191" s="70"/>
      <c r="U191" s="70"/>
      <c r="V191" s="70"/>
      <c r="W191" s="70"/>
      <c r="X191" s="70"/>
      <c r="Y191" s="70"/>
      <c r="Z191" s="70"/>
      <c r="AA191" s="70"/>
      <c r="AB191" s="70"/>
      <c r="AC191" s="70"/>
      <c r="AD191" s="70"/>
      <c r="AE191" s="70"/>
      <c r="AF191" s="70"/>
      <c r="AG191" s="70"/>
      <c r="AH191" s="70"/>
      <c r="AI191" s="70"/>
      <c r="AJ191" s="70"/>
      <c r="AK191" s="70"/>
      <c r="AL191" s="70"/>
      <c r="AM191" s="70"/>
      <c r="AN191" s="70"/>
      <c r="AO191" s="70"/>
      <c r="AP191" s="70"/>
      <c r="AQ191" s="70"/>
      <c r="AR191" s="70"/>
      <c r="AS191" s="70"/>
      <c r="AT191" s="70"/>
      <c r="AU191" s="70"/>
      <c r="AV191" s="70"/>
      <c r="AW191" s="70"/>
      <c r="AX191" s="70"/>
      <c r="AY191" s="70"/>
      <c r="AZ191" s="70"/>
      <c r="BA191" s="70"/>
      <c r="BB191" s="70"/>
      <c r="BC191" s="70"/>
      <c r="BD191" s="70"/>
      <c r="BE191" s="70"/>
      <c r="BF191" s="70"/>
      <c r="BG191" s="70"/>
      <c r="BH191" s="70"/>
      <c r="BI191" s="70"/>
      <c r="BJ191" s="70"/>
      <c r="BK191" s="70"/>
      <c r="BL191" s="70"/>
      <c r="BM191" s="70"/>
      <c r="BN191" s="70"/>
      <c r="BO191" s="70"/>
      <c r="BP191" s="70"/>
      <c r="BQ191" s="70"/>
      <c r="BR191" s="70"/>
      <c r="BS191" s="70"/>
      <c r="BT191" s="70"/>
      <c r="BU191" s="70"/>
      <c r="BV191" s="70"/>
      <c r="BW191" s="70"/>
      <c r="BX191" s="70"/>
      <c r="BY191" s="70"/>
      <c r="BZ191" s="70"/>
      <c r="CA191" s="70"/>
      <c r="CB191" s="70"/>
      <c r="CC191" s="70"/>
      <c r="CD191" s="70"/>
      <c r="CE191" s="70"/>
      <c r="CF191" s="70"/>
      <c r="CG191" s="70"/>
      <c r="CH191" s="70"/>
      <c r="CI191" s="70"/>
      <c r="CJ191" s="70"/>
      <c r="CK191" s="70"/>
      <c r="CL191" s="70"/>
      <c r="CM191" s="70"/>
      <c r="CN191" s="70"/>
      <c r="CO191" s="70"/>
      <c r="CP191" s="70"/>
      <c r="CQ191" s="70"/>
      <c r="CR191" s="70"/>
      <c r="CS191" s="70"/>
      <c r="CT191" s="70"/>
      <c r="CU191" s="70"/>
      <c r="CV191" s="70"/>
      <c r="CW191" s="70"/>
      <c r="CX191" s="70"/>
    </row>
    <row r="192" spans="2:103" hidden="1">
      <c r="E192" s="6"/>
      <c r="F192" s="6"/>
      <c r="G192" s="6"/>
      <c r="H192" s="6"/>
      <c r="I192" s="6"/>
      <c r="J192" s="6"/>
      <c r="K192" s="6"/>
      <c r="L192" s="71"/>
      <c r="M192" s="71"/>
      <c r="N192" s="71"/>
      <c r="O192" s="71"/>
      <c r="P192" s="71"/>
      <c r="Q192" s="71"/>
      <c r="R192" s="71"/>
      <c r="S192" s="71"/>
      <c r="T192" s="71"/>
      <c r="U192" s="71"/>
      <c r="V192" s="71"/>
      <c r="W192" s="71"/>
      <c r="X192" s="71"/>
      <c r="Y192" s="71"/>
      <c r="Z192" s="71"/>
      <c r="AA192" s="71"/>
      <c r="AB192" s="71"/>
      <c r="AC192" s="71"/>
      <c r="AD192" s="71"/>
      <c r="AE192" s="71"/>
      <c r="AF192" s="71"/>
      <c r="AG192" s="71"/>
      <c r="AH192" s="71"/>
      <c r="AI192" s="71"/>
      <c r="AJ192" s="71"/>
      <c r="AK192" s="71"/>
      <c r="AL192" s="71"/>
      <c r="AM192" s="71"/>
      <c r="AN192" s="71"/>
      <c r="AO192" s="71"/>
      <c r="AP192" s="71"/>
      <c r="AQ192" s="71"/>
      <c r="AR192" s="71"/>
      <c r="AS192" s="71"/>
      <c r="AT192" s="71"/>
      <c r="AU192" s="71"/>
      <c r="AV192" s="71"/>
      <c r="AW192" s="71"/>
      <c r="AX192" s="71"/>
      <c r="AY192" s="71"/>
      <c r="AZ192" s="71"/>
      <c r="BA192" s="71"/>
      <c r="BB192" s="71"/>
      <c r="BC192" s="71"/>
      <c r="BD192" s="71"/>
      <c r="BE192" s="71"/>
      <c r="BF192" s="71"/>
      <c r="BG192" s="71"/>
      <c r="BH192" s="71"/>
      <c r="BI192" s="71"/>
      <c r="BJ192" s="71"/>
      <c r="BK192" s="71"/>
      <c r="BL192" s="71"/>
      <c r="BM192" s="71"/>
      <c r="BN192" s="71"/>
      <c r="BO192" s="71"/>
      <c r="BP192" s="71"/>
      <c r="BQ192" s="71"/>
      <c r="BR192" s="71"/>
      <c r="BS192" s="71"/>
      <c r="BT192" s="71"/>
      <c r="BU192" s="71"/>
      <c r="BV192" s="71"/>
      <c r="BW192" s="71"/>
      <c r="BX192" s="71"/>
      <c r="BY192" s="71"/>
      <c r="BZ192" s="71"/>
      <c r="CA192" s="71"/>
      <c r="CB192" s="71"/>
      <c r="CC192" s="71"/>
      <c r="CD192" s="71"/>
      <c r="CE192" s="71"/>
      <c r="CF192" s="71"/>
      <c r="CG192" s="71"/>
      <c r="CH192" s="71"/>
      <c r="CI192" s="71"/>
      <c r="CJ192" s="71"/>
      <c r="CK192" s="71"/>
      <c r="CL192" s="71"/>
      <c r="CM192" s="71"/>
      <c r="CN192" s="71"/>
      <c r="CO192" s="71"/>
      <c r="CP192" s="71"/>
      <c r="CQ192" s="71"/>
      <c r="CR192" s="71"/>
      <c r="CS192" s="71"/>
      <c r="CT192" s="71"/>
      <c r="CU192" s="71"/>
      <c r="CV192" s="71"/>
      <c r="CW192" s="71"/>
      <c r="CX192" s="71"/>
    </row>
    <row r="194" spans="2:103" hidden="1">
      <c r="B194" s="24"/>
      <c r="C194" s="69"/>
      <c r="D194" s="24"/>
      <c r="E194" s="24"/>
      <c r="F194" s="24"/>
      <c r="G194" s="24"/>
      <c r="H194" s="24"/>
      <c r="I194" s="24"/>
      <c r="J194" s="24"/>
      <c r="K194" s="24"/>
      <c r="L194" s="24"/>
      <c r="M194" s="24"/>
      <c r="N194" s="24"/>
      <c r="O194" s="24"/>
      <c r="P194" s="24"/>
      <c r="Q194" s="24"/>
      <c r="R194" s="24"/>
      <c r="S194" s="24"/>
      <c r="T194" s="24"/>
      <c r="U194" s="24"/>
      <c r="V194" s="24"/>
      <c r="W194" s="24"/>
      <c r="X194" s="24"/>
      <c r="Y194" s="24"/>
      <c r="Z194" s="24"/>
      <c r="AA194" s="24"/>
      <c r="AB194" s="24"/>
      <c r="AC194" s="24"/>
      <c r="AD194" s="24"/>
      <c r="AE194" s="24"/>
      <c r="AF194" s="24"/>
      <c r="AG194" s="24"/>
      <c r="AH194" s="24"/>
      <c r="AI194" s="24"/>
      <c r="AJ194" s="24"/>
      <c r="AK194" s="24"/>
      <c r="AL194" s="24"/>
      <c r="AM194" s="24"/>
      <c r="AN194" s="24"/>
      <c r="AO194" s="24"/>
      <c r="AP194" s="24"/>
      <c r="AQ194" s="24"/>
      <c r="AR194" s="24"/>
      <c r="AS194" s="24"/>
      <c r="AT194" s="24"/>
      <c r="AU194" s="24"/>
      <c r="AV194" s="24"/>
      <c r="AW194" s="24"/>
      <c r="AX194" s="24"/>
      <c r="AY194" s="24"/>
      <c r="AZ194" s="24"/>
      <c r="BA194" s="24"/>
      <c r="BB194" s="24"/>
      <c r="BC194" s="24"/>
      <c r="BD194" s="24"/>
      <c r="BE194" s="24"/>
      <c r="BF194" s="24"/>
      <c r="BG194" s="24"/>
      <c r="BH194" s="24"/>
      <c r="BI194" s="24"/>
      <c r="BJ194" s="24"/>
      <c r="BK194" s="24"/>
      <c r="BL194" s="24"/>
      <c r="BM194" s="24"/>
      <c r="BN194" s="24"/>
      <c r="BO194" s="24"/>
      <c r="BP194" s="24"/>
      <c r="BQ194" s="24"/>
      <c r="BR194" s="24"/>
      <c r="BS194" s="24"/>
      <c r="BT194" s="24"/>
      <c r="BU194" s="24"/>
      <c r="BV194" s="24"/>
      <c r="BW194" s="24"/>
      <c r="BX194" s="24"/>
      <c r="BY194" s="24"/>
      <c r="BZ194" s="24"/>
      <c r="CA194" s="24"/>
      <c r="CB194" s="24"/>
      <c r="CC194" s="24"/>
      <c r="CD194" s="24"/>
      <c r="CE194" s="24"/>
      <c r="CF194" s="24"/>
      <c r="CG194" s="24"/>
      <c r="CH194" s="24"/>
      <c r="CI194" s="24"/>
      <c r="CJ194" s="24"/>
      <c r="CK194" s="24"/>
      <c r="CL194" s="24"/>
      <c r="CM194" s="24"/>
      <c r="CN194" s="24"/>
      <c r="CO194" s="24"/>
      <c r="CP194" s="24"/>
      <c r="CQ194" s="24"/>
      <c r="CR194" s="24"/>
      <c r="CS194" s="24"/>
      <c r="CT194" s="24"/>
      <c r="CU194" s="24"/>
      <c r="CV194" s="24"/>
      <c r="CW194" s="24"/>
      <c r="CX194" s="24"/>
      <c r="CY194" s="25"/>
    </row>
    <row r="196" spans="2:103" hidden="1">
      <c r="L196" s="70"/>
      <c r="M196" s="70"/>
      <c r="N196" s="70"/>
      <c r="O196" s="70"/>
      <c r="P196" s="70"/>
      <c r="Q196" s="70"/>
      <c r="R196" s="70"/>
      <c r="S196" s="70"/>
      <c r="T196" s="70"/>
      <c r="U196" s="70"/>
      <c r="V196" s="70"/>
      <c r="W196" s="70"/>
      <c r="X196" s="70"/>
      <c r="Y196" s="70"/>
      <c r="Z196" s="70"/>
      <c r="AA196" s="70"/>
      <c r="AB196" s="70"/>
      <c r="AC196" s="70"/>
      <c r="AD196" s="70"/>
      <c r="AE196" s="70"/>
      <c r="AF196" s="70"/>
      <c r="AG196" s="70"/>
      <c r="AH196" s="70"/>
      <c r="AI196" s="70"/>
      <c r="AJ196" s="70"/>
      <c r="AK196" s="70"/>
      <c r="AL196" s="70"/>
      <c r="AM196" s="70"/>
      <c r="AN196" s="70"/>
      <c r="AO196" s="70"/>
      <c r="AP196" s="70"/>
      <c r="AQ196" s="70"/>
      <c r="AR196" s="70"/>
      <c r="AS196" s="70"/>
      <c r="AT196" s="70"/>
      <c r="AU196" s="70"/>
      <c r="AV196" s="70"/>
      <c r="AW196" s="70"/>
      <c r="AX196" s="70"/>
      <c r="AY196" s="70"/>
      <c r="AZ196" s="70"/>
      <c r="BA196" s="70"/>
      <c r="BB196" s="70"/>
      <c r="BC196" s="70"/>
      <c r="BD196" s="70"/>
      <c r="BE196" s="70"/>
      <c r="BF196" s="70"/>
      <c r="BG196" s="70"/>
      <c r="BH196" s="70"/>
      <c r="BI196" s="70"/>
      <c r="BJ196" s="70"/>
      <c r="BK196" s="70"/>
      <c r="BL196" s="70"/>
      <c r="BM196" s="70"/>
      <c r="BN196" s="70"/>
      <c r="BO196" s="70"/>
      <c r="BP196" s="70"/>
      <c r="BQ196" s="70"/>
      <c r="BR196" s="70"/>
      <c r="BS196" s="70"/>
      <c r="BT196" s="70"/>
      <c r="BU196" s="70"/>
      <c r="BV196" s="70"/>
      <c r="BW196" s="70"/>
      <c r="BX196" s="70"/>
      <c r="BY196" s="70"/>
      <c r="BZ196" s="70"/>
      <c r="CA196" s="70"/>
      <c r="CB196" s="70"/>
      <c r="CC196" s="70"/>
      <c r="CD196" s="70"/>
      <c r="CE196" s="70"/>
      <c r="CF196" s="70"/>
      <c r="CG196" s="70"/>
      <c r="CH196" s="70"/>
      <c r="CI196" s="70"/>
      <c r="CJ196" s="70"/>
      <c r="CK196" s="70"/>
      <c r="CL196" s="70"/>
      <c r="CM196" s="70"/>
      <c r="CN196" s="70"/>
      <c r="CO196" s="70"/>
      <c r="CP196" s="70"/>
      <c r="CQ196" s="70"/>
      <c r="CR196" s="70"/>
      <c r="CS196" s="70"/>
      <c r="CT196" s="70"/>
      <c r="CU196" s="70"/>
      <c r="CV196" s="70"/>
      <c r="CW196" s="70"/>
      <c r="CX196" s="70"/>
    </row>
    <row r="197" spans="2:103" hidden="1">
      <c r="L197" s="70"/>
      <c r="M197" s="70"/>
      <c r="N197" s="70"/>
      <c r="O197" s="70"/>
      <c r="P197" s="70"/>
      <c r="Q197" s="70"/>
      <c r="R197" s="70"/>
      <c r="S197" s="70"/>
      <c r="T197" s="70"/>
      <c r="U197" s="70"/>
      <c r="V197" s="70"/>
      <c r="W197" s="70"/>
      <c r="X197" s="70"/>
      <c r="Y197" s="70"/>
      <c r="Z197" s="70"/>
      <c r="AA197" s="70"/>
      <c r="AB197" s="70"/>
      <c r="AC197" s="70"/>
      <c r="AD197" s="70"/>
      <c r="AE197" s="70"/>
      <c r="AF197" s="70"/>
      <c r="AG197" s="70"/>
      <c r="AH197" s="70"/>
      <c r="AI197" s="70"/>
      <c r="AJ197" s="70"/>
      <c r="AK197" s="70"/>
      <c r="AL197" s="70"/>
      <c r="AM197" s="70"/>
      <c r="AN197" s="70"/>
      <c r="AO197" s="70"/>
      <c r="AP197" s="70"/>
      <c r="AQ197" s="70"/>
      <c r="AR197" s="70"/>
      <c r="AS197" s="70"/>
      <c r="AT197" s="70"/>
      <c r="AU197" s="70"/>
      <c r="AV197" s="70"/>
      <c r="AW197" s="70"/>
      <c r="AX197" s="70"/>
      <c r="AY197" s="70"/>
      <c r="AZ197" s="70"/>
      <c r="BA197" s="70"/>
      <c r="BB197" s="70"/>
      <c r="BC197" s="70"/>
      <c r="BD197" s="70"/>
      <c r="BE197" s="70"/>
      <c r="BF197" s="70"/>
      <c r="BG197" s="70"/>
      <c r="BH197" s="70"/>
      <c r="BI197" s="70"/>
      <c r="BJ197" s="70"/>
      <c r="BK197" s="70"/>
      <c r="BL197" s="70"/>
      <c r="BM197" s="70"/>
      <c r="BN197" s="70"/>
      <c r="BO197" s="70"/>
      <c r="BP197" s="70"/>
      <c r="BQ197" s="70"/>
      <c r="BR197" s="70"/>
      <c r="BS197" s="70"/>
      <c r="BT197" s="70"/>
      <c r="BU197" s="70"/>
      <c r="BV197" s="70"/>
      <c r="BW197" s="70"/>
      <c r="BX197" s="70"/>
      <c r="BY197" s="70"/>
      <c r="BZ197" s="70"/>
      <c r="CA197" s="70"/>
      <c r="CB197" s="70"/>
      <c r="CC197" s="70"/>
      <c r="CD197" s="70"/>
      <c r="CE197" s="70"/>
      <c r="CF197" s="70"/>
      <c r="CG197" s="70"/>
      <c r="CH197" s="70"/>
      <c r="CI197" s="70"/>
      <c r="CJ197" s="70"/>
      <c r="CK197" s="70"/>
      <c r="CL197" s="70"/>
      <c r="CM197" s="70"/>
      <c r="CN197" s="70"/>
      <c r="CO197" s="70"/>
      <c r="CP197" s="70"/>
      <c r="CQ197" s="70"/>
      <c r="CR197" s="70"/>
      <c r="CS197" s="70"/>
      <c r="CT197" s="70"/>
      <c r="CU197" s="70"/>
      <c r="CV197" s="70"/>
      <c r="CW197" s="70"/>
      <c r="CX197" s="70"/>
    </row>
    <row r="198" spans="2:103" hidden="1">
      <c r="L198" s="70"/>
      <c r="M198" s="70"/>
      <c r="N198" s="70"/>
      <c r="O198" s="70"/>
      <c r="P198" s="70"/>
      <c r="Q198" s="70"/>
      <c r="R198" s="70"/>
      <c r="S198" s="70"/>
      <c r="T198" s="70"/>
      <c r="U198" s="70"/>
      <c r="V198" s="70"/>
      <c r="W198" s="70"/>
      <c r="X198" s="70"/>
      <c r="Y198" s="70"/>
      <c r="Z198" s="70"/>
      <c r="AA198" s="70"/>
      <c r="AB198" s="70"/>
      <c r="AC198" s="70"/>
      <c r="AD198" s="70"/>
      <c r="AE198" s="70"/>
      <c r="AF198" s="70"/>
      <c r="AG198" s="70"/>
      <c r="AH198" s="70"/>
      <c r="AI198" s="70"/>
      <c r="AJ198" s="70"/>
      <c r="AK198" s="70"/>
      <c r="AL198" s="70"/>
      <c r="AM198" s="70"/>
      <c r="AN198" s="70"/>
      <c r="AO198" s="70"/>
      <c r="AP198" s="70"/>
      <c r="AQ198" s="70"/>
      <c r="AR198" s="70"/>
      <c r="AS198" s="70"/>
      <c r="AT198" s="70"/>
      <c r="AU198" s="70"/>
      <c r="AV198" s="70"/>
      <c r="AW198" s="70"/>
      <c r="AX198" s="70"/>
      <c r="AY198" s="70"/>
      <c r="AZ198" s="70"/>
      <c r="BA198" s="70"/>
      <c r="BB198" s="70"/>
      <c r="BC198" s="70"/>
      <c r="BD198" s="70"/>
      <c r="BE198" s="70"/>
      <c r="BF198" s="70"/>
      <c r="BG198" s="70"/>
      <c r="BH198" s="70"/>
      <c r="BI198" s="70"/>
      <c r="BJ198" s="70"/>
      <c r="BK198" s="70"/>
      <c r="BL198" s="70"/>
      <c r="BM198" s="70"/>
      <c r="BN198" s="70"/>
      <c r="BO198" s="70"/>
      <c r="BP198" s="70"/>
      <c r="BQ198" s="70"/>
      <c r="BR198" s="70"/>
      <c r="BS198" s="70"/>
      <c r="BT198" s="70"/>
      <c r="BU198" s="70"/>
      <c r="BV198" s="70"/>
      <c r="BW198" s="70"/>
      <c r="BX198" s="70"/>
      <c r="BY198" s="70"/>
      <c r="BZ198" s="70"/>
      <c r="CA198" s="70"/>
      <c r="CB198" s="70"/>
      <c r="CC198" s="70"/>
      <c r="CD198" s="70"/>
      <c r="CE198" s="70"/>
      <c r="CF198" s="70"/>
      <c r="CG198" s="70"/>
      <c r="CH198" s="70"/>
      <c r="CI198" s="70"/>
      <c r="CJ198" s="70"/>
      <c r="CK198" s="70"/>
      <c r="CL198" s="70"/>
      <c r="CM198" s="70"/>
      <c r="CN198" s="70"/>
      <c r="CO198" s="70"/>
      <c r="CP198" s="70"/>
      <c r="CQ198" s="70"/>
      <c r="CR198" s="70"/>
      <c r="CS198" s="70"/>
      <c r="CT198" s="70"/>
      <c r="CU198" s="70"/>
      <c r="CV198" s="70"/>
      <c r="CW198" s="70"/>
      <c r="CX198" s="70"/>
    </row>
    <row r="199" spans="2:103" hidden="1">
      <c r="L199" s="70"/>
      <c r="M199" s="70"/>
      <c r="N199" s="70"/>
      <c r="O199" s="70"/>
      <c r="P199" s="70"/>
      <c r="Q199" s="70"/>
      <c r="R199" s="70"/>
      <c r="S199" s="70"/>
      <c r="T199" s="70"/>
      <c r="U199" s="70"/>
      <c r="V199" s="70"/>
      <c r="W199" s="70"/>
      <c r="X199" s="70"/>
      <c r="Y199" s="70"/>
      <c r="Z199" s="70"/>
      <c r="AA199" s="70"/>
      <c r="AB199" s="70"/>
      <c r="AC199" s="70"/>
      <c r="AD199" s="70"/>
      <c r="AE199" s="70"/>
      <c r="AF199" s="70"/>
      <c r="AG199" s="70"/>
      <c r="AH199" s="70"/>
      <c r="AI199" s="70"/>
      <c r="AJ199" s="70"/>
      <c r="AK199" s="70"/>
      <c r="AL199" s="70"/>
      <c r="AM199" s="70"/>
      <c r="AN199" s="70"/>
      <c r="AO199" s="70"/>
      <c r="AP199" s="70"/>
      <c r="AQ199" s="70"/>
      <c r="AR199" s="70"/>
      <c r="AS199" s="70"/>
      <c r="AT199" s="70"/>
      <c r="AU199" s="70"/>
      <c r="AV199" s="70"/>
      <c r="AW199" s="70"/>
      <c r="AX199" s="70"/>
      <c r="AY199" s="70"/>
      <c r="AZ199" s="70"/>
      <c r="BA199" s="70"/>
      <c r="BB199" s="70"/>
      <c r="BC199" s="70"/>
      <c r="BD199" s="70"/>
      <c r="BE199" s="70"/>
      <c r="BF199" s="70"/>
      <c r="BG199" s="70"/>
      <c r="BH199" s="70"/>
      <c r="BI199" s="70"/>
      <c r="BJ199" s="70"/>
      <c r="BK199" s="70"/>
      <c r="BL199" s="70"/>
      <c r="BM199" s="70"/>
      <c r="BN199" s="70"/>
      <c r="BO199" s="70"/>
      <c r="BP199" s="70"/>
      <c r="BQ199" s="70"/>
      <c r="BR199" s="70"/>
      <c r="BS199" s="70"/>
      <c r="BT199" s="70"/>
      <c r="BU199" s="70"/>
      <c r="BV199" s="70"/>
      <c r="BW199" s="70"/>
      <c r="BX199" s="70"/>
      <c r="BY199" s="70"/>
      <c r="BZ199" s="70"/>
      <c r="CA199" s="70"/>
      <c r="CB199" s="70"/>
      <c r="CC199" s="70"/>
      <c r="CD199" s="70"/>
      <c r="CE199" s="70"/>
      <c r="CF199" s="70"/>
      <c r="CG199" s="70"/>
      <c r="CH199" s="70"/>
      <c r="CI199" s="70"/>
      <c r="CJ199" s="70"/>
      <c r="CK199" s="70"/>
      <c r="CL199" s="70"/>
      <c r="CM199" s="70"/>
      <c r="CN199" s="70"/>
      <c r="CO199" s="70"/>
      <c r="CP199" s="70"/>
      <c r="CQ199" s="70"/>
      <c r="CR199" s="70"/>
      <c r="CS199" s="70"/>
      <c r="CT199" s="70"/>
      <c r="CU199" s="70"/>
      <c r="CV199" s="70"/>
      <c r="CW199" s="70"/>
      <c r="CX199" s="70"/>
    </row>
    <row r="201" spans="2:103" hidden="1">
      <c r="B201" s="24"/>
      <c r="C201" s="69"/>
      <c r="D201" s="24"/>
      <c r="E201" s="24"/>
      <c r="F201" s="24"/>
      <c r="G201" s="24"/>
      <c r="H201" s="24"/>
      <c r="I201" s="24"/>
      <c r="J201" s="24"/>
      <c r="K201" s="24"/>
      <c r="L201" s="24"/>
      <c r="M201" s="24"/>
      <c r="N201" s="24"/>
      <c r="O201" s="24"/>
      <c r="P201" s="24"/>
      <c r="Q201" s="24"/>
      <c r="R201" s="24"/>
      <c r="S201" s="24"/>
      <c r="T201" s="24"/>
      <c r="U201" s="24"/>
      <c r="V201" s="24"/>
      <c r="W201" s="24"/>
      <c r="X201" s="24"/>
      <c r="Y201" s="24"/>
      <c r="Z201" s="24"/>
      <c r="AA201" s="24"/>
      <c r="AB201" s="24"/>
      <c r="AC201" s="24"/>
      <c r="AD201" s="24"/>
      <c r="AE201" s="24"/>
      <c r="AF201" s="24"/>
      <c r="AG201" s="24"/>
      <c r="AH201" s="24"/>
      <c r="AI201" s="24"/>
      <c r="AJ201" s="24"/>
      <c r="AK201" s="24"/>
      <c r="AL201" s="24"/>
      <c r="AM201" s="24"/>
      <c r="AN201" s="24"/>
      <c r="AO201" s="24"/>
      <c r="AP201" s="24"/>
      <c r="AQ201" s="24"/>
      <c r="AR201" s="24"/>
      <c r="AS201" s="24"/>
      <c r="AT201" s="24"/>
      <c r="AU201" s="24"/>
      <c r="AV201" s="24"/>
      <c r="AW201" s="24"/>
      <c r="AX201" s="24"/>
      <c r="AY201" s="24"/>
      <c r="AZ201" s="24"/>
      <c r="BA201" s="24"/>
      <c r="BB201" s="24"/>
      <c r="BC201" s="24"/>
      <c r="BD201" s="24"/>
      <c r="BE201" s="24"/>
      <c r="BF201" s="24"/>
      <c r="BG201" s="24"/>
      <c r="BH201" s="24"/>
      <c r="BI201" s="24"/>
      <c r="BJ201" s="24"/>
      <c r="BK201" s="24"/>
      <c r="BL201" s="24"/>
      <c r="BM201" s="24"/>
      <c r="BN201" s="24"/>
      <c r="BO201" s="24"/>
      <c r="BP201" s="24"/>
      <c r="BQ201" s="24"/>
      <c r="BR201" s="24"/>
      <c r="BS201" s="24"/>
      <c r="BT201" s="24"/>
      <c r="BU201" s="24"/>
      <c r="BV201" s="24"/>
      <c r="BW201" s="24"/>
      <c r="BX201" s="24"/>
      <c r="BY201" s="24"/>
      <c r="BZ201" s="24"/>
      <c r="CA201" s="24"/>
      <c r="CB201" s="24"/>
      <c r="CC201" s="24"/>
      <c r="CD201" s="24"/>
      <c r="CE201" s="24"/>
      <c r="CF201" s="24"/>
      <c r="CG201" s="24"/>
      <c r="CH201" s="24"/>
      <c r="CI201" s="24"/>
      <c r="CJ201" s="24"/>
      <c r="CK201" s="24"/>
      <c r="CL201" s="24"/>
      <c r="CM201" s="24"/>
      <c r="CN201" s="24"/>
      <c r="CO201" s="24"/>
      <c r="CP201" s="24"/>
      <c r="CQ201" s="24"/>
      <c r="CR201" s="24"/>
      <c r="CS201" s="24"/>
      <c r="CT201" s="24"/>
      <c r="CU201" s="24"/>
      <c r="CV201" s="24"/>
      <c r="CW201" s="24"/>
      <c r="CX201" s="24"/>
      <c r="CY201" s="25"/>
    </row>
    <row r="203" spans="2:103" hidden="1">
      <c r="L203" s="70"/>
      <c r="M203" s="70"/>
      <c r="N203" s="70"/>
      <c r="O203" s="70"/>
      <c r="P203" s="70"/>
      <c r="Q203" s="70"/>
      <c r="R203" s="70"/>
      <c r="S203" s="70"/>
      <c r="T203" s="70"/>
      <c r="U203" s="70"/>
      <c r="V203" s="70"/>
      <c r="W203" s="70"/>
      <c r="X203" s="70"/>
      <c r="Y203" s="70"/>
      <c r="Z203" s="70"/>
      <c r="AA203" s="70"/>
      <c r="AB203" s="70"/>
      <c r="AC203" s="70"/>
      <c r="AD203" s="70"/>
      <c r="AE203" s="70"/>
      <c r="AF203" s="70"/>
      <c r="AG203" s="70"/>
      <c r="AH203" s="70"/>
      <c r="AI203" s="70"/>
      <c r="AJ203" s="70"/>
      <c r="AK203" s="70"/>
      <c r="AL203" s="70"/>
      <c r="AM203" s="70"/>
      <c r="AN203" s="70"/>
      <c r="AO203" s="70"/>
      <c r="AP203" s="70"/>
      <c r="AQ203" s="70"/>
      <c r="AR203" s="70"/>
      <c r="AS203" s="70"/>
      <c r="AT203" s="70"/>
      <c r="AU203" s="70"/>
      <c r="AV203" s="70"/>
      <c r="AW203" s="70"/>
      <c r="AX203" s="70"/>
      <c r="AY203" s="70"/>
      <c r="AZ203" s="70"/>
      <c r="BA203" s="70"/>
      <c r="BB203" s="70"/>
      <c r="BC203" s="70"/>
      <c r="BD203" s="70"/>
      <c r="BE203" s="70"/>
      <c r="BF203" s="70"/>
      <c r="BG203" s="70"/>
      <c r="BH203" s="70"/>
      <c r="BI203" s="70"/>
      <c r="BJ203" s="70"/>
      <c r="BK203" s="70"/>
      <c r="BL203" s="70"/>
      <c r="BM203" s="70"/>
      <c r="BN203" s="70"/>
      <c r="BO203" s="70"/>
      <c r="BP203" s="70"/>
      <c r="BQ203" s="70"/>
      <c r="BR203" s="70"/>
      <c r="BS203" s="70"/>
      <c r="BT203" s="70"/>
      <c r="BU203" s="70"/>
      <c r="BV203" s="70"/>
      <c r="BW203" s="70"/>
      <c r="BX203" s="70"/>
      <c r="BY203" s="70"/>
      <c r="BZ203" s="70"/>
      <c r="CA203" s="70"/>
      <c r="CB203" s="70"/>
      <c r="CC203" s="70"/>
      <c r="CD203" s="70"/>
      <c r="CE203" s="70"/>
      <c r="CF203" s="70"/>
      <c r="CG203" s="70"/>
      <c r="CH203" s="70"/>
      <c r="CI203" s="70"/>
      <c r="CJ203" s="70"/>
      <c r="CK203" s="70"/>
      <c r="CL203" s="70"/>
      <c r="CM203" s="70"/>
      <c r="CN203" s="70"/>
      <c r="CO203" s="70"/>
      <c r="CP203" s="70"/>
      <c r="CQ203" s="70"/>
      <c r="CR203" s="70"/>
      <c r="CS203" s="70"/>
      <c r="CT203" s="70"/>
      <c r="CU203" s="70"/>
      <c r="CV203" s="70"/>
      <c r="CW203" s="70"/>
      <c r="CX203" s="70"/>
    </row>
    <row r="204" spans="2:103" hidden="1">
      <c r="L204" s="8"/>
      <c r="M204" s="8"/>
      <c r="N204" s="8"/>
      <c r="O204" s="8"/>
      <c r="P204" s="8"/>
      <c r="Q204" s="8"/>
      <c r="R204" s="8"/>
      <c r="S204" s="8"/>
      <c r="T204" s="8"/>
      <c r="U204" s="8"/>
      <c r="V204" s="8"/>
      <c r="W204" s="8"/>
      <c r="X204" s="8"/>
      <c r="Y204" s="8"/>
      <c r="Z204" s="8"/>
      <c r="AA204" s="8"/>
      <c r="AB204" s="8"/>
      <c r="AC204" s="8"/>
      <c r="AD204" s="8"/>
      <c r="AE204" s="8"/>
      <c r="AF204" s="8"/>
      <c r="AG204" s="8"/>
      <c r="AH204" s="8"/>
      <c r="AI204" s="8"/>
      <c r="AJ204" s="8"/>
      <c r="AK204" s="8"/>
      <c r="AL204" s="8"/>
      <c r="AM204" s="8"/>
      <c r="AN204" s="8"/>
      <c r="AO204" s="8"/>
      <c r="AP204" s="8"/>
      <c r="AQ204" s="8"/>
      <c r="AR204" s="8"/>
      <c r="AS204" s="8"/>
      <c r="AT204" s="8"/>
      <c r="AU204" s="8"/>
      <c r="AV204" s="8"/>
      <c r="AW204" s="8"/>
      <c r="AX204" s="8"/>
      <c r="AY204" s="8"/>
      <c r="AZ204" s="8"/>
      <c r="BA204" s="8"/>
      <c r="BB204" s="8"/>
      <c r="BC204" s="8"/>
      <c r="BD204" s="8"/>
      <c r="BE204" s="8"/>
      <c r="BF204" s="8"/>
      <c r="BG204" s="8"/>
      <c r="BH204" s="8"/>
      <c r="BI204" s="8"/>
      <c r="BJ204" s="8"/>
      <c r="BK204" s="8"/>
      <c r="BL204" s="8"/>
      <c r="BM204" s="8"/>
      <c r="BN204" s="8"/>
      <c r="BO204" s="8"/>
      <c r="BP204" s="8"/>
      <c r="BQ204" s="8"/>
      <c r="BR204" s="8"/>
      <c r="BS204" s="8"/>
      <c r="BT204" s="8"/>
      <c r="BU204" s="8"/>
      <c r="BV204" s="8"/>
      <c r="BW204" s="8"/>
      <c r="BX204" s="8"/>
      <c r="BY204" s="8"/>
      <c r="BZ204" s="8"/>
      <c r="CA204" s="8"/>
      <c r="CB204" s="8"/>
      <c r="CC204" s="8"/>
      <c r="CD204" s="8"/>
      <c r="CE204" s="8"/>
      <c r="CF204" s="8"/>
      <c r="CG204" s="8"/>
      <c r="CH204" s="8"/>
      <c r="CI204" s="8"/>
      <c r="CJ204" s="8"/>
      <c r="CK204" s="8"/>
      <c r="CL204" s="8"/>
      <c r="CM204" s="8"/>
      <c r="CN204" s="8"/>
      <c r="CO204" s="8"/>
      <c r="CP204" s="8"/>
      <c r="CQ204" s="8"/>
      <c r="CR204" s="8"/>
      <c r="CS204" s="8"/>
      <c r="CT204" s="8"/>
      <c r="CU204" s="8"/>
      <c r="CV204" s="8"/>
      <c r="CW204" s="8"/>
      <c r="CX204" s="8"/>
    </row>
    <row r="205" spans="2:103" hidden="1">
      <c r="L205" s="70"/>
      <c r="M205" s="70"/>
      <c r="N205" s="70"/>
      <c r="O205" s="70"/>
      <c r="P205" s="70"/>
      <c r="Q205" s="70"/>
      <c r="R205" s="70"/>
      <c r="S205" s="70"/>
      <c r="T205" s="70"/>
      <c r="U205" s="70"/>
      <c r="V205" s="70"/>
      <c r="W205" s="70"/>
      <c r="X205" s="70"/>
      <c r="Y205" s="70"/>
      <c r="Z205" s="70"/>
      <c r="AA205" s="70"/>
      <c r="AB205" s="70"/>
      <c r="AC205" s="70"/>
      <c r="AD205" s="70"/>
      <c r="AE205" s="70"/>
      <c r="AF205" s="70"/>
      <c r="AG205" s="70"/>
      <c r="AH205" s="70"/>
      <c r="AI205" s="70"/>
      <c r="AJ205" s="70"/>
      <c r="AK205" s="70"/>
      <c r="AL205" s="70"/>
      <c r="AM205" s="70"/>
      <c r="AN205" s="70"/>
      <c r="AO205" s="70"/>
      <c r="AP205" s="70"/>
      <c r="AQ205" s="70"/>
      <c r="AR205" s="70"/>
      <c r="AS205" s="70"/>
      <c r="AT205" s="70"/>
      <c r="AU205" s="70"/>
      <c r="AV205" s="70"/>
      <c r="AW205" s="70"/>
      <c r="AX205" s="70"/>
      <c r="AY205" s="70"/>
      <c r="AZ205" s="70"/>
      <c r="BA205" s="70"/>
      <c r="BB205" s="70"/>
      <c r="BC205" s="70"/>
      <c r="BD205" s="70"/>
      <c r="BE205" s="70"/>
      <c r="BF205" s="70"/>
      <c r="BG205" s="70"/>
      <c r="BH205" s="70"/>
      <c r="BI205" s="70"/>
      <c r="BJ205" s="70"/>
      <c r="BK205" s="70"/>
      <c r="BL205" s="70"/>
      <c r="BM205" s="70"/>
      <c r="BN205" s="70"/>
      <c r="BO205" s="70"/>
      <c r="BP205" s="70"/>
      <c r="BQ205" s="70"/>
      <c r="BR205" s="70"/>
      <c r="BS205" s="70"/>
      <c r="BT205" s="70"/>
      <c r="BU205" s="70"/>
      <c r="BV205" s="70"/>
      <c r="BW205" s="70"/>
      <c r="BX205" s="70"/>
      <c r="BY205" s="70"/>
      <c r="BZ205" s="70"/>
      <c r="CA205" s="70"/>
      <c r="CB205" s="70"/>
      <c r="CC205" s="70"/>
      <c r="CD205" s="70"/>
      <c r="CE205" s="70"/>
      <c r="CF205" s="70"/>
      <c r="CG205" s="70"/>
      <c r="CH205" s="70"/>
      <c r="CI205" s="70"/>
      <c r="CJ205" s="70"/>
      <c r="CK205" s="70"/>
      <c r="CL205" s="70"/>
      <c r="CM205" s="70"/>
      <c r="CN205" s="70"/>
      <c r="CO205" s="70"/>
      <c r="CP205" s="70"/>
      <c r="CQ205" s="70"/>
      <c r="CR205" s="70"/>
      <c r="CS205" s="70"/>
      <c r="CT205" s="70"/>
      <c r="CU205" s="70"/>
      <c r="CV205" s="70"/>
      <c r="CW205" s="70"/>
      <c r="CX205" s="70"/>
    </row>
    <row r="207" spans="2:103" hidden="1">
      <c r="L207" s="37"/>
      <c r="M207" s="37"/>
      <c r="N207" s="37"/>
      <c r="O207" s="37"/>
      <c r="P207" s="37"/>
      <c r="Q207" s="37"/>
      <c r="R207" s="37"/>
      <c r="S207" s="37"/>
      <c r="T207" s="37"/>
      <c r="U207" s="37"/>
      <c r="V207" s="37"/>
      <c r="W207" s="37"/>
      <c r="X207" s="37"/>
      <c r="Y207" s="37"/>
      <c r="Z207" s="37"/>
      <c r="AA207" s="37"/>
      <c r="AB207" s="37"/>
      <c r="AC207" s="37"/>
      <c r="AD207" s="37"/>
      <c r="AE207" s="37"/>
      <c r="AF207" s="37"/>
      <c r="AG207" s="37"/>
      <c r="AH207" s="37"/>
      <c r="AI207" s="37"/>
      <c r="AJ207" s="37"/>
      <c r="AK207" s="37"/>
      <c r="AL207" s="37"/>
      <c r="AM207" s="37"/>
      <c r="AN207" s="37"/>
      <c r="AO207" s="37"/>
      <c r="AP207" s="37"/>
      <c r="AQ207" s="37"/>
      <c r="AR207" s="37"/>
      <c r="AS207" s="37"/>
      <c r="AT207" s="37"/>
      <c r="AU207" s="37"/>
      <c r="AV207" s="37"/>
      <c r="AW207" s="37"/>
      <c r="AX207" s="37"/>
      <c r="AY207" s="37"/>
      <c r="AZ207" s="37"/>
      <c r="BA207" s="37"/>
      <c r="BB207" s="37"/>
      <c r="BC207" s="37"/>
      <c r="BD207" s="37"/>
      <c r="BE207" s="37"/>
      <c r="BF207" s="37"/>
      <c r="BG207" s="37"/>
      <c r="BH207" s="37"/>
      <c r="BI207" s="37"/>
      <c r="BJ207" s="37"/>
      <c r="BK207" s="37"/>
      <c r="BL207" s="37"/>
      <c r="BM207" s="37"/>
      <c r="BN207" s="37"/>
      <c r="BO207" s="37"/>
      <c r="BP207" s="37"/>
      <c r="BQ207" s="37"/>
      <c r="BR207" s="37"/>
      <c r="BS207" s="37"/>
      <c r="BT207" s="37"/>
      <c r="BU207" s="37"/>
      <c r="BV207" s="37"/>
      <c r="BW207" s="37"/>
      <c r="BX207" s="37"/>
      <c r="BY207" s="37"/>
      <c r="BZ207" s="37"/>
      <c r="CA207" s="37"/>
      <c r="CB207" s="37"/>
      <c r="CC207" s="37"/>
      <c r="CD207" s="37"/>
      <c r="CE207" s="37"/>
      <c r="CF207" s="37"/>
      <c r="CG207" s="37"/>
      <c r="CH207" s="37"/>
      <c r="CI207" s="37"/>
      <c r="CJ207" s="37"/>
      <c r="CK207" s="37"/>
      <c r="CL207" s="37"/>
      <c r="CM207" s="37"/>
      <c r="CN207" s="37"/>
      <c r="CO207" s="37"/>
      <c r="CP207" s="37"/>
      <c r="CQ207" s="37"/>
      <c r="CR207" s="37"/>
      <c r="CS207" s="37"/>
      <c r="CT207" s="37"/>
      <c r="CU207" s="37"/>
      <c r="CV207" s="37"/>
      <c r="CW207" s="37"/>
      <c r="CX207" s="37"/>
    </row>
    <row r="209" spans="12:102" hidden="1">
      <c r="L209" s="46"/>
      <c r="M209" s="46"/>
      <c r="N209" s="46"/>
      <c r="O209" s="46"/>
      <c r="P209" s="46"/>
      <c r="Q209" s="46"/>
      <c r="R209" s="46"/>
      <c r="S209" s="46"/>
      <c r="T209" s="46"/>
      <c r="U209" s="46"/>
      <c r="V209" s="46"/>
      <c r="W209" s="46"/>
      <c r="X209" s="46"/>
      <c r="Y209" s="46"/>
      <c r="Z209" s="46"/>
      <c r="AA209" s="46"/>
      <c r="AB209" s="46"/>
      <c r="AC209" s="46"/>
      <c r="AD209" s="46"/>
      <c r="AE209" s="46"/>
      <c r="AF209" s="46"/>
      <c r="AG209" s="46"/>
      <c r="AH209" s="46"/>
      <c r="AI209" s="46"/>
      <c r="AJ209" s="46"/>
      <c r="AK209" s="46"/>
      <c r="AL209" s="46"/>
      <c r="AM209" s="46"/>
      <c r="AN209" s="46"/>
      <c r="AO209" s="46"/>
      <c r="AP209" s="46"/>
      <c r="AQ209" s="46"/>
      <c r="AR209" s="46"/>
      <c r="AS209" s="46"/>
      <c r="AT209" s="46"/>
      <c r="AU209" s="46"/>
      <c r="AV209" s="46"/>
      <c r="AW209" s="46"/>
      <c r="AX209" s="46"/>
      <c r="AY209" s="46"/>
      <c r="AZ209" s="46"/>
      <c r="BA209" s="46"/>
      <c r="BB209" s="46"/>
      <c r="BC209" s="46"/>
      <c r="BD209" s="46"/>
      <c r="BE209" s="46"/>
      <c r="BF209" s="46"/>
      <c r="BG209" s="46"/>
      <c r="BH209" s="46"/>
      <c r="BI209" s="46"/>
      <c r="BJ209" s="46"/>
      <c r="BK209" s="46"/>
      <c r="BL209" s="46"/>
      <c r="BM209" s="46"/>
      <c r="BN209" s="46"/>
      <c r="BO209" s="46"/>
      <c r="BP209" s="46"/>
      <c r="BQ209" s="46"/>
      <c r="BR209" s="46"/>
      <c r="BS209" s="46"/>
      <c r="BT209" s="46"/>
      <c r="BU209" s="46"/>
      <c r="BV209" s="46"/>
      <c r="BW209" s="46"/>
      <c r="BX209" s="46"/>
      <c r="BY209" s="46"/>
      <c r="BZ209" s="46"/>
      <c r="CA209" s="46"/>
      <c r="CB209" s="46"/>
      <c r="CC209" s="46"/>
      <c r="CD209" s="46"/>
      <c r="CE209" s="46"/>
      <c r="CF209" s="46"/>
      <c r="CG209" s="46"/>
      <c r="CH209" s="46"/>
      <c r="CI209" s="46"/>
      <c r="CJ209" s="46"/>
      <c r="CK209" s="46"/>
      <c r="CL209" s="46"/>
      <c r="CM209" s="46"/>
      <c r="CN209" s="46"/>
      <c r="CO209" s="46"/>
      <c r="CP209" s="46"/>
      <c r="CQ209" s="46"/>
      <c r="CR209" s="46"/>
      <c r="CS209" s="46"/>
      <c r="CT209" s="46"/>
      <c r="CU209" s="46"/>
      <c r="CV209" s="46"/>
      <c r="CW209" s="46"/>
      <c r="CX209" s="46"/>
    </row>
  </sheetData>
  <pageMargins left="0.7" right="0.7" top="0.75" bottom="0.75" header="0.3" footer="0.3"/>
  <pageSetup paperSize="9" orientation="portrait" r:id="rId1"/>
  <headerFooter>
    <oddHeader>&amp;C&amp;"Aptos"&amp;10&amp;K000000 OFFICIAL&amp;1#_x000D_</oddHeader>
    <oddFooter>&amp;C_x000D_&amp;1#&amp;"Aptos"&amp;10&amp;K000000 OFFICIAL</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335CF8-7005-4202-B834-F6FDB15DC4A5}">
  <sheetPr codeName="Sheet8">
    <tabColor rgb="FFFF99FF"/>
  </sheetPr>
  <dimension ref="A1:DJ157"/>
  <sheetViews>
    <sheetView zoomScale="90" zoomScaleNormal="90" workbookViewId="0">
      <pane xSplit="10" ySplit="3" topLeftCell="K50" activePane="bottomRight" state="frozen"/>
      <selection pane="bottomRight" activeCell="A59" sqref="A59"/>
      <selection pane="bottomLeft" activeCell="M68" sqref="M68"/>
      <selection pane="topRight" activeCell="M68" sqref="M68"/>
    </sheetView>
  </sheetViews>
  <sheetFormatPr defaultColWidth="0" defaultRowHeight="15.4" zeroHeight="1"/>
  <cols>
    <col min="1" max="4" width="3" style="1" customWidth="1"/>
    <col min="5" max="5" width="43.5" style="1" customWidth="1"/>
    <col min="6" max="6" width="2.75" style="1" customWidth="1"/>
    <col min="7" max="7" width="14.25" style="1" customWidth="1"/>
    <col min="8" max="8" width="10.75" style="1" customWidth="1"/>
    <col min="9" max="9" width="2.75" style="1" customWidth="1"/>
    <col min="10" max="10" width="10.5" style="1" customWidth="1"/>
    <col min="11" max="100" width="10.875" style="1" customWidth="1"/>
    <col min="101" max="103" width="9.25" style="1" customWidth="1"/>
    <col min="104" max="114" width="0" style="1" hidden="1" customWidth="1"/>
    <col min="115" max="16384" width="9.25" style="1" hidden="1"/>
  </cols>
  <sheetData>
    <row r="1" spans="1:106" s="50" customFormat="1">
      <c r="A1" s="50" t="s">
        <v>49</v>
      </c>
      <c r="K1" s="52">
        <f t="shared" ref="K1:AP1" si="0">DATE(K3-1,4,1)</f>
        <v>43922</v>
      </c>
      <c r="L1" s="52">
        <f t="shared" si="0"/>
        <v>44287</v>
      </c>
      <c r="M1" s="52">
        <f t="shared" si="0"/>
        <v>44652</v>
      </c>
      <c r="N1" s="52">
        <f t="shared" si="0"/>
        <v>45017</v>
      </c>
      <c r="O1" s="52">
        <f t="shared" si="0"/>
        <v>45383</v>
      </c>
      <c r="P1" s="52">
        <f t="shared" si="0"/>
        <v>45748</v>
      </c>
      <c r="Q1" s="52">
        <f t="shared" si="0"/>
        <v>46113</v>
      </c>
      <c r="R1" s="52">
        <f t="shared" si="0"/>
        <v>46478</v>
      </c>
      <c r="S1" s="52">
        <f t="shared" si="0"/>
        <v>46844</v>
      </c>
      <c r="T1" s="52">
        <f t="shared" si="0"/>
        <v>47209</v>
      </c>
      <c r="U1" s="52">
        <f t="shared" si="0"/>
        <v>47574</v>
      </c>
      <c r="V1" s="52">
        <f t="shared" si="0"/>
        <v>47939</v>
      </c>
      <c r="W1" s="52">
        <f t="shared" si="0"/>
        <v>48305</v>
      </c>
      <c r="X1" s="52">
        <f t="shared" si="0"/>
        <v>48670</v>
      </c>
      <c r="Y1" s="52">
        <f t="shared" si="0"/>
        <v>49035</v>
      </c>
      <c r="Z1" s="52">
        <f t="shared" si="0"/>
        <v>49400</v>
      </c>
      <c r="AA1" s="52">
        <f t="shared" si="0"/>
        <v>49766</v>
      </c>
      <c r="AB1" s="52">
        <f t="shared" si="0"/>
        <v>50131</v>
      </c>
      <c r="AC1" s="52">
        <f t="shared" si="0"/>
        <v>50496</v>
      </c>
      <c r="AD1" s="52">
        <f t="shared" si="0"/>
        <v>50861</v>
      </c>
      <c r="AE1" s="52">
        <f t="shared" si="0"/>
        <v>51227</v>
      </c>
      <c r="AF1" s="52">
        <f t="shared" si="0"/>
        <v>51592</v>
      </c>
      <c r="AG1" s="52">
        <f t="shared" si="0"/>
        <v>51957</v>
      </c>
      <c r="AH1" s="52">
        <f t="shared" si="0"/>
        <v>52322</v>
      </c>
      <c r="AI1" s="52">
        <f t="shared" si="0"/>
        <v>52688</v>
      </c>
      <c r="AJ1" s="52">
        <f t="shared" si="0"/>
        <v>53053</v>
      </c>
      <c r="AK1" s="52">
        <f t="shared" si="0"/>
        <v>53418</v>
      </c>
      <c r="AL1" s="52">
        <f t="shared" si="0"/>
        <v>53783</v>
      </c>
      <c r="AM1" s="52">
        <f t="shared" si="0"/>
        <v>54149</v>
      </c>
      <c r="AN1" s="52">
        <f t="shared" si="0"/>
        <v>54514</v>
      </c>
      <c r="AO1" s="52">
        <f t="shared" si="0"/>
        <v>54879</v>
      </c>
      <c r="AP1" s="52">
        <f t="shared" si="0"/>
        <v>55244</v>
      </c>
      <c r="AQ1" s="52">
        <f t="shared" ref="AQ1:BV1" si="1">DATE(AQ3-1,4,1)</f>
        <v>55610</v>
      </c>
      <c r="AR1" s="52">
        <f t="shared" si="1"/>
        <v>55975</v>
      </c>
      <c r="AS1" s="52">
        <f t="shared" si="1"/>
        <v>56340</v>
      </c>
      <c r="AT1" s="52">
        <f t="shared" si="1"/>
        <v>56705</v>
      </c>
      <c r="AU1" s="52">
        <f t="shared" si="1"/>
        <v>57071</v>
      </c>
      <c r="AV1" s="52">
        <f t="shared" si="1"/>
        <v>57436</v>
      </c>
      <c r="AW1" s="52">
        <f t="shared" si="1"/>
        <v>57801</v>
      </c>
      <c r="AX1" s="52">
        <f t="shared" si="1"/>
        <v>58166</v>
      </c>
      <c r="AY1" s="52">
        <f t="shared" si="1"/>
        <v>58532</v>
      </c>
      <c r="AZ1" s="52">
        <f t="shared" si="1"/>
        <v>58897</v>
      </c>
      <c r="BA1" s="52">
        <f t="shared" si="1"/>
        <v>59262</v>
      </c>
      <c r="BB1" s="52">
        <f t="shared" si="1"/>
        <v>59627</v>
      </c>
      <c r="BC1" s="52">
        <f t="shared" si="1"/>
        <v>59993</v>
      </c>
      <c r="BD1" s="52">
        <f t="shared" si="1"/>
        <v>60358</v>
      </c>
      <c r="BE1" s="52">
        <f t="shared" si="1"/>
        <v>60723</v>
      </c>
      <c r="BF1" s="52">
        <f t="shared" si="1"/>
        <v>61088</v>
      </c>
      <c r="BG1" s="52">
        <f t="shared" si="1"/>
        <v>61454</v>
      </c>
      <c r="BH1" s="52">
        <f t="shared" si="1"/>
        <v>61819</v>
      </c>
      <c r="BI1" s="52">
        <f t="shared" si="1"/>
        <v>62184</v>
      </c>
      <c r="BJ1" s="52">
        <f t="shared" si="1"/>
        <v>62549</v>
      </c>
      <c r="BK1" s="52">
        <f t="shared" si="1"/>
        <v>62915</v>
      </c>
      <c r="BL1" s="52">
        <f t="shared" si="1"/>
        <v>63280</v>
      </c>
      <c r="BM1" s="52">
        <f t="shared" si="1"/>
        <v>63645</v>
      </c>
      <c r="BN1" s="52">
        <f t="shared" si="1"/>
        <v>64010</v>
      </c>
      <c r="BO1" s="52">
        <f t="shared" si="1"/>
        <v>64376</v>
      </c>
      <c r="BP1" s="52">
        <f t="shared" si="1"/>
        <v>64741</v>
      </c>
      <c r="BQ1" s="52">
        <f t="shared" si="1"/>
        <v>65106</v>
      </c>
      <c r="BR1" s="52">
        <f t="shared" si="1"/>
        <v>65471</v>
      </c>
      <c r="BS1" s="52">
        <f t="shared" si="1"/>
        <v>65837</v>
      </c>
      <c r="BT1" s="52">
        <f t="shared" si="1"/>
        <v>66202</v>
      </c>
      <c r="BU1" s="52">
        <f t="shared" si="1"/>
        <v>66567</v>
      </c>
      <c r="BV1" s="52">
        <f t="shared" si="1"/>
        <v>66932</v>
      </c>
      <c r="BW1" s="52">
        <f t="shared" ref="BW1:CV1" si="2">DATE(BW3-1,4,1)</f>
        <v>67298</v>
      </c>
      <c r="BX1" s="52">
        <f t="shared" si="2"/>
        <v>67663</v>
      </c>
      <c r="BY1" s="52">
        <f t="shared" si="2"/>
        <v>68028</v>
      </c>
      <c r="BZ1" s="52">
        <f t="shared" si="2"/>
        <v>68393</v>
      </c>
      <c r="CA1" s="52">
        <f t="shared" si="2"/>
        <v>68759</v>
      </c>
      <c r="CB1" s="52">
        <f t="shared" si="2"/>
        <v>69124</v>
      </c>
      <c r="CC1" s="52">
        <f t="shared" si="2"/>
        <v>69489</v>
      </c>
      <c r="CD1" s="52">
        <f t="shared" si="2"/>
        <v>69854</v>
      </c>
      <c r="CE1" s="52">
        <f t="shared" si="2"/>
        <v>70220</v>
      </c>
      <c r="CF1" s="52">
        <f t="shared" si="2"/>
        <v>70585</v>
      </c>
      <c r="CG1" s="52">
        <f t="shared" si="2"/>
        <v>70950</v>
      </c>
      <c r="CH1" s="52">
        <f t="shared" si="2"/>
        <v>71315</v>
      </c>
      <c r="CI1" s="52">
        <f t="shared" si="2"/>
        <v>71681</v>
      </c>
      <c r="CJ1" s="52">
        <f t="shared" si="2"/>
        <v>72046</v>
      </c>
      <c r="CK1" s="52">
        <f t="shared" si="2"/>
        <v>72411</v>
      </c>
      <c r="CL1" s="52">
        <f t="shared" si="2"/>
        <v>72776</v>
      </c>
      <c r="CM1" s="52">
        <f t="shared" si="2"/>
        <v>73141</v>
      </c>
      <c r="CN1" s="52">
        <f t="shared" si="2"/>
        <v>73506</v>
      </c>
      <c r="CO1" s="52">
        <f t="shared" si="2"/>
        <v>73871</v>
      </c>
      <c r="CP1" s="52">
        <f t="shared" si="2"/>
        <v>74236</v>
      </c>
      <c r="CQ1" s="52">
        <f t="shared" si="2"/>
        <v>74602</v>
      </c>
      <c r="CR1" s="52">
        <f t="shared" si="2"/>
        <v>74967</v>
      </c>
      <c r="CS1" s="52">
        <f t="shared" si="2"/>
        <v>75332</v>
      </c>
      <c r="CT1" s="52">
        <f t="shared" si="2"/>
        <v>75697</v>
      </c>
      <c r="CU1" s="52">
        <f t="shared" si="2"/>
        <v>76063</v>
      </c>
      <c r="CV1" s="52">
        <f t="shared" si="2"/>
        <v>76428</v>
      </c>
      <c r="CW1" s="52"/>
      <c r="CX1" s="52"/>
    </row>
    <row r="2" spans="1:106" s="50" customFormat="1">
      <c r="H2" s="51"/>
      <c r="I2" s="51"/>
      <c r="J2" s="51"/>
      <c r="K2" s="52">
        <f t="shared" ref="K2:AP2" si="3">DATE(K3,3,31)</f>
        <v>44286</v>
      </c>
      <c r="L2" s="52">
        <f t="shared" si="3"/>
        <v>44651</v>
      </c>
      <c r="M2" s="52">
        <f t="shared" si="3"/>
        <v>45016</v>
      </c>
      <c r="N2" s="52">
        <f t="shared" si="3"/>
        <v>45382</v>
      </c>
      <c r="O2" s="52">
        <f t="shared" si="3"/>
        <v>45747</v>
      </c>
      <c r="P2" s="52">
        <f t="shared" si="3"/>
        <v>46112</v>
      </c>
      <c r="Q2" s="52">
        <f t="shared" si="3"/>
        <v>46477</v>
      </c>
      <c r="R2" s="52">
        <f t="shared" si="3"/>
        <v>46843</v>
      </c>
      <c r="S2" s="52">
        <f t="shared" si="3"/>
        <v>47208</v>
      </c>
      <c r="T2" s="52">
        <f t="shared" si="3"/>
        <v>47573</v>
      </c>
      <c r="U2" s="52">
        <f t="shared" si="3"/>
        <v>47938</v>
      </c>
      <c r="V2" s="52">
        <f t="shared" si="3"/>
        <v>48304</v>
      </c>
      <c r="W2" s="52">
        <f t="shared" si="3"/>
        <v>48669</v>
      </c>
      <c r="X2" s="52">
        <f t="shared" si="3"/>
        <v>49034</v>
      </c>
      <c r="Y2" s="52">
        <f t="shared" si="3"/>
        <v>49399</v>
      </c>
      <c r="Z2" s="52">
        <f t="shared" si="3"/>
        <v>49765</v>
      </c>
      <c r="AA2" s="52">
        <f t="shared" si="3"/>
        <v>50130</v>
      </c>
      <c r="AB2" s="52">
        <f t="shared" si="3"/>
        <v>50495</v>
      </c>
      <c r="AC2" s="52">
        <f t="shared" si="3"/>
        <v>50860</v>
      </c>
      <c r="AD2" s="52">
        <f t="shared" si="3"/>
        <v>51226</v>
      </c>
      <c r="AE2" s="52">
        <f t="shared" si="3"/>
        <v>51591</v>
      </c>
      <c r="AF2" s="52">
        <f t="shared" si="3"/>
        <v>51956</v>
      </c>
      <c r="AG2" s="52">
        <f t="shared" si="3"/>
        <v>52321</v>
      </c>
      <c r="AH2" s="52">
        <f t="shared" si="3"/>
        <v>52687</v>
      </c>
      <c r="AI2" s="52">
        <f t="shared" si="3"/>
        <v>53052</v>
      </c>
      <c r="AJ2" s="52">
        <f t="shared" si="3"/>
        <v>53417</v>
      </c>
      <c r="AK2" s="52">
        <f t="shared" si="3"/>
        <v>53782</v>
      </c>
      <c r="AL2" s="52">
        <f t="shared" si="3"/>
        <v>54148</v>
      </c>
      <c r="AM2" s="52">
        <f t="shared" si="3"/>
        <v>54513</v>
      </c>
      <c r="AN2" s="52">
        <f t="shared" si="3"/>
        <v>54878</v>
      </c>
      <c r="AO2" s="52">
        <f t="shared" si="3"/>
        <v>55243</v>
      </c>
      <c r="AP2" s="52">
        <f t="shared" si="3"/>
        <v>55609</v>
      </c>
      <c r="AQ2" s="52">
        <f t="shared" ref="AQ2:BV2" si="4">DATE(AQ3,3,31)</f>
        <v>55974</v>
      </c>
      <c r="AR2" s="52">
        <f t="shared" si="4"/>
        <v>56339</v>
      </c>
      <c r="AS2" s="52">
        <f t="shared" si="4"/>
        <v>56704</v>
      </c>
      <c r="AT2" s="52">
        <f t="shared" si="4"/>
        <v>57070</v>
      </c>
      <c r="AU2" s="52">
        <f t="shared" si="4"/>
        <v>57435</v>
      </c>
      <c r="AV2" s="52">
        <f t="shared" si="4"/>
        <v>57800</v>
      </c>
      <c r="AW2" s="52">
        <f t="shared" si="4"/>
        <v>58165</v>
      </c>
      <c r="AX2" s="52">
        <f t="shared" si="4"/>
        <v>58531</v>
      </c>
      <c r="AY2" s="52">
        <f t="shared" si="4"/>
        <v>58896</v>
      </c>
      <c r="AZ2" s="52">
        <f t="shared" si="4"/>
        <v>59261</v>
      </c>
      <c r="BA2" s="52">
        <f t="shared" si="4"/>
        <v>59626</v>
      </c>
      <c r="BB2" s="52">
        <f t="shared" si="4"/>
        <v>59992</v>
      </c>
      <c r="BC2" s="52">
        <f t="shared" si="4"/>
        <v>60357</v>
      </c>
      <c r="BD2" s="52">
        <f t="shared" si="4"/>
        <v>60722</v>
      </c>
      <c r="BE2" s="52">
        <f t="shared" si="4"/>
        <v>61087</v>
      </c>
      <c r="BF2" s="52">
        <f t="shared" si="4"/>
        <v>61453</v>
      </c>
      <c r="BG2" s="52">
        <f t="shared" si="4"/>
        <v>61818</v>
      </c>
      <c r="BH2" s="52">
        <f t="shared" si="4"/>
        <v>62183</v>
      </c>
      <c r="BI2" s="52">
        <f t="shared" si="4"/>
        <v>62548</v>
      </c>
      <c r="BJ2" s="52">
        <f t="shared" si="4"/>
        <v>62914</v>
      </c>
      <c r="BK2" s="52">
        <f t="shared" si="4"/>
        <v>63279</v>
      </c>
      <c r="BL2" s="52">
        <f t="shared" si="4"/>
        <v>63644</v>
      </c>
      <c r="BM2" s="52">
        <f t="shared" si="4"/>
        <v>64009</v>
      </c>
      <c r="BN2" s="52">
        <f t="shared" si="4"/>
        <v>64375</v>
      </c>
      <c r="BO2" s="52">
        <f t="shared" si="4"/>
        <v>64740</v>
      </c>
      <c r="BP2" s="52">
        <f t="shared" si="4"/>
        <v>65105</v>
      </c>
      <c r="BQ2" s="52">
        <f t="shared" si="4"/>
        <v>65470</v>
      </c>
      <c r="BR2" s="52">
        <f t="shared" si="4"/>
        <v>65836</v>
      </c>
      <c r="BS2" s="52">
        <f t="shared" si="4"/>
        <v>66201</v>
      </c>
      <c r="BT2" s="52">
        <f t="shared" si="4"/>
        <v>66566</v>
      </c>
      <c r="BU2" s="52">
        <f t="shared" si="4"/>
        <v>66931</v>
      </c>
      <c r="BV2" s="52">
        <f t="shared" si="4"/>
        <v>67297</v>
      </c>
      <c r="BW2" s="52">
        <f t="shared" ref="BW2:CV2" si="5">DATE(BW3,3,31)</f>
        <v>67662</v>
      </c>
      <c r="BX2" s="52">
        <f t="shared" si="5"/>
        <v>68027</v>
      </c>
      <c r="BY2" s="52">
        <f t="shared" si="5"/>
        <v>68392</v>
      </c>
      <c r="BZ2" s="52">
        <f t="shared" si="5"/>
        <v>68758</v>
      </c>
      <c r="CA2" s="52">
        <f t="shared" si="5"/>
        <v>69123</v>
      </c>
      <c r="CB2" s="52">
        <f t="shared" si="5"/>
        <v>69488</v>
      </c>
      <c r="CC2" s="52">
        <f t="shared" si="5"/>
        <v>69853</v>
      </c>
      <c r="CD2" s="52">
        <f t="shared" si="5"/>
        <v>70219</v>
      </c>
      <c r="CE2" s="52">
        <f t="shared" si="5"/>
        <v>70584</v>
      </c>
      <c r="CF2" s="52">
        <f t="shared" si="5"/>
        <v>70949</v>
      </c>
      <c r="CG2" s="52">
        <f t="shared" si="5"/>
        <v>71314</v>
      </c>
      <c r="CH2" s="52">
        <f t="shared" si="5"/>
        <v>71680</v>
      </c>
      <c r="CI2" s="52">
        <f t="shared" si="5"/>
        <v>72045</v>
      </c>
      <c r="CJ2" s="52">
        <f t="shared" si="5"/>
        <v>72410</v>
      </c>
      <c r="CK2" s="52">
        <f t="shared" si="5"/>
        <v>72775</v>
      </c>
      <c r="CL2" s="52">
        <f t="shared" si="5"/>
        <v>73140</v>
      </c>
      <c r="CM2" s="52">
        <f t="shared" si="5"/>
        <v>73505</v>
      </c>
      <c r="CN2" s="52">
        <f t="shared" si="5"/>
        <v>73870</v>
      </c>
      <c r="CO2" s="52">
        <f t="shared" si="5"/>
        <v>74235</v>
      </c>
      <c r="CP2" s="52">
        <f t="shared" si="5"/>
        <v>74601</v>
      </c>
      <c r="CQ2" s="52">
        <f t="shared" si="5"/>
        <v>74966</v>
      </c>
      <c r="CR2" s="52">
        <f t="shared" si="5"/>
        <v>75331</v>
      </c>
      <c r="CS2" s="52">
        <f t="shared" si="5"/>
        <v>75696</v>
      </c>
      <c r="CT2" s="52">
        <f t="shared" si="5"/>
        <v>76062</v>
      </c>
      <c r="CU2" s="52">
        <f t="shared" si="5"/>
        <v>76427</v>
      </c>
      <c r="CV2" s="52">
        <f t="shared" si="5"/>
        <v>76792</v>
      </c>
      <c r="CW2" s="52"/>
      <c r="CX2" s="52"/>
    </row>
    <row r="3" spans="1:106" s="50" customFormat="1">
      <c r="E3" s="50" t="s">
        <v>52</v>
      </c>
      <c r="G3" s="50" t="s">
        <v>145</v>
      </c>
      <c r="H3" s="50" t="s">
        <v>146</v>
      </c>
      <c r="K3" s="50">
        <v>2021</v>
      </c>
      <c r="L3" s="50">
        <v>2022</v>
      </c>
      <c r="M3" s="50">
        <v>2023</v>
      </c>
      <c r="N3" s="50">
        <v>2024</v>
      </c>
      <c r="O3" s="50">
        <v>2025</v>
      </c>
      <c r="P3" s="50">
        <v>2026</v>
      </c>
      <c r="Q3" s="50">
        <v>2027</v>
      </c>
      <c r="R3" s="50">
        <v>2028</v>
      </c>
      <c r="S3" s="50">
        <v>2029</v>
      </c>
      <c r="T3" s="50">
        <v>2030</v>
      </c>
      <c r="U3" s="50">
        <v>2031</v>
      </c>
      <c r="V3" s="50">
        <v>2032</v>
      </c>
      <c r="W3" s="50">
        <v>2033</v>
      </c>
      <c r="X3" s="50">
        <v>2034</v>
      </c>
      <c r="Y3" s="50">
        <v>2035</v>
      </c>
      <c r="Z3" s="50">
        <v>2036</v>
      </c>
      <c r="AA3" s="50">
        <v>2037</v>
      </c>
      <c r="AB3" s="50">
        <v>2038</v>
      </c>
      <c r="AC3" s="50">
        <v>2039</v>
      </c>
      <c r="AD3" s="50">
        <v>2040</v>
      </c>
      <c r="AE3" s="50">
        <v>2041</v>
      </c>
      <c r="AF3" s="50">
        <v>2042</v>
      </c>
      <c r="AG3" s="50">
        <v>2043</v>
      </c>
      <c r="AH3" s="50">
        <v>2044</v>
      </c>
      <c r="AI3" s="50">
        <v>2045</v>
      </c>
      <c r="AJ3" s="50">
        <v>2046</v>
      </c>
      <c r="AK3" s="50">
        <v>2047</v>
      </c>
      <c r="AL3" s="50">
        <v>2048</v>
      </c>
      <c r="AM3" s="50">
        <v>2049</v>
      </c>
      <c r="AN3" s="50">
        <v>2050</v>
      </c>
      <c r="AO3" s="50">
        <v>2051</v>
      </c>
      <c r="AP3" s="50">
        <v>2052</v>
      </c>
      <c r="AQ3" s="50">
        <v>2053</v>
      </c>
      <c r="AR3" s="50">
        <v>2054</v>
      </c>
      <c r="AS3" s="50">
        <v>2055</v>
      </c>
      <c r="AT3" s="50">
        <v>2056</v>
      </c>
      <c r="AU3" s="50">
        <v>2057</v>
      </c>
      <c r="AV3" s="50">
        <v>2058</v>
      </c>
      <c r="AW3" s="50">
        <v>2059</v>
      </c>
      <c r="AX3" s="50">
        <v>2060</v>
      </c>
      <c r="AY3" s="50">
        <v>2061</v>
      </c>
      <c r="AZ3" s="50">
        <v>2062</v>
      </c>
      <c r="BA3" s="50">
        <v>2063</v>
      </c>
      <c r="BB3" s="50">
        <v>2064</v>
      </c>
      <c r="BC3" s="50">
        <v>2065</v>
      </c>
      <c r="BD3" s="50">
        <v>2066</v>
      </c>
      <c r="BE3" s="50">
        <v>2067</v>
      </c>
      <c r="BF3" s="50">
        <v>2068</v>
      </c>
      <c r="BG3" s="50">
        <v>2069</v>
      </c>
      <c r="BH3" s="50">
        <v>2070</v>
      </c>
      <c r="BI3" s="50">
        <v>2071</v>
      </c>
      <c r="BJ3" s="50">
        <v>2072</v>
      </c>
      <c r="BK3" s="50">
        <v>2073</v>
      </c>
      <c r="BL3" s="50">
        <v>2074</v>
      </c>
      <c r="BM3" s="50">
        <v>2075</v>
      </c>
      <c r="BN3" s="50">
        <v>2076</v>
      </c>
      <c r="BO3" s="50">
        <v>2077</v>
      </c>
      <c r="BP3" s="50">
        <v>2078</v>
      </c>
      <c r="BQ3" s="50">
        <v>2079</v>
      </c>
      <c r="BR3" s="50">
        <v>2080</v>
      </c>
      <c r="BS3" s="50">
        <v>2081</v>
      </c>
      <c r="BT3" s="50">
        <v>2082</v>
      </c>
      <c r="BU3" s="50">
        <v>2083</v>
      </c>
      <c r="BV3" s="50">
        <v>2084</v>
      </c>
      <c r="BW3" s="50">
        <v>2085</v>
      </c>
      <c r="BX3" s="50">
        <v>2086</v>
      </c>
      <c r="BY3" s="50">
        <v>2087</v>
      </c>
      <c r="BZ3" s="50">
        <v>2088</v>
      </c>
      <c r="CA3" s="50">
        <v>2089</v>
      </c>
      <c r="CB3" s="50">
        <v>2090</v>
      </c>
      <c r="CC3" s="50">
        <v>2091</v>
      </c>
      <c r="CD3" s="50">
        <v>2092</v>
      </c>
      <c r="CE3" s="50">
        <v>2093</v>
      </c>
      <c r="CF3" s="50">
        <v>2094</v>
      </c>
      <c r="CG3" s="50">
        <v>2095</v>
      </c>
      <c r="CH3" s="50">
        <v>2096</v>
      </c>
      <c r="CI3" s="50">
        <v>2097</v>
      </c>
      <c r="CJ3" s="50">
        <v>2098</v>
      </c>
      <c r="CK3" s="50">
        <v>2099</v>
      </c>
      <c r="CL3" s="50">
        <v>2100</v>
      </c>
      <c r="CM3" s="50">
        <v>2101</v>
      </c>
      <c r="CN3" s="50">
        <v>2102</v>
      </c>
      <c r="CO3" s="50">
        <v>2103</v>
      </c>
      <c r="CP3" s="50">
        <v>2104</v>
      </c>
      <c r="CQ3" s="50">
        <v>2105</v>
      </c>
      <c r="CR3" s="50">
        <v>2106</v>
      </c>
      <c r="CS3" s="50">
        <v>2107</v>
      </c>
      <c r="CT3" s="50">
        <v>2108</v>
      </c>
      <c r="CU3" s="50">
        <v>2109</v>
      </c>
      <c r="CV3" s="50">
        <v>2110</v>
      </c>
    </row>
    <row r="4" spans="1:106"/>
    <row r="5" spans="1:106">
      <c r="B5" s="22">
        <v>0</v>
      </c>
      <c r="C5" s="22" t="s">
        <v>56</v>
      </c>
      <c r="D5" s="22"/>
      <c r="E5" s="22"/>
      <c r="F5" s="22"/>
      <c r="G5" s="22"/>
      <c r="H5" s="22"/>
      <c r="I5" s="22"/>
      <c r="J5" s="22"/>
      <c r="K5" s="22"/>
      <c r="L5" s="22"/>
      <c r="M5" s="22"/>
      <c r="N5" s="22"/>
      <c r="O5" s="22"/>
      <c r="P5" s="22"/>
      <c r="Q5" s="22"/>
      <c r="R5" s="22"/>
      <c r="S5" s="22"/>
      <c r="T5" s="22"/>
      <c r="U5" s="22"/>
      <c r="V5" s="22"/>
      <c r="W5" s="22"/>
      <c r="X5" s="22"/>
      <c r="Y5" s="22"/>
      <c r="Z5" s="22"/>
      <c r="AA5" s="22"/>
      <c r="AB5" s="22"/>
      <c r="AC5" s="22"/>
      <c r="AD5" s="22"/>
      <c r="AE5" s="22"/>
      <c r="AF5" s="22"/>
      <c r="AG5" s="22"/>
      <c r="AH5" s="22"/>
      <c r="AI5" s="22"/>
      <c r="AJ5" s="22"/>
      <c r="AK5" s="22"/>
      <c r="AL5" s="22"/>
      <c r="AM5" s="22"/>
      <c r="AN5" s="22"/>
      <c r="AO5" s="22"/>
      <c r="AP5" s="22"/>
      <c r="AQ5" s="22"/>
      <c r="AR5" s="22"/>
      <c r="AS5" s="22"/>
      <c r="AT5" s="22"/>
      <c r="AU5" s="22"/>
      <c r="AV5" s="22"/>
      <c r="AW5" s="22"/>
      <c r="AX5" s="22"/>
      <c r="AY5" s="22"/>
      <c r="AZ5" s="22"/>
      <c r="BA5" s="22"/>
      <c r="BB5" s="22"/>
      <c r="BC5" s="22"/>
      <c r="BD5" s="22"/>
      <c r="BE5" s="22"/>
      <c r="BF5" s="22"/>
      <c r="BG5" s="22"/>
      <c r="BH5" s="22"/>
      <c r="BI5" s="22"/>
      <c r="BJ5" s="22"/>
      <c r="BK5" s="22"/>
      <c r="BL5" s="22"/>
      <c r="BM5" s="22"/>
      <c r="BN5" s="22"/>
      <c r="BO5" s="22"/>
      <c r="BP5" s="22"/>
      <c r="BQ5" s="22"/>
      <c r="BR5" s="22"/>
      <c r="BS5" s="22"/>
      <c r="BT5" s="22"/>
      <c r="BU5" s="22"/>
      <c r="BV5" s="22"/>
      <c r="BW5" s="22"/>
      <c r="BX5" s="22"/>
      <c r="BY5" s="22"/>
      <c r="BZ5" s="22"/>
      <c r="CA5" s="22"/>
      <c r="CB5" s="22"/>
      <c r="CC5" s="22"/>
      <c r="CD5" s="22"/>
      <c r="CE5" s="22"/>
      <c r="CF5" s="22"/>
      <c r="CG5" s="22"/>
      <c r="CH5" s="22"/>
      <c r="CI5" s="22"/>
      <c r="CJ5" s="22"/>
      <c r="CK5" s="22"/>
      <c r="CL5" s="22"/>
      <c r="CM5" s="22"/>
      <c r="CN5" s="22"/>
      <c r="CO5" s="22"/>
      <c r="CP5" s="22"/>
      <c r="CQ5" s="22"/>
      <c r="CR5" s="22"/>
      <c r="CS5" s="22"/>
      <c r="CT5" s="22"/>
      <c r="CU5" s="22"/>
      <c r="CV5" s="22"/>
      <c r="CW5" s="22"/>
      <c r="CX5" s="22"/>
      <c r="CY5" s="24"/>
      <c r="CZ5" s="22"/>
      <c r="DA5" s="22"/>
      <c r="DB5" s="22"/>
    </row>
    <row r="6" spans="1:106"/>
    <row r="7" spans="1:106">
      <c r="E7" s="1" t="s">
        <v>147</v>
      </c>
      <c r="L7" s="162">
        <f>FinancialInputs!L7</f>
        <v>0</v>
      </c>
      <c r="M7" s="162">
        <f>FinancialInputs!M7</f>
        <v>0</v>
      </c>
      <c r="N7" s="162">
        <f>FinancialInputs!N7</f>
        <v>0</v>
      </c>
      <c r="O7" s="162">
        <f>FinancialInputs!O7</f>
        <v>0</v>
      </c>
      <c r="P7" s="162">
        <f>FinancialInputs!P7</f>
        <v>0</v>
      </c>
      <c r="Q7" s="162">
        <f>FinancialInputs!Q7</f>
        <v>0</v>
      </c>
      <c r="R7" s="162">
        <f>FinancialInputs!R7</f>
        <v>0</v>
      </c>
      <c r="S7" s="162">
        <f>FinancialInputs!S7</f>
        <v>0</v>
      </c>
      <c r="T7" s="162">
        <f>FinancialInputs!T7</f>
        <v>0</v>
      </c>
      <c r="U7" s="162">
        <f>FinancialInputs!U7</f>
        <v>0</v>
      </c>
      <c r="V7" s="162">
        <f>FinancialInputs!V7</f>
        <v>0</v>
      </c>
      <c r="W7" s="162">
        <f>FinancialInputs!W7</f>
        <v>0</v>
      </c>
      <c r="X7" s="162">
        <f>FinancialInputs!X7</f>
        <v>0</v>
      </c>
      <c r="Y7" s="162">
        <f>FinancialInputs!Y7</f>
        <v>0</v>
      </c>
      <c r="Z7" s="162">
        <f>FinancialInputs!Z7</f>
        <v>0</v>
      </c>
      <c r="AA7" s="162">
        <f>FinancialInputs!AA7</f>
        <v>0</v>
      </c>
      <c r="AB7" s="162">
        <f>FinancialInputs!AB7</f>
        <v>0</v>
      </c>
      <c r="AC7" s="162">
        <f>FinancialInputs!AC7</f>
        <v>0</v>
      </c>
      <c r="AD7" s="162">
        <f>FinancialInputs!AD7</f>
        <v>0</v>
      </c>
      <c r="AE7" s="162">
        <f>FinancialInputs!AE7</f>
        <v>0</v>
      </c>
      <c r="AF7" s="162">
        <f>FinancialInputs!AF7</f>
        <v>0</v>
      </c>
      <c r="AG7" s="162">
        <f>FinancialInputs!AG7</f>
        <v>0</v>
      </c>
      <c r="AH7" s="162">
        <f>FinancialInputs!AH7</f>
        <v>0</v>
      </c>
      <c r="AI7" s="162">
        <f>FinancialInputs!AI7</f>
        <v>0</v>
      </c>
      <c r="AJ7" s="162">
        <f>FinancialInputs!AJ7</f>
        <v>0</v>
      </c>
      <c r="AK7" s="162">
        <f>FinancialInputs!AK7</f>
        <v>0</v>
      </c>
      <c r="AL7" s="162">
        <f>FinancialInputs!AL7</f>
        <v>0</v>
      </c>
      <c r="AM7" s="162">
        <f>FinancialInputs!AM7</f>
        <v>0</v>
      </c>
      <c r="AN7" s="162">
        <f>FinancialInputs!AN7</f>
        <v>0</v>
      </c>
      <c r="AO7" s="162">
        <f>FinancialInputs!AO7</f>
        <v>0</v>
      </c>
      <c r="AP7" s="162">
        <f>FinancialInputs!AP7</f>
        <v>0</v>
      </c>
      <c r="AQ7" s="162">
        <f>FinancialInputs!AQ7</f>
        <v>0</v>
      </c>
      <c r="AR7" s="162">
        <f>FinancialInputs!AR7</f>
        <v>0</v>
      </c>
      <c r="AS7" s="162">
        <f>FinancialInputs!AS7</f>
        <v>0</v>
      </c>
      <c r="AT7" s="162">
        <f>FinancialInputs!AT7</f>
        <v>0</v>
      </c>
      <c r="AU7" s="162">
        <f>FinancialInputs!AU7</f>
        <v>0</v>
      </c>
      <c r="AV7" s="162">
        <f>FinancialInputs!AV7</f>
        <v>0</v>
      </c>
      <c r="AW7" s="162">
        <f>FinancialInputs!AW7</f>
        <v>0</v>
      </c>
      <c r="AX7" s="162">
        <f>FinancialInputs!AX7</f>
        <v>0</v>
      </c>
      <c r="AY7" s="162">
        <f>FinancialInputs!AY7</f>
        <v>0</v>
      </c>
      <c r="AZ7" s="162">
        <f>FinancialInputs!AZ7</f>
        <v>0</v>
      </c>
      <c r="BA7" s="162">
        <f>FinancialInputs!BA7</f>
        <v>0</v>
      </c>
      <c r="BB7" s="162">
        <f>FinancialInputs!BB7</f>
        <v>0</v>
      </c>
      <c r="BC7" s="162">
        <f>FinancialInputs!BC7</f>
        <v>0</v>
      </c>
      <c r="BD7" s="162">
        <f>FinancialInputs!BD7</f>
        <v>0</v>
      </c>
      <c r="BE7" s="162">
        <f>FinancialInputs!BE7</f>
        <v>0</v>
      </c>
      <c r="BF7" s="162">
        <f>FinancialInputs!BF7</f>
        <v>0</v>
      </c>
      <c r="BG7" s="162">
        <f>FinancialInputs!BG7</f>
        <v>0</v>
      </c>
      <c r="BH7" s="162">
        <f>FinancialInputs!BH7</f>
        <v>0</v>
      </c>
      <c r="BI7" s="162">
        <f>FinancialInputs!BI7</f>
        <v>0</v>
      </c>
      <c r="BJ7" s="162">
        <f>FinancialInputs!BJ7</f>
        <v>0</v>
      </c>
      <c r="BK7" s="162">
        <f>FinancialInputs!BK7</f>
        <v>0</v>
      </c>
      <c r="BL7" s="162">
        <f>FinancialInputs!BL7</f>
        <v>0</v>
      </c>
      <c r="BM7" s="162">
        <f>FinancialInputs!BM7</f>
        <v>0</v>
      </c>
      <c r="BN7" s="162">
        <f>FinancialInputs!BN7</f>
        <v>0</v>
      </c>
      <c r="BO7" s="162">
        <f>FinancialInputs!BO7</f>
        <v>0</v>
      </c>
      <c r="BP7" s="162">
        <f>FinancialInputs!BP7</f>
        <v>0</v>
      </c>
      <c r="BQ7" s="162">
        <f>FinancialInputs!BQ7</f>
        <v>0</v>
      </c>
      <c r="BR7" s="162">
        <f>FinancialInputs!BR7</f>
        <v>0</v>
      </c>
      <c r="BS7" s="162">
        <f>FinancialInputs!BS7</f>
        <v>0</v>
      </c>
      <c r="BT7" s="162">
        <f>FinancialInputs!BT7</f>
        <v>0</v>
      </c>
      <c r="BU7" s="162">
        <f>FinancialInputs!BU7</f>
        <v>0</v>
      </c>
      <c r="BV7" s="162">
        <f>FinancialInputs!BV7</f>
        <v>0</v>
      </c>
      <c r="BW7" s="162">
        <f>FinancialInputs!BW7</f>
        <v>0</v>
      </c>
      <c r="BX7" s="162">
        <f>FinancialInputs!BX7</f>
        <v>0</v>
      </c>
      <c r="BY7" s="162">
        <f>FinancialInputs!BY7</f>
        <v>0</v>
      </c>
      <c r="BZ7" s="162">
        <f>FinancialInputs!BZ7</f>
        <v>0</v>
      </c>
      <c r="CA7" s="162">
        <f>FinancialInputs!CA7</f>
        <v>0</v>
      </c>
      <c r="CB7" s="162">
        <f>FinancialInputs!CB7</f>
        <v>0</v>
      </c>
      <c r="CC7" s="162">
        <f>FinancialInputs!CC7</f>
        <v>0</v>
      </c>
      <c r="CD7" s="162">
        <f>FinancialInputs!CD7</f>
        <v>0</v>
      </c>
      <c r="CE7" s="162">
        <f>FinancialInputs!CE7</f>
        <v>0</v>
      </c>
      <c r="CF7" s="162">
        <f>FinancialInputs!CF7</f>
        <v>0</v>
      </c>
      <c r="CG7" s="162">
        <f>FinancialInputs!CG7</f>
        <v>0</v>
      </c>
      <c r="CH7" s="162">
        <f>FinancialInputs!CH7</f>
        <v>0</v>
      </c>
      <c r="CI7" s="162">
        <f>FinancialInputs!CI7</f>
        <v>0</v>
      </c>
      <c r="CJ7" s="162">
        <f>FinancialInputs!CJ7</f>
        <v>0</v>
      </c>
      <c r="CK7" s="162">
        <f>FinancialInputs!CK7</f>
        <v>0</v>
      </c>
      <c r="CL7" s="162">
        <f>FinancialInputs!CL7</f>
        <v>0</v>
      </c>
      <c r="CM7" s="162">
        <f>FinancialInputs!CM7</f>
        <v>0</v>
      </c>
      <c r="CN7" s="162">
        <f>FinancialInputs!CN7</f>
        <v>0</v>
      </c>
      <c r="CO7" s="162">
        <f>FinancialInputs!CO7</f>
        <v>0</v>
      </c>
      <c r="CP7" s="162">
        <f>FinancialInputs!CP7</f>
        <v>0</v>
      </c>
      <c r="CQ7" s="162">
        <f>FinancialInputs!CQ7</f>
        <v>0</v>
      </c>
      <c r="CR7" s="162">
        <f>FinancialInputs!CR7</f>
        <v>0</v>
      </c>
      <c r="CS7" s="162">
        <f>FinancialInputs!CS7</f>
        <v>0</v>
      </c>
      <c r="CT7" s="162">
        <f>FinancialInputs!CT7</f>
        <v>0</v>
      </c>
      <c r="CU7" s="162">
        <f>FinancialInputs!CU7</f>
        <v>0</v>
      </c>
      <c r="CV7" s="162">
        <f>FinancialInputs!CV7</f>
        <v>0</v>
      </c>
    </row>
    <row r="8" spans="1:106">
      <c r="E8" s="1" t="s">
        <v>148</v>
      </c>
      <c r="L8" s="162">
        <f>FinancialInputs!L8</f>
        <v>0</v>
      </c>
      <c r="M8" s="162">
        <f>FinancialInputs!M8</f>
        <v>0</v>
      </c>
      <c r="N8" s="162">
        <f>FinancialInputs!N8</f>
        <v>0</v>
      </c>
      <c r="O8" s="162">
        <f>FinancialInputs!O8</f>
        <v>0</v>
      </c>
      <c r="P8" s="162">
        <f>FinancialInputs!P8</f>
        <v>0</v>
      </c>
      <c r="Q8" s="162">
        <f>FinancialInputs!Q8</f>
        <v>0</v>
      </c>
      <c r="R8" s="162">
        <f>FinancialInputs!R8</f>
        <v>0</v>
      </c>
      <c r="S8" s="162">
        <f>FinancialInputs!S8</f>
        <v>0</v>
      </c>
      <c r="T8" s="162">
        <f>FinancialInputs!T8</f>
        <v>0</v>
      </c>
      <c r="U8" s="162">
        <f>FinancialInputs!U8</f>
        <v>0</v>
      </c>
      <c r="V8" s="162">
        <f>FinancialInputs!V8</f>
        <v>0</v>
      </c>
      <c r="W8" s="162">
        <f>FinancialInputs!W8</f>
        <v>0</v>
      </c>
      <c r="X8" s="162">
        <f>FinancialInputs!X8</f>
        <v>0</v>
      </c>
      <c r="Y8" s="162">
        <f>FinancialInputs!Y8</f>
        <v>0</v>
      </c>
      <c r="Z8" s="162">
        <f>FinancialInputs!Z8</f>
        <v>0</v>
      </c>
      <c r="AA8" s="162">
        <f>FinancialInputs!AA8</f>
        <v>0</v>
      </c>
      <c r="AB8" s="162">
        <f>FinancialInputs!AB8</f>
        <v>0</v>
      </c>
      <c r="AC8" s="162">
        <f>FinancialInputs!AC8</f>
        <v>0</v>
      </c>
      <c r="AD8" s="162">
        <f>FinancialInputs!AD8</f>
        <v>0</v>
      </c>
      <c r="AE8" s="162">
        <f>FinancialInputs!AE8</f>
        <v>0</v>
      </c>
      <c r="AF8" s="162">
        <f>FinancialInputs!AF8</f>
        <v>0</v>
      </c>
      <c r="AG8" s="162">
        <f>FinancialInputs!AG8</f>
        <v>0</v>
      </c>
      <c r="AH8" s="162">
        <f>FinancialInputs!AH8</f>
        <v>0</v>
      </c>
      <c r="AI8" s="162">
        <f>FinancialInputs!AI8</f>
        <v>0</v>
      </c>
      <c r="AJ8" s="162">
        <f>FinancialInputs!AJ8</f>
        <v>0</v>
      </c>
      <c r="AK8" s="162">
        <f>FinancialInputs!AK8</f>
        <v>0</v>
      </c>
      <c r="AL8" s="162">
        <f>FinancialInputs!AL8</f>
        <v>0</v>
      </c>
      <c r="AM8" s="162">
        <f>FinancialInputs!AM8</f>
        <v>0</v>
      </c>
      <c r="AN8" s="162">
        <f>FinancialInputs!AN8</f>
        <v>0</v>
      </c>
      <c r="AO8" s="162">
        <f>FinancialInputs!AO8</f>
        <v>0</v>
      </c>
      <c r="AP8" s="162">
        <f>FinancialInputs!AP8</f>
        <v>0</v>
      </c>
      <c r="AQ8" s="162">
        <f>FinancialInputs!AQ8</f>
        <v>0</v>
      </c>
      <c r="AR8" s="162">
        <f>FinancialInputs!AR8</f>
        <v>0</v>
      </c>
      <c r="AS8" s="162">
        <f>FinancialInputs!AS8</f>
        <v>0</v>
      </c>
      <c r="AT8" s="162">
        <f>FinancialInputs!AT8</f>
        <v>0</v>
      </c>
      <c r="AU8" s="162">
        <f>FinancialInputs!AU8</f>
        <v>0</v>
      </c>
      <c r="AV8" s="162">
        <f>FinancialInputs!AV8</f>
        <v>0</v>
      </c>
      <c r="AW8" s="162">
        <f>FinancialInputs!AW8</f>
        <v>0</v>
      </c>
      <c r="AX8" s="162">
        <f>FinancialInputs!AX8</f>
        <v>0</v>
      </c>
      <c r="AY8" s="162">
        <f>FinancialInputs!AY8</f>
        <v>0</v>
      </c>
      <c r="AZ8" s="162">
        <f>FinancialInputs!AZ8</f>
        <v>0</v>
      </c>
      <c r="BA8" s="162">
        <f>FinancialInputs!BA8</f>
        <v>0</v>
      </c>
      <c r="BB8" s="162">
        <f>FinancialInputs!BB8</f>
        <v>0</v>
      </c>
      <c r="BC8" s="162">
        <f>FinancialInputs!BC8</f>
        <v>0</v>
      </c>
      <c r="BD8" s="162">
        <f>FinancialInputs!BD8</f>
        <v>0</v>
      </c>
      <c r="BE8" s="162">
        <f>FinancialInputs!BE8</f>
        <v>0</v>
      </c>
      <c r="BF8" s="162">
        <f>FinancialInputs!BF8</f>
        <v>0</v>
      </c>
      <c r="BG8" s="162">
        <f>FinancialInputs!BG8</f>
        <v>0</v>
      </c>
      <c r="BH8" s="162">
        <f>FinancialInputs!BH8</f>
        <v>0</v>
      </c>
      <c r="BI8" s="162">
        <f>FinancialInputs!BI8</f>
        <v>0</v>
      </c>
      <c r="BJ8" s="162">
        <f>FinancialInputs!BJ8</f>
        <v>0</v>
      </c>
      <c r="BK8" s="162">
        <f>FinancialInputs!BK8</f>
        <v>0</v>
      </c>
      <c r="BL8" s="162">
        <f>FinancialInputs!BL8</f>
        <v>0</v>
      </c>
      <c r="BM8" s="162">
        <f>FinancialInputs!BM8</f>
        <v>0</v>
      </c>
      <c r="BN8" s="162">
        <f>FinancialInputs!BN8</f>
        <v>0</v>
      </c>
      <c r="BO8" s="162">
        <f>FinancialInputs!BO8</f>
        <v>0</v>
      </c>
      <c r="BP8" s="162">
        <f>FinancialInputs!BP8</f>
        <v>0</v>
      </c>
      <c r="BQ8" s="162">
        <f>FinancialInputs!BQ8</f>
        <v>0</v>
      </c>
      <c r="BR8" s="162">
        <f>FinancialInputs!BR8</f>
        <v>0</v>
      </c>
      <c r="BS8" s="162">
        <f>FinancialInputs!BS8</f>
        <v>0</v>
      </c>
      <c r="BT8" s="162">
        <f>FinancialInputs!BT8</f>
        <v>0</v>
      </c>
      <c r="BU8" s="162">
        <f>FinancialInputs!BU8</f>
        <v>0</v>
      </c>
      <c r="BV8" s="162">
        <f>FinancialInputs!BV8</f>
        <v>0</v>
      </c>
      <c r="BW8" s="162">
        <f>FinancialInputs!BW8</f>
        <v>0</v>
      </c>
      <c r="BX8" s="162">
        <f>FinancialInputs!BX8</f>
        <v>0</v>
      </c>
      <c r="BY8" s="162">
        <f>FinancialInputs!BY8</f>
        <v>0</v>
      </c>
      <c r="BZ8" s="162">
        <f>FinancialInputs!BZ8</f>
        <v>0</v>
      </c>
      <c r="CA8" s="162">
        <f>FinancialInputs!CA8</f>
        <v>0</v>
      </c>
      <c r="CB8" s="162">
        <f>FinancialInputs!CB8</f>
        <v>0</v>
      </c>
      <c r="CC8" s="162">
        <f>FinancialInputs!CC8</f>
        <v>0</v>
      </c>
      <c r="CD8" s="162">
        <f>FinancialInputs!CD8</f>
        <v>0</v>
      </c>
      <c r="CE8" s="162">
        <f>FinancialInputs!CE8</f>
        <v>0</v>
      </c>
      <c r="CF8" s="162">
        <f>FinancialInputs!CF8</f>
        <v>0</v>
      </c>
      <c r="CG8" s="162">
        <f>FinancialInputs!CG8</f>
        <v>0</v>
      </c>
      <c r="CH8" s="162">
        <f>FinancialInputs!CH8</f>
        <v>0</v>
      </c>
      <c r="CI8" s="162">
        <f>FinancialInputs!CI8</f>
        <v>0</v>
      </c>
      <c r="CJ8" s="162">
        <f>FinancialInputs!CJ8</f>
        <v>0</v>
      </c>
      <c r="CK8" s="162">
        <f>FinancialInputs!CK8</f>
        <v>0</v>
      </c>
      <c r="CL8" s="162">
        <f>FinancialInputs!CL8</f>
        <v>0</v>
      </c>
      <c r="CM8" s="162">
        <f>FinancialInputs!CM8</f>
        <v>0</v>
      </c>
      <c r="CN8" s="162">
        <f>FinancialInputs!CN8</f>
        <v>0</v>
      </c>
      <c r="CO8" s="162">
        <f>FinancialInputs!CO8</f>
        <v>0</v>
      </c>
      <c r="CP8" s="162">
        <f>FinancialInputs!CP8</f>
        <v>0</v>
      </c>
      <c r="CQ8" s="162">
        <f>FinancialInputs!CQ8</f>
        <v>0</v>
      </c>
      <c r="CR8" s="162">
        <f>FinancialInputs!CR8</f>
        <v>0</v>
      </c>
      <c r="CS8" s="162">
        <f>FinancialInputs!CS8</f>
        <v>0</v>
      </c>
      <c r="CT8" s="162">
        <f>FinancialInputs!CT8</f>
        <v>0</v>
      </c>
      <c r="CU8" s="162">
        <f>FinancialInputs!CU8</f>
        <v>0</v>
      </c>
      <c r="CV8" s="162">
        <f>FinancialInputs!CV8</f>
        <v>0</v>
      </c>
    </row>
    <row r="9" spans="1:106">
      <c r="E9" s="1" t="s">
        <v>149</v>
      </c>
      <c r="L9" s="162">
        <f>FinancialInputs!L9</f>
        <v>0</v>
      </c>
      <c r="M9" s="162">
        <f>FinancialInputs!M9</f>
        <v>0</v>
      </c>
      <c r="N9" s="162">
        <f>FinancialInputs!N9</f>
        <v>0</v>
      </c>
      <c r="O9" s="162">
        <f>FinancialInputs!O9</f>
        <v>0</v>
      </c>
      <c r="P9" s="162">
        <f>FinancialInputs!P9</f>
        <v>0</v>
      </c>
      <c r="Q9" s="162">
        <f>FinancialInputs!Q9</f>
        <v>0</v>
      </c>
      <c r="R9" s="162">
        <f>FinancialInputs!R9</f>
        <v>0</v>
      </c>
      <c r="S9" s="162">
        <f>FinancialInputs!S9</f>
        <v>0</v>
      </c>
      <c r="T9" s="162">
        <f>FinancialInputs!T9</f>
        <v>0</v>
      </c>
      <c r="U9" s="162">
        <f>FinancialInputs!U9</f>
        <v>0</v>
      </c>
      <c r="V9" s="162">
        <f>FinancialInputs!V9</f>
        <v>0</v>
      </c>
      <c r="W9" s="162">
        <f>FinancialInputs!W9</f>
        <v>0</v>
      </c>
      <c r="X9" s="162">
        <f>FinancialInputs!X9</f>
        <v>0</v>
      </c>
      <c r="Y9" s="162">
        <f>FinancialInputs!Y9</f>
        <v>0</v>
      </c>
      <c r="Z9" s="162">
        <f>FinancialInputs!Z9</f>
        <v>0</v>
      </c>
      <c r="AA9" s="162">
        <f>FinancialInputs!AA9</f>
        <v>0</v>
      </c>
      <c r="AB9" s="162">
        <f>FinancialInputs!AB9</f>
        <v>0</v>
      </c>
      <c r="AC9" s="162">
        <f>FinancialInputs!AC9</f>
        <v>0</v>
      </c>
      <c r="AD9" s="162">
        <f>FinancialInputs!AD9</f>
        <v>0</v>
      </c>
      <c r="AE9" s="162">
        <f>FinancialInputs!AE9</f>
        <v>0</v>
      </c>
      <c r="AF9" s="162">
        <f>FinancialInputs!AF9</f>
        <v>0</v>
      </c>
      <c r="AG9" s="162">
        <f>FinancialInputs!AG9</f>
        <v>0</v>
      </c>
      <c r="AH9" s="162">
        <f>FinancialInputs!AH9</f>
        <v>0</v>
      </c>
      <c r="AI9" s="162">
        <f>FinancialInputs!AI9</f>
        <v>0</v>
      </c>
      <c r="AJ9" s="162">
        <f>FinancialInputs!AJ9</f>
        <v>0</v>
      </c>
      <c r="AK9" s="162">
        <f>FinancialInputs!AK9</f>
        <v>0</v>
      </c>
      <c r="AL9" s="162">
        <f>FinancialInputs!AL9</f>
        <v>0</v>
      </c>
      <c r="AM9" s="162">
        <f>FinancialInputs!AM9</f>
        <v>0</v>
      </c>
      <c r="AN9" s="162">
        <f>FinancialInputs!AN9</f>
        <v>0</v>
      </c>
      <c r="AO9" s="162">
        <f>FinancialInputs!AO9</f>
        <v>0</v>
      </c>
      <c r="AP9" s="162">
        <f>FinancialInputs!AP9</f>
        <v>0</v>
      </c>
      <c r="AQ9" s="162">
        <f>FinancialInputs!AQ9</f>
        <v>0</v>
      </c>
      <c r="AR9" s="162">
        <f>FinancialInputs!AR9</f>
        <v>0</v>
      </c>
      <c r="AS9" s="162">
        <f>FinancialInputs!AS9</f>
        <v>0</v>
      </c>
      <c r="AT9" s="162">
        <f>FinancialInputs!AT9</f>
        <v>0</v>
      </c>
      <c r="AU9" s="162">
        <f>FinancialInputs!AU9</f>
        <v>0</v>
      </c>
      <c r="AV9" s="162">
        <f>FinancialInputs!AV9</f>
        <v>0</v>
      </c>
      <c r="AW9" s="162">
        <f>FinancialInputs!AW9</f>
        <v>0</v>
      </c>
      <c r="AX9" s="162">
        <f>FinancialInputs!AX9</f>
        <v>0</v>
      </c>
      <c r="AY9" s="162">
        <f>FinancialInputs!AY9</f>
        <v>0</v>
      </c>
      <c r="AZ9" s="162">
        <f>FinancialInputs!AZ9</f>
        <v>0</v>
      </c>
      <c r="BA9" s="162">
        <f>FinancialInputs!BA9</f>
        <v>0</v>
      </c>
      <c r="BB9" s="162">
        <f>FinancialInputs!BB9</f>
        <v>0</v>
      </c>
      <c r="BC9" s="162">
        <f>FinancialInputs!BC9</f>
        <v>0</v>
      </c>
      <c r="BD9" s="162">
        <f>FinancialInputs!BD9</f>
        <v>0</v>
      </c>
      <c r="BE9" s="162">
        <f>FinancialInputs!BE9</f>
        <v>0</v>
      </c>
      <c r="BF9" s="162">
        <f>FinancialInputs!BF9</f>
        <v>0</v>
      </c>
      <c r="BG9" s="162">
        <f>FinancialInputs!BG9</f>
        <v>0</v>
      </c>
      <c r="BH9" s="162">
        <f>FinancialInputs!BH9</f>
        <v>0</v>
      </c>
      <c r="BI9" s="162">
        <f>FinancialInputs!BI9</f>
        <v>0</v>
      </c>
      <c r="BJ9" s="162">
        <f>FinancialInputs!BJ9</f>
        <v>0</v>
      </c>
      <c r="BK9" s="162">
        <f>FinancialInputs!BK9</f>
        <v>0</v>
      </c>
      <c r="BL9" s="162">
        <f>FinancialInputs!BL9</f>
        <v>0</v>
      </c>
      <c r="BM9" s="162">
        <f>FinancialInputs!BM9</f>
        <v>0</v>
      </c>
      <c r="BN9" s="162">
        <f>FinancialInputs!BN9</f>
        <v>0</v>
      </c>
      <c r="BO9" s="162">
        <f>FinancialInputs!BO9</f>
        <v>0</v>
      </c>
      <c r="BP9" s="162">
        <f>FinancialInputs!BP9</f>
        <v>0</v>
      </c>
      <c r="BQ9" s="162">
        <f>FinancialInputs!BQ9</f>
        <v>0</v>
      </c>
      <c r="BR9" s="162">
        <f>FinancialInputs!BR9</f>
        <v>0</v>
      </c>
      <c r="BS9" s="162">
        <f>FinancialInputs!BS9</f>
        <v>0</v>
      </c>
      <c r="BT9" s="162">
        <f>FinancialInputs!BT9</f>
        <v>0</v>
      </c>
      <c r="BU9" s="162">
        <f>FinancialInputs!BU9</f>
        <v>0</v>
      </c>
      <c r="BV9" s="162">
        <f>FinancialInputs!BV9</f>
        <v>0</v>
      </c>
      <c r="BW9" s="162">
        <f>FinancialInputs!BW9</f>
        <v>0</v>
      </c>
      <c r="BX9" s="162">
        <f>FinancialInputs!BX9</f>
        <v>0</v>
      </c>
      <c r="BY9" s="162">
        <f>FinancialInputs!BY9</f>
        <v>0</v>
      </c>
      <c r="BZ9" s="162">
        <f>FinancialInputs!BZ9</f>
        <v>0</v>
      </c>
      <c r="CA9" s="162">
        <f>FinancialInputs!CA9</f>
        <v>0</v>
      </c>
      <c r="CB9" s="162">
        <f>FinancialInputs!CB9</f>
        <v>0</v>
      </c>
      <c r="CC9" s="162">
        <f>FinancialInputs!CC9</f>
        <v>0</v>
      </c>
      <c r="CD9" s="162">
        <f>FinancialInputs!CD9</f>
        <v>0</v>
      </c>
      <c r="CE9" s="162">
        <f>FinancialInputs!CE9</f>
        <v>0</v>
      </c>
      <c r="CF9" s="162">
        <f>FinancialInputs!CF9</f>
        <v>0</v>
      </c>
      <c r="CG9" s="162">
        <f>FinancialInputs!CG9</f>
        <v>0</v>
      </c>
      <c r="CH9" s="162">
        <f>FinancialInputs!CH9</f>
        <v>0</v>
      </c>
      <c r="CI9" s="162">
        <f>FinancialInputs!CI9</f>
        <v>0</v>
      </c>
      <c r="CJ9" s="162">
        <f>FinancialInputs!CJ9</f>
        <v>0</v>
      </c>
      <c r="CK9" s="162">
        <f>FinancialInputs!CK9</f>
        <v>0</v>
      </c>
      <c r="CL9" s="162">
        <f>FinancialInputs!CL9</f>
        <v>0</v>
      </c>
      <c r="CM9" s="162">
        <f>FinancialInputs!CM9</f>
        <v>0</v>
      </c>
      <c r="CN9" s="162">
        <f>FinancialInputs!CN9</f>
        <v>0</v>
      </c>
      <c r="CO9" s="162">
        <f>FinancialInputs!CO9</f>
        <v>0</v>
      </c>
      <c r="CP9" s="162">
        <f>FinancialInputs!CP9</f>
        <v>0</v>
      </c>
      <c r="CQ9" s="162">
        <f>FinancialInputs!CQ9</f>
        <v>0</v>
      </c>
      <c r="CR9" s="162">
        <f>FinancialInputs!CR9</f>
        <v>0</v>
      </c>
      <c r="CS9" s="162">
        <f>FinancialInputs!CS9</f>
        <v>0</v>
      </c>
      <c r="CT9" s="162">
        <f>FinancialInputs!CT9</f>
        <v>0</v>
      </c>
      <c r="CU9" s="162">
        <f>FinancialInputs!CU9</f>
        <v>0</v>
      </c>
      <c r="CV9" s="162">
        <f>FinancialInputs!CV9</f>
        <v>0</v>
      </c>
    </row>
    <row r="10" spans="1:106">
      <c r="E10" s="1" t="s">
        <v>150</v>
      </c>
      <c r="H10" s="2"/>
      <c r="I10" s="2"/>
      <c r="L10" s="162" t="b">
        <f>FinancialInputs!L10</f>
        <v>0</v>
      </c>
      <c r="M10" s="162" t="b">
        <f>FinancialInputs!M10</f>
        <v>0</v>
      </c>
      <c r="N10" s="162" t="b">
        <f>FinancialInputs!N10</f>
        <v>0</v>
      </c>
      <c r="O10" s="162" t="b">
        <f>FinancialInputs!O10</f>
        <v>0</v>
      </c>
      <c r="P10" s="162" t="b">
        <f>FinancialInputs!P10</f>
        <v>0</v>
      </c>
      <c r="Q10" s="162" t="b">
        <f>FinancialInputs!Q10</f>
        <v>0</v>
      </c>
      <c r="R10" s="162" t="b">
        <f>FinancialInputs!R10</f>
        <v>0</v>
      </c>
      <c r="S10" s="162" t="b">
        <f>FinancialInputs!S10</f>
        <v>0</v>
      </c>
      <c r="T10" s="162" t="b">
        <f>FinancialInputs!T10</f>
        <v>0</v>
      </c>
      <c r="U10" s="162" t="b">
        <f>FinancialInputs!U10</f>
        <v>0</v>
      </c>
      <c r="V10" s="162" t="b">
        <f>FinancialInputs!V10</f>
        <v>0</v>
      </c>
      <c r="W10" s="162" t="b">
        <f>FinancialInputs!W10</f>
        <v>0</v>
      </c>
      <c r="X10" s="162" t="b">
        <f>FinancialInputs!X10</f>
        <v>0</v>
      </c>
      <c r="Y10" s="162" t="b">
        <f>FinancialInputs!Y10</f>
        <v>0</v>
      </c>
      <c r="Z10" s="162" t="b">
        <f>FinancialInputs!Z10</f>
        <v>0</v>
      </c>
      <c r="AA10" s="162" t="b">
        <f>FinancialInputs!AA10</f>
        <v>0</v>
      </c>
      <c r="AB10" s="162" t="b">
        <f>FinancialInputs!AB10</f>
        <v>0</v>
      </c>
      <c r="AC10" s="162" t="b">
        <f>FinancialInputs!AC10</f>
        <v>0</v>
      </c>
      <c r="AD10" s="162" t="b">
        <f>FinancialInputs!AD10</f>
        <v>0</v>
      </c>
      <c r="AE10" s="162" t="b">
        <f>FinancialInputs!AE10</f>
        <v>0</v>
      </c>
      <c r="AF10" s="162" t="b">
        <f>FinancialInputs!AF10</f>
        <v>0</v>
      </c>
      <c r="AG10" s="162" t="b">
        <f>FinancialInputs!AG10</f>
        <v>0</v>
      </c>
      <c r="AH10" s="162" t="b">
        <f>FinancialInputs!AH10</f>
        <v>0</v>
      </c>
      <c r="AI10" s="162" t="b">
        <f>FinancialInputs!AI10</f>
        <v>0</v>
      </c>
      <c r="AJ10" s="162" t="b">
        <f>FinancialInputs!AJ10</f>
        <v>0</v>
      </c>
      <c r="AK10" s="162" t="b">
        <f>FinancialInputs!AK10</f>
        <v>0</v>
      </c>
      <c r="AL10" s="162" t="b">
        <f>FinancialInputs!AL10</f>
        <v>0</v>
      </c>
      <c r="AM10" s="162" t="b">
        <f>FinancialInputs!AM10</f>
        <v>0</v>
      </c>
      <c r="AN10" s="162" t="b">
        <f>FinancialInputs!AN10</f>
        <v>0</v>
      </c>
      <c r="AO10" s="162" t="b">
        <f>FinancialInputs!AO10</f>
        <v>0</v>
      </c>
      <c r="AP10" s="162" t="b">
        <f>FinancialInputs!AP10</f>
        <v>0</v>
      </c>
      <c r="AQ10" s="162" t="b">
        <f>FinancialInputs!AQ10</f>
        <v>0</v>
      </c>
      <c r="AR10" s="162" t="b">
        <f>FinancialInputs!AR10</f>
        <v>0</v>
      </c>
      <c r="AS10" s="162" t="b">
        <f>FinancialInputs!AS10</f>
        <v>0</v>
      </c>
      <c r="AT10" s="162" t="b">
        <f>FinancialInputs!AT10</f>
        <v>0</v>
      </c>
      <c r="AU10" s="162" t="b">
        <f>FinancialInputs!AU10</f>
        <v>0</v>
      </c>
      <c r="AV10" s="162" t="b">
        <f>FinancialInputs!AV10</f>
        <v>0</v>
      </c>
      <c r="AW10" s="162" t="b">
        <f>FinancialInputs!AW10</f>
        <v>0</v>
      </c>
      <c r="AX10" s="162" t="b">
        <f>FinancialInputs!AX10</f>
        <v>0</v>
      </c>
      <c r="AY10" s="162" t="b">
        <f>FinancialInputs!AY10</f>
        <v>0</v>
      </c>
      <c r="AZ10" s="162" t="b">
        <f>FinancialInputs!AZ10</f>
        <v>0</v>
      </c>
      <c r="BA10" s="162" t="b">
        <f>FinancialInputs!BA10</f>
        <v>0</v>
      </c>
      <c r="BB10" s="162" t="b">
        <f>FinancialInputs!BB10</f>
        <v>0</v>
      </c>
      <c r="BC10" s="162" t="b">
        <f>FinancialInputs!BC10</f>
        <v>0</v>
      </c>
      <c r="BD10" s="162" t="b">
        <f>FinancialInputs!BD10</f>
        <v>0</v>
      </c>
      <c r="BE10" s="162" t="b">
        <f>FinancialInputs!BE10</f>
        <v>0</v>
      </c>
      <c r="BF10" s="162" t="b">
        <f>FinancialInputs!BF10</f>
        <v>0</v>
      </c>
      <c r="BG10" s="162" t="b">
        <f>FinancialInputs!BG10</f>
        <v>0</v>
      </c>
      <c r="BH10" s="162" t="b">
        <f>FinancialInputs!BH10</f>
        <v>0</v>
      </c>
      <c r="BI10" s="162" t="b">
        <f>FinancialInputs!BI10</f>
        <v>0</v>
      </c>
      <c r="BJ10" s="162" t="b">
        <f>FinancialInputs!BJ10</f>
        <v>0</v>
      </c>
      <c r="BK10" s="162" t="b">
        <f>FinancialInputs!BK10</f>
        <v>0</v>
      </c>
      <c r="BL10" s="162" t="b">
        <f>FinancialInputs!BL10</f>
        <v>0</v>
      </c>
      <c r="BM10" s="162" t="b">
        <f>FinancialInputs!BM10</f>
        <v>0</v>
      </c>
      <c r="BN10" s="162" t="b">
        <f>FinancialInputs!BN10</f>
        <v>0</v>
      </c>
      <c r="BO10" s="162" t="b">
        <f>FinancialInputs!BO10</f>
        <v>0</v>
      </c>
      <c r="BP10" s="162" t="b">
        <f>FinancialInputs!BP10</f>
        <v>0</v>
      </c>
      <c r="BQ10" s="162" t="b">
        <f>FinancialInputs!BQ10</f>
        <v>0</v>
      </c>
      <c r="BR10" s="162" t="b">
        <f>FinancialInputs!BR10</f>
        <v>0</v>
      </c>
      <c r="BS10" s="162" t="b">
        <f>FinancialInputs!BS10</f>
        <v>0</v>
      </c>
      <c r="BT10" s="162" t="b">
        <f>FinancialInputs!BT10</f>
        <v>0</v>
      </c>
      <c r="BU10" s="162" t="b">
        <f>FinancialInputs!BU10</f>
        <v>0</v>
      </c>
      <c r="BV10" s="162" t="b">
        <f>FinancialInputs!BV10</f>
        <v>0</v>
      </c>
      <c r="BW10" s="162" t="b">
        <f>FinancialInputs!BW10</f>
        <v>0</v>
      </c>
      <c r="BX10" s="162" t="b">
        <f>FinancialInputs!BX10</f>
        <v>0</v>
      </c>
      <c r="BY10" s="162" t="b">
        <f>FinancialInputs!BY10</f>
        <v>0</v>
      </c>
      <c r="BZ10" s="162" t="b">
        <f>FinancialInputs!BZ10</f>
        <v>0</v>
      </c>
      <c r="CA10" s="162" t="b">
        <f>FinancialInputs!CA10</f>
        <v>0</v>
      </c>
      <c r="CB10" s="162" t="b">
        <f>FinancialInputs!CB10</f>
        <v>0</v>
      </c>
      <c r="CC10" s="162" t="b">
        <f>FinancialInputs!CC10</f>
        <v>0</v>
      </c>
      <c r="CD10" s="162" t="b">
        <f>FinancialInputs!CD10</f>
        <v>0</v>
      </c>
      <c r="CE10" s="162" t="b">
        <f>FinancialInputs!CE10</f>
        <v>0</v>
      </c>
      <c r="CF10" s="162" t="b">
        <f>FinancialInputs!CF10</f>
        <v>0</v>
      </c>
      <c r="CG10" s="162" t="b">
        <f>FinancialInputs!CG10</f>
        <v>0</v>
      </c>
      <c r="CH10" s="162" t="b">
        <f>FinancialInputs!CH10</f>
        <v>0</v>
      </c>
      <c r="CI10" s="162" t="b">
        <f>FinancialInputs!CI10</f>
        <v>0</v>
      </c>
      <c r="CJ10" s="162" t="b">
        <f>FinancialInputs!CJ10</f>
        <v>0</v>
      </c>
      <c r="CK10" s="162" t="b">
        <f>FinancialInputs!CK10</f>
        <v>0</v>
      </c>
      <c r="CL10" s="162" t="b">
        <f>FinancialInputs!CL10</f>
        <v>0</v>
      </c>
      <c r="CM10" s="162" t="b">
        <f>FinancialInputs!CM10</f>
        <v>0</v>
      </c>
      <c r="CN10" s="162" t="b">
        <f>FinancialInputs!CN10</f>
        <v>0</v>
      </c>
      <c r="CO10" s="162" t="b">
        <f>FinancialInputs!CO10</f>
        <v>0</v>
      </c>
      <c r="CP10" s="162" t="b">
        <f>FinancialInputs!CP10</f>
        <v>0</v>
      </c>
      <c r="CQ10" s="162" t="b">
        <f>FinancialInputs!CQ10</f>
        <v>0</v>
      </c>
      <c r="CR10" s="162" t="b">
        <f>FinancialInputs!CR10</f>
        <v>0</v>
      </c>
      <c r="CS10" s="162" t="b">
        <f>FinancialInputs!CS10</f>
        <v>0</v>
      </c>
      <c r="CT10" s="162" t="b">
        <f>FinancialInputs!CT10</f>
        <v>0</v>
      </c>
      <c r="CU10" s="162" t="b">
        <f>FinancialInputs!CU10</f>
        <v>0</v>
      </c>
      <c r="CV10" s="162" t="b">
        <f>FinancialInputs!CV10</f>
        <v>0</v>
      </c>
      <c r="CW10" s="2"/>
    </row>
    <row r="11" spans="1:106">
      <c r="E11" s="1" t="s">
        <v>151</v>
      </c>
      <c r="H11" s="2"/>
      <c r="I11" s="2"/>
      <c r="K11" s="103"/>
      <c r="L11" s="163">
        <f>FinancialInputs!L11</f>
        <v>0</v>
      </c>
      <c r="M11" s="163">
        <f>FinancialInputs!M11</f>
        <v>0</v>
      </c>
      <c r="N11" s="163">
        <f>FinancialInputs!N11</f>
        <v>0</v>
      </c>
      <c r="O11" s="163">
        <f>FinancialInputs!O11</f>
        <v>0</v>
      </c>
      <c r="P11" s="163">
        <f>FinancialInputs!P11</f>
        <v>0</v>
      </c>
      <c r="Q11" s="163">
        <f>FinancialInputs!Q11</f>
        <v>0</v>
      </c>
      <c r="R11" s="163">
        <f>FinancialInputs!R11</f>
        <v>0</v>
      </c>
      <c r="S11" s="163">
        <f>FinancialInputs!S11</f>
        <v>0</v>
      </c>
      <c r="T11" s="163">
        <f>FinancialInputs!T11</f>
        <v>0</v>
      </c>
      <c r="U11" s="163">
        <f>FinancialInputs!U11</f>
        <v>0</v>
      </c>
      <c r="V11" s="163">
        <f>FinancialInputs!V11</f>
        <v>0</v>
      </c>
      <c r="W11" s="163">
        <f>FinancialInputs!W11</f>
        <v>0</v>
      </c>
      <c r="X11" s="163">
        <f>FinancialInputs!X11</f>
        <v>0</v>
      </c>
      <c r="Y11" s="163">
        <f>FinancialInputs!Y11</f>
        <v>0</v>
      </c>
      <c r="Z11" s="163">
        <f>FinancialInputs!Z11</f>
        <v>0</v>
      </c>
      <c r="AA11" s="163">
        <f>FinancialInputs!AA11</f>
        <v>0</v>
      </c>
      <c r="AB11" s="163">
        <f>FinancialInputs!AB11</f>
        <v>0</v>
      </c>
      <c r="AC11" s="163">
        <f>FinancialInputs!AC11</f>
        <v>0</v>
      </c>
      <c r="AD11" s="163">
        <f>FinancialInputs!AD11</f>
        <v>0</v>
      </c>
      <c r="AE11" s="163">
        <f>FinancialInputs!AE11</f>
        <v>0</v>
      </c>
      <c r="AF11" s="163">
        <f>FinancialInputs!AF11</f>
        <v>0</v>
      </c>
      <c r="AG11" s="163">
        <f>FinancialInputs!AG11</f>
        <v>0</v>
      </c>
      <c r="AH11" s="163">
        <f>FinancialInputs!AH11</f>
        <v>0</v>
      </c>
      <c r="AI11" s="163">
        <f>FinancialInputs!AI11</f>
        <v>0</v>
      </c>
      <c r="AJ11" s="163">
        <f>FinancialInputs!AJ11</f>
        <v>0</v>
      </c>
      <c r="AK11" s="163">
        <f>FinancialInputs!AK11</f>
        <v>0</v>
      </c>
      <c r="AL11" s="163">
        <f>FinancialInputs!AL11</f>
        <v>0</v>
      </c>
      <c r="AM11" s="163">
        <f>FinancialInputs!AM11</f>
        <v>0</v>
      </c>
      <c r="AN11" s="163">
        <f>FinancialInputs!AN11</f>
        <v>0</v>
      </c>
      <c r="AO11" s="163">
        <f>FinancialInputs!AO11</f>
        <v>0</v>
      </c>
      <c r="AP11" s="163">
        <f>FinancialInputs!AP11</f>
        <v>0</v>
      </c>
      <c r="AQ11" s="163">
        <f>FinancialInputs!AQ11</f>
        <v>0</v>
      </c>
      <c r="AR11" s="163">
        <f>FinancialInputs!AR11</f>
        <v>0</v>
      </c>
      <c r="AS11" s="163">
        <f>FinancialInputs!AS11</f>
        <v>0</v>
      </c>
      <c r="AT11" s="163">
        <f>FinancialInputs!AT11</f>
        <v>0</v>
      </c>
      <c r="AU11" s="163">
        <f>FinancialInputs!AU11</f>
        <v>0</v>
      </c>
      <c r="AV11" s="163">
        <f>FinancialInputs!AV11</f>
        <v>0</v>
      </c>
      <c r="AW11" s="163">
        <f>FinancialInputs!AW11</f>
        <v>0</v>
      </c>
      <c r="AX11" s="163">
        <f>FinancialInputs!AX11</f>
        <v>0</v>
      </c>
      <c r="AY11" s="163">
        <f>FinancialInputs!AY11</f>
        <v>0</v>
      </c>
      <c r="AZ11" s="163">
        <f>FinancialInputs!AZ11</f>
        <v>0</v>
      </c>
      <c r="BA11" s="163">
        <f>FinancialInputs!BA11</f>
        <v>0</v>
      </c>
      <c r="BB11" s="163">
        <f>FinancialInputs!BB11</f>
        <v>0</v>
      </c>
      <c r="BC11" s="163">
        <f>FinancialInputs!BC11</f>
        <v>0</v>
      </c>
      <c r="BD11" s="163">
        <f>FinancialInputs!BD11</f>
        <v>0</v>
      </c>
      <c r="BE11" s="163">
        <f>FinancialInputs!BE11</f>
        <v>0</v>
      </c>
      <c r="BF11" s="163">
        <f>FinancialInputs!BF11</f>
        <v>0</v>
      </c>
      <c r="BG11" s="163">
        <f>FinancialInputs!BG11</f>
        <v>0</v>
      </c>
      <c r="BH11" s="163">
        <f>FinancialInputs!BH11</f>
        <v>0</v>
      </c>
      <c r="BI11" s="163">
        <f>FinancialInputs!BI11</f>
        <v>0</v>
      </c>
      <c r="BJ11" s="163">
        <f>FinancialInputs!BJ11</f>
        <v>0</v>
      </c>
      <c r="BK11" s="163">
        <f>FinancialInputs!BK11</f>
        <v>0</v>
      </c>
      <c r="BL11" s="163">
        <f>FinancialInputs!BL11</f>
        <v>0</v>
      </c>
      <c r="BM11" s="163">
        <f>FinancialInputs!BM11</f>
        <v>0</v>
      </c>
      <c r="BN11" s="163">
        <f>FinancialInputs!BN11</f>
        <v>0</v>
      </c>
      <c r="BO11" s="163">
        <f>FinancialInputs!BO11</f>
        <v>0</v>
      </c>
      <c r="BP11" s="163">
        <f>FinancialInputs!BP11</f>
        <v>0</v>
      </c>
      <c r="BQ11" s="163">
        <f>FinancialInputs!BQ11</f>
        <v>0</v>
      </c>
      <c r="BR11" s="163">
        <f>FinancialInputs!BR11</f>
        <v>0</v>
      </c>
      <c r="BS11" s="163">
        <f>FinancialInputs!BS11</f>
        <v>0</v>
      </c>
      <c r="BT11" s="163">
        <f>FinancialInputs!BT11</f>
        <v>0</v>
      </c>
      <c r="BU11" s="163">
        <f>FinancialInputs!BU11</f>
        <v>0</v>
      </c>
      <c r="BV11" s="163">
        <f>FinancialInputs!BV11</f>
        <v>0</v>
      </c>
      <c r="BW11" s="163">
        <f>FinancialInputs!BW11</f>
        <v>0</v>
      </c>
      <c r="BX11" s="163">
        <f>FinancialInputs!BX11</f>
        <v>0</v>
      </c>
      <c r="BY11" s="163">
        <f>FinancialInputs!BY11</f>
        <v>0</v>
      </c>
      <c r="BZ11" s="163">
        <f>FinancialInputs!BZ11</f>
        <v>0</v>
      </c>
      <c r="CA11" s="163">
        <f>FinancialInputs!CA11</f>
        <v>0</v>
      </c>
      <c r="CB11" s="163">
        <f>FinancialInputs!CB11</f>
        <v>0</v>
      </c>
      <c r="CC11" s="163">
        <f>FinancialInputs!CC11</f>
        <v>0</v>
      </c>
      <c r="CD11" s="163">
        <f>FinancialInputs!CD11</f>
        <v>0</v>
      </c>
      <c r="CE11" s="163">
        <f>FinancialInputs!CE11</f>
        <v>0</v>
      </c>
      <c r="CF11" s="163">
        <f>FinancialInputs!CF11</f>
        <v>0</v>
      </c>
      <c r="CG11" s="163">
        <f>FinancialInputs!CG11</f>
        <v>0</v>
      </c>
      <c r="CH11" s="163">
        <f>FinancialInputs!CH11</f>
        <v>0</v>
      </c>
      <c r="CI11" s="163">
        <f>FinancialInputs!CI11</f>
        <v>0</v>
      </c>
      <c r="CJ11" s="163">
        <f>FinancialInputs!CJ11</f>
        <v>0</v>
      </c>
      <c r="CK11" s="163">
        <f>FinancialInputs!CK11</f>
        <v>0</v>
      </c>
      <c r="CL11" s="163">
        <f>FinancialInputs!CL11</f>
        <v>0</v>
      </c>
      <c r="CM11" s="163">
        <f>FinancialInputs!CM11</f>
        <v>0</v>
      </c>
      <c r="CN11" s="163">
        <f>FinancialInputs!CN11</f>
        <v>0</v>
      </c>
      <c r="CO11" s="163">
        <f>FinancialInputs!CO11</f>
        <v>0</v>
      </c>
      <c r="CP11" s="163">
        <f>FinancialInputs!CP11</f>
        <v>0</v>
      </c>
      <c r="CQ11" s="163">
        <f>FinancialInputs!CQ11</f>
        <v>0</v>
      </c>
      <c r="CR11" s="163">
        <f>FinancialInputs!CR11</f>
        <v>0</v>
      </c>
      <c r="CS11" s="163">
        <f>FinancialInputs!CS11</f>
        <v>0</v>
      </c>
      <c r="CT11" s="163">
        <f>FinancialInputs!CT11</f>
        <v>0</v>
      </c>
      <c r="CU11" s="163">
        <f>FinancialInputs!CU11</f>
        <v>0</v>
      </c>
      <c r="CV11" s="163">
        <f>FinancialInputs!CV11</f>
        <v>0</v>
      </c>
      <c r="CW11" s="2"/>
    </row>
    <row r="12" spans="1:106">
      <c r="E12" s="1" t="s">
        <v>152</v>
      </c>
      <c r="H12" s="2"/>
      <c r="I12" s="2"/>
      <c r="K12" s="37"/>
      <c r="L12" s="164">
        <f>FinancialInputs!L12</f>
        <v>0</v>
      </c>
      <c r="M12" s="164">
        <f>FinancialInputs!M12</f>
        <v>0</v>
      </c>
      <c r="N12" s="164">
        <f>FinancialInputs!N12</f>
        <v>0</v>
      </c>
      <c r="O12" s="164">
        <f>FinancialInputs!O12</f>
        <v>0</v>
      </c>
      <c r="P12" s="164">
        <f>FinancialInputs!P12</f>
        <v>0</v>
      </c>
      <c r="Q12" s="164">
        <f>FinancialInputs!Q12</f>
        <v>0</v>
      </c>
      <c r="R12" s="164">
        <f>FinancialInputs!R12</f>
        <v>0</v>
      </c>
      <c r="S12" s="164">
        <f>FinancialInputs!S12</f>
        <v>0</v>
      </c>
      <c r="T12" s="164">
        <f>FinancialInputs!T12</f>
        <v>0</v>
      </c>
      <c r="U12" s="164">
        <f>FinancialInputs!U12</f>
        <v>0</v>
      </c>
      <c r="V12" s="164">
        <f>FinancialInputs!V12</f>
        <v>0</v>
      </c>
      <c r="W12" s="164">
        <f>FinancialInputs!W12</f>
        <v>0</v>
      </c>
      <c r="X12" s="164">
        <f>FinancialInputs!X12</f>
        <v>0</v>
      </c>
      <c r="Y12" s="164">
        <f>FinancialInputs!Y12</f>
        <v>0</v>
      </c>
      <c r="Z12" s="164">
        <f>FinancialInputs!Z12</f>
        <v>0</v>
      </c>
      <c r="AA12" s="164">
        <f>FinancialInputs!AA12</f>
        <v>0</v>
      </c>
      <c r="AB12" s="164">
        <f>FinancialInputs!AB12</f>
        <v>0</v>
      </c>
      <c r="AC12" s="164">
        <f>FinancialInputs!AC12</f>
        <v>0</v>
      </c>
      <c r="AD12" s="164">
        <f>FinancialInputs!AD12</f>
        <v>0</v>
      </c>
      <c r="AE12" s="164">
        <f>FinancialInputs!AE12</f>
        <v>0</v>
      </c>
      <c r="AF12" s="164">
        <f>FinancialInputs!AF12</f>
        <v>0</v>
      </c>
      <c r="AG12" s="164">
        <f>FinancialInputs!AG12</f>
        <v>0</v>
      </c>
      <c r="AH12" s="164">
        <f>FinancialInputs!AH12</f>
        <v>0</v>
      </c>
      <c r="AI12" s="164">
        <f>FinancialInputs!AI12</f>
        <v>0</v>
      </c>
      <c r="AJ12" s="164">
        <f>FinancialInputs!AJ12</f>
        <v>0</v>
      </c>
      <c r="AK12" s="164">
        <f>FinancialInputs!AK12</f>
        <v>0</v>
      </c>
      <c r="AL12" s="164">
        <f>FinancialInputs!AL12</f>
        <v>0</v>
      </c>
      <c r="AM12" s="164">
        <f>FinancialInputs!AM12</f>
        <v>0</v>
      </c>
      <c r="AN12" s="164">
        <f>FinancialInputs!AN12</f>
        <v>0</v>
      </c>
      <c r="AO12" s="164">
        <f>FinancialInputs!AO12</f>
        <v>0</v>
      </c>
      <c r="AP12" s="164">
        <f>FinancialInputs!AP12</f>
        <v>0</v>
      </c>
      <c r="AQ12" s="164">
        <f>FinancialInputs!AQ12</f>
        <v>0</v>
      </c>
      <c r="AR12" s="164">
        <f>FinancialInputs!AR12</f>
        <v>0</v>
      </c>
      <c r="AS12" s="164">
        <f>FinancialInputs!AS12</f>
        <v>0</v>
      </c>
      <c r="AT12" s="164">
        <f>FinancialInputs!AT12</f>
        <v>0</v>
      </c>
      <c r="AU12" s="164">
        <f>FinancialInputs!AU12</f>
        <v>0</v>
      </c>
      <c r="AV12" s="164">
        <f>FinancialInputs!AV12</f>
        <v>0</v>
      </c>
      <c r="AW12" s="164">
        <f>FinancialInputs!AW12</f>
        <v>0</v>
      </c>
      <c r="AX12" s="164">
        <f>FinancialInputs!AX12</f>
        <v>0</v>
      </c>
      <c r="AY12" s="164">
        <f>FinancialInputs!AY12</f>
        <v>0</v>
      </c>
      <c r="AZ12" s="164">
        <f>FinancialInputs!AZ12</f>
        <v>0</v>
      </c>
      <c r="BA12" s="164">
        <f>FinancialInputs!BA12</f>
        <v>0</v>
      </c>
      <c r="BB12" s="164">
        <f>FinancialInputs!BB12</f>
        <v>0</v>
      </c>
      <c r="BC12" s="164">
        <f>FinancialInputs!BC12</f>
        <v>0</v>
      </c>
      <c r="BD12" s="164">
        <f>FinancialInputs!BD12</f>
        <v>0</v>
      </c>
      <c r="BE12" s="164">
        <f>FinancialInputs!BE12</f>
        <v>0</v>
      </c>
      <c r="BF12" s="164">
        <f>FinancialInputs!BF12</f>
        <v>0</v>
      </c>
      <c r="BG12" s="164">
        <f>FinancialInputs!BG12</f>
        <v>0</v>
      </c>
      <c r="BH12" s="164">
        <f>FinancialInputs!BH12</f>
        <v>0</v>
      </c>
      <c r="BI12" s="164">
        <f>FinancialInputs!BI12</f>
        <v>0</v>
      </c>
      <c r="BJ12" s="164">
        <f>FinancialInputs!BJ12</f>
        <v>0</v>
      </c>
      <c r="BK12" s="164">
        <f>FinancialInputs!BK12</f>
        <v>0</v>
      </c>
      <c r="BL12" s="164">
        <f>FinancialInputs!BL12</f>
        <v>0</v>
      </c>
      <c r="BM12" s="164">
        <f>FinancialInputs!BM12</f>
        <v>0</v>
      </c>
      <c r="BN12" s="164">
        <f>FinancialInputs!BN12</f>
        <v>0</v>
      </c>
      <c r="BO12" s="164">
        <f>FinancialInputs!BO12</f>
        <v>0</v>
      </c>
      <c r="BP12" s="164">
        <f>FinancialInputs!BP12</f>
        <v>0</v>
      </c>
      <c r="BQ12" s="164">
        <f>FinancialInputs!BQ12</f>
        <v>0</v>
      </c>
      <c r="BR12" s="164">
        <f>FinancialInputs!BR12</f>
        <v>0</v>
      </c>
      <c r="BS12" s="164">
        <f>FinancialInputs!BS12</f>
        <v>0</v>
      </c>
      <c r="BT12" s="164">
        <f>FinancialInputs!BT12</f>
        <v>0</v>
      </c>
      <c r="BU12" s="164">
        <f>FinancialInputs!BU12</f>
        <v>0</v>
      </c>
      <c r="BV12" s="164">
        <f>FinancialInputs!BV12</f>
        <v>0</v>
      </c>
      <c r="BW12" s="164">
        <f>FinancialInputs!BW12</f>
        <v>0</v>
      </c>
      <c r="BX12" s="164">
        <f>FinancialInputs!BX12</f>
        <v>0</v>
      </c>
      <c r="BY12" s="164">
        <f>FinancialInputs!BY12</f>
        <v>0</v>
      </c>
      <c r="BZ12" s="164">
        <f>FinancialInputs!BZ12</f>
        <v>0</v>
      </c>
      <c r="CA12" s="164">
        <f>FinancialInputs!CA12</f>
        <v>0</v>
      </c>
      <c r="CB12" s="164">
        <f>FinancialInputs!CB12</f>
        <v>0</v>
      </c>
      <c r="CC12" s="164">
        <f>FinancialInputs!CC12</f>
        <v>0</v>
      </c>
      <c r="CD12" s="164">
        <f>FinancialInputs!CD12</f>
        <v>0</v>
      </c>
      <c r="CE12" s="164">
        <f>FinancialInputs!CE12</f>
        <v>0</v>
      </c>
      <c r="CF12" s="164">
        <f>FinancialInputs!CF12</f>
        <v>0</v>
      </c>
      <c r="CG12" s="164">
        <f>FinancialInputs!CG12</f>
        <v>0</v>
      </c>
      <c r="CH12" s="164">
        <f>FinancialInputs!CH12</f>
        <v>0</v>
      </c>
      <c r="CI12" s="164">
        <f>FinancialInputs!CI12</f>
        <v>0</v>
      </c>
      <c r="CJ12" s="164">
        <f>FinancialInputs!CJ12</f>
        <v>0</v>
      </c>
      <c r="CK12" s="164">
        <f>FinancialInputs!CK12</f>
        <v>0</v>
      </c>
      <c r="CL12" s="164">
        <f>FinancialInputs!CL12</f>
        <v>0</v>
      </c>
      <c r="CM12" s="164">
        <f>FinancialInputs!CM12</f>
        <v>0</v>
      </c>
      <c r="CN12" s="164">
        <f>FinancialInputs!CN12</f>
        <v>0</v>
      </c>
      <c r="CO12" s="164">
        <f>FinancialInputs!CO12</f>
        <v>0</v>
      </c>
      <c r="CP12" s="164">
        <f>FinancialInputs!CP12</f>
        <v>0</v>
      </c>
      <c r="CQ12" s="164">
        <f>FinancialInputs!CQ12</f>
        <v>0</v>
      </c>
      <c r="CR12" s="164">
        <f>FinancialInputs!CR12</f>
        <v>0</v>
      </c>
      <c r="CS12" s="164">
        <f>FinancialInputs!CS12</f>
        <v>0</v>
      </c>
      <c r="CT12" s="164">
        <f>FinancialInputs!CT12</f>
        <v>0</v>
      </c>
      <c r="CU12" s="164">
        <f>FinancialInputs!CU12</f>
        <v>0</v>
      </c>
      <c r="CV12" s="164">
        <f>FinancialInputs!CV12</f>
        <v>0</v>
      </c>
      <c r="CW12" s="2"/>
    </row>
    <row r="13" spans="1:106"/>
    <row r="14" spans="1:106">
      <c r="B14" s="22">
        <f>MAX($B$5:B13)+1</f>
        <v>1</v>
      </c>
      <c r="C14" s="22" t="s">
        <v>267</v>
      </c>
      <c r="D14" s="22"/>
      <c r="E14" s="22"/>
      <c r="F14" s="22"/>
      <c r="G14" s="22"/>
      <c r="H14" s="22"/>
      <c r="I14" s="22"/>
      <c r="J14" s="22"/>
      <c r="K14" s="22"/>
      <c r="L14" s="22"/>
      <c r="M14" s="22"/>
      <c r="N14" s="22"/>
      <c r="O14" s="22"/>
      <c r="P14" s="22"/>
      <c r="Q14" s="22"/>
      <c r="R14" s="22"/>
      <c r="S14" s="22"/>
      <c r="T14" s="22"/>
      <c r="U14" s="22"/>
      <c r="V14" s="22"/>
      <c r="W14" s="22"/>
      <c r="X14" s="22"/>
      <c r="Y14" s="22"/>
      <c r="Z14" s="22"/>
      <c r="AA14" s="22"/>
      <c r="AB14" s="22"/>
      <c r="AC14" s="22"/>
      <c r="AD14" s="22"/>
      <c r="AE14" s="22"/>
      <c r="AF14" s="22"/>
      <c r="AG14" s="22"/>
      <c r="AH14" s="22"/>
      <c r="AI14" s="22"/>
      <c r="AJ14" s="22"/>
      <c r="AK14" s="22"/>
      <c r="AL14" s="22"/>
      <c r="AM14" s="22"/>
      <c r="AN14" s="22"/>
      <c r="AO14" s="22"/>
      <c r="AP14" s="22"/>
      <c r="AQ14" s="22"/>
      <c r="AR14" s="22"/>
      <c r="AS14" s="22"/>
      <c r="AT14" s="22"/>
      <c r="AU14" s="22"/>
      <c r="AV14" s="22"/>
      <c r="AW14" s="22"/>
      <c r="AX14" s="22"/>
      <c r="AY14" s="22"/>
      <c r="AZ14" s="22"/>
      <c r="BA14" s="22"/>
      <c r="BB14" s="22"/>
      <c r="BC14" s="22"/>
      <c r="BD14" s="22"/>
      <c r="BE14" s="22"/>
      <c r="BF14" s="22"/>
      <c r="BG14" s="22"/>
      <c r="BH14" s="22"/>
      <c r="BI14" s="22"/>
      <c r="BJ14" s="22"/>
      <c r="BK14" s="22"/>
      <c r="BL14" s="22"/>
      <c r="BM14" s="22"/>
      <c r="BN14" s="22"/>
      <c r="BO14" s="22"/>
      <c r="BP14" s="22"/>
      <c r="BQ14" s="22"/>
      <c r="BR14" s="22"/>
      <c r="BS14" s="22"/>
      <c r="BT14" s="22"/>
      <c r="BU14" s="22"/>
      <c r="BV14" s="22"/>
      <c r="BW14" s="22"/>
      <c r="BX14" s="22"/>
      <c r="BY14" s="22"/>
      <c r="BZ14" s="22"/>
      <c r="CA14" s="22"/>
      <c r="CB14" s="22"/>
      <c r="CC14" s="22"/>
      <c r="CD14" s="22"/>
      <c r="CE14" s="22"/>
      <c r="CF14" s="22"/>
      <c r="CG14" s="22"/>
      <c r="CH14" s="22"/>
      <c r="CI14" s="22"/>
      <c r="CJ14" s="22"/>
      <c r="CK14" s="22"/>
      <c r="CL14" s="22"/>
      <c r="CM14" s="22"/>
      <c r="CN14" s="22"/>
      <c r="CO14" s="22"/>
      <c r="CP14" s="22"/>
      <c r="CQ14" s="22"/>
      <c r="CR14" s="22"/>
      <c r="CS14" s="22"/>
      <c r="CT14" s="22"/>
      <c r="CU14" s="22"/>
      <c r="CV14" s="22"/>
      <c r="CW14" s="22"/>
      <c r="CX14" s="22"/>
      <c r="CY14" s="24"/>
      <c r="CZ14" s="22"/>
      <c r="DA14" s="22"/>
      <c r="DB14" s="22"/>
    </row>
    <row r="15" spans="1:106">
      <c r="L15" s="31"/>
      <c r="M15" s="31"/>
    </row>
    <row r="16" spans="1:106">
      <c r="E16" s="1" t="s">
        <v>267</v>
      </c>
      <c r="G16" s="1" t="s">
        <v>268</v>
      </c>
      <c r="K16" s="45"/>
      <c r="L16" s="45">
        <f>FinancialInputs!L29</f>
        <v>0.84438271820469835</v>
      </c>
      <c r="M16" s="45">
        <f>FinancialInputs!M29</f>
        <v>0.91846993032948077</v>
      </c>
      <c r="N16" s="45">
        <f>FinancialInputs!N29</f>
        <v>0.96941655226919266</v>
      </c>
      <c r="O16" s="45">
        <f>FinancialInputs!O29</f>
        <v>1</v>
      </c>
      <c r="P16" s="45">
        <f>FinancialInputs!P29</f>
        <v>1.0318395256751993</v>
      </c>
      <c r="Q16" s="45">
        <f>FinancialInputs!Q29</f>
        <v>1.0517380334816306</v>
      </c>
      <c r="R16" s="45">
        <f>FinancialInputs!R29</f>
        <v>1.0727310104511627</v>
      </c>
      <c r="S16" s="45">
        <f>FinancialInputs!S29</f>
        <v>1.0941899397738715</v>
      </c>
      <c r="T16" s="45">
        <f>FinancialInputs!T29</f>
        <v>1.1178777703377187</v>
      </c>
      <c r="U16" s="45">
        <f>FinancialInputs!U29</f>
        <v>1.1426328490654085</v>
      </c>
      <c r="V16" s="45">
        <f>FinancialInputs!V29</f>
        <v>1.1654855060467169</v>
      </c>
      <c r="W16" s="45">
        <f>FinancialInputs!W29</f>
        <v>1.1887952161676509</v>
      </c>
      <c r="X16" s="45">
        <f>FinancialInputs!X29</f>
        <v>1.2125711204910041</v>
      </c>
      <c r="Y16" s="45">
        <f>FinancialInputs!Y29</f>
        <v>1.2368225429008242</v>
      </c>
      <c r="Z16" s="45">
        <f>FinancialInputs!Z29</f>
        <v>1.2615589937588405</v>
      </c>
      <c r="AA16" s="45">
        <f>FinancialInputs!AA29</f>
        <v>1.2867901736340175</v>
      </c>
      <c r="AB16" s="45">
        <f>FinancialInputs!AB29</f>
        <v>1.3125259771066977</v>
      </c>
      <c r="AC16" s="45">
        <f>FinancialInputs!AC29</f>
        <v>1.3387764966488318</v>
      </c>
      <c r="AD16" s="45">
        <f>FinancialInputs!AD29</f>
        <v>1.3655520265818084</v>
      </c>
      <c r="AE16" s="45">
        <f>FinancialInputs!AE29</f>
        <v>1.3928630671134445</v>
      </c>
      <c r="AF16" s="45">
        <f>FinancialInputs!AF29</f>
        <v>1.4207203284557133</v>
      </c>
      <c r="AG16" s="45">
        <f>FinancialInputs!AG29</f>
        <v>1.4491347350248276</v>
      </c>
      <c r="AH16" s="45">
        <f>FinancialInputs!AH29</f>
        <v>1.4781174297253241</v>
      </c>
      <c r="AI16" s="45">
        <f>FinancialInputs!AI29</f>
        <v>1.5076797783198306</v>
      </c>
      <c r="AJ16" s="45">
        <f>FinancialInputs!AJ29</f>
        <v>1.5378333738862273</v>
      </c>
      <c r="AK16" s="45">
        <f>FinancialInputs!AK29</f>
        <v>1.568590041363952</v>
      </c>
      <c r="AL16" s="45">
        <f>FinancialInputs!AL29</f>
        <v>1.5999618421912309</v>
      </c>
      <c r="AM16" s="45">
        <f>FinancialInputs!AM29</f>
        <v>1.6319610790350558</v>
      </c>
      <c r="AN16" s="45">
        <f>FinancialInputs!AN29</f>
        <v>1.6646003006157568</v>
      </c>
      <c r="AO16" s="45">
        <f>FinancialInputs!AO29</f>
        <v>1.697892306628072</v>
      </c>
      <c r="AP16" s="45">
        <f>FinancialInputs!AP29</f>
        <v>1.7318501527606336</v>
      </c>
      <c r="AQ16" s="45">
        <f>FinancialInputs!AQ29</f>
        <v>1.7664871558158461</v>
      </c>
      <c r="AR16" s="45">
        <f>FinancialInputs!AR29</f>
        <v>1.8018168989321632</v>
      </c>
      <c r="AS16" s="45">
        <f>FinancialInputs!AS29</f>
        <v>1.8378532369108065</v>
      </c>
      <c r="AT16" s="45">
        <f>FinancialInputs!AT29</f>
        <v>1.8746103016490225</v>
      </c>
      <c r="AU16" s="45">
        <f>FinancialInputs!AU29</f>
        <v>1.9121025076820033</v>
      </c>
      <c r="AV16" s="45">
        <f>FinancialInputs!AV29</f>
        <v>1.9503445578356433</v>
      </c>
      <c r="AW16" s="45">
        <f>FinancialInputs!AW29</f>
        <v>1.9893514489923565</v>
      </c>
      <c r="AX16" s="45">
        <f>FinancialInputs!AX29</f>
        <v>2.0291384779722037</v>
      </c>
      <c r="AY16" s="45">
        <f>FinancialInputs!AY29</f>
        <v>2.0697212475316475</v>
      </c>
      <c r="AZ16" s="45">
        <f>FinancialInputs!AZ29</f>
        <v>2.1111156724822808</v>
      </c>
      <c r="BA16" s="45">
        <f>FinancialInputs!BA29</f>
        <v>2.1533379859319264</v>
      </c>
      <c r="BB16" s="45">
        <f>FinancialInputs!BB29</f>
        <v>2.1964047456505646</v>
      </c>
      <c r="BC16" s="45">
        <f>FinancialInputs!BC29</f>
        <v>2.2403328405635761</v>
      </c>
      <c r="BD16" s="45">
        <f>FinancialInputs!BD29</f>
        <v>2.2851394973748476</v>
      </c>
      <c r="BE16" s="45">
        <f>FinancialInputs!BE29</f>
        <v>2.3308422873223442</v>
      </c>
      <c r="BF16" s="45">
        <f>FinancialInputs!BF29</f>
        <v>2.3774591330687911</v>
      </c>
      <c r="BG16" s="45">
        <f>FinancialInputs!BG29</f>
        <v>2.4250083157301674</v>
      </c>
      <c r="BH16" s="45">
        <f>FinancialInputs!BH29</f>
        <v>2.4735084820447706</v>
      </c>
      <c r="BI16" s="45">
        <f>FinancialInputs!BI29</f>
        <v>2.522978651685666</v>
      </c>
      <c r="BJ16" s="45">
        <f>FinancialInputs!BJ29</f>
        <v>2.5734382247193794</v>
      </c>
      <c r="BK16" s="45">
        <f>FinancialInputs!BK29</f>
        <v>2.6249069892137671</v>
      </c>
      <c r="BL16" s="45">
        <f>FinancialInputs!BL29</f>
        <v>2.6774051289980427</v>
      </c>
      <c r="BM16" s="45">
        <f>FinancialInputs!BM29</f>
        <v>2.7309532315780034</v>
      </c>
      <c r="BN16" s="45">
        <f>FinancialInputs!BN29</f>
        <v>2.7855722962095637</v>
      </c>
      <c r="BO16" s="45">
        <f>FinancialInputs!BO29</f>
        <v>2.8412837421337551</v>
      </c>
      <c r="BP16" s="45">
        <f>FinancialInputs!BP29</f>
        <v>2.8981094169764301</v>
      </c>
      <c r="BQ16" s="45">
        <f>FinancialInputs!BQ29</f>
        <v>2.9560716053159588</v>
      </c>
      <c r="BR16" s="45">
        <f>FinancialInputs!BR29</f>
        <v>3.0151930374222777</v>
      </c>
      <c r="BS16" s="45">
        <f>FinancialInputs!BS29</f>
        <v>3.0754968981707234</v>
      </c>
      <c r="BT16" s="45">
        <f>FinancialInputs!BT29</f>
        <v>3.1370068361341383</v>
      </c>
      <c r="BU16" s="45">
        <f>FinancialInputs!BU29</f>
        <v>3.1997469728568206</v>
      </c>
      <c r="BV16" s="45">
        <f>FinancialInputs!BV29</f>
        <v>3.2637419123139573</v>
      </c>
      <c r="BW16" s="45">
        <f>FinancialInputs!BW29</f>
        <v>3.3290167505602368</v>
      </c>
      <c r="BX16" s="45">
        <f>FinancialInputs!BX29</f>
        <v>3.3955970855714415</v>
      </c>
      <c r="BY16" s="45">
        <f>FinancialInputs!BY29</f>
        <v>3.4635090272828704</v>
      </c>
      <c r="BZ16" s="45">
        <f>FinancialInputs!BZ29</f>
        <v>3.5327792078285278</v>
      </c>
      <c r="CA16" s="45">
        <f>FinancialInputs!CA29</f>
        <v>3.6034347919850989</v>
      </c>
      <c r="CB16" s="45">
        <f>FinancialInputs!CB29</f>
        <v>3.675503487824801</v>
      </c>
      <c r="CC16" s="45">
        <f>FinancialInputs!CC29</f>
        <v>3.7490135575812973</v>
      </c>
      <c r="CD16" s="45">
        <f>FinancialInputs!CD29</f>
        <v>3.8239938287329229</v>
      </c>
      <c r="CE16" s="45">
        <f>FinancialInputs!CE29</f>
        <v>3.900473705307582</v>
      </c>
      <c r="CF16" s="45">
        <f>FinancialInputs!CF29</f>
        <v>3.9784831794137339</v>
      </c>
      <c r="CG16" s="45">
        <f>FinancialInputs!CG29</f>
        <v>4.0580528430020086</v>
      </c>
      <c r="CH16" s="45">
        <f>FinancialInputs!CH29</f>
        <v>4.1392138998620496</v>
      </c>
      <c r="CI16" s="45">
        <f>FinancialInputs!CI29</f>
        <v>4.221998177859291</v>
      </c>
      <c r="CJ16" s="45">
        <f>FinancialInputs!CJ29</f>
        <v>4.3064381414164767</v>
      </c>
      <c r="CK16" s="45">
        <f>FinancialInputs!CK29</f>
        <v>4.3925669042448066</v>
      </c>
      <c r="CL16" s="45">
        <f>FinancialInputs!CL29</f>
        <v>4.4804182423297032</v>
      </c>
      <c r="CM16" s="45">
        <f>FinancialInputs!CM29</f>
        <v>4.5700266071762972</v>
      </c>
      <c r="CN16" s="45">
        <f>FinancialInputs!CN29</f>
        <v>4.661427139319823</v>
      </c>
      <c r="CO16" s="45">
        <f>FinancialInputs!CO29</f>
        <v>4.7546556821062191</v>
      </c>
      <c r="CP16" s="45">
        <f>FinancialInputs!CP29</f>
        <v>4.8497487957483436</v>
      </c>
      <c r="CQ16" s="45">
        <f>FinancialInputs!CQ29</f>
        <v>4.9467437716633098</v>
      </c>
      <c r="CR16" s="45">
        <f>FinancialInputs!CR29</f>
        <v>5.0456786470965769</v>
      </c>
      <c r="CS16" s="45">
        <f>FinancialInputs!CS29</f>
        <v>5.1465922200385084</v>
      </c>
      <c r="CT16" s="45">
        <f>FinancialInputs!CT29</f>
        <v>5.249524064439278</v>
      </c>
      <c r="CU16" s="45">
        <f>FinancialInputs!CU29</f>
        <v>5.3545145457280645</v>
      </c>
      <c r="CV16" s="45">
        <f>FinancialInputs!CV29</f>
        <v>5.4616048366426257</v>
      </c>
      <c r="CW16" s="45"/>
      <c r="CX16" s="45"/>
      <c r="CY16" s="37"/>
      <c r="CZ16" s="37"/>
      <c r="DA16" s="37"/>
      <c r="DB16" s="37"/>
    </row>
    <row r="17" spans="2:106">
      <c r="L17" s="31"/>
      <c r="M17" s="31"/>
    </row>
    <row r="18" spans="2:106">
      <c r="B18" s="22">
        <f>MAX($B$5:B17)+1</f>
        <v>2</v>
      </c>
      <c r="C18" s="22" t="s">
        <v>1063</v>
      </c>
      <c r="D18" s="22"/>
      <c r="E18" s="22"/>
      <c r="F18" s="22"/>
      <c r="G18" s="22"/>
      <c r="H18" s="22"/>
      <c r="I18" s="22"/>
      <c r="J18" s="22"/>
      <c r="K18" s="22"/>
      <c r="L18" s="22"/>
      <c r="M18" s="22"/>
      <c r="N18" s="22"/>
      <c r="O18" s="22"/>
      <c r="P18" s="22"/>
      <c r="Q18" s="22"/>
      <c r="R18" s="22"/>
      <c r="S18" s="22"/>
      <c r="T18" s="22"/>
      <c r="U18" s="22"/>
      <c r="V18" s="22"/>
      <c r="W18" s="22"/>
      <c r="X18" s="22"/>
      <c r="Y18" s="22"/>
      <c r="Z18" s="22"/>
      <c r="AA18" s="22"/>
      <c r="AB18" s="22"/>
      <c r="AC18" s="22"/>
      <c r="AD18" s="22"/>
      <c r="AE18" s="22"/>
      <c r="AF18" s="22"/>
      <c r="AG18" s="22"/>
      <c r="AH18" s="22"/>
      <c r="AI18" s="22"/>
      <c r="AJ18" s="22"/>
      <c r="AK18" s="22"/>
      <c r="AL18" s="22"/>
      <c r="AM18" s="22"/>
      <c r="AN18" s="22"/>
      <c r="AO18" s="22"/>
      <c r="AP18" s="22"/>
      <c r="AQ18" s="22"/>
      <c r="AR18" s="22"/>
      <c r="AS18" s="22"/>
      <c r="AT18" s="22"/>
      <c r="AU18" s="22"/>
      <c r="AV18" s="22"/>
      <c r="AW18" s="22"/>
      <c r="AX18" s="22"/>
      <c r="AY18" s="22"/>
      <c r="AZ18" s="22"/>
      <c r="BA18" s="22"/>
      <c r="BB18" s="22"/>
      <c r="BC18" s="22"/>
      <c r="BD18" s="22"/>
      <c r="BE18" s="22"/>
      <c r="BF18" s="22"/>
      <c r="BG18" s="22"/>
      <c r="BH18" s="22"/>
      <c r="BI18" s="22"/>
      <c r="BJ18" s="22"/>
      <c r="BK18" s="22"/>
      <c r="BL18" s="22"/>
      <c r="BM18" s="22"/>
      <c r="BN18" s="22"/>
      <c r="BO18" s="22"/>
      <c r="BP18" s="22"/>
      <c r="BQ18" s="22"/>
      <c r="BR18" s="22"/>
      <c r="BS18" s="22"/>
      <c r="BT18" s="22"/>
      <c r="BU18" s="22"/>
      <c r="BV18" s="22"/>
      <c r="BW18" s="22"/>
      <c r="BX18" s="22"/>
      <c r="BY18" s="22"/>
      <c r="BZ18" s="22"/>
      <c r="CA18" s="22"/>
      <c r="CB18" s="22"/>
      <c r="CC18" s="22"/>
      <c r="CD18" s="22"/>
      <c r="CE18" s="22"/>
      <c r="CF18" s="22"/>
      <c r="CG18" s="22"/>
      <c r="CH18" s="22"/>
      <c r="CI18" s="22"/>
      <c r="CJ18" s="22"/>
      <c r="CK18" s="22"/>
      <c r="CL18" s="22"/>
      <c r="CM18" s="22"/>
      <c r="CN18" s="22"/>
      <c r="CO18" s="22"/>
      <c r="CP18" s="22"/>
      <c r="CQ18" s="22"/>
      <c r="CR18" s="22"/>
      <c r="CS18" s="22"/>
      <c r="CT18" s="22"/>
      <c r="CU18" s="22"/>
      <c r="CV18" s="22"/>
      <c r="CW18" s="22"/>
      <c r="CX18" s="22"/>
      <c r="CY18" s="24"/>
      <c r="CZ18" s="22"/>
      <c r="DA18" s="22"/>
      <c r="DB18" s="22"/>
    </row>
    <row r="19" spans="2:106" s="29" customFormat="1">
      <c r="C19" s="73"/>
      <c r="L19" s="74"/>
    </row>
    <row r="20" spans="2:106">
      <c r="B20" s="24"/>
      <c r="C20" s="43">
        <f>MAX($B$5:C19)+0.1</f>
        <v>2.1</v>
      </c>
      <c r="D20" s="41" t="s">
        <v>1064</v>
      </c>
      <c r="E20" s="41"/>
      <c r="F20" s="41"/>
      <c r="G20" s="41"/>
      <c r="H20" s="41"/>
      <c r="I20" s="41"/>
      <c r="J20" s="41"/>
      <c r="K20" s="41"/>
      <c r="L20" s="41"/>
      <c r="M20" s="41"/>
      <c r="N20" s="41"/>
      <c r="O20" s="41"/>
      <c r="P20" s="41"/>
      <c r="Q20" s="41"/>
      <c r="R20" s="41"/>
      <c r="S20" s="41"/>
      <c r="T20" s="41"/>
      <c r="U20" s="41"/>
      <c r="V20" s="41"/>
      <c r="W20" s="41"/>
      <c r="X20" s="41"/>
      <c r="Y20" s="41"/>
      <c r="Z20" s="41"/>
      <c r="AA20" s="41"/>
      <c r="AB20" s="41"/>
      <c r="AC20" s="41"/>
      <c r="AD20" s="41"/>
      <c r="AE20" s="41"/>
      <c r="AF20" s="41"/>
      <c r="AG20" s="41"/>
      <c r="AH20" s="41"/>
      <c r="AI20" s="41"/>
      <c r="AJ20" s="41"/>
      <c r="AK20" s="41"/>
      <c r="AL20" s="41"/>
      <c r="AM20" s="41"/>
      <c r="AN20" s="41"/>
      <c r="AO20" s="41"/>
      <c r="AP20" s="41"/>
      <c r="AQ20" s="41"/>
      <c r="AR20" s="41"/>
      <c r="AS20" s="41"/>
      <c r="AT20" s="41"/>
      <c r="AU20" s="41"/>
      <c r="AV20" s="41"/>
      <c r="AW20" s="41"/>
      <c r="AX20" s="41"/>
      <c r="AY20" s="41"/>
      <c r="AZ20" s="41"/>
      <c r="BA20" s="41"/>
      <c r="BB20" s="41"/>
      <c r="BC20" s="41"/>
      <c r="BD20" s="41"/>
      <c r="BE20" s="41"/>
      <c r="BF20" s="41"/>
      <c r="BG20" s="41"/>
      <c r="BH20" s="41"/>
      <c r="BI20" s="41"/>
      <c r="BJ20" s="41"/>
      <c r="BK20" s="41"/>
      <c r="BL20" s="41"/>
      <c r="BM20" s="41"/>
      <c r="BN20" s="41"/>
      <c r="BO20" s="41"/>
      <c r="BP20" s="41"/>
      <c r="BQ20" s="41"/>
      <c r="BR20" s="41"/>
      <c r="BS20" s="41"/>
      <c r="BT20" s="41"/>
      <c r="BU20" s="41"/>
      <c r="BV20" s="41"/>
      <c r="BW20" s="41"/>
      <c r="BX20" s="41"/>
      <c r="BY20" s="41"/>
      <c r="BZ20" s="41"/>
      <c r="CA20" s="41"/>
      <c r="CB20" s="41"/>
      <c r="CC20" s="41"/>
      <c r="CD20" s="41"/>
      <c r="CE20" s="41"/>
      <c r="CF20" s="41"/>
      <c r="CG20" s="41"/>
      <c r="CH20" s="41"/>
      <c r="CI20" s="41"/>
      <c r="CJ20" s="41"/>
      <c r="CK20" s="41"/>
      <c r="CL20" s="41"/>
      <c r="CM20" s="41"/>
      <c r="CN20" s="41"/>
      <c r="CO20" s="41"/>
      <c r="CP20" s="41"/>
      <c r="CQ20" s="41"/>
      <c r="CR20" s="41"/>
      <c r="CS20" s="41"/>
      <c r="CT20" s="41"/>
      <c r="CU20" s="41"/>
      <c r="CV20" s="41"/>
      <c r="CW20" s="42"/>
      <c r="CX20" s="42"/>
    </row>
    <row r="21" spans="2:106">
      <c r="L21" s="35"/>
      <c r="M21" s="35"/>
      <c r="N21" s="35"/>
      <c r="O21" s="35"/>
      <c r="P21" s="35"/>
      <c r="Q21" s="35"/>
      <c r="R21" s="35"/>
      <c r="S21" s="35"/>
      <c r="T21" s="35"/>
      <c r="U21" s="35"/>
      <c r="V21" s="35"/>
      <c r="W21" s="35"/>
      <c r="X21" s="35"/>
      <c r="Y21" s="35"/>
      <c r="Z21" s="35"/>
      <c r="AA21" s="35"/>
      <c r="AB21" s="35"/>
      <c r="AC21" s="35"/>
      <c r="AD21" s="35"/>
      <c r="AE21" s="35"/>
      <c r="AF21" s="35"/>
      <c r="AG21" s="35"/>
      <c r="AH21" s="35"/>
      <c r="AI21" s="35"/>
      <c r="AJ21" s="35"/>
      <c r="AK21" s="35"/>
      <c r="AL21" s="35"/>
      <c r="AM21" s="35"/>
      <c r="AN21" s="35"/>
      <c r="AO21" s="35"/>
      <c r="AP21" s="35"/>
      <c r="AQ21" s="35"/>
      <c r="AR21" s="35"/>
      <c r="AS21" s="35"/>
      <c r="AT21" s="35"/>
      <c r="AU21" s="35"/>
      <c r="AV21" s="35"/>
      <c r="AW21" s="35"/>
      <c r="AX21" s="35"/>
      <c r="AY21" s="35"/>
      <c r="AZ21" s="35"/>
      <c r="BA21" s="35"/>
      <c r="BB21" s="35"/>
      <c r="BC21" s="35"/>
      <c r="BD21" s="35"/>
      <c r="BE21" s="35"/>
      <c r="BF21" s="35"/>
      <c r="BG21" s="35"/>
      <c r="BH21" s="35"/>
      <c r="BI21" s="35"/>
      <c r="BJ21" s="35"/>
      <c r="BK21" s="35"/>
      <c r="BL21" s="35"/>
      <c r="BM21" s="35"/>
      <c r="BN21" s="35"/>
      <c r="BO21" s="35"/>
      <c r="BP21" s="35"/>
      <c r="BQ21" s="35"/>
      <c r="BR21" s="35"/>
      <c r="BS21" s="35"/>
      <c r="BT21" s="35"/>
      <c r="BU21" s="35"/>
      <c r="BV21" s="35"/>
      <c r="BW21" s="35"/>
      <c r="BX21" s="35"/>
      <c r="BY21" s="35"/>
      <c r="BZ21" s="35"/>
      <c r="CA21" s="35"/>
      <c r="CB21" s="35"/>
      <c r="CC21" s="35"/>
      <c r="CD21" s="35"/>
      <c r="CE21" s="35"/>
      <c r="CF21" s="35"/>
      <c r="CG21" s="35"/>
      <c r="CH21" s="35"/>
      <c r="CI21" s="35"/>
      <c r="CJ21" s="35"/>
      <c r="CK21" s="35"/>
      <c r="CL21" s="35"/>
      <c r="CM21" s="35"/>
      <c r="CN21" s="35"/>
      <c r="CO21" s="35"/>
      <c r="CP21" s="35"/>
      <c r="CQ21" s="35"/>
      <c r="CR21" s="35"/>
      <c r="CS21" s="35"/>
      <c r="CT21" s="35"/>
      <c r="CU21" s="35"/>
      <c r="CV21" s="35"/>
      <c r="CW21" s="35"/>
      <c r="CX21" s="35"/>
    </row>
    <row r="22" spans="2:106">
      <c r="E22" s="1" t="s">
        <v>1065</v>
      </c>
      <c r="G22" s="1" t="s">
        <v>305</v>
      </c>
      <c r="L22" s="109" t="e">
        <f>FinancialStatements!L53</f>
        <v>#N/A</v>
      </c>
      <c r="M22" s="109" t="e">
        <f>FinancialStatements!M53</f>
        <v>#N/A</v>
      </c>
      <c r="N22" s="109" t="e">
        <f>FinancialStatements!N53</f>
        <v>#N/A</v>
      </c>
      <c r="O22" s="109" t="e">
        <f>FinancialStatements!O53</f>
        <v>#N/A</v>
      </c>
      <c r="P22" s="109" t="e">
        <f>FinancialStatements!P53</f>
        <v>#N/A</v>
      </c>
      <c r="Q22" s="109" t="e">
        <f>FinancialStatements!Q53</f>
        <v>#N/A</v>
      </c>
      <c r="R22" s="109" t="e">
        <f>FinancialStatements!R53</f>
        <v>#N/A</v>
      </c>
      <c r="S22" s="109" t="e">
        <f>FinancialStatements!S53</f>
        <v>#N/A</v>
      </c>
      <c r="T22" s="109" t="e">
        <f>FinancialStatements!T53</f>
        <v>#N/A</v>
      </c>
      <c r="U22" s="109" t="e">
        <f>FinancialStatements!U53</f>
        <v>#N/A</v>
      </c>
      <c r="V22" s="109" t="e">
        <f>FinancialStatements!V53</f>
        <v>#N/A</v>
      </c>
      <c r="W22" s="109" t="e">
        <f>FinancialStatements!W53</f>
        <v>#N/A</v>
      </c>
      <c r="X22" s="109" t="e">
        <f>FinancialStatements!X53</f>
        <v>#N/A</v>
      </c>
      <c r="Y22" s="109" t="e">
        <f>FinancialStatements!Y53</f>
        <v>#N/A</v>
      </c>
      <c r="Z22" s="109" t="e">
        <f>FinancialStatements!Z53</f>
        <v>#N/A</v>
      </c>
      <c r="AA22" s="109" t="e">
        <f>FinancialStatements!AA53</f>
        <v>#N/A</v>
      </c>
      <c r="AB22" s="109" t="e">
        <f>FinancialStatements!AB53</f>
        <v>#N/A</v>
      </c>
      <c r="AC22" s="109" t="e">
        <f>FinancialStatements!AC53</f>
        <v>#N/A</v>
      </c>
      <c r="AD22" s="109" t="e">
        <f>FinancialStatements!AD53</f>
        <v>#N/A</v>
      </c>
      <c r="AE22" s="109" t="e">
        <f>FinancialStatements!AE53</f>
        <v>#N/A</v>
      </c>
      <c r="AF22" s="109" t="e">
        <f>FinancialStatements!AF53</f>
        <v>#N/A</v>
      </c>
      <c r="AG22" s="109" t="e">
        <f>FinancialStatements!AG53</f>
        <v>#N/A</v>
      </c>
      <c r="AH22" s="109" t="e">
        <f>FinancialStatements!AH53</f>
        <v>#N/A</v>
      </c>
      <c r="AI22" s="109" t="e">
        <f>FinancialStatements!AI53</f>
        <v>#N/A</v>
      </c>
      <c r="AJ22" s="109" t="e">
        <f>FinancialStatements!AJ53</f>
        <v>#N/A</v>
      </c>
      <c r="AK22" s="109" t="e">
        <f>FinancialStatements!AK53</f>
        <v>#N/A</v>
      </c>
      <c r="AL22" s="109" t="e">
        <f>FinancialStatements!AL53</f>
        <v>#N/A</v>
      </c>
      <c r="AM22" s="109" t="e">
        <f>FinancialStatements!AM53</f>
        <v>#N/A</v>
      </c>
      <c r="AN22" s="109" t="e">
        <f>FinancialStatements!AN53</f>
        <v>#N/A</v>
      </c>
      <c r="AO22" s="109" t="e">
        <f>FinancialStatements!AO53</f>
        <v>#N/A</v>
      </c>
      <c r="AP22" s="109" t="e">
        <f>FinancialStatements!AP53</f>
        <v>#N/A</v>
      </c>
      <c r="AQ22" s="109" t="e">
        <f>FinancialStatements!AQ53</f>
        <v>#N/A</v>
      </c>
      <c r="AR22" s="109" t="e">
        <f>FinancialStatements!AR53</f>
        <v>#N/A</v>
      </c>
      <c r="AS22" s="109" t="e">
        <f>FinancialStatements!AS53</f>
        <v>#N/A</v>
      </c>
      <c r="AT22" s="109" t="e">
        <f>FinancialStatements!AT53</f>
        <v>#N/A</v>
      </c>
      <c r="AU22" s="109" t="e">
        <f>FinancialStatements!AU53</f>
        <v>#N/A</v>
      </c>
      <c r="AV22" s="109" t="e">
        <f>FinancialStatements!AV53</f>
        <v>#N/A</v>
      </c>
      <c r="AW22" s="109" t="e">
        <f>FinancialStatements!AW53</f>
        <v>#N/A</v>
      </c>
      <c r="AX22" s="109" t="e">
        <f>FinancialStatements!AX53</f>
        <v>#N/A</v>
      </c>
      <c r="AY22" s="109" t="e">
        <f>FinancialStatements!AY53</f>
        <v>#N/A</v>
      </c>
      <c r="AZ22" s="109" t="e">
        <f>FinancialStatements!AZ53</f>
        <v>#N/A</v>
      </c>
      <c r="BA22" s="109" t="e">
        <f>FinancialStatements!BA53</f>
        <v>#N/A</v>
      </c>
      <c r="BB22" s="109" t="e">
        <f>FinancialStatements!BB53</f>
        <v>#N/A</v>
      </c>
      <c r="BC22" s="109" t="e">
        <f>FinancialStatements!BC53</f>
        <v>#N/A</v>
      </c>
      <c r="BD22" s="109" t="e">
        <f>FinancialStatements!BD53</f>
        <v>#N/A</v>
      </c>
      <c r="BE22" s="109" t="e">
        <f>FinancialStatements!BE53</f>
        <v>#N/A</v>
      </c>
      <c r="BF22" s="109" t="e">
        <f>FinancialStatements!BF53</f>
        <v>#N/A</v>
      </c>
      <c r="BG22" s="109" t="e">
        <f>FinancialStatements!BG53</f>
        <v>#N/A</v>
      </c>
      <c r="BH22" s="109" t="e">
        <f>FinancialStatements!BH53</f>
        <v>#N/A</v>
      </c>
      <c r="BI22" s="109" t="e">
        <f>FinancialStatements!BI53</f>
        <v>#N/A</v>
      </c>
      <c r="BJ22" s="109" t="e">
        <f>FinancialStatements!BJ53</f>
        <v>#N/A</v>
      </c>
      <c r="BK22" s="109" t="e">
        <f>FinancialStatements!BK53</f>
        <v>#N/A</v>
      </c>
      <c r="BL22" s="109" t="e">
        <f>FinancialStatements!BL53</f>
        <v>#N/A</v>
      </c>
      <c r="BM22" s="109" t="e">
        <f>FinancialStatements!BM53</f>
        <v>#N/A</v>
      </c>
      <c r="BN22" s="109" t="e">
        <f>FinancialStatements!BN53</f>
        <v>#N/A</v>
      </c>
      <c r="BO22" s="109" t="e">
        <f>FinancialStatements!BO53</f>
        <v>#N/A</v>
      </c>
      <c r="BP22" s="109" t="e">
        <f>FinancialStatements!BP53</f>
        <v>#N/A</v>
      </c>
      <c r="BQ22" s="109" t="e">
        <f>FinancialStatements!BQ53</f>
        <v>#N/A</v>
      </c>
      <c r="BR22" s="109" t="e">
        <f>FinancialStatements!BR53</f>
        <v>#N/A</v>
      </c>
      <c r="BS22" s="109" t="e">
        <f>FinancialStatements!BS53</f>
        <v>#N/A</v>
      </c>
      <c r="BT22" s="109" t="e">
        <f>FinancialStatements!BT53</f>
        <v>#N/A</v>
      </c>
      <c r="BU22" s="109" t="e">
        <f>FinancialStatements!BU53</f>
        <v>#N/A</v>
      </c>
      <c r="BV22" s="109" t="e">
        <f>FinancialStatements!BV53</f>
        <v>#N/A</v>
      </c>
      <c r="BW22" s="109" t="e">
        <f>FinancialStatements!BW53</f>
        <v>#N/A</v>
      </c>
      <c r="BX22" s="109" t="e">
        <f>FinancialStatements!BX53</f>
        <v>#N/A</v>
      </c>
      <c r="BY22" s="109" t="e">
        <f>FinancialStatements!BY53</f>
        <v>#N/A</v>
      </c>
      <c r="BZ22" s="109" t="e">
        <f>FinancialStatements!BZ53</f>
        <v>#N/A</v>
      </c>
      <c r="CA22" s="109" t="e">
        <f>FinancialStatements!CA53</f>
        <v>#N/A</v>
      </c>
      <c r="CB22" s="109" t="e">
        <f>FinancialStatements!CB53</f>
        <v>#N/A</v>
      </c>
      <c r="CC22" s="109" t="e">
        <f>FinancialStatements!CC53</f>
        <v>#N/A</v>
      </c>
      <c r="CD22" s="109" t="e">
        <f>FinancialStatements!CD53</f>
        <v>#N/A</v>
      </c>
      <c r="CE22" s="109" t="e">
        <f>FinancialStatements!CE53</f>
        <v>#N/A</v>
      </c>
      <c r="CF22" s="109" t="e">
        <f>FinancialStatements!CF53</f>
        <v>#N/A</v>
      </c>
      <c r="CG22" s="109" t="e">
        <f>FinancialStatements!CG53</f>
        <v>#N/A</v>
      </c>
      <c r="CH22" s="109" t="e">
        <f>FinancialStatements!CH53</f>
        <v>#N/A</v>
      </c>
      <c r="CI22" s="109" t="e">
        <f>FinancialStatements!CI53</f>
        <v>#N/A</v>
      </c>
      <c r="CJ22" s="109" t="e">
        <f>FinancialStatements!CJ53</f>
        <v>#N/A</v>
      </c>
      <c r="CK22" s="109" t="e">
        <f>FinancialStatements!CK53</f>
        <v>#N/A</v>
      </c>
      <c r="CL22" s="109" t="e">
        <f>FinancialStatements!CL53</f>
        <v>#N/A</v>
      </c>
      <c r="CM22" s="109" t="e">
        <f>FinancialStatements!CM53</f>
        <v>#N/A</v>
      </c>
      <c r="CN22" s="109" t="e">
        <f>FinancialStatements!CN53</f>
        <v>#N/A</v>
      </c>
      <c r="CO22" s="109">
        <f>FinancialStatements!CO53</f>
        <v>0</v>
      </c>
      <c r="CP22" s="109">
        <f>FinancialStatements!CP53</f>
        <v>0</v>
      </c>
      <c r="CQ22" s="109">
        <f>FinancialStatements!CQ53</f>
        <v>0</v>
      </c>
      <c r="CR22" s="109">
        <f>FinancialStatements!CR53</f>
        <v>0</v>
      </c>
      <c r="CS22" s="109">
        <f>FinancialStatements!CS53</f>
        <v>0</v>
      </c>
      <c r="CT22" s="109">
        <f>FinancialStatements!CT53</f>
        <v>0</v>
      </c>
      <c r="CU22" s="109">
        <f>FinancialStatements!CU53</f>
        <v>0</v>
      </c>
      <c r="CV22" s="109">
        <f>FinancialStatements!CV53</f>
        <v>0</v>
      </c>
      <c r="CW22" s="109"/>
      <c r="CX22" s="109"/>
    </row>
    <row r="23" spans="2:106">
      <c r="E23" s="1" t="s">
        <v>1061</v>
      </c>
      <c r="G23" s="1" t="s">
        <v>305</v>
      </c>
      <c r="L23" s="109">
        <f>FinancialStatements!L58</f>
        <v>0</v>
      </c>
      <c r="M23" s="109" t="e">
        <f>FinancialStatements!M58</f>
        <v>#N/A</v>
      </c>
      <c r="N23" s="109" t="e">
        <f>FinancialStatements!N58</f>
        <v>#N/A</v>
      </c>
      <c r="O23" s="109" t="e">
        <f>FinancialStatements!O58</f>
        <v>#N/A</v>
      </c>
      <c r="P23" s="109" t="e">
        <f>FinancialStatements!P58</f>
        <v>#N/A</v>
      </c>
      <c r="Q23" s="109" t="e">
        <f>FinancialStatements!Q58</f>
        <v>#N/A</v>
      </c>
      <c r="R23" s="109" t="e">
        <f>FinancialStatements!R58</f>
        <v>#N/A</v>
      </c>
      <c r="S23" s="109" t="e">
        <f>FinancialStatements!S58</f>
        <v>#N/A</v>
      </c>
      <c r="T23" s="109" t="e">
        <f>FinancialStatements!T58</f>
        <v>#N/A</v>
      </c>
      <c r="U23" s="109" t="e">
        <f>FinancialStatements!U58</f>
        <v>#N/A</v>
      </c>
      <c r="V23" s="109" t="e">
        <f>FinancialStatements!V58</f>
        <v>#N/A</v>
      </c>
      <c r="W23" s="109" t="e">
        <f>FinancialStatements!W58</f>
        <v>#N/A</v>
      </c>
      <c r="X23" s="109" t="e">
        <f>FinancialStatements!X58</f>
        <v>#N/A</v>
      </c>
      <c r="Y23" s="109" t="e">
        <f>FinancialStatements!Y58</f>
        <v>#N/A</v>
      </c>
      <c r="Z23" s="109" t="e">
        <f>FinancialStatements!Z58</f>
        <v>#N/A</v>
      </c>
      <c r="AA23" s="109" t="e">
        <f>FinancialStatements!AA58</f>
        <v>#N/A</v>
      </c>
      <c r="AB23" s="109" t="e">
        <f>FinancialStatements!AB58</f>
        <v>#N/A</v>
      </c>
      <c r="AC23" s="109" t="e">
        <f>FinancialStatements!AC58</f>
        <v>#N/A</v>
      </c>
      <c r="AD23" s="109" t="e">
        <f>FinancialStatements!AD58</f>
        <v>#N/A</v>
      </c>
      <c r="AE23" s="109" t="e">
        <f>FinancialStatements!AE58</f>
        <v>#N/A</v>
      </c>
      <c r="AF23" s="109" t="e">
        <f>FinancialStatements!AF58</f>
        <v>#N/A</v>
      </c>
      <c r="AG23" s="109" t="e">
        <f>FinancialStatements!AG58</f>
        <v>#N/A</v>
      </c>
      <c r="AH23" s="109" t="e">
        <f>FinancialStatements!AH58</f>
        <v>#N/A</v>
      </c>
      <c r="AI23" s="109" t="e">
        <f>FinancialStatements!AI58</f>
        <v>#N/A</v>
      </c>
      <c r="AJ23" s="109" t="e">
        <f>FinancialStatements!AJ58</f>
        <v>#N/A</v>
      </c>
      <c r="AK23" s="109" t="e">
        <f>FinancialStatements!AK58</f>
        <v>#N/A</v>
      </c>
      <c r="AL23" s="109" t="e">
        <f>FinancialStatements!AL58</f>
        <v>#N/A</v>
      </c>
      <c r="AM23" s="109" t="e">
        <f>FinancialStatements!AM58</f>
        <v>#N/A</v>
      </c>
      <c r="AN23" s="109" t="e">
        <f>FinancialStatements!AN58</f>
        <v>#N/A</v>
      </c>
      <c r="AO23" s="109" t="e">
        <f>FinancialStatements!AO58</f>
        <v>#N/A</v>
      </c>
      <c r="AP23" s="109" t="e">
        <f>FinancialStatements!AP58</f>
        <v>#N/A</v>
      </c>
      <c r="AQ23" s="109" t="e">
        <f>FinancialStatements!AQ58</f>
        <v>#N/A</v>
      </c>
      <c r="AR23" s="109" t="e">
        <f>FinancialStatements!AR58</f>
        <v>#N/A</v>
      </c>
      <c r="AS23" s="109" t="e">
        <f>FinancialStatements!AS58</f>
        <v>#N/A</v>
      </c>
      <c r="AT23" s="109" t="e">
        <f>FinancialStatements!AT58</f>
        <v>#N/A</v>
      </c>
      <c r="AU23" s="109" t="e">
        <f>FinancialStatements!AU58</f>
        <v>#N/A</v>
      </c>
      <c r="AV23" s="109" t="e">
        <f>FinancialStatements!AV58</f>
        <v>#N/A</v>
      </c>
      <c r="AW23" s="109" t="e">
        <f>FinancialStatements!AW58</f>
        <v>#N/A</v>
      </c>
      <c r="AX23" s="109" t="e">
        <f>FinancialStatements!AX58</f>
        <v>#N/A</v>
      </c>
      <c r="AY23" s="109" t="e">
        <f>FinancialStatements!AY58</f>
        <v>#N/A</v>
      </c>
      <c r="AZ23" s="109" t="e">
        <f>FinancialStatements!AZ58</f>
        <v>#N/A</v>
      </c>
      <c r="BA23" s="109" t="e">
        <f>FinancialStatements!BA58</f>
        <v>#N/A</v>
      </c>
      <c r="BB23" s="109" t="e">
        <f>FinancialStatements!BB58</f>
        <v>#N/A</v>
      </c>
      <c r="BC23" s="109" t="e">
        <f>FinancialStatements!BC58</f>
        <v>#N/A</v>
      </c>
      <c r="BD23" s="109" t="e">
        <f>FinancialStatements!BD58</f>
        <v>#N/A</v>
      </c>
      <c r="BE23" s="109" t="e">
        <f>FinancialStatements!BE58</f>
        <v>#N/A</v>
      </c>
      <c r="BF23" s="109" t="e">
        <f>FinancialStatements!BF58</f>
        <v>#N/A</v>
      </c>
      <c r="BG23" s="109" t="e">
        <f>FinancialStatements!BG58</f>
        <v>#N/A</v>
      </c>
      <c r="BH23" s="109" t="e">
        <f>FinancialStatements!BH58</f>
        <v>#N/A</v>
      </c>
      <c r="BI23" s="109" t="e">
        <f>FinancialStatements!BI58</f>
        <v>#N/A</v>
      </c>
      <c r="BJ23" s="109" t="e">
        <f>FinancialStatements!BJ58</f>
        <v>#N/A</v>
      </c>
      <c r="BK23" s="109" t="e">
        <f>FinancialStatements!BK58</f>
        <v>#N/A</v>
      </c>
      <c r="BL23" s="109" t="e">
        <f>FinancialStatements!BL58</f>
        <v>#N/A</v>
      </c>
      <c r="BM23" s="109" t="e">
        <f>FinancialStatements!BM58</f>
        <v>#N/A</v>
      </c>
      <c r="BN23" s="109" t="e">
        <f>FinancialStatements!BN58</f>
        <v>#N/A</v>
      </c>
      <c r="BO23" s="109" t="e">
        <f>FinancialStatements!BO58</f>
        <v>#N/A</v>
      </c>
      <c r="BP23" s="109" t="e">
        <f>FinancialStatements!BP58</f>
        <v>#N/A</v>
      </c>
      <c r="BQ23" s="109" t="e">
        <f>FinancialStatements!BQ58</f>
        <v>#N/A</v>
      </c>
      <c r="BR23" s="109" t="e">
        <f>FinancialStatements!BR58</f>
        <v>#N/A</v>
      </c>
      <c r="BS23" s="109" t="e">
        <f>FinancialStatements!BS58</f>
        <v>#N/A</v>
      </c>
      <c r="BT23" s="109" t="e">
        <f>FinancialStatements!BT58</f>
        <v>#N/A</v>
      </c>
      <c r="BU23" s="109" t="e">
        <f>FinancialStatements!BU58</f>
        <v>#N/A</v>
      </c>
      <c r="BV23" s="109" t="e">
        <f>FinancialStatements!BV58</f>
        <v>#N/A</v>
      </c>
      <c r="BW23" s="109" t="e">
        <f>FinancialStatements!BW58</f>
        <v>#N/A</v>
      </c>
      <c r="BX23" s="109" t="e">
        <f>FinancialStatements!BX58</f>
        <v>#N/A</v>
      </c>
      <c r="BY23" s="109" t="e">
        <f>FinancialStatements!BY58</f>
        <v>#N/A</v>
      </c>
      <c r="BZ23" s="109" t="e">
        <f>FinancialStatements!BZ58</f>
        <v>#N/A</v>
      </c>
      <c r="CA23" s="109" t="e">
        <f>FinancialStatements!CA58</f>
        <v>#N/A</v>
      </c>
      <c r="CB23" s="109" t="e">
        <f>FinancialStatements!CB58</f>
        <v>#N/A</v>
      </c>
      <c r="CC23" s="109" t="e">
        <f>FinancialStatements!CC58</f>
        <v>#N/A</v>
      </c>
      <c r="CD23" s="109" t="e">
        <f>FinancialStatements!CD58</f>
        <v>#N/A</v>
      </c>
      <c r="CE23" s="109" t="e">
        <f>FinancialStatements!CE58</f>
        <v>#N/A</v>
      </c>
      <c r="CF23" s="109" t="e">
        <f>FinancialStatements!CF58</f>
        <v>#N/A</v>
      </c>
      <c r="CG23" s="109" t="e">
        <f>FinancialStatements!CG58</f>
        <v>#N/A</v>
      </c>
      <c r="CH23" s="109" t="e">
        <f>FinancialStatements!CH58</f>
        <v>#N/A</v>
      </c>
      <c r="CI23" s="109" t="e">
        <f>FinancialStatements!CI58</f>
        <v>#N/A</v>
      </c>
      <c r="CJ23" s="109" t="e">
        <f>FinancialStatements!CJ58</f>
        <v>#N/A</v>
      </c>
      <c r="CK23" s="109" t="e">
        <f>FinancialStatements!CK58</f>
        <v>#N/A</v>
      </c>
      <c r="CL23" s="109" t="e">
        <f>FinancialStatements!CL58</f>
        <v>#N/A</v>
      </c>
      <c r="CM23" s="109" t="e">
        <f>FinancialStatements!CM58</f>
        <v>#N/A</v>
      </c>
      <c r="CN23" s="109" t="e">
        <f>FinancialStatements!CN58</f>
        <v>#N/A</v>
      </c>
      <c r="CO23" s="109">
        <f>FinancialStatements!CO58</f>
        <v>0</v>
      </c>
      <c r="CP23" s="109">
        <f>FinancialStatements!CP58</f>
        <v>0</v>
      </c>
      <c r="CQ23" s="109">
        <f>FinancialStatements!CQ58</f>
        <v>0</v>
      </c>
      <c r="CR23" s="109">
        <f>FinancialStatements!CR58</f>
        <v>0</v>
      </c>
      <c r="CS23" s="109">
        <f>FinancialStatements!CS58</f>
        <v>0</v>
      </c>
      <c r="CT23" s="109">
        <f>FinancialStatements!CT58</f>
        <v>0</v>
      </c>
      <c r="CU23" s="109">
        <f>FinancialStatements!CU58</f>
        <v>0</v>
      </c>
      <c r="CV23" s="109">
        <f>FinancialStatements!CV58</f>
        <v>0</v>
      </c>
      <c r="CW23" s="109"/>
      <c r="CX23" s="109"/>
    </row>
    <row r="24" spans="2:106">
      <c r="E24" s="1" t="s">
        <v>1041</v>
      </c>
      <c r="G24" s="1" t="s">
        <v>305</v>
      </c>
      <c r="L24" s="109" t="e">
        <f>'Finance&amp;Tax'!L40</f>
        <v>#N/A</v>
      </c>
      <c r="M24" s="109" t="e">
        <f>'Finance&amp;Tax'!M40</f>
        <v>#N/A</v>
      </c>
      <c r="N24" s="109" t="e">
        <f>'Finance&amp;Tax'!N40</f>
        <v>#N/A</v>
      </c>
      <c r="O24" s="109" t="e">
        <f>'Finance&amp;Tax'!O40</f>
        <v>#N/A</v>
      </c>
      <c r="P24" s="109" t="e">
        <f>'Finance&amp;Tax'!P40</f>
        <v>#N/A</v>
      </c>
      <c r="Q24" s="109" t="e">
        <f>'Finance&amp;Tax'!Q40</f>
        <v>#N/A</v>
      </c>
      <c r="R24" s="109" t="e">
        <f>'Finance&amp;Tax'!R40</f>
        <v>#N/A</v>
      </c>
      <c r="S24" s="109" t="e">
        <f>'Finance&amp;Tax'!S40</f>
        <v>#N/A</v>
      </c>
      <c r="T24" s="109" t="e">
        <f>'Finance&amp;Tax'!T40</f>
        <v>#N/A</v>
      </c>
      <c r="U24" s="109" t="e">
        <f>'Finance&amp;Tax'!U40</f>
        <v>#N/A</v>
      </c>
      <c r="V24" s="109" t="e">
        <f>'Finance&amp;Tax'!V40</f>
        <v>#N/A</v>
      </c>
      <c r="W24" s="109" t="e">
        <f>'Finance&amp;Tax'!W40</f>
        <v>#N/A</v>
      </c>
      <c r="X24" s="109" t="e">
        <f>'Finance&amp;Tax'!X40</f>
        <v>#N/A</v>
      </c>
      <c r="Y24" s="109" t="e">
        <f>'Finance&amp;Tax'!Y40</f>
        <v>#N/A</v>
      </c>
      <c r="Z24" s="109" t="e">
        <f>'Finance&amp;Tax'!Z40</f>
        <v>#N/A</v>
      </c>
      <c r="AA24" s="109" t="e">
        <f>'Finance&amp;Tax'!AA40</f>
        <v>#N/A</v>
      </c>
      <c r="AB24" s="109" t="e">
        <f>'Finance&amp;Tax'!AB40</f>
        <v>#N/A</v>
      </c>
      <c r="AC24" s="109" t="e">
        <f>'Finance&amp;Tax'!AC40</f>
        <v>#N/A</v>
      </c>
      <c r="AD24" s="109" t="e">
        <f>'Finance&amp;Tax'!AD40</f>
        <v>#N/A</v>
      </c>
      <c r="AE24" s="109" t="e">
        <f>'Finance&amp;Tax'!AE40</f>
        <v>#N/A</v>
      </c>
      <c r="AF24" s="109" t="e">
        <f>'Finance&amp;Tax'!AF40</f>
        <v>#N/A</v>
      </c>
      <c r="AG24" s="109" t="e">
        <f>'Finance&amp;Tax'!AG40</f>
        <v>#N/A</v>
      </c>
      <c r="AH24" s="109" t="e">
        <f>'Finance&amp;Tax'!AH40</f>
        <v>#N/A</v>
      </c>
      <c r="AI24" s="109" t="e">
        <f>'Finance&amp;Tax'!AI40</f>
        <v>#N/A</v>
      </c>
      <c r="AJ24" s="109" t="e">
        <f>'Finance&amp;Tax'!AJ40</f>
        <v>#N/A</v>
      </c>
      <c r="AK24" s="109" t="e">
        <f>'Finance&amp;Tax'!AK40</f>
        <v>#N/A</v>
      </c>
      <c r="AL24" s="109" t="e">
        <f>'Finance&amp;Tax'!AL40</f>
        <v>#N/A</v>
      </c>
      <c r="AM24" s="109" t="e">
        <f>'Finance&amp;Tax'!AM40</f>
        <v>#N/A</v>
      </c>
      <c r="AN24" s="109" t="e">
        <f>'Finance&amp;Tax'!AN40</f>
        <v>#N/A</v>
      </c>
      <c r="AO24" s="109" t="e">
        <f>'Finance&amp;Tax'!AO40</f>
        <v>#N/A</v>
      </c>
      <c r="AP24" s="109" t="e">
        <f>'Finance&amp;Tax'!AP40</f>
        <v>#N/A</v>
      </c>
      <c r="AQ24" s="109" t="e">
        <f>'Finance&amp;Tax'!AQ40</f>
        <v>#N/A</v>
      </c>
      <c r="AR24" s="109" t="e">
        <f>'Finance&amp;Tax'!AR40</f>
        <v>#N/A</v>
      </c>
      <c r="AS24" s="109" t="e">
        <f>'Finance&amp;Tax'!AS40</f>
        <v>#N/A</v>
      </c>
      <c r="AT24" s="109" t="e">
        <f>'Finance&amp;Tax'!AT40</f>
        <v>#N/A</v>
      </c>
      <c r="AU24" s="109" t="e">
        <f>'Finance&amp;Tax'!AU40</f>
        <v>#N/A</v>
      </c>
      <c r="AV24" s="109" t="e">
        <f>'Finance&amp;Tax'!AV40</f>
        <v>#N/A</v>
      </c>
      <c r="AW24" s="109" t="e">
        <f>'Finance&amp;Tax'!AW40</f>
        <v>#N/A</v>
      </c>
      <c r="AX24" s="109" t="e">
        <f>'Finance&amp;Tax'!AX40</f>
        <v>#N/A</v>
      </c>
      <c r="AY24" s="109" t="e">
        <f>'Finance&amp;Tax'!AY40</f>
        <v>#N/A</v>
      </c>
      <c r="AZ24" s="109" t="e">
        <f>'Finance&amp;Tax'!AZ40</f>
        <v>#N/A</v>
      </c>
      <c r="BA24" s="109" t="e">
        <f>'Finance&amp;Tax'!BA40</f>
        <v>#N/A</v>
      </c>
      <c r="BB24" s="109" t="e">
        <f>'Finance&amp;Tax'!BB40</f>
        <v>#N/A</v>
      </c>
      <c r="BC24" s="109" t="e">
        <f>'Finance&amp;Tax'!BC40</f>
        <v>#N/A</v>
      </c>
      <c r="BD24" s="109" t="e">
        <f>'Finance&amp;Tax'!BD40</f>
        <v>#N/A</v>
      </c>
      <c r="BE24" s="109" t="e">
        <f>'Finance&amp;Tax'!BE40</f>
        <v>#N/A</v>
      </c>
      <c r="BF24" s="109" t="e">
        <f>'Finance&amp;Tax'!BF40</f>
        <v>#N/A</v>
      </c>
      <c r="BG24" s="109" t="e">
        <f>'Finance&amp;Tax'!BG40</f>
        <v>#N/A</v>
      </c>
      <c r="BH24" s="109" t="e">
        <f>'Finance&amp;Tax'!BH40</f>
        <v>#N/A</v>
      </c>
      <c r="BI24" s="109" t="e">
        <f>'Finance&amp;Tax'!BI40</f>
        <v>#N/A</v>
      </c>
      <c r="BJ24" s="109" t="e">
        <f>'Finance&amp;Tax'!BJ40</f>
        <v>#N/A</v>
      </c>
      <c r="BK24" s="109" t="e">
        <f>'Finance&amp;Tax'!BK40</f>
        <v>#N/A</v>
      </c>
      <c r="BL24" s="109" t="e">
        <f>'Finance&amp;Tax'!BL40</f>
        <v>#N/A</v>
      </c>
      <c r="BM24" s="109" t="e">
        <f>'Finance&amp;Tax'!BM40</f>
        <v>#N/A</v>
      </c>
      <c r="BN24" s="109" t="e">
        <f>'Finance&amp;Tax'!BN40</f>
        <v>#N/A</v>
      </c>
      <c r="BO24" s="109" t="e">
        <f>'Finance&amp;Tax'!BO40</f>
        <v>#N/A</v>
      </c>
      <c r="BP24" s="109" t="e">
        <f>'Finance&amp;Tax'!BP40</f>
        <v>#N/A</v>
      </c>
      <c r="BQ24" s="109" t="e">
        <f>'Finance&amp;Tax'!BQ40</f>
        <v>#N/A</v>
      </c>
      <c r="BR24" s="109" t="e">
        <f>'Finance&amp;Tax'!BR40</f>
        <v>#N/A</v>
      </c>
      <c r="BS24" s="109" t="e">
        <f>'Finance&amp;Tax'!BS40</f>
        <v>#N/A</v>
      </c>
      <c r="BT24" s="109" t="e">
        <f>'Finance&amp;Tax'!BT40</f>
        <v>#N/A</v>
      </c>
      <c r="BU24" s="109" t="e">
        <f>'Finance&amp;Tax'!BU40</f>
        <v>#N/A</v>
      </c>
      <c r="BV24" s="109" t="e">
        <f>'Finance&amp;Tax'!BV40</f>
        <v>#N/A</v>
      </c>
      <c r="BW24" s="109" t="e">
        <f>'Finance&amp;Tax'!BW40</f>
        <v>#N/A</v>
      </c>
      <c r="BX24" s="109" t="e">
        <f>'Finance&amp;Tax'!BX40</f>
        <v>#N/A</v>
      </c>
      <c r="BY24" s="109" t="e">
        <f>'Finance&amp;Tax'!BY40</f>
        <v>#N/A</v>
      </c>
      <c r="BZ24" s="109" t="e">
        <f>'Finance&amp;Tax'!BZ40</f>
        <v>#N/A</v>
      </c>
      <c r="CA24" s="109" t="e">
        <f>'Finance&amp;Tax'!CA40</f>
        <v>#N/A</v>
      </c>
      <c r="CB24" s="109" t="e">
        <f>'Finance&amp;Tax'!CB40</f>
        <v>#N/A</v>
      </c>
      <c r="CC24" s="109" t="e">
        <f>'Finance&amp;Tax'!CC40</f>
        <v>#N/A</v>
      </c>
      <c r="CD24" s="109" t="e">
        <f>'Finance&amp;Tax'!CD40</f>
        <v>#N/A</v>
      </c>
      <c r="CE24" s="109" t="e">
        <f>'Finance&amp;Tax'!CE40</f>
        <v>#N/A</v>
      </c>
      <c r="CF24" s="109" t="e">
        <f>'Finance&amp;Tax'!CF40</f>
        <v>#N/A</v>
      </c>
      <c r="CG24" s="109" t="e">
        <f>'Finance&amp;Tax'!CG40</f>
        <v>#N/A</v>
      </c>
      <c r="CH24" s="109" t="e">
        <f>'Finance&amp;Tax'!CH40</f>
        <v>#N/A</v>
      </c>
      <c r="CI24" s="109" t="e">
        <f>'Finance&amp;Tax'!CI40</f>
        <v>#N/A</v>
      </c>
      <c r="CJ24" s="109" t="e">
        <f>'Finance&amp;Tax'!CJ40</f>
        <v>#N/A</v>
      </c>
      <c r="CK24" s="109" t="e">
        <f>'Finance&amp;Tax'!CK40</f>
        <v>#N/A</v>
      </c>
      <c r="CL24" s="109" t="e">
        <f>'Finance&amp;Tax'!CL40</f>
        <v>#N/A</v>
      </c>
      <c r="CM24" s="109" t="e">
        <f>'Finance&amp;Tax'!CM40</f>
        <v>#N/A</v>
      </c>
      <c r="CN24" s="109" t="e">
        <f>'Finance&amp;Tax'!CN40</f>
        <v>#N/A</v>
      </c>
      <c r="CO24" s="109" t="e">
        <f>'Finance&amp;Tax'!CO40</f>
        <v>#N/A</v>
      </c>
      <c r="CP24" s="109" t="e">
        <f>'Finance&amp;Tax'!CP40</f>
        <v>#N/A</v>
      </c>
      <c r="CQ24" s="109" t="e">
        <f>'Finance&amp;Tax'!CQ40</f>
        <v>#N/A</v>
      </c>
      <c r="CR24" s="109" t="e">
        <f>'Finance&amp;Tax'!CR40</f>
        <v>#N/A</v>
      </c>
      <c r="CS24" s="109" t="e">
        <f>'Finance&amp;Tax'!CS40</f>
        <v>#N/A</v>
      </c>
      <c r="CT24" s="109" t="e">
        <f>'Finance&amp;Tax'!CT40</f>
        <v>#N/A</v>
      </c>
      <c r="CU24" s="109" t="e">
        <f>'Finance&amp;Tax'!CU40</f>
        <v>#N/A</v>
      </c>
      <c r="CV24" s="109" t="e">
        <f>'Finance&amp;Tax'!CV40</f>
        <v>#N/A</v>
      </c>
      <c r="CW24" s="109"/>
      <c r="CX24" s="109"/>
    </row>
    <row r="25" spans="2:106">
      <c r="L25" s="58"/>
      <c r="M25" s="58"/>
      <c r="N25" s="58"/>
      <c r="O25" s="58"/>
      <c r="P25" s="58"/>
      <c r="Q25" s="58"/>
      <c r="R25" s="58"/>
      <c r="S25" s="58"/>
      <c r="T25" s="58"/>
      <c r="U25" s="58"/>
      <c r="V25" s="58"/>
      <c r="W25" s="58"/>
      <c r="X25" s="58"/>
      <c r="Y25" s="58"/>
      <c r="Z25" s="58"/>
      <c r="AA25" s="58"/>
      <c r="AB25" s="58"/>
      <c r="AC25" s="58"/>
      <c r="AD25" s="58"/>
      <c r="AE25" s="58"/>
      <c r="AF25" s="58"/>
      <c r="AG25" s="58"/>
      <c r="AH25" s="58"/>
      <c r="AI25" s="58"/>
      <c r="AJ25" s="58"/>
      <c r="AK25" s="58"/>
      <c r="AL25" s="58"/>
      <c r="AM25" s="58"/>
      <c r="AN25" s="58"/>
      <c r="AO25" s="58"/>
      <c r="AP25" s="58"/>
      <c r="AQ25" s="58"/>
      <c r="AR25" s="58"/>
      <c r="AS25" s="58"/>
      <c r="AT25" s="58"/>
      <c r="AU25" s="58"/>
      <c r="AV25" s="58"/>
      <c r="AW25" s="58"/>
      <c r="AX25" s="58"/>
      <c r="AY25" s="58"/>
      <c r="AZ25" s="58"/>
      <c r="BA25" s="58"/>
      <c r="BB25" s="58"/>
      <c r="BC25" s="58"/>
      <c r="BD25" s="58"/>
      <c r="BE25" s="58"/>
      <c r="BF25" s="58"/>
      <c r="BG25" s="58"/>
      <c r="BH25" s="58"/>
      <c r="BI25" s="58"/>
      <c r="BJ25" s="58"/>
      <c r="BK25" s="58"/>
      <c r="BL25" s="58"/>
      <c r="BM25" s="58"/>
      <c r="BN25" s="58"/>
      <c r="BO25" s="58"/>
      <c r="BP25" s="58"/>
      <c r="BQ25" s="58"/>
      <c r="BR25" s="58"/>
      <c r="BS25" s="58"/>
      <c r="BT25" s="58"/>
      <c r="BU25" s="58"/>
      <c r="BV25" s="58"/>
      <c r="BW25" s="58"/>
      <c r="BX25" s="58"/>
      <c r="BY25" s="58"/>
      <c r="BZ25" s="58"/>
      <c r="CA25" s="58"/>
      <c r="CB25" s="58"/>
      <c r="CC25" s="58"/>
      <c r="CD25" s="58"/>
      <c r="CE25" s="58"/>
      <c r="CF25" s="58"/>
      <c r="CG25" s="58"/>
      <c r="CH25" s="58"/>
      <c r="CI25" s="58"/>
      <c r="CJ25" s="58"/>
      <c r="CK25" s="58"/>
      <c r="CL25" s="58"/>
      <c r="CM25" s="8"/>
      <c r="CN25" s="8"/>
      <c r="CO25" s="8"/>
      <c r="CP25" s="8"/>
      <c r="CQ25" s="8"/>
      <c r="CR25" s="8"/>
      <c r="CS25" s="8"/>
      <c r="CT25" s="8"/>
      <c r="CU25" s="8"/>
      <c r="CV25" s="8"/>
      <c r="CW25" s="8"/>
      <c r="CX25" s="8"/>
    </row>
    <row r="26" spans="2:106">
      <c r="E26" s="1" t="s">
        <v>1066</v>
      </c>
      <c r="G26" s="1" t="s">
        <v>154</v>
      </c>
      <c r="L26" s="35">
        <f t="shared" ref="L26" si="6">IFERROR(L22/-L24,0)</f>
        <v>0</v>
      </c>
      <c r="M26" s="35">
        <f t="shared" ref="M26:AR26" si="7">IFERROR(M22/-M24,0)</f>
        <v>0</v>
      </c>
      <c r="N26" s="35">
        <f t="shared" si="7"/>
        <v>0</v>
      </c>
      <c r="O26" s="35">
        <f t="shared" si="7"/>
        <v>0</v>
      </c>
      <c r="P26" s="35">
        <f t="shared" si="7"/>
        <v>0</v>
      </c>
      <c r="Q26" s="35">
        <f t="shared" si="7"/>
        <v>0</v>
      </c>
      <c r="R26" s="35">
        <f t="shared" si="7"/>
        <v>0</v>
      </c>
      <c r="S26" s="35">
        <f t="shared" si="7"/>
        <v>0</v>
      </c>
      <c r="T26" s="35">
        <f t="shared" si="7"/>
        <v>0</v>
      </c>
      <c r="U26" s="35">
        <f t="shared" si="7"/>
        <v>0</v>
      </c>
      <c r="V26" s="35">
        <f t="shared" si="7"/>
        <v>0</v>
      </c>
      <c r="W26" s="35">
        <f t="shared" si="7"/>
        <v>0</v>
      </c>
      <c r="X26" s="35">
        <f t="shared" si="7"/>
        <v>0</v>
      </c>
      <c r="Y26" s="35">
        <f t="shared" si="7"/>
        <v>0</v>
      </c>
      <c r="Z26" s="35">
        <f t="shared" si="7"/>
        <v>0</v>
      </c>
      <c r="AA26" s="35">
        <f t="shared" si="7"/>
        <v>0</v>
      </c>
      <c r="AB26" s="35">
        <f t="shared" si="7"/>
        <v>0</v>
      </c>
      <c r="AC26" s="35">
        <f t="shared" si="7"/>
        <v>0</v>
      </c>
      <c r="AD26" s="35">
        <f t="shared" si="7"/>
        <v>0</v>
      </c>
      <c r="AE26" s="35">
        <f t="shared" si="7"/>
        <v>0</v>
      </c>
      <c r="AF26" s="35">
        <f t="shared" si="7"/>
        <v>0</v>
      </c>
      <c r="AG26" s="35">
        <f t="shared" si="7"/>
        <v>0</v>
      </c>
      <c r="AH26" s="35">
        <f t="shared" si="7"/>
        <v>0</v>
      </c>
      <c r="AI26" s="35">
        <f t="shared" si="7"/>
        <v>0</v>
      </c>
      <c r="AJ26" s="35">
        <f t="shared" si="7"/>
        <v>0</v>
      </c>
      <c r="AK26" s="35">
        <f t="shared" si="7"/>
        <v>0</v>
      </c>
      <c r="AL26" s="35">
        <f t="shared" si="7"/>
        <v>0</v>
      </c>
      <c r="AM26" s="35">
        <f t="shared" si="7"/>
        <v>0</v>
      </c>
      <c r="AN26" s="35">
        <f t="shared" si="7"/>
        <v>0</v>
      </c>
      <c r="AO26" s="35">
        <f t="shared" si="7"/>
        <v>0</v>
      </c>
      <c r="AP26" s="35">
        <f t="shared" si="7"/>
        <v>0</v>
      </c>
      <c r="AQ26" s="35">
        <f t="shared" si="7"/>
        <v>0</v>
      </c>
      <c r="AR26" s="35">
        <f t="shared" si="7"/>
        <v>0</v>
      </c>
      <c r="AS26" s="35">
        <f t="shared" ref="AS26:BX26" si="8">IFERROR(AS22/-AS24,0)</f>
        <v>0</v>
      </c>
      <c r="AT26" s="35">
        <f t="shared" si="8"/>
        <v>0</v>
      </c>
      <c r="AU26" s="35">
        <f t="shared" si="8"/>
        <v>0</v>
      </c>
      <c r="AV26" s="35">
        <f t="shared" si="8"/>
        <v>0</v>
      </c>
      <c r="AW26" s="35">
        <f t="shared" si="8"/>
        <v>0</v>
      </c>
      <c r="AX26" s="35">
        <f t="shared" si="8"/>
        <v>0</v>
      </c>
      <c r="AY26" s="35">
        <f t="shared" si="8"/>
        <v>0</v>
      </c>
      <c r="AZ26" s="35">
        <f t="shared" si="8"/>
        <v>0</v>
      </c>
      <c r="BA26" s="35">
        <f t="shared" si="8"/>
        <v>0</v>
      </c>
      <c r="BB26" s="35">
        <f t="shared" si="8"/>
        <v>0</v>
      </c>
      <c r="BC26" s="35">
        <f t="shared" si="8"/>
        <v>0</v>
      </c>
      <c r="BD26" s="35">
        <f t="shared" si="8"/>
        <v>0</v>
      </c>
      <c r="BE26" s="35">
        <f t="shared" si="8"/>
        <v>0</v>
      </c>
      <c r="BF26" s="35">
        <f t="shared" si="8"/>
        <v>0</v>
      </c>
      <c r="BG26" s="35">
        <f t="shared" si="8"/>
        <v>0</v>
      </c>
      <c r="BH26" s="35">
        <f t="shared" si="8"/>
        <v>0</v>
      </c>
      <c r="BI26" s="35">
        <f t="shared" si="8"/>
        <v>0</v>
      </c>
      <c r="BJ26" s="35">
        <f t="shared" si="8"/>
        <v>0</v>
      </c>
      <c r="BK26" s="35">
        <f t="shared" si="8"/>
        <v>0</v>
      </c>
      <c r="BL26" s="35">
        <f t="shared" si="8"/>
        <v>0</v>
      </c>
      <c r="BM26" s="35">
        <f t="shared" si="8"/>
        <v>0</v>
      </c>
      <c r="BN26" s="35">
        <f t="shared" si="8"/>
        <v>0</v>
      </c>
      <c r="BO26" s="35">
        <f t="shared" si="8"/>
        <v>0</v>
      </c>
      <c r="BP26" s="35">
        <f t="shared" si="8"/>
        <v>0</v>
      </c>
      <c r="BQ26" s="35">
        <f t="shared" si="8"/>
        <v>0</v>
      </c>
      <c r="BR26" s="35">
        <f t="shared" si="8"/>
        <v>0</v>
      </c>
      <c r="BS26" s="35">
        <f t="shared" si="8"/>
        <v>0</v>
      </c>
      <c r="BT26" s="35">
        <f t="shared" si="8"/>
        <v>0</v>
      </c>
      <c r="BU26" s="35">
        <f t="shared" si="8"/>
        <v>0</v>
      </c>
      <c r="BV26" s="35">
        <f t="shared" si="8"/>
        <v>0</v>
      </c>
      <c r="BW26" s="35">
        <f t="shared" si="8"/>
        <v>0</v>
      </c>
      <c r="BX26" s="35">
        <f t="shared" si="8"/>
        <v>0</v>
      </c>
      <c r="BY26" s="35">
        <f t="shared" ref="BY26:CV26" si="9">IFERROR(BY22/-BY24,0)</f>
        <v>0</v>
      </c>
      <c r="BZ26" s="35">
        <f t="shared" si="9"/>
        <v>0</v>
      </c>
      <c r="CA26" s="35">
        <f t="shared" si="9"/>
        <v>0</v>
      </c>
      <c r="CB26" s="35">
        <f t="shared" si="9"/>
        <v>0</v>
      </c>
      <c r="CC26" s="35">
        <f t="shared" si="9"/>
        <v>0</v>
      </c>
      <c r="CD26" s="35">
        <f t="shared" si="9"/>
        <v>0</v>
      </c>
      <c r="CE26" s="35">
        <f t="shared" si="9"/>
        <v>0</v>
      </c>
      <c r="CF26" s="35">
        <f t="shared" si="9"/>
        <v>0</v>
      </c>
      <c r="CG26" s="35">
        <f t="shared" si="9"/>
        <v>0</v>
      </c>
      <c r="CH26" s="35">
        <f t="shared" si="9"/>
        <v>0</v>
      </c>
      <c r="CI26" s="35">
        <f t="shared" si="9"/>
        <v>0</v>
      </c>
      <c r="CJ26" s="35">
        <f t="shared" si="9"/>
        <v>0</v>
      </c>
      <c r="CK26" s="35">
        <f t="shared" si="9"/>
        <v>0</v>
      </c>
      <c r="CL26" s="35">
        <f t="shared" si="9"/>
        <v>0</v>
      </c>
      <c r="CM26" s="35">
        <f t="shared" si="9"/>
        <v>0</v>
      </c>
      <c r="CN26" s="35">
        <f t="shared" si="9"/>
        <v>0</v>
      </c>
      <c r="CO26" s="35">
        <f t="shared" si="9"/>
        <v>0</v>
      </c>
      <c r="CP26" s="35">
        <f t="shared" si="9"/>
        <v>0</v>
      </c>
      <c r="CQ26" s="35">
        <f t="shared" si="9"/>
        <v>0</v>
      </c>
      <c r="CR26" s="35">
        <f t="shared" si="9"/>
        <v>0</v>
      </c>
      <c r="CS26" s="35">
        <f t="shared" si="9"/>
        <v>0</v>
      </c>
      <c r="CT26" s="35">
        <f t="shared" si="9"/>
        <v>0</v>
      </c>
      <c r="CU26" s="35">
        <f t="shared" si="9"/>
        <v>0</v>
      </c>
      <c r="CV26" s="35">
        <f t="shared" si="9"/>
        <v>0</v>
      </c>
      <c r="CW26" s="35"/>
      <c r="CX26" s="35"/>
    </row>
    <row r="27" spans="2:106">
      <c r="L27" s="58"/>
      <c r="M27" s="58"/>
      <c r="N27" s="58"/>
      <c r="O27" s="58"/>
      <c r="P27" s="58"/>
      <c r="Q27" s="58"/>
      <c r="R27" s="58"/>
      <c r="S27" s="58"/>
      <c r="T27" s="58"/>
      <c r="U27" s="58"/>
      <c r="V27" s="58"/>
      <c r="W27" s="58"/>
      <c r="X27" s="58"/>
      <c r="Y27" s="58"/>
      <c r="Z27" s="58"/>
      <c r="AA27" s="58"/>
      <c r="AB27" s="58"/>
      <c r="AC27" s="58"/>
      <c r="AD27" s="58"/>
      <c r="AE27" s="58"/>
      <c r="AF27" s="58"/>
      <c r="AG27" s="58"/>
      <c r="AH27" s="58"/>
      <c r="AI27" s="58"/>
      <c r="AJ27" s="58"/>
      <c r="AK27" s="58"/>
      <c r="AL27" s="58"/>
      <c r="AM27" s="58"/>
      <c r="AN27" s="58"/>
      <c r="AO27" s="58"/>
      <c r="AP27" s="58"/>
      <c r="AQ27" s="58"/>
      <c r="AR27" s="58"/>
      <c r="AS27" s="58"/>
      <c r="AT27" s="58"/>
      <c r="AU27" s="58"/>
      <c r="AV27" s="58"/>
      <c r="AW27" s="58"/>
      <c r="AX27" s="58"/>
      <c r="AY27" s="58"/>
      <c r="AZ27" s="58"/>
      <c r="BA27" s="58"/>
      <c r="BB27" s="58"/>
      <c r="BC27" s="58"/>
      <c r="BD27" s="58"/>
      <c r="BE27" s="58"/>
      <c r="BF27" s="58"/>
      <c r="BG27" s="58"/>
      <c r="BH27" s="58"/>
      <c r="BI27" s="58"/>
      <c r="BJ27" s="58"/>
      <c r="BK27" s="58"/>
      <c r="BL27" s="58"/>
      <c r="BM27" s="58"/>
      <c r="BN27" s="58"/>
      <c r="BO27" s="58"/>
      <c r="BP27" s="58"/>
      <c r="BQ27" s="58"/>
      <c r="BR27" s="58"/>
      <c r="BS27" s="58"/>
      <c r="BT27" s="58"/>
      <c r="BU27" s="58"/>
      <c r="BV27" s="58"/>
      <c r="BW27" s="58"/>
      <c r="BX27" s="58"/>
      <c r="BY27" s="58"/>
      <c r="BZ27" s="58"/>
      <c r="CA27" s="58"/>
      <c r="CB27" s="58"/>
      <c r="CC27" s="58"/>
      <c r="CD27" s="58"/>
      <c r="CE27" s="58"/>
      <c r="CF27" s="58"/>
      <c r="CG27" s="58"/>
      <c r="CH27" s="58"/>
      <c r="CI27" s="58"/>
      <c r="CJ27" s="58"/>
      <c r="CK27" s="58"/>
      <c r="CL27" s="58"/>
      <c r="CM27" s="58"/>
      <c r="CN27" s="58"/>
      <c r="CO27" s="58"/>
      <c r="CP27" s="58"/>
      <c r="CQ27" s="58"/>
      <c r="CR27" s="58"/>
      <c r="CS27" s="58"/>
      <c r="CT27" s="58"/>
      <c r="CU27" s="58"/>
      <c r="CV27" s="58"/>
      <c r="CW27" s="58"/>
      <c r="CX27" s="58"/>
    </row>
    <row r="28" spans="2:106">
      <c r="B28" s="24"/>
      <c r="C28" s="43">
        <f>MAX($B$5:C27)+0.1</f>
        <v>2.2000000000000002</v>
      </c>
      <c r="D28" s="41" t="s">
        <v>1067</v>
      </c>
      <c r="E28" s="41"/>
      <c r="F28" s="41"/>
      <c r="G28" s="41"/>
      <c r="H28" s="41"/>
      <c r="I28" s="41"/>
      <c r="J28" s="41"/>
      <c r="K28" s="41"/>
      <c r="L28" s="41"/>
      <c r="M28" s="41"/>
      <c r="N28" s="41"/>
      <c r="O28" s="41"/>
      <c r="P28" s="41"/>
      <c r="Q28" s="41"/>
      <c r="R28" s="41"/>
      <c r="S28" s="41"/>
      <c r="T28" s="41"/>
      <c r="U28" s="41"/>
      <c r="V28" s="41"/>
      <c r="W28" s="41"/>
      <c r="X28" s="41"/>
      <c r="Y28" s="41"/>
      <c r="Z28" s="41"/>
      <c r="AA28" s="41"/>
      <c r="AB28" s="41"/>
      <c r="AC28" s="41"/>
      <c r="AD28" s="41"/>
      <c r="AE28" s="41"/>
      <c r="AF28" s="41"/>
      <c r="AG28" s="41"/>
      <c r="AH28" s="41"/>
      <c r="AI28" s="41"/>
      <c r="AJ28" s="41"/>
      <c r="AK28" s="41"/>
      <c r="AL28" s="41"/>
      <c r="AM28" s="41"/>
      <c r="AN28" s="41"/>
      <c r="AO28" s="41"/>
      <c r="AP28" s="41"/>
      <c r="AQ28" s="41"/>
      <c r="AR28" s="41"/>
      <c r="AS28" s="41"/>
      <c r="AT28" s="41"/>
      <c r="AU28" s="41"/>
      <c r="AV28" s="41"/>
      <c r="AW28" s="41"/>
      <c r="AX28" s="41"/>
      <c r="AY28" s="41"/>
      <c r="AZ28" s="41"/>
      <c r="BA28" s="41"/>
      <c r="BB28" s="41"/>
      <c r="BC28" s="41"/>
      <c r="BD28" s="41"/>
      <c r="BE28" s="41"/>
      <c r="BF28" s="41"/>
      <c r="BG28" s="41"/>
      <c r="BH28" s="41"/>
      <c r="BI28" s="41"/>
      <c r="BJ28" s="41"/>
      <c r="BK28" s="41"/>
      <c r="BL28" s="41"/>
      <c r="BM28" s="41"/>
      <c r="BN28" s="41"/>
      <c r="BO28" s="41"/>
      <c r="BP28" s="41"/>
      <c r="BQ28" s="41"/>
      <c r="BR28" s="41"/>
      <c r="BS28" s="41"/>
      <c r="BT28" s="41"/>
      <c r="BU28" s="41"/>
      <c r="BV28" s="41"/>
      <c r="BW28" s="41"/>
      <c r="BX28" s="41"/>
      <c r="BY28" s="41"/>
      <c r="BZ28" s="41"/>
      <c r="CA28" s="41"/>
      <c r="CB28" s="41"/>
      <c r="CC28" s="41"/>
      <c r="CD28" s="41"/>
      <c r="CE28" s="41"/>
      <c r="CF28" s="41"/>
      <c r="CG28" s="41"/>
      <c r="CH28" s="41"/>
      <c r="CI28" s="41"/>
      <c r="CJ28" s="41"/>
      <c r="CK28" s="41"/>
      <c r="CL28" s="41"/>
      <c r="CM28" s="41"/>
      <c r="CN28" s="41"/>
      <c r="CO28" s="41"/>
      <c r="CP28" s="41"/>
      <c r="CQ28" s="41"/>
      <c r="CR28" s="41"/>
      <c r="CS28" s="41"/>
      <c r="CT28" s="41"/>
      <c r="CU28" s="41"/>
      <c r="CV28" s="41"/>
      <c r="CW28" s="42"/>
      <c r="CX28" s="42"/>
    </row>
    <row r="29" spans="2:106">
      <c r="L29" s="21"/>
      <c r="M29" s="21"/>
      <c r="N29" s="21"/>
      <c r="O29" s="21"/>
      <c r="P29" s="21"/>
      <c r="Q29" s="21"/>
      <c r="R29" s="21"/>
      <c r="S29" s="21"/>
      <c r="T29" s="21"/>
      <c r="U29" s="21"/>
      <c r="V29" s="21"/>
      <c r="W29" s="21"/>
      <c r="X29" s="21"/>
      <c r="Y29" s="21"/>
      <c r="Z29" s="21"/>
      <c r="AA29" s="21"/>
      <c r="AB29" s="21"/>
      <c r="AC29" s="21"/>
      <c r="AD29" s="21"/>
      <c r="AE29" s="21"/>
      <c r="AF29" s="21"/>
      <c r="AG29" s="21"/>
      <c r="AH29" s="21"/>
      <c r="AI29" s="21"/>
      <c r="AJ29" s="21"/>
      <c r="AK29" s="21"/>
      <c r="AL29" s="21"/>
      <c r="AM29" s="21"/>
      <c r="AN29" s="21"/>
      <c r="AO29" s="21"/>
      <c r="AP29" s="21"/>
      <c r="AQ29" s="21"/>
      <c r="AR29" s="21"/>
      <c r="AS29" s="21"/>
      <c r="AT29" s="21"/>
      <c r="AU29" s="21"/>
      <c r="AV29" s="21"/>
      <c r="AW29" s="21"/>
      <c r="AX29" s="21"/>
      <c r="AY29" s="21"/>
      <c r="AZ29" s="21"/>
      <c r="BA29" s="21"/>
      <c r="BB29" s="21"/>
      <c r="BC29" s="21"/>
      <c r="BD29" s="21"/>
      <c r="BE29" s="21"/>
      <c r="BF29" s="58"/>
      <c r="BG29" s="21"/>
      <c r="BH29" s="21"/>
      <c r="BI29" s="21"/>
      <c r="BJ29" s="21"/>
      <c r="BK29" s="21"/>
      <c r="BL29" s="21"/>
      <c r="BM29" s="21"/>
      <c r="BN29" s="21"/>
      <c r="BO29" s="21"/>
      <c r="BP29" s="21"/>
      <c r="BQ29" s="21"/>
      <c r="BR29" s="21"/>
      <c r="BS29" s="21"/>
      <c r="BT29" s="21"/>
      <c r="BU29" s="21"/>
      <c r="BV29" s="21"/>
      <c r="BW29" s="21"/>
      <c r="BX29" s="21"/>
      <c r="BY29" s="21"/>
      <c r="BZ29" s="21"/>
      <c r="CA29" s="21"/>
      <c r="CB29" s="21"/>
      <c r="CC29" s="21"/>
      <c r="CD29" s="21"/>
      <c r="CE29" s="21"/>
      <c r="CF29" s="21"/>
      <c r="CG29" s="21"/>
      <c r="CH29" s="21"/>
      <c r="CI29" s="21"/>
      <c r="CJ29" s="21"/>
      <c r="CK29" s="21"/>
      <c r="CL29" s="21"/>
      <c r="CM29" s="21"/>
      <c r="CN29" s="21"/>
      <c r="CO29" s="64"/>
      <c r="CP29" s="64"/>
      <c r="CQ29" s="64"/>
      <c r="CR29" s="64"/>
      <c r="CS29" s="64"/>
      <c r="CT29" s="64"/>
      <c r="CU29" s="64"/>
      <c r="CV29" s="64"/>
      <c r="CW29" s="64"/>
      <c r="CX29" s="64"/>
    </row>
    <row r="30" spans="2:106">
      <c r="E30" s="1" t="s">
        <v>1065</v>
      </c>
      <c r="G30" s="1" t="s">
        <v>305</v>
      </c>
      <c r="L30" s="58" t="e">
        <f t="shared" ref="L30" si="10">L22</f>
        <v>#N/A</v>
      </c>
      <c r="M30" s="58" t="e">
        <f t="shared" ref="M30:AR30" si="11">M22</f>
        <v>#N/A</v>
      </c>
      <c r="N30" s="58" t="e">
        <f t="shared" si="11"/>
        <v>#N/A</v>
      </c>
      <c r="O30" s="58" t="e">
        <f t="shared" si="11"/>
        <v>#N/A</v>
      </c>
      <c r="P30" s="58" t="e">
        <f t="shared" si="11"/>
        <v>#N/A</v>
      </c>
      <c r="Q30" s="58" t="e">
        <f t="shared" si="11"/>
        <v>#N/A</v>
      </c>
      <c r="R30" s="58" t="e">
        <f t="shared" si="11"/>
        <v>#N/A</v>
      </c>
      <c r="S30" s="58" t="e">
        <f t="shared" si="11"/>
        <v>#N/A</v>
      </c>
      <c r="T30" s="58" t="e">
        <f t="shared" si="11"/>
        <v>#N/A</v>
      </c>
      <c r="U30" s="58" t="e">
        <f t="shared" si="11"/>
        <v>#N/A</v>
      </c>
      <c r="V30" s="58" t="e">
        <f t="shared" si="11"/>
        <v>#N/A</v>
      </c>
      <c r="W30" s="58" t="e">
        <f t="shared" si="11"/>
        <v>#N/A</v>
      </c>
      <c r="X30" s="58" t="e">
        <f t="shared" si="11"/>
        <v>#N/A</v>
      </c>
      <c r="Y30" s="58" t="e">
        <f t="shared" si="11"/>
        <v>#N/A</v>
      </c>
      <c r="Z30" s="58" t="e">
        <f t="shared" si="11"/>
        <v>#N/A</v>
      </c>
      <c r="AA30" s="58" t="e">
        <f t="shared" si="11"/>
        <v>#N/A</v>
      </c>
      <c r="AB30" s="58" t="e">
        <f t="shared" si="11"/>
        <v>#N/A</v>
      </c>
      <c r="AC30" s="58" t="e">
        <f t="shared" si="11"/>
        <v>#N/A</v>
      </c>
      <c r="AD30" s="58" t="e">
        <f t="shared" si="11"/>
        <v>#N/A</v>
      </c>
      <c r="AE30" s="58" t="e">
        <f t="shared" si="11"/>
        <v>#N/A</v>
      </c>
      <c r="AF30" s="58" t="e">
        <f t="shared" si="11"/>
        <v>#N/A</v>
      </c>
      <c r="AG30" s="58" t="e">
        <f t="shared" si="11"/>
        <v>#N/A</v>
      </c>
      <c r="AH30" s="58" t="e">
        <f t="shared" si="11"/>
        <v>#N/A</v>
      </c>
      <c r="AI30" s="58" t="e">
        <f t="shared" si="11"/>
        <v>#N/A</v>
      </c>
      <c r="AJ30" s="58" t="e">
        <f t="shared" si="11"/>
        <v>#N/A</v>
      </c>
      <c r="AK30" s="58" t="e">
        <f t="shared" si="11"/>
        <v>#N/A</v>
      </c>
      <c r="AL30" s="58" t="e">
        <f t="shared" si="11"/>
        <v>#N/A</v>
      </c>
      <c r="AM30" s="58" t="e">
        <f t="shared" si="11"/>
        <v>#N/A</v>
      </c>
      <c r="AN30" s="58" t="e">
        <f t="shared" si="11"/>
        <v>#N/A</v>
      </c>
      <c r="AO30" s="58" t="e">
        <f t="shared" si="11"/>
        <v>#N/A</v>
      </c>
      <c r="AP30" s="58" t="e">
        <f t="shared" si="11"/>
        <v>#N/A</v>
      </c>
      <c r="AQ30" s="58" t="e">
        <f t="shared" si="11"/>
        <v>#N/A</v>
      </c>
      <c r="AR30" s="58" t="e">
        <f t="shared" si="11"/>
        <v>#N/A</v>
      </c>
      <c r="AS30" s="58" t="e">
        <f t="shared" ref="AS30:BX30" si="12">AS22</f>
        <v>#N/A</v>
      </c>
      <c r="AT30" s="58" t="e">
        <f t="shared" si="12"/>
        <v>#N/A</v>
      </c>
      <c r="AU30" s="58" t="e">
        <f t="shared" si="12"/>
        <v>#N/A</v>
      </c>
      <c r="AV30" s="58" t="e">
        <f t="shared" si="12"/>
        <v>#N/A</v>
      </c>
      <c r="AW30" s="58" t="e">
        <f t="shared" si="12"/>
        <v>#N/A</v>
      </c>
      <c r="AX30" s="58" t="e">
        <f t="shared" si="12"/>
        <v>#N/A</v>
      </c>
      <c r="AY30" s="58" t="e">
        <f t="shared" si="12"/>
        <v>#N/A</v>
      </c>
      <c r="AZ30" s="58" t="e">
        <f t="shared" si="12"/>
        <v>#N/A</v>
      </c>
      <c r="BA30" s="58" t="e">
        <f t="shared" si="12"/>
        <v>#N/A</v>
      </c>
      <c r="BB30" s="58" t="e">
        <f t="shared" si="12"/>
        <v>#N/A</v>
      </c>
      <c r="BC30" s="58" t="e">
        <f t="shared" si="12"/>
        <v>#N/A</v>
      </c>
      <c r="BD30" s="58" t="e">
        <f t="shared" si="12"/>
        <v>#N/A</v>
      </c>
      <c r="BE30" s="58" t="e">
        <f t="shared" si="12"/>
        <v>#N/A</v>
      </c>
      <c r="BF30" s="58" t="e">
        <f t="shared" si="12"/>
        <v>#N/A</v>
      </c>
      <c r="BG30" s="58" t="e">
        <f t="shared" si="12"/>
        <v>#N/A</v>
      </c>
      <c r="BH30" s="58" t="e">
        <f t="shared" si="12"/>
        <v>#N/A</v>
      </c>
      <c r="BI30" s="58" t="e">
        <f t="shared" si="12"/>
        <v>#N/A</v>
      </c>
      <c r="BJ30" s="58" t="e">
        <f t="shared" si="12"/>
        <v>#N/A</v>
      </c>
      <c r="BK30" s="58" t="e">
        <f t="shared" si="12"/>
        <v>#N/A</v>
      </c>
      <c r="BL30" s="58" t="e">
        <f t="shared" si="12"/>
        <v>#N/A</v>
      </c>
      <c r="BM30" s="58" t="e">
        <f t="shared" si="12"/>
        <v>#N/A</v>
      </c>
      <c r="BN30" s="58" t="e">
        <f t="shared" si="12"/>
        <v>#N/A</v>
      </c>
      <c r="BO30" s="58" t="e">
        <f t="shared" si="12"/>
        <v>#N/A</v>
      </c>
      <c r="BP30" s="58" t="e">
        <f t="shared" si="12"/>
        <v>#N/A</v>
      </c>
      <c r="BQ30" s="58" t="e">
        <f t="shared" si="12"/>
        <v>#N/A</v>
      </c>
      <c r="BR30" s="58" t="e">
        <f t="shared" si="12"/>
        <v>#N/A</v>
      </c>
      <c r="BS30" s="58" t="e">
        <f t="shared" si="12"/>
        <v>#N/A</v>
      </c>
      <c r="BT30" s="58" t="e">
        <f t="shared" si="12"/>
        <v>#N/A</v>
      </c>
      <c r="BU30" s="58" t="e">
        <f t="shared" si="12"/>
        <v>#N/A</v>
      </c>
      <c r="BV30" s="58" t="e">
        <f t="shared" si="12"/>
        <v>#N/A</v>
      </c>
      <c r="BW30" s="58" t="e">
        <f t="shared" si="12"/>
        <v>#N/A</v>
      </c>
      <c r="BX30" s="58" t="e">
        <f t="shared" si="12"/>
        <v>#N/A</v>
      </c>
      <c r="BY30" s="58" t="e">
        <f t="shared" ref="BY30:CV30" si="13">BY22</f>
        <v>#N/A</v>
      </c>
      <c r="BZ30" s="58" t="e">
        <f t="shared" si="13"/>
        <v>#N/A</v>
      </c>
      <c r="CA30" s="58" t="e">
        <f t="shared" si="13"/>
        <v>#N/A</v>
      </c>
      <c r="CB30" s="58" t="e">
        <f t="shared" si="13"/>
        <v>#N/A</v>
      </c>
      <c r="CC30" s="58" t="e">
        <f t="shared" si="13"/>
        <v>#N/A</v>
      </c>
      <c r="CD30" s="58" t="e">
        <f t="shared" si="13"/>
        <v>#N/A</v>
      </c>
      <c r="CE30" s="58" t="e">
        <f t="shared" si="13"/>
        <v>#N/A</v>
      </c>
      <c r="CF30" s="58" t="e">
        <f t="shared" si="13"/>
        <v>#N/A</v>
      </c>
      <c r="CG30" s="58" t="e">
        <f t="shared" si="13"/>
        <v>#N/A</v>
      </c>
      <c r="CH30" s="58" t="e">
        <f t="shared" si="13"/>
        <v>#N/A</v>
      </c>
      <c r="CI30" s="58" t="e">
        <f t="shared" si="13"/>
        <v>#N/A</v>
      </c>
      <c r="CJ30" s="58" t="e">
        <f t="shared" si="13"/>
        <v>#N/A</v>
      </c>
      <c r="CK30" s="58" t="e">
        <f t="shared" si="13"/>
        <v>#N/A</v>
      </c>
      <c r="CL30" s="58" t="e">
        <f t="shared" si="13"/>
        <v>#N/A</v>
      </c>
      <c r="CM30" s="58" t="e">
        <f t="shared" si="13"/>
        <v>#N/A</v>
      </c>
      <c r="CN30" s="58" t="e">
        <f t="shared" si="13"/>
        <v>#N/A</v>
      </c>
      <c r="CO30" s="58">
        <f t="shared" si="13"/>
        <v>0</v>
      </c>
      <c r="CP30" s="58">
        <f t="shared" si="13"/>
        <v>0</v>
      </c>
      <c r="CQ30" s="58">
        <f t="shared" si="13"/>
        <v>0</v>
      </c>
      <c r="CR30" s="58">
        <f t="shared" si="13"/>
        <v>0</v>
      </c>
      <c r="CS30" s="58">
        <f t="shared" si="13"/>
        <v>0</v>
      </c>
      <c r="CT30" s="58">
        <f t="shared" si="13"/>
        <v>0</v>
      </c>
      <c r="CU30" s="58">
        <f t="shared" si="13"/>
        <v>0</v>
      </c>
      <c r="CV30" s="58">
        <f t="shared" si="13"/>
        <v>0</v>
      </c>
      <c r="CW30" s="58"/>
      <c r="CX30" s="58"/>
    </row>
    <row r="31" spans="2:106">
      <c r="E31" s="1" t="s">
        <v>30</v>
      </c>
      <c r="G31" s="1" t="s">
        <v>305</v>
      </c>
      <c r="L31" s="109" t="e">
        <f>-Revenue!L20*L16</f>
        <v>#N/A</v>
      </c>
      <c r="M31" s="109" t="e">
        <f>-Revenue!M20*M16</f>
        <v>#N/A</v>
      </c>
      <c r="N31" s="109" t="e">
        <f>-Revenue!N20*N16</f>
        <v>#N/A</v>
      </c>
      <c r="O31" s="109" t="e">
        <f>-Revenue!O20*O16</f>
        <v>#N/A</v>
      </c>
      <c r="P31" s="109" t="e">
        <f>-Revenue!P20*P16</f>
        <v>#N/A</v>
      </c>
      <c r="Q31" s="109" t="e">
        <f>-Revenue!Q20*Q16</f>
        <v>#N/A</v>
      </c>
      <c r="R31" s="109" t="e">
        <f>-Revenue!R20*R16</f>
        <v>#N/A</v>
      </c>
      <c r="S31" s="109" t="e">
        <f>-Revenue!S20*S16</f>
        <v>#N/A</v>
      </c>
      <c r="T31" s="109" t="e">
        <f>-Revenue!T20*T16</f>
        <v>#N/A</v>
      </c>
      <c r="U31" s="109" t="e">
        <f>-Revenue!U20*U16</f>
        <v>#N/A</v>
      </c>
      <c r="V31" s="109" t="e">
        <f>-Revenue!V20*V16</f>
        <v>#N/A</v>
      </c>
      <c r="W31" s="109" t="e">
        <f>-Revenue!W20*W16</f>
        <v>#N/A</v>
      </c>
      <c r="X31" s="109" t="e">
        <f>-Revenue!X20*X16</f>
        <v>#N/A</v>
      </c>
      <c r="Y31" s="109" t="e">
        <f>-Revenue!Y20*Y16</f>
        <v>#N/A</v>
      </c>
      <c r="Z31" s="109" t="e">
        <f>-Revenue!Z20*Z16</f>
        <v>#N/A</v>
      </c>
      <c r="AA31" s="109" t="e">
        <f>-Revenue!AA20*AA16</f>
        <v>#N/A</v>
      </c>
      <c r="AB31" s="109" t="e">
        <f>-Revenue!AB20*AB16</f>
        <v>#N/A</v>
      </c>
      <c r="AC31" s="109" t="e">
        <f>-Revenue!AC20*AC16</f>
        <v>#N/A</v>
      </c>
      <c r="AD31" s="109" t="e">
        <f>-Revenue!AD20*AD16</f>
        <v>#N/A</v>
      </c>
      <c r="AE31" s="109" t="e">
        <f>-Revenue!AE20*AE16</f>
        <v>#N/A</v>
      </c>
      <c r="AF31" s="109" t="e">
        <f>-Revenue!AF20*AF16</f>
        <v>#N/A</v>
      </c>
      <c r="AG31" s="109" t="e">
        <f>-Revenue!AG20*AG16</f>
        <v>#N/A</v>
      </c>
      <c r="AH31" s="109" t="e">
        <f>-Revenue!AH20*AH16</f>
        <v>#N/A</v>
      </c>
      <c r="AI31" s="109" t="e">
        <f>-Revenue!AI20*AI16</f>
        <v>#N/A</v>
      </c>
      <c r="AJ31" s="109" t="e">
        <f>-Revenue!AJ20*AJ16</f>
        <v>#N/A</v>
      </c>
      <c r="AK31" s="109" t="e">
        <f>-Revenue!AK20*AK16</f>
        <v>#N/A</v>
      </c>
      <c r="AL31" s="109" t="e">
        <f>-Revenue!AL20*AL16</f>
        <v>#N/A</v>
      </c>
      <c r="AM31" s="109" t="e">
        <f>-Revenue!AM20*AM16</f>
        <v>#N/A</v>
      </c>
      <c r="AN31" s="109" t="e">
        <f>-Revenue!AN20*AN16</f>
        <v>#N/A</v>
      </c>
      <c r="AO31" s="109" t="e">
        <f>-Revenue!AO20*AO16</f>
        <v>#N/A</v>
      </c>
      <c r="AP31" s="109" t="e">
        <f>-Revenue!AP20*AP16</f>
        <v>#N/A</v>
      </c>
      <c r="AQ31" s="109" t="e">
        <f>-Revenue!AQ20*AQ16</f>
        <v>#N/A</v>
      </c>
      <c r="AR31" s="109" t="e">
        <f>-Revenue!AR20*AR16</f>
        <v>#N/A</v>
      </c>
      <c r="AS31" s="109" t="e">
        <f>-Revenue!AS20*AS16</f>
        <v>#N/A</v>
      </c>
      <c r="AT31" s="109" t="e">
        <f>-Revenue!AT20*AT16</f>
        <v>#N/A</v>
      </c>
      <c r="AU31" s="109" t="e">
        <f>-Revenue!AU20*AU16</f>
        <v>#N/A</v>
      </c>
      <c r="AV31" s="109" t="e">
        <f>-Revenue!AV20*AV16</f>
        <v>#N/A</v>
      </c>
      <c r="AW31" s="109" t="e">
        <f>-Revenue!AW20*AW16</f>
        <v>#N/A</v>
      </c>
      <c r="AX31" s="109" t="e">
        <f>-Revenue!AX20*AX16</f>
        <v>#N/A</v>
      </c>
      <c r="AY31" s="109" t="e">
        <f>-Revenue!AY20*AY16</f>
        <v>#N/A</v>
      </c>
      <c r="AZ31" s="109" t="e">
        <f>-Revenue!AZ20*AZ16</f>
        <v>#N/A</v>
      </c>
      <c r="BA31" s="109" t="e">
        <f>-Revenue!BA20*BA16</f>
        <v>#N/A</v>
      </c>
      <c r="BB31" s="109" t="e">
        <f>-Revenue!BB20*BB16</f>
        <v>#N/A</v>
      </c>
      <c r="BC31" s="109" t="e">
        <f>-Revenue!BC20*BC16</f>
        <v>#N/A</v>
      </c>
      <c r="BD31" s="109" t="e">
        <f>-Revenue!BD20*BD16</f>
        <v>#N/A</v>
      </c>
      <c r="BE31" s="109" t="e">
        <f>-Revenue!BE20*BE16</f>
        <v>#N/A</v>
      </c>
      <c r="BF31" s="109" t="e">
        <f>-Revenue!BF20*BF16</f>
        <v>#N/A</v>
      </c>
      <c r="BG31" s="109" t="e">
        <f>-Revenue!BG20*BG16</f>
        <v>#N/A</v>
      </c>
      <c r="BH31" s="109" t="e">
        <f>-Revenue!BH20*BH16</f>
        <v>#N/A</v>
      </c>
      <c r="BI31" s="109" t="e">
        <f>-Revenue!BI20*BI16</f>
        <v>#N/A</v>
      </c>
      <c r="BJ31" s="109" t="e">
        <f>-Revenue!BJ20*BJ16</f>
        <v>#N/A</v>
      </c>
      <c r="BK31" s="109" t="e">
        <f>-Revenue!BK20*BK16</f>
        <v>#N/A</v>
      </c>
      <c r="BL31" s="109" t="e">
        <f>-Revenue!BL20*BL16</f>
        <v>#N/A</v>
      </c>
      <c r="BM31" s="109" t="e">
        <f>-Revenue!BM20*BM16</f>
        <v>#N/A</v>
      </c>
      <c r="BN31" s="109" t="e">
        <f>-Revenue!BN20*BN16</f>
        <v>#N/A</v>
      </c>
      <c r="BO31" s="109" t="e">
        <f>-Revenue!BO20*BO16</f>
        <v>#N/A</v>
      </c>
      <c r="BP31" s="109" t="e">
        <f>-Revenue!BP20*BP16</f>
        <v>#N/A</v>
      </c>
      <c r="BQ31" s="109" t="e">
        <f>-Revenue!BQ20*BQ16</f>
        <v>#N/A</v>
      </c>
      <c r="BR31" s="109" t="e">
        <f>-Revenue!BR20*BR16</f>
        <v>#N/A</v>
      </c>
      <c r="BS31" s="109" t="e">
        <f>-Revenue!BS20*BS16</f>
        <v>#N/A</v>
      </c>
      <c r="BT31" s="109" t="e">
        <f>-Revenue!BT20*BT16</f>
        <v>#N/A</v>
      </c>
      <c r="BU31" s="109" t="e">
        <f>-Revenue!BU20*BU16</f>
        <v>#N/A</v>
      </c>
      <c r="BV31" s="109" t="e">
        <f>-Revenue!BV20*BV16</f>
        <v>#N/A</v>
      </c>
      <c r="BW31" s="109" t="e">
        <f>-Revenue!BW20*BW16</f>
        <v>#N/A</v>
      </c>
      <c r="BX31" s="109" t="e">
        <f>-Revenue!BX20*BX16</f>
        <v>#N/A</v>
      </c>
      <c r="BY31" s="109" t="e">
        <f>-Revenue!BY20*BY16</f>
        <v>#N/A</v>
      </c>
      <c r="BZ31" s="109" t="e">
        <f>-Revenue!BZ20*BZ16</f>
        <v>#N/A</v>
      </c>
      <c r="CA31" s="109" t="e">
        <f>-Revenue!CA20*CA16</f>
        <v>#N/A</v>
      </c>
      <c r="CB31" s="109" t="e">
        <f>-Revenue!CB20*CB16</f>
        <v>#N/A</v>
      </c>
      <c r="CC31" s="109" t="e">
        <f>-Revenue!CC20*CC16</f>
        <v>#N/A</v>
      </c>
      <c r="CD31" s="109" t="e">
        <f>-Revenue!CD20*CD16</f>
        <v>#N/A</v>
      </c>
      <c r="CE31" s="109" t="e">
        <f>-Revenue!CE20*CE16</f>
        <v>#N/A</v>
      </c>
      <c r="CF31" s="109" t="e">
        <f>-Revenue!CF20*CF16</f>
        <v>#N/A</v>
      </c>
      <c r="CG31" s="109" t="e">
        <f>-Revenue!CG20*CG16</f>
        <v>#N/A</v>
      </c>
      <c r="CH31" s="109" t="e">
        <f>-Revenue!CH20*CH16</f>
        <v>#N/A</v>
      </c>
      <c r="CI31" s="109" t="e">
        <f>-Revenue!CI20*CI16</f>
        <v>#N/A</v>
      </c>
      <c r="CJ31" s="109" t="e">
        <f>-Revenue!CJ20*CJ16</f>
        <v>#N/A</v>
      </c>
      <c r="CK31" s="109" t="e">
        <f>-Revenue!CK20*CK16</f>
        <v>#N/A</v>
      </c>
      <c r="CL31" s="109" t="e">
        <f>-Revenue!CL20*CL16</f>
        <v>#N/A</v>
      </c>
      <c r="CM31" s="109" t="e">
        <f>-Revenue!CM20*CM16</f>
        <v>#N/A</v>
      </c>
      <c r="CN31" s="109" t="e">
        <f>-Revenue!CN20*CN16</f>
        <v>#N/A</v>
      </c>
      <c r="CO31" s="109" t="e">
        <f>-Revenue!CO20*CO16</f>
        <v>#N/A</v>
      </c>
      <c r="CP31" s="109" t="e">
        <f>-Revenue!CP20*CP16</f>
        <v>#N/A</v>
      </c>
      <c r="CQ31" s="109" t="e">
        <f>-Revenue!CQ20*CQ16</f>
        <v>#N/A</v>
      </c>
      <c r="CR31" s="109" t="e">
        <f>-Revenue!CR20*CR16</f>
        <v>#N/A</v>
      </c>
      <c r="CS31" s="109" t="e">
        <f>-Revenue!CS20*CS16</f>
        <v>#N/A</v>
      </c>
      <c r="CT31" s="109" t="e">
        <f>-Revenue!CT20*CT16</f>
        <v>#N/A</v>
      </c>
      <c r="CU31" s="109" t="e">
        <f>-Revenue!CU20*CU16</f>
        <v>#N/A</v>
      </c>
      <c r="CV31" s="109" t="e">
        <f>-Revenue!CV20*CV16</f>
        <v>#N/A</v>
      </c>
      <c r="CW31" s="109"/>
      <c r="CX31" s="109"/>
    </row>
    <row r="32" spans="2:106">
      <c r="E32" s="1" t="s">
        <v>699</v>
      </c>
      <c r="G32" s="1" t="s">
        <v>305</v>
      </c>
      <c r="L32" s="109" t="e">
        <f>FinancialStatements!L36</f>
        <v>#N/A</v>
      </c>
      <c r="M32" s="109" t="e">
        <f>FinancialStatements!M36</f>
        <v>#N/A</v>
      </c>
      <c r="N32" s="109" t="e">
        <f>FinancialStatements!N36</f>
        <v>#N/A</v>
      </c>
      <c r="O32" s="109" t="e">
        <f>FinancialStatements!O36</f>
        <v>#N/A</v>
      </c>
      <c r="P32" s="109" t="e">
        <f>FinancialStatements!P36</f>
        <v>#N/A</v>
      </c>
      <c r="Q32" s="109" t="e">
        <f>FinancialStatements!Q36</f>
        <v>#N/A</v>
      </c>
      <c r="R32" s="109" t="e">
        <f>FinancialStatements!R36</f>
        <v>#N/A</v>
      </c>
      <c r="S32" s="109" t="e">
        <f>FinancialStatements!S36</f>
        <v>#N/A</v>
      </c>
      <c r="T32" s="109" t="e">
        <f>FinancialStatements!T36</f>
        <v>#N/A</v>
      </c>
      <c r="U32" s="109" t="e">
        <f>FinancialStatements!U36</f>
        <v>#N/A</v>
      </c>
      <c r="V32" s="109" t="e">
        <f>FinancialStatements!V36</f>
        <v>#N/A</v>
      </c>
      <c r="W32" s="109" t="e">
        <f>FinancialStatements!W36</f>
        <v>#N/A</v>
      </c>
      <c r="X32" s="109" t="e">
        <f>FinancialStatements!X36</f>
        <v>#N/A</v>
      </c>
      <c r="Y32" s="109" t="e">
        <f>FinancialStatements!Y36</f>
        <v>#N/A</v>
      </c>
      <c r="Z32" s="109" t="e">
        <f>FinancialStatements!Z36</f>
        <v>#N/A</v>
      </c>
      <c r="AA32" s="109" t="e">
        <f>FinancialStatements!AA36</f>
        <v>#N/A</v>
      </c>
      <c r="AB32" s="109" t="e">
        <f>FinancialStatements!AB36</f>
        <v>#N/A</v>
      </c>
      <c r="AC32" s="109" t="e">
        <f>FinancialStatements!AC36</f>
        <v>#N/A</v>
      </c>
      <c r="AD32" s="109" t="e">
        <f>FinancialStatements!AD36</f>
        <v>#N/A</v>
      </c>
      <c r="AE32" s="109" t="e">
        <f>FinancialStatements!AE36</f>
        <v>#N/A</v>
      </c>
      <c r="AF32" s="109" t="e">
        <f>FinancialStatements!AF36</f>
        <v>#N/A</v>
      </c>
      <c r="AG32" s="109" t="e">
        <f>FinancialStatements!AG36</f>
        <v>#N/A</v>
      </c>
      <c r="AH32" s="109" t="e">
        <f>FinancialStatements!AH36</f>
        <v>#N/A</v>
      </c>
      <c r="AI32" s="109" t="e">
        <f>FinancialStatements!AI36</f>
        <v>#N/A</v>
      </c>
      <c r="AJ32" s="109" t="e">
        <f>FinancialStatements!AJ36</f>
        <v>#N/A</v>
      </c>
      <c r="AK32" s="109" t="e">
        <f>FinancialStatements!AK36</f>
        <v>#N/A</v>
      </c>
      <c r="AL32" s="109" t="e">
        <f>FinancialStatements!AL36</f>
        <v>#N/A</v>
      </c>
      <c r="AM32" s="109" t="e">
        <f>FinancialStatements!AM36</f>
        <v>#N/A</v>
      </c>
      <c r="AN32" s="109" t="e">
        <f>FinancialStatements!AN36</f>
        <v>#N/A</v>
      </c>
      <c r="AO32" s="109" t="e">
        <f>FinancialStatements!AO36</f>
        <v>#N/A</v>
      </c>
      <c r="AP32" s="109" t="e">
        <f>FinancialStatements!AP36</f>
        <v>#N/A</v>
      </c>
      <c r="AQ32" s="109" t="e">
        <f>FinancialStatements!AQ36</f>
        <v>#N/A</v>
      </c>
      <c r="AR32" s="109" t="e">
        <f>FinancialStatements!AR36</f>
        <v>#N/A</v>
      </c>
      <c r="AS32" s="109" t="e">
        <f>FinancialStatements!AS36</f>
        <v>#N/A</v>
      </c>
      <c r="AT32" s="109" t="e">
        <f>FinancialStatements!AT36</f>
        <v>#N/A</v>
      </c>
      <c r="AU32" s="109" t="e">
        <f>FinancialStatements!AU36</f>
        <v>#N/A</v>
      </c>
      <c r="AV32" s="109" t="e">
        <f>FinancialStatements!AV36</f>
        <v>#N/A</v>
      </c>
      <c r="AW32" s="109" t="e">
        <f>FinancialStatements!AW36</f>
        <v>#N/A</v>
      </c>
      <c r="AX32" s="109" t="e">
        <f>FinancialStatements!AX36</f>
        <v>#N/A</v>
      </c>
      <c r="AY32" s="109" t="e">
        <f>FinancialStatements!AY36</f>
        <v>#N/A</v>
      </c>
      <c r="AZ32" s="109" t="e">
        <f>FinancialStatements!AZ36</f>
        <v>#N/A</v>
      </c>
      <c r="BA32" s="109" t="e">
        <f>FinancialStatements!BA36</f>
        <v>#N/A</v>
      </c>
      <c r="BB32" s="109" t="e">
        <f>FinancialStatements!BB36</f>
        <v>#N/A</v>
      </c>
      <c r="BC32" s="109" t="e">
        <f>FinancialStatements!BC36</f>
        <v>#N/A</v>
      </c>
      <c r="BD32" s="109" t="e">
        <f>FinancialStatements!BD36</f>
        <v>#N/A</v>
      </c>
      <c r="BE32" s="109" t="e">
        <f>FinancialStatements!BE36</f>
        <v>#N/A</v>
      </c>
      <c r="BF32" s="109" t="e">
        <f>FinancialStatements!BF36</f>
        <v>#N/A</v>
      </c>
      <c r="BG32" s="109" t="e">
        <f>FinancialStatements!BG36</f>
        <v>#N/A</v>
      </c>
      <c r="BH32" s="109" t="e">
        <f>FinancialStatements!BH36</f>
        <v>#N/A</v>
      </c>
      <c r="BI32" s="109" t="e">
        <f>FinancialStatements!BI36</f>
        <v>#N/A</v>
      </c>
      <c r="BJ32" s="109" t="e">
        <f>FinancialStatements!BJ36</f>
        <v>#N/A</v>
      </c>
      <c r="BK32" s="109" t="e">
        <f>FinancialStatements!BK36</f>
        <v>#N/A</v>
      </c>
      <c r="BL32" s="109" t="e">
        <f>FinancialStatements!BL36</f>
        <v>#N/A</v>
      </c>
      <c r="BM32" s="109" t="e">
        <f>FinancialStatements!BM36</f>
        <v>#N/A</v>
      </c>
      <c r="BN32" s="109" t="e">
        <f>FinancialStatements!BN36</f>
        <v>#N/A</v>
      </c>
      <c r="BO32" s="109" t="e">
        <f>FinancialStatements!BO36</f>
        <v>#N/A</v>
      </c>
      <c r="BP32" s="109" t="e">
        <f>FinancialStatements!BP36</f>
        <v>#N/A</v>
      </c>
      <c r="BQ32" s="109" t="e">
        <f>FinancialStatements!BQ36</f>
        <v>#N/A</v>
      </c>
      <c r="BR32" s="109" t="e">
        <f>FinancialStatements!BR36</f>
        <v>#N/A</v>
      </c>
      <c r="BS32" s="109" t="e">
        <f>FinancialStatements!BS36</f>
        <v>#N/A</v>
      </c>
      <c r="BT32" s="109" t="e">
        <f>FinancialStatements!BT36</f>
        <v>#N/A</v>
      </c>
      <c r="BU32" s="109" t="e">
        <f>FinancialStatements!BU36</f>
        <v>#N/A</v>
      </c>
      <c r="BV32" s="109" t="e">
        <f>FinancialStatements!BV36</f>
        <v>#N/A</v>
      </c>
      <c r="BW32" s="109" t="e">
        <f>FinancialStatements!BW36</f>
        <v>#N/A</v>
      </c>
      <c r="BX32" s="109" t="e">
        <f>FinancialStatements!BX36</f>
        <v>#N/A</v>
      </c>
      <c r="BY32" s="109" t="e">
        <f>FinancialStatements!BY36</f>
        <v>#N/A</v>
      </c>
      <c r="BZ32" s="109" t="e">
        <f>FinancialStatements!BZ36</f>
        <v>#N/A</v>
      </c>
      <c r="CA32" s="109" t="e">
        <f>FinancialStatements!CA36</f>
        <v>#N/A</v>
      </c>
      <c r="CB32" s="109" t="e">
        <f>FinancialStatements!CB36</f>
        <v>#N/A</v>
      </c>
      <c r="CC32" s="109" t="e">
        <f>FinancialStatements!CC36</f>
        <v>#N/A</v>
      </c>
      <c r="CD32" s="109" t="e">
        <f>FinancialStatements!CD36</f>
        <v>#N/A</v>
      </c>
      <c r="CE32" s="109" t="e">
        <f>FinancialStatements!CE36</f>
        <v>#N/A</v>
      </c>
      <c r="CF32" s="109" t="e">
        <f>FinancialStatements!CF36</f>
        <v>#N/A</v>
      </c>
      <c r="CG32" s="109" t="e">
        <f>FinancialStatements!CG36</f>
        <v>#N/A</v>
      </c>
      <c r="CH32" s="109" t="e">
        <f>FinancialStatements!CH36</f>
        <v>#N/A</v>
      </c>
      <c r="CI32" s="109" t="e">
        <f>FinancialStatements!CI36</f>
        <v>#N/A</v>
      </c>
      <c r="CJ32" s="109" t="e">
        <f>FinancialStatements!CJ36</f>
        <v>#N/A</v>
      </c>
      <c r="CK32" s="109" t="e">
        <f>FinancialStatements!CK36</f>
        <v>#N/A</v>
      </c>
      <c r="CL32" s="109" t="e">
        <f>FinancialStatements!CL36</f>
        <v>#N/A</v>
      </c>
      <c r="CM32" s="109" t="e">
        <f>FinancialStatements!CM36</f>
        <v>#N/A</v>
      </c>
      <c r="CN32" s="109" t="e">
        <f>FinancialStatements!CN36</f>
        <v>#N/A</v>
      </c>
      <c r="CO32" s="109">
        <f>FinancialStatements!CO36</f>
        <v>0</v>
      </c>
      <c r="CP32" s="109">
        <f>FinancialStatements!CP36</f>
        <v>0</v>
      </c>
      <c r="CQ32" s="109">
        <f>FinancialStatements!CQ36</f>
        <v>0</v>
      </c>
      <c r="CR32" s="109">
        <f>FinancialStatements!CR36</f>
        <v>0</v>
      </c>
      <c r="CS32" s="109">
        <f>FinancialStatements!CS36</f>
        <v>0</v>
      </c>
      <c r="CT32" s="109">
        <f>FinancialStatements!CT36</f>
        <v>0</v>
      </c>
      <c r="CU32" s="109">
        <f>FinancialStatements!CU36</f>
        <v>0</v>
      </c>
      <c r="CV32" s="109">
        <f>FinancialStatements!CV36</f>
        <v>0</v>
      </c>
      <c r="CW32" s="109"/>
      <c r="CX32" s="109"/>
    </row>
    <row r="33" spans="2:106">
      <c r="E33" s="1" t="s">
        <v>1068</v>
      </c>
      <c r="G33" s="1" t="s">
        <v>305</v>
      </c>
      <c r="L33" s="109" t="e">
        <f>FinancialStatements!L37</f>
        <v>#N/A</v>
      </c>
      <c r="M33" s="109" t="e">
        <f>FinancialStatements!M37</f>
        <v>#N/A</v>
      </c>
      <c r="N33" s="109" t="e">
        <f>FinancialStatements!N37</f>
        <v>#N/A</v>
      </c>
      <c r="O33" s="109" t="e">
        <f>FinancialStatements!O37</f>
        <v>#N/A</v>
      </c>
      <c r="P33" s="109" t="e">
        <f>FinancialStatements!P37</f>
        <v>#N/A</v>
      </c>
      <c r="Q33" s="109" t="e">
        <f>FinancialStatements!Q37</f>
        <v>#N/A</v>
      </c>
      <c r="R33" s="109" t="e">
        <f>FinancialStatements!R37</f>
        <v>#N/A</v>
      </c>
      <c r="S33" s="109" t="e">
        <f>FinancialStatements!S37</f>
        <v>#N/A</v>
      </c>
      <c r="T33" s="109" t="e">
        <f>FinancialStatements!T37</f>
        <v>#N/A</v>
      </c>
      <c r="U33" s="109" t="e">
        <f>FinancialStatements!U37</f>
        <v>#N/A</v>
      </c>
      <c r="V33" s="109" t="e">
        <f>FinancialStatements!V37</f>
        <v>#N/A</v>
      </c>
      <c r="W33" s="109" t="e">
        <f>FinancialStatements!W37</f>
        <v>#N/A</v>
      </c>
      <c r="X33" s="109" t="e">
        <f>FinancialStatements!X37</f>
        <v>#N/A</v>
      </c>
      <c r="Y33" s="109" t="e">
        <f>FinancialStatements!Y37</f>
        <v>#N/A</v>
      </c>
      <c r="Z33" s="109" t="e">
        <f>FinancialStatements!Z37</f>
        <v>#N/A</v>
      </c>
      <c r="AA33" s="109" t="e">
        <f>FinancialStatements!AA37</f>
        <v>#N/A</v>
      </c>
      <c r="AB33" s="109" t="e">
        <f>FinancialStatements!AB37</f>
        <v>#N/A</v>
      </c>
      <c r="AC33" s="109" t="e">
        <f>FinancialStatements!AC37</f>
        <v>#N/A</v>
      </c>
      <c r="AD33" s="109" t="e">
        <f>FinancialStatements!AD37</f>
        <v>#N/A</v>
      </c>
      <c r="AE33" s="109" t="e">
        <f>FinancialStatements!AE37</f>
        <v>#N/A</v>
      </c>
      <c r="AF33" s="109" t="e">
        <f>FinancialStatements!AF37</f>
        <v>#N/A</v>
      </c>
      <c r="AG33" s="109" t="e">
        <f>FinancialStatements!AG37</f>
        <v>#N/A</v>
      </c>
      <c r="AH33" s="109" t="e">
        <f>FinancialStatements!AH37</f>
        <v>#N/A</v>
      </c>
      <c r="AI33" s="109" t="e">
        <f>FinancialStatements!AI37</f>
        <v>#N/A</v>
      </c>
      <c r="AJ33" s="109" t="e">
        <f>FinancialStatements!AJ37</f>
        <v>#N/A</v>
      </c>
      <c r="AK33" s="109" t="e">
        <f>FinancialStatements!AK37</f>
        <v>#N/A</v>
      </c>
      <c r="AL33" s="109" t="e">
        <f>FinancialStatements!AL37</f>
        <v>#N/A</v>
      </c>
      <c r="AM33" s="109" t="e">
        <f>FinancialStatements!AM37</f>
        <v>#N/A</v>
      </c>
      <c r="AN33" s="109" t="e">
        <f>FinancialStatements!AN37</f>
        <v>#N/A</v>
      </c>
      <c r="AO33" s="109" t="e">
        <f>FinancialStatements!AO37</f>
        <v>#N/A</v>
      </c>
      <c r="AP33" s="109" t="e">
        <f>FinancialStatements!AP37</f>
        <v>#N/A</v>
      </c>
      <c r="AQ33" s="109" t="e">
        <f>FinancialStatements!AQ37</f>
        <v>#N/A</v>
      </c>
      <c r="AR33" s="109" t="e">
        <f>FinancialStatements!AR37</f>
        <v>#N/A</v>
      </c>
      <c r="AS33" s="109" t="e">
        <f>FinancialStatements!AS37</f>
        <v>#N/A</v>
      </c>
      <c r="AT33" s="109" t="e">
        <f>FinancialStatements!AT37</f>
        <v>#N/A</v>
      </c>
      <c r="AU33" s="109" t="e">
        <f>FinancialStatements!AU37</f>
        <v>#N/A</v>
      </c>
      <c r="AV33" s="109" t="e">
        <f>FinancialStatements!AV37</f>
        <v>#N/A</v>
      </c>
      <c r="AW33" s="109" t="e">
        <f>FinancialStatements!AW37</f>
        <v>#N/A</v>
      </c>
      <c r="AX33" s="109" t="e">
        <f>FinancialStatements!AX37</f>
        <v>#N/A</v>
      </c>
      <c r="AY33" s="109" t="e">
        <f>FinancialStatements!AY37</f>
        <v>#N/A</v>
      </c>
      <c r="AZ33" s="109" t="e">
        <f>FinancialStatements!AZ37</f>
        <v>#N/A</v>
      </c>
      <c r="BA33" s="109" t="e">
        <f>FinancialStatements!BA37</f>
        <v>#N/A</v>
      </c>
      <c r="BB33" s="109" t="e">
        <f>FinancialStatements!BB37</f>
        <v>#N/A</v>
      </c>
      <c r="BC33" s="109" t="e">
        <f>FinancialStatements!BC37</f>
        <v>#N/A</v>
      </c>
      <c r="BD33" s="109" t="e">
        <f>FinancialStatements!BD37</f>
        <v>#N/A</v>
      </c>
      <c r="BE33" s="109" t="e">
        <f>FinancialStatements!BE37</f>
        <v>#N/A</v>
      </c>
      <c r="BF33" s="109" t="e">
        <f>FinancialStatements!BF37</f>
        <v>#N/A</v>
      </c>
      <c r="BG33" s="109" t="e">
        <f>FinancialStatements!BG37</f>
        <v>#N/A</v>
      </c>
      <c r="BH33" s="109" t="e">
        <f>FinancialStatements!BH37</f>
        <v>#N/A</v>
      </c>
      <c r="BI33" s="109" t="e">
        <f>FinancialStatements!BI37</f>
        <v>#N/A</v>
      </c>
      <c r="BJ33" s="109" t="e">
        <f>FinancialStatements!BJ37</f>
        <v>#N/A</v>
      </c>
      <c r="BK33" s="109" t="e">
        <f>FinancialStatements!BK37</f>
        <v>#N/A</v>
      </c>
      <c r="BL33" s="109" t="e">
        <f>FinancialStatements!BL37</f>
        <v>#N/A</v>
      </c>
      <c r="BM33" s="109" t="e">
        <f>FinancialStatements!BM37</f>
        <v>#N/A</v>
      </c>
      <c r="BN33" s="109" t="e">
        <f>FinancialStatements!BN37</f>
        <v>#N/A</v>
      </c>
      <c r="BO33" s="109" t="e">
        <f>FinancialStatements!BO37</f>
        <v>#N/A</v>
      </c>
      <c r="BP33" s="109" t="e">
        <f>FinancialStatements!BP37</f>
        <v>#N/A</v>
      </c>
      <c r="BQ33" s="109" t="e">
        <f>FinancialStatements!BQ37</f>
        <v>#N/A</v>
      </c>
      <c r="BR33" s="109" t="e">
        <f>FinancialStatements!BR37</f>
        <v>#N/A</v>
      </c>
      <c r="BS33" s="109" t="e">
        <f>FinancialStatements!BS37</f>
        <v>#N/A</v>
      </c>
      <c r="BT33" s="109" t="e">
        <f>FinancialStatements!BT37</f>
        <v>#N/A</v>
      </c>
      <c r="BU33" s="109" t="e">
        <f>FinancialStatements!BU37</f>
        <v>#N/A</v>
      </c>
      <c r="BV33" s="109" t="e">
        <f>FinancialStatements!BV37</f>
        <v>#N/A</v>
      </c>
      <c r="BW33" s="109" t="e">
        <f>FinancialStatements!BW37</f>
        <v>#N/A</v>
      </c>
      <c r="BX33" s="109" t="e">
        <f>FinancialStatements!BX37</f>
        <v>#N/A</v>
      </c>
      <c r="BY33" s="109" t="e">
        <f>FinancialStatements!BY37</f>
        <v>#N/A</v>
      </c>
      <c r="BZ33" s="109" t="e">
        <f>FinancialStatements!BZ37</f>
        <v>#N/A</v>
      </c>
      <c r="CA33" s="109" t="e">
        <f>FinancialStatements!CA37</f>
        <v>#N/A</v>
      </c>
      <c r="CB33" s="109" t="e">
        <f>FinancialStatements!CB37</f>
        <v>#N/A</v>
      </c>
      <c r="CC33" s="109" t="e">
        <f>FinancialStatements!CC37</f>
        <v>#N/A</v>
      </c>
      <c r="CD33" s="109" t="e">
        <f>FinancialStatements!CD37</f>
        <v>#N/A</v>
      </c>
      <c r="CE33" s="109" t="e">
        <f>FinancialStatements!CE37</f>
        <v>#N/A</v>
      </c>
      <c r="CF33" s="109" t="e">
        <f>FinancialStatements!CF37</f>
        <v>#N/A</v>
      </c>
      <c r="CG33" s="109" t="e">
        <f>FinancialStatements!CG37</f>
        <v>#N/A</v>
      </c>
      <c r="CH33" s="109" t="e">
        <f>FinancialStatements!CH37</f>
        <v>#N/A</v>
      </c>
      <c r="CI33" s="109" t="e">
        <f>FinancialStatements!CI37</f>
        <v>#N/A</v>
      </c>
      <c r="CJ33" s="109" t="e">
        <f>FinancialStatements!CJ37</f>
        <v>#N/A</v>
      </c>
      <c r="CK33" s="109" t="e">
        <f>FinancialStatements!CK37</f>
        <v>#N/A</v>
      </c>
      <c r="CL33" s="109" t="e">
        <f>FinancialStatements!CL37</f>
        <v>#N/A</v>
      </c>
      <c r="CM33" s="109" t="e">
        <f>FinancialStatements!CM37</f>
        <v>#N/A</v>
      </c>
      <c r="CN33" s="109" t="e">
        <f>FinancialStatements!CN37</f>
        <v>#N/A</v>
      </c>
      <c r="CO33" s="109">
        <f>FinancialStatements!CO37</f>
        <v>0</v>
      </c>
      <c r="CP33" s="109">
        <f>FinancialStatements!CP37</f>
        <v>0</v>
      </c>
      <c r="CQ33" s="109">
        <f>FinancialStatements!CQ37</f>
        <v>0</v>
      </c>
      <c r="CR33" s="109">
        <f>FinancialStatements!CR37</f>
        <v>0</v>
      </c>
      <c r="CS33" s="109">
        <f>FinancialStatements!CS37</f>
        <v>0</v>
      </c>
      <c r="CT33" s="109">
        <f>FinancialStatements!CT37</f>
        <v>0</v>
      </c>
      <c r="CU33" s="109">
        <f>FinancialStatements!CU37</f>
        <v>0</v>
      </c>
      <c r="CV33" s="109">
        <f>FinancialStatements!CV37</f>
        <v>0</v>
      </c>
      <c r="CW33" s="109"/>
      <c r="CX33" s="109"/>
    </row>
    <row r="34" spans="2:106">
      <c r="L34" s="58"/>
      <c r="M34" s="58"/>
      <c r="N34" s="58"/>
      <c r="O34" s="58"/>
      <c r="P34" s="114"/>
      <c r="Q34" s="58"/>
      <c r="R34" s="58"/>
      <c r="S34" s="58"/>
      <c r="T34" s="58"/>
      <c r="U34" s="58"/>
      <c r="V34" s="58"/>
      <c r="W34" s="58"/>
      <c r="X34" s="58"/>
      <c r="Y34" s="58"/>
      <c r="Z34" s="58"/>
      <c r="AA34" s="58"/>
      <c r="AB34" s="58"/>
      <c r="AC34" s="58"/>
      <c r="AD34" s="58"/>
      <c r="AE34" s="58"/>
      <c r="AF34" s="58"/>
      <c r="AG34" s="58"/>
      <c r="AH34" s="58"/>
      <c r="AI34" s="58"/>
      <c r="AJ34" s="58"/>
      <c r="AK34" s="58"/>
      <c r="AL34" s="58"/>
      <c r="AM34" s="58"/>
      <c r="AN34" s="58"/>
      <c r="AO34" s="58"/>
      <c r="AP34" s="58"/>
      <c r="AQ34" s="58"/>
      <c r="AR34" s="58"/>
      <c r="AS34" s="58"/>
      <c r="AT34" s="58"/>
      <c r="AU34" s="58"/>
      <c r="AV34" s="58"/>
      <c r="AW34" s="58"/>
      <c r="AX34" s="58"/>
      <c r="AY34" s="58"/>
      <c r="AZ34" s="58"/>
      <c r="BA34" s="171"/>
      <c r="BB34" s="58"/>
      <c r="BC34" s="58"/>
      <c r="BD34" s="58"/>
      <c r="BE34" s="58"/>
      <c r="BF34" s="58"/>
      <c r="BG34" s="172"/>
      <c r="BH34" s="58"/>
      <c r="BI34" s="58"/>
      <c r="BJ34" s="58"/>
      <c r="BK34" s="58"/>
      <c r="BL34" s="58"/>
      <c r="BM34" s="58"/>
      <c r="BN34" s="58"/>
      <c r="BO34" s="58"/>
      <c r="BP34" s="58"/>
      <c r="BQ34" s="58"/>
      <c r="BR34" s="58"/>
      <c r="BS34" s="58"/>
      <c r="BT34" s="58"/>
      <c r="BU34" s="58"/>
      <c r="BV34" s="58"/>
      <c r="BW34" s="58"/>
      <c r="BX34" s="58"/>
      <c r="BY34" s="58"/>
      <c r="BZ34" s="58"/>
      <c r="CA34" s="58"/>
      <c r="CB34" s="58"/>
      <c r="CC34" s="58"/>
      <c r="CD34" s="58"/>
      <c r="CE34" s="58"/>
      <c r="CF34" s="58"/>
      <c r="CG34" s="58"/>
      <c r="CH34" s="58"/>
      <c r="CI34" s="58"/>
      <c r="CJ34" s="58"/>
      <c r="CK34" s="58"/>
      <c r="CL34" s="58"/>
      <c r="CM34" s="58"/>
      <c r="CN34" s="58"/>
      <c r="CO34" s="58"/>
      <c r="CP34" s="58"/>
      <c r="CQ34" s="58"/>
      <c r="CR34" s="58"/>
      <c r="CS34" s="58"/>
      <c r="CT34" s="58"/>
      <c r="CU34" s="58"/>
      <c r="CV34" s="58"/>
      <c r="CW34" s="58"/>
      <c r="CX34" s="58"/>
    </row>
    <row r="35" spans="2:106">
      <c r="E35" s="1" t="s">
        <v>1069</v>
      </c>
      <c r="G35" s="1" t="s">
        <v>154</v>
      </c>
      <c r="L35" s="114">
        <f t="shared" ref="L35" si="14">IFERROR((L30-L32)/-(L32+L33),0)</f>
        <v>0</v>
      </c>
      <c r="M35" s="114">
        <f t="shared" ref="M35:AR35" si="15">IFERROR((M30-M32)/-(M32+M33),0)</f>
        <v>0</v>
      </c>
      <c r="N35" s="114">
        <f t="shared" si="15"/>
        <v>0</v>
      </c>
      <c r="O35" s="114">
        <f t="shared" si="15"/>
        <v>0</v>
      </c>
      <c r="P35" s="114">
        <f t="shared" si="15"/>
        <v>0</v>
      </c>
      <c r="Q35" s="114">
        <f t="shared" si="15"/>
        <v>0</v>
      </c>
      <c r="R35" s="114">
        <f t="shared" si="15"/>
        <v>0</v>
      </c>
      <c r="S35" s="114">
        <f t="shared" si="15"/>
        <v>0</v>
      </c>
      <c r="T35" s="114">
        <f t="shared" si="15"/>
        <v>0</v>
      </c>
      <c r="U35" s="114">
        <f t="shared" si="15"/>
        <v>0</v>
      </c>
      <c r="V35" s="114">
        <f t="shared" si="15"/>
        <v>0</v>
      </c>
      <c r="W35" s="114">
        <f t="shared" si="15"/>
        <v>0</v>
      </c>
      <c r="X35" s="114">
        <f t="shared" si="15"/>
        <v>0</v>
      </c>
      <c r="Y35" s="114">
        <f t="shared" si="15"/>
        <v>0</v>
      </c>
      <c r="Z35" s="114">
        <f t="shared" si="15"/>
        <v>0</v>
      </c>
      <c r="AA35" s="114">
        <f t="shared" si="15"/>
        <v>0</v>
      </c>
      <c r="AB35" s="114">
        <f t="shared" si="15"/>
        <v>0</v>
      </c>
      <c r="AC35" s="114">
        <f t="shared" si="15"/>
        <v>0</v>
      </c>
      <c r="AD35" s="114">
        <f t="shared" si="15"/>
        <v>0</v>
      </c>
      <c r="AE35" s="114">
        <f t="shared" si="15"/>
        <v>0</v>
      </c>
      <c r="AF35" s="114">
        <f t="shared" si="15"/>
        <v>0</v>
      </c>
      <c r="AG35" s="114">
        <f t="shared" si="15"/>
        <v>0</v>
      </c>
      <c r="AH35" s="114">
        <f t="shared" si="15"/>
        <v>0</v>
      </c>
      <c r="AI35" s="114">
        <f t="shared" si="15"/>
        <v>0</v>
      </c>
      <c r="AJ35" s="114">
        <f t="shared" si="15"/>
        <v>0</v>
      </c>
      <c r="AK35" s="114">
        <f t="shared" si="15"/>
        <v>0</v>
      </c>
      <c r="AL35" s="114">
        <f t="shared" si="15"/>
        <v>0</v>
      </c>
      <c r="AM35" s="114">
        <f t="shared" si="15"/>
        <v>0</v>
      </c>
      <c r="AN35" s="114">
        <f t="shared" si="15"/>
        <v>0</v>
      </c>
      <c r="AO35" s="114">
        <f t="shared" si="15"/>
        <v>0</v>
      </c>
      <c r="AP35" s="114">
        <f t="shared" si="15"/>
        <v>0</v>
      </c>
      <c r="AQ35" s="114">
        <f t="shared" si="15"/>
        <v>0</v>
      </c>
      <c r="AR35" s="114">
        <f t="shared" si="15"/>
        <v>0</v>
      </c>
      <c r="AS35" s="114">
        <f t="shared" ref="AS35:BX35" si="16">IFERROR((AS30-AS32)/-(AS32+AS33),0)</f>
        <v>0</v>
      </c>
      <c r="AT35" s="114">
        <f t="shared" si="16"/>
        <v>0</v>
      </c>
      <c r="AU35" s="114">
        <f t="shared" si="16"/>
        <v>0</v>
      </c>
      <c r="AV35" s="114">
        <f t="shared" si="16"/>
        <v>0</v>
      </c>
      <c r="AW35" s="114">
        <f t="shared" si="16"/>
        <v>0</v>
      </c>
      <c r="AX35" s="114">
        <f t="shared" si="16"/>
        <v>0</v>
      </c>
      <c r="AY35" s="114">
        <f t="shared" si="16"/>
        <v>0</v>
      </c>
      <c r="AZ35" s="114">
        <f t="shared" si="16"/>
        <v>0</v>
      </c>
      <c r="BA35" s="114">
        <f t="shared" si="16"/>
        <v>0</v>
      </c>
      <c r="BB35" s="114">
        <f t="shared" si="16"/>
        <v>0</v>
      </c>
      <c r="BC35" s="114">
        <f t="shared" si="16"/>
        <v>0</v>
      </c>
      <c r="BD35" s="114">
        <f t="shared" si="16"/>
        <v>0</v>
      </c>
      <c r="BE35" s="114">
        <f t="shared" si="16"/>
        <v>0</v>
      </c>
      <c r="BF35" s="114">
        <f t="shared" si="16"/>
        <v>0</v>
      </c>
      <c r="BG35" s="114">
        <f t="shared" si="16"/>
        <v>0</v>
      </c>
      <c r="BH35" s="114">
        <f t="shared" si="16"/>
        <v>0</v>
      </c>
      <c r="BI35" s="114">
        <f t="shared" si="16"/>
        <v>0</v>
      </c>
      <c r="BJ35" s="114">
        <f t="shared" si="16"/>
        <v>0</v>
      </c>
      <c r="BK35" s="114">
        <f t="shared" si="16"/>
        <v>0</v>
      </c>
      <c r="BL35" s="114">
        <f t="shared" si="16"/>
        <v>0</v>
      </c>
      <c r="BM35" s="114">
        <f t="shared" si="16"/>
        <v>0</v>
      </c>
      <c r="BN35" s="114">
        <f t="shared" si="16"/>
        <v>0</v>
      </c>
      <c r="BO35" s="114">
        <f t="shared" si="16"/>
        <v>0</v>
      </c>
      <c r="BP35" s="114">
        <f t="shared" si="16"/>
        <v>0</v>
      </c>
      <c r="BQ35" s="114">
        <f t="shared" si="16"/>
        <v>0</v>
      </c>
      <c r="BR35" s="114">
        <f t="shared" si="16"/>
        <v>0</v>
      </c>
      <c r="BS35" s="114">
        <f t="shared" si="16"/>
        <v>0</v>
      </c>
      <c r="BT35" s="114">
        <f t="shared" si="16"/>
        <v>0</v>
      </c>
      <c r="BU35" s="114">
        <f t="shared" si="16"/>
        <v>0</v>
      </c>
      <c r="BV35" s="114">
        <f t="shared" si="16"/>
        <v>0</v>
      </c>
      <c r="BW35" s="114">
        <f t="shared" si="16"/>
        <v>0</v>
      </c>
      <c r="BX35" s="114">
        <f t="shared" si="16"/>
        <v>0</v>
      </c>
      <c r="BY35" s="114">
        <f t="shared" ref="BY35:CV35" si="17">IFERROR((BY30-BY32)/-(BY32+BY33),0)</f>
        <v>0</v>
      </c>
      <c r="BZ35" s="114">
        <f t="shared" si="17"/>
        <v>0</v>
      </c>
      <c r="CA35" s="114">
        <f t="shared" si="17"/>
        <v>0</v>
      </c>
      <c r="CB35" s="114">
        <f t="shared" si="17"/>
        <v>0</v>
      </c>
      <c r="CC35" s="114">
        <f t="shared" si="17"/>
        <v>0</v>
      </c>
      <c r="CD35" s="114">
        <f t="shared" si="17"/>
        <v>0</v>
      </c>
      <c r="CE35" s="114">
        <f t="shared" si="17"/>
        <v>0</v>
      </c>
      <c r="CF35" s="114">
        <f t="shared" si="17"/>
        <v>0</v>
      </c>
      <c r="CG35" s="114">
        <f t="shared" si="17"/>
        <v>0</v>
      </c>
      <c r="CH35" s="114">
        <f t="shared" si="17"/>
        <v>0</v>
      </c>
      <c r="CI35" s="114">
        <f t="shared" si="17"/>
        <v>0</v>
      </c>
      <c r="CJ35" s="114">
        <f t="shared" si="17"/>
        <v>0</v>
      </c>
      <c r="CK35" s="114">
        <f t="shared" si="17"/>
        <v>0</v>
      </c>
      <c r="CL35" s="114">
        <f t="shared" si="17"/>
        <v>0</v>
      </c>
      <c r="CM35" s="114">
        <f t="shared" si="17"/>
        <v>0</v>
      </c>
      <c r="CN35" s="114">
        <f t="shared" si="17"/>
        <v>0</v>
      </c>
      <c r="CO35" s="114">
        <f t="shared" si="17"/>
        <v>0</v>
      </c>
      <c r="CP35" s="114">
        <f t="shared" si="17"/>
        <v>0</v>
      </c>
      <c r="CQ35" s="114">
        <f t="shared" si="17"/>
        <v>0</v>
      </c>
      <c r="CR35" s="114">
        <f t="shared" si="17"/>
        <v>0</v>
      </c>
      <c r="CS35" s="114">
        <f t="shared" si="17"/>
        <v>0</v>
      </c>
      <c r="CT35" s="114">
        <f t="shared" si="17"/>
        <v>0</v>
      </c>
      <c r="CU35" s="114">
        <f t="shared" si="17"/>
        <v>0</v>
      </c>
      <c r="CV35" s="114">
        <f t="shared" si="17"/>
        <v>0</v>
      </c>
      <c r="CW35" s="114"/>
      <c r="CX35" s="114"/>
    </row>
    <row r="36" spans="2:106">
      <c r="E36" s="1" t="s">
        <v>1070</v>
      </c>
      <c r="G36" s="1" t="s">
        <v>154</v>
      </c>
      <c r="L36" s="114">
        <f t="shared" ref="L36" si="18">IFERROR((L30+L31-L32)/(-L32-L33),0)</f>
        <v>0</v>
      </c>
      <c r="M36" s="114">
        <f t="shared" ref="M36:AR36" si="19">IFERROR((M30+M31-M32)/(-M32-M33),0)</f>
        <v>0</v>
      </c>
      <c r="N36" s="114">
        <f t="shared" si="19"/>
        <v>0</v>
      </c>
      <c r="O36" s="114">
        <f t="shared" si="19"/>
        <v>0</v>
      </c>
      <c r="P36" s="114">
        <f t="shared" si="19"/>
        <v>0</v>
      </c>
      <c r="Q36" s="114">
        <f t="shared" si="19"/>
        <v>0</v>
      </c>
      <c r="R36" s="114">
        <f t="shared" si="19"/>
        <v>0</v>
      </c>
      <c r="S36" s="114">
        <f t="shared" si="19"/>
        <v>0</v>
      </c>
      <c r="T36" s="114">
        <f t="shared" si="19"/>
        <v>0</v>
      </c>
      <c r="U36" s="114">
        <f t="shared" si="19"/>
        <v>0</v>
      </c>
      <c r="V36" s="114">
        <f t="shared" si="19"/>
        <v>0</v>
      </c>
      <c r="W36" s="114">
        <f t="shared" si="19"/>
        <v>0</v>
      </c>
      <c r="X36" s="114">
        <f t="shared" si="19"/>
        <v>0</v>
      </c>
      <c r="Y36" s="114">
        <f t="shared" si="19"/>
        <v>0</v>
      </c>
      <c r="Z36" s="114">
        <f t="shared" si="19"/>
        <v>0</v>
      </c>
      <c r="AA36" s="114">
        <f t="shared" si="19"/>
        <v>0</v>
      </c>
      <c r="AB36" s="114">
        <f t="shared" si="19"/>
        <v>0</v>
      </c>
      <c r="AC36" s="114">
        <f t="shared" si="19"/>
        <v>0</v>
      </c>
      <c r="AD36" s="114">
        <f t="shared" si="19"/>
        <v>0</v>
      </c>
      <c r="AE36" s="114">
        <f t="shared" si="19"/>
        <v>0</v>
      </c>
      <c r="AF36" s="114">
        <f t="shared" si="19"/>
        <v>0</v>
      </c>
      <c r="AG36" s="114">
        <f t="shared" si="19"/>
        <v>0</v>
      </c>
      <c r="AH36" s="114">
        <f t="shared" si="19"/>
        <v>0</v>
      </c>
      <c r="AI36" s="114">
        <f t="shared" si="19"/>
        <v>0</v>
      </c>
      <c r="AJ36" s="114">
        <f t="shared" si="19"/>
        <v>0</v>
      </c>
      <c r="AK36" s="114">
        <f t="shared" si="19"/>
        <v>0</v>
      </c>
      <c r="AL36" s="114">
        <f t="shared" si="19"/>
        <v>0</v>
      </c>
      <c r="AM36" s="114">
        <f t="shared" si="19"/>
        <v>0</v>
      </c>
      <c r="AN36" s="114">
        <f t="shared" si="19"/>
        <v>0</v>
      </c>
      <c r="AO36" s="114">
        <f t="shared" si="19"/>
        <v>0</v>
      </c>
      <c r="AP36" s="114">
        <f t="shared" si="19"/>
        <v>0</v>
      </c>
      <c r="AQ36" s="114">
        <f t="shared" si="19"/>
        <v>0</v>
      </c>
      <c r="AR36" s="114">
        <f t="shared" si="19"/>
        <v>0</v>
      </c>
      <c r="AS36" s="114">
        <f t="shared" ref="AS36:BX36" si="20">IFERROR((AS30+AS31-AS32)/(-AS32-AS33),0)</f>
        <v>0</v>
      </c>
      <c r="AT36" s="114">
        <f t="shared" si="20"/>
        <v>0</v>
      </c>
      <c r="AU36" s="114">
        <f t="shared" si="20"/>
        <v>0</v>
      </c>
      <c r="AV36" s="114">
        <f t="shared" si="20"/>
        <v>0</v>
      </c>
      <c r="AW36" s="114">
        <f t="shared" si="20"/>
        <v>0</v>
      </c>
      <c r="AX36" s="114">
        <f t="shared" si="20"/>
        <v>0</v>
      </c>
      <c r="AY36" s="114">
        <f t="shared" si="20"/>
        <v>0</v>
      </c>
      <c r="AZ36" s="114">
        <f t="shared" si="20"/>
        <v>0</v>
      </c>
      <c r="BA36" s="114">
        <f t="shared" si="20"/>
        <v>0</v>
      </c>
      <c r="BB36" s="114">
        <f t="shared" si="20"/>
        <v>0</v>
      </c>
      <c r="BC36" s="114">
        <f t="shared" si="20"/>
        <v>0</v>
      </c>
      <c r="BD36" s="114">
        <f t="shared" si="20"/>
        <v>0</v>
      </c>
      <c r="BE36" s="114">
        <f t="shared" si="20"/>
        <v>0</v>
      </c>
      <c r="BF36" s="114">
        <f t="shared" si="20"/>
        <v>0</v>
      </c>
      <c r="BG36" s="114">
        <f t="shared" si="20"/>
        <v>0</v>
      </c>
      <c r="BH36" s="114">
        <f t="shared" si="20"/>
        <v>0</v>
      </c>
      <c r="BI36" s="114">
        <f t="shared" si="20"/>
        <v>0</v>
      </c>
      <c r="BJ36" s="114">
        <f t="shared" si="20"/>
        <v>0</v>
      </c>
      <c r="BK36" s="114">
        <f t="shared" si="20"/>
        <v>0</v>
      </c>
      <c r="BL36" s="114">
        <f t="shared" si="20"/>
        <v>0</v>
      </c>
      <c r="BM36" s="114">
        <f t="shared" si="20"/>
        <v>0</v>
      </c>
      <c r="BN36" s="114">
        <f t="shared" si="20"/>
        <v>0</v>
      </c>
      <c r="BO36" s="114">
        <f t="shared" si="20"/>
        <v>0</v>
      </c>
      <c r="BP36" s="114">
        <f t="shared" si="20"/>
        <v>0</v>
      </c>
      <c r="BQ36" s="114">
        <f t="shared" si="20"/>
        <v>0</v>
      </c>
      <c r="BR36" s="114">
        <f t="shared" si="20"/>
        <v>0</v>
      </c>
      <c r="BS36" s="114">
        <f t="shared" si="20"/>
        <v>0</v>
      </c>
      <c r="BT36" s="114">
        <f t="shared" si="20"/>
        <v>0</v>
      </c>
      <c r="BU36" s="114">
        <f t="shared" si="20"/>
        <v>0</v>
      </c>
      <c r="BV36" s="114">
        <f t="shared" si="20"/>
        <v>0</v>
      </c>
      <c r="BW36" s="114">
        <f t="shared" si="20"/>
        <v>0</v>
      </c>
      <c r="BX36" s="114">
        <f t="shared" si="20"/>
        <v>0</v>
      </c>
      <c r="BY36" s="114">
        <f t="shared" ref="BY36:CV36" si="21">IFERROR((BY30+BY31-BY32)/(-BY32-BY33),0)</f>
        <v>0</v>
      </c>
      <c r="BZ36" s="114">
        <f t="shared" si="21"/>
        <v>0</v>
      </c>
      <c r="CA36" s="114">
        <f t="shared" si="21"/>
        <v>0</v>
      </c>
      <c r="CB36" s="114">
        <f t="shared" si="21"/>
        <v>0</v>
      </c>
      <c r="CC36" s="114">
        <f t="shared" si="21"/>
        <v>0</v>
      </c>
      <c r="CD36" s="114">
        <f t="shared" si="21"/>
        <v>0</v>
      </c>
      <c r="CE36" s="114">
        <f t="shared" si="21"/>
        <v>0</v>
      </c>
      <c r="CF36" s="114">
        <f t="shared" si="21"/>
        <v>0</v>
      </c>
      <c r="CG36" s="114">
        <f t="shared" si="21"/>
        <v>0</v>
      </c>
      <c r="CH36" s="114">
        <f t="shared" si="21"/>
        <v>0</v>
      </c>
      <c r="CI36" s="114">
        <f t="shared" si="21"/>
        <v>0</v>
      </c>
      <c r="CJ36" s="114">
        <f t="shared" si="21"/>
        <v>0</v>
      </c>
      <c r="CK36" s="114">
        <f t="shared" si="21"/>
        <v>0</v>
      </c>
      <c r="CL36" s="114">
        <f t="shared" si="21"/>
        <v>0</v>
      </c>
      <c r="CM36" s="114">
        <f t="shared" si="21"/>
        <v>0</v>
      </c>
      <c r="CN36" s="114">
        <f t="shared" si="21"/>
        <v>0</v>
      </c>
      <c r="CO36" s="114">
        <f t="shared" si="21"/>
        <v>0</v>
      </c>
      <c r="CP36" s="114">
        <f t="shared" si="21"/>
        <v>0</v>
      </c>
      <c r="CQ36" s="114">
        <f t="shared" si="21"/>
        <v>0</v>
      </c>
      <c r="CR36" s="114">
        <f t="shared" si="21"/>
        <v>0</v>
      </c>
      <c r="CS36" s="114">
        <f t="shared" si="21"/>
        <v>0</v>
      </c>
      <c r="CT36" s="114">
        <f t="shared" si="21"/>
        <v>0</v>
      </c>
      <c r="CU36" s="114">
        <f t="shared" si="21"/>
        <v>0</v>
      </c>
      <c r="CV36" s="114">
        <f t="shared" si="21"/>
        <v>0</v>
      </c>
      <c r="CW36" s="114"/>
      <c r="CX36" s="114"/>
    </row>
    <row r="37" spans="2:106">
      <c r="L37" s="67"/>
      <c r="M37" s="35"/>
      <c r="N37" s="35"/>
      <c r="O37" s="35"/>
      <c r="P37" s="35"/>
      <c r="Q37" s="35"/>
      <c r="R37" s="35"/>
      <c r="S37" s="35"/>
      <c r="T37" s="35"/>
      <c r="U37" s="35"/>
      <c r="V37" s="35"/>
      <c r="W37" s="35"/>
      <c r="X37" s="35"/>
      <c r="Y37" s="35"/>
      <c r="Z37" s="35"/>
      <c r="AA37" s="35"/>
      <c r="AB37" s="35"/>
      <c r="AC37" s="35"/>
      <c r="AD37" s="35"/>
      <c r="AE37" s="35"/>
      <c r="AF37" s="35"/>
      <c r="AG37" s="35"/>
      <c r="AH37" s="35"/>
      <c r="AI37" s="35"/>
      <c r="AJ37" s="35"/>
      <c r="AK37" s="35"/>
      <c r="AL37" s="35"/>
      <c r="AM37" s="35"/>
      <c r="AN37" s="35"/>
      <c r="AO37" s="35"/>
      <c r="AP37" s="35"/>
      <c r="AQ37" s="35"/>
      <c r="AR37" s="35"/>
      <c r="AS37" s="35"/>
      <c r="AT37" s="35"/>
      <c r="AU37" s="35"/>
      <c r="AV37" s="35"/>
      <c r="AW37" s="35"/>
      <c r="AX37" s="35"/>
      <c r="AY37" s="35"/>
      <c r="AZ37" s="35"/>
      <c r="BA37" s="35"/>
      <c r="BB37" s="35"/>
      <c r="BC37" s="35"/>
      <c r="BD37" s="35"/>
      <c r="BE37" s="35"/>
      <c r="BF37" s="35"/>
      <c r="BG37" s="35"/>
      <c r="BH37" s="35"/>
      <c r="BI37" s="35"/>
      <c r="BJ37" s="35"/>
      <c r="BK37" s="35"/>
      <c r="BL37" s="35"/>
      <c r="BM37" s="35"/>
      <c r="BN37" s="35"/>
      <c r="BO37" s="35"/>
      <c r="BP37" s="35"/>
      <c r="BQ37" s="35"/>
      <c r="BR37" s="35"/>
      <c r="BS37" s="35"/>
      <c r="BT37" s="35"/>
      <c r="BU37" s="35"/>
      <c r="BV37" s="35"/>
      <c r="BW37" s="35"/>
      <c r="BX37" s="35"/>
      <c r="BY37" s="35"/>
      <c r="BZ37" s="35"/>
      <c r="CA37" s="35"/>
      <c r="CB37" s="35"/>
      <c r="CC37" s="35"/>
      <c r="CD37" s="35"/>
      <c r="CE37" s="35"/>
      <c r="CF37" s="35"/>
      <c r="CG37" s="35"/>
      <c r="CH37" s="35"/>
      <c r="CI37" s="35"/>
      <c r="CJ37" s="35"/>
      <c r="CK37" s="35"/>
      <c r="CL37" s="35"/>
      <c r="CM37" s="35"/>
      <c r="CN37" s="35"/>
      <c r="CO37" s="35"/>
      <c r="CP37" s="35"/>
      <c r="CQ37" s="35"/>
      <c r="CR37" s="35"/>
      <c r="CS37" s="35"/>
      <c r="CT37" s="35"/>
      <c r="CU37" s="35"/>
      <c r="CV37" s="35"/>
      <c r="CW37" s="35"/>
      <c r="CX37" s="35"/>
    </row>
    <row r="38" spans="2:106">
      <c r="B38" s="22">
        <f>MAX($B$5:B37)+1</f>
        <v>3</v>
      </c>
      <c r="C38" s="22" t="s">
        <v>1071</v>
      </c>
      <c r="D38" s="22"/>
      <c r="E38" s="22"/>
      <c r="F38" s="22"/>
      <c r="G38" s="22"/>
      <c r="H38" s="22"/>
      <c r="I38" s="22"/>
      <c r="J38" s="22"/>
      <c r="K38" s="22"/>
      <c r="L38" s="22"/>
      <c r="M38" s="22"/>
      <c r="N38" s="22"/>
      <c r="O38" s="22"/>
      <c r="P38" s="22"/>
      <c r="Q38" s="22"/>
      <c r="R38" s="22"/>
      <c r="S38" s="22"/>
      <c r="T38" s="22"/>
      <c r="U38" s="22"/>
      <c r="V38" s="22"/>
      <c r="W38" s="22"/>
      <c r="X38" s="22"/>
      <c r="Y38" s="22"/>
      <c r="Z38" s="22"/>
      <c r="AA38" s="22"/>
      <c r="AB38" s="22"/>
      <c r="AC38" s="22"/>
      <c r="AD38" s="22"/>
      <c r="AE38" s="22"/>
      <c r="AF38" s="22"/>
      <c r="AG38" s="22"/>
      <c r="AH38" s="22"/>
      <c r="AI38" s="22"/>
      <c r="AJ38" s="22"/>
      <c r="AK38" s="22"/>
      <c r="AL38" s="22"/>
      <c r="AM38" s="22"/>
      <c r="AN38" s="22"/>
      <c r="AO38" s="22"/>
      <c r="AP38" s="22"/>
      <c r="AQ38" s="22"/>
      <c r="AR38" s="22"/>
      <c r="AS38" s="22"/>
      <c r="AT38" s="22"/>
      <c r="AU38" s="22"/>
      <c r="AV38" s="22"/>
      <c r="AW38" s="22"/>
      <c r="AX38" s="22"/>
      <c r="AY38" s="22"/>
      <c r="AZ38" s="22"/>
      <c r="BA38" s="22"/>
      <c r="BB38" s="22"/>
      <c r="BC38" s="22"/>
      <c r="BD38" s="22"/>
      <c r="BE38" s="22"/>
      <c r="BF38" s="22"/>
      <c r="BG38" s="22"/>
      <c r="BH38" s="22"/>
      <c r="BI38" s="22"/>
      <c r="BJ38" s="22"/>
      <c r="BK38" s="22"/>
      <c r="BL38" s="22"/>
      <c r="BM38" s="22"/>
      <c r="BN38" s="22"/>
      <c r="BO38" s="22"/>
      <c r="BP38" s="22"/>
      <c r="BQ38" s="22"/>
      <c r="BR38" s="22"/>
      <c r="BS38" s="22"/>
      <c r="BT38" s="22"/>
      <c r="BU38" s="22"/>
      <c r="BV38" s="22"/>
      <c r="BW38" s="22"/>
      <c r="BX38" s="22"/>
      <c r="BY38" s="22"/>
      <c r="BZ38" s="22"/>
      <c r="CA38" s="22"/>
      <c r="CB38" s="22"/>
      <c r="CC38" s="22"/>
      <c r="CD38" s="22"/>
      <c r="CE38" s="22"/>
      <c r="CF38" s="22"/>
      <c r="CG38" s="22"/>
      <c r="CH38" s="22"/>
      <c r="CI38" s="22"/>
      <c r="CJ38" s="22"/>
      <c r="CK38" s="22"/>
      <c r="CL38" s="22"/>
      <c r="CM38" s="22"/>
      <c r="CN38" s="22"/>
      <c r="CO38" s="22"/>
      <c r="CP38" s="22"/>
      <c r="CQ38" s="22"/>
      <c r="CR38" s="22"/>
      <c r="CS38" s="22"/>
      <c r="CT38" s="22"/>
      <c r="CU38" s="22"/>
      <c r="CV38" s="22"/>
      <c r="CW38" s="22"/>
      <c r="CX38" s="22"/>
      <c r="CY38" s="24"/>
      <c r="CZ38" s="22"/>
      <c r="DA38" s="22"/>
      <c r="DB38" s="22"/>
    </row>
    <row r="39" spans="2:106">
      <c r="L39" s="67"/>
      <c r="M39" s="35"/>
      <c r="N39" s="35"/>
      <c r="O39" s="35"/>
      <c r="P39" s="35"/>
      <c r="Q39" s="35"/>
      <c r="R39" s="35"/>
      <c r="S39" s="35"/>
      <c r="T39" s="35"/>
      <c r="U39" s="35"/>
      <c r="V39" s="35"/>
      <c r="W39" s="35"/>
      <c r="X39" s="35"/>
      <c r="Y39" s="35"/>
      <c r="Z39" s="35"/>
      <c r="AA39" s="35"/>
      <c r="AB39" s="35"/>
      <c r="AC39" s="35"/>
      <c r="AD39" s="35"/>
      <c r="AE39" s="35"/>
      <c r="AF39" s="35"/>
      <c r="AG39" s="35"/>
      <c r="AH39" s="35"/>
      <c r="AI39" s="35"/>
      <c r="AJ39" s="35"/>
      <c r="AK39" s="35"/>
      <c r="AL39" s="286"/>
      <c r="AM39" s="286"/>
      <c r="AN39" s="35"/>
      <c r="AO39" s="35"/>
      <c r="AP39" s="35"/>
      <c r="AQ39" s="35"/>
      <c r="AR39" s="35"/>
      <c r="AS39" s="35"/>
      <c r="AT39" s="35"/>
      <c r="AU39" s="35"/>
      <c r="AV39" s="35"/>
      <c r="AW39" s="35"/>
      <c r="AX39" s="35"/>
      <c r="AY39" s="35"/>
      <c r="AZ39" s="35"/>
      <c r="BA39" s="35"/>
      <c r="BB39" s="35"/>
      <c r="BC39" s="35"/>
      <c r="BD39" s="35"/>
      <c r="BE39" s="35"/>
      <c r="BF39" s="35"/>
      <c r="BG39" s="35"/>
      <c r="BH39" s="35"/>
      <c r="BI39" s="35"/>
      <c r="BJ39" s="35"/>
      <c r="BK39" s="35"/>
      <c r="BL39" s="35"/>
      <c r="BM39" s="35"/>
      <c r="BN39" s="35"/>
      <c r="BO39" s="35"/>
      <c r="BP39" s="35"/>
      <c r="BQ39" s="35"/>
      <c r="BR39" s="35"/>
      <c r="BS39" s="35"/>
      <c r="BT39" s="35"/>
      <c r="BU39" s="35"/>
      <c r="BV39" s="35"/>
      <c r="BW39" s="35"/>
      <c r="BX39" s="35"/>
      <c r="BY39" s="35"/>
      <c r="BZ39" s="35"/>
      <c r="CA39" s="35"/>
      <c r="CB39" s="35"/>
      <c r="CC39" s="35"/>
      <c r="CD39" s="35"/>
      <c r="CE39" s="35"/>
      <c r="CF39" s="35"/>
      <c r="CG39" s="35"/>
      <c r="CH39" s="35"/>
      <c r="CI39" s="35"/>
      <c r="CJ39" s="35"/>
      <c r="CK39" s="35"/>
      <c r="CL39" s="35"/>
      <c r="CM39" s="35"/>
      <c r="CN39" s="35"/>
      <c r="CO39" s="35"/>
      <c r="CP39" s="35"/>
      <c r="CQ39" s="35"/>
      <c r="CR39" s="35"/>
      <c r="CS39" s="35"/>
      <c r="CT39" s="35"/>
      <c r="CU39" s="35"/>
      <c r="CV39" s="35"/>
      <c r="CW39" s="35"/>
      <c r="CX39" s="35"/>
    </row>
    <row r="40" spans="2:106" s="29" customFormat="1">
      <c r="E40" s="29" t="s">
        <v>740</v>
      </c>
      <c r="G40" s="29" t="s">
        <v>305</v>
      </c>
      <c r="H40" s="31"/>
      <c r="I40" s="31"/>
      <c r="J40" s="31"/>
      <c r="K40" s="31"/>
      <c r="L40" s="223" t="e">
        <f>Revenue!L31*AR!L17</f>
        <v>#N/A</v>
      </c>
      <c r="M40" s="223" t="e">
        <f>Revenue!M31*AR!M17</f>
        <v>#N/A</v>
      </c>
      <c r="N40" s="223" t="e">
        <f>Revenue!N31*AR!N17</f>
        <v>#N/A</v>
      </c>
      <c r="O40" s="223" t="e">
        <f>Revenue!O31*AR!O17</f>
        <v>#N/A</v>
      </c>
      <c r="P40" s="223" t="e">
        <f>Revenue!P31*AR!P17</f>
        <v>#N/A</v>
      </c>
      <c r="Q40" s="223" t="e">
        <f>Revenue!Q31*AR!Q17</f>
        <v>#N/A</v>
      </c>
      <c r="R40" s="223" t="e">
        <f>Revenue!R31*AR!R17</f>
        <v>#N/A</v>
      </c>
      <c r="S40" s="223" t="e">
        <f>Revenue!S31*AR!S17</f>
        <v>#N/A</v>
      </c>
      <c r="T40" s="223" t="e">
        <f>Revenue!T31*AR!T17</f>
        <v>#N/A</v>
      </c>
      <c r="U40" s="223" t="e">
        <f>Revenue!U31*AR!U17</f>
        <v>#N/A</v>
      </c>
      <c r="V40" s="223" t="e">
        <f>Revenue!V31*AR!V17</f>
        <v>#N/A</v>
      </c>
      <c r="W40" s="223" t="e">
        <f>Revenue!W31*AR!W17</f>
        <v>#N/A</v>
      </c>
      <c r="X40" s="223" t="e">
        <f>Revenue!X31*AR!X17</f>
        <v>#N/A</v>
      </c>
      <c r="Y40" s="223" t="e">
        <f>Revenue!Y31*AR!Y17</f>
        <v>#N/A</v>
      </c>
      <c r="Z40" s="223" t="e">
        <f>Revenue!Z31*AR!Z17</f>
        <v>#N/A</v>
      </c>
      <c r="AA40" s="223" t="e">
        <f>Revenue!AA31*AR!AA17</f>
        <v>#N/A</v>
      </c>
      <c r="AB40" s="223" t="e">
        <f>Revenue!AB31*AR!AB17</f>
        <v>#N/A</v>
      </c>
      <c r="AC40" s="223" t="e">
        <f>Revenue!AC31*AR!AC17</f>
        <v>#N/A</v>
      </c>
      <c r="AD40" s="223" t="e">
        <f>Revenue!AD31*AR!AD17</f>
        <v>#N/A</v>
      </c>
      <c r="AE40" s="223" t="e">
        <f>Revenue!AE31*AR!AE17</f>
        <v>#N/A</v>
      </c>
      <c r="AF40" s="223" t="e">
        <f>Revenue!AF31*AR!AF17</f>
        <v>#N/A</v>
      </c>
      <c r="AG40" s="223" t="e">
        <f>Revenue!AG31*AR!AG17</f>
        <v>#N/A</v>
      </c>
      <c r="AH40" s="223" t="e">
        <f>Revenue!AH31*AR!AH17</f>
        <v>#N/A</v>
      </c>
      <c r="AI40" s="223" t="e">
        <f>Revenue!AI31*AR!AI17</f>
        <v>#N/A</v>
      </c>
      <c r="AJ40" s="223" t="e">
        <f>Revenue!AJ31*AR!AJ17</f>
        <v>#N/A</v>
      </c>
      <c r="AK40" s="223" t="e">
        <f>Revenue!AK31*AR!AK17</f>
        <v>#N/A</v>
      </c>
      <c r="AL40" s="223" t="e">
        <f>Revenue!AL31*AR!AL17</f>
        <v>#N/A</v>
      </c>
      <c r="AM40" s="223" t="e">
        <f>Revenue!AM31*AR!AM17</f>
        <v>#N/A</v>
      </c>
      <c r="AN40" s="223" t="e">
        <f>Revenue!AN31*AR!AN17</f>
        <v>#N/A</v>
      </c>
      <c r="AO40" s="223" t="e">
        <f>Revenue!AO31*AR!AO17</f>
        <v>#N/A</v>
      </c>
      <c r="AP40" s="223" t="e">
        <f>Revenue!AP31*AR!AP17</f>
        <v>#N/A</v>
      </c>
      <c r="AQ40" s="223" t="e">
        <f>Revenue!AQ31*AR!AQ17</f>
        <v>#N/A</v>
      </c>
      <c r="AR40" s="223" t="e">
        <f>Revenue!AR31*AR!AR17</f>
        <v>#N/A</v>
      </c>
      <c r="AS40" s="223" t="e">
        <f>Revenue!AS31*AR!AS17</f>
        <v>#N/A</v>
      </c>
      <c r="AT40" s="223" t="e">
        <f>Revenue!AT31*AR!AT17</f>
        <v>#N/A</v>
      </c>
      <c r="AU40" s="223" t="e">
        <f>Revenue!AU31*AR!AU17</f>
        <v>#N/A</v>
      </c>
      <c r="AV40" s="223" t="e">
        <f>Revenue!AV31*AR!AV17</f>
        <v>#N/A</v>
      </c>
      <c r="AW40" s="223" t="e">
        <f>Revenue!AW31*AR!AW17</f>
        <v>#N/A</v>
      </c>
      <c r="AX40" s="223" t="e">
        <f>Revenue!AX31*AR!AX17</f>
        <v>#N/A</v>
      </c>
      <c r="AY40" s="223" t="e">
        <f>Revenue!AY31*AR!AY17</f>
        <v>#N/A</v>
      </c>
      <c r="AZ40" s="223" t="e">
        <f>Revenue!AZ31*AR!AZ17</f>
        <v>#N/A</v>
      </c>
      <c r="BA40" s="223" t="e">
        <f>Revenue!BA31*AR!BA17</f>
        <v>#N/A</v>
      </c>
      <c r="BB40" s="223" t="e">
        <f>Revenue!BB31*AR!BB17</f>
        <v>#N/A</v>
      </c>
      <c r="BC40" s="223" t="e">
        <f>Revenue!BC31*AR!BC17</f>
        <v>#N/A</v>
      </c>
      <c r="BD40" s="223" t="e">
        <f>Revenue!BD31*AR!BD17</f>
        <v>#N/A</v>
      </c>
      <c r="BE40" s="223" t="e">
        <f>Revenue!BE31*AR!BE17</f>
        <v>#N/A</v>
      </c>
      <c r="BF40" s="223" t="e">
        <f>Revenue!BF31*AR!BF17</f>
        <v>#N/A</v>
      </c>
      <c r="BG40" s="223" t="e">
        <f>Revenue!BG31*AR!BG17</f>
        <v>#N/A</v>
      </c>
      <c r="BH40" s="223" t="e">
        <f>Revenue!BH31*AR!BH17</f>
        <v>#N/A</v>
      </c>
      <c r="BI40" s="223" t="e">
        <f>Revenue!BI31*AR!BI17</f>
        <v>#N/A</v>
      </c>
      <c r="BJ40" s="223" t="e">
        <f>Revenue!BJ31*AR!BJ17</f>
        <v>#N/A</v>
      </c>
      <c r="BK40" s="223" t="e">
        <f>Revenue!BK31*AR!BK17</f>
        <v>#N/A</v>
      </c>
      <c r="BL40" s="223" t="e">
        <f>Revenue!BL31*AR!BL17</f>
        <v>#N/A</v>
      </c>
      <c r="BM40" s="223" t="e">
        <f>Revenue!BM31*AR!BM17</f>
        <v>#N/A</v>
      </c>
      <c r="BN40" s="223" t="e">
        <f>Revenue!BN31*AR!BN17</f>
        <v>#N/A</v>
      </c>
      <c r="BO40" s="223" t="e">
        <f>Revenue!BO31*AR!BO17</f>
        <v>#N/A</v>
      </c>
      <c r="BP40" s="223" t="e">
        <f>Revenue!BP31*AR!BP17</f>
        <v>#N/A</v>
      </c>
      <c r="BQ40" s="223" t="e">
        <f>Revenue!BQ31*AR!BQ17</f>
        <v>#N/A</v>
      </c>
      <c r="BR40" s="223" t="e">
        <f>Revenue!BR31*AR!BR17</f>
        <v>#N/A</v>
      </c>
      <c r="BS40" s="223" t="e">
        <f>Revenue!BS31*AR!BS17</f>
        <v>#N/A</v>
      </c>
      <c r="BT40" s="223" t="e">
        <f>Revenue!BT31*AR!BT17</f>
        <v>#N/A</v>
      </c>
      <c r="BU40" s="223" t="e">
        <f>Revenue!BU31*AR!BU17</f>
        <v>#N/A</v>
      </c>
      <c r="BV40" s="223" t="e">
        <f>Revenue!BV31*AR!BV17</f>
        <v>#N/A</v>
      </c>
      <c r="BW40" s="223" t="e">
        <f>Revenue!BW31*AR!BW17</f>
        <v>#N/A</v>
      </c>
      <c r="BX40" s="223" t="e">
        <f>Revenue!BX31*AR!BX17</f>
        <v>#N/A</v>
      </c>
      <c r="BY40" s="223" t="e">
        <f>Revenue!BY31*AR!BY17</f>
        <v>#N/A</v>
      </c>
      <c r="BZ40" s="223" t="e">
        <f>Revenue!BZ31*AR!BZ17</f>
        <v>#N/A</v>
      </c>
      <c r="CA40" s="223" t="e">
        <f>Revenue!CA31*AR!CA17</f>
        <v>#N/A</v>
      </c>
      <c r="CB40" s="223" t="e">
        <f>Revenue!CB31*AR!CB17</f>
        <v>#N/A</v>
      </c>
      <c r="CC40" s="223" t="e">
        <f>Revenue!CC31*AR!CC17</f>
        <v>#N/A</v>
      </c>
      <c r="CD40" s="223" t="e">
        <f>Revenue!CD31*AR!CD17</f>
        <v>#N/A</v>
      </c>
      <c r="CE40" s="223" t="e">
        <f>Revenue!CE31*AR!CE17</f>
        <v>#N/A</v>
      </c>
      <c r="CF40" s="223" t="e">
        <f>Revenue!CF31*AR!CF17</f>
        <v>#N/A</v>
      </c>
      <c r="CG40" s="223" t="e">
        <f>Revenue!CG31*AR!CG17</f>
        <v>#N/A</v>
      </c>
      <c r="CH40" s="223" t="e">
        <f>Revenue!CH31*AR!CH17</f>
        <v>#N/A</v>
      </c>
      <c r="CI40" s="223" t="e">
        <f>Revenue!CI31*AR!CI17</f>
        <v>#N/A</v>
      </c>
      <c r="CJ40" s="223" t="e">
        <f>Revenue!CJ31*AR!CJ17</f>
        <v>#N/A</v>
      </c>
      <c r="CK40" s="223" t="e">
        <f>Revenue!CK31*AR!CK17</f>
        <v>#N/A</v>
      </c>
      <c r="CL40" s="223" t="e">
        <f>Revenue!CL31*AR!CL17</f>
        <v>#N/A</v>
      </c>
      <c r="CM40" s="223" t="e">
        <f>Revenue!CM31*AR!CM17</f>
        <v>#N/A</v>
      </c>
      <c r="CN40" s="223" t="e">
        <f>Revenue!CN31*AR!CN17</f>
        <v>#N/A</v>
      </c>
      <c r="CO40" s="223" t="e">
        <f>Revenue!CO31*AR!CO17</f>
        <v>#N/A</v>
      </c>
      <c r="CP40" s="223" t="e">
        <f>Revenue!CP31*AR!CP17</f>
        <v>#N/A</v>
      </c>
      <c r="CQ40" s="223" t="e">
        <f>Revenue!CQ31*AR!CQ17</f>
        <v>#N/A</v>
      </c>
      <c r="CR40" s="223" t="e">
        <f>Revenue!CR31*AR!CR17</f>
        <v>#N/A</v>
      </c>
      <c r="CS40" s="223" t="e">
        <f>Revenue!CS31*AR!CS17</f>
        <v>#N/A</v>
      </c>
      <c r="CT40" s="223" t="e">
        <f>Revenue!CT31*AR!CT17</f>
        <v>#N/A</v>
      </c>
      <c r="CU40" s="223" t="e">
        <f>Revenue!CU31*AR!CU17</f>
        <v>#N/A</v>
      </c>
      <c r="CV40" s="223" t="e">
        <f>Revenue!CV31*AR!CV17</f>
        <v>#N/A</v>
      </c>
      <c r="CW40" s="33"/>
      <c r="CX40" s="33"/>
      <c r="CY40" s="33"/>
      <c r="CZ40" s="33"/>
      <c r="DA40" s="33"/>
    </row>
    <row r="41" spans="2:106" s="29" customFormat="1">
      <c r="E41" s="1" t="s">
        <v>1072</v>
      </c>
      <c r="G41" s="29" t="s">
        <v>305</v>
      </c>
      <c r="H41" s="31"/>
      <c r="I41" s="31"/>
      <c r="J41" s="31"/>
      <c r="K41" s="31"/>
      <c r="L41" s="223">
        <f>Incentives!L86*AR!L17</f>
        <v>0</v>
      </c>
      <c r="M41" s="223">
        <f>Incentives!M86*AR!M17</f>
        <v>0</v>
      </c>
      <c r="N41" s="223" t="e">
        <f>Incentives!N86*AR!N17</f>
        <v>#N/A</v>
      </c>
      <c r="O41" s="223" t="e">
        <f>Incentives!O86*AR!O17</f>
        <v>#N/A</v>
      </c>
      <c r="P41" s="223" t="e">
        <f>Incentives!P86*AR!P17</f>
        <v>#N/A</v>
      </c>
      <c r="Q41" s="223" t="e">
        <f>Incentives!Q86*AR!Q17</f>
        <v>#N/A</v>
      </c>
      <c r="R41" s="223" t="e">
        <f>Incentives!R86*AR!R17</f>
        <v>#N/A</v>
      </c>
      <c r="S41" s="223" t="e">
        <f>Incentives!S86*AR!S17</f>
        <v>#N/A</v>
      </c>
      <c r="T41" s="223" t="e">
        <f>Incentives!T86*AR!T17</f>
        <v>#N/A</v>
      </c>
      <c r="U41" s="223" t="e">
        <f>Incentives!U86*AR!U17</f>
        <v>#N/A</v>
      </c>
      <c r="V41" s="223" t="e">
        <f>Incentives!V86*AR!V17</f>
        <v>#N/A</v>
      </c>
      <c r="W41" s="223" t="e">
        <f>Incentives!W86*AR!W17</f>
        <v>#N/A</v>
      </c>
      <c r="X41" s="223" t="e">
        <f>Incentives!X86*AR!X17</f>
        <v>#N/A</v>
      </c>
      <c r="Y41" s="223" t="e">
        <f>Incentives!Y86*AR!Y17</f>
        <v>#N/A</v>
      </c>
      <c r="Z41" s="223" t="e">
        <f>Incentives!Z86*AR!Z17</f>
        <v>#N/A</v>
      </c>
      <c r="AA41" s="223" t="e">
        <f>Incentives!AA86*AR!AA17</f>
        <v>#N/A</v>
      </c>
      <c r="AB41" s="223" t="e">
        <f>Incentives!AB86*AR!AB17</f>
        <v>#N/A</v>
      </c>
      <c r="AC41" s="223" t="e">
        <f>Incentives!AC86*AR!AC17</f>
        <v>#N/A</v>
      </c>
      <c r="AD41" s="223" t="e">
        <f>Incentives!AD86*AR!AD17</f>
        <v>#N/A</v>
      </c>
      <c r="AE41" s="223" t="e">
        <f>Incentives!AE86*AR!AE17</f>
        <v>#N/A</v>
      </c>
      <c r="AF41" s="223" t="e">
        <f>Incentives!AF86*AR!AF17</f>
        <v>#N/A</v>
      </c>
      <c r="AG41" s="223" t="e">
        <f>Incentives!AG86*AR!AG17</f>
        <v>#N/A</v>
      </c>
      <c r="AH41" s="223" t="e">
        <f>Incentives!AH86*AR!AH17</f>
        <v>#N/A</v>
      </c>
      <c r="AI41" s="223" t="e">
        <f>Incentives!AI86*AR!AI17</f>
        <v>#N/A</v>
      </c>
      <c r="AJ41" s="223" t="e">
        <f>Incentives!AJ86*AR!AJ17</f>
        <v>#N/A</v>
      </c>
      <c r="AK41" s="223" t="e">
        <f>Incentives!AK86*AR!AK17</f>
        <v>#N/A</v>
      </c>
      <c r="AL41" s="223" t="e">
        <f>Incentives!AL86*AR!AL17</f>
        <v>#N/A</v>
      </c>
      <c r="AM41" s="223" t="e">
        <f>Incentives!AM86*AR!AM17</f>
        <v>#N/A</v>
      </c>
      <c r="AN41" s="223" t="e">
        <f>Incentives!AN86*AR!AN17</f>
        <v>#N/A</v>
      </c>
      <c r="AO41" s="223" t="e">
        <f>Incentives!AO86*AR!AO17</f>
        <v>#N/A</v>
      </c>
      <c r="AP41" s="223" t="e">
        <f>Incentives!AP86*AR!AP17</f>
        <v>#N/A</v>
      </c>
      <c r="AQ41" s="223" t="e">
        <f>Incentives!AQ86*AR!AQ17</f>
        <v>#N/A</v>
      </c>
      <c r="AR41" s="223" t="e">
        <f>Incentives!AR86*AR!AR17</f>
        <v>#N/A</v>
      </c>
      <c r="AS41" s="223" t="e">
        <f>Incentives!AS86*AR!AS17</f>
        <v>#N/A</v>
      </c>
      <c r="AT41" s="223" t="e">
        <f>Incentives!AT86*AR!AT17</f>
        <v>#N/A</v>
      </c>
      <c r="AU41" s="223" t="e">
        <f>Incentives!AU86*AR!AU17</f>
        <v>#N/A</v>
      </c>
      <c r="AV41" s="223" t="e">
        <f>Incentives!AV86*AR!AV17</f>
        <v>#N/A</v>
      </c>
      <c r="AW41" s="223" t="e">
        <f>Incentives!AW86*AR!AW17</f>
        <v>#N/A</v>
      </c>
      <c r="AX41" s="223" t="e">
        <f>Incentives!AX86*AR!AX17</f>
        <v>#N/A</v>
      </c>
      <c r="AY41" s="223" t="e">
        <f>Incentives!AY86*AR!AY17</f>
        <v>#N/A</v>
      </c>
      <c r="AZ41" s="223" t="e">
        <f>Incentives!AZ86*AR!AZ17</f>
        <v>#N/A</v>
      </c>
      <c r="BA41" s="223" t="e">
        <f>Incentives!BA86*AR!BA17</f>
        <v>#N/A</v>
      </c>
      <c r="BB41" s="223" t="e">
        <f>Incentives!BB86*AR!BB17</f>
        <v>#N/A</v>
      </c>
      <c r="BC41" s="223" t="e">
        <f>Incentives!BC86*AR!BC17</f>
        <v>#N/A</v>
      </c>
      <c r="BD41" s="223" t="e">
        <f>Incentives!BD86*AR!BD17</f>
        <v>#N/A</v>
      </c>
      <c r="BE41" s="223" t="e">
        <f>Incentives!BE86*AR!BE17</f>
        <v>#N/A</v>
      </c>
      <c r="BF41" s="223" t="e">
        <f>Incentives!BF86*AR!BF17</f>
        <v>#N/A</v>
      </c>
      <c r="BG41" s="223" t="e">
        <f>Incentives!BG86*AR!BG17</f>
        <v>#N/A</v>
      </c>
      <c r="BH41" s="223" t="e">
        <f>Incentives!BH86*AR!BH17</f>
        <v>#N/A</v>
      </c>
      <c r="BI41" s="223" t="e">
        <f>Incentives!BI86*AR!BI17</f>
        <v>#N/A</v>
      </c>
      <c r="BJ41" s="223" t="e">
        <f>Incentives!BJ86*AR!BJ17</f>
        <v>#N/A</v>
      </c>
      <c r="BK41" s="223" t="e">
        <f>Incentives!BK86*AR!BK17</f>
        <v>#N/A</v>
      </c>
      <c r="BL41" s="223" t="e">
        <f>Incentives!BL86*AR!BL17</f>
        <v>#N/A</v>
      </c>
      <c r="BM41" s="223" t="e">
        <f>Incentives!BM86*AR!BM17</f>
        <v>#N/A</v>
      </c>
      <c r="BN41" s="223" t="e">
        <f>Incentives!BN86*AR!BN17</f>
        <v>#N/A</v>
      </c>
      <c r="BO41" s="223" t="e">
        <f>Incentives!BO86*AR!BO17</f>
        <v>#N/A</v>
      </c>
      <c r="BP41" s="223" t="e">
        <f>Incentives!BP86*AR!BP17</f>
        <v>#N/A</v>
      </c>
      <c r="BQ41" s="223" t="e">
        <f>Incentives!BQ86*AR!BQ17</f>
        <v>#N/A</v>
      </c>
      <c r="BR41" s="223" t="e">
        <f>Incentives!BR86*AR!BR17</f>
        <v>#N/A</v>
      </c>
      <c r="BS41" s="223" t="e">
        <f>Incentives!BS86*AR!BS17</f>
        <v>#N/A</v>
      </c>
      <c r="BT41" s="223" t="e">
        <f>Incentives!BT86*AR!BT17</f>
        <v>#N/A</v>
      </c>
      <c r="BU41" s="223" t="e">
        <f>Incentives!BU86*AR!BU17</f>
        <v>#N/A</v>
      </c>
      <c r="BV41" s="223" t="e">
        <f>Incentives!BV86*AR!BV17</f>
        <v>#N/A</v>
      </c>
      <c r="BW41" s="223" t="e">
        <f>Incentives!BW86*AR!BW17</f>
        <v>#N/A</v>
      </c>
      <c r="BX41" s="223" t="e">
        <f>Incentives!BX86*AR!BX17</f>
        <v>#N/A</v>
      </c>
      <c r="BY41" s="223" t="e">
        <f>Incentives!BY86*AR!BY17</f>
        <v>#N/A</v>
      </c>
      <c r="BZ41" s="223" t="e">
        <f>Incentives!BZ86*AR!BZ17</f>
        <v>#N/A</v>
      </c>
      <c r="CA41" s="223" t="e">
        <f>Incentives!CA86*AR!CA17</f>
        <v>#N/A</v>
      </c>
      <c r="CB41" s="223" t="e">
        <f>Incentives!CB86*AR!CB17</f>
        <v>#N/A</v>
      </c>
      <c r="CC41" s="223" t="e">
        <f>Incentives!CC86*AR!CC17</f>
        <v>#N/A</v>
      </c>
      <c r="CD41" s="223" t="e">
        <f>Incentives!CD86*AR!CD17</f>
        <v>#N/A</v>
      </c>
      <c r="CE41" s="223" t="e">
        <f>Incentives!CE86*AR!CE17</f>
        <v>#N/A</v>
      </c>
      <c r="CF41" s="223" t="e">
        <f>Incentives!CF86*AR!CF17</f>
        <v>#N/A</v>
      </c>
      <c r="CG41" s="223" t="e">
        <f>Incentives!CG86*AR!CG17</f>
        <v>#N/A</v>
      </c>
      <c r="CH41" s="223" t="e">
        <f>Incentives!CH86*AR!CH17</f>
        <v>#N/A</v>
      </c>
      <c r="CI41" s="223" t="e">
        <f>Incentives!CI86*AR!CI17</f>
        <v>#N/A</v>
      </c>
      <c r="CJ41" s="223" t="e">
        <f>Incentives!CJ86*AR!CJ17</f>
        <v>#N/A</v>
      </c>
      <c r="CK41" s="223" t="e">
        <f>Incentives!CK86*AR!CK17</f>
        <v>#N/A</v>
      </c>
      <c r="CL41" s="223" t="e">
        <f>Incentives!CL86*AR!CL17</f>
        <v>#N/A</v>
      </c>
      <c r="CM41" s="223" t="e">
        <f>Incentives!CM86*AR!CM17</f>
        <v>#N/A</v>
      </c>
      <c r="CN41" s="223" t="e">
        <f>Incentives!CN86*AR!CN17</f>
        <v>#N/A</v>
      </c>
      <c r="CO41" s="223" t="e">
        <f>Incentives!CO86*AR!CO17</f>
        <v>#N/A</v>
      </c>
      <c r="CP41" s="223" t="e">
        <f>Incentives!CP86*AR!CP17</f>
        <v>#N/A</v>
      </c>
      <c r="CQ41" s="223" t="e">
        <f>Incentives!CQ86*AR!CQ17</f>
        <v>#N/A</v>
      </c>
      <c r="CR41" s="223" t="e">
        <f>Incentives!CR86*AR!CR17</f>
        <v>#N/A</v>
      </c>
      <c r="CS41" s="223" t="e">
        <f>Incentives!CS86*AR!CS17</f>
        <v>#N/A</v>
      </c>
      <c r="CT41" s="223" t="e">
        <f>Incentives!CT86*AR!CT17</f>
        <v>#N/A</v>
      </c>
      <c r="CU41" s="223" t="e">
        <f>Incentives!CU86*AR!CU17</f>
        <v>#N/A</v>
      </c>
      <c r="CV41" s="223" t="e">
        <f>Incentives!CV86*AR!CV17</f>
        <v>#N/A</v>
      </c>
      <c r="CW41" s="33"/>
      <c r="CX41" s="33"/>
      <c r="CY41" s="33"/>
      <c r="CZ41" s="33"/>
      <c r="DA41" s="33"/>
    </row>
    <row r="42" spans="2:106" s="29" customFormat="1">
      <c r="E42" s="1" t="s">
        <v>1073</v>
      </c>
      <c r="G42" s="29" t="s">
        <v>305</v>
      </c>
      <c r="H42" s="31"/>
      <c r="I42" s="31"/>
      <c r="J42" s="31"/>
      <c r="K42" s="31"/>
      <c r="L42" s="223">
        <f>Incentives!L88*AR!L17</f>
        <v>0</v>
      </c>
      <c r="M42" s="223">
        <f>Incentives!M88*AR!M17</f>
        <v>0</v>
      </c>
      <c r="N42" s="223">
        <f>Incentives!N88*AR!N17</f>
        <v>0</v>
      </c>
      <c r="O42" s="223">
        <f>Incentives!O88*AR!O17</f>
        <v>0</v>
      </c>
      <c r="P42" s="223">
        <f>Incentives!P88*AR!P17</f>
        <v>0</v>
      </c>
      <c r="Q42" s="223">
        <f>Incentives!Q88*AR!Q17</f>
        <v>0</v>
      </c>
      <c r="R42" s="223">
        <f>Incentives!R88*AR!R17</f>
        <v>0</v>
      </c>
      <c r="S42" s="223">
        <f>Incentives!S88*AR!S17</f>
        <v>0</v>
      </c>
      <c r="T42" s="223">
        <f>Incentives!T88*AR!T17</f>
        <v>0</v>
      </c>
      <c r="U42" s="223">
        <f>Incentives!U88*AR!U17</f>
        <v>0</v>
      </c>
      <c r="V42" s="223">
        <f>Incentives!V88*AR!V17</f>
        <v>0</v>
      </c>
      <c r="W42" s="223">
        <f>Incentives!W88*AR!W17</f>
        <v>0</v>
      </c>
      <c r="X42" s="223">
        <f>Incentives!X88*AR!X17</f>
        <v>0</v>
      </c>
      <c r="Y42" s="223">
        <f>Incentives!Y88*AR!Y17</f>
        <v>0</v>
      </c>
      <c r="Z42" s="223">
        <f>Incentives!Z88*AR!Z17</f>
        <v>0</v>
      </c>
      <c r="AA42" s="223">
        <f>Incentives!AA88*AR!AA17</f>
        <v>0</v>
      </c>
      <c r="AB42" s="223">
        <f>Incentives!AB88*AR!AB17</f>
        <v>0</v>
      </c>
      <c r="AC42" s="223">
        <f>Incentives!AC88*AR!AC17</f>
        <v>0</v>
      </c>
      <c r="AD42" s="223">
        <f>Incentives!AD88*AR!AD17</f>
        <v>0</v>
      </c>
      <c r="AE42" s="223">
        <f>Incentives!AE88*AR!AE17</f>
        <v>0</v>
      </c>
      <c r="AF42" s="223">
        <f>Incentives!AF88*AR!AF17</f>
        <v>0</v>
      </c>
      <c r="AG42" s="223">
        <f>Incentives!AG88*AR!AG17</f>
        <v>0</v>
      </c>
      <c r="AH42" s="223">
        <f>Incentives!AH88*AR!AH17</f>
        <v>0</v>
      </c>
      <c r="AI42" s="223">
        <f>Incentives!AI88*AR!AI17</f>
        <v>0</v>
      </c>
      <c r="AJ42" s="223">
        <f>Incentives!AJ88*AR!AJ17</f>
        <v>0</v>
      </c>
      <c r="AK42" s="223">
        <f>Incentives!AK88*AR!AK17</f>
        <v>0</v>
      </c>
      <c r="AL42" s="223">
        <f>Incentives!AL88*AR!AL17</f>
        <v>0</v>
      </c>
      <c r="AM42" s="223">
        <f>Incentives!AM88*AR!AM17</f>
        <v>0</v>
      </c>
      <c r="AN42" s="223">
        <f>Incentives!AN88*AR!AN17</f>
        <v>0</v>
      </c>
      <c r="AO42" s="223">
        <f>Incentives!AO88*AR!AO17</f>
        <v>0</v>
      </c>
      <c r="AP42" s="223">
        <f>Incentives!AP88*AR!AP17</f>
        <v>0</v>
      </c>
      <c r="AQ42" s="223">
        <f>Incentives!AQ88*AR!AQ17</f>
        <v>0</v>
      </c>
      <c r="AR42" s="223">
        <f>Incentives!AR88*AR!AR17</f>
        <v>0</v>
      </c>
      <c r="AS42" s="223">
        <f>Incentives!AS88*AR!AS17</f>
        <v>0</v>
      </c>
      <c r="AT42" s="223">
        <f>Incentives!AT88*AR!AT17</f>
        <v>0</v>
      </c>
      <c r="AU42" s="223">
        <f>Incentives!AU88*AR!AU17</f>
        <v>0</v>
      </c>
      <c r="AV42" s="223">
        <f>Incentives!AV88*AR!AV17</f>
        <v>0</v>
      </c>
      <c r="AW42" s="223">
        <f>Incentives!AW88*AR!AW17</f>
        <v>0</v>
      </c>
      <c r="AX42" s="223">
        <f>Incentives!AX88*AR!AX17</f>
        <v>0</v>
      </c>
      <c r="AY42" s="223">
        <f>Incentives!AY88*AR!AY17</f>
        <v>0</v>
      </c>
      <c r="AZ42" s="223">
        <f>Incentives!AZ88*AR!AZ17</f>
        <v>0</v>
      </c>
      <c r="BA42" s="223">
        <f>Incentives!BA88*AR!BA17</f>
        <v>0</v>
      </c>
      <c r="BB42" s="223">
        <f>Incentives!BB88*AR!BB17</f>
        <v>0</v>
      </c>
      <c r="BC42" s="223">
        <f>Incentives!BC88*AR!BC17</f>
        <v>0</v>
      </c>
      <c r="BD42" s="223">
        <f>Incentives!BD88*AR!BD17</f>
        <v>0</v>
      </c>
      <c r="BE42" s="223">
        <f>Incentives!BE88*AR!BE17</f>
        <v>0</v>
      </c>
      <c r="BF42" s="223">
        <f>Incentives!BF88*AR!BF17</f>
        <v>0</v>
      </c>
      <c r="BG42" s="223">
        <f>Incentives!BG88*AR!BG17</f>
        <v>0</v>
      </c>
      <c r="BH42" s="223">
        <f>Incentives!BH88*AR!BH17</f>
        <v>0</v>
      </c>
      <c r="BI42" s="223">
        <f>Incentives!BI88*AR!BI17</f>
        <v>0</v>
      </c>
      <c r="BJ42" s="223">
        <f>Incentives!BJ88*AR!BJ17</f>
        <v>0</v>
      </c>
      <c r="BK42" s="223">
        <f>Incentives!BK88*AR!BK17</f>
        <v>0</v>
      </c>
      <c r="BL42" s="223">
        <f>Incentives!BL88*AR!BL17</f>
        <v>0</v>
      </c>
      <c r="BM42" s="223">
        <f>Incentives!BM88*AR!BM17</f>
        <v>0</v>
      </c>
      <c r="BN42" s="223">
        <f>Incentives!BN88*AR!BN17</f>
        <v>0</v>
      </c>
      <c r="BO42" s="223">
        <f>Incentives!BO88*AR!BO17</f>
        <v>0</v>
      </c>
      <c r="BP42" s="223">
        <f>Incentives!BP88*AR!BP17</f>
        <v>0</v>
      </c>
      <c r="BQ42" s="223">
        <f>Incentives!BQ88*AR!BQ17</f>
        <v>0</v>
      </c>
      <c r="BR42" s="223">
        <f>Incentives!BR88*AR!BR17</f>
        <v>0</v>
      </c>
      <c r="BS42" s="223">
        <f>Incentives!BS88*AR!BS17</f>
        <v>0</v>
      </c>
      <c r="BT42" s="223">
        <f>Incentives!BT88*AR!BT17</f>
        <v>0</v>
      </c>
      <c r="BU42" s="223">
        <f>Incentives!BU88*AR!BU17</f>
        <v>0</v>
      </c>
      <c r="BV42" s="223">
        <f>Incentives!BV88*AR!BV17</f>
        <v>0</v>
      </c>
      <c r="BW42" s="223">
        <f>Incentives!BW88*AR!BW17</f>
        <v>0</v>
      </c>
      <c r="BX42" s="223">
        <f>Incentives!BX88*AR!BX17</f>
        <v>0</v>
      </c>
      <c r="BY42" s="223">
        <f>Incentives!BY88*AR!BY17</f>
        <v>0</v>
      </c>
      <c r="BZ42" s="223">
        <f>Incentives!BZ88*AR!BZ17</f>
        <v>0</v>
      </c>
      <c r="CA42" s="223">
        <f>Incentives!CA88*AR!CA17</f>
        <v>0</v>
      </c>
      <c r="CB42" s="223">
        <f>Incentives!CB88*AR!CB17</f>
        <v>0</v>
      </c>
      <c r="CC42" s="223">
        <f>Incentives!CC88*AR!CC17</f>
        <v>0</v>
      </c>
      <c r="CD42" s="223">
        <f>Incentives!CD88*AR!CD17</f>
        <v>0</v>
      </c>
      <c r="CE42" s="223">
        <f>Incentives!CE88*AR!CE17</f>
        <v>0</v>
      </c>
      <c r="CF42" s="223">
        <f>Incentives!CF88*AR!CF17</f>
        <v>0</v>
      </c>
      <c r="CG42" s="223">
        <f>Incentives!CG88*AR!CG17</f>
        <v>0</v>
      </c>
      <c r="CH42" s="223">
        <f>Incentives!CH88*AR!CH17</f>
        <v>0</v>
      </c>
      <c r="CI42" s="223">
        <f>Incentives!CI88*AR!CI17</f>
        <v>0</v>
      </c>
      <c r="CJ42" s="223">
        <f>Incentives!CJ88*AR!CJ17</f>
        <v>0</v>
      </c>
      <c r="CK42" s="223">
        <f>Incentives!CK88*AR!CK17</f>
        <v>0</v>
      </c>
      <c r="CL42" s="223">
        <f>Incentives!CL88*AR!CL17</f>
        <v>0</v>
      </c>
      <c r="CM42" s="223">
        <f>Incentives!CM88*AR!CM17</f>
        <v>0</v>
      </c>
      <c r="CN42" s="223">
        <f>Incentives!CN88*AR!CN17</f>
        <v>0</v>
      </c>
      <c r="CO42" s="223">
        <f>Incentives!CO88*AR!CO17</f>
        <v>0</v>
      </c>
      <c r="CP42" s="223">
        <f>Incentives!CP88*AR!CP17</f>
        <v>0</v>
      </c>
      <c r="CQ42" s="223">
        <f>Incentives!CQ88*AR!CQ17</f>
        <v>0</v>
      </c>
      <c r="CR42" s="223">
        <f>Incentives!CR88*AR!CR17</f>
        <v>0</v>
      </c>
      <c r="CS42" s="223">
        <f>Incentives!CS88*AR!CS17</f>
        <v>0</v>
      </c>
      <c r="CT42" s="223">
        <f>Incentives!CT88*AR!CT17</f>
        <v>0</v>
      </c>
      <c r="CU42" s="223">
        <f>Incentives!CU88*AR!CU17</f>
        <v>0</v>
      </c>
      <c r="CV42" s="223">
        <f>Incentives!CV88*AR!CV17</f>
        <v>0</v>
      </c>
      <c r="CW42" s="33"/>
      <c r="CX42" s="33"/>
      <c r="CY42" s="33"/>
      <c r="CZ42" s="33"/>
      <c r="DA42" s="33"/>
    </row>
    <row r="43" spans="2:106" s="29" customFormat="1">
      <c r="E43" s="1" t="s">
        <v>832</v>
      </c>
      <c r="G43" s="29" t="s">
        <v>305</v>
      </c>
      <c r="H43" s="31"/>
      <c r="I43" s="31"/>
      <c r="J43" s="31"/>
      <c r="K43" s="31"/>
      <c r="L43" s="223">
        <f>Incentives!L87*AR!L17</f>
        <v>0</v>
      </c>
      <c r="M43" s="223">
        <f>Incentives!M87*AR!M17</f>
        <v>0</v>
      </c>
      <c r="N43" s="223">
        <f>Incentives!N87*AR!N17</f>
        <v>0</v>
      </c>
      <c r="O43" s="223">
        <f>Incentives!O87*AR!O17</f>
        <v>0</v>
      </c>
      <c r="P43" s="223">
        <f>Incentives!P87*AR!P17</f>
        <v>0</v>
      </c>
      <c r="Q43" s="223">
        <f>Incentives!Q87*AR!Q17</f>
        <v>0</v>
      </c>
      <c r="R43" s="223">
        <f>Incentives!R87*AR!R17</f>
        <v>0</v>
      </c>
      <c r="S43" s="223">
        <f>Incentives!S87*AR!S17</f>
        <v>0</v>
      </c>
      <c r="T43" s="223">
        <f>Incentives!T87*AR!T17</f>
        <v>0</v>
      </c>
      <c r="U43" s="223">
        <f>Incentives!U87*AR!U17</f>
        <v>0</v>
      </c>
      <c r="V43" s="223">
        <f>Incentives!V87*AR!V17</f>
        <v>0</v>
      </c>
      <c r="W43" s="223">
        <f>Incentives!W87*AR!W17</f>
        <v>0</v>
      </c>
      <c r="X43" s="223">
        <f>Incentives!X87*AR!X17</f>
        <v>0</v>
      </c>
      <c r="Y43" s="223">
        <f>Incentives!Y87*AR!Y17</f>
        <v>0</v>
      </c>
      <c r="Z43" s="223">
        <f>Incentives!Z87*AR!Z17</f>
        <v>0</v>
      </c>
      <c r="AA43" s="223">
        <f>Incentives!AA87*AR!AA17</f>
        <v>0</v>
      </c>
      <c r="AB43" s="223">
        <f>Incentives!AB87*AR!AB17</f>
        <v>0</v>
      </c>
      <c r="AC43" s="223">
        <f>Incentives!AC87*AR!AC17</f>
        <v>0</v>
      </c>
      <c r="AD43" s="223">
        <f>Incentives!AD87*AR!AD17</f>
        <v>0</v>
      </c>
      <c r="AE43" s="223">
        <f>Incentives!AE87*AR!AE17</f>
        <v>0</v>
      </c>
      <c r="AF43" s="223">
        <f>Incentives!AF87*AR!AF17</f>
        <v>0</v>
      </c>
      <c r="AG43" s="223">
        <f>Incentives!AG87*AR!AG17</f>
        <v>0</v>
      </c>
      <c r="AH43" s="223">
        <f>Incentives!AH87*AR!AH17</f>
        <v>0</v>
      </c>
      <c r="AI43" s="223">
        <f>Incentives!AI87*AR!AI17</f>
        <v>0</v>
      </c>
      <c r="AJ43" s="223">
        <f>Incentives!AJ87*AR!AJ17</f>
        <v>0</v>
      </c>
      <c r="AK43" s="223">
        <f>Incentives!AK87*AR!AK17</f>
        <v>0</v>
      </c>
      <c r="AL43" s="223">
        <f>Incentives!AL87*AR!AL17</f>
        <v>0</v>
      </c>
      <c r="AM43" s="223">
        <f>Incentives!AM87*AR!AM17</f>
        <v>0</v>
      </c>
      <c r="AN43" s="223">
        <f>Incentives!AN87*AR!AN17</f>
        <v>0</v>
      </c>
      <c r="AO43" s="223">
        <f>Incentives!AO87*AR!AO17</f>
        <v>0</v>
      </c>
      <c r="AP43" s="223">
        <f>Incentives!AP87*AR!AP17</f>
        <v>0</v>
      </c>
      <c r="AQ43" s="223">
        <f>Incentives!AQ87*AR!AQ17</f>
        <v>0</v>
      </c>
      <c r="AR43" s="223">
        <f>Incentives!AR87*AR!AR17</f>
        <v>0</v>
      </c>
      <c r="AS43" s="223">
        <f>Incentives!AS87*AR!AS17</f>
        <v>0</v>
      </c>
      <c r="AT43" s="223">
        <f>Incentives!AT87*AR!AT17</f>
        <v>0</v>
      </c>
      <c r="AU43" s="223">
        <f>Incentives!AU87*AR!AU17</f>
        <v>0</v>
      </c>
      <c r="AV43" s="223">
        <f>Incentives!AV87*AR!AV17</f>
        <v>0</v>
      </c>
      <c r="AW43" s="223">
        <f>Incentives!AW87*AR!AW17</f>
        <v>0</v>
      </c>
      <c r="AX43" s="223">
        <f>Incentives!AX87*AR!AX17</f>
        <v>0</v>
      </c>
      <c r="AY43" s="223">
        <f>Incentives!AY87*AR!AY17</f>
        <v>0</v>
      </c>
      <c r="AZ43" s="223">
        <f>Incentives!AZ87*AR!AZ17</f>
        <v>0</v>
      </c>
      <c r="BA43" s="223">
        <f>Incentives!BA87*AR!BA17</f>
        <v>0</v>
      </c>
      <c r="BB43" s="223">
        <f>Incentives!BB87*AR!BB17</f>
        <v>0</v>
      </c>
      <c r="BC43" s="223">
        <f>Incentives!BC87*AR!BC17</f>
        <v>0</v>
      </c>
      <c r="BD43" s="223">
        <f>Incentives!BD87*AR!BD17</f>
        <v>0</v>
      </c>
      <c r="BE43" s="223">
        <f>Incentives!BE87*AR!BE17</f>
        <v>0</v>
      </c>
      <c r="BF43" s="223">
        <f>Incentives!BF87*AR!BF17</f>
        <v>0</v>
      </c>
      <c r="BG43" s="223">
        <f>Incentives!BG87*AR!BG17</f>
        <v>0</v>
      </c>
      <c r="BH43" s="223">
        <f>Incentives!BH87*AR!BH17</f>
        <v>0</v>
      </c>
      <c r="BI43" s="223">
        <f>Incentives!BI87*AR!BI17</f>
        <v>0</v>
      </c>
      <c r="BJ43" s="223">
        <f>Incentives!BJ87*AR!BJ17</f>
        <v>0</v>
      </c>
      <c r="BK43" s="223">
        <f>Incentives!BK87*AR!BK17</f>
        <v>0</v>
      </c>
      <c r="BL43" s="223">
        <f>Incentives!BL87*AR!BL17</f>
        <v>0</v>
      </c>
      <c r="BM43" s="223">
        <f>Incentives!BM87*AR!BM17</f>
        <v>0</v>
      </c>
      <c r="BN43" s="223">
        <f>Incentives!BN87*AR!BN17</f>
        <v>0</v>
      </c>
      <c r="BO43" s="223">
        <f>Incentives!BO87*AR!BO17</f>
        <v>0</v>
      </c>
      <c r="BP43" s="223">
        <f>Incentives!BP87*AR!BP17</f>
        <v>0</v>
      </c>
      <c r="BQ43" s="223">
        <f>Incentives!BQ87*AR!BQ17</f>
        <v>0</v>
      </c>
      <c r="BR43" s="223">
        <f>Incentives!BR87*AR!BR17</f>
        <v>0</v>
      </c>
      <c r="BS43" s="223">
        <f>Incentives!BS87*AR!BS17</f>
        <v>0</v>
      </c>
      <c r="BT43" s="223">
        <f>Incentives!BT87*AR!BT17</f>
        <v>0</v>
      </c>
      <c r="BU43" s="223">
        <f>Incentives!BU87*AR!BU17</f>
        <v>0</v>
      </c>
      <c r="BV43" s="223">
        <f>Incentives!BV87*AR!BV17</f>
        <v>0</v>
      </c>
      <c r="BW43" s="223">
        <f>Incentives!BW87*AR!BW17</f>
        <v>0</v>
      </c>
      <c r="BX43" s="223">
        <f>Incentives!BX87*AR!BX17</f>
        <v>0</v>
      </c>
      <c r="BY43" s="223">
        <f>Incentives!BY87*AR!BY17</f>
        <v>0</v>
      </c>
      <c r="BZ43" s="223">
        <f>Incentives!BZ87*AR!BZ17</f>
        <v>0</v>
      </c>
      <c r="CA43" s="223">
        <f>Incentives!CA87*AR!CA17</f>
        <v>0</v>
      </c>
      <c r="CB43" s="223">
        <f>Incentives!CB87*AR!CB17</f>
        <v>0</v>
      </c>
      <c r="CC43" s="223">
        <f>Incentives!CC87*AR!CC17</f>
        <v>0</v>
      </c>
      <c r="CD43" s="223">
        <f>Incentives!CD87*AR!CD17</f>
        <v>0</v>
      </c>
      <c r="CE43" s="223">
        <f>Incentives!CE87*AR!CE17</f>
        <v>0</v>
      </c>
      <c r="CF43" s="223">
        <f>Incentives!CF87*AR!CF17</f>
        <v>0</v>
      </c>
      <c r="CG43" s="223">
        <f>Incentives!CG87*AR!CG17</f>
        <v>0</v>
      </c>
      <c r="CH43" s="223">
        <f>Incentives!CH87*AR!CH17</f>
        <v>0</v>
      </c>
      <c r="CI43" s="223">
        <f>Incentives!CI87*AR!CI17</f>
        <v>0</v>
      </c>
      <c r="CJ43" s="223">
        <f>Incentives!CJ87*AR!CJ17</f>
        <v>0</v>
      </c>
      <c r="CK43" s="223">
        <f>Incentives!CK87*AR!CK17</f>
        <v>0</v>
      </c>
      <c r="CL43" s="223">
        <f>Incentives!CL87*AR!CL17</f>
        <v>0</v>
      </c>
      <c r="CM43" s="223">
        <f>Incentives!CM87*AR!CM17</f>
        <v>0</v>
      </c>
      <c r="CN43" s="223">
        <f>Incentives!CN87*AR!CN17</f>
        <v>0</v>
      </c>
      <c r="CO43" s="223">
        <f>Incentives!CO87*AR!CO17</f>
        <v>0</v>
      </c>
      <c r="CP43" s="223">
        <f>Incentives!CP87*AR!CP17</f>
        <v>0</v>
      </c>
      <c r="CQ43" s="223">
        <f>Incentives!CQ87*AR!CQ17</f>
        <v>0</v>
      </c>
      <c r="CR43" s="223">
        <f>Incentives!CR87*AR!CR17</f>
        <v>0</v>
      </c>
      <c r="CS43" s="223">
        <f>Incentives!CS87*AR!CS17</f>
        <v>0</v>
      </c>
      <c r="CT43" s="223">
        <f>Incentives!CT87*AR!CT17</f>
        <v>0</v>
      </c>
      <c r="CU43" s="223">
        <f>Incentives!CU87*AR!CU17</f>
        <v>0</v>
      </c>
      <c r="CV43" s="223">
        <f>Incentives!CV87*AR!CV17</f>
        <v>0</v>
      </c>
      <c r="CW43" s="33"/>
      <c r="CX43" s="33"/>
      <c r="CY43" s="33"/>
      <c r="CZ43" s="33"/>
      <c r="DA43" s="33"/>
    </row>
    <row r="44" spans="2:106" s="29" customFormat="1">
      <c r="E44" s="1" t="s">
        <v>1001</v>
      </c>
      <c r="G44" s="29" t="s">
        <v>305</v>
      </c>
      <c r="H44" s="31"/>
      <c r="I44" s="31"/>
      <c r="J44" s="31"/>
      <c r="K44" s="31"/>
      <c r="L44" s="223">
        <f>Support!L109*AR!L17</f>
        <v>0</v>
      </c>
      <c r="M44" s="223" t="e">
        <f>Support!M109*AR!M17</f>
        <v>#N/A</v>
      </c>
      <c r="N44" s="223" t="e">
        <f>Support!N109*AR!N17</f>
        <v>#N/A</v>
      </c>
      <c r="O44" s="223" t="e">
        <f>Support!O109*AR!O17</f>
        <v>#N/A</v>
      </c>
      <c r="P44" s="223" t="e">
        <f>Support!P109*AR!P17</f>
        <v>#N/A</v>
      </c>
      <c r="Q44" s="223" t="e">
        <f>Support!Q109*AR!Q17</f>
        <v>#N/A</v>
      </c>
      <c r="R44" s="223" t="e">
        <f>Support!R109*AR!R17</f>
        <v>#N/A</v>
      </c>
      <c r="S44" s="223" t="e">
        <f>Support!S109*AR!S17</f>
        <v>#N/A</v>
      </c>
      <c r="T44" s="223" t="e">
        <f>Support!T109*AR!T17</f>
        <v>#N/A</v>
      </c>
      <c r="U44" s="223" t="e">
        <f>Support!U109*AR!U17</f>
        <v>#N/A</v>
      </c>
      <c r="V44" s="223" t="e">
        <f>Support!V109*AR!V17</f>
        <v>#N/A</v>
      </c>
      <c r="W44" s="223" t="e">
        <f>Support!W109*AR!W17</f>
        <v>#N/A</v>
      </c>
      <c r="X44" s="223" t="e">
        <f>Support!X109*AR!X17</f>
        <v>#N/A</v>
      </c>
      <c r="Y44" s="223" t="e">
        <f>Support!Y109*AR!Y17</f>
        <v>#N/A</v>
      </c>
      <c r="Z44" s="223" t="e">
        <f>Support!Z109*AR!Z17</f>
        <v>#N/A</v>
      </c>
      <c r="AA44" s="223" t="e">
        <f>Support!AA109*AR!AA17</f>
        <v>#N/A</v>
      </c>
      <c r="AB44" s="223" t="e">
        <f>Support!AB109*AR!AB17</f>
        <v>#N/A</v>
      </c>
      <c r="AC44" s="223" t="e">
        <f>Support!AC109*AR!AC17</f>
        <v>#N/A</v>
      </c>
      <c r="AD44" s="223" t="e">
        <f>Support!AD109*AR!AD17</f>
        <v>#N/A</v>
      </c>
      <c r="AE44" s="223" t="e">
        <f>Support!AE109*AR!AE17</f>
        <v>#N/A</v>
      </c>
      <c r="AF44" s="223" t="e">
        <f>Support!AF109*AR!AF17</f>
        <v>#N/A</v>
      </c>
      <c r="AG44" s="223" t="e">
        <f>Support!AG109*AR!AG17</f>
        <v>#N/A</v>
      </c>
      <c r="AH44" s="223" t="e">
        <f>Support!AH109*AR!AH17</f>
        <v>#N/A</v>
      </c>
      <c r="AI44" s="223" t="e">
        <f>Support!AI109*AR!AI17</f>
        <v>#N/A</v>
      </c>
      <c r="AJ44" s="223" t="e">
        <f>Support!AJ109*AR!AJ17</f>
        <v>#N/A</v>
      </c>
      <c r="AK44" s="223" t="e">
        <f>Support!AK109*AR!AK17</f>
        <v>#N/A</v>
      </c>
      <c r="AL44" s="223" t="e">
        <f>Support!AL109*AR!AL17</f>
        <v>#N/A</v>
      </c>
      <c r="AM44" s="223" t="e">
        <f>Support!AM109*AR!AM17</f>
        <v>#N/A</v>
      </c>
      <c r="AN44" s="223" t="e">
        <f>Support!AN109*AR!AN17</f>
        <v>#N/A</v>
      </c>
      <c r="AO44" s="223" t="e">
        <f>Support!AO109*AR!AO17</f>
        <v>#N/A</v>
      </c>
      <c r="AP44" s="223" t="e">
        <f>Support!AP109*AR!AP17</f>
        <v>#N/A</v>
      </c>
      <c r="AQ44" s="223" t="e">
        <f>Support!AQ109*AR!AQ17</f>
        <v>#N/A</v>
      </c>
      <c r="AR44" s="223" t="e">
        <f>Support!AR109*AR!AR17</f>
        <v>#N/A</v>
      </c>
      <c r="AS44" s="223" t="e">
        <f>Support!AS109*AR!AS17</f>
        <v>#N/A</v>
      </c>
      <c r="AT44" s="223" t="e">
        <f>Support!AT109*AR!AT17</f>
        <v>#N/A</v>
      </c>
      <c r="AU44" s="223" t="e">
        <f>Support!AU109*AR!AU17</f>
        <v>#N/A</v>
      </c>
      <c r="AV44" s="223" t="e">
        <f>Support!AV109*AR!AV17</f>
        <v>#N/A</v>
      </c>
      <c r="AW44" s="223" t="e">
        <f>Support!AW109*AR!AW17</f>
        <v>#N/A</v>
      </c>
      <c r="AX44" s="223" t="e">
        <f>Support!AX109*AR!AX17</f>
        <v>#N/A</v>
      </c>
      <c r="AY44" s="223" t="e">
        <f>Support!AY109*AR!AY17</f>
        <v>#N/A</v>
      </c>
      <c r="AZ44" s="223" t="e">
        <f>Support!AZ109*AR!AZ17</f>
        <v>#N/A</v>
      </c>
      <c r="BA44" s="223" t="e">
        <f>Support!BA109*AR!BA17</f>
        <v>#N/A</v>
      </c>
      <c r="BB44" s="223" t="e">
        <f>Support!BB109*AR!BB17</f>
        <v>#N/A</v>
      </c>
      <c r="BC44" s="223" t="e">
        <f>Support!BC109*AR!BC17</f>
        <v>#N/A</v>
      </c>
      <c r="BD44" s="223" t="e">
        <f>Support!BD109*AR!BD17</f>
        <v>#N/A</v>
      </c>
      <c r="BE44" s="223" t="e">
        <f>Support!BE109*AR!BE17</f>
        <v>#N/A</v>
      </c>
      <c r="BF44" s="223" t="e">
        <f>Support!BF109*AR!BF17</f>
        <v>#N/A</v>
      </c>
      <c r="BG44" s="223" t="e">
        <f>Support!BG109*AR!BG17</f>
        <v>#N/A</v>
      </c>
      <c r="BH44" s="223" t="e">
        <f>Support!BH109*AR!BH17</f>
        <v>#N/A</v>
      </c>
      <c r="BI44" s="223" t="e">
        <f>Support!BI109*AR!BI17</f>
        <v>#N/A</v>
      </c>
      <c r="BJ44" s="223" t="e">
        <f>Support!BJ109*AR!BJ17</f>
        <v>#N/A</v>
      </c>
      <c r="BK44" s="223" t="e">
        <f>Support!BK109*AR!BK17</f>
        <v>#N/A</v>
      </c>
      <c r="BL44" s="223" t="e">
        <f>Support!BL109*AR!BL17</f>
        <v>#N/A</v>
      </c>
      <c r="BM44" s="223" t="e">
        <f>Support!BM109*AR!BM17</f>
        <v>#N/A</v>
      </c>
      <c r="BN44" s="223" t="e">
        <f>Support!BN109*AR!BN17</f>
        <v>#N/A</v>
      </c>
      <c r="BO44" s="223" t="e">
        <f>Support!BO109*AR!BO17</f>
        <v>#N/A</v>
      </c>
      <c r="BP44" s="223" t="e">
        <f>Support!BP109*AR!BP17</f>
        <v>#N/A</v>
      </c>
      <c r="BQ44" s="223" t="e">
        <f>Support!BQ109*AR!BQ17</f>
        <v>#N/A</v>
      </c>
      <c r="BR44" s="223" t="e">
        <f>Support!BR109*AR!BR17</f>
        <v>#N/A</v>
      </c>
      <c r="BS44" s="223" t="e">
        <f>Support!BS109*AR!BS17</f>
        <v>#N/A</v>
      </c>
      <c r="BT44" s="223" t="e">
        <f>Support!BT109*AR!BT17</f>
        <v>#N/A</v>
      </c>
      <c r="BU44" s="223" t="e">
        <f>Support!BU109*AR!BU17</f>
        <v>#N/A</v>
      </c>
      <c r="BV44" s="223" t="e">
        <f>Support!BV109*AR!BV17</f>
        <v>#N/A</v>
      </c>
      <c r="BW44" s="223" t="e">
        <f>Support!BW109*AR!BW17</f>
        <v>#N/A</v>
      </c>
      <c r="BX44" s="223" t="e">
        <f>Support!BX109*AR!BX17</f>
        <v>#N/A</v>
      </c>
      <c r="BY44" s="223" t="e">
        <f>Support!BY109*AR!BY17</f>
        <v>#N/A</v>
      </c>
      <c r="BZ44" s="223" t="e">
        <f>Support!BZ109*AR!BZ17</f>
        <v>#N/A</v>
      </c>
      <c r="CA44" s="223" t="e">
        <f>Support!CA109*AR!CA17</f>
        <v>#N/A</v>
      </c>
      <c r="CB44" s="223" t="e">
        <f>Support!CB109*AR!CB17</f>
        <v>#N/A</v>
      </c>
      <c r="CC44" s="223" t="e">
        <f>Support!CC109*AR!CC17</f>
        <v>#N/A</v>
      </c>
      <c r="CD44" s="223" t="e">
        <f>Support!CD109*AR!CD17</f>
        <v>#N/A</v>
      </c>
      <c r="CE44" s="223" t="e">
        <f>Support!CE109*AR!CE17</f>
        <v>#N/A</v>
      </c>
      <c r="CF44" s="223" t="e">
        <f>Support!CF109*AR!CF17</f>
        <v>#N/A</v>
      </c>
      <c r="CG44" s="223" t="e">
        <f>Support!CG109*AR!CG17</f>
        <v>#N/A</v>
      </c>
      <c r="CH44" s="223" t="e">
        <f>Support!CH109*AR!CH17</f>
        <v>#N/A</v>
      </c>
      <c r="CI44" s="223" t="e">
        <f>Support!CI109*AR!CI17</f>
        <v>#N/A</v>
      </c>
      <c r="CJ44" s="223" t="e">
        <f>Support!CJ109*AR!CJ17</f>
        <v>#N/A</v>
      </c>
      <c r="CK44" s="223" t="e">
        <f>Support!CK109*AR!CK17</f>
        <v>#N/A</v>
      </c>
      <c r="CL44" s="223" t="e">
        <f>Support!CL109*AR!CL17</f>
        <v>#N/A</v>
      </c>
      <c r="CM44" s="223" t="e">
        <f>Support!CM109*AR!CM17</f>
        <v>#N/A</v>
      </c>
      <c r="CN44" s="223" t="e">
        <f>Support!CN109*AR!CN17</f>
        <v>#N/A</v>
      </c>
      <c r="CO44" s="223" t="e">
        <f>Support!CO109*AR!CO17</f>
        <v>#N/A</v>
      </c>
      <c r="CP44" s="223" t="e">
        <f>Support!CP109*AR!CP17</f>
        <v>#N/A</v>
      </c>
      <c r="CQ44" s="223" t="e">
        <f>Support!CQ109*AR!CQ17</f>
        <v>#N/A</v>
      </c>
      <c r="CR44" s="223" t="e">
        <f>Support!CR109*AR!CR17</f>
        <v>#N/A</v>
      </c>
      <c r="CS44" s="223" t="e">
        <f>Support!CS109*AR!CS17</f>
        <v>#N/A</v>
      </c>
      <c r="CT44" s="223" t="e">
        <f>Support!CT109*AR!CT17</f>
        <v>#N/A</v>
      </c>
      <c r="CU44" s="223" t="e">
        <f>Support!CU109*AR!CU17</f>
        <v>#N/A</v>
      </c>
      <c r="CV44" s="223" t="e">
        <f>Support!CV109*AR!CV17</f>
        <v>#N/A</v>
      </c>
      <c r="CW44" s="33"/>
      <c r="CX44" s="33"/>
      <c r="CY44" s="33"/>
      <c r="CZ44" s="33"/>
      <c r="DA44" s="33"/>
    </row>
    <row r="45" spans="2:106" s="29" customFormat="1">
      <c r="E45" s="1"/>
      <c r="H45" s="31"/>
      <c r="I45" s="31"/>
      <c r="J45" s="31"/>
      <c r="K45" s="31"/>
      <c r="L45" s="223"/>
      <c r="M45" s="223"/>
      <c r="N45" s="223"/>
      <c r="O45" s="223"/>
      <c r="P45" s="223"/>
      <c r="Q45" s="223"/>
      <c r="R45" s="223"/>
      <c r="S45" s="223"/>
      <c r="T45" s="223"/>
      <c r="U45" s="223"/>
      <c r="V45" s="223"/>
      <c r="W45" s="223"/>
      <c r="X45" s="223"/>
      <c r="Y45" s="223"/>
      <c r="Z45" s="223"/>
      <c r="AA45" s="223"/>
      <c r="AB45" s="223"/>
      <c r="AC45" s="223"/>
      <c r="AD45" s="223"/>
      <c r="AE45" s="223"/>
      <c r="AF45" s="223"/>
      <c r="AG45" s="223"/>
      <c r="AH45" s="223"/>
      <c r="AI45" s="223"/>
      <c r="AJ45" s="223"/>
      <c r="AK45" s="223"/>
      <c r="AL45" s="223"/>
      <c r="AM45" s="223"/>
      <c r="AN45" s="223"/>
      <c r="AO45" s="223"/>
      <c r="AP45" s="223"/>
      <c r="AQ45" s="223"/>
      <c r="AR45" s="223"/>
      <c r="AS45" s="223"/>
      <c r="AT45" s="223"/>
      <c r="AU45" s="223"/>
      <c r="AV45" s="223"/>
      <c r="AW45" s="223"/>
      <c r="AX45" s="223"/>
      <c r="AY45" s="223"/>
      <c r="AZ45" s="223"/>
      <c r="BA45" s="223"/>
      <c r="BB45" s="223"/>
      <c r="BC45" s="223"/>
      <c r="BD45" s="223"/>
      <c r="BE45" s="223"/>
      <c r="BF45" s="223"/>
      <c r="BG45" s="223"/>
      <c r="BH45" s="223"/>
      <c r="BI45" s="223"/>
      <c r="BJ45" s="223"/>
      <c r="BK45" s="223"/>
      <c r="BL45" s="223"/>
      <c r="BM45" s="223"/>
      <c r="BN45" s="223"/>
      <c r="BO45" s="223"/>
      <c r="BP45" s="223"/>
      <c r="BQ45" s="223"/>
      <c r="BR45" s="223"/>
      <c r="BS45" s="223"/>
      <c r="BT45" s="223"/>
      <c r="BU45" s="223"/>
      <c r="BV45" s="223"/>
      <c r="BW45" s="223"/>
      <c r="BX45" s="223"/>
      <c r="BY45" s="223"/>
      <c r="BZ45" s="223"/>
      <c r="CA45" s="223"/>
      <c r="CB45" s="223"/>
      <c r="CC45" s="223"/>
      <c r="CD45" s="223"/>
      <c r="CE45" s="223"/>
      <c r="CF45" s="223"/>
      <c r="CG45" s="223"/>
      <c r="CH45" s="223"/>
      <c r="CI45" s="223"/>
      <c r="CJ45" s="223"/>
      <c r="CK45" s="223"/>
      <c r="CL45" s="223"/>
      <c r="CM45" s="223"/>
      <c r="CN45" s="223"/>
      <c r="CO45" s="223"/>
      <c r="CP45" s="223"/>
      <c r="CQ45" s="223"/>
      <c r="CR45" s="223"/>
      <c r="CS45" s="223"/>
      <c r="CT45" s="223"/>
      <c r="CU45" s="223"/>
      <c r="CV45" s="223"/>
      <c r="CW45" s="33"/>
      <c r="CX45" s="33"/>
      <c r="CY45" s="33"/>
      <c r="CZ45" s="33"/>
      <c r="DA45" s="33"/>
    </row>
    <row r="46" spans="2:106" s="29" customFormat="1">
      <c r="E46" s="1"/>
      <c r="H46" s="31"/>
      <c r="I46" s="31"/>
      <c r="J46" s="31"/>
      <c r="K46" s="31"/>
      <c r="L46" s="223"/>
      <c r="M46" s="223"/>
      <c r="N46" s="223"/>
      <c r="O46" s="223"/>
      <c r="P46" s="223"/>
      <c r="Q46" s="223"/>
      <c r="R46" s="223"/>
      <c r="S46" s="223"/>
      <c r="T46" s="223"/>
      <c r="U46" s="223"/>
      <c r="V46" s="223"/>
      <c r="W46" s="223"/>
      <c r="X46" s="223"/>
      <c r="Y46" s="223"/>
      <c r="Z46" s="223"/>
      <c r="AA46" s="223"/>
      <c r="AB46" s="223"/>
      <c r="AC46" s="223"/>
      <c r="AD46" s="223"/>
      <c r="AE46" s="223"/>
      <c r="AF46" s="223"/>
      <c r="AG46" s="223"/>
      <c r="AH46" s="223"/>
      <c r="AI46" s="223"/>
      <c r="AJ46" s="223"/>
      <c r="AK46" s="223"/>
      <c r="AL46" s="223"/>
      <c r="AM46" s="223"/>
      <c r="AN46" s="223"/>
      <c r="AO46" s="223"/>
      <c r="AP46" s="223"/>
      <c r="AQ46" s="223"/>
      <c r="AR46" s="223"/>
      <c r="AS46" s="223"/>
      <c r="AT46" s="223"/>
      <c r="AU46" s="223"/>
      <c r="AV46" s="223"/>
      <c r="AW46" s="223"/>
      <c r="AX46" s="223"/>
      <c r="AY46" s="223"/>
      <c r="AZ46" s="223"/>
      <c r="BA46" s="223"/>
      <c r="BB46" s="223"/>
      <c r="BC46" s="223"/>
      <c r="BD46" s="223"/>
      <c r="BE46" s="223"/>
      <c r="BF46" s="223"/>
      <c r="BG46" s="223"/>
      <c r="BH46" s="223"/>
      <c r="BI46" s="223"/>
      <c r="BJ46" s="223"/>
      <c r="BK46" s="223"/>
      <c r="BL46" s="223"/>
      <c r="BM46" s="223"/>
      <c r="BN46" s="223"/>
      <c r="BO46" s="223"/>
      <c r="BP46" s="223"/>
      <c r="BQ46" s="223"/>
      <c r="BR46" s="223"/>
      <c r="BS46" s="223"/>
      <c r="BT46" s="223"/>
      <c r="BU46" s="223"/>
      <c r="BV46" s="223"/>
      <c r="BW46" s="223"/>
      <c r="BX46" s="223"/>
      <c r="BY46" s="223"/>
      <c r="BZ46" s="223"/>
      <c r="CA46" s="223"/>
      <c r="CB46" s="223"/>
      <c r="CC46" s="223"/>
      <c r="CD46" s="223"/>
      <c r="CE46" s="223"/>
      <c r="CF46" s="223"/>
      <c r="CG46" s="223"/>
      <c r="CH46" s="223"/>
      <c r="CI46" s="223"/>
      <c r="CJ46" s="223"/>
      <c r="CK46" s="223"/>
      <c r="CL46" s="223"/>
      <c r="CM46" s="223"/>
      <c r="CN46" s="223"/>
      <c r="CO46" s="223"/>
      <c r="CP46" s="223"/>
      <c r="CQ46" s="223"/>
      <c r="CR46" s="223"/>
      <c r="CS46" s="223"/>
      <c r="CT46" s="223"/>
      <c r="CU46" s="223"/>
      <c r="CV46" s="223"/>
      <c r="CW46" s="33"/>
      <c r="CX46" s="33"/>
      <c r="CY46" s="33"/>
      <c r="CZ46" s="33"/>
      <c r="DA46" s="33"/>
    </row>
    <row r="47" spans="2:106" s="29" customFormat="1">
      <c r="E47" s="1" t="s">
        <v>842</v>
      </c>
      <c r="G47" s="29" t="s">
        <v>305</v>
      </c>
      <c r="H47" s="31"/>
      <c r="I47" s="31"/>
      <c r="J47" s="31"/>
      <c r="K47" s="31"/>
      <c r="L47" s="223">
        <f>Incentives!L90*AR!L17</f>
        <v>0</v>
      </c>
      <c r="M47" s="223" t="e">
        <f>Incentives!M90*AR!M17</f>
        <v>#N/A</v>
      </c>
      <c r="N47" s="223" t="e">
        <f>Incentives!N90*AR!N17</f>
        <v>#N/A</v>
      </c>
      <c r="O47" s="223" t="e">
        <f>Incentives!O90*AR!O17</f>
        <v>#N/A</v>
      </c>
      <c r="P47" s="223" t="e">
        <f>Incentives!P90*AR!P17</f>
        <v>#N/A</v>
      </c>
      <c r="Q47" s="223" t="e">
        <f>Incentives!Q90*AR!Q17</f>
        <v>#N/A</v>
      </c>
      <c r="R47" s="223" t="e">
        <f>Incentives!R90*AR!R17</f>
        <v>#N/A</v>
      </c>
      <c r="S47" s="223" t="e">
        <f>Incentives!S90*AR!S17</f>
        <v>#N/A</v>
      </c>
      <c r="T47" s="223" t="e">
        <f>Incentives!T90*AR!T17</f>
        <v>#N/A</v>
      </c>
      <c r="U47" s="223" t="e">
        <f>Incentives!U90*AR!U17</f>
        <v>#N/A</v>
      </c>
      <c r="V47" s="223" t="e">
        <f>Incentives!V90*AR!V17</f>
        <v>#N/A</v>
      </c>
      <c r="W47" s="223" t="e">
        <f>Incentives!W90*AR!W17</f>
        <v>#N/A</v>
      </c>
      <c r="X47" s="223" t="e">
        <f>Incentives!X90*AR!X17</f>
        <v>#N/A</v>
      </c>
      <c r="Y47" s="223" t="e">
        <f>Incentives!Y90*AR!Y17</f>
        <v>#N/A</v>
      </c>
      <c r="Z47" s="223" t="e">
        <f>Incentives!Z90*AR!Z17</f>
        <v>#N/A</v>
      </c>
      <c r="AA47" s="223" t="e">
        <f>Incentives!AA90*AR!AA17</f>
        <v>#N/A</v>
      </c>
      <c r="AB47" s="223" t="e">
        <f>Incentives!AB90*AR!AB17</f>
        <v>#N/A</v>
      </c>
      <c r="AC47" s="223" t="e">
        <f>Incentives!AC90*AR!AC17</f>
        <v>#N/A</v>
      </c>
      <c r="AD47" s="223" t="e">
        <f>Incentives!AD90*AR!AD17</f>
        <v>#N/A</v>
      </c>
      <c r="AE47" s="223" t="e">
        <f>Incentives!AE90*AR!AE17</f>
        <v>#N/A</v>
      </c>
      <c r="AF47" s="223" t="e">
        <f>Incentives!AF90*AR!AF17</f>
        <v>#N/A</v>
      </c>
      <c r="AG47" s="223" t="e">
        <f>Incentives!AG90*AR!AG17</f>
        <v>#N/A</v>
      </c>
      <c r="AH47" s="223" t="e">
        <f>Incentives!AH90*AR!AH17</f>
        <v>#N/A</v>
      </c>
      <c r="AI47" s="223" t="e">
        <f>Incentives!AI90*AR!AI17</f>
        <v>#N/A</v>
      </c>
      <c r="AJ47" s="223" t="e">
        <f>Incentives!AJ90*AR!AJ17</f>
        <v>#N/A</v>
      </c>
      <c r="AK47" s="223" t="e">
        <f>Incentives!AK90*AR!AK17</f>
        <v>#N/A</v>
      </c>
      <c r="AL47" s="223" t="e">
        <f>Incentives!AL90*AR!AL17</f>
        <v>#N/A</v>
      </c>
      <c r="AM47" s="223" t="e">
        <f>Incentives!AM90*AR!AM17</f>
        <v>#N/A</v>
      </c>
      <c r="AN47" s="223" t="e">
        <f>Incentives!AN90*AR!AN17</f>
        <v>#N/A</v>
      </c>
      <c r="AO47" s="223" t="e">
        <f>Incentives!AO90*AR!AO17</f>
        <v>#N/A</v>
      </c>
      <c r="AP47" s="223" t="e">
        <f>Incentives!AP90*AR!AP17</f>
        <v>#N/A</v>
      </c>
      <c r="AQ47" s="223" t="e">
        <f>Incentives!AQ90*AR!AQ17</f>
        <v>#N/A</v>
      </c>
      <c r="AR47" s="223" t="e">
        <f>Incentives!AR90*AR!AR17</f>
        <v>#N/A</v>
      </c>
      <c r="AS47" s="223" t="e">
        <f>Incentives!AS90*AR!AS17</f>
        <v>#N/A</v>
      </c>
      <c r="AT47" s="223" t="e">
        <f>Incentives!AT90*AR!AT17</f>
        <v>#N/A</v>
      </c>
      <c r="AU47" s="223" t="e">
        <f>Incentives!AU90*AR!AU17</f>
        <v>#N/A</v>
      </c>
      <c r="AV47" s="223" t="e">
        <f>Incentives!AV90*AR!AV17</f>
        <v>#N/A</v>
      </c>
      <c r="AW47" s="223" t="e">
        <f>Incentives!AW90*AR!AW17</f>
        <v>#N/A</v>
      </c>
      <c r="AX47" s="223" t="e">
        <f>Incentives!AX90*AR!AX17</f>
        <v>#N/A</v>
      </c>
      <c r="AY47" s="223" t="e">
        <f>Incentives!AY90*AR!AY17</f>
        <v>#N/A</v>
      </c>
      <c r="AZ47" s="223" t="e">
        <f>Incentives!AZ90*AR!AZ17</f>
        <v>#N/A</v>
      </c>
      <c r="BA47" s="223" t="e">
        <f>Incentives!BA90*AR!BA17</f>
        <v>#N/A</v>
      </c>
      <c r="BB47" s="223" t="e">
        <f>Incentives!BB90*AR!BB17</f>
        <v>#N/A</v>
      </c>
      <c r="BC47" s="223" t="e">
        <f>Incentives!BC90*AR!BC17</f>
        <v>#N/A</v>
      </c>
      <c r="BD47" s="223" t="e">
        <f>Incentives!BD90*AR!BD17</f>
        <v>#N/A</v>
      </c>
      <c r="BE47" s="223" t="e">
        <f>Incentives!BE90*AR!BE17</f>
        <v>#N/A</v>
      </c>
      <c r="BF47" s="223" t="e">
        <f>Incentives!BF90*AR!BF17</f>
        <v>#N/A</v>
      </c>
      <c r="BG47" s="223" t="e">
        <f>Incentives!BG90*AR!BG17</f>
        <v>#N/A</v>
      </c>
      <c r="BH47" s="223" t="e">
        <f>Incentives!BH90*AR!BH17</f>
        <v>#N/A</v>
      </c>
      <c r="BI47" s="223" t="e">
        <f>Incentives!BI90*AR!BI17</f>
        <v>#N/A</v>
      </c>
      <c r="BJ47" s="223" t="e">
        <f>Incentives!BJ90*AR!BJ17</f>
        <v>#N/A</v>
      </c>
      <c r="BK47" s="223" t="e">
        <f>Incentives!BK90*AR!BK17</f>
        <v>#N/A</v>
      </c>
      <c r="BL47" s="223" t="e">
        <f>Incentives!BL90*AR!BL17</f>
        <v>#N/A</v>
      </c>
      <c r="BM47" s="223" t="e">
        <f>Incentives!BM90*AR!BM17</f>
        <v>#N/A</v>
      </c>
      <c r="BN47" s="223" t="e">
        <f>Incentives!BN90*AR!BN17</f>
        <v>#N/A</v>
      </c>
      <c r="BO47" s="223" t="e">
        <f>Incentives!BO90*AR!BO17</f>
        <v>#N/A</v>
      </c>
      <c r="BP47" s="223" t="e">
        <f>Incentives!BP90*AR!BP17</f>
        <v>#N/A</v>
      </c>
      <c r="BQ47" s="223" t="e">
        <f>Incentives!BQ90*AR!BQ17</f>
        <v>#N/A</v>
      </c>
      <c r="BR47" s="223" t="e">
        <f>Incentives!BR90*AR!BR17</f>
        <v>#N/A</v>
      </c>
      <c r="BS47" s="223" t="e">
        <f>Incentives!BS90*AR!BS17</f>
        <v>#N/A</v>
      </c>
      <c r="BT47" s="223" t="e">
        <f>Incentives!BT90*AR!BT17</f>
        <v>#N/A</v>
      </c>
      <c r="BU47" s="223" t="e">
        <f>Incentives!BU90*AR!BU17</f>
        <v>#N/A</v>
      </c>
      <c r="BV47" s="223" t="e">
        <f>Incentives!BV90*AR!BV17</f>
        <v>#N/A</v>
      </c>
      <c r="BW47" s="223" t="e">
        <f>Incentives!BW90*AR!BW17</f>
        <v>#N/A</v>
      </c>
      <c r="BX47" s="223" t="e">
        <f>Incentives!BX90*AR!BX17</f>
        <v>#N/A</v>
      </c>
      <c r="BY47" s="223" t="e">
        <f>Incentives!BY90*AR!BY17</f>
        <v>#N/A</v>
      </c>
      <c r="BZ47" s="223" t="e">
        <f>Incentives!BZ90*AR!BZ17</f>
        <v>#N/A</v>
      </c>
      <c r="CA47" s="223" t="e">
        <f>Incentives!CA90*AR!CA17</f>
        <v>#N/A</v>
      </c>
      <c r="CB47" s="223" t="e">
        <f>Incentives!CB90*AR!CB17</f>
        <v>#N/A</v>
      </c>
      <c r="CC47" s="223" t="e">
        <f>Incentives!CC90*AR!CC17</f>
        <v>#N/A</v>
      </c>
      <c r="CD47" s="223" t="e">
        <f>Incentives!CD90*AR!CD17</f>
        <v>#N/A</v>
      </c>
      <c r="CE47" s="223" t="e">
        <f>Incentives!CE90*AR!CE17</f>
        <v>#N/A</v>
      </c>
      <c r="CF47" s="223" t="e">
        <f>Incentives!CF90*AR!CF17</f>
        <v>#N/A</v>
      </c>
      <c r="CG47" s="223" t="e">
        <f>Incentives!CG90*AR!CG17</f>
        <v>#N/A</v>
      </c>
      <c r="CH47" s="223" t="e">
        <f>Incentives!CH90*AR!CH17</f>
        <v>#N/A</v>
      </c>
      <c r="CI47" s="223" t="e">
        <f>Incentives!CI90*AR!CI17</f>
        <v>#N/A</v>
      </c>
      <c r="CJ47" s="223" t="e">
        <f>Incentives!CJ90*AR!CJ17</f>
        <v>#N/A</v>
      </c>
      <c r="CK47" s="223" t="e">
        <f>Incentives!CK90*AR!CK17</f>
        <v>#N/A</v>
      </c>
      <c r="CL47" s="223" t="e">
        <f>Incentives!CL90*AR!CL17</f>
        <v>#N/A</v>
      </c>
      <c r="CM47" s="223" t="e">
        <f>Incentives!CM90*AR!CM17</f>
        <v>#N/A</v>
      </c>
      <c r="CN47" s="223" t="e">
        <f>Incentives!CN90*AR!CN17</f>
        <v>#N/A</v>
      </c>
      <c r="CO47" s="223" t="e">
        <f>Incentives!CO90*AR!CO17</f>
        <v>#N/A</v>
      </c>
      <c r="CP47" s="223" t="e">
        <f>Incentives!CP90*AR!CP17</f>
        <v>#N/A</v>
      </c>
      <c r="CQ47" s="223" t="e">
        <f>Incentives!CQ90*AR!CQ17</f>
        <v>#N/A</v>
      </c>
      <c r="CR47" s="223" t="e">
        <f>Incentives!CR90*AR!CR17</f>
        <v>#N/A</v>
      </c>
      <c r="CS47" s="223" t="e">
        <f>Incentives!CS90*AR!CS17</f>
        <v>#N/A</v>
      </c>
      <c r="CT47" s="223" t="e">
        <f>Incentives!CT90*AR!CT17</f>
        <v>#N/A</v>
      </c>
      <c r="CU47" s="223" t="e">
        <f>Incentives!CU90*AR!CU17</f>
        <v>#N/A</v>
      </c>
      <c r="CV47" s="223" t="e">
        <f>Incentives!CV90*AR!CV17</f>
        <v>#N/A</v>
      </c>
      <c r="CW47" s="33"/>
      <c r="CX47" s="33"/>
      <c r="CY47" s="33"/>
      <c r="CZ47" s="33"/>
      <c r="DA47" s="33"/>
    </row>
    <row r="48" spans="2:106" s="29" customFormat="1">
      <c r="E48" s="105" t="s">
        <v>1074</v>
      </c>
      <c r="F48" s="105"/>
      <c r="G48" s="105" t="s">
        <v>305</v>
      </c>
      <c r="H48" s="31"/>
      <c r="I48" s="31"/>
      <c r="J48" s="31"/>
      <c r="K48" s="31"/>
      <c r="L48" s="243" t="e">
        <f t="shared" ref="L48:AQ48" si="22">SUM(L40:L47)</f>
        <v>#N/A</v>
      </c>
      <c r="M48" s="243" t="e">
        <f t="shared" si="22"/>
        <v>#N/A</v>
      </c>
      <c r="N48" s="243" t="e">
        <f t="shared" si="22"/>
        <v>#N/A</v>
      </c>
      <c r="O48" s="243" t="e">
        <f t="shared" si="22"/>
        <v>#N/A</v>
      </c>
      <c r="P48" s="243" t="e">
        <f t="shared" si="22"/>
        <v>#N/A</v>
      </c>
      <c r="Q48" s="243" t="e">
        <f t="shared" si="22"/>
        <v>#N/A</v>
      </c>
      <c r="R48" s="243" t="e">
        <f t="shared" si="22"/>
        <v>#N/A</v>
      </c>
      <c r="S48" s="243" t="e">
        <f t="shared" si="22"/>
        <v>#N/A</v>
      </c>
      <c r="T48" s="243" t="e">
        <f t="shared" si="22"/>
        <v>#N/A</v>
      </c>
      <c r="U48" s="243" t="e">
        <f t="shared" si="22"/>
        <v>#N/A</v>
      </c>
      <c r="V48" s="243" t="e">
        <f t="shared" si="22"/>
        <v>#N/A</v>
      </c>
      <c r="W48" s="243" t="e">
        <f t="shared" si="22"/>
        <v>#N/A</v>
      </c>
      <c r="X48" s="243" t="e">
        <f t="shared" si="22"/>
        <v>#N/A</v>
      </c>
      <c r="Y48" s="243" t="e">
        <f t="shared" si="22"/>
        <v>#N/A</v>
      </c>
      <c r="Z48" s="243" t="e">
        <f t="shared" si="22"/>
        <v>#N/A</v>
      </c>
      <c r="AA48" s="243" t="e">
        <f t="shared" si="22"/>
        <v>#N/A</v>
      </c>
      <c r="AB48" s="243" t="e">
        <f t="shared" si="22"/>
        <v>#N/A</v>
      </c>
      <c r="AC48" s="243" t="e">
        <f t="shared" si="22"/>
        <v>#N/A</v>
      </c>
      <c r="AD48" s="243" t="e">
        <f t="shared" si="22"/>
        <v>#N/A</v>
      </c>
      <c r="AE48" s="243" t="e">
        <f t="shared" si="22"/>
        <v>#N/A</v>
      </c>
      <c r="AF48" s="243" t="e">
        <f t="shared" si="22"/>
        <v>#N/A</v>
      </c>
      <c r="AG48" s="243" t="e">
        <f t="shared" si="22"/>
        <v>#N/A</v>
      </c>
      <c r="AH48" s="243" t="e">
        <f t="shared" si="22"/>
        <v>#N/A</v>
      </c>
      <c r="AI48" s="243" t="e">
        <f t="shared" si="22"/>
        <v>#N/A</v>
      </c>
      <c r="AJ48" s="243" t="e">
        <f t="shared" si="22"/>
        <v>#N/A</v>
      </c>
      <c r="AK48" s="243" t="e">
        <f t="shared" si="22"/>
        <v>#N/A</v>
      </c>
      <c r="AL48" s="243" t="e">
        <f t="shared" si="22"/>
        <v>#N/A</v>
      </c>
      <c r="AM48" s="243" t="e">
        <f t="shared" si="22"/>
        <v>#N/A</v>
      </c>
      <c r="AN48" s="243" t="e">
        <f t="shared" si="22"/>
        <v>#N/A</v>
      </c>
      <c r="AO48" s="243" t="e">
        <f t="shared" si="22"/>
        <v>#N/A</v>
      </c>
      <c r="AP48" s="243" t="e">
        <f t="shared" si="22"/>
        <v>#N/A</v>
      </c>
      <c r="AQ48" s="243" t="e">
        <f t="shared" si="22"/>
        <v>#N/A</v>
      </c>
      <c r="AR48" s="243" t="e">
        <f t="shared" ref="AR48:BW48" si="23">SUM(AR40:AR47)</f>
        <v>#N/A</v>
      </c>
      <c r="AS48" s="243" t="e">
        <f t="shared" si="23"/>
        <v>#N/A</v>
      </c>
      <c r="AT48" s="243" t="e">
        <f t="shared" si="23"/>
        <v>#N/A</v>
      </c>
      <c r="AU48" s="243" t="e">
        <f t="shared" si="23"/>
        <v>#N/A</v>
      </c>
      <c r="AV48" s="243" t="e">
        <f t="shared" si="23"/>
        <v>#N/A</v>
      </c>
      <c r="AW48" s="243" t="e">
        <f t="shared" si="23"/>
        <v>#N/A</v>
      </c>
      <c r="AX48" s="243" t="e">
        <f t="shared" si="23"/>
        <v>#N/A</v>
      </c>
      <c r="AY48" s="243" t="e">
        <f t="shared" si="23"/>
        <v>#N/A</v>
      </c>
      <c r="AZ48" s="243" t="e">
        <f t="shared" si="23"/>
        <v>#N/A</v>
      </c>
      <c r="BA48" s="243" t="e">
        <f t="shared" si="23"/>
        <v>#N/A</v>
      </c>
      <c r="BB48" s="243" t="e">
        <f t="shared" si="23"/>
        <v>#N/A</v>
      </c>
      <c r="BC48" s="243" t="e">
        <f t="shared" si="23"/>
        <v>#N/A</v>
      </c>
      <c r="BD48" s="243" t="e">
        <f t="shared" si="23"/>
        <v>#N/A</v>
      </c>
      <c r="BE48" s="243" t="e">
        <f t="shared" si="23"/>
        <v>#N/A</v>
      </c>
      <c r="BF48" s="243" t="e">
        <f t="shared" si="23"/>
        <v>#N/A</v>
      </c>
      <c r="BG48" s="243" t="e">
        <f t="shared" si="23"/>
        <v>#N/A</v>
      </c>
      <c r="BH48" s="243" t="e">
        <f t="shared" si="23"/>
        <v>#N/A</v>
      </c>
      <c r="BI48" s="243" t="e">
        <f t="shared" si="23"/>
        <v>#N/A</v>
      </c>
      <c r="BJ48" s="243" t="e">
        <f t="shared" si="23"/>
        <v>#N/A</v>
      </c>
      <c r="BK48" s="243" t="e">
        <f t="shared" si="23"/>
        <v>#N/A</v>
      </c>
      <c r="BL48" s="243" t="e">
        <f t="shared" si="23"/>
        <v>#N/A</v>
      </c>
      <c r="BM48" s="243" t="e">
        <f t="shared" si="23"/>
        <v>#N/A</v>
      </c>
      <c r="BN48" s="243" t="e">
        <f t="shared" si="23"/>
        <v>#N/A</v>
      </c>
      <c r="BO48" s="243" t="e">
        <f t="shared" si="23"/>
        <v>#N/A</v>
      </c>
      <c r="BP48" s="243" t="e">
        <f t="shared" si="23"/>
        <v>#N/A</v>
      </c>
      <c r="BQ48" s="243" t="e">
        <f t="shared" si="23"/>
        <v>#N/A</v>
      </c>
      <c r="BR48" s="243" t="e">
        <f t="shared" si="23"/>
        <v>#N/A</v>
      </c>
      <c r="BS48" s="243" t="e">
        <f t="shared" si="23"/>
        <v>#N/A</v>
      </c>
      <c r="BT48" s="243" t="e">
        <f t="shared" si="23"/>
        <v>#N/A</v>
      </c>
      <c r="BU48" s="243" t="e">
        <f t="shared" si="23"/>
        <v>#N/A</v>
      </c>
      <c r="BV48" s="243" t="e">
        <f t="shared" si="23"/>
        <v>#N/A</v>
      </c>
      <c r="BW48" s="243" t="e">
        <f t="shared" si="23"/>
        <v>#N/A</v>
      </c>
      <c r="BX48" s="243" t="e">
        <f t="shared" ref="BX48:CV48" si="24">SUM(BX40:BX47)</f>
        <v>#N/A</v>
      </c>
      <c r="BY48" s="243" t="e">
        <f t="shared" si="24"/>
        <v>#N/A</v>
      </c>
      <c r="BZ48" s="243" t="e">
        <f t="shared" si="24"/>
        <v>#N/A</v>
      </c>
      <c r="CA48" s="243" t="e">
        <f t="shared" si="24"/>
        <v>#N/A</v>
      </c>
      <c r="CB48" s="243" t="e">
        <f t="shared" si="24"/>
        <v>#N/A</v>
      </c>
      <c r="CC48" s="243" t="e">
        <f t="shared" si="24"/>
        <v>#N/A</v>
      </c>
      <c r="CD48" s="243" t="e">
        <f t="shared" si="24"/>
        <v>#N/A</v>
      </c>
      <c r="CE48" s="243" t="e">
        <f t="shared" si="24"/>
        <v>#N/A</v>
      </c>
      <c r="CF48" s="243" t="e">
        <f t="shared" si="24"/>
        <v>#N/A</v>
      </c>
      <c r="CG48" s="243" t="e">
        <f t="shared" si="24"/>
        <v>#N/A</v>
      </c>
      <c r="CH48" s="243" t="e">
        <f t="shared" si="24"/>
        <v>#N/A</v>
      </c>
      <c r="CI48" s="243" t="e">
        <f t="shared" si="24"/>
        <v>#N/A</v>
      </c>
      <c r="CJ48" s="243" t="e">
        <f t="shared" si="24"/>
        <v>#N/A</v>
      </c>
      <c r="CK48" s="243" t="e">
        <f t="shared" si="24"/>
        <v>#N/A</v>
      </c>
      <c r="CL48" s="243" t="e">
        <f t="shared" si="24"/>
        <v>#N/A</v>
      </c>
      <c r="CM48" s="243" t="e">
        <f t="shared" si="24"/>
        <v>#N/A</v>
      </c>
      <c r="CN48" s="243" t="e">
        <f t="shared" si="24"/>
        <v>#N/A</v>
      </c>
      <c r="CO48" s="243" t="e">
        <f t="shared" si="24"/>
        <v>#N/A</v>
      </c>
      <c r="CP48" s="243" t="e">
        <f t="shared" si="24"/>
        <v>#N/A</v>
      </c>
      <c r="CQ48" s="243" t="e">
        <f t="shared" si="24"/>
        <v>#N/A</v>
      </c>
      <c r="CR48" s="243" t="e">
        <f t="shared" si="24"/>
        <v>#N/A</v>
      </c>
      <c r="CS48" s="243" t="e">
        <f t="shared" si="24"/>
        <v>#N/A</v>
      </c>
      <c r="CT48" s="243" t="e">
        <f t="shared" si="24"/>
        <v>#N/A</v>
      </c>
      <c r="CU48" s="243" t="e">
        <f t="shared" si="24"/>
        <v>#N/A</v>
      </c>
      <c r="CV48" s="243" t="e">
        <f t="shared" si="24"/>
        <v>#N/A</v>
      </c>
      <c r="CW48" s="33"/>
      <c r="CX48" s="33"/>
      <c r="CY48" s="33"/>
      <c r="CZ48" s="33"/>
      <c r="DA48" s="33"/>
    </row>
    <row r="49" spans="1:105" s="29" customFormat="1">
      <c r="E49" s="29" t="s">
        <v>1075</v>
      </c>
      <c r="G49" s="29" t="s">
        <v>305</v>
      </c>
      <c r="H49" s="31"/>
      <c r="I49" s="31"/>
      <c r="J49" s="31"/>
      <c r="K49" s="31"/>
      <c r="L49" s="223" t="e">
        <f>(Revenue!L37+Revenue!L38)*AR!L17</f>
        <v>#N/A</v>
      </c>
      <c r="M49" s="223" t="e">
        <f>(Revenue!M37+Revenue!M38)*AR!M17</f>
        <v>#N/A</v>
      </c>
      <c r="N49" s="223" t="e">
        <f>(Revenue!N37+Revenue!N38)*AR!N17</f>
        <v>#N/A</v>
      </c>
      <c r="O49" s="223" t="e">
        <f>(Revenue!O37+Revenue!O38)*AR!O17</f>
        <v>#N/A</v>
      </c>
      <c r="P49" s="223" t="e">
        <f>(Revenue!P37+Revenue!P38)*AR!P17</f>
        <v>#N/A</v>
      </c>
      <c r="Q49" s="223" t="e">
        <f>(Revenue!Q37+Revenue!Q38)*AR!Q17</f>
        <v>#N/A</v>
      </c>
      <c r="R49" s="223" t="e">
        <f>(Revenue!R37+Revenue!R38)*AR!R17</f>
        <v>#N/A</v>
      </c>
      <c r="S49" s="223" t="e">
        <f>(Revenue!S37+Revenue!S38)*AR!S17</f>
        <v>#N/A</v>
      </c>
      <c r="T49" s="223" t="e">
        <f>(Revenue!T37+Revenue!T38)*AR!T17</f>
        <v>#N/A</v>
      </c>
      <c r="U49" s="223" t="e">
        <f>(Revenue!U37+Revenue!U38)*AR!U17</f>
        <v>#N/A</v>
      </c>
      <c r="V49" s="223" t="e">
        <f>(Revenue!V37+Revenue!V38)*AR!V17</f>
        <v>#N/A</v>
      </c>
      <c r="W49" s="223" t="e">
        <f>(Revenue!W37+Revenue!W38)*AR!W17</f>
        <v>#N/A</v>
      </c>
      <c r="X49" s="223" t="e">
        <f>(Revenue!X37+Revenue!X38)*AR!X17</f>
        <v>#N/A</v>
      </c>
      <c r="Y49" s="223" t="e">
        <f>(Revenue!Y37+Revenue!Y38)*AR!Y17</f>
        <v>#N/A</v>
      </c>
      <c r="Z49" s="223" t="e">
        <f>(Revenue!Z37+Revenue!Z38)*AR!Z17</f>
        <v>#N/A</v>
      </c>
      <c r="AA49" s="223" t="e">
        <f>(Revenue!AA37+Revenue!AA38)*AR!AA17</f>
        <v>#N/A</v>
      </c>
      <c r="AB49" s="223" t="e">
        <f>(Revenue!AB37+Revenue!AB38)*AR!AB17</f>
        <v>#N/A</v>
      </c>
      <c r="AC49" s="223" t="e">
        <f>(Revenue!AC37+Revenue!AC38)*AR!AC17</f>
        <v>#N/A</v>
      </c>
      <c r="AD49" s="223" t="e">
        <f>(Revenue!AD37+Revenue!AD38)*AR!AD17</f>
        <v>#N/A</v>
      </c>
      <c r="AE49" s="223" t="e">
        <f>(Revenue!AE37+Revenue!AE38)*AR!AE17</f>
        <v>#N/A</v>
      </c>
      <c r="AF49" s="223" t="e">
        <f>(Revenue!AF37+Revenue!AF38)*AR!AF17</f>
        <v>#N/A</v>
      </c>
      <c r="AG49" s="223" t="e">
        <f>(Revenue!AG37+Revenue!AG38)*AR!AG17</f>
        <v>#N/A</v>
      </c>
      <c r="AH49" s="223" t="e">
        <f>(Revenue!AH37+Revenue!AH38)*AR!AH17</f>
        <v>#N/A</v>
      </c>
      <c r="AI49" s="223" t="e">
        <f>(Revenue!AI37+Revenue!AI38)*AR!AI17</f>
        <v>#N/A</v>
      </c>
      <c r="AJ49" s="223" t="e">
        <f>(Revenue!AJ37+Revenue!AJ38)*AR!AJ17</f>
        <v>#N/A</v>
      </c>
      <c r="AK49" s="223" t="e">
        <f>(Revenue!AK37+Revenue!AK38)*AR!AK17</f>
        <v>#N/A</v>
      </c>
      <c r="AL49" s="223" t="e">
        <f>(Revenue!AL37+Revenue!AL38)*AR!AL17</f>
        <v>#N/A</v>
      </c>
      <c r="AM49" s="223" t="e">
        <f>(Revenue!AM37+Revenue!AM38)*AR!AM17</f>
        <v>#N/A</v>
      </c>
      <c r="AN49" s="223" t="e">
        <f>(Revenue!AN37+Revenue!AN38)*AR!AN17</f>
        <v>#N/A</v>
      </c>
      <c r="AO49" s="223" t="e">
        <f>(Revenue!AO37+Revenue!AO38)*AR!AO17</f>
        <v>#N/A</v>
      </c>
      <c r="AP49" s="223" t="e">
        <f>(Revenue!AP37+Revenue!AP38)*AR!AP17</f>
        <v>#N/A</v>
      </c>
      <c r="AQ49" s="223" t="e">
        <f>(Revenue!AQ37+Revenue!AQ38)*AR!AQ17</f>
        <v>#N/A</v>
      </c>
      <c r="AR49" s="223" t="e">
        <f>(Revenue!AR37+Revenue!AR38)*AR!AR17</f>
        <v>#N/A</v>
      </c>
      <c r="AS49" s="223" t="e">
        <f>(Revenue!AS37+Revenue!AS38)*AR!AS17</f>
        <v>#N/A</v>
      </c>
      <c r="AT49" s="223" t="e">
        <f>(Revenue!AT37+Revenue!AT38)*AR!AT17</f>
        <v>#N/A</v>
      </c>
      <c r="AU49" s="223" t="e">
        <f>(Revenue!AU37+Revenue!AU38)*AR!AU17</f>
        <v>#N/A</v>
      </c>
      <c r="AV49" s="223" t="e">
        <f>(Revenue!AV37+Revenue!AV38)*AR!AV17</f>
        <v>#N/A</v>
      </c>
      <c r="AW49" s="223" t="e">
        <f>(Revenue!AW37+Revenue!AW38)*AR!AW17</f>
        <v>#N/A</v>
      </c>
      <c r="AX49" s="223" t="e">
        <f>(Revenue!AX37+Revenue!AX38)*AR!AX17</f>
        <v>#N/A</v>
      </c>
      <c r="AY49" s="223" t="e">
        <f>(Revenue!AY37+Revenue!AY38)*AR!AY17</f>
        <v>#N/A</v>
      </c>
      <c r="AZ49" s="223" t="e">
        <f>(Revenue!AZ37+Revenue!AZ38)*AR!AZ17</f>
        <v>#N/A</v>
      </c>
      <c r="BA49" s="223" t="e">
        <f>(Revenue!BA37+Revenue!BA38)*AR!BA17</f>
        <v>#N/A</v>
      </c>
      <c r="BB49" s="223" t="e">
        <f>(Revenue!BB37+Revenue!BB38)*AR!BB17</f>
        <v>#N/A</v>
      </c>
      <c r="BC49" s="223" t="e">
        <f>(Revenue!BC37+Revenue!BC38)*AR!BC17</f>
        <v>#N/A</v>
      </c>
      <c r="BD49" s="223" t="e">
        <f>(Revenue!BD37+Revenue!BD38)*AR!BD17</f>
        <v>#N/A</v>
      </c>
      <c r="BE49" s="223" t="e">
        <f>(Revenue!BE37+Revenue!BE38)*AR!BE17</f>
        <v>#N/A</v>
      </c>
      <c r="BF49" s="223" t="e">
        <f>(Revenue!BF37+Revenue!BF38)*AR!BF17</f>
        <v>#N/A</v>
      </c>
      <c r="BG49" s="223" t="e">
        <f>(Revenue!BG37+Revenue!BG38)*AR!BG17</f>
        <v>#N/A</v>
      </c>
      <c r="BH49" s="223" t="e">
        <f>(Revenue!BH37+Revenue!BH38)*AR!BH17</f>
        <v>#N/A</v>
      </c>
      <c r="BI49" s="223" t="e">
        <f>(Revenue!BI37+Revenue!BI38)*AR!BI17</f>
        <v>#N/A</v>
      </c>
      <c r="BJ49" s="223" t="e">
        <f>(Revenue!BJ37+Revenue!BJ38)*AR!BJ17</f>
        <v>#N/A</v>
      </c>
      <c r="BK49" s="223" t="e">
        <f>(Revenue!BK37+Revenue!BK38)*AR!BK17</f>
        <v>#N/A</v>
      </c>
      <c r="BL49" s="223" t="e">
        <f>(Revenue!BL37+Revenue!BL38)*AR!BL17</f>
        <v>#N/A</v>
      </c>
      <c r="BM49" s="223" t="e">
        <f>(Revenue!BM37+Revenue!BM38)*AR!BM17</f>
        <v>#N/A</v>
      </c>
      <c r="BN49" s="223" t="e">
        <f>(Revenue!BN37+Revenue!BN38)*AR!BN17</f>
        <v>#N/A</v>
      </c>
      <c r="BO49" s="223" t="e">
        <f>(Revenue!BO37+Revenue!BO38)*AR!BO17</f>
        <v>#N/A</v>
      </c>
      <c r="BP49" s="223" t="e">
        <f>(Revenue!BP37+Revenue!BP38)*AR!BP17</f>
        <v>#N/A</v>
      </c>
      <c r="BQ49" s="223" t="e">
        <f>(Revenue!BQ37+Revenue!BQ38)*AR!BQ17</f>
        <v>#N/A</v>
      </c>
      <c r="BR49" s="223" t="e">
        <f>(Revenue!BR37+Revenue!BR38)*AR!BR17</f>
        <v>#N/A</v>
      </c>
      <c r="BS49" s="223" t="e">
        <f>(Revenue!BS37+Revenue!BS38)*AR!BS17</f>
        <v>#N/A</v>
      </c>
      <c r="BT49" s="223" t="e">
        <f>(Revenue!BT37+Revenue!BT38)*AR!BT17</f>
        <v>#N/A</v>
      </c>
      <c r="BU49" s="223" t="e">
        <f>(Revenue!BU37+Revenue!BU38)*AR!BU17</f>
        <v>#N/A</v>
      </c>
      <c r="BV49" s="223" t="e">
        <f>(Revenue!BV37+Revenue!BV38)*AR!BV17</f>
        <v>#N/A</v>
      </c>
      <c r="BW49" s="223" t="e">
        <f>(Revenue!BW37+Revenue!BW38)*AR!BW17</f>
        <v>#N/A</v>
      </c>
      <c r="BX49" s="223" t="e">
        <f>(Revenue!BX37+Revenue!BX38)*AR!BX17</f>
        <v>#N/A</v>
      </c>
      <c r="BY49" s="223" t="e">
        <f>(Revenue!BY37+Revenue!BY38)*AR!BY17</f>
        <v>#N/A</v>
      </c>
      <c r="BZ49" s="223" t="e">
        <f>(Revenue!BZ37+Revenue!BZ38)*AR!BZ17</f>
        <v>#N/A</v>
      </c>
      <c r="CA49" s="223" t="e">
        <f>(Revenue!CA37+Revenue!CA38)*AR!CA17</f>
        <v>#N/A</v>
      </c>
      <c r="CB49" s="223" t="e">
        <f>(Revenue!CB37+Revenue!CB38)*AR!CB17</f>
        <v>#N/A</v>
      </c>
      <c r="CC49" s="223" t="e">
        <f>(Revenue!CC37+Revenue!CC38)*AR!CC17</f>
        <v>#N/A</v>
      </c>
      <c r="CD49" s="223" t="e">
        <f>(Revenue!CD37+Revenue!CD38)*AR!CD17</f>
        <v>#N/A</v>
      </c>
      <c r="CE49" s="223" t="e">
        <f>(Revenue!CE37+Revenue!CE38)*AR!CE17</f>
        <v>#N/A</v>
      </c>
      <c r="CF49" s="223" t="e">
        <f>(Revenue!CF37+Revenue!CF38)*AR!CF17</f>
        <v>#N/A</v>
      </c>
      <c r="CG49" s="223" t="e">
        <f>(Revenue!CG37+Revenue!CG38)*AR!CG17</f>
        <v>#N/A</v>
      </c>
      <c r="CH49" s="223" t="e">
        <f>(Revenue!CH37+Revenue!CH38)*AR!CH17</f>
        <v>#N/A</v>
      </c>
      <c r="CI49" s="223" t="e">
        <f>(Revenue!CI37+Revenue!CI38)*AR!CI17</f>
        <v>#N/A</v>
      </c>
      <c r="CJ49" s="223" t="e">
        <f>(Revenue!CJ37+Revenue!CJ38)*AR!CJ17</f>
        <v>#N/A</v>
      </c>
      <c r="CK49" s="223" t="e">
        <f>(Revenue!CK37+Revenue!CK38)*AR!CK17</f>
        <v>#N/A</v>
      </c>
      <c r="CL49" s="223" t="e">
        <f>(Revenue!CL37+Revenue!CL38)*AR!CL17</f>
        <v>#N/A</v>
      </c>
      <c r="CM49" s="223" t="e">
        <f>(Revenue!CM37+Revenue!CM38)*AR!CM17</f>
        <v>#N/A</v>
      </c>
      <c r="CN49" s="223" t="e">
        <f>(Revenue!CN37+Revenue!CN38)*AR!CN17</f>
        <v>#N/A</v>
      </c>
      <c r="CO49" s="223" t="e">
        <f>(Revenue!CO37+Revenue!CO38)*AR!CO17</f>
        <v>#N/A</v>
      </c>
      <c r="CP49" s="223" t="e">
        <f>(Revenue!CP37+Revenue!CP38)*AR!CP17</f>
        <v>#N/A</v>
      </c>
      <c r="CQ49" s="223" t="e">
        <f>(Revenue!CQ37+Revenue!CQ38)*AR!CQ17</f>
        <v>#N/A</v>
      </c>
      <c r="CR49" s="223" t="e">
        <f>(Revenue!CR37+Revenue!CR38)*AR!CR17</f>
        <v>#N/A</v>
      </c>
      <c r="CS49" s="223" t="e">
        <f>(Revenue!CS37+Revenue!CS38)*AR!CS17</f>
        <v>#N/A</v>
      </c>
      <c r="CT49" s="223" t="e">
        <f>(Revenue!CT37+Revenue!CT38)*AR!CT17</f>
        <v>#N/A</v>
      </c>
      <c r="CU49" s="223" t="e">
        <f>(Revenue!CU37+Revenue!CU38)*AR!CU17</f>
        <v>#N/A</v>
      </c>
      <c r="CV49" s="223" t="e">
        <f>(Revenue!CV37+Revenue!CV38)*AR!CV17</f>
        <v>#N/A</v>
      </c>
      <c r="CW49" s="33"/>
      <c r="CX49" s="33"/>
      <c r="CY49" s="33"/>
      <c r="CZ49" s="33"/>
      <c r="DA49" s="33"/>
    </row>
    <row r="50" spans="1:105" s="29" customFormat="1">
      <c r="E50" s="105" t="s">
        <v>959</v>
      </c>
      <c r="G50" s="105" t="s">
        <v>305</v>
      </c>
      <c r="H50" s="31"/>
      <c r="I50" s="31"/>
      <c r="J50" s="31"/>
      <c r="K50" s="31"/>
      <c r="L50" s="243" t="e">
        <f t="shared" ref="L50:AQ50" si="25">SUM(L48:L49)</f>
        <v>#N/A</v>
      </c>
      <c r="M50" s="243" t="e">
        <f t="shared" si="25"/>
        <v>#N/A</v>
      </c>
      <c r="N50" s="243" t="e">
        <f t="shared" si="25"/>
        <v>#N/A</v>
      </c>
      <c r="O50" s="243" t="e">
        <f t="shared" si="25"/>
        <v>#N/A</v>
      </c>
      <c r="P50" s="243" t="e">
        <f t="shared" si="25"/>
        <v>#N/A</v>
      </c>
      <c r="Q50" s="243" t="e">
        <f t="shared" si="25"/>
        <v>#N/A</v>
      </c>
      <c r="R50" s="243" t="e">
        <f t="shared" si="25"/>
        <v>#N/A</v>
      </c>
      <c r="S50" s="243" t="e">
        <f t="shared" si="25"/>
        <v>#N/A</v>
      </c>
      <c r="T50" s="243" t="e">
        <f t="shared" si="25"/>
        <v>#N/A</v>
      </c>
      <c r="U50" s="243" t="e">
        <f t="shared" si="25"/>
        <v>#N/A</v>
      </c>
      <c r="V50" s="243" t="e">
        <f t="shared" si="25"/>
        <v>#N/A</v>
      </c>
      <c r="W50" s="243" t="e">
        <f t="shared" si="25"/>
        <v>#N/A</v>
      </c>
      <c r="X50" s="243" t="e">
        <f t="shared" si="25"/>
        <v>#N/A</v>
      </c>
      <c r="Y50" s="243" t="e">
        <f t="shared" si="25"/>
        <v>#N/A</v>
      </c>
      <c r="Z50" s="243" t="e">
        <f t="shared" si="25"/>
        <v>#N/A</v>
      </c>
      <c r="AA50" s="243" t="e">
        <f t="shared" si="25"/>
        <v>#N/A</v>
      </c>
      <c r="AB50" s="243" t="e">
        <f t="shared" si="25"/>
        <v>#N/A</v>
      </c>
      <c r="AC50" s="243" t="e">
        <f t="shared" si="25"/>
        <v>#N/A</v>
      </c>
      <c r="AD50" s="243" t="e">
        <f t="shared" si="25"/>
        <v>#N/A</v>
      </c>
      <c r="AE50" s="243" t="e">
        <f t="shared" si="25"/>
        <v>#N/A</v>
      </c>
      <c r="AF50" s="243" t="e">
        <f t="shared" si="25"/>
        <v>#N/A</v>
      </c>
      <c r="AG50" s="243" t="e">
        <f t="shared" si="25"/>
        <v>#N/A</v>
      </c>
      <c r="AH50" s="243" t="e">
        <f t="shared" si="25"/>
        <v>#N/A</v>
      </c>
      <c r="AI50" s="243" t="e">
        <f t="shared" si="25"/>
        <v>#N/A</v>
      </c>
      <c r="AJ50" s="243" t="e">
        <f t="shared" si="25"/>
        <v>#N/A</v>
      </c>
      <c r="AK50" s="243" t="e">
        <f t="shared" si="25"/>
        <v>#N/A</v>
      </c>
      <c r="AL50" s="243" t="e">
        <f t="shared" si="25"/>
        <v>#N/A</v>
      </c>
      <c r="AM50" s="243" t="e">
        <f t="shared" si="25"/>
        <v>#N/A</v>
      </c>
      <c r="AN50" s="243" t="e">
        <f t="shared" si="25"/>
        <v>#N/A</v>
      </c>
      <c r="AO50" s="243" t="e">
        <f t="shared" si="25"/>
        <v>#N/A</v>
      </c>
      <c r="AP50" s="243" t="e">
        <f t="shared" si="25"/>
        <v>#N/A</v>
      </c>
      <c r="AQ50" s="243" t="e">
        <f t="shared" si="25"/>
        <v>#N/A</v>
      </c>
      <c r="AR50" s="243" t="e">
        <f t="shared" ref="AR50:BW50" si="26">SUM(AR48:AR49)</f>
        <v>#N/A</v>
      </c>
      <c r="AS50" s="243" t="e">
        <f t="shared" si="26"/>
        <v>#N/A</v>
      </c>
      <c r="AT50" s="243" t="e">
        <f t="shared" si="26"/>
        <v>#N/A</v>
      </c>
      <c r="AU50" s="243" t="e">
        <f t="shared" si="26"/>
        <v>#N/A</v>
      </c>
      <c r="AV50" s="243" t="e">
        <f t="shared" si="26"/>
        <v>#N/A</v>
      </c>
      <c r="AW50" s="243" t="e">
        <f t="shared" si="26"/>
        <v>#N/A</v>
      </c>
      <c r="AX50" s="243" t="e">
        <f t="shared" si="26"/>
        <v>#N/A</v>
      </c>
      <c r="AY50" s="243" t="e">
        <f t="shared" si="26"/>
        <v>#N/A</v>
      </c>
      <c r="AZ50" s="243" t="e">
        <f t="shared" si="26"/>
        <v>#N/A</v>
      </c>
      <c r="BA50" s="243" t="e">
        <f t="shared" si="26"/>
        <v>#N/A</v>
      </c>
      <c r="BB50" s="243" t="e">
        <f t="shared" si="26"/>
        <v>#N/A</v>
      </c>
      <c r="BC50" s="243" t="e">
        <f t="shared" si="26"/>
        <v>#N/A</v>
      </c>
      <c r="BD50" s="243" t="e">
        <f t="shared" si="26"/>
        <v>#N/A</v>
      </c>
      <c r="BE50" s="243" t="e">
        <f t="shared" si="26"/>
        <v>#N/A</v>
      </c>
      <c r="BF50" s="243" t="e">
        <f t="shared" si="26"/>
        <v>#N/A</v>
      </c>
      <c r="BG50" s="243" t="e">
        <f t="shared" si="26"/>
        <v>#N/A</v>
      </c>
      <c r="BH50" s="243" t="e">
        <f t="shared" si="26"/>
        <v>#N/A</v>
      </c>
      <c r="BI50" s="243" t="e">
        <f t="shared" si="26"/>
        <v>#N/A</v>
      </c>
      <c r="BJ50" s="243" t="e">
        <f t="shared" si="26"/>
        <v>#N/A</v>
      </c>
      <c r="BK50" s="243" t="e">
        <f t="shared" si="26"/>
        <v>#N/A</v>
      </c>
      <c r="BL50" s="243" t="e">
        <f t="shared" si="26"/>
        <v>#N/A</v>
      </c>
      <c r="BM50" s="243" t="e">
        <f t="shared" si="26"/>
        <v>#N/A</v>
      </c>
      <c r="BN50" s="243" t="e">
        <f t="shared" si="26"/>
        <v>#N/A</v>
      </c>
      <c r="BO50" s="243" t="e">
        <f t="shared" si="26"/>
        <v>#N/A</v>
      </c>
      <c r="BP50" s="243" t="e">
        <f t="shared" si="26"/>
        <v>#N/A</v>
      </c>
      <c r="BQ50" s="243" t="e">
        <f t="shared" si="26"/>
        <v>#N/A</v>
      </c>
      <c r="BR50" s="243" t="e">
        <f t="shared" si="26"/>
        <v>#N/A</v>
      </c>
      <c r="BS50" s="243" t="e">
        <f t="shared" si="26"/>
        <v>#N/A</v>
      </c>
      <c r="BT50" s="243" t="e">
        <f t="shared" si="26"/>
        <v>#N/A</v>
      </c>
      <c r="BU50" s="243" t="e">
        <f t="shared" si="26"/>
        <v>#N/A</v>
      </c>
      <c r="BV50" s="243" t="e">
        <f t="shared" si="26"/>
        <v>#N/A</v>
      </c>
      <c r="BW50" s="243" t="e">
        <f t="shared" si="26"/>
        <v>#N/A</v>
      </c>
      <c r="BX50" s="243" t="e">
        <f t="shared" ref="BX50:CV50" si="27">SUM(BX48:BX49)</f>
        <v>#N/A</v>
      </c>
      <c r="BY50" s="243" t="e">
        <f t="shared" si="27"/>
        <v>#N/A</v>
      </c>
      <c r="BZ50" s="243" t="e">
        <f t="shared" si="27"/>
        <v>#N/A</v>
      </c>
      <c r="CA50" s="243" t="e">
        <f t="shared" si="27"/>
        <v>#N/A</v>
      </c>
      <c r="CB50" s="243" t="e">
        <f t="shared" si="27"/>
        <v>#N/A</v>
      </c>
      <c r="CC50" s="243" t="e">
        <f t="shared" si="27"/>
        <v>#N/A</v>
      </c>
      <c r="CD50" s="243" t="e">
        <f t="shared" si="27"/>
        <v>#N/A</v>
      </c>
      <c r="CE50" s="243" t="e">
        <f t="shared" si="27"/>
        <v>#N/A</v>
      </c>
      <c r="CF50" s="243" t="e">
        <f t="shared" si="27"/>
        <v>#N/A</v>
      </c>
      <c r="CG50" s="243" t="e">
        <f t="shared" si="27"/>
        <v>#N/A</v>
      </c>
      <c r="CH50" s="243" t="e">
        <f t="shared" si="27"/>
        <v>#N/A</v>
      </c>
      <c r="CI50" s="243" t="e">
        <f t="shared" si="27"/>
        <v>#N/A</v>
      </c>
      <c r="CJ50" s="243" t="e">
        <f t="shared" si="27"/>
        <v>#N/A</v>
      </c>
      <c r="CK50" s="243" t="e">
        <f t="shared" si="27"/>
        <v>#N/A</v>
      </c>
      <c r="CL50" s="243" t="e">
        <f t="shared" si="27"/>
        <v>#N/A</v>
      </c>
      <c r="CM50" s="243" t="e">
        <f t="shared" si="27"/>
        <v>#N/A</v>
      </c>
      <c r="CN50" s="243" t="e">
        <f t="shared" si="27"/>
        <v>#N/A</v>
      </c>
      <c r="CO50" s="243" t="e">
        <f t="shared" si="27"/>
        <v>#N/A</v>
      </c>
      <c r="CP50" s="243" t="e">
        <f t="shared" si="27"/>
        <v>#N/A</v>
      </c>
      <c r="CQ50" s="243" t="e">
        <f t="shared" si="27"/>
        <v>#N/A</v>
      </c>
      <c r="CR50" s="243" t="e">
        <f t="shared" si="27"/>
        <v>#N/A</v>
      </c>
      <c r="CS50" s="243" t="e">
        <f t="shared" si="27"/>
        <v>#N/A</v>
      </c>
      <c r="CT50" s="243" t="e">
        <f t="shared" si="27"/>
        <v>#N/A</v>
      </c>
      <c r="CU50" s="243" t="e">
        <f t="shared" si="27"/>
        <v>#N/A</v>
      </c>
      <c r="CV50" s="243" t="e">
        <f t="shared" si="27"/>
        <v>#N/A</v>
      </c>
      <c r="CW50" s="33"/>
      <c r="CX50" s="33"/>
      <c r="CY50" s="33"/>
      <c r="CZ50" s="33"/>
      <c r="DA50" s="33"/>
    </row>
    <row r="51" spans="1:105" s="29" customFormat="1">
      <c r="E51" s="29" t="s">
        <v>401</v>
      </c>
      <c r="G51" s="29" t="s">
        <v>305</v>
      </c>
      <c r="H51" s="31"/>
      <c r="I51" s="31"/>
      <c r="J51" s="31"/>
      <c r="K51" s="31"/>
      <c r="L51" s="223">
        <f>Support!L81*L16</f>
        <v>0</v>
      </c>
      <c r="M51" s="223">
        <f>Support!M81*M16</f>
        <v>0</v>
      </c>
      <c r="N51" s="223">
        <f>Support!N81*N16</f>
        <v>0</v>
      </c>
      <c r="O51" s="223">
        <f>Support!O81*O16</f>
        <v>0</v>
      </c>
      <c r="P51" s="223">
        <f>Support!P81*P16</f>
        <v>0</v>
      </c>
      <c r="Q51" s="223">
        <f>Support!Q81*Q16</f>
        <v>0</v>
      </c>
      <c r="R51" s="223">
        <f>Support!R81*R16</f>
        <v>0</v>
      </c>
      <c r="S51" s="223">
        <f>Support!S81*S16</f>
        <v>0</v>
      </c>
      <c r="T51" s="223">
        <f>Support!T81*T16</f>
        <v>0</v>
      </c>
      <c r="U51" s="223">
        <f>Support!U81*U16</f>
        <v>0</v>
      </c>
      <c r="V51" s="223">
        <f>Support!V81*V16</f>
        <v>0</v>
      </c>
      <c r="W51" s="223">
        <f>Support!W81*W16</f>
        <v>0</v>
      </c>
      <c r="X51" s="223">
        <f>Support!X81*X16</f>
        <v>0</v>
      </c>
      <c r="Y51" s="223">
        <f>Support!Y81*Y16</f>
        <v>0</v>
      </c>
      <c r="Z51" s="223">
        <f>Support!Z81*Z16</f>
        <v>0</v>
      </c>
      <c r="AA51" s="223">
        <f>Support!AA81*AA16</f>
        <v>0</v>
      </c>
      <c r="AB51" s="223">
        <f>Support!AB81*AB16</f>
        <v>0</v>
      </c>
      <c r="AC51" s="223">
        <f>Support!AC81*AC16</f>
        <v>0</v>
      </c>
      <c r="AD51" s="223">
        <f>Support!AD81*AD16</f>
        <v>0</v>
      </c>
      <c r="AE51" s="223">
        <f>Support!AE81*AE16</f>
        <v>0</v>
      </c>
      <c r="AF51" s="223">
        <f>Support!AF81*AF16</f>
        <v>0</v>
      </c>
      <c r="AG51" s="223">
        <f>Support!AG81*AG16</f>
        <v>0</v>
      </c>
      <c r="AH51" s="223">
        <f>Support!AH81*AH16</f>
        <v>0</v>
      </c>
      <c r="AI51" s="223">
        <f>Support!AI81*AI16</f>
        <v>0</v>
      </c>
      <c r="AJ51" s="223">
        <f>Support!AJ81*AJ16</f>
        <v>0</v>
      </c>
      <c r="AK51" s="223">
        <f>Support!AK81*AK16</f>
        <v>0</v>
      </c>
      <c r="AL51" s="223">
        <f>Support!AL81*AL16</f>
        <v>0</v>
      </c>
      <c r="AM51" s="223">
        <f>Support!AM81*AM16</f>
        <v>0</v>
      </c>
      <c r="AN51" s="223">
        <f>Support!AN81*AN16</f>
        <v>0</v>
      </c>
      <c r="AO51" s="223">
        <f>Support!AO81*AO16</f>
        <v>0</v>
      </c>
      <c r="AP51" s="223">
        <f>Support!AP81*AP16</f>
        <v>0</v>
      </c>
      <c r="AQ51" s="223">
        <f>Support!AQ81*AQ16</f>
        <v>0</v>
      </c>
      <c r="AR51" s="223">
        <f>Support!AR81*AR16</f>
        <v>0</v>
      </c>
      <c r="AS51" s="223">
        <f>Support!AS81*AS16</f>
        <v>0</v>
      </c>
      <c r="AT51" s="223">
        <f>Support!AT81*AT16</f>
        <v>0</v>
      </c>
      <c r="AU51" s="223">
        <f>Support!AU81*AU16</f>
        <v>0</v>
      </c>
      <c r="AV51" s="223">
        <f>Support!AV81*AV16</f>
        <v>0</v>
      </c>
      <c r="AW51" s="223">
        <f>Support!AW81*AW16</f>
        <v>0</v>
      </c>
      <c r="AX51" s="223">
        <f>Support!AX81*AX16</f>
        <v>0</v>
      </c>
      <c r="AY51" s="223">
        <f>Support!AY81*AY16</f>
        <v>0</v>
      </c>
      <c r="AZ51" s="223">
        <f>Support!AZ81*AZ16</f>
        <v>0</v>
      </c>
      <c r="BA51" s="223">
        <f>Support!BA81*BA16</f>
        <v>0</v>
      </c>
      <c r="BB51" s="223">
        <f>Support!BB81*BB16</f>
        <v>0</v>
      </c>
      <c r="BC51" s="223">
        <f>Support!BC81*BC16</f>
        <v>0</v>
      </c>
      <c r="BD51" s="223">
        <f>Support!BD81*BD16</f>
        <v>0</v>
      </c>
      <c r="BE51" s="223">
        <f>Support!BE81*BE16</f>
        <v>0</v>
      </c>
      <c r="BF51" s="223">
        <f>Support!BF81*BF16</f>
        <v>0</v>
      </c>
      <c r="BG51" s="223">
        <f>Support!BG81*BG16</f>
        <v>0</v>
      </c>
      <c r="BH51" s="223">
        <f>Support!BH81*BH16</f>
        <v>0</v>
      </c>
      <c r="BI51" s="223">
        <f>Support!BI81*BI16</f>
        <v>0</v>
      </c>
      <c r="BJ51" s="223">
        <f>Support!BJ81*BJ16</f>
        <v>0</v>
      </c>
      <c r="BK51" s="223">
        <f>Support!BK81*BK16</f>
        <v>0</v>
      </c>
      <c r="BL51" s="223">
        <f>Support!BL81*BL16</f>
        <v>0</v>
      </c>
      <c r="BM51" s="223">
        <f>Support!BM81*BM16</f>
        <v>0</v>
      </c>
      <c r="BN51" s="223">
        <f>Support!BN81*BN16</f>
        <v>0</v>
      </c>
      <c r="BO51" s="223">
        <f>Support!BO81*BO16</f>
        <v>0</v>
      </c>
      <c r="BP51" s="223">
        <f>Support!BP81*BP16</f>
        <v>0</v>
      </c>
      <c r="BQ51" s="223">
        <f>Support!BQ81*BQ16</f>
        <v>0</v>
      </c>
      <c r="BR51" s="223">
        <f>Support!BR81*BR16</f>
        <v>0</v>
      </c>
      <c r="BS51" s="223">
        <f>Support!BS81*BS16</f>
        <v>0</v>
      </c>
      <c r="BT51" s="223">
        <f>Support!BT81*BT16</f>
        <v>0</v>
      </c>
      <c r="BU51" s="223">
        <f>Support!BU81*BU16</f>
        <v>0</v>
      </c>
      <c r="BV51" s="223">
        <f>Support!BV81*BV16</f>
        <v>0</v>
      </c>
      <c r="BW51" s="223">
        <f>Support!BW81*BW16</f>
        <v>0</v>
      </c>
      <c r="BX51" s="223">
        <f>Support!BX81*BX16</f>
        <v>0</v>
      </c>
      <c r="BY51" s="223">
        <f>Support!BY81*BY16</f>
        <v>0</v>
      </c>
      <c r="BZ51" s="223">
        <f>Support!BZ81*BZ16</f>
        <v>0</v>
      </c>
      <c r="CA51" s="223">
        <f>Support!CA81*CA16</f>
        <v>0</v>
      </c>
      <c r="CB51" s="223">
        <f>Support!CB81*CB16</f>
        <v>0</v>
      </c>
      <c r="CC51" s="223">
        <f>Support!CC81*CC16</f>
        <v>0</v>
      </c>
      <c r="CD51" s="223">
        <f>Support!CD81*CD16</f>
        <v>0</v>
      </c>
      <c r="CE51" s="223">
        <f>Support!CE81*CE16</f>
        <v>0</v>
      </c>
      <c r="CF51" s="223">
        <f>Support!CF81*CF16</f>
        <v>0</v>
      </c>
      <c r="CG51" s="223">
        <f>Support!CG81*CG16</f>
        <v>0</v>
      </c>
      <c r="CH51" s="223">
        <f>Support!CH81*CH16</f>
        <v>0</v>
      </c>
      <c r="CI51" s="223">
        <f>Support!CI81*CI16</f>
        <v>0</v>
      </c>
      <c r="CJ51" s="223">
        <f>Support!CJ81*CJ16</f>
        <v>0</v>
      </c>
      <c r="CK51" s="223">
        <f>Support!CK81*CK16</f>
        <v>0</v>
      </c>
      <c r="CL51" s="223">
        <f>Support!CL81*CL16</f>
        <v>0</v>
      </c>
      <c r="CM51" s="223">
        <f>Support!CM81*CM16</f>
        <v>0</v>
      </c>
      <c r="CN51" s="223">
        <f>Support!CN81*CN16</f>
        <v>0</v>
      </c>
      <c r="CO51" s="223">
        <f>Support!CO81*CO16</f>
        <v>0</v>
      </c>
      <c r="CP51" s="223">
        <f>Support!CP81*CP16</f>
        <v>0</v>
      </c>
      <c r="CQ51" s="223">
        <f>Support!CQ81*CQ16</f>
        <v>0</v>
      </c>
      <c r="CR51" s="223">
        <f>Support!CR81*CR16</f>
        <v>0</v>
      </c>
      <c r="CS51" s="223">
        <f>Support!CS81*CS16</f>
        <v>0</v>
      </c>
      <c r="CT51" s="223">
        <f>Support!CT81*CT16</f>
        <v>0</v>
      </c>
      <c r="CU51" s="223">
        <f>Support!CU81*CU16</f>
        <v>0</v>
      </c>
      <c r="CV51" s="223">
        <f>Support!CV81*CV16</f>
        <v>0</v>
      </c>
      <c r="CW51" s="33"/>
      <c r="CX51" s="33"/>
      <c r="CY51" s="33"/>
      <c r="CZ51" s="33"/>
      <c r="DA51" s="33"/>
    </row>
    <row r="52" spans="1:105" s="29" customFormat="1">
      <c r="E52" s="105" t="s">
        <v>1076</v>
      </c>
      <c r="G52" s="105" t="s">
        <v>305</v>
      </c>
      <c r="H52" s="31"/>
      <c r="I52" s="31"/>
      <c r="J52" s="31"/>
      <c r="K52" s="31"/>
      <c r="L52" s="243" t="e">
        <f t="shared" ref="L52:AQ52" si="28">SUM(L50:L51)</f>
        <v>#N/A</v>
      </c>
      <c r="M52" s="243" t="e">
        <f t="shared" si="28"/>
        <v>#N/A</v>
      </c>
      <c r="N52" s="243" t="e">
        <f t="shared" si="28"/>
        <v>#N/A</v>
      </c>
      <c r="O52" s="243" t="e">
        <f t="shared" si="28"/>
        <v>#N/A</v>
      </c>
      <c r="P52" s="243" t="e">
        <f t="shared" si="28"/>
        <v>#N/A</v>
      </c>
      <c r="Q52" s="243" t="e">
        <f t="shared" si="28"/>
        <v>#N/A</v>
      </c>
      <c r="R52" s="243" t="e">
        <f t="shared" si="28"/>
        <v>#N/A</v>
      </c>
      <c r="S52" s="243" t="e">
        <f t="shared" si="28"/>
        <v>#N/A</v>
      </c>
      <c r="T52" s="243" t="e">
        <f t="shared" si="28"/>
        <v>#N/A</v>
      </c>
      <c r="U52" s="243" t="e">
        <f t="shared" si="28"/>
        <v>#N/A</v>
      </c>
      <c r="V52" s="243" t="e">
        <f t="shared" si="28"/>
        <v>#N/A</v>
      </c>
      <c r="W52" s="243" t="e">
        <f t="shared" si="28"/>
        <v>#N/A</v>
      </c>
      <c r="X52" s="243" t="e">
        <f t="shared" si="28"/>
        <v>#N/A</v>
      </c>
      <c r="Y52" s="243" t="e">
        <f t="shared" si="28"/>
        <v>#N/A</v>
      </c>
      <c r="Z52" s="243" t="e">
        <f t="shared" si="28"/>
        <v>#N/A</v>
      </c>
      <c r="AA52" s="243" t="e">
        <f t="shared" si="28"/>
        <v>#N/A</v>
      </c>
      <c r="AB52" s="243" t="e">
        <f t="shared" si="28"/>
        <v>#N/A</v>
      </c>
      <c r="AC52" s="243" t="e">
        <f t="shared" si="28"/>
        <v>#N/A</v>
      </c>
      <c r="AD52" s="243" t="e">
        <f t="shared" si="28"/>
        <v>#N/A</v>
      </c>
      <c r="AE52" s="243" t="e">
        <f t="shared" si="28"/>
        <v>#N/A</v>
      </c>
      <c r="AF52" s="243" t="e">
        <f t="shared" si="28"/>
        <v>#N/A</v>
      </c>
      <c r="AG52" s="243" t="e">
        <f t="shared" si="28"/>
        <v>#N/A</v>
      </c>
      <c r="AH52" s="243" t="e">
        <f t="shared" si="28"/>
        <v>#N/A</v>
      </c>
      <c r="AI52" s="243" t="e">
        <f t="shared" si="28"/>
        <v>#N/A</v>
      </c>
      <c r="AJ52" s="243" t="e">
        <f t="shared" si="28"/>
        <v>#N/A</v>
      </c>
      <c r="AK52" s="243" t="e">
        <f t="shared" si="28"/>
        <v>#N/A</v>
      </c>
      <c r="AL52" s="243" t="e">
        <f t="shared" si="28"/>
        <v>#N/A</v>
      </c>
      <c r="AM52" s="243" t="e">
        <f t="shared" si="28"/>
        <v>#N/A</v>
      </c>
      <c r="AN52" s="243" t="e">
        <f t="shared" si="28"/>
        <v>#N/A</v>
      </c>
      <c r="AO52" s="243" t="e">
        <f t="shared" si="28"/>
        <v>#N/A</v>
      </c>
      <c r="AP52" s="243" t="e">
        <f t="shared" si="28"/>
        <v>#N/A</v>
      </c>
      <c r="AQ52" s="243" t="e">
        <f t="shared" si="28"/>
        <v>#N/A</v>
      </c>
      <c r="AR52" s="243" t="e">
        <f t="shared" ref="AR52:BW52" si="29">SUM(AR50:AR51)</f>
        <v>#N/A</v>
      </c>
      <c r="AS52" s="243" t="e">
        <f t="shared" si="29"/>
        <v>#N/A</v>
      </c>
      <c r="AT52" s="243" t="e">
        <f t="shared" si="29"/>
        <v>#N/A</v>
      </c>
      <c r="AU52" s="243" t="e">
        <f t="shared" si="29"/>
        <v>#N/A</v>
      </c>
      <c r="AV52" s="243" t="e">
        <f t="shared" si="29"/>
        <v>#N/A</v>
      </c>
      <c r="AW52" s="243" t="e">
        <f t="shared" si="29"/>
        <v>#N/A</v>
      </c>
      <c r="AX52" s="243" t="e">
        <f t="shared" si="29"/>
        <v>#N/A</v>
      </c>
      <c r="AY52" s="243" t="e">
        <f t="shared" si="29"/>
        <v>#N/A</v>
      </c>
      <c r="AZ52" s="243" t="e">
        <f t="shared" si="29"/>
        <v>#N/A</v>
      </c>
      <c r="BA52" s="243" t="e">
        <f t="shared" si="29"/>
        <v>#N/A</v>
      </c>
      <c r="BB52" s="243" t="e">
        <f t="shared" si="29"/>
        <v>#N/A</v>
      </c>
      <c r="BC52" s="243" t="e">
        <f t="shared" si="29"/>
        <v>#N/A</v>
      </c>
      <c r="BD52" s="243" t="e">
        <f t="shared" si="29"/>
        <v>#N/A</v>
      </c>
      <c r="BE52" s="243" t="e">
        <f t="shared" si="29"/>
        <v>#N/A</v>
      </c>
      <c r="BF52" s="243" t="e">
        <f t="shared" si="29"/>
        <v>#N/A</v>
      </c>
      <c r="BG52" s="243" t="e">
        <f t="shared" si="29"/>
        <v>#N/A</v>
      </c>
      <c r="BH52" s="243" t="e">
        <f t="shared" si="29"/>
        <v>#N/A</v>
      </c>
      <c r="BI52" s="243" t="e">
        <f t="shared" si="29"/>
        <v>#N/A</v>
      </c>
      <c r="BJ52" s="243" t="e">
        <f t="shared" si="29"/>
        <v>#N/A</v>
      </c>
      <c r="BK52" s="243" t="e">
        <f t="shared" si="29"/>
        <v>#N/A</v>
      </c>
      <c r="BL52" s="243" t="e">
        <f t="shared" si="29"/>
        <v>#N/A</v>
      </c>
      <c r="BM52" s="243" t="e">
        <f t="shared" si="29"/>
        <v>#N/A</v>
      </c>
      <c r="BN52" s="243" t="e">
        <f t="shared" si="29"/>
        <v>#N/A</v>
      </c>
      <c r="BO52" s="243" t="e">
        <f t="shared" si="29"/>
        <v>#N/A</v>
      </c>
      <c r="BP52" s="243" t="e">
        <f t="shared" si="29"/>
        <v>#N/A</v>
      </c>
      <c r="BQ52" s="243" t="e">
        <f t="shared" si="29"/>
        <v>#N/A</v>
      </c>
      <c r="BR52" s="243" t="e">
        <f t="shared" si="29"/>
        <v>#N/A</v>
      </c>
      <c r="BS52" s="243" t="e">
        <f t="shared" si="29"/>
        <v>#N/A</v>
      </c>
      <c r="BT52" s="243" t="e">
        <f t="shared" si="29"/>
        <v>#N/A</v>
      </c>
      <c r="BU52" s="243" t="e">
        <f t="shared" si="29"/>
        <v>#N/A</v>
      </c>
      <c r="BV52" s="243" t="e">
        <f t="shared" si="29"/>
        <v>#N/A</v>
      </c>
      <c r="BW52" s="243" t="e">
        <f t="shared" si="29"/>
        <v>#N/A</v>
      </c>
      <c r="BX52" s="243" t="e">
        <f t="shared" ref="BX52:CV52" si="30">SUM(BX50:BX51)</f>
        <v>#N/A</v>
      </c>
      <c r="BY52" s="243" t="e">
        <f t="shared" si="30"/>
        <v>#N/A</v>
      </c>
      <c r="BZ52" s="243" t="e">
        <f t="shared" si="30"/>
        <v>#N/A</v>
      </c>
      <c r="CA52" s="243" t="e">
        <f t="shared" si="30"/>
        <v>#N/A</v>
      </c>
      <c r="CB52" s="243" t="e">
        <f t="shared" si="30"/>
        <v>#N/A</v>
      </c>
      <c r="CC52" s="243" t="e">
        <f t="shared" si="30"/>
        <v>#N/A</v>
      </c>
      <c r="CD52" s="243" t="e">
        <f t="shared" si="30"/>
        <v>#N/A</v>
      </c>
      <c r="CE52" s="243" t="e">
        <f t="shared" si="30"/>
        <v>#N/A</v>
      </c>
      <c r="CF52" s="243" t="e">
        <f t="shared" si="30"/>
        <v>#N/A</v>
      </c>
      <c r="CG52" s="243" t="e">
        <f t="shared" si="30"/>
        <v>#N/A</v>
      </c>
      <c r="CH52" s="243" t="e">
        <f t="shared" si="30"/>
        <v>#N/A</v>
      </c>
      <c r="CI52" s="243" t="e">
        <f t="shared" si="30"/>
        <v>#N/A</v>
      </c>
      <c r="CJ52" s="243" t="e">
        <f t="shared" si="30"/>
        <v>#N/A</v>
      </c>
      <c r="CK52" s="243" t="e">
        <f t="shared" si="30"/>
        <v>#N/A</v>
      </c>
      <c r="CL52" s="243" t="e">
        <f t="shared" si="30"/>
        <v>#N/A</v>
      </c>
      <c r="CM52" s="243" t="e">
        <f t="shared" si="30"/>
        <v>#N/A</v>
      </c>
      <c r="CN52" s="243" t="e">
        <f t="shared" si="30"/>
        <v>#N/A</v>
      </c>
      <c r="CO52" s="243" t="e">
        <f t="shared" si="30"/>
        <v>#N/A</v>
      </c>
      <c r="CP52" s="243" t="e">
        <f t="shared" si="30"/>
        <v>#N/A</v>
      </c>
      <c r="CQ52" s="243" t="e">
        <f t="shared" si="30"/>
        <v>#N/A</v>
      </c>
      <c r="CR52" s="243" t="e">
        <f t="shared" si="30"/>
        <v>#N/A</v>
      </c>
      <c r="CS52" s="243" t="e">
        <f t="shared" si="30"/>
        <v>#N/A</v>
      </c>
      <c r="CT52" s="243" t="e">
        <f t="shared" si="30"/>
        <v>#N/A</v>
      </c>
      <c r="CU52" s="243" t="e">
        <f t="shared" si="30"/>
        <v>#N/A</v>
      </c>
      <c r="CV52" s="243" t="e">
        <f t="shared" si="30"/>
        <v>#N/A</v>
      </c>
      <c r="CW52" s="33"/>
      <c r="CX52" s="33"/>
      <c r="CY52" s="33"/>
      <c r="CZ52" s="33"/>
      <c r="DA52" s="33"/>
    </row>
    <row r="53" spans="1:105" s="29" customFormat="1">
      <c r="E53" s="29" t="s">
        <v>1077</v>
      </c>
      <c r="G53" s="29" t="s">
        <v>305</v>
      </c>
      <c r="H53" s="31"/>
      <c r="I53" s="31"/>
      <c r="J53" s="31"/>
      <c r="K53" s="31"/>
      <c r="L53" s="223">
        <f>AR!L29</f>
        <v>0</v>
      </c>
      <c r="M53" s="223">
        <f>AR!M29</f>
        <v>0</v>
      </c>
      <c r="N53" s="223">
        <f>AR!N29</f>
        <v>0</v>
      </c>
      <c r="O53" s="223">
        <f>AR!O29</f>
        <v>0</v>
      </c>
      <c r="P53" s="223">
        <f>AR!P29</f>
        <v>0</v>
      </c>
      <c r="Q53" s="223">
        <f>AR!Q29</f>
        <v>0</v>
      </c>
      <c r="R53" s="223">
        <f>AR!R29</f>
        <v>0</v>
      </c>
      <c r="S53" s="223">
        <f>AR!S29</f>
        <v>0</v>
      </c>
      <c r="T53" s="223">
        <f>AR!T29</f>
        <v>0</v>
      </c>
      <c r="U53" s="223">
        <f>AR!U29</f>
        <v>0</v>
      </c>
      <c r="V53" s="223">
        <f>AR!V29</f>
        <v>0</v>
      </c>
      <c r="W53" s="223">
        <f>AR!W29</f>
        <v>0</v>
      </c>
      <c r="X53" s="223">
        <f>AR!X29</f>
        <v>0</v>
      </c>
      <c r="Y53" s="223">
        <f>AR!Y29</f>
        <v>0</v>
      </c>
      <c r="Z53" s="223">
        <f>AR!Z29</f>
        <v>0</v>
      </c>
      <c r="AA53" s="223">
        <f>AR!AA29</f>
        <v>0</v>
      </c>
      <c r="AB53" s="223">
        <f>AR!AB29</f>
        <v>0</v>
      </c>
      <c r="AC53" s="223">
        <f>AR!AC29</f>
        <v>0</v>
      </c>
      <c r="AD53" s="223">
        <f>AR!AD29</f>
        <v>0</v>
      </c>
      <c r="AE53" s="223">
        <f>AR!AE29</f>
        <v>0</v>
      </c>
      <c r="AF53" s="223">
        <f>AR!AF29</f>
        <v>0</v>
      </c>
      <c r="AG53" s="223">
        <f>AR!AG29</f>
        <v>0</v>
      </c>
      <c r="AH53" s="223">
        <f>AR!AH29</f>
        <v>0</v>
      </c>
      <c r="AI53" s="223">
        <f>AR!AI29</f>
        <v>0</v>
      </c>
      <c r="AJ53" s="223">
        <f>AR!AJ29</f>
        <v>0</v>
      </c>
      <c r="AK53" s="223">
        <f>AR!AK29</f>
        <v>0</v>
      </c>
      <c r="AL53" s="223">
        <f>AR!AL29</f>
        <v>0</v>
      </c>
      <c r="AM53" s="223">
        <f>AR!AM29</f>
        <v>0</v>
      </c>
      <c r="AN53" s="223">
        <f>AR!AN29</f>
        <v>0</v>
      </c>
      <c r="AO53" s="223">
        <f>AR!AO29</f>
        <v>0</v>
      </c>
      <c r="AP53" s="223">
        <f>AR!AP29</f>
        <v>0</v>
      </c>
      <c r="AQ53" s="223">
        <f>AR!AQ29</f>
        <v>0</v>
      </c>
      <c r="AR53" s="223">
        <f>AR!AR29</f>
        <v>0</v>
      </c>
      <c r="AS53" s="223">
        <f>AR!AS29</f>
        <v>0</v>
      </c>
      <c r="AT53" s="223">
        <f>AR!AT29</f>
        <v>0</v>
      </c>
      <c r="AU53" s="223">
        <f>AR!AU29</f>
        <v>0</v>
      </c>
      <c r="AV53" s="223">
        <f>AR!AV29</f>
        <v>0</v>
      </c>
      <c r="AW53" s="223">
        <f>AR!AW29</f>
        <v>0</v>
      </c>
      <c r="AX53" s="223">
        <f>AR!AX29</f>
        <v>0</v>
      </c>
      <c r="AY53" s="223">
        <f>AR!AY29</f>
        <v>0</v>
      </c>
      <c r="AZ53" s="223">
        <f>AR!AZ29</f>
        <v>0</v>
      </c>
      <c r="BA53" s="223">
        <f>AR!BA29</f>
        <v>0</v>
      </c>
      <c r="BB53" s="223">
        <f>AR!BB29</f>
        <v>0</v>
      </c>
      <c r="BC53" s="223">
        <f>AR!BC29</f>
        <v>0</v>
      </c>
      <c r="BD53" s="223">
        <f>AR!BD29</f>
        <v>0</v>
      </c>
      <c r="BE53" s="223">
        <f>AR!BE29</f>
        <v>0</v>
      </c>
      <c r="BF53" s="223">
        <f>AR!BF29</f>
        <v>0</v>
      </c>
      <c r="BG53" s="223">
        <f>AR!BG29</f>
        <v>0</v>
      </c>
      <c r="BH53" s="223">
        <f>AR!BH29</f>
        <v>0</v>
      </c>
      <c r="BI53" s="223">
        <f>AR!BI29</f>
        <v>0</v>
      </c>
      <c r="BJ53" s="223">
        <f>AR!BJ29</f>
        <v>0</v>
      </c>
      <c r="BK53" s="223">
        <f>AR!BK29</f>
        <v>0</v>
      </c>
      <c r="BL53" s="223">
        <f>AR!BL29</f>
        <v>0</v>
      </c>
      <c r="BM53" s="223">
        <f>AR!BM29</f>
        <v>0</v>
      </c>
      <c r="BN53" s="223">
        <f>AR!BN29</f>
        <v>0</v>
      </c>
      <c r="BO53" s="223">
        <f>AR!BO29</f>
        <v>0</v>
      </c>
      <c r="BP53" s="223">
        <f>AR!BP29</f>
        <v>0</v>
      </c>
      <c r="BQ53" s="223">
        <f>AR!BQ29</f>
        <v>0</v>
      </c>
      <c r="BR53" s="223">
        <f>AR!BR29</f>
        <v>0</v>
      </c>
      <c r="BS53" s="223">
        <f>AR!BS29</f>
        <v>0</v>
      </c>
      <c r="BT53" s="223">
        <f>AR!BT29</f>
        <v>0</v>
      </c>
      <c r="BU53" s="223">
        <f>AR!BU29</f>
        <v>0</v>
      </c>
      <c r="BV53" s="223">
        <f>AR!BV29</f>
        <v>0</v>
      </c>
      <c r="BW53" s="223">
        <f>AR!BW29</f>
        <v>0</v>
      </c>
      <c r="BX53" s="223">
        <f>AR!BX29</f>
        <v>0</v>
      </c>
      <c r="BY53" s="223">
        <f>AR!BY29</f>
        <v>0</v>
      </c>
      <c r="BZ53" s="223">
        <f>AR!BZ29</f>
        <v>0</v>
      </c>
      <c r="CA53" s="223">
        <f>AR!CA29</f>
        <v>0</v>
      </c>
      <c r="CB53" s="223">
        <f>AR!CB29</f>
        <v>0</v>
      </c>
      <c r="CC53" s="223">
        <f>AR!CC29</f>
        <v>0</v>
      </c>
      <c r="CD53" s="223">
        <f>AR!CD29</f>
        <v>0</v>
      </c>
      <c r="CE53" s="223">
        <f>AR!CE29</f>
        <v>0</v>
      </c>
      <c r="CF53" s="223">
        <f>AR!CF29</f>
        <v>0</v>
      </c>
      <c r="CG53" s="223">
        <f>AR!CG29</f>
        <v>0</v>
      </c>
      <c r="CH53" s="223">
        <f>AR!CH29</f>
        <v>0</v>
      </c>
      <c r="CI53" s="223">
        <f>AR!CI29</f>
        <v>0</v>
      </c>
      <c r="CJ53" s="223">
        <f>AR!CJ29</f>
        <v>0</v>
      </c>
      <c r="CK53" s="223">
        <f>AR!CK29</f>
        <v>0</v>
      </c>
      <c r="CL53" s="223">
        <f>AR!CL29</f>
        <v>0</v>
      </c>
      <c r="CM53" s="223">
        <f>AR!CM29</f>
        <v>0</v>
      </c>
      <c r="CN53" s="223">
        <f>AR!CN29</f>
        <v>0</v>
      </c>
      <c r="CO53" s="223">
        <f>AR!CO29</f>
        <v>0</v>
      </c>
      <c r="CP53" s="223">
        <f>AR!CP29</f>
        <v>0</v>
      </c>
      <c r="CQ53" s="223">
        <f>AR!CQ29</f>
        <v>0</v>
      </c>
      <c r="CR53" s="223">
        <f>AR!CR29</f>
        <v>0</v>
      </c>
      <c r="CS53" s="223">
        <f>AR!CS29</f>
        <v>0</v>
      </c>
      <c r="CT53" s="223">
        <f>AR!CT29</f>
        <v>0</v>
      </c>
      <c r="CU53" s="223">
        <f>AR!CU29</f>
        <v>0</v>
      </c>
      <c r="CV53" s="223">
        <f>AR!CV29</f>
        <v>0</v>
      </c>
      <c r="CW53" s="33"/>
      <c r="CX53" s="33"/>
      <c r="CY53" s="33"/>
      <c r="CZ53" s="33"/>
      <c r="DA53" s="33"/>
    </row>
    <row r="54" spans="1:105" s="29" customFormat="1">
      <c r="E54" s="105" t="s">
        <v>1078</v>
      </c>
      <c r="G54" s="105" t="s">
        <v>305</v>
      </c>
      <c r="H54" s="31"/>
      <c r="I54" s="31"/>
      <c r="J54" s="31"/>
      <c r="K54" s="31"/>
      <c r="L54" s="243" t="e">
        <f>SUM(L52:L53)</f>
        <v>#N/A</v>
      </c>
      <c r="M54" s="243" t="e">
        <f t="shared" ref="M54:BX54" si="31">SUM(M52:M53)</f>
        <v>#N/A</v>
      </c>
      <c r="N54" s="243" t="e">
        <f t="shared" si="31"/>
        <v>#N/A</v>
      </c>
      <c r="O54" s="243" t="e">
        <f t="shared" si="31"/>
        <v>#N/A</v>
      </c>
      <c r="P54" s="243" t="e">
        <f t="shared" si="31"/>
        <v>#N/A</v>
      </c>
      <c r="Q54" s="243" t="e">
        <f t="shared" si="31"/>
        <v>#N/A</v>
      </c>
      <c r="R54" s="243" t="e">
        <f t="shared" si="31"/>
        <v>#N/A</v>
      </c>
      <c r="S54" s="243" t="e">
        <f t="shared" si="31"/>
        <v>#N/A</v>
      </c>
      <c r="T54" s="243" t="e">
        <f t="shared" si="31"/>
        <v>#N/A</v>
      </c>
      <c r="U54" s="243" t="e">
        <f t="shared" si="31"/>
        <v>#N/A</v>
      </c>
      <c r="V54" s="243" t="e">
        <f t="shared" si="31"/>
        <v>#N/A</v>
      </c>
      <c r="W54" s="243" t="e">
        <f t="shared" si="31"/>
        <v>#N/A</v>
      </c>
      <c r="X54" s="243" t="e">
        <f t="shared" si="31"/>
        <v>#N/A</v>
      </c>
      <c r="Y54" s="243" t="e">
        <f t="shared" si="31"/>
        <v>#N/A</v>
      </c>
      <c r="Z54" s="243" t="e">
        <f t="shared" si="31"/>
        <v>#N/A</v>
      </c>
      <c r="AA54" s="243" t="e">
        <f t="shared" si="31"/>
        <v>#N/A</v>
      </c>
      <c r="AB54" s="243" t="e">
        <f t="shared" si="31"/>
        <v>#N/A</v>
      </c>
      <c r="AC54" s="243" t="e">
        <f t="shared" si="31"/>
        <v>#N/A</v>
      </c>
      <c r="AD54" s="243" t="e">
        <f t="shared" si="31"/>
        <v>#N/A</v>
      </c>
      <c r="AE54" s="243" t="e">
        <f t="shared" si="31"/>
        <v>#N/A</v>
      </c>
      <c r="AF54" s="243" t="e">
        <f t="shared" si="31"/>
        <v>#N/A</v>
      </c>
      <c r="AG54" s="243" t="e">
        <f t="shared" si="31"/>
        <v>#N/A</v>
      </c>
      <c r="AH54" s="243" t="e">
        <f t="shared" si="31"/>
        <v>#N/A</v>
      </c>
      <c r="AI54" s="243" t="e">
        <f t="shared" si="31"/>
        <v>#N/A</v>
      </c>
      <c r="AJ54" s="243" t="e">
        <f t="shared" si="31"/>
        <v>#N/A</v>
      </c>
      <c r="AK54" s="243" t="e">
        <f t="shared" si="31"/>
        <v>#N/A</v>
      </c>
      <c r="AL54" s="243" t="e">
        <f t="shared" si="31"/>
        <v>#N/A</v>
      </c>
      <c r="AM54" s="243" t="e">
        <f t="shared" si="31"/>
        <v>#N/A</v>
      </c>
      <c r="AN54" s="243" t="e">
        <f t="shared" si="31"/>
        <v>#N/A</v>
      </c>
      <c r="AO54" s="243" t="e">
        <f t="shared" si="31"/>
        <v>#N/A</v>
      </c>
      <c r="AP54" s="243" t="e">
        <f t="shared" si="31"/>
        <v>#N/A</v>
      </c>
      <c r="AQ54" s="243" t="e">
        <f t="shared" si="31"/>
        <v>#N/A</v>
      </c>
      <c r="AR54" s="243" t="e">
        <f t="shared" si="31"/>
        <v>#N/A</v>
      </c>
      <c r="AS54" s="243" t="e">
        <f t="shared" si="31"/>
        <v>#N/A</v>
      </c>
      <c r="AT54" s="243" t="e">
        <f t="shared" si="31"/>
        <v>#N/A</v>
      </c>
      <c r="AU54" s="243" t="e">
        <f t="shared" si="31"/>
        <v>#N/A</v>
      </c>
      <c r="AV54" s="243" t="e">
        <f t="shared" si="31"/>
        <v>#N/A</v>
      </c>
      <c r="AW54" s="243" t="e">
        <f t="shared" si="31"/>
        <v>#N/A</v>
      </c>
      <c r="AX54" s="243" t="e">
        <f t="shared" si="31"/>
        <v>#N/A</v>
      </c>
      <c r="AY54" s="243" t="e">
        <f t="shared" si="31"/>
        <v>#N/A</v>
      </c>
      <c r="AZ54" s="243" t="e">
        <f t="shared" si="31"/>
        <v>#N/A</v>
      </c>
      <c r="BA54" s="243" t="e">
        <f t="shared" si="31"/>
        <v>#N/A</v>
      </c>
      <c r="BB54" s="243" t="e">
        <f t="shared" si="31"/>
        <v>#N/A</v>
      </c>
      <c r="BC54" s="243" t="e">
        <f t="shared" si="31"/>
        <v>#N/A</v>
      </c>
      <c r="BD54" s="243" t="e">
        <f t="shared" si="31"/>
        <v>#N/A</v>
      </c>
      <c r="BE54" s="243" t="e">
        <f t="shared" si="31"/>
        <v>#N/A</v>
      </c>
      <c r="BF54" s="243" t="e">
        <f t="shared" si="31"/>
        <v>#N/A</v>
      </c>
      <c r="BG54" s="243" t="e">
        <f t="shared" si="31"/>
        <v>#N/A</v>
      </c>
      <c r="BH54" s="243" t="e">
        <f t="shared" si="31"/>
        <v>#N/A</v>
      </c>
      <c r="BI54" s="243" t="e">
        <f t="shared" si="31"/>
        <v>#N/A</v>
      </c>
      <c r="BJ54" s="243" t="e">
        <f t="shared" si="31"/>
        <v>#N/A</v>
      </c>
      <c r="BK54" s="243" t="e">
        <f t="shared" si="31"/>
        <v>#N/A</v>
      </c>
      <c r="BL54" s="243" t="e">
        <f t="shared" si="31"/>
        <v>#N/A</v>
      </c>
      <c r="BM54" s="243" t="e">
        <f t="shared" si="31"/>
        <v>#N/A</v>
      </c>
      <c r="BN54" s="243" t="e">
        <f t="shared" si="31"/>
        <v>#N/A</v>
      </c>
      <c r="BO54" s="243" t="e">
        <f t="shared" si="31"/>
        <v>#N/A</v>
      </c>
      <c r="BP54" s="243" t="e">
        <f t="shared" si="31"/>
        <v>#N/A</v>
      </c>
      <c r="BQ54" s="243" t="e">
        <f t="shared" si="31"/>
        <v>#N/A</v>
      </c>
      <c r="BR54" s="243" t="e">
        <f t="shared" si="31"/>
        <v>#N/A</v>
      </c>
      <c r="BS54" s="243" t="e">
        <f t="shared" si="31"/>
        <v>#N/A</v>
      </c>
      <c r="BT54" s="243" t="e">
        <f t="shared" si="31"/>
        <v>#N/A</v>
      </c>
      <c r="BU54" s="243" t="e">
        <f t="shared" si="31"/>
        <v>#N/A</v>
      </c>
      <c r="BV54" s="243" t="e">
        <f t="shared" si="31"/>
        <v>#N/A</v>
      </c>
      <c r="BW54" s="243" t="e">
        <f t="shared" si="31"/>
        <v>#N/A</v>
      </c>
      <c r="BX54" s="243" t="e">
        <f t="shared" si="31"/>
        <v>#N/A</v>
      </c>
      <c r="BY54" s="243" t="e">
        <f t="shared" ref="BY54:CV54" si="32">SUM(BY52:BY53)</f>
        <v>#N/A</v>
      </c>
      <c r="BZ54" s="243" t="e">
        <f t="shared" si="32"/>
        <v>#N/A</v>
      </c>
      <c r="CA54" s="243" t="e">
        <f t="shared" si="32"/>
        <v>#N/A</v>
      </c>
      <c r="CB54" s="243" t="e">
        <f t="shared" si="32"/>
        <v>#N/A</v>
      </c>
      <c r="CC54" s="243" t="e">
        <f t="shared" si="32"/>
        <v>#N/A</v>
      </c>
      <c r="CD54" s="243" t="e">
        <f t="shared" si="32"/>
        <v>#N/A</v>
      </c>
      <c r="CE54" s="243" t="e">
        <f t="shared" si="32"/>
        <v>#N/A</v>
      </c>
      <c r="CF54" s="243" t="e">
        <f t="shared" si="32"/>
        <v>#N/A</v>
      </c>
      <c r="CG54" s="243" t="e">
        <f t="shared" si="32"/>
        <v>#N/A</v>
      </c>
      <c r="CH54" s="243" t="e">
        <f t="shared" si="32"/>
        <v>#N/A</v>
      </c>
      <c r="CI54" s="243" t="e">
        <f t="shared" si="32"/>
        <v>#N/A</v>
      </c>
      <c r="CJ54" s="243" t="e">
        <f t="shared" si="32"/>
        <v>#N/A</v>
      </c>
      <c r="CK54" s="243" t="e">
        <f t="shared" si="32"/>
        <v>#N/A</v>
      </c>
      <c r="CL54" s="243" t="e">
        <f t="shared" si="32"/>
        <v>#N/A</v>
      </c>
      <c r="CM54" s="243" t="e">
        <f t="shared" si="32"/>
        <v>#N/A</v>
      </c>
      <c r="CN54" s="243" t="e">
        <f t="shared" si="32"/>
        <v>#N/A</v>
      </c>
      <c r="CO54" s="243" t="e">
        <f t="shared" si="32"/>
        <v>#N/A</v>
      </c>
      <c r="CP54" s="243" t="e">
        <f t="shared" si="32"/>
        <v>#N/A</v>
      </c>
      <c r="CQ54" s="243" t="e">
        <f t="shared" si="32"/>
        <v>#N/A</v>
      </c>
      <c r="CR54" s="243" t="e">
        <f t="shared" si="32"/>
        <v>#N/A</v>
      </c>
      <c r="CS54" s="243" t="e">
        <f t="shared" si="32"/>
        <v>#N/A</v>
      </c>
      <c r="CT54" s="243" t="e">
        <f t="shared" si="32"/>
        <v>#N/A</v>
      </c>
      <c r="CU54" s="243" t="e">
        <f t="shared" si="32"/>
        <v>#N/A</v>
      </c>
      <c r="CV54" s="243" t="e">
        <f t="shared" si="32"/>
        <v>#N/A</v>
      </c>
      <c r="CW54" s="33"/>
      <c r="CX54" s="33"/>
      <c r="CY54" s="33"/>
      <c r="CZ54" s="33"/>
      <c r="DA54" s="33"/>
    </row>
    <row r="55" spans="1:105" s="29" customFormat="1">
      <c r="E55" s="29" t="s">
        <v>1079</v>
      </c>
      <c r="G55" s="29" t="s">
        <v>305</v>
      </c>
      <c r="H55" s="31"/>
      <c r="I55" s="31"/>
      <c r="J55" s="31"/>
      <c r="K55" s="31"/>
      <c r="L55" s="223" t="e">
        <f>AR!L30</f>
        <v>#N/A</v>
      </c>
      <c r="M55" s="223" t="e">
        <f>AR!M30</f>
        <v>#N/A</v>
      </c>
      <c r="N55" s="223" t="e">
        <f>AR!N30</f>
        <v>#N/A</v>
      </c>
      <c r="O55" s="223" t="e">
        <f>AR!O30</f>
        <v>#N/A</v>
      </c>
      <c r="P55" s="223" t="e">
        <f>AR!P30</f>
        <v>#N/A</v>
      </c>
      <c r="Q55" s="223" t="e">
        <f>AR!Q30</f>
        <v>#N/A</v>
      </c>
      <c r="R55" s="223" t="e">
        <f>AR!R30</f>
        <v>#N/A</v>
      </c>
      <c r="S55" s="223" t="e">
        <f>AR!S30</f>
        <v>#N/A</v>
      </c>
      <c r="T55" s="223" t="e">
        <f>AR!T30</f>
        <v>#N/A</v>
      </c>
      <c r="U55" s="223" t="e">
        <f>AR!U30</f>
        <v>#N/A</v>
      </c>
      <c r="V55" s="223" t="e">
        <f>AR!V30</f>
        <v>#N/A</v>
      </c>
      <c r="W55" s="223" t="e">
        <f>AR!W30</f>
        <v>#N/A</v>
      </c>
      <c r="X55" s="223" t="e">
        <f>AR!X30</f>
        <v>#N/A</v>
      </c>
      <c r="Y55" s="223" t="e">
        <f>AR!Y30</f>
        <v>#N/A</v>
      </c>
      <c r="Z55" s="223" t="e">
        <f>AR!Z30</f>
        <v>#N/A</v>
      </c>
      <c r="AA55" s="223" t="e">
        <f>AR!AA30</f>
        <v>#N/A</v>
      </c>
      <c r="AB55" s="223" t="e">
        <f>AR!AB30</f>
        <v>#N/A</v>
      </c>
      <c r="AC55" s="223" t="e">
        <f>AR!AC30</f>
        <v>#N/A</v>
      </c>
      <c r="AD55" s="223" t="e">
        <f>AR!AD30</f>
        <v>#N/A</v>
      </c>
      <c r="AE55" s="223" t="e">
        <f>AR!AE30</f>
        <v>#N/A</v>
      </c>
      <c r="AF55" s="223" t="e">
        <f>AR!AF30</f>
        <v>#N/A</v>
      </c>
      <c r="AG55" s="223" t="e">
        <f>AR!AG30</f>
        <v>#N/A</v>
      </c>
      <c r="AH55" s="223" t="e">
        <f>AR!AH30</f>
        <v>#N/A</v>
      </c>
      <c r="AI55" s="223" t="e">
        <f>AR!AI30</f>
        <v>#N/A</v>
      </c>
      <c r="AJ55" s="223" t="e">
        <f>AR!AJ30</f>
        <v>#N/A</v>
      </c>
      <c r="AK55" s="223" t="e">
        <f>AR!AK30</f>
        <v>#N/A</v>
      </c>
      <c r="AL55" s="223" t="e">
        <f>AR!AL30</f>
        <v>#N/A</v>
      </c>
      <c r="AM55" s="223" t="e">
        <f>AR!AM30</f>
        <v>#N/A</v>
      </c>
      <c r="AN55" s="223" t="e">
        <f>AR!AN30</f>
        <v>#N/A</v>
      </c>
      <c r="AO55" s="223" t="e">
        <f>AR!AO30</f>
        <v>#N/A</v>
      </c>
      <c r="AP55" s="223" t="e">
        <f>AR!AP30</f>
        <v>#N/A</v>
      </c>
      <c r="AQ55" s="223" t="e">
        <f>AR!AQ30</f>
        <v>#N/A</v>
      </c>
      <c r="AR55" s="223" t="e">
        <f>AR!AR30</f>
        <v>#N/A</v>
      </c>
      <c r="AS55" s="223" t="e">
        <f>AR!AS30</f>
        <v>#N/A</v>
      </c>
      <c r="AT55" s="223" t="e">
        <f>AR!AT30</f>
        <v>#N/A</v>
      </c>
      <c r="AU55" s="223" t="e">
        <f>AR!AU30</f>
        <v>#N/A</v>
      </c>
      <c r="AV55" s="223" t="e">
        <f>AR!AV30</f>
        <v>#N/A</v>
      </c>
      <c r="AW55" s="223" t="e">
        <f>AR!AW30</f>
        <v>#N/A</v>
      </c>
      <c r="AX55" s="223" t="e">
        <f>AR!AX30</f>
        <v>#N/A</v>
      </c>
      <c r="AY55" s="223" t="e">
        <f>AR!AY30</f>
        <v>#N/A</v>
      </c>
      <c r="AZ55" s="223" t="e">
        <f>AR!AZ30</f>
        <v>#N/A</v>
      </c>
      <c r="BA55" s="223" t="e">
        <f>AR!BA30</f>
        <v>#N/A</v>
      </c>
      <c r="BB55" s="223" t="e">
        <f>AR!BB30</f>
        <v>#N/A</v>
      </c>
      <c r="BC55" s="223" t="e">
        <f>AR!BC30</f>
        <v>#N/A</v>
      </c>
      <c r="BD55" s="223" t="e">
        <f>AR!BD30</f>
        <v>#N/A</v>
      </c>
      <c r="BE55" s="223" t="e">
        <f>AR!BE30</f>
        <v>#N/A</v>
      </c>
      <c r="BF55" s="223" t="e">
        <f>AR!BF30</f>
        <v>#N/A</v>
      </c>
      <c r="BG55" s="223" t="e">
        <f>AR!BG30</f>
        <v>#N/A</v>
      </c>
      <c r="BH55" s="223" t="e">
        <f>AR!BH30</f>
        <v>#N/A</v>
      </c>
      <c r="BI55" s="223" t="e">
        <f>AR!BI30</f>
        <v>#N/A</v>
      </c>
      <c r="BJ55" s="223" t="e">
        <f>AR!BJ30</f>
        <v>#N/A</v>
      </c>
      <c r="BK55" s="223" t="e">
        <f>AR!BK30</f>
        <v>#N/A</v>
      </c>
      <c r="BL55" s="223" t="e">
        <f>AR!BL30</f>
        <v>#N/A</v>
      </c>
      <c r="BM55" s="223" t="e">
        <f>AR!BM30</f>
        <v>#N/A</v>
      </c>
      <c r="BN55" s="223" t="e">
        <f>AR!BN30</f>
        <v>#N/A</v>
      </c>
      <c r="BO55" s="223" t="e">
        <f>AR!BO30</f>
        <v>#N/A</v>
      </c>
      <c r="BP55" s="223" t="e">
        <f>AR!BP30</f>
        <v>#N/A</v>
      </c>
      <c r="BQ55" s="223" t="e">
        <f>AR!BQ30</f>
        <v>#N/A</v>
      </c>
      <c r="BR55" s="223" t="e">
        <f>AR!BR30</f>
        <v>#N/A</v>
      </c>
      <c r="BS55" s="223" t="e">
        <f>AR!BS30</f>
        <v>#N/A</v>
      </c>
      <c r="BT55" s="223" t="e">
        <f>AR!BT30</f>
        <v>#N/A</v>
      </c>
      <c r="BU55" s="223" t="e">
        <f>AR!BU30</f>
        <v>#N/A</v>
      </c>
      <c r="BV55" s="223" t="e">
        <f>AR!BV30</f>
        <v>#N/A</v>
      </c>
      <c r="BW55" s="223" t="e">
        <f>AR!BW30</f>
        <v>#N/A</v>
      </c>
      <c r="BX55" s="223" t="e">
        <f>AR!BX30</f>
        <v>#N/A</v>
      </c>
      <c r="BY55" s="223" t="e">
        <f>AR!BY30</f>
        <v>#N/A</v>
      </c>
      <c r="BZ55" s="223" t="e">
        <f>AR!BZ30</f>
        <v>#N/A</v>
      </c>
      <c r="CA55" s="223" t="e">
        <f>AR!CA30</f>
        <v>#N/A</v>
      </c>
      <c r="CB55" s="223" t="e">
        <f>AR!CB30</f>
        <v>#N/A</v>
      </c>
      <c r="CC55" s="223" t="e">
        <f>AR!CC30</f>
        <v>#N/A</v>
      </c>
      <c r="CD55" s="223" t="e">
        <f>AR!CD30</f>
        <v>#N/A</v>
      </c>
      <c r="CE55" s="223" t="e">
        <f>AR!CE30</f>
        <v>#N/A</v>
      </c>
      <c r="CF55" s="223" t="e">
        <f>AR!CF30</f>
        <v>#N/A</v>
      </c>
      <c r="CG55" s="223" t="e">
        <f>AR!CG30</f>
        <v>#N/A</v>
      </c>
      <c r="CH55" s="223" t="e">
        <f>AR!CH30</f>
        <v>#N/A</v>
      </c>
      <c r="CI55" s="223" t="e">
        <f>AR!CI30</f>
        <v>#N/A</v>
      </c>
      <c r="CJ55" s="223" t="e">
        <f>AR!CJ30</f>
        <v>#N/A</v>
      </c>
      <c r="CK55" s="223" t="e">
        <f>AR!CK30</f>
        <v>#N/A</v>
      </c>
      <c r="CL55" s="223" t="e">
        <f>AR!CL30</f>
        <v>#N/A</v>
      </c>
      <c r="CM55" s="223" t="e">
        <f>AR!CM30</f>
        <v>#N/A</v>
      </c>
      <c r="CN55" s="223" t="e">
        <f>AR!CN30</f>
        <v>#N/A</v>
      </c>
      <c r="CO55" s="223" t="e">
        <f>AR!CO30</f>
        <v>#N/A</v>
      </c>
      <c r="CP55" s="223" t="e">
        <f>AR!CP30</f>
        <v>#N/A</v>
      </c>
      <c r="CQ55" s="223" t="e">
        <f>AR!CQ30</f>
        <v>#N/A</v>
      </c>
      <c r="CR55" s="223" t="e">
        <f>AR!CR30</f>
        <v>#N/A</v>
      </c>
      <c r="CS55" s="223" t="e">
        <f>AR!CS30</f>
        <v>#N/A</v>
      </c>
      <c r="CT55" s="223" t="e">
        <f>AR!CT30</f>
        <v>#N/A</v>
      </c>
      <c r="CU55" s="223" t="e">
        <f>AR!CU30</f>
        <v>#N/A</v>
      </c>
      <c r="CV55" s="223" t="e">
        <f>AR!CV30</f>
        <v>#N/A</v>
      </c>
      <c r="CW55" s="33"/>
      <c r="CX55" s="33"/>
      <c r="CY55" s="33"/>
      <c r="CZ55" s="33"/>
      <c r="DA55" s="33"/>
    </row>
    <row r="56" spans="1:105" s="29" customFormat="1">
      <c r="E56" s="105" t="s">
        <v>1004</v>
      </c>
      <c r="G56" s="105" t="s">
        <v>305</v>
      </c>
      <c r="H56" s="31"/>
      <c r="I56" s="31"/>
      <c r="J56" s="31"/>
      <c r="K56" s="31"/>
      <c r="L56" s="243" t="e">
        <f>SUM(L54:L55)</f>
        <v>#N/A</v>
      </c>
      <c r="M56" s="243" t="e">
        <f t="shared" ref="M56:BX56" si="33">SUM(M54:M55)</f>
        <v>#N/A</v>
      </c>
      <c r="N56" s="243" t="e">
        <f t="shared" si="33"/>
        <v>#N/A</v>
      </c>
      <c r="O56" s="243" t="e">
        <f t="shared" si="33"/>
        <v>#N/A</v>
      </c>
      <c r="P56" s="243" t="e">
        <f t="shared" si="33"/>
        <v>#N/A</v>
      </c>
      <c r="Q56" s="243" t="e">
        <f t="shared" si="33"/>
        <v>#N/A</v>
      </c>
      <c r="R56" s="243" t="e">
        <f t="shared" si="33"/>
        <v>#N/A</v>
      </c>
      <c r="S56" s="243" t="e">
        <f t="shared" si="33"/>
        <v>#N/A</v>
      </c>
      <c r="T56" s="243" t="e">
        <f t="shared" si="33"/>
        <v>#N/A</v>
      </c>
      <c r="U56" s="243" t="e">
        <f t="shared" si="33"/>
        <v>#N/A</v>
      </c>
      <c r="V56" s="243" t="e">
        <f t="shared" si="33"/>
        <v>#N/A</v>
      </c>
      <c r="W56" s="243" t="e">
        <f t="shared" si="33"/>
        <v>#N/A</v>
      </c>
      <c r="X56" s="243" t="e">
        <f t="shared" si="33"/>
        <v>#N/A</v>
      </c>
      <c r="Y56" s="243" t="e">
        <f t="shared" si="33"/>
        <v>#N/A</v>
      </c>
      <c r="Z56" s="243" t="e">
        <f t="shared" si="33"/>
        <v>#N/A</v>
      </c>
      <c r="AA56" s="243" t="e">
        <f t="shared" si="33"/>
        <v>#N/A</v>
      </c>
      <c r="AB56" s="243" t="e">
        <f t="shared" si="33"/>
        <v>#N/A</v>
      </c>
      <c r="AC56" s="243" t="e">
        <f t="shared" si="33"/>
        <v>#N/A</v>
      </c>
      <c r="AD56" s="243" t="e">
        <f t="shared" si="33"/>
        <v>#N/A</v>
      </c>
      <c r="AE56" s="243" t="e">
        <f t="shared" si="33"/>
        <v>#N/A</v>
      </c>
      <c r="AF56" s="243" t="e">
        <f t="shared" si="33"/>
        <v>#N/A</v>
      </c>
      <c r="AG56" s="243" t="e">
        <f t="shared" si="33"/>
        <v>#N/A</v>
      </c>
      <c r="AH56" s="243" t="e">
        <f t="shared" si="33"/>
        <v>#N/A</v>
      </c>
      <c r="AI56" s="243" t="e">
        <f t="shared" si="33"/>
        <v>#N/A</v>
      </c>
      <c r="AJ56" s="243" t="e">
        <f t="shared" si="33"/>
        <v>#N/A</v>
      </c>
      <c r="AK56" s="243" t="e">
        <f t="shared" si="33"/>
        <v>#N/A</v>
      </c>
      <c r="AL56" s="243" t="e">
        <f t="shared" si="33"/>
        <v>#N/A</v>
      </c>
      <c r="AM56" s="243" t="e">
        <f t="shared" si="33"/>
        <v>#N/A</v>
      </c>
      <c r="AN56" s="243" t="e">
        <f t="shared" si="33"/>
        <v>#N/A</v>
      </c>
      <c r="AO56" s="243" t="e">
        <f t="shared" si="33"/>
        <v>#N/A</v>
      </c>
      <c r="AP56" s="243" t="e">
        <f t="shared" si="33"/>
        <v>#N/A</v>
      </c>
      <c r="AQ56" s="243" t="e">
        <f t="shared" si="33"/>
        <v>#N/A</v>
      </c>
      <c r="AR56" s="243" t="e">
        <f t="shared" si="33"/>
        <v>#N/A</v>
      </c>
      <c r="AS56" s="243" t="e">
        <f t="shared" si="33"/>
        <v>#N/A</v>
      </c>
      <c r="AT56" s="243" t="e">
        <f t="shared" si="33"/>
        <v>#N/A</v>
      </c>
      <c r="AU56" s="243" t="e">
        <f t="shared" si="33"/>
        <v>#N/A</v>
      </c>
      <c r="AV56" s="243" t="e">
        <f t="shared" si="33"/>
        <v>#N/A</v>
      </c>
      <c r="AW56" s="243" t="e">
        <f t="shared" si="33"/>
        <v>#N/A</v>
      </c>
      <c r="AX56" s="243" t="e">
        <f t="shared" si="33"/>
        <v>#N/A</v>
      </c>
      <c r="AY56" s="243" t="e">
        <f t="shared" si="33"/>
        <v>#N/A</v>
      </c>
      <c r="AZ56" s="243" t="e">
        <f t="shared" si="33"/>
        <v>#N/A</v>
      </c>
      <c r="BA56" s="243" t="e">
        <f t="shared" si="33"/>
        <v>#N/A</v>
      </c>
      <c r="BB56" s="243" t="e">
        <f t="shared" si="33"/>
        <v>#N/A</v>
      </c>
      <c r="BC56" s="243" t="e">
        <f t="shared" si="33"/>
        <v>#N/A</v>
      </c>
      <c r="BD56" s="243" t="e">
        <f t="shared" si="33"/>
        <v>#N/A</v>
      </c>
      <c r="BE56" s="243" t="e">
        <f t="shared" si="33"/>
        <v>#N/A</v>
      </c>
      <c r="BF56" s="243" t="e">
        <f t="shared" si="33"/>
        <v>#N/A</v>
      </c>
      <c r="BG56" s="243" t="e">
        <f t="shared" si="33"/>
        <v>#N/A</v>
      </c>
      <c r="BH56" s="243" t="e">
        <f t="shared" si="33"/>
        <v>#N/A</v>
      </c>
      <c r="BI56" s="243" t="e">
        <f t="shared" si="33"/>
        <v>#N/A</v>
      </c>
      <c r="BJ56" s="243" t="e">
        <f t="shared" si="33"/>
        <v>#N/A</v>
      </c>
      <c r="BK56" s="243" t="e">
        <f t="shared" si="33"/>
        <v>#N/A</v>
      </c>
      <c r="BL56" s="243" t="e">
        <f t="shared" si="33"/>
        <v>#N/A</v>
      </c>
      <c r="BM56" s="243" t="e">
        <f t="shared" si="33"/>
        <v>#N/A</v>
      </c>
      <c r="BN56" s="243" t="e">
        <f t="shared" si="33"/>
        <v>#N/A</v>
      </c>
      <c r="BO56" s="243" t="e">
        <f t="shared" si="33"/>
        <v>#N/A</v>
      </c>
      <c r="BP56" s="243" t="e">
        <f t="shared" si="33"/>
        <v>#N/A</v>
      </c>
      <c r="BQ56" s="243" t="e">
        <f t="shared" si="33"/>
        <v>#N/A</v>
      </c>
      <c r="BR56" s="243" t="e">
        <f t="shared" si="33"/>
        <v>#N/A</v>
      </c>
      <c r="BS56" s="243" t="e">
        <f t="shared" si="33"/>
        <v>#N/A</v>
      </c>
      <c r="BT56" s="243" t="e">
        <f t="shared" si="33"/>
        <v>#N/A</v>
      </c>
      <c r="BU56" s="243" t="e">
        <f t="shared" si="33"/>
        <v>#N/A</v>
      </c>
      <c r="BV56" s="243" t="e">
        <f t="shared" si="33"/>
        <v>#N/A</v>
      </c>
      <c r="BW56" s="243" t="e">
        <f t="shared" si="33"/>
        <v>#N/A</v>
      </c>
      <c r="BX56" s="243" t="e">
        <f t="shared" si="33"/>
        <v>#N/A</v>
      </c>
      <c r="BY56" s="243" t="e">
        <f t="shared" ref="BY56:CV56" si="34">SUM(BY54:BY55)</f>
        <v>#N/A</v>
      </c>
      <c r="BZ56" s="243" t="e">
        <f t="shared" si="34"/>
        <v>#N/A</v>
      </c>
      <c r="CA56" s="243" t="e">
        <f t="shared" si="34"/>
        <v>#N/A</v>
      </c>
      <c r="CB56" s="243" t="e">
        <f t="shared" si="34"/>
        <v>#N/A</v>
      </c>
      <c r="CC56" s="243" t="e">
        <f t="shared" si="34"/>
        <v>#N/A</v>
      </c>
      <c r="CD56" s="243" t="e">
        <f t="shared" si="34"/>
        <v>#N/A</v>
      </c>
      <c r="CE56" s="243" t="e">
        <f t="shared" si="34"/>
        <v>#N/A</v>
      </c>
      <c r="CF56" s="243" t="e">
        <f t="shared" si="34"/>
        <v>#N/A</v>
      </c>
      <c r="CG56" s="243" t="e">
        <f t="shared" si="34"/>
        <v>#N/A</v>
      </c>
      <c r="CH56" s="243" t="e">
        <f t="shared" si="34"/>
        <v>#N/A</v>
      </c>
      <c r="CI56" s="243" t="e">
        <f t="shared" si="34"/>
        <v>#N/A</v>
      </c>
      <c r="CJ56" s="243" t="e">
        <f t="shared" si="34"/>
        <v>#N/A</v>
      </c>
      <c r="CK56" s="243" t="e">
        <f t="shared" si="34"/>
        <v>#N/A</v>
      </c>
      <c r="CL56" s="243" t="e">
        <f t="shared" si="34"/>
        <v>#N/A</v>
      </c>
      <c r="CM56" s="243" t="e">
        <f t="shared" si="34"/>
        <v>#N/A</v>
      </c>
      <c r="CN56" s="243" t="e">
        <f t="shared" si="34"/>
        <v>#N/A</v>
      </c>
      <c r="CO56" s="243" t="e">
        <f t="shared" si="34"/>
        <v>#N/A</v>
      </c>
      <c r="CP56" s="243" t="e">
        <f t="shared" si="34"/>
        <v>#N/A</v>
      </c>
      <c r="CQ56" s="243" t="e">
        <f t="shared" si="34"/>
        <v>#N/A</v>
      </c>
      <c r="CR56" s="243" t="e">
        <f t="shared" si="34"/>
        <v>#N/A</v>
      </c>
      <c r="CS56" s="243" t="e">
        <f t="shared" si="34"/>
        <v>#N/A</v>
      </c>
      <c r="CT56" s="243" t="e">
        <f t="shared" si="34"/>
        <v>#N/A</v>
      </c>
      <c r="CU56" s="243" t="e">
        <f t="shared" si="34"/>
        <v>#N/A</v>
      </c>
      <c r="CV56" s="243" t="e">
        <f t="shared" si="34"/>
        <v>#N/A</v>
      </c>
      <c r="CW56" s="33"/>
      <c r="CX56" s="33"/>
      <c r="CY56" s="33"/>
      <c r="CZ56" s="33"/>
      <c r="DA56" s="33"/>
    </row>
    <row r="57" spans="1:105" s="29" customFormat="1">
      <c r="E57" s="105"/>
      <c r="G57" s="105"/>
      <c r="H57" s="31"/>
      <c r="I57" s="31"/>
      <c r="J57" s="31"/>
      <c r="K57" s="31"/>
      <c r="L57" s="223"/>
      <c r="M57" s="223"/>
      <c r="N57" s="223"/>
      <c r="O57" s="223"/>
      <c r="P57" s="223"/>
      <c r="Q57" s="223"/>
      <c r="R57" s="223"/>
      <c r="S57" s="223"/>
      <c r="T57" s="223"/>
      <c r="U57" s="223"/>
      <c r="V57" s="223"/>
      <c r="W57" s="223"/>
      <c r="X57" s="223"/>
      <c r="Y57" s="223"/>
      <c r="Z57" s="223"/>
      <c r="AA57" s="223"/>
      <c r="AB57" s="223"/>
      <c r="AC57" s="223"/>
      <c r="AD57" s="223"/>
      <c r="AE57" s="223"/>
      <c r="AF57" s="223"/>
      <c r="AG57" s="223"/>
      <c r="AH57" s="223"/>
      <c r="AI57" s="223"/>
      <c r="AJ57" s="223"/>
      <c r="AK57" s="223"/>
      <c r="AL57" s="223"/>
      <c r="AM57" s="223"/>
      <c r="AN57" s="223"/>
      <c r="AO57" s="223"/>
      <c r="AP57" s="223"/>
      <c r="AQ57" s="266"/>
      <c r="AR57" s="223"/>
      <c r="AS57" s="223"/>
      <c r="AT57" s="223"/>
      <c r="AU57" s="223"/>
      <c r="AV57" s="223"/>
      <c r="AW57" s="223"/>
      <c r="AX57" s="223"/>
      <c r="AY57" s="223"/>
      <c r="AZ57" s="223"/>
      <c r="BA57" s="223"/>
      <c r="BB57" s="223"/>
      <c r="BC57" s="223"/>
      <c r="BD57" s="223"/>
      <c r="BE57" s="223"/>
      <c r="BF57" s="223"/>
      <c r="BG57" s="223"/>
      <c r="BH57" s="223"/>
      <c r="BI57" s="223"/>
      <c r="BJ57" s="223"/>
      <c r="BK57" s="223"/>
      <c r="BL57" s="223"/>
      <c r="BM57" s="223"/>
      <c r="BN57" s="223"/>
      <c r="BO57" s="223"/>
      <c r="BP57" s="223"/>
      <c r="BQ57" s="223"/>
      <c r="BR57" s="223"/>
      <c r="BS57" s="223"/>
      <c r="BT57" s="223"/>
      <c r="BU57" s="223"/>
      <c r="BV57" s="223"/>
      <c r="BW57" s="223"/>
      <c r="BX57" s="223"/>
      <c r="BY57" s="223"/>
      <c r="BZ57" s="223"/>
      <c r="CA57" s="223"/>
      <c r="CB57" s="223"/>
      <c r="CC57" s="223"/>
      <c r="CD57" s="223"/>
      <c r="CE57" s="223"/>
      <c r="CF57" s="223"/>
      <c r="CG57" s="223"/>
      <c r="CH57" s="223"/>
      <c r="CI57" s="223"/>
      <c r="CJ57" s="223"/>
      <c r="CK57" s="223"/>
      <c r="CL57" s="223"/>
      <c r="CM57" s="223"/>
      <c r="CN57" s="223"/>
      <c r="CO57" s="223"/>
      <c r="CP57" s="223"/>
      <c r="CQ57" s="223"/>
      <c r="CR57" s="223"/>
      <c r="CS57" s="223"/>
      <c r="CT57" s="223"/>
      <c r="CU57" s="223"/>
      <c r="CV57" s="223"/>
      <c r="CW57" s="33"/>
      <c r="CX57" s="33"/>
      <c r="CY57" s="33"/>
      <c r="CZ57" s="33"/>
      <c r="DA57" s="33"/>
    </row>
    <row r="58" spans="1:105" s="29" customFormat="1">
      <c r="E58" s="29" t="s">
        <v>1020</v>
      </c>
      <c r="G58" s="29" t="s">
        <v>305</v>
      </c>
      <c r="H58" s="31"/>
      <c r="I58" s="31"/>
      <c r="J58" s="31"/>
      <c r="K58" s="31"/>
      <c r="L58" s="223">
        <f>AR!L80</f>
        <v>0</v>
      </c>
      <c r="M58" s="223">
        <f>AR!M80</f>
        <v>0</v>
      </c>
      <c r="N58" s="223">
        <f>AR!N80</f>
        <v>0</v>
      </c>
      <c r="O58" s="223">
        <f>AR!O80</f>
        <v>0</v>
      </c>
      <c r="P58" s="223">
        <f>AR!P80</f>
        <v>0</v>
      </c>
      <c r="Q58" s="223">
        <f>AR!Q80</f>
        <v>0</v>
      </c>
      <c r="R58" s="223">
        <f>AR!R80</f>
        <v>0</v>
      </c>
      <c r="S58" s="223">
        <f>AR!S80</f>
        <v>0</v>
      </c>
      <c r="T58" s="223">
        <f>AR!T80</f>
        <v>0</v>
      </c>
      <c r="U58" s="223">
        <f>AR!U80</f>
        <v>0</v>
      </c>
      <c r="V58" s="223">
        <f>AR!V80</f>
        <v>0</v>
      </c>
      <c r="W58" s="223">
        <f>AR!W80</f>
        <v>0</v>
      </c>
      <c r="X58" s="223">
        <f>AR!X80</f>
        <v>0</v>
      </c>
      <c r="Y58" s="223">
        <f>AR!Y80</f>
        <v>0</v>
      </c>
      <c r="Z58" s="223">
        <f>AR!Z80</f>
        <v>0</v>
      </c>
      <c r="AA58" s="223">
        <f>AR!AA80</f>
        <v>0</v>
      </c>
      <c r="AB58" s="223">
        <f>AR!AB80</f>
        <v>0</v>
      </c>
      <c r="AC58" s="223">
        <f>AR!AC80</f>
        <v>0</v>
      </c>
      <c r="AD58" s="223">
        <f>AR!AD80</f>
        <v>0</v>
      </c>
      <c r="AE58" s="223">
        <f>AR!AE80</f>
        <v>0</v>
      </c>
      <c r="AF58" s="223">
        <f>AR!AF80</f>
        <v>0</v>
      </c>
      <c r="AG58" s="223">
        <f>AR!AG80</f>
        <v>0</v>
      </c>
      <c r="AH58" s="223">
        <f>AR!AH80</f>
        <v>0</v>
      </c>
      <c r="AI58" s="223">
        <f>AR!AI80</f>
        <v>0</v>
      </c>
      <c r="AJ58" s="223">
        <f>AR!AJ80</f>
        <v>0</v>
      </c>
      <c r="AK58" s="223">
        <f>AR!AK80</f>
        <v>0</v>
      </c>
      <c r="AL58" s="223">
        <f>AR!AL80</f>
        <v>0</v>
      </c>
      <c r="AM58" s="223">
        <f>AR!AM80</f>
        <v>0</v>
      </c>
      <c r="AN58" s="223">
        <f>AR!AN80</f>
        <v>0</v>
      </c>
      <c r="AO58" s="223">
        <f>AR!AO80</f>
        <v>0</v>
      </c>
      <c r="AP58" s="223">
        <f>AR!AP80</f>
        <v>0</v>
      </c>
      <c r="AQ58" s="223">
        <f>AR!AQ80</f>
        <v>0</v>
      </c>
      <c r="AR58" s="223">
        <f>AR!AR80</f>
        <v>0</v>
      </c>
      <c r="AS58" s="223">
        <f>AR!AS80</f>
        <v>0</v>
      </c>
      <c r="AT58" s="223">
        <f>AR!AT80</f>
        <v>0</v>
      </c>
      <c r="AU58" s="223">
        <f>AR!AU80</f>
        <v>0</v>
      </c>
      <c r="AV58" s="223">
        <f>AR!AV80</f>
        <v>0</v>
      </c>
      <c r="AW58" s="223">
        <f>AR!AW80</f>
        <v>0</v>
      </c>
      <c r="AX58" s="223">
        <f>AR!AX80</f>
        <v>0</v>
      </c>
      <c r="AY58" s="223">
        <f>AR!AY80</f>
        <v>0</v>
      </c>
      <c r="AZ58" s="223">
        <f>AR!AZ80</f>
        <v>0</v>
      </c>
      <c r="BA58" s="223">
        <f>AR!BA80</f>
        <v>0</v>
      </c>
      <c r="BB58" s="223">
        <f>AR!BB80</f>
        <v>0</v>
      </c>
      <c r="BC58" s="223">
        <f>AR!BC80</f>
        <v>0</v>
      </c>
      <c r="BD58" s="223">
        <f>AR!BD80</f>
        <v>0</v>
      </c>
      <c r="BE58" s="223">
        <f>AR!BE80</f>
        <v>0</v>
      </c>
      <c r="BF58" s="223">
        <f>AR!BF80</f>
        <v>0</v>
      </c>
      <c r="BG58" s="223">
        <f>AR!BG80</f>
        <v>0</v>
      </c>
      <c r="BH58" s="223">
        <f>AR!BH80</f>
        <v>0</v>
      </c>
      <c r="BI58" s="223">
        <f>AR!BI80</f>
        <v>0</v>
      </c>
      <c r="BJ58" s="223">
        <f>AR!BJ80</f>
        <v>0</v>
      </c>
      <c r="BK58" s="223">
        <f>AR!BK80</f>
        <v>0</v>
      </c>
      <c r="BL58" s="223">
        <f>AR!BL80</f>
        <v>0</v>
      </c>
      <c r="BM58" s="223">
        <f>AR!BM80</f>
        <v>0</v>
      </c>
      <c r="BN58" s="223">
        <f>AR!BN80</f>
        <v>0</v>
      </c>
      <c r="BO58" s="223">
        <f>AR!BO80</f>
        <v>0</v>
      </c>
      <c r="BP58" s="223">
        <f>AR!BP80</f>
        <v>0</v>
      </c>
      <c r="BQ58" s="223">
        <f>AR!BQ80</f>
        <v>0</v>
      </c>
      <c r="BR58" s="223">
        <f>AR!BR80</f>
        <v>0</v>
      </c>
      <c r="BS58" s="223">
        <f>AR!BS80</f>
        <v>0</v>
      </c>
      <c r="BT58" s="223">
        <f>AR!BT80</f>
        <v>0</v>
      </c>
      <c r="BU58" s="223">
        <f>AR!BU80</f>
        <v>0</v>
      </c>
      <c r="BV58" s="223">
        <f>AR!BV80</f>
        <v>0</v>
      </c>
      <c r="BW58" s="223">
        <f>AR!BW80</f>
        <v>0</v>
      </c>
      <c r="BX58" s="223">
        <f>AR!BX80</f>
        <v>0</v>
      </c>
      <c r="BY58" s="223">
        <f>AR!BY80</f>
        <v>0</v>
      </c>
      <c r="BZ58" s="223">
        <f>AR!BZ80</f>
        <v>0</v>
      </c>
      <c r="CA58" s="223">
        <f>AR!CA80</f>
        <v>0</v>
      </c>
      <c r="CB58" s="223">
        <f>AR!CB80</f>
        <v>0</v>
      </c>
      <c r="CC58" s="223">
        <f>AR!CC80</f>
        <v>0</v>
      </c>
      <c r="CD58" s="223">
        <f>AR!CD80</f>
        <v>0</v>
      </c>
      <c r="CE58" s="223">
        <f>AR!CE80</f>
        <v>0</v>
      </c>
      <c r="CF58" s="223">
        <f>AR!CF80</f>
        <v>0</v>
      </c>
      <c r="CG58" s="223">
        <f>AR!CG80</f>
        <v>0</v>
      </c>
      <c r="CH58" s="223">
        <f>AR!CH80</f>
        <v>0</v>
      </c>
      <c r="CI58" s="223">
        <f>AR!CI80</f>
        <v>0</v>
      </c>
      <c r="CJ58" s="223">
        <f>AR!CJ80</f>
        <v>0</v>
      </c>
      <c r="CK58" s="223">
        <f>AR!CK80</f>
        <v>0</v>
      </c>
      <c r="CL58" s="223">
        <f>AR!CL80</f>
        <v>0</v>
      </c>
      <c r="CM58" s="223">
        <f>AR!CM80</f>
        <v>0</v>
      </c>
      <c r="CN58" s="223">
        <f>AR!CN80</f>
        <v>0</v>
      </c>
      <c r="CO58" s="223">
        <f>AR!CO80</f>
        <v>0</v>
      </c>
      <c r="CP58" s="223">
        <f>AR!CP80</f>
        <v>0</v>
      </c>
      <c r="CQ58" s="223">
        <f>AR!CQ80</f>
        <v>0</v>
      </c>
      <c r="CR58" s="223">
        <f>AR!CR80</f>
        <v>0</v>
      </c>
      <c r="CS58" s="223">
        <f>AR!CS80</f>
        <v>0</v>
      </c>
      <c r="CT58" s="223">
        <f>AR!CT80</f>
        <v>0</v>
      </c>
      <c r="CU58" s="223">
        <f>AR!CU80</f>
        <v>0</v>
      </c>
      <c r="CV58" s="223">
        <f>AR!CV80</f>
        <v>0</v>
      </c>
      <c r="CW58" s="33"/>
      <c r="CX58" s="33"/>
      <c r="CY58" s="33"/>
      <c r="CZ58" s="33"/>
      <c r="DA58" s="33"/>
    </row>
    <row r="59" spans="1:105" s="29" customFormat="1">
      <c r="A59" s="472" t="s">
        <v>312</v>
      </c>
      <c r="E59" s="29" t="s">
        <v>1080</v>
      </c>
      <c r="G59" s="29" t="s">
        <v>305</v>
      </c>
      <c r="H59" s="31"/>
      <c r="I59" s="31"/>
      <c r="J59" s="31"/>
      <c r="K59" s="31"/>
      <c r="L59" s="223" t="e">
        <f>AR!L79-AR!L81</f>
        <v>#N/A</v>
      </c>
      <c r="M59" s="223" t="e">
        <f>AR!M79-AR!M81</f>
        <v>#N/A</v>
      </c>
      <c r="N59" s="223" t="e">
        <f>AR!N79-AR!N81</f>
        <v>#N/A</v>
      </c>
      <c r="O59" s="223" t="e">
        <f>AR!O79-AR!O81</f>
        <v>#N/A</v>
      </c>
      <c r="P59" s="223" t="e">
        <f>AR!P79-AR!P81</f>
        <v>#N/A</v>
      </c>
      <c r="Q59" s="223" t="e">
        <f>AR!Q79-AR!Q81</f>
        <v>#N/A</v>
      </c>
      <c r="R59" s="223" t="e">
        <f>AR!R79-AR!R81</f>
        <v>#N/A</v>
      </c>
      <c r="S59" s="223" t="e">
        <f>AR!S79-AR!S81</f>
        <v>#N/A</v>
      </c>
      <c r="T59" s="223" t="e">
        <f>AR!T79-AR!T81</f>
        <v>#N/A</v>
      </c>
      <c r="U59" s="223" t="e">
        <f>AR!U79-AR!U81</f>
        <v>#N/A</v>
      </c>
      <c r="V59" s="223" t="e">
        <f>AR!V79-AR!V81</f>
        <v>#N/A</v>
      </c>
      <c r="W59" s="223" t="e">
        <f>AR!W79-AR!W81</f>
        <v>#N/A</v>
      </c>
      <c r="X59" s="223" t="e">
        <f>AR!X79-AR!X81</f>
        <v>#N/A</v>
      </c>
      <c r="Y59" s="223" t="e">
        <f>AR!Y79-AR!Y81</f>
        <v>#N/A</v>
      </c>
      <c r="Z59" s="223" t="e">
        <f>AR!Z79-AR!Z81</f>
        <v>#N/A</v>
      </c>
      <c r="AA59" s="223" t="e">
        <f>AR!AA79-AR!AA81</f>
        <v>#N/A</v>
      </c>
      <c r="AB59" s="223" t="e">
        <f>AR!AB79-AR!AB81</f>
        <v>#N/A</v>
      </c>
      <c r="AC59" s="223" t="e">
        <f>AR!AC79-AR!AC81</f>
        <v>#N/A</v>
      </c>
      <c r="AD59" s="223" t="e">
        <f>AR!AD79-AR!AD81</f>
        <v>#N/A</v>
      </c>
      <c r="AE59" s="223" t="e">
        <f>AR!AE79-AR!AE81</f>
        <v>#N/A</v>
      </c>
      <c r="AF59" s="223" t="e">
        <f>AR!AF79-AR!AF81</f>
        <v>#N/A</v>
      </c>
      <c r="AG59" s="223" t="e">
        <f>AR!AG79-AR!AG81</f>
        <v>#N/A</v>
      </c>
      <c r="AH59" s="223" t="e">
        <f>AR!AH79-AR!AH81</f>
        <v>#N/A</v>
      </c>
      <c r="AI59" s="223" t="e">
        <f>AR!AI79-AR!AI81</f>
        <v>#N/A</v>
      </c>
      <c r="AJ59" s="223" t="e">
        <f>AR!AJ79-AR!AJ81</f>
        <v>#N/A</v>
      </c>
      <c r="AK59" s="223" t="e">
        <f>AR!AK79-AR!AK81</f>
        <v>#N/A</v>
      </c>
      <c r="AL59" s="223" t="e">
        <f>AR!AL79-AR!AL81</f>
        <v>#N/A</v>
      </c>
      <c r="AM59" s="223" t="e">
        <f>AR!AM79-AR!AM81</f>
        <v>#N/A</v>
      </c>
      <c r="AN59" s="223" t="e">
        <f>AR!AN79-AR!AN81</f>
        <v>#N/A</v>
      </c>
      <c r="AO59" s="223" t="e">
        <f>AR!AO79-AR!AO81</f>
        <v>#N/A</v>
      </c>
      <c r="AP59" s="223" t="e">
        <f>AR!AP79-AR!AP81</f>
        <v>#N/A</v>
      </c>
      <c r="AQ59" s="223" t="e">
        <f>AR!AQ79-AR!AQ81</f>
        <v>#N/A</v>
      </c>
      <c r="AR59" s="223" t="e">
        <f>AR!AR79-AR!AR81</f>
        <v>#N/A</v>
      </c>
      <c r="AS59" s="223" t="e">
        <f>AR!AS79-AR!AS81</f>
        <v>#N/A</v>
      </c>
      <c r="AT59" s="223" t="e">
        <f>AR!AT79-AR!AT81</f>
        <v>#N/A</v>
      </c>
      <c r="AU59" s="223" t="e">
        <f>AR!AU79-AR!AU81</f>
        <v>#N/A</v>
      </c>
      <c r="AV59" s="223" t="e">
        <f>AR!AV79-AR!AV81</f>
        <v>#N/A</v>
      </c>
      <c r="AW59" s="223" t="e">
        <f>AR!AW79-AR!AW81</f>
        <v>#N/A</v>
      </c>
      <c r="AX59" s="223" t="e">
        <f>AR!AX79-AR!AX81</f>
        <v>#N/A</v>
      </c>
      <c r="AY59" s="223" t="e">
        <f>AR!AY79-AR!AY81</f>
        <v>#N/A</v>
      </c>
      <c r="AZ59" s="223" t="e">
        <f>AR!AZ79-AR!AZ81</f>
        <v>#N/A</v>
      </c>
      <c r="BA59" s="223" t="e">
        <f>AR!BA79-AR!BA81</f>
        <v>#N/A</v>
      </c>
      <c r="BB59" s="223" t="e">
        <f>AR!BB79-AR!BB81</f>
        <v>#N/A</v>
      </c>
      <c r="BC59" s="223" t="e">
        <f>AR!BC79-AR!BC81</f>
        <v>#N/A</v>
      </c>
      <c r="BD59" s="223" t="e">
        <f>AR!BD79-AR!BD81</f>
        <v>#N/A</v>
      </c>
      <c r="BE59" s="223" t="e">
        <f>AR!BE79-AR!BE81</f>
        <v>#N/A</v>
      </c>
      <c r="BF59" s="223" t="e">
        <f>AR!BF79-AR!BF81</f>
        <v>#N/A</v>
      </c>
      <c r="BG59" s="223" t="e">
        <f>AR!BG79-AR!BG81</f>
        <v>#N/A</v>
      </c>
      <c r="BH59" s="223" t="e">
        <f>AR!BH79-AR!BH81</f>
        <v>#N/A</v>
      </c>
      <c r="BI59" s="223" t="e">
        <f>AR!BI79-AR!BI81</f>
        <v>#N/A</v>
      </c>
      <c r="BJ59" s="223" t="e">
        <f>AR!BJ79-AR!BJ81</f>
        <v>#N/A</v>
      </c>
      <c r="BK59" s="223" t="e">
        <f>AR!BK79-AR!BK81</f>
        <v>#N/A</v>
      </c>
      <c r="BL59" s="223" t="e">
        <f>AR!BL79-AR!BL81</f>
        <v>#N/A</v>
      </c>
      <c r="BM59" s="223" t="e">
        <f>AR!BM79-AR!BM81</f>
        <v>#N/A</v>
      </c>
      <c r="BN59" s="223" t="e">
        <f>AR!BN79-AR!BN81</f>
        <v>#N/A</v>
      </c>
      <c r="BO59" s="223" t="e">
        <f>AR!BO79-AR!BO81</f>
        <v>#N/A</v>
      </c>
      <c r="BP59" s="223" t="e">
        <f>AR!BP79-AR!BP81</f>
        <v>#N/A</v>
      </c>
      <c r="BQ59" s="223" t="e">
        <f>AR!BQ79-AR!BQ81</f>
        <v>#N/A</v>
      </c>
      <c r="BR59" s="223" t="e">
        <f>AR!BR79-AR!BR81</f>
        <v>#N/A</v>
      </c>
      <c r="BS59" s="223" t="e">
        <f>AR!BS79-AR!BS81</f>
        <v>#N/A</v>
      </c>
      <c r="BT59" s="223" t="e">
        <f>AR!BT79-AR!BT81</f>
        <v>#N/A</v>
      </c>
      <c r="BU59" s="223" t="e">
        <f>AR!BU79-AR!BU81</f>
        <v>#N/A</v>
      </c>
      <c r="BV59" s="223" t="e">
        <f>AR!BV79-AR!BV81</f>
        <v>#N/A</v>
      </c>
      <c r="BW59" s="223" t="e">
        <f>AR!BW79-AR!BW81</f>
        <v>#N/A</v>
      </c>
      <c r="BX59" s="223" t="e">
        <f>AR!BX79-AR!BX81</f>
        <v>#N/A</v>
      </c>
      <c r="BY59" s="223" t="e">
        <f>AR!BY79-AR!BY81</f>
        <v>#N/A</v>
      </c>
      <c r="BZ59" s="223" t="e">
        <f>AR!BZ79-AR!BZ81</f>
        <v>#N/A</v>
      </c>
      <c r="CA59" s="223" t="e">
        <f>AR!CA79-AR!CA81</f>
        <v>#N/A</v>
      </c>
      <c r="CB59" s="223" t="e">
        <f>AR!CB79-AR!CB81</f>
        <v>#N/A</v>
      </c>
      <c r="CC59" s="223" t="e">
        <f>AR!CC79-AR!CC81</f>
        <v>#N/A</v>
      </c>
      <c r="CD59" s="223" t="e">
        <f>AR!CD79-AR!CD81</f>
        <v>#N/A</v>
      </c>
      <c r="CE59" s="223" t="e">
        <f>AR!CE79-AR!CE81</f>
        <v>#N/A</v>
      </c>
      <c r="CF59" s="223" t="e">
        <f>AR!CF79-AR!CF81</f>
        <v>#N/A</v>
      </c>
      <c r="CG59" s="223" t="e">
        <f>AR!CG79-AR!CG81</f>
        <v>#N/A</v>
      </c>
      <c r="CH59" s="223" t="e">
        <f>AR!CH79-AR!CH81</f>
        <v>#N/A</v>
      </c>
      <c r="CI59" s="223" t="e">
        <f>AR!CI79-AR!CI81</f>
        <v>#N/A</v>
      </c>
      <c r="CJ59" s="223" t="e">
        <f>AR!CJ79-AR!CJ81</f>
        <v>#N/A</v>
      </c>
      <c r="CK59" s="223" t="e">
        <f>AR!CK79-AR!CK81</f>
        <v>#N/A</v>
      </c>
      <c r="CL59" s="223" t="e">
        <f>AR!CL79-AR!CL81</f>
        <v>#N/A</v>
      </c>
      <c r="CM59" s="223" t="e">
        <f>AR!CM79-AR!CM81</f>
        <v>#N/A</v>
      </c>
      <c r="CN59" s="223" t="e">
        <f>AR!CN79-AR!CN81</f>
        <v>#N/A</v>
      </c>
      <c r="CO59" s="223" t="e">
        <f>AR!CO79-AR!CO81</f>
        <v>#N/A</v>
      </c>
      <c r="CP59" s="223" t="e">
        <f>AR!CP79-AR!CP81</f>
        <v>#N/A</v>
      </c>
      <c r="CQ59" s="223" t="e">
        <f>AR!CQ79-AR!CQ81</f>
        <v>#N/A</v>
      </c>
      <c r="CR59" s="223" t="e">
        <f>AR!CR79-AR!CR81</f>
        <v>#N/A</v>
      </c>
      <c r="CS59" s="223" t="e">
        <f>AR!CS79-AR!CS81</f>
        <v>#N/A</v>
      </c>
      <c r="CT59" s="223" t="e">
        <f>AR!CT79-AR!CT81</f>
        <v>#N/A</v>
      </c>
      <c r="CU59" s="223" t="e">
        <f>AR!CU79-AR!CU81</f>
        <v>#N/A</v>
      </c>
      <c r="CV59" s="223" t="e">
        <f>AR!CV79-AR!CV81</f>
        <v>#N/A</v>
      </c>
      <c r="CW59" s="33"/>
      <c r="CX59" s="33"/>
      <c r="CY59" s="33"/>
      <c r="CZ59" s="33"/>
      <c r="DA59" s="33"/>
    </row>
    <row r="60" spans="1:105" s="29" customFormat="1">
      <c r="E60" s="105" t="s">
        <v>1011</v>
      </c>
      <c r="G60" s="105" t="s">
        <v>305</v>
      </c>
      <c r="H60" s="31"/>
      <c r="I60" s="31"/>
      <c r="J60" s="31"/>
      <c r="K60" s="31"/>
      <c r="L60" s="243" t="e">
        <f t="shared" ref="L60:AQ60" si="35">SUM(L58:L59)</f>
        <v>#N/A</v>
      </c>
      <c r="M60" s="243" t="e">
        <f t="shared" si="35"/>
        <v>#N/A</v>
      </c>
      <c r="N60" s="243" t="e">
        <f t="shared" si="35"/>
        <v>#N/A</v>
      </c>
      <c r="O60" s="243" t="e">
        <f t="shared" si="35"/>
        <v>#N/A</v>
      </c>
      <c r="P60" s="243" t="e">
        <f t="shared" si="35"/>
        <v>#N/A</v>
      </c>
      <c r="Q60" s="243" t="e">
        <f t="shared" si="35"/>
        <v>#N/A</v>
      </c>
      <c r="R60" s="243" t="e">
        <f t="shared" si="35"/>
        <v>#N/A</v>
      </c>
      <c r="S60" s="243" t="e">
        <f t="shared" si="35"/>
        <v>#N/A</v>
      </c>
      <c r="T60" s="243" t="e">
        <f t="shared" si="35"/>
        <v>#N/A</v>
      </c>
      <c r="U60" s="243" t="e">
        <f t="shared" si="35"/>
        <v>#N/A</v>
      </c>
      <c r="V60" s="243" t="e">
        <f t="shared" si="35"/>
        <v>#N/A</v>
      </c>
      <c r="W60" s="243" t="e">
        <f t="shared" si="35"/>
        <v>#N/A</v>
      </c>
      <c r="X60" s="243" t="e">
        <f t="shared" si="35"/>
        <v>#N/A</v>
      </c>
      <c r="Y60" s="243" t="e">
        <f t="shared" si="35"/>
        <v>#N/A</v>
      </c>
      <c r="Z60" s="243" t="e">
        <f t="shared" si="35"/>
        <v>#N/A</v>
      </c>
      <c r="AA60" s="243" t="e">
        <f t="shared" si="35"/>
        <v>#N/A</v>
      </c>
      <c r="AB60" s="243" t="e">
        <f t="shared" si="35"/>
        <v>#N/A</v>
      </c>
      <c r="AC60" s="243" t="e">
        <f t="shared" si="35"/>
        <v>#N/A</v>
      </c>
      <c r="AD60" s="243" t="e">
        <f t="shared" si="35"/>
        <v>#N/A</v>
      </c>
      <c r="AE60" s="243" t="e">
        <f t="shared" si="35"/>
        <v>#N/A</v>
      </c>
      <c r="AF60" s="243" t="e">
        <f t="shared" si="35"/>
        <v>#N/A</v>
      </c>
      <c r="AG60" s="243" t="e">
        <f t="shared" si="35"/>
        <v>#N/A</v>
      </c>
      <c r="AH60" s="243" t="e">
        <f t="shared" si="35"/>
        <v>#N/A</v>
      </c>
      <c r="AI60" s="243" t="e">
        <f t="shared" si="35"/>
        <v>#N/A</v>
      </c>
      <c r="AJ60" s="243" t="e">
        <f t="shared" si="35"/>
        <v>#N/A</v>
      </c>
      <c r="AK60" s="243" t="e">
        <f t="shared" si="35"/>
        <v>#N/A</v>
      </c>
      <c r="AL60" s="243" t="e">
        <f t="shared" si="35"/>
        <v>#N/A</v>
      </c>
      <c r="AM60" s="243" t="e">
        <f t="shared" si="35"/>
        <v>#N/A</v>
      </c>
      <c r="AN60" s="243" t="e">
        <f t="shared" si="35"/>
        <v>#N/A</v>
      </c>
      <c r="AO60" s="243" t="e">
        <f t="shared" si="35"/>
        <v>#N/A</v>
      </c>
      <c r="AP60" s="243" t="e">
        <f t="shared" si="35"/>
        <v>#N/A</v>
      </c>
      <c r="AQ60" s="243" t="e">
        <f t="shared" si="35"/>
        <v>#N/A</v>
      </c>
      <c r="AR60" s="243" t="e">
        <f t="shared" ref="AR60:BW60" si="36">SUM(AR58:AR59)</f>
        <v>#N/A</v>
      </c>
      <c r="AS60" s="243" t="e">
        <f t="shared" si="36"/>
        <v>#N/A</v>
      </c>
      <c r="AT60" s="243" t="e">
        <f t="shared" si="36"/>
        <v>#N/A</v>
      </c>
      <c r="AU60" s="243" t="e">
        <f t="shared" si="36"/>
        <v>#N/A</v>
      </c>
      <c r="AV60" s="243" t="e">
        <f t="shared" si="36"/>
        <v>#N/A</v>
      </c>
      <c r="AW60" s="243" t="e">
        <f t="shared" si="36"/>
        <v>#N/A</v>
      </c>
      <c r="AX60" s="243" t="e">
        <f t="shared" si="36"/>
        <v>#N/A</v>
      </c>
      <c r="AY60" s="243" t="e">
        <f t="shared" si="36"/>
        <v>#N/A</v>
      </c>
      <c r="AZ60" s="243" t="e">
        <f t="shared" si="36"/>
        <v>#N/A</v>
      </c>
      <c r="BA60" s="243" t="e">
        <f t="shared" si="36"/>
        <v>#N/A</v>
      </c>
      <c r="BB60" s="243" t="e">
        <f t="shared" si="36"/>
        <v>#N/A</v>
      </c>
      <c r="BC60" s="243" t="e">
        <f t="shared" si="36"/>
        <v>#N/A</v>
      </c>
      <c r="BD60" s="243" t="e">
        <f t="shared" si="36"/>
        <v>#N/A</v>
      </c>
      <c r="BE60" s="243" t="e">
        <f t="shared" si="36"/>
        <v>#N/A</v>
      </c>
      <c r="BF60" s="243" t="e">
        <f t="shared" si="36"/>
        <v>#N/A</v>
      </c>
      <c r="BG60" s="243" t="e">
        <f t="shared" si="36"/>
        <v>#N/A</v>
      </c>
      <c r="BH60" s="243" t="e">
        <f t="shared" si="36"/>
        <v>#N/A</v>
      </c>
      <c r="BI60" s="243" t="e">
        <f t="shared" si="36"/>
        <v>#N/A</v>
      </c>
      <c r="BJ60" s="243" t="e">
        <f t="shared" si="36"/>
        <v>#N/A</v>
      </c>
      <c r="BK60" s="243" t="e">
        <f t="shared" si="36"/>
        <v>#N/A</v>
      </c>
      <c r="BL60" s="243" t="e">
        <f t="shared" si="36"/>
        <v>#N/A</v>
      </c>
      <c r="BM60" s="243" t="e">
        <f t="shared" si="36"/>
        <v>#N/A</v>
      </c>
      <c r="BN60" s="243" t="e">
        <f t="shared" si="36"/>
        <v>#N/A</v>
      </c>
      <c r="BO60" s="243" t="e">
        <f t="shared" si="36"/>
        <v>#N/A</v>
      </c>
      <c r="BP60" s="243" t="e">
        <f t="shared" si="36"/>
        <v>#N/A</v>
      </c>
      <c r="BQ60" s="243" t="e">
        <f t="shared" si="36"/>
        <v>#N/A</v>
      </c>
      <c r="BR60" s="243" t="e">
        <f t="shared" si="36"/>
        <v>#N/A</v>
      </c>
      <c r="BS60" s="243" t="e">
        <f t="shared" si="36"/>
        <v>#N/A</v>
      </c>
      <c r="BT60" s="243" t="e">
        <f t="shared" si="36"/>
        <v>#N/A</v>
      </c>
      <c r="BU60" s="243" t="e">
        <f t="shared" si="36"/>
        <v>#N/A</v>
      </c>
      <c r="BV60" s="243" t="e">
        <f t="shared" si="36"/>
        <v>#N/A</v>
      </c>
      <c r="BW60" s="243" t="e">
        <f t="shared" si="36"/>
        <v>#N/A</v>
      </c>
      <c r="BX60" s="243" t="e">
        <f t="shared" ref="BX60:CV60" si="37">SUM(BX58:BX59)</f>
        <v>#N/A</v>
      </c>
      <c r="BY60" s="243" t="e">
        <f t="shared" si="37"/>
        <v>#N/A</v>
      </c>
      <c r="BZ60" s="243" t="e">
        <f t="shared" si="37"/>
        <v>#N/A</v>
      </c>
      <c r="CA60" s="243" t="e">
        <f t="shared" si="37"/>
        <v>#N/A</v>
      </c>
      <c r="CB60" s="243" t="e">
        <f t="shared" si="37"/>
        <v>#N/A</v>
      </c>
      <c r="CC60" s="243" t="e">
        <f t="shared" si="37"/>
        <v>#N/A</v>
      </c>
      <c r="CD60" s="243" t="e">
        <f t="shared" si="37"/>
        <v>#N/A</v>
      </c>
      <c r="CE60" s="243" t="e">
        <f t="shared" si="37"/>
        <v>#N/A</v>
      </c>
      <c r="CF60" s="243" t="e">
        <f t="shared" si="37"/>
        <v>#N/A</v>
      </c>
      <c r="CG60" s="243" t="e">
        <f t="shared" si="37"/>
        <v>#N/A</v>
      </c>
      <c r="CH60" s="243" t="e">
        <f t="shared" si="37"/>
        <v>#N/A</v>
      </c>
      <c r="CI60" s="243" t="e">
        <f t="shared" si="37"/>
        <v>#N/A</v>
      </c>
      <c r="CJ60" s="243" t="e">
        <f t="shared" si="37"/>
        <v>#N/A</v>
      </c>
      <c r="CK60" s="243" t="e">
        <f t="shared" si="37"/>
        <v>#N/A</v>
      </c>
      <c r="CL60" s="243" t="e">
        <f t="shared" si="37"/>
        <v>#N/A</v>
      </c>
      <c r="CM60" s="243" t="e">
        <f t="shared" si="37"/>
        <v>#N/A</v>
      </c>
      <c r="CN60" s="243" t="e">
        <f t="shared" si="37"/>
        <v>#N/A</v>
      </c>
      <c r="CO60" s="243" t="e">
        <f t="shared" si="37"/>
        <v>#N/A</v>
      </c>
      <c r="CP60" s="243" t="e">
        <f t="shared" si="37"/>
        <v>#N/A</v>
      </c>
      <c r="CQ60" s="243" t="e">
        <f t="shared" si="37"/>
        <v>#N/A</v>
      </c>
      <c r="CR60" s="243" t="e">
        <f t="shared" si="37"/>
        <v>#N/A</v>
      </c>
      <c r="CS60" s="243" t="e">
        <f t="shared" si="37"/>
        <v>#N/A</v>
      </c>
      <c r="CT60" s="243" t="e">
        <f t="shared" si="37"/>
        <v>#N/A</v>
      </c>
      <c r="CU60" s="243" t="e">
        <f t="shared" si="37"/>
        <v>#N/A</v>
      </c>
      <c r="CV60" s="243" t="e">
        <f t="shared" si="37"/>
        <v>#N/A</v>
      </c>
      <c r="CW60" s="33"/>
      <c r="CX60" s="33"/>
      <c r="CY60" s="33"/>
      <c r="CZ60" s="33"/>
      <c r="DA60" s="33"/>
    </row>
    <row r="61" spans="1:105" s="29" customFormat="1">
      <c r="E61" s="105"/>
      <c r="G61" s="105"/>
      <c r="H61" s="31"/>
      <c r="I61" s="31"/>
      <c r="J61" s="31"/>
      <c r="K61" s="31"/>
      <c r="L61" s="284"/>
      <c r="M61" s="284"/>
      <c r="N61" s="284"/>
      <c r="O61" s="284"/>
      <c r="P61" s="284"/>
      <c r="Q61" s="284"/>
      <c r="R61" s="284"/>
      <c r="S61" s="284"/>
      <c r="T61" s="284"/>
      <c r="U61" s="284"/>
      <c r="V61" s="284"/>
      <c r="W61" s="284"/>
      <c r="X61" s="284"/>
      <c r="Y61" s="284"/>
      <c r="Z61" s="284"/>
      <c r="AA61" s="284"/>
      <c r="AB61" s="284"/>
      <c r="AC61" s="284"/>
      <c r="AD61" s="284"/>
      <c r="AE61" s="284"/>
      <c r="AF61" s="284"/>
      <c r="AG61" s="284"/>
      <c r="AH61" s="284"/>
      <c r="AI61" s="284"/>
      <c r="AJ61" s="284"/>
      <c r="AK61" s="284"/>
      <c r="AL61" s="284"/>
      <c r="AM61" s="284"/>
      <c r="AN61" s="284"/>
      <c r="AO61" s="284"/>
      <c r="AP61" s="284"/>
      <c r="AQ61" s="284"/>
      <c r="AR61" s="284"/>
      <c r="AS61" s="284"/>
      <c r="AT61" s="284"/>
      <c r="AU61" s="284"/>
      <c r="AV61" s="284"/>
      <c r="AW61" s="284"/>
      <c r="AX61" s="284"/>
      <c r="AY61" s="284"/>
      <c r="AZ61" s="284"/>
      <c r="BA61" s="284"/>
      <c r="BB61" s="284"/>
      <c r="BC61" s="284"/>
      <c r="BD61" s="284"/>
      <c r="BE61" s="284"/>
      <c r="BF61" s="284"/>
      <c r="BG61" s="284"/>
      <c r="BH61" s="284"/>
      <c r="BI61" s="284"/>
      <c r="BJ61" s="284"/>
      <c r="BK61" s="284"/>
      <c r="BL61" s="284"/>
      <c r="BM61" s="284"/>
      <c r="BN61" s="284"/>
      <c r="BO61" s="284"/>
      <c r="BP61" s="284"/>
      <c r="BQ61" s="284"/>
      <c r="BR61" s="284"/>
      <c r="BS61" s="284"/>
      <c r="BT61" s="284"/>
      <c r="BU61" s="284"/>
      <c r="BV61" s="284"/>
      <c r="BW61" s="284"/>
      <c r="BX61" s="284"/>
      <c r="BY61" s="284"/>
      <c r="BZ61" s="284"/>
      <c r="CA61" s="284"/>
      <c r="CB61" s="284"/>
      <c r="CC61" s="284"/>
      <c r="CD61" s="284"/>
      <c r="CE61" s="284"/>
      <c r="CF61" s="284"/>
      <c r="CG61" s="284"/>
      <c r="CH61" s="284"/>
      <c r="CI61" s="284"/>
      <c r="CJ61" s="284"/>
      <c r="CK61" s="284"/>
      <c r="CL61" s="284"/>
      <c r="CM61" s="284"/>
      <c r="CN61" s="284"/>
      <c r="CO61" s="284"/>
      <c r="CP61" s="284"/>
      <c r="CQ61" s="284"/>
      <c r="CR61" s="284"/>
      <c r="CS61" s="284"/>
      <c r="CT61" s="284"/>
      <c r="CU61" s="284"/>
      <c r="CV61" s="284"/>
      <c r="CW61" s="33"/>
      <c r="CX61" s="33"/>
      <c r="CY61" s="33"/>
      <c r="CZ61" s="33"/>
      <c r="DA61" s="33"/>
    </row>
    <row r="62" spans="1:105" s="29" customFormat="1">
      <c r="H62" s="31"/>
      <c r="I62" s="31"/>
      <c r="J62" s="31"/>
      <c r="K62" s="31"/>
      <c r="L62" s="135" t="e">
        <f>ABS(L50-AR!L22)&lt;0.00001</f>
        <v>#N/A</v>
      </c>
      <c r="M62" s="135" t="e">
        <f>ABS(M50-AR!M22)&lt;0.00001</f>
        <v>#N/A</v>
      </c>
      <c r="N62" s="135" t="e">
        <f>ABS(N50-AR!N22)&lt;0.00001</f>
        <v>#N/A</v>
      </c>
      <c r="O62" s="135" t="e">
        <f>ABS(O50-AR!O22)&lt;0.00001</f>
        <v>#N/A</v>
      </c>
      <c r="P62" s="135" t="e">
        <f>ABS(P50-AR!P22)&lt;0.00001</f>
        <v>#N/A</v>
      </c>
      <c r="Q62" s="135" t="e">
        <f>ABS(Q50-AR!Q22)&lt;0.00001</f>
        <v>#N/A</v>
      </c>
      <c r="R62" s="135" t="e">
        <f>ABS(R50-AR!R22)&lt;0.00001</f>
        <v>#N/A</v>
      </c>
      <c r="S62" s="135" t="e">
        <f>ABS(S50-AR!S22)&lt;0.00001</f>
        <v>#N/A</v>
      </c>
      <c r="T62" s="135" t="e">
        <f>ABS(T50-AR!T22)&lt;0.00001</f>
        <v>#N/A</v>
      </c>
      <c r="U62" s="135" t="e">
        <f>ABS(U50-AR!U22)&lt;0.00001</f>
        <v>#N/A</v>
      </c>
      <c r="V62" s="135" t="e">
        <f>ABS(V50-AR!V22)&lt;0.00001</f>
        <v>#N/A</v>
      </c>
      <c r="W62" s="135" t="e">
        <f>ABS(W50-AR!W22)&lt;0.00001</f>
        <v>#N/A</v>
      </c>
      <c r="X62" s="135" t="e">
        <f>ABS(X50-AR!X22)&lt;0.00001</f>
        <v>#N/A</v>
      </c>
      <c r="Y62" s="135" t="e">
        <f>ABS(Y50-AR!Y22)&lt;0.00001</f>
        <v>#N/A</v>
      </c>
      <c r="Z62" s="135" t="e">
        <f>ABS(Z50-AR!Z22)&lt;0.00001</f>
        <v>#N/A</v>
      </c>
      <c r="AA62" s="135" t="e">
        <f>ABS(AA50-AR!AA22)&lt;0.00001</f>
        <v>#N/A</v>
      </c>
      <c r="AB62" s="135" t="e">
        <f>ABS(AB50-AR!AB22)&lt;0.00001</f>
        <v>#N/A</v>
      </c>
      <c r="AC62" s="135" t="e">
        <f>ABS(AC50-AR!AC22)&lt;0.00001</f>
        <v>#N/A</v>
      </c>
      <c r="AD62" s="135" t="e">
        <f>ABS(AD50-AR!AD22)&lt;0.00001</f>
        <v>#N/A</v>
      </c>
      <c r="AE62" s="135" t="e">
        <f>ABS(AE50-AR!AE22)&lt;0.00001</f>
        <v>#N/A</v>
      </c>
      <c r="AF62" s="135" t="e">
        <f>ABS(AF50-AR!AF22)&lt;0.00001</f>
        <v>#N/A</v>
      </c>
      <c r="AG62" s="135" t="e">
        <f>ABS(AG50-AR!AG22)&lt;0.00001</f>
        <v>#N/A</v>
      </c>
      <c r="AH62" s="135" t="e">
        <f>ABS(AH50-AR!AH22)&lt;0.00001</f>
        <v>#N/A</v>
      </c>
      <c r="AI62" s="135" t="e">
        <f>ABS(AI50-AR!AI22)&lt;0.00001</f>
        <v>#N/A</v>
      </c>
      <c r="AJ62" s="135" t="e">
        <f>ABS(AJ50-AR!AJ22)&lt;0.00001</f>
        <v>#N/A</v>
      </c>
      <c r="AK62" s="135" t="e">
        <f>ABS(AK50-AR!AK22)&lt;0.00001</f>
        <v>#N/A</v>
      </c>
      <c r="AL62" s="135" t="e">
        <f>ABS(AL50-AR!AL22)&lt;0.00001</f>
        <v>#N/A</v>
      </c>
      <c r="AM62" s="135" t="e">
        <f>ABS(AM50-AR!AM22)&lt;0.00001</f>
        <v>#N/A</v>
      </c>
      <c r="AN62" s="135" t="e">
        <f>ABS(AN50-AR!AN22)&lt;0.00001</f>
        <v>#N/A</v>
      </c>
      <c r="AO62" s="135" t="e">
        <f>ABS(AO50-AR!AO22)&lt;0.00001</f>
        <v>#N/A</v>
      </c>
      <c r="AP62" s="135" t="e">
        <f>ABS(AP50-AR!AP22)&lt;0.00001</f>
        <v>#N/A</v>
      </c>
      <c r="AQ62" s="135" t="e">
        <f>ABS(AQ50-AR!AQ22)&lt;0.00001</f>
        <v>#N/A</v>
      </c>
      <c r="AR62" s="135" t="e">
        <f>ABS(AR50-AR!AR22)&lt;0.00001</f>
        <v>#N/A</v>
      </c>
      <c r="AS62" s="135" t="e">
        <f>ABS(AS50-AR!AS22)&lt;0.00001</f>
        <v>#N/A</v>
      </c>
      <c r="AT62" s="135" t="e">
        <f>ABS(AT50-AR!AT22)&lt;0.00001</f>
        <v>#N/A</v>
      </c>
      <c r="AU62" s="135" t="e">
        <f>ABS(AU50-AR!AU22)&lt;0.00001</f>
        <v>#N/A</v>
      </c>
      <c r="AV62" s="135" t="e">
        <f>ABS(AV50-AR!AV22)&lt;0.00001</f>
        <v>#N/A</v>
      </c>
      <c r="AW62" s="135" t="e">
        <f>ABS(AW50-AR!AW22)&lt;0.00001</f>
        <v>#N/A</v>
      </c>
      <c r="AX62" s="135" t="e">
        <f>ABS(AX50-AR!AX22)&lt;0.00001</f>
        <v>#N/A</v>
      </c>
      <c r="AY62" s="135" t="e">
        <f>ABS(AY50-AR!AY22)&lt;0.00001</f>
        <v>#N/A</v>
      </c>
      <c r="AZ62" s="135" t="e">
        <f>ABS(AZ50-AR!AZ22)&lt;0.00001</f>
        <v>#N/A</v>
      </c>
      <c r="BA62" s="135" t="e">
        <f>ABS(BA50-AR!BA22)&lt;0.00001</f>
        <v>#N/A</v>
      </c>
      <c r="BB62" s="135" t="e">
        <f>ABS(BB50-AR!BB22)&lt;0.00001</f>
        <v>#N/A</v>
      </c>
      <c r="BC62" s="135" t="e">
        <f>ABS(BC50-AR!BC22)&lt;0.00001</f>
        <v>#N/A</v>
      </c>
      <c r="BD62" s="135" t="e">
        <f>ABS(BD50-AR!BD22)&lt;0.00001</f>
        <v>#N/A</v>
      </c>
      <c r="BE62" s="135" t="e">
        <f>ABS(BE50-AR!BE22)&lt;0.00001</f>
        <v>#N/A</v>
      </c>
      <c r="BF62" s="135" t="e">
        <f>ABS(BF50-AR!BF22)&lt;0.00001</f>
        <v>#N/A</v>
      </c>
      <c r="BG62" s="135" t="e">
        <f>ABS(BG50-AR!BG22)&lt;0.00001</f>
        <v>#N/A</v>
      </c>
      <c r="BH62" s="135" t="e">
        <f>ABS(BH50-AR!BH22)&lt;0.00001</f>
        <v>#N/A</v>
      </c>
      <c r="BI62" s="135" t="e">
        <f>ABS(BI50-AR!BI22)&lt;0.00001</f>
        <v>#N/A</v>
      </c>
      <c r="BJ62" s="135" t="e">
        <f>ABS(BJ50-AR!BJ22)&lt;0.00001</f>
        <v>#N/A</v>
      </c>
      <c r="BK62" s="135" t="e">
        <f>ABS(BK50-AR!BK22)&lt;0.00001</f>
        <v>#N/A</v>
      </c>
      <c r="BL62" s="135" t="e">
        <f>ABS(BL50-AR!BL22)&lt;0.00001</f>
        <v>#N/A</v>
      </c>
      <c r="BM62" s="135" t="e">
        <f>ABS(BM50-AR!BM22)&lt;0.00001</f>
        <v>#N/A</v>
      </c>
      <c r="BN62" s="135" t="e">
        <f>ABS(BN50-AR!BN22)&lt;0.00001</f>
        <v>#N/A</v>
      </c>
      <c r="BO62" s="135" t="e">
        <f>ABS(BO50-AR!BO22)&lt;0.00001</f>
        <v>#N/A</v>
      </c>
      <c r="BP62" s="135" t="e">
        <f>ABS(BP50-AR!BP22)&lt;0.00001</f>
        <v>#N/A</v>
      </c>
      <c r="BQ62" s="135" t="e">
        <f>ABS(BQ50-AR!BQ22)&lt;0.00001</f>
        <v>#N/A</v>
      </c>
      <c r="BR62" s="135" t="e">
        <f>ABS(BR50-AR!BR22)&lt;0.00001</f>
        <v>#N/A</v>
      </c>
      <c r="BS62" s="135" t="e">
        <f>ABS(BS50-AR!BS22)&lt;0.00001</f>
        <v>#N/A</v>
      </c>
      <c r="BT62" s="135" t="e">
        <f>ABS(BT50-AR!BT22)&lt;0.00001</f>
        <v>#N/A</v>
      </c>
      <c r="BU62" s="135" t="e">
        <f>ABS(BU50-AR!BU22)&lt;0.00001</f>
        <v>#N/A</v>
      </c>
      <c r="BV62" s="135" t="e">
        <f>ABS(BV50-AR!BV22)&lt;0.00001</f>
        <v>#N/A</v>
      </c>
      <c r="BW62" s="135" t="e">
        <f>ABS(BW50-AR!BW22)&lt;0.00001</f>
        <v>#N/A</v>
      </c>
      <c r="BX62" s="135" t="e">
        <f>ABS(BX50-AR!BX22)&lt;0.00001</f>
        <v>#N/A</v>
      </c>
      <c r="BY62" s="135" t="e">
        <f>ABS(BY50-AR!BY22)&lt;0.00001</f>
        <v>#N/A</v>
      </c>
      <c r="BZ62" s="135" t="e">
        <f>ABS(BZ50-AR!BZ22)&lt;0.00001</f>
        <v>#N/A</v>
      </c>
      <c r="CA62" s="135" t="e">
        <f>ABS(CA50-AR!CA22)&lt;0.00001</f>
        <v>#N/A</v>
      </c>
      <c r="CB62" s="135" t="e">
        <f>ABS(CB50-AR!CB22)&lt;0.00001</f>
        <v>#N/A</v>
      </c>
      <c r="CC62" s="135" t="e">
        <f>ABS(CC50-AR!CC22)&lt;0.00001</f>
        <v>#N/A</v>
      </c>
      <c r="CD62" s="135" t="e">
        <f>ABS(CD50-AR!CD22)&lt;0.00001</f>
        <v>#N/A</v>
      </c>
      <c r="CE62" s="135" t="e">
        <f>ABS(CE50-AR!CE22)&lt;0.00001</f>
        <v>#N/A</v>
      </c>
      <c r="CF62" s="135" t="e">
        <f>ABS(CF50-AR!CF22)&lt;0.00001</f>
        <v>#N/A</v>
      </c>
      <c r="CG62" s="135" t="e">
        <f>ABS(CG50-AR!CG22)&lt;0.00001</f>
        <v>#N/A</v>
      </c>
      <c r="CH62" s="135" t="e">
        <f>ABS(CH50-AR!CH22)&lt;0.00001</f>
        <v>#N/A</v>
      </c>
      <c r="CI62" s="135" t="e">
        <f>ABS(CI50-AR!CI22)&lt;0.00001</f>
        <v>#N/A</v>
      </c>
      <c r="CJ62" s="135" t="e">
        <f>ABS(CJ50-AR!CJ22)&lt;0.00001</f>
        <v>#N/A</v>
      </c>
      <c r="CK62" s="135" t="e">
        <f>ABS(CK50-AR!CK22)&lt;0.00001</f>
        <v>#N/A</v>
      </c>
      <c r="CL62" s="135" t="e">
        <f>ABS(CL50-AR!CL22)&lt;0.00001</f>
        <v>#N/A</v>
      </c>
      <c r="CM62" s="135" t="e">
        <f>ABS(CM50-AR!CM22)&lt;0.00001</f>
        <v>#N/A</v>
      </c>
      <c r="CN62" s="135" t="e">
        <f>ABS(CN50-AR!CN22)&lt;0.00001</f>
        <v>#N/A</v>
      </c>
      <c r="CO62" s="135" t="e">
        <f>ABS(CO50-AR!CO22)&lt;0.00001</f>
        <v>#N/A</v>
      </c>
      <c r="CP62" s="135" t="e">
        <f>ABS(CP50-AR!CP22)&lt;0.00001</f>
        <v>#N/A</v>
      </c>
      <c r="CQ62" s="135" t="e">
        <f>ABS(CQ50-AR!CQ22)&lt;0.00001</f>
        <v>#N/A</v>
      </c>
      <c r="CR62" s="135" t="e">
        <f>ABS(CR50-AR!CR22)&lt;0.00001</f>
        <v>#N/A</v>
      </c>
      <c r="CS62" s="135" t="e">
        <f>ABS(CS50-AR!CS22)&lt;0.00001</f>
        <v>#N/A</v>
      </c>
      <c r="CT62" s="135" t="e">
        <f>ABS(CT50-AR!CT22)&lt;0.00001</f>
        <v>#N/A</v>
      </c>
      <c r="CU62" s="135" t="e">
        <f>ABS(CU50-AR!CU22)&lt;0.00001</f>
        <v>#N/A</v>
      </c>
      <c r="CV62" s="135" t="e">
        <f>ABS(CV50-AR!CV22)&lt;0.00001</f>
        <v>#N/A</v>
      </c>
      <c r="CW62" s="33"/>
      <c r="CX62" s="33"/>
      <c r="CY62" s="33"/>
      <c r="CZ62" s="33"/>
      <c r="DA62" s="33"/>
    </row>
    <row r="63" spans="1:105" s="29" customFormat="1">
      <c r="E63" s="29" t="s">
        <v>1081</v>
      </c>
      <c r="H63" s="31"/>
      <c r="I63" s="31"/>
      <c r="J63" s="31"/>
      <c r="K63" s="31"/>
      <c r="L63" s="266">
        <f>IFERROR(L52/(L40+L49),0)</f>
        <v>0</v>
      </c>
      <c r="M63" s="266">
        <f t="shared" ref="M63:BX63" si="38">IFERROR(M52/(M40+M49),0)</f>
        <v>0</v>
      </c>
      <c r="N63" s="266">
        <f t="shared" si="38"/>
        <v>0</v>
      </c>
      <c r="O63" s="266">
        <f t="shared" si="38"/>
        <v>0</v>
      </c>
      <c r="P63" s="266">
        <f t="shared" si="38"/>
        <v>0</v>
      </c>
      <c r="Q63" s="266">
        <f t="shared" si="38"/>
        <v>0</v>
      </c>
      <c r="R63" s="266">
        <f t="shared" si="38"/>
        <v>0</v>
      </c>
      <c r="S63" s="266">
        <f t="shared" si="38"/>
        <v>0</v>
      </c>
      <c r="T63" s="266">
        <f t="shared" si="38"/>
        <v>0</v>
      </c>
      <c r="U63" s="266">
        <f t="shared" si="38"/>
        <v>0</v>
      </c>
      <c r="V63" s="266">
        <f t="shared" si="38"/>
        <v>0</v>
      </c>
      <c r="W63" s="266">
        <f t="shared" si="38"/>
        <v>0</v>
      </c>
      <c r="X63" s="266">
        <f t="shared" si="38"/>
        <v>0</v>
      </c>
      <c r="Y63" s="266">
        <f t="shared" si="38"/>
        <v>0</v>
      </c>
      <c r="Z63" s="266">
        <f t="shared" si="38"/>
        <v>0</v>
      </c>
      <c r="AA63" s="266">
        <f t="shared" si="38"/>
        <v>0</v>
      </c>
      <c r="AB63" s="266">
        <f t="shared" si="38"/>
        <v>0</v>
      </c>
      <c r="AC63" s="266">
        <f t="shared" si="38"/>
        <v>0</v>
      </c>
      <c r="AD63" s="266">
        <f t="shared" si="38"/>
        <v>0</v>
      </c>
      <c r="AE63" s="266">
        <f t="shared" si="38"/>
        <v>0</v>
      </c>
      <c r="AF63" s="266">
        <f t="shared" si="38"/>
        <v>0</v>
      </c>
      <c r="AG63" s="266">
        <f t="shared" si="38"/>
        <v>0</v>
      </c>
      <c r="AH63" s="266">
        <f t="shared" si="38"/>
        <v>0</v>
      </c>
      <c r="AI63" s="266">
        <f t="shared" si="38"/>
        <v>0</v>
      </c>
      <c r="AJ63" s="266">
        <f t="shared" si="38"/>
        <v>0</v>
      </c>
      <c r="AK63" s="266">
        <f t="shared" si="38"/>
        <v>0</v>
      </c>
      <c r="AL63" s="266">
        <f t="shared" si="38"/>
        <v>0</v>
      </c>
      <c r="AM63" s="266">
        <f t="shared" si="38"/>
        <v>0</v>
      </c>
      <c r="AN63" s="266">
        <f t="shared" si="38"/>
        <v>0</v>
      </c>
      <c r="AO63" s="266">
        <f t="shared" si="38"/>
        <v>0</v>
      </c>
      <c r="AP63" s="266">
        <f t="shared" si="38"/>
        <v>0</v>
      </c>
      <c r="AQ63" s="266">
        <f t="shared" si="38"/>
        <v>0</v>
      </c>
      <c r="AR63" s="266">
        <f t="shared" si="38"/>
        <v>0</v>
      </c>
      <c r="AS63" s="266">
        <f t="shared" si="38"/>
        <v>0</v>
      </c>
      <c r="AT63" s="266">
        <f t="shared" si="38"/>
        <v>0</v>
      </c>
      <c r="AU63" s="266">
        <f t="shared" si="38"/>
        <v>0</v>
      </c>
      <c r="AV63" s="266">
        <f t="shared" si="38"/>
        <v>0</v>
      </c>
      <c r="AW63" s="266">
        <f t="shared" si="38"/>
        <v>0</v>
      </c>
      <c r="AX63" s="266">
        <f t="shared" si="38"/>
        <v>0</v>
      </c>
      <c r="AY63" s="266">
        <f t="shared" si="38"/>
        <v>0</v>
      </c>
      <c r="AZ63" s="266">
        <f t="shared" si="38"/>
        <v>0</v>
      </c>
      <c r="BA63" s="266">
        <f t="shared" si="38"/>
        <v>0</v>
      </c>
      <c r="BB63" s="266">
        <f t="shared" si="38"/>
        <v>0</v>
      </c>
      <c r="BC63" s="266">
        <f t="shared" si="38"/>
        <v>0</v>
      </c>
      <c r="BD63" s="266">
        <f t="shared" si="38"/>
        <v>0</v>
      </c>
      <c r="BE63" s="266">
        <f t="shared" si="38"/>
        <v>0</v>
      </c>
      <c r="BF63" s="266">
        <f t="shared" si="38"/>
        <v>0</v>
      </c>
      <c r="BG63" s="266">
        <f t="shared" si="38"/>
        <v>0</v>
      </c>
      <c r="BH63" s="266">
        <f t="shared" si="38"/>
        <v>0</v>
      </c>
      <c r="BI63" s="266">
        <f t="shared" si="38"/>
        <v>0</v>
      </c>
      <c r="BJ63" s="266">
        <f t="shared" si="38"/>
        <v>0</v>
      </c>
      <c r="BK63" s="266">
        <f t="shared" si="38"/>
        <v>0</v>
      </c>
      <c r="BL63" s="266">
        <f t="shared" si="38"/>
        <v>0</v>
      </c>
      <c r="BM63" s="266">
        <f t="shared" si="38"/>
        <v>0</v>
      </c>
      <c r="BN63" s="266">
        <f t="shared" si="38"/>
        <v>0</v>
      </c>
      <c r="BO63" s="266">
        <f t="shared" si="38"/>
        <v>0</v>
      </c>
      <c r="BP63" s="266">
        <f t="shared" si="38"/>
        <v>0</v>
      </c>
      <c r="BQ63" s="266">
        <f t="shared" si="38"/>
        <v>0</v>
      </c>
      <c r="BR63" s="266">
        <f t="shared" si="38"/>
        <v>0</v>
      </c>
      <c r="BS63" s="266">
        <f t="shared" si="38"/>
        <v>0</v>
      </c>
      <c r="BT63" s="266">
        <f t="shared" si="38"/>
        <v>0</v>
      </c>
      <c r="BU63" s="266">
        <f t="shared" si="38"/>
        <v>0</v>
      </c>
      <c r="BV63" s="266">
        <f t="shared" si="38"/>
        <v>0</v>
      </c>
      <c r="BW63" s="266">
        <f t="shared" si="38"/>
        <v>0</v>
      </c>
      <c r="BX63" s="266">
        <f t="shared" si="38"/>
        <v>0</v>
      </c>
      <c r="BY63" s="266">
        <f t="shared" ref="BY63:CV63" si="39">IFERROR(BY52/(BY40+BY49),0)</f>
        <v>0</v>
      </c>
      <c r="BZ63" s="266">
        <f t="shared" si="39"/>
        <v>0</v>
      </c>
      <c r="CA63" s="266">
        <f t="shared" si="39"/>
        <v>0</v>
      </c>
      <c r="CB63" s="266">
        <f t="shared" si="39"/>
        <v>0</v>
      </c>
      <c r="CC63" s="266">
        <f t="shared" si="39"/>
        <v>0</v>
      </c>
      <c r="CD63" s="266">
        <f t="shared" si="39"/>
        <v>0</v>
      </c>
      <c r="CE63" s="266">
        <f t="shared" si="39"/>
        <v>0</v>
      </c>
      <c r="CF63" s="266">
        <f t="shared" si="39"/>
        <v>0</v>
      </c>
      <c r="CG63" s="266">
        <f t="shared" si="39"/>
        <v>0</v>
      </c>
      <c r="CH63" s="266">
        <f t="shared" si="39"/>
        <v>0</v>
      </c>
      <c r="CI63" s="266">
        <f t="shared" si="39"/>
        <v>0</v>
      </c>
      <c r="CJ63" s="266">
        <f t="shared" si="39"/>
        <v>0</v>
      </c>
      <c r="CK63" s="266">
        <f t="shared" si="39"/>
        <v>0</v>
      </c>
      <c r="CL63" s="266">
        <f t="shared" si="39"/>
        <v>0</v>
      </c>
      <c r="CM63" s="266">
        <f t="shared" si="39"/>
        <v>0</v>
      </c>
      <c r="CN63" s="266">
        <f t="shared" si="39"/>
        <v>0</v>
      </c>
      <c r="CO63" s="266">
        <f t="shared" si="39"/>
        <v>0</v>
      </c>
      <c r="CP63" s="266">
        <f t="shared" si="39"/>
        <v>0</v>
      </c>
      <c r="CQ63" s="266">
        <f t="shared" si="39"/>
        <v>0</v>
      </c>
      <c r="CR63" s="266">
        <f t="shared" si="39"/>
        <v>0</v>
      </c>
      <c r="CS63" s="266">
        <f t="shared" si="39"/>
        <v>0</v>
      </c>
      <c r="CT63" s="266">
        <f t="shared" si="39"/>
        <v>0</v>
      </c>
      <c r="CU63" s="266">
        <f t="shared" si="39"/>
        <v>0</v>
      </c>
      <c r="CV63" s="266">
        <f t="shared" si="39"/>
        <v>0</v>
      </c>
      <c r="CW63" s="33"/>
      <c r="CX63" s="33"/>
      <c r="CY63" s="33"/>
      <c r="CZ63" s="33"/>
      <c r="DA63" s="33"/>
    </row>
    <row r="64" spans="1:105" s="29" customFormat="1">
      <c r="E64" s="29" t="s">
        <v>1082</v>
      </c>
      <c r="H64" s="31"/>
      <c r="I64" s="31"/>
      <c r="J64" s="31"/>
      <c r="K64" s="31"/>
      <c r="L64" s="266">
        <f t="shared" ref="L64:AN64" si="40">IFERROR(L60/(L40+L49),0)</f>
        <v>0</v>
      </c>
      <c r="M64" s="266">
        <f t="shared" si="40"/>
        <v>0</v>
      </c>
      <c r="N64" s="266">
        <f t="shared" si="40"/>
        <v>0</v>
      </c>
      <c r="O64" s="266">
        <f t="shared" si="40"/>
        <v>0</v>
      </c>
      <c r="P64" s="266">
        <f t="shared" si="40"/>
        <v>0</v>
      </c>
      <c r="Q64" s="266">
        <f t="shared" si="40"/>
        <v>0</v>
      </c>
      <c r="R64" s="266">
        <f t="shared" si="40"/>
        <v>0</v>
      </c>
      <c r="S64" s="266">
        <f t="shared" si="40"/>
        <v>0</v>
      </c>
      <c r="T64" s="266">
        <f t="shared" si="40"/>
        <v>0</v>
      </c>
      <c r="U64" s="266">
        <f t="shared" si="40"/>
        <v>0</v>
      </c>
      <c r="V64" s="266">
        <f t="shared" si="40"/>
        <v>0</v>
      </c>
      <c r="W64" s="266">
        <f t="shared" si="40"/>
        <v>0</v>
      </c>
      <c r="X64" s="266">
        <f t="shared" si="40"/>
        <v>0</v>
      </c>
      <c r="Y64" s="266">
        <f t="shared" si="40"/>
        <v>0</v>
      </c>
      <c r="Z64" s="266">
        <f t="shared" si="40"/>
        <v>0</v>
      </c>
      <c r="AA64" s="266">
        <f t="shared" si="40"/>
        <v>0</v>
      </c>
      <c r="AB64" s="266">
        <f t="shared" si="40"/>
        <v>0</v>
      </c>
      <c r="AC64" s="266">
        <f t="shared" si="40"/>
        <v>0</v>
      </c>
      <c r="AD64" s="266">
        <f t="shared" si="40"/>
        <v>0</v>
      </c>
      <c r="AE64" s="266">
        <f t="shared" si="40"/>
        <v>0</v>
      </c>
      <c r="AF64" s="266">
        <f t="shared" si="40"/>
        <v>0</v>
      </c>
      <c r="AG64" s="266">
        <f t="shared" si="40"/>
        <v>0</v>
      </c>
      <c r="AH64" s="266">
        <f t="shared" si="40"/>
        <v>0</v>
      </c>
      <c r="AI64" s="266">
        <f t="shared" si="40"/>
        <v>0</v>
      </c>
      <c r="AJ64" s="266">
        <f t="shared" si="40"/>
        <v>0</v>
      </c>
      <c r="AK64" s="266">
        <f t="shared" si="40"/>
        <v>0</v>
      </c>
      <c r="AL64" s="266">
        <f t="shared" si="40"/>
        <v>0</v>
      </c>
      <c r="AM64" s="266">
        <f t="shared" si="40"/>
        <v>0</v>
      </c>
      <c r="AN64" s="266">
        <f t="shared" si="40"/>
        <v>0</v>
      </c>
      <c r="AO64" s="266">
        <f>IFERROR(AO60/(AO40+AO49),0)</f>
        <v>0</v>
      </c>
      <c r="AP64" s="266">
        <f t="shared" ref="AP64:CV64" si="41">IFERROR(AP60/(AP40+AP49),0)</f>
        <v>0</v>
      </c>
      <c r="AQ64" s="266">
        <f t="shared" si="41"/>
        <v>0</v>
      </c>
      <c r="AR64" s="266">
        <f t="shared" si="41"/>
        <v>0</v>
      </c>
      <c r="AS64" s="266">
        <f t="shared" si="41"/>
        <v>0</v>
      </c>
      <c r="AT64" s="266">
        <f t="shared" si="41"/>
        <v>0</v>
      </c>
      <c r="AU64" s="266">
        <f t="shared" si="41"/>
        <v>0</v>
      </c>
      <c r="AV64" s="266">
        <f t="shared" si="41"/>
        <v>0</v>
      </c>
      <c r="AW64" s="266">
        <f t="shared" si="41"/>
        <v>0</v>
      </c>
      <c r="AX64" s="266">
        <f t="shared" si="41"/>
        <v>0</v>
      </c>
      <c r="AY64" s="266">
        <f t="shared" si="41"/>
        <v>0</v>
      </c>
      <c r="AZ64" s="266">
        <f t="shared" si="41"/>
        <v>0</v>
      </c>
      <c r="BA64" s="266">
        <f t="shared" si="41"/>
        <v>0</v>
      </c>
      <c r="BB64" s="266">
        <f t="shared" si="41"/>
        <v>0</v>
      </c>
      <c r="BC64" s="266">
        <f t="shared" si="41"/>
        <v>0</v>
      </c>
      <c r="BD64" s="266">
        <f t="shared" si="41"/>
        <v>0</v>
      </c>
      <c r="BE64" s="266">
        <f t="shared" si="41"/>
        <v>0</v>
      </c>
      <c r="BF64" s="266">
        <f t="shared" si="41"/>
        <v>0</v>
      </c>
      <c r="BG64" s="266">
        <f t="shared" si="41"/>
        <v>0</v>
      </c>
      <c r="BH64" s="266">
        <f t="shared" si="41"/>
        <v>0</v>
      </c>
      <c r="BI64" s="266">
        <f t="shared" si="41"/>
        <v>0</v>
      </c>
      <c r="BJ64" s="266">
        <f t="shared" si="41"/>
        <v>0</v>
      </c>
      <c r="BK64" s="266">
        <f t="shared" si="41"/>
        <v>0</v>
      </c>
      <c r="BL64" s="266">
        <f t="shared" si="41"/>
        <v>0</v>
      </c>
      <c r="BM64" s="266">
        <f t="shared" si="41"/>
        <v>0</v>
      </c>
      <c r="BN64" s="266">
        <f t="shared" si="41"/>
        <v>0</v>
      </c>
      <c r="BO64" s="266">
        <f t="shared" si="41"/>
        <v>0</v>
      </c>
      <c r="BP64" s="266">
        <f t="shared" si="41"/>
        <v>0</v>
      </c>
      <c r="BQ64" s="266">
        <f t="shared" si="41"/>
        <v>0</v>
      </c>
      <c r="BR64" s="266">
        <f t="shared" si="41"/>
        <v>0</v>
      </c>
      <c r="BS64" s="266">
        <f t="shared" si="41"/>
        <v>0</v>
      </c>
      <c r="BT64" s="266">
        <f t="shared" si="41"/>
        <v>0</v>
      </c>
      <c r="BU64" s="266">
        <f t="shared" si="41"/>
        <v>0</v>
      </c>
      <c r="BV64" s="266">
        <f t="shared" si="41"/>
        <v>0</v>
      </c>
      <c r="BW64" s="266">
        <f t="shared" si="41"/>
        <v>0</v>
      </c>
      <c r="BX64" s="266">
        <f t="shared" si="41"/>
        <v>0</v>
      </c>
      <c r="BY64" s="266">
        <f t="shared" si="41"/>
        <v>0</v>
      </c>
      <c r="BZ64" s="266">
        <f t="shared" si="41"/>
        <v>0</v>
      </c>
      <c r="CA64" s="266">
        <f t="shared" si="41"/>
        <v>0</v>
      </c>
      <c r="CB64" s="266">
        <f t="shared" si="41"/>
        <v>0</v>
      </c>
      <c r="CC64" s="266">
        <f t="shared" si="41"/>
        <v>0</v>
      </c>
      <c r="CD64" s="266">
        <f t="shared" si="41"/>
        <v>0</v>
      </c>
      <c r="CE64" s="266">
        <f t="shared" si="41"/>
        <v>0</v>
      </c>
      <c r="CF64" s="266">
        <f t="shared" si="41"/>
        <v>0</v>
      </c>
      <c r="CG64" s="266">
        <f t="shared" si="41"/>
        <v>0</v>
      </c>
      <c r="CH64" s="266">
        <f t="shared" si="41"/>
        <v>0</v>
      </c>
      <c r="CI64" s="266">
        <f t="shared" si="41"/>
        <v>0</v>
      </c>
      <c r="CJ64" s="266">
        <f t="shared" si="41"/>
        <v>0</v>
      </c>
      <c r="CK64" s="266">
        <f t="shared" si="41"/>
        <v>0</v>
      </c>
      <c r="CL64" s="266">
        <f t="shared" si="41"/>
        <v>0</v>
      </c>
      <c r="CM64" s="266">
        <f t="shared" si="41"/>
        <v>0</v>
      </c>
      <c r="CN64" s="266">
        <f t="shared" si="41"/>
        <v>0</v>
      </c>
      <c r="CO64" s="266">
        <f t="shared" si="41"/>
        <v>0</v>
      </c>
      <c r="CP64" s="266">
        <f t="shared" si="41"/>
        <v>0</v>
      </c>
      <c r="CQ64" s="266">
        <f t="shared" si="41"/>
        <v>0</v>
      </c>
      <c r="CR64" s="266">
        <f t="shared" si="41"/>
        <v>0</v>
      </c>
      <c r="CS64" s="266">
        <f t="shared" si="41"/>
        <v>0</v>
      </c>
      <c r="CT64" s="266">
        <f t="shared" si="41"/>
        <v>0</v>
      </c>
      <c r="CU64" s="266">
        <f t="shared" si="41"/>
        <v>0</v>
      </c>
      <c r="CV64" s="266">
        <f t="shared" si="41"/>
        <v>0</v>
      </c>
      <c r="CW64" s="33"/>
      <c r="CX64" s="33"/>
      <c r="CY64" s="33"/>
      <c r="CZ64" s="33"/>
      <c r="DA64" s="33"/>
    </row>
    <row r="65" spans="1:106" s="29" customFormat="1">
      <c r="E65" s="29" t="s">
        <v>1083</v>
      </c>
      <c r="H65" s="31"/>
      <c r="I65" s="31"/>
      <c r="J65" s="31"/>
      <c r="K65" s="31"/>
      <c r="L65" s="266">
        <f t="shared" ref="L65:AQ65" si="42">IFERROR(L60/L56,0)</f>
        <v>0</v>
      </c>
      <c r="M65" s="266">
        <f t="shared" si="42"/>
        <v>0</v>
      </c>
      <c r="N65" s="266">
        <f t="shared" si="42"/>
        <v>0</v>
      </c>
      <c r="O65" s="266">
        <f t="shared" si="42"/>
        <v>0</v>
      </c>
      <c r="P65" s="266">
        <f t="shared" si="42"/>
        <v>0</v>
      </c>
      <c r="Q65" s="266">
        <f t="shared" si="42"/>
        <v>0</v>
      </c>
      <c r="R65" s="266">
        <f t="shared" si="42"/>
        <v>0</v>
      </c>
      <c r="S65" s="266">
        <f t="shared" si="42"/>
        <v>0</v>
      </c>
      <c r="T65" s="266">
        <f t="shared" si="42"/>
        <v>0</v>
      </c>
      <c r="U65" s="266">
        <f t="shared" si="42"/>
        <v>0</v>
      </c>
      <c r="V65" s="266">
        <f t="shared" si="42"/>
        <v>0</v>
      </c>
      <c r="W65" s="266">
        <f t="shared" si="42"/>
        <v>0</v>
      </c>
      <c r="X65" s="266">
        <f t="shared" si="42"/>
        <v>0</v>
      </c>
      <c r="Y65" s="266">
        <f t="shared" si="42"/>
        <v>0</v>
      </c>
      <c r="Z65" s="266">
        <f t="shared" si="42"/>
        <v>0</v>
      </c>
      <c r="AA65" s="266">
        <f t="shared" si="42"/>
        <v>0</v>
      </c>
      <c r="AB65" s="266">
        <f t="shared" si="42"/>
        <v>0</v>
      </c>
      <c r="AC65" s="266">
        <f t="shared" si="42"/>
        <v>0</v>
      </c>
      <c r="AD65" s="266">
        <f t="shared" si="42"/>
        <v>0</v>
      </c>
      <c r="AE65" s="266">
        <f t="shared" si="42"/>
        <v>0</v>
      </c>
      <c r="AF65" s="266">
        <f t="shared" si="42"/>
        <v>0</v>
      </c>
      <c r="AG65" s="266">
        <f t="shared" si="42"/>
        <v>0</v>
      </c>
      <c r="AH65" s="266">
        <f t="shared" si="42"/>
        <v>0</v>
      </c>
      <c r="AI65" s="266">
        <f t="shared" si="42"/>
        <v>0</v>
      </c>
      <c r="AJ65" s="266">
        <f t="shared" si="42"/>
        <v>0</v>
      </c>
      <c r="AK65" s="266">
        <f t="shared" si="42"/>
        <v>0</v>
      </c>
      <c r="AL65" s="266">
        <f t="shared" si="42"/>
        <v>0</v>
      </c>
      <c r="AM65" s="266">
        <f t="shared" si="42"/>
        <v>0</v>
      </c>
      <c r="AN65" s="266">
        <f t="shared" si="42"/>
        <v>0</v>
      </c>
      <c r="AO65" s="266">
        <f t="shared" si="42"/>
        <v>0</v>
      </c>
      <c r="AP65" s="266">
        <f t="shared" si="42"/>
        <v>0</v>
      </c>
      <c r="AQ65" s="266">
        <f t="shared" si="42"/>
        <v>0</v>
      </c>
      <c r="AR65" s="266">
        <f t="shared" ref="AR65:BW65" si="43">IFERROR(AR60/AR56,0)</f>
        <v>0</v>
      </c>
      <c r="AS65" s="266">
        <f t="shared" si="43"/>
        <v>0</v>
      </c>
      <c r="AT65" s="266">
        <f t="shared" si="43"/>
        <v>0</v>
      </c>
      <c r="AU65" s="266">
        <f t="shared" si="43"/>
        <v>0</v>
      </c>
      <c r="AV65" s="266">
        <f t="shared" si="43"/>
        <v>0</v>
      </c>
      <c r="AW65" s="266">
        <f t="shared" si="43"/>
        <v>0</v>
      </c>
      <c r="AX65" s="266">
        <f t="shared" si="43"/>
        <v>0</v>
      </c>
      <c r="AY65" s="266">
        <f t="shared" si="43"/>
        <v>0</v>
      </c>
      <c r="AZ65" s="266">
        <f t="shared" si="43"/>
        <v>0</v>
      </c>
      <c r="BA65" s="266">
        <f t="shared" si="43"/>
        <v>0</v>
      </c>
      <c r="BB65" s="266">
        <f t="shared" si="43"/>
        <v>0</v>
      </c>
      <c r="BC65" s="266">
        <f t="shared" si="43"/>
        <v>0</v>
      </c>
      <c r="BD65" s="266">
        <f t="shared" si="43"/>
        <v>0</v>
      </c>
      <c r="BE65" s="266">
        <f t="shared" si="43"/>
        <v>0</v>
      </c>
      <c r="BF65" s="266">
        <f t="shared" si="43"/>
        <v>0</v>
      </c>
      <c r="BG65" s="266">
        <f t="shared" si="43"/>
        <v>0</v>
      </c>
      <c r="BH65" s="266">
        <f t="shared" si="43"/>
        <v>0</v>
      </c>
      <c r="BI65" s="266">
        <f t="shared" si="43"/>
        <v>0</v>
      </c>
      <c r="BJ65" s="266">
        <f t="shared" si="43"/>
        <v>0</v>
      </c>
      <c r="BK65" s="266">
        <f t="shared" si="43"/>
        <v>0</v>
      </c>
      <c r="BL65" s="266">
        <f t="shared" si="43"/>
        <v>0</v>
      </c>
      <c r="BM65" s="266">
        <f t="shared" si="43"/>
        <v>0</v>
      </c>
      <c r="BN65" s="266">
        <f t="shared" si="43"/>
        <v>0</v>
      </c>
      <c r="BO65" s="266">
        <f t="shared" si="43"/>
        <v>0</v>
      </c>
      <c r="BP65" s="266">
        <f t="shared" si="43"/>
        <v>0</v>
      </c>
      <c r="BQ65" s="266">
        <f t="shared" si="43"/>
        <v>0</v>
      </c>
      <c r="BR65" s="266">
        <f t="shared" si="43"/>
        <v>0</v>
      </c>
      <c r="BS65" s="266">
        <f t="shared" si="43"/>
        <v>0</v>
      </c>
      <c r="BT65" s="266">
        <f t="shared" si="43"/>
        <v>0</v>
      </c>
      <c r="BU65" s="266">
        <f t="shared" si="43"/>
        <v>0</v>
      </c>
      <c r="BV65" s="266">
        <f t="shared" si="43"/>
        <v>0</v>
      </c>
      <c r="BW65" s="266">
        <f t="shared" si="43"/>
        <v>0</v>
      </c>
      <c r="BX65" s="266">
        <f t="shared" ref="BX65:CV65" si="44">IFERROR(BX60/BX56,0)</f>
        <v>0</v>
      </c>
      <c r="BY65" s="266">
        <f t="shared" si="44"/>
        <v>0</v>
      </c>
      <c r="BZ65" s="266">
        <f t="shared" si="44"/>
        <v>0</v>
      </c>
      <c r="CA65" s="266">
        <f t="shared" si="44"/>
        <v>0</v>
      </c>
      <c r="CB65" s="266">
        <f t="shared" si="44"/>
        <v>0</v>
      </c>
      <c r="CC65" s="266">
        <f t="shared" si="44"/>
        <v>0</v>
      </c>
      <c r="CD65" s="266">
        <f t="shared" si="44"/>
        <v>0</v>
      </c>
      <c r="CE65" s="266">
        <f t="shared" si="44"/>
        <v>0</v>
      </c>
      <c r="CF65" s="266">
        <f t="shared" si="44"/>
        <v>0</v>
      </c>
      <c r="CG65" s="266">
        <f t="shared" si="44"/>
        <v>0</v>
      </c>
      <c r="CH65" s="266">
        <f t="shared" si="44"/>
        <v>0</v>
      </c>
      <c r="CI65" s="266">
        <f t="shared" si="44"/>
        <v>0</v>
      </c>
      <c r="CJ65" s="266">
        <f t="shared" si="44"/>
        <v>0</v>
      </c>
      <c r="CK65" s="266">
        <f t="shared" si="44"/>
        <v>0</v>
      </c>
      <c r="CL65" s="266">
        <f t="shared" si="44"/>
        <v>0</v>
      </c>
      <c r="CM65" s="266">
        <f t="shared" si="44"/>
        <v>0</v>
      </c>
      <c r="CN65" s="266">
        <f t="shared" si="44"/>
        <v>0</v>
      </c>
      <c r="CO65" s="266">
        <f t="shared" si="44"/>
        <v>0</v>
      </c>
      <c r="CP65" s="266">
        <f t="shared" si="44"/>
        <v>0</v>
      </c>
      <c r="CQ65" s="266">
        <f t="shared" si="44"/>
        <v>0</v>
      </c>
      <c r="CR65" s="266">
        <f t="shared" si="44"/>
        <v>0</v>
      </c>
      <c r="CS65" s="266">
        <f t="shared" si="44"/>
        <v>0</v>
      </c>
      <c r="CT65" s="266">
        <f t="shared" si="44"/>
        <v>0</v>
      </c>
      <c r="CU65" s="266">
        <f t="shared" si="44"/>
        <v>0</v>
      </c>
      <c r="CV65" s="266">
        <f t="shared" si="44"/>
        <v>0</v>
      </c>
      <c r="CW65" s="33"/>
      <c r="CX65" s="33"/>
      <c r="CY65" s="33"/>
      <c r="CZ65" s="33"/>
      <c r="DA65" s="33"/>
    </row>
    <row r="66" spans="1:106" s="29" customFormat="1">
      <c r="H66" s="31"/>
      <c r="I66" s="31"/>
      <c r="J66" s="31"/>
      <c r="K66" s="31"/>
      <c r="L66" s="33"/>
      <c r="M66" s="34"/>
      <c r="N66" s="34"/>
      <c r="O66" s="34"/>
      <c r="P66" s="34"/>
      <c r="Q66" s="34"/>
      <c r="R66" s="34"/>
      <c r="S66" s="34"/>
      <c r="T66" s="34"/>
      <c r="U66" s="34"/>
      <c r="V66" s="34"/>
      <c r="W66" s="34"/>
      <c r="X66" s="34"/>
      <c r="Y66" s="34"/>
      <c r="Z66" s="34"/>
      <c r="AA66" s="34"/>
      <c r="AB66" s="34"/>
      <c r="AC66" s="34"/>
      <c r="AD66" s="34"/>
      <c r="AE66" s="34"/>
      <c r="AF66" s="34"/>
      <c r="AG66" s="34"/>
      <c r="AH66" s="34"/>
      <c r="AI66" s="34"/>
      <c r="AJ66" s="266"/>
      <c r="AK66" s="315"/>
      <c r="AL66" s="315"/>
      <c r="AM66" s="266"/>
      <c r="AN66" s="34"/>
      <c r="AO66" s="34"/>
      <c r="AP66" s="34"/>
      <c r="AQ66" s="34"/>
      <c r="AR66" s="34"/>
      <c r="AS66" s="34"/>
      <c r="AT66" s="34"/>
      <c r="AU66" s="34"/>
      <c r="AV66" s="34"/>
      <c r="AW66" s="34"/>
      <c r="AX66" s="34"/>
      <c r="AY66" s="34"/>
      <c r="AZ66" s="34"/>
      <c r="BA66" s="34"/>
      <c r="BB66" s="34"/>
      <c r="BC66" s="34"/>
      <c r="BD66" s="34"/>
      <c r="BE66" s="34"/>
      <c r="BF66" s="34"/>
      <c r="BG66" s="34"/>
      <c r="BH66" s="34"/>
      <c r="BI66" s="34"/>
      <c r="BJ66" s="34"/>
      <c r="BK66" s="34"/>
      <c r="BL66" s="34"/>
      <c r="BM66" s="34"/>
      <c r="BN66" s="34"/>
      <c r="BO66" s="34"/>
      <c r="BP66" s="34"/>
      <c r="BQ66" s="34"/>
      <c r="BR66" s="34"/>
      <c r="BS66" s="34"/>
      <c r="BT66" s="34"/>
      <c r="BU66" s="34"/>
      <c r="BV66" s="34"/>
      <c r="BW66" s="34"/>
      <c r="BX66" s="34"/>
      <c r="BY66" s="34"/>
      <c r="BZ66" s="34"/>
      <c r="CA66" s="34"/>
      <c r="CB66" s="34"/>
      <c r="CC66" s="34"/>
      <c r="CD66" s="34"/>
      <c r="CE66" s="34"/>
      <c r="CF66" s="34"/>
      <c r="CG66" s="34"/>
      <c r="CH66" s="34"/>
      <c r="CI66" s="34"/>
      <c r="CJ66" s="34"/>
      <c r="CK66" s="34"/>
      <c r="CL66" s="34"/>
      <c r="CM66" s="34"/>
      <c r="CN66" s="34"/>
      <c r="CO66" s="34"/>
      <c r="CP66" s="34"/>
      <c r="CQ66" s="34"/>
      <c r="CR66" s="34"/>
      <c r="CS66" s="34"/>
      <c r="CT66" s="34"/>
      <c r="CU66" s="34"/>
      <c r="CV66" s="34"/>
      <c r="CW66" s="33"/>
      <c r="CX66" s="33"/>
      <c r="CY66" s="33"/>
      <c r="CZ66" s="33"/>
      <c r="DA66" s="33"/>
    </row>
    <row r="67" spans="1:106">
      <c r="B67" s="22">
        <f>MAX($B$5:B66)+1</f>
        <v>4</v>
      </c>
      <c r="C67" s="22" t="s">
        <v>1084</v>
      </c>
      <c r="D67" s="22"/>
      <c r="E67" s="22"/>
      <c r="F67" s="22"/>
      <c r="G67" s="22"/>
      <c r="H67" s="22"/>
      <c r="I67" s="22"/>
      <c r="J67" s="22"/>
      <c r="K67" s="22"/>
      <c r="L67" s="22"/>
      <c r="M67" s="22"/>
      <c r="N67" s="22"/>
      <c r="O67" s="22"/>
      <c r="P67" s="22"/>
      <c r="Q67" s="22"/>
      <c r="R67" s="22"/>
      <c r="S67" s="22"/>
      <c r="T67" s="22"/>
      <c r="U67" s="22"/>
      <c r="V67" s="22"/>
      <c r="W67" s="22"/>
      <c r="X67" s="22"/>
      <c r="Y67" s="22"/>
      <c r="Z67" s="22"/>
      <c r="AA67" s="22"/>
      <c r="AB67" s="22"/>
      <c r="AC67" s="22"/>
      <c r="AD67" s="22"/>
      <c r="AE67" s="22"/>
      <c r="AF67" s="22"/>
      <c r="AG67" s="22"/>
      <c r="AH67" s="22"/>
      <c r="AI67" s="22"/>
      <c r="AJ67" s="22"/>
      <c r="AK67" s="22"/>
      <c r="AL67" s="22"/>
      <c r="AM67" s="22"/>
      <c r="AN67" s="22"/>
      <c r="AO67" s="22"/>
      <c r="AP67" s="22"/>
      <c r="AQ67" s="22"/>
      <c r="AR67" s="22"/>
      <c r="AS67" s="22"/>
      <c r="AT67" s="22"/>
      <c r="AU67" s="22"/>
      <c r="AV67" s="22"/>
      <c r="AW67" s="22"/>
      <c r="AX67" s="22"/>
      <c r="AY67" s="22"/>
      <c r="AZ67" s="22"/>
      <c r="BA67" s="22"/>
      <c r="BB67" s="22"/>
      <c r="BC67" s="22"/>
      <c r="BD67" s="22"/>
      <c r="BE67" s="22"/>
      <c r="BF67" s="22"/>
      <c r="BG67" s="22"/>
      <c r="BH67" s="22"/>
      <c r="BI67" s="22"/>
      <c r="BJ67" s="22"/>
      <c r="BK67" s="22"/>
      <c r="BL67" s="22"/>
      <c r="BM67" s="22"/>
      <c r="BN67" s="22"/>
      <c r="BO67" s="22"/>
      <c r="BP67" s="22"/>
      <c r="BQ67" s="22"/>
      <c r="BR67" s="22"/>
      <c r="BS67" s="22"/>
      <c r="BT67" s="22"/>
      <c r="BU67" s="22"/>
      <c r="BV67" s="22"/>
      <c r="BW67" s="22"/>
      <c r="BX67" s="22"/>
      <c r="BY67" s="22"/>
      <c r="BZ67" s="22"/>
      <c r="CA67" s="22"/>
      <c r="CB67" s="22"/>
      <c r="CC67" s="22"/>
      <c r="CD67" s="22"/>
      <c r="CE67" s="22"/>
      <c r="CF67" s="22"/>
      <c r="CG67" s="22"/>
      <c r="CH67" s="22"/>
      <c r="CI67" s="22"/>
      <c r="CJ67" s="22"/>
      <c r="CK67" s="22"/>
      <c r="CL67" s="22"/>
      <c r="CM67" s="22"/>
      <c r="CN67" s="22"/>
      <c r="CO67" s="22"/>
      <c r="CP67" s="22"/>
      <c r="CQ67" s="22"/>
      <c r="CR67" s="22"/>
      <c r="CS67" s="22"/>
      <c r="CT67" s="22"/>
      <c r="CU67" s="22"/>
      <c r="CV67" s="22"/>
      <c r="CW67" s="22"/>
      <c r="CX67" s="22"/>
      <c r="CY67" s="24"/>
      <c r="CZ67" s="22"/>
      <c r="DA67" s="22"/>
      <c r="DB67" s="22"/>
    </row>
    <row r="68" spans="1:106" s="29" customFormat="1">
      <c r="H68" s="31"/>
      <c r="I68" s="31"/>
      <c r="J68" s="31"/>
      <c r="K68" s="31"/>
      <c r="L68" s="33"/>
      <c r="M68" s="34"/>
      <c r="N68" s="34"/>
      <c r="O68" s="34"/>
      <c r="P68" s="34"/>
      <c r="Q68" s="34"/>
      <c r="R68" s="34"/>
      <c r="S68" s="34"/>
      <c r="T68" s="34"/>
      <c r="U68" s="34"/>
      <c r="V68" s="34"/>
      <c r="W68" s="34"/>
      <c r="X68" s="34"/>
      <c r="Y68" s="34"/>
      <c r="Z68" s="34"/>
      <c r="AA68" s="34"/>
      <c r="AB68" s="34"/>
      <c r="AC68" s="34"/>
      <c r="AD68" s="34"/>
      <c r="AE68" s="34"/>
      <c r="AF68" s="34"/>
      <c r="AG68" s="34"/>
      <c r="AH68" s="34"/>
      <c r="AI68" s="34"/>
      <c r="AJ68" s="266"/>
      <c r="AK68" s="266"/>
      <c r="AL68" s="266"/>
      <c r="AM68" s="266"/>
      <c r="AN68" s="34"/>
      <c r="AO68" s="34"/>
      <c r="AP68" s="34"/>
      <c r="AQ68" s="34"/>
      <c r="AR68" s="34"/>
      <c r="AS68" s="34"/>
      <c r="AT68" s="34"/>
      <c r="AU68" s="34"/>
      <c r="AV68" s="34"/>
      <c r="AW68" s="34"/>
      <c r="AX68" s="34"/>
      <c r="AY68" s="34"/>
      <c r="AZ68" s="34"/>
      <c r="BA68" s="34"/>
      <c r="BB68" s="34"/>
      <c r="BC68" s="34"/>
      <c r="BD68" s="34"/>
      <c r="BE68" s="34"/>
      <c r="BF68" s="34"/>
      <c r="BG68" s="34"/>
      <c r="BH68" s="34"/>
      <c r="BI68" s="34"/>
      <c r="BJ68" s="34"/>
      <c r="BK68" s="34"/>
      <c r="BL68" s="34"/>
      <c r="BM68" s="34"/>
      <c r="BN68" s="34"/>
      <c r="BO68" s="34"/>
      <c r="BP68" s="34"/>
      <c r="BQ68" s="34"/>
      <c r="BR68" s="34"/>
      <c r="BS68" s="34"/>
      <c r="BT68" s="34"/>
      <c r="BU68" s="34"/>
      <c r="BV68" s="34"/>
      <c r="BW68" s="34"/>
      <c r="BX68" s="34"/>
      <c r="BY68" s="34"/>
      <c r="BZ68" s="34"/>
      <c r="CA68" s="34"/>
      <c r="CB68" s="34"/>
      <c r="CC68" s="34"/>
      <c r="CD68" s="34"/>
      <c r="CE68" s="34"/>
      <c r="CF68" s="34"/>
      <c r="CG68" s="34"/>
      <c r="CH68" s="34"/>
      <c r="CI68" s="34"/>
      <c r="CJ68" s="34"/>
      <c r="CK68" s="34"/>
      <c r="CL68" s="34"/>
      <c r="CM68" s="34"/>
      <c r="CN68" s="34"/>
      <c r="CO68" s="34"/>
      <c r="CP68" s="34"/>
      <c r="CQ68" s="34"/>
      <c r="CR68" s="34"/>
      <c r="CS68" s="34"/>
      <c r="CT68" s="34"/>
      <c r="CU68" s="34"/>
      <c r="CV68" s="34"/>
      <c r="CW68" s="33"/>
      <c r="CX68" s="33"/>
      <c r="CY68" s="33"/>
      <c r="CZ68" s="33"/>
      <c r="DA68" s="33"/>
    </row>
    <row r="69" spans="1:106" s="151" customFormat="1">
      <c r="A69" s="173"/>
      <c r="B69" s="173"/>
      <c r="C69" s="173"/>
      <c r="D69" s="173"/>
      <c r="E69" s="1" t="s">
        <v>1085</v>
      </c>
      <c r="F69" s="1"/>
      <c r="G69" s="1" t="s">
        <v>305</v>
      </c>
      <c r="H69" s="1"/>
      <c r="I69" s="1"/>
      <c r="J69" s="1"/>
      <c r="K69" s="173"/>
      <c r="L69" s="201">
        <f>Support!L59</f>
        <v>0</v>
      </c>
      <c r="M69" s="201">
        <f>Support!M59</f>
        <v>0</v>
      </c>
      <c r="N69" s="201">
        <f>Support!N59</f>
        <v>0</v>
      </c>
      <c r="O69" s="201">
        <f>Support!O59</f>
        <v>0</v>
      </c>
      <c r="P69" s="201">
        <f>Support!P59</f>
        <v>0</v>
      </c>
      <c r="Q69" s="201">
        <f>Support!Q59</f>
        <v>0</v>
      </c>
      <c r="R69" s="201">
        <f>Support!R59</f>
        <v>0</v>
      </c>
      <c r="S69" s="201">
        <f>Support!S59</f>
        <v>0</v>
      </c>
      <c r="T69" s="201">
        <f>Support!T59</f>
        <v>0</v>
      </c>
      <c r="U69" s="201">
        <f>Support!U59</f>
        <v>0</v>
      </c>
      <c r="V69" s="201">
        <f>Support!V59</f>
        <v>0</v>
      </c>
      <c r="W69" s="201">
        <f>Support!W59</f>
        <v>0</v>
      </c>
      <c r="X69" s="201">
        <f>Support!X59</f>
        <v>0</v>
      </c>
      <c r="Y69" s="201">
        <f>Support!Y59</f>
        <v>0</v>
      </c>
      <c r="Z69" s="201">
        <f>Support!Z59</f>
        <v>0</v>
      </c>
      <c r="AA69" s="201">
        <f>Support!AA59</f>
        <v>0</v>
      </c>
      <c r="AB69" s="201">
        <f>Support!AB59</f>
        <v>0</v>
      </c>
      <c r="AC69" s="201">
        <f>Support!AC59</f>
        <v>0</v>
      </c>
      <c r="AD69" s="201">
        <f>Support!AD59</f>
        <v>0</v>
      </c>
      <c r="AE69" s="201">
        <f>Support!AE59</f>
        <v>0</v>
      </c>
      <c r="AF69" s="201">
        <f>Support!AF59</f>
        <v>0</v>
      </c>
      <c r="AG69" s="201">
        <f>Support!AG59</f>
        <v>0</v>
      </c>
      <c r="AH69" s="201">
        <f>Support!AH59</f>
        <v>0</v>
      </c>
      <c r="AI69" s="201">
        <f>Support!AI59</f>
        <v>0</v>
      </c>
      <c r="AJ69" s="201">
        <f>Support!AJ59</f>
        <v>0</v>
      </c>
      <c r="AK69" s="201">
        <f>Support!AK59</f>
        <v>0</v>
      </c>
      <c r="AL69" s="201">
        <f>Support!AL59</f>
        <v>0</v>
      </c>
      <c r="AM69" s="201">
        <f>Support!AM59</f>
        <v>0</v>
      </c>
      <c r="AN69" s="201">
        <f>Support!AN59</f>
        <v>0</v>
      </c>
      <c r="AO69" s="201">
        <f>Support!AO59</f>
        <v>0</v>
      </c>
      <c r="AP69" s="201">
        <f>Support!AP59</f>
        <v>0</v>
      </c>
      <c r="AQ69" s="201">
        <f>Support!AQ59</f>
        <v>0</v>
      </c>
      <c r="AR69" s="201">
        <f>Support!AR59</f>
        <v>0</v>
      </c>
      <c r="AS69" s="201">
        <f>Support!AS59</f>
        <v>0</v>
      </c>
      <c r="AT69" s="201">
        <f>Support!AT59</f>
        <v>0</v>
      </c>
      <c r="AU69" s="201">
        <f>Support!AU59</f>
        <v>0</v>
      </c>
      <c r="AV69" s="201">
        <f>Support!AV59</f>
        <v>0</v>
      </c>
      <c r="AW69" s="201">
        <f>Support!AW59</f>
        <v>0</v>
      </c>
      <c r="AX69" s="201">
        <f>Support!AX59</f>
        <v>0</v>
      </c>
      <c r="AY69" s="201">
        <f>Support!AY59</f>
        <v>0</v>
      </c>
      <c r="AZ69" s="201">
        <f>Support!AZ59</f>
        <v>0</v>
      </c>
      <c r="BA69" s="201">
        <f>Support!BA59</f>
        <v>0</v>
      </c>
      <c r="BB69" s="201">
        <f>Support!BB59</f>
        <v>0</v>
      </c>
      <c r="BC69" s="201">
        <f>Support!BC59</f>
        <v>0</v>
      </c>
      <c r="BD69" s="201">
        <f>Support!BD59</f>
        <v>0</v>
      </c>
      <c r="BE69" s="201">
        <f>Support!BE59</f>
        <v>0</v>
      </c>
      <c r="BF69" s="201">
        <f>Support!BF59</f>
        <v>0</v>
      </c>
      <c r="BG69" s="201">
        <f>Support!BG59</f>
        <v>0</v>
      </c>
      <c r="BH69" s="201">
        <f>Support!BH59</f>
        <v>0</v>
      </c>
      <c r="BI69" s="201">
        <f>Support!BI59</f>
        <v>0</v>
      </c>
      <c r="BJ69" s="201">
        <f>Support!BJ59</f>
        <v>0</v>
      </c>
      <c r="BK69" s="201">
        <f>Support!BK59</f>
        <v>0</v>
      </c>
      <c r="BL69" s="201">
        <f>Support!BL59</f>
        <v>0</v>
      </c>
      <c r="BM69" s="201">
        <f>Support!BM59</f>
        <v>0</v>
      </c>
      <c r="BN69" s="201">
        <f>Support!BN59</f>
        <v>0</v>
      </c>
      <c r="BO69" s="201">
        <f>Support!BO59</f>
        <v>0</v>
      </c>
      <c r="BP69" s="201">
        <f>Support!BP59</f>
        <v>0</v>
      </c>
      <c r="BQ69" s="201">
        <f>Support!BQ59</f>
        <v>0</v>
      </c>
      <c r="BR69" s="201">
        <f>Support!BR59</f>
        <v>0</v>
      </c>
      <c r="BS69" s="201">
        <f>Support!BS59</f>
        <v>0</v>
      </c>
      <c r="BT69" s="201">
        <f>Support!BT59</f>
        <v>0</v>
      </c>
      <c r="BU69" s="201">
        <f>Support!BU59</f>
        <v>0</v>
      </c>
      <c r="BV69" s="201">
        <f>Support!BV59</f>
        <v>0</v>
      </c>
      <c r="BW69" s="201">
        <f>Support!BW59</f>
        <v>0</v>
      </c>
      <c r="BX69" s="201">
        <f>Support!BX59</f>
        <v>0</v>
      </c>
      <c r="BY69" s="201">
        <f>Support!BY59</f>
        <v>0</v>
      </c>
      <c r="BZ69" s="201">
        <f>Support!BZ59</f>
        <v>0</v>
      </c>
      <c r="CA69" s="201">
        <f>Support!CA59</f>
        <v>0</v>
      </c>
      <c r="CB69" s="201">
        <f>Support!CB59</f>
        <v>0</v>
      </c>
      <c r="CC69" s="201">
        <f>Support!CC59</f>
        <v>0</v>
      </c>
      <c r="CD69" s="201">
        <f>Support!CD59</f>
        <v>0</v>
      </c>
      <c r="CE69" s="201">
        <f>Support!CE59</f>
        <v>0</v>
      </c>
      <c r="CF69" s="201">
        <f>Support!CF59</f>
        <v>0</v>
      </c>
      <c r="CG69" s="201">
        <f>Support!CG59</f>
        <v>0</v>
      </c>
      <c r="CH69" s="201">
        <f>Support!CH59</f>
        <v>0</v>
      </c>
      <c r="CI69" s="201">
        <f>Support!CI59</f>
        <v>0</v>
      </c>
      <c r="CJ69" s="201">
        <f>Support!CJ59</f>
        <v>0</v>
      </c>
      <c r="CK69" s="201">
        <f>Support!CK59</f>
        <v>0</v>
      </c>
      <c r="CL69" s="201">
        <f>Support!CL59</f>
        <v>0</v>
      </c>
      <c r="CM69" s="201">
        <f>Support!CM59</f>
        <v>0</v>
      </c>
      <c r="CN69" s="201">
        <f>Support!CN59</f>
        <v>0</v>
      </c>
      <c r="CO69" s="201">
        <f>Support!CO59</f>
        <v>0</v>
      </c>
      <c r="CP69" s="201">
        <f>Support!CP59</f>
        <v>0</v>
      </c>
      <c r="CQ69" s="201">
        <f>Support!CQ59</f>
        <v>0</v>
      </c>
      <c r="CR69" s="201">
        <f>Support!CR59</f>
        <v>0</v>
      </c>
      <c r="CS69" s="201">
        <f>Support!CS59</f>
        <v>0</v>
      </c>
      <c r="CT69" s="201">
        <f>Support!CT59</f>
        <v>0</v>
      </c>
      <c r="CU69" s="201">
        <f>Support!CU59</f>
        <v>0</v>
      </c>
      <c r="CV69" s="201">
        <f>Support!CV59</f>
        <v>0</v>
      </c>
      <c r="CW69" s="173"/>
      <c r="CX69" s="173"/>
      <c r="CY69" s="173"/>
    </row>
    <row r="70" spans="1:106" s="151" customFormat="1">
      <c r="A70" s="173"/>
      <c r="B70" s="173"/>
      <c r="C70" s="173"/>
      <c r="D70" s="173"/>
      <c r="E70" s="1" t="s">
        <v>875</v>
      </c>
      <c r="F70" s="1"/>
      <c r="G70" s="1" t="s">
        <v>305</v>
      </c>
      <c r="H70" s="1"/>
      <c r="I70" s="1"/>
      <c r="J70" s="1"/>
      <c r="K70" s="173"/>
      <c r="L70" s="201" t="e">
        <f>Support!L60</f>
        <v>#N/A</v>
      </c>
      <c r="M70" s="201" t="e">
        <f>Support!M60</f>
        <v>#N/A</v>
      </c>
      <c r="N70" s="201" t="e">
        <f>Support!N60</f>
        <v>#N/A</v>
      </c>
      <c r="O70" s="201" t="e">
        <f>Support!O60</f>
        <v>#N/A</v>
      </c>
      <c r="P70" s="201" t="e">
        <f>Support!P60</f>
        <v>#N/A</v>
      </c>
      <c r="Q70" s="201" t="e">
        <f>Support!Q60</f>
        <v>#N/A</v>
      </c>
      <c r="R70" s="201" t="e">
        <f>Support!R60</f>
        <v>#N/A</v>
      </c>
      <c r="S70" s="201" t="e">
        <f>Support!S60</f>
        <v>#N/A</v>
      </c>
      <c r="T70" s="201" t="e">
        <f>Support!T60</f>
        <v>#N/A</v>
      </c>
      <c r="U70" s="201" t="e">
        <f>Support!U60</f>
        <v>#N/A</v>
      </c>
      <c r="V70" s="201" t="e">
        <f>Support!V60</f>
        <v>#N/A</v>
      </c>
      <c r="W70" s="201" t="e">
        <f>Support!W60</f>
        <v>#N/A</v>
      </c>
      <c r="X70" s="201" t="e">
        <f>Support!X60</f>
        <v>#N/A</v>
      </c>
      <c r="Y70" s="201" t="e">
        <f>Support!Y60</f>
        <v>#N/A</v>
      </c>
      <c r="Z70" s="201" t="e">
        <f>Support!Z60</f>
        <v>#N/A</v>
      </c>
      <c r="AA70" s="201" t="e">
        <f>Support!AA60</f>
        <v>#N/A</v>
      </c>
      <c r="AB70" s="201" t="e">
        <f>Support!AB60</f>
        <v>#N/A</v>
      </c>
      <c r="AC70" s="201" t="e">
        <f>Support!AC60</f>
        <v>#N/A</v>
      </c>
      <c r="AD70" s="201" t="e">
        <f>Support!AD60</f>
        <v>#N/A</v>
      </c>
      <c r="AE70" s="201" t="e">
        <f>Support!AE60</f>
        <v>#N/A</v>
      </c>
      <c r="AF70" s="201" t="e">
        <f>Support!AF60</f>
        <v>#N/A</v>
      </c>
      <c r="AG70" s="201" t="e">
        <f>Support!AG60</f>
        <v>#N/A</v>
      </c>
      <c r="AH70" s="201" t="e">
        <f>Support!AH60</f>
        <v>#N/A</v>
      </c>
      <c r="AI70" s="201" t="e">
        <f>Support!AI60</f>
        <v>#N/A</v>
      </c>
      <c r="AJ70" s="201" t="e">
        <f>Support!AJ60</f>
        <v>#N/A</v>
      </c>
      <c r="AK70" s="201" t="e">
        <f>Support!AK60</f>
        <v>#N/A</v>
      </c>
      <c r="AL70" s="201" t="e">
        <f>Support!AL60</f>
        <v>#N/A</v>
      </c>
      <c r="AM70" s="201" t="e">
        <f>Support!AM60</f>
        <v>#N/A</v>
      </c>
      <c r="AN70" s="201" t="e">
        <f>Support!AN60</f>
        <v>#N/A</v>
      </c>
      <c r="AO70" s="201" t="e">
        <f>Support!AO60</f>
        <v>#N/A</v>
      </c>
      <c r="AP70" s="201" t="e">
        <f>Support!AP60</f>
        <v>#N/A</v>
      </c>
      <c r="AQ70" s="201" t="e">
        <f>Support!AQ60</f>
        <v>#N/A</v>
      </c>
      <c r="AR70" s="201" t="e">
        <f>Support!AR60</f>
        <v>#N/A</v>
      </c>
      <c r="AS70" s="201" t="e">
        <f>Support!AS60</f>
        <v>#N/A</v>
      </c>
      <c r="AT70" s="201" t="e">
        <f>Support!AT60</f>
        <v>#N/A</v>
      </c>
      <c r="AU70" s="201" t="e">
        <f>Support!AU60</f>
        <v>#N/A</v>
      </c>
      <c r="AV70" s="201" t="e">
        <f>Support!AV60</f>
        <v>#N/A</v>
      </c>
      <c r="AW70" s="201" t="e">
        <f>Support!AW60</f>
        <v>#N/A</v>
      </c>
      <c r="AX70" s="201" t="e">
        <f>Support!AX60</f>
        <v>#N/A</v>
      </c>
      <c r="AY70" s="201" t="e">
        <f>Support!AY60</f>
        <v>#N/A</v>
      </c>
      <c r="AZ70" s="201" t="e">
        <f>Support!AZ60</f>
        <v>#N/A</v>
      </c>
      <c r="BA70" s="201" t="e">
        <f>Support!BA60</f>
        <v>#N/A</v>
      </c>
      <c r="BB70" s="201" t="e">
        <f>Support!BB60</f>
        <v>#N/A</v>
      </c>
      <c r="BC70" s="201" t="e">
        <f>Support!BC60</f>
        <v>#N/A</v>
      </c>
      <c r="BD70" s="201" t="e">
        <f>Support!BD60</f>
        <v>#N/A</v>
      </c>
      <c r="BE70" s="201" t="e">
        <f>Support!BE60</f>
        <v>#N/A</v>
      </c>
      <c r="BF70" s="201" t="e">
        <f>Support!BF60</f>
        <v>#N/A</v>
      </c>
      <c r="BG70" s="201" t="e">
        <f>Support!BG60</f>
        <v>#N/A</v>
      </c>
      <c r="BH70" s="201" t="e">
        <f>Support!BH60</f>
        <v>#N/A</v>
      </c>
      <c r="BI70" s="201" t="e">
        <f>Support!BI60</f>
        <v>#N/A</v>
      </c>
      <c r="BJ70" s="201" t="e">
        <f>Support!BJ60</f>
        <v>#N/A</v>
      </c>
      <c r="BK70" s="201" t="e">
        <f>Support!BK60</f>
        <v>#N/A</v>
      </c>
      <c r="BL70" s="201" t="e">
        <f>Support!BL60</f>
        <v>#N/A</v>
      </c>
      <c r="BM70" s="201" t="e">
        <f>Support!BM60</f>
        <v>#N/A</v>
      </c>
      <c r="BN70" s="201" t="e">
        <f>Support!BN60</f>
        <v>#N/A</v>
      </c>
      <c r="BO70" s="201" t="e">
        <f>Support!BO60</f>
        <v>#N/A</v>
      </c>
      <c r="BP70" s="201" t="e">
        <f>Support!BP60</f>
        <v>#N/A</v>
      </c>
      <c r="BQ70" s="201" t="e">
        <f>Support!BQ60</f>
        <v>#N/A</v>
      </c>
      <c r="BR70" s="201" t="e">
        <f>Support!BR60</f>
        <v>#N/A</v>
      </c>
      <c r="BS70" s="201" t="e">
        <f>Support!BS60</f>
        <v>#N/A</v>
      </c>
      <c r="BT70" s="201" t="e">
        <f>Support!BT60</f>
        <v>#N/A</v>
      </c>
      <c r="BU70" s="201" t="e">
        <f>Support!BU60</f>
        <v>#N/A</v>
      </c>
      <c r="BV70" s="201" t="e">
        <f>Support!BV60</f>
        <v>#N/A</v>
      </c>
      <c r="BW70" s="201" t="e">
        <f>Support!BW60</f>
        <v>#N/A</v>
      </c>
      <c r="BX70" s="201" t="e">
        <f>Support!BX60</f>
        <v>#N/A</v>
      </c>
      <c r="BY70" s="201" t="e">
        <f>Support!BY60</f>
        <v>#N/A</v>
      </c>
      <c r="BZ70" s="201" t="e">
        <f>Support!BZ60</f>
        <v>#N/A</v>
      </c>
      <c r="CA70" s="201" t="e">
        <f>Support!CA60</f>
        <v>#N/A</v>
      </c>
      <c r="CB70" s="201" t="e">
        <f>Support!CB60</f>
        <v>#N/A</v>
      </c>
      <c r="CC70" s="201" t="e">
        <f>Support!CC60</f>
        <v>#N/A</v>
      </c>
      <c r="CD70" s="201" t="e">
        <f>Support!CD60</f>
        <v>#N/A</v>
      </c>
      <c r="CE70" s="201" t="e">
        <f>Support!CE60</f>
        <v>#N/A</v>
      </c>
      <c r="CF70" s="201" t="e">
        <f>Support!CF60</f>
        <v>#N/A</v>
      </c>
      <c r="CG70" s="201" t="e">
        <f>Support!CG60</f>
        <v>#N/A</v>
      </c>
      <c r="CH70" s="201" t="e">
        <f>Support!CH60</f>
        <v>#N/A</v>
      </c>
      <c r="CI70" s="201" t="e">
        <f>Support!CI60</f>
        <v>#N/A</v>
      </c>
      <c r="CJ70" s="201" t="e">
        <f>Support!CJ60</f>
        <v>#N/A</v>
      </c>
      <c r="CK70" s="201" t="e">
        <f>Support!CK60</f>
        <v>#N/A</v>
      </c>
      <c r="CL70" s="201" t="e">
        <f>Support!CL60</f>
        <v>#N/A</v>
      </c>
      <c r="CM70" s="201" t="e">
        <f>Support!CM60</f>
        <v>#N/A</v>
      </c>
      <c r="CN70" s="201" t="e">
        <f>Support!CN60</f>
        <v>#N/A</v>
      </c>
      <c r="CO70" s="201" t="e">
        <f>Support!CO60</f>
        <v>#N/A</v>
      </c>
      <c r="CP70" s="201" t="e">
        <f>Support!CP60</f>
        <v>#N/A</v>
      </c>
      <c r="CQ70" s="201" t="e">
        <f>Support!CQ60</f>
        <v>#N/A</v>
      </c>
      <c r="CR70" s="201" t="e">
        <f>Support!CR60</f>
        <v>#N/A</v>
      </c>
      <c r="CS70" s="201" t="e">
        <f>Support!CS60</f>
        <v>#N/A</v>
      </c>
      <c r="CT70" s="201" t="e">
        <f>Support!CT60</f>
        <v>#N/A</v>
      </c>
      <c r="CU70" s="201" t="e">
        <f>Support!CU60</f>
        <v>#N/A</v>
      </c>
      <c r="CV70" s="201" t="e">
        <f>Support!CV60</f>
        <v>#N/A</v>
      </c>
      <c r="CW70" s="173"/>
      <c r="CX70" s="173"/>
      <c r="CY70" s="173"/>
    </row>
    <row r="71" spans="1:106" s="151" customFormat="1">
      <c r="A71" s="173"/>
      <c r="B71" s="173"/>
      <c r="C71" s="173"/>
      <c r="D71" s="173"/>
      <c r="E71" s="1" t="s">
        <v>1086</v>
      </c>
      <c r="F71" s="1"/>
      <c r="G71" s="1" t="s">
        <v>305</v>
      </c>
      <c r="H71" s="1"/>
      <c r="I71" s="1"/>
      <c r="J71" s="1"/>
      <c r="K71" s="173"/>
      <c r="L71" s="201" t="e">
        <f>Support!L71</f>
        <v>#N/A</v>
      </c>
      <c r="M71" s="201" t="e">
        <f>Support!M71</f>
        <v>#N/A</v>
      </c>
      <c r="N71" s="201" t="e">
        <f>Support!N71</f>
        <v>#N/A</v>
      </c>
      <c r="O71" s="201" t="e">
        <f>Support!O71</f>
        <v>#N/A</v>
      </c>
      <c r="P71" s="201" t="e">
        <f>Support!P71</f>
        <v>#N/A</v>
      </c>
      <c r="Q71" s="201" t="e">
        <f>Support!Q71</f>
        <v>#N/A</v>
      </c>
      <c r="R71" s="201" t="e">
        <f>Support!R71</f>
        <v>#N/A</v>
      </c>
      <c r="S71" s="201" t="e">
        <f>Support!S71</f>
        <v>#N/A</v>
      </c>
      <c r="T71" s="201" t="e">
        <f>Support!T71</f>
        <v>#N/A</v>
      </c>
      <c r="U71" s="201" t="e">
        <f>Support!U71</f>
        <v>#N/A</v>
      </c>
      <c r="V71" s="201" t="e">
        <f>Support!V71</f>
        <v>#N/A</v>
      </c>
      <c r="W71" s="201" t="e">
        <f>Support!W71</f>
        <v>#N/A</v>
      </c>
      <c r="X71" s="201" t="e">
        <f>Support!X71</f>
        <v>#N/A</v>
      </c>
      <c r="Y71" s="201" t="e">
        <f>Support!Y71</f>
        <v>#N/A</v>
      </c>
      <c r="Z71" s="201" t="e">
        <f>Support!Z71</f>
        <v>#N/A</v>
      </c>
      <c r="AA71" s="201" t="e">
        <f>Support!AA71</f>
        <v>#N/A</v>
      </c>
      <c r="AB71" s="201" t="e">
        <f>Support!AB71</f>
        <v>#N/A</v>
      </c>
      <c r="AC71" s="201" t="e">
        <f>Support!AC71</f>
        <v>#N/A</v>
      </c>
      <c r="AD71" s="201" t="e">
        <f>Support!AD71</f>
        <v>#N/A</v>
      </c>
      <c r="AE71" s="201" t="e">
        <f>Support!AE71</f>
        <v>#N/A</v>
      </c>
      <c r="AF71" s="201" t="e">
        <f>Support!AF71</f>
        <v>#N/A</v>
      </c>
      <c r="AG71" s="201" t="e">
        <f>Support!AG71</f>
        <v>#N/A</v>
      </c>
      <c r="AH71" s="201" t="e">
        <f>Support!AH71</f>
        <v>#N/A</v>
      </c>
      <c r="AI71" s="201" t="e">
        <f>Support!AI71</f>
        <v>#N/A</v>
      </c>
      <c r="AJ71" s="201" t="e">
        <f>Support!AJ71</f>
        <v>#N/A</v>
      </c>
      <c r="AK71" s="201" t="e">
        <f>Support!AK71</f>
        <v>#N/A</v>
      </c>
      <c r="AL71" s="201" t="e">
        <f>Support!AL71</f>
        <v>#N/A</v>
      </c>
      <c r="AM71" s="201" t="e">
        <f>Support!AM71</f>
        <v>#N/A</v>
      </c>
      <c r="AN71" s="201" t="e">
        <f>Support!AN71</f>
        <v>#N/A</v>
      </c>
      <c r="AO71" s="201" t="e">
        <f>Support!AO71</f>
        <v>#N/A</v>
      </c>
      <c r="AP71" s="201" t="e">
        <f>Support!AP71</f>
        <v>#N/A</v>
      </c>
      <c r="AQ71" s="201" t="e">
        <f>Support!AQ71</f>
        <v>#N/A</v>
      </c>
      <c r="AR71" s="201" t="e">
        <f>Support!AR71</f>
        <v>#N/A</v>
      </c>
      <c r="AS71" s="201" t="e">
        <f>Support!AS71</f>
        <v>#N/A</v>
      </c>
      <c r="AT71" s="201" t="e">
        <f>Support!AT71</f>
        <v>#N/A</v>
      </c>
      <c r="AU71" s="201" t="e">
        <f>Support!AU71</f>
        <v>#N/A</v>
      </c>
      <c r="AV71" s="201" t="e">
        <f>Support!AV71</f>
        <v>#N/A</v>
      </c>
      <c r="AW71" s="201" t="e">
        <f>Support!AW71</f>
        <v>#N/A</v>
      </c>
      <c r="AX71" s="201" t="e">
        <f>Support!AX71</f>
        <v>#N/A</v>
      </c>
      <c r="AY71" s="201" t="e">
        <f>Support!AY71</f>
        <v>#N/A</v>
      </c>
      <c r="AZ71" s="201" t="e">
        <f>Support!AZ71</f>
        <v>#N/A</v>
      </c>
      <c r="BA71" s="201" t="e">
        <f>Support!BA71</f>
        <v>#N/A</v>
      </c>
      <c r="BB71" s="201" t="e">
        <f>Support!BB71</f>
        <v>#N/A</v>
      </c>
      <c r="BC71" s="201" t="e">
        <f>Support!BC71</f>
        <v>#N/A</v>
      </c>
      <c r="BD71" s="201" t="e">
        <f>Support!BD71</f>
        <v>#N/A</v>
      </c>
      <c r="BE71" s="201" t="e">
        <f>Support!BE71</f>
        <v>#N/A</v>
      </c>
      <c r="BF71" s="201" t="e">
        <f>Support!BF71</f>
        <v>#N/A</v>
      </c>
      <c r="BG71" s="201" t="e">
        <f>Support!BG71</f>
        <v>#N/A</v>
      </c>
      <c r="BH71" s="201" t="e">
        <f>Support!BH71</f>
        <v>#N/A</v>
      </c>
      <c r="BI71" s="201" t="e">
        <f>Support!BI71</f>
        <v>#N/A</v>
      </c>
      <c r="BJ71" s="201" t="e">
        <f>Support!BJ71</f>
        <v>#N/A</v>
      </c>
      <c r="BK71" s="201" t="e">
        <f>Support!BK71</f>
        <v>#N/A</v>
      </c>
      <c r="BL71" s="201" t="e">
        <f>Support!BL71</f>
        <v>#N/A</v>
      </c>
      <c r="BM71" s="201" t="e">
        <f>Support!BM71</f>
        <v>#N/A</v>
      </c>
      <c r="BN71" s="201" t="e">
        <f>Support!BN71</f>
        <v>#N/A</v>
      </c>
      <c r="BO71" s="201" t="e">
        <f>Support!BO71</f>
        <v>#N/A</v>
      </c>
      <c r="BP71" s="201" t="e">
        <f>Support!BP71</f>
        <v>#N/A</v>
      </c>
      <c r="BQ71" s="201" t="e">
        <f>Support!BQ71</f>
        <v>#N/A</v>
      </c>
      <c r="BR71" s="201" t="e">
        <f>Support!BR71</f>
        <v>#N/A</v>
      </c>
      <c r="BS71" s="201" t="e">
        <f>Support!BS71</f>
        <v>#N/A</v>
      </c>
      <c r="BT71" s="201" t="e">
        <f>Support!BT71</f>
        <v>#N/A</v>
      </c>
      <c r="BU71" s="201" t="e">
        <f>Support!BU71</f>
        <v>#N/A</v>
      </c>
      <c r="BV71" s="201" t="e">
        <f>Support!BV71</f>
        <v>#N/A</v>
      </c>
      <c r="BW71" s="201" t="e">
        <f>Support!BW71</f>
        <v>#N/A</v>
      </c>
      <c r="BX71" s="201" t="e">
        <f>Support!BX71</f>
        <v>#N/A</v>
      </c>
      <c r="BY71" s="201" t="e">
        <f>Support!BY71</f>
        <v>#N/A</v>
      </c>
      <c r="BZ71" s="201" t="e">
        <f>Support!BZ71</f>
        <v>#N/A</v>
      </c>
      <c r="CA71" s="201" t="e">
        <f>Support!CA71</f>
        <v>#N/A</v>
      </c>
      <c r="CB71" s="201" t="e">
        <f>Support!CB71</f>
        <v>#N/A</v>
      </c>
      <c r="CC71" s="201" t="e">
        <f>Support!CC71</f>
        <v>#N/A</v>
      </c>
      <c r="CD71" s="201" t="e">
        <f>Support!CD71</f>
        <v>#N/A</v>
      </c>
      <c r="CE71" s="201" t="e">
        <f>Support!CE71</f>
        <v>#N/A</v>
      </c>
      <c r="CF71" s="201" t="e">
        <f>Support!CF71</f>
        <v>#N/A</v>
      </c>
      <c r="CG71" s="201" t="e">
        <f>Support!CG71</f>
        <v>#N/A</v>
      </c>
      <c r="CH71" s="201" t="e">
        <f>Support!CH71</f>
        <v>#N/A</v>
      </c>
      <c r="CI71" s="201" t="e">
        <f>Support!CI71</f>
        <v>#N/A</v>
      </c>
      <c r="CJ71" s="201" t="e">
        <f>Support!CJ71</f>
        <v>#N/A</v>
      </c>
      <c r="CK71" s="201" t="e">
        <f>Support!CK71</f>
        <v>#N/A</v>
      </c>
      <c r="CL71" s="201" t="e">
        <f>Support!CL71</f>
        <v>#N/A</v>
      </c>
      <c r="CM71" s="201" t="e">
        <f>Support!CM71</f>
        <v>#N/A</v>
      </c>
      <c r="CN71" s="201" t="e">
        <f>Support!CN71</f>
        <v>#N/A</v>
      </c>
      <c r="CO71" s="201" t="e">
        <f>Support!CO71</f>
        <v>#N/A</v>
      </c>
      <c r="CP71" s="201" t="e">
        <f>Support!CP71</f>
        <v>#N/A</v>
      </c>
      <c r="CQ71" s="201" t="e">
        <f>Support!CQ71</f>
        <v>#N/A</v>
      </c>
      <c r="CR71" s="201" t="e">
        <f>Support!CR71</f>
        <v>#N/A</v>
      </c>
      <c r="CS71" s="201" t="e">
        <f>Support!CS71</f>
        <v>#N/A</v>
      </c>
      <c r="CT71" s="201" t="e">
        <f>Support!CT71</f>
        <v>#N/A</v>
      </c>
      <c r="CU71" s="201" t="e">
        <f>Support!CU71</f>
        <v>#N/A</v>
      </c>
      <c r="CV71" s="201" t="e">
        <f>Support!CV71</f>
        <v>#N/A</v>
      </c>
      <c r="CW71" s="173"/>
      <c r="CX71" s="173"/>
      <c r="CY71" s="173"/>
    </row>
    <row r="72" spans="1:106" s="151" customFormat="1">
      <c r="A72" s="472" t="s">
        <v>312</v>
      </c>
      <c r="B72" s="173"/>
      <c r="C72" s="173"/>
      <c r="D72" s="173"/>
      <c r="E72" s="1" t="s">
        <v>1087</v>
      </c>
      <c r="F72" s="1"/>
      <c r="G72" s="1" t="s">
        <v>305</v>
      </c>
      <c r="H72" s="1"/>
      <c r="I72" s="1"/>
      <c r="J72" s="1"/>
      <c r="K72" s="173"/>
      <c r="L72" s="201">
        <f>SUM(Support!L66:L67)</f>
        <v>0</v>
      </c>
      <c r="M72" s="201">
        <f>SUM(Support!M66:M67)</f>
        <v>0</v>
      </c>
      <c r="N72" s="201">
        <f>SUM(Support!N66:N67)</f>
        <v>0</v>
      </c>
      <c r="O72" s="201">
        <f>SUM(Support!O66:O67)</f>
        <v>0</v>
      </c>
      <c r="P72" s="201">
        <f>SUM(Support!P66:P67)</f>
        <v>0</v>
      </c>
      <c r="Q72" s="201">
        <f>SUM(Support!Q66:Q67)</f>
        <v>0</v>
      </c>
      <c r="R72" s="201">
        <f>SUM(Support!R66:R67)</f>
        <v>0</v>
      </c>
      <c r="S72" s="201">
        <f>SUM(Support!S66:S67)</f>
        <v>0</v>
      </c>
      <c r="T72" s="201">
        <f>SUM(Support!T66:T67)</f>
        <v>0</v>
      </c>
      <c r="U72" s="201">
        <f>SUM(Support!U66:U67)</f>
        <v>0</v>
      </c>
      <c r="V72" s="201">
        <f>SUM(Support!V66:V67)</f>
        <v>0</v>
      </c>
      <c r="W72" s="201">
        <f>SUM(Support!W66:W67)</f>
        <v>0</v>
      </c>
      <c r="X72" s="201">
        <f>SUM(Support!X66:X67)</f>
        <v>0</v>
      </c>
      <c r="Y72" s="201">
        <f>SUM(Support!Y66:Y67)</f>
        <v>0</v>
      </c>
      <c r="Z72" s="201">
        <f>SUM(Support!Z66:Z67)</f>
        <v>0</v>
      </c>
      <c r="AA72" s="201">
        <f>SUM(Support!AA66:AA67)</f>
        <v>0</v>
      </c>
      <c r="AB72" s="201">
        <f>SUM(Support!AB66:AB67)</f>
        <v>0</v>
      </c>
      <c r="AC72" s="201">
        <f>SUM(Support!AC66:AC67)</f>
        <v>0</v>
      </c>
      <c r="AD72" s="201">
        <f>SUM(Support!AD66:AD67)</f>
        <v>0</v>
      </c>
      <c r="AE72" s="201">
        <f>SUM(Support!AE66:AE67)</f>
        <v>0</v>
      </c>
      <c r="AF72" s="201">
        <f>SUM(Support!AF66:AF67)</f>
        <v>0</v>
      </c>
      <c r="AG72" s="201">
        <f>SUM(Support!AG66:AG67)</f>
        <v>0</v>
      </c>
      <c r="AH72" s="201">
        <f>SUM(Support!AH66:AH67)</f>
        <v>0</v>
      </c>
      <c r="AI72" s="201">
        <f>SUM(Support!AI66:AI67)</f>
        <v>0</v>
      </c>
      <c r="AJ72" s="201">
        <f>SUM(Support!AJ66:AJ67)</f>
        <v>0</v>
      </c>
      <c r="AK72" s="201">
        <f>SUM(Support!AK66:AK67)</f>
        <v>0</v>
      </c>
      <c r="AL72" s="201">
        <f>SUM(Support!AL66:AL67)</f>
        <v>0</v>
      </c>
      <c r="AM72" s="201">
        <f>SUM(Support!AM66:AM67)</f>
        <v>0</v>
      </c>
      <c r="AN72" s="201">
        <f>SUM(Support!AN66:AN67)</f>
        <v>0</v>
      </c>
      <c r="AO72" s="201">
        <f>SUM(Support!AO66:AO67)</f>
        <v>0</v>
      </c>
      <c r="AP72" s="201">
        <f>SUM(Support!AP66:AP67)</f>
        <v>0</v>
      </c>
      <c r="AQ72" s="201">
        <f>SUM(Support!AQ66:AQ67)</f>
        <v>0</v>
      </c>
      <c r="AR72" s="201">
        <f>SUM(Support!AR66:AR67)</f>
        <v>0</v>
      </c>
      <c r="AS72" s="201">
        <f>SUM(Support!AS66:AS67)</f>
        <v>0</v>
      </c>
      <c r="AT72" s="201">
        <f>SUM(Support!AT66:AT67)</f>
        <v>0</v>
      </c>
      <c r="AU72" s="201">
        <f>SUM(Support!AU66:AU67)</f>
        <v>0</v>
      </c>
      <c r="AV72" s="201">
        <f>SUM(Support!AV66:AV67)</f>
        <v>0</v>
      </c>
      <c r="AW72" s="201">
        <f>SUM(Support!AW66:AW67)</f>
        <v>0</v>
      </c>
      <c r="AX72" s="201">
        <f>SUM(Support!AX66:AX67)</f>
        <v>0</v>
      </c>
      <c r="AY72" s="201">
        <f>SUM(Support!AY66:AY67)</f>
        <v>0</v>
      </c>
      <c r="AZ72" s="201">
        <f>SUM(Support!AZ66:AZ67)</f>
        <v>0</v>
      </c>
      <c r="BA72" s="201">
        <f>SUM(Support!BA66:BA67)</f>
        <v>0</v>
      </c>
      <c r="BB72" s="201">
        <f>SUM(Support!BB66:BB67)</f>
        <v>0</v>
      </c>
      <c r="BC72" s="201">
        <f>SUM(Support!BC66:BC67)</f>
        <v>0</v>
      </c>
      <c r="BD72" s="201">
        <f>SUM(Support!BD66:BD67)</f>
        <v>0</v>
      </c>
      <c r="BE72" s="201">
        <f>SUM(Support!BE66:BE67)</f>
        <v>0</v>
      </c>
      <c r="BF72" s="201">
        <f>SUM(Support!BF66:BF67)</f>
        <v>0</v>
      </c>
      <c r="BG72" s="201">
        <f>SUM(Support!BG66:BG67)</f>
        <v>0</v>
      </c>
      <c r="BH72" s="201">
        <f>SUM(Support!BH66:BH67)</f>
        <v>0</v>
      </c>
      <c r="BI72" s="201">
        <f>SUM(Support!BI66:BI67)</f>
        <v>0</v>
      </c>
      <c r="BJ72" s="201">
        <f>SUM(Support!BJ66:BJ67)</f>
        <v>0</v>
      </c>
      <c r="BK72" s="201">
        <f>SUM(Support!BK66:BK67)</f>
        <v>0</v>
      </c>
      <c r="BL72" s="201">
        <f>SUM(Support!BL66:BL67)</f>
        <v>0</v>
      </c>
      <c r="BM72" s="201">
        <f>SUM(Support!BM66:BM67)</f>
        <v>0</v>
      </c>
      <c r="BN72" s="201">
        <f>SUM(Support!BN66:BN67)</f>
        <v>0</v>
      </c>
      <c r="BO72" s="201">
        <f>SUM(Support!BO66:BO67)</f>
        <v>0</v>
      </c>
      <c r="BP72" s="201">
        <f>SUM(Support!BP66:BP67)</f>
        <v>0</v>
      </c>
      <c r="BQ72" s="201">
        <f>SUM(Support!BQ66:BQ67)</f>
        <v>0</v>
      </c>
      <c r="BR72" s="201">
        <f>SUM(Support!BR66:BR67)</f>
        <v>0</v>
      </c>
      <c r="BS72" s="201">
        <f>SUM(Support!BS66:BS67)</f>
        <v>0</v>
      </c>
      <c r="BT72" s="201">
        <f>SUM(Support!BT66:BT67)</f>
        <v>0</v>
      </c>
      <c r="BU72" s="201">
        <f>SUM(Support!BU66:BU67)</f>
        <v>0</v>
      </c>
      <c r="BV72" s="201">
        <f>SUM(Support!BV66:BV67)</f>
        <v>0</v>
      </c>
      <c r="BW72" s="201">
        <f>SUM(Support!BW66:BW67)</f>
        <v>0</v>
      </c>
      <c r="BX72" s="201">
        <f>SUM(Support!BX66:BX67)</f>
        <v>0</v>
      </c>
      <c r="BY72" s="201">
        <f>SUM(Support!BY66:BY67)</f>
        <v>0</v>
      </c>
      <c r="BZ72" s="201">
        <f>SUM(Support!BZ66:BZ67)</f>
        <v>0</v>
      </c>
      <c r="CA72" s="201">
        <f>SUM(Support!CA66:CA67)</f>
        <v>0</v>
      </c>
      <c r="CB72" s="201">
        <f>SUM(Support!CB66:CB67)</f>
        <v>0</v>
      </c>
      <c r="CC72" s="201">
        <f>SUM(Support!CC66:CC67)</f>
        <v>0</v>
      </c>
      <c r="CD72" s="201">
        <f>SUM(Support!CD66:CD67)</f>
        <v>0</v>
      </c>
      <c r="CE72" s="201">
        <f>SUM(Support!CE66:CE67)</f>
        <v>0</v>
      </c>
      <c r="CF72" s="201">
        <f>SUM(Support!CF66:CF67)</f>
        <v>0</v>
      </c>
      <c r="CG72" s="201">
        <f>SUM(Support!CG66:CG67)</f>
        <v>0</v>
      </c>
      <c r="CH72" s="201">
        <f>SUM(Support!CH66:CH67)</f>
        <v>0</v>
      </c>
      <c r="CI72" s="201">
        <f>SUM(Support!CI66:CI67)</f>
        <v>0</v>
      </c>
      <c r="CJ72" s="201">
        <f>SUM(Support!CJ66:CJ67)</f>
        <v>0</v>
      </c>
      <c r="CK72" s="201">
        <f>SUM(Support!CK66:CK67)</f>
        <v>0</v>
      </c>
      <c r="CL72" s="201">
        <f>SUM(Support!CL66:CL67)</f>
        <v>0</v>
      </c>
      <c r="CM72" s="201">
        <f>SUM(Support!CM66:CM67)</f>
        <v>0</v>
      </c>
      <c r="CN72" s="201">
        <f>SUM(Support!CN66:CN67)</f>
        <v>0</v>
      </c>
      <c r="CO72" s="201">
        <f>SUM(Support!CO66:CO67)</f>
        <v>0</v>
      </c>
      <c r="CP72" s="201">
        <f>SUM(Support!CP66:CP67)</f>
        <v>0</v>
      </c>
      <c r="CQ72" s="201">
        <f>SUM(Support!CQ66:CQ67)</f>
        <v>0</v>
      </c>
      <c r="CR72" s="201">
        <f>SUM(Support!CR66:CR67)</f>
        <v>0</v>
      </c>
      <c r="CS72" s="201">
        <f>SUM(Support!CS66:CS67)</f>
        <v>0</v>
      </c>
      <c r="CT72" s="201">
        <f>SUM(Support!CT66:CT67)</f>
        <v>0</v>
      </c>
      <c r="CU72" s="201">
        <f>SUM(Support!CU66:CU67)</f>
        <v>0</v>
      </c>
      <c r="CV72" s="201">
        <f>SUM(Support!CV66:CV67)</f>
        <v>0</v>
      </c>
      <c r="CW72" s="173"/>
      <c r="CX72" s="173"/>
      <c r="CY72" s="173"/>
    </row>
    <row r="73" spans="1:106" s="151" customFormat="1">
      <c r="A73" s="173"/>
      <c r="B73" s="173"/>
      <c r="C73" s="173"/>
      <c r="D73" s="173"/>
      <c r="E73" s="1" t="s">
        <v>1088</v>
      </c>
      <c r="F73" s="1"/>
      <c r="G73" s="1" t="s">
        <v>305</v>
      </c>
      <c r="H73" s="1"/>
      <c r="I73" s="1"/>
      <c r="J73" s="1"/>
      <c r="K73" s="173"/>
      <c r="L73" s="201">
        <f>Support!L72</f>
        <v>0</v>
      </c>
      <c r="M73" s="201">
        <f>Support!M72</f>
        <v>0</v>
      </c>
      <c r="N73" s="201">
        <f>Support!N72</f>
        <v>0</v>
      </c>
      <c r="O73" s="201">
        <f>Support!O72</f>
        <v>0</v>
      </c>
      <c r="P73" s="201">
        <f>Support!P72</f>
        <v>0</v>
      </c>
      <c r="Q73" s="201">
        <f>Support!Q72</f>
        <v>0</v>
      </c>
      <c r="R73" s="201">
        <f>Support!R72</f>
        <v>0</v>
      </c>
      <c r="S73" s="201">
        <f>Support!S72</f>
        <v>0</v>
      </c>
      <c r="T73" s="201">
        <f>Support!T72</f>
        <v>0</v>
      </c>
      <c r="U73" s="201">
        <f>Support!U72</f>
        <v>0</v>
      </c>
      <c r="V73" s="201">
        <f>Support!V72</f>
        <v>0</v>
      </c>
      <c r="W73" s="201">
        <f>Support!W72</f>
        <v>0</v>
      </c>
      <c r="X73" s="201">
        <f>Support!X72</f>
        <v>0</v>
      </c>
      <c r="Y73" s="201">
        <f>Support!Y72</f>
        <v>0</v>
      </c>
      <c r="Z73" s="201">
        <f>Support!Z72</f>
        <v>0</v>
      </c>
      <c r="AA73" s="201">
        <f>Support!AA72</f>
        <v>0</v>
      </c>
      <c r="AB73" s="201">
        <f>Support!AB72</f>
        <v>0</v>
      </c>
      <c r="AC73" s="201">
        <f>Support!AC72</f>
        <v>0</v>
      </c>
      <c r="AD73" s="201">
        <f>Support!AD72</f>
        <v>0</v>
      </c>
      <c r="AE73" s="201">
        <f>Support!AE72</f>
        <v>0</v>
      </c>
      <c r="AF73" s="201">
        <f>Support!AF72</f>
        <v>0</v>
      </c>
      <c r="AG73" s="201">
        <f>Support!AG72</f>
        <v>0</v>
      </c>
      <c r="AH73" s="201">
        <f>Support!AH72</f>
        <v>0</v>
      </c>
      <c r="AI73" s="201">
        <f>Support!AI72</f>
        <v>0</v>
      </c>
      <c r="AJ73" s="201">
        <f>Support!AJ72</f>
        <v>0</v>
      </c>
      <c r="AK73" s="201">
        <f>Support!AK72</f>
        <v>0</v>
      </c>
      <c r="AL73" s="201">
        <f>Support!AL72</f>
        <v>0</v>
      </c>
      <c r="AM73" s="201">
        <f>Support!AM72</f>
        <v>0</v>
      </c>
      <c r="AN73" s="201">
        <f>Support!AN72</f>
        <v>0</v>
      </c>
      <c r="AO73" s="201">
        <f>Support!AO72</f>
        <v>0</v>
      </c>
      <c r="AP73" s="201">
        <f>Support!AP72</f>
        <v>0</v>
      </c>
      <c r="AQ73" s="201">
        <f>Support!AQ72</f>
        <v>0</v>
      </c>
      <c r="AR73" s="201">
        <f>Support!AR72</f>
        <v>0</v>
      </c>
      <c r="AS73" s="201">
        <f>Support!AS72</f>
        <v>0</v>
      </c>
      <c r="AT73" s="201">
        <f>Support!AT72</f>
        <v>0</v>
      </c>
      <c r="AU73" s="201">
        <f>Support!AU72</f>
        <v>0</v>
      </c>
      <c r="AV73" s="201">
        <f>Support!AV72</f>
        <v>0</v>
      </c>
      <c r="AW73" s="201">
        <f>Support!AW72</f>
        <v>0</v>
      </c>
      <c r="AX73" s="201">
        <f>Support!AX72</f>
        <v>0</v>
      </c>
      <c r="AY73" s="201">
        <f>Support!AY72</f>
        <v>0</v>
      </c>
      <c r="AZ73" s="201">
        <f>Support!AZ72</f>
        <v>0</v>
      </c>
      <c r="BA73" s="201">
        <f>Support!BA72</f>
        <v>0</v>
      </c>
      <c r="BB73" s="201">
        <f>Support!BB72</f>
        <v>0</v>
      </c>
      <c r="BC73" s="201">
        <f>Support!BC72</f>
        <v>0</v>
      </c>
      <c r="BD73" s="201">
        <f>Support!BD72</f>
        <v>0</v>
      </c>
      <c r="BE73" s="201">
        <f>Support!BE72</f>
        <v>0</v>
      </c>
      <c r="BF73" s="201">
        <f>Support!BF72</f>
        <v>0</v>
      </c>
      <c r="BG73" s="201">
        <f>Support!BG72</f>
        <v>0</v>
      </c>
      <c r="BH73" s="201">
        <f>Support!BH72</f>
        <v>0</v>
      </c>
      <c r="BI73" s="201">
        <f>Support!BI72</f>
        <v>0</v>
      </c>
      <c r="BJ73" s="201">
        <f>Support!BJ72</f>
        <v>0</v>
      </c>
      <c r="BK73" s="201">
        <f>Support!BK72</f>
        <v>0</v>
      </c>
      <c r="BL73" s="201">
        <f>Support!BL72</f>
        <v>0</v>
      </c>
      <c r="BM73" s="201">
        <f>Support!BM72</f>
        <v>0</v>
      </c>
      <c r="BN73" s="201">
        <f>Support!BN72</f>
        <v>0</v>
      </c>
      <c r="BO73" s="201">
        <f>Support!BO72</f>
        <v>0</v>
      </c>
      <c r="BP73" s="201">
        <f>Support!BP72</f>
        <v>0</v>
      </c>
      <c r="BQ73" s="201">
        <f>Support!BQ72</f>
        <v>0</v>
      </c>
      <c r="BR73" s="201">
        <f>Support!BR72</f>
        <v>0</v>
      </c>
      <c r="BS73" s="201">
        <f>Support!BS72</f>
        <v>0</v>
      </c>
      <c r="BT73" s="201">
        <f>Support!BT72</f>
        <v>0</v>
      </c>
      <c r="BU73" s="201">
        <f>Support!BU72</f>
        <v>0</v>
      </c>
      <c r="BV73" s="201">
        <f>Support!BV72</f>
        <v>0</v>
      </c>
      <c r="BW73" s="201">
        <f>Support!BW72</f>
        <v>0</v>
      </c>
      <c r="BX73" s="201">
        <f>Support!BX72</f>
        <v>0</v>
      </c>
      <c r="BY73" s="201">
        <f>Support!BY72</f>
        <v>0</v>
      </c>
      <c r="BZ73" s="201">
        <f>Support!BZ72</f>
        <v>0</v>
      </c>
      <c r="CA73" s="201">
        <f>Support!CA72</f>
        <v>0</v>
      </c>
      <c r="CB73" s="201">
        <f>Support!CB72</f>
        <v>0</v>
      </c>
      <c r="CC73" s="201">
        <f>Support!CC72</f>
        <v>0</v>
      </c>
      <c r="CD73" s="201">
        <f>Support!CD72</f>
        <v>0</v>
      </c>
      <c r="CE73" s="201">
        <f>Support!CE72</f>
        <v>0</v>
      </c>
      <c r="CF73" s="201">
        <f>Support!CF72</f>
        <v>0</v>
      </c>
      <c r="CG73" s="201">
        <f>Support!CG72</f>
        <v>0</v>
      </c>
      <c r="CH73" s="201">
        <f>Support!CH72</f>
        <v>0</v>
      </c>
      <c r="CI73" s="201">
        <f>Support!CI72</f>
        <v>0</v>
      </c>
      <c r="CJ73" s="201">
        <f>Support!CJ72</f>
        <v>0</v>
      </c>
      <c r="CK73" s="201">
        <f>Support!CK72</f>
        <v>0</v>
      </c>
      <c r="CL73" s="201">
        <f>Support!CL72</f>
        <v>0</v>
      </c>
      <c r="CM73" s="201">
        <f>Support!CM72</f>
        <v>0</v>
      </c>
      <c r="CN73" s="201">
        <f>Support!CN72</f>
        <v>0</v>
      </c>
      <c r="CO73" s="201">
        <f>Support!CO72</f>
        <v>0</v>
      </c>
      <c r="CP73" s="201">
        <f>Support!CP72</f>
        <v>0</v>
      </c>
      <c r="CQ73" s="201">
        <f>Support!CQ72</f>
        <v>0</v>
      </c>
      <c r="CR73" s="201">
        <f>Support!CR72</f>
        <v>0</v>
      </c>
      <c r="CS73" s="201">
        <f>Support!CS72</f>
        <v>0</v>
      </c>
      <c r="CT73" s="201">
        <f>Support!CT72</f>
        <v>0</v>
      </c>
      <c r="CU73" s="201">
        <f>Support!CU72</f>
        <v>0</v>
      </c>
      <c r="CV73" s="201">
        <f>Support!CV72</f>
        <v>0</v>
      </c>
      <c r="CW73" s="173"/>
      <c r="CX73" s="173"/>
      <c r="CY73" s="173"/>
    </row>
    <row r="74" spans="1:106" s="151" customFormat="1">
      <c r="A74" s="173"/>
      <c r="B74" s="173"/>
      <c r="C74" s="173"/>
      <c r="D74" s="173"/>
      <c r="E74" s="1" t="s">
        <v>893</v>
      </c>
      <c r="F74" s="1"/>
      <c r="G74" s="1" t="s">
        <v>305</v>
      </c>
      <c r="H74" s="1"/>
      <c r="I74" s="1"/>
      <c r="J74" s="1"/>
      <c r="K74" s="173"/>
      <c r="L74" s="201" t="e">
        <f>Support!L73</f>
        <v>#N/A</v>
      </c>
      <c r="M74" s="201" t="e">
        <f>Support!M73</f>
        <v>#N/A</v>
      </c>
      <c r="N74" s="201" t="e">
        <f>Support!N73</f>
        <v>#N/A</v>
      </c>
      <c r="O74" s="201" t="e">
        <f>Support!O73</f>
        <v>#N/A</v>
      </c>
      <c r="P74" s="201" t="e">
        <f>Support!P73</f>
        <v>#N/A</v>
      </c>
      <c r="Q74" s="201" t="e">
        <f>Support!Q73</f>
        <v>#N/A</v>
      </c>
      <c r="R74" s="201" t="e">
        <f>Support!R73</f>
        <v>#N/A</v>
      </c>
      <c r="S74" s="201" t="e">
        <f>Support!S73</f>
        <v>#N/A</v>
      </c>
      <c r="T74" s="201" t="e">
        <f>Support!T73</f>
        <v>#N/A</v>
      </c>
      <c r="U74" s="201" t="e">
        <f>Support!U73</f>
        <v>#N/A</v>
      </c>
      <c r="V74" s="201" t="e">
        <f>Support!V73</f>
        <v>#N/A</v>
      </c>
      <c r="W74" s="201" t="e">
        <f>Support!W73</f>
        <v>#N/A</v>
      </c>
      <c r="X74" s="201" t="e">
        <f>Support!X73</f>
        <v>#N/A</v>
      </c>
      <c r="Y74" s="201" t="e">
        <f>Support!Y73</f>
        <v>#N/A</v>
      </c>
      <c r="Z74" s="201" t="e">
        <f>Support!Z73</f>
        <v>#N/A</v>
      </c>
      <c r="AA74" s="201" t="e">
        <f>Support!AA73</f>
        <v>#N/A</v>
      </c>
      <c r="AB74" s="201" t="e">
        <f>Support!AB73</f>
        <v>#N/A</v>
      </c>
      <c r="AC74" s="201" t="e">
        <f>Support!AC73</f>
        <v>#N/A</v>
      </c>
      <c r="AD74" s="201" t="e">
        <f>Support!AD73</f>
        <v>#N/A</v>
      </c>
      <c r="AE74" s="201" t="e">
        <f>Support!AE73</f>
        <v>#N/A</v>
      </c>
      <c r="AF74" s="201" t="e">
        <f>Support!AF73</f>
        <v>#N/A</v>
      </c>
      <c r="AG74" s="201" t="e">
        <f>Support!AG73</f>
        <v>#N/A</v>
      </c>
      <c r="AH74" s="201" t="e">
        <f>Support!AH73</f>
        <v>#N/A</v>
      </c>
      <c r="AI74" s="201" t="e">
        <f>Support!AI73</f>
        <v>#N/A</v>
      </c>
      <c r="AJ74" s="201" t="e">
        <f>Support!AJ73</f>
        <v>#N/A</v>
      </c>
      <c r="AK74" s="201" t="e">
        <f>Support!AK73</f>
        <v>#N/A</v>
      </c>
      <c r="AL74" s="201" t="e">
        <f>Support!AL73</f>
        <v>#N/A</v>
      </c>
      <c r="AM74" s="201" t="e">
        <f>Support!AM73</f>
        <v>#N/A</v>
      </c>
      <c r="AN74" s="201" t="e">
        <f>Support!AN73</f>
        <v>#N/A</v>
      </c>
      <c r="AO74" s="201" t="e">
        <f>Support!AO73</f>
        <v>#N/A</v>
      </c>
      <c r="AP74" s="201" t="e">
        <f>Support!AP73</f>
        <v>#N/A</v>
      </c>
      <c r="AQ74" s="201" t="e">
        <f>Support!AQ73</f>
        <v>#N/A</v>
      </c>
      <c r="AR74" s="201" t="e">
        <f>Support!AR73</f>
        <v>#N/A</v>
      </c>
      <c r="AS74" s="201" t="e">
        <f>Support!AS73</f>
        <v>#N/A</v>
      </c>
      <c r="AT74" s="201" t="e">
        <f>Support!AT73</f>
        <v>#N/A</v>
      </c>
      <c r="AU74" s="201" t="e">
        <f>Support!AU73</f>
        <v>#N/A</v>
      </c>
      <c r="AV74" s="201" t="e">
        <f>Support!AV73</f>
        <v>#N/A</v>
      </c>
      <c r="AW74" s="201" t="e">
        <f>Support!AW73</f>
        <v>#N/A</v>
      </c>
      <c r="AX74" s="201" t="e">
        <f>Support!AX73</f>
        <v>#N/A</v>
      </c>
      <c r="AY74" s="201" t="e">
        <f>Support!AY73</f>
        <v>#N/A</v>
      </c>
      <c r="AZ74" s="201" t="e">
        <f>Support!AZ73</f>
        <v>#N/A</v>
      </c>
      <c r="BA74" s="201" t="e">
        <f>Support!BA73</f>
        <v>#N/A</v>
      </c>
      <c r="BB74" s="201" t="e">
        <f>Support!BB73</f>
        <v>#N/A</v>
      </c>
      <c r="BC74" s="201" t="e">
        <f>Support!BC73</f>
        <v>#N/A</v>
      </c>
      <c r="BD74" s="201" t="e">
        <f>Support!BD73</f>
        <v>#N/A</v>
      </c>
      <c r="BE74" s="201" t="e">
        <f>Support!BE73</f>
        <v>#N/A</v>
      </c>
      <c r="BF74" s="201" t="e">
        <f>Support!BF73</f>
        <v>#N/A</v>
      </c>
      <c r="BG74" s="201" t="e">
        <f>Support!BG73</f>
        <v>#N/A</v>
      </c>
      <c r="BH74" s="201" t="e">
        <f>Support!BH73</f>
        <v>#N/A</v>
      </c>
      <c r="BI74" s="201" t="e">
        <f>Support!BI73</f>
        <v>#N/A</v>
      </c>
      <c r="BJ74" s="201" t="e">
        <f>Support!BJ73</f>
        <v>#N/A</v>
      </c>
      <c r="BK74" s="201" t="e">
        <f>Support!BK73</f>
        <v>#N/A</v>
      </c>
      <c r="BL74" s="201" t="e">
        <f>Support!BL73</f>
        <v>#N/A</v>
      </c>
      <c r="BM74" s="201" t="e">
        <f>Support!BM73</f>
        <v>#N/A</v>
      </c>
      <c r="BN74" s="201" t="e">
        <f>Support!BN73</f>
        <v>#N/A</v>
      </c>
      <c r="BO74" s="201" t="e">
        <f>Support!BO73</f>
        <v>#N/A</v>
      </c>
      <c r="BP74" s="201" t="e">
        <f>Support!BP73</f>
        <v>#N/A</v>
      </c>
      <c r="BQ74" s="201" t="e">
        <f>Support!BQ73</f>
        <v>#N/A</v>
      </c>
      <c r="BR74" s="201" t="e">
        <f>Support!BR73</f>
        <v>#N/A</v>
      </c>
      <c r="BS74" s="201" t="e">
        <f>Support!BS73</f>
        <v>#N/A</v>
      </c>
      <c r="BT74" s="201" t="e">
        <f>Support!BT73</f>
        <v>#N/A</v>
      </c>
      <c r="BU74" s="201" t="e">
        <f>Support!BU73</f>
        <v>#N/A</v>
      </c>
      <c r="BV74" s="201" t="e">
        <f>Support!BV73</f>
        <v>#N/A</v>
      </c>
      <c r="BW74" s="201" t="e">
        <f>Support!BW73</f>
        <v>#N/A</v>
      </c>
      <c r="BX74" s="201" t="e">
        <f>Support!BX73</f>
        <v>#N/A</v>
      </c>
      <c r="BY74" s="201" t="e">
        <f>Support!BY73</f>
        <v>#N/A</v>
      </c>
      <c r="BZ74" s="201" t="e">
        <f>Support!BZ73</f>
        <v>#N/A</v>
      </c>
      <c r="CA74" s="201" t="e">
        <f>Support!CA73</f>
        <v>#N/A</v>
      </c>
      <c r="CB74" s="201" t="e">
        <f>Support!CB73</f>
        <v>#N/A</v>
      </c>
      <c r="CC74" s="201" t="e">
        <f>Support!CC73</f>
        <v>#N/A</v>
      </c>
      <c r="CD74" s="201" t="e">
        <f>Support!CD73</f>
        <v>#N/A</v>
      </c>
      <c r="CE74" s="201" t="e">
        <f>Support!CE73</f>
        <v>#N/A</v>
      </c>
      <c r="CF74" s="201" t="e">
        <f>Support!CF73</f>
        <v>#N/A</v>
      </c>
      <c r="CG74" s="201" t="e">
        <f>Support!CG73</f>
        <v>#N/A</v>
      </c>
      <c r="CH74" s="201" t="e">
        <f>Support!CH73</f>
        <v>#N/A</v>
      </c>
      <c r="CI74" s="201" t="e">
        <f>Support!CI73</f>
        <v>#N/A</v>
      </c>
      <c r="CJ74" s="201" t="e">
        <f>Support!CJ73</f>
        <v>#N/A</v>
      </c>
      <c r="CK74" s="201" t="e">
        <f>Support!CK73</f>
        <v>#N/A</v>
      </c>
      <c r="CL74" s="201" t="e">
        <f>Support!CL73</f>
        <v>#N/A</v>
      </c>
      <c r="CM74" s="201" t="e">
        <f>Support!CM73</f>
        <v>#N/A</v>
      </c>
      <c r="CN74" s="201" t="e">
        <f>Support!CN73</f>
        <v>#N/A</v>
      </c>
      <c r="CO74" s="201" t="e">
        <f>Support!CO73</f>
        <v>#N/A</v>
      </c>
      <c r="CP74" s="201" t="e">
        <f>Support!CP73</f>
        <v>#N/A</v>
      </c>
      <c r="CQ74" s="201" t="e">
        <f>Support!CQ73</f>
        <v>#N/A</v>
      </c>
      <c r="CR74" s="201" t="e">
        <f>Support!CR73</f>
        <v>#N/A</v>
      </c>
      <c r="CS74" s="201" t="e">
        <f>Support!CS73</f>
        <v>#N/A</v>
      </c>
      <c r="CT74" s="201" t="e">
        <f>Support!CT73</f>
        <v>#N/A</v>
      </c>
      <c r="CU74" s="201" t="e">
        <f>Support!CU73</f>
        <v>#N/A</v>
      </c>
      <c r="CV74" s="201" t="e">
        <f>Support!CV73</f>
        <v>#N/A</v>
      </c>
      <c r="CW74" s="173"/>
      <c r="CX74" s="173"/>
      <c r="CY74" s="173"/>
    </row>
    <row r="75" spans="1:106" s="151" customFormat="1">
      <c r="A75" s="173"/>
      <c r="B75" s="173"/>
      <c r="C75" s="173"/>
      <c r="D75" s="173"/>
      <c r="E75" s="1" t="s">
        <v>400</v>
      </c>
      <c r="F75" s="1"/>
      <c r="G75" s="1" t="s">
        <v>305</v>
      </c>
      <c r="H75" s="1"/>
      <c r="I75" s="1"/>
      <c r="J75" s="1"/>
      <c r="K75" s="173"/>
      <c r="L75" s="201">
        <f>AR!L60</f>
        <v>0</v>
      </c>
      <c r="M75" s="201">
        <f>AR!M60</f>
        <v>0</v>
      </c>
      <c r="N75" s="201">
        <f>AR!N60</f>
        <v>0</v>
      </c>
      <c r="O75" s="201">
        <f>AR!O60</f>
        <v>0</v>
      </c>
      <c r="P75" s="201">
        <f>AR!P60</f>
        <v>0</v>
      </c>
      <c r="Q75" s="201">
        <f>AR!Q60</f>
        <v>0</v>
      </c>
      <c r="R75" s="201">
        <f>AR!R60</f>
        <v>0</v>
      </c>
      <c r="S75" s="201">
        <f>AR!S60</f>
        <v>0</v>
      </c>
      <c r="T75" s="201">
        <f>AR!T60</f>
        <v>0</v>
      </c>
      <c r="U75" s="201">
        <f>AR!U60</f>
        <v>0</v>
      </c>
      <c r="V75" s="201">
        <f>AR!V60</f>
        <v>0</v>
      </c>
      <c r="W75" s="201">
        <f>AR!W60</f>
        <v>0</v>
      </c>
      <c r="X75" s="201">
        <f>AR!X60</f>
        <v>0</v>
      </c>
      <c r="Y75" s="201">
        <f>AR!Y60</f>
        <v>0</v>
      </c>
      <c r="Z75" s="201">
        <f>AR!Z60</f>
        <v>0</v>
      </c>
      <c r="AA75" s="201">
        <f>AR!AA60</f>
        <v>0</v>
      </c>
      <c r="AB75" s="201">
        <f>AR!AB60</f>
        <v>0</v>
      </c>
      <c r="AC75" s="201">
        <f>AR!AC60</f>
        <v>0</v>
      </c>
      <c r="AD75" s="201">
        <f>AR!AD60</f>
        <v>0</v>
      </c>
      <c r="AE75" s="201">
        <f>AR!AE60</f>
        <v>0</v>
      </c>
      <c r="AF75" s="201">
        <f>AR!AF60</f>
        <v>0</v>
      </c>
      <c r="AG75" s="201">
        <f>AR!AG60</f>
        <v>0</v>
      </c>
      <c r="AH75" s="201">
        <f>AR!AH60</f>
        <v>0</v>
      </c>
      <c r="AI75" s="201">
        <f>AR!AI60</f>
        <v>0</v>
      </c>
      <c r="AJ75" s="201">
        <f>AR!AJ60</f>
        <v>0</v>
      </c>
      <c r="AK75" s="201">
        <f>AR!AK60</f>
        <v>0</v>
      </c>
      <c r="AL75" s="201">
        <f>AR!AL60</f>
        <v>0</v>
      </c>
      <c r="AM75" s="201">
        <f>AR!AM60</f>
        <v>0</v>
      </c>
      <c r="AN75" s="201">
        <f>AR!AN60</f>
        <v>0</v>
      </c>
      <c r="AO75" s="201">
        <f>AR!AO60</f>
        <v>0</v>
      </c>
      <c r="AP75" s="201">
        <f>AR!AP60</f>
        <v>0</v>
      </c>
      <c r="AQ75" s="201">
        <f>AR!AQ60</f>
        <v>0</v>
      </c>
      <c r="AR75" s="201">
        <f>AR!AR60</f>
        <v>0</v>
      </c>
      <c r="AS75" s="201">
        <f>AR!AS60</f>
        <v>0</v>
      </c>
      <c r="AT75" s="201">
        <f>AR!AT60</f>
        <v>0</v>
      </c>
      <c r="AU75" s="201">
        <f>AR!AU60</f>
        <v>0</v>
      </c>
      <c r="AV75" s="201">
        <f>AR!AV60</f>
        <v>0</v>
      </c>
      <c r="AW75" s="201">
        <f>AR!AW60</f>
        <v>0</v>
      </c>
      <c r="AX75" s="201">
        <f>AR!AX60</f>
        <v>0</v>
      </c>
      <c r="AY75" s="201">
        <f>AR!AY60</f>
        <v>0</v>
      </c>
      <c r="AZ75" s="201">
        <f>AR!AZ60</f>
        <v>0</v>
      </c>
      <c r="BA75" s="201">
        <f>AR!BA60</f>
        <v>0</v>
      </c>
      <c r="BB75" s="201">
        <f>AR!BB60</f>
        <v>0</v>
      </c>
      <c r="BC75" s="201">
        <f>AR!BC60</f>
        <v>0</v>
      </c>
      <c r="BD75" s="201">
        <f>AR!BD60</f>
        <v>0</v>
      </c>
      <c r="BE75" s="201">
        <f>AR!BE60</f>
        <v>0</v>
      </c>
      <c r="BF75" s="201">
        <f>AR!BF60</f>
        <v>0</v>
      </c>
      <c r="BG75" s="201">
        <f>AR!BG60</f>
        <v>0</v>
      </c>
      <c r="BH75" s="201">
        <f>AR!BH60</f>
        <v>0</v>
      </c>
      <c r="BI75" s="201">
        <f>AR!BI60</f>
        <v>0</v>
      </c>
      <c r="BJ75" s="201">
        <f>AR!BJ60</f>
        <v>0</v>
      </c>
      <c r="BK75" s="201">
        <f>AR!BK60</f>
        <v>0</v>
      </c>
      <c r="BL75" s="201">
        <f>AR!BL60</f>
        <v>0</v>
      </c>
      <c r="BM75" s="201">
        <f>AR!BM60</f>
        <v>0</v>
      </c>
      <c r="BN75" s="201">
        <f>AR!BN60</f>
        <v>0</v>
      </c>
      <c r="BO75" s="201">
        <f>AR!BO60</f>
        <v>0</v>
      </c>
      <c r="BP75" s="201">
        <f>AR!BP60</f>
        <v>0</v>
      </c>
      <c r="BQ75" s="201">
        <f>AR!BQ60</f>
        <v>0</v>
      </c>
      <c r="BR75" s="201">
        <f>AR!BR60</f>
        <v>0</v>
      </c>
      <c r="BS75" s="201">
        <f>AR!BS60</f>
        <v>0</v>
      </c>
      <c r="BT75" s="201">
        <f>AR!BT60</f>
        <v>0</v>
      </c>
      <c r="BU75" s="201">
        <f>AR!BU60</f>
        <v>0</v>
      </c>
      <c r="BV75" s="201">
        <f>AR!BV60</f>
        <v>0</v>
      </c>
      <c r="BW75" s="201">
        <f>AR!BW60</f>
        <v>0</v>
      </c>
      <c r="BX75" s="201">
        <f>AR!BX60</f>
        <v>0</v>
      </c>
      <c r="BY75" s="201">
        <f>AR!BY60</f>
        <v>0</v>
      </c>
      <c r="BZ75" s="201">
        <f>AR!BZ60</f>
        <v>0</v>
      </c>
      <c r="CA75" s="201">
        <f>AR!CA60</f>
        <v>0</v>
      </c>
      <c r="CB75" s="201">
        <f>AR!CB60</f>
        <v>0</v>
      </c>
      <c r="CC75" s="201">
        <f>AR!CC60</f>
        <v>0</v>
      </c>
      <c r="CD75" s="201">
        <f>AR!CD60</f>
        <v>0</v>
      </c>
      <c r="CE75" s="201">
        <f>AR!CE60</f>
        <v>0</v>
      </c>
      <c r="CF75" s="201">
        <f>AR!CF60</f>
        <v>0</v>
      </c>
      <c r="CG75" s="201">
        <f>AR!CG60</f>
        <v>0</v>
      </c>
      <c r="CH75" s="201">
        <f>AR!CH60</f>
        <v>0</v>
      </c>
      <c r="CI75" s="201">
        <f>AR!CI60</f>
        <v>0</v>
      </c>
      <c r="CJ75" s="201">
        <f>AR!CJ60</f>
        <v>0</v>
      </c>
      <c r="CK75" s="201">
        <f>AR!CK60</f>
        <v>0</v>
      </c>
      <c r="CL75" s="201">
        <f>AR!CL60</f>
        <v>0</v>
      </c>
      <c r="CM75" s="201">
        <f>AR!CM60</f>
        <v>0</v>
      </c>
      <c r="CN75" s="201">
        <f>AR!CN60</f>
        <v>0</v>
      </c>
      <c r="CO75" s="201">
        <f>AR!CO60</f>
        <v>0</v>
      </c>
      <c r="CP75" s="201">
        <f>AR!CP60</f>
        <v>0</v>
      </c>
      <c r="CQ75" s="201">
        <f>AR!CQ60</f>
        <v>0</v>
      </c>
      <c r="CR75" s="201">
        <f>AR!CR60</f>
        <v>0</v>
      </c>
      <c r="CS75" s="201">
        <f>AR!CS60</f>
        <v>0</v>
      </c>
      <c r="CT75" s="201">
        <f>AR!CT60</f>
        <v>0</v>
      </c>
      <c r="CU75" s="201">
        <f>AR!CU60</f>
        <v>0</v>
      </c>
      <c r="CV75" s="201">
        <f>AR!CV60</f>
        <v>0</v>
      </c>
      <c r="CW75" s="173"/>
      <c r="CX75" s="173"/>
      <c r="CY75" s="173"/>
    </row>
    <row r="76" spans="1:106" s="151" customFormat="1">
      <c r="A76" s="173"/>
      <c r="B76" s="173"/>
      <c r="C76" s="173"/>
      <c r="D76" s="173"/>
      <c r="E76" s="6" t="s">
        <v>1011</v>
      </c>
      <c r="F76" s="6"/>
      <c r="G76" s="6" t="s">
        <v>305</v>
      </c>
      <c r="H76" s="1"/>
      <c r="I76" s="1"/>
      <c r="J76" s="1"/>
      <c r="K76" s="173"/>
      <c r="L76" s="200" t="e">
        <f>SUM(L69:L75)</f>
        <v>#N/A</v>
      </c>
      <c r="M76" s="200" t="e">
        <f t="shared" ref="M76:BX76" si="45">SUM(M69:M75)</f>
        <v>#N/A</v>
      </c>
      <c r="N76" s="200" t="e">
        <f t="shared" si="45"/>
        <v>#N/A</v>
      </c>
      <c r="O76" s="200" t="e">
        <f t="shared" si="45"/>
        <v>#N/A</v>
      </c>
      <c r="P76" s="200" t="e">
        <f t="shared" si="45"/>
        <v>#N/A</v>
      </c>
      <c r="Q76" s="200" t="e">
        <f t="shared" si="45"/>
        <v>#N/A</v>
      </c>
      <c r="R76" s="200" t="e">
        <f t="shared" si="45"/>
        <v>#N/A</v>
      </c>
      <c r="S76" s="200" t="e">
        <f t="shared" si="45"/>
        <v>#N/A</v>
      </c>
      <c r="T76" s="200" t="e">
        <f t="shared" si="45"/>
        <v>#N/A</v>
      </c>
      <c r="U76" s="200" t="e">
        <f t="shared" si="45"/>
        <v>#N/A</v>
      </c>
      <c r="V76" s="200" t="e">
        <f t="shared" si="45"/>
        <v>#N/A</v>
      </c>
      <c r="W76" s="200" t="e">
        <f t="shared" si="45"/>
        <v>#N/A</v>
      </c>
      <c r="X76" s="200" t="e">
        <f t="shared" si="45"/>
        <v>#N/A</v>
      </c>
      <c r="Y76" s="200" t="e">
        <f t="shared" si="45"/>
        <v>#N/A</v>
      </c>
      <c r="Z76" s="200" t="e">
        <f t="shared" si="45"/>
        <v>#N/A</v>
      </c>
      <c r="AA76" s="200" t="e">
        <f t="shared" si="45"/>
        <v>#N/A</v>
      </c>
      <c r="AB76" s="200" t="e">
        <f t="shared" si="45"/>
        <v>#N/A</v>
      </c>
      <c r="AC76" s="200" t="e">
        <f t="shared" si="45"/>
        <v>#N/A</v>
      </c>
      <c r="AD76" s="200" t="e">
        <f t="shared" si="45"/>
        <v>#N/A</v>
      </c>
      <c r="AE76" s="200" t="e">
        <f t="shared" si="45"/>
        <v>#N/A</v>
      </c>
      <c r="AF76" s="200" t="e">
        <f t="shared" si="45"/>
        <v>#N/A</v>
      </c>
      <c r="AG76" s="200" t="e">
        <f t="shared" si="45"/>
        <v>#N/A</v>
      </c>
      <c r="AH76" s="200" t="e">
        <f t="shared" si="45"/>
        <v>#N/A</v>
      </c>
      <c r="AI76" s="200" t="e">
        <f t="shared" si="45"/>
        <v>#N/A</v>
      </c>
      <c r="AJ76" s="200" t="e">
        <f t="shared" si="45"/>
        <v>#N/A</v>
      </c>
      <c r="AK76" s="200" t="e">
        <f t="shared" si="45"/>
        <v>#N/A</v>
      </c>
      <c r="AL76" s="200" t="e">
        <f t="shared" si="45"/>
        <v>#N/A</v>
      </c>
      <c r="AM76" s="200" t="e">
        <f t="shared" si="45"/>
        <v>#N/A</v>
      </c>
      <c r="AN76" s="200" t="e">
        <f t="shared" si="45"/>
        <v>#N/A</v>
      </c>
      <c r="AO76" s="200" t="e">
        <f t="shared" si="45"/>
        <v>#N/A</v>
      </c>
      <c r="AP76" s="200" t="e">
        <f t="shared" si="45"/>
        <v>#N/A</v>
      </c>
      <c r="AQ76" s="200" t="e">
        <f t="shared" si="45"/>
        <v>#N/A</v>
      </c>
      <c r="AR76" s="200" t="e">
        <f t="shared" si="45"/>
        <v>#N/A</v>
      </c>
      <c r="AS76" s="200" t="e">
        <f t="shared" si="45"/>
        <v>#N/A</v>
      </c>
      <c r="AT76" s="200" t="e">
        <f t="shared" si="45"/>
        <v>#N/A</v>
      </c>
      <c r="AU76" s="200" t="e">
        <f t="shared" si="45"/>
        <v>#N/A</v>
      </c>
      <c r="AV76" s="200" t="e">
        <f t="shared" si="45"/>
        <v>#N/A</v>
      </c>
      <c r="AW76" s="200" t="e">
        <f t="shared" si="45"/>
        <v>#N/A</v>
      </c>
      <c r="AX76" s="200" t="e">
        <f t="shared" si="45"/>
        <v>#N/A</v>
      </c>
      <c r="AY76" s="200" t="e">
        <f t="shared" si="45"/>
        <v>#N/A</v>
      </c>
      <c r="AZ76" s="200" t="e">
        <f t="shared" si="45"/>
        <v>#N/A</v>
      </c>
      <c r="BA76" s="200" t="e">
        <f t="shared" si="45"/>
        <v>#N/A</v>
      </c>
      <c r="BB76" s="200" t="e">
        <f t="shared" si="45"/>
        <v>#N/A</v>
      </c>
      <c r="BC76" s="200" t="e">
        <f t="shared" si="45"/>
        <v>#N/A</v>
      </c>
      <c r="BD76" s="200" t="e">
        <f t="shared" si="45"/>
        <v>#N/A</v>
      </c>
      <c r="BE76" s="200" t="e">
        <f t="shared" si="45"/>
        <v>#N/A</v>
      </c>
      <c r="BF76" s="200" t="e">
        <f t="shared" si="45"/>
        <v>#N/A</v>
      </c>
      <c r="BG76" s="200" t="e">
        <f t="shared" si="45"/>
        <v>#N/A</v>
      </c>
      <c r="BH76" s="200" t="e">
        <f t="shared" si="45"/>
        <v>#N/A</v>
      </c>
      <c r="BI76" s="200" t="e">
        <f t="shared" si="45"/>
        <v>#N/A</v>
      </c>
      <c r="BJ76" s="200" t="e">
        <f t="shared" si="45"/>
        <v>#N/A</v>
      </c>
      <c r="BK76" s="200" t="e">
        <f t="shared" si="45"/>
        <v>#N/A</v>
      </c>
      <c r="BL76" s="200" t="e">
        <f t="shared" si="45"/>
        <v>#N/A</v>
      </c>
      <c r="BM76" s="200" t="e">
        <f t="shared" si="45"/>
        <v>#N/A</v>
      </c>
      <c r="BN76" s="200" t="e">
        <f t="shared" si="45"/>
        <v>#N/A</v>
      </c>
      <c r="BO76" s="200" t="e">
        <f t="shared" si="45"/>
        <v>#N/A</v>
      </c>
      <c r="BP76" s="200" t="e">
        <f t="shared" si="45"/>
        <v>#N/A</v>
      </c>
      <c r="BQ76" s="200" t="e">
        <f t="shared" si="45"/>
        <v>#N/A</v>
      </c>
      <c r="BR76" s="200" t="e">
        <f t="shared" si="45"/>
        <v>#N/A</v>
      </c>
      <c r="BS76" s="200" t="e">
        <f t="shared" si="45"/>
        <v>#N/A</v>
      </c>
      <c r="BT76" s="200" t="e">
        <f t="shared" si="45"/>
        <v>#N/A</v>
      </c>
      <c r="BU76" s="200" t="e">
        <f t="shared" si="45"/>
        <v>#N/A</v>
      </c>
      <c r="BV76" s="200" t="e">
        <f t="shared" si="45"/>
        <v>#N/A</v>
      </c>
      <c r="BW76" s="200" t="e">
        <f t="shared" si="45"/>
        <v>#N/A</v>
      </c>
      <c r="BX76" s="200" t="e">
        <f t="shared" si="45"/>
        <v>#N/A</v>
      </c>
      <c r="BY76" s="200" t="e">
        <f t="shared" ref="BY76:CV76" si="46">SUM(BY69:BY75)</f>
        <v>#N/A</v>
      </c>
      <c r="BZ76" s="200" t="e">
        <f t="shared" si="46"/>
        <v>#N/A</v>
      </c>
      <c r="CA76" s="200" t="e">
        <f t="shared" si="46"/>
        <v>#N/A</v>
      </c>
      <c r="CB76" s="200" t="e">
        <f t="shared" si="46"/>
        <v>#N/A</v>
      </c>
      <c r="CC76" s="200" t="e">
        <f t="shared" si="46"/>
        <v>#N/A</v>
      </c>
      <c r="CD76" s="200" t="e">
        <f t="shared" si="46"/>
        <v>#N/A</v>
      </c>
      <c r="CE76" s="200" t="e">
        <f t="shared" si="46"/>
        <v>#N/A</v>
      </c>
      <c r="CF76" s="200" t="e">
        <f t="shared" si="46"/>
        <v>#N/A</v>
      </c>
      <c r="CG76" s="200" t="e">
        <f t="shared" si="46"/>
        <v>#N/A</v>
      </c>
      <c r="CH76" s="200" t="e">
        <f t="shared" si="46"/>
        <v>#N/A</v>
      </c>
      <c r="CI76" s="200" t="e">
        <f t="shared" si="46"/>
        <v>#N/A</v>
      </c>
      <c r="CJ76" s="200" t="e">
        <f t="shared" si="46"/>
        <v>#N/A</v>
      </c>
      <c r="CK76" s="200" t="e">
        <f t="shared" si="46"/>
        <v>#N/A</v>
      </c>
      <c r="CL76" s="200" t="e">
        <f t="shared" si="46"/>
        <v>#N/A</v>
      </c>
      <c r="CM76" s="200" t="e">
        <f t="shared" si="46"/>
        <v>#N/A</v>
      </c>
      <c r="CN76" s="200" t="e">
        <f t="shared" si="46"/>
        <v>#N/A</v>
      </c>
      <c r="CO76" s="200" t="e">
        <f t="shared" si="46"/>
        <v>#N/A</v>
      </c>
      <c r="CP76" s="200" t="e">
        <f t="shared" si="46"/>
        <v>#N/A</v>
      </c>
      <c r="CQ76" s="200" t="e">
        <f t="shared" si="46"/>
        <v>#N/A</v>
      </c>
      <c r="CR76" s="200" t="e">
        <f t="shared" si="46"/>
        <v>#N/A</v>
      </c>
      <c r="CS76" s="200" t="e">
        <f t="shared" si="46"/>
        <v>#N/A</v>
      </c>
      <c r="CT76" s="200" t="e">
        <f t="shared" si="46"/>
        <v>#N/A</v>
      </c>
      <c r="CU76" s="200" t="e">
        <f t="shared" si="46"/>
        <v>#N/A</v>
      </c>
      <c r="CV76" s="200" t="e">
        <f t="shared" si="46"/>
        <v>#N/A</v>
      </c>
      <c r="CW76" s="173"/>
      <c r="CX76" s="173"/>
      <c r="CY76" s="173"/>
    </row>
    <row r="77" spans="1:106" s="29" customFormat="1">
      <c r="H77" s="31"/>
      <c r="I77" s="31"/>
      <c r="J77" s="31"/>
      <c r="K77" s="31"/>
      <c r="L77" s="135">
        <f>IF(AR!L71=1,AR!L82=L76,0)</f>
        <v>0</v>
      </c>
      <c r="M77" s="135">
        <f>IF(AR!M71=1,AR!M82=M76,0)</f>
        <v>0</v>
      </c>
      <c r="N77" s="135">
        <f>IF(AR!N71=1,AR!N82=N76,0)</f>
        <v>0</v>
      </c>
      <c r="O77" s="135">
        <f>IF(AR!O71=1,AR!O82=O76,0)</f>
        <v>0</v>
      </c>
      <c r="P77" s="135">
        <f>IF(AR!P71=1,AR!P82=P76,0)</f>
        <v>0</v>
      </c>
      <c r="Q77" s="135">
        <f>IF(AR!Q71=1,AR!Q82=Q76,0)</f>
        <v>0</v>
      </c>
      <c r="R77" s="135">
        <f>IF(AR!R71=1,AR!R82=R76,0)</f>
        <v>0</v>
      </c>
      <c r="S77" s="135">
        <f>IF(AR!S71=1,AR!S82=S76,0)</f>
        <v>0</v>
      </c>
      <c r="T77" s="135">
        <f>IF(AR!T71=1,AR!T82=T76,0)</f>
        <v>0</v>
      </c>
      <c r="U77" s="135">
        <f>IF(AR!U71=1,AR!U82=U76,0)</f>
        <v>0</v>
      </c>
      <c r="V77" s="135">
        <f>IF(AR!V71=1,AR!V82=V76,0)</f>
        <v>0</v>
      </c>
      <c r="W77" s="135">
        <f>IF(AR!W71=1,AR!W82=W76,0)</f>
        <v>0</v>
      </c>
      <c r="X77" s="135">
        <f>IF(AR!X71=1,AR!X82=X76,0)</f>
        <v>0</v>
      </c>
      <c r="Y77" s="135">
        <f>IF(AR!Y71=1,AR!Y82=Y76,0)</f>
        <v>0</v>
      </c>
      <c r="Z77" s="135">
        <f>IF(AR!Z71=1,AR!Z82=Z76,0)</f>
        <v>0</v>
      </c>
      <c r="AA77" s="135">
        <f>IF(AR!AA71=1,AR!AA82=AA76,0)</f>
        <v>0</v>
      </c>
      <c r="AB77" s="135">
        <f>IF(AR!AB71=1,AR!AB82=AB76,0)</f>
        <v>0</v>
      </c>
      <c r="AC77" s="135">
        <f>IF(AR!AC71=1,AR!AC82=AC76,0)</f>
        <v>0</v>
      </c>
      <c r="AD77" s="135">
        <f>IF(AR!AD71=1,AR!AD82=AD76,0)</f>
        <v>0</v>
      </c>
      <c r="AE77" s="135">
        <f>IF(AR!AE71=1,AR!AE82=AE76,0)</f>
        <v>0</v>
      </c>
      <c r="AF77" s="135">
        <f>IF(AR!AF71=1,AR!AF82=AF76,0)</f>
        <v>0</v>
      </c>
      <c r="AG77" s="135">
        <f>IF(AR!AG71=1,AR!AG82=AG76,0)</f>
        <v>0</v>
      </c>
      <c r="AH77" s="135">
        <f>IF(AR!AH71=1,AR!AH82=AH76,0)</f>
        <v>0</v>
      </c>
      <c r="AI77" s="135">
        <f>IF(AR!AI71=1,AR!AI82=AI76,0)</f>
        <v>0</v>
      </c>
      <c r="AJ77" s="135">
        <f>IF(AR!AJ71=1,AR!AJ82=AJ76,0)</f>
        <v>0</v>
      </c>
      <c r="AK77" s="135">
        <f>IF(AR!AK71=1,AR!AK82=AK76,0)</f>
        <v>0</v>
      </c>
      <c r="AL77" s="135">
        <f>IF(AR!AL71=1,AR!AL82=AL76,0)</f>
        <v>0</v>
      </c>
      <c r="AM77" s="135">
        <f>IF(AR!AM71=1,AR!AM82=AM76,0)</f>
        <v>0</v>
      </c>
      <c r="AN77" s="135">
        <f>IF(AR!AN71=1,AR!AN82=AN76,0)</f>
        <v>0</v>
      </c>
      <c r="AO77" s="135">
        <f>IF(AR!AO71=1,AR!AO82=AO76,0)</f>
        <v>0</v>
      </c>
      <c r="AP77" s="135">
        <f>IF(AR!AP71=1,AR!AP82=AP76,0)</f>
        <v>0</v>
      </c>
      <c r="AQ77" s="135">
        <f>IF(AR!AQ71=1,AR!AQ82=AQ76,0)</f>
        <v>0</v>
      </c>
      <c r="AR77" s="135">
        <f>IF(AR!AR71=1,AR!AR82=AR76,0)</f>
        <v>0</v>
      </c>
      <c r="AS77" s="135">
        <f>IF(AR!AS71=1,AR!AS82=AS76,0)</f>
        <v>0</v>
      </c>
      <c r="AT77" s="135">
        <f>IF(AR!AT71=1,AR!AT82=AT76,0)</f>
        <v>0</v>
      </c>
      <c r="AU77" s="135">
        <f>IF(AR!AU71=1,AR!AU82=AU76,0)</f>
        <v>0</v>
      </c>
      <c r="AV77" s="135">
        <f>IF(AR!AV71=1,AR!AV82=AV76,0)</f>
        <v>0</v>
      </c>
      <c r="AW77" s="135">
        <f>IF(AR!AW71=1,AR!AW82=AW76,0)</f>
        <v>0</v>
      </c>
      <c r="AX77" s="135">
        <f>IF(AR!AX71=1,AR!AX82=AX76,0)</f>
        <v>0</v>
      </c>
      <c r="AY77" s="135">
        <f>IF(AR!AY71=1,AR!AY82=AY76,0)</f>
        <v>0</v>
      </c>
      <c r="AZ77" s="135">
        <f>IF(AR!AZ71=1,AR!AZ82=AZ76,0)</f>
        <v>0</v>
      </c>
      <c r="BA77" s="135">
        <f>IF(AR!BA71=1,AR!BA82=BA76,0)</f>
        <v>0</v>
      </c>
      <c r="BB77" s="135">
        <f>IF(AR!BB71=1,AR!BB82=BB76,0)</f>
        <v>0</v>
      </c>
      <c r="BC77" s="135">
        <f>IF(AR!BC71=1,AR!BC82=BC76,0)</f>
        <v>0</v>
      </c>
      <c r="BD77" s="135">
        <f>IF(AR!BD71=1,AR!BD82=BD76,0)</f>
        <v>0</v>
      </c>
      <c r="BE77" s="135">
        <f>IF(AR!BE71=1,AR!BE82=BE76,0)</f>
        <v>0</v>
      </c>
      <c r="BF77" s="135">
        <f>IF(AR!BF71=1,AR!BF82=BF76,0)</f>
        <v>0</v>
      </c>
      <c r="BG77" s="135">
        <f>IF(AR!BG71=1,AR!BG82=BG76,0)</f>
        <v>0</v>
      </c>
      <c r="BH77" s="135">
        <f>IF(AR!BH71=1,AR!BH82=BH76,0)</f>
        <v>0</v>
      </c>
      <c r="BI77" s="135">
        <f>IF(AR!BI71=1,AR!BI82=BI76,0)</f>
        <v>0</v>
      </c>
      <c r="BJ77" s="135">
        <f>IF(AR!BJ71=1,AR!BJ82=BJ76,0)</f>
        <v>0</v>
      </c>
      <c r="BK77" s="135">
        <f>IF(AR!BK71=1,AR!BK82=BK76,0)</f>
        <v>0</v>
      </c>
      <c r="BL77" s="135">
        <f>IF(AR!BL71=1,AR!BL82=BL76,0)</f>
        <v>0</v>
      </c>
      <c r="BM77" s="135">
        <f>IF(AR!BM71=1,AR!BM82=BM76,0)</f>
        <v>0</v>
      </c>
      <c r="BN77" s="135">
        <f>IF(AR!BN71=1,AR!BN82=BN76,0)</f>
        <v>0</v>
      </c>
      <c r="BO77" s="135">
        <f>IF(AR!BO71=1,AR!BO82=BO76,0)</f>
        <v>0</v>
      </c>
      <c r="BP77" s="135">
        <f>IF(AR!BP71=1,AR!BP82=BP76,0)</f>
        <v>0</v>
      </c>
      <c r="BQ77" s="135">
        <f>IF(AR!BQ71=1,AR!BQ82=BQ76,0)</f>
        <v>0</v>
      </c>
      <c r="BR77" s="135">
        <f>IF(AR!BR71=1,AR!BR82=BR76,0)</f>
        <v>0</v>
      </c>
      <c r="BS77" s="135">
        <f>IF(AR!BS71=1,AR!BS82=BS76,0)</f>
        <v>0</v>
      </c>
      <c r="BT77" s="135">
        <f>IF(AR!BT71=1,AR!BT82=BT76,0)</f>
        <v>0</v>
      </c>
      <c r="BU77" s="135">
        <f>IF(AR!BU71=1,AR!BU82=BU76,0)</f>
        <v>0</v>
      </c>
      <c r="BV77" s="135">
        <f>IF(AR!BV71=1,AR!BV82=BV76,0)</f>
        <v>0</v>
      </c>
      <c r="BW77" s="135">
        <f>IF(AR!BW71=1,AR!BW82=BW76,0)</f>
        <v>0</v>
      </c>
      <c r="BX77" s="135">
        <f>IF(AR!BX71=1,AR!BX82=BX76,0)</f>
        <v>0</v>
      </c>
      <c r="BY77" s="135">
        <f>IF(AR!BY71=1,AR!BY82=BY76,0)</f>
        <v>0</v>
      </c>
      <c r="BZ77" s="135">
        <f>IF(AR!BZ71=1,AR!BZ82=BZ76,0)</f>
        <v>0</v>
      </c>
      <c r="CA77" s="135">
        <f>IF(AR!CA71=1,AR!CA82=CA76,0)</f>
        <v>0</v>
      </c>
      <c r="CB77" s="135">
        <f>IF(AR!CB71=1,AR!CB82=CB76,0)</f>
        <v>0</v>
      </c>
      <c r="CC77" s="135">
        <f>IF(AR!CC71=1,AR!CC82=CC76,0)</f>
        <v>0</v>
      </c>
      <c r="CD77" s="135">
        <f>IF(AR!CD71=1,AR!CD82=CD76,0)</f>
        <v>0</v>
      </c>
      <c r="CE77" s="135">
        <f>IF(AR!CE71=1,AR!CE82=CE76,0)</f>
        <v>0</v>
      </c>
      <c r="CF77" s="135">
        <f>IF(AR!CF71=1,AR!CF82=CF76,0)</f>
        <v>0</v>
      </c>
      <c r="CG77" s="135">
        <f>IF(AR!CG71=1,AR!CG82=CG76,0)</f>
        <v>0</v>
      </c>
      <c r="CH77" s="135">
        <f>IF(AR!CH71=1,AR!CH82=CH76,0)</f>
        <v>0</v>
      </c>
      <c r="CI77" s="135">
        <f>IF(AR!CI71=1,AR!CI82=CI76,0)</f>
        <v>0</v>
      </c>
      <c r="CJ77" s="135">
        <f>IF(AR!CJ71=1,AR!CJ82=CJ76,0)</f>
        <v>0</v>
      </c>
      <c r="CK77" s="135">
        <f>IF(AR!CK71=1,AR!CK82=CK76,0)</f>
        <v>0</v>
      </c>
      <c r="CL77" s="135">
        <f>IF(AR!CL71=1,AR!CL82=CL76,0)</f>
        <v>0</v>
      </c>
      <c r="CM77" s="135">
        <f>IF(AR!CM71=1,AR!CM82=CM76,0)</f>
        <v>0</v>
      </c>
      <c r="CN77" s="135">
        <f>IF(AR!CN71=1,AR!CN82=CN76,0)</f>
        <v>0</v>
      </c>
      <c r="CO77" s="135">
        <f>IF(AR!CO71=1,AR!CO82=CO76,0)</f>
        <v>0</v>
      </c>
      <c r="CP77" s="135">
        <f>IF(AR!CP71=1,AR!CP82=CP76,0)</f>
        <v>0</v>
      </c>
      <c r="CQ77" s="135">
        <f>IF(AR!CQ71=1,AR!CQ82=CQ76,0)</f>
        <v>0</v>
      </c>
      <c r="CR77" s="135">
        <f>IF(AR!CR71=1,AR!CR82=CR76,0)</f>
        <v>0</v>
      </c>
      <c r="CS77" s="135">
        <f>IF(AR!CS71=1,AR!CS82=CS76,0)</f>
        <v>0</v>
      </c>
      <c r="CT77" s="135">
        <f>IF(AR!CT71=1,AR!CT82=CT76,0)</f>
        <v>0</v>
      </c>
      <c r="CU77" s="135">
        <f>IF(AR!CU71=1,AR!CU82=CU76,0)</f>
        <v>0</v>
      </c>
      <c r="CV77" s="135">
        <f>IF(AR!CV71=1,AR!CV82=CV76,0)</f>
        <v>0</v>
      </c>
      <c r="CW77" s="33"/>
      <c r="CX77" s="33"/>
      <c r="CY77" s="33"/>
      <c r="CZ77" s="33"/>
      <c r="DA77" s="33"/>
    </row>
    <row r="78" spans="1:106" s="151" customFormat="1">
      <c r="A78" s="173"/>
      <c r="B78" s="173"/>
      <c r="C78" s="173"/>
      <c r="D78" s="173"/>
      <c r="E78" s="1"/>
      <c r="F78" s="1"/>
      <c r="G78" s="1"/>
      <c r="H78" s="1"/>
      <c r="I78" s="1"/>
      <c r="J78" s="1"/>
      <c r="K78" s="173"/>
      <c r="L78" s="276"/>
      <c r="M78" s="276"/>
      <c r="N78" s="276"/>
      <c r="O78" s="276"/>
      <c r="P78" s="276"/>
      <c r="Q78" s="276"/>
      <c r="R78" s="276"/>
      <c r="S78" s="276"/>
      <c r="T78" s="276"/>
      <c r="U78" s="276"/>
      <c r="V78" s="276"/>
      <c r="W78" s="276"/>
      <c r="X78" s="276"/>
      <c r="Y78" s="276"/>
      <c r="Z78" s="276"/>
      <c r="AA78" s="276"/>
      <c r="AB78" s="276"/>
      <c r="AC78" s="276"/>
      <c r="AD78" s="276"/>
      <c r="AE78" s="276"/>
      <c r="AF78" s="276"/>
      <c r="AG78" s="276"/>
      <c r="AH78" s="276"/>
      <c r="AI78" s="276"/>
      <c r="AJ78" s="276"/>
      <c r="AK78" s="276"/>
      <c r="AL78" s="276"/>
      <c r="AM78" s="276"/>
      <c r="AN78" s="276"/>
      <c r="AO78" s="276"/>
      <c r="AP78" s="276"/>
      <c r="AQ78" s="276"/>
      <c r="AR78" s="276"/>
      <c r="AS78" s="276"/>
      <c r="AT78" s="276"/>
      <c r="AU78" s="276"/>
      <c r="AV78" s="276"/>
      <c r="AW78" s="276"/>
      <c r="AX78" s="276"/>
      <c r="AY78" s="276"/>
      <c r="AZ78" s="276"/>
      <c r="BA78" s="276"/>
      <c r="BB78" s="276"/>
      <c r="BC78" s="276"/>
      <c r="BD78" s="276"/>
      <c r="BE78" s="276"/>
      <c r="BF78" s="276"/>
      <c r="BG78" s="276"/>
      <c r="BH78" s="276"/>
      <c r="BI78" s="276"/>
      <c r="BJ78" s="276"/>
      <c r="BK78" s="276"/>
      <c r="BL78" s="276"/>
      <c r="BM78" s="276"/>
      <c r="BN78" s="276"/>
      <c r="BO78" s="276"/>
      <c r="BP78" s="276"/>
      <c r="BQ78" s="276"/>
      <c r="BR78" s="276"/>
      <c r="BS78" s="276"/>
      <c r="BT78" s="276"/>
      <c r="BU78" s="276"/>
      <c r="BV78" s="276"/>
      <c r="BW78" s="276"/>
      <c r="BX78" s="276"/>
      <c r="BY78" s="276"/>
      <c r="BZ78" s="276"/>
      <c r="CA78" s="276"/>
      <c r="CB78" s="276"/>
      <c r="CC78" s="276"/>
      <c r="CD78" s="276"/>
      <c r="CE78" s="276"/>
      <c r="CF78" s="276"/>
      <c r="CG78" s="276"/>
      <c r="CH78" s="276"/>
      <c r="CI78" s="276"/>
      <c r="CJ78" s="276"/>
      <c r="CK78" s="276"/>
      <c r="CL78" s="276"/>
      <c r="CM78" s="276"/>
      <c r="CN78" s="276"/>
      <c r="CO78" s="276"/>
      <c r="CP78" s="276"/>
      <c r="CQ78" s="276"/>
      <c r="CR78" s="276"/>
      <c r="CS78" s="276"/>
      <c r="CT78" s="276"/>
      <c r="CU78" s="276"/>
      <c r="CV78" s="276"/>
      <c r="CW78" s="173"/>
      <c r="CX78" s="173"/>
      <c r="CY78" s="173"/>
    </row>
    <row r="79" spans="1:106">
      <c r="B79" s="22">
        <f>MAX($B$5:B37)+1</f>
        <v>3</v>
      </c>
      <c r="C79" s="22" t="s">
        <v>1089</v>
      </c>
      <c r="D79" s="22"/>
      <c r="E79" s="22"/>
      <c r="F79" s="22"/>
      <c r="G79" s="22"/>
      <c r="H79" s="22"/>
      <c r="I79" s="22"/>
      <c r="J79" s="22"/>
      <c r="K79" s="22"/>
      <c r="L79" s="22"/>
      <c r="M79" s="22"/>
      <c r="N79" s="22"/>
      <c r="O79" s="22"/>
      <c r="P79" s="22"/>
      <c r="Q79" s="22"/>
      <c r="R79" s="22"/>
      <c r="S79" s="22"/>
      <c r="T79" s="22"/>
      <c r="U79" s="22"/>
      <c r="V79" s="22"/>
      <c r="W79" s="22"/>
      <c r="X79" s="22"/>
      <c r="Y79" s="22"/>
      <c r="Z79" s="22"/>
      <c r="AA79" s="22"/>
      <c r="AB79" s="22"/>
      <c r="AC79" s="22"/>
      <c r="AD79" s="22"/>
      <c r="AE79" s="22"/>
      <c r="AF79" s="22"/>
      <c r="AG79" s="22"/>
      <c r="AH79" s="22"/>
      <c r="AI79" s="22"/>
      <c r="AJ79" s="22"/>
      <c r="AK79" s="22"/>
      <c r="AL79" s="22"/>
      <c r="AM79" s="22"/>
      <c r="AN79" s="22"/>
      <c r="AO79" s="22"/>
      <c r="AP79" s="22"/>
      <c r="AQ79" s="22"/>
      <c r="AR79" s="22"/>
      <c r="AS79" s="22"/>
      <c r="AT79" s="22"/>
      <c r="AU79" s="22"/>
      <c r="AV79" s="22"/>
      <c r="AW79" s="22"/>
      <c r="AX79" s="22"/>
      <c r="AY79" s="22"/>
      <c r="AZ79" s="22"/>
      <c r="BA79" s="22"/>
      <c r="BB79" s="22"/>
      <c r="BC79" s="22"/>
      <c r="BD79" s="22"/>
      <c r="BE79" s="22"/>
      <c r="BF79" s="22"/>
      <c r="BG79" s="22"/>
      <c r="BH79" s="22"/>
      <c r="BI79" s="22"/>
      <c r="BJ79" s="22"/>
      <c r="BK79" s="22"/>
      <c r="BL79" s="22"/>
      <c r="BM79" s="22"/>
      <c r="BN79" s="22"/>
      <c r="BO79" s="22"/>
      <c r="BP79" s="22"/>
      <c r="BQ79" s="22"/>
      <c r="BR79" s="22"/>
      <c r="BS79" s="22"/>
      <c r="BT79" s="22"/>
      <c r="BU79" s="22"/>
      <c r="BV79" s="22"/>
      <c r="BW79" s="22"/>
      <c r="BX79" s="22"/>
      <c r="BY79" s="22"/>
      <c r="BZ79" s="22"/>
      <c r="CA79" s="22"/>
      <c r="CB79" s="22"/>
      <c r="CC79" s="22"/>
      <c r="CD79" s="22"/>
      <c r="CE79" s="22"/>
      <c r="CF79" s="22"/>
      <c r="CG79" s="22"/>
      <c r="CH79" s="22"/>
      <c r="CI79" s="22"/>
      <c r="CJ79" s="22"/>
      <c r="CK79" s="22"/>
      <c r="CL79" s="22"/>
      <c r="CM79" s="22"/>
      <c r="CN79" s="22"/>
      <c r="CO79" s="22"/>
      <c r="CP79" s="22"/>
      <c r="CQ79" s="22"/>
      <c r="CR79" s="22"/>
      <c r="CS79" s="22"/>
      <c r="CT79" s="22"/>
      <c r="CU79" s="22"/>
      <c r="CV79" s="22"/>
      <c r="CW79" s="22"/>
      <c r="CX79" s="22"/>
      <c r="CY79" s="24"/>
      <c r="CZ79" s="22"/>
      <c r="DA79" s="22"/>
      <c r="DB79" s="22"/>
    </row>
    <row r="80" spans="1:106">
      <c r="B80" s="38" t="s">
        <v>1090</v>
      </c>
      <c r="C80" s="38"/>
      <c r="D80" s="38"/>
      <c r="E80" s="38"/>
      <c r="F80" s="38"/>
      <c r="G80" s="38"/>
      <c r="H80" s="38"/>
      <c r="I80" s="38"/>
      <c r="J80" s="38"/>
      <c r="K80" s="38"/>
      <c r="L80" s="38"/>
      <c r="M80" s="38"/>
      <c r="N80" s="38"/>
      <c r="O80" s="38"/>
      <c r="P80" s="38"/>
      <c r="Q80" s="38"/>
      <c r="R80" s="38"/>
      <c r="S80" s="38"/>
      <c r="T80" s="38"/>
      <c r="U80" s="38"/>
      <c r="V80" s="38"/>
      <c r="W80" s="38"/>
      <c r="X80" s="38"/>
      <c r="Y80" s="38"/>
      <c r="Z80" s="38"/>
      <c r="AA80" s="38"/>
      <c r="AB80" s="38"/>
      <c r="AC80" s="38"/>
      <c r="AD80" s="38"/>
      <c r="AE80" s="38"/>
      <c r="AF80" s="38"/>
      <c r="AG80" s="38"/>
      <c r="AH80" s="38"/>
      <c r="AI80" s="38"/>
      <c r="AJ80" s="38"/>
      <c r="AK80" s="38"/>
      <c r="AL80" s="38"/>
      <c r="AM80" s="38"/>
      <c r="AN80" s="38"/>
      <c r="AO80" s="38"/>
      <c r="AP80" s="38"/>
      <c r="AQ80" s="38"/>
      <c r="AR80" s="38"/>
      <c r="AS80" s="38"/>
      <c r="AT80" s="38"/>
      <c r="AU80" s="38"/>
      <c r="AV80" s="38"/>
      <c r="AW80" s="38"/>
      <c r="AX80" s="38"/>
      <c r="AY80" s="38"/>
      <c r="AZ80" s="38"/>
      <c r="BA80" s="38"/>
      <c r="BB80" s="38"/>
      <c r="BC80" s="38"/>
      <c r="BD80" s="38"/>
      <c r="BE80" s="38"/>
      <c r="BF80" s="38"/>
      <c r="BG80" s="38"/>
      <c r="BH80" s="38"/>
      <c r="BI80" s="38"/>
      <c r="BJ80" s="38"/>
      <c r="BK80" s="38"/>
      <c r="BL80" s="38"/>
      <c r="BM80" s="38"/>
      <c r="BN80" s="38"/>
      <c r="BO80" s="38"/>
      <c r="BP80" s="38"/>
      <c r="BQ80" s="38"/>
      <c r="BR80" s="38"/>
      <c r="BS80" s="38"/>
      <c r="BT80" s="38"/>
      <c r="BU80" s="38"/>
      <c r="BV80" s="38"/>
      <c r="BW80" s="38"/>
      <c r="BX80" s="38"/>
      <c r="BY80" s="38"/>
      <c r="BZ80" s="38"/>
      <c r="CA80" s="38"/>
      <c r="CB80" s="38"/>
      <c r="CC80" s="38"/>
      <c r="CD80" s="38"/>
      <c r="CE80" s="38"/>
      <c r="CF80" s="38"/>
      <c r="CG80" s="38"/>
      <c r="CH80" s="38"/>
      <c r="CI80" s="38"/>
      <c r="CJ80" s="38"/>
      <c r="CK80" s="38"/>
      <c r="CL80" s="38"/>
      <c r="CM80" s="38"/>
      <c r="CN80" s="38"/>
      <c r="CO80" s="38"/>
      <c r="CP80" s="38"/>
      <c r="CQ80" s="38"/>
      <c r="CR80" s="38"/>
      <c r="CS80" s="38"/>
      <c r="CT80" s="38"/>
      <c r="CU80" s="38"/>
      <c r="CV80" s="38"/>
      <c r="CW80" s="38"/>
      <c r="CX80" s="38"/>
    </row>
    <row r="81" spans="2:102">
      <c r="L81" s="67"/>
      <c r="M81" s="35"/>
      <c r="N81" s="194"/>
      <c r="O81" s="194"/>
      <c r="P81" s="194"/>
      <c r="Q81" s="194"/>
      <c r="R81" s="194"/>
      <c r="S81" s="194"/>
      <c r="T81" s="194"/>
      <c r="U81" s="194"/>
      <c r="V81" s="194"/>
      <c r="W81" s="194"/>
      <c r="X81" s="194"/>
      <c r="Y81" s="194"/>
      <c r="Z81" s="194"/>
      <c r="AA81" s="194"/>
      <c r="AB81" s="194"/>
      <c r="AC81" s="194"/>
      <c r="AD81" s="194"/>
      <c r="AE81" s="194"/>
      <c r="AF81" s="194"/>
      <c r="AG81" s="194"/>
      <c r="AH81" s="194"/>
      <c r="AI81" s="194"/>
      <c r="AJ81" s="194"/>
      <c r="AK81" s="194"/>
      <c r="AL81" s="194"/>
      <c r="AM81" s="194"/>
      <c r="AN81" s="194"/>
      <c r="AO81" s="194"/>
      <c r="AP81" s="194"/>
      <c r="AQ81" s="194"/>
      <c r="AR81" s="194"/>
      <c r="AS81" s="194"/>
      <c r="AT81" s="194"/>
      <c r="AU81" s="194"/>
      <c r="AV81" s="194"/>
      <c r="AW81" s="194"/>
      <c r="AX81" s="194"/>
      <c r="AY81" s="194"/>
      <c r="AZ81" s="194"/>
      <c r="BA81" s="194"/>
      <c r="BB81" s="194"/>
      <c r="BC81" s="194"/>
      <c r="BD81" s="194"/>
      <c r="BE81" s="194"/>
      <c r="BF81" s="194"/>
      <c r="BG81" s="194"/>
      <c r="BH81" s="194"/>
      <c r="BI81" s="194"/>
      <c r="BJ81" s="194"/>
      <c r="BK81" s="194"/>
      <c r="BL81" s="194"/>
      <c r="BM81" s="194"/>
      <c r="BN81" s="194"/>
      <c r="BO81" s="194"/>
      <c r="BP81" s="194"/>
      <c r="BQ81" s="194"/>
      <c r="BR81" s="194"/>
      <c r="BS81" s="194"/>
      <c r="BT81" s="194"/>
      <c r="BU81" s="194"/>
      <c r="BV81" s="194"/>
      <c r="BW81" s="194"/>
      <c r="BX81" s="194"/>
      <c r="BY81" s="194"/>
      <c r="BZ81" s="194"/>
      <c r="CA81" s="194"/>
      <c r="CB81" s="194"/>
      <c r="CC81" s="194"/>
      <c r="CD81" s="194"/>
      <c r="CE81" s="194"/>
      <c r="CF81" s="194"/>
      <c r="CG81" s="194"/>
      <c r="CH81" s="194"/>
      <c r="CI81" s="194"/>
      <c r="CJ81" s="194"/>
      <c r="CK81" s="194"/>
      <c r="CL81" s="194"/>
      <c r="CM81" s="194"/>
      <c r="CN81" s="194"/>
      <c r="CO81" s="194"/>
      <c r="CP81" s="194"/>
      <c r="CQ81" s="194"/>
      <c r="CR81" s="194"/>
      <c r="CS81" s="194"/>
      <c r="CT81" s="194"/>
      <c r="CU81" s="194"/>
      <c r="CV81" s="194"/>
      <c r="CW81" s="35"/>
      <c r="CX81" s="35"/>
    </row>
    <row r="82" spans="2:102" s="12" customFormat="1">
      <c r="B82" s="117" t="s">
        <v>51</v>
      </c>
      <c r="C82" s="117"/>
      <c r="D82" s="117"/>
      <c r="E82" s="117"/>
      <c r="F82" s="117"/>
      <c r="G82" s="117"/>
      <c r="H82" s="117"/>
      <c r="I82" s="117"/>
      <c r="J82" s="117"/>
      <c r="K82" s="117"/>
      <c r="L82" s="117"/>
      <c r="M82" s="117"/>
      <c r="N82" s="117"/>
      <c r="O82" s="117"/>
      <c r="P82" s="117"/>
      <c r="Q82" s="117"/>
      <c r="R82" s="117"/>
      <c r="S82" s="117"/>
      <c r="T82" s="117"/>
      <c r="U82" s="117"/>
      <c r="V82" s="117"/>
      <c r="W82" s="117"/>
      <c r="X82" s="117"/>
      <c r="Y82" s="117"/>
      <c r="Z82" s="117"/>
      <c r="AA82" s="117"/>
      <c r="AB82" s="117"/>
      <c r="AC82" s="117"/>
      <c r="AD82" s="117"/>
      <c r="AE82" s="117"/>
      <c r="AF82" s="117"/>
      <c r="AG82" s="117"/>
      <c r="AH82" s="117"/>
      <c r="AI82" s="117"/>
      <c r="AJ82" s="117"/>
      <c r="AK82" s="117"/>
      <c r="AL82" s="117"/>
      <c r="AM82" s="117"/>
      <c r="AN82" s="117"/>
      <c r="AO82" s="117"/>
      <c r="AP82" s="117"/>
      <c r="AQ82" s="117"/>
      <c r="AR82" s="117"/>
      <c r="AS82" s="117"/>
      <c r="AT82" s="117"/>
      <c r="AU82" s="117"/>
      <c r="AV82" s="117"/>
      <c r="AW82" s="117"/>
      <c r="AX82" s="117"/>
      <c r="AY82" s="117"/>
      <c r="AZ82" s="117"/>
      <c r="BA82" s="117"/>
      <c r="BB82" s="117"/>
      <c r="BC82" s="117"/>
      <c r="BD82" s="117"/>
      <c r="BE82" s="117"/>
      <c r="BF82" s="117"/>
      <c r="BG82" s="117"/>
      <c r="BH82" s="117"/>
      <c r="BI82" s="117"/>
      <c r="BJ82" s="117"/>
      <c r="BK82" s="117"/>
      <c r="BL82" s="117"/>
      <c r="BM82" s="117"/>
      <c r="BN82" s="117"/>
      <c r="BO82" s="117"/>
      <c r="BP82" s="117"/>
      <c r="BQ82" s="117"/>
      <c r="BR82" s="117"/>
      <c r="BS82" s="117"/>
      <c r="BT82" s="117"/>
      <c r="BU82" s="117"/>
      <c r="BV82" s="117"/>
      <c r="BW82" s="117"/>
      <c r="BX82" s="117"/>
      <c r="BY82" s="117"/>
      <c r="BZ82" s="117"/>
      <c r="CA82" s="117"/>
      <c r="CB82" s="117"/>
      <c r="CC82" s="117"/>
      <c r="CD82" s="117"/>
      <c r="CE82" s="117"/>
      <c r="CF82" s="117"/>
      <c r="CG82" s="117"/>
      <c r="CH82" s="117"/>
      <c r="CI82" s="117"/>
      <c r="CJ82" s="117"/>
      <c r="CK82" s="117"/>
      <c r="CL82" s="117"/>
      <c r="CM82" s="117"/>
      <c r="CN82" s="117"/>
      <c r="CO82" s="117"/>
      <c r="CP82" s="117"/>
      <c r="CQ82" s="117"/>
      <c r="CR82" s="117"/>
      <c r="CS82" s="117"/>
      <c r="CT82" s="117"/>
      <c r="CU82" s="117"/>
      <c r="CV82" s="117"/>
      <c r="CW82" s="118"/>
      <c r="CX82" s="118"/>
    </row>
    <row r="83" spans="2:102">
      <c r="L83" s="67"/>
      <c r="M83" s="58"/>
      <c r="N83" s="58"/>
      <c r="O83" s="58"/>
      <c r="P83" s="58"/>
      <c r="Q83" s="58"/>
      <c r="R83" s="58"/>
      <c r="S83" s="58"/>
      <c r="T83" s="58"/>
      <c r="U83" s="58"/>
      <c r="V83" s="58"/>
      <c r="W83" s="58"/>
      <c r="X83" s="58"/>
      <c r="Y83" s="58"/>
      <c r="Z83" s="58"/>
      <c r="AA83" s="58"/>
      <c r="AB83" s="58"/>
      <c r="AC83" s="58"/>
      <c r="AD83" s="58"/>
      <c r="AE83" s="58"/>
      <c r="AF83" s="58"/>
      <c r="AG83" s="58"/>
      <c r="AH83" s="58"/>
      <c r="AI83" s="58"/>
      <c r="AJ83" s="58"/>
      <c r="AK83" s="58"/>
      <c r="AL83" s="58"/>
      <c r="AM83" s="58"/>
      <c r="AN83" s="58"/>
      <c r="AO83" s="58"/>
      <c r="AP83" s="58"/>
      <c r="AQ83" s="58"/>
      <c r="AR83" s="58"/>
      <c r="AS83" s="58"/>
      <c r="AT83" s="58"/>
      <c r="AU83" s="58"/>
      <c r="AV83" s="58"/>
      <c r="AW83" s="58"/>
      <c r="AX83" s="58"/>
      <c r="AY83" s="58"/>
      <c r="AZ83" s="58"/>
      <c r="BA83" s="58"/>
      <c r="BB83" s="58"/>
      <c r="BC83" s="58"/>
      <c r="BD83" s="58"/>
      <c r="BE83" s="58"/>
      <c r="BF83" s="58"/>
      <c r="BG83" s="58"/>
      <c r="BH83" s="58"/>
      <c r="BI83" s="58"/>
      <c r="BJ83" s="58"/>
      <c r="BK83" s="58"/>
      <c r="BL83" s="58"/>
      <c r="BM83" s="58"/>
      <c r="BN83" s="58"/>
      <c r="BO83" s="58"/>
      <c r="BP83" s="58"/>
      <c r="BQ83" s="58"/>
      <c r="BR83" s="58"/>
      <c r="BS83" s="58"/>
      <c r="BT83" s="58"/>
      <c r="BU83" s="58"/>
      <c r="BV83" s="58"/>
      <c r="BW83" s="58"/>
      <c r="BX83" s="58"/>
      <c r="BY83" s="58"/>
      <c r="BZ83" s="58"/>
      <c r="CA83" s="58"/>
      <c r="CB83" s="58"/>
      <c r="CC83" s="58"/>
      <c r="CD83" s="58"/>
      <c r="CE83" s="58"/>
      <c r="CF83" s="58"/>
      <c r="CG83" s="58"/>
      <c r="CH83" s="58"/>
      <c r="CI83" s="58"/>
      <c r="CJ83" s="58"/>
      <c r="CK83" s="58"/>
      <c r="CL83" s="58"/>
      <c r="CM83" s="58"/>
      <c r="CN83" s="58"/>
      <c r="CO83" s="58"/>
      <c r="CP83" s="58"/>
      <c r="CQ83" s="58"/>
      <c r="CR83" s="58"/>
      <c r="CS83" s="58"/>
      <c r="CT83" s="58"/>
      <c r="CU83" s="58"/>
      <c r="CV83" s="58"/>
      <c r="CW83" s="58"/>
      <c r="CX83" s="58"/>
    </row>
    <row r="84" spans="2:102" hidden="1">
      <c r="L84" s="67"/>
      <c r="M84" s="58"/>
      <c r="N84" s="58"/>
      <c r="O84" s="58"/>
      <c r="P84" s="58"/>
      <c r="Q84" s="58"/>
      <c r="R84" s="58"/>
      <c r="S84" s="58"/>
      <c r="T84" s="58"/>
      <c r="U84" s="58"/>
      <c r="V84" s="58"/>
      <c r="W84" s="58"/>
      <c r="X84" s="58"/>
      <c r="Y84" s="58"/>
      <c r="Z84" s="58"/>
      <c r="AA84" s="58"/>
      <c r="AB84" s="58"/>
      <c r="AC84" s="58"/>
      <c r="AD84" s="58"/>
      <c r="AE84" s="58"/>
      <c r="AF84" s="58"/>
      <c r="AG84" s="58"/>
      <c r="AH84" s="58"/>
      <c r="AI84" s="58"/>
      <c r="AJ84" s="58"/>
      <c r="AK84" s="58"/>
      <c r="AL84" s="58"/>
      <c r="AM84" s="58"/>
      <c r="AN84" s="58"/>
      <c r="AO84" s="58"/>
      <c r="AP84" s="58"/>
      <c r="AQ84" s="58"/>
      <c r="AR84" s="58"/>
      <c r="AS84" s="58"/>
      <c r="AT84" s="58"/>
      <c r="AU84" s="58"/>
      <c r="AV84" s="58"/>
      <c r="AW84" s="58"/>
      <c r="AX84" s="58"/>
      <c r="AY84" s="58"/>
      <c r="AZ84" s="58"/>
      <c r="BA84" s="58"/>
      <c r="BB84" s="58"/>
      <c r="BC84" s="58"/>
      <c r="BD84" s="58"/>
      <c r="BE84" s="58"/>
      <c r="BF84" s="58"/>
      <c r="BG84" s="58"/>
      <c r="BH84" s="58"/>
      <c r="BI84" s="58"/>
      <c r="BJ84" s="58"/>
      <c r="BK84" s="58"/>
      <c r="BL84" s="58"/>
      <c r="BM84" s="58"/>
      <c r="BN84" s="58"/>
      <c r="BO84" s="58"/>
      <c r="BP84" s="58"/>
      <c r="BQ84" s="58"/>
      <c r="BR84" s="58"/>
      <c r="BS84" s="58"/>
      <c r="BT84" s="58"/>
      <c r="BU84" s="58"/>
      <c r="BV84" s="58"/>
      <c r="BW84" s="58"/>
      <c r="BX84" s="58"/>
      <c r="BY84" s="58"/>
      <c r="BZ84" s="58"/>
      <c r="CA84" s="58"/>
      <c r="CB84" s="58"/>
      <c r="CC84" s="58"/>
      <c r="CD84" s="58"/>
      <c r="CE84" s="58"/>
      <c r="CF84" s="58"/>
      <c r="CG84" s="58"/>
      <c r="CH84" s="58"/>
      <c r="CI84" s="58"/>
      <c r="CJ84" s="58"/>
      <c r="CK84" s="58"/>
      <c r="CL84" s="58"/>
      <c r="CM84" s="58"/>
      <c r="CN84" s="58"/>
      <c r="CO84" s="58"/>
      <c r="CP84" s="58"/>
      <c r="CQ84" s="58"/>
      <c r="CR84" s="58"/>
      <c r="CS84" s="58"/>
      <c r="CT84" s="58"/>
      <c r="CU84" s="58"/>
      <c r="CV84" s="58"/>
      <c r="CW84" s="58"/>
      <c r="CX84" s="58"/>
    </row>
    <row r="85" spans="2:102" hidden="1">
      <c r="L85" s="67"/>
      <c r="M85" s="58"/>
      <c r="N85" s="58"/>
      <c r="O85" s="58"/>
      <c r="P85" s="58"/>
      <c r="Q85" s="58"/>
      <c r="R85" s="58"/>
      <c r="S85" s="58"/>
      <c r="T85" s="58"/>
      <c r="U85" s="58"/>
      <c r="V85" s="58"/>
      <c r="W85" s="58"/>
      <c r="X85" s="58"/>
      <c r="Y85" s="58"/>
      <c r="Z85" s="58"/>
      <c r="AA85" s="58"/>
      <c r="AB85" s="58"/>
      <c r="AC85" s="58"/>
      <c r="AD85" s="58"/>
      <c r="AE85" s="58"/>
      <c r="AF85" s="58"/>
      <c r="AG85" s="58"/>
      <c r="AH85" s="58"/>
      <c r="AI85" s="58"/>
      <c r="AJ85" s="58"/>
      <c r="AK85" s="58"/>
      <c r="AL85" s="58"/>
      <c r="AM85" s="58"/>
      <c r="AN85" s="58"/>
      <c r="AO85" s="58"/>
      <c r="AP85" s="58"/>
      <c r="AQ85" s="58"/>
      <c r="AR85" s="58"/>
      <c r="AS85" s="58"/>
      <c r="AT85" s="58"/>
      <c r="AU85" s="58"/>
      <c r="AV85" s="58"/>
      <c r="AW85" s="58"/>
      <c r="AX85" s="58"/>
      <c r="AY85" s="58"/>
      <c r="AZ85" s="58"/>
      <c r="BA85" s="58"/>
      <c r="BB85" s="58"/>
      <c r="BC85" s="58"/>
      <c r="BD85" s="58"/>
      <c r="BE85" s="58"/>
      <c r="BF85" s="58"/>
      <c r="BG85" s="58"/>
      <c r="BH85" s="58"/>
      <c r="BI85" s="58"/>
      <c r="BJ85" s="58"/>
      <c r="BK85" s="58"/>
      <c r="BL85" s="58"/>
      <c r="BM85" s="58"/>
      <c r="BN85" s="58"/>
      <c r="BO85" s="58"/>
      <c r="BP85" s="58"/>
      <c r="BQ85" s="58"/>
      <c r="BR85" s="58"/>
      <c r="BS85" s="58"/>
      <c r="BT85" s="58"/>
      <c r="BU85" s="58"/>
      <c r="BV85" s="58"/>
      <c r="BW85" s="58"/>
      <c r="BX85" s="58"/>
      <c r="BY85" s="58"/>
      <c r="BZ85" s="58"/>
      <c r="CA85" s="58"/>
      <c r="CB85" s="58"/>
      <c r="CC85" s="58"/>
      <c r="CD85" s="58"/>
      <c r="CE85" s="58"/>
      <c r="CF85" s="58"/>
      <c r="CG85" s="58"/>
      <c r="CH85" s="58"/>
      <c r="CI85" s="58"/>
      <c r="CJ85" s="58"/>
      <c r="CK85" s="58"/>
      <c r="CL85" s="58"/>
      <c r="CM85" s="58"/>
      <c r="CN85" s="58"/>
      <c r="CO85" s="58"/>
      <c r="CP85" s="58"/>
      <c r="CQ85" s="58"/>
      <c r="CR85" s="58"/>
      <c r="CS85" s="58"/>
      <c r="CT85" s="58"/>
      <c r="CU85" s="58"/>
      <c r="CV85" s="58"/>
      <c r="CW85" s="58"/>
      <c r="CX85" s="58"/>
    </row>
    <row r="86" spans="2:102" hidden="1">
      <c r="L86" s="67"/>
      <c r="M86" s="58"/>
      <c r="N86" s="58"/>
      <c r="O86" s="58"/>
      <c r="P86" s="58"/>
      <c r="Q86" s="58"/>
      <c r="R86" s="58"/>
      <c r="S86" s="58"/>
      <c r="T86" s="58"/>
      <c r="U86" s="58"/>
      <c r="V86" s="58"/>
      <c r="W86" s="58"/>
      <c r="X86" s="58"/>
      <c r="Y86" s="58"/>
      <c r="Z86" s="58"/>
      <c r="AA86" s="58"/>
      <c r="AB86" s="58"/>
      <c r="AC86" s="58"/>
      <c r="AD86" s="58"/>
      <c r="AE86" s="58"/>
      <c r="AF86" s="58"/>
      <c r="AG86" s="58"/>
      <c r="AH86" s="58"/>
      <c r="AI86" s="58"/>
      <c r="AJ86" s="58"/>
      <c r="AK86" s="58"/>
      <c r="AL86" s="58"/>
      <c r="AM86" s="58"/>
      <c r="AN86" s="58"/>
      <c r="AO86" s="58"/>
      <c r="AP86" s="58"/>
      <c r="AQ86" s="58"/>
      <c r="AR86" s="58"/>
      <c r="AS86" s="58"/>
      <c r="AT86" s="58"/>
      <c r="AU86" s="58"/>
      <c r="AV86" s="58"/>
      <c r="AW86" s="58"/>
      <c r="AX86" s="58"/>
      <c r="AY86" s="58"/>
      <c r="AZ86" s="58"/>
      <c r="BA86" s="58"/>
      <c r="BB86" s="58"/>
      <c r="BC86" s="58"/>
      <c r="BD86" s="58"/>
      <c r="BE86" s="58"/>
      <c r="BF86" s="58"/>
      <c r="BG86" s="58"/>
      <c r="BH86" s="58"/>
      <c r="BI86" s="58"/>
      <c r="BJ86" s="58"/>
      <c r="BK86" s="58"/>
      <c r="BL86" s="58"/>
      <c r="BM86" s="58"/>
      <c r="BN86" s="58"/>
      <c r="BO86" s="58"/>
      <c r="BP86" s="58"/>
      <c r="BQ86" s="58"/>
      <c r="BR86" s="58"/>
      <c r="BS86" s="58"/>
      <c r="BT86" s="58"/>
      <c r="BU86" s="58"/>
      <c r="BV86" s="58"/>
      <c r="BW86" s="58"/>
      <c r="BX86" s="58"/>
      <c r="BY86" s="58"/>
      <c r="BZ86" s="58"/>
      <c r="CA86" s="58"/>
      <c r="CB86" s="58"/>
      <c r="CC86" s="58"/>
      <c r="CD86" s="58"/>
      <c r="CE86" s="58"/>
      <c r="CF86" s="58"/>
      <c r="CG86" s="58"/>
      <c r="CH86" s="58"/>
      <c r="CI86" s="58"/>
      <c r="CJ86" s="58"/>
      <c r="CK86" s="58"/>
      <c r="CL86" s="58"/>
      <c r="CM86" s="58"/>
      <c r="CN86" s="58"/>
      <c r="CO86" s="58"/>
      <c r="CP86" s="58"/>
      <c r="CQ86" s="58"/>
      <c r="CR86" s="58"/>
      <c r="CS86" s="58"/>
      <c r="CT86" s="58"/>
      <c r="CU86" s="58"/>
      <c r="CV86" s="58"/>
      <c r="CW86" s="58"/>
      <c r="CX86" s="58"/>
    </row>
    <row r="87" spans="2:102" hidden="1">
      <c r="L87" s="67"/>
      <c r="M87" s="58"/>
      <c r="N87" s="58"/>
      <c r="O87" s="58"/>
      <c r="P87" s="58"/>
      <c r="Q87" s="58"/>
      <c r="R87" s="58"/>
      <c r="S87" s="58"/>
      <c r="T87" s="58"/>
      <c r="U87" s="58"/>
      <c r="V87" s="58"/>
      <c r="W87" s="58"/>
      <c r="X87" s="58"/>
      <c r="Y87" s="58"/>
      <c r="Z87" s="58"/>
      <c r="AA87" s="58"/>
      <c r="AB87" s="58"/>
      <c r="AC87" s="58"/>
      <c r="AD87" s="58"/>
      <c r="AE87" s="58"/>
      <c r="AF87" s="58"/>
      <c r="AG87" s="58"/>
      <c r="AH87" s="58"/>
      <c r="AI87" s="58"/>
      <c r="AJ87" s="58"/>
      <c r="AK87" s="58"/>
      <c r="AL87" s="58"/>
      <c r="AM87" s="58"/>
      <c r="AN87" s="58"/>
      <c r="AO87" s="58"/>
      <c r="AP87" s="58"/>
      <c r="AQ87" s="58"/>
      <c r="AR87" s="58"/>
      <c r="AS87" s="58"/>
      <c r="AT87" s="58"/>
      <c r="AU87" s="58"/>
      <c r="AV87" s="58"/>
      <c r="AW87" s="58"/>
      <c r="AX87" s="58"/>
      <c r="AY87" s="58"/>
      <c r="AZ87" s="58"/>
      <c r="BA87" s="58"/>
      <c r="BB87" s="58"/>
      <c r="BC87" s="58"/>
      <c r="BD87" s="58"/>
      <c r="BE87" s="58"/>
      <c r="BF87" s="58"/>
      <c r="BG87" s="58"/>
      <c r="BH87" s="58"/>
      <c r="BI87" s="58"/>
      <c r="BJ87" s="58"/>
      <c r="BK87" s="58"/>
      <c r="BL87" s="58"/>
      <c r="BM87" s="58"/>
      <c r="BN87" s="58"/>
      <c r="BO87" s="58"/>
      <c r="BP87" s="58"/>
      <c r="BQ87" s="58"/>
      <c r="BR87" s="58"/>
      <c r="BS87" s="58"/>
      <c r="BT87" s="58"/>
      <c r="BU87" s="58"/>
      <c r="BV87" s="58"/>
      <c r="BW87" s="58"/>
      <c r="BX87" s="58"/>
      <c r="BY87" s="58"/>
      <c r="BZ87" s="58"/>
      <c r="CA87" s="58"/>
      <c r="CB87" s="58"/>
      <c r="CC87" s="58"/>
      <c r="CD87" s="58"/>
      <c r="CE87" s="58"/>
      <c r="CF87" s="58"/>
      <c r="CG87" s="58"/>
      <c r="CH87" s="58"/>
      <c r="CI87" s="58"/>
      <c r="CJ87" s="58"/>
      <c r="CK87" s="58"/>
      <c r="CL87" s="58"/>
      <c r="CM87" s="58"/>
      <c r="CN87" s="58"/>
      <c r="CO87" s="58"/>
      <c r="CP87" s="58"/>
      <c r="CQ87" s="58"/>
      <c r="CR87" s="58"/>
      <c r="CS87" s="58"/>
      <c r="CT87" s="58"/>
      <c r="CU87" s="58"/>
      <c r="CV87" s="58"/>
      <c r="CW87" s="58"/>
      <c r="CX87" s="58"/>
    </row>
    <row r="88" spans="2:102" hidden="1">
      <c r="L88" s="67"/>
      <c r="M88" s="58"/>
      <c r="N88" s="58"/>
      <c r="O88" s="58"/>
      <c r="P88" s="58"/>
      <c r="Q88" s="58"/>
      <c r="R88" s="58"/>
      <c r="S88" s="58"/>
      <c r="T88" s="58"/>
      <c r="U88" s="58"/>
      <c r="V88" s="58"/>
      <c r="W88" s="58"/>
      <c r="X88" s="58"/>
      <c r="Y88" s="58"/>
      <c r="Z88" s="58"/>
      <c r="AA88" s="58"/>
      <c r="AB88" s="58"/>
      <c r="AC88" s="58"/>
      <c r="AD88" s="58"/>
      <c r="AE88" s="58"/>
      <c r="AF88" s="58"/>
      <c r="AG88" s="58"/>
      <c r="AH88" s="58"/>
      <c r="AI88" s="58"/>
      <c r="AJ88" s="58"/>
      <c r="AK88" s="58"/>
      <c r="AL88" s="58"/>
      <c r="AM88" s="58"/>
      <c r="AN88" s="58"/>
      <c r="AO88" s="58"/>
      <c r="AP88" s="58"/>
      <c r="AQ88" s="58"/>
      <c r="AR88" s="58"/>
      <c r="AS88" s="58"/>
      <c r="AT88" s="58"/>
      <c r="AU88" s="58"/>
      <c r="AV88" s="58"/>
      <c r="AW88" s="58"/>
      <c r="AX88" s="58"/>
      <c r="AY88" s="58"/>
      <c r="AZ88" s="58"/>
      <c r="BA88" s="58"/>
      <c r="BB88" s="58"/>
      <c r="BC88" s="58"/>
      <c r="BD88" s="58"/>
      <c r="BE88" s="58"/>
      <c r="BF88" s="58"/>
      <c r="BG88" s="58"/>
      <c r="BH88" s="58"/>
      <c r="BI88" s="58"/>
      <c r="BJ88" s="58"/>
      <c r="BK88" s="58"/>
      <c r="BL88" s="58"/>
      <c r="BM88" s="58"/>
      <c r="BN88" s="58"/>
      <c r="BO88" s="58"/>
      <c r="BP88" s="58"/>
      <c r="BQ88" s="58"/>
      <c r="BR88" s="58"/>
      <c r="BS88" s="58"/>
      <c r="BT88" s="58"/>
      <c r="BU88" s="58"/>
      <c r="BV88" s="58"/>
      <c r="BW88" s="58"/>
      <c r="BX88" s="58"/>
      <c r="BY88" s="58"/>
      <c r="BZ88" s="58"/>
      <c r="CA88" s="58"/>
      <c r="CB88" s="58"/>
      <c r="CC88" s="58"/>
      <c r="CD88" s="58"/>
      <c r="CE88" s="58"/>
      <c r="CF88" s="58"/>
      <c r="CG88" s="58"/>
      <c r="CH88" s="58"/>
      <c r="CI88" s="58"/>
      <c r="CJ88" s="58"/>
      <c r="CK88" s="58"/>
      <c r="CL88" s="58"/>
      <c r="CM88" s="58"/>
      <c r="CN88" s="58"/>
      <c r="CO88" s="58"/>
      <c r="CP88" s="58"/>
      <c r="CQ88" s="58"/>
      <c r="CR88" s="58"/>
      <c r="CS88" s="58"/>
      <c r="CT88" s="58"/>
      <c r="CU88" s="58"/>
      <c r="CV88" s="58"/>
      <c r="CW88" s="58"/>
      <c r="CX88" s="58"/>
    </row>
    <row r="89" spans="2:102" hidden="1">
      <c r="L89" s="67"/>
      <c r="M89" s="58"/>
      <c r="N89" s="58"/>
      <c r="O89" s="58"/>
      <c r="P89" s="58"/>
      <c r="Q89" s="58"/>
      <c r="R89" s="58"/>
      <c r="S89" s="58"/>
      <c r="T89" s="58"/>
      <c r="U89" s="58"/>
      <c r="V89" s="58"/>
      <c r="W89" s="58"/>
      <c r="X89" s="58"/>
      <c r="Y89" s="58"/>
      <c r="Z89" s="58"/>
      <c r="AA89" s="58"/>
      <c r="AB89" s="58"/>
      <c r="AC89" s="58"/>
      <c r="AD89" s="58"/>
      <c r="AE89" s="58"/>
      <c r="AF89" s="58"/>
      <c r="AG89" s="58"/>
      <c r="AH89" s="58"/>
      <c r="AI89" s="58"/>
      <c r="AJ89" s="58"/>
      <c r="AK89" s="58"/>
      <c r="AL89" s="58"/>
      <c r="AM89" s="58"/>
      <c r="AN89" s="58"/>
      <c r="AO89" s="58"/>
      <c r="AP89" s="58"/>
      <c r="AQ89" s="58"/>
      <c r="AR89" s="58"/>
      <c r="AS89" s="58"/>
      <c r="AT89" s="58"/>
      <c r="AU89" s="58"/>
      <c r="AV89" s="58"/>
      <c r="AW89" s="58"/>
      <c r="AX89" s="58"/>
      <c r="AY89" s="58"/>
      <c r="AZ89" s="58"/>
      <c r="BA89" s="58"/>
      <c r="BB89" s="58"/>
      <c r="BC89" s="58"/>
      <c r="BD89" s="58"/>
      <c r="BE89" s="58"/>
      <c r="BF89" s="58"/>
      <c r="BG89" s="58"/>
      <c r="BH89" s="58"/>
      <c r="BI89" s="58"/>
      <c r="BJ89" s="58"/>
      <c r="BK89" s="58"/>
      <c r="BL89" s="58"/>
      <c r="BM89" s="58"/>
      <c r="BN89" s="58"/>
      <c r="BO89" s="58"/>
      <c r="BP89" s="58"/>
      <c r="BQ89" s="58"/>
      <c r="BR89" s="58"/>
      <c r="BS89" s="58"/>
      <c r="BT89" s="58"/>
      <c r="BU89" s="58"/>
      <c r="BV89" s="58"/>
      <c r="BW89" s="58"/>
      <c r="BX89" s="58"/>
      <c r="BY89" s="58"/>
      <c r="BZ89" s="58"/>
      <c r="CA89" s="58"/>
      <c r="CB89" s="58"/>
      <c r="CC89" s="58"/>
      <c r="CD89" s="58"/>
      <c r="CE89" s="58"/>
      <c r="CF89" s="58"/>
      <c r="CG89" s="58"/>
      <c r="CH89" s="58"/>
      <c r="CI89" s="58"/>
      <c r="CJ89" s="58"/>
      <c r="CK89" s="58"/>
      <c r="CL89" s="58"/>
      <c r="CM89" s="58"/>
      <c r="CN89" s="58"/>
      <c r="CO89" s="58"/>
      <c r="CP89" s="58"/>
      <c r="CQ89" s="58"/>
      <c r="CR89" s="58"/>
      <c r="CS89" s="58"/>
      <c r="CT89" s="58"/>
      <c r="CU89" s="58"/>
      <c r="CV89" s="58"/>
      <c r="CW89" s="58"/>
      <c r="CX89" s="58"/>
    </row>
    <row r="90" spans="2:102" hidden="1">
      <c r="L90" s="67"/>
      <c r="M90" s="58"/>
      <c r="N90" s="58"/>
      <c r="O90" s="58"/>
      <c r="P90" s="58"/>
      <c r="Q90" s="58"/>
      <c r="R90" s="58"/>
      <c r="S90" s="58"/>
      <c r="T90" s="58"/>
      <c r="U90" s="58"/>
      <c r="V90" s="58"/>
      <c r="W90" s="58"/>
      <c r="X90" s="58"/>
      <c r="Y90" s="58"/>
      <c r="Z90" s="58"/>
      <c r="AA90" s="58"/>
      <c r="AB90" s="58"/>
      <c r="AC90" s="58"/>
      <c r="AD90" s="58"/>
      <c r="AE90" s="58"/>
      <c r="AF90" s="58"/>
      <c r="AG90" s="58"/>
      <c r="AH90" s="58"/>
      <c r="AI90" s="58"/>
      <c r="AJ90" s="58"/>
      <c r="AK90" s="58"/>
      <c r="AL90" s="58"/>
      <c r="AM90" s="58"/>
      <c r="AN90" s="58"/>
      <c r="AO90" s="58"/>
      <c r="AP90" s="58"/>
      <c r="AQ90" s="58"/>
      <c r="AR90" s="58"/>
      <c r="AS90" s="58"/>
      <c r="AT90" s="58"/>
      <c r="AU90" s="58"/>
      <c r="AV90" s="58"/>
      <c r="AW90" s="58"/>
      <c r="AX90" s="58"/>
      <c r="AY90" s="58"/>
      <c r="AZ90" s="58"/>
      <c r="BA90" s="58"/>
      <c r="BB90" s="58"/>
      <c r="BC90" s="58"/>
      <c r="BD90" s="58"/>
      <c r="BE90" s="58"/>
      <c r="BF90" s="58"/>
      <c r="BG90" s="58"/>
      <c r="BH90" s="58"/>
      <c r="BI90" s="58"/>
      <c r="BJ90" s="58"/>
      <c r="BK90" s="58"/>
      <c r="BL90" s="58"/>
      <c r="BM90" s="58"/>
      <c r="BN90" s="58"/>
      <c r="BO90" s="58"/>
      <c r="BP90" s="58"/>
      <c r="BQ90" s="58"/>
      <c r="BR90" s="58"/>
      <c r="BS90" s="58"/>
      <c r="BT90" s="58"/>
      <c r="BU90" s="58"/>
      <c r="BV90" s="58"/>
      <c r="BW90" s="58"/>
      <c r="BX90" s="58"/>
      <c r="BY90" s="58"/>
      <c r="BZ90" s="58"/>
      <c r="CA90" s="58"/>
      <c r="CB90" s="58"/>
      <c r="CC90" s="58"/>
      <c r="CD90" s="58"/>
      <c r="CE90" s="58"/>
      <c r="CF90" s="58"/>
      <c r="CG90" s="58"/>
      <c r="CH90" s="58"/>
      <c r="CI90" s="58"/>
      <c r="CJ90" s="58"/>
      <c r="CK90" s="58"/>
      <c r="CL90" s="58"/>
      <c r="CM90" s="58"/>
      <c r="CN90" s="58"/>
      <c r="CO90" s="58"/>
      <c r="CP90" s="58"/>
      <c r="CQ90" s="58"/>
      <c r="CR90" s="58"/>
      <c r="CS90" s="58"/>
      <c r="CT90" s="58"/>
      <c r="CU90" s="58"/>
      <c r="CV90" s="58"/>
      <c r="CW90" s="58"/>
      <c r="CX90" s="58"/>
    </row>
    <row r="91" spans="2:102" hidden="1">
      <c r="L91" s="67"/>
      <c r="M91" s="58"/>
      <c r="N91" s="58"/>
      <c r="O91" s="58"/>
      <c r="P91" s="58"/>
      <c r="Q91" s="58"/>
      <c r="R91" s="58"/>
      <c r="S91" s="58"/>
      <c r="T91" s="58"/>
      <c r="U91" s="58"/>
      <c r="V91" s="58"/>
      <c r="W91" s="58"/>
      <c r="X91" s="58"/>
      <c r="Y91" s="58"/>
      <c r="Z91" s="58"/>
      <c r="AA91" s="58"/>
      <c r="AB91" s="58"/>
      <c r="AC91" s="58"/>
      <c r="AD91" s="58"/>
      <c r="AE91" s="58"/>
      <c r="AF91" s="58"/>
      <c r="AG91" s="58"/>
      <c r="AH91" s="58"/>
      <c r="AI91" s="58"/>
      <c r="AJ91" s="58"/>
      <c r="AK91" s="58"/>
      <c r="AL91" s="58"/>
      <c r="AM91" s="58"/>
      <c r="AN91" s="58"/>
      <c r="AO91" s="58"/>
      <c r="AP91" s="58"/>
      <c r="AQ91" s="58"/>
      <c r="AR91" s="58"/>
      <c r="AS91" s="58"/>
      <c r="AT91" s="58"/>
      <c r="AU91" s="58"/>
      <c r="AV91" s="58"/>
      <c r="AW91" s="58"/>
      <c r="AX91" s="58"/>
      <c r="AY91" s="58"/>
      <c r="AZ91" s="58"/>
      <c r="BA91" s="58"/>
      <c r="BB91" s="58"/>
      <c r="BC91" s="58"/>
      <c r="BD91" s="58"/>
      <c r="BE91" s="58"/>
      <c r="BF91" s="58"/>
      <c r="BG91" s="58"/>
      <c r="BH91" s="58"/>
      <c r="BI91" s="58"/>
      <c r="BJ91" s="58"/>
      <c r="BK91" s="58"/>
      <c r="BL91" s="58"/>
      <c r="BM91" s="58"/>
      <c r="BN91" s="58"/>
      <c r="BO91" s="58"/>
      <c r="BP91" s="58"/>
      <c r="BQ91" s="58"/>
      <c r="BR91" s="58"/>
      <c r="BS91" s="58"/>
      <c r="BT91" s="58"/>
      <c r="BU91" s="58"/>
      <c r="BV91" s="58"/>
      <c r="BW91" s="58"/>
      <c r="BX91" s="58"/>
      <c r="BY91" s="58"/>
      <c r="BZ91" s="58"/>
      <c r="CA91" s="58"/>
      <c r="CB91" s="58"/>
      <c r="CC91" s="58"/>
      <c r="CD91" s="58"/>
      <c r="CE91" s="58"/>
      <c r="CF91" s="58"/>
      <c r="CG91" s="58"/>
      <c r="CH91" s="58"/>
      <c r="CI91" s="58"/>
      <c r="CJ91" s="58"/>
      <c r="CK91" s="58"/>
      <c r="CL91" s="58"/>
      <c r="CM91" s="58"/>
      <c r="CN91" s="58"/>
      <c r="CO91" s="58"/>
      <c r="CP91" s="58"/>
      <c r="CQ91" s="58"/>
      <c r="CR91" s="58"/>
      <c r="CS91" s="58"/>
      <c r="CT91" s="58"/>
      <c r="CU91" s="58"/>
      <c r="CV91" s="58"/>
      <c r="CW91" s="58"/>
      <c r="CX91" s="58"/>
    </row>
    <row r="92" spans="2:102" hidden="1">
      <c r="L92" s="67"/>
      <c r="M92" s="58"/>
      <c r="N92" s="58"/>
      <c r="O92" s="58"/>
      <c r="P92" s="58"/>
      <c r="Q92" s="58"/>
      <c r="R92" s="58"/>
      <c r="S92" s="58"/>
      <c r="T92" s="58"/>
      <c r="U92" s="58"/>
      <c r="V92" s="58"/>
      <c r="W92" s="58"/>
      <c r="X92" s="58"/>
      <c r="Y92" s="58"/>
      <c r="Z92" s="58"/>
      <c r="AA92" s="58"/>
      <c r="AB92" s="58"/>
      <c r="AC92" s="58"/>
      <c r="AD92" s="58"/>
      <c r="AE92" s="58"/>
      <c r="AF92" s="58"/>
      <c r="AG92" s="58"/>
      <c r="AH92" s="58"/>
      <c r="AI92" s="58"/>
      <c r="AJ92" s="58"/>
      <c r="AK92" s="58"/>
      <c r="AL92" s="58"/>
      <c r="AM92" s="58"/>
      <c r="AN92" s="58"/>
      <c r="AO92" s="58"/>
      <c r="AP92" s="58"/>
      <c r="AQ92" s="58"/>
      <c r="AR92" s="58"/>
      <c r="AS92" s="58"/>
      <c r="AT92" s="58"/>
      <c r="AU92" s="58"/>
      <c r="AV92" s="58"/>
      <c r="AW92" s="58"/>
      <c r="AX92" s="58"/>
      <c r="AY92" s="58"/>
      <c r="AZ92" s="58"/>
      <c r="BA92" s="58"/>
      <c r="BB92" s="58"/>
      <c r="BC92" s="58"/>
      <c r="BD92" s="58"/>
      <c r="BE92" s="58"/>
      <c r="BF92" s="58"/>
      <c r="BG92" s="58"/>
      <c r="BH92" s="58"/>
      <c r="BI92" s="58"/>
      <c r="BJ92" s="58"/>
      <c r="BK92" s="58"/>
      <c r="BL92" s="58"/>
      <c r="BM92" s="58"/>
      <c r="BN92" s="58"/>
      <c r="BO92" s="58"/>
      <c r="BP92" s="58"/>
      <c r="BQ92" s="58"/>
      <c r="BR92" s="58"/>
      <c r="BS92" s="58"/>
      <c r="BT92" s="58"/>
      <c r="BU92" s="58"/>
      <c r="BV92" s="58"/>
      <c r="BW92" s="58"/>
      <c r="BX92" s="58"/>
      <c r="BY92" s="58"/>
      <c r="BZ92" s="58"/>
      <c r="CA92" s="58"/>
      <c r="CB92" s="58"/>
      <c r="CC92" s="58"/>
      <c r="CD92" s="58"/>
      <c r="CE92" s="58"/>
      <c r="CF92" s="58"/>
      <c r="CG92" s="58"/>
      <c r="CH92" s="58"/>
      <c r="CI92" s="58"/>
      <c r="CJ92" s="58"/>
      <c r="CK92" s="58"/>
      <c r="CL92" s="58"/>
      <c r="CM92" s="58"/>
      <c r="CN92" s="58"/>
      <c r="CO92" s="58"/>
      <c r="CP92" s="58"/>
      <c r="CQ92" s="58"/>
      <c r="CR92" s="58"/>
      <c r="CS92" s="58"/>
      <c r="CT92" s="58"/>
      <c r="CU92" s="58"/>
      <c r="CV92" s="58"/>
      <c r="CW92" s="58"/>
      <c r="CX92" s="58"/>
    </row>
    <row r="93" spans="2:102" hidden="1">
      <c r="L93" s="67"/>
      <c r="M93" s="58"/>
      <c r="N93" s="58"/>
      <c r="O93" s="58"/>
      <c r="P93" s="58"/>
      <c r="Q93" s="58"/>
      <c r="R93" s="58"/>
      <c r="S93" s="58"/>
      <c r="T93" s="58"/>
      <c r="U93" s="58"/>
      <c r="V93" s="58"/>
      <c r="W93" s="58"/>
      <c r="X93" s="58"/>
      <c r="Y93" s="58"/>
      <c r="Z93" s="58"/>
      <c r="AA93" s="58"/>
      <c r="AB93" s="58"/>
      <c r="AC93" s="58"/>
      <c r="AD93" s="58"/>
      <c r="AE93" s="58"/>
      <c r="AF93" s="58"/>
      <c r="AG93" s="58"/>
      <c r="AH93" s="58"/>
      <c r="AI93" s="58"/>
      <c r="AJ93" s="58"/>
      <c r="AK93" s="58"/>
      <c r="AL93" s="58"/>
      <c r="AM93" s="58"/>
      <c r="AN93" s="58"/>
      <c r="AO93" s="58"/>
      <c r="AP93" s="58"/>
      <c r="AQ93" s="58"/>
      <c r="AR93" s="58"/>
      <c r="AS93" s="58"/>
      <c r="AT93" s="58"/>
      <c r="AU93" s="58"/>
      <c r="AV93" s="58"/>
      <c r="AW93" s="58"/>
      <c r="AX93" s="58"/>
      <c r="AY93" s="58"/>
      <c r="AZ93" s="58"/>
      <c r="BA93" s="58"/>
      <c r="BB93" s="58"/>
      <c r="BC93" s="58"/>
      <c r="BD93" s="58"/>
      <c r="BE93" s="58"/>
      <c r="BF93" s="58"/>
      <c r="BG93" s="58"/>
      <c r="BH93" s="58"/>
      <c r="BI93" s="58"/>
      <c r="BJ93" s="58"/>
      <c r="BK93" s="58"/>
      <c r="BL93" s="58"/>
      <c r="BM93" s="58"/>
      <c r="BN93" s="58"/>
      <c r="BO93" s="58"/>
      <c r="BP93" s="58"/>
      <c r="BQ93" s="58"/>
      <c r="BR93" s="58"/>
      <c r="BS93" s="58"/>
      <c r="BT93" s="58"/>
      <c r="BU93" s="58"/>
      <c r="BV93" s="58"/>
      <c r="BW93" s="58"/>
      <c r="BX93" s="58"/>
      <c r="BY93" s="58"/>
      <c r="BZ93" s="58"/>
      <c r="CA93" s="58"/>
      <c r="CB93" s="58"/>
      <c r="CC93" s="58"/>
      <c r="CD93" s="58"/>
      <c r="CE93" s="58"/>
      <c r="CF93" s="58"/>
      <c r="CG93" s="58"/>
      <c r="CH93" s="58"/>
      <c r="CI93" s="58"/>
      <c r="CJ93" s="58"/>
      <c r="CK93" s="58"/>
      <c r="CL93" s="58"/>
      <c r="CM93" s="58"/>
      <c r="CN93" s="58"/>
      <c r="CO93" s="58"/>
      <c r="CP93" s="58"/>
      <c r="CQ93" s="58"/>
      <c r="CR93" s="58"/>
      <c r="CS93" s="58"/>
      <c r="CT93" s="58"/>
      <c r="CU93" s="58"/>
      <c r="CV93" s="58"/>
      <c r="CW93" s="58"/>
      <c r="CX93" s="58"/>
    </row>
    <row r="94" spans="2:102" hidden="1">
      <c r="L94" s="67"/>
      <c r="M94" s="58"/>
      <c r="N94" s="58"/>
      <c r="O94" s="58"/>
      <c r="P94" s="58"/>
      <c r="Q94" s="58"/>
      <c r="R94" s="58"/>
      <c r="S94" s="58"/>
      <c r="T94" s="58"/>
      <c r="U94" s="58"/>
      <c r="V94" s="58"/>
      <c r="W94" s="58"/>
      <c r="X94" s="58"/>
      <c r="Y94" s="58"/>
      <c r="Z94" s="58"/>
      <c r="AA94" s="58"/>
      <c r="AB94" s="58"/>
      <c r="AC94" s="58"/>
      <c r="AD94" s="58"/>
      <c r="AE94" s="58"/>
      <c r="AF94" s="58"/>
      <c r="AG94" s="58"/>
      <c r="AH94" s="58"/>
      <c r="AI94" s="58"/>
      <c r="AJ94" s="58"/>
      <c r="AK94" s="58"/>
      <c r="AL94" s="58"/>
      <c r="AM94" s="58"/>
      <c r="AN94" s="58"/>
      <c r="AO94" s="58"/>
      <c r="AP94" s="58"/>
      <c r="AQ94" s="58"/>
      <c r="AR94" s="58"/>
      <c r="AS94" s="58"/>
      <c r="AT94" s="58"/>
      <c r="AU94" s="58"/>
      <c r="AV94" s="58"/>
      <c r="AW94" s="58"/>
      <c r="AX94" s="58"/>
      <c r="AY94" s="58"/>
      <c r="AZ94" s="58"/>
      <c r="BA94" s="58"/>
      <c r="BB94" s="58"/>
      <c r="BC94" s="58"/>
      <c r="BD94" s="58"/>
      <c r="BE94" s="58"/>
      <c r="BF94" s="58"/>
      <c r="BG94" s="58"/>
      <c r="BH94" s="58"/>
      <c r="BI94" s="58"/>
      <c r="BJ94" s="58"/>
      <c r="BK94" s="58"/>
      <c r="BL94" s="58"/>
      <c r="BM94" s="58"/>
      <c r="BN94" s="58"/>
      <c r="BO94" s="58"/>
      <c r="BP94" s="58"/>
      <c r="BQ94" s="58"/>
      <c r="BR94" s="58"/>
      <c r="BS94" s="58"/>
      <c r="BT94" s="58"/>
      <c r="BU94" s="58"/>
      <c r="BV94" s="58"/>
      <c r="BW94" s="58"/>
      <c r="BX94" s="58"/>
      <c r="BY94" s="58"/>
      <c r="BZ94" s="58"/>
      <c r="CA94" s="58"/>
      <c r="CB94" s="58"/>
      <c r="CC94" s="58"/>
      <c r="CD94" s="58"/>
      <c r="CE94" s="58"/>
      <c r="CF94" s="58"/>
      <c r="CG94" s="58"/>
      <c r="CH94" s="58"/>
      <c r="CI94" s="58"/>
      <c r="CJ94" s="58"/>
      <c r="CK94" s="58"/>
      <c r="CL94" s="58"/>
      <c r="CM94" s="58"/>
      <c r="CN94" s="58"/>
      <c r="CO94" s="58"/>
      <c r="CP94" s="58"/>
      <c r="CQ94" s="58"/>
      <c r="CR94" s="58"/>
      <c r="CS94" s="58"/>
      <c r="CT94" s="58"/>
      <c r="CU94" s="58"/>
      <c r="CV94" s="58"/>
      <c r="CW94" s="58"/>
      <c r="CX94" s="58"/>
    </row>
    <row r="95" spans="2:102" hidden="1">
      <c r="L95" s="67"/>
      <c r="M95" s="58"/>
      <c r="N95" s="58"/>
      <c r="O95" s="58"/>
      <c r="P95" s="58"/>
      <c r="Q95" s="58"/>
      <c r="R95" s="58"/>
      <c r="S95" s="58"/>
      <c r="T95" s="58"/>
      <c r="U95" s="58"/>
      <c r="V95" s="58"/>
      <c r="W95" s="58"/>
      <c r="X95" s="58"/>
      <c r="Y95" s="58"/>
      <c r="Z95" s="58"/>
      <c r="AA95" s="58"/>
      <c r="AB95" s="58"/>
      <c r="AC95" s="58"/>
      <c r="AD95" s="58"/>
      <c r="AE95" s="58"/>
      <c r="AF95" s="58"/>
      <c r="AG95" s="58"/>
      <c r="AH95" s="58"/>
      <c r="AI95" s="58"/>
      <c r="AJ95" s="58"/>
      <c r="AK95" s="58"/>
      <c r="AL95" s="58"/>
      <c r="AM95" s="58"/>
      <c r="AN95" s="58"/>
      <c r="AO95" s="58"/>
      <c r="AP95" s="58"/>
      <c r="AQ95" s="58"/>
      <c r="AR95" s="58"/>
      <c r="AS95" s="58"/>
      <c r="AT95" s="58"/>
      <c r="AU95" s="58"/>
      <c r="AV95" s="58"/>
      <c r="AW95" s="58"/>
      <c r="AX95" s="58"/>
      <c r="AY95" s="58"/>
      <c r="AZ95" s="58"/>
      <c r="BA95" s="58"/>
      <c r="BB95" s="58"/>
      <c r="BC95" s="58"/>
      <c r="BD95" s="58"/>
      <c r="BE95" s="58"/>
      <c r="BF95" s="58"/>
      <c r="BG95" s="58"/>
      <c r="BH95" s="58"/>
      <c r="BI95" s="58"/>
      <c r="BJ95" s="58"/>
      <c r="BK95" s="58"/>
      <c r="BL95" s="58"/>
      <c r="BM95" s="58"/>
      <c r="BN95" s="58"/>
      <c r="BO95" s="58"/>
      <c r="BP95" s="58"/>
      <c r="BQ95" s="58"/>
      <c r="BR95" s="58"/>
      <c r="BS95" s="58"/>
      <c r="BT95" s="58"/>
      <c r="BU95" s="58"/>
      <c r="BV95" s="58"/>
      <c r="BW95" s="58"/>
      <c r="BX95" s="58"/>
      <c r="BY95" s="58"/>
      <c r="BZ95" s="58"/>
      <c r="CA95" s="58"/>
      <c r="CB95" s="58"/>
      <c r="CC95" s="58"/>
      <c r="CD95" s="58"/>
      <c r="CE95" s="58"/>
      <c r="CF95" s="58"/>
      <c r="CG95" s="58"/>
      <c r="CH95" s="58"/>
      <c r="CI95" s="58"/>
      <c r="CJ95" s="58"/>
      <c r="CK95" s="58"/>
      <c r="CL95" s="58"/>
      <c r="CM95" s="58"/>
      <c r="CN95" s="58"/>
      <c r="CO95" s="58"/>
      <c r="CP95" s="58"/>
      <c r="CQ95" s="58"/>
      <c r="CR95" s="58"/>
      <c r="CS95" s="58"/>
      <c r="CT95" s="58"/>
      <c r="CU95" s="58"/>
      <c r="CV95" s="58"/>
      <c r="CW95" s="58"/>
      <c r="CX95" s="58"/>
    </row>
    <row r="96" spans="2:102" hidden="1">
      <c r="L96" s="67"/>
      <c r="M96" s="58"/>
      <c r="N96" s="58"/>
      <c r="O96" s="58"/>
      <c r="P96" s="58"/>
      <c r="Q96" s="58"/>
      <c r="R96" s="58"/>
      <c r="S96" s="58"/>
      <c r="T96" s="58"/>
      <c r="U96" s="58"/>
      <c r="V96" s="58"/>
      <c r="W96" s="58"/>
      <c r="X96" s="58"/>
      <c r="Y96" s="58"/>
      <c r="Z96" s="58"/>
      <c r="AA96" s="58"/>
      <c r="AB96" s="58"/>
      <c r="AC96" s="58"/>
      <c r="AD96" s="58"/>
      <c r="AE96" s="58"/>
      <c r="AF96" s="58"/>
      <c r="AG96" s="58"/>
      <c r="AH96" s="58"/>
      <c r="AI96" s="58"/>
      <c r="AJ96" s="58"/>
      <c r="AK96" s="58"/>
      <c r="AL96" s="58"/>
      <c r="AM96" s="58"/>
      <c r="AN96" s="58"/>
      <c r="AO96" s="58"/>
      <c r="AP96" s="58"/>
      <c r="AQ96" s="58"/>
      <c r="AR96" s="58"/>
      <c r="AS96" s="58"/>
      <c r="AT96" s="58"/>
      <c r="AU96" s="58"/>
      <c r="AV96" s="58"/>
      <c r="AW96" s="58"/>
      <c r="AX96" s="58"/>
      <c r="AY96" s="58"/>
      <c r="AZ96" s="58"/>
      <c r="BA96" s="58"/>
      <c r="BB96" s="58"/>
      <c r="BC96" s="58"/>
      <c r="BD96" s="58"/>
      <c r="BE96" s="58"/>
      <c r="BF96" s="58"/>
      <c r="BG96" s="58"/>
      <c r="BH96" s="58"/>
      <c r="BI96" s="58"/>
      <c r="BJ96" s="58"/>
      <c r="BK96" s="58"/>
      <c r="BL96" s="58"/>
      <c r="BM96" s="58"/>
      <c r="BN96" s="58"/>
      <c r="BO96" s="58"/>
      <c r="BP96" s="58"/>
      <c r="BQ96" s="58"/>
      <c r="BR96" s="58"/>
      <c r="BS96" s="58"/>
      <c r="BT96" s="58"/>
      <c r="BU96" s="58"/>
      <c r="BV96" s="58"/>
      <c r="BW96" s="58"/>
      <c r="BX96" s="58"/>
      <c r="BY96" s="58"/>
      <c r="BZ96" s="58"/>
      <c r="CA96" s="58"/>
      <c r="CB96" s="58"/>
      <c r="CC96" s="58"/>
      <c r="CD96" s="58"/>
      <c r="CE96" s="58"/>
      <c r="CF96" s="58"/>
      <c r="CG96" s="58"/>
      <c r="CH96" s="58"/>
      <c r="CI96" s="58"/>
      <c r="CJ96" s="58"/>
      <c r="CK96" s="58"/>
      <c r="CL96" s="58"/>
      <c r="CM96" s="58"/>
      <c r="CN96" s="58"/>
      <c r="CO96" s="58"/>
      <c r="CP96" s="58"/>
      <c r="CQ96" s="58"/>
      <c r="CR96" s="58"/>
      <c r="CS96" s="58"/>
      <c r="CT96" s="58"/>
      <c r="CU96" s="58"/>
      <c r="CV96" s="58"/>
      <c r="CW96" s="58"/>
      <c r="CX96" s="58"/>
    </row>
    <row r="97" spans="2:102" hidden="1">
      <c r="L97" s="67"/>
      <c r="M97" s="58"/>
      <c r="N97" s="58"/>
      <c r="O97" s="58"/>
      <c r="P97" s="58"/>
      <c r="Q97" s="58"/>
      <c r="R97" s="58"/>
      <c r="S97" s="58"/>
      <c r="T97" s="58"/>
      <c r="U97" s="58"/>
      <c r="V97" s="58"/>
      <c r="W97" s="58"/>
      <c r="X97" s="58"/>
      <c r="Y97" s="58"/>
      <c r="Z97" s="58"/>
      <c r="AA97" s="58"/>
      <c r="AB97" s="58"/>
      <c r="AC97" s="58"/>
      <c r="AD97" s="58"/>
      <c r="AE97" s="58"/>
      <c r="AF97" s="58"/>
      <c r="AG97" s="58"/>
      <c r="AH97" s="58"/>
      <c r="AI97" s="58"/>
      <c r="AJ97" s="58"/>
      <c r="AK97" s="58"/>
      <c r="AL97" s="58"/>
      <c r="AM97" s="58"/>
      <c r="AN97" s="58"/>
      <c r="AO97" s="58"/>
      <c r="AP97" s="58"/>
      <c r="AQ97" s="58"/>
      <c r="AR97" s="58"/>
      <c r="AS97" s="58"/>
      <c r="AT97" s="58"/>
      <c r="AU97" s="58"/>
      <c r="AV97" s="58"/>
      <c r="AW97" s="58"/>
      <c r="AX97" s="58"/>
      <c r="AY97" s="58"/>
      <c r="AZ97" s="58"/>
      <c r="BA97" s="58"/>
      <c r="BB97" s="58"/>
      <c r="BC97" s="58"/>
      <c r="BD97" s="58"/>
      <c r="BE97" s="58"/>
      <c r="BF97" s="58"/>
      <c r="BG97" s="58"/>
      <c r="BH97" s="58"/>
      <c r="BI97" s="58"/>
      <c r="BJ97" s="58"/>
      <c r="BK97" s="58"/>
      <c r="BL97" s="58"/>
      <c r="BM97" s="58"/>
      <c r="BN97" s="58"/>
      <c r="BO97" s="58"/>
      <c r="BP97" s="58"/>
      <c r="BQ97" s="58"/>
      <c r="BR97" s="58"/>
      <c r="BS97" s="58"/>
      <c r="BT97" s="58"/>
      <c r="BU97" s="58"/>
      <c r="BV97" s="58"/>
      <c r="BW97" s="58"/>
      <c r="BX97" s="58"/>
      <c r="BY97" s="58"/>
      <c r="BZ97" s="58"/>
      <c r="CA97" s="58"/>
      <c r="CB97" s="58"/>
      <c r="CC97" s="58"/>
      <c r="CD97" s="58"/>
      <c r="CE97" s="58"/>
      <c r="CF97" s="58"/>
      <c r="CG97" s="58"/>
      <c r="CH97" s="58"/>
      <c r="CI97" s="58"/>
      <c r="CJ97" s="58"/>
      <c r="CK97" s="58"/>
      <c r="CL97" s="58"/>
      <c r="CM97" s="58"/>
      <c r="CN97" s="58"/>
      <c r="CO97" s="58"/>
      <c r="CP97" s="58"/>
      <c r="CQ97" s="58"/>
      <c r="CR97" s="58"/>
      <c r="CS97" s="58"/>
      <c r="CT97" s="58"/>
      <c r="CU97" s="58"/>
      <c r="CV97" s="58"/>
      <c r="CW97" s="58"/>
      <c r="CX97" s="58"/>
    </row>
    <row r="98" spans="2:102" hidden="1">
      <c r="L98" s="67"/>
      <c r="M98" s="58"/>
      <c r="N98" s="58"/>
      <c r="O98" s="58"/>
      <c r="P98" s="58"/>
      <c r="Q98" s="58"/>
      <c r="R98" s="58"/>
      <c r="S98" s="58"/>
      <c r="T98" s="58"/>
      <c r="U98" s="58"/>
      <c r="V98" s="58"/>
      <c r="W98" s="58"/>
      <c r="X98" s="58"/>
      <c r="Y98" s="58"/>
      <c r="Z98" s="58"/>
      <c r="AA98" s="58"/>
      <c r="AB98" s="58"/>
      <c r="AC98" s="58"/>
      <c r="AD98" s="58"/>
      <c r="AE98" s="58"/>
      <c r="AF98" s="58"/>
      <c r="AG98" s="58"/>
      <c r="AH98" s="58"/>
      <c r="AI98" s="58"/>
      <c r="AJ98" s="58"/>
      <c r="AK98" s="58"/>
      <c r="AL98" s="58"/>
      <c r="AM98" s="58"/>
      <c r="AN98" s="58"/>
      <c r="AO98" s="58"/>
      <c r="AP98" s="58"/>
      <c r="AQ98" s="58"/>
      <c r="AR98" s="58"/>
      <c r="AS98" s="58"/>
      <c r="AT98" s="58"/>
      <c r="AU98" s="58"/>
      <c r="AV98" s="58"/>
      <c r="AW98" s="58"/>
      <c r="AX98" s="58"/>
      <c r="AY98" s="58"/>
      <c r="AZ98" s="58"/>
      <c r="BA98" s="58"/>
      <c r="BB98" s="58"/>
      <c r="BC98" s="58"/>
      <c r="BD98" s="58"/>
      <c r="BE98" s="58"/>
      <c r="BF98" s="58"/>
      <c r="BG98" s="58"/>
      <c r="BH98" s="58"/>
      <c r="BI98" s="58"/>
      <c r="BJ98" s="58"/>
      <c r="BK98" s="58"/>
      <c r="BL98" s="58"/>
      <c r="BM98" s="58"/>
      <c r="BN98" s="58"/>
      <c r="BO98" s="58"/>
      <c r="BP98" s="58"/>
      <c r="BQ98" s="58"/>
      <c r="BR98" s="58"/>
      <c r="BS98" s="58"/>
      <c r="BT98" s="58"/>
      <c r="BU98" s="58"/>
      <c r="BV98" s="58"/>
      <c r="BW98" s="58"/>
      <c r="BX98" s="58"/>
      <c r="BY98" s="58"/>
      <c r="BZ98" s="58"/>
      <c r="CA98" s="58"/>
      <c r="CB98" s="58"/>
      <c r="CC98" s="58"/>
      <c r="CD98" s="58"/>
      <c r="CE98" s="58"/>
      <c r="CF98" s="58"/>
      <c r="CG98" s="58"/>
      <c r="CH98" s="58"/>
      <c r="CI98" s="58"/>
      <c r="CJ98" s="58"/>
      <c r="CK98" s="58"/>
      <c r="CL98" s="58"/>
      <c r="CM98" s="58"/>
      <c r="CN98" s="58"/>
      <c r="CO98" s="58"/>
      <c r="CP98" s="58"/>
      <c r="CQ98" s="58"/>
      <c r="CR98" s="58"/>
      <c r="CS98" s="58"/>
      <c r="CT98" s="58"/>
      <c r="CU98" s="58"/>
      <c r="CV98" s="58"/>
      <c r="CW98" s="58"/>
      <c r="CX98" s="58"/>
    </row>
    <row r="99" spans="2:102" hidden="1">
      <c r="E99" s="44"/>
      <c r="F99" s="44"/>
      <c r="L99" s="70"/>
      <c r="M99" s="70"/>
      <c r="N99" s="70"/>
      <c r="O99" s="70"/>
      <c r="P99" s="70"/>
      <c r="Q99" s="70"/>
      <c r="R99" s="70"/>
      <c r="S99" s="70"/>
      <c r="T99" s="70"/>
      <c r="U99" s="70"/>
      <c r="V99" s="70"/>
      <c r="W99" s="70"/>
      <c r="X99" s="70"/>
      <c r="Y99" s="70"/>
      <c r="Z99" s="70"/>
      <c r="AA99" s="70"/>
      <c r="AB99" s="70"/>
      <c r="AC99" s="70"/>
      <c r="AD99" s="70"/>
      <c r="AE99" s="70"/>
      <c r="AF99" s="70"/>
      <c r="AG99" s="70"/>
      <c r="AH99" s="70"/>
      <c r="AI99" s="70"/>
      <c r="AJ99" s="70"/>
      <c r="AK99" s="70"/>
      <c r="AL99" s="70"/>
      <c r="AM99" s="70"/>
      <c r="AN99" s="70"/>
      <c r="AO99" s="70"/>
      <c r="AP99" s="70"/>
      <c r="AQ99" s="70"/>
      <c r="AR99" s="70"/>
      <c r="AS99" s="70"/>
      <c r="AT99" s="70"/>
      <c r="AU99" s="70"/>
      <c r="AV99" s="70"/>
      <c r="AW99" s="70"/>
      <c r="AX99" s="70"/>
      <c r="AY99" s="70"/>
      <c r="AZ99" s="70"/>
      <c r="BA99" s="70"/>
      <c r="BB99" s="70"/>
      <c r="BC99" s="70"/>
      <c r="BD99" s="70"/>
      <c r="BE99" s="70"/>
      <c r="BF99" s="70"/>
      <c r="BG99" s="70"/>
      <c r="BH99" s="70"/>
      <c r="BI99" s="70"/>
      <c r="BJ99" s="70"/>
      <c r="BK99" s="70"/>
      <c r="BL99" s="70"/>
      <c r="BM99" s="70"/>
      <c r="BN99" s="70"/>
      <c r="BO99" s="70"/>
      <c r="BP99" s="70"/>
      <c r="BQ99" s="70"/>
      <c r="BR99" s="70"/>
      <c r="BS99" s="70"/>
      <c r="BT99" s="70"/>
      <c r="BU99" s="70"/>
      <c r="BV99" s="70"/>
      <c r="BW99" s="70"/>
      <c r="BX99" s="70"/>
      <c r="BY99" s="70"/>
      <c r="BZ99" s="70"/>
      <c r="CA99" s="70"/>
      <c r="CB99" s="70"/>
      <c r="CC99" s="70"/>
      <c r="CD99" s="70"/>
      <c r="CE99" s="70"/>
      <c r="CF99" s="70"/>
      <c r="CG99" s="70"/>
      <c r="CH99" s="70"/>
      <c r="CI99" s="70"/>
      <c r="CJ99" s="70"/>
      <c r="CK99" s="70"/>
      <c r="CL99" s="70"/>
      <c r="CM99" s="70"/>
      <c r="CN99" s="70"/>
      <c r="CO99" s="70"/>
      <c r="CP99" s="70"/>
      <c r="CQ99" s="70"/>
      <c r="CR99" s="70"/>
      <c r="CS99" s="70"/>
      <c r="CT99" s="70"/>
      <c r="CU99" s="70"/>
      <c r="CV99" s="70"/>
      <c r="CW99" s="70"/>
      <c r="CX99" s="70"/>
    </row>
    <row r="100" spans="2:102" hidden="1">
      <c r="B100" s="24"/>
      <c r="C100" s="24"/>
      <c r="D100" s="24"/>
      <c r="E100" s="44"/>
      <c r="F100" s="44"/>
      <c r="L100" s="70"/>
      <c r="M100" s="70"/>
      <c r="N100" s="70"/>
      <c r="O100" s="70"/>
      <c r="P100" s="70"/>
      <c r="Q100" s="70"/>
      <c r="R100" s="70"/>
      <c r="S100" s="70"/>
      <c r="T100" s="70"/>
      <c r="U100" s="70"/>
      <c r="V100" s="70"/>
      <c r="W100" s="70"/>
      <c r="X100" s="70"/>
      <c r="Y100" s="70"/>
      <c r="Z100" s="70"/>
      <c r="AA100" s="70"/>
      <c r="AB100" s="70"/>
      <c r="AC100" s="70"/>
      <c r="AD100" s="70"/>
      <c r="AE100" s="70"/>
      <c r="AF100" s="70"/>
      <c r="AG100" s="70"/>
      <c r="AH100" s="70"/>
      <c r="AI100" s="70"/>
      <c r="AJ100" s="70"/>
      <c r="AK100" s="70"/>
      <c r="AL100" s="70"/>
      <c r="AM100" s="70"/>
      <c r="AN100" s="70"/>
      <c r="AO100" s="70"/>
      <c r="AP100" s="70"/>
      <c r="AQ100" s="70"/>
      <c r="AR100" s="70"/>
      <c r="AS100" s="70"/>
      <c r="AT100" s="70"/>
      <c r="AU100" s="70"/>
      <c r="AV100" s="70"/>
      <c r="AW100" s="70"/>
      <c r="AX100" s="70"/>
      <c r="AY100" s="70"/>
      <c r="AZ100" s="70"/>
      <c r="BA100" s="70"/>
      <c r="BB100" s="70"/>
      <c r="BC100" s="70"/>
      <c r="BD100" s="70"/>
      <c r="BE100" s="70"/>
      <c r="BF100" s="70"/>
      <c r="BG100" s="70"/>
      <c r="BH100" s="70"/>
      <c r="BI100" s="70"/>
      <c r="BJ100" s="70"/>
      <c r="BK100" s="70"/>
      <c r="BL100" s="70"/>
      <c r="BM100" s="70"/>
      <c r="BN100" s="70"/>
      <c r="BO100" s="70"/>
      <c r="BP100" s="70"/>
      <c r="BQ100" s="70"/>
      <c r="BR100" s="70"/>
      <c r="BS100" s="70"/>
      <c r="BT100" s="70"/>
      <c r="BU100" s="70"/>
      <c r="BV100" s="70"/>
      <c r="BW100" s="70"/>
      <c r="BX100" s="70"/>
      <c r="BY100" s="70"/>
      <c r="BZ100" s="70"/>
      <c r="CA100" s="70"/>
      <c r="CB100" s="70"/>
      <c r="CC100" s="70"/>
      <c r="CD100" s="70"/>
      <c r="CE100" s="70"/>
      <c r="CF100" s="70"/>
      <c r="CG100" s="70"/>
      <c r="CH100" s="70"/>
      <c r="CI100" s="70"/>
      <c r="CJ100" s="70"/>
      <c r="CK100" s="70"/>
      <c r="CL100" s="70"/>
      <c r="CM100" s="70"/>
      <c r="CN100" s="70"/>
      <c r="CO100" s="70"/>
      <c r="CP100" s="70"/>
      <c r="CQ100" s="70"/>
      <c r="CR100" s="70"/>
      <c r="CS100" s="70"/>
      <c r="CT100" s="70"/>
      <c r="CU100" s="70"/>
      <c r="CV100" s="70"/>
      <c r="CW100" s="70"/>
      <c r="CX100" s="70"/>
    </row>
    <row r="101" spans="2:102" hidden="1">
      <c r="E101" s="44"/>
      <c r="F101" s="44"/>
      <c r="L101" s="70"/>
      <c r="M101" s="70"/>
      <c r="N101" s="70"/>
      <c r="O101" s="70"/>
      <c r="P101" s="70"/>
      <c r="Q101" s="70"/>
      <c r="R101" s="70"/>
      <c r="S101" s="70"/>
      <c r="T101" s="70"/>
      <c r="U101" s="70"/>
      <c r="V101" s="70"/>
      <c r="W101" s="70"/>
      <c r="X101" s="70"/>
      <c r="Y101" s="70"/>
      <c r="Z101" s="70"/>
      <c r="AA101" s="70"/>
      <c r="AB101" s="70"/>
      <c r="AC101" s="70"/>
      <c r="AD101" s="70"/>
      <c r="AE101" s="70"/>
      <c r="AF101" s="70"/>
      <c r="AG101" s="70"/>
      <c r="AH101" s="70"/>
      <c r="AI101" s="70"/>
      <c r="AJ101" s="70"/>
      <c r="AK101" s="70"/>
      <c r="AL101" s="70"/>
      <c r="AM101" s="70"/>
      <c r="AN101" s="70"/>
      <c r="AO101" s="70"/>
      <c r="AP101" s="70"/>
      <c r="AQ101" s="70"/>
      <c r="AR101" s="70"/>
      <c r="AS101" s="70"/>
      <c r="AT101" s="70"/>
      <c r="AU101" s="70"/>
      <c r="AV101" s="70"/>
      <c r="AW101" s="70"/>
      <c r="AX101" s="70"/>
      <c r="AY101" s="70"/>
      <c r="AZ101" s="70"/>
      <c r="BA101" s="70"/>
      <c r="BB101" s="70"/>
      <c r="BC101" s="70"/>
      <c r="BD101" s="70"/>
      <c r="BE101" s="70"/>
      <c r="BF101" s="70"/>
      <c r="BG101" s="70"/>
      <c r="BH101" s="70"/>
      <c r="BI101" s="70"/>
      <c r="BJ101" s="70"/>
      <c r="BK101" s="70"/>
      <c r="BL101" s="70"/>
      <c r="BM101" s="70"/>
      <c r="BN101" s="70"/>
      <c r="BO101" s="70"/>
      <c r="BP101" s="70"/>
      <c r="BQ101" s="70"/>
      <c r="BR101" s="70"/>
      <c r="BS101" s="70"/>
      <c r="BT101" s="70"/>
      <c r="BU101" s="70"/>
      <c r="BV101" s="70"/>
      <c r="BW101" s="70"/>
      <c r="BX101" s="70"/>
      <c r="BY101" s="70"/>
      <c r="BZ101" s="70"/>
      <c r="CA101" s="70"/>
      <c r="CB101" s="70"/>
      <c r="CC101" s="70"/>
      <c r="CD101" s="70"/>
      <c r="CE101" s="70"/>
      <c r="CF101" s="70"/>
      <c r="CG101" s="70"/>
      <c r="CH101" s="70"/>
      <c r="CI101" s="70"/>
      <c r="CJ101" s="70"/>
      <c r="CK101" s="70"/>
      <c r="CL101" s="70"/>
      <c r="CM101" s="70"/>
      <c r="CN101" s="70"/>
      <c r="CO101" s="70"/>
      <c r="CP101" s="70"/>
      <c r="CQ101" s="70"/>
      <c r="CR101" s="70"/>
      <c r="CS101" s="70"/>
      <c r="CT101" s="70"/>
      <c r="CU101" s="70"/>
      <c r="CV101" s="70"/>
      <c r="CW101" s="70"/>
      <c r="CX101" s="70"/>
    </row>
    <row r="103" spans="2:102" hidden="1">
      <c r="B103" s="24"/>
      <c r="C103" s="69"/>
      <c r="D103" s="24"/>
      <c r="E103" s="24"/>
      <c r="F103" s="24"/>
      <c r="G103" s="24"/>
      <c r="H103" s="24"/>
      <c r="I103" s="24"/>
      <c r="J103" s="24"/>
      <c r="K103" s="24"/>
      <c r="L103" s="24"/>
      <c r="M103" s="24"/>
      <c r="N103" s="24"/>
      <c r="O103" s="24"/>
      <c r="P103" s="24"/>
      <c r="Q103" s="24"/>
      <c r="R103" s="24"/>
      <c r="S103" s="24"/>
      <c r="T103" s="24"/>
      <c r="U103" s="24"/>
      <c r="V103" s="24"/>
      <c r="W103" s="24"/>
      <c r="X103" s="24"/>
      <c r="Y103" s="24"/>
      <c r="Z103" s="24"/>
      <c r="AA103" s="24"/>
      <c r="AB103" s="24"/>
      <c r="AC103" s="24"/>
      <c r="AD103" s="24"/>
      <c r="AE103" s="24"/>
      <c r="AF103" s="24"/>
      <c r="AG103" s="24"/>
      <c r="AH103" s="24"/>
      <c r="AI103" s="24"/>
      <c r="AJ103" s="24"/>
      <c r="AK103" s="24"/>
      <c r="AL103" s="24"/>
      <c r="AM103" s="24"/>
      <c r="AN103" s="24"/>
      <c r="AO103" s="24"/>
      <c r="AP103" s="24"/>
      <c r="AQ103" s="24"/>
      <c r="AR103" s="24"/>
      <c r="AS103" s="24"/>
      <c r="AT103" s="24"/>
      <c r="AU103" s="24"/>
      <c r="AV103" s="24"/>
      <c r="AW103" s="24"/>
      <c r="AX103" s="24"/>
      <c r="AY103" s="24"/>
      <c r="AZ103" s="24"/>
      <c r="BA103" s="24"/>
      <c r="BB103" s="24"/>
      <c r="BC103" s="24"/>
      <c r="BD103" s="24"/>
      <c r="BE103" s="24"/>
      <c r="BF103" s="24"/>
      <c r="BG103" s="24"/>
      <c r="BH103" s="24"/>
      <c r="BI103" s="24"/>
      <c r="BJ103" s="24"/>
      <c r="BK103" s="24"/>
      <c r="BL103" s="24"/>
      <c r="BM103" s="24"/>
      <c r="BN103" s="24"/>
      <c r="BO103" s="24"/>
      <c r="BP103" s="24"/>
      <c r="BQ103" s="24"/>
      <c r="BR103" s="24"/>
      <c r="BS103" s="24"/>
      <c r="BT103" s="24"/>
      <c r="BU103" s="24"/>
      <c r="BV103" s="24"/>
      <c r="BW103" s="24"/>
      <c r="BX103" s="24"/>
      <c r="BY103" s="24"/>
      <c r="BZ103" s="24"/>
      <c r="CA103" s="24"/>
      <c r="CB103" s="24"/>
      <c r="CC103" s="24"/>
      <c r="CD103" s="24"/>
      <c r="CE103" s="24"/>
      <c r="CF103" s="24"/>
      <c r="CG103" s="24"/>
      <c r="CH103" s="24"/>
      <c r="CI103" s="24"/>
      <c r="CJ103" s="24"/>
      <c r="CK103" s="24"/>
      <c r="CL103" s="24"/>
      <c r="CM103" s="24"/>
      <c r="CN103" s="24"/>
      <c r="CO103" s="24"/>
      <c r="CP103" s="24"/>
      <c r="CQ103" s="24"/>
      <c r="CR103" s="24"/>
      <c r="CS103" s="24"/>
      <c r="CT103" s="24"/>
      <c r="CU103" s="24"/>
      <c r="CV103" s="24"/>
      <c r="CW103" s="24"/>
      <c r="CX103" s="24"/>
    </row>
    <row r="104" spans="2:102" hidden="1">
      <c r="B104" s="24"/>
      <c r="C104" s="24"/>
      <c r="D104" s="24"/>
    </row>
    <row r="105" spans="2:102" hidden="1">
      <c r="L105" s="8"/>
      <c r="M105" s="8"/>
      <c r="N105" s="8"/>
      <c r="O105" s="8"/>
      <c r="P105" s="8"/>
      <c r="Q105" s="8"/>
      <c r="R105" s="8"/>
      <c r="S105" s="8"/>
      <c r="T105" s="8"/>
      <c r="U105" s="8"/>
      <c r="V105" s="8"/>
      <c r="W105" s="8"/>
      <c r="X105" s="8"/>
      <c r="Y105" s="8"/>
      <c r="Z105" s="8"/>
      <c r="AA105" s="8"/>
      <c r="AB105" s="8"/>
      <c r="AC105" s="8"/>
      <c r="AD105" s="8"/>
      <c r="AE105" s="8"/>
      <c r="AF105" s="8"/>
      <c r="AG105" s="8"/>
      <c r="AH105" s="8"/>
      <c r="AI105" s="8"/>
      <c r="AJ105" s="8"/>
      <c r="AK105" s="8"/>
      <c r="AL105" s="8"/>
      <c r="AM105" s="8"/>
      <c r="AN105" s="8"/>
      <c r="AO105" s="8"/>
      <c r="AP105" s="8"/>
      <c r="AQ105" s="8"/>
      <c r="AR105" s="8"/>
      <c r="AS105" s="8"/>
      <c r="AT105" s="8"/>
      <c r="AU105" s="8"/>
      <c r="AV105" s="8"/>
      <c r="AW105" s="8"/>
      <c r="AX105" s="8"/>
      <c r="AY105" s="8"/>
      <c r="AZ105" s="8"/>
      <c r="BA105" s="8"/>
      <c r="BB105" s="8"/>
      <c r="BC105" s="8"/>
      <c r="BD105" s="8"/>
      <c r="BE105" s="8"/>
      <c r="BF105" s="8"/>
      <c r="BG105" s="8"/>
      <c r="BH105" s="8"/>
      <c r="BI105" s="8"/>
      <c r="BJ105" s="8"/>
      <c r="BK105" s="8"/>
      <c r="BL105" s="8"/>
      <c r="BM105" s="8"/>
      <c r="BN105" s="8"/>
      <c r="BO105" s="8"/>
      <c r="BP105" s="8"/>
      <c r="BQ105" s="8"/>
      <c r="BR105" s="8"/>
      <c r="BS105" s="8"/>
      <c r="BT105" s="8"/>
      <c r="BU105" s="8"/>
      <c r="BV105" s="8"/>
      <c r="BW105" s="8"/>
      <c r="BX105" s="8"/>
      <c r="BY105" s="8"/>
      <c r="BZ105" s="8"/>
      <c r="CA105" s="8"/>
      <c r="CB105" s="8"/>
      <c r="CC105" s="8"/>
      <c r="CD105" s="8"/>
      <c r="CE105" s="8"/>
      <c r="CF105" s="8"/>
      <c r="CG105" s="8"/>
      <c r="CH105" s="8"/>
      <c r="CI105" s="8"/>
      <c r="CJ105" s="8"/>
      <c r="CK105" s="8"/>
      <c r="CL105" s="8"/>
      <c r="CM105" s="8"/>
      <c r="CN105" s="8"/>
      <c r="CO105" s="8"/>
      <c r="CP105" s="8"/>
      <c r="CQ105" s="8"/>
      <c r="CR105" s="8"/>
      <c r="CS105" s="8"/>
      <c r="CT105" s="8"/>
      <c r="CU105" s="8"/>
      <c r="CV105" s="8"/>
      <c r="CW105" s="8"/>
      <c r="CX105" s="8"/>
    </row>
    <row r="107" spans="2:102" hidden="1">
      <c r="E107" s="29"/>
      <c r="F107" s="29"/>
      <c r="L107" s="10"/>
      <c r="M107" s="10"/>
      <c r="N107" s="10"/>
      <c r="O107" s="10"/>
      <c r="P107" s="10"/>
      <c r="Q107" s="10"/>
      <c r="R107" s="10"/>
      <c r="S107" s="10"/>
      <c r="T107" s="10"/>
      <c r="U107" s="10"/>
      <c r="V107" s="10"/>
      <c r="W107" s="10"/>
      <c r="X107" s="10"/>
      <c r="Y107" s="10"/>
      <c r="Z107" s="10"/>
      <c r="AA107" s="10"/>
      <c r="AB107" s="10"/>
      <c r="AC107" s="10"/>
      <c r="AD107" s="10"/>
      <c r="AE107" s="10"/>
      <c r="AF107" s="10"/>
      <c r="AG107" s="10"/>
      <c r="AH107" s="10"/>
      <c r="AI107" s="10"/>
      <c r="AJ107" s="10"/>
      <c r="AK107" s="10"/>
      <c r="AL107" s="10"/>
      <c r="AM107" s="10"/>
      <c r="AN107" s="10"/>
      <c r="AO107" s="10"/>
      <c r="AP107" s="10"/>
      <c r="AQ107" s="10"/>
      <c r="AR107" s="10"/>
      <c r="AS107" s="10"/>
      <c r="AT107" s="10"/>
      <c r="AU107" s="10"/>
      <c r="AV107" s="10"/>
      <c r="AW107" s="10"/>
      <c r="AX107" s="10"/>
      <c r="AY107" s="10"/>
      <c r="AZ107" s="10"/>
      <c r="BA107" s="10"/>
      <c r="BB107" s="10"/>
      <c r="BC107" s="10"/>
      <c r="BD107" s="10"/>
      <c r="BE107" s="10"/>
      <c r="BF107" s="10"/>
      <c r="BG107" s="10"/>
      <c r="BH107" s="10"/>
      <c r="BI107" s="10"/>
      <c r="BJ107" s="10"/>
      <c r="BK107" s="10"/>
      <c r="BL107" s="10"/>
      <c r="BM107" s="10"/>
      <c r="BN107" s="10"/>
      <c r="BO107" s="10"/>
      <c r="BP107" s="10"/>
      <c r="BQ107" s="10"/>
      <c r="BR107" s="10"/>
      <c r="BS107" s="10"/>
      <c r="BT107" s="10"/>
      <c r="BU107" s="10"/>
      <c r="BV107" s="10"/>
      <c r="BW107" s="10"/>
      <c r="BX107" s="10"/>
      <c r="BY107" s="10"/>
      <c r="BZ107" s="10"/>
      <c r="CA107" s="10"/>
      <c r="CB107" s="10"/>
      <c r="CC107" s="10"/>
      <c r="CD107" s="10"/>
      <c r="CE107" s="10"/>
      <c r="CF107" s="10"/>
      <c r="CG107" s="10"/>
      <c r="CH107" s="10"/>
      <c r="CI107" s="10"/>
      <c r="CJ107" s="10"/>
      <c r="CK107" s="10"/>
      <c r="CL107" s="10"/>
      <c r="CM107" s="10"/>
      <c r="CN107" s="10"/>
      <c r="CO107" s="10"/>
      <c r="CP107" s="10"/>
      <c r="CQ107" s="10"/>
      <c r="CR107" s="10"/>
      <c r="CS107" s="10"/>
      <c r="CT107" s="10"/>
      <c r="CU107" s="10"/>
      <c r="CV107" s="10"/>
      <c r="CW107" s="10"/>
      <c r="CX107" s="10"/>
    </row>
    <row r="108" spans="2:102" hidden="1">
      <c r="E108" s="44"/>
      <c r="F108" s="44"/>
      <c r="L108" s="9"/>
      <c r="M108" s="9"/>
      <c r="N108" s="9"/>
      <c r="O108" s="9"/>
      <c r="P108" s="9"/>
      <c r="Q108" s="9"/>
      <c r="R108" s="9"/>
      <c r="S108" s="9"/>
      <c r="T108" s="9"/>
      <c r="U108" s="9"/>
      <c r="V108" s="9"/>
      <c r="W108" s="9"/>
      <c r="X108" s="9"/>
      <c r="Y108" s="9"/>
      <c r="Z108" s="9"/>
      <c r="AA108" s="9"/>
      <c r="AB108" s="9"/>
      <c r="AC108" s="9"/>
      <c r="AD108" s="9"/>
      <c r="AE108" s="9"/>
      <c r="AF108" s="9"/>
      <c r="AG108" s="9"/>
      <c r="AH108" s="9"/>
      <c r="AI108" s="9"/>
      <c r="AJ108" s="9"/>
      <c r="AK108" s="9"/>
      <c r="AL108" s="9"/>
      <c r="AM108" s="9"/>
      <c r="AN108" s="9"/>
      <c r="AO108" s="9"/>
      <c r="AP108" s="9"/>
      <c r="AQ108" s="9"/>
      <c r="AR108" s="9"/>
      <c r="AS108" s="9"/>
      <c r="AT108" s="9"/>
      <c r="AU108" s="9"/>
      <c r="AV108" s="9"/>
      <c r="AW108" s="9"/>
      <c r="AX108" s="9"/>
      <c r="AY108" s="9"/>
      <c r="AZ108" s="9"/>
      <c r="BA108" s="9"/>
      <c r="BB108" s="9"/>
      <c r="BC108" s="9"/>
      <c r="BD108" s="9"/>
      <c r="BE108" s="9"/>
      <c r="BF108" s="9"/>
      <c r="BG108" s="9"/>
      <c r="BH108" s="9"/>
      <c r="BI108" s="9"/>
      <c r="BJ108" s="9"/>
      <c r="BK108" s="9"/>
      <c r="BL108" s="9"/>
      <c r="BM108" s="9"/>
      <c r="BN108" s="9"/>
      <c r="BO108" s="9"/>
      <c r="BP108" s="9"/>
      <c r="BQ108" s="9"/>
      <c r="BR108" s="9"/>
      <c r="BS108" s="9"/>
      <c r="BT108" s="9"/>
      <c r="BU108" s="9"/>
      <c r="BV108" s="9"/>
      <c r="BW108" s="9"/>
      <c r="BX108" s="9"/>
      <c r="BY108" s="9"/>
      <c r="BZ108" s="9"/>
      <c r="CA108" s="9"/>
      <c r="CB108" s="9"/>
      <c r="CC108" s="9"/>
      <c r="CD108" s="9"/>
      <c r="CE108" s="9"/>
      <c r="CF108" s="9"/>
      <c r="CG108" s="9"/>
      <c r="CH108" s="9"/>
      <c r="CI108" s="9"/>
      <c r="CJ108" s="9"/>
      <c r="CK108" s="9"/>
      <c r="CL108" s="9"/>
      <c r="CM108" s="9"/>
      <c r="CN108" s="9"/>
      <c r="CO108" s="9"/>
      <c r="CP108" s="9"/>
      <c r="CQ108" s="9"/>
      <c r="CR108" s="9"/>
      <c r="CS108" s="9"/>
      <c r="CT108" s="9"/>
      <c r="CU108" s="9"/>
      <c r="CV108" s="9"/>
      <c r="CW108" s="9"/>
      <c r="CX108" s="9"/>
    </row>
    <row r="109" spans="2:102" hidden="1">
      <c r="E109" s="44"/>
      <c r="F109" s="44"/>
    </row>
    <row r="110" spans="2:102" hidden="1">
      <c r="E110" s="44"/>
      <c r="F110" s="44"/>
      <c r="L110" s="10"/>
      <c r="M110" s="10"/>
      <c r="N110" s="10"/>
      <c r="O110" s="10"/>
      <c r="P110" s="10"/>
      <c r="Q110" s="10"/>
      <c r="R110" s="10"/>
      <c r="S110" s="10"/>
      <c r="T110" s="10"/>
      <c r="U110" s="10"/>
      <c r="V110" s="10"/>
      <c r="W110" s="10"/>
      <c r="X110" s="10"/>
      <c r="Y110" s="10"/>
      <c r="Z110" s="10"/>
      <c r="AA110" s="10"/>
      <c r="AB110" s="10"/>
      <c r="AC110" s="10"/>
      <c r="AD110" s="10"/>
      <c r="AE110" s="10"/>
      <c r="AF110" s="10"/>
      <c r="AG110" s="10"/>
      <c r="AH110" s="10"/>
      <c r="AI110" s="10"/>
      <c r="AJ110" s="10"/>
      <c r="AK110" s="10"/>
      <c r="AL110" s="10"/>
      <c r="AM110" s="10"/>
      <c r="AN110" s="10"/>
      <c r="AO110" s="10"/>
      <c r="AP110" s="10"/>
      <c r="AQ110" s="10"/>
      <c r="AR110" s="10"/>
      <c r="AS110" s="10"/>
      <c r="AT110" s="10"/>
      <c r="AU110" s="10"/>
      <c r="AV110" s="10"/>
      <c r="AW110" s="10"/>
      <c r="AX110" s="10"/>
      <c r="AY110" s="10"/>
      <c r="AZ110" s="10"/>
      <c r="BA110" s="10"/>
      <c r="BB110" s="10"/>
      <c r="BC110" s="10"/>
      <c r="BD110" s="10"/>
      <c r="BE110" s="10"/>
      <c r="BF110" s="10"/>
      <c r="BG110" s="10"/>
      <c r="BH110" s="10"/>
      <c r="BI110" s="10"/>
      <c r="BJ110" s="10"/>
      <c r="BK110" s="10"/>
      <c r="BL110" s="10"/>
      <c r="BM110" s="10"/>
      <c r="BN110" s="10"/>
      <c r="BO110" s="10"/>
      <c r="BP110" s="10"/>
      <c r="BQ110" s="10"/>
      <c r="BR110" s="10"/>
      <c r="BS110" s="10"/>
      <c r="BT110" s="10"/>
      <c r="BU110" s="10"/>
      <c r="BV110" s="10"/>
      <c r="BW110" s="10"/>
      <c r="BX110" s="10"/>
      <c r="BY110" s="10"/>
      <c r="BZ110" s="10"/>
      <c r="CA110" s="10"/>
      <c r="CB110" s="10"/>
      <c r="CC110" s="10"/>
      <c r="CD110" s="10"/>
      <c r="CE110" s="10"/>
      <c r="CF110" s="10"/>
      <c r="CG110" s="10"/>
      <c r="CH110" s="10"/>
      <c r="CI110" s="10"/>
      <c r="CJ110" s="10"/>
      <c r="CK110" s="10"/>
      <c r="CL110" s="10"/>
      <c r="CM110" s="10"/>
      <c r="CN110" s="10"/>
      <c r="CO110" s="10"/>
      <c r="CP110" s="10"/>
      <c r="CQ110" s="10"/>
      <c r="CR110" s="10"/>
      <c r="CS110" s="10"/>
      <c r="CT110" s="10"/>
      <c r="CU110" s="10"/>
      <c r="CV110" s="10"/>
      <c r="CW110" s="10"/>
      <c r="CX110" s="10"/>
    </row>
    <row r="111" spans="2:102" hidden="1">
      <c r="E111" s="44"/>
      <c r="F111" s="44"/>
      <c r="L111" s="10"/>
      <c r="M111" s="10"/>
      <c r="N111" s="10"/>
      <c r="O111" s="10"/>
      <c r="P111" s="10"/>
      <c r="Q111" s="10"/>
      <c r="R111" s="10"/>
      <c r="S111" s="10"/>
      <c r="T111" s="10"/>
      <c r="U111" s="10"/>
      <c r="V111" s="10"/>
      <c r="W111" s="10"/>
      <c r="X111" s="10"/>
      <c r="Y111" s="10"/>
      <c r="Z111" s="10"/>
      <c r="AA111" s="10"/>
      <c r="AB111" s="10"/>
      <c r="AC111" s="10"/>
      <c r="AD111" s="10"/>
      <c r="AE111" s="10"/>
      <c r="AF111" s="10"/>
      <c r="AG111" s="10"/>
      <c r="AH111" s="10"/>
      <c r="AI111" s="10"/>
      <c r="AJ111" s="10"/>
      <c r="AK111" s="10"/>
      <c r="AL111" s="10"/>
      <c r="AM111" s="10"/>
      <c r="AN111" s="10"/>
      <c r="AO111" s="10"/>
      <c r="AP111" s="10"/>
      <c r="AQ111" s="10"/>
      <c r="AR111" s="10"/>
      <c r="AS111" s="10"/>
      <c r="AT111" s="10"/>
      <c r="AU111" s="10"/>
      <c r="AV111" s="10"/>
      <c r="AW111" s="10"/>
      <c r="AX111" s="10"/>
      <c r="AY111" s="10"/>
      <c r="AZ111" s="10"/>
      <c r="BA111" s="10"/>
      <c r="BB111" s="10"/>
      <c r="BC111" s="10"/>
      <c r="BD111" s="10"/>
      <c r="BE111" s="10"/>
      <c r="BF111" s="10"/>
      <c r="BG111" s="10"/>
      <c r="BH111" s="10"/>
      <c r="BI111" s="10"/>
      <c r="BJ111" s="10"/>
      <c r="BK111" s="10"/>
      <c r="BL111" s="10"/>
      <c r="BM111" s="10"/>
      <c r="BN111" s="10"/>
      <c r="BO111" s="10"/>
      <c r="BP111" s="10"/>
      <c r="BQ111" s="10"/>
      <c r="BR111" s="10"/>
      <c r="BS111" s="10"/>
      <c r="BT111" s="10"/>
      <c r="BU111" s="10"/>
      <c r="BV111" s="10"/>
      <c r="BW111" s="10"/>
      <c r="BX111" s="10"/>
      <c r="BY111" s="10"/>
      <c r="BZ111" s="10"/>
      <c r="CA111" s="10"/>
      <c r="CB111" s="10"/>
      <c r="CC111" s="10"/>
      <c r="CD111" s="10"/>
      <c r="CE111" s="10"/>
      <c r="CF111" s="10"/>
      <c r="CG111" s="10"/>
      <c r="CH111" s="10"/>
      <c r="CI111" s="10"/>
      <c r="CJ111" s="10"/>
      <c r="CK111" s="10"/>
      <c r="CL111" s="10"/>
      <c r="CM111" s="10"/>
      <c r="CN111" s="10"/>
      <c r="CO111" s="10"/>
      <c r="CP111" s="10"/>
      <c r="CQ111" s="10"/>
      <c r="CR111" s="10"/>
      <c r="CS111" s="10"/>
      <c r="CT111" s="10"/>
      <c r="CU111" s="10"/>
      <c r="CV111" s="10"/>
      <c r="CW111" s="10"/>
      <c r="CX111" s="10"/>
    </row>
    <row r="112" spans="2:102" hidden="1">
      <c r="E112" s="44"/>
      <c r="F112" s="44"/>
      <c r="L112" s="9"/>
      <c r="M112" s="9"/>
      <c r="N112" s="9"/>
      <c r="O112" s="9"/>
      <c r="P112" s="9"/>
      <c r="Q112" s="9"/>
      <c r="R112" s="9"/>
      <c r="S112" s="9"/>
      <c r="T112" s="9"/>
      <c r="U112" s="9"/>
      <c r="V112" s="9"/>
      <c r="W112" s="9"/>
      <c r="X112" s="9"/>
      <c r="Y112" s="9"/>
      <c r="Z112" s="9"/>
      <c r="AA112" s="9"/>
      <c r="AB112" s="9"/>
      <c r="AC112" s="9"/>
      <c r="AD112" s="9"/>
      <c r="AE112" s="9"/>
      <c r="AF112" s="9"/>
      <c r="AG112" s="9"/>
      <c r="AH112" s="9"/>
      <c r="AI112" s="9"/>
      <c r="AJ112" s="9"/>
      <c r="AK112" s="9"/>
      <c r="AL112" s="9"/>
      <c r="AM112" s="9"/>
      <c r="AN112" s="9"/>
      <c r="AO112" s="9"/>
      <c r="AP112" s="9"/>
      <c r="AQ112" s="9"/>
      <c r="AR112" s="9"/>
      <c r="AS112" s="9"/>
      <c r="AT112" s="9"/>
      <c r="AU112" s="9"/>
      <c r="AV112" s="9"/>
      <c r="AW112" s="9"/>
      <c r="AX112" s="9"/>
      <c r="AY112" s="9"/>
      <c r="AZ112" s="9"/>
      <c r="BA112" s="9"/>
      <c r="BB112" s="9"/>
      <c r="BC112" s="9"/>
      <c r="BD112" s="9"/>
      <c r="BE112" s="9"/>
      <c r="BF112" s="9"/>
      <c r="BG112" s="9"/>
      <c r="BH112" s="9"/>
      <c r="BI112" s="9"/>
      <c r="BJ112" s="9"/>
      <c r="BK112" s="9"/>
      <c r="BL112" s="9"/>
      <c r="BM112" s="9"/>
      <c r="BN112" s="9"/>
      <c r="BO112" s="9"/>
      <c r="BP112" s="9"/>
      <c r="BQ112" s="9"/>
      <c r="BR112" s="9"/>
      <c r="BS112" s="9"/>
      <c r="BT112" s="9"/>
      <c r="BU112" s="9"/>
      <c r="BV112" s="9"/>
      <c r="BW112" s="9"/>
      <c r="BX112" s="9"/>
      <c r="BY112" s="9"/>
      <c r="BZ112" s="9"/>
      <c r="CA112" s="9"/>
      <c r="CB112" s="9"/>
      <c r="CC112" s="9"/>
      <c r="CD112" s="9"/>
      <c r="CE112" s="9"/>
      <c r="CF112" s="9"/>
      <c r="CG112" s="9"/>
      <c r="CH112" s="9"/>
      <c r="CI112" s="9"/>
      <c r="CJ112" s="9"/>
      <c r="CK112" s="9"/>
      <c r="CL112" s="9"/>
      <c r="CM112" s="9"/>
      <c r="CN112" s="9"/>
      <c r="CO112" s="9"/>
      <c r="CP112" s="9"/>
      <c r="CQ112" s="9"/>
      <c r="CR112" s="9"/>
      <c r="CS112" s="9"/>
      <c r="CT112" s="9"/>
      <c r="CU112" s="9"/>
      <c r="CV112" s="9"/>
      <c r="CW112" s="9"/>
      <c r="CX112" s="9"/>
    </row>
    <row r="113" spans="2:102" hidden="1">
      <c r="E113" s="44"/>
      <c r="F113" s="44"/>
      <c r="L113" s="10"/>
      <c r="M113" s="10"/>
      <c r="N113" s="10"/>
      <c r="O113" s="10"/>
      <c r="P113" s="10"/>
      <c r="Q113" s="10"/>
      <c r="R113" s="10"/>
      <c r="S113" s="10"/>
      <c r="T113" s="10"/>
      <c r="U113" s="10"/>
      <c r="V113" s="10"/>
      <c r="W113" s="10"/>
      <c r="X113" s="10"/>
      <c r="Y113" s="10"/>
      <c r="Z113" s="10"/>
      <c r="AA113" s="10"/>
      <c r="AB113" s="10"/>
      <c r="AC113" s="10"/>
      <c r="AD113" s="10"/>
      <c r="AE113" s="10"/>
      <c r="AF113" s="10"/>
      <c r="AG113" s="10"/>
      <c r="AH113" s="10"/>
      <c r="AI113" s="10"/>
      <c r="AJ113" s="10"/>
      <c r="AK113" s="10"/>
      <c r="AL113" s="10"/>
      <c r="AM113" s="10"/>
      <c r="AN113" s="10"/>
      <c r="AO113" s="10"/>
      <c r="AP113" s="10"/>
      <c r="AQ113" s="10"/>
      <c r="AR113" s="10"/>
      <c r="AS113" s="10"/>
      <c r="AT113" s="10"/>
      <c r="AU113" s="10"/>
      <c r="AV113" s="10"/>
      <c r="AW113" s="10"/>
      <c r="AX113" s="10"/>
      <c r="AY113" s="10"/>
      <c r="AZ113" s="10"/>
      <c r="BA113" s="10"/>
      <c r="BB113" s="10"/>
      <c r="BC113" s="10"/>
      <c r="BD113" s="10"/>
      <c r="BE113" s="10"/>
      <c r="BF113" s="10"/>
      <c r="BG113" s="10"/>
      <c r="BH113" s="10"/>
      <c r="BI113" s="10"/>
      <c r="BJ113" s="10"/>
      <c r="BK113" s="10"/>
      <c r="BL113" s="10"/>
      <c r="BM113" s="10"/>
      <c r="BN113" s="10"/>
      <c r="BO113" s="10"/>
      <c r="BP113" s="10"/>
      <c r="BQ113" s="10"/>
      <c r="BR113" s="10"/>
      <c r="BS113" s="10"/>
      <c r="BT113" s="10"/>
      <c r="BU113" s="10"/>
      <c r="BV113" s="10"/>
      <c r="BW113" s="10"/>
      <c r="BX113" s="10"/>
      <c r="BY113" s="10"/>
      <c r="BZ113" s="10"/>
      <c r="CA113" s="10"/>
      <c r="CB113" s="10"/>
      <c r="CC113" s="10"/>
      <c r="CD113" s="10"/>
      <c r="CE113" s="10"/>
      <c r="CF113" s="10"/>
      <c r="CG113" s="10"/>
      <c r="CH113" s="10"/>
      <c r="CI113" s="10"/>
      <c r="CJ113" s="10"/>
      <c r="CK113" s="10"/>
      <c r="CL113" s="10"/>
      <c r="CM113" s="10"/>
      <c r="CN113" s="10"/>
      <c r="CO113" s="10"/>
      <c r="CP113" s="10"/>
      <c r="CQ113" s="10"/>
      <c r="CR113" s="10"/>
      <c r="CS113" s="10"/>
      <c r="CT113" s="10"/>
      <c r="CU113" s="10"/>
      <c r="CV113" s="10"/>
      <c r="CW113" s="10"/>
      <c r="CX113" s="10"/>
    </row>
    <row r="115" spans="2:102" hidden="1">
      <c r="B115" s="24"/>
      <c r="C115" s="69"/>
      <c r="D115" s="24"/>
      <c r="E115" s="24"/>
      <c r="F115" s="24"/>
      <c r="G115" s="24"/>
      <c r="H115" s="24"/>
      <c r="I115" s="24"/>
      <c r="J115" s="24"/>
      <c r="K115" s="24"/>
      <c r="L115" s="24"/>
      <c r="M115" s="24"/>
      <c r="N115" s="24"/>
      <c r="O115" s="24"/>
      <c r="P115" s="24"/>
      <c r="Q115" s="24"/>
      <c r="R115" s="24"/>
      <c r="S115" s="24"/>
      <c r="T115" s="24"/>
      <c r="U115" s="24"/>
      <c r="V115" s="24"/>
      <c r="W115" s="24"/>
      <c r="X115" s="24"/>
      <c r="Y115" s="24"/>
      <c r="Z115" s="24"/>
      <c r="AA115" s="24"/>
      <c r="AB115" s="24"/>
      <c r="AC115" s="24"/>
      <c r="AD115" s="24"/>
      <c r="AE115" s="24"/>
      <c r="AF115" s="24"/>
      <c r="AG115" s="24"/>
      <c r="AH115" s="24"/>
      <c r="AI115" s="24"/>
      <c r="AJ115" s="24"/>
      <c r="AK115" s="24"/>
      <c r="AL115" s="24"/>
      <c r="AM115" s="24"/>
      <c r="AN115" s="24"/>
      <c r="AO115" s="24"/>
      <c r="AP115" s="24"/>
      <c r="AQ115" s="24"/>
      <c r="AR115" s="24"/>
      <c r="AS115" s="24"/>
      <c r="AT115" s="24"/>
      <c r="AU115" s="24"/>
      <c r="AV115" s="24"/>
      <c r="AW115" s="24"/>
      <c r="AX115" s="24"/>
      <c r="AY115" s="24"/>
      <c r="AZ115" s="24"/>
      <c r="BA115" s="24"/>
      <c r="BB115" s="24"/>
      <c r="BC115" s="24"/>
      <c r="BD115" s="24"/>
      <c r="BE115" s="24"/>
      <c r="BF115" s="24"/>
      <c r="BG115" s="24"/>
      <c r="BH115" s="24"/>
      <c r="BI115" s="24"/>
      <c r="BJ115" s="24"/>
      <c r="BK115" s="24"/>
      <c r="BL115" s="24"/>
      <c r="BM115" s="24"/>
      <c r="BN115" s="24"/>
      <c r="BO115" s="24"/>
      <c r="BP115" s="24"/>
      <c r="BQ115" s="24"/>
      <c r="BR115" s="24"/>
      <c r="BS115" s="24"/>
      <c r="BT115" s="24"/>
      <c r="BU115" s="24"/>
      <c r="BV115" s="24"/>
      <c r="BW115" s="24"/>
      <c r="BX115" s="24"/>
      <c r="BY115" s="24"/>
      <c r="BZ115" s="24"/>
      <c r="CA115" s="24"/>
      <c r="CB115" s="24"/>
      <c r="CC115" s="24"/>
      <c r="CD115" s="24"/>
      <c r="CE115" s="24"/>
      <c r="CF115" s="24"/>
      <c r="CG115" s="24"/>
      <c r="CH115" s="24"/>
      <c r="CI115" s="24"/>
      <c r="CJ115" s="24"/>
      <c r="CK115" s="24"/>
      <c r="CL115" s="24"/>
      <c r="CM115" s="24"/>
      <c r="CN115" s="24"/>
      <c r="CO115" s="24"/>
      <c r="CP115" s="24"/>
      <c r="CQ115" s="24"/>
      <c r="CR115" s="24"/>
      <c r="CS115" s="24"/>
      <c r="CT115" s="24"/>
      <c r="CU115" s="24"/>
      <c r="CV115" s="24"/>
      <c r="CW115" s="24"/>
      <c r="CX115" s="24"/>
    </row>
    <row r="117" spans="2:102" hidden="1">
      <c r="L117" s="8"/>
      <c r="M117" s="8"/>
      <c r="N117" s="8"/>
      <c r="O117" s="8"/>
      <c r="P117" s="8"/>
      <c r="Q117" s="8"/>
      <c r="R117" s="8"/>
      <c r="S117" s="8"/>
      <c r="T117" s="8"/>
      <c r="U117" s="8"/>
      <c r="V117" s="8"/>
      <c r="W117" s="8"/>
      <c r="X117" s="8"/>
      <c r="Y117" s="8"/>
      <c r="Z117" s="8"/>
      <c r="AA117" s="8"/>
      <c r="AB117" s="8"/>
      <c r="AC117" s="8"/>
      <c r="AD117" s="8"/>
      <c r="AE117" s="8"/>
      <c r="AF117" s="8"/>
      <c r="AG117" s="8"/>
      <c r="AH117" s="8"/>
      <c r="AI117" s="8"/>
      <c r="AJ117" s="8"/>
      <c r="AK117" s="8"/>
      <c r="AL117" s="8"/>
      <c r="AM117" s="8"/>
      <c r="AN117" s="8"/>
      <c r="AO117" s="8"/>
      <c r="AP117" s="8"/>
      <c r="AQ117" s="8"/>
      <c r="AR117" s="8"/>
      <c r="AS117" s="8"/>
      <c r="AT117" s="8"/>
      <c r="AU117" s="8"/>
      <c r="AV117" s="8"/>
      <c r="AW117" s="8"/>
      <c r="AX117" s="8"/>
      <c r="AY117" s="8"/>
      <c r="AZ117" s="8"/>
      <c r="BA117" s="8"/>
      <c r="BB117" s="8"/>
      <c r="BC117" s="8"/>
      <c r="BD117" s="8"/>
      <c r="BE117" s="8"/>
      <c r="BF117" s="8"/>
      <c r="BG117" s="8"/>
      <c r="BH117" s="8"/>
      <c r="BI117" s="8"/>
      <c r="BJ117" s="8"/>
      <c r="BK117" s="8"/>
      <c r="BL117" s="8"/>
      <c r="BM117" s="8"/>
      <c r="BN117" s="8"/>
      <c r="BO117" s="8"/>
      <c r="BP117" s="8"/>
      <c r="BQ117" s="8"/>
      <c r="BR117" s="8"/>
      <c r="BS117" s="8"/>
      <c r="BT117" s="8"/>
      <c r="BU117" s="8"/>
      <c r="BV117" s="8"/>
      <c r="BW117" s="8"/>
      <c r="BX117" s="8"/>
      <c r="BY117" s="8"/>
      <c r="BZ117" s="8"/>
      <c r="CA117" s="8"/>
      <c r="CB117" s="8"/>
      <c r="CC117" s="8"/>
      <c r="CD117" s="8"/>
      <c r="CE117" s="8"/>
      <c r="CF117" s="8"/>
      <c r="CG117" s="8"/>
      <c r="CH117" s="8"/>
      <c r="CI117" s="8"/>
      <c r="CJ117" s="8"/>
      <c r="CK117" s="8"/>
      <c r="CL117" s="8"/>
      <c r="CM117" s="8"/>
      <c r="CN117" s="8"/>
      <c r="CO117" s="8"/>
      <c r="CP117" s="8"/>
      <c r="CQ117" s="8"/>
      <c r="CR117" s="8"/>
      <c r="CS117" s="8"/>
      <c r="CT117" s="8"/>
      <c r="CU117" s="8"/>
      <c r="CV117" s="8"/>
      <c r="CW117" s="8"/>
      <c r="CX117" s="8"/>
    </row>
    <row r="119" spans="2:102" hidden="1">
      <c r="E119" s="29"/>
      <c r="F119" s="29"/>
      <c r="L119" s="10"/>
      <c r="M119" s="10"/>
      <c r="N119" s="10"/>
      <c r="O119" s="10"/>
      <c r="P119" s="10"/>
      <c r="Q119" s="10"/>
      <c r="R119" s="10"/>
      <c r="S119" s="10"/>
      <c r="T119" s="10"/>
      <c r="U119" s="10"/>
      <c r="V119" s="10"/>
      <c r="W119" s="10"/>
      <c r="X119" s="10"/>
      <c r="Y119" s="10"/>
      <c r="Z119" s="10"/>
      <c r="AA119" s="10"/>
      <c r="AB119" s="10"/>
      <c r="AC119" s="10"/>
      <c r="AD119" s="10"/>
      <c r="AE119" s="10"/>
      <c r="AF119" s="10"/>
      <c r="AG119" s="10"/>
      <c r="AH119" s="10"/>
      <c r="AI119" s="10"/>
      <c r="AJ119" s="10"/>
      <c r="AK119" s="10"/>
      <c r="AL119" s="10"/>
      <c r="AM119" s="10"/>
      <c r="AN119" s="10"/>
      <c r="AO119" s="10"/>
      <c r="AP119" s="10"/>
      <c r="AQ119" s="10"/>
      <c r="AR119" s="10"/>
      <c r="AS119" s="10"/>
      <c r="AT119" s="10"/>
      <c r="AU119" s="10"/>
      <c r="AV119" s="10"/>
      <c r="AW119" s="10"/>
      <c r="AX119" s="10"/>
      <c r="AY119" s="10"/>
      <c r="AZ119" s="10"/>
      <c r="BA119" s="10"/>
      <c r="BB119" s="10"/>
      <c r="BC119" s="10"/>
      <c r="BD119" s="10"/>
      <c r="BE119" s="10"/>
      <c r="BF119" s="10"/>
      <c r="BG119" s="10"/>
      <c r="BH119" s="10"/>
      <c r="BI119" s="10"/>
      <c r="BJ119" s="10"/>
      <c r="BK119" s="10"/>
      <c r="BL119" s="10"/>
      <c r="BM119" s="10"/>
      <c r="BN119" s="10"/>
      <c r="BO119" s="10"/>
      <c r="BP119" s="10"/>
      <c r="BQ119" s="10"/>
      <c r="BR119" s="10"/>
      <c r="BS119" s="10"/>
      <c r="BT119" s="10"/>
      <c r="BU119" s="10"/>
      <c r="BV119" s="10"/>
      <c r="BW119" s="10"/>
      <c r="BX119" s="10"/>
      <c r="BY119" s="10"/>
      <c r="BZ119" s="10"/>
      <c r="CA119" s="10"/>
      <c r="CB119" s="10"/>
      <c r="CC119" s="10"/>
      <c r="CD119" s="10"/>
      <c r="CE119" s="10"/>
      <c r="CF119" s="10"/>
      <c r="CG119" s="10"/>
      <c r="CH119" s="10"/>
      <c r="CI119" s="10"/>
      <c r="CJ119" s="10"/>
      <c r="CK119" s="10"/>
      <c r="CL119" s="10"/>
      <c r="CM119" s="10"/>
      <c r="CN119" s="10"/>
      <c r="CO119" s="10"/>
      <c r="CP119" s="10"/>
      <c r="CQ119" s="10"/>
      <c r="CR119" s="10"/>
      <c r="CS119" s="10"/>
      <c r="CT119" s="10"/>
      <c r="CU119" s="10"/>
      <c r="CV119" s="10"/>
      <c r="CW119" s="10"/>
      <c r="CX119" s="10"/>
    </row>
    <row r="120" spans="2:102" hidden="1">
      <c r="E120" s="44"/>
      <c r="F120" s="44"/>
      <c r="L120" s="9"/>
      <c r="M120" s="9"/>
      <c r="N120" s="9"/>
      <c r="O120" s="9"/>
      <c r="P120" s="9"/>
      <c r="Q120" s="9"/>
      <c r="R120" s="9"/>
      <c r="S120" s="9"/>
      <c r="T120" s="9"/>
      <c r="U120" s="9"/>
      <c r="V120" s="9"/>
      <c r="W120" s="9"/>
      <c r="X120" s="9"/>
      <c r="Y120" s="9"/>
      <c r="Z120" s="9"/>
      <c r="AA120" s="9"/>
      <c r="AB120" s="9"/>
      <c r="AC120" s="9"/>
      <c r="AD120" s="9"/>
      <c r="AE120" s="9"/>
      <c r="AF120" s="9"/>
      <c r="AG120" s="9"/>
      <c r="AH120" s="9"/>
      <c r="AI120" s="9"/>
      <c r="AJ120" s="9"/>
      <c r="AK120" s="9"/>
      <c r="AL120" s="9"/>
      <c r="AM120" s="9"/>
      <c r="AN120" s="9"/>
      <c r="AO120" s="9"/>
      <c r="AP120" s="9"/>
      <c r="AQ120" s="9"/>
      <c r="AR120" s="9"/>
      <c r="AS120" s="9"/>
      <c r="AT120" s="9"/>
      <c r="AU120" s="9"/>
      <c r="AV120" s="9"/>
      <c r="AW120" s="9"/>
      <c r="AX120" s="9"/>
      <c r="AY120" s="9"/>
      <c r="AZ120" s="9"/>
      <c r="BA120" s="9"/>
      <c r="BB120" s="9"/>
      <c r="BC120" s="9"/>
      <c r="BD120" s="9"/>
      <c r="BE120" s="9"/>
      <c r="BF120" s="9"/>
      <c r="BG120" s="9"/>
      <c r="BH120" s="9"/>
      <c r="BI120" s="9"/>
      <c r="BJ120" s="9"/>
      <c r="BK120" s="9"/>
      <c r="BL120" s="9"/>
      <c r="BM120" s="9"/>
      <c r="BN120" s="9"/>
      <c r="BO120" s="9"/>
      <c r="BP120" s="9"/>
      <c r="BQ120" s="9"/>
      <c r="BR120" s="9"/>
      <c r="BS120" s="9"/>
      <c r="BT120" s="9"/>
      <c r="BU120" s="9"/>
      <c r="BV120" s="9"/>
      <c r="BW120" s="9"/>
      <c r="BX120" s="9"/>
      <c r="BY120" s="9"/>
      <c r="BZ120" s="9"/>
      <c r="CA120" s="9"/>
      <c r="CB120" s="9"/>
      <c r="CC120" s="9"/>
      <c r="CD120" s="9"/>
      <c r="CE120" s="9"/>
      <c r="CF120" s="9"/>
      <c r="CG120" s="9"/>
      <c r="CH120" s="9"/>
      <c r="CI120" s="9"/>
      <c r="CJ120" s="9"/>
      <c r="CK120" s="9"/>
      <c r="CL120" s="9"/>
      <c r="CM120" s="9"/>
      <c r="CN120" s="9"/>
      <c r="CO120" s="9"/>
      <c r="CP120" s="9"/>
      <c r="CQ120" s="9"/>
      <c r="CR120" s="9"/>
      <c r="CS120" s="9"/>
      <c r="CT120" s="9"/>
      <c r="CU120" s="9"/>
      <c r="CV120" s="9"/>
      <c r="CW120" s="9"/>
      <c r="CX120" s="9"/>
    </row>
    <row r="121" spans="2:102" hidden="1">
      <c r="E121" s="44"/>
      <c r="F121" s="44"/>
    </row>
    <row r="122" spans="2:102" hidden="1">
      <c r="E122" s="44"/>
      <c r="F122" s="44"/>
      <c r="L122" s="10"/>
      <c r="M122" s="10"/>
      <c r="N122" s="10"/>
      <c r="O122" s="10"/>
      <c r="P122" s="10"/>
      <c r="Q122" s="10"/>
      <c r="R122" s="10"/>
      <c r="S122" s="10"/>
      <c r="T122" s="10"/>
      <c r="U122" s="10"/>
      <c r="V122" s="10"/>
      <c r="W122" s="10"/>
      <c r="X122" s="10"/>
      <c r="Y122" s="10"/>
      <c r="Z122" s="10"/>
      <c r="AA122" s="10"/>
      <c r="AB122" s="10"/>
      <c r="AC122" s="10"/>
      <c r="AD122" s="10"/>
      <c r="AE122" s="10"/>
      <c r="AF122" s="10"/>
      <c r="AG122" s="10"/>
      <c r="AH122" s="10"/>
      <c r="AI122" s="10"/>
      <c r="AJ122" s="10"/>
      <c r="AK122" s="10"/>
      <c r="AL122" s="10"/>
      <c r="AM122" s="10"/>
      <c r="AN122" s="10"/>
      <c r="AO122" s="10"/>
      <c r="AP122" s="10"/>
      <c r="AQ122" s="10"/>
      <c r="AR122" s="10"/>
      <c r="AS122" s="10"/>
      <c r="AT122" s="10"/>
      <c r="AU122" s="10"/>
      <c r="AV122" s="10"/>
      <c r="AW122" s="10"/>
      <c r="AX122" s="10"/>
      <c r="AY122" s="10"/>
      <c r="AZ122" s="10"/>
      <c r="BA122" s="10"/>
      <c r="BB122" s="10"/>
      <c r="BC122" s="10"/>
      <c r="BD122" s="10"/>
      <c r="BE122" s="10"/>
      <c r="BF122" s="10"/>
      <c r="BG122" s="10"/>
      <c r="BH122" s="10"/>
      <c r="BI122" s="10"/>
      <c r="BJ122" s="10"/>
      <c r="BK122" s="10"/>
      <c r="BL122" s="10"/>
      <c r="BM122" s="10"/>
      <c r="BN122" s="10"/>
      <c r="BO122" s="10"/>
      <c r="BP122" s="10"/>
      <c r="BQ122" s="10"/>
      <c r="BR122" s="10"/>
      <c r="BS122" s="10"/>
      <c r="BT122" s="10"/>
      <c r="BU122" s="10"/>
      <c r="BV122" s="10"/>
      <c r="BW122" s="10"/>
      <c r="BX122" s="10"/>
      <c r="BY122" s="10"/>
      <c r="BZ122" s="10"/>
      <c r="CA122" s="10"/>
      <c r="CB122" s="10"/>
      <c r="CC122" s="10"/>
      <c r="CD122" s="10"/>
      <c r="CE122" s="10"/>
      <c r="CF122" s="10"/>
      <c r="CG122" s="10"/>
      <c r="CH122" s="10"/>
      <c r="CI122" s="10"/>
      <c r="CJ122" s="10"/>
      <c r="CK122" s="10"/>
      <c r="CL122" s="10"/>
      <c r="CM122" s="10"/>
      <c r="CN122" s="10"/>
      <c r="CO122" s="10"/>
      <c r="CP122" s="10"/>
      <c r="CQ122" s="10"/>
      <c r="CR122" s="10"/>
      <c r="CS122" s="10"/>
      <c r="CT122" s="10"/>
      <c r="CU122" s="10"/>
      <c r="CV122" s="10"/>
      <c r="CW122" s="10"/>
      <c r="CX122" s="10"/>
    </row>
    <row r="123" spans="2:102" hidden="1">
      <c r="E123" s="44"/>
      <c r="F123" s="44"/>
      <c r="L123" s="10"/>
      <c r="M123" s="10"/>
      <c r="N123" s="10"/>
      <c r="O123" s="10"/>
      <c r="P123" s="10"/>
      <c r="Q123" s="10"/>
      <c r="R123" s="10"/>
      <c r="S123" s="10"/>
      <c r="T123" s="10"/>
      <c r="U123" s="10"/>
      <c r="V123" s="10"/>
      <c r="W123" s="10"/>
      <c r="X123" s="10"/>
      <c r="Y123" s="10"/>
      <c r="Z123" s="10"/>
      <c r="AA123" s="10"/>
      <c r="AB123" s="10"/>
      <c r="AC123" s="10"/>
      <c r="AD123" s="10"/>
      <c r="AE123" s="10"/>
      <c r="AF123" s="10"/>
      <c r="AG123" s="10"/>
      <c r="AH123" s="10"/>
      <c r="AI123" s="10"/>
      <c r="AJ123" s="10"/>
      <c r="AK123" s="10"/>
      <c r="AL123" s="10"/>
      <c r="AM123" s="10"/>
      <c r="AN123" s="10"/>
      <c r="AO123" s="10"/>
      <c r="AP123" s="10"/>
      <c r="AQ123" s="10"/>
      <c r="AR123" s="10"/>
      <c r="AS123" s="10"/>
      <c r="AT123" s="10"/>
      <c r="AU123" s="10"/>
      <c r="AV123" s="10"/>
      <c r="AW123" s="10"/>
      <c r="AX123" s="10"/>
      <c r="AY123" s="10"/>
      <c r="AZ123" s="10"/>
      <c r="BA123" s="10"/>
      <c r="BB123" s="10"/>
      <c r="BC123" s="10"/>
      <c r="BD123" s="10"/>
      <c r="BE123" s="10"/>
      <c r="BF123" s="10"/>
      <c r="BG123" s="10"/>
      <c r="BH123" s="10"/>
      <c r="BI123" s="10"/>
      <c r="BJ123" s="10"/>
      <c r="BK123" s="10"/>
      <c r="BL123" s="10"/>
      <c r="BM123" s="10"/>
      <c r="BN123" s="10"/>
      <c r="BO123" s="10"/>
      <c r="BP123" s="10"/>
      <c r="BQ123" s="10"/>
      <c r="BR123" s="10"/>
      <c r="BS123" s="10"/>
      <c r="BT123" s="10"/>
      <c r="BU123" s="10"/>
      <c r="BV123" s="10"/>
      <c r="BW123" s="10"/>
      <c r="BX123" s="10"/>
      <c r="BY123" s="10"/>
      <c r="BZ123" s="10"/>
      <c r="CA123" s="10"/>
      <c r="CB123" s="10"/>
      <c r="CC123" s="10"/>
      <c r="CD123" s="10"/>
      <c r="CE123" s="10"/>
      <c r="CF123" s="10"/>
      <c r="CG123" s="10"/>
      <c r="CH123" s="10"/>
      <c r="CI123" s="10"/>
      <c r="CJ123" s="10"/>
      <c r="CK123" s="10"/>
      <c r="CL123" s="10"/>
      <c r="CM123" s="10"/>
      <c r="CN123" s="10"/>
      <c r="CO123" s="10"/>
      <c r="CP123" s="10"/>
      <c r="CQ123" s="10"/>
      <c r="CR123" s="10"/>
      <c r="CS123" s="10"/>
      <c r="CT123" s="10"/>
      <c r="CU123" s="10"/>
      <c r="CV123" s="10"/>
      <c r="CW123" s="10"/>
      <c r="CX123" s="10"/>
    </row>
    <row r="124" spans="2:102" hidden="1">
      <c r="E124" s="44"/>
      <c r="F124" s="44"/>
      <c r="L124" s="9"/>
      <c r="M124" s="9"/>
      <c r="N124" s="9"/>
      <c r="O124" s="9"/>
      <c r="P124" s="9"/>
      <c r="Q124" s="9"/>
      <c r="R124" s="9"/>
      <c r="S124" s="9"/>
      <c r="T124" s="9"/>
      <c r="U124" s="9"/>
      <c r="V124" s="9"/>
      <c r="W124" s="9"/>
      <c r="X124" s="9"/>
      <c r="Y124" s="9"/>
      <c r="Z124" s="9"/>
      <c r="AA124" s="9"/>
      <c r="AB124" s="9"/>
      <c r="AC124" s="9"/>
      <c r="AD124" s="9"/>
      <c r="AE124" s="9"/>
      <c r="AF124" s="9"/>
      <c r="AG124" s="9"/>
      <c r="AH124" s="9"/>
      <c r="AI124" s="9"/>
      <c r="AJ124" s="9"/>
      <c r="AK124" s="9"/>
      <c r="AL124" s="9"/>
      <c r="AM124" s="9"/>
      <c r="AN124" s="9"/>
      <c r="AO124" s="9"/>
      <c r="AP124" s="9"/>
      <c r="AQ124" s="9"/>
      <c r="AR124" s="9"/>
      <c r="AS124" s="9"/>
      <c r="AT124" s="9"/>
      <c r="AU124" s="9"/>
      <c r="AV124" s="9"/>
      <c r="AW124" s="9"/>
      <c r="AX124" s="9"/>
      <c r="AY124" s="9"/>
      <c r="AZ124" s="9"/>
      <c r="BA124" s="9"/>
      <c r="BB124" s="9"/>
      <c r="BC124" s="9"/>
      <c r="BD124" s="9"/>
      <c r="BE124" s="9"/>
      <c r="BF124" s="9"/>
      <c r="BG124" s="9"/>
      <c r="BH124" s="9"/>
      <c r="BI124" s="9"/>
      <c r="BJ124" s="9"/>
      <c r="BK124" s="9"/>
      <c r="BL124" s="9"/>
      <c r="BM124" s="9"/>
      <c r="BN124" s="9"/>
      <c r="BO124" s="9"/>
      <c r="BP124" s="9"/>
      <c r="BQ124" s="9"/>
      <c r="BR124" s="9"/>
      <c r="BS124" s="9"/>
      <c r="BT124" s="9"/>
      <c r="BU124" s="9"/>
      <c r="BV124" s="9"/>
      <c r="BW124" s="9"/>
      <c r="BX124" s="9"/>
      <c r="BY124" s="9"/>
      <c r="BZ124" s="9"/>
      <c r="CA124" s="9"/>
      <c r="CB124" s="9"/>
      <c r="CC124" s="9"/>
      <c r="CD124" s="9"/>
      <c r="CE124" s="9"/>
      <c r="CF124" s="9"/>
      <c r="CG124" s="9"/>
      <c r="CH124" s="9"/>
      <c r="CI124" s="9"/>
      <c r="CJ124" s="9"/>
      <c r="CK124" s="9"/>
      <c r="CL124" s="9"/>
      <c r="CM124" s="9"/>
      <c r="CN124" s="9"/>
      <c r="CO124" s="9"/>
      <c r="CP124" s="9"/>
      <c r="CQ124" s="9"/>
      <c r="CR124" s="9"/>
      <c r="CS124" s="9"/>
      <c r="CT124" s="9"/>
      <c r="CU124" s="9"/>
      <c r="CV124" s="9"/>
      <c r="CW124" s="9"/>
      <c r="CX124" s="9"/>
    </row>
    <row r="125" spans="2:102" hidden="1">
      <c r="E125" s="44"/>
      <c r="F125" s="44"/>
      <c r="L125" s="10"/>
      <c r="M125" s="10"/>
      <c r="N125" s="10"/>
      <c r="O125" s="10"/>
      <c r="P125" s="10"/>
      <c r="Q125" s="10"/>
      <c r="R125" s="10"/>
      <c r="S125" s="10"/>
      <c r="T125" s="10"/>
      <c r="U125" s="10"/>
      <c r="V125" s="10"/>
      <c r="W125" s="10"/>
      <c r="X125" s="10"/>
      <c r="Y125" s="10"/>
      <c r="Z125" s="10"/>
      <c r="AA125" s="10"/>
      <c r="AB125" s="10"/>
      <c r="AC125" s="10"/>
      <c r="AD125" s="10"/>
      <c r="AE125" s="10"/>
      <c r="AF125" s="10"/>
      <c r="AG125" s="10"/>
      <c r="AH125" s="10"/>
      <c r="AI125" s="10"/>
      <c r="AJ125" s="10"/>
      <c r="AK125" s="10"/>
      <c r="AL125" s="10"/>
      <c r="AM125" s="10"/>
      <c r="AN125" s="10"/>
      <c r="AO125" s="10"/>
      <c r="AP125" s="10"/>
      <c r="AQ125" s="10"/>
      <c r="AR125" s="10"/>
      <c r="AS125" s="10"/>
      <c r="AT125" s="10"/>
      <c r="AU125" s="10"/>
      <c r="AV125" s="10"/>
      <c r="AW125" s="10"/>
      <c r="AX125" s="10"/>
      <c r="AY125" s="10"/>
      <c r="AZ125" s="10"/>
      <c r="BA125" s="10"/>
      <c r="BB125" s="10"/>
      <c r="BC125" s="10"/>
      <c r="BD125" s="10"/>
      <c r="BE125" s="10"/>
      <c r="BF125" s="10"/>
      <c r="BG125" s="10"/>
      <c r="BH125" s="10"/>
      <c r="BI125" s="10"/>
      <c r="BJ125" s="10"/>
      <c r="BK125" s="10"/>
      <c r="BL125" s="10"/>
      <c r="BM125" s="10"/>
      <c r="BN125" s="10"/>
      <c r="BO125" s="10"/>
      <c r="BP125" s="10"/>
      <c r="BQ125" s="10"/>
      <c r="BR125" s="10"/>
      <c r="BS125" s="10"/>
      <c r="BT125" s="10"/>
      <c r="BU125" s="10"/>
      <c r="BV125" s="10"/>
      <c r="BW125" s="10"/>
      <c r="BX125" s="10"/>
      <c r="BY125" s="10"/>
      <c r="BZ125" s="10"/>
      <c r="CA125" s="10"/>
      <c r="CB125" s="10"/>
      <c r="CC125" s="10"/>
      <c r="CD125" s="10"/>
      <c r="CE125" s="10"/>
      <c r="CF125" s="10"/>
      <c r="CG125" s="10"/>
      <c r="CH125" s="10"/>
      <c r="CI125" s="10"/>
      <c r="CJ125" s="10"/>
      <c r="CK125" s="10"/>
      <c r="CL125" s="10"/>
      <c r="CM125" s="10"/>
      <c r="CN125" s="10"/>
      <c r="CO125" s="10"/>
      <c r="CP125" s="10"/>
      <c r="CQ125" s="10"/>
      <c r="CR125" s="10"/>
      <c r="CS125" s="10"/>
      <c r="CT125" s="10"/>
      <c r="CU125" s="10"/>
      <c r="CV125" s="10"/>
      <c r="CW125" s="10"/>
      <c r="CX125" s="10"/>
    </row>
    <row r="127" spans="2:102" hidden="1">
      <c r="B127" s="24"/>
      <c r="C127" s="69"/>
      <c r="D127" s="24"/>
      <c r="E127" s="24"/>
      <c r="F127" s="24"/>
      <c r="G127" s="24"/>
      <c r="H127" s="24"/>
      <c r="I127" s="24"/>
      <c r="J127" s="24"/>
      <c r="K127" s="24"/>
      <c r="L127" s="24"/>
      <c r="M127" s="24"/>
      <c r="N127" s="24"/>
      <c r="O127" s="24"/>
      <c r="P127" s="24"/>
      <c r="Q127" s="24"/>
      <c r="R127" s="24"/>
      <c r="S127" s="24"/>
      <c r="T127" s="24"/>
      <c r="U127" s="24"/>
      <c r="V127" s="24"/>
      <c r="W127" s="24"/>
      <c r="X127" s="24"/>
      <c r="Y127" s="24"/>
      <c r="Z127" s="24"/>
      <c r="AA127" s="24"/>
      <c r="AB127" s="24"/>
      <c r="AC127" s="24"/>
      <c r="AD127" s="24"/>
      <c r="AE127" s="24"/>
      <c r="AF127" s="24"/>
      <c r="AG127" s="24"/>
      <c r="AH127" s="24"/>
      <c r="AI127" s="24"/>
      <c r="AJ127" s="24"/>
      <c r="AK127" s="24"/>
      <c r="AL127" s="24"/>
      <c r="AM127" s="24"/>
      <c r="AN127" s="24"/>
      <c r="AO127" s="24"/>
      <c r="AP127" s="24"/>
      <c r="AQ127" s="24"/>
      <c r="AR127" s="24"/>
      <c r="AS127" s="24"/>
      <c r="AT127" s="24"/>
      <c r="AU127" s="24"/>
      <c r="AV127" s="24"/>
      <c r="AW127" s="24"/>
      <c r="AX127" s="24"/>
      <c r="AY127" s="24"/>
      <c r="AZ127" s="24"/>
      <c r="BA127" s="24"/>
      <c r="BB127" s="24"/>
      <c r="BC127" s="24"/>
      <c r="BD127" s="24"/>
      <c r="BE127" s="24"/>
      <c r="BF127" s="24"/>
      <c r="BG127" s="24"/>
      <c r="BH127" s="24"/>
      <c r="BI127" s="24"/>
      <c r="BJ127" s="24"/>
      <c r="BK127" s="24"/>
      <c r="BL127" s="24"/>
      <c r="BM127" s="24"/>
      <c r="BN127" s="24"/>
      <c r="BO127" s="24"/>
      <c r="BP127" s="24"/>
      <c r="BQ127" s="24"/>
      <c r="BR127" s="24"/>
      <c r="BS127" s="24"/>
      <c r="BT127" s="24"/>
      <c r="BU127" s="24"/>
      <c r="BV127" s="24"/>
      <c r="BW127" s="24"/>
      <c r="BX127" s="24"/>
      <c r="BY127" s="24"/>
      <c r="BZ127" s="24"/>
      <c r="CA127" s="24"/>
      <c r="CB127" s="24"/>
      <c r="CC127" s="24"/>
      <c r="CD127" s="24"/>
      <c r="CE127" s="24"/>
      <c r="CF127" s="24"/>
      <c r="CG127" s="24"/>
      <c r="CH127" s="24"/>
      <c r="CI127" s="24"/>
      <c r="CJ127" s="24"/>
      <c r="CK127" s="24"/>
      <c r="CL127" s="24"/>
      <c r="CM127" s="24"/>
      <c r="CN127" s="24"/>
      <c r="CO127" s="24"/>
      <c r="CP127" s="24"/>
      <c r="CQ127" s="24"/>
      <c r="CR127" s="24"/>
      <c r="CS127" s="24"/>
      <c r="CT127" s="24"/>
      <c r="CU127" s="24"/>
      <c r="CV127" s="24"/>
      <c r="CW127" s="24"/>
      <c r="CX127" s="24"/>
    </row>
    <row r="129" spans="2:102" hidden="1">
      <c r="L129" s="10"/>
      <c r="M129" s="10"/>
      <c r="N129" s="10"/>
      <c r="O129" s="10"/>
      <c r="P129" s="10"/>
      <c r="Q129" s="10"/>
      <c r="R129" s="10"/>
      <c r="S129" s="10"/>
      <c r="T129" s="10"/>
      <c r="U129" s="10"/>
      <c r="V129" s="10"/>
      <c r="W129" s="10"/>
      <c r="X129" s="10"/>
      <c r="Y129" s="10"/>
      <c r="Z129" s="10"/>
      <c r="AA129" s="10"/>
      <c r="AB129" s="10"/>
      <c r="AC129" s="10"/>
      <c r="AD129" s="10"/>
      <c r="AE129" s="10"/>
      <c r="AF129" s="10"/>
      <c r="AG129" s="10"/>
      <c r="AH129" s="10"/>
      <c r="AI129" s="10"/>
      <c r="AJ129" s="10"/>
      <c r="AK129" s="10"/>
      <c r="AL129" s="10"/>
      <c r="AM129" s="10"/>
      <c r="AN129" s="10"/>
      <c r="AO129" s="10"/>
      <c r="AP129" s="10"/>
      <c r="AQ129" s="10"/>
      <c r="AR129" s="10"/>
      <c r="AS129" s="10"/>
      <c r="AT129" s="10"/>
      <c r="AU129" s="10"/>
      <c r="AV129" s="10"/>
      <c r="AW129" s="10"/>
      <c r="AX129" s="10"/>
      <c r="AY129" s="10"/>
      <c r="AZ129" s="10"/>
      <c r="BA129" s="10"/>
      <c r="BB129" s="10"/>
      <c r="BC129" s="10"/>
      <c r="BD129" s="10"/>
      <c r="BE129" s="10"/>
      <c r="BF129" s="10"/>
      <c r="BG129" s="10"/>
      <c r="BH129" s="10"/>
      <c r="BI129" s="10"/>
      <c r="BJ129" s="10"/>
      <c r="BK129" s="10"/>
      <c r="BL129" s="10"/>
      <c r="BM129" s="10"/>
      <c r="BN129" s="10"/>
      <c r="BO129" s="10"/>
      <c r="BP129" s="10"/>
      <c r="BQ129" s="10"/>
      <c r="BR129" s="10"/>
      <c r="BS129" s="10"/>
      <c r="BT129" s="10"/>
      <c r="BU129" s="10"/>
      <c r="BV129" s="10"/>
      <c r="BW129" s="10"/>
      <c r="BX129" s="10"/>
      <c r="BY129" s="10"/>
      <c r="BZ129" s="10"/>
      <c r="CA129" s="10"/>
      <c r="CB129" s="10"/>
      <c r="CC129" s="10"/>
      <c r="CD129" s="10"/>
      <c r="CE129" s="10"/>
      <c r="CF129" s="10"/>
      <c r="CG129" s="10"/>
      <c r="CH129" s="10"/>
      <c r="CI129" s="10"/>
      <c r="CJ129" s="10"/>
      <c r="CK129" s="10"/>
      <c r="CL129" s="10"/>
      <c r="CM129" s="10"/>
      <c r="CN129" s="10"/>
      <c r="CO129" s="10"/>
      <c r="CP129" s="10"/>
      <c r="CQ129" s="10"/>
      <c r="CR129" s="10"/>
      <c r="CS129" s="10"/>
      <c r="CT129" s="10"/>
      <c r="CU129" s="10"/>
      <c r="CV129" s="10"/>
      <c r="CW129" s="10"/>
      <c r="CX129" s="10"/>
    </row>
    <row r="130" spans="2:102" hidden="1">
      <c r="E130" s="19"/>
      <c r="F130" s="19"/>
      <c r="L130" s="10"/>
      <c r="M130" s="10"/>
      <c r="N130" s="10"/>
      <c r="O130" s="10"/>
      <c r="P130" s="10"/>
      <c r="Q130" s="10"/>
      <c r="R130" s="10"/>
      <c r="S130" s="10"/>
      <c r="T130" s="10"/>
      <c r="U130" s="10"/>
      <c r="V130" s="10"/>
      <c r="W130" s="10"/>
      <c r="X130" s="10"/>
      <c r="Y130" s="10"/>
      <c r="Z130" s="10"/>
      <c r="AA130" s="10"/>
      <c r="AB130" s="10"/>
      <c r="AC130" s="10"/>
      <c r="AD130" s="10"/>
      <c r="AE130" s="10"/>
      <c r="AF130" s="10"/>
      <c r="AG130" s="10"/>
      <c r="AH130" s="10"/>
      <c r="AI130" s="10"/>
      <c r="AJ130" s="10"/>
      <c r="AK130" s="10"/>
      <c r="AL130" s="10"/>
      <c r="AM130" s="10"/>
      <c r="AN130" s="10"/>
      <c r="AO130" s="10"/>
      <c r="AP130" s="10"/>
      <c r="AQ130" s="10"/>
      <c r="AR130" s="10"/>
      <c r="AS130" s="10"/>
      <c r="AT130" s="10"/>
      <c r="AU130" s="10"/>
      <c r="AV130" s="10"/>
      <c r="AW130" s="10"/>
      <c r="AX130" s="10"/>
      <c r="AY130" s="10"/>
      <c r="AZ130" s="10"/>
      <c r="BA130" s="10"/>
      <c r="BB130" s="10"/>
      <c r="BC130" s="10"/>
      <c r="BD130" s="10"/>
      <c r="BE130" s="10"/>
      <c r="BF130" s="10"/>
      <c r="BG130" s="10"/>
      <c r="BH130" s="10"/>
      <c r="BI130" s="10"/>
      <c r="BJ130" s="10"/>
      <c r="BK130" s="10"/>
      <c r="BL130" s="10"/>
      <c r="BM130" s="10"/>
      <c r="BN130" s="10"/>
      <c r="BO130" s="10"/>
      <c r="BP130" s="10"/>
      <c r="BQ130" s="10"/>
      <c r="BR130" s="10"/>
      <c r="BS130" s="10"/>
      <c r="BT130" s="10"/>
      <c r="BU130" s="10"/>
      <c r="BV130" s="10"/>
      <c r="BW130" s="10"/>
      <c r="BX130" s="10"/>
      <c r="BY130" s="10"/>
      <c r="BZ130" s="10"/>
      <c r="CA130" s="10"/>
      <c r="CB130" s="10"/>
      <c r="CC130" s="10"/>
      <c r="CD130" s="10"/>
      <c r="CE130" s="10"/>
      <c r="CF130" s="10"/>
      <c r="CG130" s="10"/>
      <c r="CH130" s="10"/>
      <c r="CI130" s="10"/>
      <c r="CJ130" s="10"/>
      <c r="CK130" s="10"/>
      <c r="CL130" s="10"/>
      <c r="CM130" s="10"/>
      <c r="CN130" s="10"/>
      <c r="CO130" s="10"/>
      <c r="CP130" s="10"/>
      <c r="CQ130" s="10"/>
      <c r="CR130" s="10"/>
      <c r="CS130" s="10"/>
      <c r="CT130" s="10"/>
      <c r="CU130" s="10"/>
      <c r="CV130" s="10"/>
      <c r="CW130" s="10"/>
      <c r="CX130" s="10"/>
    </row>
    <row r="131" spans="2:102" hidden="1">
      <c r="E131" s="19"/>
      <c r="F131" s="19"/>
      <c r="L131" s="10"/>
      <c r="M131" s="10"/>
      <c r="N131" s="10"/>
      <c r="O131" s="10"/>
      <c r="P131" s="10"/>
      <c r="Q131" s="10"/>
      <c r="R131" s="10"/>
      <c r="S131" s="10"/>
      <c r="T131" s="10"/>
      <c r="U131" s="10"/>
      <c r="V131" s="10"/>
      <c r="W131" s="10"/>
      <c r="X131" s="10"/>
      <c r="Y131" s="10"/>
      <c r="Z131" s="10"/>
      <c r="AA131" s="10"/>
      <c r="AB131" s="10"/>
      <c r="AC131" s="10"/>
      <c r="AD131" s="10"/>
      <c r="AE131" s="10"/>
      <c r="AF131" s="10"/>
      <c r="AG131" s="10"/>
      <c r="AH131" s="10"/>
      <c r="AI131" s="10"/>
      <c r="AJ131" s="10"/>
      <c r="AK131" s="10"/>
      <c r="AL131" s="10"/>
      <c r="AM131" s="10"/>
      <c r="AN131" s="10"/>
      <c r="AO131" s="10"/>
      <c r="AP131" s="10"/>
      <c r="AQ131" s="10"/>
      <c r="AR131" s="10"/>
      <c r="AS131" s="10"/>
      <c r="AT131" s="10"/>
      <c r="AU131" s="10"/>
      <c r="AV131" s="10"/>
      <c r="AW131" s="10"/>
      <c r="AX131" s="10"/>
      <c r="AY131" s="10"/>
      <c r="AZ131" s="10"/>
      <c r="BA131" s="10"/>
      <c r="BB131" s="10"/>
      <c r="BC131" s="10"/>
      <c r="BD131" s="10"/>
      <c r="BE131" s="10"/>
      <c r="BF131" s="10"/>
      <c r="BG131" s="10"/>
      <c r="BH131" s="10"/>
      <c r="BI131" s="10"/>
      <c r="BJ131" s="10"/>
      <c r="BK131" s="10"/>
      <c r="BL131" s="10"/>
      <c r="BM131" s="10"/>
      <c r="BN131" s="10"/>
      <c r="BO131" s="10"/>
      <c r="BP131" s="10"/>
      <c r="BQ131" s="10"/>
      <c r="BR131" s="10"/>
      <c r="BS131" s="10"/>
      <c r="BT131" s="10"/>
      <c r="BU131" s="10"/>
      <c r="BV131" s="10"/>
      <c r="BW131" s="10"/>
      <c r="BX131" s="10"/>
      <c r="BY131" s="10"/>
      <c r="BZ131" s="10"/>
      <c r="CA131" s="10"/>
      <c r="CB131" s="10"/>
      <c r="CC131" s="10"/>
      <c r="CD131" s="10"/>
      <c r="CE131" s="10"/>
      <c r="CF131" s="10"/>
      <c r="CG131" s="10"/>
      <c r="CH131" s="10"/>
      <c r="CI131" s="10"/>
      <c r="CJ131" s="10"/>
      <c r="CK131" s="10"/>
      <c r="CL131" s="10"/>
      <c r="CM131" s="10"/>
      <c r="CN131" s="10"/>
      <c r="CO131" s="10"/>
      <c r="CP131" s="10"/>
      <c r="CQ131" s="10"/>
      <c r="CR131" s="10"/>
      <c r="CS131" s="10"/>
      <c r="CT131" s="10"/>
      <c r="CU131" s="10"/>
      <c r="CV131" s="10"/>
      <c r="CW131" s="10"/>
      <c r="CX131" s="10"/>
    </row>
    <row r="132" spans="2:102" hidden="1">
      <c r="E132" s="19"/>
      <c r="F132" s="19"/>
      <c r="L132" s="10"/>
      <c r="M132" s="10"/>
      <c r="N132" s="10"/>
      <c r="O132" s="10"/>
      <c r="P132" s="10"/>
      <c r="Q132" s="10"/>
      <c r="R132" s="10"/>
      <c r="S132" s="10"/>
      <c r="T132" s="10"/>
      <c r="U132" s="10"/>
      <c r="V132" s="10"/>
      <c r="W132" s="10"/>
      <c r="X132" s="10"/>
      <c r="Y132" s="10"/>
      <c r="Z132" s="10"/>
      <c r="AA132" s="10"/>
      <c r="AB132" s="10"/>
      <c r="AC132" s="10"/>
      <c r="AD132" s="10"/>
      <c r="AE132" s="10"/>
      <c r="AF132" s="10"/>
      <c r="AG132" s="10"/>
      <c r="AH132" s="10"/>
      <c r="AI132" s="10"/>
      <c r="AJ132" s="10"/>
      <c r="AK132" s="10"/>
      <c r="AL132" s="10"/>
      <c r="AM132" s="10"/>
      <c r="AN132" s="10"/>
      <c r="AO132" s="10"/>
      <c r="AP132" s="10"/>
      <c r="AQ132" s="10"/>
      <c r="AR132" s="10"/>
      <c r="AS132" s="10"/>
      <c r="AT132" s="10"/>
      <c r="AU132" s="10"/>
      <c r="AV132" s="10"/>
      <c r="AW132" s="10"/>
      <c r="AX132" s="10"/>
      <c r="AY132" s="10"/>
      <c r="AZ132" s="10"/>
      <c r="BA132" s="10"/>
      <c r="BB132" s="10"/>
      <c r="BC132" s="10"/>
      <c r="BD132" s="10"/>
      <c r="BE132" s="10"/>
      <c r="BF132" s="10"/>
      <c r="BG132" s="10"/>
      <c r="BH132" s="10"/>
      <c r="BI132" s="10"/>
      <c r="BJ132" s="10"/>
      <c r="BK132" s="10"/>
      <c r="BL132" s="10"/>
      <c r="BM132" s="10"/>
      <c r="BN132" s="10"/>
      <c r="BO132" s="10"/>
      <c r="BP132" s="10"/>
      <c r="BQ132" s="10"/>
      <c r="BR132" s="10"/>
      <c r="BS132" s="10"/>
      <c r="BT132" s="10"/>
      <c r="BU132" s="10"/>
      <c r="BV132" s="10"/>
      <c r="BW132" s="10"/>
      <c r="BX132" s="10"/>
      <c r="BY132" s="10"/>
      <c r="BZ132" s="10"/>
      <c r="CA132" s="10"/>
      <c r="CB132" s="10"/>
      <c r="CC132" s="10"/>
      <c r="CD132" s="10"/>
      <c r="CE132" s="10"/>
      <c r="CF132" s="10"/>
      <c r="CG132" s="10"/>
      <c r="CH132" s="10"/>
      <c r="CI132" s="10"/>
      <c r="CJ132" s="10"/>
      <c r="CK132" s="10"/>
      <c r="CL132" s="10"/>
      <c r="CM132" s="10"/>
      <c r="CN132" s="10"/>
      <c r="CO132" s="10"/>
      <c r="CP132" s="10"/>
      <c r="CQ132" s="10"/>
      <c r="CR132" s="10"/>
      <c r="CS132" s="10"/>
      <c r="CT132" s="10"/>
      <c r="CU132" s="10"/>
      <c r="CV132" s="10"/>
      <c r="CW132" s="10"/>
      <c r="CX132" s="10"/>
    </row>
    <row r="133" spans="2:102" hidden="1">
      <c r="E133" s="6"/>
      <c r="F133" s="6"/>
      <c r="G133" s="6"/>
      <c r="H133" s="6"/>
      <c r="I133" s="6"/>
      <c r="J133" s="6"/>
      <c r="K133" s="6"/>
      <c r="L133" s="39"/>
      <c r="M133" s="39"/>
      <c r="N133" s="39"/>
      <c r="O133" s="39"/>
      <c r="P133" s="39"/>
      <c r="Q133" s="39"/>
      <c r="R133" s="39"/>
      <c r="S133" s="39"/>
      <c r="T133" s="39"/>
      <c r="U133" s="39"/>
      <c r="V133" s="39"/>
      <c r="W133" s="39"/>
      <c r="X133" s="39"/>
      <c r="Y133" s="39"/>
      <c r="Z133" s="39"/>
      <c r="AA133" s="39"/>
      <c r="AB133" s="39"/>
      <c r="AC133" s="39"/>
      <c r="AD133" s="39"/>
      <c r="AE133" s="39"/>
      <c r="AF133" s="39"/>
      <c r="AG133" s="39"/>
      <c r="AH133" s="39"/>
      <c r="AI133" s="39"/>
      <c r="AJ133" s="39"/>
      <c r="AK133" s="39"/>
      <c r="AL133" s="39"/>
      <c r="AM133" s="39"/>
      <c r="AN133" s="39"/>
      <c r="AO133" s="39"/>
      <c r="AP133" s="39"/>
      <c r="AQ133" s="39"/>
      <c r="AR133" s="39"/>
      <c r="AS133" s="39"/>
      <c r="AT133" s="39"/>
      <c r="AU133" s="39"/>
      <c r="AV133" s="39"/>
      <c r="AW133" s="39"/>
      <c r="AX133" s="39"/>
      <c r="AY133" s="39"/>
      <c r="AZ133" s="39"/>
      <c r="BA133" s="39"/>
      <c r="BB133" s="39"/>
      <c r="BC133" s="39"/>
      <c r="BD133" s="39"/>
      <c r="BE133" s="39"/>
      <c r="BF133" s="39"/>
      <c r="BG133" s="39"/>
      <c r="BH133" s="39"/>
      <c r="BI133" s="39"/>
      <c r="BJ133" s="39"/>
      <c r="BK133" s="39"/>
      <c r="BL133" s="39"/>
      <c r="BM133" s="39"/>
      <c r="BN133" s="39"/>
      <c r="BO133" s="39"/>
      <c r="BP133" s="39"/>
      <c r="BQ133" s="39"/>
      <c r="BR133" s="39"/>
      <c r="BS133" s="39"/>
      <c r="BT133" s="39"/>
      <c r="BU133" s="39"/>
      <c r="BV133" s="39"/>
      <c r="BW133" s="39"/>
      <c r="BX133" s="39"/>
      <c r="BY133" s="39"/>
      <c r="BZ133" s="39"/>
      <c r="CA133" s="39"/>
      <c r="CB133" s="39"/>
      <c r="CC133" s="39"/>
      <c r="CD133" s="39"/>
      <c r="CE133" s="39"/>
      <c r="CF133" s="39"/>
      <c r="CG133" s="39"/>
      <c r="CH133" s="39"/>
      <c r="CI133" s="39"/>
      <c r="CJ133" s="39"/>
      <c r="CK133" s="39"/>
      <c r="CL133" s="39"/>
      <c r="CM133" s="39"/>
      <c r="CN133" s="39"/>
      <c r="CO133" s="39"/>
      <c r="CP133" s="39"/>
      <c r="CQ133" s="39"/>
      <c r="CR133" s="39"/>
      <c r="CS133" s="39"/>
      <c r="CT133" s="39"/>
      <c r="CU133" s="39"/>
      <c r="CV133" s="39"/>
      <c r="CW133" s="39"/>
      <c r="CX133" s="39"/>
    </row>
    <row r="135" spans="2:102" hidden="1">
      <c r="B135" s="24"/>
      <c r="C135" s="24"/>
      <c r="D135" s="24"/>
      <c r="E135" s="24"/>
      <c r="F135" s="24"/>
      <c r="G135" s="24"/>
      <c r="H135" s="24"/>
      <c r="I135" s="24"/>
      <c r="J135" s="24"/>
      <c r="K135" s="24"/>
      <c r="L135" s="24"/>
      <c r="M135" s="24"/>
      <c r="N135" s="24"/>
      <c r="O135" s="24"/>
      <c r="P135" s="24"/>
      <c r="Q135" s="24"/>
      <c r="R135" s="24"/>
      <c r="S135" s="24"/>
      <c r="T135" s="24"/>
      <c r="U135" s="24"/>
      <c r="V135" s="24"/>
      <c r="W135" s="24"/>
      <c r="X135" s="24"/>
      <c r="Y135" s="24"/>
      <c r="Z135" s="24"/>
      <c r="AA135" s="24"/>
      <c r="AB135" s="24"/>
      <c r="AC135" s="24"/>
      <c r="AD135" s="24"/>
      <c r="AE135" s="24"/>
      <c r="AF135" s="24"/>
      <c r="AG135" s="24"/>
      <c r="AH135" s="24"/>
      <c r="AI135" s="24"/>
      <c r="AJ135" s="24"/>
      <c r="AK135" s="24"/>
      <c r="AL135" s="24"/>
      <c r="AM135" s="24"/>
      <c r="AN135" s="24"/>
      <c r="AO135" s="24"/>
      <c r="AP135" s="24"/>
      <c r="AQ135" s="24"/>
      <c r="AR135" s="24"/>
      <c r="AS135" s="24"/>
      <c r="AT135" s="24"/>
      <c r="AU135" s="24"/>
      <c r="AV135" s="24"/>
      <c r="AW135" s="24"/>
      <c r="AX135" s="24"/>
      <c r="AY135" s="24"/>
      <c r="AZ135" s="24"/>
      <c r="BA135" s="24"/>
      <c r="BB135" s="24"/>
      <c r="BC135" s="24"/>
      <c r="BD135" s="24"/>
      <c r="BE135" s="24"/>
      <c r="BF135" s="24"/>
      <c r="BG135" s="24"/>
      <c r="BH135" s="24"/>
      <c r="BI135" s="24"/>
      <c r="BJ135" s="24"/>
      <c r="BK135" s="24"/>
      <c r="BL135" s="24"/>
      <c r="BM135" s="24"/>
      <c r="BN135" s="24"/>
      <c r="BO135" s="24"/>
      <c r="BP135" s="24"/>
      <c r="BQ135" s="24"/>
      <c r="BR135" s="24"/>
      <c r="BS135" s="24"/>
      <c r="BT135" s="24"/>
      <c r="BU135" s="24"/>
      <c r="BV135" s="24"/>
      <c r="BW135" s="24"/>
      <c r="BX135" s="24"/>
      <c r="BY135" s="24"/>
      <c r="BZ135" s="24"/>
      <c r="CA135" s="24"/>
      <c r="CB135" s="24"/>
      <c r="CC135" s="24"/>
      <c r="CD135" s="24"/>
      <c r="CE135" s="24"/>
      <c r="CF135" s="24"/>
      <c r="CG135" s="24"/>
      <c r="CH135" s="24"/>
      <c r="CI135" s="24"/>
      <c r="CJ135" s="24"/>
      <c r="CK135" s="24"/>
      <c r="CL135" s="24"/>
      <c r="CM135" s="24"/>
      <c r="CN135" s="24"/>
      <c r="CO135" s="24"/>
      <c r="CP135" s="24"/>
      <c r="CQ135" s="24"/>
      <c r="CR135" s="24"/>
      <c r="CS135" s="24"/>
      <c r="CT135" s="24"/>
      <c r="CU135" s="24"/>
      <c r="CV135" s="24"/>
      <c r="CW135" s="24"/>
      <c r="CX135" s="24"/>
    </row>
    <row r="137" spans="2:102" hidden="1">
      <c r="B137" s="24"/>
      <c r="C137" s="69"/>
      <c r="D137" s="24"/>
      <c r="E137" s="24"/>
      <c r="F137" s="24"/>
      <c r="G137" s="24"/>
      <c r="H137" s="24"/>
      <c r="I137" s="24"/>
      <c r="J137" s="24"/>
      <c r="K137" s="24"/>
      <c r="L137" s="24"/>
      <c r="M137" s="24"/>
      <c r="N137" s="24"/>
      <c r="O137" s="24"/>
      <c r="P137" s="24"/>
      <c r="Q137" s="24"/>
      <c r="R137" s="24"/>
      <c r="S137" s="24"/>
      <c r="T137" s="24"/>
      <c r="U137" s="24"/>
      <c r="V137" s="24"/>
      <c r="W137" s="24"/>
      <c r="X137" s="24"/>
      <c r="Y137" s="24"/>
      <c r="Z137" s="24"/>
      <c r="AA137" s="24"/>
      <c r="AB137" s="24"/>
      <c r="AC137" s="24"/>
      <c r="AD137" s="24"/>
      <c r="AE137" s="24"/>
      <c r="AF137" s="24"/>
      <c r="AG137" s="24"/>
      <c r="AH137" s="24"/>
      <c r="AI137" s="24"/>
      <c r="AJ137" s="24"/>
      <c r="AK137" s="24"/>
      <c r="AL137" s="24"/>
      <c r="AM137" s="24"/>
      <c r="AN137" s="24"/>
      <c r="AO137" s="24"/>
      <c r="AP137" s="24"/>
      <c r="AQ137" s="24"/>
      <c r="AR137" s="24"/>
      <c r="AS137" s="24"/>
      <c r="AT137" s="24"/>
      <c r="AU137" s="24"/>
      <c r="AV137" s="24"/>
      <c r="AW137" s="24"/>
      <c r="AX137" s="24"/>
      <c r="AY137" s="24"/>
      <c r="AZ137" s="24"/>
      <c r="BA137" s="24"/>
      <c r="BB137" s="24"/>
      <c r="BC137" s="24"/>
      <c r="BD137" s="24"/>
      <c r="BE137" s="24"/>
      <c r="BF137" s="24"/>
      <c r="BG137" s="24"/>
      <c r="BH137" s="24"/>
      <c r="BI137" s="24"/>
      <c r="BJ137" s="24"/>
      <c r="BK137" s="24"/>
      <c r="BL137" s="24"/>
      <c r="BM137" s="24"/>
      <c r="BN137" s="24"/>
      <c r="BO137" s="24"/>
      <c r="BP137" s="24"/>
      <c r="BQ137" s="24"/>
      <c r="BR137" s="24"/>
      <c r="BS137" s="24"/>
      <c r="BT137" s="24"/>
      <c r="BU137" s="24"/>
      <c r="BV137" s="24"/>
      <c r="BW137" s="24"/>
      <c r="BX137" s="24"/>
      <c r="BY137" s="24"/>
      <c r="BZ137" s="24"/>
      <c r="CA137" s="24"/>
      <c r="CB137" s="24"/>
      <c r="CC137" s="24"/>
      <c r="CD137" s="24"/>
      <c r="CE137" s="24"/>
      <c r="CF137" s="24"/>
      <c r="CG137" s="24"/>
      <c r="CH137" s="24"/>
      <c r="CI137" s="24"/>
      <c r="CJ137" s="24"/>
      <c r="CK137" s="24"/>
      <c r="CL137" s="24"/>
      <c r="CM137" s="24"/>
      <c r="CN137" s="24"/>
      <c r="CO137" s="24"/>
      <c r="CP137" s="24"/>
      <c r="CQ137" s="24"/>
      <c r="CR137" s="24"/>
      <c r="CS137" s="24"/>
      <c r="CT137" s="24"/>
      <c r="CU137" s="24"/>
      <c r="CV137" s="24"/>
      <c r="CW137" s="24"/>
      <c r="CX137" s="24"/>
    </row>
    <row r="139" spans="2:102" hidden="1">
      <c r="L139" s="70"/>
      <c r="M139" s="70"/>
      <c r="N139" s="70"/>
      <c r="O139" s="70"/>
      <c r="P139" s="70"/>
      <c r="Q139" s="70"/>
      <c r="R139" s="70"/>
      <c r="S139" s="70"/>
      <c r="T139" s="70"/>
      <c r="U139" s="70"/>
      <c r="V139" s="70"/>
      <c r="W139" s="70"/>
      <c r="X139" s="70"/>
      <c r="Y139" s="70"/>
      <c r="Z139" s="70"/>
      <c r="AA139" s="70"/>
      <c r="AB139" s="70"/>
      <c r="AC139" s="70"/>
      <c r="AD139" s="70"/>
      <c r="AE139" s="70"/>
      <c r="AF139" s="70"/>
      <c r="AG139" s="70"/>
      <c r="AH139" s="70"/>
      <c r="AI139" s="70"/>
      <c r="AJ139" s="70"/>
      <c r="AK139" s="70"/>
      <c r="AL139" s="70"/>
      <c r="AM139" s="70"/>
      <c r="AN139" s="70"/>
      <c r="AO139" s="70"/>
      <c r="AP139" s="70"/>
      <c r="AQ139" s="70"/>
      <c r="AR139" s="70"/>
      <c r="AS139" s="70"/>
      <c r="AT139" s="70"/>
      <c r="AU139" s="70"/>
      <c r="AV139" s="70"/>
      <c r="AW139" s="70"/>
      <c r="AX139" s="70"/>
      <c r="AY139" s="70"/>
      <c r="AZ139" s="70"/>
      <c r="BA139" s="70"/>
      <c r="BB139" s="70"/>
      <c r="BC139" s="70"/>
      <c r="BD139" s="70"/>
      <c r="BE139" s="70"/>
      <c r="BF139" s="70"/>
      <c r="BG139" s="70"/>
      <c r="BH139" s="70"/>
      <c r="BI139" s="70"/>
      <c r="BJ139" s="70"/>
      <c r="BK139" s="70"/>
      <c r="BL139" s="70"/>
      <c r="BM139" s="70"/>
      <c r="BN139" s="70"/>
      <c r="BO139" s="70"/>
      <c r="BP139" s="70"/>
      <c r="BQ139" s="70"/>
      <c r="BR139" s="70"/>
      <c r="BS139" s="70"/>
      <c r="BT139" s="70"/>
      <c r="BU139" s="70"/>
      <c r="BV139" s="70"/>
      <c r="BW139" s="70"/>
      <c r="BX139" s="70"/>
      <c r="BY139" s="70"/>
      <c r="BZ139" s="70"/>
      <c r="CA139" s="70"/>
      <c r="CB139" s="70"/>
      <c r="CC139" s="70"/>
      <c r="CD139" s="70"/>
      <c r="CE139" s="70"/>
      <c r="CF139" s="70"/>
      <c r="CG139" s="70"/>
      <c r="CH139" s="70"/>
      <c r="CI139" s="70"/>
      <c r="CJ139" s="70"/>
      <c r="CK139" s="70"/>
      <c r="CL139" s="70"/>
      <c r="CM139" s="70"/>
      <c r="CN139" s="70"/>
      <c r="CO139" s="70"/>
      <c r="CP139" s="70"/>
      <c r="CQ139" s="70"/>
      <c r="CR139" s="70"/>
      <c r="CS139" s="70"/>
      <c r="CT139" s="70"/>
      <c r="CU139" s="70"/>
      <c r="CV139" s="70"/>
      <c r="CW139" s="70"/>
      <c r="CX139" s="70"/>
    </row>
    <row r="140" spans="2:102" hidden="1">
      <c r="L140" s="70"/>
      <c r="M140" s="70"/>
      <c r="N140" s="70"/>
      <c r="O140" s="70"/>
      <c r="P140" s="70"/>
      <c r="Q140" s="70"/>
      <c r="R140" s="70"/>
      <c r="S140" s="70"/>
      <c r="T140" s="70"/>
      <c r="U140" s="70"/>
      <c r="V140" s="70"/>
      <c r="W140" s="70"/>
      <c r="X140" s="70"/>
      <c r="Y140" s="70"/>
      <c r="Z140" s="70"/>
      <c r="AA140" s="70"/>
      <c r="AB140" s="70"/>
      <c r="AC140" s="70"/>
      <c r="AD140" s="70"/>
      <c r="AE140" s="70"/>
      <c r="AF140" s="70"/>
      <c r="AG140" s="70"/>
      <c r="AH140" s="70"/>
      <c r="AI140" s="70"/>
      <c r="AJ140" s="70"/>
      <c r="AK140" s="70"/>
      <c r="AL140" s="70"/>
      <c r="AM140" s="70"/>
      <c r="AN140" s="70"/>
      <c r="AO140" s="70"/>
      <c r="AP140" s="70"/>
      <c r="AQ140" s="70"/>
      <c r="AR140" s="70"/>
      <c r="AS140" s="70"/>
      <c r="AT140" s="70"/>
      <c r="AU140" s="70"/>
      <c r="AV140" s="70"/>
      <c r="AW140" s="70"/>
      <c r="AX140" s="70"/>
      <c r="AY140" s="70"/>
      <c r="AZ140" s="70"/>
      <c r="BA140" s="70"/>
      <c r="BB140" s="70"/>
      <c r="BC140" s="70"/>
      <c r="BD140" s="70"/>
      <c r="BE140" s="70"/>
      <c r="BF140" s="70"/>
      <c r="BG140" s="70"/>
      <c r="BH140" s="70"/>
      <c r="BI140" s="70"/>
      <c r="BJ140" s="70"/>
      <c r="BK140" s="70"/>
      <c r="BL140" s="70"/>
      <c r="BM140" s="70"/>
      <c r="BN140" s="70"/>
      <c r="BO140" s="70"/>
      <c r="BP140" s="70"/>
      <c r="BQ140" s="70"/>
      <c r="BR140" s="70"/>
      <c r="BS140" s="70"/>
      <c r="BT140" s="70"/>
      <c r="BU140" s="70"/>
      <c r="BV140" s="70"/>
      <c r="BW140" s="70"/>
      <c r="BX140" s="70"/>
      <c r="BY140" s="70"/>
      <c r="BZ140" s="70"/>
      <c r="CA140" s="70"/>
      <c r="CB140" s="70"/>
      <c r="CC140" s="70"/>
      <c r="CD140" s="70"/>
      <c r="CE140" s="70"/>
      <c r="CF140" s="70"/>
      <c r="CG140" s="70"/>
      <c r="CH140" s="70"/>
      <c r="CI140" s="70"/>
      <c r="CJ140" s="70"/>
      <c r="CK140" s="70"/>
      <c r="CL140" s="70"/>
      <c r="CM140" s="70"/>
      <c r="CN140" s="70"/>
      <c r="CO140" s="70"/>
      <c r="CP140" s="70"/>
      <c r="CQ140" s="70"/>
      <c r="CR140" s="70"/>
      <c r="CS140" s="70"/>
      <c r="CT140" s="70"/>
      <c r="CU140" s="70"/>
      <c r="CV140" s="70"/>
      <c r="CW140" s="70"/>
      <c r="CX140" s="70"/>
    </row>
    <row r="141" spans="2:102" hidden="1">
      <c r="L141" s="70"/>
      <c r="M141" s="70"/>
      <c r="N141" s="70"/>
      <c r="O141" s="70"/>
      <c r="P141" s="70"/>
      <c r="Q141" s="70"/>
      <c r="R141" s="70"/>
      <c r="S141" s="70"/>
      <c r="T141" s="70"/>
      <c r="U141" s="70"/>
      <c r="V141" s="70"/>
      <c r="W141" s="70"/>
      <c r="X141" s="70"/>
      <c r="Y141" s="70"/>
      <c r="Z141" s="70"/>
      <c r="AA141" s="70"/>
      <c r="AB141" s="70"/>
      <c r="AC141" s="70"/>
      <c r="AD141" s="70"/>
      <c r="AE141" s="70"/>
      <c r="AF141" s="70"/>
      <c r="AG141" s="70"/>
      <c r="AH141" s="70"/>
      <c r="AI141" s="70"/>
      <c r="AJ141" s="70"/>
      <c r="AK141" s="70"/>
      <c r="AL141" s="70"/>
      <c r="AM141" s="70"/>
      <c r="AN141" s="70"/>
      <c r="AO141" s="70"/>
      <c r="AP141" s="70"/>
      <c r="AQ141" s="70"/>
      <c r="AR141" s="70"/>
      <c r="AS141" s="70"/>
      <c r="AT141" s="70"/>
      <c r="AU141" s="70"/>
      <c r="AV141" s="70"/>
      <c r="AW141" s="70"/>
      <c r="AX141" s="70"/>
      <c r="AY141" s="70"/>
      <c r="AZ141" s="70"/>
      <c r="BA141" s="70"/>
      <c r="BB141" s="70"/>
      <c r="BC141" s="70"/>
      <c r="BD141" s="70"/>
      <c r="BE141" s="70"/>
      <c r="BF141" s="70"/>
      <c r="BG141" s="70"/>
      <c r="BH141" s="70"/>
      <c r="BI141" s="70"/>
      <c r="BJ141" s="70"/>
      <c r="BK141" s="70"/>
      <c r="BL141" s="70"/>
      <c r="BM141" s="70"/>
      <c r="BN141" s="70"/>
      <c r="BO141" s="70"/>
      <c r="BP141" s="70"/>
      <c r="BQ141" s="70"/>
      <c r="BR141" s="70"/>
      <c r="BS141" s="70"/>
      <c r="BT141" s="70"/>
      <c r="BU141" s="70"/>
      <c r="BV141" s="70"/>
      <c r="BW141" s="70"/>
      <c r="BX141" s="70"/>
      <c r="BY141" s="70"/>
      <c r="BZ141" s="70"/>
      <c r="CA141" s="70"/>
      <c r="CB141" s="70"/>
      <c r="CC141" s="70"/>
      <c r="CD141" s="70"/>
      <c r="CE141" s="70"/>
      <c r="CF141" s="70"/>
      <c r="CG141" s="70"/>
      <c r="CH141" s="70"/>
      <c r="CI141" s="70"/>
      <c r="CJ141" s="70"/>
      <c r="CK141" s="70"/>
      <c r="CL141" s="70"/>
      <c r="CM141" s="70"/>
      <c r="CN141" s="70"/>
      <c r="CO141" s="70"/>
      <c r="CP141" s="70"/>
      <c r="CQ141" s="70"/>
      <c r="CR141" s="70"/>
      <c r="CS141" s="70"/>
      <c r="CT141" s="70"/>
      <c r="CU141" s="70"/>
      <c r="CV141" s="70"/>
      <c r="CW141" s="70"/>
      <c r="CX141" s="70"/>
    </row>
    <row r="142" spans="2:102" hidden="1">
      <c r="E142" s="6"/>
      <c r="F142" s="6"/>
      <c r="G142" s="6"/>
      <c r="H142" s="6"/>
      <c r="I142" s="6"/>
      <c r="J142" s="6"/>
      <c r="K142" s="6"/>
      <c r="L142" s="71"/>
      <c r="M142" s="71"/>
      <c r="N142" s="71"/>
      <c r="O142" s="71"/>
      <c r="P142" s="71"/>
      <c r="Q142" s="71"/>
      <c r="R142" s="71"/>
      <c r="S142" s="71"/>
      <c r="T142" s="71"/>
      <c r="U142" s="71"/>
      <c r="V142" s="71"/>
      <c r="W142" s="71"/>
      <c r="X142" s="71"/>
      <c r="Y142" s="71"/>
      <c r="Z142" s="71"/>
      <c r="AA142" s="71"/>
      <c r="AB142" s="71"/>
      <c r="AC142" s="71"/>
      <c r="AD142" s="71"/>
      <c r="AE142" s="71"/>
      <c r="AF142" s="71"/>
      <c r="AG142" s="71"/>
      <c r="AH142" s="71"/>
      <c r="AI142" s="71"/>
      <c r="AJ142" s="71"/>
      <c r="AK142" s="71"/>
      <c r="AL142" s="71"/>
      <c r="AM142" s="71"/>
      <c r="AN142" s="71"/>
      <c r="AO142" s="71"/>
      <c r="AP142" s="71"/>
      <c r="AQ142" s="71"/>
      <c r="AR142" s="71"/>
      <c r="AS142" s="71"/>
      <c r="AT142" s="71"/>
      <c r="AU142" s="71"/>
      <c r="AV142" s="71"/>
      <c r="AW142" s="71"/>
      <c r="AX142" s="71"/>
      <c r="AY142" s="71"/>
      <c r="AZ142" s="71"/>
      <c r="BA142" s="71"/>
      <c r="BB142" s="71"/>
      <c r="BC142" s="71"/>
      <c r="BD142" s="71"/>
      <c r="BE142" s="71"/>
      <c r="BF142" s="71"/>
      <c r="BG142" s="71"/>
      <c r="BH142" s="71"/>
      <c r="BI142" s="71"/>
      <c r="BJ142" s="71"/>
      <c r="BK142" s="71"/>
      <c r="BL142" s="71"/>
      <c r="BM142" s="71"/>
      <c r="BN142" s="71"/>
      <c r="BO142" s="71"/>
      <c r="BP142" s="71"/>
      <c r="BQ142" s="71"/>
      <c r="BR142" s="71"/>
      <c r="BS142" s="71"/>
      <c r="BT142" s="71"/>
      <c r="BU142" s="71"/>
      <c r="BV142" s="71"/>
      <c r="BW142" s="71"/>
      <c r="BX142" s="71"/>
      <c r="BY142" s="71"/>
      <c r="BZ142" s="71"/>
      <c r="CA142" s="71"/>
      <c r="CB142" s="71"/>
      <c r="CC142" s="71"/>
      <c r="CD142" s="71"/>
      <c r="CE142" s="71"/>
      <c r="CF142" s="71"/>
      <c r="CG142" s="71"/>
      <c r="CH142" s="71"/>
      <c r="CI142" s="71"/>
      <c r="CJ142" s="71"/>
      <c r="CK142" s="71"/>
      <c r="CL142" s="71"/>
      <c r="CM142" s="71"/>
      <c r="CN142" s="71"/>
      <c r="CO142" s="71"/>
      <c r="CP142" s="71"/>
      <c r="CQ142" s="71"/>
      <c r="CR142" s="71"/>
      <c r="CS142" s="71"/>
      <c r="CT142" s="71"/>
      <c r="CU142" s="71"/>
      <c r="CV142" s="71"/>
      <c r="CW142" s="71"/>
      <c r="CX142" s="71"/>
    </row>
    <row r="144" spans="2:102" hidden="1">
      <c r="B144" s="24"/>
      <c r="C144" s="69"/>
      <c r="D144" s="24"/>
      <c r="E144" s="24"/>
      <c r="F144" s="24"/>
      <c r="G144" s="24"/>
      <c r="H144" s="24"/>
      <c r="I144" s="24"/>
      <c r="J144" s="24"/>
      <c r="K144" s="24"/>
      <c r="L144" s="24"/>
      <c r="M144" s="24"/>
      <c r="N144" s="24"/>
      <c r="O144" s="24"/>
      <c r="P144" s="24"/>
      <c r="Q144" s="24"/>
      <c r="R144" s="24"/>
      <c r="S144" s="24"/>
      <c r="T144" s="24"/>
      <c r="U144" s="24"/>
      <c r="V144" s="24"/>
      <c r="W144" s="24"/>
      <c r="X144" s="24"/>
      <c r="Y144" s="24"/>
      <c r="Z144" s="24"/>
      <c r="AA144" s="24"/>
      <c r="AB144" s="24"/>
      <c r="AC144" s="24"/>
      <c r="AD144" s="24"/>
      <c r="AE144" s="24"/>
      <c r="AF144" s="24"/>
      <c r="AG144" s="24"/>
      <c r="AH144" s="24"/>
      <c r="AI144" s="24"/>
      <c r="AJ144" s="24"/>
      <c r="AK144" s="24"/>
      <c r="AL144" s="24"/>
      <c r="AM144" s="24"/>
      <c r="AN144" s="24"/>
      <c r="AO144" s="24"/>
      <c r="AP144" s="24"/>
      <c r="AQ144" s="24"/>
      <c r="AR144" s="24"/>
      <c r="AS144" s="24"/>
      <c r="AT144" s="24"/>
      <c r="AU144" s="24"/>
      <c r="AV144" s="24"/>
      <c r="AW144" s="24"/>
      <c r="AX144" s="24"/>
      <c r="AY144" s="24"/>
      <c r="AZ144" s="24"/>
      <c r="BA144" s="24"/>
      <c r="BB144" s="24"/>
      <c r="BC144" s="24"/>
      <c r="BD144" s="24"/>
      <c r="BE144" s="24"/>
      <c r="BF144" s="24"/>
      <c r="BG144" s="24"/>
      <c r="BH144" s="24"/>
      <c r="BI144" s="24"/>
      <c r="BJ144" s="24"/>
      <c r="BK144" s="24"/>
      <c r="BL144" s="24"/>
      <c r="BM144" s="24"/>
      <c r="BN144" s="24"/>
      <c r="BO144" s="24"/>
      <c r="BP144" s="24"/>
      <c r="BQ144" s="24"/>
      <c r="BR144" s="24"/>
      <c r="BS144" s="24"/>
      <c r="BT144" s="24"/>
      <c r="BU144" s="24"/>
      <c r="BV144" s="24"/>
      <c r="BW144" s="24"/>
      <c r="BX144" s="24"/>
      <c r="BY144" s="24"/>
      <c r="BZ144" s="24"/>
      <c r="CA144" s="24"/>
      <c r="CB144" s="24"/>
      <c r="CC144" s="24"/>
      <c r="CD144" s="24"/>
      <c r="CE144" s="24"/>
      <c r="CF144" s="24"/>
      <c r="CG144" s="24"/>
      <c r="CH144" s="24"/>
      <c r="CI144" s="24"/>
      <c r="CJ144" s="24"/>
      <c r="CK144" s="24"/>
      <c r="CL144" s="24"/>
      <c r="CM144" s="24"/>
      <c r="CN144" s="24"/>
      <c r="CO144" s="24"/>
      <c r="CP144" s="24"/>
      <c r="CQ144" s="24"/>
      <c r="CR144" s="24"/>
      <c r="CS144" s="24"/>
      <c r="CT144" s="24"/>
      <c r="CU144" s="24"/>
      <c r="CV144" s="24"/>
      <c r="CW144" s="24"/>
      <c r="CX144" s="24"/>
    </row>
    <row r="146" spans="2:102" hidden="1">
      <c r="L146" s="70"/>
      <c r="M146" s="70"/>
      <c r="N146" s="70"/>
      <c r="O146" s="70"/>
      <c r="P146" s="70"/>
      <c r="Q146" s="70"/>
      <c r="R146" s="70"/>
      <c r="S146" s="70"/>
      <c r="T146" s="70"/>
      <c r="U146" s="70"/>
      <c r="V146" s="70"/>
      <c r="W146" s="70"/>
      <c r="X146" s="70"/>
      <c r="Y146" s="70"/>
      <c r="Z146" s="70"/>
      <c r="AA146" s="70"/>
      <c r="AB146" s="70"/>
      <c r="AC146" s="70"/>
      <c r="AD146" s="70"/>
      <c r="AE146" s="70"/>
      <c r="AF146" s="70"/>
      <c r="AG146" s="70"/>
      <c r="AH146" s="70"/>
      <c r="AI146" s="70"/>
      <c r="AJ146" s="70"/>
      <c r="AK146" s="70"/>
      <c r="AL146" s="70"/>
      <c r="AM146" s="70"/>
      <c r="AN146" s="70"/>
      <c r="AO146" s="70"/>
      <c r="AP146" s="70"/>
      <c r="AQ146" s="70"/>
      <c r="AR146" s="70"/>
      <c r="AS146" s="70"/>
      <c r="AT146" s="70"/>
      <c r="AU146" s="70"/>
      <c r="AV146" s="70"/>
      <c r="AW146" s="70"/>
      <c r="AX146" s="70"/>
      <c r="AY146" s="70"/>
      <c r="AZ146" s="70"/>
      <c r="BA146" s="70"/>
      <c r="BB146" s="70"/>
      <c r="BC146" s="70"/>
      <c r="BD146" s="70"/>
      <c r="BE146" s="70"/>
      <c r="BF146" s="70"/>
      <c r="BG146" s="70"/>
      <c r="BH146" s="70"/>
      <c r="BI146" s="70"/>
      <c r="BJ146" s="70"/>
      <c r="BK146" s="70"/>
      <c r="BL146" s="70"/>
      <c r="BM146" s="70"/>
      <c r="BN146" s="70"/>
      <c r="BO146" s="70"/>
      <c r="BP146" s="70"/>
      <c r="BQ146" s="70"/>
      <c r="BR146" s="70"/>
      <c r="BS146" s="70"/>
      <c r="BT146" s="70"/>
      <c r="BU146" s="70"/>
      <c r="BV146" s="70"/>
      <c r="BW146" s="70"/>
      <c r="BX146" s="70"/>
      <c r="BY146" s="70"/>
      <c r="BZ146" s="70"/>
      <c r="CA146" s="70"/>
      <c r="CB146" s="70"/>
      <c r="CC146" s="70"/>
      <c r="CD146" s="70"/>
      <c r="CE146" s="70"/>
      <c r="CF146" s="70"/>
      <c r="CG146" s="70"/>
      <c r="CH146" s="70"/>
      <c r="CI146" s="70"/>
      <c r="CJ146" s="70"/>
      <c r="CK146" s="70"/>
      <c r="CL146" s="70"/>
      <c r="CM146" s="70"/>
      <c r="CN146" s="70"/>
      <c r="CO146" s="70"/>
      <c r="CP146" s="70"/>
      <c r="CQ146" s="70"/>
      <c r="CR146" s="70"/>
      <c r="CS146" s="70"/>
      <c r="CT146" s="70"/>
      <c r="CU146" s="70"/>
      <c r="CV146" s="70"/>
      <c r="CW146" s="70"/>
      <c r="CX146" s="70"/>
    </row>
    <row r="147" spans="2:102" hidden="1">
      <c r="L147" s="70"/>
      <c r="M147" s="70"/>
      <c r="N147" s="70"/>
      <c r="O147" s="70"/>
      <c r="P147" s="70"/>
      <c r="Q147" s="70"/>
      <c r="R147" s="70"/>
      <c r="S147" s="70"/>
      <c r="T147" s="70"/>
      <c r="U147" s="70"/>
      <c r="V147" s="70"/>
      <c r="W147" s="70"/>
      <c r="X147" s="70"/>
      <c r="Y147" s="70"/>
      <c r="Z147" s="70"/>
      <c r="AA147" s="70"/>
      <c r="AB147" s="70"/>
      <c r="AC147" s="70"/>
      <c r="AD147" s="70"/>
      <c r="AE147" s="70"/>
      <c r="AF147" s="70"/>
      <c r="AG147" s="70"/>
      <c r="AH147" s="70"/>
      <c r="AI147" s="70"/>
      <c r="AJ147" s="70"/>
      <c r="AK147" s="70"/>
      <c r="AL147" s="70"/>
      <c r="AM147" s="70"/>
      <c r="AN147" s="70"/>
      <c r="AO147" s="70"/>
      <c r="AP147" s="70"/>
      <c r="AQ147" s="70"/>
      <c r="AR147" s="70"/>
      <c r="AS147" s="70"/>
      <c r="AT147" s="70"/>
      <c r="AU147" s="70"/>
      <c r="AV147" s="70"/>
      <c r="AW147" s="70"/>
      <c r="AX147" s="70"/>
      <c r="AY147" s="70"/>
      <c r="AZ147" s="70"/>
      <c r="BA147" s="70"/>
      <c r="BB147" s="70"/>
      <c r="BC147" s="70"/>
      <c r="BD147" s="70"/>
      <c r="BE147" s="70"/>
      <c r="BF147" s="70"/>
      <c r="BG147" s="70"/>
      <c r="BH147" s="70"/>
      <c r="BI147" s="70"/>
      <c r="BJ147" s="70"/>
      <c r="BK147" s="70"/>
      <c r="BL147" s="70"/>
      <c r="BM147" s="70"/>
      <c r="BN147" s="70"/>
      <c r="BO147" s="70"/>
      <c r="BP147" s="70"/>
      <c r="BQ147" s="70"/>
      <c r="BR147" s="70"/>
      <c r="BS147" s="70"/>
      <c r="BT147" s="70"/>
      <c r="BU147" s="70"/>
      <c r="BV147" s="70"/>
      <c r="BW147" s="70"/>
      <c r="BX147" s="70"/>
      <c r="BY147" s="70"/>
      <c r="BZ147" s="70"/>
      <c r="CA147" s="70"/>
      <c r="CB147" s="70"/>
      <c r="CC147" s="70"/>
      <c r="CD147" s="70"/>
      <c r="CE147" s="70"/>
      <c r="CF147" s="70"/>
      <c r="CG147" s="70"/>
      <c r="CH147" s="70"/>
      <c r="CI147" s="70"/>
      <c r="CJ147" s="70"/>
      <c r="CK147" s="70"/>
      <c r="CL147" s="70"/>
      <c r="CM147" s="70"/>
      <c r="CN147" s="70"/>
      <c r="CO147" s="70"/>
      <c r="CP147" s="70"/>
      <c r="CQ147" s="70"/>
      <c r="CR147" s="70"/>
      <c r="CS147" s="70"/>
      <c r="CT147" s="70"/>
      <c r="CU147" s="70"/>
      <c r="CV147" s="70"/>
      <c r="CW147" s="70"/>
      <c r="CX147" s="70"/>
    </row>
    <row r="148" spans="2:102" hidden="1">
      <c r="L148" s="70"/>
      <c r="M148" s="70"/>
      <c r="N148" s="70"/>
      <c r="O148" s="70"/>
      <c r="P148" s="70"/>
      <c r="Q148" s="70"/>
      <c r="R148" s="70"/>
      <c r="S148" s="70"/>
      <c r="T148" s="70"/>
      <c r="U148" s="70"/>
      <c r="V148" s="70"/>
      <c r="W148" s="70"/>
      <c r="X148" s="70"/>
      <c r="Y148" s="70"/>
      <c r="Z148" s="70"/>
      <c r="AA148" s="70"/>
      <c r="AB148" s="70"/>
      <c r="AC148" s="70"/>
      <c r="AD148" s="70"/>
      <c r="AE148" s="70"/>
      <c r="AF148" s="70"/>
      <c r="AG148" s="70"/>
      <c r="AH148" s="70"/>
      <c r="AI148" s="70"/>
      <c r="AJ148" s="70"/>
      <c r="AK148" s="70"/>
      <c r="AL148" s="70"/>
      <c r="AM148" s="70"/>
      <c r="AN148" s="70"/>
      <c r="AO148" s="70"/>
      <c r="AP148" s="70"/>
      <c r="AQ148" s="70"/>
      <c r="AR148" s="70"/>
      <c r="AS148" s="70"/>
      <c r="AT148" s="70"/>
      <c r="AU148" s="70"/>
      <c r="AV148" s="70"/>
      <c r="AW148" s="70"/>
      <c r="AX148" s="70"/>
      <c r="AY148" s="70"/>
      <c r="AZ148" s="70"/>
      <c r="BA148" s="70"/>
      <c r="BB148" s="70"/>
      <c r="BC148" s="70"/>
      <c r="BD148" s="70"/>
      <c r="BE148" s="70"/>
      <c r="BF148" s="70"/>
      <c r="BG148" s="70"/>
      <c r="BH148" s="70"/>
      <c r="BI148" s="70"/>
      <c r="BJ148" s="70"/>
      <c r="BK148" s="70"/>
      <c r="BL148" s="70"/>
      <c r="BM148" s="70"/>
      <c r="BN148" s="70"/>
      <c r="BO148" s="70"/>
      <c r="BP148" s="70"/>
      <c r="BQ148" s="70"/>
      <c r="BR148" s="70"/>
      <c r="BS148" s="70"/>
      <c r="BT148" s="70"/>
      <c r="BU148" s="70"/>
      <c r="BV148" s="70"/>
      <c r="BW148" s="70"/>
      <c r="BX148" s="70"/>
      <c r="BY148" s="70"/>
      <c r="BZ148" s="70"/>
      <c r="CA148" s="70"/>
      <c r="CB148" s="70"/>
      <c r="CC148" s="70"/>
      <c r="CD148" s="70"/>
      <c r="CE148" s="70"/>
      <c r="CF148" s="70"/>
      <c r="CG148" s="70"/>
      <c r="CH148" s="70"/>
      <c r="CI148" s="70"/>
      <c r="CJ148" s="70"/>
      <c r="CK148" s="70"/>
      <c r="CL148" s="70"/>
      <c r="CM148" s="70"/>
      <c r="CN148" s="70"/>
      <c r="CO148" s="70"/>
      <c r="CP148" s="70"/>
      <c r="CQ148" s="70"/>
      <c r="CR148" s="70"/>
      <c r="CS148" s="70"/>
      <c r="CT148" s="70"/>
      <c r="CU148" s="70"/>
      <c r="CV148" s="70"/>
      <c r="CW148" s="70"/>
      <c r="CX148" s="70"/>
    </row>
    <row r="149" spans="2:102" hidden="1">
      <c r="L149" s="70"/>
      <c r="M149" s="70"/>
      <c r="N149" s="70"/>
      <c r="O149" s="70"/>
      <c r="P149" s="70"/>
      <c r="Q149" s="70"/>
      <c r="R149" s="70"/>
      <c r="S149" s="70"/>
      <c r="T149" s="70"/>
      <c r="U149" s="70"/>
      <c r="V149" s="70"/>
      <c r="W149" s="70"/>
      <c r="X149" s="70"/>
      <c r="Y149" s="70"/>
      <c r="Z149" s="70"/>
      <c r="AA149" s="70"/>
      <c r="AB149" s="70"/>
      <c r="AC149" s="70"/>
      <c r="AD149" s="70"/>
      <c r="AE149" s="70"/>
      <c r="AF149" s="70"/>
      <c r="AG149" s="70"/>
      <c r="AH149" s="70"/>
      <c r="AI149" s="70"/>
      <c r="AJ149" s="70"/>
      <c r="AK149" s="70"/>
      <c r="AL149" s="70"/>
      <c r="AM149" s="70"/>
      <c r="AN149" s="70"/>
      <c r="AO149" s="70"/>
      <c r="AP149" s="70"/>
      <c r="AQ149" s="70"/>
      <c r="AR149" s="70"/>
      <c r="AS149" s="70"/>
      <c r="AT149" s="70"/>
      <c r="AU149" s="70"/>
      <c r="AV149" s="70"/>
      <c r="AW149" s="70"/>
      <c r="AX149" s="70"/>
      <c r="AY149" s="70"/>
      <c r="AZ149" s="70"/>
      <c r="BA149" s="70"/>
      <c r="BB149" s="70"/>
      <c r="BC149" s="70"/>
      <c r="BD149" s="70"/>
      <c r="BE149" s="70"/>
      <c r="BF149" s="70"/>
      <c r="BG149" s="70"/>
      <c r="BH149" s="70"/>
      <c r="BI149" s="70"/>
      <c r="BJ149" s="70"/>
      <c r="BK149" s="70"/>
      <c r="BL149" s="70"/>
      <c r="BM149" s="70"/>
      <c r="BN149" s="70"/>
      <c r="BO149" s="70"/>
      <c r="BP149" s="70"/>
      <c r="BQ149" s="70"/>
      <c r="BR149" s="70"/>
      <c r="BS149" s="70"/>
      <c r="BT149" s="70"/>
      <c r="BU149" s="70"/>
      <c r="BV149" s="70"/>
      <c r="BW149" s="70"/>
      <c r="BX149" s="70"/>
      <c r="BY149" s="70"/>
      <c r="BZ149" s="70"/>
      <c r="CA149" s="70"/>
      <c r="CB149" s="70"/>
      <c r="CC149" s="70"/>
      <c r="CD149" s="70"/>
      <c r="CE149" s="70"/>
      <c r="CF149" s="70"/>
      <c r="CG149" s="70"/>
      <c r="CH149" s="70"/>
      <c r="CI149" s="70"/>
      <c r="CJ149" s="70"/>
      <c r="CK149" s="70"/>
      <c r="CL149" s="70"/>
      <c r="CM149" s="70"/>
      <c r="CN149" s="70"/>
      <c r="CO149" s="70"/>
      <c r="CP149" s="70"/>
      <c r="CQ149" s="70"/>
      <c r="CR149" s="70"/>
      <c r="CS149" s="70"/>
      <c r="CT149" s="70"/>
      <c r="CU149" s="70"/>
      <c r="CV149" s="70"/>
      <c r="CW149" s="70"/>
      <c r="CX149" s="70"/>
    </row>
    <row r="151" spans="2:102" hidden="1">
      <c r="B151" s="24"/>
      <c r="C151" s="69"/>
      <c r="D151" s="24"/>
      <c r="E151" s="24"/>
      <c r="F151" s="24"/>
      <c r="G151" s="24"/>
      <c r="H151" s="24"/>
      <c r="I151" s="24"/>
      <c r="J151" s="24"/>
      <c r="K151" s="24"/>
      <c r="L151" s="24"/>
      <c r="M151" s="24"/>
      <c r="N151" s="24"/>
      <c r="O151" s="24"/>
      <c r="P151" s="24"/>
      <c r="Q151" s="24"/>
      <c r="R151" s="24"/>
      <c r="S151" s="24"/>
      <c r="T151" s="24"/>
      <c r="U151" s="24"/>
      <c r="V151" s="24"/>
      <c r="W151" s="24"/>
      <c r="X151" s="24"/>
      <c r="Y151" s="24"/>
      <c r="Z151" s="24"/>
      <c r="AA151" s="24"/>
      <c r="AB151" s="24"/>
      <c r="AC151" s="24"/>
      <c r="AD151" s="24"/>
      <c r="AE151" s="24"/>
      <c r="AF151" s="24"/>
      <c r="AG151" s="24"/>
      <c r="AH151" s="24"/>
      <c r="AI151" s="24"/>
      <c r="AJ151" s="24"/>
      <c r="AK151" s="24"/>
      <c r="AL151" s="24"/>
      <c r="AM151" s="24"/>
      <c r="AN151" s="24"/>
      <c r="AO151" s="24"/>
      <c r="AP151" s="24"/>
      <c r="AQ151" s="24"/>
      <c r="AR151" s="24"/>
      <c r="AS151" s="24"/>
      <c r="AT151" s="24"/>
      <c r="AU151" s="24"/>
      <c r="AV151" s="24"/>
      <c r="AW151" s="24"/>
      <c r="AX151" s="24"/>
      <c r="AY151" s="24"/>
      <c r="AZ151" s="24"/>
      <c r="BA151" s="24"/>
      <c r="BB151" s="24"/>
      <c r="BC151" s="24"/>
      <c r="BD151" s="24"/>
      <c r="BE151" s="24"/>
      <c r="BF151" s="24"/>
      <c r="BG151" s="24"/>
      <c r="BH151" s="24"/>
      <c r="BI151" s="24"/>
      <c r="BJ151" s="24"/>
      <c r="BK151" s="24"/>
      <c r="BL151" s="24"/>
      <c r="BM151" s="24"/>
      <c r="BN151" s="24"/>
      <c r="BO151" s="24"/>
      <c r="BP151" s="24"/>
      <c r="BQ151" s="24"/>
      <c r="BR151" s="24"/>
      <c r="BS151" s="24"/>
      <c r="BT151" s="24"/>
      <c r="BU151" s="24"/>
      <c r="BV151" s="24"/>
      <c r="BW151" s="24"/>
      <c r="BX151" s="24"/>
      <c r="BY151" s="24"/>
      <c r="BZ151" s="24"/>
      <c r="CA151" s="24"/>
      <c r="CB151" s="24"/>
      <c r="CC151" s="24"/>
      <c r="CD151" s="24"/>
      <c r="CE151" s="24"/>
      <c r="CF151" s="24"/>
      <c r="CG151" s="24"/>
      <c r="CH151" s="24"/>
      <c r="CI151" s="24"/>
      <c r="CJ151" s="24"/>
      <c r="CK151" s="24"/>
      <c r="CL151" s="24"/>
      <c r="CM151" s="24"/>
      <c r="CN151" s="24"/>
      <c r="CO151" s="24"/>
      <c r="CP151" s="24"/>
      <c r="CQ151" s="24"/>
      <c r="CR151" s="24"/>
      <c r="CS151" s="24"/>
      <c r="CT151" s="24"/>
      <c r="CU151" s="24"/>
      <c r="CV151" s="24"/>
      <c r="CW151" s="24"/>
      <c r="CX151" s="24"/>
    </row>
    <row r="153" spans="2:102" hidden="1">
      <c r="L153" s="70"/>
      <c r="M153" s="70"/>
      <c r="N153" s="70"/>
      <c r="O153" s="70"/>
      <c r="P153" s="70"/>
      <c r="Q153" s="70"/>
      <c r="R153" s="70"/>
      <c r="S153" s="70"/>
      <c r="T153" s="70"/>
      <c r="U153" s="70"/>
      <c r="V153" s="70"/>
      <c r="W153" s="70"/>
      <c r="X153" s="70"/>
      <c r="Y153" s="70"/>
      <c r="Z153" s="70"/>
      <c r="AA153" s="70"/>
      <c r="AB153" s="70"/>
      <c r="AC153" s="70"/>
      <c r="AD153" s="70"/>
      <c r="AE153" s="70"/>
      <c r="AF153" s="70"/>
      <c r="AG153" s="70"/>
      <c r="AH153" s="70"/>
      <c r="AI153" s="70"/>
      <c r="AJ153" s="70"/>
      <c r="AK153" s="70"/>
      <c r="AL153" s="70"/>
      <c r="AM153" s="70"/>
      <c r="AN153" s="70"/>
      <c r="AO153" s="70"/>
      <c r="AP153" s="70"/>
      <c r="AQ153" s="70"/>
      <c r="AR153" s="70"/>
      <c r="AS153" s="70"/>
      <c r="AT153" s="70"/>
      <c r="AU153" s="70"/>
      <c r="AV153" s="70"/>
      <c r="AW153" s="70"/>
      <c r="AX153" s="70"/>
      <c r="AY153" s="70"/>
      <c r="AZ153" s="70"/>
      <c r="BA153" s="70"/>
      <c r="BB153" s="70"/>
      <c r="BC153" s="70"/>
      <c r="BD153" s="70"/>
      <c r="BE153" s="70"/>
      <c r="BF153" s="70"/>
      <c r="BG153" s="70"/>
      <c r="BH153" s="70"/>
      <c r="BI153" s="70"/>
      <c r="BJ153" s="70"/>
      <c r="BK153" s="70"/>
      <c r="BL153" s="70"/>
      <c r="BM153" s="70"/>
      <c r="BN153" s="70"/>
      <c r="BO153" s="70"/>
      <c r="BP153" s="70"/>
      <c r="BQ153" s="70"/>
      <c r="BR153" s="70"/>
      <c r="BS153" s="70"/>
      <c r="BT153" s="70"/>
      <c r="BU153" s="70"/>
      <c r="BV153" s="70"/>
      <c r="BW153" s="70"/>
      <c r="BX153" s="70"/>
      <c r="BY153" s="70"/>
      <c r="BZ153" s="70"/>
      <c r="CA153" s="70"/>
      <c r="CB153" s="70"/>
      <c r="CC153" s="70"/>
      <c r="CD153" s="70"/>
      <c r="CE153" s="70"/>
      <c r="CF153" s="70"/>
      <c r="CG153" s="70"/>
      <c r="CH153" s="70"/>
      <c r="CI153" s="70"/>
      <c r="CJ153" s="70"/>
      <c r="CK153" s="70"/>
      <c r="CL153" s="70"/>
      <c r="CM153" s="70"/>
      <c r="CN153" s="70"/>
      <c r="CO153" s="70"/>
      <c r="CP153" s="70"/>
      <c r="CQ153" s="70"/>
      <c r="CR153" s="70"/>
      <c r="CS153" s="70"/>
      <c r="CT153" s="70"/>
      <c r="CU153" s="70"/>
      <c r="CV153" s="70"/>
      <c r="CW153" s="70"/>
      <c r="CX153" s="70"/>
    </row>
    <row r="154" spans="2:102" hidden="1">
      <c r="L154" s="8"/>
      <c r="M154" s="8"/>
      <c r="N154" s="8"/>
      <c r="O154" s="8"/>
      <c r="P154" s="8"/>
      <c r="Q154" s="8"/>
      <c r="R154" s="8"/>
      <c r="S154" s="8"/>
      <c r="T154" s="8"/>
      <c r="U154" s="8"/>
      <c r="V154" s="8"/>
      <c r="W154" s="8"/>
      <c r="X154" s="8"/>
      <c r="Y154" s="8"/>
      <c r="Z154" s="8"/>
      <c r="AA154" s="8"/>
      <c r="AB154" s="8"/>
      <c r="AC154" s="8"/>
      <c r="AD154" s="8"/>
      <c r="AE154" s="8"/>
      <c r="AF154" s="8"/>
      <c r="AG154" s="8"/>
      <c r="AH154" s="8"/>
      <c r="AI154" s="8"/>
      <c r="AJ154" s="8"/>
      <c r="AK154" s="8"/>
      <c r="AL154" s="8"/>
      <c r="AM154" s="8"/>
      <c r="AN154" s="8"/>
      <c r="AO154" s="8"/>
      <c r="AP154" s="8"/>
      <c r="AQ154" s="8"/>
      <c r="AR154" s="8"/>
      <c r="AS154" s="8"/>
      <c r="AT154" s="8"/>
      <c r="AU154" s="8"/>
      <c r="AV154" s="8"/>
      <c r="AW154" s="8"/>
      <c r="AX154" s="8"/>
      <c r="AY154" s="8"/>
      <c r="AZ154" s="8"/>
      <c r="BA154" s="8"/>
      <c r="BB154" s="8"/>
      <c r="BC154" s="8"/>
      <c r="BD154" s="8"/>
      <c r="BE154" s="8"/>
      <c r="BF154" s="8"/>
      <c r="BG154" s="8"/>
      <c r="BH154" s="8"/>
      <c r="BI154" s="8"/>
      <c r="BJ154" s="8"/>
      <c r="BK154" s="8"/>
      <c r="BL154" s="8"/>
      <c r="BM154" s="8"/>
      <c r="BN154" s="8"/>
      <c r="BO154" s="8"/>
      <c r="BP154" s="8"/>
      <c r="BQ154" s="8"/>
      <c r="BR154" s="8"/>
      <c r="BS154" s="8"/>
      <c r="BT154" s="8"/>
      <c r="BU154" s="8"/>
      <c r="BV154" s="8"/>
      <c r="BW154" s="8"/>
      <c r="BX154" s="8"/>
      <c r="BY154" s="8"/>
      <c r="BZ154" s="8"/>
      <c r="CA154" s="8"/>
      <c r="CB154" s="8"/>
      <c r="CC154" s="8"/>
      <c r="CD154" s="8"/>
      <c r="CE154" s="8"/>
      <c r="CF154" s="8"/>
      <c r="CG154" s="8"/>
      <c r="CH154" s="8"/>
      <c r="CI154" s="8"/>
      <c r="CJ154" s="8"/>
      <c r="CK154" s="8"/>
      <c r="CL154" s="8"/>
      <c r="CM154" s="8"/>
      <c r="CN154" s="8"/>
      <c r="CO154" s="8"/>
      <c r="CP154" s="8"/>
      <c r="CQ154" s="8"/>
      <c r="CR154" s="8"/>
      <c r="CS154" s="8"/>
      <c r="CT154" s="8"/>
      <c r="CU154" s="8"/>
      <c r="CV154" s="8"/>
      <c r="CW154" s="8"/>
      <c r="CX154" s="8"/>
    </row>
    <row r="155" spans="2:102" hidden="1">
      <c r="L155" s="70"/>
      <c r="M155" s="70"/>
      <c r="N155" s="70"/>
      <c r="O155" s="70"/>
      <c r="P155" s="70"/>
      <c r="Q155" s="70"/>
      <c r="R155" s="70"/>
      <c r="S155" s="70"/>
      <c r="T155" s="70"/>
      <c r="U155" s="70"/>
      <c r="V155" s="70"/>
      <c r="W155" s="70"/>
      <c r="X155" s="70"/>
      <c r="Y155" s="70"/>
      <c r="Z155" s="70"/>
      <c r="AA155" s="70"/>
      <c r="AB155" s="70"/>
      <c r="AC155" s="70"/>
      <c r="AD155" s="70"/>
      <c r="AE155" s="70"/>
      <c r="AF155" s="70"/>
      <c r="AG155" s="70"/>
      <c r="AH155" s="70"/>
      <c r="AI155" s="70"/>
      <c r="AJ155" s="70"/>
      <c r="AK155" s="70"/>
      <c r="AL155" s="70"/>
      <c r="AM155" s="70"/>
      <c r="AN155" s="70"/>
      <c r="AO155" s="70"/>
      <c r="AP155" s="70"/>
      <c r="AQ155" s="70"/>
      <c r="AR155" s="70"/>
      <c r="AS155" s="70"/>
      <c r="AT155" s="70"/>
      <c r="AU155" s="70"/>
      <c r="AV155" s="70"/>
      <c r="AW155" s="70"/>
      <c r="AX155" s="70"/>
      <c r="AY155" s="70"/>
      <c r="AZ155" s="70"/>
      <c r="BA155" s="70"/>
      <c r="BB155" s="70"/>
      <c r="BC155" s="70"/>
      <c r="BD155" s="70"/>
      <c r="BE155" s="70"/>
      <c r="BF155" s="70"/>
      <c r="BG155" s="70"/>
      <c r="BH155" s="70"/>
      <c r="BI155" s="70"/>
      <c r="BJ155" s="70"/>
      <c r="BK155" s="70"/>
      <c r="BL155" s="70"/>
      <c r="BM155" s="70"/>
      <c r="BN155" s="70"/>
      <c r="BO155" s="70"/>
      <c r="BP155" s="70"/>
      <c r="BQ155" s="70"/>
      <c r="BR155" s="70"/>
      <c r="BS155" s="70"/>
      <c r="BT155" s="70"/>
      <c r="BU155" s="70"/>
      <c r="BV155" s="70"/>
      <c r="BW155" s="70"/>
      <c r="BX155" s="70"/>
      <c r="BY155" s="70"/>
      <c r="BZ155" s="70"/>
      <c r="CA155" s="70"/>
      <c r="CB155" s="70"/>
      <c r="CC155" s="70"/>
      <c r="CD155" s="70"/>
      <c r="CE155" s="70"/>
      <c r="CF155" s="70"/>
      <c r="CG155" s="70"/>
      <c r="CH155" s="70"/>
      <c r="CI155" s="70"/>
      <c r="CJ155" s="70"/>
      <c r="CK155" s="70"/>
      <c r="CL155" s="70"/>
      <c r="CM155" s="70"/>
      <c r="CN155" s="70"/>
      <c r="CO155" s="70"/>
      <c r="CP155" s="70"/>
      <c r="CQ155" s="70"/>
      <c r="CR155" s="70"/>
      <c r="CS155" s="70"/>
      <c r="CT155" s="70"/>
      <c r="CU155" s="70"/>
      <c r="CV155" s="70"/>
      <c r="CW155" s="70"/>
      <c r="CX155" s="70"/>
    </row>
    <row r="157" spans="2:102" hidden="1">
      <c r="L157" s="37"/>
      <c r="M157" s="37"/>
      <c r="N157" s="37"/>
      <c r="O157" s="37"/>
      <c r="P157" s="37"/>
      <c r="Q157" s="37"/>
      <c r="R157" s="37"/>
      <c r="S157" s="37"/>
      <c r="T157" s="37"/>
      <c r="U157" s="37"/>
      <c r="V157" s="37"/>
      <c r="W157" s="37"/>
      <c r="X157" s="37"/>
      <c r="Y157" s="37"/>
      <c r="Z157" s="37"/>
      <c r="AA157" s="37"/>
      <c r="AB157" s="37"/>
      <c r="AC157" s="37"/>
      <c r="AD157" s="37"/>
      <c r="AE157" s="37"/>
      <c r="AF157" s="37"/>
      <c r="AG157" s="37"/>
      <c r="AH157" s="37"/>
      <c r="AI157" s="37"/>
      <c r="AJ157" s="37"/>
      <c r="AK157" s="37"/>
      <c r="AL157" s="37"/>
      <c r="AM157" s="37"/>
      <c r="AN157" s="37"/>
      <c r="AO157" s="37"/>
      <c r="AP157" s="37"/>
      <c r="AQ157" s="37"/>
      <c r="AR157" s="37"/>
      <c r="AS157" s="37"/>
      <c r="AT157" s="37"/>
      <c r="AU157" s="37"/>
      <c r="AV157" s="37"/>
      <c r="AW157" s="37"/>
      <c r="AX157" s="37"/>
      <c r="AY157" s="37"/>
      <c r="AZ157" s="37"/>
      <c r="BA157" s="37"/>
      <c r="BB157" s="37"/>
      <c r="BC157" s="37"/>
      <c r="BD157" s="37"/>
      <c r="BE157" s="37"/>
      <c r="BF157" s="37"/>
      <c r="BG157" s="37"/>
      <c r="BH157" s="37"/>
      <c r="BI157" s="37"/>
      <c r="BJ157" s="37"/>
      <c r="BK157" s="37"/>
      <c r="BL157" s="37"/>
      <c r="BM157" s="37"/>
      <c r="BN157" s="37"/>
      <c r="BO157" s="37"/>
      <c r="BP157" s="37"/>
      <c r="BQ157" s="37"/>
      <c r="BR157" s="37"/>
      <c r="BS157" s="37"/>
      <c r="BT157" s="37"/>
      <c r="BU157" s="37"/>
      <c r="BV157" s="37"/>
      <c r="BW157" s="37"/>
      <c r="BX157" s="37"/>
      <c r="BY157" s="37"/>
      <c r="BZ157" s="37"/>
      <c r="CA157" s="37"/>
      <c r="CB157" s="37"/>
      <c r="CC157" s="37"/>
      <c r="CD157" s="37"/>
      <c r="CE157" s="37"/>
      <c r="CF157" s="37"/>
      <c r="CG157" s="37"/>
      <c r="CH157" s="37"/>
      <c r="CI157" s="37"/>
      <c r="CJ157" s="37"/>
      <c r="CK157" s="37"/>
      <c r="CL157" s="37"/>
      <c r="CM157" s="37"/>
      <c r="CN157" s="37"/>
      <c r="CO157" s="37"/>
      <c r="CP157" s="37"/>
      <c r="CQ157" s="37"/>
      <c r="CR157" s="37"/>
      <c r="CS157" s="37"/>
      <c r="CT157" s="37"/>
      <c r="CU157" s="37"/>
      <c r="CV157" s="37"/>
      <c r="CW157" s="37"/>
      <c r="CX157" s="37"/>
    </row>
  </sheetData>
  <pageMargins left="0.7" right="0.7" top="0.75" bottom="0.75" header="0.3" footer="0.3"/>
  <pageSetup paperSize="9" orientation="portrait" r:id="rId1"/>
  <headerFooter>
    <oddHeader>&amp;C&amp;"Aptos"&amp;10&amp;K000000 OFFICIAL&amp;1#_x000D_</oddHeader>
    <oddFooter>&amp;C_x000D_&amp;1#&amp;"Aptos"&amp;10&amp;K000000 OFFICIAL</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79EBF3-A3AB-45EA-AC18-9E2E4CE7D298}">
  <sheetPr codeName="Sheet4">
    <tabColor rgb="FFFFFFCC"/>
  </sheetPr>
  <dimension ref="A1:CZ126"/>
  <sheetViews>
    <sheetView zoomScale="90" zoomScaleNormal="90" workbookViewId="0">
      <pane xSplit="10" ySplit="8" topLeftCell="K9" activePane="bottomRight" state="frozen"/>
      <selection pane="bottomRight" activeCell="A10" sqref="A10"/>
      <selection pane="bottomLeft" activeCell="M68" sqref="M68"/>
      <selection pane="topRight" activeCell="M68" sqref="M68"/>
    </sheetView>
  </sheetViews>
  <sheetFormatPr defaultColWidth="0" defaultRowHeight="15.4" zeroHeight="1"/>
  <cols>
    <col min="1" max="2" width="2.75" style="1" customWidth="1"/>
    <col min="3" max="3" width="3" style="1" customWidth="1"/>
    <col min="4" max="4" width="2.75" style="1" customWidth="1"/>
    <col min="5" max="5" width="40.75" style="1" customWidth="1"/>
    <col min="6" max="6" width="2.75" style="1" customWidth="1"/>
    <col min="7" max="7" width="14.25" style="1" customWidth="1"/>
    <col min="8" max="8" width="10.75" style="2" customWidth="1"/>
    <col min="9" max="9" width="2.75" style="2" customWidth="1"/>
    <col min="10" max="10" width="20" style="2" customWidth="1"/>
    <col min="11" max="11" width="6" style="2" customWidth="1"/>
    <col min="12" max="13" width="19.75" style="1" customWidth="1"/>
    <col min="14" max="16" width="9.25" style="1" customWidth="1"/>
    <col min="17" max="104" width="9.25" style="1" hidden="1" customWidth="1"/>
    <col min="105" max="16384" width="0" style="1" hidden="1"/>
  </cols>
  <sheetData>
    <row r="1" spans="1:94" s="50" customFormat="1">
      <c r="A1" s="50" t="s">
        <v>20</v>
      </c>
      <c r="H1" s="51"/>
      <c r="I1" s="51"/>
      <c r="J1" s="51"/>
      <c r="K1" s="51"/>
      <c r="L1" s="52"/>
      <c r="M1" s="52"/>
      <c r="N1" s="52"/>
      <c r="O1" s="52"/>
      <c r="P1" s="52"/>
      <c r="Q1" s="52"/>
      <c r="R1" s="52"/>
      <c r="S1" s="52"/>
      <c r="T1" s="52"/>
      <c r="U1" s="52"/>
      <c r="V1" s="52"/>
      <c r="W1" s="52"/>
      <c r="X1" s="52"/>
      <c r="Y1" s="52"/>
      <c r="Z1" s="52"/>
      <c r="AA1" s="52"/>
      <c r="AB1" s="52"/>
      <c r="AC1" s="52"/>
      <c r="AD1" s="52"/>
      <c r="AE1" s="52"/>
      <c r="AF1" s="52"/>
      <c r="AG1" s="52"/>
      <c r="AH1" s="52"/>
      <c r="AI1" s="52"/>
      <c r="AJ1" s="52"/>
      <c r="AK1" s="52"/>
      <c r="AL1" s="52"/>
      <c r="AM1" s="52"/>
      <c r="AN1" s="52"/>
      <c r="AO1" s="52"/>
      <c r="AP1" s="52"/>
      <c r="AQ1" s="52"/>
      <c r="AR1" s="52"/>
      <c r="AS1" s="52"/>
      <c r="AT1" s="52"/>
      <c r="AU1" s="52"/>
      <c r="AV1" s="52"/>
      <c r="AW1" s="52"/>
      <c r="AX1" s="52"/>
      <c r="AY1" s="52"/>
      <c r="AZ1" s="52"/>
      <c r="BA1" s="52"/>
      <c r="BB1" s="52"/>
      <c r="BC1" s="52"/>
      <c r="BD1" s="52"/>
      <c r="BE1" s="52"/>
      <c r="BF1" s="52"/>
      <c r="BG1" s="52"/>
      <c r="BH1" s="52"/>
      <c r="BI1" s="52"/>
      <c r="BJ1" s="52"/>
      <c r="BK1" s="52"/>
      <c r="BL1" s="52"/>
      <c r="BM1" s="52"/>
      <c r="BN1" s="52"/>
      <c r="BO1" s="52"/>
      <c r="BP1" s="52"/>
      <c r="BQ1" s="52"/>
      <c r="BR1" s="52"/>
      <c r="BS1" s="52"/>
      <c r="BT1" s="52"/>
      <c r="BU1" s="52"/>
      <c r="BV1" s="52"/>
      <c r="BW1" s="52"/>
      <c r="BX1" s="52"/>
      <c r="BY1" s="52"/>
      <c r="BZ1" s="52"/>
      <c r="CA1" s="52"/>
      <c r="CB1" s="52"/>
      <c r="CC1" s="52"/>
      <c r="CD1" s="52"/>
      <c r="CE1" s="52"/>
      <c r="CF1" s="52"/>
      <c r="CG1" s="52"/>
      <c r="CH1" s="52"/>
      <c r="CI1" s="52"/>
      <c r="CJ1" s="52"/>
      <c r="CK1" s="52"/>
      <c r="CL1" s="52"/>
      <c r="CM1" s="52"/>
      <c r="CN1" s="52"/>
    </row>
    <row r="2" spans="1:94" s="77" customFormat="1">
      <c r="H2" s="78"/>
      <c r="I2" s="78"/>
      <c r="J2" s="78"/>
      <c r="K2" s="78"/>
      <c r="L2" s="77">
        <f>K2+1</f>
        <v>1</v>
      </c>
      <c r="M2" s="77">
        <f t="shared" ref="M2" si="0">L2+1</f>
        <v>2</v>
      </c>
    </row>
    <row r="3" spans="1:94" s="50" customFormat="1">
      <c r="E3" s="50" t="s">
        <v>52</v>
      </c>
      <c r="J3" s="50" t="s">
        <v>53</v>
      </c>
      <c r="L3" s="50" t="s">
        <v>54</v>
      </c>
      <c r="M3" s="50" t="s">
        <v>55</v>
      </c>
      <c r="CP3" s="51"/>
    </row>
    <row r="4" spans="1:94">
      <c r="H4" s="1"/>
      <c r="I4" s="1"/>
      <c r="J4" s="1"/>
      <c r="K4" s="1"/>
      <c r="CP4" s="2"/>
    </row>
    <row r="5" spans="1:94">
      <c r="B5" s="22">
        <v>1</v>
      </c>
      <c r="C5" s="22" t="s">
        <v>53</v>
      </c>
      <c r="D5" s="22"/>
      <c r="E5" s="22"/>
      <c r="F5" s="22"/>
      <c r="G5" s="22"/>
      <c r="H5" s="22"/>
      <c r="I5" s="22"/>
      <c r="J5" s="22"/>
      <c r="K5" s="22"/>
      <c r="L5" s="22"/>
      <c r="M5" s="22"/>
      <c r="N5" s="22"/>
      <c r="O5" s="22"/>
      <c r="P5" s="22"/>
      <c r="Q5" s="22"/>
      <c r="R5" s="22"/>
      <c r="S5" s="22"/>
      <c r="T5" s="22"/>
      <c r="U5" s="22"/>
      <c r="V5" s="22"/>
      <c r="W5" s="22"/>
      <c r="X5" s="22"/>
      <c r="Y5" s="22"/>
      <c r="Z5" s="22"/>
      <c r="AA5" s="22"/>
      <c r="AB5" s="22"/>
      <c r="AC5" s="22"/>
      <c r="AD5" s="22"/>
      <c r="AE5" s="22"/>
      <c r="AF5" s="22"/>
      <c r="AG5" s="22"/>
      <c r="AH5" s="22"/>
      <c r="AI5" s="22"/>
      <c r="AJ5" s="22"/>
      <c r="AK5" s="22"/>
      <c r="AL5" s="22"/>
      <c r="AM5" s="22"/>
      <c r="AN5" s="22"/>
      <c r="AO5" s="22"/>
      <c r="AP5" s="22"/>
      <c r="AQ5" s="22"/>
      <c r="AR5" s="22"/>
      <c r="AS5" s="22"/>
      <c r="AT5" s="22"/>
      <c r="AU5" s="22"/>
      <c r="AV5" s="22"/>
      <c r="AW5" s="22"/>
      <c r="AX5" s="22"/>
      <c r="AY5" s="22"/>
      <c r="AZ5" s="22"/>
      <c r="BA5" s="22"/>
      <c r="BB5" s="22"/>
      <c r="BC5" s="22"/>
      <c r="BD5" s="22"/>
      <c r="BE5" s="22"/>
      <c r="BF5" s="22"/>
      <c r="BG5" s="22"/>
      <c r="BH5" s="22"/>
      <c r="BI5" s="22"/>
      <c r="BJ5" s="22"/>
      <c r="BK5" s="22"/>
      <c r="BL5" s="22"/>
      <c r="BM5" s="22"/>
      <c r="BN5" s="22"/>
      <c r="BO5" s="22"/>
      <c r="BP5" s="22"/>
      <c r="BQ5" s="22"/>
      <c r="BR5" s="22"/>
      <c r="BS5" s="22"/>
      <c r="BT5" s="22"/>
      <c r="BU5" s="22"/>
      <c r="BV5" s="22"/>
      <c r="BW5" s="22"/>
      <c r="BX5" s="22"/>
      <c r="BY5" s="22"/>
      <c r="BZ5" s="22"/>
      <c r="CA5" s="22"/>
      <c r="CB5" s="22"/>
      <c r="CC5" s="22"/>
      <c r="CD5" s="22"/>
      <c r="CE5" s="22"/>
      <c r="CF5" s="22"/>
      <c r="CG5" s="22"/>
      <c r="CH5" s="22"/>
      <c r="CI5" s="22"/>
      <c r="CJ5" s="22"/>
      <c r="CK5" s="22"/>
      <c r="CL5" s="22"/>
      <c r="CM5" s="22"/>
      <c r="CN5" s="22"/>
      <c r="CO5" s="22"/>
      <c r="CP5" s="23"/>
    </row>
    <row r="6" spans="1:94" ht="15.75" thickBot="1">
      <c r="H6" s="1"/>
      <c r="I6" s="1"/>
      <c r="J6" s="1"/>
      <c r="K6" s="1"/>
      <c r="CP6" s="2"/>
    </row>
    <row r="7" spans="1:94" ht="15.75" thickBot="1">
      <c r="E7" s="188" t="s">
        <v>54</v>
      </c>
      <c r="G7" s="108">
        <f>INDEX($L$2:$M$2,1,MATCH($E$7,$L$3:$M$3,0))</f>
        <v>1</v>
      </c>
      <c r="H7" s="1"/>
      <c r="I7" s="1"/>
      <c r="J7" s="1"/>
      <c r="K7" s="1"/>
      <c r="L7" s="186"/>
      <c r="M7" s="186"/>
      <c r="CP7" s="2"/>
    </row>
    <row r="8" spans="1:94">
      <c r="H8" s="1"/>
      <c r="I8" s="1"/>
      <c r="J8" s="1"/>
      <c r="K8" s="1"/>
      <c r="M8" s="291"/>
      <c r="CP8" s="2"/>
    </row>
    <row r="9" spans="1:94">
      <c r="B9" s="22">
        <f>MAX($B$5:B8)+1</f>
        <v>2</v>
      </c>
      <c r="C9" s="22" t="s">
        <v>56</v>
      </c>
      <c r="D9" s="22"/>
      <c r="E9" s="22"/>
      <c r="F9" s="22"/>
      <c r="G9" s="22"/>
      <c r="H9" s="22"/>
      <c r="I9" s="22"/>
      <c r="J9" s="22"/>
      <c r="K9" s="22"/>
      <c r="L9" s="22"/>
      <c r="M9" s="22"/>
      <c r="N9" s="22"/>
      <c r="O9" s="22"/>
      <c r="P9" s="22"/>
      <c r="Q9" s="22"/>
      <c r="R9" s="22"/>
      <c r="S9" s="22"/>
      <c r="T9" s="22"/>
      <c r="U9" s="22"/>
      <c r="V9" s="22"/>
      <c r="W9" s="22"/>
      <c r="X9" s="22"/>
      <c r="Y9" s="22"/>
      <c r="Z9" s="22"/>
      <c r="AA9" s="22"/>
      <c r="AB9" s="22"/>
      <c r="AC9" s="22"/>
      <c r="AD9" s="22"/>
      <c r="AE9" s="22"/>
      <c r="AF9" s="22"/>
      <c r="AG9" s="22"/>
      <c r="AH9" s="22"/>
      <c r="AI9" s="22"/>
      <c r="AJ9" s="22"/>
      <c r="AK9" s="22"/>
      <c r="AL9" s="22"/>
      <c r="AM9" s="22"/>
      <c r="AN9" s="22"/>
      <c r="AO9" s="22"/>
      <c r="AP9" s="22"/>
      <c r="AQ9" s="22"/>
      <c r="AR9" s="22"/>
      <c r="AS9" s="22"/>
      <c r="AT9" s="22"/>
      <c r="AU9" s="22"/>
      <c r="AV9" s="22"/>
      <c r="AW9" s="22"/>
      <c r="AX9" s="22"/>
      <c r="AY9" s="22"/>
      <c r="AZ9" s="22"/>
      <c r="BA9" s="22"/>
      <c r="BB9" s="22"/>
      <c r="BC9" s="22"/>
      <c r="BD9" s="22"/>
      <c r="BE9" s="22"/>
      <c r="BF9" s="22"/>
      <c r="BG9" s="22"/>
      <c r="BH9" s="22"/>
      <c r="BI9" s="22"/>
      <c r="BJ9" s="22"/>
      <c r="BK9" s="22"/>
      <c r="BL9" s="22"/>
      <c r="BM9" s="22"/>
      <c r="BN9" s="22"/>
      <c r="BO9" s="22"/>
      <c r="BP9" s="22"/>
      <c r="BQ9" s="22"/>
      <c r="BR9" s="22"/>
      <c r="BS9" s="22"/>
      <c r="BT9" s="22"/>
      <c r="BU9" s="22"/>
      <c r="BV9" s="22"/>
      <c r="BW9" s="22"/>
      <c r="BX9" s="22"/>
      <c r="BY9" s="22"/>
      <c r="BZ9" s="22"/>
      <c r="CA9" s="22"/>
      <c r="CB9" s="22"/>
      <c r="CC9" s="22"/>
      <c r="CD9" s="22"/>
      <c r="CE9" s="22"/>
      <c r="CF9" s="22"/>
      <c r="CG9" s="22"/>
      <c r="CH9" s="22"/>
      <c r="CI9" s="22"/>
      <c r="CJ9" s="22"/>
      <c r="CK9" s="22"/>
      <c r="CL9" s="22"/>
      <c r="CM9" s="22"/>
      <c r="CN9" s="22"/>
      <c r="CO9" s="22"/>
      <c r="CP9" s="23"/>
    </row>
    <row r="10" spans="1:94"/>
    <row r="11" spans="1:94">
      <c r="E11" s="15" t="s">
        <v>57</v>
      </c>
      <c r="G11" s="2" t="s">
        <v>58</v>
      </c>
      <c r="J11" s="210" cm="1">
        <f t="array" ref="J11">INDEX(L11:M11,,$G$7)</f>
        <v>0</v>
      </c>
      <c r="L11" s="418"/>
      <c r="M11" s="418"/>
    </row>
    <row r="12" spans="1:94">
      <c r="E12" s="15" t="s">
        <v>59</v>
      </c>
      <c r="G12" s="2" t="s">
        <v>60</v>
      </c>
      <c r="J12" s="210" cm="1">
        <f t="array" ref="J12">INDEX(L12:M12,,$G$7)</f>
        <v>0</v>
      </c>
      <c r="L12" s="418"/>
      <c r="M12" s="418"/>
    </row>
    <row r="13" spans="1:94">
      <c r="E13" s="15" t="s">
        <v>61</v>
      </c>
      <c r="G13" s="2" t="s">
        <v>60</v>
      </c>
      <c r="J13" s="210" cm="1">
        <f t="array" ref="J13">INDEX(L13:M13,,$G$7)</f>
        <v>0</v>
      </c>
      <c r="L13" s="418"/>
      <c r="M13" s="418"/>
    </row>
    <row r="14" spans="1:94">
      <c r="E14" s="15" t="s">
        <v>62</v>
      </c>
      <c r="G14" s="2" t="s">
        <v>60</v>
      </c>
      <c r="J14" s="214"/>
      <c r="L14" s="327">
        <f>SUM(L12,L13+(L11/12))</f>
        <v>0</v>
      </c>
      <c r="M14" s="327">
        <f>SUM(M12,M13+(M11/12))</f>
        <v>0</v>
      </c>
    </row>
    <row r="15" spans="1:94">
      <c r="E15" s="15" t="s">
        <v>63</v>
      </c>
      <c r="G15" s="2" t="s">
        <v>58</v>
      </c>
      <c r="J15" s="214"/>
      <c r="L15" s="209"/>
      <c r="M15" s="209"/>
    </row>
    <row r="16" spans="1:94">
      <c r="E16" s="68"/>
      <c r="J16" s="214"/>
      <c r="L16" s="81"/>
      <c r="M16" s="215"/>
    </row>
    <row r="17" spans="1:16">
      <c r="E17" s="1" t="s">
        <v>64</v>
      </c>
      <c r="J17" s="211" cm="1">
        <f t="array" ref="J17">INDEX(L17:M17,,$G$7)</f>
        <v>0</v>
      </c>
      <c r="L17" s="208"/>
      <c r="M17" s="208"/>
    </row>
    <row r="18" spans="1:16">
      <c r="E18" s="68"/>
      <c r="J18" s="214"/>
      <c r="L18" s="81"/>
      <c r="M18" s="215"/>
    </row>
    <row r="19" spans="1:16">
      <c r="E19" s="68" t="s">
        <v>65</v>
      </c>
      <c r="J19" s="211" cm="1">
        <f t="array" ref="J19">INDEX(L19:M19,,$G$7)</f>
        <v>0</v>
      </c>
      <c r="L19" s="208"/>
      <c r="M19" s="208"/>
    </row>
    <row r="20" spans="1:16">
      <c r="E20" s="1" t="s">
        <v>66</v>
      </c>
      <c r="J20" s="211" cm="1">
        <f t="array" ref="J20">INDEX(L20:M20,,$G$7)</f>
        <v>0</v>
      </c>
      <c r="L20" s="208"/>
      <c r="M20" s="208"/>
    </row>
    <row r="21" spans="1:16">
      <c r="E21" s="1" t="s">
        <v>67</v>
      </c>
      <c r="G21" s="186"/>
      <c r="J21" s="211" cm="1">
        <f t="array" ref="J21">INDEX(L21:M21,,$G$7)</f>
        <v>0</v>
      </c>
      <c r="L21" s="213">
        <f>EDATE(L20,L15)</f>
        <v>0</v>
      </c>
      <c r="M21" s="213">
        <f>EDATE(M20,M15)</f>
        <v>0</v>
      </c>
    </row>
    <row r="22" spans="1:16">
      <c r="J22" s="61"/>
      <c r="L22" s="86"/>
      <c r="M22" s="86"/>
      <c r="O22" s="35"/>
    </row>
    <row r="23" spans="1:16">
      <c r="E23" s="1" t="s">
        <v>68</v>
      </c>
      <c r="J23" s="61"/>
      <c r="L23" s="213">
        <f>EDATE(L19,L11)</f>
        <v>0</v>
      </c>
      <c r="M23" s="213">
        <f>EDATE(M19,M11)</f>
        <v>0</v>
      </c>
      <c r="O23" s="35"/>
    </row>
    <row r="24" spans="1:16">
      <c r="E24" s="1" t="s">
        <v>69</v>
      </c>
      <c r="J24" s="211" cm="1">
        <f t="array" ref="J24">INDEX(L24:M24,,$G$7)</f>
        <v>0</v>
      </c>
      <c r="L24" s="213">
        <f>EDATE(L23,L15)</f>
        <v>0</v>
      </c>
      <c r="M24" s="213">
        <f>EDATE(M23,M15)</f>
        <v>0</v>
      </c>
      <c r="O24" s="35"/>
    </row>
    <row r="25" spans="1:16">
      <c r="J25" s="347"/>
      <c r="L25" s="348"/>
      <c r="M25" s="348"/>
      <c r="O25" s="35"/>
    </row>
    <row r="26" spans="1:16">
      <c r="E26" s="1" t="s">
        <v>70</v>
      </c>
      <c r="G26" s="2" t="s">
        <v>58</v>
      </c>
      <c r="J26" s="347"/>
      <c r="L26" s="349"/>
      <c r="M26" s="349"/>
      <c r="O26" s="35"/>
    </row>
    <row r="27" spans="1:16">
      <c r="E27" s="1" t="s">
        <v>71</v>
      </c>
      <c r="G27" s="2"/>
      <c r="J27" s="347"/>
      <c r="L27" s="213">
        <f>EDATE(L23,L26)</f>
        <v>0</v>
      </c>
      <c r="M27" s="213">
        <f>EDATE(M23,M26)</f>
        <v>0</v>
      </c>
      <c r="O27" s="35"/>
    </row>
    <row r="28" spans="1:16">
      <c r="E28" s="1" t="s">
        <v>72</v>
      </c>
      <c r="J28" s="211" cm="1">
        <f t="array" ref="J28">INDEX(L28:M28,,$G$7)</f>
        <v>0</v>
      </c>
      <c r="L28" s="213">
        <f>EDATE(L24,L26)</f>
        <v>0</v>
      </c>
      <c r="M28" s="213">
        <f>EDATE(M24,M26)</f>
        <v>0</v>
      </c>
      <c r="O28" s="35"/>
    </row>
    <row r="29" spans="1:16" s="452" customFormat="1">
      <c r="A29" s="1"/>
      <c r="B29" s="1"/>
      <c r="C29" s="1"/>
      <c r="D29" s="1"/>
      <c r="E29" s="1"/>
      <c r="F29" s="1"/>
      <c r="G29" s="1"/>
      <c r="H29" s="2"/>
      <c r="I29" s="2"/>
      <c r="J29" s="450"/>
      <c r="K29" s="2"/>
      <c r="L29" s="348"/>
      <c r="M29" s="348"/>
      <c r="N29" s="1"/>
      <c r="O29" s="35"/>
      <c r="P29" s="1"/>
    </row>
    <row r="30" spans="1:16" s="451" customFormat="1">
      <c r="A30" s="1"/>
      <c r="B30" s="1"/>
      <c r="C30" s="1"/>
      <c r="D30" s="1"/>
      <c r="E30" s="1" t="s">
        <v>73</v>
      </c>
      <c r="F30" s="1"/>
      <c r="G30" s="1"/>
      <c r="H30" s="2"/>
      <c r="I30" s="2"/>
      <c r="J30" s="211" cm="1">
        <f t="array" ref="J30">INDEX(L30:M30,,$G$7)</f>
        <v>0</v>
      </c>
      <c r="K30" s="2"/>
      <c r="L30" s="213">
        <f>EDATE(L28,L32)</f>
        <v>0</v>
      </c>
      <c r="M30" s="213">
        <f>EDATE(M28,M32)</f>
        <v>0</v>
      </c>
      <c r="N30" s="1"/>
      <c r="O30" s="35"/>
      <c r="P30" s="1"/>
    </row>
    <row r="31" spans="1:16">
      <c r="G31" s="2"/>
      <c r="L31" s="349"/>
      <c r="M31" s="349"/>
      <c r="O31" s="35"/>
    </row>
    <row r="32" spans="1:16">
      <c r="E32" s="1" t="s">
        <v>74</v>
      </c>
      <c r="G32" s="2" t="s">
        <v>58</v>
      </c>
      <c r="L32" s="349"/>
      <c r="M32" s="349"/>
      <c r="O32" s="35"/>
    </row>
    <row r="33" spans="2:94">
      <c r="E33" s="1" t="s">
        <v>75</v>
      </c>
      <c r="J33" s="211" cm="1">
        <f t="array" ref="J33">INDEX(L33:M33,,$G$7)</f>
        <v>0</v>
      </c>
      <c r="L33" s="208"/>
      <c r="M33" s="208"/>
      <c r="O33" s="35"/>
    </row>
    <row r="34" spans="2:94">
      <c r="J34" s="61"/>
      <c r="L34" s="86"/>
      <c r="M34" s="86"/>
      <c r="O34" s="35"/>
    </row>
    <row r="35" spans="2:94">
      <c r="E35" s="1" t="s">
        <v>76</v>
      </c>
      <c r="J35" s="211" cm="1">
        <f t="array" ref="J35">INDEX(L35:M35,,$G$7)</f>
        <v>0</v>
      </c>
      <c r="L35" s="208"/>
      <c r="M35" s="208"/>
      <c r="O35" s="35"/>
    </row>
    <row r="36" spans="2:94">
      <c r="E36" s="1" t="s">
        <v>77</v>
      </c>
      <c r="J36" s="211" cm="1">
        <f t="array" ref="J36">INDEX(L36:M36,,$G$7)</f>
        <v>0</v>
      </c>
      <c r="L36" s="213">
        <f>EDATE(L35,L15)</f>
        <v>0</v>
      </c>
      <c r="M36" s="213">
        <f>EDATE(M35,M15)</f>
        <v>0</v>
      </c>
    </row>
    <row r="37" spans="2:94">
      <c r="J37" s="61"/>
      <c r="L37" s="332"/>
      <c r="M37" s="86"/>
      <c r="O37" s="147"/>
    </row>
    <row r="38" spans="2:94">
      <c r="E38" s="1" t="s">
        <v>78</v>
      </c>
      <c r="J38" s="211" cm="1">
        <f t="array" ref="J38">INDEX(L38:M38,,$G$7)</f>
        <v>-1</v>
      </c>
      <c r="L38" s="213">
        <f>EDATE(L27,L32+(SUM(L12,L13)*12))-1</f>
        <v>-1</v>
      </c>
      <c r="M38" s="213">
        <f>EDATE(M27,M32+(SUM(M12,M13)*12))-1</f>
        <v>-1</v>
      </c>
      <c r="O38" s="148"/>
    </row>
    <row r="39" spans="2:94">
      <c r="E39" s="1" t="s">
        <v>79</v>
      </c>
      <c r="J39" s="211" t="e" cm="1">
        <f t="array" ref="J39">INDEX(L39:M39,,$G$7)</f>
        <v>#NUM!</v>
      </c>
      <c r="L39" s="213" t="e">
        <f>EDATE(L38,L15)</f>
        <v>#NUM!</v>
      </c>
      <c r="M39" s="213" t="e">
        <f>EDATE(M38,M15)</f>
        <v>#NUM!</v>
      </c>
    </row>
    <row r="40" spans="2:94">
      <c r="J40" s="61"/>
      <c r="M40" s="86"/>
      <c r="O40" s="147"/>
    </row>
    <row r="41" spans="2:94">
      <c r="E41" s="1" t="s">
        <v>80</v>
      </c>
      <c r="J41" s="211" cm="1">
        <f t="array" ref="J41">INDEX(L41:M41,,$G$7)</f>
        <v>-1</v>
      </c>
      <c r="L41" s="213">
        <f>EDATE(L33,(SUM(L12,L13)*12))-1</f>
        <v>-1</v>
      </c>
      <c r="M41" s="213">
        <f>EDATE(M33,(SUM(L12,L13)*12))-1</f>
        <v>-1</v>
      </c>
    </row>
    <row r="42" spans="2:94">
      <c r="J42" s="61"/>
      <c r="L42" s="332"/>
      <c r="M42" s="215"/>
      <c r="O42" s="147"/>
    </row>
    <row r="43" spans="2:94">
      <c r="L43" s="37"/>
    </row>
    <row r="44" spans="2:94">
      <c r="B44" s="22">
        <f>MAX(B4:$B$43)+1</f>
        <v>3</v>
      </c>
      <c r="C44" s="22" t="s">
        <v>81</v>
      </c>
      <c r="D44" s="22"/>
      <c r="E44" s="22"/>
      <c r="F44" s="22"/>
      <c r="G44" s="22"/>
      <c r="H44" s="22"/>
      <c r="I44" s="22"/>
      <c r="J44" s="22"/>
      <c r="K44" s="22"/>
      <c r="L44" s="22"/>
      <c r="M44" s="22"/>
      <c r="N44" s="22"/>
      <c r="O44" s="22"/>
      <c r="P44" s="22"/>
      <c r="Q44" s="22"/>
      <c r="R44" s="22"/>
      <c r="S44" s="22"/>
      <c r="T44" s="22"/>
      <c r="U44" s="22"/>
      <c r="V44" s="22"/>
      <c r="W44" s="22"/>
      <c r="X44" s="22"/>
      <c r="Y44" s="22"/>
      <c r="Z44" s="22"/>
      <c r="AA44" s="22"/>
      <c r="AB44" s="22"/>
      <c r="AC44" s="22"/>
      <c r="AD44" s="22"/>
      <c r="AE44" s="22"/>
      <c r="AF44" s="22"/>
      <c r="AG44" s="22"/>
      <c r="AH44" s="22"/>
      <c r="AI44" s="22"/>
      <c r="AJ44" s="22"/>
      <c r="AK44" s="22"/>
      <c r="AL44" s="22"/>
      <c r="AM44" s="22"/>
      <c r="AN44" s="22"/>
      <c r="AO44" s="22"/>
      <c r="AP44" s="22"/>
      <c r="AQ44" s="22"/>
      <c r="AR44" s="22"/>
      <c r="AS44" s="22"/>
      <c r="AT44" s="22"/>
      <c r="AU44" s="22"/>
      <c r="AV44" s="22"/>
      <c r="AW44" s="22"/>
      <c r="AX44" s="22"/>
      <c r="AY44" s="22"/>
      <c r="AZ44" s="22"/>
      <c r="BA44" s="22"/>
      <c r="BB44" s="22"/>
      <c r="BC44" s="22"/>
      <c r="BD44" s="22"/>
      <c r="BE44" s="22"/>
      <c r="BF44" s="22"/>
      <c r="BG44" s="22"/>
      <c r="BH44" s="22"/>
      <c r="BI44" s="22"/>
      <c r="BJ44" s="22"/>
      <c r="BK44" s="22"/>
      <c r="BL44" s="22"/>
      <c r="BM44" s="22"/>
      <c r="BN44" s="22"/>
      <c r="BO44" s="22"/>
      <c r="BP44" s="22"/>
      <c r="BQ44" s="22"/>
      <c r="BR44" s="22"/>
      <c r="BS44" s="22"/>
      <c r="BT44" s="22"/>
      <c r="BU44" s="22"/>
      <c r="BV44" s="22"/>
      <c r="BW44" s="22"/>
      <c r="BX44" s="22"/>
      <c r="BY44" s="22"/>
      <c r="BZ44" s="22"/>
      <c r="CA44" s="22"/>
      <c r="CB44" s="22"/>
      <c r="CC44" s="22"/>
      <c r="CD44" s="22"/>
      <c r="CE44" s="22"/>
      <c r="CF44" s="22"/>
      <c r="CG44" s="22"/>
      <c r="CH44" s="22"/>
      <c r="CI44" s="22"/>
      <c r="CJ44" s="22"/>
      <c r="CK44" s="22"/>
      <c r="CL44" s="22"/>
      <c r="CM44" s="22"/>
      <c r="CN44" s="22"/>
      <c r="CO44" s="22"/>
      <c r="CP44" s="23"/>
    </row>
    <row r="45" spans="2:94">
      <c r="H45" s="1"/>
      <c r="I45" s="1"/>
      <c r="J45" s="1"/>
      <c r="K45" s="1"/>
      <c r="M45" s="335"/>
      <c r="CP45" s="2"/>
    </row>
    <row r="46" spans="2:94">
      <c r="E46" s="1" t="s">
        <v>82</v>
      </c>
      <c r="F46" s="15"/>
      <c r="J46" s="212" cm="1">
        <f t="array" ref="J46">INDEX(L46:M46,,$G$7)</f>
        <v>0</v>
      </c>
      <c r="L46" s="216">
        <v>0</v>
      </c>
      <c r="M46" s="454">
        <v>0</v>
      </c>
      <c r="O46" s="65"/>
      <c r="P46" s="65"/>
      <c r="Q46" s="65"/>
      <c r="R46" s="65"/>
      <c r="S46" s="65"/>
      <c r="T46" s="65"/>
      <c r="U46" s="65"/>
      <c r="V46" s="65"/>
      <c r="W46" s="65"/>
      <c r="X46" s="65"/>
      <c r="Y46" s="65"/>
      <c r="Z46" s="65"/>
      <c r="AA46" s="65"/>
      <c r="AB46" s="65"/>
      <c r="AC46" s="65"/>
      <c r="AD46" s="65"/>
      <c r="AE46" s="65"/>
      <c r="AF46" s="65"/>
      <c r="AG46" s="65"/>
      <c r="AH46" s="65"/>
      <c r="AI46" s="65"/>
      <c r="AJ46" s="65"/>
      <c r="AK46" s="65"/>
      <c r="AL46" s="65"/>
      <c r="AM46" s="65"/>
      <c r="AN46" s="65"/>
      <c r="AO46" s="65"/>
      <c r="AP46" s="65"/>
      <c r="AQ46" s="65"/>
      <c r="AR46" s="65"/>
      <c r="AS46" s="65"/>
      <c r="AT46" s="65"/>
      <c r="AU46" s="65"/>
      <c r="AV46" s="65"/>
      <c r="AW46" s="65"/>
      <c r="AX46" s="65"/>
      <c r="AY46" s="65"/>
      <c r="AZ46" s="65"/>
      <c r="BA46" s="65"/>
      <c r="BB46" s="65"/>
      <c r="BC46" s="65"/>
      <c r="BD46" s="65"/>
      <c r="BE46" s="65"/>
      <c r="BF46" s="65"/>
      <c r="BG46" s="65"/>
      <c r="BH46" s="65"/>
      <c r="BI46" s="65"/>
      <c r="BJ46" s="65"/>
      <c r="BK46" s="65"/>
      <c r="BL46" s="65"/>
      <c r="BM46" s="65"/>
      <c r="BN46" s="65"/>
      <c r="BO46" s="65"/>
      <c r="BP46" s="65"/>
      <c r="BQ46" s="65"/>
      <c r="BR46" s="65"/>
      <c r="BS46" s="65"/>
      <c r="BT46" s="65"/>
      <c r="BU46" s="65"/>
      <c r="BV46" s="65"/>
      <c r="BW46" s="65"/>
      <c r="BX46" s="65"/>
      <c r="BY46" s="65"/>
      <c r="BZ46" s="65"/>
      <c r="CA46" s="65"/>
      <c r="CB46" s="65"/>
      <c r="CC46" s="65"/>
      <c r="CD46" s="65"/>
      <c r="CE46" s="65"/>
      <c r="CF46" s="65"/>
      <c r="CG46" s="65"/>
      <c r="CH46" s="65"/>
      <c r="CI46" s="65"/>
      <c r="CJ46" s="65"/>
      <c r="CK46" s="65"/>
      <c r="CL46" s="65"/>
      <c r="CM46" s="65"/>
      <c r="CN46" s="65"/>
    </row>
    <row r="47" spans="2:94">
      <c r="E47" s="1" t="s">
        <v>83</v>
      </c>
      <c r="F47" s="15"/>
      <c r="J47" s="212" cm="1">
        <f t="array" ref="J47">INDEX(L47:M47,,$G$7)</f>
        <v>0</v>
      </c>
      <c r="L47" s="216">
        <v>0</v>
      </c>
      <c r="M47" s="216">
        <v>0</v>
      </c>
      <c r="N47" s="65"/>
      <c r="O47" s="55"/>
      <c r="P47" s="65"/>
      <c r="Q47" s="65"/>
      <c r="R47" s="65"/>
      <c r="S47" s="65"/>
      <c r="T47" s="65"/>
      <c r="U47" s="65"/>
      <c r="V47" s="65"/>
      <c r="W47" s="65"/>
      <c r="X47" s="65"/>
      <c r="Y47" s="65"/>
      <c r="Z47" s="65"/>
      <c r="AA47" s="65"/>
      <c r="AB47" s="65"/>
      <c r="AC47" s="65"/>
      <c r="AD47" s="65"/>
      <c r="AE47" s="65"/>
      <c r="AF47" s="65"/>
      <c r="AG47" s="65"/>
      <c r="AH47" s="65"/>
      <c r="AI47" s="65"/>
      <c r="AJ47" s="65"/>
      <c r="AK47" s="65"/>
      <c r="AL47" s="65"/>
      <c r="AM47" s="65"/>
      <c r="AN47" s="65"/>
      <c r="AO47" s="65"/>
      <c r="AP47" s="65"/>
      <c r="AQ47" s="65"/>
      <c r="AR47" s="65"/>
      <c r="AS47" s="65"/>
      <c r="AT47" s="65"/>
      <c r="AU47" s="65"/>
      <c r="AV47" s="65"/>
      <c r="AW47" s="65"/>
      <c r="AX47" s="65"/>
      <c r="AY47" s="65"/>
      <c r="AZ47" s="65"/>
      <c r="BA47" s="65"/>
      <c r="BB47" s="65"/>
      <c r="BC47" s="65"/>
      <c r="BD47" s="65"/>
      <c r="BE47" s="65"/>
      <c r="BF47" s="65"/>
      <c r="BG47" s="65"/>
      <c r="BH47" s="65"/>
      <c r="BI47" s="65"/>
      <c r="BJ47" s="65"/>
      <c r="BK47" s="65"/>
      <c r="BL47" s="65"/>
      <c r="BM47" s="65"/>
      <c r="BN47" s="65"/>
      <c r="BO47" s="65"/>
      <c r="BP47" s="65"/>
      <c r="BQ47" s="65"/>
      <c r="BR47" s="65"/>
      <c r="BS47" s="65"/>
      <c r="BT47" s="65"/>
      <c r="BU47" s="65"/>
      <c r="BV47" s="65"/>
      <c r="BW47" s="65"/>
      <c r="BX47" s="65"/>
      <c r="BY47" s="65"/>
      <c r="BZ47" s="65"/>
      <c r="CA47" s="65"/>
      <c r="CB47" s="65"/>
      <c r="CC47" s="65"/>
      <c r="CD47" s="65"/>
      <c r="CE47" s="65"/>
      <c r="CF47" s="65"/>
      <c r="CG47" s="65"/>
      <c r="CH47" s="65"/>
      <c r="CI47" s="65"/>
      <c r="CJ47" s="65"/>
      <c r="CK47" s="65"/>
      <c r="CL47" s="65"/>
      <c r="CM47" s="65"/>
      <c r="CN47" s="65"/>
    </row>
    <row r="48" spans="2:94">
      <c r="E48" s="1" t="s">
        <v>84</v>
      </c>
      <c r="F48" s="15"/>
      <c r="J48" s="212" cm="1">
        <f t="array" ref="J48">INDEX(L48:M48,,$G$7)</f>
        <v>0</v>
      </c>
      <c r="L48" s="216">
        <v>0</v>
      </c>
      <c r="M48" s="216">
        <v>0</v>
      </c>
      <c r="N48" s="65"/>
      <c r="O48" s="55"/>
      <c r="P48" s="65"/>
      <c r="Q48" s="65"/>
      <c r="R48" s="65"/>
      <c r="S48" s="65"/>
      <c r="T48" s="65"/>
      <c r="U48" s="65"/>
      <c r="V48" s="65"/>
      <c r="W48" s="65"/>
      <c r="X48" s="65"/>
      <c r="Y48" s="65"/>
      <c r="Z48" s="65"/>
      <c r="AA48" s="65"/>
      <c r="AB48" s="65"/>
      <c r="AC48" s="65"/>
      <c r="AD48" s="65"/>
      <c r="AE48" s="65"/>
      <c r="AF48" s="65"/>
      <c r="AG48" s="65"/>
      <c r="AH48" s="65"/>
      <c r="AI48" s="65"/>
      <c r="AJ48" s="65"/>
      <c r="AK48" s="65"/>
      <c r="AL48" s="65"/>
      <c r="AM48" s="65"/>
      <c r="AN48" s="65"/>
      <c r="AO48" s="65"/>
      <c r="AP48" s="65"/>
      <c r="AQ48" s="65"/>
      <c r="AR48" s="65"/>
      <c r="AS48" s="65"/>
      <c r="AT48" s="65"/>
      <c r="AU48" s="65"/>
      <c r="AV48" s="65"/>
      <c r="AW48" s="65"/>
      <c r="AX48" s="65"/>
      <c r="AY48" s="65"/>
      <c r="AZ48" s="65"/>
      <c r="BA48" s="65"/>
      <c r="BB48" s="65"/>
      <c r="BC48" s="65"/>
      <c r="BD48" s="65"/>
      <c r="BE48" s="65"/>
      <c r="BF48" s="65"/>
      <c r="BG48" s="65"/>
      <c r="BH48" s="65"/>
      <c r="BI48" s="65"/>
      <c r="BJ48" s="65"/>
      <c r="BK48" s="65"/>
      <c r="BL48" s="65"/>
      <c r="BM48" s="65"/>
      <c r="BN48" s="65"/>
      <c r="BO48" s="65"/>
      <c r="BP48" s="65"/>
      <c r="BQ48" s="65"/>
      <c r="BR48" s="65"/>
      <c r="BS48" s="65"/>
      <c r="BT48" s="65"/>
      <c r="BU48" s="65"/>
      <c r="BV48" s="65"/>
      <c r="BW48" s="65"/>
      <c r="BX48" s="65"/>
      <c r="BY48" s="65"/>
      <c r="BZ48" s="65"/>
      <c r="CA48" s="65"/>
      <c r="CB48" s="65"/>
      <c r="CC48" s="65"/>
      <c r="CD48" s="65"/>
      <c r="CE48" s="65"/>
      <c r="CF48" s="65"/>
      <c r="CG48" s="65"/>
      <c r="CH48" s="65"/>
      <c r="CI48" s="65"/>
      <c r="CJ48" s="65"/>
      <c r="CK48" s="65"/>
      <c r="CL48" s="65"/>
      <c r="CM48" s="65"/>
      <c r="CN48" s="65"/>
    </row>
    <row r="49" spans="2:94">
      <c r="E49" s="15" t="s">
        <v>85</v>
      </c>
      <c r="J49" s="212" t="str" cm="1">
        <f t="array" ref="J49">INDEX(L49:M49,,$G$7)</f>
        <v>Scenario 1</v>
      </c>
      <c r="L49" s="218" t="s">
        <v>54</v>
      </c>
      <c r="M49" s="218" t="s">
        <v>55</v>
      </c>
      <c r="N49" s="65"/>
      <c r="O49" s="102"/>
      <c r="P49" s="65"/>
      <c r="Q49" s="65"/>
      <c r="R49" s="65"/>
      <c r="S49" s="65"/>
      <c r="T49" s="65"/>
      <c r="U49" s="65"/>
      <c r="V49" s="65"/>
      <c r="W49" s="65"/>
      <c r="X49" s="65"/>
      <c r="Y49" s="65"/>
      <c r="Z49" s="65"/>
      <c r="AA49" s="65"/>
      <c r="AB49" s="65"/>
      <c r="AC49" s="65"/>
      <c r="AD49" s="65"/>
      <c r="AE49" s="65"/>
      <c r="AF49" s="65"/>
      <c r="AG49" s="65"/>
      <c r="AH49" s="65"/>
      <c r="AI49" s="65"/>
      <c r="AJ49" s="65"/>
      <c r="AK49" s="65"/>
      <c r="AL49" s="65"/>
      <c r="AM49" s="65"/>
      <c r="AN49" s="65"/>
      <c r="AO49" s="65"/>
      <c r="AP49" s="65"/>
      <c r="AQ49" s="65"/>
      <c r="AR49" s="65"/>
      <c r="AS49" s="65"/>
      <c r="AT49" s="65"/>
      <c r="AU49" s="65"/>
      <c r="AV49" s="65"/>
      <c r="AW49" s="65"/>
      <c r="AX49" s="65"/>
      <c r="AY49" s="65"/>
      <c r="AZ49" s="65"/>
      <c r="BA49" s="65"/>
      <c r="BB49" s="65"/>
      <c r="BC49" s="65"/>
      <c r="BD49" s="65"/>
      <c r="BE49" s="65"/>
      <c r="BF49" s="65"/>
      <c r="BG49" s="65"/>
      <c r="BH49" s="65"/>
      <c r="BI49" s="65"/>
      <c r="BJ49" s="65"/>
      <c r="BK49" s="65"/>
      <c r="BL49" s="65"/>
      <c r="BM49" s="65"/>
      <c r="BN49" s="65"/>
      <c r="BO49" s="65"/>
      <c r="BP49" s="65"/>
      <c r="BQ49" s="65"/>
      <c r="BR49" s="65"/>
      <c r="BS49" s="65"/>
      <c r="BT49" s="65"/>
      <c r="BU49" s="65"/>
      <c r="BV49" s="65"/>
      <c r="BW49" s="65"/>
      <c r="BX49" s="65"/>
      <c r="BY49" s="65"/>
      <c r="BZ49" s="65"/>
      <c r="CA49" s="65"/>
      <c r="CB49" s="65"/>
      <c r="CC49" s="65"/>
      <c r="CD49" s="65"/>
      <c r="CE49" s="65"/>
      <c r="CF49" s="65"/>
      <c r="CG49" s="65"/>
      <c r="CH49" s="65"/>
      <c r="CI49" s="65"/>
      <c r="CJ49" s="65"/>
      <c r="CK49" s="65"/>
      <c r="CL49" s="65"/>
      <c r="CM49" s="65"/>
      <c r="CN49" s="65"/>
    </row>
    <row r="50" spans="2:94">
      <c r="E50" s="15" t="s">
        <v>86</v>
      </c>
      <c r="J50" s="212" t="str" cm="1">
        <f t="array" ref="J50">INDEX(L50:M50,,$G$7)</f>
        <v>Scenario 1</v>
      </c>
      <c r="L50" s="218" t="s">
        <v>54</v>
      </c>
      <c r="M50" s="218" t="s">
        <v>55</v>
      </c>
      <c r="N50" s="65"/>
      <c r="O50" s="187"/>
      <c r="P50" s="65"/>
      <c r="Q50" s="65"/>
      <c r="R50" s="65"/>
      <c r="S50" s="65"/>
      <c r="T50" s="65"/>
      <c r="U50" s="65"/>
      <c r="V50" s="65"/>
      <c r="W50" s="65"/>
      <c r="X50" s="65"/>
      <c r="Y50" s="65"/>
      <c r="Z50" s="65"/>
      <c r="AA50" s="65"/>
      <c r="AB50" s="65"/>
      <c r="AC50" s="65"/>
      <c r="AD50" s="65"/>
      <c r="AE50" s="65"/>
      <c r="AF50" s="65"/>
      <c r="AG50" s="65"/>
      <c r="AH50" s="65"/>
      <c r="AI50" s="65"/>
      <c r="AJ50" s="65"/>
      <c r="AK50" s="65"/>
      <c r="AL50" s="65"/>
      <c r="AM50" s="65"/>
      <c r="AN50" s="65"/>
      <c r="AO50" s="65"/>
      <c r="AP50" s="65"/>
      <c r="AQ50" s="65"/>
      <c r="AR50" s="65"/>
      <c r="AS50" s="65"/>
      <c r="AT50" s="65"/>
      <c r="AU50" s="65"/>
      <c r="AV50" s="65"/>
      <c r="AW50" s="65"/>
      <c r="AX50" s="65"/>
      <c r="AY50" s="65"/>
      <c r="AZ50" s="65"/>
      <c r="BA50" s="65"/>
      <c r="BB50" s="65"/>
      <c r="BC50" s="65"/>
      <c r="BD50" s="65"/>
      <c r="BE50" s="65"/>
      <c r="BF50" s="65"/>
      <c r="BG50" s="65"/>
      <c r="BH50" s="65"/>
      <c r="BI50" s="65"/>
      <c r="BJ50" s="65"/>
      <c r="BK50" s="65"/>
      <c r="BL50" s="65"/>
      <c r="BM50" s="65"/>
      <c r="BN50" s="65"/>
      <c r="BO50" s="65"/>
      <c r="BP50" s="65"/>
      <c r="BQ50" s="65"/>
      <c r="BR50" s="65"/>
      <c r="BS50" s="65"/>
      <c r="BT50" s="65"/>
      <c r="BU50" s="65"/>
      <c r="BV50" s="65"/>
      <c r="BW50" s="65"/>
      <c r="BX50" s="65"/>
      <c r="BY50" s="65"/>
      <c r="BZ50" s="65"/>
      <c r="CA50" s="65"/>
      <c r="CB50" s="65"/>
      <c r="CC50" s="65"/>
      <c r="CD50" s="65"/>
      <c r="CE50" s="65"/>
      <c r="CF50" s="65"/>
      <c r="CG50" s="65"/>
      <c r="CH50" s="65"/>
      <c r="CI50" s="65"/>
      <c r="CJ50" s="65"/>
      <c r="CK50" s="65"/>
      <c r="CL50" s="65"/>
      <c r="CM50" s="65"/>
      <c r="CN50" s="65"/>
    </row>
    <row r="51" spans="2:94">
      <c r="E51" s="15" t="s">
        <v>87</v>
      </c>
      <c r="J51" s="212" t="str" cm="1">
        <f t="array" ref="J51">INDEX(L51:M51,,$G$7)</f>
        <v>Notional gearing - scenario 1</v>
      </c>
      <c r="L51" s="217" t="s">
        <v>88</v>
      </c>
      <c r="M51" s="217" t="s">
        <v>89</v>
      </c>
      <c r="N51" s="65"/>
      <c r="O51" s="65"/>
      <c r="P51" s="65"/>
      <c r="Q51" s="65"/>
      <c r="R51" s="65"/>
      <c r="S51" s="65"/>
      <c r="T51" s="65"/>
      <c r="U51" s="65"/>
      <c r="V51" s="65"/>
      <c r="W51" s="65"/>
      <c r="X51" s="65"/>
      <c r="Y51" s="65"/>
      <c r="Z51" s="65"/>
      <c r="AA51" s="65"/>
      <c r="AB51" s="65"/>
      <c r="AC51" s="65"/>
      <c r="AD51" s="65"/>
      <c r="AE51" s="65"/>
      <c r="AF51" s="65"/>
      <c r="AG51" s="65"/>
      <c r="AH51" s="65"/>
      <c r="AI51" s="65"/>
      <c r="AJ51" s="65"/>
      <c r="AK51" s="65"/>
      <c r="AL51" s="65"/>
      <c r="AM51" s="65"/>
      <c r="AN51" s="65"/>
      <c r="AO51" s="65"/>
      <c r="AP51" s="65"/>
      <c r="AQ51" s="65"/>
      <c r="AR51" s="65"/>
      <c r="AS51" s="65"/>
      <c r="AT51" s="65"/>
      <c r="AU51" s="65"/>
      <c r="AV51" s="65"/>
      <c r="AW51" s="65"/>
      <c r="AX51" s="65"/>
      <c r="AY51" s="65"/>
      <c r="AZ51" s="65"/>
      <c r="BA51" s="65"/>
      <c r="BB51" s="65"/>
      <c r="BC51" s="65"/>
      <c r="BD51" s="65"/>
      <c r="BE51" s="65"/>
      <c r="BF51" s="65"/>
      <c r="BG51" s="65"/>
      <c r="BH51" s="65"/>
      <c r="BI51" s="65"/>
      <c r="BJ51" s="65"/>
      <c r="BK51" s="65"/>
      <c r="BL51" s="65"/>
      <c r="BM51" s="65"/>
      <c r="BN51" s="65"/>
      <c r="BO51" s="65"/>
      <c r="BP51" s="65"/>
      <c r="BQ51" s="65"/>
      <c r="BR51" s="65"/>
      <c r="BS51" s="65"/>
      <c r="BT51" s="65"/>
      <c r="BU51" s="65"/>
      <c r="BV51" s="65"/>
      <c r="BW51" s="65"/>
      <c r="BX51" s="65"/>
      <c r="BY51" s="65"/>
      <c r="BZ51" s="65"/>
      <c r="CA51" s="65"/>
      <c r="CB51" s="65"/>
      <c r="CC51" s="65"/>
      <c r="CD51" s="65"/>
      <c r="CE51" s="65"/>
      <c r="CF51" s="65"/>
      <c r="CG51" s="65"/>
      <c r="CH51" s="65"/>
      <c r="CI51" s="65"/>
      <c r="CJ51" s="65"/>
      <c r="CK51" s="65"/>
      <c r="CL51" s="65"/>
      <c r="CM51" s="65"/>
      <c r="CN51" s="65"/>
    </row>
    <row r="52" spans="2:94">
      <c r="E52" s="15" t="s">
        <v>90</v>
      </c>
      <c r="L52" s="220"/>
      <c r="M52" s="220"/>
      <c r="N52" s="65"/>
      <c r="O52" s="65"/>
      <c r="P52" s="65"/>
      <c r="Q52" s="65"/>
      <c r="R52" s="65"/>
      <c r="S52" s="65"/>
      <c r="T52" s="65"/>
      <c r="U52" s="65"/>
      <c r="V52" s="65"/>
      <c r="W52" s="65"/>
      <c r="X52" s="65"/>
      <c r="Y52" s="65"/>
      <c r="Z52" s="65"/>
      <c r="AA52" s="65"/>
      <c r="AB52" s="65"/>
      <c r="AC52" s="65"/>
      <c r="AD52" s="65"/>
      <c r="AE52" s="65"/>
      <c r="AF52" s="65"/>
      <c r="AG52" s="65"/>
      <c r="AH52" s="65"/>
      <c r="AI52" s="65"/>
      <c r="AJ52" s="65"/>
      <c r="AK52" s="65"/>
      <c r="AL52" s="65"/>
      <c r="AM52" s="65"/>
      <c r="AN52" s="65"/>
      <c r="AO52" s="65"/>
      <c r="AP52" s="65"/>
      <c r="AQ52" s="65"/>
      <c r="AR52" s="65"/>
      <c r="AS52" s="65"/>
      <c r="AT52" s="65"/>
      <c r="AU52" s="65"/>
      <c r="AV52" s="65"/>
      <c r="AW52" s="65"/>
      <c r="AX52" s="65"/>
      <c r="AY52" s="65"/>
      <c r="AZ52" s="65"/>
      <c r="BA52" s="65"/>
      <c r="BB52" s="65"/>
      <c r="BC52" s="65"/>
      <c r="BD52" s="65"/>
      <c r="BE52" s="65"/>
      <c r="BF52" s="65"/>
      <c r="BG52" s="65"/>
      <c r="BH52" s="65"/>
      <c r="BI52" s="65"/>
      <c r="BJ52" s="65"/>
      <c r="BK52" s="65"/>
      <c r="BL52" s="65"/>
      <c r="BM52" s="65"/>
      <c r="BN52" s="65"/>
      <c r="BO52" s="65"/>
      <c r="BP52" s="65"/>
      <c r="BQ52" s="65"/>
      <c r="BR52" s="65"/>
      <c r="BS52" s="65"/>
      <c r="BT52" s="65"/>
      <c r="BU52" s="65"/>
      <c r="BV52" s="65"/>
      <c r="BW52" s="65"/>
      <c r="BX52" s="65"/>
      <c r="BY52" s="65"/>
      <c r="BZ52" s="65"/>
      <c r="CA52" s="65"/>
      <c r="CB52" s="65"/>
      <c r="CC52" s="65"/>
      <c r="CD52" s="65"/>
      <c r="CE52" s="65"/>
      <c r="CF52" s="65"/>
      <c r="CG52" s="65"/>
      <c r="CH52" s="65"/>
      <c r="CI52" s="65"/>
      <c r="CJ52" s="65"/>
      <c r="CK52" s="65"/>
      <c r="CL52" s="65"/>
      <c r="CM52" s="65"/>
      <c r="CN52" s="65"/>
    </row>
    <row r="53" spans="2:94"/>
    <row r="54" spans="2:94">
      <c r="E54" s="1" t="s">
        <v>91</v>
      </c>
      <c r="J54" s="212" cm="1">
        <f t="array" ref="J54">INDEX(L54:M54,,$G$7)</f>
        <v>0</v>
      </c>
      <c r="L54" s="216">
        <v>0</v>
      </c>
      <c r="M54" s="216">
        <v>0</v>
      </c>
    </row>
    <row r="55" spans="2:94">
      <c r="E55" s="1" t="s">
        <v>92</v>
      </c>
      <c r="J55" s="212" cm="1">
        <f t="array" ref="J55">INDEX(L55:M55,,$G$7)</f>
        <v>0</v>
      </c>
      <c r="L55" s="216">
        <v>0</v>
      </c>
      <c r="M55" s="216">
        <v>0</v>
      </c>
    </row>
    <row r="56" spans="2:94">
      <c r="E56" s="1" t="s">
        <v>93</v>
      </c>
      <c r="J56" s="212" cm="1">
        <f t="array" ref="J56">INDEX(L56:M56,,$G$7)</f>
        <v>0</v>
      </c>
      <c r="L56" s="216">
        <v>0</v>
      </c>
      <c r="M56" s="216">
        <v>0</v>
      </c>
    </row>
    <row r="57" spans="2:94"/>
    <row r="58" spans="2:94">
      <c r="B58" s="22">
        <f>MAX(B$4:$B53)+1</f>
        <v>4</v>
      </c>
      <c r="C58" s="22" t="s">
        <v>94</v>
      </c>
      <c r="D58" s="22"/>
      <c r="E58" s="22"/>
      <c r="F58" s="22"/>
      <c r="G58" s="22"/>
      <c r="H58" s="22"/>
      <c r="I58" s="22"/>
      <c r="J58" s="22"/>
      <c r="K58" s="22"/>
      <c r="L58" s="22"/>
      <c r="M58" s="22"/>
      <c r="N58" s="22"/>
      <c r="O58" s="22"/>
      <c r="P58" s="22"/>
      <c r="Q58" s="22"/>
      <c r="R58" s="22"/>
      <c r="S58" s="22"/>
      <c r="T58" s="22"/>
      <c r="U58" s="22"/>
      <c r="V58" s="22"/>
      <c r="W58" s="22"/>
      <c r="X58" s="22"/>
      <c r="Y58" s="22"/>
      <c r="Z58" s="22"/>
      <c r="AA58" s="22"/>
      <c r="AB58" s="22"/>
      <c r="AC58" s="22"/>
      <c r="AD58" s="22"/>
      <c r="AE58" s="22"/>
      <c r="AF58" s="22"/>
      <c r="AG58" s="22"/>
      <c r="AH58" s="22"/>
      <c r="AI58" s="22"/>
      <c r="AJ58" s="22"/>
      <c r="AK58" s="22"/>
      <c r="AL58" s="22"/>
      <c r="AM58" s="22"/>
      <c r="AN58" s="22"/>
      <c r="AO58" s="22"/>
      <c r="AP58" s="22"/>
      <c r="AQ58" s="22"/>
      <c r="AR58" s="22"/>
      <c r="AS58" s="22"/>
      <c r="AT58" s="22"/>
      <c r="AU58" s="22"/>
      <c r="AV58" s="22"/>
      <c r="AW58" s="22"/>
      <c r="AX58" s="22"/>
      <c r="AY58" s="22"/>
      <c r="AZ58" s="22"/>
      <c r="BA58" s="22"/>
      <c r="BB58" s="22"/>
      <c r="BC58" s="22"/>
      <c r="BD58" s="22"/>
      <c r="BE58" s="22"/>
      <c r="BF58" s="22"/>
      <c r="BG58" s="22"/>
      <c r="BH58" s="22"/>
      <c r="BI58" s="22"/>
      <c r="BJ58" s="22"/>
      <c r="BK58" s="22"/>
      <c r="BL58" s="22"/>
      <c r="BM58" s="22"/>
      <c r="BN58" s="22"/>
      <c r="BO58" s="22"/>
      <c r="BP58" s="22"/>
      <c r="BQ58" s="22"/>
      <c r="BR58" s="22"/>
      <c r="BS58" s="22"/>
      <c r="BT58" s="22"/>
      <c r="BU58" s="22"/>
      <c r="BV58" s="22"/>
      <c r="BW58" s="22"/>
      <c r="BX58" s="22"/>
      <c r="BY58" s="22"/>
      <c r="BZ58" s="22"/>
      <c r="CA58" s="22"/>
      <c r="CB58" s="22"/>
      <c r="CC58" s="22"/>
      <c r="CD58" s="22"/>
      <c r="CE58" s="22"/>
      <c r="CF58" s="22"/>
      <c r="CG58" s="22"/>
      <c r="CH58" s="22"/>
      <c r="CI58" s="22"/>
      <c r="CJ58" s="22"/>
      <c r="CK58" s="22"/>
      <c r="CL58" s="22"/>
      <c r="CM58" s="22"/>
      <c r="CN58" s="22"/>
      <c r="CO58" s="22"/>
      <c r="CP58" s="23"/>
    </row>
    <row r="59" spans="2:94"/>
    <row r="60" spans="2:94">
      <c r="E60" s="1" t="s">
        <v>95</v>
      </c>
      <c r="J60" s="212" cm="1">
        <f t="array" ref="J60">INDEX(L60:M60,,$G$7)</f>
        <v>0</v>
      </c>
      <c r="L60" s="218"/>
      <c r="M60" s="218"/>
      <c r="N60" s="65"/>
      <c r="O60" s="65"/>
      <c r="P60" s="65"/>
      <c r="Q60" s="65"/>
      <c r="R60" s="65"/>
      <c r="S60" s="65"/>
      <c r="T60" s="65"/>
      <c r="U60" s="65"/>
      <c r="V60" s="65"/>
      <c r="W60" s="65"/>
      <c r="X60" s="65"/>
      <c r="Y60" s="65"/>
      <c r="Z60" s="65"/>
      <c r="AA60" s="65"/>
      <c r="AB60" s="65"/>
      <c r="AC60" s="65"/>
      <c r="AD60" s="65"/>
      <c r="AE60" s="65"/>
      <c r="AF60" s="65"/>
      <c r="AG60" s="65"/>
      <c r="AH60" s="65"/>
      <c r="AI60" s="65"/>
      <c r="AJ60" s="65"/>
      <c r="AK60" s="65"/>
      <c r="AL60" s="65"/>
      <c r="AM60" s="65"/>
      <c r="AN60" s="65"/>
      <c r="AO60" s="65"/>
      <c r="AP60" s="65"/>
      <c r="AQ60" s="65"/>
      <c r="AR60" s="65"/>
      <c r="AS60" s="65"/>
      <c r="AT60" s="65"/>
      <c r="AU60" s="65"/>
      <c r="AV60" s="65"/>
      <c r="AW60" s="65"/>
      <c r="AX60" s="65"/>
      <c r="AY60" s="65"/>
      <c r="AZ60" s="65"/>
      <c r="BA60" s="65"/>
      <c r="BB60" s="65"/>
      <c r="BC60" s="65"/>
      <c r="BD60" s="65"/>
      <c r="BE60" s="65"/>
      <c r="BF60" s="65"/>
      <c r="BG60" s="65"/>
      <c r="BH60" s="65"/>
      <c r="BI60" s="65"/>
      <c r="BJ60" s="65"/>
      <c r="BK60" s="65"/>
      <c r="BL60" s="65"/>
      <c r="BM60" s="65"/>
      <c r="BN60" s="65"/>
      <c r="BO60" s="65"/>
      <c r="BP60" s="65"/>
      <c r="BQ60" s="65"/>
      <c r="BR60" s="65"/>
      <c r="BS60" s="65"/>
      <c r="BT60" s="65"/>
      <c r="BU60" s="65"/>
      <c r="BV60" s="65"/>
      <c r="BW60" s="65"/>
      <c r="BX60" s="65"/>
      <c r="BY60" s="65"/>
      <c r="BZ60" s="65"/>
      <c r="CA60" s="65"/>
      <c r="CB60" s="65"/>
      <c r="CC60" s="65"/>
      <c r="CD60" s="65"/>
      <c r="CE60" s="65"/>
      <c r="CF60" s="65"/>
      <c r="CG60" s="65"/>
      <c r="CH60" s="65"/>
      <c r="CI60" s="65"/>
      <c r="CJ60" s="65"/>
      <c r="CK60" s="65"/>
      <c r="CL60" s="65"/>
      <c r="CM60" s="65"/>
      <c r="CN60" s="65"/>
    </row>
    <row r="61" spans="2:94"/>
    <row r="62" spans="2:94">
      <c r="E62" s="1" t="s">
        <v>96</v>
      </c>
      <c r="J62" s="212" t="str" cm="1">
        <f t="array" ref="J62">INDEX(L62:M62,,$G$7)</f>
        <v>Scenario 1</v>
      </c>
      <c r="L62" s="217" t="s">
        <v>54</v>
      </c>
      <c r="M62" s="217" t="s">
        <v>55</v>
      </c>
    </row>
    <row r="63" spans="2:94">
      <c r="E63" s="1" t="s">
        <v>97</v>
      </c>
      <c r="J63" s="212" t="str" cm="1">
        <f t="array" ref="J63">INDEX(L63:M63,,$G$7)</f>
        <v>Scenario 1</v>
      </c>
      <c r="L63" s="217" t="s">
        <v>54</v>
      </c>
      <c r="M63" s="217" t="s">
        <v>55</v>
      </c>
    </row>
    <row r="64" spans="2:94"/>
    <row r="65" spans="2:94">
      <c r="E65" s="1" t="s">
        <v>98</v>
      </c>
      <c r="J65" s="212" t="str" cm="1">
        <f t="array" ref="J65">INDEX(L65:M65,,$G$7)</f>
        <v>Spare</v>
      </c>
      <c r="L65" s="217" t="s">
        <v>99</v>
      </c>
      <c r="M65" s="217" t="s">
        <v>99</v>
      </c>
    </row>
    <row r="66" spans="2:94">
      <c r="E66" s="1" t="s">
        <v>100</v>
      </c>
      <c r="L66" s="217" t="s">
        <v>99</v>
      </c>
      <c r="M66" s="217" t="s">
        <v>99</v>
      </c>
    </row>
    <row r="67" spans="2:94"/>
    <row r="68" spans="2:94">
      <c r="B68" s="22">
        <f>MAX(B$4:$B64)+1</f>
        <v>5</v>
      </c>
      <c r="C68" s="22" t="s">
        <v>101</v>
      </c>
      <c r="D68" s="22"/>
      <c r="E68" s="22"/>
      <c r="F68" s="22"/>
      <c r="G68" s="22"/>
      <c r="H68" s="22"/>
      <c r="I68" s="22"/>
      <c r="J68" s="22"/>
      <c r="K68" s="22"/>
      <c r="L68" s="22"/>
      <c r="M68" s="22"/>
      <c r="N68" s="22"/>
      <c r="O68" s="22"/>
      <c r="P68" s="22"/>
      <c r="Q68" s="22"/>
      <c r="R68" s="22"/>
      <c r="S68" s="22"/>
      <c r="T68" s="22"/>
      <c r="U68" s="22"/>
      <c r="V68" s="22"/>
      <c r="W68" s="22"/>
      <c r="X68" s="22"/>
      <c r="Y68" s="22"/>
      <c r="Z68" s="22"/>
      <c r="AA68" s="22"/>
      <c r="AB68" s="22"/>
      <c r="AC68" s="22"/>
      <c r="AD68" s="22"/>
      <c r="AE68" s="22"/>
      <c r="AF68" s="22"/>
      <c r="AG68" s="22"/>
      <c r="AH68" s="22"/>
      <c r="AI68" s="22"/>
      <c r="AJ68" s="22"/>
      <c r="AK68" s="22"/>
      <c r="AL68" s="22"/>
      <c r="AM68" s="22"/>
      <c r="AN68" s="22"/>
      <c r="AO68" s="22"/>
      <c r="AP68" s="22"/>
      <c r="AQ68" s="22"/>
      <c r="AR68" s="22"/>
      <c r="AS68" s="22"/>
      <c r="AT68" s="22"/>
      <c r="AU68" s="22"/>
      <c r="AV68" s="22"/>
      <c r="AW68" s="22"/>
      <c r="AX68" s="22"/>
      <c r="AY68" s="22"/>
      <c r="AZ68" s="22"/>
      <c r="BA68" s="22"/>
      <c r="BB68" s="22"/>
      <c r="BC68" s="22"/>
      <c r="BD68" s="22"/>
      <c r="BE68" s="22"/>
      <c r="BF68" s="22"/>
      <c r="BG68" s="22"/>
      <c r="BH68" s="22"/>
      <c r="BI68" s="22"/>
      <c r="BJ68" s="22"/>
      <c r="BK68" s="22"/>
      <c r="BL68" s="22"/>
      <c r="BM68" s="22"/>
      <c r="BN68" s="22"/>
      <c r="BO68" s="22"/>
      <c r="BP68" s="22"/>
      <c r="BQ68" s="22"/>
      <c r="BR68" s="22"/>
      <c r="BS68" s="22"/>
      <c r="BT68" s="22"/>
      <c r="BU68" s="22"/>
      <c r="BV68" s="22"/>
      <c r="BW68" s="22"/>
      <c r="BX68" s="22"/>
      <c r="BY68" s="22"/>
      <c r="BZ68" s="22"/>
      <c r="CA68" s="22"/>
      <c r="CB68" s="22"/>
      <c r="CC68" s="22"/>
      <c r="CD68" s="22"/>
      <c r="CE68" s="22"/>
      <c r="CF68" s="22"/>
      <c r="CG68" s="22"/>
      <c r="CH68" s="22"/>
      <c r="CI68" s="22"/>
      <c r="CJ68" s="22"/>
      <c r="CK68" s="22"/>
      <c r="CL68" s="22"/>
      <c r="CM68" s="22"/>
      <c r="CN68" s="22"/>
      <c r="CO68" s="22"/>
      <c r="CP68" s="23"/>
    </row>
    <row r="69" spans="2:94"/>
    <row r="70" spans="2:94">
      <c r="H70" s="273" t="s">
        <v>102</v>
      </c>
    </row>
    <row r="71" spans="2:94">
      <c r="E71" s="1" t="s">
        <v>103</v>
      </c>
      <c r="H71" s="265">
        <v>0</v>
      </c>
      <c r="J71" s="211" cm="1">
        <f t="array" ref="J71">INDEX(L71:M71,,$G$7)</f>
        <v>0</v>
      </c>
      <c r="L71" s="208"/>
      <c r="M71" s="208"/>
    </row>
    <row r="72" spans="2:94">
      <c r="E72" s="1" t="s">
        <v>104</v>
      </c>
      <c r="H72" s="265">
        <v>0</v>
      </c>
      <c r="J72" s="211" cm="1">
        <f t="array" ref="J72">INDEX(L72:M72,,$G$7)</f>
        <v>0</v>
      </c>
      <c r="L72" s="208"/>
      <c r="M72" s="208"/>
    </row>
    <row r="73" spans="2:94">
      <c r="E73" s="1" t="s">
        <v>105</v>
      </c>
      <c r="H73" s="265">
        <v>0</v>
      </c>
      <c r="J73" s="211" cm="1">
        <f t="array" ref="J73">INDEX(L73:M73,,$G$7)</f>
        <v>0</v>
      </c>
      <c r="L73" s="208"/>
      <c r="M73" s="208"/>
    </row>
    <row r="74" spans="2:94">
      <c r="E74" s="1" t="s">
        <v>106</v>
      </c>
      <c r="H74" s="265">
        <v>0</v>
      </c>
      <c r="J74" s="211" cm="1">
        <f t="array" ref="J74">INDEX(L74:M74,,$G$7)</f>
        <v>0</v>
      </c>
      <c r="L74" s="208"/>
      <c r="M74" s="208"/>
    </row>
    <row r="75" spans="2:94">
      <c r="E75" s="1" t="s">
        <v>107</v>
      </c>
      <c r="H75" s="265">
        <v>0</v>
      </c>
      <c r="J75" s="211" cm="1">
        <f t="array" ref="J75">INDEX(L75:M75,,$G$7)</f>
        <v>0</v>
      </c>
      <c r="L75" s="208"/>
      <c r="M75" s="208"/>
    </row>
    <row r="76" spans="2:94">
      <c r="E76" s="1" t="s">
        <v>108</v>
      </c>
      <c r="H76" s="265">
        <v>0</v>
      </c>
      <c r="J76" s="211" cm="1">
        <f t="array" ref="J76">INDEX(L76:M76,,$G$7)</f>
        <v>0</v>
      </c>
      <c r="L76" s="208"/>
      <c r="M76" s="208"/>
    </row>
    <row r="77" spans="2:94">
      <c r="E77" s="1" t="s">
        <v>109</v>
      </c>
      <c r="H77" s="265">
        <v>0</v>
      </c>
      <c r="J77" s="211" cm="1">
        <f t="array" ref="J77">INDEX(L77:M77,,$G$7)</f>
        <v>0</v>
      </c>
      <c r="L77" s="208"/>
      <c r="M77" s="208"/>
    </row>
    <row r="78" spans="2:94">
      <c r="E78" s="1" t="s">
        <v>110</v>
      </c>
      <c r="H78" s="265">
        <v>0</v>
      </c>
      <c r="J78" s="211" cm="1">
        <f t="array" ref="J78">INDEX(L78:M78,,$G$7)</f>
        <v>0</v>
      </c>
      <c r="L78" s="208"/>
      <c r="M78" s="208"/>
    </row>
    <row r="79" spans="2:94">
      <c r="E79" s="1" t="s">
        <v>111</v>
      </c>
      <c r="H79" s="265">
        <v>0</v>
      </c>
      <c r="J79" s="211" cm="1">
        <f t="array" ref="J79">INDEX(L79:M79,,$G$7)</f>
        <v>0</v>
      </c>
      <c r="L79" s="208"/>
      <c r="M79" s="208"/>
    </row>
    <row r="80" spans="2:94">
      <c r="E80" s="1" t="s">
        <v>112</v>
      </c>
      <c r="H80" s="265">
        <v>0</v>
      </c>
      <c r="J80" s="211" cm="1">
        <f t="array" ref="J80">INDEX(L80:M80,,$G$7)</f>
        <v>0</v>
      </c>
      <c r="L80" s="208"/>
      <c r="M80" s="208"/>
    </row>
    <row r="81" spans="5:13">
      <c r="H81" s="273" t="s">
        <v>113</v>
      </c>
      <c r="L81" s="208"/>
      <c r="M81" s="208"/>
    </row>
    <row r="82" spans="5:13">
      <c r="E82" s="1" t="s">
        <v>114</v>
      </c>
      <c r="G82" s="2" t="s">
        <v>58</v>
      </c>
      <c r="H82" s="307">
        <v>1</v>
      </c>
      <c r="J82" s="267" cm="1">
        <f t="array" ref="J82">INDEX(L82:M82,,$G$7)</f>
        <v>0</v>
      </c>
      <c r="L82" s="270"/>
      <c r="M82" s="270"/>
    </row>
    <row r="83" spans="5:13">
      <c r="E83" s="1" t="s">
        <v>115</v>
      </c>
      <c r="G83" s="2" t="s">
        <v>58</v>
      </c>
      <c r="H83" s="307">
        <v>1</v>
      </c>
      <c r="J83" s="267" cm="1">
        <f t="array" ref="J83">INDEX(L83:M83,,$G$7)</f>
        <v>0</v>
      </c>
      <c r="L83" s="270"/>
      <c r="M83" s="270"/>
    </row>
    <row r="84" spans="5:13">
      <c r="E84" s="1" t="s">
        <v>116</v>
      </c>
      <c r="G84" s="2" t="s">
        <v>58</v>
      </c>
      <c r="H84" s="307">
        <v>1</v>
      </c>
      <c r="J84" s="267" cm="1">
        <f t="array" ref="J84">INDEX(L84:M84,,$G$7)</f>
        <v>0</v>
      </c>
      <c r="L84" s="270"/>
      <c r="M84" s="270"/>
    </row>
    <row r="85" spans="5:13">
      <c r="E85" s="1" t="s">
        <v>117</v>
      </c>
      <c r="G85" s="2" t="s">
        <v>58</v>
      </c>
      <c r="H85" s="307">
        <v>1</v>
      </c>
      <c r="J85" s="267" cm="1">
        <f t="array" ref="J85">INDEX(L85:M85,,$G$7)</f>
        <v>0</v>
      </c>
      <c r="L85" s="270"/>
      <c r="M85" s="270"/>
    </row>
    <row r="86" spans="5:13">
      <c r="E86" s="1" t="s">
        <v>118</v>
      </c>
      <c r="G86" s="2" t="s">
        <v>58</v>
      </c>
      <c r="H86" s="307">
        <v>1</v>
      </c>
      <c r="J86" s="267" cm="1">
        <f t="array" ref="J86">INDEX(L86:M86,,$G$7)</f>
        <v>0</v>
      </c>
      <c r="L86" s="270"/>
      <c r="M86" s="270"/>
    </row>
    <row r="87" spans="5:13">
      <c r="E87" s="1" t="s">
        <v>119</v>
      </c>
      <c r="G87" s="2" t="s">
        <v>58</v>
      </c>
      <c r="H87" s="307">
        <v>1</v>
      </c>
      <c r="J87" s="267" cm="1">
        <f t="array" ref="J87">INDEX(L87:M87,,$G$7)</f>
        <v>0</v>
      </c>
      <c r="L87" s="270"/>
      <c r="M87" s="270"/>
    </row>
    <row r="88" spans="5:13">
      <c r="E88" s="1" t="s">
        <v>120</v>
      </c>
      <c r="G88" s="2" t="s">
        <v>58</v>
      </c>
      <c r="H88" s="307">
        <v>1</v>
      </c>
      <c r="J88" s="267" cm="1">
        <f t="array" ref="J88">INDEX(L88:M88,,$G$7)</f>
        <v>0</v>
      </c>
      <c r="L88" s="270"/>
      <c r="M88" s="270"/>
    </row>
    <row r="89" spans="5:13">
      <c r="E89" s="1" t="s">
        <v>121</v>
      </c>
      <c r="G89" s="2" t="s">
        <v>58</v>
      </c>
      <c r="H89" s="307">
        <v>1</v>
      </c>
      <c r="J89" s="267" cm="1">
        <f t="array" ref="J89">INDEX(L89:M89,,$G$7)</f>
        <v>0</v>
      </c>
      <c r="L89" s="270"/>
      <c r="M89" s="270"/>
    </row>
    <row r="90" spans="5:13">
      <c r="E90" s="1" t="s">
        <v>122</v>
      </c>
      <c r="G90" s="2" t="s">
        <v>58</v>
      </c>
      <c r="H90" s="307">
        <v>1</v>
      </c>
      <c r="J90" s="267" cm="1">
        <f t="array" ref="J90">INDEX(L90:M90,,$G$7)</f>
        <v>0</v>
      </c>
      <c r="L90" s="270"/>
      <c r="M90" s="270"/>
    </row>
    <row r="91" spans="5:13">
      <c r="E91" s="1" t="s">
        <v>123</v>
      </c>
      <c r="G91" s="2" t="s">
        <v>58</v>
      </c>
      <c r="H91" s="307">
        <v>1</v>
      </c>
      <c r="J91" s="267" cm="1">
        <f t="array" ref="J91">INDEX(L91:M91,,$G$7)</f>
        <v>0</v>
      </c>
      <c r="L91" s="270"/>
      <c r="M91" s="270"/>
    </row>
    <row r="92" spans="5:13">
      <c r="H92" s="273" t="s">
        <v>124</v>
      </c>
      <c r="J92" s="272"/>
      <c r="L92" s="106"/>
      <c r="M92" s="106"/>
    </row>
    <row r="93" spans="5:13">
      <c r="E93" s="1" t="s">
        <v>125</v>
      </c>
      <c r="G93" s="2" t="s">
        <v>126</v>
      </c>
      <c r="H93" s="326">
        <f t="shared" ref="H93:H102" si="1">J71+J93</f>
        <v>0</v>
      </c>
      <c r="J93" s="267" cm="1">
        <f t="array" ref="J93">INDEX(L93:M93,,$G$7)</f>
        <v>0</v>
      </c>
      <c r="L93" s="270"/>
      <c r="M93" s="270"/>
    </row>
    <row r="94" spans="5:13">
      <c r="E94" s="1" t="s">
        <v>127</v>
      </c>
      <c r="G94" s="2" t="s">
        <v>126</v>
      </c>
      <c r="H94" s="326">
        <f t="shared" si="1"/>
        <v>0</v>
      </c>
      <c r="J94" s="267" cm="1">
        <f t="array" ref="J94">INDEX(L94:M94,,$G$7)</f>
        <v>0</v>
      </c>
      <c r="L94" s="270"/>
      <c r="M94" s="270"/>
    </row>
    <row r="95" spans="5:13">
      <c r="E95" s="1" t="s">
        <v>128</v>
      </c>
      <c r="G95" s="2" t="s">
        <v>126</v>
      </c>
      <c r="H95" s="326">
        <f t="shared" si="1"/>
        <v>0</v>
      </c>
      <c r="J95" s="267" cm="1">
        <f t="array" ref="J95">INDEX(L95:M95,,$G$7)</f>
        <v>0</v>
      </c>
      <c r="L95" s="270"/>
      <c r="M95" s="270"/>
    </row>
    <row r="96" spans="5:13">
      <c r="E96" s="1" t="s">
        <v>129</v>
      </c>
      <c r="G96" s="2" t="s">
        <v>126</v>
      </c>
      <c r="H96" s="326">
        <f t="shared" si="1"/>
        <v>0</v>
      </c>
      <c r="J96" s="267" cm="1">
        <f t="array" ref="J96">INDEX(L96:M96,,$G$7)</f>
        <v>0</v>
      </c>
      <c r="L96" s="270"/>
      <c r="M96" s="270"/>
    </row>
    <row r="97" spans="2:94">
      <c r="E97" s="1" t="s">
        <v>130</v>
      </c>
      <c r="G97" s="2" t="s">
        <v>126</v>
      </c>
      <c r="H97" s="326">
        <f t="shared" si="1"/>
        <v>0</v>
      </c>
      <c r="J97" s="267" cm="1">
        <f t="array" ref="J97">INDEX(L97:M97,,$G$7)</f>
        <v>0</v>
      </c>
      <c r="L97" s="270"/>
      <c r="M97" s="270"/>
    </row>
    <row r="98" spans="2:94">
      <c r="E98" s="1" t="s">
        <v>131</v>
      </c>
      <c r="G98" s="2" t="s">
        <v>126</v>
      </c>
      <c r="H98" s="326">
        <f t="shared" si="1"/>
        <v>0</v>
      </c>
      <c r="J98" s="267" cm="1">
        <f t="array" ref="J98">INDEX(L98:M98,,$G$7)</f>
        <v>0</v>
      </c>
      <c r="L98" s="270"/>
      <c r="M98" s="270"/>
    </row>
    <row r="99" spans="2:94">
      <c r="E99" s="1" t="s">
        <v>132</v>
      </c>
      <c r="G99" s="2" t="s">
        <v>126</v>
      </c>
      <c r="H99" s="326">
        <f t="shared" si="1"/>
        <v>0</v>
      </c>
      <c r="J99" s="267" cm="1">
        <f t="array" ref="J99">INDEX(L99:M99,,$G$7)</f>
        <v>0</v>
      </c>
      <c r="L99" s="270"/>
      <c r="M99" s="270"/>
    </row>
    <row r="100" spans="2:94">
      <c r="E100" s="1" t="s">
        <v>133</v>
      </c>
      <c r="G100" s="2" t="s">
        <v>126</v>
      </c>
      <c r="H100" s="326">
        <f t="shared" si="1"/>
        <v>0</v>
      </c>
      <c r="J100" s="267" cm="1">
        <f t="array" ref="J100">INDEX(L100:M100,,$G$7)</f>
        <v>0</v>
      </c>
      <c r="L100" s="270"/>
      <c r="M100" s="270"/>
    </row>
    <row r="101" spans="2:94">
      <c r="E101" s="1" t="s">
        <v>134</v>
      </c>
      <c r="G101" s="2" t="s">
        <v>126</v>
      </c>
      <c r="H101" s="326">
        <f t="shared" si="1"/>
        <v>0</v>
      </c>
      <c r="J101" s="267" cm="1">
        <f t="array" ref="J101">INDEX(L101:M101,,$G$7)</f>
        <v>0</v>
      </c>
      <c r="L101" s="270"/>
      <c r="M101" s="270"/>
    </row>
    <row r="102" spans="2:94">
      <c r="E102" s="1" t="s">
        <v>135</v>
      </c>
      <c r="G102" s="2" t="s">
        <v>126</v>
      </c>
      <c r="H102" s="326">
        <f t="shared" si="1"/>
        <v>0</v>
      </c>
      <c r="J102" s="267" cm="1">
        <f t="array" ref="J102">INDEX(L102:M102,,$G$7)</f>
        <v>0</v>
      </c>
      <c r="L102" s="270"/>
      <c r="M102" s="270"/>
    </row>
    <row r="103" spans="2:94">
      <c r="J103" s="272"/>
      <c r="L103" s="106"/>
      <c r="M103" s="106"/>
    </row>
    <row r="104" spans="2:94">
      <c r="B104" s="22">
        <f>MAX(B$4:$B92)+1</f>
        <v>6</v>
      </c>
      <c r="C104" s="22" t="s">
        <v>136</v>
      </c>
      <c r="D104" s="22"/>
      <c r="E104" s="22"/>
      <c r="F104" s="22"/>
      <c r="G104" s="22"/>
      <c r="H104" s="22"/>
      <c r="I104" s="22"/>
      <c r="J104" s="22"/>
      <c r="K104" s="22"/>
      <c r="L104" s="22"/>
      <c r="M104" s="22"/>
      <c r="N104" s="22"/>
      <c r="O104" s="22"/>
      <c r="P104" s="22"/>
      <c r="Q104" s="22"/>
      <c r="R104" s="22"/>
      <c r="S104" s="22"/>
      <c r="T104" s="22"/>
      <c r="U104" s="22"/>
      <c r="V104" s="22"/>
      <c r="W104" s="22"/>
      <c r="X104" s="22"/>
      <c r="Y104" s="22"/>
      <c r="Z104" s="22"/>
      <c r="AA104" s="22"/>
      <c r="AB104" s="22"/>
      <c r="AC104" s="22"/>
      <c r="AD104" s="22"/>
      <c r="AE104" s="22"/>
      <c r="AF104" s="22"/>
      <c r="AG104" s="22"/>
      <c r="AH104" s="22"/>
      <c r="AI104" s="22"/>
      <c r="AJ104" s="22"/>
      <c r="AK104" s="22"/>
      <c r="AL104" s="22"/>
      <c r="AM104" s="22"/>
      <c r="AN104" s="22"/>
      <c r="AO104" s="22"/>
      <c r="AP104" s="22"/>
      <c r="AQ104" s="22"/>
      <c r="AR104" s="22"/>
      <c r="AS104" s="22"/>
      <c r="AT104" s="22"/>
      <c r="AU104" s="22"/>
      <c r="AV104" s="22"/>
      <c r="AW104" s="22"/>
      <c r="AX104" s="22"/>
      <c r="AY104" s="22"/>
      <c r="AZ104" s="22"/>
      <c r="BA104" s="22"/>
      <c r="BB104" s="22"/>
      <c r="BC104" s="22"/>
      <c r="BD104" s="22"/>
      <c r="BE104" s="22"/>
      <c r="BF104" s="22"/>
      <c r="BG104" s="22"/>
      <c r="BH104" s="22"/>
      <c r="BI104" s="22"/>
      <c r="BJ104" s="22"/>
      <c r="BK104" s="22"/>
      <c r="BL104" s="22"/>
      <c r="BM104" s="22"/>
      <c r="BN104" s="22"/>
      <c r="BO104" s="22"/>
      <c r="BP104" s="22"/>
      <c r="BQ104" s="22"/>
      <c r="BR104" s="22"/>
      <c r="BS104" s="22"/>
      <c r="BT104" s="22"/>
      <c r="BU104" s="22"/>
      <c r="BV104" s="22"/>
      <c r="BW104" s="22"/>
      <c r="BX104" s="22"/>
      <c r="BY104" s="22"/>
      <c r="BZ104" s="22"/>
      <c r="CA104" s="22"/>
      <c r="CB104" s="22"/>
      <c r="CC104" s="22"/>
      <c r="CD104" s="22"/>
      <c r="CE104" s="22"/>
      <c r="CF104" s="22"/>
      <c r="CG104" s="22"/>
      <c r="CH104" s="22"/>
      <c r="CI104" s="22"/>
      <c r="CJ104" s="22"/>
      <c r="CK104" s="22"/>
      <c r="CL104" s="22"/>
      <c r="CM104" s="22"/>
      <c r="CN104" s="22"/>
      <c r="CO104" s="22"/>
      <c r="CP104" s="23"/>
    </row>
    <row r="105" spans="2:94"/>
    <row r="106" spans="2:94">
      <c r="E106" s="1" t="s">
        <v>137</v>
      </c>
      <c r="J106" s="212" t="str" cm="1">
        <f t="array" ref="J106">INDEX(L106:M106,,$G$7)</f>
        <v>Scenario 1</v>
      </c>
      <c r="L106" s="218" t="s">
        <v>54</v>
      </c>
      <c r="M106" s="218" t="s">
        <v>55</v>
      </c>
    </row>
    <row r="107" spans="2:94">
      <c r="E107" s="1" t="s">
        <v>138</v>
      </c>
      <c r="J107" s="212" t="str" cm="1">
        <f t="array" ref="J107">INDEX(L107:M107,,$G$7)</f>
        <v>Base case</v>
      </c>
      <c r="L107" s="218" t="s">
        <v>139</v>
      </c>
      <c r="M107" s="218" t="s">
        <v>139</v>
      </c>
    </row>
    <row r="108" spans="2:94">
      <c r="E108" s="1" t="s">
        <v>140</v>
      </c>
      <c r="J108" s="212" cm="1">
        <f t="array" ref="J108">1+INDEX(L108:M108,,$G$7)</f>
        <v>1</v>
      </c>
      <c r="K108" s="88"/>
      <c r="L108" s="216">
        <v>0</v>
      </c>
      <c r="M108" s="216">
        <v>0</v>
      </c>
    </row>
    <row r="109" spans="2:94">
      <c r="E109" s="1" t="s">
        <v>141</v>
      </c>
      <c r="J109" s="212" cm="1">
        <f t="array" ref="J109">1+INDEX(L109:M109,,$G$7)</f>
        <v>1</v>
      </c>
      <c r="K109" s="88"/>
      <c r="L109" s="216">
        <v>0</v>
      </c>
      <c r="M109" s="216">
        <v>0</v>
      </c>
    </row>
    <row r="110" spans="2:94">
      <c r="J110" s="88"/>
      <c r="K110" s="88"/>
      <c r="L110" s="102"/>
      <c r="M110" s="102"/>
    </row>
    <row r="111" spans="2:94">
      <c r="B111" s="22">
        <f>MAX(B$4:$B110)+1</f>
        <v>7</v>
      </c>
      <c r="C111" s="22" t="s">
        <v>38</v>
      </c>
      <c r="D111" s="22"/>
      <c r="E111" s="22"/>
      <c r="F111" s="22"/>
      <c r="G111" s="22"/>
      <c r="H111" s="22"/>
      <c r="I111" s="22"/>
      <c r="J111" s="22"/>
      <c r="K111" s="22"/>
      <c r="L111" s="22"/>
      <c r="M111" s="22"/>
      <c r="N111" s="22"/>
      <c r="O111" s="22"/>
      <c r="P111" s="22"/>
      <c r="Q111" s="22"/>
      <c r="R111" s="22"/>
      <c r="S111" s="22"/>
      <c r="T111" s="22"/>
      <c r="U111" s="22"/>
      <c r="V111" s="22"/>
      <c r="W111" s="22"/>
      <c r="X111" s="22"/>
      <c r="Y111" s="22"/>
      <c r="Z111" s="22"/>
      <c r="AA111" s="22"/>
      <c r="AB111" s="22"/>
      <c r="AC111" s="22"/>
      <c r="AD111" s="22"/>
      <c r="AE111" s="22"/>
      <c r="AF111" s="22"/>
      <c r="AG111" s="22"/>
      <c r="AH111" s="22"/>
      <c r="AI111" s="22"/>
      <c r="AJ111" s="22"/>
      <c r="AK111" s="22"/>
      <c r="AL111" s="22"/>
      <c r="AM111" s="22"/>
      <c r="AN111" s="22"/>
      <c r="AO111" s="22"/>
      <c r="AP111" s="22"/>
      <c r="AQ111" s="22"/>
      <c r="AR111" s="22"/>
      <c r="AS111" s="22"/>
      <c r="AT111" s="22"/>
      <c r="AU111" s="22"/>
      <c r="AV111" s="22"/>
      <c r="AW111" s="22"/>
      <c r="AX111" s="22"/>
      <c r="AY111" s="22"/>
      <c r="AZ111" s="22"/>
      <c r="BA111" s="22"/>
      <c r="BB111" s="22"/>
      <c r="BC111" s="22"/>
      <c r="BD111" s="22"/>
      <c r="BE111" s="22"/>
      <c r="BF111" s="22"/>
      <c r="BG111" s="22"/>
      <c r="BH111" s="22"/>
      <c r="BI111" s="22"/>
      <c r="BJ111" s="22"/>
      <c r="BK111" s="22"/>
      <c r="BL111" s="22"/>
      <c r="BM111" s="22"/>
      <c r="BN111" s="22"/>
      <c r="BO111" s="22"/>
      <c r="BP111" s="22"/>
      <c r="BQ111" s="22"/>
      <c r="BR111" s="22"/>
      <c r="BS111" s="22"/>
      <c r="BT111" s="22"/>
      <c r="BU111" s="22"/>
      <c r="BV111" s="22"/>
      <c r="BW111" s="22"/>
      <c r="BX111" s="22"/>
      <c r="BY111" s="22"/>
      <c r="BZ111" s="22"/>
      <c r="CA111" s="22"/>
      <c r="CB111" s="22"/>
      <c r="CC111" s="22"/>
      <c r="CD111" s="22"/>
      <c r="CE111" s="22"/>
      <c r="CF111" s="22"/>
      <c r="CG111" s="22"/>
      <c r="CH111" s="22"/>
      <c r="CI111" s="22"/>
      <c r="CJ111" s="22"/>
      <c r="CK111" s="22"/>
      <c r="CL111" s="22"/>
      <c r="CM111" s="22"/>
      <c r="CN111" s="22"/>
      <c r="CO111" s="22"/>
      <c r="CP111" s="23"/>
    </row>
    <row r="112" spans="2:94"/>
    <row r="113" spans="2:93">
      <c r="E113" s="1" t="s">
        <v>142</v>
      </c>
      <c r="J113" s="212" t="str" cm="1">
        <f t="array" ref="J113">INDEX(L113:M113,,$G$7)</f>
        <v>Baseline</v>
      </c>
      <c r="L113" s="218" t="s">
        <v>143</v>
      </c>
      <c r="M113" s="218" t="s">
        <v>143</v>
      </c>
    </row>
    <row r="114" spans="2:93"/>
    <row r="115" spans="2:93">
      <c r="E115" s="1" t="s">
        <v>144</v>
      </c>
      <c r="J115" s="314" cm="1">
        <f t="array" ref="J115">INDEX(L115:M115,,$G$7)</f>
        <v>0</v>
      </c>
      <c r="L115" s="307">
        <v>0</v>
      </c>
      <c r="M115" s="307">
        <v>0</v>
      </c>
    </row>
    <row r="116" spans="2:93"/>
    <row r="117" spans="2:93" s="12" customFormat="1">
      <c r="B117" s="117" t="s">
        <v>51</v>
      </c>
      <c r="C117" s="117"/>
      <c r="D117" s="117"/>
      <c r="E117" s="117"/>
      <c r="F117" s="117"/>
      <c r="G117" s="117"/>
      <c r="H117" s="117"/>
      <c r="I117" s="117"/>
      <c r="J117" s="117"/>
      <c r="K117" s="117"/>
      <c r="L117" s="117"/>
      <c r="M117" s="117"/>
      <c r="N117" s="117"/>
      <c r="O117" s="117"/>
      <c r="P117" s="117"/>
      <c r="Q117" s="117"/>
      <c r="R117" s="117"/>
      <c r="S117" s="117"/>
      <c r="T117" s="117"/>
      <c r="U117" s="117"/>
      <c r="V117" s="117"/>
      <c r="W117" s="117"/>
      <c r="X117" s="117"/>
      <c r="Y117" s="117"/>
      <c r="Z117" s="117"/>
      <c r="AA117" s="117"/>
      <c r="AB117" s="117"/>
      <c r="AC117" s="117"/>
      <c r="AD117" s="117"/>
      <c r="AE117" s="117"/>
      <c r="AF117" s="117"/>
      <c r="AG117" s="117"/>
      <c r="AH117" s="117"/>
      <c r="AI117" s="117"/>
      <c r="AJ117" s="117"/>
      <c r="AK117" s="117"/>
      <c r="AL117" s="117"/>
      <c r="AM117" s="117"/>
      <c r="AN117" s="117"/>
      <c r="AO117" s="117"/>
      <c r="AP117" s="117"/>
      <c r="AQ117" s="117"/>
      <c r="AR117" s="117"/>
      <c r="AS117" s="117"/>
      <c r="AT117" s="117"/>
      <c r="AU117" s="117"/>
      <c r="AV117" s="117"/>
      <c r="AW117" s="117"/>
      <c r="AX117" s="117"/>
      <c r="AY117" s="117"/>
      <c r="AZ117" s="117"/>
      <c r="BA117" s="117"/>
      <c r="BB117" s="117"/>
      <c r="BC117" s="117"/>
      <c r="BD117" s="117"/>
      <c r="BE117" s="117"/>
      <c r="BF117" s="117"/>
      <c r="BG117" s="117"/>
      <c r="BH117" s="117"/>
      <c r="BI117" s="117"/>
      <c r="BJ117" s="117"/>
      <c r="BK117" s="117"/>
      <c r="BL117" s="117"/>
      <c r="BM117" s="117"/>
      <c r="BN117" s="117"/>
      <c r="BO117" s="117"/>
      <c r="BP117" s="117"/>
      <c r="BQ117" s="117"/>
      <c r="BR117" s="117"/>
      <c r="BS117" s="117"/>
      <c r="BT117" s="117"/>
      <c r="BU117" s="117"/>
      <c r="BV117" s="117"/>
      <c r="BW117" s="117"/>
      <c r="BX117" s="117"/>
      <c r="BY117" s="117"/>
      <c r="BZ117" s="117"/>
      <c r="CA117" s="117"/>
      <c r="CB117" s="117"/>
      <c r="CC117" s="117"/>
      <c r="CD117" s="117"/>
      <c r="CE117" s="117"/>
      <c r="CF117" s="117"/>
      <c r="CG117" s="117"/>
      <c r="CH117" s="117"/>
      <c r="CI117" s="117"/>
      <c r="CJ117" s="117"/>
      <c r="CK117" s="117"/>
      <c r="CL117" s="117"/>
      <c r="CM117" s="117"/>
      <c r="CN117" s="117"/>
      <c r="CO117" s="118"/>
    </row>
    <row r="118" spans="2:93" s="12" customFormat="1">
      <c r="B118" s="24"/>
      <c r="C118" s="24"/>
      <c r="D118" s="24"/>
      <c r="E118" s="24"/>
      <c r="F118" s="24"/>
      <c r="G118" s="24"/>
      <c r="H118" s="24"/>
      <c r="I118" s="24"/>
      <c r="J118" s="24"/>
      <c r="K118" s="24"/>
      <c r="L118" s="24"/>
      <c r="M118" s="24"/>
      <c r="N118" s="24"/>
      <c r="O118" s="24"/>
      <c r="P118" s="24"/>
      <c r="Q118" s="24"/>
      <c r="R118" s="24"/>
      <c r="S118" s="24"/>
      <c r="T118" s="24"/>
      <c r="U118" s="24"/>
      <c r="V118" s="24"/>
      <c r="W118" s="24"/>
      <c r="X118" s="24"/>
      <c r="Y118" s="24"/>
      <c r="Z118" s="24"/>
      <c r="AA118" s="24"/>
      <c r="AB118" s="24"/>
      <c r="AC118" s="24"/>
      <c r="AD118" s="24"/>
      <c r="AE118" s="24"/>
      <c r="AF118" s="24"/>
      <c r="AG118" s="24"/>
      <c r="AH118" s="24"/>
      <c r="AI118" s="24"/>
      <c r="AJ118" s="24"/>
      <c r="AK118" s="24"/>
      <c r="AL118" s="24"/>
      <c r="AM118" s="24"/>
      <c r="AN118" s="24"/>
      <c r="AO118" s="24"/>
      <c r="AP118" s="24"/>
      <c r="AQ118" s="24"/>
      <c r="AR118" s="24"/>
      <c r="AS118" s="24"/>
      <c r="AT118" s="24"/>
      <c r="AU118" s="24"/>
      <c r="AV118" s="24"/>
      <c r="AW118" s="24"/>
      <c r="AX118" s="24"/>
      <c r="AY118" s="24"/>
      <c r="AZ118" s="24"/>
      <c r="BA118" s="24"/>
      <c r="BB118" s="24"/>
      <c r="BC118" s="24"/>
      <c r="BD118" s="24"/>
      <c r="BE118" s="24"/>
      <c r="BF118" s="24"/>
      <c r="BG118" s="24"/>
      <c r="BH118" s="24"/>
      <c r="BI118" s="24"/>
      <c r="BJ118" s="24"/>
      <c r="BK118" s="24"/>
      <c r="BL118" s="24"/>
      <c r="BM118" s="24"/>
      <c r="BN118" s="24"/>
      <c r="BO118" s="24"/>
      <c r="BP118" s="24"/>
      <c r="BQ118" s="24"/>
      <c r="BR118" s="24"/>
      <c r="BS118" s="24"/>
      <c r="BT118" s="24"/>
      <c r="BU118" s="24"/>
      <c r="BV118" s="24"/>
      <c r="BW118" s="24"/>
      <c r="BX118" s="24"/>
      <c r="BY118" s="24"/>
      <c r="BZ118" s="24"/>
      <c r="CA118" s="24"/>
      <c r="CB118" s="24"/>
      <c r="CC118" s="24"/>
      <c r="CD118" s="24"/>
      <c r="CE118" s="24"/>
      <c r="CF118" s="24"/>
      <c r="CG118" s="24"/>
      <c r="CH118" s="24"/>
      <c r="CI118" s="24"/>
      <c r="CJ118" s="24"/>
      <c r="CK118" s="24"/>
      <c r="CL118" s="24"/>
      <c r="CM118" s="24"/>
      <c r="CN118" s="24"/>
      <c r="CO118" s="25"/>
    </row>
    <row r="119" spans="2:93"/>
    <row r="120" spans="2:93"/>
    <row r="121" spans="2:93"/>
    <row r="122" spans="2:93"/>
    <row r="123" spans="2:93"/>
    <row r="124" spans="2:93"/>
    <row r="125" spans="2:93"/>
    <row r="126" spans="2:93"/>
  </sheetData>
  <phoneticPr fontId="13" type="noConversion"/>
  <dataValidations count="2">
    <dataValidation type="list" allowBlank="1" showInputMessage="1" showErrorMessage="1" sqref="H71:H80" xr:uid="{020A48A8-ED75-4138-AFE6-7B16571A04BE}">
      <formula1>"0,2"</formula1>
    </dataValidation>
    <dataValidation type="list" allowBlank="1" showInputMessage="1" showErrorMessage="1" sqref="E7" xr:uid="{C224C807-0606-4E41-A848-E875380C260E}">
      <formula1>$L$3:$M$3</formula1>
    </dataValidation>
  </dataValidations>
  <pageMargins left="0.7" right="0.7" top="0.75" bottom="0.75" header="0.3" footer="0.3"/>
  <pageSetup paperSize="9" orientation="portrait" r:id="rId1"/>
  <headerFooter>
    <oddHeader>&amp;C&amp;"Aptos"&amp;10&amp;K000000 OFFICIAL&amp;1#_x000D_</oddHeader>
    <oddFooter>&amp;C_x000D_&amp;1#&amp;"Aptos"&amp;10&amp;K000000 OFFICIAL</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D25C73-7CB1-4D31-B7BF-34892872BC95}">
  <sheetPr codeName="Sheet5">
    <tabColor rgb="FFFFFFCC"/>
  </sheetPr>
  <dimension ref="A1:DV252"/>
  <sheetViews>
    <sheetView zoomScale="90" zoomScaleNormal="90" workbookViewId="0">
      <pane xSplit="10" ySplit="3" topLeftCell="K4" activePane="bottomRight" state="frozen"/>
      <selection pane="bottomRight" activeCell="A6" sqref="A6"/>
      <selection pane="bottomLeft" activeCell="M68" sqref="M68"/>
      <selection pane="topRight" activeCell="M68" sqref="M68"/>
    </sheetView>
  </sheetViews>
  <sheetFormatPr defaultColWidth="0" defaultRowHeight="15.4" zeroHeight="1" outlineLevelRow="1"/>
  <cols>
    <col min="1" max="2" width="3" style="1" customWidth="1"/>
    <col min="3" max="3" width="3.75" style="1" customWidth="1"/>
    <col min="4" max="4" width="3" style="1" customWidth="1"/>
    <col min="5" max="5" width="40.75" style="1" customWidth="1"/>
    <col min="6" max="6" width="2.75" style="1" customWidth="1"/>
    <col min="7" max="7" width="14.25" style="1" customWidth="1"/>
    <col min="8" max="8" width="18.75" style="2" customWidth="1"/>
    <col min="9" max="9" width="3.5" style="2" customWidth="1"/>
    <col min="10" max="10" width="11.75" style="2" customWidth="1"/>
    <col min="11" max="11" width="9.25" style="1" customWidth="1"/>
    <col min="12" max="100" width="10.875" style="1" customWidth="1"/>
    <col min="101" max="102" width="9.25" style="1" customWidth="1"/>
    <col min="103" max="16384" width="9.25" style="1" hidden="1"/>
  </cols>
  <sheetData>
    <row r="1" spans="1:103" s="50" customFormat="1">
      <c r="A1" s="50" t="s">
        <v>20</v>
      </c>
      <c r="H1" s="51"/>
      <c r="I1" s="51"/>
      <c r="J1" s="51"/>
      <c r="K1" s="52"/>
      <c r="L1" s="52">
        <f t="shared" ref="L1:BW1" si="0">DATE(L3-1,4,1)</f>
        <v>44287</v>
      </c>
      <c r="M1" s="52">
        <f t="shared" si="0"/>
        <v>44652</v>
      </c>
      <c r="N1" s="52">
        <f t="shared" si="0"/>
        <v>45017</v>
      </c>
      <c r="O1" s="52">
        <f t="shared" si="0"/>
        <v>45383</v>
      </c>
      <c r="P1" s="52">
        <f t="shared" si="0"/>
        <v>45748</v>
      </c>
      <c r="Q1" s="52">
        <f t="shared" si="0"/>
        <v>46113</v>
      </c>
      <c r="R1" s="52">
        <f t="shared" si="0"/>
        <v>46478</v>
      </c>
      <c r="S1" s="52">
        <f t="shared" si="0"/>
        <v>46844</v>
      </c>
      <c r="T1" s="52">
        <f t="shared" si="0"/>
        <v>47209</v>
      </c>
      <c r="U1" s="52">
        <f t="shared" si="0"/>
        <v>47574</v>
      </c>
      <c r="V1" s="52">
        <f t="shared" si="0"/>
        <v>47939</v>
      </c>
      <c r="W1" s="52">
        <f t="shared" si="0"/>
        <v>48305</v>
      </c>
      <c r="X1" s="52">
        <f t="shared" si="0"/>
        <v>48670</v>
      </c>
      <c r="Y1" s="52">
        <f t="shared" si="0"/>
        <v>49035</v>
      </c>
      <c r="Z1" s="52">
        <f t="shared" si="0"/>
        <v>49400</v>
      </c>
      <c r="AA1" s="52">
        <f t="shared" si="0"/>
        <v>49766</v>
      </c>
      <c r="AB1" s="52">
        <f t="shared" si="0"/>
        <v>50131</v>
      </c>
      <c r="AC1" s="52">
        <f t="shared" si="0"/>
        <v>50496</v>
      </c>
      <c r="AD1" s="52">
        <f t="shared" si="0"/>
        <v>50861</v>
      </c>
      <c r="AE1" s="52">
        <f t="shared" si="0"/>
        <v>51227</v>
      </c>
      <c r="AF1" s="52">
        <f t="shared" si="0"/>
        <v>51592</v>
      </c>
      <c r="AG1" s="52">
        <f t="shared" si="0"/>
        <v>51957</v>
      </c>
      <c r="AH1" s="52">
        <f t="shared" si="0"/>
        <v>52322</v>
      </c>
      <c r="AI1" s="52">
        <f t="shared" si="0"/>
        <v>52688</v>
      </c>
      <c r="AJ1" s="52">
        <f t="shared" si="0"/>
        <v>53053</v>
      </c>
      <c r="AK1" s="52">
        <f t="shared" si="0"/>
        <v>53418</v>
      </c>
      <c r="AL1" s="52">
        <f t="shared" si="0"/>
        <v>53783</v>
      </c>
      <c r="AM1" s="52">
        <f t="shared" si="0"/>
        <v>54149</v>
      </c>
      <c r="AN1" s="52">
        <f t="shared" si="0"/>
        <v>54514</v>
      </c>
      <c r="AO1" s="52">
        <f t="shared" si="0"/>
        <v>54879</v>
      </c>
      <c r="AP1" s="52">
        <f t="shared" si="0"/>
        <v>55244</v>
      </c>
      <c r="AQ1" s="52">
        <f t="shared" si="0"/>
        <v>55610</v>
      </c>
      <c r="AR1" s="52">
        <f t="shared" si="0"/>
        <v>55975</v>
      </c>
      <c r="AS1" s="52">
        <f t="shared" si="0"/>
        <v>56340</v>
      </c>
      <c r="AT1" s="52">
        <f t="shared" si="0"/>
        <v>56705</v>
      </c>
      <c r="AU1" s="52">
        <f t="shared" si="0"/>
        <v>57071</v>
      </c>
      <c r="AV1" s="52">
        <f t="shared" si="0"/>
        <v>57436</v>
      </c>
      <c r="AW1" s="52">
        <f t="shared" si="0"/>
        <v>57801</v>
      </c>
      <c r="AX1" s="52">
        <f t="shared" si="0"/>
        <v>58166</v>
      </c>
      <c r="AY1" s="52">
        <f t="shared" si="0"/>
        <v>58532</v>
      </c>
      <c r="AZ1" s="52">
        <f t="shared" si="0"/>
        <v>58897</v>
      </c>
      <c r="BA1" s="52">
        <f t="shared" si="0"/>
        <v>59262</v>
      </c>
      <c r="BB1" s="52">
        <f t="shared" si="0"/>
        <v>59627</v>
      </c>
      <c r="BC1" s="52">
        <f t="shared" si="0"/>
        <v>59993</v>
      </c>
      <c r="BD1" s="52">
        <f t="shared" si="0"/>
        <v>60358</v>
      </c>
      <c r="BE1" s="52">
        <f t="shared" si="0"/>
        <v>60723</v>
      </c>
      <c r="BF1" s="52">
        <f t="shared" si="0"/>
        <v>61088</v>
      </c>
      <c r="BG1" s="52">
        <f t="shared" si="0"/>
        <v>61454</v>
      </c>
      <c r="BH1" s="52">
        <f t="shared" si="0"/>
        <v>61819</v>
      </c>
      <c r="BI1" s="52">
        <f t="shared" si="0"/>
        <v>62184</v>
      </c>
      <c r="BJ1" s="52">
        <f t="shared" si="0"/>
        <v>62549</v>
      </c>
      <c r="BK1" s="52">
        <f t="shared" si="0"/>
        <v>62915</v>
      </c>
      <c r="BL1" s="52">
        <f t="shared" si="0"/>
        <v>63280</v>
      </c>
      <c r="BM1" s="52">
        <f t="shared" si="0"/>
        <v>63645</v>
      </c>
      <c r="BN1" s="52">
        <f t="shared" si="0"/>
        <v>64010</v>
      </c>
      <c r="BO1" s="52">
        <f t="shared" si="0"/>
        <v>64376</v>
      </c>
      <c r="BP1" s="52">
        <f t="shared" si="0"/>
        <v>64741</v>
      </c>
      <c r="BQ1" s="52">
        <f t="shared" si="0"/>
        <v>65106</v>
      </c>
      <c r="BR1" s="52">
        <f t="shared" si="0"/>
        <v>65471</v>
      </c>
      <c r="BS1" s="52">
        <f t="shared" si="0"/>
        <v>65837</v>
      </c>
      <c r="BT1" s="52">
        <f t="shared" si="0"/>
        <v>66202</v>
      </c>
      <c r="BU1" s="52">
        <f t="shared" si="0"/>
        <v>66567</v>
      </c>
      <c r="BV1" s="52">
        <f t="shared" si="0"/>
        <v>66932</v>
      </c>
      <c r="BW1" s="52">
        <f t="shared" si="0"/>
        <v>67298</v>
      </c>
      <c r="BX1" s="52">
        <f t="shared" ref="BX1:CU1" si="1">DATE(BX3-1,4,1)</f>
        <v>67663</v>
      </c>
      <c r="BY1" s="52">
        <f t="shared" si="1"/>
        <v>68028</v>
      </c>
      <c r="BZ1" s="52">
        <f t="shared" si="1"/>
        <v>68393</v>
      </c>
      <c r="CA1" s="52">
        <f t="shared" si="1"/>
        <v>68759</v>
      </c>
      <c r="CB1" s="52">
        <f t="shared" si="1"/>
        <v>69124</v>
      </c>
      <c r="CC1" s="52">
        <f t="shared" si="1"/>
        <v>69489</v>
      </c>
      <c r="CD1" s="52">
        <f t="shared" si="1"/>
        <v>69854</v>
      </c>
      <c r="CE1" s="52">
        <f t="shared" si="1"/>
        <v>70220</v>
      </c>
      <c r="CF1" s="52">
        <f t="shared" si="1"/>
        <v>70585</v>
      </c>
      <c r="CG1" s="52">
        <f t="shared" si="1"/>
        <v>70950</v>
      </c>
      <c r="CH1" s="52">
        <f t="shared" si="1"/>
        <v>71315</v>
      </c>
      <c r="CI1" s="52">
        <f t="shared" si="1"/>
        <v>71681</v>
      </c>
      <c r="CJ1" s="52">
        <f t="shared" si="1"/>
        <v>72046</v>
      </c>
      <c r="CK1" s="52">
        <f t="shared" si="1"/>
        <v>72411</v>
      </c>
      <c r="CL1" s="52">
        <f t="shared" si="1"/>
        <v>72776</v>
      </c>
      <c r="CM1" s="52">
        <f t="shared" si="1"/>
        <v>73141</v>
      </c>
      <c r="CN1" s="52">
        <f t="shared" si="1"/>
        <v>73506</v>
      </c>
      <c r="CO1" s="52">
        <f t="shared" si="1"/>
        <v>73871</v>
      </c>
      <c r="CP1" s="52">
        <f t="shared" si="1"/>
        <v>74236</v>
      </c>
      <c r="CQ1" s="52">
        <f t="shared" si="1"/>
        <v>74602</v>
      </c>
      <c r="CR1" s="52">
        <f t="shared" si="1"/>
        <v>74967</v>
      </c>
      <c r="CS1" s="52">
        <f t="shared" si="1"/>
        <v>75332</v>
      </c>
      <c r="CT1" s="52">
        <f t="shared" si="1"/>
        <v>75697</v>
      </c>
      <c r="CU1" s="52">
        <f t="shared" si="1"/>
        <v>76063</v>
      </c>
      <c r="CV1" s="52">
        <f t="shared" ref="CV1" si="2">DATE(CV3-1,4,1)</f>
        <v>76428</v>
      </c>
    </row>
    <row r="2" spans="1:103" s="50" customFormat="1">
      <c r="H2" s="51"/>
      <c r="I2" s="51"/>
      <c r="J2" s="51"/>
      <c r="K2" s="52"/>
      <c r="L2" s="52">
        <f t="shared" ref="L2:BW2" si="3">DATE(L3,3,31)</f>
        <v>44651</v>
      </c>
      <c r="M2" s="52">
        <f t="shared" si="3"/>
        <v>45016</v>
      </c>
      <c r="N2" s="52">
        <f t="shared" si="3"/>
        <v>45382</v>
      </c>
      <c r="O2" s="52">
        <f t="shared" si="3"/>
        <v>45747</v>
      </c>
      <c r="P2" s="52">
        <f t="shared" si="3"/>
        <v>46112</v>
      </c>
      <c r="Q2" s="52">
        <f t="shared" si="3"/>
        <v>46477</v>
      </c>
      <c r="R2" s="52">
        <f t="shared" si="3"/>
        <v>46843</v>
      </c>
      <c r="S2" s="52">
        <f t="shared" si="3"/>
        <v>47208</v>
      </c>
      <c r="T2" s="52">
        <f t="shared" si="3"/>
        <v>47573</v>
      </c>
      <c r="U2" s="52">
        <f t="shared" si="3"/>
        <v>47938</v>
      </c>
      <c r="V2" s="52">
        <f t="shared" si="3"/>
        <v>48304</v>
      </c>
      <c r="W2" s="52">
        <f t="shared" si="3"/>
        <v>48669</v>
      </c>
      <c r="X2" s="52">
        <f t="shared" si="3"/>
        <v>49034</v>
      </c>
      <c r="Y2" s="52">
        <f t="shared" si="3"/>
        <v>49399</v>
      </c>
      <c r="Z2" s="52">
        <f t="shared" si="3"/>
        <v>49765</v>
      </c>
      <c r="AA2" s="52">
        <f t="shared" si="3"/>
        <v>50130</v>
      </c>
      <c r="AB2" s="52">
        <f t="shared" si="3"/>
        <v>50495</v>
      </c>
      <c r="AC2" s="52">
        <f t="shared" si="3"/>
        <v>50860</v>
      </c>
      <c r="AD2" s="52">
        <f t="shared" si="3"/>
        <v>51226</v>
      </c>
      <c r="AE2" s="52">
        <f t="shared" si="3"/>
        <v>51591</v>
      </c>
      <c r="AF2" s="52">
        <f t="shared" si="3"/>
        <v>51956</v>
      </c>
      <c r="AG2" s="52">
        <f t="shared" si="3"/>
        <v>52321</v>
      </c>
      <c r="AH2" s="52">
        <f t="shared" si="3"/>
        <v>52687</v>
      </c>
      <c r="AI2" s="52">
        <f t="shared" si="3"/>
        <v>53052</v>
      </c>
      <c r="AJ2" s="52">
        <f t="shared" si="3"/>
        <v>53417</v>
      </c>
      <c r="AK2" s="52">
        <f t="shared" si="3"/>
        <v>53782</v>
      </c>
      <c r="AL2" s="52">
        <f t="shared" si="3"/>
        <v>54148</v>
      </c>
      <c r="AM2" s="52">
        <f t="shared" si="3"/>
        <v>54513</v>
      </c>
      <c r="AN2" s="52">
        <f t="shared" si="3"/>
        <v>54878</v>
      </c>
      <c r="AO2" s="52">
        <f t="shared" si="3"/>
        <v>55243</v>
      </c>
      <c r="AP2" s="52">
        <f t="shared" si="3"/>
        <v>55609</v>
      </c>
      <c r="AQ2" s="52">
        <f t="shared" si="3"/>
        <v>55974</v>
      </c>
      <c r="AR2" s="52">
        <f t="shared" si="3"/>
        <v>56339</v>
      </c>
      <c r="AS2" s="52">
        <f t="shared" si="3"/>
        <v>56704</v>
      </c>
      <c r="AT2" s="52">
        <f t="shared" si="3"/>
        <v>57070</v>
      </c>
      <c r="AU2" s="52">
        <f t="shared" si="3"/>
        <v>57435</v>
      </c>
      <c r="AV2" s="52">
        <f t="shared" si="3"/>
        <v>57800</v>
      </c>
      <c r="AW2" s="52">
        <f t="shared" si="3"/>
        <v>58165</v>
      </c>
      <c r="AX2" s="52">
        <f t="shared" si="3"/>
        <v>58531</v>
      </c>
      <c r="AY2" s="52">
        <f t="shared" si="3"/>
        <v>58896</v>
      </c>
      <c r="AZ2" s="52">
        <f t="shared" si="3"/>
        <v>59261</v>
      </c>
      <c r="BA2" s="52">
        <f t="shared" si="3"/>
        <v>59626</v>
      </c>
      <c r="BB2" s="52">
        <f t="shared" si="3"/>
        <v>59992</v>
      </c>
      <c r="BC2" s="52">
        <f t="shared" si="3"/>
        <v>60357</v>
      </c>
      <c r="BD2" s="52">
        <f t="shared" si="3"/>
        <v>60722</v>
      </c>
      <c r="BE2" s="52">
        <f t="shared" si="3"/>
        <v>61087</v>
      </c>
      <c r="BF2" s="52">
        <f t="shared" si="3"/>
        <v>61453</v>
      </c>
      <c r="BG2" s="52">
        <f t="shared" si="3"/>
        <v>61818</v>
      </c>
      <c r="BH2" s="52">
        <f t="shared" si="3"/>
        <v>62183</v>
      </c>
      <c r="BI2" s="52">
        <f t="shared" si="3"/>
        <v>62548</v>
      </c>
      <c r="BJ2" s="52">
        <f t="shared" si="3"/>
        <v>62914</v>
      </c>
      <c r="BK2" s="52">
        <f t="shared" si="3"/>
        <v>63279</v>
      </c>
      <c r="BL2" s="52">
        <f t="shared" si="3"/>
        <v>63644</v>
      </c>
      <c r="BM2" s="52">
        <f t="shared" si="3"/>
        <v>64009</v>
      </c>
      <c r="BN2" s="52">
        <f t="shared" si="3"/>
        <v>64375</v>
      </c>
      <c r="BO2" s="52">
        <f t="shared" si="3"/>
        <v>64740</v>
      </c>
      <c r="BP2" s="52">
        <f t="shared" si="3"/>
        <v>65105</v>
      </c>
      <c r="BQ2" s="52">
        <f t="shared" si="3"/>
        <v>65470</v>
      </c>
      <c r="BR2" s="52">
        <f t="shared" si="3"/>
        <v>65836</v>
      </c>
      <c r="BS2" s="52">
        <f t="shared" si="3"/>
        <v>66201</v>
      </c>
      <c r="BT2" s="52">
        <f t="shared" si="3"/>
        <v>66566</v>
      </c>
      <c r="BU2" s="52">
        <f t="shared" si="3"/>
        <v>66931</v>
      </c>
      <c r="BV2" s="52">
        <f t="shared" si="3"/>
        <v>67297</v>
      </c>
      <c r="BW2" s="52">
        <f t="shared" si="3"/>
        <v>67662</v>
      </c>
      <c r="BX2" s="52">
        <f t="shared" ref="BX2:CV2" si="4">DATE(BX3,3,31)</f>
        <v>68027</v>
      </c>
      <c r="BY2" s="52">
        <f t="shared" si="4"/>
        <v>68392</v>
      </c>
      <c r="BZ2" s="52">
        <f t="shared" si="4"/>
        <v>68758</v>
      </c>
      <c r="CA2" s="52">
        <f t="shared" si="4"/>
        <v>69123</v>
      </c>
      <c r="CB2" s="52">
        <f t="shared" si="4"/>
        <v>69488</v>
      </c>
      <c r="CC2" s="52">
        <f t="shared" si="4"/>
        <v>69853</v>
      </c>
      <c r="CD2" s="52">
        <f t="shared" si="4"/>
        <v>70219</v>
      </c>
      <c r="CE2" s="52">
        <f t="shared" si="4"/>
        <v>70584</v>
      </c>
      <c r="CF2" s="52">
        <f t="shared" si="4"/>
        <v>70949</v>
      </c>
      <c r="CG2" s="52">
        <f t="shared" si="4"/>
        <v>71314</v>
      </c>
      <c r="CH2" s="52">
        <f t="shared" si="4"/>
        <v>71680</v>
      </c>
      <c r="CI2" s="52">
        <f t="shared" si="4"/>
        <v>72045</v>
      </c>
      <c r="CJ2" s="52">
        <f t="shared" si="4"/>
        <v>72410</v>
      </c>
      <c r="CK2" s="52">
        <f t="shared" si="4"/>
        <v>72775</v>
      </c>
      <c r="CL2" s="52">
        <f t="shared" si="4"/>
        <v>73140</v>
      </c>
      <c r="CM2" s="52">
        <f t="shared" si="4"/>
        <v>73505</v>
      </c>
      <c r="CN2" s="52">
        <f t="shared" si="4"/>
        <v>73870</v>
      </c>
      <c r="CO2" s="52">
        <f t="shared" si="4"/>
        <v>74235</v>
      </c>
      <c r="CP2" s="52">
        <f t="shared" si="4"/>
        <v>74601</v>
      </c>
      <c r="CQ2" s="52">
        <f t="shared" si="4"/>
        <v>74966</v>
      </c>
      <c r="CR2" s="52">
        <f t="shared" si="4"/>
        <v>75331</v>
      </c>
      <c r="CS2" s="52">
        <f t="shared" si="4"/>
        <v>75696</v>
      </c>
      <c r="CT2" s="52">
        <f t="shared" si="4"/>
        <v>76062</v>
      </c>
      <c r="CU2" s="52">
        <f t="shared" si="4"/>
        <v>76427</v>
      </c>
      <c r="CV2" s="52">
        <f t="shared" si="4"/>
        <v>76792</v>
      </c>
    </row>
    <row r="3" spans="1:103" s="50" customFormat="1">
      <c r="E3" s="50" t="s">
        <v>52</v>
      </c>
      <c r="G3" s="50" t="s">
        <v>145</v>
      </c>
      <c r="H3" s="50" t="s">
        <v>53</v>
      </c>
      <c r="J3" s="50" t="s">
        <v>146</v>
      </c>
      <c r="L3" s="50">
        <v>2022</v>
      </c>
      <c r="M3" s="50">
        <v>2023</v>
      </c>
      <c r="N3" s="50">
        <v>2024</v>
      </c>
      <c r="O3" s="50">
        <v>2025</v>
      </c>
      <c r="P3" s="50">
        <v>2026</v>
      </c>
      <c r="Q3" s="50">
        <v>2027</v>
      </c>
      <c r="R3" s="50">
        <v>2028</v>
      </c>
      <c r="S3" s="50">
        <v>2029</v>
      </c>
      <c r="T3" s="50">
        <v>2030</v>
      </c>
      <c r="U3" s="50">
        <v>2031</v>
      </c>
      <c r="V3" s="50">
        <v>2032</v>
      </c>
      <c r="W3" s="50">
        <v>2033</v>
      </c>
      <c r="X3" s="50">
        <v>2034</v>
      </c>
      <c r="Y3" s="50">
        <v>2035</v>
      </c>
      <c r="Z3" s="50">
        <v>2036</v>
      </c>
      <c r="AA3" s="50">
        <v>2037</v>
      </c>
      <c r="AB3" s="50">
        <v>2038</v>
      </c>
      <c r="AC3" s="50">
        <v>2039</v>
      </c>
      <c r="AD3" s="50">
        <v>2040</v>
      </c>
      <c r="AE3" s="50">
        <v>2041</v>
      </c>
      <c r="AF3" s="50">
        <v>2042</v>
      </c>
      <c r="AG3" s="50">
        <v>2043</v>
      </c>
      <c r="AH3" s="50">
        <v>2044</v>
      </c>
      <c r="AI3" s="50">
        <v>2045</v>
      </c>
      <c r="AJ3" s="50">
        <v>2046</v>
      </c>
      <c r="AK3" s="50">
        <v>2047</v>
      </c>
      <c r="AL3" s="50">
        <v>2048</v>
      </c>
      <c r="AM3" s="50">
        <v>2049</v>
      </c>
      <c r="AN3" s="50">
        <v>2050</v>
      </c>
      <c r="AO3" s="50">
        <v>2051</v>
      </c>
      <c r="AP3" s="50">
        <v>2052</v>
      </c>
      <c r="AQ3" s="50">
        <v>2053</v>
      </c>
      <c r="AR3" s="50">
        <v>2054</v>
      </c>
      <c r="AS3" s="50">
        <v>2055</v>
      </c>
      <c r="AT3" s="50">
        <v>2056</v>
      </c>
      <c r="AU3" s="50">
        <v>2057</v>
      </c>
      <c r="AV3" s="50">
        <v>2058</v>
      </c>
      <c r="AW3" s="50">
        <v>2059</v>
      </c>
      <c r="AX3" s="50">
        <v>2060</v>
      </c>
      <c r="AY3" s="50">
        <v>2061</v>
      </c>
      <c r="AZ3" s="50">
        <v>2062</v>
      </c>
      <c r="BA3" s="50">
        <v>2063</v>
      </c>
      <c r="BB3" s="50">
        <v>2064</v>
      </c>
      <c r="BC3" s="50">
        <v>2065</v>
      </c>
      <c r="BD3" s="50">
        <v>2066</v>
      </c>
      <c r="BE3" s="50">
        <v>2067</v>
      </c>
      <c r="BF3" s="50">
        <v>2068</v>
      </c>
      <c r="BG3" s="50">
        <v>2069</v>
      </c>
      <c r="BH3" s="50">
        <v>2070</v>
      </c>
      <c r="BI3" s="50">
        <v>2071</v>
      </c>
      <c r="BJ3" s="50">
        <v>2072</v>
      </c>
      <c r="BK3" s="50">
        <v>2073</v>
      </c>
      <c r="BL3" s="50">
        <v>2074</v>
      </c>
      <c r="BM3" s="50">
        <v>2075</v>
      </c>
      <c r="BN3" s="50">
        <v>2076</v>
      </c>
      <c r="BO3" s="50">
        <v>2077</v>
      </c>
      <c r="BP3" s="50">
        <v>2078</v>
      </c>
      <c r="BQ3" s="50">
        <v>2079</v>
      </c>
      <c r="BR3" s="50">
        <v>2080</v>
      </c>
      <c r="BS3" s="50">
        <v>2081</v>
      </c>
      <c r="BT3" s="50">
        <v>2082</v>
      </c>
      <c r="BU3" s="50">
        <v>2083</v>
      </c>
      <c r="BV3" s="50">
        <v>2084</v>
      </c>
      <c r="BW3" s="50">
        <v>2085</v>
      </c>
      <c r="BX3" s="50">
        <v>2086</v>
      </c>
      <c r="BY3" s="50">
        <v>2087</v>
      </c>
      <c r="BZ3" s="50">
        <v>2088</v>
      </c>
      <c r="CA3" s="50">
        <v>2089</v>
      </c>
      <c r="CB3" s="50">
        <v>2090</v>
      </c>
      <c r="CC3" s="50">
        <v>2091</v>
      </c>
      <c r="CD3" s="50">
        <v>2092</v>
      </c>
      <c r="CE3" s="50">
        <v>2093</v>
      </c>
      <c r="CF3" s="50">
        <v>2094</v>
      </c>
      <c r="CG3" s="50">
        <v>2095</v>
      </c>
      <c r="CH3" s="50">
        <v>2096</v>
      </c>
      <c r="CI3" s="50">
        <v>2097</v>
      </c>
      <c r="CJ3" s="50">
        <v>2098</v>
      </c>
      <c r="CK3" s="50">
        <v>2099</v>
      </c>
      <c r="CL3" s="50">
        <v>2100</v>
      </c>
      <c r="CM3" s="50">
        <v>2101</v>
      </c>
      <c r="CN3" s="50">
        <v>2102</v>
      </c>
      <c r="CO3" s="50">
        <v>2103</v>
      </c>
      <c r="CP3" s="50">
        <v>2104</v>
      </c>
      <c r="CQ3" s="50">
        <v>2105</v>
      </c>
      <c r="CR3" s="50">
        <v>2106</v>
      </c>
      <c r="CS3" s="50">
        <v>2107</v>
      </c>
      <c r="CT3" s="50">
        <v>2108</v>
      </c>
      <c r="CU3" s="50">
        <v>2109</v>
      </c>
      <c r="CV3" s="50">
        <v>2110</v>
      </c>
      <c r="CW3" s="51"/>
    </row>
    <row r="4" spans="1:103">
      <c r="H4" s="1"/>
      <c r="I4" s="1"/>
      <c r="J4" s="1"/>
      <c r="CW4" s="2"/>
    </row>
    <row r="5" spans="1:103">
      <c r="B5" s="22">
        <v>0</v>
      </c>
      <c r="C5" s="22" t="s">
        <v>56</v>
      </c>
      <c r="D5" s="22"/>
      <c r="E5" s="22"/>
      <c r="F5" s="22"/>
      <c r="G5" s="22"/>
      <c r="H5" s="22"/>
      <c r="I5" s="22"/>
      <c r="J5" s="22"/>
      <c r="K5" s="22"/>
      <c r="L5" s="22"/>
      <c r="M5" s="22"/>
      <c r="N5" s="22"/>
      <c r="O5" s="22"/>
      <c r="P5" s="22"/>
      <c r="Q5" s="22"/>
      <c r="R5" s="22"/>
      <c r="S5" s="22"/>
      <c r="T5" s="22"/>
      <c r="U5" s="22"/>
      <c r="V5" s="22"/>
      <c r="W5" s="22"/>
      <c r="X5" s="22"/>
      <c r="Y5" s="22"/>
      <c r="Z5" s="22"/>
      <c r="AA5" s="22"/>
      <c r="AB5" s="22"/>
      <c r="AC5" s="22"/>
      <c r="AD5" s="22"/>
      <c r="AE5" s="22"/>
      <c r="AF5" s="22"/>
      <c r="AG5" s="22"/>
      <c r="AH5" s="22"/>
      <c r="AI5" s="22"/>
      <c r="AJ5" s="22"/>
      <c r="AK5" s="22"/>
      <c r="AL5" s="22"/>
      <c r="AM5" s="22"/>
      <c r="AN5" s="22"/>
      <c r="AO5" s="22"/>
      <c r="AP5" s="22"/>
      <c r="AQ5" s="22"/>
      <c r="AR5" s="22"/>
      <c r="AS5" s="22"/>
      <c r="AT5" s="22"/>
      <c r="AU5" s="22"/>
      <c r="AV5" s="22"/>
      <c r="AW5" s="22"/>
      <c r="AX5" s="22"/>
      <c r="AY5" s="22"/>
      <c r="AZ5" s="22"/>
      <c r="BA5" s="22"/>
      <c r="BB5" s="22"/>
      <c r="BC5" s="22"/>
      <c r="BD5" s="22"/>
      <c r="BE5" s="22"/>
      <c r="BF5" s="22"/>
      <c r="BG5" s="22"/>
      <c r="BH5" s="22"/>
      <c r="BI5" s="22"/>
      <c r="BJ5" s="22"/>
      <c r="BK5" s="22"/>
      <c r="BL5" s="22"/>
      <c r="BM5" s="22"/>
      <c r="BN5" s="22"/>
      <c r="BO5" s="22"/>
      <c r="BP5" s="22"/>
      <c r="BQ5" s="22"/>
      <c r="BR5" s="22"/>
      <c r="BS5" s="22"/>
      <c r="BT5" s="22"/>
      <c r="BU5" s="22"/>
      <c r="BV5" s="22"/>
      <c r="BW5" s="22"/>
      <c r="BX5" s="22"/>
      <c r="BY5" s="22"/>
      <c r="BZ5" s="22"/>
      <c r="CA5" s="22"/>
      <c r="CB5" s="22"/>
      <c r="CC5" s="22"/>
      <c r="CD5" s="22"/>
      <c r="CE5" s="22"/>
      <c r="CF5" s="22"/>
      <c r="CG5" s="22"/>
      <c r="CH5" s="22"/>
      <c r="CI5" s="22"/>
      <c r="CJ5" s="22"/>
      <c r="CK5" s="22"/>
      <c r="CL5" s="22"/>
      <c r="CM5" s="22"/>
      <c r="CN5" s="22"/>
      <c r="CO5" s="22"/>
      <c r="CP5" s="22"/>
      <c r="CQ5" s="22"/>
      <c r="CR5" s="22"/>
      <c r="CS5" s="22"/>
      <c r="CT5" s="22"/>
      <c r="CU5" s="22"/>
      <c r="CV5" s="22"/>
      <c r="CW5" s="23"/>
      <c r="CX5" s="23"/>
      <c r="CY5" s="23"/>
    </row>
    <row r="6" spans="1:103">
      <c r="H6" s="1"/>
      <c r="I6" s="1"/>
      <c r="J6" s="1"/>
      <c r="CW6" s="2"/>
      <c r="CX6" s="2"/>
      <c r="CY6" s="2"/>
    </row>
    <row r="7" spans="1:103">
      <c r="E7" s="1" t="s">
        <v>147</v>
      </c>
      <c r="H7" s="1"/>
      <c r="I7" s="1"/>
      <c r="J7" s="1"/>
      <c r="L7" s="162">
        <f>FinancialInputs!L7</f>
        <v>0</v>
      </c>
      <c r="M7" s="162">
        <f>FinancialInputs!M7</f>
        <v>0</v>
      </c>
      <c r="N7" s="162">
        <f>FinancialInputs!N7</f>
        <v>0</v>
      </c>
      <c r="O7" s="162">
        <f>FinancialInputs!O7</f>
        <v>0</v>
      </c>
      <c r="P7" s="162">
        <f>FinancialInputs!P7</f>
        <v>0</v>
      </c>
      <c r="Q7" s="162">
        <f>FinancialInputs!Q7</f>
        <v>0</v>
      </c>
      <c r="R7" s="162">
        <f>FinancialInputs!R7</f>
        <v>0</v>
      </c>
      <c r="S7" s="162">
        <f>FinancialInputs!S7</f>
        <v>0</v>
      </c>
      <c r="T7" s="162">
        <f>FinancialInputs!T7</f>
        <v>0</v>
      </c>
      <c r="U7" s="162">
        <f>FinancialInputs!U7</f>
        <v>0</v>
      </c>
      <c r="V7" s="162">
        <f>FinancialInputs!V7</f>
        <v>0</v>
      </c>
      <c r="W7" s="162">
        <f>FinancialInputs!W7</f>
        <v>0</v>
      </c>
      <c r="X7" s="162">
        <f>FinancialInputs!X7</f>
        <v>0</v>
      </c>
      <c r="Y7" s="162">
        <f>FinancialInputs!Y7</f>
        <v>0</v>
      </c>
      <c r="Z7" s="162">
        <f>FinancialInputs!Z7</f>
        <v>0</v>
      </c>
      <c r="AA7" s="162">
        <f>FinancialInputs!AA7</f>
        <v>0</v>
      </c>
      <c r="AB7" s="162">
        <f>FinancialInputs!AB7</f>
        <v>0</v>
      </c>
      <c r="AC7" s="162">
        <f>FinancialInputs!AC7</f>
        <v>0</v>
      </c>
      <c r="AD7" s="162">
        <f>FinancialInputs!AD7</f>
        <v>0</v>
      </c>
      <c r="AE7" s="162">
        <f>FinancialInputs!AE7</f>
        <v>0</v>
      </c>
      <c r="AF7" s="162">
        <f>FinancialInputs!AF7</f>
        <v>0</v>
      </c>
      <c r="AG7" s="162">
        <f>FinancialInputs!AG7</f>
        <v>0</v>
      </c>
      <c r="AH7" s="162">
        <f>FinancialInputs!AH7</f>
        <v>0</v>
      </c>
      <c r="AI7" s="162">
        <f>FinancialInputs!AI7</f>
        <v>0</v>
      </c>
      <c r="AJ7" s="162">
        <f>FinancialInputs!AJ7</f>
        <v>0</v>
      </c>
      <c r="AK7" s="162">
        <f>FinancialInputs!AK7</f>
        <v>0</v>
      </c>
      <c r="AL7" s="162">
        <f>FinancialInputs!AL7</f>
        <v>0</v>
      </c>
      <c r="AM7" s="162">
        <f>FinancialInputs!AM7</f>
        <v>0</v>
      </c>
      <c r="AN7" s="162">
        <f>FinancialInputs!AN7</f>
        <v>0</v>
      </c>
      <c r="AO7" s="162">
        <f>FinancialInputs!AO7</f>
        <v>0</v>
      </c>
      <c r="AP7" s="162">
        <f>FinancialInputs!AP7</f>
        <v>0</v>
      </c>
      <c r="AQ7" s="162">
        <f>FinancialInputs!AQ7</f>
        <v>0</v>
      </c>
      <c r="AR7" s="162">
        <f>FinancialInputs!AR7</f>
        <v>0</v>
      </c>
      <c r="AS7" s="162">
        <f>FinancialInputs!AS7</f>
        <v>0</v>
      </c>
      <c r="AT7" s="162">
        <f>FinancialInputs!AT7</f>
        <v>0</v>
      </c>
      <c r="AU7" s="162">
        <f>FinancialInputs!AU7</f>
        <v>0</v>
      </c>
      <c r="AV7" s="162">
        <f>FinancialInputs!AV7</f>
        <v>0</v>
      </c>
      <c r="AW7" s="162">
        <f>FinancialInputs!AW7</f>
        <v>0</v>
      </c>
      <c r="AX7" s="162">
        <f>FinancialInputs!AX7</f>
        <v>0</v>
      </c>
      <c r="AY7" s="162">
        <f>FinancialInputs!AY7</f>
        <v>0</v>
      </c>
      <c r="AZ7" s="162">
        <f>FinancialInputs!AZ7</f>
        <v>0</v>
      </c>
      <c r="BA7" s="162">
        <f>FinancialInputs!BA7</f>
        <v>0</v>
      </c>
      <c r="BB7" s="162">
        <f>FinancialInputs!BB7</f>
        <v>0</v>
      </c>
      <c r="BC7" s="162">
        <f>FinancialInputs!BC7</f>
        <v>0</v>
      </c>
      <c r="BD7" s="162">
        <f>FinancialInputs!BD7</f>
        <v>0</v>
      </c>
      <c r="BE7" s="162">
        <f>FinancialInputs!BE7</f>
        <v>0</v>
      </c>
      <c r="BF7" s="162">
        <f>FinancialInputs!BF7</f>
        <v>0</v>
      </c>
      <c r="BG7" s="162">
        <f>FinancialInputs!BG7</f>
        <v>0</v>
      </c>
      <c r="BH7" s="162">
        <f>FinancialInputs!BH7</f>
        <v>0</v>
      </c>
      <c r="BI7" s="162">
        <f>FinancialInputs!BI7</f>
        <v>0</v>
      </c>
      <c r="BJ7" s="162">
        <f>FinancialInputs!BJ7</f>
        <v>0</v>
      </c>
      <c r="BK7" s="162">
        <f>FinancialInputs!BK7</f>
        <v>0</v>
      </c>
      <c r="BL7" s="162">
        <f>FinancialInputs!BL7</f>
        <v>0</v>
      </c>
      <c r="BM7" s="162">
        <f>FinancialInputs!BM7</f>
        <v>0</v>
      </c>
      <c r="BN7" s="162">
        <f>FinancialInputs!BN7</f>
        <v>0</v>
      </c>
      <c r="BO7" s="162">
        <f>FinancialInputs!BO7</f>
        <v>0</v>
      </c>
      <c r="BP7" s="162">
        <f>FinancialInputs!BP7</f>
        <v>0</v>
      </c>
      <c r="BQ7" s="162">
        <f>FinancialInputs!BQ7</f>
        <v>0</v>
      </c>
      <c r="BR7" s="162">
        <f>FinancialInputs!BR7</f>
        <v>0</v>
      </c>
      <c r="BS7" s="162">
        <f>FinancialInputs!BS7</f>
        <v>0</v>
      </c>
      <c r="BT7" s="162">
        <f>FinancialInputs!BT7</f>
        <v>0</v>
      </c>
      <c r="BU7" s="162">
        <f>FinancialInputs!BU7</f>
        <v>0</v>
      </c>
      <c r="BV7" s="162">
        <f>FinancialInputs!BV7</f>
        <v>0</v>
      </c>
      <c r="BW7" s="162">
        <f>FinancialInputs!BW7</f>
        <v>0</v>
      </c>
      <c r="BX7" s="162">
        <f>FinancialInputs!BX7</f>
        <v>0</v>
      </c>
      <c r="BY7" s="162">
        <f>FinancialInputs!BY7</f>
        <v>0</v>
      </c>
      <c r="BZ7" s="162">
        <f>FinancialInputs!BZ7</f>
        <v>0</v>
      </c>
      <c r="CA7" s="162">
        <f>FinancialInputs!CA7</f>
        <v>0</v>
      </c>
      <c r="CB7" s="162">
        <f>FinancialInputs!CB7</f>
        <v>0</v>
      </c>
      <c r="CC7" s="162">
        <f>FinancialInputs!CC7</f>
        <v>0</v>
      </c>
      <c r="CD7" s="162">
        <f>FinancialInputs!CD7</f>
        <v>0</v>
      </c>
      <c r="CE7" s="162">
        <f>FinancialInputs!CE7</f>
        <v>0</v>
      </c>
      <c r="CF7" s="162">
        <f>FinancialInputs!CF7</f>
        <v>0</v>
      </c>
      <c r="CG7" s="162">
        <f>FinancialInputs!CG7</f>
        <v>0</v>
      </c>
      <c r="CH7" s="162">
        <f>FinancialInputs!CH7</f>
        <v>0</v>
      </c>
      <c r="CI7" s="162">
        <f>FinancialInputs!CI7</f>
        <v>0</v>
      </c>
      <c r="CJ7" s="162">
        <f>FinancialInputs!CJ7</f>
        <v>0</v>
      </c>
      <c r="CK7" s="162">
        <f>FinancialInputs!CK7</f>
        <v>0</v>
      </c>
      <c r="CL7" s="162">
        <f>FinancialInputs!CL7</f>
        <v>0</v>
      </c>
      <c r="CM7" s="162">
        <f>FinancialInputs!CM7</f>
        <v>0</v>
      </c>
      <c r="CN7" s="162">
        <f>FinancialInputs!CN7</f>
        <v>0</v>
      </c>
      <c r="CO7" s="162">
        <f>FinancialInputs!CO7</f>
        <v>0</v>
      </c>
      <c r="CP7" s="162">
        <f>FinancialInputs!CP7</f>
        <v>0</v>
      </c>
      <c r="CQ7" s="162">
        <f>FinancialInputs!CQ7</f>
        <v>0</v>
      </c>
      <c r="CR7" s="162">
        <f>FinancialInputs!CR7</f>
        <v>0</v>
      </c>
      <c r="CS7" s="162">
        <f>FinancialInputs!CS7</f>
        <v>0</v>
      </c>
      <c r="CT7" s="162">
        <f>FinancialInputs!CT7</f>
        <v>0</v>
      </c>
      <c r="CU7" s="162">
        <f>FinancialInputs!CU7</f>
        <v>0</v>
      </c>
      <c r="CV7" s="162">
        <f>FinancialInputs!CV7</f>
        <v>0</v>
      </c>
      <c r="CW7" s="2"/>
      <c r="CX7" s="2"/>
      <c r="CY7" s="2"/>
    </row>
    <row r="8" spans="1:103">
      <c r="E8" s="1" t="s">
        <v>148</v>
      </c>
      <c r="H8" s="1"/>
      <c r="I8" s="1"/>
      <c r="J8" s="1"/>
      <c r="L8" s="162">
        <f>FinancialInputs!L8</f>
        <v>0</v>
      </c>
      <c r="M8" s="162">
        <f>FinancialInputs!M8</f>
        <v>0</v>
      </c>
      <c r="N8" s="162">
        <f>FinancialInputs!N8</f>
        <v>0</v>
      </c>
      <c r="O8" s="162">
        <f>FinancialInputs!O8</f>
        <v>0</v>
      </c>
      <c r="P8" s="162">
        <f>FinancialInputs!P8</f>
        <v>0</v>
      </c>
      <c r="Q8" s="162">
        <f>FinancialInputs!Q8</f>
        <v>0</v>
      </c>
      <c r="R8" s="162">
        <f>FinancialInputs!R8</f>
        <v>0</v>
      </c>
      <c r="S8" s="162">
        <f>FinancialInputs!S8</f>
        <v>0</v>
      </c>
      <c r="T8" s="162">
        <f>FinancialInputs!T8</f>
        <v>0</v>
      </c>
      <c r="U8" s="162">
        <f>FinancialInputs!U8</f>
        <v>0</v>
      </c>
      <c r="V8" s="162">
        <f>FinancialInputs!V8</f>
        <v>0</v>
      </c>
      <c r="W8" s="162">
        <f>FinancialInputs!W8</f>
        <v>0</v>
      </c>
      <c r="X8" s="162">
        <f>FinancialInputs!X8</f>
        <v>0</v>
      </c>
      <c r="Y8" s="162">
        <f>FinancialInputs!Y8</f>
        <v>0</v>
      </c>
      <c r="Z8" s="162">
        <f>FinancialInputs!Z8</f>
        <v>0</v>
      </c>
      <c r="AA8" s="162">
        <f>FinancialInputs!AA8</f>
        <v>0</v>
      </c>
      <c r="AB8" s="162">
        <f>FinancialInputs!AB8</f>
        <v>0</v>
      </c>
      <c r="AC8" s="162">
        <f>FinancialInputs!AC8</f>
        <v>0</v>
      </c>
      <c r="AD8" s="162">
        <f>FinancialInputs!AD8</f>
        <v>0</v>
      </c>
      <c r="AE8" s="162">
        <f>FinancialInputs!AE8</f>
        <v>0</v>
      </c>
      <c r="AF8" s="162">
        <f>FinancialInputs!AF8</f>
        <v>0</v>
      </c>
      <c r="AG8" s="162">
        <f>FinancialInputs!AG8</f>
        <v>0</v>
      </c>
      <c r="AH8" s="162">
        <f>FinancialInputs!AH8</f>
        <v>0</v>
      </c>
      <c r="AI8" s="162">
        <f>FinancialInputs!AI8</f>
        <v>0</v>
      </c>
      <c r="AJ8" s="162">
        <f>FinancialInputs!AJ8</f>
        <v>0</v>
      </c>
      <c r="AK8" s="162">
        <f>FinancialInputs!AK8</f>
        <v>0</v>
      </c>
      <c r="AL8" s="162">
        <f>FinancialInputs!AL8</f>
        <v>0</v>
      </c>
      <c r="AM8" s="162">
        <f>FinancialInputs!AM8</f>
        <v>0</v>
      </c>
      <c r="AN8" s="162">
        <f>FinancialInputs!AN8</f>
        <v>0</v>
      </c>
      <c r="AO8" s="162">
        <f>FinancialInputs!AO8</f>
        <v>0</v>
      </c>
      <c r="AP8" s="162">
        <f>FinancialInputs!AP8</f>
        <v>0</v>
      </c>
      <c r="AQ8" s="162">
        <f>FinancialInputs!AQ8</f>
        <v>0</v>
      </c>
      <c r="AR8" s="162">
        <f>FinancialInputs!AR8</f>
        <v>0</v>
      </c>
      <c r="AS8" s="162">
        <f>FinancialInputs!AS8</f>
        <v>0</v>
      </c>
      <c r="AT8" s="162">
        <f>FinancialInputs!AT8</f>
        <v>0</v>
      </c>
      <c r="AU8" s="162">
        <f>FinancialInputs!AU8</f>
        <v>0</v>
      </c>
      <c r="AV8" s="162">
        <f>FinancialInputs!AV8</f>
        <v>0</v>
      </c>
      <c r="AW8" s="162">
        <f>FinancialInputs!AW8</f>
        <v>0</v>
      </c>
      <c r="AX8" s="162">
        <f>FinancialInputs!AX8</f>
        <v>0</v>
      </c>
      <c r="AY8" s="162">
        <f>FinancialInputs!AY8</f>
        <v>0</v>
      </c>
      <c r="AZ8" s="162">
        <f>FinancialInputs!AZ8</f>
        <v>0</v>
      </c>
      <c r="BA8" s="162">
        <f>FinancialInputs!BA8</f>
        <v>0</v>
      </c>
      <c r="BB8" s="162">
        <f>FinancialInputs!BB8</f>
        <v>0</v>
      </c>
      <c r="BC8" s="162">
        <f>FinancialInputs!BC8</f>
        <v>0</v>
      </c>
      <c r="BD8" s="162">
        <f>FinancialInputs!BD8</f>
        <v>0</v>
      </c>
      <c r="BE8" s="162">
        <f>FinancialInputs!BE8</f>
        <v>0</v>
      </c>
      <c r="BF8" s="162">
        <f>FinancialInputs!BF8</f>
        <v>0</v>
      </c>
      <c r="BG8" s="162">
        <f>FinancialInputs!BG8</f>
        <v>0</v>
      </c>
      <c r="BH8" s="162">
        <f>FinancialInputs!BH8</f>
        <v>0</v>
      </c>
      <c r="BI8" s="162">
        <f>FinancialInputs!BI8</f>
        <v>0</v>
      </c>
      <c r="BJ8" s="162">
        <f>FinancialInputs!BJ8</f>
        <v>0</v>
      </c>
      <c r="BK8" s="162">
        <f>FinancialInputs!BK8</f>
        <v>0</v>
      </c>
      <c r="BL8" s="162">
        <f>FinancialInputs!BL8</f>
        <v>0</v>
      </c>
      <c r="BM8" s="162">
        <f>FinancialInputs!BM8</f>
        <v>0</v>
      </c>
      <c r="BN8" s="162">
        <f>FinancialInputs!BN8</f>
        <v>0</v>
      </c>
      <c r="BO8" s="162">
        <f>FinancialInputs!BO8</f>
        <v>0</v>
      </c>
      <c r="BP8" s="162">
        <f>FinancialInputs!BP8</f>
        <v>0</v>
      </c>
      <c r="BQ8" s="162">
        <f>FinancialInputs!BQ8</f>
        <v>0</v>
      </c>
      <c r="BR8" s="162">
        <f>FinancialInputs!BR8</f>
        <v>0</v>
      </c>
      <c r="BS8" s="162">
        <f>FinancialInputs!BS8</f>
        <v>0</v>
      </c>
      <c r="BT8" s="162">
        <f>FinancialInputs!BT8</f>
        <v>0</v>
      </c>
      <c r="BU8" s="162">
        <f>FinancialInputs!BU8</f>
        <v>0</v>
      </c>
      <c r="BV8" s="162">
        <f>FinancialInputs!BV8</f>
        <v>0</v>
      </c>
      <c r="BW8" s="162">
        <f>FinancialInputs!BW8</f>
        <v>0</v>
      </c>
      <c r="BX8" s="162">
        <f>FinancialInputs!BX8</f>
        <v>0</v>
      </c>
      <c r="BY8" s="162">
        <f>FinancialInputs!BY8</f>
        <v>0</v>
      </c>
      <c r="BZ8" s="162">
        <f>FinancialInputs!BZ8</f>
        <v>0</v>
      </c>
      <c r="CA8" s="162">
        <f>FinancialInputs!CA8</f>
        <v>0</v>
      </c>
      <c r="CB8" s="162">
        <f>FinancialInputs!CB8</f>
        <v>0</v>
      </c>
      <c r="CC8" s="162">
        <f>FinancialInputs!CC8</f>
        <v>0</v>
      </c>
      <c r="CD8" s="162">
        <f>FinancialInputs!CD8</f>
        <v>0</v>
      </c>
      <c r="CE8" s="162">
        <f>FinancialInputs!CE8</f>
        <v>0</v>
      </c>
      <c r="CF8" s="162">
        <f>FinancialInputs!CF8</f>
        <v>0</v>
      </c>
      <c r="CG8" s="162">
        <f>FinancialInputs!CG8</f>
        <v>0</v>
      </c>
      <c r="CH8" s="162">
        <f>FinancialInputs!CH8</f>
        <v>0</v>
      </c>
      <c r="CI8" s="162">
        <f>FinancialInputs!CI8</f>
        <v>0</v>
      </c>
      <c r="CJ8" s="162">
        <f>FinancialInputs!CJ8</f>
        <v>0</v>
      </c>
      <c r="CK8" s="162">
        <f>FinancialInputs!CK8</f>
        <v>0</v>
      </c>
      <c r="CL8" s="162">
        <f>FinancialInputs!CL8</f>
        <v>0</v>
      </c>
      <c r="CM8" s="162">
        <f>FinancialInputs!CM8</f>
        <v>0</v>
      </c>
      <c r="CN8" s="162">
        <f>FinancialInputs!CN8</f>
        <v>0</v>
      </c>
      <c r="CO8" s="162">
        <f>FinancialInputs!CO8</f>
        <v>0</v>
      </c>
      <c r="CP8" s="162">
        <f>FinancialInputs!CP8</f>
        <v>0</v>
      </c>
      <c r="CQ8" s="162">
        <f>FinancialInputs!CQ8</f>
        <v>0</v>
      </c>
      <c r="CR8" s="162">
        <f>FinancialInputs!CR8</f>
        <v>0</v>
      </c>
      <c r="CS8" s="162">
        <f>FinancialInputs!CS8</f>
        <v>0</v>
      </c>
      <c r="CT8" s="162">
        <f>FinancialInputs!CT8</f>
        <v>0</v>
      </c>
      <c r="CU8" s="162">
        <f>FinancialInputs!CU8</f>
        <v>0</v>
      </c>
      <c r="CV8" s="162">
        <f>FinancialInputs!CV8</f>
        <v>0</v>
      </c>
      <c r="CW8" s="2"/>
      <c r="CX8" s="2"/>
      <c r="CY8" s="2"/>
    </row>
    <row r="9" spans="1:103">
      <c r="E9" s="1" t="s">
        <v>149</v>
      </c>
      <c r="J9" s="1"/>
      <c r="L9" s="162">
        <f>FinancialInputs!L9</f>
        <v>0</v>
      </c>
      <c r="M9" s="162">
        <f>FinancialInputs!M9</f>
        <v>0</v>
      </c>
      <c r="N9" s="162">
        <f>FinancialInputs!N9</f>
        <v>0</v>
      </c>
      <c r="O9" s="162">
        <f>FinancialInputs!O9</f>
        <v>0</v>
      </c>
      <c r="P9" s="162">
        <f>FinancialInputs!P9</f>
        <v>0</v>
      </c>
      <c r="Q9" s="162">
        <f>FinancialInputs!Q9</f>
        <v>0</v>
      </c>
      <c r="R9" s="162">
        <f>FinancialInputs!R9</f>
        <v>0</v>
      </c>
      <c r="S9" s="162">
        <f>FinancialInputs!S9</f>
        <v>0</v>
      </c>
      <c r="T9" s="162">
        <f>FinancialInputs!T9</f>
        <v>0</v>
      </c>
      <c r="U9" s="162">
        <f>FinancialInputs!U9</f>
        <v>0</v>
      </c>
      <c r="V9" s="162">
        <f>FinancialInputs!V9</f>
        <v>0</v>
      </c>
      <c r="W9" s="162">
        <f>FinancialInputs!W9</f>
        <v>0</v>
      </c>
      <c r="X9" s="162">
        <f>FinancialInputs!X9</f>
        <v>0</v>
      </c>
      <c r="Y9" s="162">
        <f>FinancialInputs!Y9</f>
        <v>0</v>
      </c>
      <c r="Z9" s="162">
        <f>FinancialInputs!Z9</f>
        <v>0</v>
      </c>
      <c r="AA9" s="162">
        <f>FinancialInputs!AA9</f>
        <v>0</v>
      </c>
      <c r="AB9" s="162">
        <f>FinancialInputs!AB9</f>
        <v>0</v>
      </c>
      <c r="AC9" s="162">
        <f>FinancialInputs!AC9</f>
        <v>0</v>
      </c>
      <c r="AD9" s="162">
        <f>FinancialInputs!AD9</f>
        <v>0</v>
      </c>
      <c r="AE9" s="162">
        <f>FinancialInputs!AE9</f>
        <v>0</v>
      </c>
      <c r="AF9" s="162">
        <f>FinancialInputs!AF9</f>
        <v>0</v>
      </c>
      <c r="AG9" s="162">
        <f>FinancialInputs!AG9</f>
        <v>0</v>
      </c>
      <c r="AH9" s="162">
        <f>FinancialInputs!AH9</f>
        <v>0</v>
      </c>
      <c r="AI9" s="162">
        <f>FinancialInputs!AI9</f>
        <v>0</v>
      </c>
      <c r="AJ9" s="162">
        <f>FinancialInputs!AJ9</f>
        <v>0</v>
      </c>
      <c r="AK9" s="162">
        <f>FinancialInputs!AK9</f>
        <v>0</v>
      </c>
      <c r="AL9" s="162">
        <f>FinancialInputs!AL9</f>
        <v>0</v>
      </c>
      <c r="AM9" s="162">
        <f>FinancialInputs!AM9</f>
        <v>0</v>
      </c>
      <c r="AN9" s="162">
        <f>FinancialInputs!AN9</f>
        <v>0</v>
      </c>
      <c r="AO9" s="162">
        <f>FinancialInputs!AO9</f>
        <v>0</v>
      </c>
      <c r="AP9" s="162">
        <f>FinancialInputs!AP9</f>
        <v>0</v>
      </c>
      <c r="AQ9" s="162">
        <f>FinancialInputs!AQ9</f>
        <v>0</v>
      </c>
      <c r="AR9" s="162">
        <f>FinancialInputs!AR9</f>
        <v>0</v>
      </c>
      <c r="AS9" s="162">
        <f>FinancialInputs!AS9</f>
        <v>0</v>
      </c>
      <c r="AT9" s="162">
        <f>FinancialInputs!AT9</f>
        <v>0</v>
      </c>
      <c r="AU9" s="162">
        <f>FinancialInputs!AU9</f>
        <v>0</v>
      </c>
      <c r="AV9" s="162">
        <f>FinancialInputs!AV9</f>
        <v>0</v>
      </c>
      <c r="AW9" s="162">
        <f>FinancialInputs!AW9</f>
        <v>0</v>
      </c>
      <c r="AX9" s="162">
        <f>FinancialInputs!AX9</f>
        <v>0</v>
      </c>
      <c r="AY9" s="162">
        <f>FinancialInputs!AY9</f>
        <v>0</v>
      </c>
      <c r="AZ9" s="162">
        <f>FinancialInputs!AZ9</f>
        <v>0</v>
      </c>
      <c r="BA9" s="162">
        <f>FinancialInputs!BA9</f>
        <v>0</v>
      </c>
      <c r="BB9" s="162">
        <f>FinancialInputs!BB9</f>
        <v>0</v>
      </c>
      <c r="BC9" s="162">
        <f>FinancialInputs!BC9</f>
        <v>0</v>
      </c>
      <c r="BD9" s="162">
        <f>FinancialInputs!BD9</f>
        <v>0</v>
      </c>
      <c r="BE9" s="162">
        <f>FinancialInputs!BE9</f>
        <v>0</v>
      </c>
      <c r="BF9" s="162">
        <f>FinancialInputs!BF9</f>
        <v>0</v>
      </c>
      <c r="BG9" s="162">
        <f>FinancialInputs!BG9</f>
        <v>0</v>
      </c>
      <c r="BH9" s="162">
        <f>FinancialInputs!BH9</f>
        <v>0</v>
      </c>
      <c r="BI9" s="162">
        <f>FinancialInputs!BI9</f>
        <v>0</v>
      </c>
      <c r="BJ9" s="162">
        <f>FinancialInputs!BJ9</f>
        <v>0</v>
      </c>
      <c r="BK9" s="162">
        <f>FinancialInputs!BK9</f>
        <v>0</v>
      </c>
      <c r="BL9" s="162">
        <f>FinancialInputs!BL9</f>
        <v>0</v>
      </c>
      <c r="BM9" s="162">
        <f>FinancialInputs!BM9</f>
        <v>0</v>
      </c>
      <c r="BN9" s="162">
        <f>FinancialInputs!BN9</f>
        <v>0</v>
      </c>
      <c r="BO9" s="162">
        <f>FinancialInputs!BO9</f>
        <v>0</v>
      </c>
      <c r="BP9" s="162">
        <f>FinancialInputs!BP9</f>
        <v>0</v>
      </c>
      <c r="BQ9" s="162">
        <f>FinancialInputs!BQ9</f>
        <v>0</v>
      </c>
      <c r="BR9" s="162">
        <f>FinancialInputs!BR9</f>
        <v>0</v>
      </c>
      <c r="BS9" s="162">
        <f>FinancialInputs!BS9</f>
        <v>0</v>
      </c>
      <c r="BT9" s="162">
        <f>FinancialInputs!BT9</f>
        <v>0</v>
      </c>
      <c r="BU9" s="162">
        <f>FinancialInputs!BU9</f>
        <v>0</v>
      </c>
      <c r="BV9" s="162">
        <f>FinancialInputs!BV9</f>
        <v>0</v>
      </c>
      <c r="BW9" s="162">
        <f>FinancialInputs!BW9</f>
        <v>0</v>
      </c>
      <c r="BX9" s="162">
        <f>FinancialInputs!BX9</f>
        <v>0</v>
      </c>
      <c r="BY9" s="162">
        <f>FinancialInputs!BY9</f>
        <v>0</v>
      </c>
      <c r="BZ9" s="162">
        <f>FinancialInputs!BZ9</f>
        <v>0</v>
      </c>
      <c r="CA9" s="162">
        <f>FinancialInputs!CA9</f>
        <v>0</v>
      </c>
      <c r="CB9" s="162">
        <f>FinancialInputs!CB9</f>
        <v>0</v>
      </c>
      <c r="CC9" s="162">
        <f>FinancialInputs!CC9</f>
        <v>0</v>
      </c>
      <c r="CD9" s="162">
        <f>FinancialInputs!CD9</f>
        <v>0</v>
      </c>
      <c r="CE9" s="162">
        <f>FinancialInputs!CE9</f>
        <v>0</v>
      </c>
      <c r="CF9" s="162">
        <f>FinancialInputs!CF9</f>
        <v>0</v>
      </c>
      <c r="CG9" s="162">
        <f>FinancialInputs!CG9</f>
        <v>0</v>
      </c>
      <c r="CH9" s="162">
        <f>FinancialInputs!CH9</f>
        <v>0</v>
      </c>
      <c r="CI9" s="162">
        <f>FinancialInputs!CI9</f>
        <v>0</v>
      </c>
      <c r="CJ9" s="162">
        <f>FinancialInputs!CJ9</f>
        <v>0</v>
      </c>
      <c r="CK9" s="162">
        <f>FinancialInputs!CK9</f>
        <v>0</v>
      </c>
      <c r="CL9" s="162">
        <f>FinancialInputs!CL9</f>
        <v>0</v>
      </c>
      <c r="CM9" s="162">
        <f>FinancialInputs!CM9</f>
        <v>0</v>
      </c>
      <c r="CN9" s="162">
        <f>FinancialInputs!CN9</f>
        <v>0</v>
      </c>
      <c r="CO9" s="162">
        <f>FinancialInputs!CO9</f>
        <v>0</v>
      </c>
      <c r="CP9" s="162">
        <f>FinancialInputs!CP9</f>
        <v>0</v>
      </c>
      <c r="CQ9" s="162">
        <f>FinancialInputs!CQ9</f>
        <v>0</v>
      </c>
      <c r="CR9" s="162">
        <f>FinancialInputs!CR9</f>
        <v>0</v>
      </c>
      <c r="CS9" s="162">
        <f>FinancialInputs!CS9</f>
        <v>0</v>
      </c>
      <c r="CT9" s="162">
        <f>FinancialInputs!CT9</f>
        <v>0</v>
      </c>
      <c r="CU9" s="162">
        <f>FinancialInputs!CU9</f>
        <v>0</v>
      </c>
      <c r="CV9" s="162">
        <f>FinancialInputs!CV9</f>
        <v>0</v>
      </c>
      <c r="CW9" s="2"/>
      <c r="CX9" s="2"/>
      <c r="CY9" s="2"/>
    </row>
    <row r="10" spans="1:103">
      <c r="E10" s="1" t="s">
        <v>150</v>
      </c>
      <c r="J10" s="1"/>
      <c r="L10" s="162" t="b">
        <f>FinancialInputs!L10</f>
        <v>0</v>
      </c>
      <c r="M10" s="162" t="b">
        <f>FinancialInputs!M10</f>
        <v>0</v>
      </c>
      <c r="N10" s="162" t="b">
        <f>FinancialInputs!N10</f>
        <v>0</v>
      </c>
      <c r="O10" s="162" t="b">
        <f>FinancialInputs!O10</f>
        <v>0</v>
      </c>
      <c r="P10" s="162" t="b">
        <f>FinancialInputs!P10</f>
        <v>0</v>
      </c>
      <c r="Q10" s="162" t="b">
        <f>FinancialInputs!Q10</f>
        <v>0</v>
      </c>
      <c r="R10" s="162" t="b">
        <f>FinancialInputs!R10</f>
        <v>0</v>
      </c>
      <c r="S10" s="162" t="b">
        <f>FinancialInputs!S10</f>
        <v>0</v>
      </c>
      <c r="T10" s="162" t="b">
        <f>FinancialInputs!T10</f>
        <v>0</v>
      </c>
      <c r="U10" s="162" t="b">
        <f>FinancialInputs!U10</f>
        <v>0</v>
      </c>
      <c r="V10" s="162" t="b">
        <f>FinancialInputs!V10</f>
        <v>0</v>
      </c>
      <c r="W10" s="162" t="b">
        <f>FinancialInputs!W10</f>
        <v>0</v>
      </c>
      <c r="X10" s="162" t="b">
        <f>FinancialInputs!X10</f>
        <v>0</v>
      </c>
      <c r="Y10" s="162" t="b">
        <f>FinancialInputs!Y10</f>
        <v>0</v>
      </c>
      <c r="Z10" s="162" t="b">
        <f>FinancialInputs!Z10</f>
        <v>0</v>
      </c>
      <c r="AA10" s="162" t="b">
        <f>FinancialInputs!AA10</f>
        <v>0</v>
      </c>
      <c r="AB10" s="162" t="b">
        <f>FinancialInputs!AB10</f>
        <v>0</v>
      </c>
      <c r="AC10" s="162" t="b">
        <f>FinancialInputs!AC10</f>
        <v>0</v>
      </c>
      <c r="AD10" s="162" t="b">
        <f>FinancialInputs!AD10</f>
        <v>0</v>
      </c>
      <c r="AE10" s="162" t="b">
        <f>FinancialInputs!AE10</f>
        <v>0</v>
      </c>
      <c r="AF10" s="162" t="b">
        <f>FinancialInputs!AF10</f>
        <v>0</v>
      </c>
      <c r="AG10" s="162" t="b">
        <f>FinancialInputs!AG10</f>
        <v>0</v>
      </c>
      <c r="AH10" s="162" t="b">
        <f>FinancialInputs!AH10</f>
        <v>0</v>
      </c>
      <c r="AI10" s="162" t="b">
        <f>FinancialInputs!AI10</f>
        <v>0</v>
      </c>
      <c r="AJ10" s="162" t="b">
        <f>FinancialInputs!AJ10</f>
        <v>0</v>
      </c>
      <c r="AK10" s="162" t="b">
        <f>FinancialInputs!AK10</f>
        <v>0</v>
      </c>
      <c r="AL10" s="162" t="b">
        <f>FinancialInputs!AL10</f>
        <v>0</v>
      </c>
      <c r="AM10" s="162" t="b">
        <f>FinancialInputs!AM10</f>
        <v>0</v>
      </c>
      <c r="AN10" s="162" t="b">
        <f>FinancialInputs!AN10</f>
        <v>0</v>
      </c>
      <c r="AO10" s="162" t="b">
        <f>FinancialInputs!AO10</f>
        <v>0</v>
      </c>
      <c r="AP10" s="162" t="b">
        <f>FinancialInputs!AP10</f>
        <v>0</v>
      </c>
      <c r="AQ10" s="162" t="b">
        <f>FinancialInputs!AQ10</f>
        <v>0</v>
      </c>
      <c r="AR10" s="162" t="b">
        <f>FinancialInputs!AR10</f>
        <v>0</v>
      </c>
      <c r="AS10" s="162" t="b">
        <f>FinancialInputs!AS10</f>
        <v>0</v>
      </c>
      <c r="AT10" s="162" t="b">
        <f>FinancialInputs!AT10</f>
        <v>0</v>
      </c>
      <c r="AU10" s="162" t="b">
        <f>FinancialInputs!AU10</f>
        <v>0</v>
      </c>
      <c r="AV10" s="162" t="b">
        <f>FinancialInputs!AV10</f>
        <v>0</v>
      </c>
      <c r="AW10" s="162" t="b">
        <f>FinancialInputs!AW10</f>
        <v>0</v>
      </c>
      <c r="AX10" s="162" t="b">
        <f>FinancialInputs!AX10</f>
        <v>0</v>
      </c>
      <c r="AY10" s="162" t="b">
        <f>FinancialInputs!AY10</f>
        <v>0</v>
      </c>
      <c r="AZ10" s="162" t="b">
        <f>FinancialInputs!AZ10</f>
        <v>0</v>
      </c>
      <c r="BA10" s="162" t="b">
        <f>FinancialInputs!BA10</f>
        <v>0</v>
      </c>
      <c r="BB10" s="162" t="b">
        <f>FinancialInputs!BB10</f>
        <v>0</v>
      </c>
      <c r="BC10" s="162" t="b">
        <f>FinancialInputs!BC10</f>
        <v>0</v>
      </c>
      <c r="BD10" s="162" t="b">
        <f>FinancialInputs!BD10</f>
        <v>0</v>
      </c>
      <c r="BE10" s="162" t="b">
        <f>FinancialInputs!BE10</f>
        <v>0</v>
      </c>
      <c r="BF10" s="162" t="b">
        <f>FinancialInputs!BF10</f>
        <v>0</v>
      </c>
      <c r="BG10" s="162" t="b">
        <f>FinancialInputs!BG10</f>
        <v>0</v>
      </c>
      <c r="BH10" s="162" t="b">
        <f>FinancialInputs!BH10</f>
        <v>0</v>
      </c>
      <c r="BI10" s="162" t="b">
        <f>FinancialInputs!BI10</f>
        <v>0</v>
      </c>
      <c r="BJ10" s="162" t="b">
        <f>FinancialInputs!BJ10</f>
        <v>0</v>
      </c>
      <c r="BK10" s="162" t="b">
        <f>FinancialInputs!BK10</f>
        <v>0</v>
      </c>
      <c r="BL10" s="162" t="b">
        <f>FinancialInputs!BL10</f>
        <v>0</v>
      </c>
      <c r="BM10" s="162" t="b">
        <f>FinancialInputs!BM10</f>
        <v>0</v>
      </c>
      <c r="BN10" s="162" t="b">
        <f>FinancialInputs!BN10</f>
        <v>0</v>
      </c>
      <c r="BO10" s="162" t="b">
        <f>FinancialInputs!BO10</f>
        <v>0</v>
      </c>
      <c r="BP10" s="162" t="b">
        <f>FinancialInputs!BP10</f>
        <v>0</v>
      </c>
      <c r="BQ10" s="162" t="b">
        <f>FinancialInputs!BQ10</f>
        <v>0</v>
      </c>
      <c r="BR10" s="162" t="b">
        <f>FinancialInputs!BR10</f>
        <v>0</v>
      </c>
      <c r="BS10" s="162" t="b">
        <f>FinancialInputs!BS10</f>
        <v>0</v>
      </c>
      <c r="BT10" s="162" t="b">
        <f>FinancialInputs!BT10</f>
        <v>0</v>
      </c>
      <c r="BU10" s="162" t="b">
        <f>FinancialInputs!BU10</f>
        <v>0</v>
      </c>
      <c r="BV10" s="162" t="b">
        <f>FinancialInputs!BV10</f>
        <v>0</v>
      </c>
      <c r="BW10" s="162" t="b">
        <f>FinancialInputs!BW10</f>
        <v>0</v>
      </c>
      <c r="BX10" s="162" t="b">
        <f>FinancialInputs!BX10</f>
        <v>0</v>
      </c>
      <c r="BY10" s="162" t="b">
        <f>FinancialInputs!BY10</f>
        <v>0</v>
      </c>
      <c r="BZ10" s="162" t="b">
        <f>FinancialInputs!BZ10</f>
        <v>0</v>
      </c>
      <c r="CA10" s="162" t="b">
        <f>FinancialInputs!CA10</f>
        <v>0</v>
      </c>
      <c r="CB10" s="162" t="b">
        <f>FinancialInputs!CB10</f>
        <v>0</v>
      </c>
      <c r="CC10" s="162" t="b">
        <f>FinancialInputs!CC10</f>
        <v>0</v>
      </c>
      <c r="CD10" s="162" t="b">
        <f>FinancialInputs!CD10</f>
        <v>0</v>
      </c>
      <c r="CE10" s="162" t="b">
        <f>FinancialInputs!CE10</f>
        <v>0</v>
      </c>
      <c r="CF10" s="162" t="b">
        <f>FinancialInputs!CF10</f>
        <v>0</v>
      </c>
      <c r="CG10" s="162" t="b">
        <f>FinancialInputs!CG10</f>
        <v>0</v>
      </c>
      <c r="CH10" s="162" t="b">
        <f>FinancialInputs!CH10</f>
        <v>0</v>
      </c>
      <c r="CI10" s="162" t="b">
        <f>FinancialInputs!CI10</f>
        <v>0</v>
      </c>
      <c r="CJ10" s="162" t="b">
        <f>FinancialInputs!CJ10</f>
        <v>0</v>
      </c>
      <c r="CK10" s="162" t="b">
        <f>FinancialInputs!CK10</f>
        <v>0</v>
      </c>
      <c r="CL10" s="162" t="b">
        <f>FinancialInputs!CL10</f>
        <v>0</v>
      </c>
      <c r="CM10" s="162" t="b">
        <f>FinancialInputs!CM10</f>
        <v>0</v>
      </c>
      <c r="CN10" s="162" t="b">
        <f>FinancialInputs!CN10</f>
        <v>0</v>
      </c>
      <c r="CO10" s="162" t="b">
        <f>FinancialInputs!CO10</f>
        <v>0</v>
      </c>
      <c r="CP10" s="162" t="b">
        <f>FinancialInputs!CP10</f>
        <v>0</v>
      </c>
      <c r="CQ10" s="162" t="b">
        <f>FinancialInputs!CQ10</f>
        <v>0</v>
      </c>
      <c r="CR10" s="162" t="b">
        <f>FinancialInputs!CR10</f>
        <v>0</v>
      </c>
      <c r="CS10" s="162" t="b">
        <f>FinancialInputs!CS10</f>
        <v>0</v>
      </c>
      <c r="CT10" s="162" t="b">
        <f>FinancialInputs!CT10</f>
        <v>0</v>
      </c>
      <c r="CU10" s="162" t="b">
        <f>FinancialInputs!CU10</f>
        <v>0</v>
      </c>
      <c r="CV10" s="162" t="b">
        <f>FinancialInputs!CV10</f>
        <v>0</v>
      </c>
      <c r="CW10" s="2"/>
      <c r="CX10" s="2"/>
      <c r="CY10" s="2"/>
    </row>
    <row r="11" spans="1:103">
      <c r="E11" s="1" t="s">
        <v>151</v>
      </c>
      <c r="J11" s="1"/>
      <c r="K11" s="103"/>
      <c r="L11" s="112">
        <f>FinancialInputs!L11</f>
        <v>0</v>
      </c>
      <c r="M11" s="112">
        <f>FinancialInputs!M11</f>
        <v>0</v>
      </c>
      <c r="N11" s="112">
        <f>FinancialInputs!N11</f>
        <v>0</v>
      </c>
      <c r="O11" s="112">
        <f>FinancialInputs!O11</f>
        <v>0</v>
      </c>
      <c r="P11" s="112">
        <f>FinancialInputs!P11</f>
        <v>0</v>
      </c>
      <c r="Q11" s="112">
        <f>FinancialInputs!Q11</f>
        <v>0</v>
      </c>
      <c r="R11" s="112">
        <f>FinancialInputs!R11</f>
        <v>0</v>
      </c>
      <c r="S11" s="112">
        <f>FinancialInputs!S11</f>
        <v>0</v>
      </c>
      <c r="T11" s="112">
        <f>FinancialInputs!T11</f>
        <v>0</v>
      </c>
      <c r="U11" s="112">
        <f>FinancialInputs!U11</f>
        <v>0</v>
      </c>
      <c r="V11" s="112">
        <f>FinancialInputs!V11</f>
        <v>0</v>
      </c>
      <c r="W11" s="112">
        <f>FinancialInputs!W11</f>
        <v>0</v>
      </c>
      <c r="X11" s="112">
        <f>FinancialInputs!X11</f>
        <v>0</v>
      </c>
      <c r="Y11" s="112">
        <f>FinancialInputs!Y11</f>
        <v>0</v>
      </c>
      <c r="Z11" s="112">
        <f>FinancialInputs!Z11</f>
        <v>0</v>
      </c>
      <c r="AA11" s="112">
        <f>FinancialInputs!AA11</f>
        <v>0</v>
      </c>
      <c r="AB11" s="112">
        <f>FinancialInputs!AB11</f>
        <v>0</v>
      </c>
      <c r="AC11" s="112">
        <f>FinancialInputs!AC11</f>
        <v>0</v>
      </c>
      <c r="AD11" s="112">
        <f>FinancialInputs!AD11</f>
        <v>0</v>
      </c>
      <c r="AE11" s="112">
        <f>FinancialInputs!AE11</f>
        <v>0</v>
      </c>
      <c r="AF11" s="112">
        <f>FinancialInputs!AF11</f>
        <v>0</v>
      </c>
      <c r="AG11" s="112">
        <f>FinancialInputs!AG11</f>
        <v>0</v>
      </c>
      <c r="AH11" s="112">
        <f>FinancialInputs!AH11</f>
        <v>0</v>
      </c>
      <c r="AI11" s="112">
        <f>FinancialInputs!AI11</f>
        <v>0</v>
      </c>
      <c r="AJ11" s="112">
        <f>FinancialInputs!AJ11</f>
        <v>0</v>
      </c>
      <c r="AK11" s="112">
        <f>FinancialInputs!AK11</f>
        <v>0</v>
      </c>
      <c r="AL11" s="112">
        <f>FinancialInputs!AL11</f>
        <v>0</v>
      </c>
      <c r="AM11" s="112">
        <f>FinancialInputs!AM11</f>
        <v>0</v>
      </c>
      <c r="AN11" s="112">
        <f>FinancialInputs!AN11</f>
        <v>0</v>
      </c>
      <c r="AO11" s="112">
        <f>FinancialInputs!AO11</f>
        <v>0</v>
      </c>
      <c r="AP11" s="112">
        <f>FinancialInputs!AP11</f>
        <v>0</v>
      </c>
      <c r="AQ11" s="112">
        <f>FinancialInputs!AQ11</f>
        <v>0</v>
      </c>
      <c r="AR11" s="112">
        <f>FinancialInputs!AR11</f>
        <v>0</v>
      </c>
      <c r="AS11" s="112">
        <f>FinancialInputs!AS11</f>
        <v>0</v>
      </c>
      <c r="AT11" s="112">
        <f>FinancialInputs!AT11</f>
        <v>0</v>
      </c>
      <c r="AU11" s="112">
        <f>FinancialInputs!AU11</f>
        <v>0</v>
      </c>
      <c r="AV11" s="112">
        <f>FinancialInputs!AV11</f>
        <v>0</v>
      </c>
      <c r="AW11" s="112">
        <f>FinancialInputs!AW11</f>
        <v>0</v>
      </c>
      <c r="AX11" s="112">
        <f>FinancialInputs!AX11</f>
        <v>0</v>
      </c>
      <c r="AY11" s="112">
        <f>FinancialInputs!AY11</f>
        <v>0</v>
      </c>
      <c r="AZ11" s="112">
        <f>FinancialInputs!AZ11</f>
        <v>0</v>
      </c>
      <c r="BA11" s="112">
        <f>FinancialInputs!BA11</f>
        <v>0</v>
      </c>
      <c r="BB11" s="112">
        <f>FinancialInputs!BB11</f>
        <v>0</v>
      </c>
      <c r="BC11" s="112">
        <f>FinancialInputs!BC11</f>
        <v>0</v>
      </c>
      <c r="BD11" s="112">
        <f>FinancialInputs!BD11</f>
        <v>0</v>
      </c>
      <c r="BE11" s="112">
        <f>FinancialInputs!BE11</f>
        <v>0</v>
      </c>
      <c r="BF11" s="112">
        <f>FinancialInputs!BF11</f>
        <v>0</v>
      </c>
      <c r="BG11" s="112">
        <f>FinancialInputs!BG11</f>
        <v>0</v>
      </c>
      <c r="BH11" s="112">
        <f>FinancialInputs!BH11</f>
        <v>0</v>
      </c>
      <c r="BI11" s="112">
        <f>FinancialInputs!BI11</f>
        <v>0</v>
      </c>
      <c r="BJ11" s="112">
        <f>FinancialInputs!BJ11</f>
        <v>0</v>
      </c>
      <c r="BK11" s="112">
        <f>FinancialInputs!BK11</f>
        <v>0</v>
      </c>
      <c r="BL11" s="112">
        <f>FinancialInputs!BL11</f>
        <v>0</v>
      </c>
      <c r="BM11" s="112">
        <f>FinancialInputs!BM11</f>
        <v>0</v>
      </c>
      <c r="BN11" s="112">
        <f>FinancialInputs!BN11</f>
        <v>0</v>
      </c>
      <c r="BO11" s="112">
        <f>FinancialInputs!BO11</f>
        <v>0</v>
      </c>
      <c r="BP11" s="112">
        <f>FinancialInputs!BP11</f>
        <v>0</v>
      </c>
      <c r="BQ11" s="112">
        <f>FinancialInputs!BQ11</f>
        <v>0</v>
      </c>
      <c r="BR11" s="112">
        <f>FinancialInputs!BR11</f>
        <v>0</v>
      </c>
      <c r="BS11" s="112">
        <f>FinancialInputs!BS11</f>
        <v>0</v>
      </c>
      <c r="BT11" s="112">
        <f>FinancialInputs!BT11</f>
        <v>0</v>
      </c>
      <c r="BU11" s="112">
        <f>FinancialInputs!BU11</f>
        <v>0</v>
      </c>
      <c r="BV11" s="112">
        <f>FinancialInputs!BV11</f>
        <v>0</v>
      </c>
      <c r="BW11" s="112">
        <f>FinancialInputs!BW11</f>
        <v>0</v>
      </c>
      <c r="BX11" s="112">
        <f>FinancialInputs!BX11</f>
        <v>0</v>
      </c>
      <c r="BY11" s="112">
        <f>FinancialInputs!BY11</f>
        <v>0</v>
      </c>
      <c r="BZ11" s="112">
        <f>FinancialInputs!BZ11</f>
        <v>0</v>
      </c>
      <c r="CA11" s="112">
        <f>FinancialInputs!CA11</f>
        <v>0</v>
      </c>
      <c r="CB11" s="112">
        <f>FinancialInputs!CB11</f>
        <v>0</v>
      </c>
      <c r="CC11" s="112">
        <f>FinancialInputs!CC11</f>
        <v>0</v>
      </c>
      <c r="CD11" s="112">
        <f>FinancialInputs!CD11</f>
        <v>0</v>
      </c>
      <c r="CE11" s="112">
        <f>FinancialInputs!CE11</f>
        <v>0</v>
      </c>
      <c r="CF11" s="112">
        <f>FinancialInputs!CF11</f>
        <v>0</v>
      </c>
      <c r="CG11" s="112">
        <f>FinancialInputs!CG11</f>
        <v>0</v>
      </c>
      <c r="CH11" s="112">
        <f>FinancialInputs!CH11</f>
        <v>0</v>
      </c>
      <c r="CI11" s="112">
        <f>FinancialInputs!CI11</f>
        <v>0</v>
      </c>
      <c r="CJ11" s="112">
        <f>FinancialInputs!CJ11</f>
        <v>0</v>
      </c>
      <c r="CK11" s="112">
        <f>FinancialInputs!CK11</f>
        <v>0</v>
      </c>
      <c r="CL11" s="112">
        <f>FinancialInputs!CL11</f>
        <v>0</v>
      </c>
      <c r="CM11" s="112">
        <f>FinancialInputs!CM11</f>
        <v>0</v>
      </c>
      <c r="CN11" s="112">
        <f>FinancialInputs!CN11</f>
        <v>0</v>
      </c>
      <c r="CO11" s="112">
        <f>FinancialInputs!CO11</f>
        <v>0</v>
      </c>
      <c r="CP11" s="112">
        <f>FinancialInputs!CP11</f>
        <v>0</v>
      </c>
      <c r="CQ11" s="112">
        <f>FinancialInputs!CQ11</f>
        <v>0</v>
      </c>
      <c r="CR11" s="112">
        <f>FinancialInputs!CR11</f>
        <v>0</v>
      </c>
      <c r="CS11" s="112">
        <f>FinancialInputs!CS11</f>
        <v>0</v>
      </c>
      <c r="CT11" s="112">
        <f>FinancialInputs!CT11</f>
        <v>0</v>
      </c>
      <c r="CU11" s="112">
        <f>FinancialInputs!CU11</f>
        <v>0</v>
      </c>
      <c r="CV11" s="112">
        <f>FinancialInputs!CV11</f>
        <v>0</v>
      </c>
      <c r="CW11" s="2"/>
      <c r="CX11" s="2"/>
      <c r="CY11" s="2"/>
    </row>
    <row r="12" spans="1:103">
      <c r="E12" s="1" t="s">
        <v>152</v>
      </c>
      <c r="J12" s="1"/>
      <c r="K12" s="37"/>
      <c r="L12" s="164">
        <f>FinancialInputs!L12</f>
        <v>0</v>
      </c>
      <c r="M12" s="164">
        <f>FinancialInputs!M12</f>
        <v>0</v>
      </c>
      <c r="N12" s="164">
        <f>FinancialInputs!N12</f>
        <v>0</v>
      </c>
      <c r="O12" s="164">
        <f>FinancialInputs!O12</f>
        <v>0</v>
      </c>
      <c r="P12" s="164">
        <f>FinancialInputs!P12</f>
        <v>0</v>
      </c>
      <c r="Q12" s="164">
        <f>FinancialInputs!Q12</f>
        <v>0</v>
      </c>
      <c r="R12" s="164">
        <f>FinancialInputs!R12</f>
        <v>0</v>
      </c>
      <c r="S12" s="164">
        <f>FinancialInputs!S12</f>
        <v>0</v>
      </c>
      <c r="T12" s="164">
        <f>FinancialInputs!T12</f>
        <v>0</v>
      </c>
      <c r="U12" s="164">
        <f>FinancialInputs!U12</f>
        <v>0</v>
      </c>
      <c r="V12" s="164">
        <f>FinancialInputs!V12</f>
        <v>0</v>
      </c>
      <c r="W12" s="164">
        <f>FinancialInputs!W12</f>
        <v>0</v>
      </c>
      <c r="X12" s="164">
        <f>FinancialInputs!X12</f>
        <v>0</v>
      </c>
      <c r="Y12" s="164">
        <f>FinancialInputs!Y12</f>
        <v>0</v>
      </c>
      <c r="Z12" s="164">
        <f>FinancialInputs!Z12</f>
        <v>0</v>
      </c>
      <c r="AA12" s="164">
        <f>FinancialInputs!AA12</f>
        <v>0</v>
      </c>
      <c r="AB12" s="164">
        <f>FinancialInputs!AB12</f>
        <v>0</v>
      </c>
      <c r="AC12" s="164">
        <f>FinancialInputs!AC12</f>
        <v>0</v>
      </c>
      <c r="AD12" s="164">
        <f>FinancialInputs!AD12</f>
        <v>0</v>
      </c>
      <c r="AE12" s="164">
        <f>FinancialInputs!AE12</f>
        <v>0</v>
      </c>
      <c r="AF12" s="164">
        <f>FinancialInputs!AF12</f>
        <v>0</v>
      </c>
      <c r="AG12" s="164">
        <f>FinancialInputs!AG12</f>
        <v>0</v>
      </c>
      <c r="AH12" s="164">
        <f>FinancialInputs!AH12</f>
        <v>0</v>
      </c>
      <c r="AI12" s="164">
        <f>FinancialInputs!AI12</f>
        <v>0</v>
      </c>
      <c r="AJ12" s="164">
        <f>FinancialInputs!AJ12</f>
        <v>0</v>
      </c>
      <c r="AK12" s="164">
        <f>FinancialInputs!AK12</f>
        <v>0</v>
      </c>
      <c r="AL12" s="164">
        <f>FinancialInputs!AL12</f>
        <v>0</v>
      </c>
      <c r="AM12" s="164">
        <f>FinancialInputs!AM12</f>
        <v>0</v>
      </c>
      <c r="AN12" s="164">
        <f>FinancialInputs!AN12</f>
        <v>0</v>
      </c>
      <c r="AO12" s="164">
        <f>FinancialInputs!AO12</f>
        <v>0</v>
      </c>
      <c r="AP12" s="164">
        <f>FinancialInputs!AP12</f>
        <v>0</v>
      </c>
      <c r="AQ12" s="164">
        <f>FinancialInputs!AQ12</f>
        <v>0</v>
      </c>
      <c r="AR12" s="164">
        <f>FinancialInputs!AR12</f>
        <v>0</v>
      </c>
      <c r="AS12" s="164">
        <f>FinancialInputs!AS12</f>
        <v>0</v>
      </c>
      <c r="AT12" s="164">
        <f>FinancialInputs!AT12</f>
        <v>0</v>
      </c>
      <c r="AU12" s="164">
        <f>FinancialInputs!AU12</f>
        <v>0</v>
      </c>
      <c r="AV12" s="164">
        <f>FinancialInputs!AV12</f>
        <v>0</v>
      </c>
      <c r="AW12" s="164">
        <f>FinancialInputs!AW12</f>
        <v>0</v>
      </c>
      <c r="AX12" s="164">
        <f>FinancialInputs!AX12</f>
        <v>0</v>
      </c>
      <c r="AY12" s="164">
        <f>FinancialInputs!AY12</f>
        <v>0</v>
      </c>
      <c r="AZ12" s="164">
        <f>FinancialInputs!AZ12</f>
        <v>0</v>
      </c>
      <c r="BA12" s="164">
        <f>FinancialInputs!BA12</f>
        <v>0</v>
      </c>
      <c r="BB12" s="164">
        <f>FinancialInputs!BB12</f>
        <v>0</v>
      </c>
      <c r="BC12" s="164">
        <f>FinancialInputs!BC12</f>
        <v>0</v>
      </c>
      <c r="BD12" s="164">
        <f>FinancialInputs!BD12</f>
        <v>0</v>
      </c>
      <c r="BE12" s="164">
        <f>FinancialInputs!BE12</f>
        <v>0</v>
      </c>
      <c r="BF12" s="164">
        <f>FinancialInputs!BF12</f>
        <v>0</v>
      </c>
      <c r="BG12" s="164">
        <f>FinancialInputs!BG12</f>
        <v>0</v>
      </c>
      <c r="BH12" s="164">
        <f>FinancialInputs!BH12</f>
        <v>0</v>
      </c>
      <c r="BI12" s="164">
        <f>FinancialInputs!BI12</f>
        <v>0</v>
      </c>
      <c r="BJ12" s="164">
        <f>FinancialInputs!BJ12</f>
        <v>0</v>
      </c>
      <c r="BK12" s="164">
        <f>FinancialInputs!BK12</f>
        <v>0</v>
      </c>
      <c r="BL12" s="164">
        <f>FinancialInputs!BL12</f>
        <v>0</v>
      </c>
      <c r="BM12" s="164">
        <f>FinancialInputs!BM12</f>
        <v>0</v>
      </c>
      <c r="BN12" s="164">
        <f>FinancialInputs!BN12</f>
        <v>0</v>
      </c>
      <c r="BO12" s="164">
        <f>FinancialInputs!BO12</f>
        <v>0</v>
      </c>
      <c r="BP12" s="164">
        <f>FinancialInputs!BP12</f>
        <v>0</v>
      </c>
      <c r="BQ12" s="164">
        <f>FinancialInputs!BQ12</f>
        <v>0</v>
      </c>
      <c r="BR12" s="164">
        <f>FinancialInputs!BR12</f>
        <v>0</v>
      </c>
      <c r="BS12" s="164">
        <f>FinancialInputs!BS12</f>
        <v>0</v>
      </c>
      <c r="BT12" s="164">
        <f>FinancialInputs!BT12</f>
        <v>0</v>
      </c>
      <c r="BU12" s="164">
        <f>FinancialInputs!BU12</f>
        <v>0</v>
      </c>
      <c r="BV12" s="164">
        <f>FinancialInputs!BV12</f>
        <v>0</v>
      </c>
      <c r="BW12" s="164">
        <f>FinancialInputs!BW12</f>
        <v>0</v>
      </c>
      <c r="BX12" s="164">
        <f>FinancialInputs!BX12</f>
        <v>0</v>
      </c>
      <c r="BY12" s="164">
        <f>FinancialInputs!BY12</f>
        <v>0</v>
      </c>
      <c r="BZ12" s="164">
        <f>FinancialInputs!BZ12</f>
        <v>0</v>
      </c>
      <c r="CA12" s="164">
        <f>FinancialInputs!CA12</f>
        <v>0</v>
      </c>
      <c r="CB12" s="164">
        <f>FinancialInputs!CB12</f>
        <v>0</v>
      </c>
      <c r="CC12" s="164">
        <f>FinancialInputs!CC12</f>
        <v>0</v>
      </c>
      <c r="CD12" s="164">
        <f>FinancialInputs!CD12</f>
        <v>0</v>
      </c>
      <c r="CE12" s="164">
        <f>FinancialInputs!CE12</f>
        <v>0</v>
      </c>
      <c r="CF12" s="164">
        <f>FinancialInputs!CF12</f>
        <v>0</v>
      </c>
      <c r="CG12" s="164">
        <f>FinancialInputs!CG12</f>
        <v>0</v>
      </c>
      <c r="CH12" s="164">
        <f>FinancialInputs!CH12</f>
        <v>0</v>
      </c>
      <c r="CI12" s="164">
        <f>FinancialInputs!CI12</f>
        <v>0</v>
      </c>
      <c r="CJ12" s="164">
        <f>FinancialInputs!CJ12</f>
        <v>0</v>
      </c>
      <c r="CK12" s="164">
        <f>FinancialInputs!CK12</f>
        <v>0</v>
      </c>
      <c r="CL12" s="164">
        <f>FinancialInputs!CL12</f>
        <v>0</v>
      </c>
      <c r="CM12" s="164">
        <f>FinancialInputs!CM12</f>
        <v>0</v>
      </c>
      <c r="CN12" s="164">
        <f>FinancialInputs!CN12</f>
        <v>0</v>
      </c>
      <c r="CO12" s="164">
        <f>FinancialInputs!CO12</f>
        <v>0</v>
      </c>
      <c r="CP12" s="164">
        <f>FinancialInputs!CP12</f>
        <v>0</v>
      </c>
      <c r="CQ12" s="164">
        <f>FinancialInputs!CQ12</f>
        <v>0</v>
      </c>
      <c r="CR12" s="164">
        <f>FinancialInputs!CR12</f>
        <v>0</v>
      </c>
      <c r="CS12" s="164">
        <f>FinancialInputs!CS12</f>
        <v>0</v>
      </c>
      <c r="CT12" s="164">
        <f>FinancialInputs!CT12</f>
        <v>0</v>
      </c>
      <c r="CU12" s="164">
        <f>FinancialInputs!CU12</f>
        <v>0</v>
      </c>
      <c r="CV12" s="164">
        <f>FinancialInputs!CV12</f>
        <v>0</v>
      </c>
      <c r="CW12" s="2"/>
      <c r="CX12" s="2"/>
      <c r="CY12" s="2"/>
    </row>
    <row r="13" spans="1:103">
      <c r="J13" s="1"/>
      <c r="CW13" s="2"/>
      <c r="CX13" s="2"/>
      <c r="CY13" s="2"/>
    </row>
    <row r="14" spans="1:103">
      <c r="B14" s="22">
        <f>MAX($B$5:B13)+1</f>
        <v>1</v>
      </c>
      <c r="C14" s="22" t="s">
        <v>81</v>
      </c>
      <c r="D14" s="22"/>
      <c r="E14" s="22"/>
      <c r="F14" s="22"/>
      <c r="G14" s="22"/>
      <c r="H14" s="22"/>
      <c r="I14" s="22"/>
      <c r="J14" s="22"/>
      <c r="K14" s="22"/>
      <c r="L14" s="22"/>
      <c r="M14" s="22"/>
      <c r="N14" s="22"/>
      <c r="O14" s="22"/>
      <c r="P14" s="22"/>
      <c r="Q14" s="22"/>
      <c r="R14" s="22"/>
      <c r="S14" s="22"/>
      <c r="T14" s="22"/>
      <c r="U14" s="22"/>
      <c r="V14" s="22"/>
      <c r="W14" s="22"/>
      <c r="X14" s="22"/>
      <c r="Y14" s="22"/>
      <c r="Z14" s="22"/>
      <c r="AA14" s="22"/>
      <c r="AB14" s="22"/>
      <c r="AC14" s="22"/>
      <c r="AD14" s="22"/>
      <c r="AE14" s="22"/>
      <c r="AF14" s="22"/>
      <c r="AG14" s="22"/>
      <c r="AH14" s="22"/>
      <c r="AI14" s="22"/>
      <c r="AJ14" s="22"/>
      <c r="AK14" s="22"/>
      <c r="AL14" s="22"/>
      <c r="AM14" s="22"/>
      <c r="AN14" s="22"/>
      <c r="AO14" s="22"/>
      <c r="AP14" s="22"/>
      <c r="AQ14" s="22"/>
      <c r="AR14" s="22"/>
      <c r="AS14" s="22"/>
      <c r="AT14" s="22"/>
      <c r="AU14" s="22"/>
      <c r="AV14" s="22"/>
      <c r="AW14" s="22"/>
      <c r="AX14" s="22"/>
      <c r="AY14" s="22"/>
      <c r="AZ14" s="22"/>
      <c r="BA14" s="22"/>
      <c r="BB14" s="22"/>
      <c r="BC14" s="22"/>
      <c r="BD14" s="22"/>
      <c r="BE14" s="22"/>
      <c r="BF14" s="22"/>
      <c r="BG14" s="22"/>
      <c r="BH14" s="22"/>
      <c r="BI14" s="22"/>
      <c r="BJ14" s="22"/>
      <c r="BK14" s="22"/>
      <c r="BL14" s="22"/>
      <c r="BM14" s="22"/>
      <c r="BN14" s="22"/>
      <c r="BO14" s="22"/>
      <c r="BP14" s="22"/>
      <c r="BQ14" s="22"/>
      <c r="BR14" s="22"/>
      <c r="BS14" s="22"/>
      <c r="BT14" s="22"/>
      <c r="BU14" s="22"/>
      <c r="BV14" s="22"/>
      <c r="BW14" s="22"/>
      <c r="BX14" s="22"/>
      <c r="BY14" s="22"/>
      <c r="BZ14" s="22"/>
      <c r="CA14" s="22"/>
      <c r="CB14" s="22"/>
      <c r="CC14" s="22"/>
      <c r="CD14" s="22"/>
      <c r="CE14" s="22"/>
      <c r="CF14" s="22"/>
      <c r="CG14" s="22"/>
      <c r="CH14" s="22"/>
      <c r="CI14" s="22"/>
      <c r="CJ14" s="22"/>
      <c r="CK14" s="22"/>
      <c r="CL14" s="22"/>
      <c r="CM14" s="22"/>
      <c r="CN14" s="22"/>
      <c r="CO14" s="22"/>
      <c r="CP14" s="22"/>
      <c r="CQ14" s="22"/>
      <c r="CR14" s="22"/>
      <c r="CS14" s="22"/>
      <c r="CT14" s="22"/>
      <c r="CU14" s="22"/>
      <c r="CV14" s="22"/>
      <c r="CW14" s="23"/>
      <c r="CX14" s="23"/>
      <c r="CY14" s="23"/>
    </row>
    <row r="15" spans="1:103">
      <c r="L15" s="14"/>
      <c r="M15" s="14"/>
      <c r="N15" s="14"/>
      <c r="O15" s="14"/>
      <c r="P15" s="14"/>
      <c r="Q15" s="14"/>
      <c r="R15" s="14"/>
      <c r="S15" s="14"/>
      <c r="T15" s="14"/>
      <c r="U15" s="14"/>
      <c r="V15" s="14"/>
      <c r="W15" s="14"/>
      <c r="X15" s="14"/>
      <c r="Y15" s="14"/>
      <c r="Z15" s="14"/>
      <c r="AA15" s="14"/>
      <c r="AB15" s="14"/>
      <c r="AC15" s="14"/>
      <c r="AD15" s="14"/>
      <c r="AE15" s="14"/>
      <c r="AF15" s="14"/>
      <c r="AG15" s="14"/>
      <c r="AH15" s="14"/>
      <c r="AI15" s="14"/>
      <c r="AJ15" s="14"/>
      <c r="AK15" s="14"/>
      <c r="AL15" s="14"/>
      <c r="AM15" s="14"/>
      <c r="AN15" s="14"/>
      <c r="AO15" s="14"/>
      <c r="AP15" s="14"/>
      <c r="AQ15" s="14"/>
      <c r="AR15" s="14"/>
      <c r="AS15" s="14"/>
      <c r="AT15" s="14"/>
      <c r="AU15" s="14"/>
      <c r="AV15" s="14"/>
      <c r="AW15" s="14"/>
      <c r="AX15" s="14"/>
      <c r="AY15" s="14"/>
      <c r="AZ15" s="14"/>
      <c r="BA15" s="14"/>
      <c r="BB15" s="14"/>
      <c r="BC15" s="14"/>
      <c r="BD15" s="14"/>
      <c r="BE15" s="14"/>
      <c r="BF15" s="14"/>
      <c r="BG15" s="14"/>
      <c r="BH15" s="14"/>
      <c r="BI15" s="14"/>
      <c r="BJ15" s="14"/>
      <c r="BK15" s="14"/>
      <c r="BL15" s="14"/>
      <c r="BM15" s="14"/>
      <c r="BN15" s="14"/>
      <c r="BO15" s="14"/>
      <c r="BP15" s="14"/>
      <c r="BQ15" s="14"/>
      <c r="BR15" s="14"/>
      <c r="BS15" s="14"/>
      <c r="BT15" s="14"/>
      <c r="BU15" s="14"/>
      <c r="BV15" s="14"/>
      <c r="BW15" s="14"/>
      <c r="BX15" s="14"/>
      <c r="BY15" s="14"/>
      <c r="BZ15" s="14"/>
      <c r="CA15" s="14"/>
      <c r="CB15" s="14"/>
      <c r="CC15" s="14"/>
      <c r="CD15" s="14"/>
      <c r="CE15" s="14"/>
      <c r="CF15" s="14"/>
      <c r="CG15" s="14"/>
      <c r="CH15" s="14"/>
      <c r="CI15" s="14"/>
      <c r="CJ15" s="14"/>
      <c r="CK15" s="14"/>
      <c r="CL15" s="14"/>
      <c r="CM15" s="14"/>
      <c r="CN15" s="14"/>
      <c r="CO15" s="14"/>
      <c r="CP15" s="14"/>
      <c r="CQ15" s="14"/>
      <c r="CR15" s="14"/>
      <c r="CS15" s="14"/>
      <c r="CT15" s="14"/>
      <c r="CU15" s="14"/>
      <c r="CV15" s="14"/>
    </row>
    <row r="16" spans="1:103">
      <c r="B16" s="24"/>
      <c r="C16" s="43">
        <f>MAX($B$5:C15)+0.1</f>
        <v>1.1000000000000001</v>
      </c>
      <c r="D16" s="41" t="s">
        <v>153</v>
      </c>
      <c r="E16" s="41"/>
      <c r="F16" s="41"/>
      <c r="G16" s="41"/>
      <c r="H16" s="41"/>
      <c r="I16" s="41"/>
      <c r="J16" s="41"/>
      <c r="K16" s="41"/>
      <c r="L16" s="41"/>
      <c r="M16" s="41"/>
      <c r="N16" s="41"/>
      <c r="O16" s="41"/>
      <c r="P16" s="41"/>
      <c r="Q16" s="41"/>
      <c r="R16" s="41"/>
      <c r="S16" s="41"/>
      <c r="T16" s="41"/>
      <c r="U16" s="41"/>
      <c r="V16" s="41"/>
      <c r="W16" s="41"/>
      <c r="X16" s="41"/>
      <c r="Y16" s="41"/>
      <c r="Z16" s="41"/>
      <c r="AA16" s="41"/>
      <c r="AB16" s="41"/>
      <c r="AC16" s="41"/>
      <c r="AD16" s="41"/>
      <c r="AE16" s="41"/>
      <c r="AF16" s="41"/>
      <c r="AG16" s="41"/>
      <c r="AH16" s="41"/>
      <c r="AI16" s="41"/>
      <c r="AJ16" s="41"/>
      <c r="AK16" s="41"/>
      <c r="AL16" s="41"/>
      <c r="AM16" s="41"/>
      <c r="AN16" s="41"/>
      <c r="AO16" s="41"/>
      <c r="AP16" s="41"/>
      <c r="AQ16" s="41"/>
      <c r="AR16" s="41"/>
      <c r="AS16" s="41"/>
      <c r="AT16" s="41"/>
      <c r="AU16" s="41"/>
      <c r="AV16" s="41"/>
      <c r="AW16" s="41"/>
      <c r="AX16" s="41"/>
      <c r="AY16" s="41"/>
      <c r="AZ16" s="41"/>
      <c r="BA16" s="41"/>
      <c r="BB16" s="41"/>
      <c r="BC16" s="41"/>
      <c r="BD16" s="41"/>
      <c r="BE16" s="41"/>
      <c r="BF16" s="41"/>
      <c r="BG16" s="41"/>
      <c r="BH16" s="41"/>
      <c r="BI16" s="41"/>
      <c r="BJ16" s="41"/>
      <c r="BK16" s="41"/>
      <c r="BL16" s="41"/>
      <c r="BM16" s="41"/>
      <c r="BN16" s="41"/>
      <c r="BO16" s="41"/>
      <c r="BP16" s="41"/>
      <c r="BQ16" s="41"/>
      <c r="BR16" s="41"/>
      <c r="BS16" s="41"/>
      <c r="BT16" s="41"/>
      <c r="BU16" s="41"/>
      <c r="BV16" s="41"/>
      <c r="BW16" s="41"/>
      <c r="BX16" s="41"/>
      <c r="BY16" s="41"/>
      <c r="BZ16" s="41"/>
      <c r="CA16" s="41"/>
      <c r="CB16" s="41"/>
      <c r="CC16" s="41"/>
      <c r="CD16" s="41"/>
      <c r="CE16" s="41"/>
      <c r="CF16" s="41"/>
      <c r="CG16" s="41"/>
      <c r="CH16" s="41"/>
      <c r="CI16" s="41"/>
      <c r="CJ16" s="41"/>
      <c r="CK16" s="41"/>
      <c r="CL16" s="41"/>
      <c r="CM16" s="41"/>
      <c r="CN16" s="41"/>
      <c r="CO16" s="41"/>
      <c r="CP16" s="41"/>
      <c r="CQ16" s="41"/>
      <c r="CR16" s="41"/>
      <c r="CS16" s="41"/>
      <c r="CT16" s="41"/>
      <c r="CU16" s="41"/>
      <c r="CV16" s="41"/>
      <c r="CW16" s="41"/>
      <c r="CX16" s="41"/>
      <c r="CY16" s="41"/>
    </row>
    <row r="17" spans="2:126">
      <c r="B17" s="24"/>
      <c r="C17" s="80"/>
      <c r="D17" s="24"/>
      <c r="E17" s="24"/>
      <c r="F17" s="24"/>
      <c r="G17" s="24"/>
      <c r="H17" s="24"/>
      <c r="I17" s="24"/>
      <c r="J17" s="24"/>
      <c r="K17" s="24"/>
      <c r="L17" s="24"/>
      <c r="M17" s="24"/>
      <c r="N17" s="24"/>
      <c r="O17" s="24"/>
      <c r="P17" s="24"/>
      <c r="Q17" s="24"/>
      <c r="R17" s="24"/>
      <c r="S17" s="24"/>
      <c r="T17" s="24"/>
      <c r="U17" s="24"/>
      <c r="V17" s="24"/>
      <c r="W17" s="24"/>
      <c r="X17" s="24"/>
      <c r="Y17" s="24"/>
      <c r="Z17" s="24"/>
      <c r="AA17" s="24"/>
      <c r="AB17" s="24"/>
      <c r="AC17" s="24"/>
      <c r="AD17" s="24"/>
      <c r="AE17" s="24"/>
      <c r="AF17" s="24"/>
      <c r="AG17" s="24"/>
      <c r="AH17" s="24"/>
      <c r="AI17" s="24"/>
      <c r="AJ17" s="24"/>
      <c r="AK17" s="24"/>
      <c r="AL17" s="24"/>
      <c r="AM17" s="24"/>
      <c r="AN17" s="24"/>
      <c r="AO17" s="24"/>
      <c r="AP17" s="24"/>
      <c r="AQ17" s="24"/>
      <c r="AR17" s="24"/>
      <c r="AS17" s="24"/>
      <c r="AT17" s="24"/>
      <c r="AU17" s="24"/>
      <c r="AV17" s="24"/>
      <c r="AW17" s="24"/>
      <c r="AX17" s="24"/>
      <c r="AY17" s="24"/>
      <c r="AZ17" s="24"/>
      <c r="BA17" s="24"/>
      <c r="BB17" s="24"/>
      <c r="BC17" s="24"/>
      <c r="BD17" s="24"/>
      <c r="BE17" s="24"/>
      <c r="BF17" s="24"/>
      <c r="BG17" s="24"/>
      <c r="BH17" s="24"/>
      <c r="BI17" s="24"/>
      <c r="BJ17" s="24"/>
      <c r="BK17" s="24"/>
      <c r="BL17" s="24"/>
      <c r="BM17" s="24"/>
      <c r="BN17" s="24"/>
      <c r="BO17" s="24"/>
      <c r="BP17" s="24"/>
      <c r="BQ17" s="24"/>
      <c r="BR17" s="24"/>
      <c r="BS17" s="24"/>
      <c r="BT17" s="24"/>
      <c r="BU17" s="24"/>
      <c r="BV17" s="24"/>
      <c r="BW17" s="24"/>
      <c r="BX17" s="24"/>
      <c r="BY17" s="24"/>
      <c r="BZ17" s="24"/>
      <c r="CA17" s="24"/>
      <c r="CB17" s="24"/>
      <c r="CC17" s="24"/>
      <c r="CD17" s="24"/>
      <c r="CE17" s="24"/>
      <c r="CF17" s="24"/>
      <c r="CG17" s="24"/>
      <c r="CH17" s="24"/>
      <c r="CI17" s="24"/>
      <c r="CJ17" s="24"/>
      <c r="CK17" s="24"/>
      <c r="CL17" s="24"/>
      <c r="CM17" s="24"/>
      <c r="CN17" s="24"/>
      <c r="CO17" s="24"/>
      <c r="CP17" s="24"/>
      <c r="CQ17" s="24"/>
      <c r="CR17" s="24"/>
      <c r="CS17" s="24"/>
      <c r="CT17" s="24"/>
      <c r="CU17" s="24"/>
      <c r="CV17" s="24"/>
      <c r="CW17" s="24"/>
      <c r="CX17" s="24"/>
      <c r="CY17" s="24"/>
    </row>
    <row r="18" spans="2:126">
      <c r="E18" s="1" t="s">
        <v>88</v>
      </c>
      <c r="G18" s="1" t="s">
        <v>154</v>
      </c>
      <c r="K18" s="81"/>
      <c r="L18" s="84"/>
      <c r="M18" s="84"/>
      <c r="N18" s="84"/>
      <c r="O18" s="84"/>
      <c r="P18" s="84"/>
      <c r="Q18" s="84"/>
      <c r="R18" s="84"/>
      <c r="S18" s="84"/>
      <c r="T18" s="84"/>
      <c r="U18" s="84"/>
      <c r="V18" s="84"/>
      <c r="W18" s="84"/>
      <c r="X18" s="84"/>
      <c r="Y18" s="84"/>
      <c r="Z18" s="84"/>
      <c r="AA18" s="84"/>
      <c r="AB18" s="84"/>
      <c r="AC18" s="84"/>
      <c r="AD18" s="84"/>
      <c r="AE18" s="84"/>
      <c r="AF18" s="84"/>
      <c r="AG18" s="84"/>
      <c r="AH18" s="84"/>
      <c r="AI18" s="84"/>
      <c r="AJ18" s="84"/>
      <c r="AK18" s="84"/>
      <c r="AL18" s="84"/>
      <c r="AM18" s="84"/>
      <c r="AN18" s="84"/>
      <c r="AO18" s="84"/>
      <c r="AP18" s="84"/>
      <c r="AQ18" s="84"/>
      <c r="AR18" s="84"/>
      <c r="AS18" s="84"/>
      <c r="AT18" s="84"/>
      <c r="AU18" s="84"/>
      <c r="AV18" s="84"/>
      <c r="AW18" s="84"/>
      <c r="AX18" s="84"/>
      <c r="AY18" s="84"/>
      <c r="AZ18" s="84"/>
      <c r="BA18" s="84"/>
      <c r="BB18" s="84"/>
      <c r="BC18" s="84"/>
      <c r="BD18" s="84"/>
      <c r="BE18" s="84"/>
      <c r="BF18" s="84"/>
      <c r="BG18" s="84"/>
      <c r="BH18" s="84"/>
      <c r="BI18" s="84"/>
      <c r="BJ18" s="84"/>
      <c r="BK18" s="84"/>
      <c r="BL18" s="84"/>
      <c r="BM18" s="84"/>
      <c r="BN18" s="84"/>
      <c r="BO18" s="84"/>
      <c r="BP18" s="84"/>
      <c r="BQ18" s="84"/>
      <c r="BR18" s="84"/>
      <c r="BS18" s="84"/>
      <c r="BT18" s="84"/>
      <c r="BU18" s="84"/>
      <c r="BV18" s="84"/>
      <c r="BW18" s="84"/>
      <c r="BX18" s="84"/>
      <c r="BY18" s="84"/>
      <c r="BZ18" s="84"/>
      <c r="CA18" s="84"/>
      <c r="CB18" s="84"/>
      <c r="CC18" s="84"/>
      <c r="CD18" s="84"/>
      <c r="CE18" s="84"/>
      <c r="CF18" s="84"/>
      <c r="CG18" s="84"/>
      <c r="CH18" s="84"/>
      <c r="CI18" s="84"/>
      <c r="CJ18" s="84"/>
      <c r="CK18" s="84"/>
      <c r="CL18" s="84"/>
      <c r="CM18" s="84"/>
      <c r="CN18" s="84"/>
      <c r="CO18" s="84"/>
      <c r="CP18" s="84"/>
      <c r="CQ18" s="84"/>
      <c r="CR18" s="84"/>
      <c r="CS18" s="84"/>
      <c r="CT18" s="84"/>
      <c r="CU18" s="84"/>
      <c r="CV18" s="84"/>
    </row>
    <row r="19" spans="2:126">
      <c r="E19" s="1" t="s">
        <v>89</v>
      </c>
      <c r="F19" s="82"/>
      <c r="G19" s="1" t="s">
        <v>154</v>
      </c>
      <c r="K19" s="81"/>
      <c r="L19" s="84"/>
      <c r="M19" s="84"/>
      <c r="N19" s="84"/>
      <c r="O19" s="84"/>
      <c r="P19" s="84"/>
      <c r="Q19" s="84"/>
      <c r="R19" s="84"/>
      <c r="S19" s="84"/>
      <c r="T19" s="84"/>
      <c r="U19" s="84"/>
      <c r="V19" s="84"/>
      <c r="W19" s="84"/>
      <c r="X19" s="84"/>
      <c r="Y19" s="84"/>
      <c r="Z19" s="84"/>
      <c r="AA19" s="84"/>
      <c r="AB19" s="84"/>
      <c r="AC19" s="84"/>
      <c r="AD19" s="84"/>
      <c r="AE19" s="84"/>
      <c r="AF19" s="84"/>
      <c r="AG19" s="84"/>
      <c r="AH19" s="84"/>
      <c r="AI19" s="84"/>
      <c r="AJ19" s="84"/>
      <c r="AK19" s="84"/>
      <c r="AL19" s="84"/>
      <c r="AM19" s="84"/>
      <c r="AN19" s="84"/>
      <c r="AO19" s="84"/>
      <c r="AP19" s="84"/>
      <c r="AQ19" s="84"/>
      <c r="AR19" s="84"/>
      <c r="AS19" s="84"/>
      <c r="AT19" s="84"/>
      <c r="AU19" s="84"/>
      <c r="AV19" s="84"/>
      <c r="AW19" s="84"/>
      <c r="AX19" s="84"/>
      <c r="AY19" s="84"/>
      <c r="AZ19" s="84"/>
      <c r="BA19" s="84"/>
      <c r="BB19" s="84"/>
      <c r="BC19" s="84"/>
      <c r="BD19" s="84"/>
      <c r="BE19" s="84"/>
      <c r="BF19" s="84"/>
      <c r="BG19" s="84"/>
      <c r="BH19" s="84"/>
      <c r="BI19" s="84"/>
      <c r="BJ19" s="84"/>
      <c r="BK19" s="84"/>
      <c r="BL19" s="84"/>
      <c r="BM19" s="84"/>
      <c r="BN19" s="84"/>
      <c r="BO19" s="84"/>
      <c r="BP19" s="84"/>
      <c r="BQ19" s="84"/>
      <c r="BR19" s="84"/>
      <c r="BS19" s="84"/>
      <c r="BT19" s="84"/>
      <c r="BU19" s="84"/>
      <c r="BV19" s="84"/>
      <c r="BW19" s="84"/>
      <c r="BX19" s="84"/>
      <c r="BY19" s="84"/>
      <c r="BZ19" s="84"/>
      <c r="CA19" s="84"/>
      <c r="CB19" s="84"/>
      <c r="CC19" s="84"/>
      <c r="CD19" s="84"/>
      <c r="CE19" s="84"/>
      <c r="CF19" s="84"/>
      <c r="CG19" s="84"/>
      <c r="CH19" s="84"/>
      <c r="CI19" s="84"/>
      <c r="CJ19" s="84"/>
      <c r="CK19" s="84"/>
      <c r="CL19" s="84"/>
      <c r="CM19" s="84"/>
      <c r="CN19" s="84"/>
      <c r="CO19" s="84"/>
      <c r="CP19" s="84"/>
      <c r="CQ19" s="84"/>
      <c r="CR19" s="84"/>
      <c r="CS19" s="84"/>
      <c r="CT19" s="84"/>
      <c r="CU19" s="84"/>
      <c r="CV19" s="84"/>
    </row>
    <row r="20" spans="2:126">
      <c r="E20" s="1" t="s">
        <v>155</v>
      </c>
      <c r="F20" s="82"/>
      <c r="G20" s="1" t="s">
        <v>154</v>
      </c>
      <c r="K20" s="81"/>
      <c r="L20" s="84"/>
      <c r="M20" s="84"/>
      <c r="N20" s="84"/>
      <c r="O20" s="84"/>
      <c r="P20" s="84"/>
      <c r="Q20" s="84"/>
      <c r="R20" s="84"/>
      <c r="S20" s="84"/>
      <c r="T20" s="84"/>
      <c r="U20" s="84"/>
      <c r="V20" s="84"/>
      <c r="W20" s="84"/>
      <c r="X20" s="84"/>
      <c r="Y20" s="84"/>
      <c r="Z20" s="84"/>
      <c r="AA20" s="84"/>
      <c r="AB20" s="84"/>
      <c r="AC20" s="84"/>
      <c r="AD20" s="84"/>
      <c r="AE20" s="84"/>
      <c r="AF20" s="84"/>
      <c r="AG20" s="84"/>
      <c r="AH20" s="84"/>
      <c r="AI20" s="84"/>
      <c r="AJ20" s="84"/>
      <c r="AK20" s="84"/>
      <c r="AL20" s="84"/>
      <c r="AM20" s="84"/>
      <c r="AN20" s="84"/>
      <c r="AO20" s="84"/>
      <c r="AP20" s="84"/>
      <c r="AQ20" s="84"/>
      <c r="AR20" s="84"/>
      <c r="AS20" s="84"/>
      <c r="AT20" s="84"/>
      <c r="AU20" s="84"/>
      <c r="AV20" s="84"/>
      <c r="AW20" s="84"/>
      <c r="AX20" s="84"/>
      <c r="AY20" s="84"/>
      <c r="AZ20" s="84"/>
      <c r="BA20" s="84"/>
      <c r="BB20" s="84"/>
      <c r="BC20" s="84"/>
      <c r="BD20" s="84"/>
      <c r="BE20" s="84"/>
      <c r="BF20" s="84"/>
      <c r="BG20" s="84"/>
      <c r="BH20" s="84"/>
      <c r="BI20" s="84"/>
      <c r="BJ20" s="84"/>
      <c r="BK20" s="84"/>
      <c r="BL20" s="84"/>
      <c r="BM20" s="84"/>
      <c r="BN20" s="84"/>
      <c r="BO20" s="84"/>
      <c r="BP20" s="84"/>
      <c r="BQ20" s="84"/>
      <c r="BR20" s="84"/>
      <c r="BS20" s="84"/>
      <c r="BT20" s="84"/>
      <c r="BU20" s="84"/>
      <c r="BV20" s="84"/>
      <c r="BW20" s="84"/>
      <c r="BX20" s="84"/>
      <c r="BY20" s="84"/>
      <c r="BZ20" s="84"/>
      <c r="CA20" s="84"/>
      <c r="CB20" s="84"/>
      <c r="CC20" s="84"/>
      <c r="CD20" s="84"/>
      <c r="CE20" s="84"/>
      <c r="CF20" s="84"/>
      <c r="CG20" s="84"/>
      <c r="CH20" s="84"/>
      <c r="CI20" s="84"/>
      <c r="CJ20" s="84"/>
      <c r="CK20" s="84"/>
      <c r="CL20" s="84"/>
      <c r="CM20" s="84"/>
      <c r="CN20" s="84"/>
      <c r="CO20" s="84"/>
      <c r="CP20" s="84"/>
      <c r="CQ20" s="84"/>
      <c r="CR20" s="84"/>
      <c r="CS20" s="84"/>
      <c r="CT20" s="84"/>
      <c r="CU20" s="84"/>
      <c r="CV20" s="84"/>
    </row>
    <row r="21" spans="2:126">
      <c r="E21" s="1" t="s">
        <v>156</v>
      </c>
      <c r="F21" s="82"/>
      <c r="G21" s="1" t="s">
        <v>154</v>
      </c>
      <c r="K21" s="81"/>
      <c r="L21" s="84"/>
      <c r="M21" s="84"/>
      <c r="N21" s="84"/>
      <c r="O21" s="84"/>
      <c r="P21" s="84"/>
      <c r="Q21" s="84"/>
      <c r="R21" s="84"/>
      <c r="S21" s="84"/>
      <c r="T21" s="84"/>
      <c r="U21" s="84"/>
      <c r="V21" s="84"/>
      <c r="W21" s="84"/>
      <c r="X21" s="84"/>
      <c r="Y21" s="84"/>
      <c r="Z21" s="84"/>
      <c r="AA21" s="84"/>
      <c r="AB21" s="84"/>
      <c r="AC21" s="84"/>
      <c r="AD21" s="84"/>
      <c r="AE21" s="84"/>
      <c r="AF21" s="84"/>
      <c r="AG21" s="84"/>
      <c r="AH21" s="84"/>
      <c r="AI21" s="84"/>
      <c r="AJ21" s="84"/>
      <c r="AK21" s="84"/>
      <c r="AL21" s="84"/>
      <c r="AM21" s="84"/>
      <c r="AN21" s="84"/>
      <c r="AO21" s="84"/>
      <c r="AP21" s="84"/>
      <c r="AQ21" s="84"/>
      <c r="AR21" s="84"/>
      <c r="AS21" s="84"/>
      <c r="AT21" s="84"/>
      <c r="AU21" s="84"/>
      <c r="AV21" s="84"/>
      <c r="AW21" s="84"/>
      <c r="AX21" s="84"/>
      <c r="AY21" s="84"/>
      <c r="AZ21" s="84"/>
      <c r="BA21" s="84"/>
      <c r="BB21" s="84"/>
      <c r="BC21" s="84"/>
      <c r="BD21" s="84"/>
      <c r="BE21" s="84"/>
      <c r="BF21" s="84"/>
      <c r="BG21" s="84"/>
      <c r="BH21" s="84"/>
      <c r="BI21" s="84"/>
      <c r="BJ21" s="84"/>
      <c r="BK21" s="84"/>
      <c r="BL21" s="84"/>
      <c r="BM21" s="84"/>
      <c r="BN21" s="84"/>
      <c r="BO21" s="84"/>
      <c r="BP21" s="84"/>
      <c r="BQ21" s="84"/>
      <c r="BR21" s="84"/>
      <c r="BS21" s="84"/>
      <c r="BT21" s="84"/>
      <c r="BU21" s="84"/>
      <c r="BV21" s="84"/>
      <c r="BW21" s="84"/>
      <c r="BX21" s="84"/>
      <c r="BY21" s="84"/>
      <c r="BZ21" s="84"/>
      <c r="CA21" s="84"/>
      <c r="CB21" s="84"/>
      <c r="CC21" s="84"/>
      <c r="CD21" s="84"/>
      <c r="CE21" s="84"/>
      <c r="CF21" s="84"/>
      <c r="CG21" s="84"/>
      <c r="CH21" s="84"/>
      <c r="CI21" s="84"/>
      <c r="CJ21" s="84"/>
      <c r="CK21" s="84"/>
      <c r="CL21" s="84"/>
      <c r="CM21" s="84"/>
      <c r="CN21" s="84"/>
      <c r="CO21" s="84"/>
      <c r="CP21" s="84"/>
      <c r="CQ21" s="84"/>
      <c r="CR21" s="84"/>
      <c r="CS21" s="84"/>
      <c r="CT21" s="84"/>
      <c r="CU21" s="84"/>
      <c r="CV21" s="84"/>
    </row>
    <row r="22" spans="2:126">
      <c r="E22" s="1" t="s">
        <v>157</v>
      </c>
      <c r="H22" s="2">
        <f>MATCH(Scenarios!J51,Scenarios_TD!$E$18:$E$21,0)</f>
        <v>1</v>
      </c>
      <c r="K22" s="83"/>
      <c r="L22" s="64" cm="1">
        <f t="array" ref="L22">INDEX(L18:L21,$H$22)</f>
        <v>0</v>
      </c>
      <c r="M22" s="64" cm="1">
        <f t="array" ref="M22">INDEX(M18:M21,$H$22)</f>
        <v>0</v>
      </c>
      <c r="N22" s="64" cm="1">
        <f t="array" ref="N22">INDEX(N18:N21,$H$22)</f>
        <v>0</v>
      </c>
      <c r="O22" s="64" cm="1">
        <f t="array" ref="O22">INDEX(O18:O21,$H$22)</f>
        <v>0</v>
      </c>
      <c r="P22" s="64" cm="1">
        <f t="array" ref="P22">INDEX(P18:P21,$H$22)</f>
        <v>0</v>
      </c>
      <c r="Q22" s="64" cm="1">
        <f t="array" ref="Q22">INDEX(Q18:Q21,$H$22)</f>
        <v>0</v>
      </c>
      <c r="R22" s="64" cm="1">
        <f t="array" ref="R22">INDEX(R18:R21,$H$22)</f>
        <v>0</v>
      </c>
      <c r="S22" s="64" cm="1">
        <f t="array" ref="S22">INDEX(S18:S21,$H$22)</f>
        <v>0</v>
      </c>
      <c r="T22" s="64" cm="1">
        <f t="array" ref="T22">INDEX(T18:T21,$H$22)</f>
        <v>0</v>
      </c>
      <c r="U22" s="64" cm="1">
        <f t="array" ref="U22">INDEX(U18:U21,$H$22)</f>
        <v>0</v>
      </c>
      <c r="V22" s="64" cm="1">
        <f t="array" ref="V22">INDEX(V18:V21,$H$22)</f>
        <v>0</v>
      </c>
      <c r="W22" s="64" cm="1">
        <f t="array" ref="W22">INDEX(W18:W21,$H$22)</f>
        <v>0</v>
      </c>
      <c r="X22" s="64" cm="1">
        <f t="array" ref="X22">INDEX(X18:X21,$H$22)</f>
        <v>0</v>
      </c>
      <c r="Y22" s="64" cm="1">
        <f t="array" ref="Y22">INDEX(Y18:Y21,$H$22)</f>
        <v>0</v>
      </c>
      <c r="Z22" s="64" cm="1">
        <f t="array" ref="Z22">INDEX(Z18:Z21,$H$22)</f>
        <v>0</v>
      </c>
      <c r="AA22" s="64" cm="1">
        <f t="array" ref="AA22">INDEX(AA18:AA21,$H$22)</f>
        <v>0</v>
      </c>
      <c r="AB22" s="64" cm="1">
        <f t="array" ref="AB22">INDEX(AB18:AB21,$H$22)</f>
        <v>0</v>
      </c>
      <c r="AC22" s="64" cm="1">
        <f t="array" ref="AC22">INDEX(AC18:AC21,$H$22)</f>
        <v>0</v>
      </c>
      <c r="AD22" s="64" cm="1">
        <f t="array" ref="AD22">INDEX(AD18:AD21,$H$22)</f>
        <v>0</v>
      </c>
      <c r="AE22" s="64" cm="1">
        <f t="array" ref="AE22">INDEX(AE18:AE21,$H$22)</f>
        <v>0</v>
      </c>
      <c r="AF22" s="64" cm="1">
        <f t="array" ref="AF22">INDEX(AF18:AF21,$H$22)</f>
        <v>0</v>
      </c>
      <c r="AG22" s="64" cm="1">
        <f t="array" ref="AG22">INDEX(AG18:AG21,$H$22)</f>
        <v>0</v>
      </c>
      <c r="AH22" s="64" cm="1">
        <f t="array" ref="AH22">INDEX(AH18:AH21,$H$22)</f>
        <v>0</v>
      </c>
      <c r="AI22" s="64" cm="1">
        <f t="array" ref="AI22">INDEX(AI18:AI21,$H$22)</f>
        <v>0</v>
      </c>
      <c r="AJ22" s="64" cm="1">
        <f t="array" ref="AJ22">INDEX(AJ18:AJ21,$H$22)</f>
        <v>0</v>
      </c>
      <c r="AK22" s="64" cm="1">
        <f t="array" ref="AK22">INDEX(AK18:AK21,$H$22)</f>
        <v>0</v>
      </c>
      <c r="AL22" s="64" cm="1">
        <f t="array" ref="AL22">INDEX(AL18:AL21,$H$22)</f>
        <v>0</v>
      </c>
      <c r="AM22" s="64" cm="1">
        <f t="array" ref="AM22">INDEX(AM18:AM21,$H$22)</f>
        <v>0</v>
      </c>
      <c r="AN22" s="64" cm="1">
        <f t="array" ref="AN22">INDEX(AN18:AN21,$H$22)</f>
        <v>0</v>
      </c>
      <c r="AO22" s="64" cm="1">
        <f t="array" ref="AO22">INDEX(AO18:AO21,$H$22)</f>
        <v>0</v>
      </c>
      <c r="AP22" s="64" cm="1">
        <f t="array" ref="AP22">INDEX(AP18:AP21,$H$22)</f>
        <v>0</v>
      </c>
      <c r="AQ22" s="64" cm="1">
        <f t="array" ref="AQ22">INDEX(AQ18:AQ21,$H$22)</f>
        <v>0</v>
      </c>
      <c r="AR22" s="64" cm="1">
        <f t="array" ref="AR22">INDEX(AR18:AR21,$H$22)</f>
        <v>0</v>
      </c>
      <c r="AS22" s="64" cm="1">
        <f t="array" ref="AS22">INDEX(AS18:AS21,$H$22)</f>
        <v>0</v>
      </c>
      <c r="AT22" s="64" cm="1">
        <f t="array" ref="AT22">INDEX(AT18:AT21,$H$22)</f>
        <v>0</v>
      </c>
      <c r="AU22" s="64" cm="1">
        <f t="array" ref="AU22">INDEX(AU18:AU21,$H$22)</f>
        <v>0</v>
      </c>
      <c r="AV22" s="64" cm="1">
        <f t="array" ref="AV22">INDEX(AV18:AV21,$H$22)</f>
        <v>0</v>
      </c>
      <c r="AW22" s="64" cm="1">
        <f t="array" ref="AW22">INDEX(AW18:AW21,$H$22)</f>
        <v>0</v>
      </c>
      <c r="AX22" s="64" cm="1">
        <f t="array" ref="AX22">INDEX(AX18:AX21,$H$22)</f>
        <v>0</v>
      </c>
      <c r="AY22" s="64" cm="1">
        <f t="array" ref="AY22">INDEX(AY18:AY21,$H$22)</f>
        <v>0</v>
      </c>
      <c r="AZ22" s="64" cm="1">
        <f t="array" ref="AZ22">INDEX(AZ18:AZ21,$H$22)</f>
        <v>0</v>
      </c>
      <c r="BA22" s="64" cm="1">
        <f t="array" ref="BA22">INDEX(BA18:BA21,$H$22)</f>
        <v>0</v>
      </c>
      <c r="BB22" s="64" cm="1">
        <f t="array" ref="BB22">INDEX(BB18:BB21,$H$22)</f>
        <v>0</v>
      </c>
      <c r="BC22" s="64" cm="1">
        <f t="array" ref="BC22">INDEX(BC18:BC21,$H$22)</f>
        <v>0</v>
      </c>
      <c r="BD22" s="64" cm="1">
        <f t="array" ref="BD22">INDEX(BD18:BD21,$H$22)</f>
        <v>0</v>
      </c>
      <c r="BE22" s="64" cm="1">
        <f t="array" ref="BE22">INDEX(BE18:BE21,$H$22)</f>
        <v>0</v>
      </c>
      <c r="BF22" s="64" cm="1">
        <f t="array" ref="BF22">INDEX(BF18:BF21,$H$22)</f>
        <v>0</v>
      </c>
      <c r="BG22" s="64" cm="1">
        <f t="array" ref="BG22">INDEX(BG18:BG21,$H$22)</f>
        <v>0</v>
      </c>
      <c r="BH22" s="64" cm="1">
        <f t="array" ref="BH22">INDEX(BH18:BH21,$H$22)</f>
        <v>0</v>
      </c>
      <c r="BI22" s="64" cm="1">
        <f t="array" ref="BI22">INDEX(BI18:BI21,$H$22)</f>
        <v>0</v>
      </c>
      <c r="BJ22" s="64" cm="1">
        <f t="array" ref="BJ22">INDEX(BJ18:BJ21,$H$22)</f>
        <v>0</v>
      </c>
      <c r="BK22" s="64" cm="1">
        <f t="array" ref="BK22">INDEX(BK18:BK21,$H$22)</f>
        <v>0</v>
      </c>
      <c r="BL22" s="64" cm="1">
        <f t="array" ref="BL22">INDEX(BL18:BL21,$H$22)</f>
        <v>0</v>
      </c>
      <c r="BM22" s="64" cm="1">
        <f t="array" ref="BM22">INDEX(BM18:BM21,$H$22)</f>
        <v>0</v>
      </c>
      <c r="BN22" s="64" cm="1">
        <f t="array" ref="BN22">INDEX(BN18:BN21,$H$22)</f>
        <v>0</v>
      </c>
      <c r="BO22" s="64" cm="1">
        <f t="array" ref="BO22">INDEX(BO18:BO21,$H$22)</f>
        <v>0</v>
      </c>
      <c r="BP22" s="64" cm="1">
        <f t="array" ref="BP22">INDEX(BP18:BP21,$H$22)</f>
        <v>0</v>
      </c>
      <c r="BQ22" s="64" cm="1">
        <f t="array" ref="BQ22">INDEX(BQ18:BQ21,$H$22)</f>
        <v>0</v>
      </c>
      <c r="BR22" s="64" cm="1">
        <f t="array" ref="BR22">INDEX(BR18:BR21,$H$22)</f>
        <v>0</v>
      </c>
      <c r="BS22" s="64" cm="1">
        <f t="array" ref="BS22">INDEX(BS18:BS21,$H$22)</f>
        <v>0</v>
      </c>
      <c r="BT22" s="64" cm="1">
        <f t="array" ref="BT22">INDEX(BT18:BT21,$H$22)</f>
        <v>0</v>
      </c>
      <c r="BU22" s="64" cm="1">
        <f t="array" ref="BU22">INDEX(BU18:BU21,$H$22)</f>
        <v>0</v>
      </c>
      <c r="BV22" s="64" cm="1">
        <f t="array" ref="BV22">INDEX(BV18:BV21,$H$22)</f>
        <v>0</v>
      </c>
      <c r="BW22" s="64" cm="1">
        <f t="array" ref="BW22">INDEX(BW18:BW21,$H$22)</f>
        <v>0</v>
      </c>
      <c r="BX22" s="64" cm="1">
        <f t="array" ref="BX22">INDEX(BX18:BX21,$H$22)</f>
        <v>0</v>
      </c>
      <c r="BY22" s="64" cm="1">
        <f t="array" ref="BY22">INDEX(BY18:BY21,$H$22)</f>
        <v>0</v>
      </c>
      <c r="BZ22" s="64" cm="1">
        <f t="array" ref="BZ22">INDEX(BZ18:BZ21,$H$22)</f>
        <v>0</v>
      </c>
      <c r="CA22" s="64" cm="1">
        <f t="array" ref="CA22">INDEX(CA18:CA21,$H$22)</f>
        <v>0</v>
      </c>
      <c r="CB22" s="64" cm="1">
        <f t="array" ref="CB22">INDEX(CB18:CB21,$H$22)</f>
        <v>0</v>
      </c>
      <c r="CC22" s="64" cm="1">
        <f t="array" ref="CC22">INDEX(CC18:CC21,$H$22)</f>
        <v>0</v>
      </c>
      <c r="CD22" s="64" cm="1">
        <f t="array" ref="CD22">INDEX(CD18:CD21,$H$22)</f>
        <v>0</v>
      </c>
      <c r="CE22" s="64" cm="1">
        <f t="array" ref="CE22">INDEX(CE18:CE21,$H$22)</f>
        <v>0</v>
      </c>
      <c r="CF22" s="64" cm="1">
        <f t="array" ref="CF22">INDEX(CF18:CF21,$H$22)</f>
        <v>0</v>
      </c>
      <c r="CG22" s="64" cm="1">
        <f t="array" ref="CG22">INDEX(CG18:CG21,$H$22)</f>
        <v>0</v>
      </c>
      <c r="CH22" s="64" cm="1">
        <f t="array" ref="CH22">INDEX(CH18:CH21,$H$22)</f>
        <v>0</v>
      </c>
      <c r="CI22" s="64" cm="1">
        <f t="array" ref="CI22">INDEX(CI18:CI21,$H$22)</f>
        <v>0</v>
      </c>
      <c r="CJ22" s="64" cm="1">
        <f t="array" ref="CJ22">INDEX(CJ18:CJ21,$H$22)</f>
        <v>0</v>
      </c>
      <c r="CK22" s="64" cm="1">
        <f t="array" ref="CK22">INDEX(CK18:CK21,$H$22)</f>
        <v>0</v>
      </c>
      <c r="CL22" s="64" cm="1">
        <f t="array" ref="CL22">INDEX(CL18:CL21,$H$22)</f>
        <v>0</v>
      </c>
      <c r="CM22" s="64" cm="1">
        <f t="array" ref="CM22">INDEX(CM18:CM21,$H$22)</f>
        <v>0</v>
      </c>
      <c r="CN22" s="64" cm="1">
        <f t="array" ref="CN22">INDEX(CN18:CN21,$H$22)</f>
        <v>0</v>
      </c>
      <c r="CO22" s="64" cm="1">
        <f t="array" ref="CO22">INDEX(CO18:CO21,$H$22)</f>
        <v>0</v>
      </c>
      <c r="CP22" s="64" cm="1">
        <f t="array" ref="CP22">INDEX(CP18:CP21,$H$22)</f>
        <v>0</v>
      </c>
      <c r="CQ22" s="64" cm="1">
        <f t="array" ref="CQ22">INDEX(CQ18:CQ21,$H$22)</f>
        <v>0</v>
      </c>
      <c r="CR22" s="64" cm="1">
        <f t="array" ref="CR22">INDEX(CR18:CR21,$H$22)</f>
        <v>0</v>
      </c>
      <c r="CS22" s="64" cm="1">
        <f t="array" ref="CS22">INDEX(CS18:CS21,$H$22)</f>
        <v>0</v>
      </c>
      <c r="CT22" s="64" cm="1">
        <f t="array" ref="CT22">INDEX(CT18:CT21,$H$22)</f>
        <v>0</v>
      </c>
      <c r="CU22" s="64" cm="1">
        <f t="array" ref="CU22">INDEX(CU18:CU21,$H$22)</f>
        <v>0</v>
      </c>
      <c r="CV22" s="64" cm="1">
        <f t="array" ref="CV22">INDEX(CV18:CV21,$H$22)</f>
        <v>0</v>
      </c>
    </row>
    <row r="23" spans="2:126">
      <c r="K23" s="83"/>
      <c r="L23" s="64"/>
      <c r="M23" s="64"/>
      <c r="N23" s="64"/>
      <c r="O23" s="64"/>
      <c r="P23" s="64"/>
      <c r="Q23" s="64"/>
      <c r="R23" s="64"/>
      <c r="S23" s="64"/>
      <c r="T23" s="64"/>
      <c r="U23" s="64"/>
      <c r="V23" s="64"/>
      <c r="W23" s="64"/>
      <c r="X23" s="64"/>
      <c r="Y23" s="64"/>
      <c r="Z23" s="64"/>
      <c r="AA23" s="64"/>
      <c r="AB23" s="64"/>
      <c r="AC23" s="64"/>
      <c r="AD23" s="64"/>
      <c r="AE23" s="64"/>
      <c r="AF23" s="64"/>
      <c r="AG23" s="64"/>
      <c r="AH23" s="64"/>
      <c r="AI23" s="64"/>
      <c r="AJ23" s="64"/>
      <c r="AK23" s="64"/>
      <c r="AL23" s="64"/>
      <c r="AM23" s="64"/>
      <c r="AN23" s="64"/>
      <c r="AO23" s="64"/>
      <c r="AP23" s="64"/>
      <c r="AQ23" s="64"/>
      <c r="AR23" s="64"/>
      <c r="AS23" s="64"/>
      <c r="AT23" s="64"/>
      <c r="AU23" s="64"/>
      <c r="AV23" s="64"/>
      <c r="AW23" s="64"/>
      <c r="AX23" s="64"/>
      <c r="AY23" s="64"/>
      <c r="AZ23" s="64"/>
      <c r="BA23" s="64"/>
      <c r="BB23" s="64"/>
      <c r="BC23" s="64"/>
      <c r="BD23" s="64"/>
      <c r="BE23" s="64"/>
      <c r="BF23" s="64"/>
      <c r="BG23" s="64"/>
      <c r="BH23" s="64"/>
      <c r="BI23" s="64"/>
      <c r="BJ23" s="64"/>
      <c r="BK23" s="64"/>
      <c r="BL23" s="64"/>
      <c r="BM23" s="64"/>
      <c r="BN23" s="64"/>
      <c r="BO23" s="64"/>
      <c r="BP23" s="64"/>
      <c r="BQ23" s="64"/>
      <c r="BR23" s="64"/>
      <c r="BS23" s="64"/>
      <c r="BT23" s="64"/>
      <c r="BU23" s="64"/>
      <c r="BV23" s="64"/>
      <c r="BW23" s="64"/>
      <c r="BX23" s="64"/>
      <c r="BY23" s="64"/>
      <c r="BZ23" s="64"/>
      <c r="CA23" s="64"/>
      <c r="CB23" s="64"/>
      <c r="CC23" s="64"/>
      <c r="CD23" s="64"/>
      <c r="CE23" s="64"/>
      <c r="CF23" s="64"/>
      <c r="CG23" s="64"/>
      <c r="CH23" s="64"/>
      <c r="CI23" s="64"/>
      <c r="CJ23" s="64"/>
      <c r="CK23" s="64"/>
      <c r="CL23" s="64"/>
      <c r="CM23" s="64"/>
      <c r="CN23" s="64"/>
      <c r="CO23" s="64"/>
      <c r="CP23" s="64"/>
      <c r="CQ23" s="64"/>
      <c r="CR23" s="64"/>
      <c r="CS23" s="64"/>
      <c r="CT23" s="64"/>
      <c r="CU23" s="64"/>
      <c r="CV23" s="64"/>
    </row>
    <row r="24" spans="2:126">
      <c r="B24" s="24"/>
      <c r="C24" s="43">
        <f>MAX($B$5:C23)+0.1</f>
        <v>1.2000000000000002</v>
      </c>
      <c r="D24" s="41" t="s">
        <v>158</v>
      </c>
      <c r="E24" s="41"/>
      <c r="F24" s="41"/>
      <c r="G24" s="41"/>
      <c r="H24" s="41"/>
      <c r="I24" s="41"/>
      <c r="J24" s="41"/>
      <c r="K24" s="41"/>
      <c r="L24" s="41"/>
      <c r="M24" s="41"/>
      <c r="N24" s="41"/>
      <c r="O24" s="41"/>
      <c r="P24" s="41"/>
      <c r="Q24" s="41"/>
      <c r="R24" s="41"/>
      <c r="S24" s="41"/>
      <c r="T24" s="41"/>
      <c r="U24" s="41"/>
      <c r="V24" s="41"/>
      <c r="W24" s="41"/>
      <c r="X24" s="41"/>
      <c r="Y24" s="41"/>
      <c r="Z24" s="41"/>
      <c r="AA24" s="41"/>
      <c r="AB24" s="41"/>
      <c r="AC24" s="41"/>
      <c r="AD24" s="41"/>
      <c r="AE24" s="41"/>
      <c r="AF24" s="41"/>
      <c r="AG24" s="41"/>
      <c r="AH24" s="41"/>
      <c r="AI24" s="41"/>
      <c r="AJ24" s="41"/>
      <c r="AK24" s="41"/>
      <c r="AL24" s="41"/>
      <c r="AM24" s="41"/>
      <c r="AN24" s="41"/>
      <c r="AO24" s="41"/>
      <c r="AP24" s="41"/>
      <c r="AQ24" s="41"/>
      <c r="AR24" s="41"/>
      <c r="AS24" s="41"/>
      <c r="AT24" s="41"/>
      <c r="AU24" s="41"/>
      <c r="AV24" s="41"/>
      <c r="AW24" s="41"/>
      <c r="AX24" s="41"/>
      <c r="AY24" s="41"/>
      <c r="AZ24" s="41"/>
      <c r="BA24" s="41"/>
      <c r="BB24" s="41"/>
      <c r="BC24" s="41"/>
      <c r="BD24" s="41"/>
      <c r="BE24" s="41"/>
      <c r="BF24" s="41"/>
      <c r="BG24" s="41"/>
      <c r="BH24" s="41"/>
      <c r="BI24" s="41"/>
      <c r="BJ24" s="41"/>
      <c r="BK24" s="41"/>
      <c r="BL24" s="41"/>
      <c r="BM24" s="41"/>
      <c r="BN24" s="41"/>
      <c r="BO24" s="41"/>
      <c r="BP24" s="41"/>
      <c r="BQ24" s="41"/>
      <c r="BR24" s="41"/>
      <c r="BS24" s="41"/>
      <c r="BT24" s="41"/>
      <c r="BU24" s="41"/>
      <c r="BV24" s="41"/>
      <c r="BW24" s="41"/>
      <c r="BX24" s="41"/>
      <c r="BY24" s="41"/>
      <c r="BZ24" s="41"/>
      <c r="CA24" s="41"/>
      <c r="CB24" s="41"/>
      <c r="CC24" s="41"/>
      <c r="CD24" s="41"/>
      <c r="CE24" s="41"/>
      <c r="CF24" s="41"/>
      <c r="CG24" s="41"/>
      <c r="CH24" s="41"/>
      <c r="CI24" s="41"/>
      <c r="CJ24" s="41"/>
      <c r="CK24" s="41"/>
      <c r="CL24" s="41"/>
      <c r="CM24" s="41"/>
      <c r="CN24" s="41"/>
      <c r="CO24" s="41"/>
      <c r="CP24" s="41"/>
      <c r="CQ24" s="41"/>
      <c r="CR24" s="41"/>
      <c r="CS24" s="41"/>
      <c r="CT24" s="41"/>
      <c r="CU24" s="41"/>
      <c r="CV24" s="41"/>
      <c r="CW24" s="41"/>
      <c r="CX24" s="41"/>
      <c r="CY24" s="41"/>
    </row>
    <row r="25" spans="2:126">
      <c r="K25" s="83"/>
      <c r="L25" s="64"/>
      <c r="M25" s="64"/>
      <c r="N25" s="64"/>
      <c r="O25" s="64"/>
      <c r="P25" s="64"/>
      <c r="Q25" s="64"/>
      <c r="R25" s="64"/>
      <c r="S25" s="64"/>
      <c r="T25" s="64"/>
      <c r="U25" s="64"/>
      <c r="V25" s="64"/>
      <c r="W25" s="64"/>
      <c r="X25" s="64"/>
      <c r="Y25" s="64"/>
      <c r="Z25" s="64"/>
      <c r="AA25" s="64"/>
      <c r="AB25" s="64"/>
      <c r="AC25" s="64"/>
      <c r="AD25" s="64"/>
      <c r="AE25" s="64"/>
      <c r="AF25" s="64"/>
      <c r="AG25" s="64"/>
      <c r="AH25" s="64"/>
      <c r="AI25" s="64"/>
      <c r="AJ25" s="64"/>
      <c r="AK25" s="64"/>
      <c r="AL25" s="64"/>
      <c r="AM25" s="64"/>
      <c r="AN25" s="64"/>
      <c r="AO25" s="64"/>
      <c r="AP25" s="64"/>
      <c r="AQ25" s="64"/>
      <c r="AR25" s="64"/>
      <c r="AS25" s="64"/>
      <c r="AT25" s="64"/>
      <c r="AU25" s="64"/>
      <c r="AV25" s="64"/>
      <c r="AW25" s="64"/>
      <c r="AX25" s="64"/>
      <c r="AY25" s="64"/>
      <c r="AZ25" s="64"/>
      <c r="BA25" s="64"/>
      <c r="BB25" s="64"/>
      <c r="BC25" s="64"/>
      <c r="BD25" s="64"/>
      <c r="BE25" s="64"/>
      <c r="BF25" s="64"/>
      <c r="BG25" s="64"/>
      <c r="BH25" s="64"/>
      <c r="BI25" s="64"/>
      <c r="BJ25" s="64"/>
      <c r="BK25" s="64"/>
      <c r="BL25" s="64"/>
      <c r="BM25" s="64"/>
      <c r="BN25" s="64"/>
      <c r="BO25" s="64"/>
      <c r="BP25" s="64"/>
      <c r="BQ25" s="64"/>
      <c r="BR25" s="64"/>
      <c r="BS25" s="64"/>
      <c r="BT25" s="64"/>
      <c r="BU25" s="64"/>
      <c r="BV25" s="64"/>
      <c r="BW25" s="64"/>
      <c r="BX25" s="64"/>
      <c r="BY25" s="64"/>
      <c r="BZ25" s="64"/>
      <c r="CA25" s="64"/>
      <c r="CB25" s="64"/>
      <c r="CC25" s="64"/>
      <c r="CD25" s="64"/>
      <c r="CE25" s="64"/>
      <c r="CF25" s="64"/>
      <c r="CG25" s="64"/>
      <c r="CH25" s="64"/>
      <c r="CI25" s="64"/>
      <c r="CJ25" s="64"/>
      <c r="CK25" s="64"/>
      <c r="CL25" s="64"/>
      <c r="CM25" s="64"/>
      <c r="CN25" s="64"/>
      <c r="CO25" s="64"/>
      <c r="CP25" s="64"/>
      <c r="CQ25" s="64"/>
      <c r="CR25" s="64"/>
      <c r="CS25" s="64"/>
      <c r="CT25" s="64"/>
      <c r="CU25" s="64"/>
      <c r="CV25" s="64"/>
    </row>
    <row r="26" spans="2:126">
      <c r="E26" s="2" t="s">
        <v>54</v>
      </c>
      <c r="G26" s="1" t="s">
        <v>159</v>
      </c>
      <c r="K26" s="83"/>
      <c r="L26" s="53">
        <v>0</v>
      </c>
      <c r="M26" s="53">
        <v>0</v>
      </c>
      <c r="N26" s="53">
        <v>0</v>
      </c>
      <c r="O26" s="53">
        <v>0</v>
      </c>
      <c r="P26" s="53">
        <v>0</v>
      </c>
      <c r="Q26" s="53">
        <v>0</v>
      </c>
      <c r="R26" s="53">
        <v>0</v>
      </c>
      <c r="S26" s="53">
        <v>0</v>
      </c>
      <c r="T26" s="53">
        <v>0</v>
      </c>
      <c r="U26" s="53">
        <v>0</v>
      </c>
      <c r="V26" s="53">
        <v>0</v>
      </c>
      <c r="W26" s="53">
        <v>0</v>
      </c>
      <c r="X26" s="53">
        <v>0</v>
      </c>
      <c r="Y26" s="53">
        <v>0</v>
      </c>
      <c r="Z26" s="53">
        <v>0</v>
      </c>
      <c r="AA26" s="53">
        <v>0</v>
      </c>
      <c r="AB26" s="53">
        <v>0</v>
      </c>
      <c r="AC26" s="53">
        <v>0</v>
      </c>
      <c r="AD26" s="53">
        <v>0</v>
      </c>
      <c r="AE26" s="53">
        <v>0</v>
      </c>
      <c r="AF26" s="53">
        <v>0</v>
      </c>
      <c r="AG26" s="53">
        <v>0</v>
      </c>
      <c r="AH26" s="53">
        <v>0</v>
      </c>
      <c r="AI26" s="53">
        <v>0</v>
      </c>
      <c r="AJ26" s="53">
        <v>0</v>
      </c>
      <c r="AK26" s="53">
        <v>0</v>
      </c>
      <c r="AL26" s="53">
        <v>0</v>
      </c>
      <c r="AM26" s="53">
        <v>0</v>
      </c>
      <c r="AN26" s="53">
        <v>0</v>
      </c>
      <c r="AO26" s="53">
        <v>0</v>
      </c>
      <c r="AP26" s="53">
        <v>0</v>
      </c>
      <c r="AQ26" s="53">
        <v>0</v>
      </c>
      <c r="AR26" s="53">
        <v>0</v>
      </c>
      <c r="AS26" s="53">
        <v>0</v>
      </c>
      <c r="AT26" s="53">
        <v>0</v>
      </c>
      <c r="AU26" s="53">
        <v>0</v>
      </c>
      <c r="AV26" s="53">
        <v>0</v>
      </c>
      <c r="AW26" s="53">
        <v>0</v>
      </c>
      <c r="AX26" s="53">
        <v>0</v>
      </c>
      <c r="AY26" s="53">
        <v>0</v>
      </c>
      <c r="AZ26" s="53">
        <v>0</v>
      </c>
      <c r="BA26" s="53">
        <v>0</v>
      </c>
      <c r="BB26" s="53">
        <v>0</v>
      </c>
      <c r="BC26" s="53">
        <v>0</v>
      </c>
      <c r="BD26" s="53">
        <v>0</v>
      </c>
      <c r="BE26" s="53">
        <v>0</v>
      </c>
      <c r="BF26" s="53">
        <v>0</v>
      </c>
      <c r="BG26" s="53">
        <v>0</v>
      </c>
      <c r="BH26" s="53">
        <v>0</v>
      </c>
      <c r="BI26" s="53">
        <v>0</v>
      </c>
      <c r="BJ26" s="53">
        <v>0</v>
      </c>
      <c r="BK26" s="53">
        <v>0</v>
      </c>
      <c r="BL26" s="53">
        <v>0</v>
      </c>
      <c r="BM26" s="53">
        <v>0</v>
      </c>
      <c r="BN26" s="53">
        <v>0</v>
      </c>
      <c r="BO26" s="53">
        <v>0</v>
      </c>
      <c r="BP26" s="53">
        <v>0</v>
      </c>
      <c r="BQ26" s="53">
        <v>0</v>
      </c>
      <c r="BR26" s="53">
        <v>0</v>
      </c>
      <c r="BS26" s="53">
        <v>0</v>
      </c>
      <c r="BT26" s="53">
        <v>0</v>
      </c>
      <c r="BU26" s="53">
        <v>0</v>
      </c>
      <c r="BV26" s="53">
        <v>0</v>
      </c>
      <c r="BW26" s="53">
        <v>0</v>
      </c>
      <c r="BX26" s="53">
        <v>0</v>
      </c>
      <c r="BY26" s="53">
        <v>0</v>
      </c>
      <c r="BZ26" s="53">
        <v>0</v>
      </c>
      <c r="CA26" s="53">
        <v>0</v>
      </c>
      <c r="CB26" s="53">
        <v>0</v>
      </c>
      <c r="CC26" s="53">
        <v>0</v>
      </c>
      <c r="CD26" s="53">
        <v>0</v>
      </c>
      <c r="CE26" s="53">
        <v>0</v>
      </c>
      <c r="CF26" s="53">
        <v>0</v>
      </c>
      <c r="CG26" s="53">
        <v>0</v>
      </c>
      <c r="CH26" s="53">
        <v>0</v>
      </c>
      <c r="CI26" s="53">
        <v>0</v>
      </c>
      <c r="CJ26" s="53">
        <v>0</v>
      </c>
      <c r="CK26" s="53">
        <v>0</v>
      </c>
      <c r="CL26" s="53">
        <v>0</v>
      </c>
      <c r="CM26" s="53">
        <v>0</v>
      </c>
      <c r="CN26" s="53">
        <v>0</v>
      </c>
      <c r="CO26" s="53">
        <v>0</v>
      </c>
      <c r="CP26" s="53">
        <v>0</v>
      </c>
      <c r="CQ26" s="53">
        <v>0</v>
      </c>
      <c r="CR26" s="53">
        <v>0</v>
      </c>
      <c r="CS26" s="53">
        <v>0</v>
      </c>
      <c r="CT26" s="53">
        <v>0</v>
      </c>
      <c r="CU26" s="53">
        <v>0</v>
      </c>
      <c r="CV26" s="53">
        <v>0</v>
      </c>
    </row>
    <row r="27" spans="2:126">
      <c r="E27" s="2" t="s">
        <v>55</v>
      </c>
      <c r="G27" s="1" t="s">
        <v>159</v>
      </c>
      <c r="K27" s="83"/>
      <c r="L27" s="53">
        <v>0</v>
      </c>
      <c r="M27" s="53">
        <v>0</v>
      </c>
      <c r="N27" s="53">
        <v>0</v>
      </c>
      <c r="O27" s="53">
        <v>0</v>
      </c>
      <c r="P27" s="53">
        <v>0</v>
      </c>
      <c r="Q27" s="53">
        <v>0</v>
      </c>
      <c r="R27" s="53">
        <v>0</v>
      </c>
      <c r="S27" s="53">
        <v>0</v>
      </c>
      <c r="T27" s="53">
        <v>0</v>
      </c>
      <c r="U27" s="53">
        <v>0</v>
      </c>
      <c r="V27" s="53">
        <v>0</v>
      </c>
      <c r="W27" s="53">
        <v>0</v>
      </c>
      <c r="X27" s="53">
        <v>0</v>
      </c>
      <c r="Y27" s="53">
        <v>0</v>
      </c>
      <c r="Z27" s="53">
        <v>0</v>
      </c>
      <c r="AA27" s="53">
        <v>0</v>
      </c>
      <c r="AB27" s="53">
        <v>0</v>
      </c>
      <c r="AC27" s="53">
        <v>0</v>
      </c>
      <c r="AD27" s="53">
        <v>0</v>
      </c>
      <c r="AE27" s="53">
        <v>0</v>
      </c>
      <c r="AF27" s="53">
        <v>0</v>
      </c>
      <c r="AG27" s="53">
        <v>0</v>
      </c>
      <c r="AH27" s="53">
        <v>0</v>
      </c>
      <c r="AI27" s="53">
        <v>0</v>
      </c>
      <c r="AJ27" s="53">
        <v>0</v>
      </c>
      <c r="AK27" s="53">
        <v>0</v>
      </c>
      <c r="AL27" s="53">
        <v>0</v>
      </c>
      <c r="AM27" s="53">
        <v>0</v>
      </c>
      <c r="AN27" s="53">
        <v>0</v>
      </c>
      <c r="AO27" s="53">
        <v>0</v>
      </c>
      <c r="AP27" s="53">
        <v>0</v>
      </c>
      <c r="AQ27" s="53">
        <v>0</v>
      </c>
      <c r="AR27" s="53">
        <v>0</v>
      </c>
      <c r="AS27" s="53">
        <v>0</v>
      </c>
      <c r="AT27" s="53">
        <v>0</v>
      </c>
      <c r="AU27" s="53">
        <v>0</v>
      </c>
      <c r="AV27" s="53">
        <v>0</v>
      </c>
      <c r="AW27" s="53">
        <v>0</v>
      </c>
      <c r="AX27" s="53">
        <v>0</v>
      </c>
      <c r="AY27" s="53">
        <v>0</v>
      </c>
      <c r="AZ27" s="53">
        <v>0</v>
      </c>
      <c r="BA27" s="53">
        <v>0</v>
      </c>
      <c r="BB27" s="53">
        <v>0</v>
      </c>
      <c r="BC27" s="53">
        <v>0</v>
      </c>
      <c r="BD27" s="53">
        <v>0</v>
      </c>
      <c r="BE27" s="53">
        <v>0</v>
      </c>
      <c r="BF27" s="53">
        <v>0</v>
      </c>
      <c r="BG27" s="53">
        <v>0</v>
      </c>
      <c r="BH27" s="53">
        <v>0</v>
      </c>
      <c r="BI27" s="53">
        <v>0</v>
      </c>
      <c r="BJ27" s="53">
        <v>0</v>
      </c>
      <c r="BK27" s="53">
        <v>0</v>
      </c>
      <c r="BL27" s="53">
        <v>0</v>
      </c>
      <c r="BM27" s="53">
        <v>0</v>
      </c>
      <c r="BN27" s="53">
        <v>0</v>
      </c>
      <c r="BO27" s="53">
        <v>0</v>
      </c>
      <c r="BP27" s="53">
        <v>0</v>
      </c>
      <c r="BQ27" s="53">
        <v>0</v>
      </c>
      <c r="BR27" s="53">
        <v>0</v>
      </c>
      <c r="BS27" s="53">
        <v>0</v>
      </c>
      <c r="BT27" s="53">
        <v>0</v>
      </c>
      <c r="BU27" s="53">
        <v>0</v>
      </c>
      <c r="BV27" s="53">
        <v>0</v>
      </c>
      <c r="BW27" s="53">
        <v>0</v>
      </c>
      <c r="BX27" s="53">
        <v>0</v>
      </c>
      <c r="BY27" s="53">
        <v>0</v>
      </c>
      <c r="BZ27" s="53">
        <v>0</v>
      </c>
      <c r="CA27" s="53">
        <v>0</v>
      </c>
      <c r="CB27" s="53">
        <v>0</v>
      </c>
      <c r="CC27" s="53">
        <v>0</v>
      </c>
      <c r="CD27" s="53">
        <v>0</v>
      </c>
      <c r="CE27" s="53">
        <v>0</v>
      </c>
      <c r="CF27" s="53">
        <v>0</v>
      </c>
      <c r="CG27" s="53">
        <v>0</v>
      </c>
      <c r="CH27" s="53">
        <v>0</v>
      </c>
      <c r="CI27" s="53">
        <v>0</v>
      </c>
      <c r="CJ27" s="53">
        <v>0</v>
      </c>
      <c r="CK27" s="53">
        <v>0</v>
      </c>
      <c r="CL27" s="53">
        <v>0</v>
      </c>
      <c r="CM27" s="53">
        <v>0</v>
      </c>
      <c r="CN27" s="53">
        <v>0</v>
      </c>
      <c r="CO27" s="53">
        <v>0</v>
      </c>
      <c r="CP27" s="53">
        <v>0</v>
      </c>
      <c r="CQ27" s="53">
        <v>0</v>
      </c>
      <c r="CR27" s="53">
        <v>0</v>
      </c>
      <c r="CS27" s="53">
        <v>0</v>
      </c>
      <c r="CT27" s="53">
        <v>0</v>
      </c>
      <c r="CU27" s="53">
        <v>0</v>
      </c>
      <c r="CV27" s="53">
        <v>0</v>
      </c>
      <c r="CY27" s="1">
        <v>0</v>
      </c>
      <c r="CZ27" s="1">
        <v>0</v>
      </c>
      <c r="DA27" s="1">
        <v>0</v>
      </c>
      <c r="DB27" s="1">
        <v>0</v>
      </c>
      <c r="DC27" s="1">
        <v>0</v>
      </c>
      <c r="DD27" s="1">
        <v>0</v>
      </c>
      <c r="DE27" s="1">
        <v>0</v>
      </c>
      <c r="DF27" s="1">
        <v>0</v>
      </c>
      <c r="DG27" s="1">
        <v>0</v>
      </c>
      <c r="DH27" s="1">
        <v>0</v>
      </c>
      <c r="DI27" s="1">
        <v>0</v>
      </c>
      <c r="DJ27" s="1">
        <v>0</v>
      </c>
      <c r="DK27" s="1">
        <v>0</v>
      </c>
      <c r="DL27" s="1">
        <v>0</v>
      </c>
      <c r="DM27" s="1">
        <v>0</v>
      </c>
      <c r="DN27" s="1">
        <v>0</v>
      </c>
      <c r="DO27" s="1">
        <v>0</v>
      </c>
      <c r="DP27" s="1">
        <v>0</v>
      </c>
      <c r="DQ27" s="1">
        <v>0</v>
      </c>
      <c r="DR27" s="1">
        <v>0</v>
      </c>
      <c r="DS27" s="1">
        <v>0</v>
      </c>
      <c r="DT27" s="1">
        <v>0</v>
      </c>
      <c r="DU27" s="1">
        <v>0</v>
      </c>
      <c r="DV27" s="1">
        <v>0</v>
      </c>
    </row>
    <row r="28" spans="2:126">
      <c r="E28" s="1" t="s">
        <v>157</v>
      </c>
      <c r="H28" s="2">
        <f>MATCH(Scenarios!J49,$E$26:$E$27,0)</f>
        <v>1</v>
      </c>
      <c r="K28" s="83"/>
      <c r="L28" s="35" cm="1">
        <f t="array" ref="L28">INDEX(L26:L27,$H$28)</f>
        <v>0</v>
      </c>
      <c r="M28" s="35" cm="1">
        <f t="array" ref="M28">INDEX(M26:M27,$H$28)</f>
        <v>0</v>
      </c>
      <c r="N28" s="35" cm="1">
        <f t="array" ref="N28">INDEX(N26:N27,$H$28)</f>
        <v>0</v>
      </c>
      <c r="O28" s="35" cm="1">
        <f t="array" ref="O28">INDEX(O26:O27,$H$28)</f>
        <v>0</v>
      </c>
      <c r="P28" s="35" cm="1">
        <f t="array" ref="P28">INDEX(P26:P27,$H$28)</f>
        <v>0</v>
      </c>
      <c r="Q28" s="35" cm="1">
        <f t="array" ref="Q28">INDEX(Q26:Q27,$H$28)</f>
        <v>0</v>
      </c>
      <c r="R28" s="35" cm="1">
        <f t="array" ref="R28">INDEX(R26:R27,$H$28)</f>
        <v>0</v>
      </c>
      <c r="S28" s="35" cm="1">
        <f t="array" ref="S28">INDEX(S26:S27,$H$28)</f>
        <v>0</v>
      </c>
      <c r="T28" s="35" cm="1">
        <f t="array" ref="T28">INDEX(T26:T27,$H$28)</f>
        <v>0</v>
      </c>
      <c r="U28" s="35" cm="1">
        <f t="array" ref="U28">INDEX(U26:U27,$H$28)</f>
        <v>0</v>
      </c>
      <c r="V28" s="35" cm="1">
        <f t="array" ref="V28">INDEX(V26:V27,$H$28)</f>
        <v>0</v>
      </c>
      <c r="W28" s="35" cm="1">
        <f t="array" ref="W28">INDEX(W26:W27,$H$28)</f>
        <v>0</v>
      </c>
      <c r="X28" s="35" cm="1">
        <f t="array" ref="X28">INDEX(X26:X27,$H$28)</f>
        <v>0</v>
      </c>
      <c r="Y28" s="35" cm="1">
        <f t="array" ref="Y28">INDEX(Y26:Y27,$H$28)</f>
        <v>0</v>
      </c>
      <c r="Z28" s="35" cm="1">
        <f t="array" ref="Z28">INDEX(Z26:Z27,$H$28)</f>
        <v>0</v>
      </c>
      <c r="AA28" s="35" cm="1">
        <f t="array" ref="AA28">INDEX(AA26:AA27,$H$28)</f>
        <v>0</v>
      </c>
      <c r="AB28" s="35" cm="1">
        <f t="array" ref="AB28">INDEX(AB26:AB27,$H$28)</f>
        <v>0</v>
      </c>
      <c r="AC28" s="35" cm="1">
        <f t="array" ref="AC28">INDEX(AC26:AC27,$H$28)</f>
        <v>0</v>
      </c>
      <c r="AD28" s="35" cm="1">
        <f t="array" ref="AD28">INDEX(AD26:AD27,$H$28)</f>
        <v>0</v>
      </c>
      <c r="AE28" s="35" cm="1">
        <f t="array" ref="AE28">INDEX(AE26:AE27,$H$28)</f>
        <v>0</v>
      </c>
      <c r="AF28" s="35" cm="1">
        <f t="array" ref="AF28">INDEX(AF26:AF27,$H$28)</f>
        <v>0</v>
      </c>
      <c r="AG28" s="35" cm="1">
        <f t="array" ref="AG28">INDEX(AG26:AG27,$H$28)</f>
        <v>0</v>
      </c>
      <c r="AH28" s="35" cm="1">
        <f t="array" ref="AH28">INDEX(AH26:AH27,$H$28)</f>
        <v>0</v>
      </c>
      <c r="AI28" s="35" cm="1">
        <f t="array" ref="AI28">INDEX(AI26:AI27,$H$28)</f>
        <v>0</v>
      </c>
      <c r="AJ28" s="35" cm="1">
        <f t="array" ref="AJ28">INDEX(AJ26:AJ27,$H$28)</f>
        <v>0</v>
      </c>
      <c r="AK28" s="35" cm="1">
        <f t="array" ref="AK28">INDEX(AK26:AK27,$H$28)</f>
        <v>0</v>
      </c>
      <c r="AL28" s="35" cm="1">
        <f t="array" ref="AL28">INDEX(AL26:AL27,$H$28)</f>
        <v>0</v>
      </c>
      <c r="AM28" s="35" cm="1">
        <f t="array" ref="AM28">INDEX(AM26:AM27,$H$28)</f>
        <v>0</v>
      </c>
      <c r="AN28" s="35" cm="1">
        <f t="array" ref="AN28">INDEX(AN26:AN27,$H$28)</f>
        <v>0</v>
      </c>
      <c r="AO28" s="35" cm="1">
        <f t="array" ref="AO28">INDEX(AO26:AO27,$H$28)</f>
        <v>0</v>
      </c>
      <c r="AP28" s="35" cm="1">
        <f t="array" ref="AP28">INDEX(AP26:AP27,$H$28)</f>
        <v>0</v>
      </c>
      <c r="AQ28" s="35" cm="1">
        <f t="array" ref="AQ28">INDEX(AQ26:AQ27,$H$28)</f>
        <v>0</v>
      </c>
      <c r="AR28" s="35" cm="1">
        <f t="array" ref="AR28">INDEX(AR26:AR27,$H$28)</f>
        <v>0</v>
      </c>
      <c r="AS28" s="35" cm="1">
        <f t="array" ref="AS28">INDEX(AS26:AS27,$H$28)</f>
        <v>0</v>
      </c>
      <c r="AT28" s="35" cm="1">
        <f t="array" ref="AT28">INDEX(AT26:AT27,$H$28)</f>
        <v>0</v>
      </c>
      <c r="AU28" s="35" cm="1">
        <f t="array" ref="AU28">INDEX(AU26:AU27,$H$28)</f>
        <v>0</v>
      </c>
      <c r="AV28" s="35" cm="1">
        <f t="array" ref="AV28">INDEX(AV26:AV27,$H$28)</f>
        <v>0</v>
      </c>
      <c r="AW28" s="35" cm="1">
        <f t="array" ref="AW28">INDEX(AW26:AW27,$H$28)</f>
        <v>0</v>
      </c>
      <c r="AX28" s="35" cm="1">
        <f t="array" ref="AX28">INDEX(AX26:AX27,$H$28)</f>
        <v>0</v>
      </c>
      <c r="AY28" s="35" cm="1">
        <f t="array" ref="AY28">INDEX(AY26:AY27,$H$28)</f>
        <v>0</v>
      </c>
      <c r="AZ28" s="35" cm="1">
        <f t="array" ref="AZ28">INDEX(AZ26:AZ27,$H$28)</f>
        <v>0</v>
      </c>
      <c r="BA28" s="35" cm="1">
        <f t="array" ref="BA28">INDEX(BA26:BA27,$H$28)</f>
        <v>0</v>
      </c>
      <c r="BB28" s="35" cm="1">
        <f t="array" ref="BB28">INDEX(BB26:BB27,$H$28)</f>
        <v>0</v>
      </c>
      <c r="BC28" s="35" cm="1">
        <f t="array" ref="BC28">INDEX(BC26:BC27,$H$28)</f>
        <v>0</v>
      </c>
      <c r="BD28" s="35" cm="1">
        <f t="array" ref="BD28">INDEX(BD26:BD27,$H$28)</f>
        <v>0</v>
      </c>
      <c r="BE28" s="35" cm="1">
        <f t="array" ref="BE28">INDEX(BE26:BE27,$H$28)</f>
        <v>0</v>
      </c>
      <c r="BF28" s="35" cm="1">
        <f t="array" ref="BF28">INDEX(BF26:BF27,$H$28)</f>
        <v>0</v>
      </c>
      <c r="BG28" s="35" cm="1">
        <f t="array" ref="BG28">INDEX(BG26:BG27,$H$28)</f>
        <v>0</v>
      </c>
      <c r="BH28" s="35" cm="1">
        <f t="array" ref="BH28">INDEX(BH26:BH27,$H$28)</f>
        <v>0</v>
      </c>
      <c r="BI28" s="35" cm="1">
        <f t="array" ref="BI28">INDEX(BI26:BI27,$H$28)</f>
        <v>0</v>
      </c>
      <c r="BJ28" s="35" cm="1">
        <f t="array" ref="BJ28">INDEX(BJ26:BJ27,$H$28)</f>
        <v>0</v>
      </c>
      <c r="BK28" s="35" cm="1">
        <f t="array" ref="BK28">INDEX(BK26:BK27,$H$28)</f>
        <v>0</v>
      </c>
      <c r="BL28" s="35" cm="1">
        <f t="array" ref="BL28">INDEX(BL26:BL27,$H$28)</f>
        <v>0</v>
      </c>
      <c r="BM28" s="35" cm="1">
        <f t="array" ref="BM28">INDEX(BM26:BM27,$H$28)</f>
        <v>0</v>
      </c>
      <c r="BN28" s="35" cm="1">
        <f t="array" ref="BN28">INDEX(BN26:BN27,$H$28)</f>
        <v>0</v>
      </c>
      <c r="BO28" s="35" cm="1">
        <f t="array" ref="BO28">INDEX(BO26:BO27,$H$28)</f>
        <v>0</v>
      </c>
      <c r="BP28" s="35" cm="1">
        <f t="array" ref="BP28">INDEX(BP26:BP27,$H$28)</f>
        <v>0</v>
      </c>
      <c r="BQ28" s="35" cm="1">
        <f t="array" ref="BQ28">INDEX(BQ26:BQ27,$H$28)</f>
        <v>0</v>
      </c>
      <c r="BR28" s="35" cm="1">
        <f t="array" ref="BR28">INDEX(BR26:BR27,$H$28)</f>
        <v>0</v>
      </c>
      <c r="BS28" s="35" cm="1">
        <f t="array" ref="BS28">INDEX(BS26:BS27,$H$28)</f>
        <v>0</v>
      </c>
      <c r="BT28" s="35" cm="1">
        <f t="array" ref="BT28">INDEX(BT26:BT27,$H$28)</f>
        <v>0</v>
      </c>
      <c r="BU28" s="35" cm="1">
        <f t="array" ref="BU28">INDEX(BU26:BU27,$H$28)</f>
        <v>0</v>
      </c>
      <c r="BV28" s="35" cm="1">
        <f t="array" ref="BV28">INDEX(BV26:BV27,$H$28)</f>
        <v>0</v>
      </c>
      <c r="BW28" s="35" cm="1">
        <f t="array" ref="BW28">INDEX(BW26:BW27,$H$28)</f>
        <v>0</v>
      </c>
      <c r="BX28" s="35" cm="1">
        <f t="array" ref="BX28">INDEX(BX26:BX27,$H$28)</f>
        <v>0</v>
      </c>
      <c r="BY28" s="35" cm="1">
        <f t="array" ref="BY28">INDEX(BY26:BY27,$H$28)</f>
        <v>0</v>
      </c>
      <c r="BZ28" s="35" cm="1">
        <f t="array" ref="BZ28">INDEX(BZ26:BZ27,$H$28)</f>
        <v>0</v>
      </c>
      <c r="CA28" s="35" cm="1">
        <f t="array" ref="CA28">INDEX(CA26:CA27,$H$28)</f>
        <v>0</v>
      </c>
      <c r="CB28" s="35" cm="1">
        <f t="array" ref="CB28">INDEX(CB26:CB27,$H$28)</f>
        <v>0</v>
      </c>
      <c r="CC28" s="35" cm="1">
        <f t="array" ref="CC28">INDEX(CC26:CC27,$H$28)</f>
        <v>0</v>
      </c>
      <c r="CD28" s="35" cm="1">
        <f t="array" ref="CD28">INDEX(CD26:CD27,$H$28)</f>
        <v>0</v>
      </c>
      <c r="CE28" s="35" cm="1">
        <f t="array" ref="CE28">INDEX(CE26:CE27,$H$28)</f>
        <v>0</v>
      </c>
      <c r="CF28" s="35" cm="1">
        <f t="array" ref="CF28">INDEX(CF26:CF27,$H$28)</f>
        <v>0</v>
      </c>
      <c r="CG28" s="35" cm="1">
        <f t="array" ref="CG28">INDEX(CG26:CG27,$H$28)</f>
        <v>0</v>
      </c>
      <c r="CH28" s="35" cm="1">
        <f t="array" ref="CH28">INDEX(CH26:CH27,$H$28)</f>
        <v>0</v>
      </c>
      <c r="CI28" s="35" cm="1">
        <f t="array" ref="CI28">INDEX(CI26:CI27,$H$28)</f>
        <v>0</v>
      </c>
      <c r="CJ28" s="35" cm="1">
        <f t="array" ref="CJ28">INDEX(CJ26:CJ27,$H$28)</f>
        <v>0</v>
      </c>
      <c r="CK28" s="35" cm="1">
        <f t="array" ref="CK28">INDEX(CK26:CK27,$H$28)</f>
        <v>0</v>
      </c>
      <c r="CL28" s="35" cm="1">
        <f t="array" ref="CL28">INDEX(CL26:CL27,$H$28)</f>
        <v>0</v>
      </c>
      <c r="CM28" s="35" cm="1">
        <f t="array" ref="CM28">INDEX(CM26:CM27,$H$28)</f>
        <v>0</v>
      </c>
      <c r="CN28" s="35" cm="1">
        <f t="array" ref="CN28">INDEX(CN26:CN27,$H$28)</f>
        <v>0</v>
      </c>
      <c r="CO28" s="35" cm="1">
        <f t="array" ref="CO28">INDEX(CO26:CO27,$H$28)</f>
        <v>0</v>
      </c>
      <c r="CP28" s="35" cm="1">
        <f t="array" ref="CP28">INDEX(CP26:CP27,$H$28)</f>
        <v>0</v>
      </c>
      <c r="CQ28" s="35" cm="1">
        <f t="array" ref="CQ28">INDEX(CQ26:CQ27,$H$28)</f>
        <v>0</v>
      </c>
      <c r="CR28" s="35" cm="1">
        <f t="array" ref="CR28">INDEX(CR26:CR27,$H$28)</f>
        <v>0</v>
      </c>
      <c r="CS28" s="35" cm="1">
        <f t="array" ref="CS28">INDEX(CS26:CS27,$H$28)</f>
        <v>0</v>
      </c>
      <c r="CT28" s="35" cm="1">
        <f t="array" ref="CT28">INDEX(CT26:CT27,$H$28)</f>
        <v>0</v>
      </c>
      <c r="CU28" s="35" cm="1">
        <f t="array" ref="CU28">INDEX(CU26:CU27,$H$28)</f>
        <v>0</v>
      </c>
      <c r="CV28" s="35" cm="1">
        <f t="array" ref="CV28">INDEX(CV26:CV27,$H$28)</f>
        <v>0</v>
      </c>
    </row>
    <row r="29" spans="2:126">
      <c r="K29" s="83"/>
      <c r="L29" s="64"/>
      <c r="M29" s="64"/>
      <c r="N29" s="64"/>
      <c r="O29" s="64"/>
      <c r="P29" s="64"/>
      <c r="Q29" s="64"/>
      <c r="R29" s="64"/>
      <c r="S29" s="64"/>
      <c r="T29" s="64"/>
      <c r="U29" s="64"/>
      <c r="V29" s="64"/>
      <c r="W29" s="64"/>
      <c r="X29" s="64"/>
      <c r="Y29" s="64"/>
      <c r="Z29" s="64"/>
      <c r="AA29" s="64"/>
      <c r="AB29" s="64"/>
      <c r="AC29" s="64"/>
      <c r="AD29" s="64"/>
      <c r="AE29" s="64"/>
      <c r="AF29" s="64"/>
      <c r="AG29" s="64"/>
      <c r="AH29" s="64"/>
      <c r="AI29" s="64"/>
      <c r="AJ29" s="64"/>
      <c r="AK29" s="64"/>
      <c r="AL29" s="64"/>
      <c r="AM29" s="64"/>
      <c r="AN29" s="64"/>
      <c r="AO29" s="64"/>
      <c r="AP29" s="64"/>
      <c r="AQ29" s="64"/>
      <c r="AR29" s="64"/>
      <c r="AS29" s="64"/>
      <c r="AT29" s="64"/>
      <c r="AU29" s="64"/>
      <c r="AV29" s="64"/>
      <c r="AW29" s="64"/>
      <c r="AX29" s="64"/>
      <c r="AY29" s="64"/>
      <c r="AZ29" s="64"/>
      <c r="BA29" s="64"/>
      <c r="BB29" s="64"/>
      <c r="BC29" s="64"/>
      <c r="BD29" s="64"/>
      <c r="BE29" s="64"/>
      <c r="BF29" s="64"/>
      <c r="BG29" s="64"/>
      <c r="BH29" s="64"/>
      <c r="BI29" s="64"/>
      <c r="BJ29" s="64"/>
      <c r="BK29" s="64"/>
      <c r="BL29" s="64"/>
      <c r="BM29" s="64"/>
      <c r="BN29" s="64"/>
      <c r="BO29" s="64"/>
      <c r="BP29" s="64"/>
      <c r="BQ29" s="64"/>
      <c r="BR29" s="64"/>
      <c r="BS29" s="64"/>
      <c r="BT29" s="64"/>
      <c r="BU29" s="64"/>
      <c r="BV29" s="64"/>
      <c r="BW29" s="64"/>
      <c r="BX29" s="64"/>
      <c r="BY29" s="64"/>
      <c r="BZ29" s="64"/>
      <c r="CA29" s="64"/>
      <c r="CB29" s="64"/>
      <c r="CC29" s="64"/>
      <c r="CD29" s="64"/>
      <c r="CE29" s="64"/>
      <c r="CF29" s="64"/>
      <c r="CG29" s="64"/>
      <c r="CH29" s="64"/>
      <c r="CI29" s="64"/>
      <c r="CJ29" s="64"/>
      <c r="CK29" s="64"/>
      <c r="CL29" s="64"/>
      <c r="CM29" s="64"/>
      <c r="CN29" s="64"/>
      <c r="CO29" s="64"/>
      <c r="CP29" s="64"/>
      <c r="CQ29" s="64"/>
      <c r="CR29" s="64"/>
      <c r="CS29" s="64"/>
      <c r="CT29" s="64"/>
      <c r="CU29" s="64"/>
      <c r="CV29" s="64"/>
    </row>
    <row r="30" spans="2:126">
      <c r="B30" s="24"/>
      <c r="C30" s="43">
        <f>MAX($B$5:C29)+0.1</f>
        <v>1.3000000000000003</v>
      </c>
      <c r="D30" s="41" t="s">
        <v>160</v>
      </c>
      <c r="E30" s="41"/>
      <c r="F30" s="41"/>
      <c r="G30" s="41"/>
      <c r="H30" s="41"/>
      <c r="I30" s="41"/>
      <c r="J30" s="41"/>
      <c r="K30" s="41"/>
      <c r="L30" s="41"/>
      <c r="M30" s="41"/>
      <c r="N30" s="41"/>
      <c r="O30" s="41"/>
      <c r="P30" s="41"/>
      <c r="Q30" s="41"/>
      <c r="R30" s="41"/>
      <c r="S30" s="41"/>
      <c r="T30" s="41"/>
      <c r="U30" s="41"/>
      <c r="V30" s="41"/>
      <c r="W30" s="41"/>
      <c r="X30" s="41"/>
      <c r="Y30" s="41"/>
      <c r="Z30" s="41"/>
      <c r="AA30" s="41"/>
      <c r="AB30" s="41"/>
      <c r="AC30" s="41"/>
      <c r="AD30" s="41"/>
      <c r="AE30" s="41"/>
      <c r="AF30" s="41"/>
      <c r="AG30" s="41"/>
      <c r="AH30" s="41"/>
      <c r="AI30" s="41"/>
      <c r="AJ30" s="41"/>
      <c r="AK30" s="41"/>
      <c r="AL30" s="41"/>
      <c r="AM30" s="41"/>
      <c r="AN30" s="41"/>
      <c r="AO30" s="41"/>
      <c r="AP30" s="41"/>
      <c r="AQ30" s="41"/>
      <c r="AR30" s="41"/>
      <c r="AS30" s="41"/>
      <c r="AT30" s="41"/>
      <c r="AU30" s="41"/>
      <c r="AV30" s="41"/>
      <c r="AW30" s="41"/>
      <c r="AX30" s="41"/>
      <c r="AY30" s="41"/>
      <c r="AZ30" s="41"/>
      <c r="BA30" s="41"/>
      <c r="BB30" s="41"/>
      <c r="BC30" s="41"/>
      <c r="BD30" s="41"/>
      <c r="BE30" s="41"/>
      <c r="BF30" s="41"/>
      <c r="BG30" s="41"/>
      <c r="BH30" s="41"/>
      <c r="BI30" s="41"/>
      <c r="BJ30" s="41"/>
      <c r="BK30" s="41"/>
      <c r="BL30" s="41"/>
      <c r="BM30" s="41"/>
      <c r="BN30" s="41"/>
      <c r="BO30" s="41"/>
      <c r="BP30" s="41"/>
      <c r="BQ30" s="41"/>
      <c r="BR30" s="41"/>
      <c r="BS30" s="41"/>
      <c r="BT30" s="41"/>
      <c r="BU30" s="41"/>
      <c r="BV30" s="41"/>
      <c r="BW30" s="41"/>
      <c r="BX30" s="41"/>
      <c r="BY30" s="41"/>
      <c r="BZ30" s="41"/>
      <c r="CA30" s="41"/>
      <c r="CB30" s="41"/>
      <c r="CC30" s="41"/>
      <c r="CD30" s="41"/>
      <c r="CE30" s="41"/>
      <c r="CF30" s="41"/>
      <c r="CG30" s="41"/>
      <c r="CH30" s="41"/>
      <c r="CI30" s="41"/>
      <c r="CJ30" s="41"/>
      <c r="CK30" s="41"/>
      <c r="CL30" s="41"/>
      <c r="CM30" s="41"/>
      <c r="CN30" s="41"/>
      <c r="CO30" s="41"/>
      <c r="CP30" s="41"/>
      <c r="CQ30" s="41"/>
      <c r="CR30" s="41"/>
      <c r="CS30" s="41"/>
      <c r="CT30" s="41"/>
      <c r="CU30" s="41"/>
      <c r="CV30" s="41"/>
      <c r="CW30" s="41"/>
      <c r="CX30" s="41"/>
      <c r="CY30" s="41"/>
    </row>
    <row r="31" spans="2:126">
      <c r="K31" s="83"/>
      <c r="L31" s="64"/>
      <c r="M31" s="64"/>
      <c r="N31" s="64"/>
      <c r="O31" s="64"/>
      <c r="P31" s="64"/>
      <c r="Q31" s="64"/>
      <c r="R31" s="64"/>
      <c r="S31" s="64"/>
      <c r="T31" s="64"/>
      <c r="U31" s="64"/>
      <c r="V31" s="64"/>
      <c r="W31" s="64"/>
      <c r="X31" s="64"/>
      <c r="Y31" s="64"/>
      <c r="Z31" s="64"/>
      <c r="AA31" s="64"/>
      <c r="AB31" s="64"/>
      <c r="AC31" s="64"/>
      <c r="AD31" s="64"/>
      <c r="AE31" s="64"/>
      <c r="AF31" s="64"/>
      <c r="AG31" s="64"/>
      <c r="AH31" s="64"/>
      <c r="AI31" s="64"/>
      <c r="AJ31" s="64"/>
      <c r="AK31" s="64"/>
      <c r="AL31" s="64"/>
      <c r="AM31" s="64"/>
      <c r="AN31" s="64"/>
      <c r="AO31" s="64"/>
      <c r="AP31" s="64"/>
      <c r="AQ31" s="64"/>
      <c r="AR31" s="64"/>
      <c r="AS31" s="64"/>
      <c r="AT31" s="64"/>
      <c r="AU31" s="64"/>
      <c r="AV31" s="64"/>
      <c r="AW31" s="64"/>
      <c r="AX31" s="64"/>
      <c r="AY31" s="64"/>
      <c r="AZ31" s="64"/>
      <c r="BA31" s="64"/>
      <c r="BB31" s="64"/>
      <c r="BC31" s="64"/>
      <c r="BD31" s="64"/>
      <c r="BE31" s="64"/>
      <c r="BF31" s="64"/>
      <c r="BG31" s="64"/>
      <c r="BH31" s="64"/>
      <c r="BI31" s="64"/>
      <c r="BJ31" s="64"/>
      <c r="BK31" s="64"/>
      <c r="BL31" s="64"/>
      <c r="BM31" s="64"/>
      <c r="BN31" s="64"/>
      <c r="BO31" s="64"/>
      <c r="BP31" s="64"/>
      <c r="BQ31" s="64"/>
      <c r="BR31" s="64"/>
      <c r="BS31" s="64"/>
      <c r="BT31" s="64"/>
      <c r="BU31" s="64"/>
      <c r="BV31" s="64"/>
      <c r="BW31" s="64"/>
      <c r="BX31" s="64"/>
      <c r="BY31" s="64"/>
      <c r="BZ31" s="64"/>
      <c r="CA31" s="64"/>
      <c r="CB31" s="64"/>
      <c r="CC31" s="64"/>
      <c r="CD31" s="64"/>
      <c r="CE31" s="64"/>
      <c r="CF31" s="64"/>
      <c r="CG31" s="64"/>
      <c r="CH31" s="64"/>
      <c r="CI31" s="64"/>
      <c r="CJ31" s="64"/>
      <c r="CK31" s="64"/>
      <c r="CL31" s="64"/>
      <c r="CM31" s="64"/>
      <c r="CN31" s="64"/>
      <c r="CO31" s="64"/>
      <c r="CP31" s="64"/>
      <c r="CQ31" s="64"/>
      <c r="CR31" s="64"/>
      <c r="CS31" s="64"/>
      <c r="CT31" s="64"/>
      <c r="CU31" s="64"/>
      <c r="CV31" s="64"/>
    </row>
    <row r="32" spans="2:126">
      <c r="E32" s="2" t="s">
        <v>54</v>
      </c>
      <c r="G32" s="1" t="s">
        <v>159</v>
      </c>
      <c r="K32" s="83"/>
      <c r="L32" s="53">
        <v>0</v>
      </c>
      <c r="M32" s="53">
        <v>0</v>
      </c>
      <c r="N32" s="53">
        <v>0</v>
      </c>
      <c r="O32" s="53">
        <v>0</v>
      </c>
      <c r="P32" s="53">
        <v>0</v>
      </c>
      <c r="Q32" s="53">
        <v>0</v>
      </c>
      <c r="R32" s="53">
        <v>0</v>
      </c>
      <c r="S32" s="53">
        <v>0</v>
      </c>
      <c r="T32" s="53">
        <v>0</v>
      </c>
      <c r="U32" s="53">
        <v>0</v>
      </c>
      <c r="V32" s="53">
        <v>0</v>
      </c>
      <c r="W32" s="53">
        <v>0</v>
      </c>
      <c r="X32" s="53">
        <v>0</v>
      </c>
      <c r="Y32" s="53">
        <v>0</v>
      </c>
      <c r="Z32" s="53">
        <v>0</v>
      </c>
      <c r="AA32" s="53">
        <v>0</v>
      </c>
      <c r="AB32" s="53">
        <v>0</v>
      </c>
      <c r="AC32" s="53">
        <v>0</v>
      </c>
      <c r="AD32" s="53">
        <v>0</v>
      </c>
      <c r="AE32" s="53">
        <v>0</v>
      </c>
      <c r="AF32" s="53">
        <v>0</v>
      </c>
      <c r="AG32" s="53">
        <v>0</v>
      </c>
      <c r="AH32" s="53">
        <v>0</v>
      </c>
      <c r="AI32" s="53">
        <v>0</v>
      </c>
      <c r="AJ32" s="53">
        <v>0</v>
      </c>
      <c r="AK32" s="53">
        <v>0</v>
      </c>
      <c r="AL32" s="53">
        <v>0</v>
      </c>
      <c r="AM32" s="53">
        <v>0</v>
      </c>
      <c r="AN32" s="53">
        <v>0</v>
      </c>
      <c r="AO32" s="53">
        <v>0</v>
      </c>
      <c r="AP32" s="53">
        <v>0</v>
      </c>
      <c r="AQ32" s="53">
        <v>0</v>
      </c>
      <c r="AR32" s="53">
        <v>0</v>
      </c>
      <c r="AS32" s="53">
        <v>0</v>
      </c>
      <c r="AT32" s="53">
        <v>0</v>
      </c>
      <c r="AU32" s="53">
        <v>0</v>
      </c>
      <c r="AV32" s="53">
        <v>0</v>
      </c>
      <c r="AW32" s="53">
        <v>0</v>
      </c>
      <c r="AX32" s="53">
        <v>0</v>
      </c>
      <c r="AY32" s="53">
        <v>0</v>
      </c>
      <c r="AZ32" s="53">
        <v>0</v>
      </c>
      <c r="BA32" s="53">
        <v>0</v>
      </c>
      <c r="BB32" s="53">
        <v>0</v>
      </c>
      <c r="BC32" s="53">
        <v>0</v>
      </c>
      <c r="BD32" s="53">
        <v>0</v>
      </c>
      <c r="BE32" s="53">
        <v>0</v>
      </c>
      <c r="BF32" s="53">
        <v>0</v>
      </c>
      <c r="BG32" s="53">
        <v>0</v>
      </c>
      <c r="BH32" s="53">
        <v>0</v>
      </c>
      <c r="BI32" s="53">
        <v>0</v>
      </c>
      <c r="BJ32" s="53">
        <v>0</v>
      </c>
      <c r="BK32" s="53">
        <v>0</v>
      </c>
      <c r="BL32" s="53">
        <v>0</v>
      </c>
      <c r="BM32" s="53">
        <v>0</v>
      </c>
      <c r="BN32" s="53">
        <v>0</v>
      </c>
      <c r="BO32" s="53">
        <v>0</v>
      </c>
      <c r="BP32" s="53">
        <v>0</v>
      </c>
      <c r="BQ32" s="53">
        <v>0</v>
      </c>
      <c r="BR32" s="53">
        <v>0</v>
      </c>
      <c r="BS32" s="53">
        <v>0</v>
      </c>
      <c r="BT32" s="53">
        <v>0</v>
      </c>
      <c r="BU32" s="53">
        <v>0</v>
      </c>
      <c r="BV32" s="53">
        <v>0</v>
      </c>
      <c r="BW32" s="53">
        <v>0</v>
      </c>
      <c r="BX32" s="53">
        <v>0</v>
      </c>
      <c r="BY32" s="53">
        <v>0</v>
      </c>
      <c r="BZ32" s="53">
        <v>0</v>
      </c>
      <c r="CA32" s="53">
        <v>0</v>
      </c>
      <c r="CB32" s="53">
        <v>0</v>
      </c>
      <c r="CC32" s="53">
        <v>0</v>
      </c>
      <c r="CD32" s="53">
        <v>0</v>
      </c>
      <c r="CE32" s="53">
        <v>0</v>
      </c>
      <c r="CF32" s="53">
        <v>0</v>
      </c>
      <c r="CG32" s="53">
        <v>0</v>
      </c>
      <c r="CH32" s="53">
        <v>0</v>
      </c>
      <c r="CI32" s="53">
        <v>0</v>
      </c>
      <c r="CJ32" s="53">
        <v>0</v>
      </c>
      <c r="CK32" s="53">
        <v>0</v>
      </c>
      <c r="CL32" s="53">
        <v>0</v>
      </c>
      <c r="CM32" s="53">
        <v>0</v>
      </c>
      <c r="CN32" s="53">
        <v>0</v>
      </c>
      <c r="CO32" s="53">
        <v>0</v>
      </c>
      <c r="CP32" s="53">
        <v>0</v>
      </c>
      <c r="CQ32" s="53">
        <v>0</v>
      </c>
      <c r="CR32" s="53">
        <v>0</v>
      </c>
      <c r="CS32" s="53">
        <v>0</v>
      </c>
      <c r="CT32" s="53">
        <v>0</v>
      </c>
      <c r="CU32" s="53">
        <v>0</v>
      </c>
      <c r="CV32" s="53">
        <v>0</v>
      </c>
    </row>
    <row r="33" spans="2:103">
      <c r="E33" s="2" t="s">
        <v>55</v>
      </c>
      <c r="G33" s="1" t="s">
        <v>159</v>
      </c>
      <c r="K33" s="83"/>
      <c r="L33" s="53">
        <v>0</v>
      </c>
      <c r="M33" s="53">
        <v>0</v>
      </c>
      <c r="N33" s="53">
        <v>0</v>
      </c>
      <c r="O33" s="53">
        <v>0</v>
      </c>
      <c r="P33" s="53">
        <v>0</v>
      </c>
      <c r="Q33" s="53">
        <v>0</v>
      </c>
      <c r="R33" s="53">
        <v>0</v>
      </c>
      <c r="S33" s="53">
        <v>0</v>
      </c>
      <c r="T33" s="53">
        <v>0</v>
      </c>
      <c r="U33" s="53">
        <v>0</v>
      </c>
      <c r="V33" s="53">
        <v>0</v>
      </c>
      <c r="W33" s="53">
        <v>0</v>
      </c>
      <c r="X33" s="53">
        <v>0</v>
      </c>
      <c r="Y33" s="53">
        <v>0</v>
      </c>
      <c r="Z33" s="53">
        <v>0</v>
      </c>
      <c r="AA33" s="53">
        <v>0</v>
      </c>
      <c r="AB33" s="53">
        <v>0</v>
      </c>
      <c r="AC33" s="53">
        <v>0</v>
      </c>
      <c r="AD33" s="53">
        <v>0</v>
      </c>
      <c r="AE33" s="53">
        <v>0</v>
      </c>
      <c r="AF33" s="53">
        <v>0</v>
      </c>
      <c r="AG33" s="53">
        <v>0</v>
      </c>
      <c r="AH33" s="53">
        <v>0</v>
      </c>
      <c r="AI33" s="53">
        <v>0</v>
      </c>
      <c r="AJ33" s="53">
        <v>0</v>
      </c>
      <c r="AK33" s="53">
        <v>0</v>
      </c>
      <c r="AL33" s="53">
        <v>0</v>
      </c>
      <c r="AM33" s="53">
        <v>0</v>
      </c>
      <c r="AN33" s="53">
        <v>0</v>
      </c>
      <c r="AO33" s="53">
        <v>0</v>
      </c>
      <c r="AP33" s="53">
        <v>0</v>
      </c>
      <c r="AQ33" s="53">
        <v>0</v>
      </c>
      <c r="AR33" s="53">
        <v>0</v>
      </c>
      <c r="AS33" s="53">
        <v>0</v>
      </c>
      <c r="AT33" s="53">
        <v>0</v>
      </c>
      <c r="AU33" s="53">
        <v>0</v>
      </c>
      <c r="AV33" s="53">
        <v>0</v>
      </c>
      <c r="AW33" s="53">
        <v>0</v>
      </c>
      <c r="AX33" s="53">
        <v>0</v>
      </c>
      <c r="AY33" s="53">
        <v>0</v>
      </c>
      <c r="AZ33" s="53">
        <v>0</v>
      </c>
      <c r="BA33" s="53">
        <v>0</v>
      </c>
      <c r="BB33" s="53">
        <v>0</v>
      </c>
      <c r="BC33" s="53">
        <v>0</v>
      </c>
      <c r="BD33" s="53">
        <v>0</v>
      </c>
      <c r="BE33" s="53">
        <v>0</v>
      </c>
      <c r="BF33" s="53">
        <v>0</v>
      </c>
      <c r="BG33" s="53">
        <v>0</v>
      </c>
      <c r="BH33" s="53">
        <v>0</v>
      </c>
      <c r="BI33" s="53">
        <v>0</v>
      </c>
      <c r="BJ33" s="53">
        <v>0</v>
      </c>
      <c r="BK33" s="53">
        <v>0</v>
      </c>
      <c r="BL33" s="53">
        <v>0</v>
      </c>
      <c r="BM33" s="53">
        <v>0</v>
      </c>
      <c r="BN33" s="53">
        <v>0</v>
      </c>
      <c r="BO33" s="53">
        <v>0</v>
      </c>
      <c r="BP33" s="53">
        <v>0</v>
      </c>
      <c r="BQ33" s="53">
        <v>0</v>
      </c>
      <c r="BR33" s="53">
        <v>0</v>
      </c>
      <c r="BS33" s="53">
        <v>0</v>
      </c>
      <c r="BT33" s="53">
        <v>0</v>
      </c>
      <c r="BU33" s="53">
        <v>0</v>
      </c>
      <c r="BV33" s="53">
        <v>0</v>
      </c>
      <c r="BW33" s="53">
        <v>0</v>
      </c>
      <c r="BX33" s="53">
        <v>0</v>
      </c>
      <c r="BY33" s="53">
        <v>0</v>
      </c>
      <c r="BZ33" s="53">
        <v>0</v>
      </c>
      <c r="CA33" s="53">
        <v>0</v>
      </c>
      <c r="CB33" s="53">
        <v>0</v>
      </c>
      <c r="CC33" s="53">
        <v>0</v>
      </c>
      <c r="CD33" s="53">
        <v>0</v>
      </c>
      <c r="CE33" s="53">
        <v>0</v>
      </c>
      <c r="CF33" s="53">
        <v>0</v>
      </c>
      <c r="CG33" s="53">
        <v>0</v>
      </c>
      <c r="CH33" s="53">
        <v>0</v>
      </c>
      <c r="CI33" s="53">
        <v>0</v>
      </c>
      <c r="CJ33" s="53">
        <v>0</v>
      </c>
      <c r="CK33" s="53">
        <v>0</v>
      </c>
      <c r="CL33" s="53">
        <v>0</v>
      </c>
      <c r="CM33" s="53">
        <v>0</v>
      </c>
      <c r="CN33" s="53">
        <v>0</v>
      </c>
      <c r="CO33" s="53">
        <v>0</v>
      </c>
      <c r="CP33" s="53">
        <v>0</v>
      </c>
      <c r="CQ33" s="53">
        <v>0</v>
      </c>
      <c r="CR33" s="53">
        <v>0</v>
      </c>
      <c r="CS33" s="53">
        <v>0</v>
      </c>
      <c r="CT33" s="53">
        <v>0</v>
      </c>
      <c r="CU33" s="53">
        <v>0</v>
      </c>
      <c r="CV33" s="53">
        <v>0</v>
      </c>
    </row>
    <row r="34" spans="2:103">
      <c r="E34" s="1" t="s">
        <v>157</v>
      </c>
      <c r="H34" s="2">
        <f>MATCH(Scenarios!J50,$E$32:$E$33,0)</f>
        <v>1</v>
      </c>
      <c r="K34" s="83"/>
      <c r="L34" s="35" cm="1">
        <f t="array" ref="L34">INDEX(L32:L33,$H$34)</f>
        <v>0</v>
      </c>
      <c r="M34" s="35" cm="1">
        <f t="array" ref="M34">INDEX(M32:M33,$H$34)</f>
        <v>0</v>
      </c>
      <c r="N34" s="35" cm="1">
        <f t="array" ref="N34">INDEX(N32:N33,$H$34)</f>
        <v>0</v>
      </c>
      <c r="O34" s="35" cm="1">
        <f t="array" ref="O34">INDEX(O32:O33,$H$34)</f>
        <v>0</v>
      </c>
      <c r="P34" s="35" cm="1">
        <f t="array" ref="P34">INDEX(P32:P33,$H$34)</f>
        <v>0</v>
      </c>
      <c r="Q34" s="35" cm="1">
        <f t="array" ref="Q34">INDEX(Q32:Q33,$H$34)</f>
        <v>0</v>
      </c>
      <c r="R34" s="35" cm="1">
        <f t="array" ref="R34">INDEX(R32:R33,$H$34)</f>
        <v>0</v>
      </c>
      <c r="S34" s="35" cm="1">
        <f t="array" ref="S34">INDEX(S32:S33,$H$34)</f>
        <v>0</v>
      </c>
      <c r="T34" s="35" cm="1">
        <f t="array" ref="T34">INDEX(T32:T33,$H$34)</f>
        <v>0</v>
      </c>
      <c r="U34" s="35" cm="1">
        <f t="array" ref="U34">INDEX(U32:U33,$H$34)</f>
        <v>0</v>
      </c>
      <c r="V34" s="35" cm="1">
        <f t="array" ref="V34">INDEX(V32:V33,$H$34)</f>
        <v>0</v>
      </c>
      <c r="W34" s="35" cm="1">
        <f t="array" ref="W34">INDEX(W32:W33,$H$34)</f>
        <v>0</v>
      </c>
      <c r="X34" s="35" cm="1">
        <f t="array" ref="X34">INDEX(X32:X33,$H$34)</f>
        <v>0</v>
      </c>
      <c r="Y34" s="35" cm="1">
        <f t="array" ref="Y34">INDEX(Y32:Y33,$H$34)</f>
        <v>0</v>
      </c>
      <c r="Z34" s="35" cm="1">
        <f t="array" ref="Z34">INDEX(Z32:Z33,$H$34)</f>
        <v>0</v>
      </c>
      <c r="AA34" s="35" cm="1">
        <f t="array" ref="AA34">INDEX(AA32:AA33,$H$34)</f>
        <v>0</v>
      </c>
      <c r="AB34" s="35" cm="1">
        <f t="array" ref="AB34">INDEX(AB32:AB33,$H$34)</f>
        <v>0</v>
      </c>
      <c r="AC34" s="35" cm="1">
        <f t="array" ref="AC34">INDEX(AC32:AC33,$H$34)</f>
        <v>0</v>
      </c>
      <c r="AD34" s="35" cm="1">
        <f t="array" ref="AD34">INDEX(AD32:AD33,$H$34)</f>
        <v>0</v>
      </c>
      <c r="AE34" s="35" cm="1">
        <f t="array" ref="AE34">INDEX(AE32:AE33,$H$34)</f>
        <v>0</v>
      </c>
      <c r="AF34" s="35" cm="1">
        <f t="array" ref="AF34">INDEX(AF32:AF33,$H$34)</f>
        <v>0</v>
      </c>
      <c r="AG34" s="35" cm="1">
        <f t="array" ref="AG34">INDEX(AG32:AG33,$H$34)</f>
        <v>0</v>
      </c>
      <c r="AH34" s="35" cm="1">
        <f t="array" ref="AH34">INDEX(AH32:AH33,$H$34)</f>
        <v>0</v>
      </c>
      <c r="AI34" s="35" cm="1">
        <f t="array" ref="AI34">INDEX(AI32:AI33,$H$34)</f>
        <v>0</v>
      </c>
      <c r="AJ34" s="35" cm="1">
        <f t="array" ref="AJ34">INDEX(AJ32:AJ33,$H$34)</f>
        <v>0</v>
      </c>
      <c r="AK34" s="35" cm="1">
        <f t="array" ref="AK34">INDEX(AK32:AK33,$H$34)</f>
        <v>0</v>
      </c>
      <c r="AL34" s="35" cm="1">
        <f t="array" ref="AL34">INDEX(AL32:AL33,$H$34)</f>
        <v>0</v>
      </c>
      <c r="AM34" s="35" cm="1">
        <f t="array" ref="AM34">INDEX(AM32:AM33,$H$34)</f>
        <v>0</v>
      </c>
      <c r="AN34" s="35" cm="1">
        <f t="array" ref="AN34">INDEX(AN32:AN33,$H$34)</f>
        <v>0</v>
      </c>
      <c r="AO34" s="35" cm="1">
        <f t="array" ref="AO34">INDEX(AO32:AO33,$H$34)</f>
        <v>0</v>
      </c>
      <c r="AP34" s="35" cm="1">
        <f t="array" ref="AP34">INDEX(AP32:AP33,$H$34)</f>
        <v>0</v>
      </c>
      <c r="AQ34" s="35" cm="1">
        <f t="array" ref="AQ34">INDEX(AQ32:AQ33,$H$34)</f>
        <v>0</v>
      </c>
      <c r="AR34" s="35" cm="1">
        <f t="array" ref="AR34">INDEX(AR32:AR33,$H$34)</f>
        <v>0</v>
      </c>
      <c r="AS34" s="35" cm="1">
        <f t="array" ref="AS34">INDEX(AS32:AS33,$H$34)</f>
        <v>0</v>
      </c>
      <c r="AT34" s="35" cm="1">
        <f t="array" ref="AT34">INDEX(AT32:AT33,$H$34)</f>
        <v>0</v>
      </c>
      <c r="AU34" s="35" cm="1">
        <f t="array" ref="AU34">INDEX(AU32:AU33,$H$34)</f>
        <v>0</v>
      </c>
      <c r="AV34" s="35" cm="1">
        <f t="array" ref="AV34">INDEX(AV32:AV33,$H$34)</f>
        <v>0</v>
      </c>
      <c r="AW34" s="35" cm="1">
        <f t="array" ref="AW34">INDEX(AW32:AW33,$H$34)</f>
        <v>0</v>
      </c>
      <c r="AX34" s="35" cm="1">
        <f t="array" ref="AX34">INDEX(AX32:AX33,$H$34)</f>
        <v>0</v>
      </c>
      <c r="AY34" s="35" cm="1">
        <f t="array" ref="AY34">INDEX(AY32:AY33,$H$34)</f>
        <v>0</v>
      </c>
      <c r="AZ34" s="35" cm="1">
        <f t="array" ref="AZ34">INDEX(AZ32:AZ33,$H$34)</f>
        <v>0</v>
      </c>
      <c r="BA34" s="35" cm="1">
        <f t="array" ref="BA34">INDEX(BA32:BA33,$H$34)</f>
        <v>0</v>
      </c>
      <c r="BB34" s="35" cm="1">
        <f t="array" ref="BB34">INDEX(BB32:BB33,$H$34)</f>
        <v>0</v>
      </c>
      <c r="BC34" s="35" cm="1">
        <f t="array" ref="BC34">INDEX(BC32:BC33,$H$34)</f>
        <v>0</v>
      </c>
      <c r="BD34" s="35" cm="1">
        <f t="array" ref="BD34">INDEX(BD32:BD33,$H$34)</f>
        <v>0</v>
      </c>
      <c r="BE34" s="35" cm="1">
        <f t="array" ref="BE34">INDEX(BE32:BE33,$H$34)</f>
        <v>0</v>
      </c>
      <c r="BF34" s="35" cm="1">
        <f t="array" ref="BF34">INDEX(BF32:BF33,$H$34)</f>
        <v>0</v>
      </c>
      <c r="BG34" s="35" cm="1">
        <f t="array" ref="BG34">INDEX(BG32:BG33,$H$34)</f>
        <v>0</v>
      </c>
      <c r="BH34" s="35" cm="1">
        <f t="array" ref="BH34">INDEX(BH32:BH33,$H$34)</f>
        <v>0</v>
      </c>
      <c r="BI34" s="35" cm="1">
        <f t="array" ref="BI34">INDEX(BI32:BI33,$H$34)</f>
        <v>0</v>
      </c>
      <c r="BJ34" s="35" cm="1">
        <f t="array" ref="BJ34">INDEX(BJ32:BJ33,$H$34)</f>
        <v>0</v>
      </c>
      <c r="BK34" s="35" cm="1">
        <f t="array" ref="BK34">INDEX(BK32:BK33,$H$34)</f>
        <v>0</v>
      </c>
      <c r="BL34" s="35" cm="1">
        <f t="array" ref="BL34">INDEX(BL32:BL33,$H$34)</f>
        <v>0</v>
      </c>
      <c r="BM34" s="35" cm="1">
        <f t="array" ref="BM34">INDEX(BM32:BM33,$H$34)</f>
        <v>0</v>
      </c>
      <c r="BN34" s="35" cm="1">
        <f t="array" ref="BN34">INDEX(BN32:BN33,$H$34)</f>
        <v>0</v>
      </c>
      <c r="BO34" s="35" cm="1">
        <f t="array" ref="BO34">INDEX(BO32:BO33,$H$34)</f>
        <v>0</v>
      </c>
      <c r="BP34" s="35" cm="1">
        <f t="array" ref="BP34">INDEX(BP32:BP33,$H$34)</f>
        <v>0</v>
      </c>
      <c r="BQ34" s="35" cm="1">
        <f t="array" ref="BQ34">INDEX(BQ32:BQ33,$H$34)</f>
        <v>0</v>
      </c>
      <c r="BR34" s="35" cm="1">
        <f t="array" ref="BR34">INDEX(BR32:BR33,$H$34)</f>
        <v>0</v>
      </c>
      <c r="BS34" s="35" cm="1">
        <f t="array" ref="BS34">INDEX(BS32:BS33,$H$34)</f>
        <v>0</v>
      </c>
      <c r="BT34" s="35" cm="1">
        <f t="array" ref="BT34">INDEX(BT32:BT33,$H$34)</f>
        <v>0</v>
      </c>
      <c r="BU34" s="35" cm="1">
        <f t="array" ref="BU34">INDEX(BU32:BU33,$H$34)</f>
        <v>0</v>
      </c>
      <c r="BV34" s="35" cm="1">
        <f t="array" ref="BV34">INDEX(BV32:BV33,$H$34)</f>
        <v>0</v>
      </c>
      <c r="BW34" s="35" cm="1">
        <f t="array" ref="BW34">INDEX(BW32:BW33,$H$34)</f>
        <v>0</v>
      </c>
      <c r="BX34" s="35" cm="1">
        <f t="array" ref="BX34">INDEX(BX32:BX33,$H$34)</f>
        <v>0</v>
      </c>
      <c r="BY34" s="35" cm="1">
        <f t="array" ref="BY34">INDEX(BY32:BY33,$H$34)</f>
        <v>0</v>
      </c>
      <c r="BZ34" s="35" cm="1">
        <f t="array" ref="BZ34">INDEX(BZ32:BZ33,$H$34)</f>
        <v>0</v>
      </c>
      <c r="CA34" s="35" cm="1">
        <f t="array" ref="CA34">INDEX(CA32:CA33,$H$34)</f>
        <v>0</v>
      </c>
      <c r="CB34" s="35" cm="1">
        <f t="array" ref="CB34">INDEX(CB32:CB33,$H$34)</f>
        <v>0</v>
      </c>
      <c r="CC34" s="35" cm="1">
        <f t="array" ref="CC34">INDEX(CC32:CC33,$H$34)</f>
        <v>0</v>
      </c>
      <c r="CD34" s="35" cm="1">
        <f t="array" ref="CD34">INDEX(CD32:CD33,$H$34)</f>
        <v>0</v>
      </c>
      <c r="CE34" s="35" cm="1">
        <f t="array" ref="CE34">INDEX(CE32:CE33,$H$34)</f>
        <v>0</v>
      </c>
      <c r="CF34" s="35" cm="1">
        <f t="array" ref="CF34">INDEX(CF32:CF33,$H$34)</f>
        <v>0</v>
      </c>
      <c r="CG34" s="35" cm="1">
        <f t="array" ref="CG34">INDEX(CG32:CG33,$H$34)</f>
        <v>0</v>
      </c>
      <c r="CH34" s="35" cm="1">
        <f t="array" ref="CH34">INDEX(CH32:CH33,$H$34)</f>
        <v>0</v>
      </c>
      <c r="CI34" s="35" cm="1">
        <f t="array" ref="CI34">INDEX(CI32:CI33,$H$34)</f>
        <v>0</v>
      </c>
      <c r="CJ34" s="35" cm="1">
        <f t="array" ref="CJ34">INDEX(CJ32:CJ33,$H$34)</f>
        <v>0</v>
      </c>
      <c r="CK34" s="35" cm="1">
        <f t="array" ref="CK34">INDEX(CK32:CK33,$H$34)</f>
        <v>0</v>
      </c>
      <c r="CL34" s="35" cm="1">
        <f t="array" ref="CL34">INDEX(CL32:CL33,$H$34)</f>
        <v>0</v>
      </c>
      <c r="CM34" s="35" cm="1">
        <f t="array" ref="CM34">INDEX(CM32:CM33,$H$34)</f>
        <v>0</v>
      </c>
      <c r="CN34" s="35" cm="1">
        <f t="array" ref="CN34">INDEX(CN32:CN33,$H$34)</f>
        <v>0</v>
      </c>
      <c r="CO34" s="35" cm="1">
        <f t="array" ref="CO34">INDEX(CO32:CO33,$H$34)</f>
        <v>0</v>
      </c>
      <c r="CP34" s="35" cm="1">
        <f t="array" ref="CP34">INDEX(CP32:CP33,$H$34)</f>
        <v>0</v>
      </c>
      <c r="CQ34" s="35" cm="1">
        <f t="array" ref="CQ34">INDEX(CQ32:CQ33,$H$34)</f>
        <v>0</v>
      </c>
      <c r="CR34" s="35" cm="1">
        <f t="array" ref="CR34">INDEX(CR32:CR33,$H$34)</f>
        <v>0</v>
      </c>
      <c r="CS34" s="35" cm="1">
        <f t="array" ref="CS34">INDEX(CS32:CS33,$H$34)</f>
        <v>0</v>
      </c>
      <c r="CT34" s="35" cm="1">
        <f t="array" ref="CT34">INDEX(CT32:CT33,$H$34)</f>
        <v>0</v>
      </c>
      <c r="CU34" s="35" cm="1">
        <f t="array" ref="CU34">INDEX(CU32:CU33,$H$34)</f>
        <v>0</v>
      </c>
      <c r="CV34" s="35" cm="1">
        <f t="array" ref="CV34">INDEX(CV32:CV33,$H$34)</f>
        <v>0</v>
      </c>
    </row>
    <row r="35" spans="2:103"/>
    <row r="36" spans="2:103">
      <c r="B36" s="22">
        <f>MAX($B$5:B35)+1</f>
        <v>2</v>
      </c>
      <c r="C36" s="22" t="s">
        <v>161</v>
      </c>
      <c r="D36" s="22"/>
      <c r="E36" s="22"/>
      <c r="F36" s="22"/>
      <c r="G36" s="22"/>
      <c r="H36" s="22"/>
      <c r="I36" s="22"/>
      <c r="J36" s="22"/>
      <c r="K36" s="22"/>
      <c r="L36" s="22"/>
      <c r="M36" s="22"/>
      <c r="N36" s="22"/>
      <c r="O36" s="22"/>
      <c r="P36" s="22"/>
      <c r="Q36" s="22"/>
      <c r="R36" s="22"/>
      <c r="S36" s="22"/>
      <c r="T36" s="22"/>
      <c r="U36" s="22"/>
      <c r="V36" s="22"/>
      <c r="W36" s="22"/>
      <c r="X36" s="22"/>
      <c r="Y36" s="22"/>
      <c r="Z36" s="22"/>
      <c r="AA36" s="22"/>
      <c r="AB36" s="22"/>
      <c r="AC36" s="22"/>
      <c r="AD36" s="22"/>
      <c r="AE36" s="22"/>
      <c r="AF36" s="22"/>
      <c r="AG36" s="22"/>
      <c r="AH36" s="22"/>
      <c r="AI36" s="22"/>
      <c r="AJ36" s="22"/>
      <c r="AK36" s="22"/>
      <c r="AL36" s="22"/>
      <c r="AM36" s="22"/>
      <c r="AN36" s="22"/>
      <c r="AO36" s="22"/>
      <c r="AP36" s="22"/>
      <c r="AQ36" s="22"/>
      <c r="AR36" s="22"/>
      <c r="AS36" s="22"/>
      <c r="AT36" s="22"/>
      <c r="AU36" s="22"/>
      <c r="AV36" s="22"/>
      <c r="AW36" s="22"/>
      <c r="AX36" s="22"/>
      <c r="AY36" s="22"/>
      <c r="AZ36" s="22"/>
      <c r="BA36" s="22"/>
      <c r="BB36" s="22"/>
      <c r="BC36" s="22"/>
      <c r="BD36" s="22"/>
      <c r="BE36" s="22"/>
      <c r="BF36" s="22"/>
      <c r="BG36" s="22"/>
      <c r="BH36" s="22"/>
      <c r="BI36" s="22"/>
      <c r="BJ36" s="22"/>
      <c r="BK36" s="22"/>
      <c r="BL36" s="22"/>
      <c r="BM36" s="22"/>
      <c r="BN36" s="22"/>
      <c r="BO36" s="22"/>
      <c r="BP36" s="22"/>
      <c r="BQ36" s="22"/>
      <c r="BR36" s="22"/>
      <c r="BS36" s="22"/>
      <c r="BT36" s="22"/>
      <c r="BU36" s="22"/>
      <c r="BV36" s="22"/>
      <c r="BW36" s="22"/>
      <c r="BX36" s="22"/>
      <c r="BY36" s="22"/>
      <c r="BZ36" s="22"/>
      <c r="CA36" s="22"/>
      <c r="CB36" s="22"/>
      <c r="CC36" s="22"/>
      <c r="CD36" s="22"/>
      <c r="CE36" s="22"/>
      <c r="CF36" s="22"/>
      <c r="CG36" s="22"/>
      <c r="CH36" s="22"/>
      <c r="CI36" s="22"/>
      <c r="CJ36" s="22"/>
      <c r="CK36" s="22"/>
      <c r="CL36" s="22"/>
      <c r="CM36" s="22"/>
      <c r="CN36" s="22"/>
      <c r="CO36" s="22"/>
      <c r="CP36" s="22"/>
      <c r="CQ36" s="22"/>
      <c r="CR36" s="22"/>
      <c r="CS36" s="22"/>
      <c r="CT36" s="22"/>
      <c r="CU36" s="22"/>
      <c r="CV36" s="22"/>
      <c r="CW36" s="23"/>
      <c r="CX36" s="23"/>
      <c r="CY36" s="23"/>
    </row>
    <row r="37" spans="2:103"/>
    <row r="38" spans="2:103">
      <c r="E38" s="2" t="s">
        <v>54</v>
      </c>
    </row>
    <row r="39" spans="2:103">
      <c r="E39" s="2" t="s">
        <v>55</v>
      </c>
    </row>
    <row r="40" spans="2:103"/>
    <row r="41" spans="2:103">
      <c r="B41" s="24"/>
      <c r="C41" s="43">
        <f>MAX($B$14:C40)+0.1</f>
        <v>2.1</v>
      </c>
      <c r="D41" s="41" t="s">
        <v>162</v>
      </c>
      <c r="E41" s="41"/>
      <c r="F41" s="41"/>
      <c r="G41" s="41"/>
      <c r="H41" s="41"/>
      <c r="I41" s="41"/>
      <c r="J41" s="41"/>
      <c r="K41" s="41"/>
      <c r="L41" s="41"/>
      <c r="M41" s="41"/>
      <c r="N41" s="41"/>
      <c r="O41" s="41"/>
      <c r="P41" s="41"/>
      <c r="Q41" s="41"/>
      <c r="R41" s="41"/>
      <c r="S41" s="41"/>
      <c r="T41" s="41"/>
      <c r="U41" s="41"/>
      <c r="V41" s="41"/>
      <c r="W41" s="41"/>
      <c r="X41" s="41"/>
      <c r="Y41" s="41"/>
      <c r="Z41" s="41"/>
      <c r="AA41" s="342"/>
      <c r="AB41" s="342"/>
      <c r="AC41" s="342"/>
      <c r="AD41" s="342"/>
      <c r="AE41" s="342"/>
      <c r="AF41" s="342"/>
      <c r="AG41" s="342"/>
      <c r="AH41" s="41"/>
      <c r="AI41" s="41"/>
      <c r="AJ41" s="41"/>
      <c r="AK41" s="41"/>
      <c r="AL41" s="41"/>
      <c r="AM41" s="41"/>
      <c r="AN41" s="41"/>
      <c r="AO41" s="41"/>
      <c r="AP41" s="41"/>
      <c r="AQ41" s="41"/>
      <c r="AR41" s="41"/>
      <c r="AS41" s="41"/>
      <c r="AT41" s="41"/>
      <c r="AU41" s="41"/>
      <c r="AV41" s="41"/>
      <c r="AW41" s="41"/>
      <c r="AX41" s="41"/>
      <c r="AY41" s="41"/>
      <c r="AZ41" s="41"/>
      <c r="BA41" s="41"/>
      <c r="BB41" s="41"/>
      <c r="BC41" s="41"/>
      <c r="BD41" s="41"/>
      <c r="BE41" s="41"/>
      <c r="BF41" s="41"/>
      <c r="BG41" s="41"/>
      <c r="BH41" s="41"/>
      <c r="BI41" s="41"/>
      <c r="BJ41" s="41"/>
      <c r="BK41" s="41"/>
      <c r="BL41" s="41"/>
      <c r="BM41" s="41"/>
      <c r="BN41" s="41"/>
      <c r="BO41" s="41"/>
      <c r="BP41" s="41"/>
      <c r="BQ41" s="41"/>
      <c r="BR41" s="41"/>
      <c r="BS41" s="41"/>
      <c r="BT41" s="41"/>
      <c r="BU41" s="41"/>
      <c r="BV41" s="41"/>
      <c r="BW41" s="41"/>
      <c r="BX41" s="41"/>
      <c r="BY41" s="41"/>
      <c r="BZ41" s="41"/>
      <c r="CA41" s="41"/>
      <c r="CB41" s="41"/>
      <c r="CC41" s="41"/>
      <c r="CD41" s="41"/>
      <c r="CE41" s="41"/>
      <c r="CF41" s="41"/>
      <c r="CG41" s="41"/>
      <c r="CH41" s="41"/>
      <c r="CI41" s="41"/>
      <c r="CJ41" s="41"/>
      <c r="CK41" s="41"/>
      <c r="CL41" s="41"/>
      <c r="CM41" s="41"/>
      <c r="CN41" s="41"/>
      <c r="CO41" s="41"/>
      <c r="CP41" s="41"/>
      <c r="CQ41" s="41"/>
      <c r="CR41" s="41"/>
      <c r="CS41" s="41"/>
      <c r="CT41" s="41"/>
      <c r="CU41" s="41"/>
      <c r="CV41" s="41"/>
      <c r="CW41" s="41"/>
      <c r="CX41" s="41"/>
      <c r="CY41" s="41"/>
    </row>
    <row r="42" spans="2:103" outlineLevel="1">
      <c r="C42" s="90"/>
      <c r="D42" s="90"/>
      <c r="E42" s="167"/>
      <c r="F42" s="167"/>
      <c r="G42" s="184"/>
      <c r="I42" s="180"/>
      <c r="J42" s="94"/>
      <c r="L42" s="65"/>
      <c r="M42" s="65"/>
      <c r="N42" s="65"/>
      <c r="O42" s="65"/>
      <c r="P42" s="65"/>
      <c r="Q42" s="65"/>
      <c r="R42" s="65"/>
      <c r="S42" s="65"/>
      <c r="T42" s="65"/>
      <c r="U42" s="65"/>
      <c r="V42" s="65"/>
      <c r="W42" s="65"/>
      <c r="X42" s="65"/>
      <c r="Y42" s="65"/>
      <c r="Z42" s="65"/>
      <c r="AA42" s="65"/>
      <c r="AB42" s="65"/>
      <c r="AC42" s="65"/>
      <c r="AD42" s="65"/>
      <c r="AE42" s="65"/>
      <c r="AF42" s="65"/>
      <c r="AG42" s="65"/>
      <c r="AH42" s="65"/>
      <c r="AI42" s="65"/>
      <c r="AJ42" s="65"/>
      <c r="AK42" s="65"/>
      <c r="AL42" s="65"/>
      <c r="AM42" s="65"/>
      <c r="AN42" s="65"/>
      <c r="AO42" s="65"/>
      <c r="AP42" s="65"/>
      <c r="AQ42" s="65"/>
      <c r="AR42" s="65"/>
      <c r="AS42" s="65"/>
      <c r="AT42" s="65"/>
      <c r="AU42" s="65"/>
      <c r="AV42" s="65"/>
      <c r="AW42" s="65"/>
      <c r="AX42" s="65"/>
      <c r="AY42" s="65"/>
      <c r="AZ42" s="65"/>
      <c r="BA42" s="65"/>
      <c r="BB42" s="65"/>
      <c r="BC42" s="65"/>
      <c r="BD42" s="65"/>
      <c r="BE42" s="65"/>
      <c r="BF42" s="65"/>
      <c r="BG42" s="65"/>
      <c r="BH42" s="65"/>
      <c r="BI42" s="65"/>
      <c r="BJ42" s="65"/>
      <c r="BK42" s="65"/>
      <c r="BL42" s="65"/>
      <c r="BM42" s="65"/>
      <c r="BN42" s="65"/>
      <c r="BO42" s="65"/>
      <c r="BP42" s="65"/>
      <c r="BQ42" s="65"/>
      <c r="BR42" s="65"/>
      <c r="BS42" s="65"/>
      <c r="BT42" s="65"/>
      <c r="BU42" s="65"/>
      <c r="BV42" s="65"/>
      <c r="BW42" s="65"/>
      <c r="BX42" s="65"/>
      <c r="BY42" s="65"/>
      <c r="BZ42" s="65"/>
      <c r="CA42" s="65"/>
      <c r="CB42" s="65"/>
      <c r="CC42" s="65"/>
      <c r="CD42" s="65"/>
      <c r="CE42" s="65"/>
      <c r="CF42" s="65"/>
      <c r="CG42" s="65"/>
      <c r="CH42" s="65"/>
      <c r="CI42" s="65"/>
      <c r="CJ42" s="65"/>
      <c r="CK42" s="65"/>
      <c r="CL42" s="65"/>
      <c r="CM42" s="65"/>
      <c r="CN42" s="65"/>
      <c r="CO42" s="65"/>
      <c r="CP42" s="65"/>
      <c r="CQ42" s="65"/>
      <c r="CR42" s="65"/>
      <c r="CS42" s="65"/>
      <c r="CT42" s="65"/>
      <c r="CU42" s="65"/>
      <c r="CV42" s="65"/>
    </row>
    <row r="43" spans="2:103" outlineLevel="1">
      <c r="C43" s="90"/>
      <c r="D43" s="90"/>
      <c r="E43" s="90" t="s">
        <v>163</v>
      </c>
      <c r="F43" s="90"/>
      <c r="G43" s="179" t="s">
        <v>164</v>
      </c>
      <c r="H43" s="2" t="s">
        <v>54</v>
      </c>
      <c r="I43" s="180"/>
      <c r="J43" s="329">
        <f>SUM(L43:CV43)</f>
        <v>0</v>
      </c>
      <c r="L43" s="191">
        <v>0</v>
      </c>
      <c r="M43" s="191">
        <v>0</v>
      </c>
      <c r="N43" s="191">
        <v>0</v>
      </c>
      <c r="O43" s="191">
        <v>0</v>
      </c>
      <c r="P43" s="191">
        <v>0</v>
      </c>
      <c r="Q43" s="191">
        <v>0</v>
      </c>
      <c r="R43" s="191">
        <v>0</v>
      </c>
      <c r="S43" s="191">
        <v>0</v>
      </c>
      <c r="T43" s="191">
        <v>0</v>
      </c>
      <c r="U43" s="191">
        <v>0</v>
      </c>
      <c r="V43" s="191">
        <v>0</v>
      </c>
      <c r="W43" s="191">
        <v>0</v>
      </c>
      <c r="X43" s="191">
        <v>0</v>
      </c>
      <c r="Y43" s="191">
        <v>0</v>
      </c>
      <c r="Z43" s="191">
        <v>0</v>
      </c>
      <c r="AA43" s="191">
        <v>0</v>
      </c>
      <c r="AB43" s="191">
        <v>0</v>
      </c>
      <c r="AC43" s="191">
        <v>0</v>
      </c>
      <c r="AD43" s="191">
        <v>0</v>
      </c>
      <c r="AE43" s="191">
        <v>0</v>
      </c>
      <c r="AF43" s="191">
        <v>0</v>
      </c>
      <c r="AG43" s="191">
        <v>0</v>
      </c>
      <c r="AH43" s="191">
        <v>0</v>
      </c>
      <c r="AI43" s="191">
        <v>0</v>
      </c>
      <c r="AJ43" s="191">
        <v>0</v>
      </c>
      <c r="AK43" s="191">
        <v>0</v>
      </c>
      <c r="AL43" s="191">
        <v>0</v>
      </c>
      <c r="AM43" s="191">
        <v>0</v>
      </c>
      <c r="AN43" s="191">
        <v>0</v>
      </c>
      <c r="AO43" s="191">
        <v>0</v>
      </c>
      <c r="AP43" s="191">
        <v>0</v>
      </c>
      <c r="AQ43" s="191">
        <v>0</v>
      </c>
      <c r="AR43" s="191">
        <v>0</v>
      </c>
      <c r="AS43" s="191">
        <v>0</v>
      </c>
      <c r="AT43" s="191">
        <v>0</v>
      </c>
      <c r="AU43" s="191">
        <v>0</v>
      </c>
      <c r="AV43" s="191">
        <v>0</v>
      </c>
      <c r="AW43" s="191">
        <v>0</v>
      </c>
      <c r="AX43" s="191">
        <v>0</v>
      </c>
      <c r="AY43" s="191">
        <v>0</v>
      </c>
      <c r="AZ43" s="191">
        <v>0</v>
      </c>
      <c r="BA43" s="191">
        <v>0</v>
      </c>
      <c r="BB43" s="191">
        <v>0</v>
      </c>
      <c r="BC43" s="191">
        <v>0</v>
      </c>
      <c r="BD43" s="191">
        <v>0</v>
      </c>
      <c r="BE43" s="191">
        <v>0</v>
      </c>
      <c r="BF43" s="191">
        <v>0</v>
      </c>
      <c r="BG43" s="191">
        <v>0</v>
      </c>
      <c r="BH43" s="191">
        <v>0</v>
      </c>
      <c r="BI43" s="191">
        <v>0</v>
      </c>
      <c r="BJ43" s="191">
        <v>0</v>
      </c>
      <c r="BK43" s="191">
        <v>0</v>
      </c>
      <c r="BL43" s="191">
        <v>0</v>
      </c>
      <c r="BM43" s="191">
        <v>0</v>
      </c>
      <c r="BN43" s="191">
        <v>0</v>
      </c>
      <c r="BO43" s="191">
        <v>0</v>
      </c>
      <c r="BP43" s="191">
        <v>0</v>
      </c>
      <c r="BQ43" s="191">
        <v>0</v>
      </c>
      <c r="BR43" s="191">
        <v>0</v>
      </c>
      <c r="BS43" s="191">
        <v>0</v>
      </c>
      <c r="BT43" s="191">
        <v>0</v>
      </c>
      <c r="BU43" s="191">
        <v>0</v>
      </c>
      <c r="BV43" s="191">
        <v>0</v>
      </c>
      <c r="BW43" s="191">
        <v>0</v>
      </c>
      <c r="BX43" s="191">
        <v>0</v>
      </c>
      <c r="BY43" s="191">
        <v>0</v>
      </c>
      <c r="BZ43" s="191">
        <v>0</v>
      </c>
      <c r="CA43" s="191">
        <v>0</v>
      </c>
      <c r="CB43" s="191">
        <v>0</v>
      </c>
      <c r="CC43" s="191">
        <v>0</v>
      </c>
      <c r="CD43" s="191">
        <v>0</v>
      </c>
      <c r="CE43" s="191">
        <v>0</v>
      </c>
      <c r="CF43" s="191">
        <v>0</v>
      </c>
      <c r="CG43" s="191">
        <v>0</v>
      </c>
      <c r="CH43" s="191">
        <v>0</v>
      </c>
      <c r="CI43" s="191">
        <v>0</v>
      </c>
      <c r="CJ43" s="191">
        <v>0</v>
      </c>
      <c r="CK43" s="191">
        <v>0</v>
      </c>
      <c r="CL43" s="191">
        <v>0</v>
      </c>
      <c r="CM43" s="191">
        <v>0</v>
      </c>
      <c r="CN43" s="191">
        <v>0</v>
      </c>
      <c r="CO43" s="191">
        <v>0</v>
      </c>
      <c r="CP43" s="191">
        <v>0</v>
      </c>
      <c r="CQ43" s="191">
        <v>0</v>
      </c>
      <c r="CR43" s="191">
        <v>0</v>
      </c>
      <c r="CS43" s="191">
        <v>0</v>
      </c>
      <c r="CT43" s="191">
        <v>0</v>
      </c>
      <c r="CU43" s="191">
        <v>0</v>
      </c>
      <c r="CV43" s="191">
        <v>0</v>
      </c>
    </row>
    <row r="44" spans="2:103" outlineLevel="1">
      <c r="C44" s="90"/>
      <c r="D44" s="90"/>
      <c r="E44" s="90" t="s">
        <v>165</v>
      </c>
      <c r="F44" s="90"/>
      <c r="G44" s="179" t="s">
        <v>164</v>
      </c>
      <c r="H44" s="2" t="s">
        <v>54</v>
      </c>
      <c r="I44" s="180"/>
      <c r="J44" s="329">
        <f>SUM(L44:CV44)</f>
        <v>0</v>
      </c>
      <c r="L44" s="191">
        <v>0</v>
      </c>
      <c r="M44" s="191">
        <v>0</v>
      </c>
      <c r="N44" s="191">
        <v>0</v>
      </c>
      <c r="O44" s="191">
        <v>0</v>
      </c>
      <c r="P44" s="191">
        <v>0</v>
      </c>
      <c r="Q44" s="191">
        <v>0</v>
      </c>
      <c r="R44" s="191">
        <v>0</v>
      </c>
      <c r="S44" s="191">
        <v>0</v>
      </c>
      <c r="T44" s="191">
        <v>0</v>
      </c>
      <c r="U44" s="191">
        <v>0</v>
      </c>
      <c r="V44" s="191">
        <v>0</v>
      </c>
      <c r="W44" s="191">
        <v>0</v>
      </c>
      <c r="X44" s="191">
        <v>0</v>
      </c>
      <c r="Y44" s="191">
        <v>0</v>
      </c>
      <c r="Z44" s="191">
        <v>0</v>
      </c>
      <c r="AA44" s="191">
        <v>0</v>
      </c>
      <c r="AB44" s="191">
        <v>0</v>
      </c>
      <c r="AC44" s="191">
        <v>0</v>
      </c>
      <c r="AD44" s="191">
        <v>0</v>
      </c>
      <c r="AE44" s="191">
        <v>0</v>
      </c>
      <c r="AF44" s="191">
        <v>0</v>
      </c>
      <c r="AG44" s="191">
        <v>0</v>
      </c>
      <c r="AH44" s="191">
        <v>0</v>
      </c>
      <c r="AI44" s="191">
        <v>0</v>
      </c>
      <c r="AJ44" s="191">
        <v>0</v>
      </c>
      <c r="AK44" s="191">
        <v>0</v>
      </c>
      <c r="AL44" s="191">
        <v>0</v>
      </c>
      <c r="AM44" s="191">
        <v>0</v>
      </c>
      <c r="AN44" s="191">
        <v>0</v>
      </c>
      <c r="AO44" s="191">
        <v>0</v>
      </c>
      <c r="AP44" s="191">
        <v>0</v>
      </c>
      <c r="AQ44" s="191">
        <v>0</v>
      </c>
      <c r="AR44" s="191">
        <v>0</v>
      </c>
      <c r="AS44" s="191">
        <v>0</v>
      </c>
      <c r="AT44" s="191">
        <v>0</v>
      </c>
      <c r="AU44" s="191">
        <v>0</v>
      </c>
      <c r="AV44" s="191">
        <v>0</v>
      </c>
      <c r="AW44" s="191">
        <v>0</v>
      </c>
      <c r="AX44" s="191">
        <v>0</v>
      </c>
      <c r="AY44" s="191">
        <v>0</v>
      </c>
      <c r="AZ44" s="191">
        <v>0</v>
      </c>
      <c r="BA44" s="191">
        <v>0</v>
      </c>
      <c r="BB44" s="191">
        <v>0</v>
      </c>
      <c r="BC44" s="191">
        <v>0</v>
      </c>
      <c r="BD44" s="191">
        <v>0</v>
      </c>
      <c r="BE44" s="191">
        <v>0</v>
      </c>
      <c r="BF44" s="191">
        <v>0</v>
      </c>
      <c r="BG44" s="191">
        <v>0</v>
      </c>
      <c r="BH44" s="191">
        <v>0</v>
      </c>
      <c r="BI44" s="191">
        <v>0</v>
      </c>
      <c r="BJ44" s="191">
        <v>0</v>
      </c>
      <c r="BK44" s="191">
        <v>0</v>
      </c>
      <c r="BL44" s="191">
        <v>0</v>
      </c>
      <c r="BM44" s="191">
        <v>0</v>
      </c>
      <c r="BN44" s="191">
        <v>0</v>
      </c>
      <c r="BO44" s="191">
        <v>0</v>
      </c>
      <c r="BP44" s="191">
        <v>0</v>
      </c>
      <c r="BQ44" s="191">
        <v>0</v>
      </c>
      <c r="BR44" s="191">
        <v>0</v>
      </c>
      <c r="BS44" s="191">
        <v>0</v>
      </c>
      <c r="BT44" s="191">
        <v>0</v>
      </c>
      <c r="BU44" s="191">
        <v>0</v>
      </c>
      <c r="BV44" s="191">
        <v>0</v>
      </c>
      <c r="BW44" s="191">
        <v>0</v>
      </c>
      <c r="BX44" s="191">
        <v>0</v>
      </c>
      <c r="BY44" s="191">
        <v>0</v>
      </c>
      <c r="BZ44" s="191">
        <v>0</v>
      </c>
      <c r="CA44" s="191">
        <v>0</v>
      </c>
      <c r="CB44" s="191">
        <v>0</v>
      </c>
      <c r="CC44" s="191">
        <v>0</v>
      </c>
      <c r="CD44" s="191">
        <v>0</v>
      </c>
      <c r="CE44" s="191">
        <v>0</v>
      </c>
      <c r="CF44" s="191">
        <v>0</v>
      </c>
      <c r="CG44" s="191">
        <v>0</v>
      </c>
      <c r="CH44" s="191">
        <v>0</v>
      </c>
      <c r="CI44" s="191">
        <v>0</v>
      </c>
      <c r="CJ44" s="191">
        <v>0</v>
      </c>
      <c r="CK44" s="191">
        <v>0</v>
      </c>
      <c r="CL44" s="191">
        <v>0</v>
      </c>
      <c r="CM44" s="191">
        <v>0</v>
      </c>
      <c r="CN44" s="191">
        <v>0</v>
      </c>
      <c r="CO44" s="191">
        <v>0</v>
      </c>
      <c r="CP44" s="191">
        <v>0</v>
      </c>
      <c r="CQ44" s="191">
        <v>0</v>
      </c>
      <c r="CR44" s="191">
        <v>0</v>
      </c>
      <c r="CS44" s="191">
        <v>0</v>
      </c>
      <c r="CT44" s="191">
        <v>0</v>
      </c>
      <c r="CU44" s="191">
        <v>0</v>
      </c>
      <c r="CV44" s="191">
        <v>0</v>
      </c>
    </row>
    <row r="45" spans="2:103" outlineLevel="1">
      <c r="C45" s="90"/>
      <c r="D45" s="90"/>
      <c r="E45" s="90" t="s">
        <v>166</v>
      </c>
      <c r="F45" s="90"/>
      <c r="G45" s="179" t="s">
        <v>164</v>
      </c>
      <c r="H45" s="2" t="s">
        <v>54</v>
      </c>
      <c r="I45" s="180"/>
      <c r="J45" s="329">
        <f>SUM(L45:CV45)</f>
        <v>0</v>
      </c>
      <c r="L45" s="191">
        <v>0</v>
      </c>
      <c r="M45" s="191">
        <v>0</v>
      </c>
      <c r="N45" s="191">
        <v>0</v>
      </c>
      <c r="O45" s="191">
        <v>0</v>
      </c>
      <c r="P45" s="191">
        <v>0</v>
      </c>
      <c r="Q45" s="191">
        <v>0</v>
      </c>
      <c r="R45" s="191">
        <v>0</v>
      </c>
      <c r="S45" s="191">
        <v>0</v>
      </c>
      <c r="T45" s="191">
        <v>0</v>
      </c>
      <c r="U45" s="191">
        <v>0</v>
      </c>
      <c r="V45" s="191">
        <v>0</v>
      </c>
      <c r="W45" s="191">
        <v>0</v>
      </c>
      <c r="X45" s="191">
        <v>0</v>
      </c>
      <c r="Y45" s="191">
        <v>0</v>
      </c>
      <c r="Z45" s="191">
        <v>0</v>
      </c>
      <c r="AA45" s="191">
        <v>0</v>
      </c>
      <c r="AB45" s="191">
        <v>0</v>
      </c>
      <c r="AC45" s="191">
        <v>0</v>
      </c>
      <c r="AD45" s="191">
        <v>0</v>
      </c>
      <c r="AE45" s="191">
        <v>0</v>
      </c>
      <c r="AF45" s="191">
        <v>0</v>
      </c>
      <c r="AG45" s="191">
        <v>0</v>
      </c>
      <c r="AH45" s="191">
        <v>0</v>
      </c>
      <c r="AI45" s="191">
        <v>0</v>
      </c>
      <c r="AJ45" s="191">
        <v>0</v>
      </c>
      <c r="AK45" s="191">
        <v>0</v>
      </c>
      <c r="AL45" s="191">
        <v>0</v>
      </c>
      <c r="AM45" s="191">
        <v>0</v>
      </c>
      <c r="AN45" s="191">
        <v>0</v>
      </c>
      <c r="AO45" s="191">
        <v>0</v>
      </c>
      <c r="AP45" s="191">
        <v>0</v>
      </c>
      <c r="AQ45" s="191">
        <v>0</v>
      </c>
      <c r="AR45" s="191">
        <v>0</v>
      </c>
      <c r="AS45" s="191">
        <v>0</v>
      </c>
      <c r="AT45" s="191">
        <v>0</v>
      </c>
      <c r="AU45" s="191">
        <v>0</v>
      </c>
      <c r="AV45" s="191">
        <v>0</v>
      </c>
      <c r="AW45" s="191">
        <v>0</v>
      </c>
      <c r="AX45" s="191">
        <v>0</v>
      </c>
      <c r="AY45" s="191">
        <v>0</v>
      </c>
      <c r="AZ45" s="191">
        <v>0</v>
      </c>
      <c r="BA45" s="191">
        <v>0</v>
      </c>
      <c r="BB45" s="191">
        <v>0</v>
      </c>
      <c r="BC45" s="191">
        <v>0</v>
      </c>
      <c r="BD45" s="191">
        <v>0</v>
      </c>
      <c r="BE45" s="191">
        <v>0</v>
      </c>
      <c r="BF45" s="191">
        <v>0</v>
      </c>
      <c r="BG45" s="191">
        <v>0</v>
      </c>
      <c r="BH45" s="191">
        <v>0</v>
      </c>
      <c r="BI45" s="191">
        <v>0</v>
      </c>
      <c r="BJ45" s="191">
        <v>0</v>
      </c>
      <c r="BK45" s="191">
        <v>0</v>
      </c>
      <c r="BL45" s="191">
        <v>0</v>
      </c>
      <c r="BM45" s="191">
        <v>0</v>
      </c>
      <c r="BN45" s="191">
        <v>0</v>
      </c>
      <c r="BO45" s="191">
        <v>0</v>
      </c>
      <c r="BP45" s="191">
        <v>0</v>
      </c>
      <c r="BQ45" s="191">
        <v>0</v>
      </c>
      <c r="BR45" s="191">
        <v>0</v>
      </c>
      <c r="BS45" s="191">
        <v>0</v>
      </c>
      <c r="BT45" s="191">
        <v>0</v>
      </c>
      <c r="BU45" s="191">
        <v>0</v>
      </c>
      <c r="BV45" s="191">
        <v>0</v>
      </c>
      <c r="BW45" s="191">
        <v>0</v>
      </c>
      <c r="BX45" s="191">
        <v>0</v>
      </c>
      <c r="BY45" s="191">
        <v>0</v>
      </c>
      <c r="BZ45" s="191">
        <v>0</v>
      </c>
      <c r="CA45" s="191">
        <v>0</v>
      </c>
      <c r="CB45" s="191">
        <v>0</v>
      </c>
      <c r="CC45" s="191">
        <v>0</v>
      </c>
      <c r="CD45" s="191">
        <v>0</v>
      </c>
      <c r="CE45" s="191">
        <v>0</v>
      </c>
      <c r="CF45" s="191">
        <v>0</v>
      </c>
      <c r="CG45" s="191">
        <v>0</v>
      </c>
      <c r="CH45" s="191">
        <v>0</v>
      </c>
      <c r="CI45" s="191">
        <v>0</v>
      </c>
      <c r="CJ45" s="191">
        <v>0</v>
      </c>
      <c r="CK45" s="191">
        <v>0</v>
      </c>
      <c r="CL45" s="191">
        <v>0</v>
      </c>
      <c r="CM45" s="191">
        <v>0</v>
      </c>
      <c r="CN45" s="191">
        <v>0</v>
      </c>
      <c r="CO45" s="191">
        <v>0</v>
      </c>
      <c r="CP45" s="191">
        <v>0</v>
      </c>
      <c r="CQ45" s="191">
        <v>0</v>
      </c>
      <c r="CR45" s="191">
        <v>0</v>
      </c>
      <c r="CS45" s="191">
        <v>0</v>
      </c>
      <c r="CT45" s="191">
        <v>0</v>
      </c>
      <c r="CU45" s="191">
        <v>0</v>
      </c>
      <c r="CV45" s="191">
        <v>0</v>
      </c>
    </row>
    <row r="46" spans="2:103" outlineLevel="1">
      <c r="C46" s="90"/>
      <c r="D46" s="90"/>
      <c r="E46" s="181" t="s">
        <v>167</v>
      </c>
      <c r="F46" s="181"/>
      <c r="G46" s="182" t="s">
        <v>164</v>
      </c>
      <c r="H46" s="2" t="s">
        <v>54</v>
      </c>
      <c r="I46" s="331"/>
      <c r="J46" s="330">
        <f>SUM(J43:J45)</f>
        <v>0</v>
      </c>
      <c r="L46" s="65"/>
      <c r="M46" s="65"/>
      <c r="N46" s="65"/>
      <c r="O46" s="65"/>
      <c r="P46" s="65"/>
      <c r="Q46" s="65"/>
      <c r="R46" s="65"/>
      <c r="S46" s="65"/>
      <c r="T46" s="65"/>
      <c r="U46" s="65"/>
      <c r="V46" s="65"/>
      <c r="W46" s="65"/>
      <c r="X46" s="65"/>
      <c r="Y46" s="65"/>
      <c r="Z46" s="65"/>
      <c r="AA46" s="65"/>
      <c r="AB46" s="65"/>
      <c r="AC46" s="65"/>
      <c r="AD46" s="65"/>
      <c r="AE46" s="65"/>
      <c r="AF46" s="65"/>
      <c r="AG46" s="65"/>
      <c r="AH46" s="65"/>
      <c r="AI46" s="65"/>
      <c r="AJ46" s="65"/>
      <c r="AK46" s="65"/>
      <c r="AL46" s="65"/>
      <c r="AM46" s="65"/>
      <c r="AN46" s="65"/>
      <c r="AO46" s="65"/>
      <c r="AP46" s="65"/>
      <c r="AQ46" s="65"/>
      <c r="AR46" s="65"/>
      <c r="AS46" s="65"/>
      <c r="AT46" s="65"/>
      <c r="AU46" s="65"/>
      <c r="AV46" s="65"/>
      <c r="AW46" s="65"/>
      <c r="AX46" s="65"/>
      <c r="AY46" s="65"/>
      <c r="AZ46" s="65"/>
      <c r="BA46" s="65"/>
      <c r="BB46" s="65"/>
      <c r="BC46" s="65"/>
      <c r="BD46" s="65"/>
      <c r="BE46" s="65"/>
      <c r="BF46" s="65"/>
      <c r="BG46" s="65"/>
      <c r="BH46" s="65"/>
      <c r="BI46" s="65"/>
      <c r="BJ46" s="65"/>
      <c r="BK46" s="65"/>
      <c r="BL46" s="65"/>
      <c r="BM46" s="65"/>
      <c r="BN46" s="65"/>
      <c r="BO46" s="65"/>
      <c r="BP46" s="65"/>
      <c r="BQ46" s="65"/>
      <c r="BR46" s="65"/>
      <c r="BS46" s="65"/>
      <c r="BT46" s="65"/>
      <c r="BU46" s="65"/>
      <c r="BV46" s="65"/>
      <c r="BW46" s="65"/>
      <c r="BX46" s="65"/>
      <c r="BY46" s="65"/>
      <c r="BZ46" s="65"/>
      <c r="CA46" s="65"/>
      <c r="CB46" s="65"/>
      <c r="CC46" s="65"/>
      <c r="CD46" s="65"/>
      <c r="CE46" s="65"/>
      <c r="CF46" s="65"/>
      <c r="CG46" s="65"/>
      <c r="CH46" s="65"/>
      <c r="CI46" s="65"/>
      <c r="CJ46" s="65"/>
      <c r="CK46" s="65"/>
      <c r="CL46" s="65"/>
      <c r="CM46" s="65"/>
      <c r="CN46" s="65"/>
      <c r="CO46" s="65"/>
      <c r="CP46" s="65"/>
      <c r="CQ46" s="65"/>
      <c r="CR46" s="65"/>
      <c r="CS46" s="65"/>
      <c r="CT46" s="65"/>
      <c r="CU46" s="65"/>
      <c r="CV46" s="65"/>
    </row>
    <row r="47" spans="2:103" outlineLevel="1">
      <c r="C47" s="90"/>
      <c r="D47" s="90"/>
      <c r="E47" s="167"/>
      <c r="F47" s="167"/>
      <c r="G47" s="184"/>
      <c r="I47" s="180"/>
      <c r="J47" s="329"/>
      <c r="L47" s="65"/>
      <c r="M47" s="65"/>
      <c r="N47" s="65"/>
      <c r="O47" s="65"/>
      <c r="P47" s="65"/>
      <c r="Q47" s="65"/>
      <c r="R47" s="65"/>
      <c r="S47" s="65"/>
      <c r="T47" s="65"/>
      <c r="U47" s="65"/>
      <c r="V47" s="65"/>
      <c r="W47" s="65"/>
      <c r="X47" s="65"/>
      <c r="Y47" s="65"/>
      <c r="Z47" s="65"/>
      <c r="AA47" s="65"/>
      <c r="AB47" s="65"/>
      <c r="AC47" s="65"/>
      <c r="AD47" s="65"/>
      <c r="AE47" s="65"/>
      <c r="AF47" s="65"/>
      <c r="AG47" s="65"/>
      <c r="AH47" s="65"/>
      <c r="AI47" s="65"/>
      <c r="AJ47" s="65"/>
      <c r="AK47" s="65"/>
      <c r="AL47" s="65"/>
      <c r="AM47" s="65"/>
      <c r="AN47" s="65"/>
      <c r="AO47" s="65"/>
      <c r="AP47" s="65"/>
      <c r="AQ47" s="65"/>
      <c r="AR47" s="65"/>
      <c r="AS47" s="65"/>
      <c r="AT47" s="65"/>
      <c r="AU47" s="65"/>
      <c r="AV47" s="65"/>
      <c r="AW47" s="65"/>
      <c r="AX47" s="65"/>
      <c r="AY47" s="65"/>
      <c r="AZ47" s="65"/>
      <c r="BA47" s="65"/>
      <c r="BB47" s="65"/>
      <c r="BC47" s="65"/>
      <c r="BD47" s="65"/>
      <c r="BE47" s="65"/>
      <c r="BF47" s="65"/>
      <c r="BG47" s="65"/>
      <c r="BH47" s="65"/>
      <c r="BI47" s="65"/>
      <c r="BJ47" s="65"/>
      <c r="BK47" s="65"/>
      <c r="BL47" s="65"/>
      <c r="BM47" s="65"/>
      <c r="BN47" s="65"/>
      <c r="BO47" s="65"/>
      <c r="BP47" s="65"/>
      <c r="BQ47" s="65"/>
      <c r="BR47" s="65"/>
      <c r="BS47" s="65"/>
      <c r="BT47" s="65"/>
      <c r="BU47" s="65"/>
      <c r="BV47" s="65"/>
      <c r="BW47" s="65"/>
      <c r="BX47" s="65"/>
      <c r="BY47" s="65"/>
      <c r="BZ47" s="65"/>
      <c r="CA47" s="65"/>
      <c r="CB47" s="65"/>
      <c r="CC47" s="65"/>
      <c r="CD47" s="65"/>
      <c r="CE47" s="65"/>
      <c r="CF47" s="65"/>
      <c r="CG47" s="65"/>
      <c r="CH47" s="65"/>
      <c r="CI47" s="65"/>
      <c r="CJ47" s="65"/>
      <c r="CK47" s="65"/>
      <c r="CL47" s="65"/>
      <c r="CM47" s="65"/>
      <c r="CN47" s="65"/>
      <c r="CO47" s="65"/>
      <c r="CP47" s="65"/>
      <c r="CQ47" s="65"/>
      <c r="CR47" s="65"/>
      <c r="CS47" s="65"/>
      <c r="CT47" s="65"/>
      <c r="CU47" s="65"/>
      <c r="CV47" s="65"/>
    </row>
    <row r="48" spans="2:103">
      <c r="B48" s="24"/>
      <c r="C48" s="43">
        <f>MAX($B$14:C47)+0.1</f>
        <v>2.2000000000000002</v>
      </c>
      <c r="D48" s="41" t="s">
        <v>168</v>
      </c>
      <c r="E48" s="41"/>
      <c r="F48" s="41"/>
      <c r="G48" s="41"/>
      <c r="H48" s="41"/>
      <c r="I48" s="41"/>
      <c r="J48" s="41"/>
      <c r="K48" s="41"/>
      <c r="L48" s="41"/>
      <c r="M48" s="41"/>
      <c r="N48" s="41"/>
      <c r="O48" s="41"/>
      <c r="P48" s="41"/>
      <c r="Q48" s="41"/>
      <c r="R48" s="41"/>
      <c r="S48" s="41"/>
      <c r="T48" s="41"/>
      <c r="U48" s="41"/>
      <c r="V48" s="41"/>
      <c r="W48" s="41"/>
      <c r="X48" s="41"/>
      <c r="Y48" s="41"/>
      <c r="Z48" s="41"/>
      <c r="AA48" s="342"/>
      <c r="AB48" s="342"/>
      <c r="AC48" s="342"/>
      <c r="AD48" s="342"/>
      <c r="AE48" s="342"/>
      <c r="AF48" s="342"/>
      <c r="AG48" s="342"/>
      <c r="AH48" s="41"/>
      <c r="AI48" s="41"/>
      <c r="AJ48" s="41"/>
      <c r="AK48" s="41"/>
      <c r="AL48" s="41"/>
      <c r="AM48" s="41"/>
      <c r="AN48" s="41"/>
      <c r="AO48" s="41"/>
      <c r="AP48" s="41"/>
      <c r="AQ48" s="41"/>
      <c r="AR48" s="41"/>
      <c r="AS48" s="41"/>
      <c r="AT48" s="41"/>
      <c r="AU48" s="41"/>
      <c r="AV48" s="41"/>
      <c r="AW48" s="41"/>
      <c r="AX48" s="41"/>
      <c r="AY48" s="41"/>
      <c r="AZ48" s="41"/>
      <c r="BA48" s="41"/>
      <c r="BB48" s="41"/>
      <c r="BC48" s="41"/>
      <c r="BD48" s="41"/>
      <c r="BE48" s="41"/>
      <c r="BF48" s="41"/>
      <c r="BG48" s="41"/>
      <c r="BH48" s="41"/>
      <c r="BI48" s="41"/>
      <c r="BJ48" s="41"/>
      <c r="BK48" s="41"/>
      <c r="BL48" s="41"/>
      <c r="BM48" s="41"/>
      <c r="BN48" s="41"/>
      <c r="BO48" s="41"/>
      <c r="BP48" s="41"/>
      <c r="BQ48" s="41"/>
      <c r="BR48" s="41"/>
      <c r="BS48" s="41"/>
      <c r="BT48" s="41"/>
      <c r="BU48" s="41"/>
      <c r="BV48" s="41"/>
      <c r="BW48" s="41"/>
      <c r="BX48" s="41"/>
      <c r="BY48" s="41"/>
      <c r="BZ48" s="41"/>
      <c r="CA48" s="41"/>
      <c r="CB48" s="41"/>
      <c r="CC48" s="41"/>
      <c r="CD48" s="41"/>
      <c r="CE48" s="41"/>
      <c r="CF48" s="41"/>
      <c r="CG48" s="41"/>
      <c r="CH48" s="41"/>
      <c r="CI48" s="41"/>
      <c r="CJ48" s="41"/>
      <c r="CK48" s="41"/>
      <c r="CL48" s="41"/>
      <c r="CM48" s="41"/>
      <c r="CN48" s="41"/>
      <c r="CO48" s="41"/>
      <c r="CP48" s="41"/>
      <c r="CQ48" s="41"/>
      <c r="CR48" s="41"/>
      <c r="CS48" s="41"/>
      <c r="CT48" s="41"/>
      <c r="CU48" s="41"/>
      <c r="CV48" s="41"/>
      <c r="CW48" s="41"/>
      <c r="CX48" s="41"/>
      <c r="CY48" s="41"/>
    </row>
    <row r="49" spans="2:126" outlineLevel="1">
      <c r="C49" s="90"/>
      <c r="D49" s="90"/>
      <c r="E49" s="167"/>
      <c r="F49" s="167"/>
      <c r="G49" s="184"/>
      <c r="I49" s="180"/>
      <c r="J49" s="94"/>
      <c r="L49" s="65"/>
      <c r="M49" s="65"/>
      <c r="N49" s="65"/>
      <c r="O49" s="65"/>
      <c r="P49" s="65"/>
      <c r="Q49" s="65"/>
      <c r="R49" s="65"/>
      <c r="S49" s="65"/>
      <c r="T49" s="65"/>
      <c r="U49" s="65"/>
      <c r="V49" s="65"/>
      <c r="W49" s="65"/>
      <c r="X49" s="65"/>
      <c r="Y49" s="65"/>
      <c r="Z49" s="65"/>
      <c r="AA49" s="65"/>
      <c r="AB49" s="65"/>
      <c r="AC49" s="65"/>
      <c r="AD49" s="65"/>
      <c r="AE49" s="65"/>
      <c r="AF49" s="65"/>
      <c r="AG49" s="65"/>
      <c r="AH49" s="65"/>
      <c r="AI49" s="65"/>
      <c r="AJ49" s="65"/>
      <c r="AK49" s="65"/>
      <c r="AL49" s="65"/>
      <c r="AM49" s="65"/>
      <c r="AN49" s="65"/>
      <c r="AO49" s="65"/>
      <c r="AP49" s="65"/>
      <c r="AQ49" s="65"/>
      <c r="AR49" s="65"/>
      <c r="AS49" s="65"/>
      <c r="AT49" s="65"/>
      <c r="AU49" s="65"/>
      <c r="AV49" s="65"/>
      <c r="AW49" s="65"/>
      <c r="AX49" s="65"/>
      <c r="AY49" s="65"/>
      <c r="AZ49" s="65"/>
      <c r="BA49" s="65"/>
      <c r="BB49" s="65"/>
      <c r="BC49" s="65"/>
      <c r="BD49" s="65"/>
      <c r="BE49" s="65"/>
      <c r="BF49" s="65"/>
      <c r="BG49" s="65"/>
      <c r="BH49" s="65"/>
      <c r="BI49" s="65"/>
      <c r="BJ49" s="65"/>
      <c r="BK49" s="65"/>
      <c r="BL49" s="65"/>
      <c r="BM49" s="65"/>
      <c r="BN49" s="65"/>
      <c r="BO49" s="65"/>
      <c r="BP49" s="65"/>
      <c r="BQ49" s="65"/>
      <c r="BR49" s="65"/>
      <c r="BS49" s="65"/>
      <c r="BT49" s="65"/>
      <c r="BU49" s="65"/>
      <c r="BV49" s="65"/>
      <c r="BW49" s="65"/>
      <c r="BX49" s="65"/>
      <c r="BY49" s="65"/>
      <c r="BZ49" s="65"/>
      <c r="CA49" s="65"/>
      <c r="CB49" s="65"/>
      <c r="CC49" s="65"/>
      <c r="CD49" s="65"/>
      <c r="CE49" s="65"/>
      <c r="CF49" s="65"/>
      <c r="CG49" s="65"/>
      <c r="CH49" s="65"/>
      <c r="CI49" s="65"/>
      <c r="CJ49" s="65"/>
      <c r="CK49" s="65"/>
      <c r="CL49" s="65"/>
      <c r="CM49" s="65"/>
      <c r="CN49" s="65"/>
      <c r="CO49" s="65"/>
      <c r="CP49" s="65"/>
      <c r="CQ49" s="65"/>
      <c r="CR49" s="65"/>
      <c r="CS49" s="65"/>
      <c r="CT49" s="65"/>
      <c r="CU49" s="65"/>
      <c r="CV49" s="65"/>
    </row>
    <row r="50" spans="2:126" outlineLevel="1">
      <c r="C50" s="90"/>
      <c r="D50" s="90"/>
      <c r="E50" s="90" t="s">
        <v>163</v>
      </c>
      <c r="F50" s="90"/>
      <c r="G50" s="179" t="s">
        <v>164</v>
      </c>
      <c r="H50" s="2" t="s">
        <v>55</v>
      </c>
      <c r="I50" s="180"/>
      <c r="J50" s="329">
        <f t="shared" ref="J50" si="5">SUM(L50:CV50)</f>
        <v>0</v>
      </c>
      <c r="L50" s="191">
        <v>0</v>
      </c>
      <c r="M50" s="191">
        <v>0</v>
      </c>
      <c r="N50" s="191">
        <v>0</v>
      </c>
      <c r="O50" s="191">
        <v>0</v>
      </c>
      <c r="P50" s="191">
        <v>0</v>
      </c>
      <c r="Q50" s="191">
        <v>0</v>
      </c>
      <c r="R50" s="191">
        <v>0</v>
      </c>
      <c r="S50" s="191">
        <v>0</v>
      </c>
      <c r="T50" s="191">
        <v>0</v>
      </c>
      <c r="U50" s="191">
        <v>0</v>
      </c>
      <c r="V50" s="191">
        <v>0</v>
      </c>
      <c r="W50" s="191">
        <v>0</v>
      </c>
      <c r="X50" s="191">
        <v>0</v>
      </c>
      <c r="Y50" s="191">
        <v>0</v>
      </c>
      <c r="Z50" s="191">
        <v>0</v>
      </c>
      <c r="AA50" s="191">
        <v>0</v>
      </c>
      <c r="AB50" s="191">
        <v>0</v>
      </c>
      <c r="AC50" s="191">
        <v>0</v>
      </c>
      <c r="AD50" s="191">
        <v>0</v>
      </c>
      <c r="AE50" s="191">
        <v>0</v>
      </c>
      <c r="AF50" s="191">
        <v>0</v>
      </c>
      <c r="AG50" s="191">
        <v>0</v>
      </c>
      <c r="AH50" s="191">
        <v>0</v>
      </c>
      <c r="AI50" s="191">
        <v>0</v>
      </c>
      <c r="AJ50" s="191">
        <v>0</v>
      </c>
      <c r="AK50" s="191">
        <v>0</v>
      </c>
      <c r="AL50" s="191">
        <v>0</v>
      </c>
      <c r="AM50" s="191">
        <v>0</v>
      </c>
      <c r="AN50" s="191">
        <v>0</v>
      </c>
      <c r="AO50" s="191">
        <v>0</v>
      </c>
      <c r="AP50" s="191">
        <v>0</v>
      </c>
      <c r="AQ50" s="191">
        <v>0</v>
      </c>
      <c r="AR50" s="191">
        <v>0</v>
      </c>
      <c r="AS50" s="191">
        <v>0</v>
      </c>
      <c r="AT50" s="191">
        <v>0</v>
      </c>
      <c r="AU50" s="191">
        <v>0</v>
      </c>
      <c r="AV50" s="191">
        <v>0</v>
      </c>
      <c r="AW50" s="191">
        <v>0</v>
      </c>
      <c r="AX50" s="191">
        <v>0</v>
      </c>
      <c r="AY50" s="191">
        <v>0</v>
      </c>
      <c r="AZ50" s="191">
        <v>0</v>
      </c>
      <c r="BA50" s="191">
        <v>0</v>
      </c>
      <c r="BB50" s="191">
        <v>0</v>
      </c>
      <c r="BC50" s="191">
        <v>0</v>
      </c>
      <c r="BD50" s="191">
        <v>0</v>
      </c>
      <c r="BE50" s="191">
        <v>0</v>
      </c>
      <c r="BF50" s="191">
        <v>0</v>
      </c>
      <c r="BG50" s="191">
        <v>0</v>
      </c>
      <c r="BH50" s="191">
        <v>0</v>
      </c>
      <c r="BI50" s="191">
        <v>0</v>
      </c>
      <c r="BJ50" s="191">
        <v>0</v>
      </c>
      <c r="BK50" s="191">
        <v>0</v>
      </c>
      <c r="BL50" s="191">
        <v>0</v>
      </c>
      <c r="BM50" s="191">
        <v>0</v>
      </c>
      <c r="BN50" s="191">
        <v>0</v>
      </c>
      <c r="BO50" s="191">
        <v>0</v>
      </c>
      <c r="BP50" s="191">
        <v>0</v>
      </c>
      <c r="BQ50" s="191">
        <v>0</v>
      </c>
      <c r="BR50" s="191">
        <v>0</v>
      </c>
      <c r="BS50" s="191">
        <v>0</v>
      </c>
      <c r="BT50" s="191">
        <v>0</v>
      </c>
      <c r="BU50" s="191">
        <v>0</v>
      </c>
      <c r="BV50" s="191">
        <v>0</v>
      </c>
      <c r="BW50" s="191">
        <v>0</v>
      </c>
      <c r="BX50" s="191">
        <v>0</v>
      </c>
      <c r="BY50" s="191">
        <v>0</v>
      </c>
      <c r="BZ50" s="191">
        <v>0</v>
      </c>
      <c r="CA50" s="191">
        <v>0</v>
      </c>
      <c r="CB50" s="191">
        <v>0</v>
      </c>
      <c r="CC50" s="191">
        <v>0</v>
      </c>
      <c r="CD50" s="191">
        <v>0</v>
      </c>
      <c r="CE50" s="191">
        <v>0</v>
      </c>
      <c r="CF50" s="191">
        <v>0</v>
      </c>
      <c r="CG50" s="191">
        <v>0</v>
      </c>
      <c r="CH50" s="191">
        <v>0</v>
      </c>
      <c r="CI50" s="191">
        <v>0</v>
      </c>
      <c r="CJ50" s="191">
        <v>0</v>
      </c>
      <c r="CK50" s="191">
        <v>0</v>
      </c>
      <c r="CL50" s="191">
        <v>0</v>
      </c>
      <c r="CM50" s="191">
        <v>0</v>
      </c>
      <c r="CN50" s="191">
        <v>0</v>
      </c>
      <c r="CO50" s="191">
        <v>0</v>
      </c>
      <c r="CP50" s="191">
        <v>0</v>
      </c>
      <c r="CQ50" s="191">
        <v>0</v>
      </c>
      <c r="CR50" s="191">
        <v>0</v>
      </c>
      <c r="CS50" s="191">
        <v>0</v>
      </c>
      <c r="CT50" s="191">
        <v>0</v>
      </c>
      <c r="CU50" s="191">
        <v>0</v>
      </c>
      <c r="CV50" s="191">
        <v>0</v>
      </c>
    </row>
    <row r="51" spans="2:126" outlineLevel="1">
      <c r="C51" s="90"/>
      <c r="D51" s="90"/>
      <c r="E51" s="90" t="s">
        <v>165</v>
      </c>
      <c r="F51" s="90"/>
      <c r="G51" s="179" t="s">
        <v>164</v>
      </c>
      <c r="H51" s="2" t="s">
        <v>55</v>
      </c>
      <c r="I51" s="180"/>
      <c r="J51" s="329">
        <f>SUM(L51:CV51)</f>
        <v>0</v>
      </c>
      <c r="L51" s="191">
        <v>0</v>
      </c>
      <c r="M51" s="191">
        <v>0</v>
      </c>
      <c r="N51" s="191">
        <v>0</v>
      </c>
      <c r="O51" s="191">
        <v>0</v>
      </c>
      <c r="P51" s="191">
        <v>0</v>
      </c>
      <c r="Q51" s="191">
        <v>0</v>
      </c>
      <c r="R51" s="191">
        <v>0</v>
      </c>
      <c r="S51" s="191">
        <v>0</v>
      </c>
      <c r="T51" s="191">
        <v>0</v>
      </c>
      <c r="U51" s="191">
        <v>0</v>
      </c>
      <c r="V51" s="191">
        <v>0</v>
      </c>
      <c r="W51" s="191">
        <v>0</v>
      </c>
      <c r="X51" s="191">
        <v>0</v>
      </c>
      <c r="Y51" s="191">
        <v>0</v>
      </c>
      <c r="Z51" s="191">
        <v>0</v>
      </c>
      <c r="AA51" s="191">
        <v>0</v>
      </c>
      <c r="AB51" s="191">
        <v>0</v>
      </c>
      <c r="AC51" s="191">
        <v>0</v>
      </c>
      <c r="AD51" s="191">
        <v>0</v>
      </c>
      <c r="AE51" s="191">
        <v>0</v>
      </c>
      <c r="AF51" s="191">
        <v>0</v>
      </c>
      <c r="AG51" s="191">
        <v>0</v>
      </c>
      <c r="AH51" s="191">
        <v>0</v>
      </c>
      <c r="AI51" s="191">
        <v>0</v>
      </c>
      <c r="AJ51" s="191">
        <v>0</v>
      </c>
      <c r="AK51" s="191">
        <v>0</v>
      </c>
      <c r="AL51" s="191">
        <v>0</v>
      </c>
      <c r="AM51" s="191">
        <v>0</v>
      </c>
      <c r="AN51" s="191">
        <v>0</v>
      </c>
      <c r="AO51" s="191">
        <v>0</v>
      </c>
      <c r="AP51" s="191">
        <v>0</v>
      </c>
      <c r="AQ51" s="191">
        <v>0</v>
      </c>
      <c r="AR51" s="191">
        <v>0</v>
      </c>
      <c r="AS51" s="191">
        <v>0</v>
      </c>
      <c r="AT51" s="191">
        <v>0</v>
      </c>
      <c r="AU51" s="191">
        <v>0</v>
      </c>
      <c r="AV51" s="191">
        <v>0</v>
      </c>
      <c r="AW51" s="191">
        <v>0</v>
      </c>
      <c r="AX51" s="191">
        <v>0</v>
      </c>
      <c r="AY51" s="191">
        <v>0</v>
      </c>
      <c r="AZ51" s="191">
        <v>0</v>
      </c>
      <c r="BA51" s="191">
        <v>0</v>
      </c>
      <c r="BB51" s="191">
        <v>0</v>
      </c>
      <c r="BC51" s="191">
        <v>0</v>
      </c>
      <c r="BD51" s="191">
        <v>0</v>
      </c>
      <c r="BE51" s="191">
        <v>0</v>
      </c>
      <c r="BF51" s="191">
        <v>0</v>
      </c>
      <c r="BG51" s="191">
        <v>0</v>
      </c>
      <c r="BH51" s="191">
        <v>0</v>
      </c>
      <c r="BI51" s="191">
        <v>0</v>
      </c>
      <c r="BJ51" s="191">
        <v>0</v>
      </c>
      <c r="BK51" s="191">
        <v>0</v>
      </c>
      <c r="BL51" s="191">
        <v>0</v>
      </c>
      <c r="BM51" s="191">
        <v>0</v>
      </c>
      <c r="BN51" s="191">
        <v>0</v>
      </c>
      <c r="BO51" s="191">
        <v>0</v>
      </c>
      <c r="BP51" s="191">
        <v>0</v>
      </c>
      <c r="BQ51" s="191">
        <v>0</v>
      </c>
      <c r="BR51" s="191">
        <v>0</v>
      </c>
      <c r="BS51" s="191">
        <v>0</v>
      </c>
      <c r="BT51" s="191">
        <v>0</v>
      </c>
      <c r="BU51" s="191">
        <v>0</v>
      </c>
      <c r="BV51" s="191">
        <v>0</v>
      </c>
      <c r="BW51" s="191">
        <v>0</v>
      </c>
      <c r="BX51" s="191">
        <v>0</v>
      </c>
      <c r="BY51" s="191">
        <v>0</v>
      </c>
      <c r="BZ51" s="191">
        <v>0</v>
      </c>
      <c r="CA51" s="191">
        <v>0</v>
      </c>
      <c r="CB51" s="191">
        <v>0</v>
      </c>
      <c r="CC51" s="191">
        <v>0</v>
      </c>
      <c r="CD51" s="191">
        <v>0</v>
      </c>
      <c r="CE51" s="191">
        <v>0</v>
      </c>
      <c r="CF51" s="191">
        <v>0</v>
      </c>
      <c r="CG51" s="191">
        <v>0</v>
      </c>
      <c r="CH51" s="191">
        <v>0</v>
      </c>
      <c r="CI51" s="191">
        <v>0</v>
      </c>
      <c r="CJ51" s="191">
        <v>0</v>
      </c>
      <c r="CK51" s="191">
        <v>0</v>
      </c>
      <c r="CL51" s="191">
        <v>0</v>
      </c>
      <c r="CM51" s="191">
        <v>0</v>
      </c>
      <c r="CN51" s="191">
        <v>0</v>
      </c>
      <c r="CO51" s="191">
        <v>0</v>
      </c>
      <c r="CP51" s="191">
        <v>0</v>
      </c>
      <c r="CQ51" s="191">
        <v>0</v>
      </c>
      <c r="CR51" s="191">
        <v>0</v>
      </c>
      <c r="CS51" s="191">
        <v>0</v>
      </c>
      <c r="CT51" s="191">
        <v>0</v>
      </c>
      <c r="CU51" s="191">
        <v>0</v>
      </c>
      <c r="CV51" s="191">
        <v>0</v>
      </c>
    </row>
    <row r="52" spans="2:126" outlineLevel="1">
      <c r="C52" s="90"/>
      <c r="D52" s="90"/>
      <c r="E52" s="90" t="s">
        <v>166</v>
      </c>
      <c r="F52" s="90"/>
      <c r="G52" s="179" t="s">
        <v>164</v>
      </c>
      <c r="H52" s="2" t="s">
        <v>55</v>
      </c>
      <c r="I52" s="180"/>
      <c r="J52" s="329">
        <f>SUM(L52:CV52)</f>
        <v>0</v>
      </c>
      <c r="L52" s="191">
        <v>0</v>
      </c>
      <c r="M52" s="191">
        <v>0</v>
      </c>
      <c r="N52" s="191">
        <v>0</v>
      </c>
      <c r="O52" s="191">
        <v>0</v>
      </c>
      <c r="P52" s="191">
        <v>0</v>
      </c>
      <c r="Q52" s="191">
        <v>0</v>
      </c>
      <c r="R52" s="191">
        <v>0</v>
      </c>
      <c r="S52" s="191">
        <v>0</v>
      </c>
      <c r="T52" s="191">
        <v>0</v>
      </c>
      <c r="U52" s="191">
        <v>0</v>
      </c>
      <c r="V52" s="191">
        <v>0</v>
      </c>
      <c r="W52" s="191">
        <v>0</v>
      </c>
      <c r="X52" s="191">
        <v>0</v>
      </c>
      <c r="Y52" s="191">
        <v>0</v>
      </c>
      <c r="Z52" s="191">
        <v>0</v>
      </c>
      <c r="AA52" s="191">
        <v>0</v>
      </c>
      <c r="AB52" s="191">
        <v>0</v>
      </c>
      <c r="AC52" s="191">
        <v>0</v>
      </c>
      <c r="AD52" s="191">
        <v>0</v>
      </c>
      <c r="AE52" s="191">
        <v>0</v>
      </c>
      <c r="AF52" s="191">
        <v>0</v>
      </c>
      <c r="AG52" s="191">
        <v>0</v>
      </c>
      <c r="AH52" s="191">
        <v>0</v>
      </c>
      <c r="AI52" s="191">
        <v>0</v>
      </c>
      <c r="AJ52" s="191">
        <v>0</v>
      </c>
      <c r="AK52" s="191">
        <v>0</v>
      </c>
      <c r="AL52" s="191">
        <v>0</v>
      </c>
      <c r="AM52" s="191">
        <v>0</v>
      </c>
      <c r="AN52" s="191">
        <v>0</v>
      </c>
      <c r="AO52" s="191">
        <v>0</v>
      </c>
      <c r="AP52" s="191">
        <v>0</v>
      </c>
      <c r="AQ52" s="191">
        <v>0</v>
      </c>
      <c r="AR52" s="191">
        <v>0</v>
      </c>
      <c r="AS52" s="191">
        <v>0</v>
      </c>
      <c r="AT52" s="191">
        <v>0</v>
      </c>
      <c r="AU52" s="191">
        <v>0</v>
      </c>
      <c r="AV52" s="191">
        <v>0</v>
      </c>
      <c r="AW52" s="191">
        <v>0</v>
      </c>
      <c r="AX52" s="191">
        <v>0</v>
      </c>
      <c r="AY52" s="191">
        <v>0</v>
      </c>
      <c r="AZ52" s="191">
        <v>0</v>
      </c>
      <c r="BA52" s="191">
        <v>0</v>
      </c>
      <c r="BB52" s="191">
        <v>0</v>
      </c>
      <c r="BC52" s="191">
        <v>0</v>
      </c>
      <c r="BD52" s="191">
        <v>0</v>
      </c>
      <c r="BE52" s="191">
        <v>0</v>
      </c>
      <c r="BF52" s="191">
        <v>0</v>
      </c>
      <c r="BG52" s="191">
        <v>0</v>
      </c>
      <c r="BH52" s="191">
        <v>0</v>
      </c>
      <c r="BI52" s="191">
        <v>0</v>
      </c>
      <c r="BJ52" s="191">
        <v>0</v>
      </c>
      <c r="BK52" s="191">
        <v>0</v>
      </c>
      <c r="BL52" s="191">
        <v>0</v>
      </c>
      <c r="BM52" s="191">
        <v>0</v>
      </c>
      <c r="BN52" s="191">
        <v>0</v>
      </c>
      <c r="BO52" s="191">
        <v>0</v>
      </c>
      <c r="BP52" s="191">
        <v>0</v>
      </c>
      <c r="BQ52" s="191">
        <v>0</v>
      </c>
      <c r="BR52" s="191">
        <v>0</v>
      </c>
      <c r="BS52" s="191">
        <v>0</v>
      </c>
      <c r="BT52" s="191">
        <v>0</v>
      </c>
      <c r="BU52" s="191">
        <v>0</v>
      </c>
      <c r="BV52" s="191">
        <v>0</v>
      </c>
      <c r="BW52" s="191">
        <v>0</v>
      </c>
      <c r="BX52" s="191">
        <v>0</v>
      </c>
      <c r="BY52" s="191">
        <v>0</v>
      </c>
      <c r="BZ52" s="191">
        <v>0</v>
      </c>
      <c r="CA52" s="191">
        <v>0</v>
      </c>
      <c r="CB52" s="191">
        <v>0</v>
      </c>
      <c r="CC52" s="191">
        <v>0</v>
      </c>
      <c r="CD52" s="191">
        <v>0</v>
      </c>
      <c r="CE52" s="191">
        <v>0</v>
      </c>
      <c r="CF52" s="191">
        <v>0</v>
      </c>
      <c r="CG52" s="191">
        <v>0</v>
      </c>
      <c r="CH52" s="191">
        <v>0</v>
      </c>
      <c r="CI52" s="191">
        <v>0</v>
      </c>
      <c r="CJ52" s="191">
        <v>0</v>
      </c>
      <c r="CK52" s="191">
        <v>0</v>
      </c>
      <c r="CL52" s="191">
        <v>0</v>
      </c>
      <c r="CM52" s="191">
        <v>0</v>
      </c>
      <c r="CN52" s="191">
        <v>0</v>
      </c>
      <c r="CO52" s="191">
        <v>0</v>
      </c>
      <c r="CP52" s="191">
        <v>0</v>
      </c>
      <c r="CQ52" s="191">
        <v>0</v>
      </c>
      <c r="CR52" s="191">
        <v>0</v>
      </c>
      <c r="CS52" s="191">
        <v>0</v>
      </c>
      <c r="CT52" s="191">
        <v>0</v>
      </c>
      <c r="CU52" s="191">
        <v>0</v>
      </c>
      <c r="CV52" s="191">
        <v>0</v>
      </c>
    </row>
    <row r="53" spans="2:126" outlineLevel="1">
      <c r="C53" s="90"/>
      <c r="D53" s="90"/>
      <c r="E53" s="181" t="s">
        <v>167</v>
      </c>
      <c r="F53" s="181"/>
      <c r="G53" s="182" t="s">
        <v>164</v>
      </c>
      <c r="H53" s="2" t="s">
        <v>55</v>
      </c>
      <c r="I53" s="331"/>
      <c r="J53" s="330">
        <f>SUM(J50:J52)</f>
        <v>0</v>
      </c>
      <c r="L53" s="65"/>
      <c r="M53" s="65"/>
      <c r="N53" s="65"/>
      <c r="O53" s="65"/>
      <c r="P53" s="65"/>
      <c r="Q53" s="65"/>
      <c r="R53" s="65"/>
      <c r="S53" s="65"/>
      <c r="T53" s="65"/>
      <c r="U53" s="65"/>
      <c r="V53" s="65"/>
      <c r="W53" s="65"/>
      <c r="X53" s="65"/>
      <c r="Y53" s="65"/>
      <c r="Z53" s="65"/>
      <c r="AA53" s="65"/>
      <c r="AB53" s="65"/>
      <c r="AC53" s="65"/>
      <c r="AD53" s="65"/>
      <c r="AE53" s="65"/>
      <c r="AF53" s="65"/>
      <c r="AG53" s="65"/>
      <c r="AH53" s="65"/>
      <c r="AI53" s="65"/>
      <c r="AJ53" s="65"/>
      <c r="AK53" s="65"/>
      <c r="AL53" s="65"/>
      <c r="AM53" s="65"/>
      <c r="AN53" s="65"/>
      <c r="AO53" s="65"/>
      <c r="AP53" s="65"/>
      <c r="AQ53" s="65"/>
      <c r="AR53" s="65"/>
      <c r="AS53" s="65"/>
      <c r="AT53" s="65"/>
      <c r="AU53" s="65"/>
      <c r="AV53" s="65"/>
      <c r="AW53" s="65"/>
      <c r="AX53" s="65"/>
      <c r="AY53" s="65"/>
      <c r="AZ53" s="65"/>
      <c r="BA53" s="65"/>
      <c r="BB53" s="65"/>
      <c r="BC53" s="65"/>
      <c r="BD53" s="65"/>
      <c r="BE53" s="65"/>
      <c r="BF53" s="65"/>
      <c r="BG53" s="65"/>
      <c r="BH53" s="65"/>
      <c r="BI53" s="65"/>
      <c r="BJ53" s="65"/>
      <c r="BK53" s="65"/>
      <c r="BL53" s="65"/>
      <c r="BM53" s="65"/>
      <c r="BN53" s="65"/>
      <c r="BO53" s="65"/>
      <c r="BP53" s="65"/>
      <c r="BQ53" s="65"/>
      <c r="BR53" s="65"/>
      <c r="BS53" s="65"/>
      <c r="BT53" s="65"/>
      <c r="BU53" s="65"/>
      <c r="BV53" s="65"/>
      <c r="BW53" s="65"/>
      <c r="BX53" s="65"/>
      <c r="BY53" s="65"/>
      <c r="BZ53" s="65"/>
      <c r="CA53" s="65"/>
      <c r="CB53" s="65"/>
      <c r="CC53" s="65"/>
      <c r="CD53" s="65"/>
      <c r="CE53" s="65"/>
      <c r="CF53" s="65"/>
      <c r="CG53" s="65"/>
      <c r="CH53" s="65"/>
      <c r="CI53" s="65"/>
      <c r="CJ53" s="65"/>
      <c r="CK53" s="65"/>
      <c r="CL53" s="65"/>
      <c r="CM53" s="65"/>
      <c r="CN53" s="65"/>
      <c r="CO53" s="65"/>
      <c r="CP53" s="65"/>
      <c r="CQ53" s="65"/>
      <c r="CR53" s="65"/>
      <c r="CS53" s="65"/>
      <c r="CT53" s="65"/>
      <c r="CU53" s="65"/>
      <c r="CV53" s="65"/>
    </row>
    <row r="54" spans="2:126" outlineLevel="1">
      <c r="C54" s="90"/>
      <c r="D54" s="90"/>
      <c r="E54" s="167"/>
      <c r="F54" s="167"/>
      <c r="G54" s="184"/>
      <c r="I54" s="180"/>
      <c r="J54" s="329"/>
      <c r="L54" s="65"/>
      <c r="M54" s="65"/>
      <c r="N54" s="65"/>
      <c r="O54" s="65"/>
      <c r="P54" s="65"/>
      <c r="Q54" s="65"/>
      <c r="R54" s="65"/>
      <c r="S54" s="65"/>
      <c r="T54" s="65"/>
      <c r="U54" s="65"/>
      <c r="V54" s="65"/>
      <c r="W54" s="65"/>
      <c r="X54" s="65"/>
      <c r="Y54" s="65"/>
      <c r="Z54" s="65"/>
      <c r="AA54" s="65"/>
      <c r="AB54" s="65"/>
      <c r="AC54" s="65"/>
      <c r="AD54" s="65"/>
      <c r="AE54" s="65"/>
      <c r="AF54" s="65"/>
      <c r="AG54" s="65"/>
      <c r="AH54" s="65"/>
      <c r="AI54" s="65"/>
      <c r="AJ54" s="65"/>
      <c r="AK54" s="65"/>
      <c r="AL54" s="65"/>
      <c r="AM54" s="65"/>
      <c r="AN54" s="65"/>
      <c r="AO54" s="65"/>
      <c r="AP54" s="65"/>
      <c r="AQ54" s="65"/>
      <c r="AR54" s="65"/>
      <c r="AS54" s="65"/>
      <c r="AT54" s="65"/>
      <c r="AU54" s="65"/>
      <c r="AV54" s="65"/>
      <c r="AW54" s="65"/>
      <c r="AX54" s="65"/>
      <c r="AY54" s="65"/>
      <c r="AZ54" s="65"/>
      <c r="BA54" s="65"/>
      <c r="BB54" s="65"/>
      <c r="BC54" s="65"/>
      <c r="BD54" s="65"/>
      <c r="BE54" s="65"/>
      <c r="BF54" s="65"/>
      <c r="BG54" s="65"/>
      <c r="BH54" s="65"/>
      <c r="BI54" s="65"/>
      <c r="BJ54" s="65"/>
      <c r="BK54" s="65"/>
      <c r="BL54" s="65"/>
      <c r="BM54" s="65"/>
      <c r="BN54" s="65"/>
      <c r="BO54" s="65"/>
      <c r="BP54" s="65"/>
      <c r="BQ54" s="65"/>
      <c r="BR54" s="65"/>
      <c r="BS54" s="65"/>
      <c r="BT54" s="65"/>
      <c r="BU54" s="65"/>
      <c r="BV54" s="65"/>
      <c r="BW54" s="65"/>
      <c r="BX54" s="65"/>
      <c r="BY54" s="65"/>
      <c r="BZ54" s="65"/>
      <c r="CA54" s="65"/>
      <c r="CB54" s="65"/>
      <c r="CC54" s="65"/>
      <c r="CD54" s="65"/>
      <c r="CE54" s="65"/>
      <c r="CF54" s="65"/>
      <c r="CG54" s="65"/>
      <c r="CH54" s="65"/>
      <c r="CI54" s="65"/>
      <c r="CJ54" s="65"/>
      <c r="CK54" s="65"/>
      <c r="CL54" s="65"/>
      <c r="CM54" s="65"/>
      <c r="CN54" s="65"/>
      <c r="CO54" s="65"/>
      <c r="CP54" s="65"/>
      <c r="CQ54" s="65"/>
      <c r="CR54" s="65"/>
      <c r="CS54" s="65"/>
      <c r="CT54" s="65"/>
      <c r="CU54" s="65"/>
      <c r="CV54" s="65"/>
    </row>
    <row r="55" spans="2:126">
      <c r="B55" s="24"/>
      <c r="C55" s="43">
        <f>MAX($B$14:C43)+0.1</f>
        <v>2.2000000000000002</v>
      </c>
      <c r="D55" s="41" t="s">
        <v>53</v>
      </c>
      <c r="E55" s="41"/>
      <c r="F55" s="41"/>
      <c r="G55" s="41"/>
      <c r="H55" s="41"/>
      <c r="I55" s="41"/>
      <c r="J55" s="41"/>
      <c r="K55" s="41"/>
      <c r="L55" s="41"/>
      <c r="M55" s="41"/>
      <c r="N55" s="41"/>
      <c r="O55" s="41"/>
      <c r="P55" s="41"/>
      <c r="Q55" s="41"/>
      <c r="R55" s="41"/>
      <c r="S55" s="41"/>
      <c r="T55" s="41"/>
      <c r="U55" s="41"/>
      <c r="V55" s="41"/>
      <c r="W55" s="41"/>
      <c r="X55" s="41"/>
      <c r="Y55" s="41"/>
      <c r="Z55" s="41"/>
      <c r="AA55" s="41"/>
      <c r="AB55" s="41"/>
      <c r="AC55" s="41"/>
      <c r="AD55" s="41"/>
      <c r="AE55" s="41"/>
      <c r="AF55" s="41"/>
      <c r="AG55" s="41"/>
      <c r="AH55" s="41"/>
      <c r="AI55" s="41"/>
      <c r="AJ55" s="41"/>
      <c r="AK55" s="41"/>
      <c r="AL55" s="41"/>
      <c r="AM55" s="41"/>
      <c r="AN55" s="41"/>
      <c r="AO55" s="41"/>
      <c r="AP55" s="41"/>
      <c r="AQ55" s="41"/>
      <c r="AR55" s="41"/>
      <c r="AS55" s="41"/>
      <c r="AT55" s="41"/>
      <c r="AU55" s="41"/>
      <c r="AV55" s="41"/>
      <c r="AW55" s="41"/>
      <c r="AX55" s="41"/>
      <c r="AY55" s="41"/>
      <c r="AZ55" s="41"/>
      <c r="BA55" s="41"/>
      <c r="BB55" s="41"/>
      <c r="BC55" s="41"/>
      <c r="BD55" s="41"/>
      <c r="BE55" s="41"/>
      <c r="BF55" s="41"/>
      <c r="BG55" s="41"/>
      <c r="BH55" s="41"/>
      <c r="BI55" s="41"/>
      <c r="BJ55" s="41"/>
      <c r="BK55" s="41"/>
      <c r="BL55" s="41"/>
      <c r="BM55" s="41"/>
      <c r="BN55" s="41"/>
      <c r="BO55" s="41"/>
      <c r="BP55" s="41"/>
      <c r="BQ55" s="41"/>
      <c r="BR55" s="41"/>
      <c r="BS55" s="41"/>
      <c r="BT55" s="41"/>
      <c r="BU55" s="41"/>
      <c r="BV55" s="41"/>
      <c r="BW55" s="41"/>
      <c r="BX55" s="41"/>
      <c r="BY55" s="41"/>
      <c r="BZ55" s="41"/>
      <c r="CA55" s="41"/>
      <c r="CB55" s="41"/>
      <c r="CC55" s="41"/>
      <c r="CD55" s="41"/>
      <c r="CE55" s="41"/>
      <c r="CF55" s="41"/>
      <c r="CG55" s="41"/>
      <c r="CH55" s="41"/>
      <c r="CI55" s="41"/>
      <c r="CJ55" s="41"/>
      <c r="CK55" s="41"/>
      <c r="CL55" s="41"/>
      <c r="CM55" s="41"/>
      <c r="CN55" s="41"/>
      <c r="CO55" s="41"/>
      <c r="CP55" s="41"/>
      <c r="CQ55" s="41"/>
      <c r="CR55" s="41"/>
      <c r="CS55" s="41"/>
      <c r="CT55" s="41"/>
      <c r="CU55" s="41"/>
      <c r="CV55" s="41"/>
      <c r="CW55" s="41"/>
      <c r="CX55" s="41"/>
      <c r="CY55" s="41"/>
    </row>
    <row r="56" spans="2:126">
      <c r="B56" s="31"/>
      <c r="C56" s="38" t="s">
        <v>169</v>
      </c>
      <c r="D56" s="38"/>
      <c r="E56" s="38"/>
      <c r="F56" s="38"/>
      <c r="G56" s="38"/>
      <c r="H56" s="38"/>
      <c r="I56" s="38"/>
      <c r="J56" s="38"/>
      <c r="K56" s="38"/>
      <c r="L56" s="38"/>
      <c r="M56" s="38"/>
      <c r="N56" s="38"/>
      <c r="O56" s="38"/>
      <c r="P56" s="38"/>
      <c r="Q56" s="38"/>
      <c r="R56" s="38"/>
      <c r="S56" s="38"/>
      <c r="T56" s="38"/>
      <c r="U56" s="38"/>
      <c r="V56" s="38"/>
      <c r="W56" s="38"/>
      <c r="X56" s="38"/>
      <c r="Y56" s="38"/>
      <c r="Z56" s="38"/>
      <c r="AA56" s="38"/>
      <c r="AB56" s="38"/>
      <c r="AC56" s="38"/>
      <c r="AD56" s="38"/>
      <c r="AE56" s="38"/>
      <c r="AF56" s="38"/>
      <c r="AG56" s="38"/>
      <c r="AH56" s="38"/>
      <c r="AI56" s="38"/>
      <c r="AJ56" s="38"/>
      <c r="AK56" s="38"/>
      <c r="AL56" s="38"/>
      <c r="AM56" s="38"/>
      <c r="AN56" s="38"/>
      <c r="AO56" s="38"/>
      <c r="AP56" s="38"/>
      <c r="AQ56" s="38"/>
      <c r="AR56" s="38"/>
      <c r="AS56" s="38"/>
      <c r="AT56" s="38"/>
      <c r="AU56" s="38"/>
      <c r="AV56" s="38"/>
      <c r="AW56" s="38"/>
      <c r="AX56" s="38"/>
      <c r="AY56" s="38"/>
      <c r="AZ56" s="38"/>
      <c r="BA56" s="38"/>
      <c r="BB56" s="38"/>
      <c r="BC56" s="38"/>
      <c r="BD56" s="38"/>
      <c r="BE56" s="38"/>
      <c r="BF56" s="38"/>
      <c r="BG56" s="38"/>
      <c r="BH56" s="38"/>
      <c r="BI56" s="38"/>
      <c r="BJ56" s="38"/>
      <c r="BK56" s="38"/>
      <c r="BL56" s="38"/>
      <c r="BM56" s="38"/>
      <c r="BN56" s="38"/>
      <c r="BO56" s="38"/>
      <c r="BP56" s="38"/>
      <c r="BQ56" s="38"/>
      <c r="BR56" s="38"/>
      <c r="BS56" s="38"/>
      <c r="BT56" s="38"/>
      <c r="BU56" s="38"/>
      <c r="BV56" s="38"/>
      <c r="BW56" s="38"/>
      <c r="BX56" s="38"/>
      <c r="BY56" s="38"/>
      <c r="BZ56" s="38"/>
      <c r="CA56" s="38"/>
      <c r="CB56" s="38"/>
      <c r="CC56" s="38"/>
      <c r="CD56" s="38"/>
      <c r="CE56" s="38"/>
      <c r="CF56" s="38"/>
      <c r="CG56" s="38"/>
      <c r="CH56" s="38"/>
      <c r="CI56" s="38"/>
      <c r="CJ56" s="38"/>
      <c r="CK56" s="38"/>
      <c r="CL56" s="38"/>
      <c r="CM56" s="38"/>
      <c r="CN56" s="38"/>
      <c r="CO56" s="38"/>
      <c r="CP56" s="38"/>
      <c r="CQ56" s="38"/>
      <c r="CR56" s="38"/>
      <c r="CS56" s="38"/>
      <c r="CT56" s="38"/>
      <c r="CU56" s="38"/>
      <c r="CV56" s="38"/>
      <c r="CW56" s="38"/>
      <c r="CX56" s="38"/>
      <c r="CY56" s="38"/>
    </row>
    <row r="57" spans="2:126">
      <c r="C57" s="90"/>
      <c r="D57" s="90"/>
      <c r="E57" s="90" t="str" cm="1">
        <f t="array" ref="E57">INDEX($E$41:$E$55,MATCH(H57,$H$41:$H$55,0)+ROWS($C$57:C57)-1)</f>
        <v>Allowable capital spend</v>
      </c>
      <c r="F57" s="90"/>
      <c r="G57" s="179" t="s">
        <v>164</v>
      </c>
      <c r="H57" s="88" t="str">
        <f>Scenarios!$J$106</f>
        <v>Scenario 1</v>
      </c>
      <c r="I57" s="180"/>
      <c r="J57" s="329">
        <f>SUM(L57:CV57)</f>
        <v>0</v>
      </c>
      <c r="L57" s="65" cm="1">
        <f t="array" ref="L57">INDEX(L$41:L$55,MATCH($E57&amp;$H57,$E$41:$E$55&amp;$H$41:$H$55,0))</f>
        <v>0</v>
      </c>
      <c r="M57" s="65" cm="1">
        <f t="array" ref="M57">INDEX(M$41:M$55,MATCH($E57&amp;$H57,$E$41:$E$55&amp;$H$41:$H$55,0))</f>
        <v>0</v>
      </c>
      <c r="N57" s="65" cm="1">
        <f t="array" ref="N57">INDEX(N$41:N$55,MATCH($E57&amp;$H57,$E$41:$E$55&amp;$H$41:$H$55,0))</f>
        <v>0</v>
      </c>
      <c r="O57" s="65" cm="1">
        <f t="array" ref="O57">INDEX(O$41:O$55,MATCH($E57&amp;$H57,$E$41:$E$55&amp;$H$41:$H$55,0))</f>
        <v>0</v>
      </c>
      <c r="P57" s="65" cm="1">
        <f t="array" ref="P57">INDEX(P$41:P$55,MATCH($E57&amp;$H57,$E$41:$E$55&amp;$H$41:$H$55,0))</f>
        <v>0</v>
      </c>
      <c r="Q57" s="65" cm="1">
        <f t="array" ref="Q57">INDEX(Q$41:Q$55,MATCH($E57&amp;$H57,$E$41:$E$55&amp;$H$41:$H$55,0))</f>
        <v>0</v>
      </c>
      <c r="R57" s="65" cm="1">
        <f t="array" ref="R57">INDEX(R$41:R$55,MATCH($E57&amp;$H57,$E$41:$E$55&amp;$H$41:$H$55,0))</f>
        <v>0</v>
      </c>
      <c r="S57" s="65" cm="1">
        <f t="array" ref="S57">INDEX(S$41:S$55,MATCH($E57&amp;$H57,$E$41:$E$55&amp;$H$41:$H$55,0))</f>
        <v>0</v>
      </c>
      <c r="T57" s="65" cm="1">
        <f t="array" ref="T57">INDEX(T$41:T$55,MATCH($E57&amp;$H57,$E$41:$E$55&amp;$H$41:$H$55,0))</f>
        <v>0</v>
      </c>
      <c r="U57" s="65" cm="1">
        <f t="array" ref="U57">INDEX(U$41:U$55,MATCH($E57&amp;$H57,$E$41:$E$55&amp;$H$41:$H$55,0))</f>
        <v>0</v>
      </c>
      <c r="V57" s="65" cm="1">
        <f t="array" ref="V57">INDEX(V$41:V$55,MATCH($E57&amp;$H57,$E$41:$E$55&amp;$H$41:$H$55,0))</f>
        <v>0</v>
      </c>
      <c r="W57" s="65" cm="1">
        <f t="array" ref="W57">INDEX(W$41:W$55,MATCH($E57&amp;$H57,$E$41:$E$55&amp;$H$41:$H$55,0))</f>
        <v>0</v>
      </c>
      <c r="X57" s="65" cm="1">
        <f t="array" ref="X57">INDEX(X$41:X$55,MATCH($E57&amp;$H57,$E$41:$E$55&amp;$H$41:$H$55,0))</f>
        <v>0</v>
      </c>
      <c r="Y57" s="65" cm="1">
        <f t="array" ref="Y57">INDEX(Y$41:Y$55,MATCH($E57&amp;$H57,$E$41:$E$55&amp;$H$41:$H$55,0))</f>
        <v>0</v>
      </c>
      <c r="Z57" s="65" cm="1">
        <f t="array" ref="Z57">INDEX(Z$41:Z$55,MATCH($E57&amp;$H57,$E$41:$E$55&amp;$H$41:$H$55,0))</f>
        <v>0</v>
      </c>
      <c r="AA57" s="65" cm="1">
        <f t="array" ref="AA57">INDEX(AA$41:AA$55,MATCH($E57&amp;$H57,$E$41:$E$55&amp;$H$41:$H$55,0))</f>
        <v>0</v>
      </c>
      <c r="AB57" s="65" cm="1">
        <f t="array" ref="AB57">INDEX(AB$41:AB$55,MATCH($E57&amp;$H57,$E$41:$E$55&amp;$H$41:$H$55,0))</f>
        <v>0</v>
      </c>
      <c r="AC57" s="65" cm="1">
        <f t="array" ref="AC57">INDEX(AC$41:AC$55,MATCH($E57&amp;$H57,$E$41:$E$55&amp;$H$41:$H$55,0))</f>
        <v>0</v>
      </c>
      <c r="AD57" s="65" cm="1">
        <f t="array" ref="AD57">INDEX(AD$41:AD$55,MATCH($E57&amp;$H57,$E$41:$E$55&amp;$H$41:$H$55,0))</f>
        <v>0</v>
      </c>
      <c r="AE57" s="65" cm="1">
        <f t="array" ref="AE57">INDEX(AE$41:AE$55,MATCH($E57&amp;$H57,$E$41:$E$55&amp;$H$41:$H$55,0))</f>
        <v>0</v>
      </c>
      <c r="AF57" s="65" cm="1">
        <f t="array" ref="AF57">INDEX(AF$41:AF$55,MATCH($E57&amp;$H57,$E$41:$E$55&amp;$H$41:$H$55,0))</f>
        <v>0</v>
      </c>
      <c r="AG57" s="65" cm="1">
        <f t="array" ref="AG57">INDEX(AG$41:AG$55,MATCH($E57&amp;$H57,$E$41:$E$55&amp;$H$41:$H$55,0))</f>
        <v>0</v>
      </c>
      <c r="AH57" s="65" cm="1">
        <f t="array" ref="AH57">INDEX(AH$41:AH$55,MATCH($E57&amp;$H57,$E$41:$E$55&amp;$H$41:$H$55,0))</f>
        <v>0</v>
      </c>
      <c r="AI57" s="65" cm="1">
        <f t="array" ref="AI57">INDEX(AI$41:AI$55,MATCH($E57&amp;$H57,$E$41:$E$55&amp;$H$41:$H$55,0))</f>
        <v>0</v>
      </c>
      <c r="AJ57" s="65" cm="1">
        <f t="array" ref="AJ57">INDEX(AJ$41:AJ$55,MATCH($E57&amp;$H57,$E$41:$E$55&amp;$H$41:$H$55,0))</f>
        <v>0</v>
      </c>
      <c r="AK57" s="65" cm="1">
        <f t="array" ref="AK57">INDEX(AK$41:AK$55,MATCH($E57&amp;$H57,$E$41:$E$55&amp;$H$41:$H$55,0))</f>
        <v>0</v>
      </c>
      <c r="AL57" s="65" cm="1">
        <f t="array" ref="AL57">INDEX(AL$41:AL$55,MATCH($E57&amp;$H57,$E$41:$E$55&amp;$H$41:$H$55,0))</f>
        <v>0</v>
      </c>
      <c r="AM57" s="65" cm="1">
        <f t="array" ref="AM57">INDEX(AM$41:AM$55,MATCH($E57&amp;$H57,$E$41:$E$55&amp;$H$41:$H$55,0))</f>
        <v>0</v>
      </c>
      <c r="AN57" s="65" cm="1">
        <f t="array" ref="AN57">INDEX(AN$41:AN$55,MATCH($E57&amp;$H57,$E$41:$E$55&amp;$H$41:$H$55,0))</f>
        <v>0</v>
      </c>
      <c r="AO57" s="65" cm="1">
        <f t="array" ref="AO57">INDEX(AO$41:AO$55,MATCH($E57&amp;$H57,$E$41:$E$55&amp;$H$41:$H$55,0))</f>
        <v>0</v>
      </c>
      <c r="AP57" s="65" cm="1">
        <f t="array" ref="AP57">INDEX(AP$41:AP$55,MATCH($E57&amp;$H57,$E$41:$E$55&amp;$H$41:$H$55,0))</f>
        <v>0</v>
      </c>
      <c r="AQ57" s="65" cm="1">
        <f t="array" ref="AQ57">INDEX(AQ$41:AQ$55,MATCH($E57&amp;$H57,$E$41:$E$55&amp;$H$41:$H$55,0))</f>
        <v>0</v>
      </c>
      <c r="AR57" s="65" cm="1">
        <f t="array" ref="AR57">INDEX(AR$41:AR$55,MATCH($E57&amp;$H57,$E$41:$E$55&amp;$H$41:$H$55,0))</f>
        <v>0</v>
      </c>
      <c r="AS57" s="65" cm="1">
        <f t="array" ref="AS57">INDEX(AS$41:AS$55,MATCH($E57&amp;$H57,$E$41:$E$55&amp;$H$41:$H$55,0))</f>
        <v>0</v>
      </c>
      <c r="AT57" s="65" cm="1">
        <f t="array" ref="AT57">INDEX(AT$41:AT$55,MATCH($E57&amp;$H57,$E$41:$E$55&amp;$H$41:$H$55,0))</f>
        <v>0</v>
      </c>
      <c r="AU57" s="65" cm="1">
        <f t="array" ref="AU57">INDEX(AU$41:AU$55,MATCH($E57&amp;$H57,$E$41:$E$55&amp;$H$41:$H$55,0))</f>
        <v>0</v>
      </c>
      <c r="AV57" s="65" cm="1">
        <f t="array" ref="AV57">INDEX(AV$41:AV$55,MATCH($E57&amp;$H57,$E$41:$E$55&amp;$H$41:$H$55,0))</f>
        <v>0</v>
      </c>
      <c r="AW57" s="65" cm="1">
        <f t="array" ref="AW57">INDEX(AW$41:AW$55,MATCH($E57&amp;$H57,$E$41:$E$55&amp;$H$41:$H$55,0))</f>
        <v>0</v>
      </c>
      <c r="AX57" s="65" cm="1">
        <f t="array" ref="AX57">INDEX(AX$41:AX$55,MATCH($E57&amp;$H57,$E$41:$E$55&amp;$H$41:$H$55,0))</f>
        <v>0</v>
      </c>
      <c r="AY57" s="65" cm="1">
        <f t="array" ref="AY57">INDEX(AY$41:AY$55,MATCH($E57&amp;$H57,$E$41:$E$55&amp;$H$41:$H$55,0))</f>
        <v>0</v>
      </c>
      <c r="AZ57" s="65" cm="1">
        <f t="array" ref="AZ57">INDEX(AZ$41:AZ$55,MATCH($E57&amp;$H57,$E$41:$E$55&amp;$H$41:$H$55,0))</f>
        <v>0</v>
      </c>
      <c r="BA57" s="65" cm="1">
        <f t="array" ref="BA57">INDEX(BA$41:BA$55,MATCH($E57&amp;$H57,$E$41:$E$55&amp;$H$41:$H$55,0))</f>
        <v>0</v>
      </c>
      <c r="BB57" s="65" cm="1">
        <f t="array" ref="BB57">INDEX(BB$41:BB$55,MATCH($E57&amp;$H57,$E$41:$E$55&amp;$H$41:$H$55,0))</f>
        <v>0</v>
      </c>
      <c r="BC57" s="65" cm="1">
        <f t="array" ref="BC57">INDEX(BC$41:BC$55,MATCH($E57&amp;$H57,$E$41:$E$55&amp;$H$41:$H$55,0))</f>
        <v>0</v>
      </c>
      <c r="BD57" s="65" cm="1">
        <f t="array" ref="BD57">INDEX(BD$41:BD$55,MATCH($E57&amp;$H57,$E$41:$E$55&amp;$H$41:$H$55,0))</f>
        <v>0</v>
      </c>
      <c r="BE57" s="65" cm="1">
        <f t="array" ref="BE57">INDEX(BE$41:BE$55,MATCH($E57&amp;$H57,$E$41:$E$55&amp;$H$41:$H$55,0))</f>
        <v>0</v>
      </c>
      <c r="BF57" s="65" cm="1">
        <f t="array" ref="BF57">INDEX(BF$41:BF$55,MATCH($E57&amp;$H57,$E$41:$E$55&amp;$H$41:$H$55,0))</f>
        <v>0</v>
      </c>
      <c r="BG57" s="65" cm="1">
        <f t="array" ref="BG57">INDEX(BG$41:BG$55,MATCH($E57&amp;$H57,$E$41:$E$55&amp;$H$41:$H$55,0))</f>
        <v>0</v>
      </c>
      <c r="BH57" s="65" cm="1">
        <f t="array" ref="BH57">INDEX(BH$41:BH$55,MATCH($E57&amp;$H57,$E$41:$E$55&amp;$H$41:$H$55,0))</f>
        <v>0</v>
      </c>
      <c r="BI57" s="65" cm="1">
        <f t="array" ref="BI57">INDEX(BI$41:BI$55,MATCH($E57&amp;$H57,$E$41:$E$55&amp;$H$41:$H$55,0))</f>
        <v>0</v>
      </c>
      <c r="BJ57" s="65" cm="1">
        <f t="array" ref="BJ57">INDEX(BJ$41:BJ$55,MATCH($E57&amp;$H57,$E$41:$E$55&amp;$H$41:$H$55,0))</f>
        <v>0</v>
      </c>
      <c r="BK57" s="65" cm="1">
        <f t="array" ref="BK57">INDEX(BK$41:BK$55,MATCH($E57&amp;$H57,$E$41:$E$55&amp;$H$41:$H$55,0))</f>
        <v>0</v>
      </c>
      <c r="BL57" s="65" cm="1">
        <f t="array" ref="BL57">INDEX(BL$41:BL$55,MATCH($E57&amp;$H57,$E$41:$E$55&amp;$H$41:$H$55,0))</f>
        <v>0</v>
      </c>
      <c r="BM57" s="65" cm="1">
        <f t="array" ref="BM57">INDEX(BM$41:BM$55,MATCH($E57&amp;$H57,$E$41:$E$55&amp;$H$41:$H$55,0))</f>
        <v>0</v>
      </c>
      <c r="BN57" s="65" cm="1">
        <f t="array" ref="BN57">INDEX(BN$41:BN$55,MATCH($E57&amp;$H57,$E$41:$E$55&amp;$H$41:$H$55,0))</f>
        <v>0</v>
      </c>
      <c r="BO57" s="65" cm="1">
        <f t="array" ref="BO57">INDEX(BO$41:BO$55,MATCH($E57&amp;$H57,$E$41:$E$55&amp;$H$41:$H$55,0))</f>
        <v>0</v>
      </c>
      <c r="BP57" s="65" cm="1">
        <f t="array" ref="BP57">INDEX(BP$41:BP$55,MATCH($E57&amp;$H57,$E$41:$E$55&amp;$H$41:$H$55,0))</f>
        <v>0</v>
      </c>
      <c r="BQ57" s="65" cm="1">
        <f t="array" ref="BQ57">INDEX(BQ$41:BQ$55,MATCH($E57&amp;$H57,$E$41:$E$55&amp;$H$41:$H$55,0))</f>
        <v>0</v>
      </c>
      <c r="BR57" s="65" cm="1">
        <f t="array" ref="BR57">INDEX(BR$41:BR$55,MATCH($E57&amp;$H57,$E$41:$E$55&amp;$H$41:$H$55,0))</f>
        <v>0</v>
      </c>
      <c r="BS57" s="65" cm="1">
        <f t="array" ref="BS57">INDEX(BS$41:BS$55,MATCH($E57&amp;$H57,$E$41:$E$55&amp;$H$41:$H$55,0))</f>
        <v>0</v>
      </c>
      <c r="BT57" s="65" cm="1">
        <f t="array" ref="BT57">INDEX(BT$41:BT$55,MATCH($E57&amp;$H57,$E$41:$E$55&amp;$H$41:$H$55,0))</f>
        <v>0</v>
      </c>
      <c r="BU57" s="65" cm="1">
        <f t="array" ref="BU57">INDEX(BU$41:BU$55,MATCH($E57&amp;$H57,$E$41:$E$55&amp;$H$41:$H$55,0))</f>
        <v>0</v>
      </c>
      <c r="BV57" s="65" cm="1">
        <f t="array" ref="BV57">INDEX(BV$41:BV$55,MATCH($E57&amp;$H57,$E$41:$E$55&amp;$H$41:$H$55,0))</f>
        <v>0</v>
      </c>
      <c r="BW57" s="65" cm="1">
        <f t="array" ref="BW57">INDEX(BW$41:BW$55,MATCH($E57&amp;$H57,$E$41:$E$55&amp;$H$41:$H$55,0))</f>
        <v>0</v>
      </c>
      <c r="BX57" s="65" cm="1">
        <f t="array" ref="BX57">INDEX(BX$41:BX$55,MATCH($E57&amp;$H57,$E$41:$E$55&amp;$H$41:$H$55,0))</f>
        <v>0</v>
      </c>
      <c r="BY57" s="65" cm="1">
        <f t="array" ref="BY57">INDEX(BY$41:BY$55,MATCH($E57&amp;$H57,$E$41:$E$55&amp;$H$41:$H$55,0))</f>
        <v>0</v>
      </c>
      <c r="BZ57" s="65" cm="1">
        <f t="array" ref="BZ57">INDEX(BZ$41:BZ$55,MATCH($E57&amp;$H57,$E$41:$E$55&amp;$H$41:$H$55,0))</f>
        <v>0</v>
      </c>
      <c r="CA57" s="65" cm="1">
        <f t="array" ref="CA57">INDEX(CA$41:CA$55,MATCH($E57&amp;$H57,$E$41:$E$55&amp;$H$41:$H$55,0))</f>
        <v>0</v>
      </c>
      <c r="CB57" s="65" cm="1">
        <f t="array" ref="CB57">INDEX(CB$41:CB$55,MATCH($E57&amp;$H57,$E$41:$E$55&amp;$H$41:$H$55,0))</f>
        <v>0</v>
      </c>
      <c r="CC57" s="65" cm="1">
        <f t="array" ref="CC57">INDEX(CC$41:CC$55,MATCH($E57&amp;$H57,$E$41:$E$55&amp;$H$41:$H$55,0))</f>
        <v>0</v>
      </c>
      <c r="CD57" s="65" cm="1">
        <f t="array" ref="CD57">INDEX(CD$41:CD$55,MATCH($E57&amp;$H57,$E$41:$E$55&amp;$H$41:$H$55,0))</f>
        <v>0</v>
      </c>
      <c r="CE57" s="65" cm="1">
        <f t="array" ref="CE57">INDEX(CE$41:CE$55,MATCH($E57&amp;$H57,$E$41:$E$55&amp;$H$41:$H$55,0))</f>
        <v>0</v>
      </c>
      <c r="CF57" s="65" cm="1">
        <f t="array" ref="CF57">INDEX(CF$41:CF$55,MATCH($E57&amp;$H57,$E$41:$E$55&amp;$H$41:$H$55,0))</f>
        <v>0</v>
      </c>
      <c r="CG57" s="65" cm="1">
        <f t="array" ref="CG57">INDEX(CG$41:CG$55,MATCH($E57&amp;$H57,$E$41:$E$55&amp;$H$41:$H$55,0))</f>
        <v>0</v>
      </c>
      <c r="CH57" s="65" cm="1">
        <f t="array" ref="CH57">INDEX(CH$41:CH$55,MATCH($E57&amp;$H57,$E$41:$E$55&amp;$H$41:$H$55,0))</f>
        <v>0</v>
      </c>
      <c r="CI57" s="65" cm="1">
        <f t="array" ref="CI57">INDEX(CI$41:CI$55,MATCH($E57&amp;$H57,$E$41:$E$55&amp;$H$41:$H$55,0))</f>
        <v>0</v>
      </c>
      <c r="CJ57" s="65" cm="1">
        <f t="array" ref="CJ57">INDEX(CJ$41:CJ$55,MATCH($E57&amp;$H57,$E$41:$E$55&amp;$H$41:$H$55,0))</f>
        <v>0</v>
      </c>
      <c r="CK57" s="65" cm="1">
        <f t="array" ref="CK57">INDEX(CK$41:CK$55,MATCH($E57&amp;$H57,$E$41:$E$55&amp;$H$41:$H$55,0))</f>
        <v>0</v>
      </c>
      <c r="CL57" s="65" cm="1">
        <f t="array" ref="CL57">INDEX(CL$41:CL$55,MATCH($E57&amp;$H57,$E$41:$E$55&amp;$H$41:$H$55,0))</f>
        <v>0</v>
      </c>
      <c r="CM57" s="65" cm="1">
        <f t="array" ref="CM57">INDEX(CM$41:CM$55,MATCH($E57&amp;$H57,$E$41:$E$55&amp;$H$41:$H$55,0))</f>
        <v>0</v>
      </c>
      <c r="CN57" s="65" cm="1">
        <f t="array" ref="CN57">INDEX(CN$41:CN$55,MATCH($E57&amp;$H57,$E$41:$E$55&amp;$H$41:$H$55,0))</f>
        <v>0</v>
      </c>
      <c r="CO57" s="65" cm="1">
        <f t="array" ref="CO57">INDEX(CO$41:CO$55,MATCH($E57&amp;$H57,$E$41:$E$55&amp;$H$41:$H$55,0))</f>
        <v>0</v>
      </c>
      <c r="CP57" s="65" cm="1">
        <f t="array" ref="CP57">INDEX(CP$41:CP$55,MATCH($E57&amp;$H57,$E$41:$E$55&amp;$H$41:$H$55,0))</f>
        <v>0</v>
      </c>
      <c r="CQ57" s="65" cm="1">
        <f t="array" ref="CQ57">INDEX(CQ$41:CQ$55,MATCH($E57&amp;$H57,$E$41:$E$55&amp;$H$41:$H$55,0))</f>
        <v>0</v>
      </c>
      <c r="CR57" s="65" cm="1">
        <f t="array" ref="CR57">INDEX(CR$41:CR$55,MATCH($E57&amp;$H57,$E$41:$E$55&amp;$H$41:$H$55,0))</f>
        <v>0</v>
      </c>
      <c r="CS57" s="65" cm="1">
        <f t="array" ref="CS57">INDEX(CS$41:CS$55,MATCH($E57&amp;$H57,$E$41:$E$55&amp;$H$41:$H$55,0))</f>
        <v>0</v>
      </c>
      <c r="CT57" s="65" cm="1">
        <f t="array" ref="CT57">INDEX(CT$41:CT$55,MATCH($E57&amp;$H57,$E$41:$E$55&amp;$H$41:$H$55,0))</f>
        <v>0</v>
      </c>
      <c r="CU57" s="65" cm="1">
        <f t="array" ref="CU57">INDEX(CU$41:CU$55,MATCH($E57&amp;$H57,$E$41:$E$55&amp;$H$41:$H$55,0))</f>
        <v>0</v>
      </c>
      <c r="CV57" s="65" cm="1">
        <f t="array" ref="CV57">INDEX(CV$41:CV$55,MATCH($E57&amp;$H57,$E$41:$E$55&amp;$H$41:$H$55,0))</f>
        <v>0</v>
      </c>
    </row>
    <row r="58" spans="2:126">
      <c r="C58" s="90"/>
      <c r="D58" s="90"/>
      <c r="E58" s="90" t="str" cm="1">
        <f t="array" ref="E58">INDEX($E$41:$E$55,MATCH(H58,$H$41:$H$55,0)+ROWS($C$57:C58)-1)</f>
        <v>Allowable opex</v>
      </c>
      <c r="F58" s="90"/>
      <c r="G58" s="179" t="s">
        <v>164</v>
      </c>
      <c r="H58" s="88" t="str">
        <f>Scenarios!$J$106</f>
        <v>Scenario 1</v>
      </c>
      <c r="I58" s="180"/>
      <c r="J58" s="329">
        <f>SUM(L58:CV58)</f>
        <v>0</v>
      </c>
      <c r="L58" s="65" cm="1">
        <f t="array" ref="L58">INDEX(L$41:L$55,MATCH($E58&amp;$H58,$E$41:$E$55&amp;$H$41:$H$55,0))</f>
        <v>0</v>
      </c>
      <c r="M58" s="65" cm="1">
        <f t="array" ref="M58">INDEX(M$41:M$55,MATCH($E58&amp;$H58,$E$41:$E$55&amp;$H$41:$H$55,0))</f>
        <v>0</v>
      </c>
      <c r="N58" s="65" cm="1">
        <f t="array" ref="N58">INDEX(N$41:N$55,MATCH($E58&amp;$H58,$E$41:$E$55&amp;$H$41:$H$55,0))</f>
        <v>0</v>
      </c>
      <c r="O58" s="65" cm="1">
        <f t="array" ref="O58">INDEX(O$41:O$55,MATCH($E58&amp;$H58,$E$41:$E$55&amp;$H$41:$H$55,0))</f>
        <v>0</v>
      </c>
      <c r="P58" s="65" cm="1">
        <f t="array" ref="P58">INDEX(P$41:P$55,MATCH($E58&amp;$H58,$E$41:$E$55&amp;$H$41:$H$55,0))</f>
        <v>0</v>
      </c>
      <c r="Q58" s="65" cm="1">
        <f t="array" ref="Q58">INDEX(Q$41:Q$55,MATCH($E58&amp;$H58,$E$41:$E$55&amp;$H$41:$H$55,0))</f>
        <v>0</v>
      </c>
      <c r="R58" s="65" cm="1">
        <f t="array" ref="R58">INDEX(R$41:R$55,MATCH($E58&amp;$H58,$E$41:$E$55&amp;$H$41:$H$55,0))</f>
        <v>0</v>
      </c>
      <c r="S58" s="65" cm="1">
        <f t="array" ref="S58">INDEX(S$41:S$55,MATCH($E58&amp;$H58,$E$41:$E$55&amp;$H$41:$H$55,0))</f>
        <v>0</v>
      </c>
      <c r="T58" s="65" cm="1">
        <f t="array" ref="T58">INDEX(T$41:T$55,MATCH($E58&amp;$H58,$E$41:$E$55&amp;$H$41:$H$55,0))</f>
        <v>0</v>
      </c>
      <c r="U58" s="65" cm="1">
        <f t="array" ref="U58">INDEX(U$41:U$55,MATCH($E58&amp;$H58,$E$41:$E$55&amp;$H$41:$H$55,0))</f>
        <v>0</v>
      </c>
      <c r="V58" s="65" cm="1">
        <f t="array" ref="V58">INDEX(V$41:V$55,MATCH($E58&amp;$H58,$E$41:$E$55&amp;$H$41:$H$55,0))</f>
        <v>0</v>
      </c>
      <c r="W58" s="65" cm="1">
        <f t="array" ref="W58">INDEX(W$41:W$55,MATCH($E58&amp;$H58,$E$41:$E$55&amp;$H$41:$H$55,0))</f>
        <v>0</v>
      </c>
      <c r="X58" s="65" cm="1">
        <f t="array" ref="X58">INDEX(X$41:X$55,MATCH($E58&amp;$H58,$E$41:$E$55&amp;$H$41:$H$55,0))</f>
        <v>0</v>
      </c>
      <c r="Y58" s="65" cm="1">
        <f t="array" ref="Y58">INDEX(Y$41:Y$55,MATCH($E58&amp;$H58,$E$41:$E$55&amp;$H$41:$H$55,0))</f>
        <v>0</v>
      </c>
      <c r="Z58" s="65" cm="1">
        <f t="array" ref="Z58">INDEX(Z$41:Z$55,MATCH($E58&amp;$H58,$E$41:$E$55&amp;$H$41:$H$55,0))</f>
        <v>0</v>
      </c>
      <c r="AA58" s="65" cm="1">
        <f t="array" ref="AA58">INDEX(AA$41:AA$55,MATCH($E58&amp;$H58,$E$41:$E$55&amp;$H$41:$H$55,0))</f>
        <v>0</v>
      </c>
      <c r="AB58" s="65" cm="1">
        <f t="array" ref="AB58">INDEX(AB$41:AB$55,MATCH($E58&amp;$H58,$E$41:$E$55&amp;$H$41:$H$55,0))</f>
        <v>0</v>
      </c>
      <c r="AC58" s="65" cm="1">
        <f t="array" ref="AC58">INDEX(AC$41:AC$55,MATCH($E58&amp;$H58,$E$41:$E$55&amp;$H$41:$H$55,0))</f>
        <v>0</v>
      </c>
      <c r="AD58" s="65" cm="1">
        <f t="array" ref="AD58">INDEX(AD$41:AD$55,MATCH($E58&amp;$H58,$E$41:$E$55&amp;$H$41:$H$55,0))</f>
        <v>0</v>
      </c>
      <c r="AE58" s="65" cm="1">
        <f t="array" ref="AE58">INDEX(AE$41:AE$55,MATCH($E58&amp;$H58,$E$41:$E$55&amp;$H$41:$H$55,0))</f>
        <v>0</v>
      </c>
      <c r="AF58" s="65" cm="1">
        <f t="array" ref="AF58">INDEX(AF$41:AF$55,MATCH($E58&amp;$H58,$E$41:$E$55&amp;$H$41:$H$55,0))</f>
        <v>0</v>
      </c>
      <c r="AG58" s="65" cm="1">
        <f t="array" ref="AG58">INDEX(AG$41:AG$55,MATCH($E58&amp;$H58,$E$41:$E$55&amp;$H$41:$H$55,0))</f>
        <v>0</v>
      </c>
      <c r="AH58" s="65" cm="1">
        <f t="array" ref="AH58">INDEX(AH$41:AH$55,MATCH($E58&amp;$H58,$E$41:$E$55&amp;$H$41:$H$55,0))</f>
        <v>0</v>
      </c>
      <c r="AI58" s="65" cm="1">
        <f t="array" ref="AI58">INDEX(AI$41:AI$55,MATCH($E58&amp;$H58,$E$41:$E$55&amp;$H$41:$H$55,0))</f>
        <v>0</v>
      </c>
      <c r="AJ58" s="65" cm="1">
        <f t="array" ref="AJ58">INDEX(AJ$41:AJ$55,MATCH($E58&amp;$H58,$E$41:$E$55&amp;$H$41:$H$55,0))</f>
        <v>0</v>
      </c>
      <c r="AK58" s="65" cm="1">
        <f t="array" ref="AK58">INDEX(AK$41:AK$55,MATCH($E58&amp;$H58,$E$41:$E$55&amp;$H$41:$H$55,0))</f>
        <v>0</v>
      </c>
      <c r="AL58" s="65" cm="1">
        <f t="array" ref="AL58">INDEX(AL$41:AL$55,MATCH($E58&amp;$H58,$E$41:$E$55&amp;$H$41:$H$55,0))</f>
        <v>0</v>
      </c>
      <c r="AM58" s="65" cm="1">
        <f t="array" ref="AM58">INDEX(AM$41:AM$55,MATCH($E58&amp;$H58,$E$41:$E$55&amp;$H$41:$H$55,0))</f>
        <v>0</v>
      </c>
      <c r="AN58" s="65" cm="1">
        <f t="array" ref="AN58">INDEX(AN$41:AN$55,MATCH($E58&amp;$H58,$E$41:$E$55&amp;$H$41:$H$55,0))</f>
        <v>0</v>
      </c>
      <c r="AO58" s="65" cm="1">
        <f t="array" ref="AO58">INDEX(AO$41:AO$55,MATCH($E58&amp;$H58,$E$41:$E$55&amp;$H$41:$H$55,0))</f>
        <v>0</v>
      </c>
      <c r="AP58" s="65" cm="1">
        <f t="array" ref="AP58">INDEX(AP$41:AP$55,MATCH($E58&amp;$H58,$E$41:$E$55&amp;$H$41:$H$55,0))</f>
        <v>0</v>
      </c>
      <c r="AQ58" s="65" cm="1">
        <f t="array" ref="AQ58">INDEX(AQ$41:AQ$55,MATCH($E58&amp;$H58,$E$41:$E$55&amp;$H$41:$H$55,0))</f>
        <v>0</v>
      </c>
      <c r="AR58" s="65" cm="1">
        <f t="array" ref="AR58">INDEX(AR$41:AR$55,MATCH($E58&amp;$H58,$E$41:$E$55&amp;$H$41:$H$55,0))</f>
        <v>0</v>
      </c>
      <c r="AS58" s="65" cm="1">
        <f t="array" ref="AS58">INDEX(AS$41:AS$55,MATCH($E58&amp;$H58,$E$41:$E$55&amp;$H$41:$H$55,0))</f>
        <v>0</v>
      </c>
      <c r="AT58" s="65" cm="1">
        <f t="array" ref="AT58">INDEX(AT$41:AT$55,MATCH($E58&amp;$H58,$E$41:$E$55&amp;$H$41:$H$55,0))</f>
        <v>0</v>
      </c>
      <c r="AU58" s="65" cm="1">
        <f t="array" ref="AU58">INDEX(AU$41:AU$55,MATCH($E58&amp;$H58,$E$41:$E$55&amp;$H$41:$H$55,0))</f>
        <v>0</v>
      </c>
      <c r="AV58" s="65" cm="1">
        <f t="array" ref="AV58">INDEX(AV$41:AV$55,MATCH($E58&amp;$H58,$E$41:$E$55&amp;$H$41:$H$55,0))</f>
        <v>0</v>
      </c>
      <c r="AW58" s="65" cm="1">
        <f t="array" ref="AW58">INDEX(AW$41:AW$55,MATCH($E58&amp;$H58,$E$41:$E$55&amp;$H$41:$H$55,0))</f>
        <v>0</v>
      </c>
      <c r="AX58" s="65" cm="1">
        <f t="array" ref="AX58">INDEX(AX$41:AX$55,MATCH($E58&amp;$H58,$E$41:$E$55&amp;$H$41:$H$55,0))</f>
        <v>0</v>
      </c>
      <c r="AY58" s="65" cm="1">
        <f t="array" ref="AY58">INDEX(AY$41:AY$55,MATCH($E58&amp;$H58,$E$41:$E$55&amp;$H$41:$H$55,0))</f>
        <v>0</v>
      </c>
      <c r="AZ58" s="65" cm="1">
        <f t="array" ref="AZ58">INDEX(AZ$41:AZ$55,MATCH($E58&amp;$H58,$E$41:$E$55&amp;$H$41:$H$55,0))</f>
        <v>0</v>
      </c>
      <c r="BA58" s="65" cm="1">
        <f t="array" ref="BA58">INDEX(BA$41:BA$55,MATCH($E58&amp;$H58,$E$41:$E$55&amp;$H$41:$H$55,0))</f>
        <v>0</v>
      </c>
      <c r="BB58" s="65" cm="1">
        <f t="array" ref="BB58">INDEX(BB$41:BB$55,MATCH($E58&amp;$H58,$E$41:$E$55&amp;$H$41:$H$55,0))</f>
        <v>0</v>
      </c>
      <c r="BC58" s="65" cm="1">
        <f t="array" ref="BC58">INDEX(BC$41:BC$55,MATCH($E58&amp;$H58,$E$41:$E$55&amp;$H$41:$H$55,0))</f>
        <v>0</v>
      </c>
      <c r="BD58" s="65" cm="1">
        <f t="array" ref="BD58">INDEX(BD$41:BD$55,MATCH($E58&amp;$H58,$E$41:$E$55&amp;$H$41:$H$55,0))</f>
        <v>0</v>
      </c>
      <c r="BE58" s="65" cm="1">
        <f t="array" ref="BE58">INDEX(BE$41:BE$55,MATCH($E58&amp;$H58,$E$41:$E$55&amp;$H$41:$H$55,0))</f>
        <v>0</v>
      </c>
      <c r="BF58" s="65" cm="1">
        <f t="array" ref="BF58">INDEX(BF$41:BF$55,MATCH($E58&amp;$H58,$E$41:$E$55&amp;$H$41:$H$55,0))</f>
        <v>0</v>
      </c>
      <c r="BG58" s="65" cm="1">
        <f t="array" ref="BG58">INDEX(BG$41:BG$55,MATCH($E58&amp;$H58,$E$41:$E$55&amp;$H$41:$H$55,0))</f>
        <v>0</v>
      </c>
      <c r="BH58" s="65" cm="1">
        <f t="array" ref="BH58">INDEX(BH$41:BH$55,MATCH($E58&amp;$H58,$E$41:$E$55&amp;$H$41:$H$55,0))</f>
        <v>0</v>
      </c>
      <c r="BI58" s="65" cm="1">
        <f t="array" ref="BI58">INDEX(BI$41:BI$55,MATCH($E58&amp;$H58,$E$41:$E$55&amp;$H$41:$H$55,0))</f>
        <v>0</v>
      </c>
      <c r="BJ58" s="65" cm="1">
        <f t="array" ref="BJ58">INDEX(BJ$41:BJ$55,MATCH($E58&amp;$H58,$E$41:$E$55&amp;$H$41:$H$55,0))</f>
        <v>0</v>
      </c>
      <c r="BK58" s="65" cm="1">
        <f t="array" ref="BK58">INDEX(BK$41:BK$55,MATCH($E58&amp;$H58,$E$41:$E$55&amp;$H$41:$H$55,0))</f>
        <v>0</v>
      </c>
      <c r="BL58" s="65" cm="1">
        <f t="array" ref="BL58">INDEX(BL$41:BL$55,MATCH($E58&amp;$H58,$E$41:$E$55&amp;$H$41:$H$55,0))</f>
        <v>0</v>
      </c>
      <c r="BM58" s="65" cm="1">
        <f t="array" ref="BM58">INDEX(BM$41:BM$55,MATCH($E58&amp;$H58,$E$41:$E$55&amp;$H$41:$H$55,0))</f>
        <v>0</v>
      </c>
      <c r="BN58" s="65" cm="1">
        <f t="array" ref="BN58">INDEX(BN$41:BN$55,MATCH($E58&amp;$H58,$E$41:$E$55&amp;$H$41:$H$55,0))</f>
        <v>0</v>
      </c>
      <c r="BO58" s="65" cm="1">
        <f t="array" ref="BO58">INDEX(BO$41:BO$55,MATCH($E58&amp;$H58,$E$41:$E$55&amp;$H$41:$H$55,0))</f>
        <v>0</v>
      </c>
      <c r="BP58" s="65" cm="1">
        <f t="array" ref="BP58">INDEX(BP$41:BP$55,MATCH($E58&amp;$H58,$E$41:$E$55&amp;$H$41:$H$55,0))</f>
        <v>0</v>
      </c>
      <c r="BQ58" s="65" cm="1">
        <f t="array" ref="BQ58">INDEX(BQ$41:BQ$55,MATCH($E58&amp;$H58,$E$41:$E$55&amp;$H$41:$H$55,0))</f>
        <v>0</v>
      </c>
      <c r="BR58" s="65" cm="1">
        <f t="array" ref="BR58">INDEX(BR$41:BR$55,MATCH($E58&amp;$H58,$E$41:$E$55&amp;$H$41:$H$55,0))</f>
        <v>0</v>
      </c>
      <c r="BS58" s="65" cm="1">
        <f t="array" ref="BS58">INDEX(BS$41:BS$55,MATCH($E58&amp;$H58,$E$41:$E$55&amp;$H$41:$H$55,0))</f>
        <v>0</v>
      </c>
      <c r="BT58" s="65" cm="1">
        <f t="array" ref="BT58">INDEX(BT$41:BT$55,MATCH($E58&amp;$H58,$E$41:$E$55&amp;$H$41:$H$55,0))</f>
        <v>0</v>
      </c>
      <c r="BU58" s="65" cm="1">
        <f t="array" ref="BU58">INDEX(BU$41:BU$55,MATCH($E58&amp;$H58,$E$41:$E$55&amp;$H$41:$H$55,0))</f>
        <v>0</v>
      </c>
      <c r="BV58" s="65" cm="1">
        <f t="array" ref="BV58">INDEX(BV$41:BV$55,MATCH($E58&amp;$H58,$E$41:$E$55&amp;$H$41:$H$55,0))</f>
        <v>0</v>
      </c>
      <c r="BW58" s="65" cm="1">
        <f t="array" ref="BW58">INDEX(BW$41:BW$55,MATCH($E58&amp;$H58,$E$41:$E$55&amp;$H$41:$H$55,0))</f>
        <v>0</v>
      </c>
      <c r="BX58" s="65" cm="1">
        <f t="array" ref="BX58">INDEX(BX$41:BX$55,MATCH($E58&amp;$H58,$E$41:$E$55&amp;$H$41:$H$55,0))</f>
        <v>0</v>
      </c>
      <c r="BY58" s="65" cm="1">
        <f t="array" ref="BY58">INDEX(BY$41:BY$55,MATCH($E58&amp;$H58,$E$41:$E$55&amp;$H$41:$H$55,0))</f>
        <v>0</v>
      </c>
      <c r="BZ58" s="65" cm="1">
        <f t="array" ref="BZ58">INDEX(BZ$41:BZ$55,MATCH($E58&amp;$H58,$E$41:$E$55&amp;$H$41:$H$55,0))</f>
        <v>0</v>
      </c>
      <c r="CA58" s="65" cm="1">
        <f t="array" ref="CA58">INDEX(CA$41:CA$55,MATCH($E58&amp;$H58,$E$41:$E$55&amp;$H$41:$H$55,0))</f>
        <v>0</v>
      </c>
      <c r="CB58" s="65" cm="1">
        <f t="array" ref="CB58">INDEX(CB$41:CB$55,MATCH($E58&amp;$H58,$E$41:$E$55&amp;$H$41:$H$55,0))</f>
        <v>0</v>
      </c>
      <c r="CC58" s="65" cm="1">
        <f t="array" ref="CC58">INDEX(CC$41:CC$55,MATCH($E58&amp;$H58,$E$41:$E$55&amp;$H$41:$H$55,0))</f>
        <v>0</v>
      </c>
      <c r="CD58" s="65" cm="1">
        <f t="array" ref="CD58">INDEX(CD$41:CD$55,MATCH($E58&amp;$H58,$E$41:$E$55&amp;$H$41:$H$55,0))</f>
        <v>0</v>
      </c>
      <c r="CE58" s="65" cm="1">
        <f t="array" ref="CE58">INDEX(CE$41:CE$55,MATCH($E58&amp;$H58,$E$41:$E$55&amp;$H$41:$H$55,0))</f>
        <v>0</v>
      </c>
      <c r="CF58" s="65" cm="1">
        <f t="array" ref="CF58">INDEX(CF$41:CF$55,MATCH($E58&amp;$H58,$E$41:$E$55&amp;$H$41:$H$55,0))</f>
        <v>0</v>
      </c>
      <c r="CG58" s="65" cm="1">
        <f t="array" ref="CG58">INDEX(CG$41:CG$55,MATCH($E58&amp;$H58,$E$41:$E$55&amp;$H$41:$H$55,0))</f>
        <v>0</v>
      </c>
      <c r="CH58" s="65" cm="1">
        <f t="array" ref="CH58">INDEX(CH$41:CH$55,MATCH($E58&amp;$H58,$E$41:$E$55&amp;$H$41:$H$55,0))</f>
        <v>0</v>
      </c>
      <c r="CI58" s="65" cm="1">
        <f t="array" ref="CI58">INDEX(CI$41:CI$55,MATCH($E58&amp;$H58,$E$41:$E$55&amp;$H$41:$H$55,0))</f>
        <v>0</v>
      </c>
      <c r="CJ58" s="65" cm="1">
        <f t="array" ref="CJ58">INDEX(CJ$41:CJ$55,MATCH($E58&amp;$H58,$E$41:$E$55&amp;$H$41:$H$55,0))</f>
        <v>0</v>
      </c>
      <c r="CK58" s="65" cm="1">
        <f t="array" ref="CK58">INDEX(CK$41:CK$55,MATCH($E58&amp;$H58,$E$41:$E$55&amp;$H$41:$H$55,0))</f>
        <v>0</v>
      </c>
      <c r="CL58" s="65" cm="1">
        <f t="array" ref="CL58">INDEX(CL$41:CL$55,MATCH($E58&amp;$H58,$E$41:$E$55&amp;$H$41:$H$55,0))</f>
        <v>0</v>
      </c>
      <c r="CM58" s="65" cm="1">
        <f t="array" ref="CM58">INDEX(CM$41:CM$55,MATCH($E58&amp;$H58,$E$41:$E$55&amp;$H$41:$H$55,0))</f>
        <v>0</v>
      </c>
      <c r="CN58" s="65" cm="1">
        <f t="array" ref="CN58">INDEX(CN$41:CN$55,MATCH($E58&amp;$H58,$E$41:$E$55&amp;$H$41:$H$55,0))</f>
        <v>0</v>
      </c>
      <c r="CO58" s="65" cm="1">
        <f t="array" ref="CO58">INDEX(CO$41:CO$55,MATCH($E58&amp;$H58,$E$41:$E$55&amp;$H$41:$H$55,0))</f>
        <v>0</v>
      </c>
      <c r="CP58" s="65" cm="1">
        <f t="array" ref="CP58">INDEX(CP$41:CP$55,MATCH($E58&amp;$H58,$E$41:$E$55&amp;$H$41:$H$55,0))</f>
        <v>0</v>
      </c>
      <c r="CQ58" s="65" cm="1">
        <f t="array" ref="CQ58">INDEX(CQ$41:CQ$55,MATCH($E58&amp;$H58,$E$41:$E$55&amp;$H$41:$H$55,0))</f>
        <v>0</v>
      </c>
      <c r="CR58" s="65" cm="1">
        <f t="array" ref="CR58">INDEX(CR$41:CR$55,MATCH($E58&amp;$H58,$E$41:$E$55&amp;$H$41:$H$55,0))</f>
        <v>0</v>
      </c>
      <c r="CS58" s="65" cm="1">
        <f t="array" ref="CS58">INDEX(CS$41:CS$55,MATCH($E58&amp;$H58,$E$41:$E$55&amp;$H$41:$H$55,0))</f>
        <v>0</v>
      </c>
      <c r="CT58" s="65" cm="1">
        <f t="array" ref="CT58">INDEX(CT$41:CT$55,MATCH($E58&amp;$H58,$E$41:$E$55&amp;$H$41:$H$55,0))</f>
        <v>0</v>
      </c>
      <c r="CU58" s="65" cm="1">
        <f t="array" ref="CU58">INDEX(CU$41:CU$55,MATCH($E58&amp;$H58,$E$41:$E$55&amp;$H$41:$H$55,0))</f>
        <v>0</v>
      </c>
      <c r="CV58" s="65" cm="1">
        <f t="array" ref="CV58">INDEX(CV$41:CV$55,MATCH($E58&amp;$H58,$E$41:$E$55&amp;$H$41:$H$55,0))</f>
        <v>0</v>
      </c>
    </row>
    <row r="59" spans="2:126">
      <c r="C59" s="90"/>
      <c r="D59" s="90"/>
      <c r="E59" s="90" t="str" cm="1">
        <f t="array" ref="E59">INDEX($E$41:$E$55,MATCH(H59,$H$41:$H$55,0)+ROWS($C$57:C59)-1)</f>
        <v>Additional allowable spend</v>
      </c>
      <c r="F59" s="90"/>
      <c r="G59" s="179" t="s">
        <v>164</v>
      </c>
      <c r="H59" s="88" t="str">
        <f>Scenarios!$J$106</f>
        <v>Scenario 1</v>
      </c>
      <c r="I59" s="180"/>
      <c r="J59" s="94">
        <f>SUM(L59:CV59)</f>
        <v>0</v>
      </c>
      <c r="L59" s="65" cm="1">
        <f t="array" ref="L59">INDEX(L$41:L$55,MATCH($E59&amp;$H59,$E$41:$E$55&amp;$H$41:$H$55,0))</f>
        <v>0</v>
      </c>
      <c r="M59" s="65" cm="1">
        <f t="array" ref="M59">INDEX(M$41:M$55,MATCH($E59&amp;$H59,$E$41:$E$55&amp;$H$41:$H$55,0))</f>
        <v>0</v>
      </c>
      <c r="N59" s="65" cm="1">
        <f t="array" ref="N59">INDEX(N$41:N$55,MATCH($E59&amp;$H59,$E$41:$E$55&amp;$H$41:$H$55,0))</f>
        <v>0</v>
      </c>
      <c r="O59" s="65" cm="1">
        <f t="array" ref="O59">INDEX(O$41:O$55,MATCH($E59&amp;$H59,$E$41:$E$55&amp;$H$41:$H$55,0))</f>
        <v>0</v>
      </c>
      <c r="P59" s="65" cm="1">
        <f t="array" ref="P59">INDEX(P$41:P$55,MATCH($E59&amp;$H59,$E$41:$E$55&amp;$H$41:$H$55,0))</f>
        <v>0</v>
      </c>
      <c r="Q59" s="65" cm="1">
        <f t="array" ref="Q59">INDEX(Q$41:Q$55,MATCH($E59&amp;$H59,$E$41:$E$55&amp;$H$41:$H$55,0))</f>
        <v>0</v>
      </c>
      <c r="R59" s="65" cm="1">
        <f t="array" ref="R59">INDEX(R$41:R$55,MATCH($E59&amp;$H59,$E$41:$E$55&amp;$H$41:$H$55,0))</f>
        <v>0</v>
      </c>
      <c r="S59" s="65" cm="1">
        <f t="array" ref="S59">INDEX(S$41:S$55,MATCH($E59&amp;$H59,$E$41:$E$55&amp;$H$41:$H$55,0))</f>
        <v>0</v>
      </c>
      <c r="T59" s="65" cm="1">
        <f t="array" ref="T59">INDEX(T$41:T$55,MATCH($E59&amp;$H59,$E$41:$E$55&amp;$H$41:$H$55,0))</f>
        <v>0</v>
      </c>
      <c r="U59" s="65" cm="1">
        <f t="array" ref="U59">INDEX(U$41:U$55,MATCH($E59&amp;$H59,$E$41:$E$55&amp;$H$41:$H$55,0))</f>
        <v>0</v>
      </c>
      <c r="V59" s="65" cm="1">
        <f t="array" ref="V59">INDEX(V$41:V$55,MATCH($E59&amp;$H59,$E$41:$E$55&amp;$H$41:$H$55,0))</f>
        <v>0</v>
      </c>
      <c r="W59" s="65" cm="1">
        <f t="array" ref="W59">INDEX(W$41:W$55,MATCH($E59&amp;$H59,$E$41:$E$55&amp;$H$41:$H$55,0))</f>
        <v>0</v>
      </c>
      <c r="X59" s="65" cm="1">
        <f t="array" ref="X59">INDEX(X$41:X$55,MATCH($E59&amp;$H59,$E$41:$E$55&amp;$H$41:$H$55,0))</f>
        <v>0</v>
      </c>
      <c r="Y59" s="65" cm="1">
        <f t="array" ref="Y59">INDEX(Y$41:Y$55,MATCH($E59&amp;$H59,$E$41:$E$55&amp;$H$41:$H$55,0))</f>
        <v>0</v>
      </c>
      <c r="Z59" s="65" cm="1">
        <f t="array" ref="Z59">INDEX(Z$41:Z$55,MATCH($E59&amp;$H59,$E$41:$E$55&amp;$H$41:$H$55,0))</f>
        <v>0</v>
      </c>
      <c r="AA59" s="65" cm="1">
        <f t="array" ref="AA59">INDEX(AA$41:AA$55,MATCH($E59&amp;$H59,$E$41:$E$55&amp;$H$41:$H$55,0))</f>
        <v>0</v>
      </c>
      <c r="AB59" s="65" cm="1">
        <f t="array" ref="AB59">INDEX(AB$41:AB$55,MATCH($E59&amp;$H59,$E$41:$E$55&amp;$H$41:$H$55,0))</f>
        <v>0</v>
      </c>
      <c r="AC59" s="65" cm="1">
        <f t="array" ref="AC59">INDEX(AC$41:AC$55,MATCH($E59&amp;$H59,$E$41:$E$55&amp;$H$41:$H$55,0))</f>
        <v>0</v>
      </c>
      <c r="AD59" s="65" cm="1">
        <f t="array" ref="AD59">INDEX(AD$41:AD$55,MATCH($E59&amp;$H59,$E$41:$E$55&amp;$H$41:$H$55,0))</f>
        <v>0</v>
      </c>
      <c r="AE59" s="65" cm="1">
        <f t="array" ref="AE59">INDEX(AE$41:AE$55,MATCH($E59&amp;$H59,$E$41:$E$55&amp;$H$41:$H$55,0))</f>
        <v>0</v>
      </c>
      <c r="AF59" s="65" cm="1">
        <f t="array" ref="AF59">INDEX(AF$41:AF$55,MATCH($E59&amp;$H59,$E$41:$E$55&amp;$H$41:$H$55,0))</f>
        <v>0</v>
      </c>
      <c r="AG59" s="65" cm="1">
        <f t="array" ref="AG59">INDEX(AG$41:AG$55,MATCH($E59&amp;$H59,$E$41:$E$55&amp;$H$41:$H$55,0))</f>
        <v>0</v>
      </c>
      <c r="AH59" s="65" cm="1">
        <f t="array" ref="AH59">INDEX(AH$41:AH$55,MATCH($E59&amp;$H59,$E$41:$E$55&amp;$H$41:$H$55,0))</f>
        <v>0</v>
      </c>
      <c r="AI59" s="65" cm="1">
        <f t="array" ref="AI59">INDEX(AI$41:AI$55,MATCH($E59&amp;$H59,$E$41:$E$55&amp;$H$41:$H$55,0))</f>
        <v>0</v>
      </c>
      <c r="AJ59" s="65" cm="1">
        <f t="array" ref="AJ59">INDEX(AJ$41:AJ$55,MATCH($E59&amp;$H59,$E$41:$E$55&amp;$H$41:$H$55,0))</f>
        <v>0</v>
      </c>
      <c r="AK59" s="65" cm="1">
        <f t="array" ref="AK59">INDEX(AK$41:AK$55,MATCH($E59&amp;$H59,$E$41:$E$55&amp;$H$41:$H$55,0))</f>
        <v>0</v>
      </c>
      <c r="AL59" s="65" cm="1">
        <f t="array" ref="AL59">INDEX(AL$41:AL$55,MATCH($E59&amp;$H59,$E$41:$E$55&amp;$H$41:$H$55,0))</f>
        <v>0</v>
      </c>
      <c r="AM59" s="65" cm="1">
        <f t="array" ref="AM59">INDEX(AM$41:AM$55,MATCH($E59&amp;$H59,$E$41:$E$55&amp;$H$41:$H$55,0))</f>
        <v>0</v>
      </c>
      <c r="AN59" s="65" cm="1">
        <f t="array" ref="AN59">INDEX(AN$41:AN$55,MATCH($E59&amp;$H59,$E$41:$E$55&amp;$H$41:$H$55,0))</f>
        <v>0</v>
      </c>
      <c r="AO59" s="65" cm="1">
        <f t="array" ref="AO59">INDEX(AO$41:AO$55,MATCH($E59&amp;$H59,$E$41:$E$55&amp;$H$41:$H$55,0))</f>
        <v>0</v>
      </c>
      <c r="AP59" s="65" cm="1">
        <f t="array" ref="AP59">INDEX(AP$41:AP$55,MATCH($E59&amp;$H59,$E$41:$E$55&amp;$H$41:$H$55,0))</f>
        <v>0</v>
      </c>
      <c r="AQ59" s="65" cm="1">
        <f t="array" ref="AQ59">INDEX(AQ$41:AQ$55,MATCH($E59&amp;$H59,$E$41:$E$55&amp;$H$41:$H$55,0))</f>
        <v>0</v>
      </c>
      <c r="AR59" s="65" cm="1">
        <f t="array" ref="AR59">INDEX(AR$41:AR$55,MATCH($E59&amp;$H59,$E$41:$E$55&amp;$H$41:$H$55,0))</f>
        <v>0</v>
      </c>
      <c r="AS59" s="65" cm="1">
        <f t="array" ref="AS59">INDEX(AS$41:AS$55,MATCH($E59&amp;$H59,$E$41:$E$55&amp;$H$41:$H$55,0))</f>
        <v>0</v>
      </c>
      <c r="AT59" s="65" cm="1">
        <f t="array" ref="AT59">INDEX(AT$41:AT$55,MATCH($E59&amp;$H59,$E$41:$E$55&amp;$H$41:$H$55,0))</f>
        <v>0</v>
      </c>
      <c r="AU59" s="65" cm="1">
        <f t="array" ref="AU59">INDEX(AU$41:AU$55,MATCH($E59&amp;$H59,$E$41:$E$55&amp;$H$41:$H$55,0))</f>
        <v>0</v>
      </c>
      <c r="AV59" s="65" cm="1">
        <f t="array" ref="AV59">INDEX(AV$41:AV$55,MATCH($E59&amp;$H59,$E$41:$E$55&amp;$H$41:$H$55,0))</f>
        <v>0</v>
      </c>
      <c r="AW59" s="65" cm="1">
        <f t="array" ref="AW59">INDEX(AW$41:AW$55,MATCH($E59&amp;$H59,$E$41:$E$55&amp;$H$41:$H$55,0))</f>
        <v>0</v>
      </c>
      <c r="AX59" s="65" cm="1">
        <f t="array" ref="AX59">INDEX(AX$41:AX$55,MATCH($E59&amp;$H59,$E$41:$E$55&amp;$H$41:$H$55,0))</f>
        <v>0</v>
      </c>
      <c r="AY59" s="65" cm="1">
        <f t="array" ref="AY59">INDEX(AY$41:AY$55,MATCH($E59&amp;$H59,$E$41:$E$55&amp;$H$41:$H$55,0))</f>
        <v>0</v>
      </c>
      <c r="AZ59" s="65" cm="1">
        <f t="array" ref="AZ59">INDEX(AZ$41:AZ$55,MATCH($E59&amp;$H59,$E$41:$E$55&amp;$H$41:$H$55,0))</f>
        <v>0</v>
      </c>
      <c r="BA59" s="65" cm="1">
        <f t="array" ref="BA59">INDEX(BA$41:BA$55,MATCH($E59&amp;$H59,$E$41:$E$55&amp;$H$41:$H$55,0))</f>
        <v>0</v>
      </c>
      <c r="BB59" s="65" cm="1">
        <f t="array" ref="BB59">INDEX(BB$41:BB$55,MATCH($E59&amp;$H59,$E$41:$E$55&amp;$H$41:$H$55,0))</f>
        <v>0</v>
      </c>
      <c r="BC59" s="65" cm="1">
        <f t="array" ref="BC59">INDEX(BC$41:BC$55,MATCH($E59&amp;$H59,$E$41:$E$55&amp;$H$41:$H$55,0))</f>
        <v>0</v>
      </c>
      <c r="BD59" s="65" cm="1">
        <f t="array" ref="BD59">INDEX(BD$41:BD$55,MATCH($E59&amp;$H59,$E$41:$E$55&amp;$H$41:$H$55,0))</f>
        <v>0</v>
      </c>
      <c r="BE59" s="65" cm="1">
        <f t="array" ref="BE59">INDEX(BE$41:BE$55,MATCH($E59&amp;$H59,$E$41:$E$55&amp;$H$41:$H$55,0))</f>
        <v>0</v>
      </c>
      <c r="BF59" s="65" cm="1">
        <f t="array" ref="BF59">INDEX(BF$41:BF$55,MATCH($E59&amp;$H59,$E$41:$E$55&amp;$H$41:$H$55,0))</f>
        <v>0</v>
      </c>
      <c r="BG59" s="65" cm="1">
        <f t="array" ref="BG59">INDEX(BG$41:BG$55,MATCH($E59&amp;$H59,$E$41:$E$55&amp;$H$41:$H$55,0))</f>
        <v>0</v>
      </c>
      <c r="BH59" s="65" cm="1">
        <f t="array" ref="BH59">INDEX(BH$41:BH$55,MATCH($E59&amp;$H59,$E$41:$E$55&amp;$H$41:$H$55,0))</f>
        <v>0</v>
      </c>
      <c r="BI59" s="65" cm="1">
        <f t="array" ref="BI59">INDEX(BI$41:BI$55,MATCH($E59&amp;$H59,$E$41:$E$55&amp;$H$41:$H$55,0))</f>
        <v>0</v>
      </c>
      <c r="BJ59" s="65" cm="1">
        <f t="array" ref="BJ59">INDEX(BJ$41:BJ$55,MATCH($E59&amp;$H59,$E$41:$E$55&amp;$H$41:$H$55,0))</f>
        <v>0</v>
      </c>
      <c r="BK59" s="65" cm="1">
        <f t="array" ref="BK59">INDEX(BK$41:BK$55,MATCH($E59&amp;$H59,$E$41:$E$55&amp;$H$41:$H$55,0))</f>
        <v>0</v>
      </c>
      <c r="BL59" s="65" cm="1">
        <f t="array" ref="BL59">INDEX(BL$41:BL$55,MATCH($E59&amp;$H59,$E$41:$E$55&amp;$H$41:$H$55,0))</f>
        <v>0</v>
      </c>
      <c r="BM59" s="65" cm="1">
        <f t="array" ref="BM59">INDEX(BM$41:BM$55,MATCH($E59&amp;$H59,$E$41:$E$55&amp;$H$41:$H$55,0))</f>
        <v>0</v>
      </c>
      <c r="BN59" s="65" cm="1">
        <f t="array" ref="BN59">INDEX(BN$41:BN$55,MATCH($E59&amp;$H59,$E$41:$E$55&amp;$H$41:$H$55,0))</f>
        <v>0</v>
      </c>
      <c r="BO59" s="65" cm="1">
        <f t="array" ref="BO59">INDEX(BO$41:BO$55,MATCH($E59&amp;$H59,$E$41:$E$55&amp;$H$41:$H$55,0))</f>
        <v>0</v>
      </c>
      <c r="BP59" s="65" cm="1">
        <f t="array" ref="BP59">INDEX(BP$41:BP$55,MATCH($E59&amp;$H59,$E$41:$E$55&amp;$H$41:$H$55,0))</f>
        <v>0</v>
      </c>
      <c r="BQ59" s="65" cm="1">
        <f t="array" ref="BQ59">INDEX(BQ$41:BQ$55,MATCH($E59&amp;$H59,$E$41:$E$55&amp;$H$41:$H$55,0))</f>
        <v>0</v>
      </c>
      <c r="BR59" s="65" cm="1">
        <f t="array" ref="BR59">INDEX(BR$41:BR$55,MATCH($E59&amp;$H59,$E$41:$E$55&amp;$H$41:$H$55,0))</f>
        <v>0</v>
      </c>
      <c r="BS59" s="65" cm="1">
        <f t="array" ref="BS59">INDEX(BS$41:BS$55,MATCH($E59&amp;$H59,$E$41:$E$55&amp;$H$41:$H$55,0))</f>
        <v>0</v>
      </c>
      <c r="BT59" s="65" cm="1">
        <f t="array" ref="BT59">INDEX(BT$41:BT$55,MATCH($E59&amp;$H59,$E$41:$E$55&amp;$H$41:$H$55,0))</f>
        <v>0</v>
      </c>
      <c r="BU59" s="65" cm="1">
        <f t="array" ref="BU59">INDEX(BU$41:BU$55,MATCH($E59&amp;$H59,$E$41:$E$55&amp;$H$41:$H$55,0))</f>
        <v>0</v>
      </c>
      <c r="BV59" s="65" cm="1">
        <f t="array" ref="BV59">INDEX(BV$41:BV$55,MATCH($E59&amp;$H59,$E$41:$E$55&amp;$H$41:$H$55,0))</f>
        <v>0</v>
      </c>
      <c r="BW59" s="65" cm="1">
        <f t="array" ref="BW59">INDEX(BW$41:BW$55,MATCH($E59&amp;$H59,$E$41:$E$55&amp;$H$41:$H$55,0))</f>
        <v>0</v>
      </c>
      <c r="BX59" s="65" cm="1">
        <f t="array" ref="BX59">INDEX(BX$41:BX$55,MATCH($E59&amp;$H59,$E$41:$E$55&amp;$H$41:$H$55,0))</f>
        <v>0</v>
      </c>
      <c r="BY59" s="65" cm="1">
        <f t="array" ref="BY59">INDEX(BY$41:BY$55,MATCH($E59&amp;$H59,$E$41:$E$55&amp;$H$41:$H$55,0))</f>
        <v>0</v>
      </c>
      <c r="BZ59" s="65" cm="1">
        <f t="array" ref="BZ59">INDEX(BZ$41:BZ$55,MATCH($E59&amp;$H59,$E$41:$E$55&amp;$H$41:$H$55,0))</f>
        <v>0</v>
      </c>
      <c r="CA59" s="65" cm="1">
        <f t="array" ref="CA59">INDEX(CA$41:CA$55,MATCH($E59&amp;$H59,$E$41:$E$55&amp;$H$41:$H$55,0))</f>
        <v>0</v>
      </c>
      <c r="CB59" s="65" cm="1">
        <f t="array" ref="CB59">INDEX(CB$41:CB$55,MATCH($E59&amp;$H59,$E$41:$E$55&amp;$H$41:$H$55,0))</f>
        <v>0</v>
      </c>
      <c r="CC59" s="65" cm="1">
        <f t="array" ref="CC59">INDEX(CC$41:CC$55,MATCH($E59&amp;$H59,$E$41:$E$55&amp;$H$41:$H$55,0))</f>
        <v>0</v>
      </c>
      <c r="CD59" s="65" cm="1">
        <f t="array" ref="CD59">INDEX(CD$41:CD$55,MATCH($E59&amp;$H59,$E$41:$E$55&amp;$H$41:$H$55,0))</f>
        <v>0</v>
      </c>
      <c r="CE59" s="65" cm="1">
        <f t="array" ref="CE59">INDEX(CE$41:CE$55,MATCH($E59&amp;$H59,$E$41:$E$55&amp;$H$41:$H$55,0))</f>
        <v>0</v>
      </c>
      <c r="CF59" s="65" cm="1">
        <f t="array" ref="CF59">INDEX(CF$41:CF$55,MATCH($E59&amp;$H59,$E$41:$E$55&amp;$H$41:$H$55,0))</f>
        <v>0</v>
      </c>
      <c r="CG59" s="65" cm="1">
        <f t="array" ref="CG59">INDEX(CG$41:CG$55,MATCH($E59&amp;$H59,$E$41:$E$55&amp;$H$41:$H$55,0))</f>
        <v>0</v>
      </c>
      <c r="CH59" s="65" cm="1">
        <f t="array" ref="CH59">INDEX(CH$41:CH$55,MATCH($E59&amp;$H59,$E$41:$E$55&amp;$H$41:$H$55,0))</f>
        <v>0</v>
      </c>
      <c r="CI59" s="65" cm="1">
        <f t="array" ref="CI59">INDEX(CI$41:CI$55,MATCH($E59&amp;$H59,$E$41:$E$55&amp;$H$41:$H$55,0))</f>
        <v>0</v>
      </c>
      <c r="CJ59" s="65" cm="1">
        <f t="array" ref="CJ59">INDEX(CJ$41:CJ$55,MATCH($E59&amp;$H59,$E$41:$E$55&amp;$H$41:$H$55,0))</f>
        <v>0</v>
      </c>
      <c r="CK59" s="65" cm="1">
        <f t="array" ref="CK59">INDEX(CK$41:CK$55,MATCH($E59&amp;$H59,$E$41:$E$55&amp;$H$41:$H$55,0))</f>
        <v>0</v>
      </c>
      <c r="CL59" s="65" cm="1">
        <f t="array" ref="CL59">INDEX(CL$41:CL$55,MATCH($E59&amp;$H59,$E$41:$E$55&amp;$H$41:$H$55,0))</f>
        <v>0</v>
      </c>
      <c r="CM59" s="65" cm="1">
        <f t="array" ref="CM59">INDEX(CM$41:CM$55,MATCH($E59&amp;$H59,$E$41:$E$55&amp;$H$41:$H$55,0))</f>
        <v>0</v>
      </c>
      <c r="CN59" s="65" cm="1">
        <f t="array" ref="CN59">INDEX(CN$41:CN$55,MATCH($E59&amp;$H59,$E$41:$E$55&amp;$H$41:$H$55,0))</f>
        <v>0</v>
      </c>
      <c r="CO59" s="65" cm="1">
        <f t="array" ref="CO59">INDEX(CO$41:CO$55,MATCH($E59&amp;$H59,$E$41:$E$55&amp;$H$41:$H$55,0))</f>
        <v>0</v>
      </c>
      <c r="CP59" s="65" cm="1">
        <f t="array" ref="CP59">INDEX(CP$41:CP$55,MATCH($E59&amp;$H59,$E$41:$E$55&amp;$H$41:$H$55,0))</f>
        <v>0</v>
      </c>
      <c r="CQ59" s="65" cm="1">
        <f t="array" ref="CQ59">INDEX(CQ$41:CQ$55,MATCH($E59&amp;$H59,$E$41:$E$55&amp;$H$41:$H$55,0))</f>
        <v>0</v>
      </c>
      <c r="CR59" s="65" cm="1">
        <f t="array" ref="CR59">INDEX(CR$41:CR$55,MATCH($E59&amp;$H59,$E$41:$E$55&amp;$H$41:$H$55,0))</f>
        <v>0</v>
      </c>
      <c r="CS59" s="65" cm="1">
        <f t="array" ref="CS59">INDEX(CS$41:CS$55,MATCH($E59&amp;$H59,$E$41:$E$55&amp;$H$41:$H$55,0))</f>
        <v>0</v>
      </c>
      <c r="CT59" s="65" cm="1">
        <f t="array" ref="CT59">INDEX(CT$41:CT$55,MATCH($E59&amp;$H59,$E$41:$E$55&amp;$H$41:$H$55,0))</f>
        <v>0</v>
      </c>
      <c r="CU59" s="65" cm="1">
        <f t="array" ref="CU59">INDEX(CU$41:CU$55,MATCH($E59&amp;$H59,$E$41:$E$55&amp;$H$41:$H$55,0))</f>
        <v>0</v>
      </c>
      <c r="CV59" s="65" cm="1">
        <f t="array" ref="CV59">INDEX(CV$41:CV$55,MATCH($E59&amp;$H59,$E$41:$E$55&amp;$H$41:$H$55,0))</f>
        <v>0</v>
      </c>
    </row>
    <row r="60" spans="2:126" s="6" customFormat="1">
      <c r="C60" s="167"/>
      <c r="D60" s="167"/>
      <c r="E60" s="167"/>
      <c r="F60" s="167"/>
      <c r="G60" s="184"/>
      <c r="H60" s="197"/>
      <c r="I60" s="180"/>
      <c r="J60" s="94"/>
      <c r="L60" s="195"/>
      <c r="M60" s="195"/>
      <c r="N60" s="195"/>
      <c r="O60" s="195"/>
      <c r="P60" s="195"/>
      <c r="Q60" s="195"/>
      <c r="R60" s="195"/>
      <c r="S60" s="195"/>
      <c r="T60" s="195"/>
      <c r="U60" s="195"/>
      <c r="V60" s="195"/>
      <c r="W60" s="195"/>
      <c r="X60" s="195"/>
      <c r="Y60" s="195"/>
      <c r="Z60" s="195"/>
      <c r="AA60" s="195"/>
      <c r="AB60" s="195"/>
      <c r="AC60" s="195"/>
      <c r="AD60" s="195"/>
      <c r="AE60" s="195"/>
      <c r="AF60" s="195"/>
      <c r="AG60" s="195"/>
      <c r="AH60" s="195"/>
      <c r="AI60" s="195"/>
      <c r="AJ60" s="195"/>
      <c r="AK60" s="195"/>
      <c r="AL60" s="195"/>
      <c r="AM60" s="195"/>
      <c r="AN60" s="195"/>
      <c r="AO60" s="195"/>
      <c r="AP60" s="195"/>
      <c r="AQ60" s="195"/>
      <c r="AR60" s="195"/>
      <c r="AS60" s="195"/>
      <c r="AT60" s="195"/>
      <c r="AU60" s="195"/>
      <c r="AV60" s="195"/>
      <c r="AW60" s="195"/>
      <c r="AX60" s="195"/>
      <c r="AY60" s="195"/>
      <c r="AZ60" s="195"/>
      <c r="BA60" s="195"/>
      <c r="BB60" s="195"/>
      <c r="BC60" s="195"/>
      <c r="BD60" s="195"/>
      <c r="BE60" s="195"/>
      <c r="BF60" s="195"/>
      <c r="BG60" s="195"/>
      <c r="BH60" s="195"/>
      <c r="BI60" s="195"/>
      <c r="BJ60" s="195"/>
      <c r="BK60" s="195"/>
      <c r="BL60" s="195"/>
      <c r="BM60" s="195"/>
      <c r="BN60" s="195"/>
      <c r="BO60" s="195"/>
      <c r="BP60" s="195"/>
      <c r="BQ60" s="195"/>
      <c r="BR60" s="195"/>
      <c r="BS60" s="195"/>
      <c r="BT60" s="195"/>
      <c r="BU60" s="195"/>
      <c r="BV60" s="195"/>
      <c r="BW60" s="195"/>
      <c r="BX60" s="195"/>
      <c r="BY60" s="195"/>
      <c r="BZ60" s="195"/>
      <c r="CA60" s="195"/>
      <c r="CB60" s="195"/>
      <c r="CC60" s="195"/>
      <c r="CD60" s="195"/>
      <c r="CE60" s="195"/>
      <c r="CF60" s="195"/>
      <c r="CG60" s="195"/>
      <c r="CH60" s="195"/>
      <c r="CI60" s="195"/>
      <c r="CJ60" s="195"/>
      <c r="CK60" s="195"/>
      <c r="CL60" s="195"/>
      <c r="CM60" s="195"/>
      <c r="CN60" s="195"/>
      <c r="CO60" s="195"/>
      <c r="CP60" s="195"/>
      <c r="CQ60" s="195"/>
      <c r="CR60" s="195"/>
      <c r="CS60" s="195"/>
      <c r="CT60" s="195"/>
      <c r="CU60" s="195"/>
      <c r="CV60" s="195"/>
    </row>
    <row r="61" spans="2:126">
      <c r="B61" s="22">
        <f>MAX($B$5:B60)+1</f>
        <v>3</v>
      </c>
      <c r="C61" s="22" t="s">
        <v>170</v>
      </c>
      <c r="D61" s="22"/>
      <c r="E61" s="22"/>
      <c r="F61" s="22"/>
      <c r="G61" s="22"/>
      <c r="H61" s="22"/>
      <c r="I61" s="22"/>
      <c r="J61" s="22"/>
      <c r="K61" s="22"/>
      <c r="L61" s="22"/>
      <c r="M61" s="22"/>
      <c r="N61" s="22"/>
      <c r="O61" s="22"/>
      <c r="P61" s="22"/>
      <c r="Q61" s="22"/>
      <c r="R61" s="22"/>
      <c r="S61" s="22"/>
      <c r="T61" s="22"/>
      <c r="U61" s="22"/>
      <c r="V61" s="22"/>
      <c r="W61" s="22"/>
      <c r="X61" s="22"/>
      <c r="Y61" s="22"/>
      <c r="Z61" s="22"/>
      <c r="AA61" s="22"/>
      <c r="AB61" s="22"/>
      <c r="AC61" s="22"/>
      <c r="AD61" s="22"/>
      <c r="AE61" s="22"/>
      <c r="AF61" s="22"/>
      <c r="AG61" s="22"/>
      <c r="AH61" s="22"/>
      <c r="AI61" s="22"/>
      <c r="AJ61" s="22"/>
      <c r="AK61" s="22"/>
      <c r="AL61" s="22"/>
      <c r="AM61" s="22"/>
      <c r="AN61" s="22"/>
      <c r="AO61" s="22"/>
      <c r="AP61" s="22"/>
      <c r="AQ61" s="22"/>
      <c r="AR61" s="22"/>
      <c r="AS61" s="22"/>
      <c r="AT61" s="22"/>
      <c r="AU61" s="22"/>
      <c r="AV61" s="22"/>
      <c r="AW61" s="22"/>
      <c r="AX61" s="22"/>
      <c r="AY61" s="22"/>
      <c r="AZ61" s="22"/>
      <c r="BA61" s="22"/>
      <c r="BB61" s="22"/>
      <c r="BC61" s="22"/>
      <c r="BD61" s="22"/>
      <c r="BE61" s="22"/>
      <c r="BF61" s="22"/>
      <c r="BG61" s="22"/>
      <c r="BH61" s="22"/>
      <c r="BI61" s="22"/>
      <c r="BJ61" s="22"/>
      <c r="BK61" s="22"/>
      <c r="BL61" s="22"/>
      <c r="BM61" s="22"/>
      <c r="BN61" s="22"/>
      <c r="BO61" s="22"/>
      <c r="BP61" s="22"/>
      <c r="BQ61" s="22"/>
      <c r="BR61" s="22"/>
      <c r="BS61" s="22"/>
      <c r="BT61" s="22"/>
      <c r="BU61" s="22"/>
      <c r="BV61" s="22"/>
      <c r="BW61" s="22"/>
      <c r="BX61" s="22"/>
      <c r="BY61" s="22"/>
      <c r="BZ61" s="22"/>
      <c r="CA61" s="22"/>
      <c r="CB61" s="22"/>
      <c r="CC61" s="22"/>
      <c r="CD61" s="22"/>
      <c r="CE61" s="22"/>
      <c r="CF61" s="22"/>
      <c r="CG61" s="22"/>
      <c r="CH61" s="22"/>
      <c r="CI61" s="22"/>
      <c r="CJ61" s="22"/>
      <c r="CK61" s="22"/>
      <c r="CL61" s="22"/>
      <c r="CM61" s="22"/>
      <c r="CN61" s="22"/>
      <c r="CO61" s="22"/>
      <c r="CP61" s="22"/>
      <c r="CQ61" s="22"/>
      <c r="CR61" s="22"/>
      <c r="CS61" s="22"/>
      <c r="CT61" s="22"/>
      <c r="CU61" s="22"/>
      <c r="CV61" s="22"/>
      <c r="CW61" s="23"/>
      <c r="CX61" s="23"/>
      <c r="CY61" s="23"/>
    </row>
    <row r="62" spans="2:126"/>
    <row r="63" spans="2:126">
      <c r="B63" s="24"/>
      <c r="C63" s="43">
        <f>MAX($B$14:C61)+0.1</f>
        <v>3.1</v>
      </c>
      <c r="D63" s="41" t="s">
        <v>162</v>
      </c>
      <c r="E63" s="41"/>
      <c r="F63" s="41"/>
      <c r="G63" s="41"/>
      <c r="H63" s="41"/>
      <c r="I63" s="41"/>
      <c r="J63" s="41"/>
      <c r="K63" s="41"/>
      <c r="L63" s="41"/>
      <c r="M63" s="41"/>
      <c r="N63" s="41"/>
      <c r="O63" s="41"/>
      <c r="P63" s="41"/>
      <c r="Q63" s="41"/>
      <c r="R63" s="41"/>
      <c r="S63" s="41"/>
      <c r="T63" s="41"/>
      <c r="U63" s="41"/>
      <c r="V63" s="41"/>
      <c r="W63" s="41"/>
      <c r="X63" s="41"/>
      <c r="Y63" s="41"/>
      <c r="Z63" s="41"/>
      <c r="AA63" s="342"/>
      <c r="AB63" s="342"/>
      <c r="AC63" s="342"/>
      <c r="AD63" s="342"/>
      <c r="AE63" s="342"/>
      <c r="AF63" s="342"/>
      <c r="AG63" s="342"/>
      <c r="AH63" s="41"/>
      <c r="AI63" s="41"/>
      <c r="AJ63" s="41"/>
      <c r="AK63" s="41"/>
      <c r="AL63" s="41"/>
      <c r="AM63" s="41"/>
      <c r="AN63" s="41"/>
      <c r="AO63" s="41"/>
      <c r="AP63" s="41"/>
      <c r="AQ63" s="41"/>
      <c r="AR63" s="41"/>
      <c r="AS63" s="41"/>
      <c r="AT63" s="41"/>
      <c r="AU63" s="41"/>
      <c r="AV63" s="41"/>
      <c r="AW63" s="41"/>
      <c r="AX63" s="41"/>
      <c r="AY63" s="41"/>
      <c r="AZ63" s="41"/>
      <c r="BA63" s="41"/>
      <c r="BB63" s="41"/>
      <c r="BC63" s="41"/>
      <c r="BD63" s="41"/>
      <c r="BE63" s="41"/>
      <c r="BF63" s="41"/>
      <c r="BG63" s="41"/>
      <c r="BH63" s="41"/>
      <c r="BI63" s="41"/>
      <c r="BJ63" s="41"/>
      <c r="BK63" s="41"/>
      <c r="BL63" s="41"/>
      <c r="BM63" s="41"/>
      <c r="BN63" s="41"/>
      <c r="BO63" s="41"/>
      <c r="BP63" s="41"/>
      <c r="BQ63" s="41"/>
      <c r="BR63" s="41"/>
      <c r="BS63" s="41"/>
      <c r="BT63" s="41"/>
      <c r="BU63" s="41"/>
      <c r="BV63" s="41"/>
      <c r="BW63" s="41"/>
      <c r="BX63" s="41"/>
      <c r="BY63" s="41"/>
      <c r="BZ63" s="41"/>
      <c r="CA63" s="41"/>
      <c r="CB63" s="41"/>
      <c r="CC63" s="41"/>
      <c r="CD63" s="41"/>
      <c r="CE63" s="41"/>
      <c r="CF63" s="41"/>
      <c r="CG63" s="41"/>
      <c r="CH63" s="41"/>
      <c r="CI63" s="41"/>
      <c r="CJ63" s="41"/>
      <c r="CK63" s="41"/>
      <c r="CL63" s="41"/>
      <c r="CM63" s="41"/>
      <c r="CN63" s="41"/>
      <c r="CO63" s="41"/>
      <c r="CP63" s="41"/>
      <c r="CQ63" s="41"/>
      <c r="CR63" s="41"/>
      <c r="CS63" s="41"/>
      <c r="CT63" s="41"/>
      <c r="CU63" s="41"/>
      <c r="CV63" s="41"/>
      <c r="CW63" s="41"/>
      <c r="CX63" s="41"/>
      <c r="CY63" s="41"/>
    </row>
    <row r="64" spans="2:126" s="6" customFormat="1">
      <c r="C64" s="167"/>
      <c r="D64" s="167"/>
      <c r="E64" s="90" t="s">
        <v>171</v>
      </c>
      <c r="F64" s="90"/>
      <c r="G64" s="179" t="s">
        <v>164</v>
      </c>
      <c r="H64" s="2" t="s">
        <v>54</v>
      </c>
      <c r="I64" s="180"/>
      <c r="J64" s="329">
        <f>SUM(L64:CV64)</f>
        <v>0</v>
      </c>
      <c r="L64" s="191">
        <v>0</v>
      </c>
      <c r="M64" s="191">
        <v>0</v>
      </c>
      <c r="N64" s="191">
        <v>0</v>
      </c>
      <c r="O64" s="191">
        <v>0</v>
      </c>
      <c r="P64" s="191">
        <v>0</v>
      </c>
      <c r="Q64" s="191">
        <v>0</v>
      </c>
      <c r="R64" s="191">
        <v>0</v>
      </c>
      <c r="S64" s="191">
        <v>0</v>
      </c>
      <c r="T64" s="191">
        <v>0</v>
      </c>
      <c r="U64" s="191">
        <v>0</v>
      </c>
      <c r="V64" s="191">
        <v>0</v>
      </c>
      <c r="W64" s="191">
        <v>0</v>
      </c>
      <c r="X64" s="191">
        <v>0</v>
      </c>
      <c r="Y64" s="191">
        <v>0</v>
      </c>
      <c r="Z64" s="191">
        <v>0</v>
      </c>
      <c r="AA64" s="191">
        <v>0</v>
      </c>
      <c r="AB64" s="191">
        <v>0</v>
      </c>
      <c r="AC64" s="191">
        <v>0</v>
      </c>
      <c r="AD64" s="191">
        <v>0</v>
      </c>
      <c r="AE64" s="191">
        <v>0</v>
      </c>
      <c r="AF64" s="191">
        <v>0</v>
      </c>
      <c r="AG64" s="191">
        <v>0</v>
      </c>
      <c r="AH64" s="191">
        <v>0</v>
      </c>
      <c r="AI64" s="191">
        <v>0</v>
      </c>
      <c r="AJ64" s="191">
        <v>0</v>
      </c>
      <c r="AK64" s="191">
        <v>0</v>
      </c>
      <c r="AL64" s="191">
        <v>0</v>
      </c>
      <c r="AM64" s="191">
        <v>0</v>
      </c>
      <c r="AN64" s="191">
        <v>0</v>
      </c>
      <c r="AO64" s="191">
        <v>0</v>
      </c>
      <c r="AP64" s="191">
        <v>0</v>
      </c>
      <c r="AQ64" s="191">
        <v>0</v>
      </c>
      <c r="AR64" s="191">
        <v>0</v>
      </c>
      <c r="AS64" s="191">
        <v>0</v>
      </c>
      <c r="AT64" s="191">
        <v>0</v>
      </c>
      <c r="AU64" s="191">
        <v>0</v>
      </c>
      <c r="AV64" s="191">
        <v>0</v>
      </c>
      <c r="AW64" s="191">
        <v>0</v>
      </c>
      <c r="AX64" s="191">
        <v>0</v>
      </c>
      <c r="AY64" s="191">
        <v>0</v>
      </c>
      <c r="AZ64" s="191">
        <v>0</v>
      </c>
      <c r="BA64" s="191">
        <v>0</v>
      </c>
      <c r="BB64" s="191">
        <v>0</v>
      </c>
      <c r="BC64" s="191">
        <v>0</v>
      </c>
      <c r="BD64" s="191">
        <v>0</v>
      </c>
      <c r="BE64" s="191">
        <v>0</v>
      </c>
      <c r="BF64" s="191">
        <v>0</v>
      </c>
      <c r="BG64" s="191">
        <v>0</v>
      </c>
      <c r="BH64" s="191">
        <v>0</v>
      </c>
      <c r="BI64" s="191">
        <v>0</v>
      </c>
      <c r="BJ64" s="191">
        <v>0</v>
      </c>
      <c r="BK64" s="191">
        <v>0</v>
      </c>
      <c r="BL64" s="191">
        <v>0</v>
      </c>
      <c r="BM64" s="191">
        <v>0</v>
      </c>
      <c r="BN64" s="191">
        <v>0</v>
      </c>
      <c r="BO64" s="191">
        <v>0</v>
      </c>
      <c r="BP64" s="191">
        <v>0</v>
      </c>
      <c r="BQ64" s="191">
        <v>0</v>
      </c>
      <c r="BR64" s="191">
        <v>0</v>
      </c>
      <c r="BS64" s="191">
        <v>0</v>
      </c>
      <c r="BT64" s="191">
        <v>0</v>
      </c>
      <c r="BU64" s="191">
        <v>0</v>
      </c>
      <c r="BV64" s="191">
        <v>0</v>
      </c>
      <c r="BW64" s="191">
        <v>0</v>
      </c>
      <c r="BX64" s="191">
        <v>0</v>
      </c>
      <c r="BY64" s="191">
        <v>0</v>
      </c>
      <c r="BZ64" s="191">
        <v>0</v>
      </c>
      <c r="CA64" s="191">
        <v>0</v>
      </c>
      <c r="CB64" s="191">
        <v>0</v>
      </c>
      <c r="CC64" s="191">
        <v>0</v>
      </c>
      <c r="CD64" s="191">
        <v>0</v>
      </c>
      <c r="CE64" s="191">
        <v>0</v>
      </c>
      <c r="CF64" s="191">
        <v>0</v>
      </c>
      <c r="CG64" s="191">
        <v>0</v>
      </c>
      <c r="CH64" s="191">
        <v>0</v>
      </c>
      <c r="CI64" s="191">
        <v>0</v>
      </c>
      <c r="CJ64" s="191">
        <v>0</v>
      </c>
      <c r="CK64" s="191">
        <v>0</v>
      </c>
      <c r="CL64" s="191">
        <v>0</v>
      </c>
      <c r="CM64" s="191">
        <v>0</v>
      </c>
      <c r="CN64" s="191">
        <v>0</v>
      </c>
      <c r="CO64" s="191">
        <v>0</v>
      </c>
      <c r="CP64" s="191">
        <v>0</v>
      </c>
      <c r="CQ64" s="191">
        <v>0</v>
      </c>
      <c r="CR64" s="191">
        <v>0</v>
      </c>
      <c r="CS64" s="191">
        <v>0</v>
      </c>
      <c r="CT64" s="191">
        <v>0</v>
      </c>
      <c r="CU64" s="191">
        <v>0</v>
      </c>
      <c r="CV64" s="191">
        <v>0</v>
      </c>
      <c r="CY64" s="6">
        <v>0</v>
      </c>
      <c r="CZ64" s="6">
        <v>0</v>
      </c>
      <c r="DA64" s="6">
        <v>0</v>
      </c>
      <c r="DB64" s="6">
        <v>0</v>
      </c>
      <c r="DC64" s="6">
        <v>0</v>
      </c>
      <c r="DD64" s="6">
        <v>0</v>
      </c>
      <c r="DE64" s="6">
        <v>0</v>
      </c>
      <c r="DF64" s="6">
        <v>0</v>
      </c>
      <c r="DG64" s="6">
        <v>0</v>
      </c>
      <c r="DH64" s="6">
        <v>0</v>
      </c>
      <c r="DI64" s="6">
        <v>0</v>
      </c>
      <c r="DJ64" s="6">
        <v>0</v>
      </c>
      <c r="DK64" s="6">
        <v>0</v>
      </c>
      <c r="DL64" s="6">
        <v>0</v>
      </c>
      <c r="DM64" s="6">
        <v>0</v>
      </c>
      <c r="DN64" s="6">
        <v>0</v>
      </c>
      <c r="DO64" s="6">
        <v>0</v>
      </c>
      <c r="DP64" s="6">
        <v>0</v>
      </c>
      <c r="DQ64" s="6">
        <v>0</v>
      </c>
      <c r="DR64" s="6">
        <v>0</v>
      </c>
      <c r="DS64" s="6">
        <v>0</v>
      </c>
      <c r="DT64" s="6">
        <v>0</v>
      </c>
      <c r="DU64" s="6">
        <v>0</v>
      </c>
      <c r="DV64" s="6">
        <v>0</v>
      </c>
    </row>
    <row r="65" spans="2:126" s="6" customFormat="1">
      <c r="C65" s="167"/>
      <c r="D65" s="167"/>
      <c r="E65" s="90" t="s">
        <v>172</v>
      </c>
      <c r="F65" s="90"/>
      <c r="G65" s="179" t="s">
        <v>164</v>
      </c>
      <c r="H65" s="2" t="s">
        <v>54</v>
      </c>
      <c r="I65" s="180"/>
      <c r="J65" s="329">
        <f t="shared" ref="J65:J70" si="6">SUM(L65:CV65)</f>
        <v>0</v>
      </c>
      <c r="L65" s="191">
        <v>0</v>
      </c>
      <c r="M65" s="191">
        <v>0</v>
      </c>
      <c r="N65" s="191">
        <v>0</v>
      </c>
      <c r="O65" s="191">
        <v>0</v>
      </c>
      <c r="P65" s="191">
        <v>0</v>
      </c>
      <c r="Q65" s="191">
        <v>0</v>
      </c>
      <c r="R65" s="191">
        <v>0</v>
      </c>
      <c r="S65" s="191">
        <v>0</v>
      </c>
      <c r="T65" s="191">
        <v>0</v>
      </c>
      <c r="U65" s="191">
        <v>0</v>
      </c>
      <c r="V65" s="191">
        <v>0</v>
      </c>
      <c r="W65" s="191">
        <v>0</v>
      </c>
      <c r="X65" s="191">
        <v>0</v>
      </c>
      <c r="Y65" s="191">
        <v>0</v>
      </c>
      <c r="Z65" s="191">
        <v>0</v>
      </c>
      <c r="AA65" s="191">
        <v>0</v>
      </c>
      <c r="AB65" s="191">
        <v>0</v>
      </c>
      <c r="AC65" s="191">
        <v>0</v>
      </c>
      <c r="AD65" s="191">
        <v>0</v>
      </c>
      <c r="AE65" s="191">
        <v>0</v>
      </c>
      <c r="AF65" s="191">
        <v>0</v>
      </c>
      <c r="AG65" s="191">
        <v>0</v>
      </c>
      <c r="AH65" s="191">
        <v>0</v>
      </c>
      <c r="AI65" s="191">
        <v>0</v>
      </c>
      <c r="AJ65" s="191">
        <v>0</v>
      </c>
      <c r="AK65" s="191">
        <v>0</v>
      </c>
      <c r="AL65" s="191">
        <v>0</v>
      </c>
      <c r="AM65" s="191">
        <v>0</v>
      </c>
      <c r="AN65" s="191">
        <v>0</v>
      </c>
      <c r="AO65" s="191">
        <v>0</v>
      </c>
      <c r="AP65" s="191">
        <v>0</v>
      </c>
      <c r="AQ65" s="191">
        <v>0</v>
      </c>
      <c r="AR65" s="191">
        <v>0</v>
      </c>
      <c r="AS65" s="191">
        <v>0</v>
      </c>
      <c r="AT65" s="191">
        <v>0</v>
      </c>
      <c r="AU65" s="191">
        <v>0</v>
      </c>
      <c r="AV65" s="191">
        <v>0</v>
      </c>
      <c r="AW65" s="191">
        <v>0</v>
      </c>
      <c r="AX65" s="191">
        <v>0</v>
      </c>
      <c r="AY65" s="191">
        <v>0</v>
      </c>
      <c r="AZ65" s="191">
        <v>0</v>
      </c>
      <c r="BA65" s="191">
        <v>0</v>
      </c>
      <c r="BB65" s="191">
        <v>0</v>
      </c>
      <c r="BC65" s="191">
        <v>0</v>
      </c>
      <c r="BD65" s="191">
        <v>0</v>
      </c>
      <c r="BE65" s="191">
        <v>0</v>
      </c>
      <c r="BF65" s="191">
        <v>0</v>
      </c>
      <c r="BG65" s="191">
        <v>0</v>
      </c>
      <c r="BH65" s="191">
        <v>0</v>
      </c>
      <c r="BI65" s="191">
        <v>0</v>
      </c>
      <c r="BJ65" s="191">
        <v>0</v>
      </c>
      <c r="BK65" s="191">
        <v>0</v>
      </c>
      <c r="BL65" s="191">
        <v>0</v>
      </c>
      <c r="BM65" s="191">
        <v>0</v>
      </c>
      <c r="BN65" s="191">
        <v>0</v>
      </c>
      <c r="BO65" s="191">
        <v>0</v>
      </c>
      <c r="BP65" s="191">
        <v>0</v>
      </c>
      <c r="BQ65" s="191">
        <v>0</v>
      </c>
      <c r="BR65" s="191">
        <v>0</v>
      </c>
      <c r="BS65" s="191">
        <v>0</v>
      </c>
      <c r="BT65" s="191">
        <v>0</v>
      </c>
      <c r="BU65" s="191">
        <v>0</v>
      </c>
      <c r="BV65" s="191">
        <v>0</v>
      </c>
      <c r="BW65" s="191">
        <v>0</v>
      </c>
      <c r="BX65" s="191">
        <v>0</v>
      </c>
      <c r="BY65" s="191">
        <v>0</v>
      </c>
      <c r="BZ65" s="191">
        <v>0</v>
      </c>
      <c r="CA65" s="191">
        <v>0</v>
      </c>
      <c r="CB65" s="191">
        <v>0</v>
      </c>
      <c r="CC65" s="191">
        <v>0</v>
      </c>
      <c r="CD65" s="191">
        <v>0</v>
      </c>
      <c r="CE65" s="191">
        <v>0</v>
      </c>
      <c r="CF65" s="191">
        <v>0</v>
      </c>
      <c r="CG65" s="191">
        <v>0</v>
      </c>
      <c r="CH65" s="191">
        <v>0</v>
      </c>
      <c r="CI65" s="191">
        <v>0</v>
      </c>
      <c r="CJ65" s="191">
        <v>0</v>
      </c>
      <c r="CK65" s="191">
        <v>0</v>
      </c>
      <c r="CL65" s="191">
        <v>0</v>
      </c>
      <c r="CM65" s="191">
        <v>0</v>
      </c>
      <c r="CN65" s="191">
        <v>0</v>
      </c>
      <c r="CO65" s="191">
        <v>0</v>
      </c>
      <c r="CP65" s="191">
        <v>0</v>
      </c>
      <c r="CQ65" s="191">
        <v>0</v>
      </c>
      <c r="CR65" s="191">
        <v>0</v>
      </c>
      <c r="CS65" s="191">
        <v>0</v>
      </c>
      <c r="CT65" s="191">
        <v>0</v>
      </c>
      <c r="CU65" s="191">
        <v>0</v>
      </c>
      <c r="CV65" s="191">
        <v>0</v>
      </c>
      <c r="CY65" s="6">
        <v>0</v>
      </c>
      <c r="CZ65" s="6">
        <v>0</v>
      </c>
      <c r="DA65" s="6">
        <v>0</v>
      </c>
      <c r="DB65" s="6">
        <v>0</v>
      </c>
      <c r="DC65" s="6">
        <v>0</v>
      </c>
      <c r="DD65" s="6">
        <v>0</v>
      </c>
      <c r="DE65" s="6">
        <v>0</v>
      </c>
      <c r="DF65" s="6">
        <v>0</v>
      </c>
      <c r="DG65" s="6">
        <v>0</v>
      </c>
      <c r="DH65" s="6">
        <v>0</v>
      </c>
      <c r="DI65" s="6">
        <v>0</v>
      </c>
      <c r="DJ65" s="6">
        <v>0</v>
      </c>
      <c r="DK65" s="6">
        <v>0</v>
      </c>
      <c r="DL65" s="6">
        <v>0</v>
      </c>
      <c r="DM65" s="6">
        <v>0</v>
      </c>
      <c r="DN65" s="6">
        <v>0</v>
      </c>
      <c r="DO65" s="6">
        <v>0</v>
      </c>
      <c r="DP65" s="6">
        <v>0</v>
      </c>
      <c r="DQ65" s="6">
        <v>0</v>
      </c>
      <c r="DR65" s="6">
        <v>0</v>
      </c>
      <c r="DS65" s="6">
        <v>0</v>
      </c>
      <c r="DT65" s="6">
        <v>0</v>
      </c>
      <c r="DU65" s="6">
        <v>0</v>
      </c>
      <c r="DV65" s="6">
        <v>0</v>
      </c>
    </row>
    <row r="66" spans="2:126" s="6" customFormat="1">
      <c r="C66" s="167"/>
      <c r="D66" s="167"/>
      <c r="E66" s="90" t="s">
        <v>173</v>
      </c>
      <c r="F66" s="90"/>
      <c r="G66" s="179" t="s">
        <v>164</v>
      </c>
      <c r="H66" s="2" t="s">
        <v>54</v>
      </c>
      <c r="I66" s="180"/>
      <c r="J66" s="329">
        <f>SUM(L66:CV66)</f>
        <v>0</v>
      </c>
      <c r="L66" s="191">
        <v>0</v>
      </c>
      <c r="M66" s="191">
        <v>0</v>
      </c>
      <c r="N66" s="191">
        <v>0</v>
      </c>
      <c r="O66" s="191">
        <v>0</v>
      </c>
      <c r="P66" s="191">
        <v>0</v>
      </c>
      <c r="Q66" s="191">
        <v>0</v>
      </c>
      <c r="R66" s="191">
        <v>0</v>
      </c>
      <c r="S66" s="191">
        <v>0</v>
      </c>
      <c r="T66" s="191">
        <v>0</v>
      </c>
      <c r="U66" s="191">
        <v>0</v>
      </c>
      <c r="V66" s="191">
        <v>0</v>
      </c>
      <c r="W66" s="191">
        <v>0</v>
      </c>
      <c r="X66" s="191">
        <v>0</v>
      </c>
      <c r="Y66" s="191">
        <v>0</v>
      </c>
      <c r="Z66" s="191">
        <v>0</v>
      </c>
      <c r="AA66" s="191">
        <v>0</v>
      </c>
      <c r="AB66" s="191">
        <v>0</v>
      </c>
      <c r="AC66" s="191">
        <v>0</v>
      </c>
      <c r="AD66" s="191">
        <v>0</v>
      </c>
      <c r="AE66" s="191">
        <v>0</v>
      </c>
      <c r="AF66" s="191">
        <v>0</v>
      </c>
      <c r="AG66" s="191">
        <v>0</v>
      </c>
      <c r="AH66" s="191">
        <v>0</v>
      </c>
      <c r="AI66" s="191">
        <v>0</v>
      </c>
      <c r="AJ66" s="191">
        <v>0</v>
      </c>
      <c r="AK66" s="191">
        <v>0</v>
      </c>
      <c r="AL66" s="191">
        <v>0</v>
      </c>
      <c r="AM66" s="191">
        <v>0</v>
      </c>
      <c r="AN66" s="191">
        <v>0</v>
      </c>
      <c r="AO66" s="191">
        <v>0</v>
      </c>
      <c r="AP66" s="191">
        <v>0</v>
      </c>
      <c r="AQ66" s="191">
        <v>0</v>
      </c>
      <c r="AR66" s="191">
        <v>0</v>
      </c>
      <c r="AS66" s="191">
        <v>0</v>
      </c>
      <c r="AT66" s="191">
        <v>0</v>
      </c>
      <c r="AU66" s="191">
        <v>0</v>
      </c>
      <c r="AV66" s="191">
        <v>0</v>
      </c>
      <c r="AW66" s="191">
        <v>0</v>
      </c>
      <c r="AX66" s="191">
        <v>0</v>
      </c>
      <c r="AY66" s="191">
        <v>0</v>
      </c>
      <c r="AZ66" s="191">
        <v>0</v>
      </c>
      <c r="BA66" s="191">
        <v>0</v>
      </c>
      <c r="BB66" s="191">
        <v>0</v>
      </c>
      <c r="BC66" s="191">
        <v>0</v>
      </c>
      <c r="BD66" s="191">
        <v>0</v>
      </c>
      <c r="BE66" s="191">
        <v>0</v>
      </c>
      <c r="BF66" s="191">
        <v>0</v>
      </c>
      <c r="BG66" s="191">
        <v>0</v>
      </c>
      <c r="BH66" s="191">
        <v>0</v>
      </c>
      <c r="BI66" s="191">
        <v>0</v>
      </c>
      <c r="BJ66" s="191">
        <v>0</v>
      </c>
      <c r="BK66" s="191">
        <v>0</v>
      </c>
      <c r="BL66" s="191">
        <v>0</v>
      </c>
      <c r="BM66" s="191">
        <v>0</v>
      </c>
      <c r="BN66" s="191">
        <v>0</v>
      </c>
      <c r="BO66" s="191">
        <v>0</v>
      </c>
      <c r="BP66" s="191">
        <v>0</v>
      </c>
      <c r="BQ66" s="191">
        <v>0</v>
      </c>
      <c r="BR66" s="191">
        <v>0</v>
      </c>
      <c r="BS66" s="191">
        <v>0</v>
      </c>
      <c r="BT66" s="191">
        <v>0</v>
      </c>
      <c r="BU66" s="191">
        <v>0</v>
      </c>
      <c r="BV66" s="191">
        <v>0</v>
      </c>
      <c r="BW66" s="191">
        <v>0</v>
      </c>
      <c r="BX66" s="191">
        <v>0</v>
      </c>
      <c r="BY66" s="191">
        <v>0</v>
      </c>
      <c r="BZ66" s="191">
        <v>0</v>
      </c>
      <c r="CA66" s="191">
        <v>0</v>
      </c>
      <c r="CB66" s="191">
        <v>0</v>
      </c>
      <c r="CC66" s="191">
        <v>0</v>
      </c>
      <c r="CD66" s="191">
        <v>0</v>
      </c>
      <c r="CE66" s="191">
        <v>0</v>
      </c>
      <c r="CF66" s="191">
        <v>0</v>
      </c>
      <c r="CG66" s="191">
        <v>0</v>
      </c>
      <c r="CH66" s="191">
        <v>0</v>
      </c>
      <c r="CI66" s="191">
        <v>0</v>
      </c>
      <c r="CJ66" s="191">
        <v>0</v>
      </c>
      <c r="CK66" s="191">
        <v>0</v>
      </c>
      <c r="CL66" s="191">
        <v>0</v>
      </c>
      <c r="CM66" s="191">
        <v>0</v>
      </c>
      <c r="CN66" s="191">
        <v>0</v>
      </c>
      <c r="CO66" s="191">
        <v>0</v>
      </c>
      <c r="CP66" s="191">
        <v>0</v>
      </c>
      <c r="CQ66" s="191">
        <v>0</v>
      </c>
      <c r="CR66" s="191">
        <v>0</v>
      </c>
      <c r="CS66" s="191">
        <v>0</v>
      </c>
      <c r="CT66" s="191">
        <v>0</v>
      </c>
      <c r="CU66" s="191">
        <v>0</v>
      </c>
      <c r="CV66" s="191">
        <v>0</v>
      </c>
      <c r="CY66" s="6">
        <v>0</v>
      </c>
      <c r="CZ66" s="6">
        <v>0</v>
      </c>
      <c r="DA66" s="6">
        <v>0</v>
      </c>
      <c r="DB66" s="6">
        <v>0</v>
      </c>
      <c r="DC66" s="6">
        <v>0</v>
      </c>
      <c r="DD66" s="6">
        <v>0</v>
      </c>
      <c r="DE66" s="6">
        <v>0</v>
      </c>
      <c r="DF66" s="6">
        <v>0</v>
      </c>
      <c r="DG66" s="6">
        <v>0</v>
      </c>
      <c r="DH66" s="6">
        <v>0</v>
      </c>
      <c r="DI66" s="6">
        <v>0</v>
      </c>
      <c r="DJ66" s="6">
        <v>0</v>
      </c>
      <c r="DK66" s="6">
        <v>0</v>
      </c>
      <c r="DL66" s="6">
        <v>0</v>
      </c>
      <c r="DM66" s="6">
        <v>0</v>
      </c>
      <c r="DN66" s="6">
        <v>0</v>
      </c>
      <c r="DO66" s="6">
        <v>0</v>
      </c>
      <c r="DP66" s="6">
        <v>0</v>
      </c>
      <c r="DQ66" s="6">
        <v>0</v>
      </c>
      <c r="DR66" s="6">
        <v>0</v>
      </c>
      <c r="DS66" s="6">
        <v>0</v>
      </c>
      <c r="DT66" s="6">
        <v>0</v>
      </c>
      <c r="DU66" s="6">
        <v>0</v>
      </c>
      <c r="DV66" s="6">
        <v>0</v>
      </c>
    </row>
    <row r="67" spans="2:126" s="6" customFormat="1">
      <c r="C67" s="167"/>
      <c r="D67" s="167"/>
      <c r="E67" s="90" t="s">
        <v>174</v>
      </c>
      <c r="F67" s="90"/>
      <c r="G67" s="179" t="s">
        <v>164</v>
      </c>
      <c r="H67" s="2" t="s">
        <v>54</v>
      </c>
      <c r="I67" s="180"/>
      <c r="J67" s="329">
        <f t="shared" si="6"/>
        <v>0</v>
      </c>
      <c r="L67" s="191">
        <v>0</v>
      </c>
      <c r="M67" s="191">
        <v>0</v>
      </c>
      <c r="N67" s="191">
        <v>0</v>
      </c>
      <c r="O67" s="191">
        <v>0</v>
      </c>
      <c r="P67" s="191">
        <v>0</v>
      </c>
      <c r="Q67" s="191">
        <v>0</v>
      </c>
      <c r="R67" s="191">
        <v>0</v>
      </c>
      <c r="S67" s="191">
        <v>0</v>
      </c>
      <c r="T67" s="191">
        <v>0</v>
      </c>
      <c r="U67" s="191">
        <v>0</v>
      </c>
      <c r="V67" s="191">
        <v>0</v>
      </c>
      <c r="W67" s="191">
        <v>0</v>
      </c>
      <c r="X67" s="191">
        <v>0</v>
      </c>
      <c r="Y67" s="191">
        <v>0</v>
      </c>
      <c r="Z67" s="191">
        <v>0</v>
      </c>
      <c r="AA67" s="191">
        <v>0</v>
      </c>
      <c r="AB67" s="191">
        <v>0</v>
      </c>
      <c r="AC67" s="191">
        <v>0</v>
      </c>
      <c r="AD67" s="191">
        <v>0</v>
      </c>
      <c r="AE67" s="191">
        <v>0</v>
      </c>
      <c r="AF67" s="191">
        <v>0</v>
      </c>
      <c r="AG67" s="191">
        <v>0</v>
      </c>
      <c r="AH67" s="191">
        <v>0</v>
      </c>
      <c r="AI67" s="191">
        <v>0</v>
      </c>
      <c r="AJ67" s="191">
        <v>0</v>
      </c>
      <c r="AK67" s="191">
        <v>0</v>
      </c>
      <c r="AL67" s="191">
        <v>0</v>
      </c>
      <c r="AM67" s="191">
        <v>0</v>
      </c>
      <c r="AN67" s="191">
        <v>0</v>
      </c>
      <c r="AO67" s="191">
        <v>0</v>
      </c>
      <c r="AP67" s="191">
        <v>0</v>
      </c>
      <c r="AQ67" s="191">
        <v>0</v>
      </c>
      <c r="AR67" s="191">
        <v>0</v>
      </c>
      <c r="AS67" s="191">
        <v>0</v>
      </c>
      <c r="AT67" s="191">
        <v>0</v>
      </c>
      <c r="AU67" s="191">
        <v>0</v>
      </c>
      <c r="AV67" s="191">
        <v>0</v>
      </c>
      <c r="AW67" s="191">
        <v>0</v>
      </c>
      <c r="AX67" s="191">
        <v>0</v>
      </c>
      <c r="AY67" s="191">
        <v>0</v>
      </c>
      <c r="AZ67" s="191">
        <v>0</v>
      </c>
      <c r="BA67" s="191">
        <v>0</v>
      </c>
      <c r="BB67" s="191">
        <v>0</v>
      </c>
      <c r="BC67" s="191">
        <v>0</v>
      </c>
      <c r="BD67" s="191">
        <v>0</v>
      </c>
      <c r="BE67" s="191">
        <v>0</v>
      </c>
      <c r="BF67" s="191">
        <v>0</v>
      </c>
      <c r="BG67" s="191">
        <v>0</v>
      </c>
      <c r="BH67" s="191">
        <v>0</v>
      </c>
      <c r="BI67" s="191">
        <v>0</v>
      </c>
      <c r="BJ67" s="191">
        <v>0</v>
      </c>
      <c r="BK67" s="191">
        <v>0</v>
      </c>
      <c r="BL67" s="191">
        <v>0</v>
      </c>
      <c r="BM67" s="191">
        <v>0</v>
      </c>
      <c r="BN67" s="191">
        <v>0</v>
      </c>
      <c r="BO67" s="191">
        <v>0</v>
      </c>
      <c r="BP67" s="191">
        <v>0</v>
      </c>
      <c r="BQ67" s="191">
        <v>0</v>
      </c>
      <c r="BR67" s="191">
        <v>0</v>
      </c>
      <c r="BS67" s="191">
        <v>0</v>
      </c>
      <c r="BT67" s="191">
        <v>0</v>
      </c>
      <c r="BU67" s="191">
        <v>0</v>
      </c>
      <c r="BV67" s="191">
        <v>0</v>
      </c>
      <c r="BW67" s="191">
        <v>0</v>
      </c>
      <c r="BX67" s="191">
        <v>0</v>
      </c>
      <c r="BY67" s="191">
        <v>0</v>
      </c>
      <c r="BZ67" s="191">
        <v>0</v>
      </c>
      <c r="CA67" s="191">
        <v>0</v>
      </c>
      <c r="CB67" s="191">
        <v>0</v>
      </c>
      <c r="CC67" s="191">
        <v>0</v>
      </c>
      <c r="CD67" s="191">
        <v>0</v>
      </c>
      <c r="CE67" s="191">
        <v>0</v>
      </c>
      <c r="CF67" s="191">
        <v>0</v>
      </c>
      <c r="CG67" s="191">
        <v>0</v>
      </c>
      <c r="CH67" s="191">
        <v>0</v>
      </c>
      <c r="CI67" s="191">
        <v>0</v>
      </c>
      <c r="CJ67" s="191">
        <v>0</v>
      </c>
      <c r="CK67" s="191">
        <v>0</v>
      </c>
      <c r="CL67" s="191">
        <v>0</v>
      </c>
      <c r="CM67" s="191">
        <v>0</v>
      </c>
      <c r="CN67" s="191">
        <v>0</v>
      </c>
      <c r="CO67" s="191">
        <v>0</v>
      </c>
      <c r="CP67" s="191">
        <v>0</v>
      </c>
      <c r="CQ67" s="191">
        <v>0</v>
      </c>
      <c r="CR67" s="191">
        <v>0</v>
      </c>
      <c r="CS67" s="191">
        <v>0</v>
      </c>
      <c r="CT67" s="191">
        <v>0</v>
      </c>
      <c r="CU67" s="191">
        <v>0</v>
      </c>
      <c r="CV67" s="191">
        <v>0</v>
      </c>
      <c r="CY67" s="6">
        <v>0</v>
      </c>
      <c r="CZ67" s="6">
        <v>0</v>
      </c>
      <c r="DA67" s="6">
        <v>0</v>
      </c>
      <c r="DB67" s="6">
        <v>0</v>
      </c>
      <c r="DC67" s="6">
        <v>0</v>
      </c>
      <c r="DD67" s="6">
        <v>0</v>
      </c>
      <c r="DE67" s="6">
        <v>0</v>
      </c>
      <c r="DF67" s="6">
        <v>0</v>
      </c>
      <c r="DG67" s="6">
        <v>0</v>
      </c>
      <c r="DH67" s="6">
        <v>0</v>
      </c>
      <c r="DI67" s="6">
        <v>0</v>
      </c>
      <c r="DJ67" s="6">
        <v>0</v>
      </c>
      <c r="DK67" s="6">
        <v>0</v>
      </c>
      <c r="DL67" s="6">
        <v>0</v>
      </c>
      <c r="DM67" s="6">
        <v>0</v>
      </c>
      <c r="DN67" s="6">
        <v>0</v>
      </c>
      <c r="DO67" s="6">
        <v>0</v>
      </c>
      <c r="DP67" s="6">
        <v>0</v>
      </c>
      <c r="DQ67" s="6">
        <v>0</v>
      </c>
      <c r="DR67" s="6">
        <v>0</v>
      </c>
      <c r="DS67" s="6">
        <v>0</v>
      </c>
      <c r="DT67" s="6">
        <v>0</v>
      </c>
      <c r="DU67" s="6">
        <v>0</v>
      </c>
      <c r="DV67" s="6">
        <v>0</v>
      </c>
    </row>
    <row r="68" spans="2:126" s="6" customFormat="1">
      <c r="C68" s="167"/>
      <c r="D68" s="167"/>
      <c r="E68" s="90" t="s">
        <v>175</v>
      </c>
      <c r="F68" s="90"/>
      <c r="G68" s="179" t="s">
        <v>164</v>
      </c>
      <c r="H68" s="2" t="s">
        <v>54</v>
      </c>
      <c r="I68" s="180"/>
      <c r="J68" s="329">
        <f t="shared" si="6"/>
        <v>0</v>
      </c>
      <c r="L68" s="191">
        <v>0</v>
      </c>
      <c r="M68" s="191">
        <v>0</v>
      </c>
      <c r="N68" s="191">
        <v>0</v>
      </c>
      <c r="O68" s="191">
        <v>0</v>
      </c>
      <c r="P68" s="191">
        <v>0</v>
      </c>
      <c r="Q68" s="191">
        <v>0</v>
      </c>
      <c r="R68" s="191">
        <v>0</v>
      </c>
      <c r="S68" s="191">
        <v>0</v>
      </c>
      <c r="T68" s="191">
        <v>0</v>
      </c>
      <c r="U68" s="191">
        <v>0</v>
      </c>
      <c r="V68" s="191">
        <v>0</v>
      </c>
      <c r="W68" s="191">
        <v>0</v>
      </c>
      <c r="X68" s="191">
        <v>0</v>
      </c>
      <c r="Y68" s="191">
        <v>0</v>
      </c>
      <c r="Z68" s="191">
        <v>0</v>
      </c>
      <c r="AA68" s="191">
        <v>0</v>
      </c>
      <c r="AB68" s="191">
        <v>0</v>
      </c>
      <c r="AC68" s="191">
        <v>0</v>
      </c>
      <c r="AD68" s="191">
        <v>0</v>
      </c>
      <c r="AE68" s="191">
        <v>0</v>
      </c>
      <c r="AF68" s="191">
        <v>0</v>
      </c>
      <c r="AG68" s="191">
        <v>0</v>
      </c>
      <c r="AH68" s="191">
        <v>0</v>
      </c>
      <c r="AI68" s="191">
        <v>0</v>
      </c>
      <c r="AJ68" s="191">
        <v>0</v>
      </c>
      <c r="AK68" s="191">
        <v>0</v>
      </c>
      <c r="AL68" s="191">
        <v>0</v>
      </c>
      <c r="AM68" s="191">
        <v>0</v>
      </c>
      <c r="AN68" s="191">
        <v>0</v>
      </c>
      <c r="AO68" s="191">
        <v>0</v>
      </c>
      <c r="AP68" s="191">
        <v>0</v>
      </c>
      <c r="AQ68" s="191">
        <v>0</v>
      </c>
      <c r="AR68" s="191">
        <v>0</v>
      </c>
      <c r="AS68" s="191">
        <v>0</v>
      </c>
      <c r="AT68" s="191">
        <v>0</v>
      </c>
      <c r="AU68" s="191">
        <v>0</v>
      </c>
      <c r="AV68" s="191">
        <v>0</v>
      </c>
      <c r="AW68" s="191">
        <v>0</v>
      </c>
      <c r="AX68" s="191">
        <v>0</v>
      </c>
      <c r="AY68" s="191">
        <v>0</v>
      </c>
      <c r="AZ68" s="191">
        <v>0</v>
      </c>
      <c r="BA68" s="191">
        <v>0</v>
      </c>
      <c r="BB68" s="191">
        <v>0</v>
      </c>
      <c r="BC68" s="191">
        <v>0</v>
      </c>
      <c r="BD68" s="191">
        <v>0</v>
      </c>
      <c r="BE68" s="191">
        <v>0</v>
      </c>
      <c r="BF68" s="191">
        <v>0</v>
      </c>
      <c r="BG68" s="191">
        <v>0</v>
      </c>
      <c r="BH68" s="191">
        <v>0</v>
      </c>
      <c r="BI68" s="191">
        <v>0</v>
      </c>
      <c r="BJ68" s="191">
        <v>0</v>
      </c>
      <c r="BK68" s="191">
        <v>0</v>
      </c>
      <c r="BL68" s="191">
        <v>0</v>
      </c>
      <c r="BM68" s="191">
        <v>0</v>
      </c>
      <c r="BN68" s="191">
        <v>0</v>
      </c>
      <c r="BO68" s="191">
        <v>0</v>
      </c>
      <c r="BP68" s="191">
        <v>0</v>
      </c>
      <c r="BQ68" s="191">
        <v>0</v>
      </c>
      <c r="BR68" s="191">
        <v>0</v>
      </c>
      <c r="BS68" s="191">
        <v>0</v>
      </c>
      <c r="BT68" s="191">
        <v>0</v>
      </c>
      <c r="BU68" s="191">
        <v>0</v>
      </c>
      <c r="BV68" s="191">
        <v>0</v>
      </c>
      <c r="BW68" s="191">
        <v>0</v>
      </c>
      <c r="BX68" s="191">
        <v>0</v>
      </c>
      <c r="BY68" s="191">
        <v>0</v>
      </c>
      <c r="BZ68" s="191">
        <v>0</v>
      </c>
      <c r="CA68" s="191">
        <v>0</v>
      </c>
      <c r="CB68" s="191">
        <v>0</v>
      </c>
      <c r="CC68" s="191">
        <v>0</v>
      </c>
      <c r="CD68" s="191">
        <v>0</v>
      </c>
      <c r="CE68" s="191">
        <v>0</v>
      </c>
      <c r="CF68" s="191">
        <v>0</v>
      </c>
      <c r="CG68" s="191">
        <v>0</v>
      </c>
      <c r="CH68" s="191">
        <v>0</v>
      </c>
      <c r="CI68" s="191">
        <v>0</v>
      </c>
      <c r="CJ68" s="191">
        <v>0</v>
      </c>
      <c r="CK68" s="191">
        <v>0</v>
      </c>
      <c r="CL68" s="191">
        <v>0</v>
      </c>
      <c r="CM68" s="191">
        <v>0</v>
      </c>
      <c r="CN68" s="191">
        <v>0</v>
      </c>
      <c r="CO68" s="191">
        <v>0</v>
      </c>
      <c r="CP68" s="191">
        <v>0</v>
      </c>
      <c r="CQ68" s="191">
        <v>0</v>
      </c>
      <c r="CR68" s="191">
        <v>0</v>
      </c>
      <c r="CS68" s="191">
        <v>0</v>
      </c>
      <c r="CT68" s="191">
        <v>0</v>
      </c>
      <c r="CU68" s="191">
        <v>0</v>
      </c>
      <c r="CV68" s="191">
        <v>0</v>
      </c>
      <c r="CY68" s="6">
        <v>0</v>
      </c>
      <c r="CZ68" s="6">
        <v>0</v>
      </c>
      <c r="DA68" s="6">
        <v>0</v>
      </c>
      <c r="DB68" s="6">
        <v>0</v>
      </c>
      <c r="DC68" s="6">
        <v>0</v>
      </c>
      <c r="DD68" s="6">
        <v>0</v>
      </c>
      <c r="DE68" s="6">
        <v>0</v>
      </c>
      <c r="DF68" s="6">
        <v>0</v>
      </c>
      <c r="DG68" s="6">
        <v>0</v>
      </c>
      <c r="DH68" s="6">
        <v>0</v>
      </c>
      <c r="DI68" s="6">
        <v>0</v>
      </c>
      <c r="DJ68" s="6">
        <v>0</v>
      </c>
      <c r="DK68" s="6">
        <v>0</v>
      </c>
      <c r="DL68" s="6">
        <v>0</v>
      </c>
      <c r="DM68" s="6">
        <v>0</v>
      </c>
      <c r="DN68" s="6">
        <v>0</v>
      </c>
      <c r="DO68" s="6">
        <v>0</v>
      </c>
      <c r="DP68" s="6">
        <v>0</v>
      </c>
      <c r="DQ68" s="6">
        <v>0</v>
      </c>
      <c r="DR68" s="6">
        <v>0</v>
      </c>
      <c r="DS68" s="6">
        <v>0</v>
      </c>
      <c r="DT68" s="6">
        <v>0</v>
      </c>
      <c r="DU68" s="6">
        <v>0</v>
      </c>
      <c r="DV68" s="6">
        <v>0</v>
      </c>
    </row>
    <row r="69" spans="2:126" s="6" customFormat="1">
      <c r="C69" s="167"/>
      <c r="D69" s="167"/>
      <c r="E69" s="90" t="s">
        <v>176</v>
      </c>
      <c r="F69" s="90"/>
      <c r="G69" s="179" t="s">
        <v>164</v>
      </c>
      <c r="H69" s="2" t="s">
        <v>54</v>
      </c>
      <c r="I69" s="180"/>
      <c r="J69" s="329">
        <f t="shared" si="6"/>
        <v>0</v>
      </c>
      <c r="L69" s="191">
        <v>0</v>
      </c>
      <c r="M69" s="191">
        <v>0</v>
      </c>
      <c r="N69" s="191">
        <v>0</v>
      </c>
      <c r="O69" s="191">
        <v>0</v>
      </c>
      <c r="P69" s="191">
        <v>0</v>
      </c>
      <c r="Q69" s="191">
        <v>0</v>
      </c>
      <c r="R69" s="191">
        <v>0</v>
      </c>
      <c r="S69" s="191">
        <v>0</v>
      </c>
      <c r="T69" s="191">
        <v>0</v>
      </c>
      <c r="U69" s="191">
        <v>0</v>
      </c>
      <c r="V69" s="191">
        <v>0</v>
      </c>
      <c r="W69" s="191">
        <v>0</v>
      </c>
      <c r="X69" s="191">
        <v>0</v>
      </c>
      <c r="Y69" s="191">
        <v>0</v>
      </c>
      <c r="Z69" s="191">
        <v>0</v>
      </c>
      <c r="AA69" s="191">
        <v>0</v>
      </c>
      <c r="AB69" s="191">
        <v>0</v>
      </c>
      <c r="AC69" s="191">
        <v>0</v>
      </c>
      <c r="AD69" s="191">
        <v>0</v>
      </c>
      <c r="AE69" s="191">
        <v>0</v>
      </c>
      <c r="AF69" s="191">
        <v>0</v>
      </c>
      <c r="AG69" s="191">
        <v>0</v>
      </c>
      <c r="AH69" s="191">
        <v>0</v>
      </c>
      <c r="AI69" s="191">
        <v>0</v>
      </c>
      <c r="AJ69" s="191">
        <v>0</v>
      </c>
      <c r="AK69" s="191">
        <v>0</v>
      </c>
      <c r="AL69" s="191">
        <v>0</v>
      </c>
      <c r="AM69" s="191">
        <v>0</v>
      </c>
      <c r="AN69" s="191">
        <v>0</v>
      </c>
      <c r="AO69" s="191">
        <v>0</v>
      </c>
      <c r="AP69" s="191">
        <v>0</v>
      </c>
      <c r="AQ69" s="191">
        <v>0</v>
      </c>
      <c r="AR69" s="191">
        <v>0</v>
      </c>
      <c r="AS69" s="191">
        <v>0</v>
      </c>
      <c r="AT69" s="191">
        <v>0</v>
      </c>
      <c r="AU69" s="191">
        <v>0</v>
      </c>
      <c r="AV69" s="191">
        <v>0</v>
      </c>
      <c r="AW69" s="191">
        <v>0</v>
      </c>
      <c r="AX69" s="191">
        <v>0</v>
      </c>
      <c r="AY69" s="191">
        <v>0</v>
      </c>
      <c r="AZ69" s="191">
        <v>0</v>
      </c>
      <c r="BA69" s="191">
        <v>0</v>
      </c>
      <c r="BB69" s="191">
        <v>0</v>
      </c>
      <c r="BC69" s="191">
        <v>0</v>
      </c>
      <c r="BD69" s="191">
        <v>0</v>
      </c>
      <c r="BE69" s="191">
        <v>0</v>
      </c>
      <c r="BF69" s="191">
        <v>0</v>
      </c>
      <c r="BG69" s="191">
        <v>0</v>
      </c>
      <c r="BH69" s="191">
        <v>0</v>
      </c>
      <c r="BI69" s="191">
        <v>0</v>
      </c>
      <c r="BJ69" s="191">
        <v>0</v>
      </c>
      <c r="BK69" s="191">
        <v>0</v>
      </c>
      <c r="BL69" s="191">
        <v>0</v>
      </c>
      <c r="BM69" s="191">
        <v>0</v>
      </c>
      <c r="BN69" s="191">
        <v>0</v>
      </c>
      <c r="BO69" s="191">
        <v>0</v>
      </c>
      <c r="BP69" s="191">
        <v>0</v>
      </c>
      <c r="BQ69" s="191">
        <v>0</v>
      </c>
      <c r="BR69" s="191">
        <v>0</v>
      </c>
      <c r="BS69" s="191">
        <v>0</v>
      </c>
      <c r="BT69" s="191">
        <v>0</v>
      </c>
      <c r="BU69" s="191">
        <v>0</v>
      </c>
      <c r="BV69" s="191">
        <v>0</v>
      </c>
      <c r="BW69" s="191">
        <v>0</v>
      </c>
      <c r="BX69" s="191">
        <v>0</v>
      </c>
      <c r="BY69" s="191">
        <v>0</v>
      </c>
      <c r="BZ69" s="191">
        <v>0</v>
      </c>
      <c r="CA69" s="191">
        <v>0</v>
      </c>
      <c r="CB69" s="191">
        <v>0</v>
      </c>
      <c r="CC69" s="191">
        <v>0</v>
      </c>
      <c r="CD69" s="191">
        <v>0</v>
      </c>
      <c r="CE69" s="191">
        <v>0</v>
      </c>
      <c r="CF69" s="191">
        <v>0</v>
      </c>
      <c r="CG69" s="191">
        <v>0</v>
      </c>
      <c r="CH69" s="191">
        <v>0</v>
      </c>
      <c r="CI69" s="191">
        <v>0</v>
      </c>
      <c r="CJ69" s="191">
        <v>0</v>
      </c>
      <c r="CK69" s="191">
        <v>0</v>
      </c>
      <c r="CL69" s="191">
        <v>0</v>
      </c>
      <c r="CM69" s="191">
        <v>0</v>
      </c>
      <c r="CN69" s="191">
        <v>0</v>
      </c>
      <c r="CO69" s="191">
        <v>0</v>
      </c>
      <c r="CP69" s="191">
        <v>0</v>
      </c>
      <c r="CQ69" s="191">
        <v>0</v>
      </c>
      <c r="CR69" s="191">
        <v>0</v>
      </c>
      <c r="CS69" s="191">
        <v>0</v>
      </c>
      <c r="CT69" s="191">
        <v>0</v>
      </c>
      <c r="CU69" s="191">
        <v>0</v>
      </c>
      <c r="CV69" s="191">
        <v>0</v>
      </c>
    </row>
    <row r="70" spans="2:126" s="6" customFormat="1">
      <c r="C70" s="167"/>
      <c r="D70" s="167"/>
      <c r="E70" s="90" t="s">
        <v>177</v>
      </c>
      <c r="F70" s="90"/>
      <c r="G70" s="179" t="s">
        <v>164</v>
      </c>
      <c r="H70" s="2" t="s">
        <v>54</v>
      </c>
      <c r="I70" s="180"/>
      <c r="J70" s="329">
        <f t="shared" si="6"/>
        <v>0</v>
      </c>
      <c r="L70" s="191">
        <v>0</v>
      </c>
      <c r="M70" s="191">
        <v>0</v>
      </c>
      <c r="N70" s="191">
        <v>0</v>
      </c>
      <c r="O70" s="191">
        <v>0</v>
      </c>
      <c r="P70" s="191">
        <v>0</v>
      </c>
      <c r="Q70" s="191">
        <v>0</v>
      </c>
      <c r="R70" s="191">
        <v>0</v>
      </c>
      <c r="S70" s="191">
        <v>0</v>
      </c>
      <c r="T70" s="191">
        <v>0</v>
      </c>
      <c r="U70" s="191">
        <v>0</v>
      </c>
      <c r="V70" s="191">
        <v>0</v>
      </c>
      <c r="W70" s="191">
        <v>0</v>
      </c>
      <c r="X70" s="191">
        <v>0</v>
      </c>
      <c r="Y70" s="191">
        <v>0</v>
      </c>
      <c r="Z70" s="191">
        <v>0</v>
      </c>
      <c r="AA70" s="191">
        <v>0</v>
      </c>
      <c r="AB70" s="191">
        <v>0</v>
      </c>
      <c r="AC70" s="191">
        <v>0</v>
      </c>
      <c r="AD70" s="191">
        <v>0</v>
      </c>
      <c r="AE70" s="191">
        <v>0</v>
      </c>
      <c r="AF70" s="191">
        <v>0</v>
      </c>
      <c r="AG70" s="191">
        <v>0</v>
      </c>
      <c r="AH70" s="191">
        <v>0</v>
      </c>
      <c r="AI70" s="191">
        <v>0</v>
      </c>
      <c r="AJ70" s="191">
        <v>0</v>
      </c>
      <c r="AK70" s="191">
        <v>0</v>
      </c>
      <c r="AL70" s="191">
        <v>0</v>
      </c>
      <c r="AM70" s="191">
        <v>0</v>
      </c>
      <c r="AN70" s="191">
        <v>0</v>
      </c>
      <c r="AO70" s="191">
        <v>0</v>
      </c>
      <c r="AP70" s="191">
        <v>0</v>
      </c>
      <c r="AQ70" s="191">
        <v>0</v>
      </c>
      <c r="AR70" s="191">
        <v>0</v>
      </c>
      <c r="AS70" s="191">
        <v>0</v>
      </c>
      <c r="AT70" s="191">
        <v>0</v>
      </c>
      <c r="AU70" s="191">
        <v>0</v>
      </c>
      <c r="AV70" s="191">
        <v>0</v>
      </c>
      <c r="AW70" s="191">
        <v>0</v>
      </c>
      <c r="AX70" s="191">
        <v>0</v>
      </c>
      <c r="AY70" s="191">
        <v>0</v>
      </c>
      <c r="AZ70" s="191">
        <v>0</v>
      </c>
      <c r="BA70" s="191">
        <v>0</v>
      </c>
      <c r="BB70" s="191">
        <v>0</v>
      </c>
      <c r="BC70" s="191">
        <v>0</v>
      </c>
      <c r="BD70" s="191">
        <v>0</v>
      </c>
      <c r="BE70" s="191">
        <v>0</v>
      </c>
      <c r="BF70" s="191">
        <v>0</v>
      </c>
      <c r="BG70" s="191">
        <v>0</v>
      </c>
      <c r="BH70" s="191">
        <v>0</v>
      </c>
      <c r="BI70" s="191">
        <v>0</v>
      </c>
      <c r="BJ70" s="191">
        <v>0</v>
      </c>
      <c r="BK70" s="191">
        <v>0</v>
      </c>
      <c r="BL70" s="191">
        <v>0</v>
      </c>
      <c r="BM70" s="191">
        <v>0</v>
      </c>
      <c r="BN70" s="191">
        <v>0</v>
      </c>
      <c r="BO70" s="191">
        <v>0</v>
      </c>
      <c r="BP70" s="191">
        <v>0</v>
      </c>
      <c r="BQ70" s="191">
        <v>0</v>
      </c>
      <c r="BR70" s="191">
        <v>0</v>
      </c>
      <c r="BS70" s="191">
        <v>0</v>
      </c>
      <c r="BT70" s="191">
        <v>0</v>
      </c>
      <c r="BU70" s="191">
        <v>0</v>
      </c>
      <c r="BV70" s="191">
        <v>0</v>
      </c>
      <c r="BW70" s="191">
        <v>0</v>
      </c>
      <c r="BX70" s="191">
        <v>0</v>
      </c>
      <c r="BY70" s="191">
        <v>0</v>
      </c>
      <c r="BZ70" s="191">
        <v>0</v>
      </c>
      <c r="CA70" s="191">
        <v>0</v>
      </c>
      <c r="CB70" s="191">
        <v>0</v>
      </c>
      <c r="CC70" s="191">
        <v>0</v>
      </c>
      <c r="CD70" s="191">
        <v>0</v>
      </c>
      <c r="CE70" s="191">
        <v>0</v>
      </c>
      <c r="CF70" s="191">
        <v>0</v>
      </c>
      <c r="CG70" s="191">
        <v>0</v>
      </c>
      <c r="CH70" s="191">
        <v>0</v>
      </c>
      <c r="CI70" s="191">
        <v>0</v>
      </c>
      <c r="CJ70" s="191">
        <v>0</v>
      </c>
      <c r="CK70" s="191">
        <v>0</v>
      </c>
      <c r="CL70" s="191">
        <v>0</v>
      </c>
      <c r="CM70" s="191">
        <v>0</v>
      </c>
      <c r="CN70" s="191">
        <v>0</v>
      </c>
      <c r="CO70" s="191">
        <v>0</v>
      </c>
      <c r="CP70" s="191">
        <v>0</v>
      </c>
      <c r="CQ70" s="191">
        <v>0</v>
      </c>
      <c r="CR70" s="191">
        <v>0</v>
      </c>
      <c r="CS70" s="191">
        <v>0</v>
      </c>
      <c r="CT70" s="191">
        <v>0</v>
      </c>
      <c r="CU70" s="191">
        <v>0</v>
      </c>
      <c r="CV70" s="191">
        <v>0</v>
      </c>
    </row>
    <row r="71" spans="2:126" s="6" customFormat="1">
      <c r="C71" s="167"/>
      <c r="D71" s="167"/>
      <c r="E71" s="90" t="s">
        <v>178</v>
      </c>
      <c r="F71" s="90"/>
      <c r="G71" s="179" t="s">
        <v>164</v>
      </c>
      <c r="H71" s="2" t="s">
        <v>54</v>
      </c>
      <c r="I71" s="180"/>
      <c r="J71" s="329">
        <f>SUM(L71:CV71)</f>
        <v>0</v>
      </c>
      <c r="L71" s="191">
        <v>0</v>
      </c>
      <c r="M71" s="191">
        <v>0</v>
      </c>
      <c r="N71" s="191">
        <v>0</v>
      </c>
      <c r="O71" s="191">
        <v>0</v>
      </c>
      <c r="P71" s="191">
        <v>0</v>
      </c>
      <c r="Q71" s="191">
        <v>0</v>
      </c>
      <c r="R71" s="191">
        <v>0</v>
      </c>
      <c r="S71" s="191">
        <v>0</v>
      </c>
      <c r="T71" s="191">
        <v>0</v>
      </c>
      <c r="U71" s="191">
        <v>0</v>
      </c>
      <c r="V71" s="191">
        <v>0</v>
      </c>
      <c r="W71" s="191">
        <v>0</v>
      </c>
      <c r="X71" s="191">
        <v>0</v>
      </c>
      <c r="Y71" s="191">
        <v>0</v>
      </c>
      <c r="Z71" s="191">
        <v>0</v>
      </c>
      <c r="AA71" s="191">
        <v>0</v>
      </c>
      <c r="AB71" s="191">
        <v>0</v>
      </c>
      <c r="AC71" s="191">
        <v>0</v>
      </c>
      <c r="AD71" s="191">
        <v>0</v>
      </c>
      <c r="AE71" s="191">
        <v>0</v>
      </c>
      <c r="AF71" s="191">
        <v>0</v>
      </c>
      <c r="AG71" s="191">
        <v>0</v>
      </c>
      <c r="AH71" s="191">
        <v>0</v>
      </c>
      <c r="AI71" s="191">
        <v>0</v>
      </c>
      <c r="AJ71" s="191">
        <v>0</v>
      </c>
      <c r="AK71" s="191">
        <v>0</v>
      </c>
      <c r="AL71" s="191">
        <v>0</v>
      </c>
      <c r="AM71" s="191">
        <v>0</v>
      </c>
      <c r="AN71" s="191">
        <v>0</v>
      </c>
      <c r="AO71" s="191">
        <v>0</v>
      </c>
      <c r="AP71" s="191">
        <v>0</v>
      </c>
      <c r="AQ71" s="191">
        <v>0</v>
      </c>
      <c r="AR71" s="191">
        <v>0</v>
      </c>
      <c r="AS71" s="191">
        <v>0</v>
      </c>
      <c r="AT71" s="191">
        <v>0</v>
      </c>
      <c r="AU71" s="191">
        <v>0</v>
      </c>
      <c r="AV71" s="191">
        <v>0</v>
      </c>
      <c r="AW71" s="191">
        <v>0</v>
      </c>
      <c r="AX71" s="191">
        <v>0</v>
      </c>
      <c r="AY71" s="191">
        <v>0</v>
      </c>
      <c r="AZ71" s="191">
        <v>0</v>
      </c>
      <c r="BA71" s="191">
        <v>0</v>
      </c>
      <c r="BB71" s="191">
        <v>0</v>
      </c>
      <c r="BC71" s="191">
        <v>0</v>
      </c>
      <c r="BD71" s="191">
        <v>0</v>
      </c>
      <c r="BE71" s="191">
        <v>0</v>
      </c>
      <c r="BF71" s="191">
        <v>0</v>
      </c>
      <c r="BG71" s="191">
        <v>0</v>
      </c>
      <c r="BH71" s="191">
        <v>0</v>
      </c>
      <c r="BI71" s="191">
        <v>0</v>
      </c>
      <c r="BJ71" s="191">
        <v>0</v>
      </c>
      <c r="BK71" s="191">
        <v>0</v>
      </c>
      <c r="BL71" s="191">
        <v>0</v>
      </c>
      <c r="BM71" s="191">
        <v>0</v>
      </c>
      <c r="BN71" s="191">
        <v>0</v>
      </c>
      <c r="BO71" s="191">
        <v>0</v>
      </c>
      <c r="BP71" s="191">
        <v>0</v>
      </c>
      <c r="BQ71" s="191">
        <v>0</v>
      </c>
      <c r="BR71" s="191">
        <v>0</v>
      </c>
      <c r="BS71" s="191">
        <v>0</v>
      </c>
      <c r="BT71" s="191">
        <v>0</v>
      </c>
      <c r="BU71" s="191">
        <v>0</v>
      </c>
      <c r="BV71" s="191">
        <v>0</v>
      </c>
      <c r="BW71" s="191">
        <v>0</v>
      </c>
      <c r="BX71" s="191">
        <v>0</v>
      </c>
      <c r="BY71" s="191">
        <v>0</v>
      </c>
      <c r="BZ71" s="191">
        <v>0</v>
      </c>
      <c r="CA71" s="191">
        <v>0</v>
      </c>
      <c r="CB71" s="191">
        <v>0</v>
      </c>
      <c r="CC71" s="191">
        <v>0</v>
      </c>
      <c r="CD71" s="191">
        <v>0</v>
      </c>
      <c r="CE71" s="191">
        <v>0</v>
      </c>
      <c r="CF71" s="191">
        <v>0</v>
      </c>
      <c r="CG71" s="191">
        <v>0</v>
      </c>
      <c r="CH71" s="191">
        <v>0</v>
      </c>
      <c r="CI71" s="191">
        <v>0</v>
      </c>
      <c r="CJ71" s="191">
        <v>0</v>
      </c>
      <c r="CK71" s="191">
        <v>0</v>
      </c>
      <c r="CL71" s="191">
        <v>0</v>
      </c>
      <c r="CM71" s="191">
        <v>0</v>
      </c>
      <c r="CN71" s="191">
        <v>0</v>
      </c>
      <c r="CO71" s="191">
        <v>0</v>
      </c>
      <c r="CP71" s="191">
        <v>0</v>
      </c>
      <c r="CQ71" s="191">
        <v>0</v>
      </c>
      <c r="CR71" s="191">
        <v>0</v>
      </c>
      <c r="CS71" s="191">
        <v>0</v>
      </c>
      <c r="CT71" s="191">
        <v>0</v>
      </c>
      <c r="CU71" s="191">
        <v>0</v>
      </c>
      <c r="CV71" s="191">
        <v>0</v>
      </c>
    </row>
    <row r="72" spans="2:126" s="6" customFormat="1">
      <c r="C72" s="167"/>
      <c r="D72" s="167"/>
      <c r="E72" s="167"/>
      <c r="F72" s="167"/>
      <c r="G72" s="184"/>
      <c r="H72" s="197"/>
      <c r="I72" s="404"/>
      <c r="J72" s="442"/>
      <c r="L72" s="338"/>
      <c r="M72" s="338"/>
      <c r="N72" s="338"/>
      <c r="O72" s="338"/>
      <c r="P72" s="338"/>
      <c r="Q72" s="338"/>
      <c r="R72" s="338"/>
      <c r="S72" s="338"/>
      <c r="T72" s="338"/>
      <c r="U72" s="338"/>
      <c r="V72" s="338"/>
      <c r="W72" s="338"/>
      <c r="X72" s="338"/>
      <c r="Y72" s="338"/>
      <c r="Z72" s="338"/>
      <c r="AA72" s="338"/>
      <c r="AB72" s="338"/>
      <c r="AC72" s="338"/>
      <c r="AD72" s="338"/>
      <c r="AE72" s="338"/>
      <c r="AF72" s="338"/>
      <c r="AG72" s="338"/>
      <c r="AH72" s="338"/>
      <c r="AI72" s="338"/>
      <c r="AJ72" s="338"/>
      <c r="AK72" s="338"/>
      <c r="AL72" s="338"/>
      <c r="AM72" s="338"/>
      <c r="AN72" s="338"/>
      <c r="AO72" s="338"/>
      <c r="AP72" s="338"/>
      <c r="AQ72" s="338"/>
      <c r="AR72" s="338"/>
      <c r="AS72" s="338"/>
      <c r="AT72" s="338"/>
      <c r="AU72" s="338"/>
      <c r="AV72" s="338"/>
      <c r="AW72" s="338"/>
      <c r="AX72" s="338"/>
      <c r="AY72" s="338"/>
      <c r="AZ72" s="338"/>
      <c r="BA72" s="338"/>
      <c r="BB72" s="338"/>
      <c r="BC72" s="338"/>
      <c r="BD72" s="338"/>
      <c r="BE72" s="338"/>
      <c r="BF72" s="338"/>
      <c r="BG72" s="338"/>
      <c r="BH72" s="338"/>
      <c r="BI72" s="338"/>
      <c r="BJ72" s="338"/>
      <c r="BK72" s="338"/>
      <c r="BL72" s="338"/>
      <c r="BM72" s="338"/>
      <c r="BN72" s="338"/>
      <c r="BO72" s="338"/>
      <c r="BP72" s="338"/>
      <c r="BQ72" s="338"/>
      <c r="BR72" s="338"/>
      <c r="BS72" s="338"/>
      <c r="BT72" s="338"/>
      <c r="BU72" s="338"/>
      <c r="BV72" s="338"/>
      <c r="BW72" s="338"/>
      <c r="BX72" s="338"/>
      <c r="BY72" s="338"/>
      <c r="BZ72" s="338"/>
      <c r="CA72" s="338"/>
      <c r="CB72" s="338"/>
      <c r="CC72" s="338"/>
      <c r="CD72" s="338"/>
      <c r="CE72" s="338"/>
      <c r="CF72" s="338"/>
      <c r="CG72" s="338"/>
      <c r="CH72" s="338"/>
      <c r="CI72" s="338"/>
      <c r="CJ72" s="338"/>
      <c r="CK72" s="338"/>
      <c r="CL72" s="338"/>
      <c r="CM72" s="338"/>
      <c r="CN72" s="338"/>
      <c r="CO72" s="338"/>
      <c r="CP72" s="338"/>
      <c r="CQ72" s="338"/>
      <c r="CR72" s="338"/>
      <c r="CS72" s="338"/>
      <c r="CT72" s="338"/>
      <c r="CU72" s="338"/>
      <c r="CV72" s="338"/>
    </row>
    <row r="73" spans="2:126">
      <c r="B73" s="24"/>
      <c r="C73" s="43">
        <f>MAX($B$14:C72)+0.1</f>
        <v>3.2</v>
      </c>
      <c r="D73" s="41" t="s">
        <v>168</v>
      </c>
      <c r="E73" s="41"/>
      <c r="F73" s="41"/>
      <c r="G73" s="41"/>
      <c r="H73" s="41"/>
      <c r="I73" s="41"/>
      <c r="J73" s="41"/>
      <c r="K73" s="41"/>
      <c r="L73" s="41"/>
      <c r="M73" s="41"/>
      <c r="N73" s="41"/>
      <c r="O73" s="41"/>
      <c r="P73" s="41"/>
      <c r="Q73" s="41"/>
      <c r="R73" s="41"/>
      <c r="S73" s="41"/>
      <c r="T73" s="41"/>
      <c r="U73" s="41"/>
      <c r="V73" s="41"/>
      <c r="W73" s="41"/>
      <c r="X73" s="41"/>
      <c r="Y73" s="41"/>
      <c r="Z73" s="41"/>
      <c r="AA73" s="342"/>
      <c r="AB73" s="342"/>
      <c r="AC73" s="342"/>
      <c r="AD73" s="342"/>
      <c r="AE73" s="342"/>
      <c r="AF73" s="342"/>
      <c r="AG73" s="342"/>
      <c r="AH73" s="41"/>
      <c r="AI73" s="41"/>
      <c r="AJ73" s="41"/>
      <c r="AK73" s="41"/>
      <c r="AL73" s="41"/>
      <c r="AM73" s="41"/>
      <c r="AN73" s="41"/>
      <c r="AO73" s="41"/>
      <c r="AP73" s="41"/>
      <c r="AQ73" s="41"/>
      <c r="AR73" s="41"/>
      <c r="AS73" s="41"/>
      <c r="AT73" s="41"/>
      <c r="AU73" s="41"/>
      <c r="AV73" s="41"/>
      <c r="AW73" s="41"/>
      <c r="AX73" s="41"/>
      <c r="AY73" s="41"/>
      <c r="AZ73" s="41"/>
      <c r="BA73" s="41"/>
      <c r="BB73" s="41"/>
      <c r="BC73" s="41"/>
      <c r="BD73" s="41"/>
      <c r="BE73" s="41"/>
      <c r="BF73" s="41"/>
      <c r="BG73" s="41"/>
      <c r="BH73" s="41"/>
      <c r="BI73" s="41"/>
      <c r="BJ73" s="41"/>
      <c r="BK73" s="41"/>
      <c r="BL73" s="41"/>
      <c r="BM73" s="41"/>
      <c r="BN73" s="41"/>
      <c r="BO73" s="41"/>
      <c r="BP73" s="41"/>
      <c r="BQ73" s="41"/>
      <c r="BR73" s="41"/>
      <c r="BS73" s="41"/>
      <c r="BT73" s="41"/>
      <c r="BU73" s="41"/>
      <c r="BV73" s="41"/>
      <c r="BW73" s="41"/>
      <c r="BX73" s="41"/>
      <c r="BY73" s="41"/>
      <c r="BZ73" s="41"/>
      <c r="CA73" s="41"/>
      <c r="CB73" s="41"/>
      <c r="CC73" s="41"/>
      <c r="CD73" s="41"/>
      <c r="CE73" s="41"/>
      <c r="CF73" s="41"/>
      <c r="CG73" s="41"/>
      <c r="CH73" s="41"/>
      <c r="CI73" s="41"/>
      <c r="CJ73" s="41"/>
      <c r="CK73" s="41"/>
      <c r="CL73" s="41"/>
      <c r="CM73" s="41"/>
      <c r="CN73" s="41"/>
      <c r="CO73" s="41"/>
      <c r="CP73" s="41"/>
      <c r="CQ73" s="41"/>
      <c r="CR73" s="41"/>
      <c r="CS73" s="41"/>
      <c r="CT73" s="41"/>
      <c r="CU73" s="41"/>
      <c r="CV73" s="41"/>
      <c r="CW73" s="41"/>
      <c r="CX73" s="41"/>
      <c r="CY73" s="41"/>
    </row>
    <row r="74" spans="2:126" s="6" customFormat="1">
      <c r="C74" s="167"/>
      <c r="D74" s="167"/>
      <c r="E74" s="90" t="s">
        <v>171</v>
      </c>
      <c r="F74" s="90"/>
      <c r="G74" s="179" t="s">
        <v>164</v>
      </c>
      <c r="H74" s="88" t="s">
        <v>55</v>
      </c>
      <c r="I74" s="180"/>
      <c r="J74" s="329">
        <f t="shared" ref="J74:J81" si="7">SUM(L74:CV74)</f>
        <v>0</v>
      </c>
      <c r="L74" s="191">
        <v>0</v>
      </c>
      <c r="M74" s="191">
        <v>0</v>
      </c>
      <c r="N74" s="191">
        <v>0</v>
      </c>
      <c r="O74" s="191">
        <v>0</v>
      </c>
      <c r="P74" s="191">
        <v>0</v>
      </c>
      <c r="Q74" s="191">
        <v>0</v>
      </c>
      <c r="R74" s="191">
        <v>0</v>
      </c>
      <c r="S74" s="191">
        <v>0</v>
      </c>
      <c r="T74" s="191">
        <v>0</v>
      </c>
      <c r="U74" s="191">
        <v>0</v>
      </c>
      <c r="V74" s="191">
        <v>0</v>
      </c>
      <c r="W74" s="191">
        <v>0</v>
      </c>
      <c r="X74" s="191">
        <v>0</v>
      </c>
      <c r="Y74" s="191">
        <v>0</v>
      </c>
      <c r="Z74" s="191">
        <v>0</v>
      </c>
      <c r="AA74" s="191">
        <v>0</v>
      </c>
      <c r="AB74" s="191">
        <v>0</v>
      </c>
      <c r="AC74" s="191">
        <v>0</v>
      </c>
      <c r="AD74" s="191">
        <v>0</v>
      </c>
      <c r="AE74" s="191">
        <v>0</v>
      </c>
      <c r="AF74" s="191">
        <v>0</v>
      </c>
      <c r="AG74" s="191">
        <v>0</v>
      </c>
      <c r="AH74" s="191">
        <v>0</v>
      </c>
      <c r="AI74" s="191">
        <v>0</v>
      </c>
      <c r="AJ74" s="191">
        <v>0</v>
      </c>
      <c r="AK74" s="191">
        <v>0</v>
      </c>
      <c r="AL74" s="191">
        <v>0</v>
      </c>
      <c r="AM74" s="191">
        <v>0</v>
      </c>
      <c r="AN74" s="191">
        <v>0</v>
      </c>
      <c r="AO74" s="191">
        <v>0</v>
      </c>
      <c r="AP74" s="191">
        <v>0</v>
      </c>
      <c r="AQ74" s="191">
        <v>0</v>
      </c>
      <c r="AR74" s="191">
        <v>0</v>
      </c>
      <c r="AS74" s="191">
        <v>0</v>
      </c>
      <c r="AT74" s="191">
        <v>0</v>
      </c>
      <c r="AU74" s="191">
        <v>0</v>
      </c>
      <c r="AV74" s="191">
        <v>0</v>
      </c>
      <c r="AW74" s="191">
        <v>0</v>
      </c>
      <c r="AX74" s="191">
        <v>0</v>
      </c>
      <c r="AY74" s="191">
        <v>0</v>
      </c>
      <c r="AZ74" s="191">
        <v>0</v>
      </c>
      <c r="BA74" s="191">
        <v>0</v>
      </c>
      <c r="BB74" s="191">
        <v>0</v>
      </c>
      <c r="BC74" s="191">
        <v>0</v>
      </c>
      <c r="BD74" s="191">
        <v>0</v>
      </c>
      <c r="BE74" s="191">
        <v>0</v>
      </c>
      <c r="BF74" s="191">
        <v>0</v>
      </c>
      <c r="BG74" s="191">
        <v>0</v>
      </c>
      <c r="BH74" s="191">
        <v>0</v>
      </c>
      <c r="BI74" s="191">
        <v>0</v>
      </c>
      <c r="BJ74" s="191">
        <v>0</v>
      </c>
      <c r="BK74" s="191">
        <v>0</v>
      </c>
      <c r="BL74" s="191">
        <v>0</v>
      </c>
      <c r="BM74" s="191">
        <v>0</v>
      </c>
      <c r="BN74" s="191">
        <v>0</v>
      </c>
      <c r="BO74" s="191">
        <v>0</v>
      </c>
      <c r="BP74" s="191">
        <v>0</v>
      </c>
      <c r="BQ74" s="191">
        <v>0</v>
      </c>
      <c r="BR74" s="191">
        <v>0</v>
      </c>
      <c r="BS74" s="191">
        <v>0</v>
      </c>
      <c r="BT74" s="191">
        <v>0</v>
      </c>
      <c r="BU74" s="191">
        <v>0</v>
      </c>
      <c r="BV74" s="191">
        <v>0</v>
      </c>
      <c r="BW74" s="191">
        <v>0</v>
      </c>
      <c r="BX74" s="191">
        <v>0</v>
      </c>
      <c r="BY74" s="191">
        <v>0</v>
      </c>
      <c r="BZ74" s="191">
        <v>0</v>
      </c>
      <c r="CA74" s="191">
        <v>0</v>
      </c>
      <c r="CB74" s="191">
        <v>0</v>
      </c>
      <c r="CC74" s="191">
        <v>0</v>
      </c>
      <c r="CD74" s="191">
        <v>0</v>
      </c>
      <c r="CE74" s="191">
        <v>0</v>
      </c>
      <c r="CF74" s="191">
        <v>0</v>
      </c>
      <c r="CG74" s="191">
        <v>0</v>
      </c>
      <c r="CH74" s="191">
        <v>0</v>
      </c>
      <c r="CI74" s="191">
        <v>0</v>
      </c>
      <c r="CJ74" s="191">
        <v>0</v>
      </c>
      <c r="CK74" s="191">
        <v>0</v>
      </c>
      <c r="CL74" s="191">
        <v>0</v>
      </c>
      <c r="CM74" s="191">
        <v>0</v>
      </c>
      <c r="CN74" s="191">
        <v>0</v>
      </c>
      <c r="CO74" s="191">
        <v>0</v>
      </c>
      <c r="CP74" s="191">
        <v>0</v>
      </c>
      <c r="CQ74" s="191">
        <v>0</v>
      </c>
      <c r="CR74" s="191">
        <v>0</v>
      </c>
      <c r="CS74" s="191">
        <v>0</v>
      </c>
      <c r="CT74" s="191">
        <v>0</v>
      </c>
      <c r="CU74" s="191">
        <v>0</v>
      </c>
      <c r="CV74" s="191">
        <v>0</v>
      </c>
      <c r="CY74" s="6">
        <v>0</v>
      </c>
      <c r="CZ74" s="6">
        <v>0</v>
      </c>
      <c r="DA74" s="6">
        <v>0</v>
      </c>
      <c r="DB74" s="6">
        <v>0</v>
      </c>
      <c r="DC74" s="6">
        <v>0</v>
      </c>
      <c r="DD74" s="6">
        <v>0</v>
      </c>
      <c r="DE74" s="6">
        <v>0</v>
      </c>
      <c r="DF74" s="6">
        <v>0</v>
      </c>
      <c r="DG74" s="6">
        <v>0</v>
      </c>
      <c r="DH74" s="6">
        <v>0</v>
      </c>
      <c r="DI74" s="6">
        <v>0</v>
      </c>
      <c r="DJ74" s="6">
        <v>0</v>
      </c>
      <c r="DK74" s="6">
        <v>0</v>
      </c>
      <c r="DL74" s="6">
        <v>0</v>
      </c>
    </row>
    <row r="75" spans="2:126" s="6" customFormat="1">
      <c r="C75" s="167"/>
      <c r="D75" s="167"/>
      <c r="E75" s="90" t="s">
        <v>172</v>
      </c>
      <c r="F75" s="90"/>
      <c r="G75" s="179" t="s">
        <v>164</v>
      </c>
      <c r="H75" s="88" t="s">
        <v>55</v>
      </c>
      <c r="I75" s="180"/>
      <c r="J75" s="329">
        <f t="shared" si="7"/>
        <v>0</v>
      </c>
      <c r="L75" s="191">
        <v>0</v>
      </c>
      <c r="M75" s="191">
        <v>0</v>
      </c>
      <c r="N75" s="191">
        <v>0</v>
      </c>
      <c r="O75" s="191">
        <v>0</v>
      </c>
      <c r="P75" s="191">
        <v>0</v>
      </c>
      <c r="Q75" s="191">
        <v>0</v>
      </c>
      <c r="R75" s="191">
        <v>0</v>
      </c>
      <c r="S75" s="191">
        <v>0</v>
      </c>
      <c r="T75" s="191">
        <v>0</v>
      </c>
      <c r="U75" s="191">
        <v>0</v>
      </c>
      <c r="V75" s="191">
        <v>0</v>
      </c>
      <c r="W75" s="191">
        <v>0</v>
      </c>
      <c r="X75" s="191">
        <v>0</v>
      </c>
      <c r="Y75" s="191">
        <v>0</v>
      </c>
      <c r="Z75" s="191">
        <v>0</v>
      </c>
      <c r="AA75" s="191">
        <v>0</v>
      </c>
      <c r="AB75" s="191">
        <v>0</v>
      </c>
      <c r="AC75" s="191">
        <v>0</v>
      </c>
      <c r="AD75" s="191">
        <v>0</v>
      </c>
      <c r="AE75" s="191">
        <v>0</v>
      </c>
      <c r="AF75" s="191">
        <v>0</v>
      </c>
      <c r="AG75" s="191">
        <v>0</v>
      </c>
      <c r="AH75" s="191">
        <v>0</v>
      </c>
      <c r="AI75" s="191">
        <v>0</v>
      </c>
      <c r="AJ75" s="191">
        <v>0</v>
      </c>
      <c r="AK75" s="191">
        <v>0</v>
      </c>
      <c r="AL75" s="191">
        <v>0</v>
      </c>
      <c r="AM75" s="191">
        <v>0</v>
      </c>
      <c r="AN75" s="191">
        <v>0</v>
      </c>
      <c r="AO75" s="191">
        <v>0</v>
      </c>
      <c r="AP75" s="191">
        <v>0</v>
      </c>
      <c r="AQ75" s="191">
        <v>0</v>
      </c>
      <c r="AR75" s="191">
        <v>0</v>
      </c>
      <c r="AS75" s="191">
        <v>0</v>
      </c>
      <c r="AT75" s="191">
        <v>0</v>
      </c>
      <c r="AU75" s="191">
        <v>0</v>
      </c>
      <c r="AV75" s="191">
        <v>0</v>
      </c>
      <c r="AW75" s="191">
        <v>0</v>
      </c>
      <c r="AX75" s="191">
        <v>0</v>
      </c>
      <c r="AY75" s="191">
        <v>0</v>
      </c>
      <c r="AZ75" s="191">
        <v>0</v>
      </c>
      <c r="BA75" s="191">
        <v>0</v>
      </c>
      <c r="BB75" s="191">
        <v>0</v>
      </c>
      <c r="BC75" s="191">
        <v>0</v>
      </c>
      <c r="BD75" s="191">
        <v>0</v>
      </c>
      <c r="BE75" s="191">
        <v>0</v>
      </c>
      <c r="BF75" s="191">
        <v>0</v>
      </c>
      <c r="BG75" s="191">
        <v>0</v>
      </c>
      <c r="BH75" s="191">
        <v>0</v>
      </c>
      <c r="BI75" s="191">
        <v>0</v>
      </c>
      <c r="BJ75" s="191">
        <v>0</v>
      </c>
      <c r="BK75" s="191">
        <v>0</v>
      </c>
      <c r="BL75" s="191">
        <v>0</v>
      </c>
      <c r="BM75" s="191">
        <v>0</v>
      </c>
      <c r="BN75" s="191">
        <v>0</v>
      </c>
      <c r="BO75" s="191">
        <v>0</v>
      </c>
      <c r="BP75" s="191">
        <v>0</v>
      </c>
      <c r="BQ75" s="191">
        <v>0</v>
      </c>
      <c r="BR75" s="191">
        <v>0</v>
      </c>
      <c r="BS75" s="191">
        <v>0</v>
      </c>
      <c r="BT75" s="191">
        <v>0</v>
      </c>
      <c r="BU75" s="191">
        <v>0</v>
      </c>
      <c r="BV75" s="191">
        <v>0</v>
      </c>
      <c r="BW75" s="191">
        <v>0</v>
      </c>
      <c r="BX75" s="191">
        <v>0</v>
      </c>
      <c r="BY75" s="191">
        <v>0</v>
      </c>
      <c r="BZ75" s="191">
        <v>0</v>
      </c>
      <c r="CA75" s="191">
        <v>0</v>
      </c>
      <c r="CB75" s="191">
        <v>0</v>
      </c>
      <c r="CC75" s="191">
        <v>0</v>
      </c>
      <c r="CD75" s="191">
        <v>0</v>
      </c>
      <c r="CE75" s="191">
        <v>0</v>
      </c>
      <c r="CF75" s="191">
        <v>0</v>
      </c>
      <c r="CG75" s="191">
        <v>0</v>
      </c>
      <c r="CH75" s="191">
        <v>0</v>
      </c>
      <c r="CI75" s="191">
        <v>0</v>
      </c>
      <c r="CJ75" s="191">
        <v>0</v>
      </c>
      <c r="CK75" s="191">
        <v>0</v>
      </c>
      <c r="CL75" s="191">
        <v>0</v>
      </c>
      <c r="CM75" s="191">
        <v>0</v>
      </c>
      <c r="CN75" s="191">
        <v>0</v>
      </c>
      <c r="CO75" s="191">
        <v>0</v>
      </c>
      <c r="CP75" s="191">
        <v>0</v>
      </c>
      <c r="CQ75" s="191">
        <v>0</v>
      </c>
      <c r="CR75" s="191">
        <v>0</v>
      </c>
      <c r="CS75" s="191">
        <v>0</v>
      </c>
      <c r="CT75" s="191">
        <v>0</v>
      </c>
      <c r="CU75" s="191">
        <v>0</v>
      </c>
      <c r="CV75" s="191">
        <v>0</v>
      </c>
      <c r="CY75" s="6">
        <v>0</v>
      </c>
      <c r="CZ75" s="6">
        <v>0</v>
      </c>
      <c r="DA75" s="6">
        <v>0</v>
      </c>
      <c r="DB75" s="6">
        <v>0</v>
      </c>
      <c r="DC75" s="6">
        <v>0</v>
      </c>
      <c r="DD75" s="6">
        <v>0</v>
      </c>
      <c r="DE75" s="6">
        <v>0</v>
      </c>
      <c r="DF75" s="6">
        <v>0</v>
      </c>
      <c r="DG75" s="6">
        <v>0</v>
      </c>
      <c r="DH75" s="6">
        <v>0</v>
      </c>
      <c r="DI75" s="6">
        <v>0</v>
      </c>
      <c r="DJ75" s="6">
        <v>0</v>
      </c>
      <c r="DK75" s="6">
        <v>0</v>
      </c>
      <c r="DL75" s="6">
        <v>0</v>
      </c>
    </row>
    <row r="76" spans="2:126" s="6" customFormat="1">
      <c r="C76" s="167"/>
      <c r="D76" s="167"/>
      <c r="E76" s="90" t="s">
        <v>173</v>
      </c>
      <c r="F76" s="90"/>
      <c r="G76" s="179" t="s">
        <v>164</v>
      </c>
      <c r="H76" s="88" t="s">
        <v>55</v>
      </c>
      <c r="I76" s="180"/>
      <c r="J76" s="329">
        <f t="shared" si="7"/>
        <v>0</v>
      </c>
      <c r="L76" s="191">
        <v>0</v>
      </c>
      <c r="M76" s="191">
        <v>0</v>
      </c>
      <c r="N76" s="191">
        <v>0</v>
      </c>
      <c r="O76" s="191">
        <v>0</v>
      </c>
      <c r="P76" s="191">
        <v>0</v>
      </c>
      <c r="Q76" s="191">
        <v>0</v>
      </c>
      <c r="R76" s="191">
        <v>0</v>
      </c>
      <c r="S76" s="191">
        <v>0</v>
      </c>
      <c r="T76" s="191">
        <v>0</v>
      </c>
      <c r="U76" s="191">
        <v>0</v>
      </c>
      <c r="V76" s="191">
        <v>0</v>
      </c>
      <c r="W76" s="191">
        <v>0</v>
      </c>
      <c r="X76" s="191">
        <v>0</v>
      </c>
      <c r="Y76" s="191">
        <v>0</v>
      </c>
      <c r="Z76" s="191">
        <v>0</v>
      </c>
      <c r="AA76" s="191">
        <v>0</v>
      </c>
      <c r="AB76" s="191">
        <v>0</v>
      </c>
      <c r="AC76" s="191">
        <v>0</v>
      </c>
      <c r="AD76" s="191">
        <v>0</v>
      </c>
      <c r="AE76" s="191">
        <v>0</v>
      </c>
      <c r="AF76" s="191">
        <v>0</v>
      </c>
      <c r="AG76" s="191">
        <v>0</v>
      </c>
      <c r="AH76" s="191">
        <v>0</v>
      </c>
      <c r="AI76" s="191">
        <v>0</v>
      </c>
      <c r="AJ76" s="191">
        <v>0</v>
      </c>
      <c r="AK76" s="191">
        <v>0</v>
      </c>
      <c r="AL76" s="191">
        <v>0</v>
      </c>
      <c r="AM76" s="191">
        <v>0</v>
      </c>
      <c r="AN76" s="191">
        <v>0</v>
      </c>
      <c r="AO76" s="191">
        <v>0</v>
      </c>
      <c r="AP76" s="191">
        <v>0</v>
      </c>
      <c r="AQ76" s="191">
        <v>0</v>
      </c>
      <c r="AR76" s="191">
        <v>0</v>
      </c>
      <c r="AS76" s="191">
        <v>0</v>
      </c>
      <c r="AT76" s="191">
        <v>0</v>
      </c>
      <c r="AU76" s="191">
        <v>0</v>
      </c>
      <c r="AV76" s="191">
        <v>0</v>
      </c>
      <c r="AW76" s="191">
        <v>0</v>
      </c>
      <c r="AX76" s="191">
        <v>0</v>
      </c>
      <c r="AY76" s="191">
        <v>0</v>
      </c>
      <c r="AZ76" s="191">
        <v>0</v>
      </c>
      <c r="BA76" s="191">
        <v>0</v>
      </c>
      <c r="BB76" s="191">
        <v>0</v>
      </c>
      <c r="BC76" s="191">
        <v>0</v>
      </c>
      <c r="BD76" s="191">
        <v>0</v>
      </c>
      <c r="BE76" s="191">
        <v>0</v>
      </c>
      <c r="BF76" s="191">
        <v>0</v>
      </c>
      <c r="BG76" s="191">
        <v>0</v>
      </c>
      <c r="BH76" s="191">
        <v>0</v>
      </c>
      <c r="BI76" s="191">
        <v>0</v>
      </c>
      <c r="BJ76" s="191">
        <v>0</v>
      </c>
      <c r="BK76" s="191">
        <v>0</v>
      </c>
      <c r="BL76" s="191">
        <v>0</v>
      </c>
      <c r="BM76" s="191">
        <v>0</v>
      </c>
      <c r="BN76" s="191">
        <v>0</v>
      </c>
      <c r="BO76" s="191">
        <v>0</v>
      </c>
      <c r="BP76" s="191">
        <v>0</v>
      </c>
      <c r="BQ76" s="191">
        <v>0</v>
      </c>
      <c r="BR76" s="191">
        <v>0</v>
      </c>
      <c r="BS76" s="191">
        <v>0</v>
      </c>
      <c r="BT76" s="191">
        <v>0</v>
      </c>
      <c r="BU76" s="191">
        <v>0</v>
      </c>
      <c r="BV76" s="191">
        <v>0</v>
      </c>
      <c r="BW76" s="191">
        <v>0</v>
      </c>
      <c r="BX76" s="191">
        <v>0</v>
      </c>
      <c r="BY76" s="191">
        <v>0</v>
      </c>
      <c r="BZ76" s="191">
        <v>0</v>
      </c>
      <c r="CA76" s="191">
        <v>0</v>
      </c>
      <c r="CB76" s="191">
        <v>0</v>
      </c>
      <c r="CC76" s="191">
        <v>0</v>
      </c>
      <c r="CD76" s="191">
        <v>0</v>
      </c>
      <c r="CE76" s="191">
        <v>0</v>
      </c>
      <c r="CF76" s="191">
        <v>0</v>
      </c>
      <c r="CG76" s="191">
        <v>0</v>
      </c>
      <c r="CH76" s="191">
        <v>0</v>
      </c>
      <c r="CI76" s="191">
        <v>0</v>
      </c>
      <c r="CJ76" s="191">
        <v>0</v>
      </c>
      <c r="CK76" s="191">
        <v>0</v>
      </c>
      <c r="CL76" s="191">
        <v>0</v>
      </c>
      <c r="CM76" s="191">
        <v>0</v>
      </c>
      <c r="CN76" s="191">
        <v>0</v>
      </c>
      <c r="CO76" s="191">
        <v>0</v>
      </c>
      <c r="CP76" s="191">
        <v>0</v>
      </c>
      <c r="CQ76" s="191">
        <v>0</v>
      </c>
      <c r="CR76" s="191">
        <v>0</v>
      </c>
      <c r="CS76" s="191">
        <v>0</v>
      </c>
      <c r="CT76" s="191">
        <v>0</v>
      </c>
      <c r="CU76" s="191">
        <v>0</v>
      </c>
      <c r="CV76" s="191">
        <v>0</v>
      </c>
      <c r="CY76" s="6">
        <v>0</v>
      </c>
      <c r="CZ76" s="6">
        <v>0</v>
      </c>
      <c r="DA76" s="6">
        <v>0</v>
      </c>
      <c r="DB76" s="6">
        <v>0</v>
      </c>
      <c r="DC76" s="6">
        <v>0</v>
      </c>
      <c r="DD76" s="6">
        <v>0</v>
      </c>
      <c r="DE76" s="6">
        <v>0</v>
      </c>
      <c r="DF76" s="6">
        <v>0</v>
      </c>
      <c r="DG76" s="6">
        <v>0</v>
      </c>
      <c r="DH76" s="6">
        <v>0</v>
      </c>
      <c r="DI76" s="6">
        <v>0</v>
      </c>
      <c r="DJ76" s="6">
        <v>0</v>
      </c>
      <c r="DK76" s="6">
        <v>0</v>
      </c>
      <c r="DL76" s="6">
        <v>0</v>
      </c>
    </row>
    <row r="77" spans="2:126" s="6" customFormat="1">
      <c r="C77" s="167"/>
      <c r="D77" s="167"/>
      <c r="E77" s="90" t="s">
        <v>174</v>
      </c>
      <c r="F77" s="90"/>
      <c r="G77" s="179" t="s">
        <v>164</v>
      </c>
      <c r="H77" s="88" t="s">
        <v>55</v>
      </c>
      <c r="I77" s="180"/>
      <c r="J77" s="329">
        <f t="shared" si="7"/>
        <v>0</v>
      </c>
      <c r="L77" s="191">
        <v>0</v>
      </c>
      <c r="M77" s="191">
        <v>0</v>
      </c>
      <c r="N77" s="191">
        <v>0</v>
      </c>
      <c r="O77" s="191">
        <v>0</v>
      </c>
      <c r="P77" s="191">
        <v>0</v>
      </c>
      <c r="Q77" s="191">
        <v>0</v>
      </c>
      <c r="R77" s="191">
        <v>0</v>
      </c>
      <c r="S77" s="191">
        <v>0</v>
      </c>
      <c r="T77" s="191">
        <v>0</v>
      </c>
      <c r="U77" s="191">
        <v>0</v>
      </c>
      <c r="V77" s="191">
        <v>0</v>
      </c>
      <c r="W77" s="191">
        <v>0</v>
      </c>
      <c r="X77" s="191">
        <v>0</v>
      </c>
      <c r="Y77" s="191">
        <v>0</v>
      </c>
      <c r="Z77" s="191">
        <v>0</v>
      </c>
      <c r="AA77" s="191">
        <v>0</v>
      </c>
      <c r="AB77" s="191">
        <v>0</v>
      </c>
      <c r="AC77" s="191">
        <v>0</v>
      </c>
      <c r="AD77" s="191">
        <v>0</v>
      </c>
      <c r="AE77" s="191">
        <v>0</v>
      </c>
      <c r="AF77" s="191">
        <v>0</v>
      </c>
      <c r="AG77" s="191">
        <v>0</v>
      </c>
      <c r="AH77" s="191">
        <v>0</v>
      </c>
      <c r="AI77" s="191">
        <v>0</v>
      </c>
      <c r="AJ77" s="191">
        <v>0</v>
      </c>
      <c r="AK77" s="191">
        <v>0</v>
      </c>
      <c r="AL77" s="191">
        <v>0</v>
      </c>
      <c r="AM77" s="191">
        <v>0</v>
      </c>
      <c r="AN77" s="191">
        <v>0</v>
      </c>
      <c r="AO77" s="191">
        <v>0</v>
      </c>
      <c r="AP77" s="191">
        <v>0</v>
      </c>
      <c r="AQ77" s="191">
        <v>0</v>
      </c>
      <c r="AR77" s="191">
        <v>0</v>
      </c>
      <c r="AS77" s="191">
        <v>0</v>
      </c>
      <c r="AT77" s="191">
        <v>0</v>
      </c>
      <c r="AU77" s="191">
        <v>0</v>
      </c>
      <c r="AV77" s="191">
        <v>0</v>
      </c>
      <c r="AW77" s="191">
        <v>0</v>
      </c>
      <c r="AX77" s="191">
        <v>0</v>
      </c>
      <c r="AY77" s="191">
        <v>0</v>
      </c>
      <c r="AZ77" s="191">
        <v>0</v>
      </c>
      <c r="BA77" s="191">
        <v>0</v>
      </c>
      <c r="BB77" s="191">
        <v>0</v>
      </c>
      <c r="BC77" s="191">
        <v>0</v>
      </c>
      <c r="BD77" s="191">
        <v>0</v>
      </c>
      <c r="BE77" s="191">
        <v>0</v>
      </c>
      <c r="BF77" s="191">
        <v>0</v>
      </c>
      <c r="BG77" s="191">
        <v>0</v>
      </c>
      <c r="BH77" s="191">
        <v>0</v>
      </c>
      <c r="BI77" s="191">
        <v>0</v>
      </c>
      <c r="BJ77" s="191">
        <v>0</v>
      </c>
      <c r="BK77" s="191">
        <v>0</v>
      </c>
      <c r="BL77" s="191">
        <v>0</v>
      </c>
      <c r="BM77" s="191">
        <v>0</v>
      </c>
      <c r="BN77" s="191">
        <v>0</v>
      </c>
      <c r="BO77" s="191">
        <v>0</v>
      </c>
      <c r="BP77" s="191">
        <v>0</v>
      </c>
      <c r="BQ77" s="191">
        <v>0</v>
      </c>
      <c r="BR77" s="191">
        <v>0</v>
      </c>
      <c r="BS77" s="191">
        <v>0</v>
      </c>
      <c r="BT77" s="191">
        <v>0</v>
      </c>
      <c r="BU77" s="191">
        <v>0</v>
      </c>
      <c r="BV77" s="191">
        <v>0</v>
      </c>
      <c r="BW77" s="191">
        <v>0</v>
      </c>
      <c r="BX77" s="191">
        <v>0</v>
      </c>
      <c r="BY77" s="191">
        <v>0</v>
      </c>
      <c r="BZ77" s="191">
        <v>0</v>
      </c>
      <c r="CA77" s="191">
        <v>0</v>
      </c>
      <c r="CB77" s="191">
        <v>0</v>
      </c>
      <c r="CC77" s="191">
        <v>0</v>
      </c>
      <c r="CD77" s="191">
        <v>0</v>
      </c>
      <c r="CE77" s="191">
        <v>0</v>
      </c>
      <c r="CF77" s="191">
        <v>0</v>
      </c>
      <c r="CG77" s="191">
        <v>0</v>
      </c>
      <c r="CH77" s="191">
        <v>0</v>
      </c>
      <c r="CI77" s="191">
        <v>0</v>
      </c>
      <c r="CJ77" s="191">
        <v>0</v>
      </c>
      <c r="CK77" s="191">
        <v>0</v>
      </c>
      <c r="CL77" s="191">
        <v>0</v>
      </c>
      <c r="CM77" s="191">
        <v>0</v>
      </c>
      <c r="CN77" s="191">
        <v>0</v>
      </c>
      <c r="CO77" s="191">
        <v>0</v>
      </c>
      <c r="CP77" s="191">
        <v>0</v>
      </c>
      <c r="CQ77" s="191">
        <v>0</v>
      </c>
      <c r="CR77" s="191">
        <v>0</v>
      </c>
      <c r="CS77" s="191">
        <v>0</v>
      </c>
      <c r="CT77" s="191">
        <v>0</v>
      </c>
      <c r="CU77" s="191">
        <v>0</v>
      </c>
      <c r="CV77" s="191">
        <v>0</v>
      </c>
      <c r="CY77" s="6">
        <v>0</v>
      </c>
      <c r="CZ77" s="6">
        <v>0</v>
      </c>
      <c r="DA77" s="6">
        <v>0</v>
      </c>
      <c r="DB77" s="6">
        <v>0</v>
      </c>
      <c r="DC77" s="6">
        <v>0</v>
      </c>
      <c r="DD77" s="6">
        <v>0</v>
      </c>
      <c r="DE77" s="6">
        <v>0</v>
      </c>
      <c r="DF77" s="6">
        <v>0</v>
      </c>
      <c r="DG77" s="6">
        <v>0</v>
      </c>
      <c r="DH77" s="6">
        <v>0</v>
      </c>
      <c r="DI77" s="6">
        <v>0</v>
      </c>
      <c r="DJ77" s="6">
        <v>0</v>
      </c>
      <c r="DK77" s="6">
        <v>0</v>
      </c>
      <c r="DL77" s="6">
        <v>0</v>
      </c>
    </row>
    <row r="78" spans="2:126" s="6" customFormat="1">
      <c r="C78" s="167"/>
      <c r="D78" s="167"/>
      <c r="E78" s="90" t="s">
        <v>175</v>
      </c>
      <c r="F78" s="90"/>
      <c r="G78" s="179" t="s">
        <v>164</v>
      </c>
      <c r="H78" s="88" t="s">
        <v>55</v>
      </c>
      <c r="I78" s="180"/>
      <c r="J78" s="329">
        <f t="shared" si="7"/>
        <v>0</v>
      </c>
      <c r="L78" s="191">
        <v>0</v>
      </c>
      <c r="M78" s="191">
        <v>0</v>
      </c>
      <c r="N78" s="191">
        <v>0</v>
      </c>
      <c r="O78" s="191">
        <v>0</v>
      </c>
      <c r="P78" s="191">
        <v>0</v>
      </c>
      <c r="Q78" s="191">
        <v>0</v>
      </c>
      <c r="R78" s="191">
        <v>0</v>
      </c>
      <c r="S78" s="191">
        <v>0</v>
      </c>
      <c r="T78" s="191">
        <v>0</v>
      </c>
      <c r="U78" s="191">
        <v>0</v>
      </c>
      <c r="V78" s="191">
        <v>0</v>
      </c>
      <c r="W78" s="191">
        <v>0</v>
      </c>
      <c r="X78" s="191">
        <v>0</v>
      </c>
      <c r="Y78" s="191">
        <v>0</v>
      </c>
      <c r="Z78" s="191">
        <v>0</v>
      </c>
      <c r="AA78" s="191">
        <v>0</v>
      </c>
      <c r="AB78" s="191">
        <v>0</v>
      </c>
      <c r="AC78" s="191">
        <v>0</v>
      </c>
      <c r="AD78" s="191">
        <v>0</v>
      </c>
      <c r="AE78" s="191">
        <v>0</v>
      </c>
      <c r="AF78" s="191">
        <v>0</v>
      </c>
      <c r="AG78" s="191">
        <v>0</v>
      </c>
      <c r="AH78" s="191">
        <v>0</v>
      </c>
      <c r="AI78" s="191">
        <v>0</v>
      </c>
      <c r="AJ78" s="191">
        <v>0</v>
      </c>
      <c r="AK78" s="191">
        <v>0</v>
      </c>
      <c r="AL78" s="191">
        <v>0</v>
      </c>
      <c r="AM78" s="191">
        <v>0</v>
      </c>
      <c r="AN78" s="191">
        <v>0</v>
      </c>
      <c r="AO78" s="191">
        <v>0</v>
      </c>
      <c r="AP78" s="191">
        <v>0</v>
      </c>
      <c r="AQ78" s="191">
        <v>0</v>
      </c>
      <c r="AR78" s="191">
        <v>0</v>
      </c>
      <c r="AS78" s="191">
        <v>0</v>
      </c>
      <c r="AT78" s="191">
        <v>0</v>
      </c>
      <c r="AU78" s="191">
        <v>0</v>
      </c>
      <c r="AV78" s="191">
        <v>0</v>
      </c>
      <c r="AW78" s="191">
        <v>0</v>
      </c>
      <c r="AX78" s="191">
        <v>0</v>
      </c>
      <c r="AY78" s="191">
        <v>0</v>
      </c>
      <c r="AZ78" s="191">
        <v>0</v>
      </c>
      <c r="BA78" s="191">
        <v>0</v>
      </c>
      <c r="BB78" s="191">
        <v>0</v>
      </c>
      <c r="BC78" s="191">
        <v>0</v>
      </c>
      <c r="BD78" s="191">
        <v>0</v>
      </c>
      <c r="BE78" s="191">
        <v>0</v>
      </c>
      <c r="BF78" s="191">
        <v>0</v>
      </c>
      <c r="BG78" s="191">
        <v>0</v>
      </c>
      <c r="BH78" s="191">
        <v>0</v>
      </c>
      <c r="BI78" s="191">
        <v>0</v>
      </c>
      <c r="BJ78" s="191">
        <v>0</v>
      </c>
      <c r="BK78" s="191">
        <v>0</v>
      </c>
      <c r="BL78" s="191">
        <v>0</v>
      </c>
      <c r="BM78" s="191">
        <v>0</v>
      </c>
      <c r="BN78" s="191">
        <v>0</v>
      </c>
      <c r="BO78" s="191">
        <v>0</v>
      </c>
      <c r="BP78" s="191">
        <v>0</v>
      </c>
      <c r="BQ78" s="191">
        <v>0</v>
      </c>
      <c r="BR78" s="191">
        <v>0</v>
      </c>
      <c r="BS78" s="191">
        <v>0</v>
      </c>
      <c r="BT78" s="191">
        <v>0</v>
      </c>
      <c r="BU78" s="191">
        <v>0</v>
      </c>
      <c r="BV78" s="191">
        <v>0</v>
      </c>
      <c r="BW78" s="191">
        <v>0</v>
      </c>
      <c r="BX78" s="191">
        <v>0</v>
      </c>
      <c r="BY78" s="191">
        <v>0</v>
      </c>
      <c r="BZ78" s="191">
        <v>0</v>
      </c>
      <c r="CA78" s="191">
        <v>0</v>
      </c>
      <c r="CB78" s="191">
        <v>0</v>
      </c>
      <c r="CC78" s="191">
        <v>0</v>
      </c>
      <c r="CD78" s="191">
        <v>0</v>
      </c>
      <c r="CE78" s="191">
        <v>0</v>
      </c>
      <c r="CF78" s="191">
        <v>0</v>
      </c>
      <c r="CG78" s="191">
        <v>0</v>
      </c>
      <c r="CH78" s="191">
        <v>0</v>
      </c>
      <c r="CI78" s="191">
        <v>0</v>
      </c>
      <c r="CJ78" s="191">
        <v>0</v>
      </c>
      <c r="CK78" s="191">
        <v>0</v>
      </c>
      <c r="CL78" s="191">
        <v>0</v>
      </c>
      <c r="CM78" s="191">
        <v>0</v>
      </c>
      <c r="CN78" s="191">
        <v>0</v>
      </c>
      <c r="CO78" s="191">
        <v>0</v>
      </c>
      <c r="CP78" s="191">
        <v>0</v>
      </c>
      <c r="CQ78" s="191">
        <v>0</v>
      </c>
      <c r="CR78" s="191">
        <v>0</v>
      </c>
      <c r="CS78" s="191">
        <v>0</v>
      </c>
      <c r="CT78" s="191">
        <v>0</v>
      </c>
      <c r="CU78" s="191">
        <v>0</v>
      </c>
      <c r="CV78" s="191">
        <v>0</v>
      </c>
      <c r="CY78" s="6">
        <v>0</v>
      </c>
      <c r="CZ78" s="6">
        <v>0</v>
      </c>
      <c r="DA78" s="6">
        <v>0</v>
      </c>
      <c r="DB78" s="6">
        <v>0</v>
      </c>
      <c r="DC78" s="6">
        <v>0</v>
      </c>
      <c r="DD78" s="6">
        <v>0</v>
      </c>
      <c r="DE78" s="6">
        <v>0</v>
      </c>
      <c r="DF78" s="6">
        <v>0</v>
      </c>
      <c r="DG78" s="6">
        <v>0</v>
      </c>
      <c r="DH78" s="6">
        <v>0</v>
      </c>
      <c r="DI78" s="6">
        <v>0</v>
      </c>
      <c r="DJ78" s="6">
        <v>0</v>
      </c>
      <c r="DK78" s="6">
        <v>0</v>
      </c>
      <c r="DL78" s="6">
        <v>0</v>
      </c>
    </row>
    <row r="79" spans="2:126" s="6" customFormat="1">
      <c r="C79" s="167"/>
      <c r="D79" s="167"/>
      <c r="E79" s="90" t="s">
        <v>176</v>
      </c>
      <c r="F79" s="90"/>
      <c r="G79" s="179" t="s">
        <v>164</v>
      </c>
      <c r="H79" s="88" t="s">
        <v>55</v>
      </c>
      <c r="I79" s="180"/>
      <c r="J79" s="329">
        <f t="shared" si="7"/>
        <v>0</v>
      </c>
      <c r="L79" s="191">
        <v>0</v>
      </c>
      <c r="M79" s="191">
        <v>0</v>
      </c>
      <c r="N79" s="191">
        <v>0</v>
      </c>
      <c r="O79" s="191">
        <v>0</v>
      </c>
      <c r="P79" s="191">
        <v>0</v>
      </c>
      <c r="Q79" s="191">
        <v>0</v>
      </c>
      <c r="R79" s="191">
        <v>0</v>
      </c>
      <c r="S79" s="191">
        <v>0</v>
      </c>
      <c r="T79" s="191">
        <v>0</v>
      </c>
      <c r="U79" s="191">
        <v>0</v>
      </c>
      <c r="V79" s="191">
        <v>0</v>
      </c>
      <c r="W79" s="191">
        <v>0</v>
      </c>
      <c r="X79" s="191">
        <v>0</v>
      </c>
      <c r="Y79" s="191">
        <v>0</v>
      </c>
      <c r="Z79" s="191">
        <v>0</v>
      </c>
      <c r="AA79" s="191">
        <v>0</v>
      </c>
      <c r="AB79" s="191">
        <v>0</v>
      </c>
      <c r="AC79" s="191">
        <v>0</v>
      </c>
      <c r="AD79" s="191">
        <v>0</v>
      </c>
      <c r="AE79" s="191">
        <v>0</v>
      </c>
      <c r="AF79" s="191">
        <v>0</v>
      </c>
      <c r="AG79" s="191">
        <v>0</v>
      </c>
      <c r="AH79" s="191">
        <v>0</v>
      </c>
      <c r="AI79" s="191">
        <v>0</v>
      </c>
      <c r="AJ79" s="191">
        <v>0</v>
      </c>
      <c r="AK79" s="191">
        <v>0</v>
      </c>
      <c r="AL79" s="191">
        <v>0</v>
      </c>
      <c r="AM79" s="191">
        <v>0</v>
      </c>
      <c r="AN79" s="191">
        <v>0</v>
      </c>
      <c r="AO79" s="191">
        <v>0</v>
      </c>
      <c r="AP79" s="191">
        <v>0</v>
      </c>
      <c r="AQ79" s="191">
        <v>0</v>
      </c>
      <c r="AR79" s="191">
        <v>0</v>
      </c>
      <c r="AS79" s="191">
        <v>0</v>
      </c>
      <c r="AT79" s="191">
        <v>0</v>
      </c>
      <c r="AU79" s="191">
        <v>0</v>
      </c>
      <c r="AV79" s="191">
        <v>0</v>
      </c>
      <c r="AW79" s="191">
        <v>0</v>
      </c>
      <c r="AX79" s="191">
        <v>0</v>
      </c>
      <c r="AY79" s="191">
        <v>0</v>
      </c>
      <c r="AZ79" s="191">
        <v>0</v>
      </c>
      <c r="BA79" s="191">
        <v>0</v>
      </c>
      <c r="BB79" s="191">
        <v>0</v>
      </c>
      <c r="BC79" s="191">
        <v>0</v>
      </c>
      <c r="BD79" s="191">
        <v>0</v>
      </c>
      <c r="BE79" s="191">
        <v>0</v>
      </c>
      <c r="BF79" s="191">
        <v>0</v>
      </c>
      <c r="BG79" s="191">
        <v>0</v>
      </c>
      <c r="BH79" s="191">
        <v>0</v>
      </c>
      <c r="BI79" s="191">
        <v>0</v>
      </c>
      <c r="BJ79" s="191">
        <v>0</v>
      </c>
      <c r="BK79" s="191">
        <v>0</v>
      </c>
      <c r="BL79" s="191">
        <v>0</v>
      </c>
      <c r="BM79" s="191">
        <v>0</v>
      </c>
      <c r="BN79" s="191">
        <v>0</v>
      </c>
      <c r="BO79" s="191">
        <v>0</v>
      </c>
      <c r="BP79" s="191">
        <v>0</v>
      </c>
      <c r="BQ79" s="191">
        <v>0</v>
      </c>
      <c r="BR79" s="191">
        <v>0</v>
      </c>
      <c r="BS79" s="191">
        <v>0</v>
      </c>
      <c r="BT79" s="191">
        <v>0</v>
      </c>
      <c r="BU79" s="191">
        <v>0</v>
      </c>
      <c r="BV79" s="191">
        <v>0</v>
      </c>
      <c r="BW79" s="191">
        <v>0</v>
      </c>
      <c r="BX79" s="191">
        <v>0</v>
      </c>
      <c r="BY79" s="191">
        <v>0</v>
      </c>
      <c r="BZ79" s="191">
        <v>0</v>
      </c>
      <c r="CA79" s="191">
        <v>0</v>
      </c>
      <c r="CB79" s="191">
        <v>0</v>
      </c>
      <c r="CC79" s="191">
        <v>0</v>
      </c>
      <c r="CD79" s="191">
        <v>0</v>
      </c>
      <c r="CE79" s="191">
        <v>0</v>
      </c>
      <c r="CF79" s="191">
        <v>0</v>
      </c>
      <c r="CG79" s="191">
        <v>0</v>
      </c>
      <c r="CH79" s="191">
        <v>0</v>
      </c>
      <c r="CI79" s="191">
        <v>0</v>
      </c>
      <c r="CJ79" s="191">
        <v>0</v>
      </c>
      <c r="CK79" s="191">
        <v>0</v>
      </c>
      <c r="CL79" s="191">
        <v>0</v>
      </c>
      <c r="CM79" s="191">
        <v>0</v>
      </c>
      <c r="CN79" s="191">
        <v>0</v>
      </c>
      <c r="CO79" s="191">
        <v>0</v>
      </c>
      <c r="CP79" s="191">
        <v>0</v>
      </c>
      <c r="CQ79" s="191">
        <v>0</v>
      </c>
      <c r="CR79" s="191">
        <v>0</v>
      </c>
      <c r="CS79" s="191">
        <v>0</v>
      </c>
      <c r="CT79" s="191">
        <v>0</v>
      </c>
      <c r="CU79" s="191">
        <v>0</v>
      </c>
      <c r="CV79" s="191">
        <v>0</v>
      </c>
      <c r="CY79" s="6">
        <v>0</v>
      </c>
      <c r="CZ79" s="6">
        <v>0</v>
      </c>
      <c r="DA79" s="6">
        <v>0</v>
      </c>
      <c r="DB79" s="6">
        <v>0</v>
      </c>
      <c r="DC79" s="6">
        <v>0</v>
      </c>
      <c r="DD79" s="6">
        <v>0</v>
      </c>
      <c r="DE79" s="6">
        <v>0</v>
      </c>
      <c r="DF79" s="6">
        <v>0</v>
      </c>
      <c r="DG79" s="6">
        <v>0</v>
      </c>
      <c r="DH79" s="6">
        <v>0</v>
      </c>
      <c r="DI79" s="6">
        <v>0</v>
      </c>
      <c r="DJ79" s="6">
        <v>0</v>
      </c>
      <c r="DK79" s="6">
        <v>0</v>
      </c>
      <c r="DL79" s="6">
        <v>0</v>
      </c>
    </row>
    <row r="80" spans="2:126" s="6" customFormat="1">
      <c r="C80" s="167"/>
      <c r="D80" s="167"/>
      <c r="E80" s="90" t="s">
        <v>177</v>
      </c>
      <c r="F80" s="90"/>
      <c r="G80" s="179" t="s">
        <v>164</v>
      </c>
      <c r="H80" s="88" t="s">
        <v>55</v>
      </c>
      <c r="I80" s="180"/>
      <c r="J80" s="329">
        <f t="shared" si="7"/>
        <v>0</v>
      </c>
      <c r="L80" s="191">
        <v>0</v>
      </c>
      <c r="M80" s="191">
        <v>0</v>
      </c>
      <c r="N80" s="191">
        <v>0</v>
      </c>
      <c r="O80" s="191">
        <v>0</v>
      </c>
      <c r="P80" s="191">
        <v>0</v>
      </c>
      <c r="Q80" s="191">
        <v>0</v>
      </c>
      <c r="R80" s="191">
        <v>0</v>
      </c>
      <c r="S80" s="191">
        <v>0</v>
      </c>
      <c r="T80" s="191">
        <v>0</v>
      </c>
      <c r="U80" s="191">
        <v>0</v>
      </c>
      <c r="V80" s="191">
        <v>0</v>
      </c>
      <c r="W80" s="191">
        <v>0</v>
      </c>
      <c r="X80" s="191">
        <v>0</v>
      </c>
      <c r="Y80" s="191">
        <v>0</v>
      </c>
      <c r="Z80" s="191">
        <v>0</v>
      </c>
      <c r="AA80" s="191">
        <v>0</v>
      </c>
      <c r="AB80" s="191">
        <v>0</v>
      </c>
      <c r="AC80" s="191">
        <v>0</v>
      </c>
      <c r="AD80" s="191">
        <v>0</v>
      </c>
      <c r="AE80" s="191">
        <v>0</v>
      </c>
      <c r="AF80" s="191">
        <v>0</v>
      </c>
      <c r="AG80" s="191">
        <v>0</v>
      </c>
      <c r="AH80" s="191">
        <v>0</v>
      </c>
      <c r="AI80" s="191">
        <v>0</v>
      </c>
      <c r="AJ80" s="191">
        <v>0</v>
      </c>
      <c r="AK80" s="191">
        <v>0</v>
      </c>
      <c r="AL80" s="191">
        <v>0</v>
      </c>
      <c r="AM80" s="191">
        <v>0</v>
      </c>
      <c r="AN80" s="191">
        <v>0</v>
      </c>
      <c r="AO80" s="191">
        <v>0</v>
      </c>
      <c r="AP80" s="191">
        <v>0</v>
      </c>
      <c r="AQ80" s="191">
        <v>0</v>
      </c>
      <c r="AR80" s="191">
        <v>0</v>
      </c>
      <c r="AS80" s="191">
        <v>0</v>
      </c>
      <c r="AT80" s="191">
        <v>0</v>
      </c>
      <c r="AU80" s="191">
        <v>0</v>
      </c>
      <c r="AV80" s="191">
        <v>0</v>
      </c>
      <c r="AW80" s="191">
        <v>0</v>
      </c>
      <c r="AX80" s="191">
        <v>0</v>
      </c>
      <c r="AY80" s="191">
        <v>0</v>
      </c>
      <c r="AZ80" s="191">
        <v>0</v>
      </c>
      <c r="BA80" s="191">
        <v>0</v>
      </c>
      <c r="BB80" s="191">
        <v>0</v>
      </c>
      <c r="BC80" s="191">
        <v>0</v>
      </c>
      <c r="BD80" s="191">
        <v>0</v>
      </c>
      <c r="BE80" s="191">
        <v>0</v>
      </c>
      <c r="BF80" s="191">
        <v>0</v>
      </c>
      <c r="BG80" s="191">
        <v>0</v>
      </c>
      <c r="BH80" s="191">
        <v>0</v>
      </c>
      <c r="BI80" s="191">
        <v>0</v>
      </c>
      <c r="BJ80" s="191">
        <v>0</v>
      </c>
      <c r="BK80" s="191">
        <v>0</v>
      </c>
      <c r="BL80" s="191">
        <v>0</v>
      </c>
      <c r="BM80" s="191">
        <v>0</v>
      </c>
      <c r="BN80" s="191">
        <v>0</v>
      </c>
      <c r="BO80" s="191">
        <v>0</v>
      </c>
      <c r="BP80" s="191">
        <v>0</v>
      </c>
      <c r="BQ80" s="191">
        <v>0</v>
      </c>
      <c r="BR80" s="191">
        <v>0</v>
      </c>
      <c r="BS80" s="191">
        <v>0</v>
      </c>
      <c r="BT80" s="191">
        <v>0</v>
      </c>
      <c r="BU80" s="191">
        <v>0</v>
      </c>
      <c r="BV80" s="191">
        <v>0</v>
      </c>
      <c r="BW80" s="191">
        <v>0</v>
      </c>
      <c r="BX80" s="191">
        <v>0</v>
      </c>
      <c r="BY80" s="191">
        <v>0</v>
      </c>
      <c r="BZ80" s="191">
        <v>0</v>
      </c>
      <c r="CA80" s="191">
        <v>0</v>
      </c>
      <c r="CB80" s="191">
        <v>0</v>
      </c>
      <c r="CC80" s="191">
        <v>0</v>
      </c>
      <c r="CD80" s="191">
        <v>0</v>
      </c>
      <c r="CE80" s="191">
        <v>0</v>
      </c>
      <c r="CF80" s="191">
        <v>0</v>
      </c>
      <c r="CG80" s="191">
        <v>0</v>
      </c>
      <c r="CH80" s="191">
        <v>0</v>
      </c>
      <c r="CI80" s="191">
        <v>0</v>
      </c>
      <c r="CJ80" s="191">
        <v>0</v>
      </c>
      <c r="CK80" s="191">
        <v>0</v>
      </c>
      <c r="CL80" s="191">
        <v>0</v>
      </c>
      <c r="CM80" s="191">
        <v>0</v>
      </c>
      <c r="CN80" s="191">
        <v>0</v>
      </c>
      <c r="CO80" s="191">
        <v>0</v>
      </c>
      <c r="CP80" s="191">
        <v>0</v>
      </c>
      <c r="CQ80" s="191">
        <v>0</v>
      </c>
      <c r="CR80" s="191">
        <v>0</v>
      </c>
      <c r="CS80" s="191">
        <v>0</v>
      </c>
      <c r="CT80" s="191">
        <v>0</v>
      </c>
      <c r="CU80" s="191">
        <v>0</v>
      </c>
      <c r="CV80" s="191">
        <v>0</v>
      </c>
      <c r="CY80" s="6">
        <v>0</v>
      </c>
      <c r="CZ80" s="6">
        <v>0</v>
      </c>
      <c r="DA80" s="6">
        <v>0</v>
      </c>
      <c r="DB80" s="6">
        <v>0</v>
      </c>
      <c r="DC80" s="6">
        <v>0</v>
      </c>
      <c r="DD80" s="6">
        <v>0</v>
      </c>
      <c r="DE80" s="6">
        <v>0</v>
      </c>
      <c r="DF80" s="6">
        <v>0</v>
      </c>
      <c r="DG80" s="6">
        <v>0</v>
      </c>
      <c r="DH80" s="6">
        <v>0</v>
      </c>
      <c r="DI80" s="6">
        <v>0</v>
      </c>
      <c r="DJ80" s="6">
        <v>0</v>
      </c>
      <c r="DK80" s="6">
        <v>0</v>
      </c>
      <c r="DL80" s="6">
        <v>0</v>
      </c>
    </row>
    <row r="81" spans="2:103" s="6" customFormat="1">
      <c r="C81" s="167"/>
      <c r="D81" s="167"/>
      <c r="E81" s="90" t="s">
        <v>178</v>
      </c>
      <c r="F81" s="90"/>
      <c r="G81" s="179" t="s">
        <v>164</v>
      </c>
      <c r="H81" s="88" t="s">
        <v>55</v>
      </c>
      <c r="I81" s="180"/>
      <c r="J81" s="329">
        <f t="shared" si="7"/>
        <v>0</v>
      </c>
      <c r="L81" s="191">
        <v>0</v>
      </c>
      <c r="M81" s="191">
        <v>0</v>
      </c>
      <c r="N81" s="191">
        <v>0</v>
      </c>
      <c r="O81" s="191">
        <v>0</v>
      </c>
      <c r="P81" s="191">
        <v>0</v>
      </c>
      <c r="Q81" s="191">
        <v>0</v>
      </c>
      <c r="R81" s="191">
        <v>0</v>
      </c>
      <c r="S81" s="191">
        <v>0</v>
      </c>
      <c r="T81" s="191">
        <v>0</v>
      </c>
      <c r="U81" s="191">
        <v>0</v>
      </c>
      <c r="V81" s="191">
        <v>0</v>
      </c>
      <c r="W81" s="191">
        <v>0</v>
      </c>
      <c r="X81" s="191">
        <v>0</v>
      </c>
      <c r="Y81" s="191">
        <v>0</v>
      </c>
      <c r="Z81" s="191">
        <v>0</v>
      </c>
      <c r="AA81" s="191">
        <v>0</v>
      </c>
      <c r="AB81" s="191">
        <v>0</v>
      </c>
      <c r="AC81" s="191">
        <v>0</v>
      </c>
      <c r="AD81" s="191">
        <v>0</v>
      </c>
      <c r="AE81" s="191">
        <v>0</v>
      </c>
      <c r="AF81" s="191">
        <v>0</v>
      </c>
      <c r="AG81" s="191">
        <v>0</v>
      </c>
      <c r="AH81" s="191">
        <v>0</v>
      </c>
      <c r="AI81" s="191">
        <v>0</v>
      </c>
      <c r="AJ81" s="191">
        <v>0</v>
      </c>
      <c r="AK81" s="191">
        <v>0</v>
      </c>
      <c r="AL81" s="191">
        <v>0</v>
      </c>
      <c r="AM81" s="191">
        <v>0</v>
      </c>
      <c r="AN81" s="191">
        <v>0</v>
      </c>
      <c r="AO81" s="191">
        <v>0</v>
      </c>
      <c r="AP81" s="191">
        <v>0</v>
      </c>
      <c r="AQ81" s="191">
        <v>0</v>
      </c>
      <c r="AR81" s="191">
        <v>0</v>
      </c>
      <c r="AS81" s="191">
        <v>0</v>
      </c>
      <c r="AT81" s="191">
        <v>0</v>
      </c>
      <c r="AU81" s="191">
        <v>0</v>
      </c>
      <c r="AV81" s="191">
        <v>0</v>
      </c>
      <c r="AW81" s="191">
        <v>0</v>
      </c>
      <c r="AX81" s="191">
        <v>0</v>
      </c>
      <c r="AY81" s="191">
        <v>0</v>
      </c>
      <c r="AZ81" s="191">
        <v>0</v>
      </c>
      <c r="BA81" s="191">
        <v>0</v>
      </c>
      <c r="BB81" s="191">
        <v>0</v>
      </c>
      <c r="BC81" s="191">
        <v>0</v>
      </c>
      <c r="BD81" s="191">
        <v>0</v>
      </c>
      <c r="BE81" s="191">
        <v>0</v>
      </c>
      <c r="BF81" s="191">
        <v>0</v>
      </c>
      <c r="BG81" s="191">
        <v>0</v>
      </c>
      <c r="BH81" s="191">
        <v>0</v>
      </c>
      <c r="BI81" s="191">
        <v>0</v>
      </c>
      <c r="BJ81" s="191">
        <v>0</v>
      </c>
      <c r="BK81" s="191">
        <v>0</v>
      </c>
      <c r="BL81" s="191">
        <v>0</v>
      </c>
      <c r="BM81" s="191">
        <v>0</v>
      </c>
      <c r="BN81" s="191">
        <v>0</v>
      </c>
      <c r="BO81" s="191">
        <v>0</v>
      </c>
      <c r="BP81" s="191">
        <v>0</v>
      </c>
      <c r="BQ81" s="191">
        <v>0</v>
      </c>
      <c r="BR81" s="191">
        <v>0</v>
      </c>
      <c r="BS81" s="191">
        <v>0</v>
      </c>
      <c r="BT81" s="191">
        <v>0</v>
      </c>
      <c r="BU81" s="191">
        <v>0</v>
      </c>
      <c r="BV81" s="191">
        <v>0</v>
      </c>
      <c r="BW81" s="191">
        <v>0</v>
      </c>
      <c r="BX81" s="191">
        <v>0</v>
      </c>
      <c r="BY81" s="191">
        <v>0</v>
      </c>
      <c r="BZ81" s="191">
        <v>0</v>
      </c>
      <c r="CA81" s="191">
        <v>0</v>
      </c>
      <c r="CB81" s="191">
        <v>0</v>
      </c>
      <c r="CC81" s="191">
        <v>0</v>
      </c>
      <c r="CD81" s="191">
        <v>0</v>
      </c>
      <c r="CE81" s="191">
        <v>0</v>
      </c>
      <c r="CF81" s="191">
        <v>0</v>
      </c>
      <c r="CG81" s="191">
        <v>0</v>
      </c>
      <c r="CH81" s="191">
        <v>0</v>
      </c>
      <c r="CI81" s="191">
        <v>0</v>
      </c>
      <c r="CJ81" s="191">
        <v>0</v>
      </c>
      <c r="CK81" s="191">
        <v>0</v>
      </c>
      <c r="CL81" s="191">
        <v>0</v>
      </c>
      <c r="CM81" s="191">
        <v>0</v>
      </c>
      <c r="CN81" s="191">
        <v>0</v>
      </c>
      <c r="CO81" s="191">
        <v>0</v>
      </c>
      <c r="CP81" s="191">
        <v>0</v>
      </c>
      <c r="CQ81" s="191">
        <v>0</v>
      </c>
      <c r="CR81" s="191">
        <v>0</v>
      </c>
      <c r="CS81" s="191">
        <v>0</v>
      </c>
      <c r="CT81" s="191">
        <v>0</v>
      </c>
      <c r="CU81" s="191">
        <v>0</v>
      </c>
      <c r="CV81" s="191">
        <v>0</v>
      </c>
    </row>
    <row r="82" spans="2:103" s="6" customFormat="1">
      <c r="C82" s="167"/>
      <c r="D82" s="167"/>
      <c r="E82" s="167"/>
      <c r="F82" s="167"/>
      <c r="G82" s="184"/>
      <c r="H82" s="197"/>
      <c r="I82" s="404"/>
      <c r="J82" s="329"/>
      <c r="L82" s="338"/>
      <c r="M82" s="338"/>
      <c r="N82" s="338"/>
      <c r="O82" s="338"/>
      <c r="P82" s="338"/>
      <c r="Q82" s="338"/>
      <c r="R82" s="338"/>
      <c r="S82" s="338"/>
      <c r="T82" s="338"/>
      <c r="U82" s="338"/>
      <c r="V82" s="338"/>
      <c r="W82" s="338"/>
      <c r="X82" s="338"/>
      <c r="Y82" s="338"/>
      <c r="Z82" s="338"/>
      <c r="AA82" s="338"/>
      <c r="AB82" s="338"/>
      <c r="AC82" s="338"/>
      <c r="AD82" s="338"/>
      <c r="AE82" s="338"/>
      <c r="AF82" s="338"/>
      <c r="AG82" s="338"/>
      <c r="AH82" s="338"/>
      <c r="AI82" s="338"/>
      <c r="AJ82" s="338"/>
      <c r="AK82" s="338"/>
      <c r="AL82" s="338"/>
      <c r="AM82" s="338"/>
      <c r="AN82" s="338"/>
      <c r="AO82" s="338"/>
      <c r="AP82" s="338"/>
      <c r="AQ82" s="338"/>
      <c r="AR82" s="338"/>
      <c r="AS82" s="338"/>
      <c r="AT82" s="338"/>
      <c r="AU82" s="338"/>
      <c r="AV82" s="338"/>
      <c r="AW82" s="338"/>
      <c r="AX82" s="338"/>
      <c r="AY82" s="338"/>
      <c r="AZ82" s="338"/>
      <c r="BA82" s="338"/>
      <c r="BB82" s="338"/>
      <c r="BC82" s="338"/>
      <c r="BD82" s="338"/>
      <c r="BE82" s="338"/>
      <c r="BF82" s="338"/>
      <c r="BG82" s="338"/>
      <c r="BH82" s="338"/>
      <c r="BI82" s="338"/>
      <c r="BJ82" s="338"/>
      <c r="BK82" s="338"/>
      <c r="BL82" s="338"/>
      <c r="BM82" s="338"/>
      <c r="BN82" s="338"/>
      <c r="BO82" s="338"/>
      <c r="BP82" s="338"/>
      <c r="BQ82" s="338"/>
      <c r="BR82" s="338"/>
      <c r="BS82" s="338"/>
      <c r="BT82" s="338"/>
      <c r="BU82" s="338"/>
      <c r="BV82" s="338"/>
      <c r="BW82" s="338"/>
      <c r="BX82" s="338"/>
      <c r="BY82" s="338"/>
      <c r="BZ82" s="338"/>
      <c r="CA82" s="338"/>
      <c r="CB82" s="338"/>
      <c r="CC82" s="338"/>
      <c r="CD82" s="338"/>
      <c r="CE82" s="338"/>
      <c r="CF82" s="338"/>
      <c r="CG82" s="338"/>
      <c r="CH82" s="338"/>
      <c r="CI82" s="338"/>
      <c r="CJ82" s="338"/>
      <c r="CK82" s="338"/>
      <c r="CL82" s="338"/>
      <c r="CM82" s="338"/>
      <c r="CN82" s="338"/>
      <c r="CO82" s="338"/>
      <c r="CP82" s="338"/>
      <c r="CQ82" s="338"/>
      <c r="CR82" s="338"/>
      <c r="CS82" s="338"/>
      <c r="CT82" s="338"/>
      <c r="CU82" s="338"/>
      <c r="CV82" s="338"/>
    </row>
    <row r="83" spans="2:103">
      <c r="B83" s="24"/>
      <c r="C83" s="43">
        <f>MAX($B$14:C81)+0.1</f>
        <v>3.3000000000000003</v>
      </c>
      <c r="D83" s="41" t="s">
        <v>179</v>
      </c>
      <c r="E83" s="41"/>
      <c r="F83" s="41"/>
      <c r="G83" s="41"/>
      <c r="H83" s="41"/>
      <c r="I83" s="41"/>
      <c r="J83" s="41"/>
      <c r="K83" s="41"/>
      <c r="L83" s="41"/>
      <c r="M83" s="41"/>
      <c r="N83" s="41"/>
      <c r="O83" s="41"/>
      <c r="P83" s="41"/>
      <c r="Q83" s="41"/>
      <c r="R83" s="41"/>
      <c r="S83" s="41"/>
      <c r="T83" s="41"/>
      <c r="U83" s="41"/>
      <c r="V83" s="41"/>
      <c r="W83" s="41"/>
      <c r="X83" s="41"/>
      <c r="Y83" s="41"/>
      <c r="Z83" s="41"/>
      <c r="AA83" s="41"/>
      <c r="AB83" s="41"/>
      <c r="AC83" s="41"/>
      <c r="AD83" s="41"/>
      <c r="AE83" s="41"/>
      <c r="AF83" s="41"/>
      <c r="AG83" s="41"/>
      <c r="AH83" s="41"/>
      <c r="AI83" s="41"/>
      <c r="AJ83" s="41"/>
      <c r="AK83" s="41"/>
      <c r="AL83" s="41"/>
      <c r="AM83" s="41"/>
      <c r="AN83" s="41"/>
      <c r="AO83" s="41"/>
      <c r="AP83" s="41"/>
      <c r="AQ83" s="41"/>
      <c r="AR83" s="41"/>
      <c r="AS83" s="41"/>
      <c r="AT83" s="41"/>
      <c r="AU83" s="41"/>
      <c r="AV83" s="41"/>
      <c r="AW83" s="41"/>
      <c r="AX83" s="41"/>
      <c r="AY83" s="41"/>
      <c r="AZ83" s="41"/>
      <c r="BA83" s="41"/>
      <c r="BB83" s="41"/>
      <c r="BC83" s="41"/>
      <c r="BD83" s="41"/>
      <c r="BE83" s="41"/>
      <c r="BF83" s="41"/>
      <c r="BG83" s="41"/>
      <c r="BH83" s="41"/>
      <c r="BI83" s="41"/>
      <c r="BJ83" s="41"/>
      <c r="BK83" s="41"/>
      <c r="BL83" s="41"/>
      <c r="BM83" s="41"/>
      <c r="BN83" s="41"/>
      <c r="BO83" s="41"/>
      <c r="BP83" s="41"/>
      <c r="BQ83" s="41"/>
      <c r="BR83" s="41"/>
      <c r="BS83" s="41"/>
      <c r="BT83" s="41"/>
      <c r="BU83" s="41"/>
      <c r="BV83" s="41"/>
      <c r="BW83" s="41"/>
      <c r="BX83" s="41"/>
      <c r="BY83" s="41"/>
      <c r="BZ83" s="41"/>
      <c r="CA83" s="41"/>
      <c r="CB83" s="41"/>
      <c r="CC83" s="41"/>
      <c r="CD83" s="41"/>
      <c r="CE83" s="41"/>
      <c r="CF83" s="41"/>
      <c r="CG83" s="41"/>
      <c r="CH83" s="41"/>
      <c r="CI83" s="41"/>
      <c r="CJ83" s="41"/>
      <c r="CK83" s="41"/>
      <c r="CL83" s="41"/>
      <c r="CM83" s="41"/>
      <c r="CN83" s="41"/>
      <c r="CO83" s="41"/>
      <c r="CP83" s="41"/>
      <c r="CQ83" s="41"/>
      <c r="CR83" s="41"/>
      <c r="CS83" s="41"/>
      <c r="CT83" s="41"/>
      <c r="CU83" s="41"/>
      <c r="CV83" s="41"/>
      <c r="CW83" s="41"/>
      <c r="CX83" s="41"/>
      <c r="CY83" s="41"/>
    </row>
    <row r="84" spans="2:103">
      <c r="B84" s="31"/>
      <c r="C84" s="38" t="s">
        <v>169</v>
      </c>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38"/>
      <c r="AE84" s="38"/>
      <c r="AF84" s="38"/>
      <c r="AG84" s="38"/>
      <c r="AH84" s="38"/>
      <c r="AI84" s="38"/>
      <c r="AJ84" s="38"/>
      <c r="AK84" s="38"/>
      <c r="AL84" s="38"/>
      <c r="AM84" s="38"/>
      <c r="AN84" s="38"/>
      <c r="AO84" s="38"/>
      <c r="AP84" s="38"/>
      <c r="AQ84" s="38"/>
      <c r="AR84" s="38"/>
      <c r="AS84" s="38"/>
      <c r="AT84" s="38"/>
      <c r="AU84" s="38"/>
      <c r="AV84" s="38"/>
      <c r="AW84" s="38"/>
      <c r="AX84" s="38"/>
      <c r="AY84" s="38"/>
      <c r="AZ84" s="38"/>
      <c r="BA84" s="38"/>
      <c r="BB84" s="38"/>
      <c r="BC84" s="38"/>
      <c r="BD84" s="38"/>
      <c r="BE84" s="38"/>
      <c r="BF84" s="38"/>
      <c r="BG84" s="38"/>
      <c r="BH84" s="38"/>
      <c r="BI84" s="38"/>
      <c r="BJ84" s="38"/>
      <c r="BK84" s="38"/>
      <c r="BL84" s="38"/>
      <c r="BM84" s="38"/>
      <c r="BN84" s="38"/>
      <c r="BO84" s="38"/>
      <c r="BP84" s="38"/>
      <c r="BQ84" s="38"/>
      <c r="BR84" s="38"/>
      <c r="BS84" s="38"/>
      <c r="BT84" s="38"/>
      <c r="BU84" s="38"/>
      <c r="BV84" s="38"/>
      <c r="BW84" s="38"/>
      <c r="BX84" s="38"/>
      <c r="BY84" s="38"/>
      <c r="BZ84" s="38"/>
      <c r="CA84" s="38"/>
      <c r="CB84" s="38"/>
      <c r="CC84" s="38"/>
      <c r="CD84" s="38"/>
      <c r="CE84" s="38"/>
      <c r="CF84" s="38"/>
      <c r="CG84" s="38"/>
      <c r="CH84" s="38"/>
      <c r="CI84" s="38"/>
      <c r="CJ84" s="38"/>
      <c r="CK84" s="38"/>
      <c r="CL84" s="38"/>
      <c r="CM84" s="38"/>
      <c r="CN84" s="38"/>
      <c r="CO84" s="38"/>
      <c r="CP84" s="38"/>
      <c r="CQ84" s="38"/>
      <c r="CR84" s="38"/>
      <c r="CS84" s="38"/>
      <c r="CT84" s="38"/>
      <c r="CU84" s="38"/>
      <c r="CV84" s="38"/>
      <c r="CW84" s="38"/>
      <c r="CX84" s="38"/>
      <c r="CY84" s="38"/>
    </row>
    <row r="85" spans="2:103">
      <c r="C85" s="90"/>
      <c r="D85" s="90"/>
      <c r="E85" s="90" t="str" cm="1">
        <f t="array" ref="E85">INDEX($E$64:$E$81,MATCH(H85,$H$64:$H$81,0)+ROWS($C$85:C85)-1)</f>
        <v>Fuel costs</v>
      </c>
      <c r="F85" s="90"/>
      <c r="G85" s="179" t="s">
        <v>164</v>
      </c>
      <c r="H85" s="88" t="str">
        <f>Scenarios!$J$106</f>
        <v>Scenario 1</v>
      </c>
      <c r="I85" s="180"/>
      <c r="J85" s="329">
        <f>SUM(L85:CV85)</f>
        <v>0</v>
      </c>
      <c r="L85" s="65" cm="1">
        <f t="array" ref="L85">INDEX(L$63:L$82,MATCH($E85&amp;$H85,$E$63:$E$82&amp;$H$63:$H$82,0))</f>
        <v>0</v>
      </c>
      <c r="M85" s="65" cm="1">
        <f t="array" ref="M85">INDEX(M$63:M$82,MATCH($E85&amp;$H85,$E$63:$E$82&amp;$H$63:$H$82,0))</f>
        <v>0</v>
      </c>
      <c r="N85" s="65" cm="1">
        <f t="array" ref="N85">INDEX(N$63:N$82,MATCH($E85&amp;$H85,$E$63:$E$82&amp;$H$63:$H$82,0))</f>
        <v>0</v>
      </c>
      <c r="O85" s="65" cm="1">
        <f t="array" ref="O85">INDEX(O$63:O$82,MATCH($E85&amp;$H85,$E$63:$E$82&amp;$H$63:$H$82,0))</f>
        <v>0</v>
      </c>
      <c r="P85" s="65" cm="1">
        <f t="array" ref="P85">INDEX(P$63:P$82,MATCH($E85&amp;$H85,$E$63:$E$82&amp;$H$63:$H$82,0))</f>
        <v>0</v>
      </c>
      <c r="Q85" s="65" cm="1">
        <f t="array" ref="Q85">INDEX(Q$63:Q$82,MATCH($E85&amp;$H85,$E$63:$E$82&amp;$H$63:$H$82,0))</f>
        <v>0</v>
      </c>
      <c r="R85" s="65" cm="1">
        <f t="array" ref="R85">INDEX(R$63:R$82,MATCH($E85&amp;$H85,$E$63:$E$82&amp;$H$63:$H$82,0))</f>
        <v>0</v>
      </c>
      <c r="S85" s="65" cm="1">
        <f t="array" ref="S85">INDEX(S$63:S$82,MATCH($E85&amp;$H85,$E$63:$E$82&amp;$H$63:$H$82,0))</f>
        <v>0</v>
      </c>
      <c r="T85" s="65" cm="1">
        <f t="array" ref="T85">INDEX(T$63:T$82,MATCH($E85&amp;$H85,$E$63:$E$82&amp;$H$63:$H$82,0))</f>
        <v>0</v>
      </c>
      <c r="U85" s="65" cm="1">
        <f t="array" ref="U85">INDEX(U$63:U$82,MATCH($E85&amp;$H85,$E$63:$E$82&amp;$H$63:$H$82,0))</f>
        <v>0</v>
      </c>
      <c r="V85" s="65" cm="1">
        <f t="array" ref="V85">INDEX(V$63:V$82,MATCH($E85&amp;$H85,$E$63:$E$82&amp;$H$63:$H$82,0))</f>
        <v>0</v>
      </c>
      <c r="W85" s="65" cm="1">
        <f t="array" ref="W85">INDEX(W$63:W$82,MATCH($E85&amp;$H85,$E$63:$E$82&amp;$H$63:$H$82,0))</f>
        <v>0</v>
      </c>
      <c r="X85" s="65" cm="1">
        <f t="array" ref="X85">INDEX(X$63:X$82,MATCH($E85&amp;$H85,$E$63:$E$82&amp;$H$63:$H$82,0))</f>
        <v>0</v>
      </c>
      <c r="Y85" s="65" cm="1">
        <f t="array" ref="Y85">INDEX(Y$63:Y$82,MATCH($E85&amp;$H85,$E$63:$E$82&amp;$H$63:$H$82,0))</f>
        <v>0</v>
      </c>
      <c r="Z85" s="65" cm="1">
        <f t="array" ref="Z85">INDEX(Z$63:Z$82,MATCH($E85&amp;$H85,$E$63:$E$82&amp;$H$63:$H$82,0))</f>
        <v>0</v>
      </c>
      <c r="AA85" s="65" cm="1">
        <f t="array" ref="AA85">INDEX(AA$63:AA$82,MATCH($E85&amp;$H85,$E$63:$E$82&amp;$H$63:$H$82,0))</f>
        <v>0</v>
      </c>
      <c r="AB85" s="65" cm="1">
        <f t="array" ref="AB85">INDEX(AB$63:AB$82,MATCH($E85&amp;$H85,$E$63:$E$82&amp;$H$63:$H$82,0))</f>
        <v>0</v>
      </c>
      <c r="AC85" s="65" cm="1">
        <f t="array" ref="AC85">INDEX(AC$63:AC$82,MATCH($E85&amp;$H85,$E$63:$E$82&amp;$H$63:$H$82,0))</f>
        <v>0</v>
      </c>
      <c r="AD85" s="65" cm="1">
        <f t="array" ref="AD85">INDEX(AD$63:AD$82,MATCH($E85&amp;$H85,$E$63:$E$82&amp;$H$63:$H$82,0))</f>
        <v>0</v>
      </c>
      <c r="AE85" s="65" cm="1">
        <f t="array" ref="AE85">INDEX(AE$63:AE$82,MATCH($E85&amp;$H85,$E$63:$E$82&amp;$H$63:$H$82,0))</f>
        <v>0</v>
      </c>
      <c r="AF85" s="65" cm="1">
        <f t="array" ref="AF85">INDEX(AF$63:AF$82,MATCH($E85&amp;$H85,$E$63:$E$82&amp;$H$63:$H$82,0))</f>
        <v>0</v>
      </c>
      <c r="AG85" s="65" cm="1">
        <f t="array" ref="AG85">INDEX(AG$63:AG$82,MATCH($E85&amp;$H85,$E$63:$E$82&amp;$H$63:$H$82,0))</f>
        <v>0</v>
      </c>
      <c r="AH85" s="65" cm="1">
        <f t="array" ref="AH85">INDEX(AH$63:AH$82,MATCH($E85&amp;$H85,$E$63:$E$82&amp;$H$63:$H$82,0))</f>
        <v>0</v>
      </c>
      <c r="AI85" s="65" cm="1">
        <f t="array" ref="AI85">INDEX(AI$63:AI$82,MATCH($E85&amp;$H85,$E$63:$E$82&amp;$H$63:$H$82,0))</f>
        <v>0</v>
      </c>
      <c r="AJ85" s="65" cm="1">
        <f t="array" ref="AJ85">INDEX(AJ$63:AJ$82,MATCH($E85&amp;$H85,$E$63:$E$82&amp;$H$63:$H$82,0))</f>
        <v>0</v>
      </c>
      <c r="AK85" s="65" cm="1">
        <f t="array" ref="AK85">INDEX(AK$63:AK$82,MATCH($E85&amp;$H85,$E$63:$E$82&amp;$H$63:$H$82,0))</f>
        <v>0</v>
      </c>
      <c r="AL85" s="65" cm="1">
        <f t="array" ref="AL85">INDEX(AL$63:AL$82,MATCH($E85&amp;$H85,$E$63:$E$82&amp;$H$63:$H$82,0))</f>
        <v>0</v>
      </c>
      <c r="AM85" s="65" cm="1">
        <f t="array" ref="AM85">INDEX(AM$63:AM$82,MATCH($E85&amp;$H85,$E$63:$E$82&amp;$H$63:$H$82,0))</f>
        <v>0</v>
      </c>
      <c r="AN85" s="65" cm="1">
        <f t="array" ref="AN85">INDEX(AN$63:AN$82,MATCH($E85&amp;$H85,$E$63:$E$82&amp;$H$63:$H$82,0))</f>
        <v>0</v>
      </c>
      <c r="AO85" s="65" cm="1">
        <f t="array" ref="AO85">INDEX(AO$63:AO$82,MATCH($E85&amp;$H85,$E$63:$E$82&amp;$H$63:$H$82,0))</f>
        <v>0</v>
      </c>
      <c r="AP85" s="65" cm="1">
        <f t="array" ref="AP85">INDEX(AP$63:AP$82,MATCH($E85&amp;$H85,$E$63:$E$82&amp;$H$63:$H$82,0))</f>
        <v>0</v>
      </c>
      <c r="AQ85" s="65" cm="1">
        <f t="array" ref="AQ85">INDEX(AQ$63:AQ$82,MATCH($E85&amp;$H85,$E$63:$E$82&amp;$H$63:$H$82,0))</f>
        <v>0</v>
      </c>
      <c r="AR85" s="65" cm="1">
        <f t="array" ref="AR85">INDEX(AR$63:AR$82,MATCH($E85&amp;$H85,$E$63:$E$82&amp;$H$63:$H$82,0))</f>
        <v>0</v>
      </c>
      <c r="AS85" s="65" cm="1">
        <f t="array" ref="AS85">INDEX(AS$63:AS$82,MATCH($E85&amp;$H85,$E$63:$E$82&amp;$H$63:$H$82,0))</f>
        <v>0</v>
      </c>
      <c r="AT85" s="65" cm="1">
        <f t="array" ref="AT85">INDEX(AT$63:AT$82,MATCH($E85&amp;$H85,$E$63:$E$82&amp;$H$63:$H$82,0))</f>
        <v>0</v>
      </c>
      <c r="AU85" s="65" cm="1">
        <f t="array" ref="AU85">INDEX(AU$63:AU$82,MATCH($E85&amp;$H85,$E$63:$E$82&amp;$H$63:$H$82,0))</f>
        <v>0</v>
      </c>
      <c r="AV85" s="65" cm="1">
        <f t="array" ref="AV85">INDEX(AV$63:AV$82,MATCH($E85&amp;$H85,$E$63:$E$82&amp;$H$63:$H$82,0))</f>
        <v>0</v>
      </c>
      <c r="AW85" s="65" cm="1">
        <f t="array" ref="AW85">INDEX(AW$63:AW$82,MATCH($E85&amp;$H85,$E$63:$E$82&amp;$H$63:$H$82,0))</f>
        <v>0</v>
      </c>
      <c r="AX85" s="65" cm="1">
        <f t="array" ref="AX85">INDEX(AX$63:AX$82,MATCH($E85&amp;$H85,$E$63:$E$82&amp;$H$63:$H$82,0))</f>
        <v>0</v>
      </c>
      <c r="AY85" s="65" cm="1">
        <f t="array" ref="AY85">INDEX(AY$63:AY$82,MATCH($E85&amp;$H85,$E$63:$E$82&amp;$H$63:$H$82,0))</f>
        <v>0</v>
      </c>
      <c r="AZ85" s="65" cm="1">
        <f t="array" ref="AZ85">INDEX(AZ$63:AZ$82,MATCH($E85&amp;$H85,$E$63:$E$82&amp;$H$63:$H$82,0))</f>
        <v>0</v>
      </c>
      <c r="BA85" s="65" cm="1">
        <f t="array" ref="BA85">INDEX(BA$63:BA$82,MATCH($E85&amp;$H85,$E$63:$E$82&amp;$H$63:$H$82,0))</f>
        <v>0</v>
      </c>
      <c r="BB85" s="65" cm="1">
        <f t="array" ref="BB85">INDEX(BB$63:BB$82,MATCH($E85&amp;$H85,$E$63:$E$82&amp;$H$63:$H$82,0))</f>
        <v>0</v>
      </c>
      <c r="BC85" s="65" cm="1">
        <f t="array" ref="BC85">INDEX(BC$63:BC$82,MATCH($E85&amp;$H85,$E$63:$E$82&amp;$H$63:$H$82,0))</f>
        <v>0</v>
      </c>
      <c r="BD85" s="65" cm="1">
        <f t="array" ref="BD85">INDEX(BD$63:BD$82,MATCH($E85&amp;$H85,$E$63:$E$82&amp;$H$63:$H$82,0))</f>
        <v>0</v>
      </c>
      <c r="BE85" s="65" cm="1">
        <f t="array" ref="BE85">INDEX(BE$63:BE$82,MATCH($E85&amp;$H85,$E$63:$E$82&amp;$H$63:$H$82,0))</f>
        <v>0</v>
      </c>
      <c r="BF85" s="65" cm="1">
        <f t="array" ref="BF85">INDEX(BF$63:BF$82,MATCH($E85&amp;$H85,$E$63:$E$82&amp;$H$63:$H$82,0))</f>
        <v>0</v>
      </c>
      <c r="BG85" s="65" cm="1">
        <f t="array" ref="BG85">INDEX(BG$63:BG$82,MATCH($E85&amp;$H85,$E$63:$E$82&amp;$H$63:$H$82,0))</f>
        <v>0</v>
      </c>
      <c r="BH85" s="65" cm="1">
        <f t="array" ref="BH85">INDEX(BH$63:BH$82,MATCH($E85&amp;$H85,$E$63:$E$82&amp;$H$63:$H$82,0))</f>
        <v>0</v>
      </c>
      <c r="BI85" s="65" cm="1">
        <f t="array" ref="BI85">INDEX(BI$63:BI$82,MATCH($E85&amp;$H85,$E$63:$E$82&amp;$H$63:$H$82,0))</f>
        <v>0</v>
      </c>
      <c r="BJ85" s="65" cm="1">
        <f t="array" ref="BJ85">INDEX(BJ$63:BJ$82,MATCH($E85&amp;$H85,$E$63:$E$82&amp;$H$63:$H$82,0))</f>
        <v>0</v>
      </c>
      <c r="BK85" s="65" cm="1">
        <f t="array" ref="BK85">INDEX(BK$63:BK$82,MATCH($E85&amp;$H85,$E$63:$E$82&amp;$H$63:$H$82,0))</f>
        <v>0</v>
      </c>
      <c r="BL85" s="65" cm="1">
        <f t="array" ref="BL85">INDEX(BL$63:BL$82,MATCH($E85&amp;$H85,$E$63:$E$82&amp;$H$63:$H$82,0))</f>
        <v>0</v>
      </c>
      <c r="BM85" s="65" cm="1">
        <f t="array" ref="BM85">INDEX(BM$63:BM$82,MATCH($E85&amp;$H85,$E$63:$E$82&amp;$H$63:$H$82,0))</f>
        <v>0</v>
      </c>
      <c r="BN85" s="65" cm="1">
        <f t="array" ref="BN85">INDEX(BN$63:BN$82,MATCH($E85&amp;$H85,$E$63:$E$82&amp;$H$63:$H$82,0))</f>
        <v>0</v>
      </c>
      <c r="BO85" s="65" cm="1">
        <f t="array" ref="BO85">INDEX(BO$63:BO$82,MATCH($E85&amp;$H85,$E$63:$E$82&amp;$H$63:$H$82,0))</f>
        <v>0</v>
      </c>
      <c r="BP85" s="65" cm="1">
        <f t="array" ref="BP85">INDEX(BP$63:BP$82,MATCH($E85&amp;$H85,$E$63:$E$82&amp;$H$63:$H$82,0))</f>
        <v>0</v>
      </c>
      <c r="BQ85" s="65" cm="1">
        <f t="array" ref="BQ85">INDEX(BQ$63:BQ$82,MATCH($E85&amp;$H85,$E$63:$E$82&amp;$H$63:$H$82,0))</f>
        <v>0</v>
      </c>
      <c r="BR85" s="65" cm="1">
        <f t="array" ref="BR85">INDEX(BR$63:BR$82,MATCH($E85&amp;$H85,$E$63:$E$82&amp;$H$63:$H$82,0))</f>
        <v>0</v>
      </c>
      <c r="BS85" s="65" cm="1">
        <f t="array" ref="BS85">INDEX(BS$63:BS$82,MATCH($E85&amp;$H85,$E$63:$E$82&amp;$H$63:$H$82,0))</f>
        <v>0</v>
      </c>
      <c r="BT85" s="65" cm="1">
        <f t="array" ref="BT85">INDEX(BT$63:BT$82,MATCH($E85&amp;$H85,$E$63:$E$82&amp;$H$63:$H$82,0))</f>
        <v>0</v>
      </c>
      <c r="BU85" s="65" cm="1">
        <f t="array" ref="BU85">INDEX(BU$63:BU$82,MATCH($E85&amp;$H85,$E$63:$E$82&amp;$H$63:$H$82,0))</f>
        <v>0</v>
      </c>
      <c r="BV85" s="65" cm="1">
        <f t="array" ref="BV85">INDEX(BV$63:BV$82,MATCH($E85&amp;$H85,$E$63:$E$82&amp;$H$63:$H$82,0))</f>
        <v>0</v>
      </c>
      <c r="BW85" s="65" cm="1">
        <f t="array" ref="BW85">INDEX(BW$63:BW$82,MATCH($E85&amp;$H85,$E$63:$E$82&amp;$H$63:$H$82,0))</f>
        <v>0</v>
      </c>
      <c r="BX85" s="65" cm="1">
        <f t="array" ref="BX85">INDEX(BX$63:BX$82,MATCH($E85&amp;$H85,$E$63:$E$82&amp;$H$63:$H$82,0))</f>
        <v>0</v>
      </c>
      <c r="BY85" s="65" cm="1">
        <f t="array" ref="BY85">INDEX(BY$63:BY$82,MATCH($E85&amp;$H85,$E$63:$E$82&amp;$H$63:$H$82,0))</f>
        <v>0</v>
      </c>
      <c r="BZ85" s="65" cm="1">
        <f t="array" ref="BZ85">INDEX(BZ$63:BZ$82,MATCH($E85&amp;$H85,$E$63:$E$82&amp;$H$63:$H$82,0))</f>
        <v>0</v>
      </c>
      <c r="CA85" s="65" cm="1">
        <f t="array" ref="CA85">INDEX(CA$63:CA$82,MATCH($E85&amp;$H85,$E$63:$E$82&amp;$H$63:$H$82,0))</f>
        <v>0</v>
      </c>
      <c r="CB85" s="65" cm="1">
        <f t="array" ref="CB85">INDEX(CB$63:CB$82,MATCH($E85&amp;$H85,$E$63:$E$82&amp;$H$63:$H$82,0))</f>
        <v>0</v>
      </c>
      <c r="CC85" s="65" cm="1">
        <f t="array" ref="CC85">INDEX(CC$63:CC$82,MATCH($E85&amp;$H85,$E$63:$E$82&amp;$H$63:$H$82,0))</f>
        <v>0</v>
      </c>
      <c r="CD85" s="65" cm="1">
        <f t="array" ref="CD85">INDEX(CD$63:CD$82,MATCH($E85&amp;$H85,$E$63:$E$82&amp;$H$63:$H$82,0))</f>
        <v>0</v>
      </c>
      <c r="CE85" s="65" cm="1">
        <f t="array" ref="CE85">INDEX(CE$63:CE$82,MATCH($E85&amp;$H85,$E$63:$E$82&amp;$H$63:$H$82,0))</f>
        <v>0</v>
      </c>
      <c r="CF85" s="65" cm="1">
        <f t="array" ref="CF85">INDEX(CF$63:CF$82,MATCH($E85&amp;$H85,$E$63:$E$82&amp;$H$63:$H$82,0))</f>
        <v>0</v>
      </c>
      <c r="CG85" s="65" cm="1">
        <f t="array" ref="CG85">INDEX(CG$63:CG$82,MATCH($E85&amp;$H85,$E$63:$E$82&amp;$H$63:$H$82,0))</f>
        <v>0</v>
      </c>
      <c r="CH85" s="65" cm="1">
        <f t="array" ref="CH85">INDEX(CH$63:CH$82,MATCH($E85&amp;$H85,$E$63:$E$82&amp;$H$63:$H$82,0))</f>
        <v>0</v>
      </c>
      <c r="CI85" s="65" cm="1">
        <f t="array" ref="CI85">INDEX(CI$63:CI$82,MATCH($E85&amp;$H85,$E$63:$E$82&amp;$H$63:$H$82,0))</f>
        <v>0</v>
      </c>
      <c r="CJ85" s="65" cm="1">
        <f t="array" ref="CJ85">INDEX(CJ$63:CJ$82,MATCH($E85&amp;$H85,$E$63:$E$82&amp;$H$63:$H$82,0))</f>
        <v>0</v>
      </c>
      <c r="CK85" s="65" cm="1">
        <f t="array" ref="CK85">INDEX(CK$63:CK$82,MATCH($E85&amp;$H85,$E$63:$E$82&amp;$H$63:$H$82,0))</f>
        <v>0</v>
      </c>
      <c r="CL85" s="65" cm="1">
        <f t="array" ref="CL85">INDEX(CL$63:CL$82,MATCH($E85&amp;$H85,$E$63:$E$82&amp;$H$63:$H$82,0))</f>
        <v>0</v>
      </c>
      <c r="CM85" s="65" cm="1">
        <f t="array" ref="CM85">INDEX(CM$63:CM$82,MATCH($E85&amp;$H85,$E$63:$E$82&amp;$H$63:$H$82,0))</f>
        <v>0</v>
      </c>
      <c r="CN85" s="65" cm="1">
        <f t="array" ref="CN85">INDEX(CN$63:CN$82,MATCH($E85&amp;$H85,$E$63:$E$82&amp;$H$63:$H$82,0))</f>
        <v>0</v>
      </c>
      <c r="CO85" s="65" cm="1">
        <f t="array" ref="CO85">INDEX(CO$63:CO$82,MATCH($E85&amp;$H85,$E$63:$E$82&amp;$H$63:$H$82,0))</f>
        <v>0</v>
      </c>
      <c r="CP85" s="65" cm="1">
        <f t="array" ref="CP85">INDEX(CP$63:CP$82,MATCH($E85&amp;$H85,$E$63:$E$82&amp;$H$63:$H$82,0))</f>
        <v>0</v>
      </c>
      <c r="CQ85" s="65" cm="1">
        <f t="array" ref="CQ85">INDEX(CQ$63:CQ$82,MATCH($E85&amp;$H85,$E$63:$E$82&amp;$H$63:$H$82,0))</f>
        <v>0</v>
      </c>
      <c r="CR85" s="65" cm="1">
        <f t="array" ref="CR85">INDEX(CR$63:CR$82,MATCH($E85&amp;$H85,$E$63:$E$82&amp;$H$63:$H$82,0))</f>
        <v>0</v>
      </c>
      <c r="CS85" s="65" cm="1">
        <f t="array" ref="CS85">INDEX(CS$63:CS$82,MATCH($E85&amp;$H85,$E$63:$E$82&amp;$H$63:$H$82,0))</f>
        <v>0</v>
      </c>
      <c r="CT85" s="65" cm="1">
        <f t="array" ref="CT85">INDEX(CT$63:CT$82,MATCH($E85&amp;$H85,$E$63:$E$82&amp;$H$63:$H$82,0))</f>
        <v>0</v>
      </c>
      <c r="CU85" s="65" cm="1">
        <f t="array" ref="CU85">INDEX(CU$63:CU$82,MATCH($E85&amp;$H85,$E$63:$E$82&amp;$H$63:$H$82,0))</f>
        <v>0</v>
      </c>
      <c r="CV85" s="65" cm="1">
        <f t="array" ref="CV85">INDEX(CV$63:CV$82,MATCH($E85&amp;$H85,$E$63:$E$82&amp;$H$63:$H$82,0))</f>
        <v>0</v>
      </c>
    </row>
    <row r="86" spans="2:103">
      <c r="C86" s="90"/>
      <c r="D86" s="90"/>
      <c r="E86" s="90" t="str" cm="1">
        <f t="array" ref="E86">INDEX($E$64:$E$81,MATCH(H86,$H$64:$H$81,0)+ROWS($C$85:C86)-1)</f>
        <v>O&amp;M baseline costs</v>
      </c>
      <c r="F86" s="90"/>
      <c r="G86" s="179" t="s">
        <v>164</v>
      </c>
      <c r="H86" s="88" t="str">
        <f>Scenarios!$J$106</f>
        <v>Scenario 1</v>
      </c>
      <c r="I86" s="180"/>
      <c r="J86" s="329">
        <f>SUM(L86:CV86)</f>
        <v>0</v>
      </c>
      <c r="L86" s="65" cm="1">
        <f t="array" ref="L86">INDEX(L$63:L$82,MATCH($E86&amp;$H86,$E$63:$E$82&amp;$H$63:$H$82,0))</f>
        <v>0</v>
      </c>
      <c r="M86" s="65" cm="1">
        <f t="array" ref="M86">INDEX(M$63:M$82,MATCH($E86&amp;$H86,$E$63:$E$82&amp;$H$63:$H$82,0))</f>
        <v>0</v>
      </c>
      <c r="N86" s="65" cm="1">
        <f t="array" ref="N86">INDEX(N$63:N$82,MATCH($E86&amp;$H86,$E$63:$E$82&amp;$H$63:$H$82,0))</f>
        <v>0</v>
      </c>
      <c r="O86" s="65" cm="1">
        <f t="array" ref="O86">INDEX(O$63:O$82,MATCH($E86&amp;$H86,$E$63:$E$82&amp;$H$63:$H$82,0))</f>
        <v>0</v>
      </c>
      <c r="P86" s="65" cm="1">
        <f t="array" ref="P86">INDEX(P$63:P$82,MATCH($E86&amp;$H86,$E$63:$E$82&amp;$H$63:$H$82,0))</f>
        <v>0</v>
      </c>
      <c r="Q86" s="65" cm="1">
        <f t="array" ref="Q86">INDEX(Q$63:Q$82,MATCH($E86&amp;$H86,$E$63:$E$82&amp;$H$63:$H$82,0))</f>
        <v>0</v>
      </c>
      <c r="R86" s="65" cm="1">
        <f t="array" ref="R86">INDEX(R$63:R$82,MATCH($E86&amp;$H86,$E$63:$E$82&amp;$H$63:$H$82,0))</f>
        <v>0</v>
      </c>
      <c r="S86" s="65" cm="1">
        <f t="array" ref="S86">INDEX(S$63:S$82,MATCH($E86&amp;$H86,$E$63:$E$82&amp;$H$63:$H$82,0))</f>
        <v>0</v>
      </c>
      <c r="T86" s="65" cm="1">
        <f t="array" ref="T86">INDEX(T$63:T$82,MATCH($E86&amp;$H86,$E$63:$E$82&amp;$H$63:$H$82,0))</f>
        <v>0</v>
      </c>
      <c r="U86" s="65" cm="1">
        <f t="array" ref="U86">INDEX(U$63:U$82,MATCH($E86&amp;$H86,$E$63:$E$82&amp;$H$63:$H$82,0))</f>
        <v>0</v>
      </c>
      <c r="V86" s="65" cm="1">
        <f t="array" ref="V86">INDEX(V$63:V$82,MATCH($E86&amp;$H86,$E$63:$E$82&amp;$H$63:$H$82,0))</f>
        <v>0</v>
      </c>
      <c r="W86" s="65" cm="1">
        <f t="array" ref="W86">INDEX(W$63:W$82,MATCH($E86&amp;$H86,$E$63:$E$82&amp;$H$63:$H$82,0))</f>
        <v>0</v>
      </c>
      <c r="X86" s="65" cm="1">
        <f t="array" ref="X86">INDEX(X$63:X$82,MATCH($E86&amp;$H86,$E$63:$E$82&amp;$H$63:$H$82,0))</f>
        <v>0</v>
      </c>
      <c r="Y86" s="65" cm="1">
        <f t="array" ref="Y86">INDEX(Y$63:Y$82,MATCH($E86&amp;$H86,$E$63:$E$82&amp;$H$63:$H$82,0))</f>
        <v>0</v>
      </c>
      <c r="Z86" s="65" cm="1">
        <f t="array" ref="Z86">INDEX(Z$63:Z$82,MATCH($E86&amp;$H86,$E$63:$E$82&amp;$H$63:$H$82,0))</f>
        <v>0</v>
      </c>
      <c r="AA86" s="65" cm="1">
        <f t="array" ref="AA86">INDEX(AA$63:AA$82,MATCH($E86&amp;$H86,$E$63:$E$82&amp;$H$63:$H$82,0))</f>
        <v>0</v>
      </c>
      <c r="AB86" s="65" cm="1">
        <f t="array" ref="AB86">INDEX(AB$63:AB$82,MATCH($E86&amp;$H86,$E$63:$E$82&amp;$H$63:$H$82,0))</f>
        <v>0</v>
      </c>
      <c r="AC86" s="65" cm="1">
        <f t="array" ref="AC86">INDEX(AC$63:AC$82,MATCH($E86&amp;$H86,$E$63:$E$82&amp;$H$63:$H$82,0))</f>
        <v>0</v>
      </c>
      <c r="AD86" s="65" cm="1">
        <f t="array" ref="AD86">INDEX(AD$63:AD$82,MATCH($E86&amp;$H86,$E$63:$E$82&amp;$H$63:$H$82,0))</f>
        <v>0</v>
      </c>
      <c r="AE86" s="65" cm="1">
        <f t="array" ref="AE86">INDEX(AE$63:AE$82,MATCH($E86&amp;$H86,$E$63:$E$82&amp;$H$63:$H$82,0))</f>
        <v>0</v>
      </c>
      <c r="AF86" s="65" cm="1">
        <f t="array" ref="AF86">INDEX(AF$63:AF$82,MATCH($E86&amp;$H86,$E$63:$E$82&amp;$H$63:$H$82,0))</f>
        <v>0</v>
      </c>
      <c r="AG86" s="65" cm="1">
        <f t="array" ref="AG86">INDEX(AG$63:AG$82,MATCH($E86&amp;$H86,$E$63:$E$82&amp;$H$63:$H$82,0))</f>
        <v>0</v>
      </c>
      <c r="AH86" s="65" cm="1">
        <f t="array" ref="AH86">INDEX(AH$63:AH$82,MATCH($E86&amp;$H86,$E$63:$E$82&amp;$H$63:$H$82,0))</f>
        <v>0</v>
      </c>
      <c r="AI86" s="65" cm="1">
        <f t="array" ref="AI86">INDEX(AI$63:AI$82,MATCH($E86&amp;$H86,$E$63:$E$82&amp;$H$63:$H$82,0))</f>
        <v>0</v>
      </c>
      <c r="AJ86" s="65" cm="1">
        <f t="array" ref="AJ86">INDEX(AJ$63:AJ$82,MATCH($E86&amp;$H86,$E$63:$E$82&amp;$H$63:$H$82,0))</f>
        <v>0</v>
      </c>
      <c r="AK86" s="65" cm="1">
        <f t="array" ref="AK86">INDEX(AK$63:AK$82,MATCH($E86&amp;$H86,$E$63:$E$82&amp;$H$63:$H$82,0))</f>
        <v>0</v>
      </c>
      <c r="AL86" s="65" cm="1">
        <f t="array" ref="AL86">INDEX(AL$63:AL$82,MATCH($E86&amp;$H86,$E$63:$E$82&amp;$H$63:$H$82,0))</f>
        <v>0</v>
      </c>
      <c r="AM86" s="65" cm="1">
        <f t="array" ref="AM86">INDEX(AM$63:AM$82,MATCH($E86&amp;$H86,$E$63:$E$82&amp;$H$63:$H$82,0))</f>
        <v>0</v>
      </c>
      <c r="AN86" s="65" cm="1">
        <f t="array" ref="AN86">INDEX(AN$63:AN$82,MATCH($E86&amp;$H86,$E$63:$E$82&amp;$H$63:$H$82,0))</f>
        <v>0</v>
      </c>
      <c r="AO86" s="65" cm="1">
        <f t="array" ref="AO86">INDEX(AO$63:AO$82,MATCH($E86&amp;$H86,$E$63:$E$82&amp;$H$63:$H$82,0))</f>
        <v>0</v>
      </c>
      <c r="AP86" s="65" cm="1">
        <f t="array" ref="AP86">INDEX(AP$63:AP$82,MATCH($E86&amp;$H86,$E$63:$E$82&amp;$H$63:$H$82,0))</f>
        <v>0</v>
      </c>
      <c r="AQ86" s="65" cm="1">
        <f t="array" ref="AQ86">INDEX(AQ$63:AQ$82,MATCH($E86&amp;$H86,$E$63:$E$82&amp;$H$63:$H$82,0))</f>
        <v>0</v>
      </c>
      <c r="AR86" s="65" cm="1">
        <f t="array" ref="AR86">INDEX(AR$63:AR$82,MATCH($E86&amp;$H86,$E$63:$E$82&amp;$H$63:$H$82,0))</f>
        <v>0</v>
      </c>
      <c r="AS86" s="65" cm="1">
        <f t="array" ref="AS86">INDEX(AS$63:AS$82,MATCH($E86&amp;$H86,$E$63:$E$82&amp;$H$63:$H$82,0))</f>
        <v>0</v>
      </c>
      <c r="AT86" s="65" cm="1">
        <f t="array" ref="AT86">INDEX(AT$63:AT$82,MATCH($E86&amp;$H86,$E$63:$E$82&amp;$H$63:$H$82,0))</f>
        <v>0</v>
      </c>
      <c r="AU86" s="65" cm="1">
        <f t="array" ref="AU86">INDEX(AU$63:AU$82,MATCH($E86&amp;$H86,$E$63:$E$82&amp;$H$63:$H$82,0))</f>
        <v>0</v>
      </c>
      <c r="AV86" s="65" cm="1">
        <f t="array" ref="AV86">INDEX(AV$63:AV$82,MATCH($E86&amp;$H86,$E$63:$E$82&amp;$H$63:$H$82,0))</f>
        <v>0</v>
      </c>
      <c r="AW86" s="65" cm="1">
        <f t="array" ref="AW86">INDEX(AW$63:AW$82,MATCH($E86&amp;$H86,$E$63:$E$82&amp;$H$63:$H$82,0))</f>
        <v>0</v>
      </c>
      <c r="AX86" s="65" cm="1">
        <f t="array" ref="AX86">INDEX(AX$63:AX$82,MATCH($E86&amp;$H86,$E$63:$E$82&amp;$H$63:$H$82,0))</f>
        <v>0</v>
      </c>
      <c r="AY86" s="65" cm="1">
        <f t="array" ref="AY86">INDEX(AY$63:AY$82,MATCH($E86&amp;$H86,$E$63:$E$82&amp;$H$63:$H$82,0))</f>
        <v>0</v>
      </c>
      <c r="AZ86" s="65" cm="1">
        <f t="array" ref="AZ86">INDEX(AZ$63:AZ$82,MATCH($E86&amp;$H86,$E$63:$E$82&amp;$H$63:$H$82,0))</f>
        <v>0</v>
      </c>
      <c r="BA86" s="65" cm="1">
        <f t="array" ref="BA86">INDEX(BA$63:BA$82,MATCH($E86&amp;$H86,$E$63:$E$82&amp;$H$63:$H$82,0))</f>
        <v>0</v>
      </c>
      <c r="BB86" s="65" cm="1">
        <f t="array" ref="BB86">INDEX(BB$63:BB$82,MATCH($E86&amp;$H86,$E$63:$E$82&amp;$H$63:$H$82,0))</f>
        <v>0</v>
      </c>
      <c r="BC86" s="65" cm="1">
        <f t="array" ref="BC86">INDEX(BC$63:BC$82,MATCH($E86&amp;$H86,$E$63:$E$82&amp;$H$63:$H$82,0))</f>
        <v>0</v>
      </c>
      <c r="BD86" s="65" cm="1">
        <f t="array" ref="BD86">INDEX(BD$63:BD$82,MATCH($E86&amp;$H86,$E$63:$E$82&amp;$H$63:$H$82,0))</f>
        <v>0</v>
      </c>
      <c r="BE86" s="65" cm="1">
        <f t="array" ref="BE86">INDEX(BE$63:BE$82,MATCH($E86&amp;$H86,$E$63:$E$82&amp;$H$63:$H$82,0))</f>
        <v>0</v>
      </c>
      <c r="BF86" s="65" cm="1">
        <f t="array" ref="BF86">INDEX(BF$63:BF$82,MATCH($E86&amp;$H86,$E$63:$E$82&amp;$H$63:$H$82,0))</f>
        <v>0</v>
      </c>
      <c r="BG86" s="65" cm="1">
        <f t="array" ref="BG86">INDEX(BG$63:BG$82,MATCH($E86&amp;$H86,$E$63:$E$82&amp;$H$63:$H$82,0))</f>
        <v>0</v>
      </c>
      <c r="BH86" s="65" cm="1">
        <f t="array" ref="BH86">INDEX(BH$63:BH$82,MATCH($E86&amp;$H86,$E$63:$E$82&amp;$H$63:$H$82,0))</f>
        <v>0</v>
      </c>
      <c r="BI86" s="65" cm="1">
        <f t="array" ref="BI86">INDEX(BI$63:BI$82,MATCH($E86&amp;$H86,$E$63:$E$82&amp;$H$63:$H$82,0))</f>
        <v>0</v>
      </c>
      <c r="BJ86" s="65" cm="1">
        <f t="array" ref="BJ86">INDEX(BJ$63:BJ$82,MATCH($E86&amp;$H86,$E$63:$E$82&amp;$H$63:$H$82,0))</f>
        <v>0</v>
      </c>
      <c r="BK86" s="65" cm="1">
        <f t="array" ref="BK86">INDEX(BK$63:BK$82,MATCH($E86&amp;$H86,$E$63:$E$82&amp;$H$63:$H$82,0))</f>
        <v>0</v>
      </c>
      <c r="BL86" s="65" cm="1">
        <f t="array" ref="BL86">INDEX(BL$63:BL$82,MATCH($E86&amp;$H86,$E$63:$E$82&amp;$H$63:$H$82,0))</f>
        <v>0</v>
      </c>
      <c r="BM86" s="65" cm="1">
        <f t="array" ref="BM86">INDEX(BM$63:BM$82,MATCH($E86&amp;$H86,$E$63:$E$82&amp;$H$63:$H$82,0))</f>
        <v>0</v>
      </c>
      <c r="BN86" s="65" cm="1">
        <f t="array" ref="BN86">INDEX(BN$63:BN$82,MATCH($E86&amp;$H86,$E$63:$E$82&amp;$H$63:$H$82,0))</f>
        <v>0</v>
      </c>
      <c r="BO86" s="65" cm="1">
        <f t="array" ref="BO86">INDEX(BO$63:BO$82,MATCH($E86&amp;$H86,$E$63:$E$82&amp;$H$63:$H$82,0))</f>
        <v>0</v>
      </c>
      <c r="BP86" s="65" cm="1">
        <f t="array" ref="BP86">INDEX(BP$63:BP$82,MATCH($E86&amp;$H86,$E$63:$E$82&amp;$H$63:$H$82,0))</f>
        <v>0</v>
      </c>
      <c r="BQ86" s="65" cm="1">
        <f t="array" ref="BQ86">INDEX(BQ$63:BQ$82,MATCH($E86&amp;$H86,$E$63:$E$82&amp;$H$63:$H$82,0))</f>
        <v>0</v>
      </c>
      <c r="BR86" s="65" cm="1">
        <f t="array" ref="BR86">INDEX(BR$63:BR$82,MATCH($E86&amp;$H86,$E$63:$E$82&amp;$H$63:$H$82,0))</f>
        <v>0</v>
      </c>
      <c r="BS86" s="65" cm="1">
        <f t="array" ref="BS86">INDEX(BS$63:BS$82,MATCH($E86&amp;$H86,$E$63:$E$82&amp;$H$63:$H$82,0))</f>
        <v>0</v>
      </c>
      <c r="BT86" s="65" cm="1">
        <f t="array" ref="BT86">INDEX(BT$63:BT$82,MATCH($E86&amp;$H86,$E$63:$E$82&amp;$H$63:$H$82,0))</f>
        <v>0</v>
      </c>
      <c r="BU86" s="65" cm="1">
        <f t="array" ref="BU86">INDEX(BU$63:BU$82,MATCH($E86&amp;$H86,$E$63:$E$82&amp;$H$63:$H$82,0))</f>
        <v>0</v>
      </c>
      <c r="BV86" s="65" cm="1">
        <f t="array" ref="BV86">INDEX(BV$63:BV$82,MATCH($E86&amp;$H86,$E$63:$E$82&amp;$H$63:$H$82,0))</f>
        <v>0</v>
      </c>
      <c r="BW86" s="65" cm="1">
        <f t="array" ref="BW86">INDEX(BW$63:BW$82,MATCH($E86&amp;$H86,$E$63:$E$82&amp;$H$63:$H$82,0))</f>
        <v>0</v>
      </c>
      <c r="BX86" s="65" cm="1">
        <f t="array" ref="BX86">INDEX(BX$63:BX$82,MATCH($E86&amp;$H86,$E$63:$E$82&amp;$H$63:$H$82,0))</f>
        <v>0</v>
      </c>
      <c r="BY86" s="65" cm="1">
        <f t="array" ref="BY86">INDEX(BY$63:BY$82,MATCH($E86&amp;$H86,$E$63:$E$82&amp;$H$63:$H$82,0))</f>
        <v>0</v>
      </c>
      <c r="BZ86" s="65" cm="1">
        <f t="array" ref="BZ86">INDEX(BZ$63:BZ$82,MATCH($E86&amp;$H86,$E$63:$E$82&amp;$H$63:$H$82,0))</f>
        <v>0</v>
      </c>
      <c r="CA86" s="65" cm="1">
        <f t="array" ref="CA86">INDEX(CA$63:CA$82,MATCH($E86&amp;$H86,$E$63:$E$82&amp;$H$63:$H$82,0))</f>
        <v>0</v>
      </c>
      <c r="CB86" s="65" cm="1">
        <f t="array" ref="CB86">INDEX(CB$63:CB$82,MATCH($E86&amp;$H86,$E$63:$E$82&amp;$H$63:$H$82,0))</f>
        <v>0</v>
      </c>
      <c r="CC86" s="65" cm="1">
        <f t="array" ref="CC86">INDEX(CC$63:CC$82,MATCH($E86&amp;$H86,$E$63:$E$82&amp;$H$63:$H$82,0))</f>
        <v>0</v>
      </c>
      <c r="CD86" s="65" cm="1">
        <f t="array" ref="CD86">INDEX(CD$63:CD$82,MATCH($E86&amp;$H86,$E$63:$E$82&amp;$H$63:$H$82,0))</f>
        <v>0</v>
      </c>
      <c r="CE86" s="65" cm="1">
        <f t="array" ref="CE86">INDEX(CE$63:CE$82,MATCH($E86&amp;$H86,$E$63:$E$82&amp;$H$63:$H$82,0))</f>
        <v>0</v>
      </c>
      <c r="CF86" s="65" cm="1">
        <f t="array" ref="CF86">INDEX(CF$63:CF$82,MATCH($E86&amp;$H86,$E$63:$E$82&amp;$H$63:$H$82,0))</f>
        <v>0</v>
      </c>
      <c r="CG86" s="65" cm="1">
        <f t="array" ref="CG86">INDEX(CG$63:CG$82,MATCH($E86&amp;$H86,$E$63:$E$82&amp;$H$63:$H$82,0))</f>
        <v>0</v>
      </c>
      <c r="CH86" s="65" cm="1">
        <f t="array" ref="CH86">INDEX(CH$63:CH$82,MATCH($E86&amp;$H86,$E$63:$E$82&amp;$H$63:$H$82,0))</f>
        <v>0</v>
      </c>
      <c r="CI86" s="65" cm="1">
        <f t="array" ref="CI86">INDEX(CI$63:CI$82,MATCH($E86&amp;$H86,$E$63:$E$82&amp;$H$63:$H$82,0))</f>
        <v>0</v>
      </c>
      <c r="CJ86" s="65" cm="1">
        <f t="array" ref="CJ86">INDEX(CJ$63:CJ$82,MATCH($E86&amp;$H86,$E$63:$E$82&amp;$H$63:$H$82,0))</f>
        <v>0</v>
      </c>
      <c r="CK86" s="65" cm="1">
        <f t="array" ref="CK86">INDEX(CK$63:CK$82,MATCH($E86&amp;$H86,$E$63:$E$82&amp;$H$63:$H$82,0))</f>
        <v>0</v>
      </c>
      <c r="CL86" s="65" cm="1">
        <f t="array" ref="CL86">INDEX(CL$63:CL$82,MATCH($E86&amp;$H86,$E$63:$E$82&amp;$H$63:$H$82,0))</f>
        <v>0</v>
      </c>
      <c r="CM86" s="65" cm="1">
        <f t="array" ref="CM86">INDEX(CM$63:CM$82,MATCH($E86&amp;$H86,$E$63:$E$82&amp;$H$63:$H$82,0))</f>
        <v>0</v>
      </c>
      <c r="CN86" s="65" cm="1">
        <f t="array" ref="CN86">INDEX(CN$63:CN$82,MATCH($E86&amp;$H86,$E$63:$E$82&amp;$H$63:$H$82,0))</f>
        <v>0</v>
      </c>
      <c r="CO86" s="65" cm="1">
        <f t="array" ref="CO86">INDEX(CO$63:CO$82,MATCH($E86&amp;$H86,$E$63:$E$82&amp;$H$63:$H$82,0))</f>
        <v>0</v>
      </c>
      <c r="CP86" s="65" cm="1">
        <f t="array" ref="CP86">INDEX(CP$63:CP$82,MATCH($E86&amp;$H86,$E$63:$E$82&amp;$H$63:$H$82,0))</f>
        <v>0</v>
      </c>
      <c r="CQ86" s="65" cm="1">
        <f t="array" ref="CQ86">INDEX(CQ$63:CQ$82,MATCH($E86&amp;$H86,$E$63:$E$82&amp;$H$63:$H$82,0))</f>
        <v>0</v>
      </c>
      <c r="CR86" s="65" cm="1">
        <f t="array" ref="CR86">INDEX(CR$63:CR$82,MATCH($E86&amp;$H86,$E$63:$E$82&amp;$H$63:$H$82,0))</f>
        <v>0</v>
      </c>
      <c r="CS86" s="65" cm="1">
        <f t="array" ref="CS86">INDEX(CS$63:CS$82,MATCH($E86&amp;$H86,$E$63:$E$82&amp;$H$63:$H$82,0))</f>
        <v>0</v>
      </c>
      <c r="CT86" s="65" cm="1">
        <f t="array" ref="CT86">INDEX(CT$63:CT$82,MATCH($E86&amp;$H86,$E$63:$E$82&amp;$H$63:$H$82,0))</f>
        <v>0</v>
      </c>
      <c r="CU86" s="65" cm="1">
        <f t="array" ref="CU86">INDEX(CU$63:CU$82,MATCH($E86&amp;$H86,$E$63:$E$82&amp;$H$63:$H$82,0))</f>
        <v>0</v>
      </c>
      <c r="CV86" s="65" cm="1">
        <f t="array" ref="CV86">INDEX(CV$63:CV$82,MATCH($E86&amp;$H86,$E$63:$E$82&amp;$H$63:$H$82,0))</f>
        <v>0</v>
      </c>
    </row>
    <row r="87" spans="2:103">
      <c r="C87" s="90"/>
      <c r="D87" s="90"/>
      <c r="E87" s="90" t="str" cm="1">
        <f t="array" ref="E87">INDEX($E$64:$E$81,MATCH(H87,$H$64:$H$81,0)+ROWS($C$85:C87)-1)</f>
        <v>O&amp;M outage-related costs</v>
      </c>
      <c r="F87" s="90"/>
      <c r="G87" s="179" t="s">
        <v>164</v>
      </c>
      <c r="H87" s="88" t="str">
        <f>Scenarios!$J$106</f>
        <v>Scenario 1</v>
      </c>
      <c r="I87" s="180"/>
      <c r="J87" s="94">
        <f>SUM(L87:CV87)</f>
        <v>0</v>
      </c>
      <c r="L87" s="65" cm="1">
        <f t="array" ref="L87">INDEX(L$63:L$82,MATCH($E87&amp;$H87,$E$63:$E$82&amp;$H$63:$H$82,0))</f>
        <v>0</v>
      </c>
      <c r="M87" s="65" cm="1">
        <f t="array" ref="M87">INDEX(M$63:M$82,MATCH($E87&amp;$H87,$E$63:$E$82&amp;$H$63:$H$82,0))</f>
        <v>0</v>
      </c>
      <c r="N87" s="65" cm="1">
        <f t="array" ref="N87">INDEX(N$63:N$82,MATCH($E87&amp;$H87,$E$63:$E$82&amp;$H$63:$H$82,0))</f>
        <v>0</v>
      </c>
      <c r="O87" s="65" cm="1">
        <f t="array" ref="O87">INDEX(O$63:O$82,MATCH($E87&amp;$H87,$E$63:$E$82&amp;$H$63:$H$82,0))</f>
        <v>0</v>
      </c>
      <c r="P87" s="65" cm="1">
        <f t="array" ref="P87">INDEX(P$63:P$82,MATCH($E87&amp;$H87,$E$63:$E$82&amp;$H$63:$H$82,0))</f>
        <v>0</v>
      </c>
      <c r="Q87" s="65" cm="1">
        <f t="array" ref="Q87">INDEX(Q$63:Q$82,MATCH($E87&amp;$H87,$E$63:$E$82&amp;$H$63:$H$82,0))</f>
        <v>0</v>
      </c>
      <c r="R87" s="65" cm="1">
        <f t="array" ref="R87">INDEX(R$63:R$82,MATCH($E87&amp;$H87,$E$63:$E$82&amp;$H$63:$H$82,0))</f>
        <v>0</v>
      </c>
      <c r="S87" s="65" cm="1">
        <f t="array" ref="S87">INDEX(S$63:S$82,MATCH($E87&amp;$H87,$E$63:$E$82&amp;$H$63:$H$82,0))</f>
        <v>0</v>
      </c>
      <c r="T87" s="65" cm="1">
        <f t="array" ref="T87">INDEX(T$63:T$82,MATCH($E87&amp;$H87,$E$63:$E$82&amp;$H$63:$H$82,0))</f>
        <v>0</v>
      </c>
      <c r="U87" s="65" cm="1">
        <f t="array" ref="U87">INDEX(U$63:U$82,MATCH($E87&amp;$H87,$E$63:$E$82&amp;$H$63:$H$82,0))</f>
        <v>0</v>
      </c>
      <c r="V87" s="65" cm="1">
        <f t="array" ref="V87">INDEX(V$63:V$82,MATCH($E87&amp;$H87,$E$63:$E$82&amp;$H$63:$H$82,0))</f>
        <v>0</v>
      </c>
      <c r="W87" s="65" cm="1">
        <f t="array" ref="W87">INDEX(W$63:W$82,MATCH($E87&amp;$H87,$E$63:$E$82&amp;$H$63:$H$82,0))</f>
        <v>0</v>
      </c>
      <c r="X87" s="65" cm="1">
        <f t="array" ref="X87">INDEX(X$63:X$82,MATCH($E87&amp;$H87,$E$63:$E$82&amp;$H$63:$H$82,0))</f>
        <v>0</v>
      </c>
      <c r="Y87" s="65" cm="1">
        <f t="array" ref="Y87">INDEX(Y$63:Y$82,MATCH($E87&amp;$H87,$E$63:$E$82&amp;$H$63:$H$82,0))</f>
        <v>0</v>
      </c>
      <c r="Z87" s="65" cm="1">
        <f t="array" ref="Z87">INDEX(Z$63:Z$82,MATCH($E87&amp;$H87,$E$63:$E$82&amp;$H$63:$H$82,0))</f>
        <v>0</v>
      </c>
      <c r="AA87" s="65" cm="1">
        <f t="array" ref="AA87">INDEX(AA$63:AA$82,MATCH($E87&amp;$H87,$E$63:$E$82&amp;$H$63:$H$82,0))</f>
        <v>0</v>
      </c>
      <c r="AB87" s="65" cm="1">
        <f t="array" ref="AB87">INDEX(AB$63:AB$82,MATCH($E87&amp;$H87,$E$63:$E$82&amp;$H$63:$H$82,0))</f>
        <v>0</v>
      </c>
      <c r="AC87" s="65" cm="1">
        <f t="array" ref="AC87">INDEX(AC$63:AC$82,MATCH($E87&amp;$H87,$E$63:$E$82&amp;$H$63:$H$82,0))</f>
        <v>0</v>
      </c>
      <c r="AD87" s="65" cm="1">
        <f t="array" ref="AD87">INDEX(AD$63:AD$82,MATCH($E87&amp;$H87,$E$63:$E$82&amp;$H$63:$H$82,0))</f>
        <v>0</v>
      </c>
      <c r="AE87" s="65" cm="1">
        <f t="array" ref="AE87">INDEX(AE$63:AE$82,MATCH($E87&amp;$H87,$E$63:$E$82&amp;$H$63:$H$82,0))</f>
        <v>0</v>
      </c>
      <c r="AF87" s="65" cm="1">
        <f t="array" ref="AF87">INDEX(AF$63:AF$82,MATCH($E87&amp;$H87,$E$63:$E$82&amp;$H$63:$H$82,0))</f>
        <v>0</v>
      </c>
      <c r="AG87" s="65" cm="1">
        <f t="array" ref="AG87">INDEX(AG$63:AG$82,MATCH($E87&amp;$H87,$E$63:$E$82&amp;$H$63:$H$82,0))</f>
        <v>0</v>
      </c>
      <c r="AH87" s="65" cm="1">
        <f t="array" ref="AH87">INDEX(AH$63:AH$82,MATCH($E87&amp;$H87,$E$63:$E$82&amp;$H$63:$H$82,0))</f>
        <v>0</v>
      </c>
      <c r="AI87" s="65" cm="1">
        <f t="array" ref="AI87">INDEX(AI$63:AI$82,MATCH($E87&amp;$H87,$E$63:$E$82&amp;$H$63:$H$82,0))</f>
        <v>0</v>
      </c>
      <c r="AJ87" s="65" cm="1">
        <f t="array" ref="AJ87">INDEX(AJ$63:AJ$82,MATCH($E87&amp;$H87,$E$63:$E$82&amp;$H$63:$H$82,0))</f>
        <v>0</v>
      </c>
      <c r="AK87" s="65" cm="1">
        <f t="array" ref="AK87">INDEX(AK$63:AK$82,MATCH($E87&amp;$H87,$E$63:$E$82&amp;$H$63:$H$82,0))</f>
        <v>0</v>
      </c>
      <c r="AL87" s="65" cm="1">
        <f t="array" ref="AL87">INDEX(AL$63:AL$82,MATCH($E87&amp;$H87,$E$63:$E$82&amp;$H$63:$H$82,0))</f>
        <v>0</v>
      </c>
      <c r="AM87" s="65" cm="1">
        <f t="array" ref="AM87">INDEX(AM$63:AM$82,MATCH($E87&amp;$H87,$E$63:$E$82&amp;$H$63:$H$82,0))</f>
        <v>0</v>
      </c>
      <c r="AN87" s="65" cm="1">
        <f t="array" ref="AN87">INDEX(AN$63:AN$82,MATCH($E87&amp;$H87,$E$63:$E$82&amp;$H$63:$H$82,0))</f>
        <v>0</v>
      </c>
      <c r="AO87" s="65" cm="1">
        <f t="array" ref="AO87">INDEX(AO$63:AO$82,MATCH($E87&amp;$H87,$E$63:$E$82&amp;$H$63:$H$82,0))</f>
        <v>0</v>
      </c>
      <c r="AP87" s="65" cm="1">
        <f t="array" ref="AP87">INDEX(AP$63:AP$82,MATCH($E87&amp;$H87,$E$63:$E$82&amp;$H$63:$H$82,0))</f>
        <v>0</v>
      </c>
      <c r="AQ87" s="65" cm="1">
        <f t="array" ref="AQ87">INDEX(AQ$63:AQ$82,MATCH($E87&amp;$H87,$E$63:$E$82&amp;$H$63:$H$82,0))</f>
        <v>0</v>
      </c>
      <c r="AR87" s="65" cm="1">
        <f t="array" ref="AR87">INDEX(AR$63:AR$82,MATCH($E87&amp;$H87,$E$63:$E$82&amp;$H$63:$H$82,0))</f>
        <v>0</v>
      </c>
      <c r="AS87" s="65" cm="1">
        <f t="array" ref="AS87">INDEX(AS$63:AS$82,MATCH($E87&amp;$H87,$E$63:$E$82&amp;$H$63:$H$82,0))</f>
        <v>0</v>
      </c>
      <c r="AT87" s="65" cm="1">
        <f t="array" ref="AT87">INDEX(AT$63:AT$82,MATCH($E87&amp;$H87,$E$63:$E$82&amp;$H$63:$H$82,0))</f>
        <v>0</v>
      </c>
      <c r="AU87" s="65" cm="1">
        <f t="array" ref="AU87">INDEX(AU$63:AU$82,MATCH($E87&amp;$H87,$E$63:$E$82&amp;$H$63:$H$82,0))</f>
        <v>0</v>
      </c>
      <c r="AV87" s="65" cm="1">
        <f t="array" ref="AV87">INDEX(AV$63:AV$82,MATCH($E87&amp;$H87,$E$63:$E$82&amp;$H$63:$H$82,0))</f>
        <v>0</v>
      </c>
      <c r="AW87" s="65" cm="1">
        <f t="array" ref="AW87">INDEX(AW$63:AW$82,MATCH($E87&amp;$H87,$E$63:$E$82&amp;$H$63:$H$82,0))</f>
        <v>0</v>
      </c>
      <c r="AX87" s="65" cm="1">
        <f t="array" ref="AX87">INDEX(AX$63:AX$82,MATCH($E87&amp;$H87,$E$63:$E$82&amp;$H$63:$H$82,0))</f>
        <v>0</v>
      </c>
      <c r="AY87" s="65" cm="1">
        <f t="array" ref="AY87">INDEX(AY$63:AY$82,MATCH($E87&amp;$H87,$E$63:$E$82&amp;$H$63:$H$82,0))</f>
        <v>0</v>
      </c>
      <c r="AZ87" s="65" cm="1">
        <f t="array" ref="AZ87">INDEX(AZ$63:AZ$82,MATCH($E87&amp;$H87,$E$63:$E$82&amp;$H$63:$H$82,0))</f>
        <v>0</v>
      </c>
      <c r="BA87" s="65" cm="1">
        <f t="array" ref="BA87">INDEX(BA$63:BA$82,MATCH($E87&amp;$H87,$E$63:$E$82&amp;$H$63:$H$82,0))</f>
        <v>0</v>
      </c>
      <c r="BB87" s="65" cm="1">
        <f t="array" ref="BB87">INDEX(BB$63:BB$82,MATCH($E87&amp;$H87,$E$63:$E$82&amp;$H$63:$H$82,0))</f>
        <v>0</v>
      </c>
      <c r="BC87" s="65" cm="1">
        <f t="array" ref="BC87">INDEX(BC$63:BC$82,MATCH($E87&amp;$H87,$E$63:$E$82&amp;$H$63:$H$82,0))</f>
        <v>0</v>
      </c>
      <c r="BD87" s="65" cm="1">
        <f t="array" ref="BD87">INDEX(BD$63:BD$82,MATCH($E87&amp;$H87,$E$63:$E$82&amp;$H$63:$H$82,0))</f>
        <v>0</v>
      </c>
      <c r="BE87" s="65" cm="1">
        <f t="array" ref="BE87">INDEX(BE$63:BE$82,MATCH($E87&amp;$H87,$E$63:$E$82&amp;$H$63:$H$82,0))</f>
        <v>0</v>
      </c>
      <c r="BF87" s="65" cm="1">
        <f t="array" ref="BF87">INDEX(BF$63:BF$82,MATCH($E87&amp;$H87,$E$63:$E$82&amp;$H$63:$H$82,0))</f>
        <v>0</v>
      </c>
      <c r="BG87" s="65" cm="1">
        <f t="array" ref="BG87">INDEX(BG$63:BG$82,MATCH($E87&amp;$H87,$E$63:$E$82&amp;$H$63:$H$82,0))</f>
        <v>0</v>
      </c>
      <c r="BH87" s="65" cm="1">
        <f t="array" ref="BH87">INDEX(BH$63:BH$82,MATCH($E87&amp;$H87,$E$63:$E$82&amp;$H$63:$H$82,0))</f>
        <v>0</v>
      </c>
      <c r="BI87" s="65" cm="1">
        <f t="array" ref="BI87">INDEX(BI$63:BI$82,MATCH($E87&amp;$H87,$E$63:$E$82&amp;$H$63:$H$82,0))</f>
        <v>0</v>
      </c>
      <c r="BJ87" s="65" cm="1">
        <f t="array" ref="BJ87">INDEX(BJ$63:BJ$82,MATCH($E87&amp;$H87,$E$63:$E$82&amp;$H$63:$H$82,0))</f>
        <v>0</v>
      </c>
      <c r="BK87" s="65" cm="1">
        <f t="array" ref="BK87">INDEX(BK$63:BK$82,MATCH($E87&amp;$H87,$E$63:$E$82&amp;$H$63:$H$82,0))</f>
        <v>0</v>
      </c>
      <c r="BL87" s="65" cm="1">
        <f t="array" ref="BL87">INDEX(BL$63:BL$82,MATCH($E87&amp;$H87,$E$63:$E$82&amp;$H$63:$H$82,0))</f>
        <v>0</v>
      </c>
      <c r="BM87" s="65" cm="1">
        <f t="array" ref="BM87">INDEX(BM$63:BM$82,MATCH($E87&amp;$H87,$E$63:$E$82&amp;$H$63:$H$82,0))</f>
        <v>0</v>
      </c>
      <c r="BN87" s="65" cm="1">
        <f t="array" ref="BN87">INDEX(BN$63:BN$82,MATCH($E87&amp;$H87,$E$63:$E$82&amp;$H$63:$H$82,0))</f>
        <v>0</v>
      </c>
      <c r="BO87" s="65" cm="1">
        <f t="array" ref="BO87">INDEX(BO$63:BO$82,MATCH($E87&amp;$H87,$E$63:$E$82&amp;$H$63:$H$82,0))</f>
        <v>0</v>
      </c>
      <c r="BP87" s="65" cm="1">
        <f t="array" ref="BP87">INDEX(BP$63:BP$82,MATCH($E87&amp;$H87,$E$63:$E$82&amp;$H$63:$H$82,0))</f>
        <v>0</v>
      </c>
      <c r="BQ87" s="65" cm="1">
        <f t="array" ref="BQ87">INDEX(BQ$63:BQ$82,MATCH($E87&amp;$H87,$E$63:$E$82&amp;$H$63:$H$82,0))</f>
        <v>0</v>
      </c>
      <c r="BR87" s="65" cm="1">
        <f t="array" ref="BR87">INDEX(BR$63:BR$82,MATCH($E87&amp;$H87,$E$63:$E$82&amp;$H$63:$H$82,0))</f>
        <v>0</v>
      </c>
      <c r="BS87" s="65" cm="1">
        <f t="array" ref="BS87">INDEX(BS$63:BS$82,MATCH($E87&amp;$H87,$E$63:$E$82&amp;$H$63:$H$82,0))</f>
        <v>0</v>
      </c>
      <c r="BT87" s="65" cm="1">
        <f t="array" ref="BT87">INDEX(BT$63:BT$82,MATCH($E87&amp;$H87,$E$63:$E$82&amp;$H$63:$H$82,0))</f>
        <v>0</v>
      </c>
      <c r="BU87" s="65" cm="1">
        <f t="array" ref="BU87">INDEX(BU$63:BU$82,MATCH($E87&amp;$H87,$E$63:$E$82&amp;$H$63:$H$82,0))</f>
        <v>0</v>
      </c>
      <c r="BV87" s="65" cm="1">
        <f t="array" ref="BV87">INDEX(BV$63:BV$82,MATCH($E87&amp;$H87,$E$63:$E$82&amp;$H$63:$H$82,0))</f>
        <v>0</v>
      </c>
      <c r="BW87" s="65" cm="1">
        <f t="array" ref="BW87">INDEX(BW$63:BW$82,MATCH($E87&amp;$H87,$E$63:$E$82&amp;$H$63:$H$82,0))</f>
        <v>0</v>
      </c>
      <c r="BX87" s="65" cm="1">
        <f t="array" ref="BX87">INDEX(BX$63:BX$82,MATCH($E87&amp;$H87,$E$63:$E$82&amp;$H$63:$H$82,0))</f>
        <v>0</v>
      </c>
      <c r="BY87" s="65" cm="1">
        <f t="array" ref="BY87">INDEX(BY$63:BY$82,MATCH($E87&amp;$H87,$E$63:$E$82&amp;$H$63:$H$82,0))</f>
        <v>0</v>
      </c>
      <c r="BZ87" s="65" cm="1">
        <f t="array" ref="BZ87">INDEX(BZ$63:BZ$82,MATCH($E87&amp;$H87,$E$63:$E$82&amp;$H$63:$H$82,0))</f>
        <v>0</v>
      </c>
      <c r="CA87" s="65" cm="1">
        <f t="array" ref="CA87">INDEX(CA$63:CA$82,MATCH($E87&amp;$H87,$E$63:$E$82&amp;$H$63:$H$82,0))</f>
        <v>0</v>
      </c>
      <c r="CB87" s="65" cm="1">
        <f t="array" ref="CB87">INDEX(CB$63:CB$82,MATCH($E87&amp;$H87,$E$63:$E$82&amp;$H$63:$H$82,0))</f>
        <v>0</v>
      </c>
      <c r="CC87" s="65" cm="1">
        <f t="array" ref="CC87">INDEX(CC$63:CC$82,MATCH($E87&amp;$H87,$E$63:$E$82&amp;$H$63:$H$82,0))</f>
        <v>0</v>
      </c>
      <c r="CD87" s="65" cm="1">
        <f t="array" ref="CD87">INDEX(CD$63:CD$82,MATCH($E87&amp;$H87,$E$63:$E$82&amp;$H$63:$H$82,0))</f>
        <v>0</v>
      </c>
      <c r="CE87" s="65" cm="1">
        <f t="array" ref="CE87">INDEX(CE$63:CE$82,MATCH($E87&amp;$H87,$E$63:$E$82&amp;$H$63:$H$82,0))</f>
        <v>0</v>
      </c>
      <c r="CF87" s="65" cm="1">
        <f t="array" ref="CF87">INDEX(CF$63:CF$82,MATCH($E87&amp;$H87,$E$63:$E$82&amp;$H$63:$H$82,0))</f>
        <v>0</v>
      </c>
      <c r="CG87" s="65" cm="1">
        <f t="array" ref="CG87">INDEX(CG$63:CG$82,MATCH($E87&amp;$H87,$E$63:$E$82&amp;$H$63:$H$82,0))</f>
        <v>0</v>
      </c>
      <c r="CH87" s="65" cm="1">
        <f t="array" ref="CH87">INDEX(CH$63:CH$82,MATCH($E87&amp;$H87,$E$63:$E$82&amp;$H$63:$H$82,0))</f>
        <v>0</v>
      </c>
      <c r="CI87" s="65" cm="1">
        <f t="array" ref="CI87">INDEX(CI$63:CI$82,MATCH($E87&amp;$H87,$E$63:$E$82&amp;$H$63:$H$82,0))</f>
        <v>0</v>
      </c>
      <c r="CJ87" s="65" cm="1">
        <f t="array" ref="CJ87">INDEX(CJ$63:CJ$82,MATCH($E87&amp;$H87,$E$63:$E$82&amp;$H$63:$H$82,0))</f>
        <v>0</v>
      </c>
      <c r="CK87" s="65" cm="1">
        <f t="array" ref="CK87">INDEX(CK$63:CK$82,MATCH($E87&amp;$H87,$E$63:$E$82&amp;$H$63:$H$82,0))</f>
        <v>0</v>
      </c>
      <c r="CL87" s="65" cm="1">
        <f t="array" ref="CL87">INDEX(CL$63:CL$82,MATCH($E87&amp;$H87,$E$63:$E$82&amp;$H$63:$H$82,0))</f>
        <v>0</v>
      </c>
      <c r="CM87" s="65" cm="1">
        <f t="array" ref="CM87">INDEX(CM$63:CM$82,MATCH($E87&amp;$H87,$E$63:$E$82&amp;$H$63:$H$82,0))</f>
        <v>0</v>
      </c>
      <c r="CN87" s="65" cm="1">
        <f t="array" ref="CN87">INDEX(CN$63:CN$82,MATCH($E87&amp;$H87,$E$63:$E$82&amp;$H$63:$H$82,0))</f>
        <v>0</v>
      </c>
      <c r="CO87" s="65" cm="1">
        <f t="array" ref="CO87">INDEX(CO$63:CO$82,MATCH($E87&amp;$H87,$E$63:$E$82&amp;$H$63:$H$82,0))</f>
        <v>0</v>
      </c>
      <c r="CP87" s="65" cm="1">
        <f t="array" ref="CP87">INDEX(CP$63:CP$82,MATCH($E87&amp;$H87,$E$63:$E$82&amp;$H$63:$H$82,0))</f>
        <v>0</v>
      </c>
      <c r="CQ87" s="65" cm="1">
        <f t="array" ref="CQ87">INDEX(CQ$63:CQ$82,MATCH($E87&amp;$H87,$E$63:$E$82&amp;$H$63:$H$82,0))</f>
        <v>0</v>
      </c>
      <c r="CR87" s="65" cm="1">
        <f t="array" ref="CR87">INDEX(CR$63:CR$82,MATCH($E87&amp;$H87,$E$63:$E$82&amp;$H$63:$H$82,0))</f>
        <v>0</v>
      </c>
      <c r="CS87" s="65" cm="1">
        <f t="array" ref="CS87">INDEX(CS$63:CS$82,MATCH($E87&amp;$H87,$E$63:$E$82&amp;$H$63:$H$82,0))</f>
        <v>0</v>
      </c>
      <c r="CT87" s="65" cm="1">
        <f t="array" ref="CT87">INDEX(CT$63:CT$82,MATCH($E87&amp;$H87,$E$63:$E$82&amp;$H$63:$H$82,0))</f>
        <v>0</v>
      </c>
      <c r="CU87" s="65" cm="1">
        <f t="array" ref="CU87">INDEX(CU$63:CU$82,MATCH($E87&amp;$H87,$E$63:$E$82&amp;$H$63:$H$82,0))</f>
        <v>0</v>
      </c>
      <c r="CV87" s="65" cm="1">
        <f t="array" ref="CV87">INDEX(CV$63:CV$82,MATCH($E87&amp;$H87,$E$63:$E$82&amp;$H$63:$H$82,0))</f>
        <v>0</v>
      </c>
    </row>
    <row r="88" spans="2:103">
      <c r="C88" s="90"/>
      <c r="D88" s="90"/>
      <c r="E88" s="90" t="str" cm="1">
        <f t="array" ref="E88">INDEX($E$64:$E$81,MATCH(H88,$H$64:$H$81,0)+ROWS($C$85:C88)-1)</f>
        <v>Refurbishments</v>
      </c>
      <c r="F88" s="90"/>
      <c r="G88" s="179" t="s">
        <v>164</v>
      </c>
      <c r="H88" s="88" t="str">
        <f>Scenarios!$J$106</f>
        <v>Scenario 1</v>
      </c>
      <c r="I88" s="180"/>
      <c r="J88" s="94">
        <f t="shared" ref="J88:J92" si="8">SUM(L88:CV88)</f>
        <v>0</v>
      </c>
      <c r="L88" s="65" cm="1">
        <f t="array" ref="L88">INDEX(L$63:L$82,MATCH($E88&amp;$H88,$E$63:$E$82&amp;$H$63:$H$82,0))</f>
        <v>0</v>
      </c>
      <c r="M88" s="65" cm="1">
        <f t="array" ref="M88">INDEX(M$63:M$82,MATCH($E88&amp;$H88,$E$63:$E$82&amp;$H$63:$H$82,0))</f>
        <v>0</v>
      </c>
      <c r="N88" s="65" cm="1">
        <f t="array" ref="N88">INDEX(N$63:N$82,MATCH($E88&amp;$H88,$E$63:$E$82&amp;$H$63:$H$82,0))</f>
        <v>0</v>
      </c>
      <c r="O88" s="65" cm="1">
        <f t="array" ref="O88">INDEX(O$63:O$82,MATCH($E88&amp;$H88,$E$63:$E$82&amp;$H$63:$H$82,0))</f>
        <v>0</v>
      </c>
      <c r="P88" s="65" cm="1">
        <f t="array" ref="P88">INDEX(P$63:P$82,MATCH($E88&amp;$H88,$E$63:$E$82&amp;$H$63:$H$82,0))</f>
        <v>0</v>
      </c>
      <c r="Q88" s="65" cm="1">
        <f t="array" ref="Q88">INDEX(Q$63:Q$82,MATCH($E88&amp;$H88,$E$63:$E$82&amp;$H$63:$H$82,0))</f>
        <v>0</v>
      </c>
      <c r="R88" s="65" cm="1">
        <f t="array" ref="R88">INDEX(R$63:R$82,MATCH($E88&amp;$H88,$E$63:$E$82&amp;$H$63:$H$82,0))</f>
        <v>0</v>
      </c>
      <c r="S88" s="65" cm="1">
        <f t="array" ref="S88">INDEX(S$63:S$82,MATCH($E88&amp;$H88,$E$63:$E$82&amp;$H$63:$H$82,0))</f>
        <v>0</v>
      </c>
      <c r="T88" s="65" cm="1">
        <f t="array" ref="T88">INDEX(T$63:T$82,MATCH($E88&amp;$H88,$E$63:$E$82&amp;$H$63:$H$82,0))</f>
        <v>0</v>
      </c>
      <c r="U88" s="65" cm="1">
        <f t="array" ref="U88">INDEX(U$63:U$82,MATCH($E88&amp;$H88,$E$63:$E$82&amp;$H$63:$H$82,0))</f>
        <v>0</v>
      </c>
      <c r="V88" s="65" cm="1">
        <f t="array" ref="V88">INDEX(V$63:V$82,MATCH($E88&amp;$H88,$E$63:$E$82&amp;$H$63:$H$82,0))</f>
        <v>0</v>
      </c>
      <c r="W88" s="65" cm="1">
        <f t="array" ref="W88">INDEX(W$63:W$82,MATCH($E88&amp;$H88,$E$63:$E$82&amp;$H$63:$H$82,0))</f>
        <v>0</v>
      </c>
      <c r="X88" s="65" cm="1">
        <f t="array" ref="X88">INDEX(X$63:X$82,MATCH($E88&amp;$H88,$E$63:$E$82&amp;$H$63:$H$82,0))</f>
        <v>0</v>
      </c>
      <c r="Y88" s="65" cm="1">
        <f t="array" ref="Y88">INDEX(Y$63:Y$82,MATCH($E88&amp;$H88,$E$63:$E$82&amp;$H$63:$H$82,0))</f>
        <v>0</v>
      </c>
      <c r="Z88" s="65" cm="1">
        <f t="array" ref="Z88">INDEX(Z$63:Z$82,MATCH($E88&amp;$H88,$E$63:$E$82&amp;$H$63:$H$82,0))</f>
        <v>0</v>
      </c>
      <c r="AA88" s="65" cm="1">
        <f t="array" ref="AA88">INDEX(AA$63:AA$82,MATCH($E88&amp;$H88,$E$63:$E$82&amp;$H$63:$H$82,0))</f>
        <v>0</v>
      </c>
      <c r="AB88" s="65" cm="1">
        <f t="array" ref="AB88">INDEX(AB$63:AB$82,MATCH($E88&amp;$H88,$E$63:$E$82&amp;$H$63:$H$82,0))</f>
        <v>0</v>
      </c>
      <c r="AC88" s="65" cm="1">
        <f t="array" ref="AC88">INDEX(AC$63:AC$82,MATCH($E88&amp;$H88,$E$63:$E$82&amp;$H$63:$H$82,0))</f>
        <v>0</v>
      </c>
      <c r="AD88" s="65" cm="1">
        <f t="array" ref="AD88">INDEX(AD$63:AD$82,MATCH($E88&amp;$H88,$E$63:$E$82&amp;$H$63:$H$82,0))</f>
        <v>0</v>
      </c>
      <c r="AE88" s="65" cm="1">
        <f t="array" ref="AE88">INDEX(AE$63:AE$82,MATCH($E88&amp;$H88,$E$63:$E$82&amp;$H$63:$H$82,0))</f>
        <v>0</v>
      </c>
      <c r="AF88" s="65" cm="1">
        <f t="array" ref="AF88">INDEX(AF$63:AF$82,MATCH($E88&amp;$H88,$E$63:$E$82&amp;$H$63:$H$82,0))</f>
        <v>0</v>
      </c>
      <c r="AG88" s="65" cm="1">
        <f t="array" ref="AG88">INDEX(AG$63:AG$82,MATCH($E88&amp;$H88,$E$63:$E$82&amp;$H$63:$H$82,0))</f>
        <v>0</v>
      </c>
      <c r="AH88" s="65" cm="1">
        <f t="array" ref="AH88">INDEX(AH$63:AH$82,MATCH($E88&amp;$H88,$E$63:$E$82&amp;$H$63:$H$82,0))</f>
        <v>0</v>
      </c>
      <c r="AI88" s="65" cm="1">
        <f t="array" ref="AI88">INDEX(AI$63:AI$82,MATCH($E88&amp;$H88,$E$63:$E$82&amp;$H$63:$H$82,0))</f>
        <v>0</v>
      </c>
      <c r="AJ88" s="65" cm="1">
        <f t="array" ref="AJ88">INDEX(AJ$63:AJ$82,MATCH($E88&amp;$H88,$E$63:$E$82&amp;$H$63:$H$82,0))</f>
        <v>0</v>
      </c>
      <c r="AK88" s="65" cm="1">
        <f t="array" ref="AK88">INDEX(AK$63:AK$82,MATCH($E88&amp;$H88,$E$63:$E$82&amp;$H$63:$H$82,0))</f>
        <v>0</v>
      </c>
      <c r="AL88" s="65" cm="1">
        <f t="array" ref="AL88">INDEX(AL$63:AL$82,MATCH($E88&amp;$H88,$E$63:$E$82&amp;$H$63:$H$82,0))</f>
        <v>0</v>
      </c>
      <c r="AM88" s="65" cm="1">
        <f t="array" ref="AM88">INDEX(AM$63:AM$82,MATCH($E88&amp;$H88,$E$63:$E$82&amp;$H$63:$H$82,0))</f>
        <v>0</v>
      </c>
      <c r="AN88" s="65" cm="1">
        <f t="array" ref="AN88">INDEX(AN$63:AN$82,MATCH($E88&amp;$H88,$E$63:$E$82&amp;$H$63:$H$82,0))</f>
        <v>0</v>
      </c>
      <c r="AO88" s="65" cm="1">
        <f t="array" ref="AO88">INDEX(AO$63:AO$82,MATCH($E88&amp;$H88,$E$63:$E$82&amp;$H$63:$H$82,0))</f>
        <v>0</v>
      </c>
      <c r="AP88" s="65" cm="1">
        <f t="array" ref="AP88">INDEX(AP$63:AP$82,MATCH($E88&amp;$H88,$E$63:$E$82&amp;$H$63:$H$82,0))</f>
        <v>0</v>
      </c>
      <c r="AQ88" s="65" cm="1">
        <f t="array" ref="AQ88">INDEX(AQ$63:AQ$82,MATCH($E88&amp;$H88,$E$63:$E$82&amp;$H$63:$H$82,0))</f>
        <v>0</v>
      </c>
      <c r="AR88" s="65" cm="1">
        <f t="array" ref="AR88">INDEX(AR$63:AR$82,MATCH($E88&amp;$H88,$E$63:$E$82&amp;$H$63:$H$82,0))</f>
        <v>0</v>
      </c>
      <c r="AS88" s="65" cm="1">
        <f t="array" ref="AS88">INDEX(AS$63:AS$82,MATCH($E88&amp;$H88,$E$63:$E$82&amp;$H$63:$H$82,0))</f>
        <v>0</v>
      </c>
      <c r="AT88" s="65" cm="1">
        <f t="array" ref="AT88">INDEX(AT$63:AT$82,MATCH($E88&amp;$H88,$E$63:$E$82&amp;$H$63:$H$82,0))</f>
        <v>0</v>
      </c>
      <c r="AU88" s="65" cm="1">
        <f t="array" ref="AU88">INDEX(AU$63:AU$82,MATCH($E88&amp;$H88,$E$63:$E$82&amp;$H$63:$H$82,0))</f>
        <v>0</v>
      </c>
      <c r="AV88" s="65" cm="1">
        <f t="array" ref="AV88">INDEX(AV$63:AV$82,MATCH($E88&amp;$H88,$E$63:$E$82&amp;$H$63:$H$82,0))</f>
        <v>0</v>
      </c>
      <c r="AW88" s="65" cm="1">
        <f t="array" ref="AW88">INDEX(AW$63:AW$82,MATCH($E88&amp;$H88,$E$63:$E$82&amp;$H$63:$H$82,0))</f>
        <v>0</v>
      </c>
      <c r="AX88" s="65" cm="1">
        <f t="array" ref="AX88">INDEX(AX$63:AX$82,MATCH($E88&amp;$H88,$E$63:$E$82&amp;$H$63:$H$82,0))</f>
        <v>0</v>
      </c>
      <c r="AY88" s="65" cm="1">
        <f t="array" ref="AY88">INDEX(AY$63:AY$82,MATCH($E88&amp;$H88,$E$63:$E$82&amp;$H$63:$H$82,0))</f>
        <v>0</v>
      </c>
      <c r="AZ88" s="65" cm="1">
        <f t="array" ref="AZ88">INDEX(AZ$63:AZ$82,MATCH($E88&amp;$H88,$E$63:$E$82&amp;$H$63:$H$82,0))</f>
        <v>0</v>
      </c>
      <c r="BA88" s="65" cm="1">
        <f t="array" ref="BA88">INDEX(BA$63:BA$82,MATCH($E88&amp;$H88,$E$63:$E$82&amp;$H$63:$H$82,0))</f>
        <v>0</v>
      </c>
      <c r="BB88" s="65" cm="1">
        <f t="array" ref="BB88">INDEX(BB$63:BB$82,MATCH($E88&amp;$H88,$E$63:$E$82&amp;$H$63:$H$82,0))</f>
        <v>0</v>
      </c>
      <c r="BC88" s="65" cm="1">
        <f t="array" ref="BC88">INDEX(BC$63:BC$82,MATCH($E88&amp;$H88,$E$63:$E$82&amp;$H$63:$H$82,0))</f>
        <v>0</v>
      </c>
      <c r="BD88" s="65" cm="1">
        <f t="array" ref="BD88">INDEX(BD$63:BD$82,MATCH($E88&amp;$H88,$E$63:$E$82&amp;$H$63:$H$82,0))</f>
        <v>0</v>
      </c>
      <c r="BE88" s="65" cm="1">
        <f t="array" ref="BE88">INDEX(BE$63:BE$82,MATCH($E88&amp;$H88,$E$63:$E$82&amp;$H$63:$H$82,0))</f>
        <v>0</v>
      </c>
      <c r="BF88" s="65" cm="1">
        <f t="array" ref="BF88">INDEX(BF$63:BF$82,MATCH($E88&amp;$H88,$E$63:$E$82&amp;$H$63:$H$82,0))</f>
        <v>0</v>
      </c>
      <c r="BG88" s="65" cm="1">
        <f t="array" ref="BG88">INDEX(BG$63:BG$82,MATCH($E88&amp;$H88,$E$63:$E$82&amp;$H$63:$H$82,0))</f>
        <v>0</v>
      </c>
      <c r="BH88" s="65" cm="1">
        <f t="array" ref="BH88">INDEX(BH$63:BH$82,MATCH($E88&amp;$H88,$E$63:$E$82&amp;$H$63:$H$82,0))</f>
        <v>0</v>
      </c>
      <c r="BI88" s="65" cm="1">
        <f t="array" ref="BI88">INDEX(BI$63:BI$82,MATCH($E88&amp;$H88,$E$63:$E$82&amp;$H$63:$H$82,0))</f>
        <v>0</v>
      </c>
      <c r="BJ88" s="65" cm="1">
        <f t="array" ref="BJ88">INDEX(BJ$63:BJ$82,MATCH($E88&amp;$H88,$E$63:$E$82&amp;$H$63:$H$82,0))</f>
        <v>0</v>
      </c>
      <c r="BK88" s="65" cm="1">
        <f t="array" ref="BK88">INDEX(BK$63:BK$82,MATCH($E88&amp;$H88,$E$63:$E$82&amp;$H$63:$H$82,0))</f>
        <v>0</v>
      </c>
      <c r="BL88" s="65" cm="1">
        <f t="array" ref="BL88">INDEX(BL$63:BL$82,MATCH($E88&amp;$H88,$E$63:$E$82&amp;$H$63:$H$82,0))</f>
        <v>0</v>
      </c>
      <c r="BM88" s="65" cm="1">
        <f t="array" ref="BM88">INDEX(BM$63:BM$82,MATCH($E88&amp;$H88,$E$63:$E$82&amp;$H$63:$H$82,0))</f>
        <v>0</v>
      </c>
      <c r="BN88" s="65" cm="1">
        <f t="array" ref="BN88">INDEX(BN$63:BN$82,MATCH($E88&amp;$H88,$E$63:$E$82&amp;$H$63:$H$82,0))</f>
        <v>0</v>
      </c>
      <c r="BO88" s="65" cm="1">
        <f t="array" ref="BO88">INDEX(BO$63:BO$82,MATCH($E88&amp;$H88,$E$63:$E$82&amp;$H$63:$H$82,0))</f>
        <v>0</v>
      </c>
      <c r="BP88" s="65" cm="1">
        <f t="array" ref="BP88">INDEX(BP$63:BP$82,MATCH($E88&amp;$H88,$E$63:$E$82&amp;$H$63:$H$82,0))</f>
        <v>0</v>
      </c>
      <c r="BQ88" s="65" cm="1">
        <f t="array" ref="BQ88">INDEX(BQ$63:BQ$82,MATCH($E88&amp;$H88,$E$63:$E$82&amp;$H$63:$H$82,0))</f>
        <v>0</v>
      </c>
      <c r="BR88" s="65" cm="1">
        <f t="array" ref="BR88">INDEX(BR$63:BR$82,MATCH($E88&amp;$H88,$E$63:$E$82&amp;$H$63:$H$82,0))</f>
        <v>0</v>
      </c>
      <c r="BS88" s="65" cm="1">
        <f t="array" ref="BS88">INDEX(BS$63:BS$82,MATCH($E88&amp;$H88,$E$63:$E$82&amp;$H$63:$H$82,0))</f>
        <v>0</v>
      </c>
      <c r="BT88" s="65" cm="1">
        <f t="array" ref="BT88">INDEX(BT$63:BT$82,MATCH($E88&amp;$H88,$E$63:$E$82&amp;$H$63:$H$82,0))</f>
        <v>0</v>
      </c>
      <c r="BU88" s="65" cm="1">
        <f t="array" ref="BU88">INDEX(BU$63:BU$82,MATCH($E88&amp;$H88,$E$63:$E$82&amp;$H$63:$H$82,0))</f>
        <v>0</v>
      </c>
      <c r="BV88" s="65" cm="1">
        <f t="array" ref="BV88">INDEX(BV$63:BV$82,MATCH($E88&amp;$H88,$E$63:$E$82&amp;$H$63:$H$82,0))</f>
        <v>0</v>
      </c>
      <c r="BW88" s="65" cm="1">
        <f t="array" ref="BW88">INDEX(BW$63:BW$82,MATCH($E88&amp;$H88,$E$63:$E$82&amp;$H$63:$H$82,0))</f>
        <v>0</v>
      </c>
      <c r="BX88" s="65" cm="1">
        <f t="array" ref="BX88">INDEX(BX$63:BX$82,MATCH($E88&amp;$H88,$E$63:$E$82&amp;$H$63:$H$82,0))</f>
        <v>0</v>
      </c>
      <c r="BY88" s="65" cm="1">
        <f t="array" ref="BY88">INDEX(BY$63:BY$82,MATCH($E88&amp;$H88,$E$63:$E$82&amp;$H$63:$H$82,0))</f>
        <v>0</v>
      </c>
      <c r="BZ88" s="65" cm="1">
        <f t="array" ref="BZ88">INDEX(BZ$63:BZ$82,MATCH($E88&amp;$H88,$E$63:$E$82&amp;$H$63:$H$82,0))</f>
        <v>0</v>
      </c>
      <c r="CA88" s="65" cm="1">
        <f t="array" ref="CA88">INDEX(CA$63:CA$82,MATCH($E88&amp;$H88,$E$63:$E$82&amp;$H$63:$H$82,0))</f>
        <v>0</v>
      </c>
      <c r="CB88" s="65" cm="1">
        <f t="array" ref="CB88">INDEX(CB$63:CB$82,MATCH($E88&amp;$H88,$E$63:$E$82&amp;$H$63:$H$82,0))</f>
        <v>0</v>
      </c>
      <c r="CC88" s="65" cm="1">
        <f t="array" ref="CC88">INDEX(CC$63:CC$82,MATCH($E88&amp;$H88,$E$63:$E$82&amp;$H$63:$H$82,0))</f>
        <v>0</v>
      </c>
      <c r="CD88" s="65" cm="1">
        <f t="array" ref="CD88">INDEX(CD$63:CD$82,MATCH($E88&amp;$H88,$E$63:$E$82&amp;$H$63:$H$82,0))</f>
        <v>0</v>
      </c>
      <c r="CE88" s="65" cm="1">
        <f t="array" ref="CE88">INDEX(CE$63:CE$82,MATCH($E88&amp;$H88,$E$63:$E$82&amp;$H$63:$H$82,0))</f>
        <v>0</v>
      </c>
      <c r="CF88" s="65" cm="1">
        <f t="array" ref="CF88">INDEX(CF$63:CF$82,MATCH($E88&amp;$H88,$E$63:$E$82&amp;$H$63:$H$82,0))</f>
        <v>0</v>
      </c>
      <c r="CG88" s="65" cm="1">
        <f t="array" ref="CG88">INDEX(CG$63:CG$82,MATCH($E88&amp;$H88,$E$63:$E$82&amp;$H$63:$H$82,0))</f>
        <v>0</v>
      </c>
      <c r="CH88" s="65" cm="1">
        <f t="array" ref="CH88">INDEX(CH$63:CH$82,MATCH($E88&amp;$H88,$E$63:$E$82&amp;$H$63:$H$82,0))</f>
        <v>0</v>
      </c>
      <c r="CI88" s="65" cm="1">
        <f t="array" ref="CI88">INDEX(CI$63:CI$82,MATCH($E88&amp;$H88,$E$63:$E$82&amp;$H$63:$H$82,0))</f>
        <v>0</v>
      </c>
      <c r="CJ88" s="65" cm="1">
        <f t="array" ref="CJ88">INDEX(CJ$63:CJ$82,MATCH($E88&amp;$H88,$E$63:$E$82&amp;$H$63:$H$82,0))</f>
        <v>0</v>
      </c>
      <c r="CK88" s="65" cm="1">
        <f t="array" ref="CK88">INDEX(CK$63:CK$82,MATCH($E88&amp;$H88,$E$63:$E$82&amp;$H$63:$H$82,0))</f>
        <v>0</v>
      </c>
      <c r="CL88" s="65" cm="1">
        <f t="array" ref="CL88">INDEX(CL$63:CL$82,MATCH($E88&amp;$H88,$E$63:$E$82&amp;$H$63:$H$82,0))</f>
        <v>0</v>
      </c>
      <c r="CM88" s="65" cm="1">
        <f t="array" ref="CM88">INDEX(CM$63:CM$82,MATCH($E88&amp;$H88,$E$63:$E$82&amp;$H$63:$H$82,0))</f>
        <v>0</v>
      </c>
      <c r="CN88" s="65" cm="1">
        <f t="array" ref="CN88">INDEX(CN$63:CN$82,MATCH($E88&amp;$H88,$E$63:$E$82&amp;$H$63:$H$82,0))</f>
        <v>0</v>
      </c>
      <c r="CO88" s="65" cm="1">
        <f t="array" ref="CO88">INDEX(CO$63:CO$82,MATCH($E88&amp;$H88,$E$63:$E$82&amp;$H$63:$H$82,0))</f>
        <v>0</v>
      </c>
      <c r="CP88" s="65" cm="1">
        <f t="array" ref="CP88">INDEX(CP$63:CP$82,MATCH($E88&amp;$H88,$E$63:$E$82&amp;$H$63:$H$82,0))</f>
        <v>0</v>
      </c>
      <c r="CQ88" s="65" cm="1">
        <f t="array" ref="CQ88">INDEX(CQ$63:CQ$82,MATCH($E88&amp;$H88,$E$63:$E$82&amp;$H$63:$H$82,0))</f>
        <v>0</v>
      </c>
      <c r="CR88" s="65" cm="1">
        <f t="array" ref="CR88">INDEX(CR$63:CR$82,MATCH($E88&amp;$H88,$E$63:$E$82&amp;$H$63:$H$82,0))</f>
        <v>0</v>
      </c>
      <c r="CS88" s="65" cm="1">
        <f t="array" ref="CS88">INDEX(CS$63:CS$82,MATCH($E88&amp;$H88,$E$63:$E$82&amp;$H$63:$H$82,0))</f>
        <v>0</v>
      </c>
      <c r="CT88" s="65" cm="1">
        <f t="array" ref="CT88">INDEX(CT$63:CT$82,MATCH($E88&amp;$H88,$E$63:$E$82&amp;$H$63:$H$82,0))</f>
        <v>0</v>
      </c>
      <c r="CU88" s="65" cm="1">
        <f t="array" ref="CU88">INDEX(CU$63:CU$82,MATCH($E88&amp;$H88,$E$63:$E$82&amp;$H$63:$H$82,0))</f>
        <v>0</v>
      </c>
      <c r="CV88" s="65" cm="1">
        <f t="array" ref="CV88">INDEX(CV$63:CV$82,MATCH($E88&amp;$H88,$E$63:$E$82&amp;$H$63:$H$82,0))</f>
        <v>0</v>
      </c>
    </row>
    <row r="89" spans="2:103">
      <c r="C89" s="90"/>
      <c r="D89" s="90"/>
      <c r="E89" s="90" t="str" cm="1">
        <f t="array" ref="E89">INDEX($E$64:$E$81,MATCH(H89,$H$64:$H$81,0)+ROWS($C$85:C89)-1)</f>
        <v>Insurance</v>
      </c>
      <c r="F89" s="90"/>
      <c r="G89" s="179" t="s">
        <v>164</v>
      </c>
      <c r="H89" s="88" t="str">
        <f>Scenarios!$J$106</f>
        <v>Scenario 1</v>
      </c>
      <c r="I89" s="180"/>
      <c r="J89" s="94">
        <f t="shared" si="8"/>
        <v>0</v>
      </c>
      <c r="L89" s="65" cm="1">
        <f t="array" ref="L89">INDEX(L$63:L$82,MATCH($E89&amp;$H89,$E$63:$E$82&amp;$H$63:$H$82,0))</f>
        <v>0</v>
      </c>
      <c r="M89" s="65" cm="1">
        <f t="array" ref="M89">INDEX(M$63:M$82,MATCH($E89&amp;$H89,$E$63:$E$82&amp;$H$63:$H$82,0))</f>
        <v>0</v>
      </c>
      <c r="N89" s="65" cm="1">
        <f t="array" ref="N89">INDEX(N$63:N$82,MATCH($E89&amp;$H89,$E$63:$E$82&amp;$H$63:$H$82,0))</f>
        <v>0</v>
      </c>
      <c r="O89" s="65" cm="1">
        <f t="array" ref="O89">INDEX(O$63:O$82,MATCH($E89&amp;$H89,$E$63:$E$82&amp;$H$63:$H$82,0))</f>
        <v>0</v>
      </c>
      <c r="P89" s="65" cm="1">
        <f t="array" ref="P89">INDEX(P$63:P$82,MATCH($E89&amp;$H89,$E$63:$E$82&amp;$H$63:$H$82,0))</f>
        <v>0</v>
      </c>
      <c r="Q89" s="65" cm="1">
        <f t="array" ref="Q89">INDEX(Q$63:Q$82,MATCH($E89&amp;$H89,$E$63:$E$82&amp;$H$63:$H$82,0))</f>
        <v>0</v>
      </c>
      <c r="R89" s="65" cm="1">
        <f t="array" ref="R89">INDEX(R$63:R$82,MATCH($E89&amp;$H89,$E$63:$E$82&amp;$H$63:$H$82,0))</f>
        <v>0</v>
      </c>
      <c r="S89" s="65" cm="1">
        <f t="array" ref="S89">INDEX(S$63:S$82,MATCH($E89&amp;$H89,$E$63:$E$82&amp;$H$63:$H$82,0))</f>
        <v>0</v>
      </c>
      <c r="T89" s="65" cm="1">
        <f t="array" ref="T89">INDEX(T$63:T$82,MATCH($E89&amp;$H89,$E$63:$E$82&amp;$H$63:$H$82,0))</f>
        <v>0</v>
      </c>
      <c r="U89" s="65" cm="1">
        <f t="array" ref="U89">INDEX(U$63:U$82,MATCH($E89&amp;$H89,$E$63:$E$82&amp;$H$63:$H$82,0))</f>
        <v>0</v>
      </c>
      <c r="V89" s="65" cm="1">
        <f t="array" ref="V89">INDEX(V$63:V$82,MATCH($E89&amp;$H89,$E$63:$E$82&amp;$H$63:$H$82,0))</f>
        <v>0</v>
      </c>
      <c r="W89" s="65" cm="1">
        <f t="array" ref="W89">INDEX(W$63:W$82,MATCH($E89&amp;$H89,$E$63:$E$82&amp;$H$63:$H$82,0))</f>
        <v>0</v>
      </c>
      <c r="X89" s="65" cm="1">
        <f t="array" ref="X89">INDEX(X$63:X$82,MATCH($E89&amp;$H89,$E$63:$E$82&amp;$H$63:$H$82,0))</f>
        <v>0</v>
      </c>
      <c r="Y89" s="65" cm="1">
        <f t="array" ref="Y89">INDEX(Y$63:Y$82,MATCH($E89&amp;$H89,$E$63:$E$82&amp;$H$63:$H$82,0))</f>
        <v>0</v>
      </c>
      <c r="Z89" s="65" cm="1">
        <f t="array" ref="Z89">INDEX(Z$63:Z$82,MATCH($E89&amp;$H89,$E$63:$E$82&amp;$H$63:$H$82,0))</f>
        <v>0</v>
      </c>
      <c r="AA89" s="65" cm="1">
        <f t="array" ref="AA89">INDEX(AA$63:AA$82,MATCH($E89&amp;$H89,$E$63:$E$82&amp;$H$63:$H$82,0))</f>
        <v>0</v>
      </c>
      <c r="AB89" s="65" cm="1">
        <f t="array" ref="AB89">INDEX(AB$63:AB$82,MATCH($E89&amp;$H89,$E$63:$E$82&amp;$H$63:$H$82,0))</f>
        <v>0</v>
      </c>
      <c r="AC89" s="65" cm="1">
        <f t="array" ref="AC89">INDEX(AC$63:AC$82,MATCH($E89&amp;$H89,$E$63:$E$82&amp;$H$63:$H$82,0))</f>
        <v>0</v>
      </c>
      <c r="AD89" s="65" cm="1">
        <f t="array" ref="AD89">INDEX(AD$63:AD$82,MATCH($E89&amp;$H89,$E$63:$E$82&amp;$H$63:$H$82,0))</f>
        <v>0</v>
      </c>
      <c r="AE89" s="65" cm="1">
        <f t="array" ref="AE89">INDEX(AE$63:AE$82,MATCH($E89&amp;$H89,$E$63:$E$82&amp;$H$63:$H$82,0))</f>
        <v>0</v>
      </c>
      <c r="AF89" s="65" cm="1">
        <f t="array" ref="AF89">INDEX(AF$63:AF$82,MATCH($E89&amp;$H89,$E$63:$E$82&amp;$H$63:$H$82,0))</f>
        <v>0</v>
      </c>
      <c r="AG89" s="65" cm="1">
        <f t="array" ref="AG89">INDEX(AG$63:AG$82,MATCH($E89&amp;$H89,$E$63:$E$82&amp;$H$63:$H$82,0))</f>
        <v>0</v>
      </c>
      <c r="AH89" s="65" cm="1">
        <f t="array" ref="AH89">INDEX(AH$63:AH$82,MATCH($E89&amp;$H89,$E$63:$E$82&amp;$H$63:$H$82,0))</f>
        <v>0</v>
      </c>
      <c r="AI89" s="65" cm="1">
        <f t="array" ref="AI89">INDEX(AI$63:AI$82,MATCH($E89&amp;$H89,$E$63:$E$82&amp;$H$63:$H$82,0))</f>
        <v>0</v>
      </c>
      <c r="AJ89" s="65" cm="1">
        <f t="array" ref="AJ89">INDEX(AJ$63:AJ$82,MATCH($E89&amp;$H89,$E$63:$E$82&amp;$H$63:$H$82,0))</f>
        <v>0</v>
      </c>
      <c r="AK89" s="65" cm="1">
        <f t="array" ref="AK89">INDEX(AK$63:AK$82,MATCH($E89&amp;$H89,$E$63:$E$82&amp;$H$63:$H$82,0))</f>
        <v>0</v>
      </c>
      <c r="AL89" s="65" cm="1">
        <f t="array" ref="AL89">INDEX(AL$63:AL$82,MATCH($E89&amp;$H89,$E$63:$E$82&amp;$H$63:$H$82,0))</f>
        <v>0</v>
      </c>
      <c r="AM89" s="65" cm="1">
        <f t="array" ref="AM89">INDEX(AM$63:AM$82,MATCH($E89&amp;$H89,$E$63:$E$82&amp;$H$63:$H$82,0))</f>
        <v>0</v>
      </c>
      <c r="AN89" s="65" cm="1">
        <f t="array" ref="AN89">INDEX(AN$63:AN$82,MATCH($E89&amp;$H89,$E$63:$E$82&amp;$H$63:$H$82,0))</f>
        <v>0</v>
      </c>
      <c r="AO89" s="65" cm="1">
        <f t="array" ref="AO89">INDEX(AO$63:AO$82,MATCH($E89&amp;$H89,$E$63:$E$82&amp;$H$63:$H$82,0))</f>
        <v>0</v>
      </c>
      <c r="AP89" s="65" cm="1">
        <f t="array" ref="AP89">INDEX(AP$63:AP$82,MATCH($E89&amp;$H89,$E$63:$E$82&amp;$H$63:$H$82,0))</f>
        <v>0</v>
      </c>
      <c r="AQ89" s="65" cm="1">
        <f t="array" ref="AQ89">INDEX(AQ$63:AQ$82,MATCH($E89&amp;$H89,$E$63:$E$82&amp;$H$63:$H$82,0))</f>
        <v>0</v>
      </c>
      <c r="AR89" s="65" cm="1">
        <f t="array" ref="AR89">INDEX(AR$63:AR$82,MATCH($E89&amp;$H89,$E$63:$E$82&amp;$H$63:$H$82,0))</f>
        <v>0</v>
      </c>
      <c r="AS89" s="65" cm="1">
        <f t="array" ref="AS89">INDEX(AS$63:AS$82,MATCH($E89&amp;$H89,$E$63:$E$82&amp;$H$63:$H$82,0))</f>
        <v>0</v>
      </c>
      <c r="AT89" s="65" cm="1">
        <f t="array" ref="AT89">INDEX(AT$63:AT$82,MATCH($E89&amp;$H89,$E$63:$E$82&amp;$H$63:$H$82,0))</f>
        <v>0</v>
      </c>
      <c r="AU89" s="65" cm="1">
        <f t="array" ref="AU89">INDEX(AU$63:AU$82,MATCH($E89&amp;$H89,$E$63:$E$82&amp;$H$63:$H$82,0))</f>
        <v>0</v>
      </c>
      <c r="AV89" s="65" cm="1">
        <f t="array" ref="AV89">INDEX(AV$63:AV$82,MATCH($E89&amp;$H89,$E$63:$E$82&amp;$H$63:$H$82,0))</f>
        <v>0</v>
      </c>
      <c r="AW89" s="65" cm="1">
        <f t="array" ref="AW89">INDEX(AW$63:AW$82,MATCH($E89&amp;$H89,$E$63:$E$82&amp;$H$63:$H$82,0))</f>
        <v>0</v>
      </c>
      <c r="AX89" s="65" cm="1">
        <f t="array" ref="AX89">INDEX(AX$63:AX$82,MATCH($E89&amp;$H89,$E$63:$E$82&amp;$H$63:$H$82,0))</f>
        <v>0</v>
      </c>
      <c r="AY89" s="65" cm="1">
        <f t="array" ref="AY89">INDEX(AY$63:AY$82,MATCH($E89&amp;$H89,$E$63:$E$82&amp;$H$63:$H$82,0))</f>
        <v>0</v>
      </c>
      <c r="AZ89" s="65" cm="1">
        <f t="array" ref="AZ89">INDEX(AZ$63:AZ$82,MATCH($E89&amp;$H89,$E$63:$E$82&amp;$H$63:$H$82,0))</f>
        <v>0</v>
      </c>
      <c r="BA89" s="65" cm="1">
        <f t="array" ref="BA89">INDEX(BA$63:BA$82,MATCH($E89&amp;$H89,$E$63:$E$82&amp;$H$63:$H$82,0))</f>
        <v>0</v>
      </c>
      <c r="BB89" s="65" cm="1">
        <f t="array" ref="BB89">INDEX(BB$63:BB$82,MATCH($E89&amp;$H89,$E$63:$E$82&amp;$H$63:$H$82,0))</f>
        <v>0</v>
      </c>
      <c r="BC89" s="65" cm="1">
        <f t="array" ref="BC89">INDEX(BC$63:BC$82,MATCH($E89&amp;$H89,$E$63:$E$82&amp;$H$63:$H$82,0))</f>
        <v>0</v>
      </c>
      <c r="BD89" s="65" cm="1">
        <f t="array" ref="BD89">INDEX(BD$63:BD$82,MATCH($E89&amp;$H89,$E$63:$E$82&amp;$H$63:$H$82,0))</f>
        <v>0</v>
      </c>
      <c r="BE89" s="65" cm="1">
        <f t="array" ref="BE89">INDEX(BE$63:BE$82,MATCH($E89&amp;$H89,$E$63:$E$82&amp;$H$63:$H$82,0))</f>
        <v>0</v>
      </c>
      <c r="BF89" s="65" cm="1">
        <f t="array" ref="BF89">INDEX(BF$63:BF$82,MATCH($E89&amp;$H89,$E$63:$E$82&amp;$H$63:$H$82,0))</f>
        <v>0</v>
      </c>
      <c r="BG89" s="65" cm="1">
        <f t="array" ref="BG89">INDEX(BG$63:BG$82,MATCH($E89&amp;$H89,$E$63:$E$82&amp;$H$63:$H$82,0))</f>
        <v>0</v>
      </c>
      <c r="BH89" s="65" cm="1">
        <f t="array" ref="BH89">INDEX(BH$63:BH$82,MATCH($E89&amp;$H89,$E$63:$E$82&amp;$H$63:$H$82,0))</f>
        <v>0</v>
      </c>
      <c r="BI89" s="65" cm="1">
        <f t="array" ref="BI89">INDEX(BI$63:BI$82,MATCH($E89&amp;$H89,$E$63:$E$82&amp;$H$63:$H$82,0))</f>
        <v>0</v>
      </c>
      <c r="BJ89" s="65" cm="1">
        <f t="array" ref="BJ89">INDEX(BJ$63:BJ$82,MATCH($E89&amp;$H89,$E$63:$E$82&amp;$H$63:$H$82,0))</f>
        <v>0</v>
      </c>
      <c r="BK89" s="65" cm="1">
        <f t="array" ref="BK89">INDEX(BK$63:BK$82,MATCH($E89&amp;$H89,$E$63:$E$82&amp;$H$63:$H$82,0))</f>
        <v>0</v>
      </c>
      <c r="BL89" s="65" cm="1">
        <f t="array" ref="BL89">INDEX(BL$63:BL$82,MATCH($E89&amp;$H89,$E$63:$E$82&amp;$H$63:$H$82,0))</f>
        <v>0</v>
      </c>
      <c r="BM89" s="65" cm="1">
        <f t="array" ref="BM89">INDEX(BM$63:BM$82,MATCH($E89&amp;$H89,$E$63:$E$82&amp;$H$63:$H$82,0))</f>
        <v>0</v>
      </c>
      <c r="BN89" s="65" cm="1">
        <f t="array" ref="BN89">INDEX(BN$63:BN$82,MATCH($E89&amp;$H89,$E$63:$E$82&amp;$H$63:$H$82,0))</f>
        <v>0</v>
      </c>
      <c r="BO89" s="65" cm="1">
        <f t="array" ref="BO89">INDEX(BO$63:BO$82,MATCH($E89&amp;$H89,$E$63:$E$82&amp;$H$63:$H$82,0))</f>
        <v>0</v>
      </c>
      <c r="BP89" s="65" cm="1">
        <f t="array" ref="BP89">INDEX(BP$63:BP$82,MATCH($E89&amp;$H89,$E$63:$E$82&amp;$H$63:$H$82,0))</f>
        <v>0</v>
      </c>
      <c r="BQ89" s="65" cm="1">
        <f t="array" ref="BQ89">INDEX(BQ$63:BQ$82,MATCH($E89&amp;$H89,$E$63:$E$82&amp;$H$63:$H$82,0))</f>
        <v>0</v>
      </c>
      <c r="BR89" s="65" cm="1">
        <f t="array" ref="BR89">INDEX(BR$63:BR$82,MATCH($E89&amp;$H89,$E$63:$E$82&amp;$H$63:$H$82,0))</f>
        <v>0</v>
      </c>
      <c r="BS89" s="65" cm="1">
        <f t="array" ref="BS89">INDEX(BS$63:BS$82,MATCH($E89&amp;$H89,$E$63:$E$82&amp;$H$63:$H$82,0))</f>
        <v>0</v>
      </c>
      <c r="BT89" s="65" cm="1">
        <f t="array" ref="BT89">INDEX(BT$63:BT$82,MATCH($E89&amp;$H89,$E$63:$E$82&amp;$H$63:$H$82,0))</f>
        <v>0</v>
      </c>
      <c r="BU89" s="65" cm="1">
        <f t="array" ref="BU89">INDEX(BU$63:BU$82,MATCH($E89&amp;$H89,$E$63:$E$82&amp;$H$63:$H$82,0))</f>
        <v>0</v>
      </c>
      <c r="BV89" s="65" cm="1">
        <f t="array" ref="BV89">INDEX(BV$63:BV$82,MATCH($E89&amp;$H89,$E$63:$E$82&amp;$H$63:$H$82,0))</f>
        <v>0</v>
      </c>
      <c r="BW89" s="65" cm="1">
        <f t="array" ref="BW89">INDEX(BW$63:BW$82,MATCH($E89&amp;$H89,$E$63:$E$82&amp;$H$63:$H$82,0))</f>
        <v>0</v>
      </c>
      <c r="BX89" s="65" cm="1">
        <f t="array" ref="BX89">INDEX(BX$63:BX$82,MATCH($E89&amp;$H89,$E$63:$E$82&amp;$H$63:$H$82,0))</f>
        <v>0</v>
      </c>
      <c r="BY89" s="65" cm="1">
        <f t="array" ref="BY89">INDEX(BY$63:BY$82,MATCH($E89&amp;$H89,$E$63:$E$82&amp;$H$63:$H$82,0))</f>
        <v>0</v>
      </c>
      <c r="BZ89" s="65" cm="1">
        <f t="array" ref="BZ89">INDEX(BZ$63:BZ$82,MATCH($E89&amp;$H89,$E$63:$E$82&amp;$H$63:$H$82,0))</f>
        <v>0</v>
      </c>
      <c r="CA89" s="65" cm="1">
        <f t="array" ref="CA89">INDEX(CA$63:CA$82,MATCH($E89&amp;$H89,$E$63:$E$82&amp;$H$63:$H$82,0))</f>
        <v>0</v>
      </c>
      <c r="CB89" s="65" cm="1">
        <f t="array" ref="CB89">INDEX(CB$63:CB$82,MATCH($E89&amp;$H89,$E$63:$E$82&amp;$H$63:$H$82,0))</f>
        <v>0</v>
      </c>
      <c r="CC89" s="65" cm="1">
        <f t="array" ref="CC89">INDEX(CC$63:CC$82,MATCH($E89&amp;$H89,$E$63:$E$82&amp;$H$63:$H$82,0))</f>
        <v>0</v>
      </c>
      <c r="CD89" s="65" cm="1">
        <f t="array" ref="CD89">INDEX(CD$63:CD$82,MATCH($E89&amp;$H89,$E$63:$E$82&amp;$H$63:$H$82,0))</f>
        <v>0</v>
      </c>
      <c r="CE89" s="65" cm="1">
        <f t="array" ref="CE89">INDEX(CE$63:CE$82,MATCH($E89&amp;$H89,$E$63:$E$82&amp;$H$63:$H$82,0))</f>
        <v>0</v>
      </c>
      <c r="CF89" s="65" cm="1">
        <f t="array" ref="CF89">INDEX(CF$63:CF$82,MATCH($E89&amp;$H89,$E$63:$E$82&amp;$H$63:$H$82,0))</f>
        <v>0</v>
      </c>
      <c r="CG89" s="65" cm="1">
        <f t="array" ref="CG89">INDEX(CG$63:CG$82,MATCH($E89&amp;$H89,$E$63:$E$82&amp;$H$63:$H$82,0))</f>
        <v>0</v>
      </c>
      <c r="CH89" s="65" cm="1">
        <f t="array" ref="CH89">INDEX(CH$63:CH$82,MATCH($E89&amp;$H89,$E$63:$E$82&amp;$H$63:$H$82,0))</f>
        <v>0</v>
      </c>
      <c r="CI89" s="65" cm="1">
        <f t="array" ref="CI89">INDEX(CI$63:CI$82,MATCH($E89&amp;$H89,$E$63:$E$82&amp;$H$63:$H$82,0))</f>
        <v>0</v>
      </c>
      <c r="CJ89" s="65" cm="1">
        <f t="array" ref="CJ89">INDEX(CJ$63:CJ$82,MATCH($E89&amp;$H89,$E$63:$E$82&amp;$H$63:$H$82,0))</f>
        <v>0</v>
      </c>
      <c r="CK89" s="65" cm="1">
        <f t="array" ref="CK89">INDEX(CK$63:CK$82,MATCH($E89&amp;$H89,$E$63:$E$82&amp;$H$63:$H$82,0))</f>
        <v>0</v>
      </c>
      <c r="CL89" s="65" cm="1">
        <f t="array" ref="CL89">INDEX(CL$63:CL$82,MATCH($E89&amp;$H89,$E$63:$E$82&amp;$H$63:$H$82,0))</f>
        <v>0</v>
      </c>
      <c r="CM89" s="65" cm="1">
        <f t="array" ref="CM89">INDEX(CM$63:CM$82,MATCH($E89&amp;$H89,$E$63:$E$82&amp;$H$63:$H$82,0))</f>
        <v>0</v>
      </c>
      <c r="CN89" s="65" cm="1">
        <f t="array" ref="CN89">INDEX(CN$63:CN$82,MATCH($E89&amp;$H89,$E$63:$E$82&amp;$H$63:$H$82,0))</f>
        <v>0</v>
      </c>
      <c r="CO89" s="65" cm="1">
        <f t="array" ref="CO89">INDEX(CO$63:CO$82,MATCH($E89&amp;$H89,$E$63:$E$82&amp;$H$63:$H$82,0))</f>
        <v>0</v>
      </c>
      <c r="CP89" s="65" cm="1">
        <f t="array" ref="CP89">INDEX(CP$63:CP$82,MATCH($E89&amp;$H89,$E$63:$E$82&amp;$H$63:$H$82,0))</f>
        <v>0</v>
      </c>
      <c r="CQ89" s="65" cm="1">
        <f t="array" ref="CQ89">INDEX(CQ$63:CQ$82,MATCH($E89&amp;$H89,$E$63:$E$82&amp;$H$63:$H$82,0))</f>
        <v>0</v>
      </c>
      <c r="CR89" s="65" cm="1">
        <f t="array" ref="CR89">INDEX(CR$63:CR$82,MATCH($E89&amp;$H89,$E$63:$E$82&amp;$H$63:$H$82,0))</f>
        <v>0</v>
      </c>
      <c r="CS89" s="65" cm="1">
        <f t="array" ref="CS89">INDEX(CS$63:CS$82,MATCH($E89&amp;$H89,$E$63:$E$82&amp;$H$63:$H$82,0))</f>
        <v>0</v>
      </c>
      <c r="CT89" s="65" cm="1">
        <f t="array" ref="CT89">INDEX(CT$63:CT$82,MATCH($E89&amp;$H89,$E$63:$E$82&amp;$H$63:$H$82,0))</f>
        <v>0</v>
      </c>
      <c r="CU89" s="65" cm="1">
        <f t="array" ref="CU89">INDEX(CU$63:CU$82,MATCH($E89&amp;$H89,$E$63:$E$82&amp;$H$63:$H$82,0))</f>
        <v>0</v>
      </c>
      <c r="CV89" s="65" cm="1">
        <f t="array" ref="CV89">INDEX(CV$63:CV$82,MATCH($E89&amp;$H89,$E$63:$E$82&amp;$H$63:$H$82,0))</f>
        <v>0</v>
      </c>
    </row>
    <row r="90" spans="2:103">
      <c r="C90" s="90"/>
      <c r="D90" s="90"/>
      <c r="E90" s="90" t="str" cm="1">
        <f t="array" ref="E90">INDEX($E$64:$E$81,MATCH(H90,$H$64:$H$81,0)+ROWS($C$85:C90)-1)</f>
        <v>ISFS Capex</v>
      </c>
      <c r="F90" s="90"/>
      <c r="G90" s="179" t="s">
        <v>164</v>
      </c>
      <c r="H90" s="88" t="str">
        <f>Scenarios!$J$106</f>
        <v>Scenario 1</v>
      </c>
      <c r="I90" s="180"/>
      <c r="J90" s="94">
        <f t="shared" si="8"/>
        <v>0</v>
      </c>
      <c r="L90" s="65" cm="1">
        <f t="array" ref="L90">INDEX(L$63:L$82,MATCH($E90&amp;$H90,$E$63:$E$82&amp;$H$63:$H$82,0))</f>
        <v>0</v>
      </c>
      <c r="M90" s="65" cm="1">
        <f t="array" ref="M90">INDEX(M$63:M$82,MATCH($E90&amp;$H90,$E$63:$E$82&amp;$H$63:$H$82,0))</f>
        <v>0</v>
      </c>
      <c r="N90" s="65" cm="1">
        <f t="array" ref="N90">INDEX(N$63:N$82,MATCH($E90&amp;$H90,$E$63:$E$82&amp;$H$63:$H$82,0))</f>
        <v>0</v>
      </c>
      <c r="O90" s="65" cm="1">
        <f t="array" ref="O90">INDEX(O$63:O$82,MATCH($E90&amp;$H90,$E$63:$E$82&amp;$H$63:$H$82,0))</f>
        <v>0</v>
      </c>
      <c r="P90" s="65" cm="1">
        <f t="array" ref="P90">INDEX(P$63:P$82,MATCH($E90&amp;$H90,$E$63:$E$82&amp;$H$63:$H$82,0))</f>
        <v>0</v>
      </c>
      <c r="Q90" s="65" cm="1">
        <f t="array" ref="Q90">INDEX(Q$63:Q$82,MATCH($E90&amp;$H90,$E$63:$E$82&amp;$H$63:$H$82,0))</f>
        <v>0</v>
      </c>
      <c r="R90" s="65" cm="1">
        <f t="array" ref="R90">INDEX(R$63:R$82,MATCH($E90&amp;$H90,$E$63:$E$82&amp;$H$63:$H$82,0))</f>
        <v>0</v>
      </c>
      <c r="S90" s="65" cm="1">
        <f t="array" ref="S90">INDEX(S$63:S$82,MATCH($E90&amp;$H90,$E$63:$E$82&amp;$H$63:$H$82,0))</f>
        <v>0</v>
      </c>
      <c r="T90" s="65" cm="1">
        <f t="array" ref="T90">INDEX(T$63:T$82,MATCH($E90&amp;$H90,$E$63:$E$82&amp;$H$63:$H$82,0))</f>
        <v>0</v>
      </c>
      <c r="U90" s="65" cm="1">
        <f t="array" ref="U90">INDEX(U$63:U$82,MATCH($E90&amp;$H90,$E$63:$E$82&amp;$H$63:$H$82,0))</f>
        <v>0</v>
      </c>
      <c r="V90" s="65" cm="1">
        <f t="array" ref="V90">INDEX(V$63:V$82,MATCH($E90&amp;$H90,$E$63:$E$82&amp;$H$63:$H$82,0))</f>
        <v>0</v>
      </c>
      <c r="W90" s="65" cm="1">
        <f t="array" ref="W90">INDEX(W$63:W$82,MATCH($E90&amp;$H90,$E$63:$E$82&amp;$H$63:$H$82,0))</f>
        <v>0</v>
      </c>
      <c r="X90" s="65" cm="1">
        <f t="array" ref="X90">INDEX(X$63:X$82,MATCH($E90&amp;$H90,$E$63:$E$82&amp;$H$63:$H$82,0))</f>
        <v>0</v>
      </c>
      <c r="Y90" s="65" cm="1">
        <f t="array" ref="Y90">INDEX(Y$63:Y$82,MATCH($E90&amp;$H90,$E$63:$E$82&amp;$H$63:$H$82,0))</f>
        <v>0</v>
      </c>
      <c r="Z90" s="65" cm="1">
        <f t="array" ref="Z90">INDEX(Z$63:Z$82,MATCH($E90&amp;$H90,$E$63:$E$82&amp;$H$63:$H$82,0))</f>
        <v>0</v>
      </c>
      <c r="AA90" s="65" cm="1">
        <f t="array" ref="AA90">INDEX(AA$63:AA$82,MATCH($E90&amp;$H90,$E$63:$E$82&amp;$H$63:$H$82,0))</f>
        <v>0</v>
      </c>
      <c r="AB90" s="65" cm="1">
        <f t="array" ref="AB90">INDEX(AB$63:AB$82,MATCH($E90&amp;$H90,$E$63:$E$82&amp;$H$63:$H$82,0))</f>
        <v>0</v>
      </c>
      <c r="AC90" s="65" cm="1">
        <f t="array" ref="AC90">INDEX(AC$63:AC$82,MATCH($E90&amp;$H90,$E$63:$E$82&amp;$H$63:$H$82,0))</f>
        <v>0</v>
      </c>
      <c r="AD90" s="65" cm="1">
        <f t="array" ref="AD90">INDEX(AD$63:AD$82,MATCH($E90&amp;$H90,$E$63:$E$82&amp;$H$63:$H$82,0))</f>
        <v>0</v>
      </c>
      <c r="AE90" s="65" cm="1">
        <f t="array" ref="AE90">INDEX(AE$63:AE$82,MATCH($E90&amp;$H90,$E$63:$E$82&amp;$H$63:$H$82,0))</f>
        <v>0</v>
      </c>
      <c r="AF90" s="65" cm="1">
        <f t="array" ref="AF90">INDEX(AF$63:AF$82,MATCH($E90&amp;$H90,$E$63:$E$82&amp;$H$63:$H$82,0))</f>
        <v>0</v>
      </c>
      <c r="AG90" s="65" cm="1">
        <f t="array" ref="AG90">INDEX(AG$63:AG$82,MATCH($E90&amp;$H90,$E$63:$E$82&amp;$H$63:$H$82,0))</f>
        <v>0</v>
      </c>
      <c r="AH90" s="65" cm="1">
        <f t="array" ref="AH90">INDEX(AH$63:AH$82,MATCH($E90&amp;$H90,$E$63:$E$82&amp;$H$63:$H$82,0))</f>
        <v>0</v>
      </c>
      <c r="AI90" s="65" cm="1">
        <f t="array" ref="AI90">INDEX(AI$63:AI$82,MATCH($E90&amp;$H90,$E$63:$E$82&amp;$H$63:$H$82,0))</f>
        <v>0</v>
      </c>
      <c r="AJ90" s="65" cm="1">
        <f t="array" ref="AJ90">INDEX(AJ$63:AJ$82,MATCH($E90&amp;$H90,$E$63:$E$82&amp;$H$63:$H$82,0))</f>
        <v>0</v>
      </c>
      <c r="AK90" s="65" cm="1">
        <f t="array" ref="AK90">INDEX(AK$63:AK$82,MATCH($E90&amp;$H90,$E$63:$E$82&amp;$H$63:$H$82,0))</f>
        <v>0</v>
      </c>
      <c r="AL90" s="65" cm="1">
        <f t="array" ref="AL90">INDEX(AL$63:AL$82,MATCH($E90&amp;$H90,$E$63:$E$82&amp;$H$63:$H$82,0))</f>
        <v>0</v>
      </c>
      <c r="AM90" s="65" cm="1">
        <f t="array" ref="AM90">INDEX(AM$63:AM$82,MATCH($E90&amp;$H90,$E$63:$E$82&amp;$H$63:$H$82,0))</f>
        <v>0</v>
      </c>
      <c r="AN90" s="65" cm="1">
        <f t="array" ref="AN90">INDEX(AN$63:AN$82,MATCH($E90&amp;$H90,$E$63:$E$82&amp;$H$63:$H$82,0))</f>
        <v>0</v>
      </c>
      <c r="AO90" s="65" cm="1">
        <f t="array" ref="AO90">INDEX(AO$63:AO$82,MATCH($E90&amp;$H90,$E$63:$E$82&amp;$H$63:$H$82,0))</f>
        <v>0</v>
      </c>
      <c r="AP90" s="65" cm="1">
        <f t="array" ref="AP90">INDEX(AP$63:AP$82,MATCH($E90&amp;$H90,$E$63:$E$82&amp;$H$63:$H$82,0))</f>
        <v>0</v>
      </c>
      <c r="AQ90" s="65" cm="1">
        <f t="array" ref="AQ90">INDEX(AQ$63:AQ$82,MATCH($E90&amp;$H90,$E$63:$E$82&amp;$H$63:$H$82,0))</f>
        <v>0</v>
      </c>
      <c r="AR90" s="65" cm="1">
        <f t="array" ref="AR90">INDEX(AR$63:AR$82,MATCH($E90&amp;$H90,$E$63:$E$82&amp;$H$63:$H$82,0))</f>
        <v>0</v>
      </c>
      <c r="AS90" s="65" cm="1">
        <f t="array" ref="AS90">INDEX(AS$63:AS$82,MATCH($E90&amp;$H90,$E$63:$E$82&amp;$H$63:$H$82,0))</f>
        <v>0</v>
      </c>
      <c r="AT90" s="65" cm="1">
        <f t="array" ref="AT90">INDEX(AT$63:AT$82,MATCH($E90&amp;$H90,$E$63:$E$82&amp;$H$63:$H$82,0))</f>
        <v>0</v>
      </c>
      <c r="AU90" s="65" cm="1">
        <f t="array" ref="AU90">INDEX(AU$63:AU$82,MATCH($E90&amp;$H90,$E$63:$E$82&amp;$H$63:$H$82,0))</f>
        <v>0</v>
      </c>
      <c r="AV90" s="65" cm="1">
        <f t="array" ref="AV90">INDEX(AV$63:AV$82,MATCH($E90&amp;$H90,$E$63:$E$82&amp;$H$63:$H$82,0))</f>
        <v>0</v>
      </c>
      <c r="AW90" s="65" cm="1">
        <f t="array" ref="AW90">INDEX(AW$63:AW$82,MATCH($E90&amp;$H90,$E$63:$E$82&amp;$H$63:$H$82,0))</f>
        <v>0</v>
      </c>
      <c r="AX90" s="65" cm="1">
        <f t="array" ref="AX90">INDEX(AX$63:AX$82,MATCH($E90&amp;$H90,$E$63:$E$82&amp;$H$63:$H$82,0))</f>
        <v>0</v>
      </c>
      <c r="AY90" s="65" cm="1">
        <f t="array" ref="AY90">INDEX(AY$63:AY$82,MATCH($E90&amp;$H90,$E$63:$E$82&amp;$H$63:$H$82,0))</f>
        <v>0</v>
      </c>
      <c r="AZ90" s="65" cm="1">
        <f t="array" ref="AZ90">INDEX(AZ$63:AZ$82,MATCH($E90&amp;$H90,$E$63:$E$82&amp;$H$63:$H$82,0))</f>
        <v>0</v>
      </c>
      <c r="BA90" s="65" cm="1">
        <f t="array" ref="BA90">INDEX(BA$63:BA$82,MATCH($E90&amp;$H90,$E$63:$E$82&amp;$H$63:$H$82,0))</f>
        <v>0</v>
      </c>
      <c r="BB90" s="65" cm="1">
        <f t="array" ref="BB90">INDEX(BB$63:BB$82,MATCH($E90&amp;$H90,$E$63:$E$82&amp;$H$63:$H$82,0))</f>
        <v>0</v>
      </c>
      <c r="BC90" s="65" cm="1">
        <f t="array" ref="BC90">INDEX(BC$63:BC$82,MATCH($E90&amp;$H90,$E$63:$E$82&amp;$H$63:$H$82,0))</f>
        <v>0</v>
      </c>
      <c r="BD90" s="65" cm="1">
        <f t="array" ref="BD90">INDEX(BD$63:BD$82,MATCH($E90&amp;$H90,$E$63:$E$82&amp;$H$63:$H$82,0))</f>
        <v>0</v>
      </c>
      <c r="BE90" s="65" cm="1">
        <f t="array" ref="BE90">INDEX(BE$63:BE$82,MATCH($E90&amp;$H90,$E$63:$E$82&amp;$H$63:$H$82,0))</f>
        <v>0</v>
      </c>
      <c r="BF90" s="65" cm="1">
        <f t="array" ref="BF90">INDEX(BF$63:BF$82,MATCH($E90&amp;$H90,$E$63:$E$82&amp;$H$63:$H$82,0))</f>
        <v>0</v>
      </c>
      <c r="BG90" s="65" cm="1">
        <f t="array" ref="BG90">INDEX(BG$63:BG$82,MATCH($E90&amp;$H90,$E$63:$E$82&amp;$H$63:$H$82,0))</f>
        <v>0</v>
      </c>
      <c r="BH90" s="65" cm="1">
        <f t="array" ref="BH90">INDEX(BH$63:BH$82,MATCH($E90&amp;$H90,$E$63:$E$82&amp;$H$63:$H$82,0))</f>
        <v>0</v>
      </c>
      <c r="BI90" s="65" cm="1">
        <f t="array" ref="BI90">INDEX(BI$63:BI$82,MATCH($E90&amp;$H90,$E$63:$E$82&amp;$H$63:$H$82,0))</f>
        <v>0</v>
      </c>
      <c r="BJ90" s="65" cm="1">
        <f t="array" ref="BJ90">INDEX(BJ$63:BJ$82,MATCH($E90&amp;$H90,$E$63:$E$82&amp;$H$63:$H$82,0))</f>
        <v>0</v>
      </c>
      <c r="BK90" s="65" cm="1">
        <f t="array" ref="BK90">INDEX(BK$63:BK$82,MATCH($E90&amp;$H90,$E$63:$E$82&amp;$H$63:$H$82,0))</f>
        <v>0</v>
      </c>
      <c r="BL90" s="65" cm="1">
        <f t="array" ref="BL90">INDEX(BL$63:BL$82,MATCH($E90&amp;$H90,$E$63:$E$82&amp;$H$63:$H$82,0))</f>
        <v>0</v>
      </c>
      <c r="BM90" s="65" cm="1">
        <f t="array" ref="BM90">INDEX(BM$63:BM$82,MATCH($E90&amp;$H90,$E$63:$E$82&amp;$H$63:$H$82,0))</f>
        <v>0</v>
      </c>
      <c r="BN90" s="65" cm="1">
        <f t="array" ref="BN90">INDEX(BN$63:BN$82,MATCH($E90&amp;$H90,$E$63:$E$82&amp;$H$63:$H$82,0))</f>
        <v>0</v>
      </c>
      <c r="BO90" s="65" cm="1">
        <f t="array" ref="BO90">INDEX(BO$63:BO$82,MATCH($E90&amp;$H90,$E$63:$E$82&amp;$H$63:$H$82,0))</f>
        <v>0</v>
      </c>
      <c r="BP90" s="65" cm="1">
        <f t="array" ref="BP90">INDEX(BP$63:BP$82,MATCH($E90&amp;$H90,$E$63:$E$82&amp;$H$63:$H$82,0))</f>
        <v>0</v>
      </c>
      <c r="BQ90" s="65" cm="1">
        <f t="array" ref="BQ90">INDEX(BQ$63:BQ$82,MATCH($E90&amp;$H90,$E$63:$E$82&amp;$H$63:$H$82,0))</f>
        <v>0</v>
      </c>
      <c r="BR90" s="65" cm="1">
        <f t="array" ref="BR90">INDEX(BR$63:BR$82,MATCH($E90&amp;$H90,$E$63:$E$82&amp;$H$63:$H$82,0))</f>
        <v>0</v>
      </c>
      <c r="BS90" s="65" cm="1">
        <f t="array" ref="BS90">INDEX(BS$63:BS$82,MATCH($E90&amp;$H90,$E$63:$E$82&amp;$H$63:$H$82,0))</f>
        <v>0</v>
      </c>
      <c r="BT90" s="65" cm="1">
        <f t="array" ref="BT90">INDEX(BT$63:BT$82,MATCH($E90&amp;$H90,$E$63:$E$82&amp;$H$63:$H$82,0))</f>
        <v>0</v>
      </c>
      <c r="BU90" s="65" cm="1">
        <f t="array" ref="BU90">INDEX(BU$63:BU$82,MATCH($E90&amp;$H90,$E$63:$E$82&amp;$H$63:$H$82,0))</f>
        <v>0</v>
      </c>
      <c r="BV90" s="65" cm="1">
        <f t="array" ref="BV90">INDEX(BV$63:BV$82,MATCH($E90&amp;$H90,$E$63:$E$82&amp;$H$63:$H$82,0))</f>
        <v>0</v>
      </c>
      <c r="BW90" s="65" cm="1">
        <f t="array" ref="BW90">INDEX(BW$63:BW$82,MATCH($E90&amp;$H90,$E$63:$E$82&amp;$H$63:$H$82,0))</f>
        <v>0</v>
      </c>
      <c r="BX90" s="65" cm="1">
        <f t="array" ref="BX90">INDEX(BX$63:BX$82,MATCH($E90&amp;$H90,$E$63:$E$82&amp;$H$63:$H$82,0))</f>
        <v>0</v>
      </c>
      <c r="BY90" s="65" cm="1">
        <f t="array" ref="BY90">INDEX(BY$63:BY$82,MATCH($E90&amp;$H90,$E$63:$E$82&amp;$H$63:$H$82,0))</f>
        <v>0</v>
      </c>
      <c r="BZ90" s="65" cm="1">
        <f t="array" ref="BZ90">INDEX(BZ$63:BZ$82,MATCH($E90&amp;$H90,$E$63:$E$82&amp;$H$63:$H$82,0))</f>
        <v>0</v>
      </c>
      <c r="CA90" s="65" cm="1">
        <f t="array" ref="CA90">INDEX(CA$63:CA$82,MATCH($E90&amp;$H90,$E$63:$E$82&amp;$H$63:$H$82,0))</f>
        <v>0</v>
      </c>
      <c r="CB90" s="65" cm="1">
        <f t="array" ref="CB90">INDEX(CB$63:CB$82,MATCH($E90&amp;$H90,$E$63:$E$82&amp;$H$63:$H$82,0))</f>
        <v>0</v>
      </c>
      <c r="CC90" s="65" cm="1">
        <f t="array" ref="CC90">INDEX(CC$63:CC$82,MATCH($E90&amp;$H90,$E$63:$E$82&amp;$H$63:$H$82,0))</f>
        <v>0</v>
      </c>
      <c r="CD90" s="65" cm="1">
        <f t="array" ref="CD90">INDEX(CD$63:CD$82,MATCH($E90&amp;$H90,$E$63:$E$82&amp;$H$63:$H$82,0))</f>
        <v>0</v>
      </c>
      <c r="CE90" s="65" cm="1">
        <f t="array" ref="CE90">INDEX(CE$63:CE$82,MATCH($E90&amp;$H90,$E$63:$E$82&amp;$H$63:$H$82,0))</f>
        <v>0</v>
      </c>
      <c r="CF90" s="65" cm="1">
        <f t="array" ref="CF90">INDEX(CF$63:CF$82,MATCH($E90&amp;$H90,$E$63:$E$82&amp;$H$63:$H$82,0))</f>
        <v>0</v>
      </c>
      <c r="CG90" s="65" cm="1">
        <f t="array" ref="CG90">INDEX(CG$63:CG$82,MATCH($E90&amp;$H90,$E$63:$E$82&amp;$H$63:$H$82,0))</f>
        <v>0</v>
      </c>
      <c r="CH90" s="65" cm="1">
        <f t="array" ref="CH90">INDEX(CH$63:CH$82,MATCH($E90&amp;$H90,$E$63:$E$82&amp;$H$63:$H$82,0))</f>
        <v>0</v>
      </c>
      <c r="CI90" s="65" cm="1">
        <f t="array" ref="CI90">INDEX(CI$63:CI$82,MATCH($E90&amp;$H90,$E$63:$E$82&amp;$H$63:$H$82,0))</f>
        <v>0</v>
      </c>
      <c r="CJ90" s="65" cm="1">
        <f t="array" ref="CJ90">INDEX(CJ$63:CJ$82,MATCH($E90&amp;$H90,$E$63:$E$82&amp;$H$63:$H$82,0))</f>
        <v>0</v>
      </c>
      <c r="CK90" s="65" cm="1">
        <f t="array" ref="CK90">INDEX(CK$63:CK$82,MATCH($E90&amp;$H90,$E$63:$E$82&amp;$H$63:$H$82,0))</f>
        <v>0</v>
      </c>
      <c r="CL90" s="65" cm="1">
        <f t="array" ref="CL90">INDEX(CL$63:CL$82,MATCH($E90&amp;$H90,$E$63:$E$82&amp;$H$63:$H$82,0))</f>
        <v>0</v>
      </c>
      <c r="CM90" s="65" cm="1">
        <f t="array" ref="CM90">INDEX(CM$63:CM$82,MATCH($E90&amp;$H90,$E$63:$E$82&amp;$H$63:$H$82,0))</f>
        <v>0</v>
      </c>
      <c r="CN90" s="65" cm="1">
        <f t="array" ref="CN90">INDEX(CN$63:CN$82,MATCH($E90&amp;$H90,$E$63:$E$82&amp;$H$63:$H$82,0))</f>
        <v>0</v>
      </c>
      <c r="CO90" s="65" cm="1">
        <f t="array" ref="CO90">INDEX(CO$63:CO$82,MATCH($E90&amp;$H90,$E$63:$E$82&amp;$H$63:$H$82,0))</f>
        <v>0</v>
      </c>
      <c r="CP90" s="65" cm="1">
        <f t="array" ref="CP90">INDEX(CP$63:CP$82,MATCH($E90&amp;$H90,$E$63:$E$82&amp;$H$63:$H$82,0))</f>
        <v>0</v>
      </c>
      <c r="CQ90" s="65" cm="1">
        <f t="array" ref="CQ90">INDEX(CQ$63:CQ$82,MATCH($E90&amp;$H90,$E$63:$E$82&amp;$H$63:$H$82,0))</f>
        <v>0</v>
      </c>
      <c r="CR90" s="65" cm="1">
        <f t="array" ref="CR90">INDEX(CR$63:CR$82,MATCH($E90&amp;$H90,$E$63:$E$82&amp;$H$63:$H$82,0))</f>
        <v>0</v>
      </c>
      <c r="CS90" s="65" cm="1">
        <f t="array" ref="CS90">INDEX(CS$63:CS$82,MATCH($E90&amp;$H90,$E$63:$E$82&amp;$H$63:$H$82,0))</f>
        <v>0</v>
      </c>
      <c r="CT90" s="65" cm="1">
        <f t="array" ref="CT90">INDEX(CT$63:CT$82,MATCH($E90&amp;$H90,$E$63:$E$82&amp;$H$63:$H$82,0))</f>
        <v>0</v>
      </c>
      <c r="CU90" s="65" cm="1">
        <f t="array" ref="CU90">INDEX(CU$63:CU$82,MATCH($E90&amp;$H90,$E$63:$E$82&amp;$H$63:$H$82,0))</f>
        <v>0</v>
      </c>
      <c r="CV90" s="65" cm="1">
        <f t="array" ref="CV90">INDEX(CV$63:CV$82,MATCH($E90&amp;$H90,$E$63:$E$82&amp;$H$63:$H$82,0))</f>
        <v>0</v>
      </c>
    </row>
    <row r="91" spans="2:103">
      <c r="C91" s="90"/>
      <c r="D91" s="90"/>
      <c r="E91" s="90" t="str" cm="1">
        <f t="array" ref="E91">INDEX($E$64:$E$81,MATCH(H91,$H$64:$H$81,0)+ROWS($C$85:C91)-1)</f>
        <v>ISFS OPEX</v>
      </c>
      <c r="F91" s="90"/>
      <c r="G91" s="179" t="s">
        <v>164</v>
      </c>
      <c r="H91" s="88" t="str">
        <f>Scenarios!$J$106</f>
        <v>Scenario 1</v>
      </c>
      <c r="I91" s="180"/>
      <c r="J91" s="94">
        <f t="shared" si="8"/>
        <v>0</v>
      </c>
      <c r="L91" s="65" cm="1">
        <f t="array" ref="L91">INDEX(L$63:L$82,MATCH($E91&amp;$H91,$E$63:$E$82&amp;$H$63:$H$82,0))</f>
        <v>0</v>
      </c>
      <c r="M91" s="65" cm="1">
        <f t="array" ref="M91">INDEX(M$63:M$82,MATCH($E91&amp;$H91,$E$63:$E$82&amp;$H$63:$H$82,0))</f>
        <v>0</v>
      </c>
      <c r="N91" s="65" cm="1">
        <f t="array" ref="N91">INDEX(N$63:N$82,MATCH($E91&amp;$H91,$E$63:$E$82&amp;$H$63:$H$82,0))</f>
        <v>0</v>
      </c>
      <c r="O91" s="65" cm="1">
        <f t="array" ref="O91">INDEX(O$63:O$82,MATCH($E91&amp;$H91,$E$63:$E$82&amp;$H$63:$H$82,0))</f>
        <v>0</v>
      </c>
      <c r="P91" s="65" cm="1">
        <f t="array" ref="P91">INDEX(P$63:P$82,MATCH($E91&amp;$H91,$E$63:$E$82&amp;$H$63:$H$82,0))</f>
        <v>0</v>
      </c>
      <c r="Q91" s="65" cm="1">
        <f t="array" ref="Q91">INDEX(Q$63:Q$82,MATCH($E91&amp;$H91,$E$63:$E$82&amp;$H$63:$H$82,0))</f>
        <v>0</v>
      </c>
      <c r="R91" s="65" cm="1">
        <f t="array" ref="R91">INDEX(R$63:R$82,MATCH($E91&amp;$H91,$E$63:$E$82&amp;$H$63:$H$82,0))</f>
        <v>0</v>
      </c>
      <c r="S91" s="65" cm="1">
        <f t="array" ref="S91">INDEX(S$63:S$82,MATCH($E91&amp;$H91,$E$63:$E$82&amp;$H$63:$H$82,0))</f>
        <v>0</v>
      </c>
      <c r="T91" s="65" cm="1">
        <f t="array" ref="T91">INDEX(T$63:T$82,MATCH($E91&amp;$H91,$E$63:$E$82&amp;$H$63:$H$82,0))</f>
        <v>0</v>
      </c>
      <c r="U91" s="65" cm="1">
        <f t="array" ref="U91">INDEX(U$63:U$82,MATCH($E91&amp;$H91,$E$63:$E$82&amp;$H$63:$H$82,0))</f>
        <v>0</v>
      </c>
      <c r="V91" s="65" cm="1">
        <f t="array" ref="V91">INDEX(V$63:V$82,MATCH($E91&amp;$H91,$E$63:$E$82&amp;$H$63:$H$82,0))</f>
        <v>0</v>
      </c>
      <c r="W91" s="65" cm="1">
        <f t="array" ref="W91">INDEX(W$63:W$82,MATCH($E91&amp;$H91,$E$63:$E$82&amp;$H$63:$H$82,0))</f>
        <v>0</v>
      </c>
      <c r="X91" s="65" cm="1">
        <f t="array" ref="X91">INDEX(X$63:X$82,MATCH($E91&amp;$H91,$E$63:$E$82&amp;$H$63:$H$82,0))</f>
        <v>0</v>
      </c>
      <c r="Y91" s="65" cm="1">
        <f t="array" ref="Y91">INDEX(Y$63:Y$82,MATCH($E91&amp;$H91,$E$63:$E$82&amp;$H$63:$H$82,0))</f>
        <v>0</v>
      </c>
      <c r="Z91" s="65" cm="1">
        <f t="array" ref="Z91">INDEX(Z$63:Z$82,MATCH($E91&amp;$H91,$E$63:$E$82&amp;$H$63:$H$82,0))</f>
        <v>0</v>
      </c>
      <c r="AA91" s="65" cm="1">
        <f t="array" ref="AA91">INDEX(AA$63:AA$82,MATCH($E91&amp;$H91,$E$63:$E$82&amp;$H$63:$H$82,0))</f>
        <v>0</v>
      </c>
      <c r="AB91" s="65" cm="1">
        <f t="array" ref="AB91">INDEX(AB$63:AB$82,MATCH($E91&amp;$H91,$E$63:$E$82&amp;$H$63:$H$82,0))</f>
        <v>0</v>
      </c>
      <c r="AC91" s="65" cm="1">
        <f t="array" ref="AC91">INDEX(AC$63:AC$82,MATCH($E91&amp;$H91,$E$63:$E$82&amp;$H$63:$H$82,0))</f>
        <v>0</v>
      </c>
      <c r="AD91" s="65" cm="1">
        <f t="array" ref="AD91">INDEX(AD$63:AD$82,MATCH($E91&amp;$H91,$E$63:$E$82&amp;$H$63:$H$82,0))</f>
        <v>0</v>
      </c>
      <c r="AE91" s="65" cm="1">
        <f t="array" ref="AE91">INDEX(AE$63:AE$82,MATCH($E91&amp;$H91,$E$63:$E$82&amp;$H$63:$H$82,0))</f>
        <v>0</v>
      </c>
      <c r="AF91" s="65" cm="1">
        <f t="array" ref="AF91">INDEX(AF$63:AF$82,MATCH($E91&amp;$H91,$E$63:$E$82&amp;$H$63:$H$82,0))</f>
        <v>0</v>
      </c>
      <c r="AG91" s="65" cm="1">
        <f t="array" ref="AG91">INDEX(AG$63:AG$82,MATCH($E91&amp;$H91,$E$63:$E$82&amp;$H$63:$H$82,0))</f>
        <v>0</v>
      </c>
      <c r="AH91" s="65" cm="1">
        <f t="array" ref="AH91">INDEX(AH$63:AH$82,MATCH($E91&amp;$H91,$E$63:$E$82&amp;$H$63:$H$82,0))</f>
        <v>0</v>
      </c>
      <c r="AI91" s="65" cm="1">
        <f t="array" ref="AI91">INDEX(AI$63:AI$82,MATCH($E91&amp;$H91,$E$63:$E$82&amp;$H$63:$H$82,0))</f>
        <v>0</v>
      </c>
      <c r="AJ91" s="65" cm="1">
        <f t="array" ref="AJ91">INDEX(AJ$63:AJ$82,MATCH($E91&amp;$H91,$E$63:$E$82&amp;$H$63:$H$82,0))</f>
        <v>0</v>
      </c>
      <c r="AK91" s="65" cm="1">
        <f t="array" ref="AK91">INDEX(AK$63:AK$82,MATCH($E91&amp;$H91,$E$63:$E$82&amp;$H$63:$H$82,0))</f>
        <v>0</v>
      </c>
      <c r="AL91" s="65" cm="1">
        <f t="array" ref="AL91">INDEX(AL$63:AL$82,MATCH($E91&amp;$H91,$E$63:$E$82&amp;$H$63:$H$82,0))</f>
        <v>0</v>
      </c>
      <c r="AM91" s="65" cm="1">
        <f t="array" ref="AM91">INDEX(AM$63:AM$82,MATCH($E91&amp;$H91,$E$63:$E$82&amp;$H$63:$H$82,0))</f>
        <v>0</v>
      </c>
      <c r="AN91" s="65" cm="1">
        <f t="array" ref="AN91">INDEX(AN$63:AN$82,MATCH($E91&amp;$H91,$E$63:$E$82&amp;$H$63:$H$82,0))</f>
        <v>0</v>
      </c>
      <c r="AO91" s="65" cm="1">
        <f t="array" ref="AO91">INDEX(AO$63:AO$82,MATCH($E91&amp;$H91,$E$63:$E$82&amp;$H$63:$H$82,0))</f>
        <v>0</v>
      </c>
      <c r="AP91" s="65" cm="1">
        <f t="array" ref="AP91">INDEX(AP$63:AP$82,MATCH($E91&amp;$H91,$E$63:$E$82&amp;$H$63:$H$82,0))</f>
        <v>0</v>
      </c>
      <c r="AQ91" s="65" cm="1">
        <f t="array" ref="AQ91">INDEX(AQ$63:AQ$82,MATCH($E91&amp;$H91,$E$63:$E$82&amp;$H$63:$H$82,0))</f>
        <v>0</v>
      </c>
      <c r="AR91" s="65" cm="1">
        <f t="array" ref="AR91">INDEX(AR$63:AR$82,MATCH($E91&amp;$H91,$E$63:$E$82&amp;$H$63:$H$82,0))</f>
        <v>0</v>
      </c>
      <c r="AS91" s="65" cm="1">
        <f t="array" ref="AS91">INDEX(AS$63:AS$82,MATCH($E91&amp;$H91,$E$63:$E$82&amp;$H$63:$H$82,0))</f>
        <v>0</v>
      </c>
      <c r="AT91" s="65" cm="1">
        <f t="array" ref="AT91">INDEX(AT$63:AT$82,MATCH($E91&amp;$H91,$E$63:$E$82&amp;$H$63:$H$82,0))</f>
        <v>0</v>
      </c>
      <c r="AU91" s="65" cm="1">
        <f t="array" ref="AU91">INDEX(AU$63:AU$82,MATCH($E91&amp;$H91,$E$63:$E$82&amp;$H$63:$H$82,0))</f>
        <v>0</v>
      </c>
      <c r="AV91" s="65" cm="1">
        <f t="array" ref="AV91">INDEX(AV$63:AV$82,MATCH($E91&amp;$H91,$E$63:$E$82&amp;$H$63:$H$82,0))</f>
        <v>0</v>
      </c>
      <c r="AW91" s="65" cm="1">
        <f t="array" ref="AW91">INDEX(AW$63:AW$82,MATCH($E91&amp;$H91,$E$63:$E$82&amp;$H$63:$H$82,0))</f>
        <v>0</v>
      </c>
      <c r="AX91" s="65" cm="1">
        <f t="array" ref="AX91">INDEX(AX$63:AX$82,MATCH($E91&amp;$H91,$E$63:$E$82&amp;$H$63:$H$82,0))</f>
        <v>0</v>
      </c>
      <c r="AY91" s="65" cm="1">
        <f t="array" ref="AY91">INDEX(AY$63:AY$82,MATCH($E91&amp;$H91,$E$63:$E$82&amp;$H$63:$H$82,0))</f>
        <v>0</v>
      </c>
      <c r="AZ91" s="65" cm="1">
        <f t="array" ref="AZ91">INDEX(AZ$63:AZ$82,MATCH($E91&amp;$H91,$E$63:$E$82&amp;$H$63:$H$82,0))</f>
        <v>0</v>
      </c>
      <c r="BA91" s="65" cm="1">
        <f t="array" ref="BA91">INDEX(BA$63:BA$82,MATCH($E91&amp;$H91,$E$63:$E$82&amp;$H$63:$H$82,0))</f>
        <v>0</v>
      </c>
      <c r="BB91" s="65" cm="1">
        <f t="array" ref="BB91">INDEX(BB$63:BB$82,MATCH($E91&amp;$H91,$E$63:$E$82&amp;$H$63:$H$82,0))</f>
        <v>0</v>
      </c>
      <c r="BC91" s="65" cm="1">
        <f t="array" ref="BC91">INDEX(BC$63:BC$82,MATCH($E91&amp;$H91,$E$63:$E$82&amp;$H$63:$H$82,0))</f>
        <v>0</v>
      </c>
      <c r="BD91" s="65" cm="1">
        <f t="array" ref="BD91">INDEX(BD$63:BD$82,MATCH($E91&amp;$H91,$E$63:$E$82&amp;$H$63:$H$82,0))</f>
        <v>0</v>
      </c>
      <c r="BE91" s="65" cm="1">
        <f t="array" ref="BE91">INDEX(BE$63:BE$82,MATCH($E91&amp;$H91,$E$63:$E$82&amp;$H$63:$H$82,0))</f>
        <v>0</v>
      </c>
      <c r="BF91" s="65" cm="1">
        <f t="array" ref="BF91">INDEX(BF$63:BF$82,MATCH($E91&amp;$H91,$E$63:$E$82&amp;$H$63:$H$82,0))</f>
        <v>0</v>
      </c>
      <c r="BG91" s="65" cm="1">
        <f t="array" ref="BG91">INDEX(BG$63:BG$82,MATCH($E91&amp;$H91,$E$63:$E$82&amp;$H$63:$H$82,0))</f>
        <v>0</v>
      </c>
      <c r="BH91" s="65" cm="1">
        <f t="array" ref="BH91">INDEX(BH$63:BH$82,MATCH($E91&amp;$H91,$E$63:$E$82&amp;$H$63:$H$82,0))</f>
        <v>0</v>
      </c>
      <c r="BI91" s="65" cm="1">
        <f t="array" ref="BI91">INDEX(BI$63:BI$82,MATCH($E91&amp;$H91,$E$63:$E$82&amp;$H$63:$H$82,0))</f>
        <v>0</v>
      </c>
      <c r="BJ91" s="65" cm="1">
        <f t="array" ref="BJ91">INDEX(BJ$63:BJ$82,MATCH($E91&amp;$H91,$E$63:$E$82&amp;$H$63:$H$82,0))</f>
        <v>0</v>
      </c>
      <c r="BK91" s="65" cm="1">
        <f t="array" ref="BK91">INDEX(BK$63:BK$82,MATCH($E91&amp;$H91,$E$63:$E$82&amp;$H$63:$H$82,0))</f>
        <v>0</v>
      </c>
      <c r="BL91" s="65" cm="1">
        <f t="array" ref="BL91">INDEX(BL$63:BL$82,MATCH($E91&amp;$H91,$E$63:$E$82&amp;$H$63:$H$82,0))</f>
        <v>0</v>
      </c>
      <c r="BM91" s="65" cm="1">
        <f t="array" ref="BM91">INDEX(BM$63:BM$82,MATCH($E91&amp;$H91,$E$63:$E$82&amp;$H$63:$H$82,0))</f>
        <v>0</v>
      </c>
      <c r="BN91" s="65" cm="1">
        <f t="array" ref="BN91">INDEX(BN$63:BN$82,MATCH($E91&amp;$H91,$E$63:$E$82&amp;$H$63:$H$82,0))</f>
        <v>0</v>
      </c>
      <c r="BO91" s="65" cm="1">
        <f t="array" ref="BO91">INDEX(BO$63:BO$82,MATCH($E91&amp;$H91,$E$63:$E$82&amp;$H$63:$H$82,0))</f>
        <v>0</v>
      </c>
      <c r="BP91" s="65" cm="1">
        <f t="array" ref="BP91">INDEX(BP$63:BP$82,MATCH($E91&amp;$H91,$E$63:$E$82&amp;$H$63:$H$82,0))</f>
        <v>0</v>
      </c>
      <c r="BQ91" s="65" cm="1">
        <f t="array" ref="BQ91">INDEX(BQ$63:BQ$82,MATCH($E91&amp;$H91,$E$63:$E$82&amp;$H$63:$H$82,0))</f>
        <v>0</v>
      </c>
      <c r="BR91" s="65" cm="1">
        <f t="array" ref="BR91">INDEX(BR$63:BR$82,MATCH($E91&amp;$H91,$E$63:$E$82&amp;$H$63:$H$82,0))</f>
        <v>0</v>
      </c>
      <c r="BS91" s="65" cm="1">
        <f t="array" ref="BS91">INDEX(BS$63:BS$82,MATCH($E91&amp;$H91,$E$63:$E$82&amp;$H$63:$H$82,0))</f>
        <v>0</v>
      </c>
      <c r="BT91" s="65" cm="1">
        <f t="array" ref="BT91">INDEX(BT$63:BT$82,MATCH($E91&amp;$H91,$E$63:$E$82&amp;$H$63:$H$82,0))</f>
        <v>0</v>
      </c>
      <c r="BU91" s="65" cm="1">
        <f t="array" ref="BU91">INDEX(BU$63:BU$82,MATCH($E91&amp;$H91,$E$63:$E$82&amp;$H$63:$H$82,0))</f>
        <v>0</v>
      </c>
      <c r="BV91" s="65" cm="1">
        <f t="array" ref="BV91">INDEX(BV$63:BV$82,MATCH($E91&amp;$H91,$E$63:$E$82&amp;$H$63:$H$82,0))</f>
        <v>0</v>
      </c>
      <c r="BW91" s="65" cm="1">
        <f t="array" ref="BW91">INDEX(BW$63:BW$82,MATCH($E91&amp;$H91,$E$63:$E$82&amp;$H$63:$H$82,0))</f>
        <v>0</v>
      </c>
      <c r="BX91" s="65" cm="1">
        <f t="array" ref="BX91">INDEX(BX$63:BX$82,MATCH($E91&amp;$H91,$E$63:$E$82&amp;$H$63:$H$82,0))</f>
        <v>0</v>
      </c>
      <c r="BY91" s="65" cm="1">
        <f t="array" ref="BY91">INDEX(BY$63:BY$82,MATCH($E91&amp;$H91,$E$63:$E$82&amp;$H$63:$H$82,0))</f>
        <v>0</v>
      </c>
      <c r="BZ91" s="65" cm="1">
        <f t="array" ref="BZ91">INDEX(BZ$63:BZ$82,MATCH($E91&amp;$H91,$E$63:$E$82&amp;$H$63:$H$82,0))</f>
        <v>0</v>
      </c>
      <c r="CA91" s="65" cm="1">
        <f t="array" ref="CA91">INDEX(CA$63:CA$82,MATCH($E91&amp;$H91,$E$63:$E$82&amp;$H$63:$H$82,0))</f>
        <v>0</v>
      </c>
      <c r="CB91" s="65" cm="1">
        <f t="array" ref="CB91">INDEX(CB$63:CB$82,MATCH($E91&amp;$H91,$E$63:$E$82&amp;$H$63:$H$82,0))</f>
        <v>0</v>
      </c>
      <c r="CC91" s="65" cm="1">
        <f t="array" ref="CC91">INDEX(CC$63:CC$82,MATCH($E91&amp;$H91,$E$63:$E$82&amp;$H$63:$H$82,0))</f>
        <v>0</v>
      </c>
      <c r="CD91" s="65" cm="1">
        <f t="array" ref="CD91">INDEX(CD$63:CD$82,MATCH($E91&amp;$H91,$E$63:$E$82&amp;$H$63:$H$82,0))</f>
        <v>0</v>
      </c>
      <c r="CE91" s="65" cm="1">
        <f t="array" ref="CE91">INDEX(CE$63:CE$82,MATCH($E91&amp;$H91,$E$63:$E$82&amp;$H$63:$H$82,0))</f>
        <v>0</v>
      </c>
      <c r="CF91" s="65" cm="1">
        <f t="array" ref="CF91">INDEX(CF$63:CF$82,MATCH($E91&amp;$H91,$E$63:$E$82&amp;$H$63:$H$82,0))</f>
        <v>0</v>
      </c>
      <c r="CG91" s="65" cm="1">
        <f t="array" ref="CG91">INDEX(CG$63:CG$82,MATCH($E91&amp;$H91,$E$63:$E$82&amp;$H$63:$H$82,0))</f>
        <v>0</v>
      </c>
      <c r="CH91" s="65" cm="1">
        <f t="array" ref="CH91">INDEX(CH$63:CH$82,MATCH($E91&amp;$H91,$E$63:$E$82&amp;$H$63:$H$82,0))</f>
        <v>0</v>
      </c>
      <c r="CI91" s="65" cm="1">
        <f t="array" ref="CI91">INDEX(CI$63:CI$82,MATCH($E91&amp;$H91,$E$63:$E$82&amp;$H$63:$H$82,0))</f>
        <v>0</v>
      </c>
      <c r="CJ91" s="65" cm="1">
        <f t="array" ref="CJ91">INDEX(CJ$63:CJ$82,MATCH($E91&amp;$H91,$E$63:$E$82&amp;$H$63:$H$82,0))</f>
        <v>0</v>
      </c>
      <c r="CK91" s="65" cm="1">
        <f t="array" ref="CK91">INDEX(CK$63:CK$82,MATCH($E91&amp;$H91,$E$63:$E$82&amp;$H$63:$H$82,0))</f>
        <v>0</v>
      </c>
      <c r="CL91" s="65" cm="1">
        <f t="array" ref="CL91">INDEX(CL$63:CL$82,MATCH($E91&amp;$H91,$E$63:$E$82&amp;$H$63:$H$82,0))</f>
        <v>0</v>
      </c>
      <c r="CM91" s="65" cm="1">
        <f t="array" ref="CM91">INDEX(CM$63:CM$82,MATCH($E91&amp;$H91,$E$63:$E$82&amp;$H$63:$H$82,0))</f>
        <v>0</v>
      </c>
      <c r="CN91" s="65" cm="1">
        <f t="array" ref="CN91">INDEX(CN$63:CN$82,MATCH($E91&amp;$H91,$E$63:$E$82&amp;$H$63:$H$82,0))</f>
        <v>0</v>
      </c>
      <c r="CO91" s="65" cm="1">
        <f t="array" ref="CO91">INDEX(CO$63:CO$82,MATCH($E91&amp;$H91,$E$63:$E$82&amp;$H$63:$H$82,0))</f>
        <v>0</v>
      </c>
      <c r="CP91" s="65" cm="1">
        <f t="array" ref="CP91">INDEX(CP$63:CP$82,MATCH($E91&amp;$H91,$E$63:$E$82&amp;$H$63:$H$82,0))</f>
        <v>0</v>
      </c>
      <c r="CQ91" s="65" cm="1">
        <f t="array" ref="CQ91">INDEX(CQ$63:CQ$82,MATCH($E91&amp;$H91,$E$63:$E$82&amp;$H$63:$H$82,0))</f>
        <v>0</v>
      </c>
      <c r="CR91" s="65" cm="1">
        <f t="array" ref="CR91">INDEX(CR$63:CR$82,MATCH($E91&amp;$H91,$E$63:$E$82&amp;$H$63:$H$82,0))</f>
        <v>0</v>
      </c>
      <c r="CS91" s="65" cm="1">
        <f t="array" ref="CS91">INDEX(CS$63:CS$82,MATCH($E91&amp;$H91,$E$63:$E$82&amp;$H$63:$H$82,0))</f>
        <v>0</v>
      </c>
      <c r="CT91" s="65" cm="1">
        <f t="array" ref="CT91">INDEX(CT$63:CT$82,MATCH($E91&amp;$H91,$E$63:$E$82&amp;$H$63:$H$82,0))</f>
        <v>0</v>
      </c>
      <c r="CU91" s="65" cm="1">
        <f t="array" ref="CU91">INDEX(CU$63:CU$82,MATCH($E91&amp;$H91,$E$63:$E$82&amp;$H$63:$H$82,0))</f>
        <v>0</v>
      </c>
      <c r="CV91" s="65" cm="1">
        <f t="array" ref="CV91">INDEX(CV$63:CV$82,MATCH($E91&amp;$H91,$E$63:$E$82&amp;$H$63:$H$82,0))</f>
        <v>0</v>
      </c>
    </row>
    <row r="92" spans="2:103">
      <c r="C92" s="90"/>
      <c r="D92" s="90"/>
      <c r="E92" s="90" t="str" cm="1">
        <f t="array" ref="E92">INDEX($E$64:$E$81,MATCH(H92,$H$64:$H$81,0)+ROWS($C$85:C92)-1)</f>
        <v>Other fees and charges</v>
      </c>
      <c r="F92" s="90"/>
      <c r="G92" s="179" t="s">
        <v>164</v>
      </c>
      <c r="H92" s="88" t="str">
        <f>Scenarios!$J$106</f>
        <v>Scenario 1</v>
      </c>
      <c r="I92" s="180"/>
      <c r="J92" s="94">
        <f t="shared" si="8"/>
        <v>0</v>
      </c>
      <c r="L92" s="65" cm="1">
        <f t="array" ref="L92">INDEX(L$63:L$82,MATCH($E92&amp;$H92,$E$63:$E$82&amp;$H$63:$H$82,0))</f>
        <v>0</v>
      </c>
      <c r="M92" s="65" cm="1">
        <f t="array" ref="M92">INDEX(M$63:M$82,MATCH($E92&amp;$H92,$E$63:$E$82&amp;$H$63:$H$82,0))</f>
        <v>0</v>
      </c>
      <c r="N92" s="65" cm="1">
        <f t="array" ref="N92">INDEX(N$63:N$82,MATCH($E92&amp;$H92,$E$63:$E$82&amp;$H$63:$H$82,0))</f>
        <v>0</v>
      </c>
      <c r="O92" s="65" cm="1">
        <f t="array" ref="O92">INDEX(O$63:O$82,MATCH($E92&amp;$H92,$E$63:$E$82&amp;$H$63:$H$82,0))</f>
        <v>0</v>
      </c>
      <c r="P92" s="65" cm="1">
        <f t="array" ref="P92">INDEX(P$63:P$82,MATCH($E92&amp;$H92,$E$63:$E$82&amp;$H$63:$H$82,0))</f>
        <v>0</v>
      </c>
      <c r="Q92" s="65" cm="1">
        <f t="array" ref="Q92">INDEX(Q$63:Q$82,MATCH($E92&amp;$H92,$E$63:$E$82&amp;$H$63:$H$82,0))</f>
        <v>0</v>
      </c>
      <c r="R92" s="65" cm="1">
        <f t="array" ref="R92">INDEX(R$63:R$82,MATCH($E92&amp;$H92,$E$63:$E$82&amp;$H$63:$H$82,0))</f>
        <v>0</v>
      </c>
      <c r="S92" s="65" cm="1">
        <f t="array" ref="S92">INDEX(S$63:S$82,MATCH($E92&amp;$H92,$E$63:$E$82&amp;$H$63:$H$82,0))</f>
        <v>0</v>
      </c>
      <c r="T92" s="65" cm="1">
        <f t="array" ref="T92">INDEX(T$63:T$82,MATCH($E92&amp;$H92,$E$63:$E$82&amp;$H$63:$H$82,0))</f>
        <v>0</v>
      </c>
      <c r="U92" s="65" cm="1">
        <f t="array" ref="U92">INDEX(U$63:U$82,MATCH($E92&amp;$H92,$E$63:$E$82&amp;$H$63:$H$82,0))</f>
        <v>0</v>
      </c>
      <c r="V92" s="65" cm="1">
        <f t="array" ref="V92">INDEX(V$63:V$82,MATCH($E92&amp;$H92,$E$63:$E$82&amp;$H$63:$H$82,0))</f>
        <v>0</v>
      </c>
      <c r="W92" s="65" cm="1">
        <f t="array" ref="W92">INDEX(W$63:W$82,MATCH($E92&amp;$H92,$E$63:$E$82&amp;$H$63:$H$82,0))</f>
        <v>0</v>
      </c>
      <c r="X92" s="65" cm="1">
        <f t="array" ref="X92">INDEX(X$63:X$82,MATCH($E92&amp;$H92,$E$63:$E$82&amp;$H$63:$H$82,0))</f>
        <v>0</v>
      </c>
      <c r="Y92" s="65" cm="1">
        <f t="array" ref="Y92">INDEX(Y$63:Y$82,MATCH($E92&amp;$H92,$E$63:$E$82&amp;$H$63:$H$82,0))</f>
        <v>0</v>
      </c>
      <c r="Z92" s="65" cm="1">
        <f t="array" ref="Z92">INDEX(Z$63:Z$82,MATCH($E92&amp;$H92,$E$63:$E$82&amp;$H$63:$H$82,0))</f>
        <v>0</v>
      </c>
      <c r="AA92" s="65" cm="1">
        <f t="array" ref="AA92">INDEX(AA$63:AA$82,MATCH($E92&amp;$H92,$E$63:$E$82&amp;$H$63:$H$82,0))</f>
        <v>0</v>
      </c>
      <c r="AB92" s="65" cm="1">
        <f t="array" ref="AB92">INDEX(AB$63:AB$82,MATCH($E92&amp;$H92,$E$63:$E$82&amp;$H$63:$H$82,0))</f>
        <v>0</v>
      </c>
      <c r="AC92" s="65" cm="1">
        <f t="array" ref="AC92">INDEX(AC$63:AC$82,MATCH($E92&amp;$H92,$E$63:$E$82&amp;$H$63:$H$82,0))</f>
        <v>0</v>
      </c>
      <c r="AD92" s="65" cm="1">
        <f t="array" ref="AD92">INDEX(AD$63:AD$82,MATCH($E92&amp;$H92,$E$63:$E$82&amp;$H$63:$H$82,0))</f>
        <v>0</v>
      </c>
      <c r="AE92" s="65" cm="1">
        <f t="array" ref="AE92">INDEX(AE$63:AE$82,MATCH($E92&amp;$H92,$E$63:$E$82&amp;$H$63:$H$82,0))</f>
        <v>0</v>
      </c>
      <c r="AF92" s="65" cm="1">
        <f t="array" ref="AF92">INDEX(AF$63:AF$82,MATCH($E92&amp;$H92,$E$63:$E$82&amp;$H$63:$H$82,0))</f>
        <v>0</v>
      </c>
      <c r="AG92" s="65" cm="1">
        <f t="array" ref="AG92">INDEX(AG$63:AG$82,MATCH($E92&amp;$H92,$E$63:$E$82&amp;$H$63:$H$82,0))</f>
        <v>0</v>
      </c>
      <c r="AH92" s="65" cm="1">
        <f t="array" ref="AH92">INDEX(AH$63:AH$82,MATCH($E92&amp;$H92,$E$63:$E$82&amp;$H$63:$H$82,0))</f>
        <v>0</v>
      </c>
      <c r="AI92" s="65" cm="1">
        <f t="array" ref="AI92">INDEX(AI$63:AI$82,MATCH($E92&amp;$H92,$E$63:$E$82&amp;$H$63:$H$82,0))</f>
        <v>0</v>
      </c>
      <c r="AJ92" s="65" cm="1">
        <f t="array" ref="AJ92">INDEX(AJ$63:AJ$82,MATCH($E92&amp;$H92,$E$63:$E$82&amp;$H$63:$H$82,0))</f>
        <v>0</v>
      </c>
      <c r="AK92" s="65" cm="1">
        <f t="array" ref="AK92">INDEX(AK$63:AK$82,MATCH($E92&amp;$H92,$E$63:$E$82&amp;$H$63:$H$82,0))</f>
        <v>0</v>
      </c>
      <c r="AL92" s="65" cm="1">
        <f t="array" ref="AL92">INDEX(AL$63:AL$82,MATCH($E92&amp;$H92,$E$63:$E$82&amp;$H$63:$H$82,0))</f>
        <v>0</v>
      </c>
      <c r="AM92" s="65" cm="1">
        <f t="array" ref="AM92">INDEX(AM$63:AM$82,MATCH($E92&amp;$H92,$E$63:$E$82&amp;$H$63:$H$82,0))</f>
        <v>0</v>
      </c>
      <c r="AN92" s="65" cm="1">
        <f t="array" ref="AN92">INDEX(AN$63:AN$82,MATCH($E92&amp;$H92,$E$63:$E$82&amp;$H$63:$H$82,0))</f>
        <v>0</v>
      </c>
      <c r="AO92" s="65" cm="1">
        <f t="array" ref="AO92">INDEX(AO$63:AO$82,MATCH($E92&amp;$H92,$E$63:$E$82&amp;$H$63:$H$82,0))</f>
        <v>0</v>
      </c>
      <c r="AP92" s="65" cm="1">
        <f t="array" ref="AP92">INDEX(AP$63:AP$82,MATCH($E92&amp;$H92,$E$63:$E$82&amp;$H$63:$H$82,0))</f>
        <v>0</v>
      </c>
      <c r="AQ92" s="65" cm="1">
        <f t="array" ref="AQ92">INDEX(AQ$63:AQ$82,MATCH($E92&amp;$H92,$E$63:$E$82&amp;$H$63:$H$82,0))</f>
        <v>0</v>
      </c>
      <c r="AR92" s="65" cm="1">
        <f t="array" ref="AR92">INDEX(AR$63:AR$82,MATCH($E92&amp;$H92,$E$63:$E$82&amp;$H$63:$H$82,0))</f>
        <v>0</v>
      </c>
      <c r="AS92" s="65" cm="1">
        <f t="array" ref="AS92">INDEX(AS$63:AS$82,MATCH($E92&amp;$H92,$E$63:$E$82&amp;$H$63:$H$82,0))</f>
        <v>0</v>
      </c>
      <c r="AT92" s="65" cm="1">
        <f t="array" ref="AT92">INDEX(AT$63:AT$82,MATCH($E92&amp;$H92,$E$63:$E$82&amp;$H$63:$H$82,0))</f>
        <v>0</v>
      </c>
      <c r="AU92" s="65" cm="1">
        <f t="array" ref="AU92">INDEX(AU$63:AU$82,MATCH($E92&amp;$H92,$E$63:$E$82&amp;$H$63:$H$82,0))</f>
        <v>0</v>
      </c>
      <c r="AV92" s="65" cm="1">
        <f t="array" ref="AV92">INDEX(AV$63:AV$82,MATCH($E92&amp;$H92,$E$63:$E$82&amp;$H$63:$H$82,0))</f>
        <v>0</v>
      </c>
      <c r="AW92" s="65" cm="1">
        <f t="array" ref="AW92">INDEX(AW$63:AW$82,MATCH($E92&amp;$H92,$E$63:$E$82&amp;$H$63:$H$82,0))</f>
        <v>0</v>
      </c>
      <c r="AX92" s="65" cm="1">
        <f t="array" ref="AX92">INDEX(AX$63:AX$82,MATCH($E92&amp;$H92,$E$63:$E$82&amp;$H$63:$H$82,0))</f>
        <v>0</v>
      </c>
      <c r="AY92" s="65" cm="1">
        <f t="array" ref="AY92">INDEX(AY$63:AY$82,MATCH($E92&amp;$H92,$E$63:$E$82&amp;$H$63:$H$82,0))</f>
        <v>0</v>
      </c>
      <c r="AZ92" s="65" cm="1">
        <f t="array" ref="AZ92">INDEX(AZ$63:AZ$82,MATCH($E92&amp;$H92,$E$63:$E$82&amp;$H$63:$H$82,0))</f>
        <v>0</v>
      </c>
      <c r="BA92" s="65" cm="1">
        <f t="array" ref="BA92">INDEX(BA$63:BA$82,MATCH($E92&amp;$H92,$E$63:$E$82&amp;$H$63:$H$82,0))</f>
        <v>0</v>
      </c>
      <c r="BB92" s="65" cm="1">
        <f t="array" ref="BB92">INDEX(BB$63:BB$82,MATCH($E92&amp;$H92,$E$63:$E$82&amp;$H$63:$H$82,0))</f>
        <v>0</v>
      </c>
      <c r="BC92" s="65" cm="1">
        <f t="array" ref="BC92">INDEX(BC$63:BC$82,MATCH($E92&amp;$H92,$E$63:$E$82&amp;$H$63:$H$82,0))</f>
        <v>0</v>
      </c>
      <c r="BD92" s="65" cm="1">
        <f t="array" ref="BD92">INDEX(BD$63:BD$82,MATCH($E92&amp;$H92,$E$63:$E$82&amp;$H$63:$H$82,0))</f>
        <v>0</v>
      </c>
      <c r="BE92" s="65" cm="1">
        <f t="array" ref="BE92">INDEX(BE$63:BE$82,MATCH($E92&amp;$H92,$E$63:$E$82&amp;$H$63:$H$82,0))</f>
        <v>0</v>
      </c>
      <c r="BF92" s="65" cm="1">
        <f t="array" ref="BF92">INDEX(BF$63:BF$82,MATCH($E92&amp;$H92,$E$63:$E$82&amp;$H$63:$H$82,0))</f>
        <v>0</v>
      </c>
      <c r="BG92" s="65" cm="1">
        <f t="array" ref="BG92">INDEX(BG$63:BG$82,MATCH($E92&amp;$H92,$E$63:$E$82&amp;$H$63:$H$82,0))</f>
        <v>0</v>
      </c>
      <c r="BH92" s="65" cm="1">
        <f t="array" ref="BH92">INDEX(BH$63:BH$82,MATCH($E92&amp;$H92,$E$63:$E$82&amp;$H$63:$H$82,0))</f>
        <v>0</v>
      </c>
      <c r="BI92" s="65" cm="1">
        <f t="array" ref="BI92">INDEX(BI$63:BI$82,MATCH($E92&amp;$H92,$E$63:$E$82&amp;$H$63:$H$82,0))</f>
        <v>0</v>
      </c>
      <c r="BJ92" s="65" cm="1">
        <f t="array" ref="BJ92">INDEX(BJ$63:BJ$82,MATCH($E92&amp;$H92,$E$63:$E$82&amp;$H$63:$H$82,0))</f>
        <v>0</v>
      </c>
      <c r="BK92" s="65" cm="1">
        <f t="array" ref="BK92">INDEX(BK$63:BK$82,MATCH($E92&amp;$H92,$E$63:$E$82&amp;$H$63:$H$82,0))</f>
        <v>0</v>
      </c>
      <c r="BL92" s="65" cm="1">
        <f t="array" ref="BL92">INDEX(BL$63:BL$82,MATCH($E92&amp;$H92,$E$63:$E$82&amp;$H$63:$H$82,0))</f>
        <v>0</v>
      </c>
      <c r="BM92" s="65" cm="1">
        <f t="array" ref="BM92">INDEX(BM$63:BM$82,MATCH($E92&amp;$H92,$E$63:$E$82&amp;$H$63:$H$82,0))</f>
        <v>0</v>
      </c>
      <c r="BN92" s="65" cm="1">
        <f t="array" ref="BN92">INDEX(BN$63:BN$82,MATCH($E92&amp;$H92,$E$63:$E$82&amp;$H$63:$H$82,0))</f>
        <v>0</v>
      </c>
      <c r="BO92" s="65" cm="1">
        <f t="array" ref="BO92">INDEX(BO$63:BO$82,MATCH($E92&amp;$H92,$E$63:$E$82&amp;$H$63:$H$82,0))</f>
        <v>0</v>
      </c>
      <c r="BP92" s="65" cm="1">
        <f t="array" ref="BP92">INDEX(BP$63:BP$82,MATCH($E92&amp;$H92,$E$63:$E$82&amp;$H$63:$H$82,0))</f>
        <v>0</v>
      </c>
      <c r="BQ92" s="65" cm="1">
        <f t="array" ref="BQ92">INDEX(BQ$63:BQ$82,MATCH($E92&amp;$H92,$E$63:$E$82&amp;$H$63:$H$82,0))</f>
        <v>0</v>
      </c>
      <c r="BR92" s="65" cm="1">
        <f t="array" ref="BR92">INDEX(BR$63:BR$82,MATCH($E92&amp;$H92,$E$63:$E$82&amp;$H$63:$H$82,0))</f>
        <v>0</v>
      </c>
      <c r="BS92" s="65" cm="1">
        <f t="array" ref="BS92">INDEX(BS$63:BS$82,MATCH($E92&amp;$H92,$E$63:$E$82&amp;$H$63:$H$82,0))</f>
        <v>0</v>
      </c>
      <c r="BT92" s="65" cm="1">
        <f t="array" ref="BT92">INDEX(BT$63:BT$82,MATCH($E92&amp;$H92,$E$63:$E$82&amp;$H$63:$H$82,0))</f>
        <v>0</v>
      </c>
      <c r="BU92" s="65" cm="1">
        <f t="array" ref="BU92">INDEX(BU$63:BU$82,MATCH($E92&amp;$H92,$E$63:$E$82&amp;$H$63:$H$82,0))</f>
        <v>0</v>
      </c>
      <c r="BV92" s="65" cm="1">
        <f t="array" ref="BV92">INDEX(BV$63:BV$82,MATCH($E92&amp;$H92,$E$63:$E$82&amp;$H$63:$H$82,0))</f>
        <v>0</v>
      </c>
      <c r="BW92" s="65" cm="1">
        <f t="array" ref="BW92">INDEX(BW$63:BW$82,MATCH($E92&amp;$H92,$E$63:$E$82&amp;$H$63:$H$82,0))</f>
        <v>0</v>
      </c>
      <c r="BX92" s="65" cm="1">
        <f t="array" ref="BX92">INDEX(BX$63:BX$82,MATCH($E92&amp;$H92,$E$63:$E$82&amp;$H$63:$H$82,0))</f>
        <v>0</v>
      </c>
      <c r="BY92" s="65" cm="1">
        <f t="array" ref="BY92">INDEX(BY$63:BY$82,MATCH($E92&amp;$H92,$E$63:$E$82&amp;$H$63:$H$82,0))</f>
        <v>0</v>
      </c>
      <c r="BZ92" s="65" cm="1">
        <f t="array" ref="BZ92">INDEX(BZ$63:BZ$82,MATCH($E92&amp;$H92,$E$63:$E$82&amp;$H$63:$H$82,0))</f>
        <v>0</v>
      </c>
      <c r="CA92" s="65" cm="1">
        <f t="array" ref="CA92">INDEX(CA$63:CA$82,MATCH($E92&amp;$H92,$E$63:$E$82&amp;$H$63:$H$82,0))</f>
        <v>0</v>
      </c>
      <c r="CB92" s="65" cm="1">
        <f t="array" ref="CB92">INDEX(CB$63:CB$82,MATCH($E92&amp;$H92,$E$63:$E$82&amp;$H$63:$H$82,0))</f>
        <v>0</v>
      </c>
      <c r="CC92" s="65" cm="1">
        <f t="array" ref="CC92">INDEX(CC$63:CC$82,MATCH($E92&amp;$H92,$E$63:$E$82&amp;$H$63:$H$82,0))</f>
        <v>0</v>
      </c>
      <c r="CD92" s="65" cm="1">
        <f t="array" ref="CD92">INDEX(CD$63:CD$82,MATCH($E92&amp;$H92,$E$63:$E$82&amp;$H$63:$H$82,0))</f>
        <v>0</v>
      </c>
      <c r="CE92" s="65" cm="1">
        <f t="array" ref="CE92">INDEX(CE$63:CE$82,MATCH($E92&amp;$H92,$E$63:$E$82&amp;$H$63:$H$82,0))</f>
        <v>0</v>
      </c>
      <c r="CF92" s="65" cm="1">
        <f t="array" ref="CF92">INDEX(CF$63:CF$82,MATCH($E92&amp;$H92,$E$63:$E$82&amp;$H$63:$H$82,0))</f>
        <v>0</v>
      </c>
      <c r="CG92" s="65" cm="1">
        <f t="array" ref="CG92">INDEX(CG$63:CG$82,MATCH($E92&amp;$H92,$E$63:$E$82&amp;$H$63:$H$82,0))</f>
        <v>0</v>
      </c>
      <c r="CH92" s="65" cm="1">
        <f t="array" ref="CH92">INDEX(CH$63:CH$82,MATCH($E92&amp;$H92,$E$63:$E$82&amp;$H$63:$H$82,0))</f>
        <v>0</v>
      </c>
      <c r="CI92" s="65" cm="1">
        <f t="array" ref="CI92">INDEX(CI$63:CI$82,MATCH($E92&amp;$H92,$E$63:$E$82&amp;$H$63:$H$82,0))</f>
        <v>0</v>
      </c>
      <c r="CJ92" s="65" cm="1">
        <f t="array" ref="CJ92">INDEX(CJ$63:CJ$82,MATCH($E92&amp;$H92,$E$63:$E$82&amp;$H$63:$H$82,0))</f>
        <v>0</v>
      </c>
      <c r="CK92" s="65" cm="1">
        <f t="array" ref="CK92">INDEX(CK$63:CK$82,MATCH($E92&amp;$H92,$E$63:$E$82&amp;$H$63:$H$82,0))</f>
        <v>0</v>
      </c>
      <c r="CL92" s="65" cm="1">
        <f t="array" ref="CL92">INDEX(CL$63:CL$82,MATCH($E92&amp;$H92,$E$63:$E$82&amp;$H$63:$H$82,0))</f>
        <v>0</v>
      </c>
      <c r="CM92" s="65" cm="1">
        <f t="array" ref="CM92">INDEX(CM$63:CM$82,MATCH($E92&amp;$H92,$E$63:$E$82&amp;$H$63:$H$82,0))</f>
        <v>0</v>
      </c>
      <c r="CN92" s="65" cm="1">
        <f t="array" ref="CN92">INDEX(CN$63:CN$82,MATCH($E92&amp;$H92,$E$63:$E$82&amp;$H$63:$H$82,0))</f>
        <v>0</v>
      </c>
      <c r="CO92" s="65" cm="1">
        <f t="array" ref="CO92">INDEX(CO$63:CO$82,MATCH($E92&amp;$H92,$E$63:$E$82&amp;$H$63:$H$82,0))</f>
        <v>0</v>
      </c>
      <c r="CP92" s="65" cm="1">
        <f t="array" ref="CP92">INDEX(CP$63:CP$82,MATCH($E92&amp;$H92,$E$63:$E$82&amp;$H$63:$H$82,0))</f>
        <v>0</v>
      </c>
      <c r="CQ92" s="65" cm="1">
        <f t="array" ref="CQ92">INDEX(CQ$63:CQ$82,MATCH($E92&amp;$H92,$E$63:$E$82&amp;$H$63:$H$82,0))</f>
        <v>0</v>
      </c>
      <c r="CR92" s="65" cm="1">
        <f t="array" ref="CR92">INDEX(CR$63:CR$82,MATCH($E92&amp;$H92,$E$63:$E$82&amp;$H$63:$H$82,0))</f>
        <v>0</v>
      </c>
      <c r="CS92" s="65" cm="1">
        <f t="array" ref="CS92">INDEX(CS$63:CS$82,MATCH($E92&amp;$H92,$E$63:$E$82&amp;$H$63:$H$82,0))</f>
        <v>0</v>
      </c>
      <c r="CT92" s="65" cm="1">
        <f t="array" ref="CT92">INDEX(CT$63:CT$82,MATCH($E92&amp;$H92,$E$63:$E$82&amp;$H$63:$H$82,0))</f>
        <v>0</v>
      </c>
      <c r="CU92" s="65" cm="1">
        <f t="array" ref="CU92">INDEX(CU$63:CU$82,MATCH($E92&amp;$H92,$E$63:$E$82&amp;$H$63:$H$82,0))</f>
        <v>0</v>
      </c>
      <c r="CV92" s="65" cm="1">
        <f t="array" ref="CV92">INDEX(CV$63:CV$82,MATCH($E92&amp;$H92,$E$63:$E$82&amp;$H$63:$H$82,0))</f>
        <v>0</v>
      </c>
    </row>
    <row r="93" spans="2:103">
      <c r="C93" s="90"/>
      <c r="D93" s="90"/>
      <c r="E93" s="90"/>
      <c r="F93" s="90"/>
      <c r="G93" s="179"/>
      <c r="H93" s="88"/>
      <c r="I93" s="180"/>
      <c r="J93" s="94"/>
      <c r="L93" s="65"/>
      <c r="M93" s="65"/>
      <c r="N93" s="65"/>
      <c r="O93" s="65"/>
      <c r="P93" s="65"/>
      <c r="Q93" s="65"/>
      <c r="R93" s="65"/>
      <c r="S93" s="65"/>
      <c r="T93" s="65"/>
      <c r="U93" s="65"/>
      <c r="V93" s="65"/>
      <c r="W93" s="65"/>
      <c r="X93" s="65"/>
      <c r="Y93" s="65"/>
      <c r="Z93" s="65"/>
      <c r="AA93" s="65"/>
      <c r="AB93" s="65"/>
      <c r="AC93" s="65"/>
      <c r="AD93" s="65"/>
      <c r="AE93" s="65"/>
      <c r="AF93" s="65"/>
      <c r="AG93" s="65"/>
      <c r="AH93" s="65"/>
      <c r="AI93" s="65"/>
      <c r="AJ93" s="65"/>
      <c r="AK93" s="65"/>
      <c r="AL93" s="65"/>
      <c r="AM93" s="65"/>
      <c r="AN93" s="65"/>
      <c r="AO93" s="65"/>
      <c r="AP93" s="65"/>
      <c r="AQ93" s="65"/>
      <c r="AR93" s="65"/>
      <c r="AS93" s="65"/>
      <c r="AT93" s="65"/>
      <c r="AU93" s="65"/>
      <c r="AV93" s="65"/>
      <c r="AW93" s="65"/>
      <c r="AX93" s="65"/>
      <c r="AY93" s="65"/>
      <c r="AZ93" s="65"/>
      <c r="BA93" s="65"/>
      <c r="BB93" s="65"/>
      <c r="BC93" s="65"/>
      <c r="BD93" s="65"/>
      <c r="BE93" s="65"/>
      <c r="BF93" s="65"/>
      <c r="BG93" s="65"/>
      <c r="BH93" s="65"/>
      <c r="BI93" s="65"/>
      <c r="BJ93" s="65"/>
      <c r="BK93" s="65"/>
      <c r="BL93" s="65"/>
      <c r="BM93" s="65"/>
      <c r="BN93" s="65"/>
      <c r="BO93" s="65"/>
      <c r="BP93" s="65"/>
      <c r="BQ93" s="65"/>
      <c r="BR93" s="65"/>
      <c r="BS93" s="65"/>
      <c r="BT93" s="65"/>
      <c r="BU93" s="65"/>
      <c r="BV93" s="65"/>
      <c r="BW93" s="65"/>
      <c r="BX93" s="65"/>
      <c r="BY93" s="65"/>
      <c r="BZ93" s="65"/>
      <c r="CA93" s="65"/>
      <c r="CB93" s="65"/>
      <c r="CC93" s="65"/>
      <c r="CD93" s="65"/>
      <c r="CE93" s="65"/>
      <c r="CF93" s="65"/>
      <c r="CG93" s="65"/>
      <c r="CH93" s="65"/>
      <c r="CI93" s="65"/>
      <c r="CJ93" s="65"/>
      <c r="CK93" s="65"/>
      <c r="CL93" s="65"/>
      <c r="CM93" s="65"/>
      <c r="CN93" s="65"/>
      <c r="CO93" s="65"/>
      <c r="CP93" s="65"/>
      <c r="CQ93" s="65"/>
      <c r="CR93" s="65"/>
      <c r="CS93" s="65"/>
      <c r="CT93" s="65"/>
      <c r="CU93" s="65"/>
      <c r="CV93" s="65"/>
    </row>
    <row r="94" spans="2:103">
      <c r="B94" s="22">
        <f>MAX($B$5:B72)+1</f>
        <v>4</v>
      </c>
      <c r="C94" s="22" t="s">
        <v>180</v>
      </c>
      <c r="D94" s="22"/>
      <c r="E94" s="22"/>
      <c r="F94" s="22"/>
      <c r="G94" s="22"/>
      <c r="H94" s="22"/>
      <c r="I94" s="22"/>
      <c r="J94" s="22"/>
      <c r="K94" s="22"/>
      <c r="L94" s="22"/>
      <c r="M94" s="22"/>
      <c r="N94" s="22"/>
      <c r="O94" s="22"/>
      <c r="P94" s="22"/>
      <c r="Q94" s="22"/>
      <c r="R94" s="22"/>
      <c r="S94" s="22"/>
      <c r="T94" s="22"/>
      <c r="U94" s="22"/>
      <c r="V94" s="22"/>
      <c r="W94" s="22"/>
      <c r="X94" s="22"/>
      <c r="Y94" s="22"/>
      <c r="Z94" s="22"/>
      <c r="AA94" s="22"/>
      <c r="AB94" s="22"/>
      <c r="AC94" s="22"/>
      <c r="AD94" s="22"/>
      <c r="AE94" s="22"/>
      <c r="AF94" s="22"/>
      <c r="AG94" s="22"/>
      <c r="AH94" s="22"/>
      <c r="AI94" s="22"/>
      <c r="AJ94" s="22"/>
      <c r="AK94" s="22"/>
      <c r="AL94" s="22"/>
      <c r="AM94" s="22"/>
      <c r="AN94" s="22"/>
      <c r="AO94" s="22"/>
      <c r="AP94" s="22"/>
      <c r="AQ94" s="22"/>
      <c r="AR94" s="22"/>
      <c r="AS94" s="22"/>
      <c r="AT94" s="22"/>
      <c r="AU94" s="22"/>
      <c r="AV94" s="22"/>
      <c r="AW94" s="22"/>
      <c r="AX94" s="22"/>
      <c r="AY94" s="22"/>
      <c r="AZ94" s="22"/>
      <c r="BA94" s="22"/>
      <c r="BB94" s="22"/>
      <c r="BC94" s="22"/>
      <c r="BD94" s="22"/>
      <c r="BE94" s="22"/>
      <c r="BF94" s="22"/>
      <c r="BG94" s="22"/>
      <c r="BH94" s="22"/>
      <c r="BI94" s="22"/>
      <c r="BJ94" s="22"/>
      <c r="BK94" s="22"/>
      <c r="BL94" s="22"/>
      <c r="BM94" s="22"/>
      <c r="BN94" s="22"/>
      <c r="BO94" s="22"/>
      <c r="BP94" s="22"/>
      <c r="BQ94" s="22"/>
      <c r="BR94" s="22"/>
      <c r="BS94" s="22"/>
      <c r="BT94" s="22"/>
      <c r="BU94" s="22"/>
      <c r="BV94" s="22"/>
      <c r="BW94" s="22"/>
      <c r="BX94" s="22"/>
      <c r="BY94" s="22"/>
      <c r="BZ94" s="22"/>
      <c r="CA94" s="22"/>
      <c r="CB94" s="22"/>
      <c r="CC94" s="22"/>
      <c r="CD94" s="22"/>
      <c r="CE94" s="22"/>
      <c r="CF94" s="22"/>
      <c r="CG94" s="22"/>
      <c r="CH94" s="22"/>
      <c r="CI94" s="22"/>
      <c r="CJ94" s="22"/>
      <c r="CK94" s="22"/>
      <c r="CL94" s="22"/>
      <c r="CM94" s="22"/>
      <c r="CN94" s="22"/>
      <c r="CO94" s="22"/>
      <c r="CP94" s="22"/>
      <c r="CQ94" s="22"/>
      <c r="CR94" s="22"/>
      <c r="CS94" s="22"/>
      <c r="CT94" s="22"/>
      <c r="CU94" s="22"/>
      <c r="CV94" s="22"/>
      <c r="CW94" s="23"/>
      <c r="CX94" s="23"/>
      <c r="CY94" s="23"/>
    </row>
    <row r="95" spans="2:103" s="6" customFormat="1">
      <c r="C95" s="167"/>
      <c r="D95" s="167"/>
      <c r="E95" s="167"/>
      <c r="F95" s="167"/>
      <c r="G95" s="184"/>
      <c r="H95" s="197"/>
      <c r="I95" s="180"/>
      <c r="J95" s="94"/>
      <c r="L95" s="195"/>
      <c r="M95" s="195"/>
      <c r="N95" s="195"/>
      <c r="O95" s="195"/>
      <c r="P95" s="195"/>
      <c r="Q95" s="195"/>
      <c r="R95" s="195"/>
      <c r="S95" s="195"/>
      <c r="T95" s="195"/>
      <c r="U95" s="195"/>
      <c r="V95" s="195"/>
      <c r="W95" s="195"/>
      <c r="X95" s="195"/>
      <c r="Y95" s="195"/>
      <c r="Z95" s="195"/>
      <c r="AA95" s="195"/>
      <c r="AB95" s="195"/>
      <c r="AC95" s="195"/>
      <c r="AD95" s="195"/>
      <c r="AE95" s="195"/>
      <c r="AF95" s="195"/>
      <c r="AG95" s="195"/>
      <c r="AH95" s="195"/>
      <c r="AI95" s="195"/>
      <c r="AJ95" s="195"/>
      <c r="AK95" s="195"/>
      <c r="AL95" s="195"/>
      <c r="AM95" s="195"/>
      <c r="AN95" s="195"/>
      <c r="AO95" s="195"/>
      <c r="AP95" s="195"/>
      <c r="AQ95" s="195"/>
      <c r="AR95" s="195"/>
      <c r="AS95" s="195"/>
      <c r="AT95" s="195"/>
      <c r="AU95" s="195"/>
      <c r="AV95" s="195"/>
      <c r="AW95" s="195"/>
      <c r="AX95" s="195"/>
      <c r="AY95" s="195"/>
      <c r="AZ95" s="195"/>
      <c r="BA95" s="195"/>
      <c r="BB95" s="195"/>
      <c r="BC95" s="195"/>
      <c r="BD95" s="195"/>
      <c r="BE95" s="195"/>
      <c r="BF95" s="195"/>
      <c r="BG95" s="195"/>
      <c r="BH95" s="195"/>
      <c r="BI95" s="195"/>
      <c r="BJ95" s="195"/>
      <c r="BK95" s="195"/>
      <c r="BL95" s="195"/>
      <c r="BM95" s="195"/>
      <c r="BN95" s="195"/>
      <c r="BO95" s="195"/>
      <c r="BP95" s="195"/>
      <c r="BQ95" s="195"/>
      <c r="BR95" s="195"/>
      <c r="BS95" s="195"/>
      <c r="BT95" s="195"/>
      <c r="BU95" s="195"/>
      <c r="BV95" s="195"/>
      <c r="BW95" s="195"/>
      <c r="BX95" s="195"/>
      <c r="BY95" s="195"/>
      <c r="BZ95" s="195"/>
      <c r="CA95" s="195"/>
      <c r="CB95" s="195"/>
      <c r="CC95" s="195"/>
      <c r="CD95" s="195"/>
      <c r="CE95" s="195"/>
      <c r="CF95" s="195"/>
      <c r="CG95" s="195"/>
      <c r="CH95" s="195"/>
      <c r="CI95" s="195"/>
      <c r="CJ95" s="195"/>
      <c r="CK95" s="195"/>
      <c r="CL95" s="195"/>
      <c r="CM95" s="195"/>
      <c r="CN95" s="195"/>
      <c r="CO95" s="195"/>
      <c r="CP95" s="195"/>
      <c r="CQ95" s="195"/>
      <c r="CR95" s="195"/>
      <c r="CS95" s="195"/>
      <c r="CT95" s="195"/>
      <c r="CU95" s="195"/>
      <c r="CV95" s="195"/>
    </row>
    <row r="96" spans="2:103" s="6" customFormat="1">
      <c r="C96" s="167"/>
      <c r="D96" s="167"/>
      <c r="E96" s="90" t="s">
        <v>139</v>
      </c>
      <c r="F96" s="167"/>
      <c r="H96" s="197"/>
      <c r="I96" s="180"/>
      <c r="J96" s="94"/>
      <c r="L96" s="84">
        <v>1</v>
      </c>
      <c r="M96" s="84">
        <v>1</v>
      </c>
      <c r="N96" s="84">
        <v>1</v>
      </c>
      <c r="O96" s="84">
        <v>1</v>
      </c>
      <c r="P96" s="84">
        <v>1</v>
      </c>
      <c r="Q96" s="84">
        <v>1</v>
      </c>
      <c r="R96" s="84">
        <v>1</v>
      </c>
      <c r="S96" s="84">
        <v>1</v>
      </c>
      <c r="T96" s="84">
        <v>1</v>
      </c>
      <c r="U96" s="84">
        <v>1</v>
      </c>
      <c r="V96" s="84">
        <v>1</v>
      </c>
      <c r="W96" s="84">
        <v>1</v>
      </c>
      <c r="X96" s="84">
        <v>1</v>
      </c>
      <c r="Y96" s="84">
        <v>1</v>
      </c>
      <c r="Z96" s="84">
        <v>1</v>
      </c>
      <c r="AA96" s="84">
        <v>1</v>
      </c>
      <c r="AB96" s="84">
        <v>1</v>
      </c>
      <c r="AC96" s="84">
        <v>1</v>
      </c>
      <c r="AD96" s="84">
        <v>1</v>
      </c>
      <c r="AE96" s="84">
        <v>1</v>
      </c>
      <c r="AF96" s="84">
        <v>1</v>
      </c>
      <c r="AG96" s="84">
        <v>1</v>
      </c>
      <c r="AH96" s="84">
        <v>1</v>
      </c>
      <c r="AI96" s="84">
        <v>1</v>
      </c>
      <c r="AJ96" s="84">
        <v>1</v>
      </c>
      <c r="AK96" s="84">
        <v>1</v>
      </c>
      <c r="AL96" s="84">
        <v>1</v>
      </c>
      <c r="AM96" s="84">
        <v>1</v>
      </c>
      <c r="AN96" s="84">
        <v>1</v>
      </c>
      <c r="AO96" s="84">
        <v>1</v>
      </c>
      <c r="AP96" s="84">
        <v>1</v>
      </c>
      <c r="AQ96" s="84">
        <v>1</v>
      </c>
      <c r="AR96" s="84">
        <v>1</v>
      </c>
      <c r="AS96" s="84">
        <v>1</v>
      </c>
      <c r="AT96" s="84">
        <v>1</v>
      </c>
      <c r="AU96" s="84">
        <v>1</v>
      </c>
      <c r="AV96" s="84">
        <v>1</v>
      </c>
      <c r="AW96" s="84">
        <v>1</v>
      </c>
      <c r="AX96" s="84">
        <v>1</v>
      </c>
      <c r="AY96" s="84">
        <v>1</v>
      </c>
      <c r="AZ96" s="84">
        <v>1</v>
      </c>
      <c r="BA96" s="84">
        <v>1</v>
      </c>
      <c r="BB96" s="84">
        <v>1</v>
      </c>
      <c r="BC96" s="84">
        <v>1</v>
      </c>
      <c r="BD96" s="84">
        <v>1</v>
      </c>
      <c r="BE96" s="84">
        <v>1</v>
      </c>
      <c r="BF96" s="84">
        <v>1</v>
      </c>
      <c r="BG96" s="84">
        <v>1</v>
      </c>
      <c r="BH96" s="84">
        <v>1</v>
      </c>
      <c r="BI96" s="84">
        <v>1</v>
      </c>
      <c r="BJ96" s="84">
        <v>1</v>
      </c>
      <c r="BK96" s="84">
        <v>1</v>
      </c>
      <c r="BL96" s="84">
        <v>1</v>
      </c>
      <c r="BM96" s="84">
        <v>1</v>
      </c>
      <c r="BN96" s="84">
        <v>1</v>
      </c>
      <c r="BO96" s="84">
        <v>1</v>
      </c>
      <c r="BP96" s="84">
        <v>1</v>
      </c>
      <c r="BQ96" s="84">
        <v>1</v>
      </c>
      <c r="BR96" s="84">
        <v>1</v>
      </c>
      <c r="BS96" s="84">
        <v>1</v>
      </c>
      <c r="BT96" s="84">
        <v>1</v>
      </c>
      <c r="BU96" s="84">
        <v>1</v>
      </c>
      <c r="BV96" s="84">
        <v>1</v>
      </c>
      <c r="BW96" s="84">
        <v>1</v>
      </c>
      <c r="BX96" s="84">
        <v>1</v>
      </c>
      <c r="BY96" s="84">
        <v>1</v>
      </c>
      <c r="BZ96" s="84">
        <v>1</v>
      </c>
      <c r="CA96" s="84">
        <v>1</v>
      </c>
      <c r="CB96" s="84">
        <v>1</v>
      </c>
      <c r="CC96" s="84">
        <v>1</v>
      </c>
      <c r="CD96" s="84">
        <v>1</v>
      </c>
      <c r="CE96" s="84">
        <v>1</v>
      </c>
      <c r="CF96" s="84">
        <v>1</v>
      </c>
      <c r="CG96" s="84">
        <v>1</v>
      </c>
      <c r="CH96" s="84">
        <v>1</v>
      </c>
      <c r="CI96" s="84">
        <v>1</v>
      </c>
      <c r="CJ96" s="84">
        <v>1</v>
      </c>
      <c r="CK96" s="84">
        <v>1</v>
      </c>
      <c r="CL96" s="84">
        <v>1</v>
      </c>
      <c r="CM96" s="84">
        <v>1</v>
      </c>
      <c r="CN96" s="84">
        <v>1</v>
      </c>
      <c r="CO96" s="84">
        <v>1</v>
      </c>
      <c r="CP96" s="84">
        <v>1</v>
      </c>
      <c r="CQ96" s="84">
        <v>1</v>
      </c>
      <c r="CR96" s="84">
        <v>1</v>
      </c>
      <c r="CS96" s="84">
        <v>1</v>
      </c>
      <c r="CT96" s="84">
        <v>1</v>
      </c>
      <c r="CU96" s="84">
        <v>1</v>
      </c>
      <c r="CV96" s="84">
        <v>1</v>
      </c>
    </row>
    <row r="97" spans="2:103" s="6" customFormat="1">
      <c r="C97" s="167"/>
      <c r="D97" s="167"/>
      <c r="E97" s="1" t="s">
        <v>181</v>
      </c>
      <c r="F97" s="167"/>
      <c r="G97" s="184"/>
      <c r="H97" s="197"/>
      <c r="I97" s="180"/>
      <c r="J97" s="94"/>
      <c r="L97" s="84">
        <v>1</v>
      </c>
      <c r="M97" s="84">
        <v>1</v>
      </c>
      <c r="N97" s="84">
        <v>1</v>
      </c>
      <c r="O97" s="84">
        <v>1</v>
      </c>
      <c r="P97" s="84">
        <v>1</v>
      </c>
      <c r="Q97" s="84">
        <v>1</v>
      </c>
      <c r="R97" s="84">
        <v>1</v>
      </c>
      <c r="S97" s="84">
        <v>1</v>
      </c>
      <c r="T97" s="84">
        <v>1</v>
      </c>
      <c r="U97" s="84">
        <v>1</v>
      </c>
      <c r="V97" s="84">
        <v>1</v>
      </c>
      <c r="W97" s="84">
        <v>1</v>
      </c>
      <c r="X97" s="84">
        <v>1</v>
      </c>
      <c r="Y97" s="84">
        <v>1</v>
      </c>
      <c r="Z97" s="84">
        <v>1</v>
      </c>
      <c r="AA97" s="84">
        <v>1</v>
      </c>
      <c r="AB97" s="84">
        <v>1</v>
      </c>
      <c r="AC97" s="84">
        <v>1</v>
      </c>
      <c r="AD97" s="84">
        <v>1</v>
      </c>
      <c r="AE97" s="84">
        <v>1</v>
      </c>
      <c r="AF97" s="84">
        <v>1</v>
      </c>
      <c r="AG97" s="84">
        <v>1</v>
      </c>
      <c r="AH97" s="84">
        <v>1</v>
      </c>
      <c r="AI97" s="84">
        <v>1</v>
      </c>
      <c r="AJ97" s="84">
        <v>1</v>
      </c>
      <c r="AK97" s="84">
        <v>1</v>
      </c>
      <c r="AL97" s="84">
        <v>1</v>
      </c>
      <c r="AM97" s="84">
        <v>1</v>
      </c>
      <c r="AN97" s="84">
        <v>1</v>
      </c>
      <c r="AO97" s="84">
        <v>1</v>
      </c>
      <c r="AP97" s="84">
        <v>1</v>
      </c>
      <c r="AQ97" s="84">
        <v>1</v>
      </c>
      <c r="AR97" s="84">
        <v>1</v>
      </c>
      <c r="AS97" s="84">
        <v>1</v>
      </c>
      <c r="AT97" s="84">
        <v>1</v>
      </c>
      <c r="AU97" s="84">
        <v>1</v>
      </c>
      <c r="AV97" s="84">
        <v>1</v>
      </c>
      <c r="AW97" s="84">
        <v>1</v>
      </c>
      <c r="AX97" s="84">
        <v>1</v>
      </c>
      <c r="AY97" s="84">
        <v>1</v>
      </c>
      <c r="AZ97" s="84">
        <v>1</v>
      </c>
      <c r="BA97" s="84">
        <v>1</v>
      </c>
      <c r="BB97" s="84">
        <v>1</v>
      </c>
      <c r="BC97" s="84">
        <v>1</v>
      </c>
      <c r="BD97" s="84">
        <v>1</v>
      </c>
      <c r="BE97" s="84">
        <v>1</v>
      </c>
      <c r="BF97" s="84">
        <v>1</v>
      </c>
      <c r="BG97" s="84">
        <v>1</v>
      </c>
      <c r="BH97" s="84">
        <v>1</v>
      </c>
      <c r="BI97" s="84">
        <v>1</v>
      </c>
      <c r="BJ97" s="84">
        <v>1</v>
      </c>
      <c r="BK97" s="84">
        <v>1</v>
      </c>
      <c r="BL97" s="84">
        <v>1</v>
      </c>
      <c r="BM97" s="84">
        <v>1</v>
      </c>
      <c r="BN97" s="84">
        <v>1</v>
      </c>
      <c r="BO97" s="84">
        <v>1</v>
      </c>
      <c r="BP97" s="84">
        <v>1</v>
      </c>
      <c r="BQ97" s="84">
        <v>1</v>
      </c>
      <c r="BR97" s="84">
        <v>1</v>
      </c>
      <c r="BS97" s="84">
        <v>1</v>
      </c>
      <c r="BT97" s="84">
        <v>1</v>
      </c>
      <c r="BU97" s="84">
        <v>1</v>
      </c>
      <c r="BV97" s="84">
        <v>1</v>
      </c>
      <c r="BW97" s="84">
        <v>1</v>
      </c>
      <c r="BX97" s="84">
        <v>1</v>
      </c>
      <c r="BY97" s="84">
        <v>1</v>
      </c>
      <c r="BZ97" s="84">
        <v>1</v>
      </c>
      <c r="CA97" s="84">
        <v>1</v>
      </c>
      <c r="CB97" s="84">
        <v>1</v>
      </c>
      <c r="CC97" s="84">
        <v>1</v>
      </c>
      <c r="CD97" s="84">
        <v>1</v>
      </c>
      <c r="CE97" s="84">
        <v>1</v>
      </c>
      <c r="CF97" s="84">
        <v>1</v>
      </c>
      <c r="CG97" s="84">
        <v>1</v>
      </c>
      <c r="CH97" s="84">
        <v>1</v>
      </c>
      <c r="CI97" s="84">
        <v>1</v>
      </c>
      <c r="CJ97" s="84">
        <v>1</v>
      </c>
      <c r="CK97" s="84">
        <v>1</v>
      </c>
      <c r="CL97" s="84">
        <v>1</v>
      </c>
      <c r="CM97" s="84">
        <v>1</v>
      </c>
      <c r="CN97" s="84">
        <v>1</v>
      </c>
      <c r="CO97" s="84">
        <v>1</v>
      </c>
      <c r="CP97" s="84">
        <v>1</v>
      </c>
      <c r="CQ97" s="84">
        <v>1</v>
      </c>
      <c r="CR97" s="84">
        <v>1</v>
      </c>
      <c r="CS97" s="84">
        <v>1</v>
      </c>
      <c r="CT97" s="84">
        <v>1</v>
      </c>
      <c r="CU97" s="84">
        <v>1</v>
      </c>
      <c r="CV97" s="84">
        <v>1</v>
      </c>
    </row>
    <row r="98" spans="2:103" s="6" customFormat="1">
      <c r="C98" s="167"/>
      <c r="D98" s="167"/>
      <c r="E98" s="1" t="s">
        <v>182</v>
      </c>
      <c r="F98" s="167"/>
      <c r="G98" s="184"/>
      <c r="H98" s="197"/>
      <c r="I98" s="180"/>
      <c r="J98" s="94"/>
      <c r="L98" s="84">
        <v>1</v>
      </c>
      <c r="M98" s="84">
        <v>1</v>
      </c>
      <c r="N98" s="84">
        <v>1</v>
      </c>
      <c r="O98" s="84">
        <v>1</v>
      </c>
      <c r="P98" s="84">
        <v>1</v>
      </c>
      <c r="Q98" s="84">
        <v>1</v>
      </c>
      <c r="R98" s="84">
        <v>1</v>
      </c>
      <c r="S98" s="84">
        <v>1</v>
      </c>
      <c r="T98" s="84">
        <v>1</v>
      </c>
      <c r="U98" s="84">
        <v>1</v>
      </c>
      <c r="V98" s="84">
        <v>1</v>
      </c>
      <c r="W98" s="84">
        <v>1</v>
      </c>
      <c r="X98" s="84">
        <v>1</v>
      </c>
      <c r="Y98" s="84">
        <v>1</v>
      </c>
      <c r="Z98" s="84">
        <v>1</v>
      </c>
      <c r="AA98" s="84">
        <v>1</v>
      </c>
      <c r="AB98" s="84">
        <v>1</v>
      </c>
      <c r="AC98" s="84">
        <v>1</v>
      </c>
      <c r="AD98" s="84">
        <v>1</v>
      </c>
      <c r="AE98" s="84">
        <v>1</v>
      </c>
      <c r="AF98" s="84">
        <v>1</v>
      </c>
      <c r="AG98" s="84">
        <v>1</v>
      </c>
      <c r="AH98" s="84">
        <v>1</v>
      </c>
      <c r="AI98" s="84">
        <v>1</v>
      </c>
      <c r="AJ98" s="84">
        <v>1</v>
      </c>
      <c r="AK98" s="84">
        <v>1</v>
      </c>
      <c r="AL98" s="84">
        <v>1</v>
      </c>
      <c r="AM98" s="84">
        <v>1</v>
      </c>
      <c r="AN98" s="84">
        <v>1</v>
      </c>
      <c r="AO98" s="84">
        <v>1</v>
      </c>
      <c r="AP98" s="84">
        <v>1</v>
      </c>
      <c r="AQ98" s="84">
        <v>1</v>
      </c>
      <c r="AR98" s="84">
        <v>1</v>
      </c>
      <c r="AS98" s="84">
        <v>1</v>
      </c>
      <c r="AT98" s="84">
        <v>1</v>
      </c>
      <c r="AU98" s="84">
        <v>1</v>
      </c>
      <c r="AV98" s="84">
        <v>1</v>
      </c>
      <c r="AW98" s="84">
        <v>1</v>
      </c>
      <c r="AX98" s="84">
        <v>1</v>
      </c>
      <c r="AY98" s="84">
        <v>1</v>
      </c>
      <c r="AZ98" s="84">
        <v>1</v>
      </c>
      <c r="BA98" s="84">
        <v>1</v>
      </c>
      <c r="BB98" s="84">
        <v>1</v>
      </c>
      <c r="BC98" s="84">
        <v>1</v>
      </c>
      <c r="BD98" s="84">
        <v>1</v>
      </c>
      <c r="BE98" s="84">
        <v>1</v>
      </c>
      <c r="BF98" s="84">
        <v>1</v>
      </c>
      <c r="BG98" s="84">
        <v>1</v>
      </c>
      <c r="BH98" s="84">
        <v>1</v>
      </c>
      <c r="BI98" s="84">
        <v>1</v>
      </c>
      <c r="BJ98" s="84">
        <v>1</v>
      </c>
      <c r="BK98" s="84">
        <v>1</v>
      </c>
      <c r="BL98" s="84">
        <v>1</v>
      </c>
      <c r="BM98" s="84">
        <v>1</v>
      </c>
      <c r="BN98" s="84">
        <v>1</v>
      </c>
      <c r="BO98" s="84">
        <v>1</v>
      </c>
      <c r="BP98" s="84">
        <v>1</v>
      </c>
      <c r="BQ98" s="84">
        <v>1</v>
      </c>
      <c r="BR98" s="84">
        <v>1</v>
      </c>
      <c r="BS98" s="84">
        <v>1</v>
      </c>
      <c r="BT98" s="84">
        <v>1</v>
      </c>
      <c r="BU98" s="84">
        <v>1</v>
      </c>
      <c r="BV98" s="84">
        <v>1</v>
      </c>
      <c r="BW98" s="84">
        <v>1</v>
      </c>
      <c r="BX98" s="84">
        <v>1</v>
      </c>
      <c r="BY98" s="84">
        <v>1</v>
      </c>
      <c r="BZ98" s="84">
        <v>1</v>
      </c>
      <c r="CA98" s="84">
        <v>1</v>
      </c>
      <c r="CB98" s="84">
        <v>1</v>
      </c>
      <c r="CC98" s="84">
        <v>1</v>
      </c>
      <c r="CD98" s="84">
        <v>1</v>
      </c>
      <c r="CE98" s="84">
        <v>1</v>
      </c>
      <c r="CF98" s="84">
        <v>1</v>
      </c>
      <c r="CG98" s="84">
        <v>1</v>
      </c>
      <c r="CH98" s="84">
        <v>1</v>
      </c>
      <c r="CI98" s="84">
        <v>1</v>
      </c>
      <c r="CJ98" s="84">
        <v>1</v>
      </c>
      <c r="CK98" s="84">
        <v>1</v>
      </c>
      <c r="CL98" s="84">
        <v>1</v>
      </c>
      <c r="CM98" s="84">
        <v>1</v>
      </c>
      <c r="CN98" s="84">
        <v>1</v>
      </c>
      <c r="CO98" s="84">
        <v>1</v>
      </c>
      <c r="CP98" s="84">
        <v>1</v>
      </c>
      <c r="CQ98" s="84">
        <v>1</v>
      </c>
      <c r="CR98" s="84">
        <v>1</v>
      </c>
      <c r="CS98" s="84">
        <v>1</v>
      </c>
      <c r="CT98" s="84">
        <v>1</v>
      </c>
      <c r="CU98" s="84">
        <v>1</v>
      </c>
      <c r="CV98" s="84">
        <v>1</v>
      </c>
    </row>
    <row r="99" spans="2:103" s="6" customFormat="1">
      <c r="C99" s="167"/>
      <c r="D99" s="167"/>
      <c r="E99" s="1" t="s">
        <v>183</v>
      </c>
      <c r="F99" s="167"/>
      <c r="G99" s="184"/>
      <c r="H99" s="197"/>
      <c r="I99" s="180"/>
      <c r="J99" s="94"/>
      <c r="L99" s="84">
        <v>1</v>
      </c>
      <c r="M99" s="84">
        <v>1</v>
      </c>
      <c r="N99" s="84">
        <v>1</v>
      </c>
      <c r="O99" s="84">
        <v>1</v>
      </c>
      <c r="P99" s="84">
        <v>1</v>
      </c>
      <c r="Q99" s="84">
        <v>1</v>
      </c>
      <c r="R99" s="84">
        <v>1</v>
      </c>
      <c r="S99" s="84">
        <v>1</v>
      </c>
      <c r="T99" s="84">
        <v>1</v>
      </c>
      <c r="U99" s="84">
        <v>1</v>
      </c>
      <c r="V99" s="84">
        <v>1</v>
      </c>
      <c r="W99" s="84">
        <v>1</v>
      </c>
      <c r="X99" s="84">
        <v>1</v>
      </c>
      <c r="Y99" s="84">
        <v>1</v>
      </c>
      <c r="Z99" s="84">
        <v>1</v>
      </c>
      <c r="AA99" s="84">
        <v>1</v>
      </c>
      <c r="AB99" s="84">
        <v>1</v>
      </c>
      <c r="AC99" s="84">
        <v>1</v>
      </c>
      <c r="AD99" s="84">
        <v>1</v>
      </c>
      <c r="AE99" s="84">
        <v>1</v>
      </c>
      <c r="AF99" s="84">
        <v>1</v>
      </c>
      <c r="AG99" s="84">
        <v>1</v>
      </c>
      <c r="AH99" s="84">
        <v>1</v>
      </c>
      <c r="AI99" s="84">
        <v>1</v>
      </c>
      <c r="AJ99" s="84">
        <v>1</v>
      </c>
      <c r="AK99" s="84">
        <v>1</v>
      </c>
      <c r="AL99" s="84">
        <v>1</v>
      </c>
      <c r="AM99" s="84">
        <v>1</v>
      </c>
      <c r="AN99" s="84">
        <v>1</v>
      </c>
      <c r="AO99" s="84">
        <v>1</v>
      </c>
      <c r="AP99" s="84">
        <v>1</v>
      </c>
      <c r="AQ99" s="84">
        <v>1</v>
      </c>
      <c r="AR99" s="84">
        <v>1</v>
      </c>
      <c r="AS99" s="84">
        <v>1</v>
      </c>
      <c r="AT99" s="84">
        <v>1</v>
      </c>
      <c r="AU99" s="84">
        <v>1</v>
      </c>
      <c r="AV99" s="84">
        <v>1</v>
      </c>
      <c r="AW99" s="84">
        <v>1</v>
      </c>
      <c r="AX99" s="84">
        <v>1</v>
      </c>
      <c r="AY99" s="84">
        <v>1</v>
      </c>
      <c r="AZ99" s="84">
        <v>1</v>
      </c>
      <c r="BA99" s="84">
        <v>1</v>
      </c>
      <c r="BB99" s="84">
        <v>1</v>
      </c>
      <c r="BC99" s="84">
        <v>1</v>
      </c>
      <c r="BD99" s="84">
        <v>1</v>
      </c>
      <c r="BE99" s="84">
        <v>1</v>
      </c>
      <c r="BF99" s="84">
        <v>1</v>
      </c>
      <c r="BG99" s="84">
        <v>1</v>
      </c>
      <c r="BH99" s="84">
        <v>1</v>
      </c>
      <c r="BI99" s="84">
        <v>1</v>
      </c>
      <c r="BJ99" s="84">
        <v>1</v>
      </c>
      <c r="BK99" s="84">
        <v>1</v>
      </c>
      <c r="BL99" s="84">
        <v>1</v>
      </c>
      <c r="BM99" s="84">
        <v>1</v>
      </c>
      <c r="BN99" s="84">
        <v>1</v>
      </c>
      <c r="BO99" s="84">
        <v>1</v>
      </c>
      <c r="BP99" s="84">
        <v>1</v>
      </c>
      <c r="BQ99" s="84">
        <v>1</v>
      </c>
      <c r="BR99" s="84">
        <v>1</v>
      </c>
      <c r="BS99" s="84">
        <v>1</v>
      </c>
      <c r="BT99" s="84">
        <v>1</v>
      </c>
      <c r="BU99" s="84">
        <v>1</v>
      </c>
      <c r="BV99" s="84">
        <v>1</v>
      </c>
      <c r="BW99" s="84">
        <v>1</v>
      </c>
      <c r="BX99" s="84">
        <v>1</v>
      </c>
      <c r="BY99" s="84">
        <v>1</v>
      </c>
      <c r="BZ99" s="84">
        <v>1</v>
      </c>
      <c r="CA99" s="84">
        <v>1</v>
      </c>
      <c r="CB99" s="84">
        <v>1</v>
      </c>
      <c r="CC99" s="84">
        <v>1</v>
      </c>
      <c r="CD99" s="84">
        <v>1</v>
      </c>
      <c r="CE99" s="84">
        <v>1</v>
      </c>
      <c r="CF99" s="84">
        <v>1</v>
      </c>
      <c r="CG99" s="84">
        <v>1</v>
      </c>
      <c r="CH99" s="84">
        <v>1</v>
      </c>
      <c r="CI99" s="84">
        <v>1</v>
      </c>
      <c r="CJ99" s="84">
        <v>1</v>
      </c>
      <c r="CK99" s="84">
        <v>1</v>
      </c>
      <c r="CL99" s="84">
        <v>1</v>
      </c>
      <c r="CM99" s="84">
        <v>1</v>
      </c>
      <c r="CN99" s="84">
        <v>1</v>
      </c>
      <c r="CO99" s="84">
        <v>1</v>
      </c>
      <c r="CP99" s="84">
        <v>1</v>
      </c>
      <c r="CQ99" s="84">
        <v>1</v>
      </c>
      <c r="CR99" s="84">
        <v>1</v>
      </c>
      <c r="CS99" s="84">
        <v>1</v>
      </c>
      <c r="CT99" s="84">
        <v>1</v>
      </c>
      <c r="CU99" s="84">
        <v>1</v>
      </c>
      <c r="CV99" s="84">
        <v>1</v>
      </c>
    </row>
    <row r="100" spans="2:103" s="6" customFormat="1">
      <c r="C100" s="167"/>
      <c r="D100" s="167"/>
      <c r="E100" s="1" t="s">
        <v>184</v>
      </c>
      <c r="F100" s="167"/>
      <c r="G100" s="184"/>
      <c r="H100" s="197"/>
      <c r="I100" s="180"/>
      <c r="J100" s="94"/>
      <c r="L100" s="84">
        <v>1</v>
      </c>
      <c r="M100" s="84">
        <v>1</v>
      </c>
      <c r="N100" s="84">
        <v>1</v>
      </c>
      <c r="O100" s="84">
        <v>1</v>
      </c>
      <c r="P100" s="84">
        <v>1</v>
      </c>
      <c r="Q100" s="84">
        <v>1</v>
      </c>
      <c r="R100" s="84">
        <v>1</v>
      </c>
      <c r="S100" s="84">
        <v>1</v>
      </c>
      <c r="T100" s="84">
        <v>1</v>
      </c>
      <c r="U100" s="84">
        <v>1</v>
      </c>
      <c r="V100" s="84">
        <v>1</v>
      </c>
      <c r="W100" s="84">
        <v>1</v>
      </c>
      <c r="X100" s="84">
        <v>1</v>
      </c>
      <c r="Y100" s="84">
        <v>1</v>
      </c>
      <c r="Z100" s="84">
        <v>1</v>
      </c>
      <c r="AA100" s="84">
        <v>1</v>
      </c>
      <c r="AB100" s="84">
        <v>1</v>
      </c>
      <c r="AC100" s="84">
        <v>1</v>
      </c>
      <c r="AD100" s="84">
        <v>1</v>
      </c>
      <c r="AE100" s="84">
        <v>1</v>
      </c>
      <c r="AF100" s="84">
        <v>1</v>
      </c>
      <c r="AG100" s="84">
        <v>1</v>
      </c>
      <c r="AH100" s="84">
        <v>1</v>
      </c>
      <c r="AI100" s="84">
        <v>1</v>
      </c>
      <c r="AJ100" s="84">
        <v>1</v>
      </c>
      <c r="AK100" s="84">
        <v>1</v>
      </c>
      <c r="AL100" s="84">
        <v>1</v>
      </c>
      <c r="AM100" s="84">
        <v>1</v>
      </c>
      <c r="AN100" s="84">
        <v>1</v>
      </c>
      <c r="AO100" s="84">
        <v>1</v>
      </c>
      <c r="AP100" s="84">
        <v>1</v>
      </c>
      <c r="AQ100" s="84">
        <v>1</v>
      </c>
      <c r="AR100" s="84">
        <v>1</v>
      </c>
      <c r="AS100" s="84">
        <v>1</v>
      </c>
      <c r="AT100" s="84">
        <v>1</v>
      </c>
      <c r="AU100" s="84">
        <v>1</v>
      </c>
      <c r="AV100" s="84">
        <v>1</v>
      </c>
      <c r="AW100" s="84">
        <v>1</v>
      </c>
      <c r="AX100" s="84">
        <v>1</v>
      </c>
      <c r="AY100" s="84">
        <v>1</v>
      </c>
      <c r="AZ100" s="84">
        <v>1</v>
      </c>
      <c r="BA100" s="84">
        <v>1</v>
      </c>
      <c r="BB100" s="84">
        <v>1</v>
      </c>
      <c r="BC100" s="84">
        <v>1</v>
      </c>
      <c r="BD100" s="84">
        <v>1</v>
      </c>
      <c r="BE100" s="84">
        <v>1</v>
      </c>
      <c r="BF100" s="84">
        <v>1</v>
      </c>
      <c r="BG100" s="84">
        <v>1</v>
      </c>
      <c r="BH100" s="84">
        <v>1</v>
      </c>
      <c r="BI100" s="84">
        <v>1</v>
      </c>
      <c r="BJ100" s="84">
        <v>1</v>
      </c>
      <c r="BK100" s="84">
        <v>1</v>
      </c>
      <c r="BL100" s="84">
        <v>1</v>
      </c>
      <c r="BM100" s="84">
        <v>1</v>
      </c>
      <c r="BN100" s="84">
        <v>1</v>
      </c>
      <c r="BO100" s="84">
        <v>1</v>
      </c>
      <c r="BP100" s="84">
        <v>1</v>
      </c>
      <c r="BQ100" s="84">
        <v>1</v>
      </c>
      <c r="BR100" s="84">
        <v>1</v>
      </c>
      <c r="BS100" s="84">
        <v>1</v>
      </c>
      <c r="BT100" s="84">
        <v>1</v>
      </c>
      <c r="BU100" s="84">
        <v>1</v>
      </c>
      <c r="BV100" s="84">
        <v>1</v>
      </c>
      <c r="BW100" s="84">
        <v>1</v>
      </c>
      <c r="BX100" s="84">
        <v>1</v>
      </c>
      <c r="BY100" s="84">
        <v>1</v>
      </c>
      <c r="BZ100" s="84">
        <v>1</v>
      </c>
      <c r="CA100" s="84">
        <v>1</v>
      </c>
      <c r="CB100" s="84">
        <v>1</v>
      </c>
      <c r="CC100" s="84">
        <v>1</v>
      </c>
      <c r="CD100" s="84">
        <v>1</v>
      </c>
      <c r="CE100" s="84">
        <v>1</v>
      </c>
      <c r="CF100" s="84">
        <v>1</v>
      </c>
      <c r="CG100" s="84">
        <v>1</v>
      </c>
      <c r="CH100" s="84">
        <v>1</v>
      </c>
      <c r="CI100" s="84">
        <v>1</v>
      </c>
      <c r="CJ100" s="84">
        <v>1</v>
      </c>
      <c r="CK100" s="84">
        <v>1</v>
      </c>
      <c r="CL100" s="84">
        <v>1</v>
      </c>
      <c r="CM100" s="84">
        <v>1</v>
      </c>
      <c r="CN100" s="84">
        <v>1</v>
      </c>
      <c r="CO100" s="84">
        <v>1</v>
      </c>
      <c r="CP100" s="84">
        <v>1</v>
      </c>
      <c r="CQ100" s="84">
        <v>1</v>
      </c>
      <c r="CR100" s="84">
        <v>1</v>
      </c>
      <c r="CS100" s="84">
        <v>1</v>
      </c>
      <c r="CT100" s="84">
        <v>1</v>
      </c>
      <c r="CU100" s="84">
        <v>1</v>
      </c>
      <c r="CV100" s="84">
        <v>1</v>
      </c>
    </row>
    <row r="101" spans="2:103" s="6" customFormat="1">
      <c r="C101" s="167"/>
      <c r="D101" s="167"/>
      <c r="E101" s="1" t="s">
        <v>99</v>
      </c>
      <c r="F101" s="167"/>
      <c r="G101" s="184"/>
      <c r="H101" s="197"/>
      <c r="I101" s="180"/>
      <c r="J101" s="94"/>
      <c r="L101" s="84">
        <v>1</v>
      </c>
      <c r="M101" s="84">
        <v>1</v>
      </c>
      <c r="N101" s="84">
        <v>1</v>
      </c>
      <c r="O101" s="84">
        <v>1</v>
      </c>
      <c r="P101" s="84">
        <v>1</v>
      </c>
      <c r="Q101" s="84">
        <v>1</v>
      </c>
      <c r="R101" s="84">
        <v>1</v>
      </c>
      <c r="S101" s="84">
        <v>1</v>
      </c>
      <c r="T101" s="84">
        <v>1</v>
      </c>
      <c r="U101" s="84">
        <v>1</v>
      </c>
      <c r="V101" s="84">
        <v>1</v>
      </c>
      <c r="W101" s="84">
        <v>1</v>
      </c>
      <c r="X101" s="84">
        <v>1</v>
      </c>
      <c r="Y101" s="84">
        <v>1</v>
      </c>
      <c r="Z101" s="84">
        <v>1</v>
      </c>
      <c r="AA101" s="84">
        <v>1</v>
      </c>
      <c r="AB101" s="84">
        <v>1</v>
      </c>
      <c r="AC101" s="84">
        <v>1</v>
      </c>
      <c r="AD101" s="84">
        <v>1</v>
      </c>
      <c r="AE101" s="84">
        <v>1</v>
      </c>
      <c r="AF101" s="84">
        <v>1</v>
      </c>
      <c r="AG101" s="84">
        <v>1</v>
      </c>
      <c r="AH101" s="84">
        <v>1</v>
      </c>
      <c r="AI101" s="84">
        <v>1</v>
      </c>
      <c r="AJ101" s="84">
        <v>1</v>
      </c>
      <c r="AK101" s="84">
        <v>1</v>
      </c>
      <c r="AL101" s="84">
        <v>1</v>
      </c>
      <c r="AM101" s="84">
        <v>1</v>
      </c>
      <c r="AN101" s="84">
        <v>1</v>
      </c>
      <c r="AO101" s="84">
        <v>1</v>
      </c>
      <c r="AP101" s="84">
        <v>1</v>
      </c>
      <c r="AQ101" s="84">
        <v>1</v>
      </c>
      <c r="AR101" s="84">
        <v>1</v>
      </c>
      <c r="AS101" s="84">
        <v>1</v>
      </c>
      <c r="AT101" s="84">
        <v>1</v>
      </c>
      <c r="AU101" s="84">
        <v>1</v>
      </c>
      <c r="AV101" s="84">
        <v>1</v>
      </c>
      <c r="AW101" s="84">
        <v>1</v>
      </c>
      <c r="AX101" s="84">
        <v>1</v>
      </c>
      <c r="AY101" s="84">
        <v>1</v>
      </c>
      <c r="AZ101" s="84">
        <v>1</v>
      </c>
      <c r="BA101" s="84">
        <v>1</v>
      </c>
      <c r="BB101" s="84">
        <v>1</v>
      </c>
      <c r="BC101" s="84">
        <v>1</v>
      </c>
      <c r="BD101" s="84">
        <v>1</v>
      </c>
      <c r="BE101" s="84">
        <v>1</v>
      </c>
      <c r="BF101" s="84">
        <v>1</v>
      </c>
      <c r="BG101" s="84">
        <v>1</v>
      </c>
      <c r="BH101" s="84">
        <v>1</v>
      </c>
      <c r="BI101" s="84">
        <v>1</v>
      </c>
      <c r="BJ101" s="84">
        <v>1</v>
      </c>
      <c r="BK101" s="84">
        <v>1</v>
      </c>
      <c r="BL101" s="84">
        <v>1</v>
      </c>
      <c r="BM101" s="84">
        <v>1</v>
      </c>
      <c r="BN101" s="84">
        <v>1</v>
      </c>
      <c r="BO101" s="84">
        <v>1</v>
      </c>
      <c r="BP101" s="84">
        <v>1</v>
      </c>
      <c r="BQ101" s="84">
        <v>1</v>
      </c>
      <c r="BR101" s="84">
        <v>1</v>
      </c>
      <c r="BS101" s="84">
        <v>1</v>
      </c>
      <c r="BT101" s="84">
        <v>1</v>
      </c>
      <c r="BU101" s="84">
        <v>1</v>
      </c>
      <c r="BV101" s="84">
        <v>1</v>
      </c>
      <c r="BW101" s="84">
        <v>1</v>
      </c>
      <c r="BX101" s="84">
        <v>1</v>
      </c>
      <c r="BY101" s="84">
        <v>1</v>
      </c>
      <c r="BZ101" s="84">
        <v>1</v>
      </c>
      <c r="CA101" s="84">
        <v>1</v>
      </c>
      <c r="CB101" s="84">
        <v>1</v>
      </c>
      <c r="CC101" s="84">
        <v>1</v>
      </c>
      <c r="CD101" s="84">
        <v>1</v>
      </c>
      <c r="CE101" s="84">
        <v>1</v>
      </c>
      <c r="CF101" s="84">
        <v>1</v>
      </c>
      <c r="CG101" s="84">
        <v>1</v>
      </c>
      <c r="CH101" s="84">
        <v>1</v>
      </c>
      <c r="CI101" s="84">
        <v>1</v>
      </c>
      <c r="CJ101" s="84">
        <v>1</v>
      </c>
      <c r="CK101" s="84">
        <v>1</v>
      </c>
      <c r="CL101" s="84">
        <v>1</v>
      </c>
      <c r="CM101" s="84">
        <v>1</v>
      </c>
      <c r="CN101" s="84">
        <v>1</v>
      </c>
      <c r="CO101" s="84">
        <v>1</v>
      </c>
      <c r="CP101" s="84">
        <v>1</v>
      </c>
      <c r="CQ101" s="84">
        <v>1</v>
      </c>
      <c r="CR101" s="84">
        <v>1</v>
      </c>
      <c r="CS101" s="84">
        <v>1</v>
      </c>
      <c r="CT101" s="84">
        <v>1</v>
      </c>
      <c r="CU101" s="84">
        <v>1</v>
      </c>
      <c r="CV101" s="84">
        <v>1</v>
      </c>
    </row>
    <row r="102" spans="2:103" s="6" customFormat="1">
      <c r="C102" s="167"/>
      <c r="D102" s="167"/>
      <c r="E102" s="90" t="s">
        <v>157</v>
      </c>
      <c r="F102" s="167"/>
      <c r="G102" s="1" t="s">
        <v>154</v>
      </c>
      <c r="H102" s="219" t="str">
        <f>Scenarios!J107</f>
        <v>Base case</v>
      </c>
      <c r="I102" s="180"/>
      <c r="J102" s="94"/>
      <c r="L102" s="102">
        <f>INDEX(L$96:L$101,MATCH($H102,$E$96:$E$101,0))</f>
        <v>1</v>
      </c>
      <c r="M102" s="102">
        <f t="shared" ref="M102:BX102" si="9">INDEX(M$96:M$101,MATCH($H102,$E$96:$E$101,0))</f>
        <v>1</v>
      </c>
      <c r="N102" s="102">
        <f t="shared" si="9"/>
        <v>1</v>
      </c>
      <c r="O102" s="102">
        <f t="shared" si="9"/>
        <v>1</v>
      </c>
      <c r="P102" s="102">
        <f t="shared" si="9"/>
        <v>1</v>
      </c>
      <c r="Q102" s="102">
        <f t="shared" si="9"/>
        <v>1</v>
      </c>
      <c r="R102" s="102">
        <f t="shared" si="9"/>
        <v>1</v>
      </c>
      <c r="S102" s="102">
        <f t="shared" si="9"/>
        <v>1</v>
      </c>
      <c r="T102" s="102">
        <f t="shared" si="9"/>
        <v>1</v>
      </c>
      <c r="U102" s="102">
        <f t="shared" si="9"/>
        <v>1</v>
      </c>
      <c r="V102" s="102">
        <f t="shared" si="9"/>
        <v>1</v>
      </c>
      <c r="W102" s="102">
        <f t="shared" si="9"/>
        <v>1</v>
      </c>
      <c r="X102" s="102">
        <f t="shared" si="9"/>
        <v>1</v>
      </c>
      <c r="Y102" s="102">
        <f t="shared" si="9"/>
        <v>1</v>
      </c>
      <c r="Z102" s="102">
        <f t="shared" si="9"/>
        <v>1</v>
      </c>
      <c r="AA102" s="102">
        <f t="shared" si="9"/>
        <v>1</v>
      </c>
      <c r="AB102" s="102">
        <f t="shared" si="9"/>
        <v>1</v>
      </c>
      <c r="AC102" s="102">
        <f t="shared" si="9"/>
        <v>1</v>
      </c>
      <c r="AD102" s="102">
        <f t="shared" si="9"/>
        <v>1</v>
      </c>
      <c r="AE102" s="102">
        <f t="shared" si="9"/>
        <v>1</v>
      </c>
      <c r="AF102" s="102">
        <f t="shared" si="9"/>
        <v>1</v>
      </c>
      <c r="AG102" s="102">
        <f>INDEX(AG$96:AG$101,MATCH($H102,$E$96:$E$101,0))</f>
        <v>1</v>
      </c>
      <c r="AH102" s="102">
        <f t="shared" si="9"/>
        <v>1</v>
      </c>
      <c r="AI102" s="102">
        <f t="shared" si="9"/>
        <v>1</v>
      </c>
      <c r="AJ102" s="102">
        <f t="shared" si="9"/>
        <v>1</v>
      </c>
      <c r="AK102" s="102">
        <f t="shared" si="9"/>
        <v>1</v>
      </c>
      <c r="AL102" s="102">
        <f t="shared" si="9"/>
        <v>1</v>
      </c>
      <c r="AM102" s="102">
        <f t="shared" si="9"/>
        <v>1</v>
      </c>
      <c r="AN102" s="102">
        <f t="shared" si="9"/>
        <v>1</v>
      </c>
      <c r="AO102" s="102">
        <f t="shared" si="9"/>
        <v>1</v>
      </c>
      <c r="AP102" s="102">
        <f t="shared" si="9"/>
        <v>1</v>
      </c>
      <c r="AQ102" s="102">
        <f t="shared" si="9"/>
        <v>1</v>
      </c>
      <c r="AR102" s="102">
        <f t="shared" si="9"/>
        <v>1</v>
      </c>
      <c r="AS102" s="102">
        <f>INDEX(AS$96:AS$101,MATCH($H102,$E$96:$E$101,0))</f>
        <v>1</v>
      </c>
      <c r="AT102" s="102">
        <f t="shared" si="9"/>
        <v>1</v>
      </c>
      <c r="AU102" s="102">
        <f t="shared" si="9"/>
        <v>1</v>
      </c>
      <c r="AV102" s="102">
        <f t="shared" si="9"/>
        <v>1</v>
      </c>
      <c r="AW102" s="102">
        <f t="shared" si="9"/>
        <v>1</v>
      </c>
      <c r="AX102" s="102">
        <f t="shared" si="9"/>
        <v>1</v>
      </c>
      <c r="AY102" s="102">
        <f t="shared" si="9"/>
        <v>1</v>
      </c>
      <c r="AZ102" s="102">
        <f>INDEX(AZ$96:AZ$101,MATCH($H102,$E$96:$E$101,0))</f>
        <v>1</v>
      </c>
      <c r="BA102" s="102">
        <f t="shared" si="9"/>
        <v>1</v>
      </c>
      <c r="BB102" s="102">
        <f t="shared" si="9"/>
        <v>1</v>
      </c>
      <c r="BC102" s="102">
        <f t="shared" si="9"/>
        <v>1</v>
      </c>
      <c r="BD102" s="102">
        <f t="shared" si="9"/>
        <v>1</v>
      </c>
      <c r="BE102" s="102">
        <f t="shared" si="9"/>
        <v>1</v>
      </c>
      <c r="BF102" s="102">
        <f t="shared" si="9"/>
        <v>1</v>
      </c>
      <c r="BG102" s="102">
        <f t="shared" si="9"/>
        <v>1</v>
      </c>
      <c r="BH102" s="102">
        <f t="shared" si="9"/>
        <v>1</v>
      </c>
      <c r="BI102" s="102">
        <f t="shared" si="9"/>
        <v>1</v>
      </c>
      <c r="BJ102" s="102">
        <f t="shared" si="9"/>
        <v>1</v>
      </c>
      <c r="BK102" s="102">
        <f t="shared" si="9"/>
        <v>1</v>
      </c>
      <c r="BL102" s="102">
        <f t="shared" si="9"/>
        <v>1</v>
      </c>
      <c r="BM102" s="102">
        <f t="shared" si="9"/>
        <v>1</v>
      </c>
      <c r="BN102" s="102">
        <f t="shared" si="9"/>
        <v>1</v>
      </c>
      <c r="BO102" s="102">
        <f t="shared" si="9"/>
        <v>1</v>
      </c>
      <c r="BP102" s="102">
        <f t="shared" si="9"/>
        <v>1</v>
      </c>
      <c r="BQ102" s="102">
        <f t="shared" si="9"/>
        <v>1</v>
      </c>
      <c r="BR102" s="102">
        <f t="shared" si="9"/>
        <v>1</v>
      </c>
      <c r="BS102" s="102">
        <f t="shared" si="9"/>
        <v>1</v>
      </c>
      <c r="BT102" s="102">
        <f t="shared" si="9"/>
        <v>1</v>
      </c>
      <c r="BU102" s="102">
        <f t="shared" si="9"/>
        <v>1</v>
      </c>
      <c r="BV102" s="102">
        <f t="shared" si="9"/>
        <v>1</v>
      </c>
      <c r="BW102" s="102">
        <f t="shared" si="9"/>
        <v>1</v>
      </c>
      <c r="BX102" s="102">
        <f t="shared" si="9"/>
        <v>1</v>
      </c>
      <c r="BY102" s="102">
        <f t="shared" ref="BY102:CV102" si="10">INDEX(BY$96:BY$101,MATCH($H102,$E$96:$E$101,0))</f>
        <v>1</v>
      </c>
      <c r="BZ102" s="102">
        <f t="shared" si="10"/>
        <v>1</v>
      </c>
      <c r="CA102" s="102">
        <f t="shared" si="10"/>
        <v>1</v>
      </c>
      <c r="CB102" s="102">
        <f t="shared" si="10"/>
        <v>1</v>
      </c>
      <c r="CC102" s="102">
        <f t="shared" si="10"/>
        <v>1</v>
      </c>
      <c r="CD102" s="102">
        <f t="shared" si="10"/>
        <v>1</v>
      </c>
      <c r="CE102" s="102">
        <f t="shared" si="10"/>
        <v>1</v>
      </c>
      <c r="CF102" s="102">
        <f t="shared" si="10"/>
        <v>1</v>
      </c>
      <c r="CG102" s="102">
        <f t="shared" si="10"/>
        <v>1</v>
      </c>
      <c r="CH102" s="102">
        <f t="shared" si="10"/>
        <v>1</v>
      </c>
      <c r="CI102" s="102">
        <f t="shared" si="10"/>
        <v>1</v>
      </c>
      <c r="CJ102" s="102">
        <f t="shared" si="10"/>
        <v>1</v>
      </c>
      <c r="CK102" s="102">
        <f t="shared" si="10"/>
        <v>1</v>
      </c>
      <c r="CL102" s="102">
        <f t="shared" si="10"/>
        <v>1</v>
      </c>
      <c r="CM102" s="102">
        <f t="shared" si="10"/>
        <v>1</v>
      </c>
      <c r="CN102" s="102">
        <f t="shared" si="10"/>
        <v>1</v>
      </c>
      <c r="CO102" s="102">
        <f t="shared" si="10"/>
        <v>1</v>
      </c>
      <c r="CP102" s="102">
        <f t="shared" si="10"/>
        <v>1</v>
      </c>
      <c r="CQ102" s="102">
        <f t="shared" si="10"/>
        <v>1</v>
      </c>
      <c r="CR102" s="102">
        <f t="shared" si="10"/>
        <v>1</v>
      </c>
      <c r="CS102" s="102">
        <f t="shared" si="10"/>
        <v>1</v>
      </c>
      <c r="CT102" s="102">
        <f t="shared" si="10"/>
        <v>1</v>
      </c>
      <c r="CU102" s="102">
        <f t="shared" si="10"/>
        <v>1</v>
      </c>
      <c r="CV102" s="102">
        <f t="shared" si="10"/>
        <v>1</v>
      </c>
    </row>
    <row r="103" spans="2:103" s="6" customFormat="1">
      <c r="C103" s="167"/>
      <c r="D103" s="167"/>
      <c r="E103" s="167"/>
      <c r="F103" s="167"/>
      <c r="G103" s="184"/>
      <c r="H103" s="197"/>
      <c r="I103" s="180"/>
      <c r="J103" s="94"/>
      <c r="L103" s="195"/>
      <c r="M103" s="195"/>
      <c r="N103" s="195"/>
      <c r="O103" s="195"/>
      <c r="P103" s="195"/>
      <c r="Q103" s="195"/>
      <c r="R103" s="195"/>
      <c r="S103" s="195"/>
      <c r="T103" s="195"/>
      <c r="U103" s="195"/>
      <c r="V103" s="195"/>
      <c r="W103" s="195"/>
      <c r="X103" s="195"/>
      <c r="Y103" s="195"/>
      <c r="Z103" s="195"/>
      <c r="AA103" s="195"/>
      <c r="AB103" s="195"/>
      <c r="AC103" s="195"/>
      <c r="AD103" s="195"/>
      <c r="AE103" s="195"/>
      <c r="AF103" s="195"/>
      <c r="AG103" s="195"/>
      <c r="AH103" s="195"/>
      <c r="AI103" s="195"/>
      <c r="AJ103" s="195"/>
      <c r="AK103" s="195"/>
      <c r="AL103" s="195"/>
      <c r="AM103" s="195"/>
      <c r="AN103" s="195"/>
      <c r="AO103" s="195"/>
      <c r="AP103" s="195"/>
      <c r="AQ103" s="195"/>
      <c r="AR103" s="195"/>
      <c r="AS103" s="195"/>
      <c r="AT103" s="195"/>
      <c r="AU103" s="195"/>
      <c r="AV103" s="195"/>
      <c r="AW103" s="195"/>
      <c r="AX103" s="195"/>
      <c r="AY103" s="195"/>
      <c r="AZ103" s="195"/>
      <c r="BA103" s="195"/>
      <c r="BB103" s="195"/>
      <c r="BC103" s="195"/>
      <c r="BD103" s="195"/>
      <c r="BE103" s="195"/>
      <c r="BF103" s="195"/>
      <c r="BG103" s="195"/>
      <c r="BH103" s="195"/>
      <c r="BI103" s="195"/>
      <c r="BJ103" s="195"/>
      <c r="BK103" s="195"/>
      <c r="BL103" s="195"/>
      <c r="BM103" s="195"/>
      <c r="BN103" s="195"/>
      <c r="BO103" s="195"/>
      <c r="BP103" s="195"/>
      <c r="BQ103" s="195"/>
      <c r="BR103" s="195"/>
      <c r="BS103" s="195"/>
      <c r="BT103" s="195"/>
      <c r="BU103" s="195"/>
      <c r="BV103" s="195"/>
      <c r="BW103" s="195"/>
      <c r="BX103" s="195"/>
      <c r="BY103" s="195"/>
      <c r="BZ103" s="195"/>
      <c r="CA103" s="195"/>
      <c r="CB103" s="195"/>
      <c r="CC103" s="195"/>
      <c r="CD103" s="195"/>
      <c r="CE103" s="195"/>
      <c r="CF103" s="195"/>
      <c r="CG103" s="195"/>
      <c r="CH103" s="195"/>
      <c r="CI103" s="195"/>
      <c r="CJ103" s="195"/>
      <c r="CK103" s="195"/>
      <c r="CL103" s="195"/>
      <c r="CM103" s="195"/>
      <c r="CN103" s="195"/>
      <c r="CO103" s="195"/>
      <c r="CP103" s="195"/>
      <c r="CQ103" s="195"/>
      <c r="CR103" s="195"/>
      <c r="CS103" s="195"/>
      <c r="CT103" s="195"/>
      <c r="CU103" s="195"/>
      <c r="CV103" s="195"/>
    </row>
    <row r="104" spans="2:103">
      <c r="B104" s="22">
        <f>MAX($B$5:B103)+1</f>
        <v>5</v>
      </c>
      <c r="C104" s="22" t="s">
        <v>38</v>
      </c>
      <c r="D104" s="22"/>
      <c r="E104" s="22"/>
      <c r="F104" s="22"/>
      <c r="G104" s="22"/>
      <c r="H104" s="22"/>
      <c r="I104" s="22"/>
      <c r="J104" s="22"/>
      <c r="K104" s="22"/>
      <c r="L104" s="22"/>
      <c r="M104" s="22"/>
      <c r="N104" s="22"/>
      <c r="O104" s="22"/>
      <c r="P104" s="22"/>
      <c r="Q104" s="22"/>
      <c r="R104" s="22"/>
      <c r="S104" s="22"/>
      <c r="T104" s="22"/>
      <c r="U104" s="22"/>
      <c r="V104" s="22"/>
      <c r="W104" s="22"/>
      <c r="X104" s="22"/>
      <c r="Y104" s="22"/>
      <c r="Z104" s="22"/>
      <c r="AA104" s="22"/>
      <c r="AB104" s="22"/>
      <c r="AC104" s="22"/>
      <c r="AD104" s="22"/>
      <c r="AE104" s="22"/>
      <c r="AF104" s="22"/>
      <c r="AG104" s="22"/>
      <c r="AH104" s="22"/>
      <c r="AI104" s="22"/>
      <c r="AJ104" s="22"/>
      <c r="AK104" s="22"/>
      <c r="AL104" s="22"/>
      <c r="AM104" s="22"/>
      <c r="AN104" s="22"/>
      <c r="AO104" s="22"/>
      <c r="AP104" s="22"/>
      <c r="AQ104" s="22"/>
      <c r="AR104" s="22"/>
      <c r="AS104" s="22"/>
      <c r="AT104" s="22"/>
      <c r="AU104" s="22"/>
      <c r="AV104" s="22"/>
      <c r="AW104" s="22"/>
      <c r="AX104" s="22"/>
      <c r="AY104" s="22"/>
      <c r="AZ104" s="22"/>
      <c r="BA104" s="22"/>
      <c r="BB104" s="22"/>
      <c r="BC104" s="22"/>
      <c r="BD104" s="22"/>
      <c r="BE104" s="22"/>
      <c r="BF104" s="22"/>
      <c r="BG104" s="22"/>
      <c r="BH104" s="22"/>
      <c r="BI104" s="22"/>
      <c r="BJ104" s="22"/>
      <c r="BK104" s="22"/>
      <c r="BL104" s="22"/>
      <c r="BM104" s="22"/>
      <c r="BN104" s="22"/>
      <c r="BO104" s="22"/>
      <c r="BP104" s="22"/>
      <c r="BQ104" s="22"/>
      <c r="BR104" s="22"/>
      <c r="BS104" s="22"/>
      <c r="BT104" s="22"/>
      <c r="BU104" s="22"/>
      <c r="BV104" s="22"/>
      <c r="BW104" s="22"/>
      <c r="BX104" s="22"/>
      <c r="BY104" s="22"/>
      <c r="BZ104" s="22"/>
      <c r="CA104" s="22"/>
      <c r="CB104" s="22"/>
      <c r="CC104" s="22"/>
      <c r="CD104" s="22"/>
      <c r="CE104" s="22"/>
      <c r="CF104" s="22"/>
      <c r="CG104" s="22"/>
      <c r="CH104" s="22"/>
      <c r="CI104" s="22"/>
      <c r="CJ104" s="22"/>
      <c r="CK104" s="22"/>
      <c r="CL104" s="22"/>
      <c r="CM104" s="22"/>
      <c r="CN104" s="22"/>
      <c r="CO104" s="22"/>
      <c r="CP104" s="22"/>
      <c r="CQ104" s="22"/>
      <c r="CR104" s="22"/>
      <c r="CS104" s="22"/>
      <c r="CT104" s="22"/>
      <c r="CU104" s="22"/>
      <c r="CV104" s="22"/>
      <c r="CW104" s="23"/>
      <c r="CX104" s="23"/>
      <c r="CY104" s="23"/>
    </row>
    <row r="105" spans="2:103">
      <c r="B105" s="222" t="s">
        <v>185</v>
      </c>
      <c r="C105" s="221"/>
      <c r="D105" s="221"/>
      <c r="E105" s="221"/>
      <c r="F105" s="221"/>
      <c r="G105" s="221"/>
      <c r="H105" s="221"/>
    </row>
    <row r="106" spans="2:103">
      <c r="B106" s="24"/>
      <c r="C106" s="43">
        <f>MAX($B$14:C105)+0.1</f>
        <v>5.0999999999999996</v>
      </c>
      <c r="D106" s="41" t="s">
        <v>186</v>
      </c>
      <c r="E106" s="41"/>
      <c r="F106" s="41"/>
      <c r="G106" s="41"/>
      <c r="H106" s="41"/>
      <c r="I106" s="41"/>
      <c r="J106" s="41"/>
      <c r="K106" s="41"/>
      <c r="L106" s="41"/>
      <c r="M106" s="41"/>
      <c r="N106" s="41"/>
      <c r="O106" s="41"/>
      <c r="P106" s="41"/>
      <c r="Q106" s="41"/>
      <c r="R106" s="41"/>
      <c r="S106" s="41"/>
      <c r="T106" s="41"/>
      <c r="U106" s="41"/>
      <c r="V106" s="41"/>
      <c r="W106" s="41"/>
      <c r="X106" s="41"/>
      <c r="Y106" s="41"/>
      <c r="Z106" s="41"/>
      <c r="AA106" s="41"/>
      <c r="AB106" s="41"/>
      <c r="AC106" s="41"/>
      <c r="AD106" s="41"/>
      <c r="AE106" s="41"/>
      <c r="AF106" s="41"/>
      <c r="AG106" s="41"/>
      <c r="AH106" s="41"/>
      <c r="AI106" s="41"/>
      <c r="AJ106" s="41"/>
      <c r="AK106" s="41"/>
      <c r="AL106" s="41"/>
      <c r="AM106" s="41"/>
      <c r="AN106" s="41"/>
      <c r="AO106" s="41"/>
      <c r="AP106" s="41"/>
      <c r="AQ106" s="41"/>
      <c r="AR106" s="41"/>
      <c r="AS106" s="41"/>
      <c r="AT106" s="41"/>
      <c r="AU106" s="41"/>
      <c r="AV106" s="41"/>
      <c r="AW106" s="41"/>
      <c r="AX106" s="41"/>
      <c r="AY106" s="41"/>
      <c r="AZ106" s="41"/>
      <c r="BA106" s="41"/>
      <c r="BB106" s="41"/>
      <c r="BC106" s="41"/>
      <c r="BD106" s="41"/>
      <c r="BE106" s="41"/>
      <c r="BF106" s="41"/>
      <c r="BG106" s="41"/>
      <c r="BH106" s="41"/>
      <c r="BI106" s="41"/>
      <c r="BJ106" s="41"/>
      <c r="BK106" s="41"/>
      <c r="BL106" s="41"/>
      <c r="BM106" s="41"/>
      <c r="BN106" s="41"/>
      <c r="BO106" s="41"/>
      <c r="BP106" s="41"/>
      <c r="BQ106" s="41"/>
      <c r="BR106" s="41"/>
      <c r="BS106" s="41"/>
      <c r="BT106" s="41"/>
      <c r="BU106" s="41"/>
      <c r="BV106" s="41"/>
      <c r="BW106" s="41"/>
      <c r="BX106" s="41"/>
      <c r="BY106" s="41"/>
      <c r="BZ106" s="41"/>
      <c r="CA106" s="41"/>
      <c r="CB106" s="41"/>
      <c r="CC106" s="41"/>
      <c r="CD106" s="41"/>
      <c r="CE106" s="41"/>
      <c r="CF106" s="41"/>
      <c r="CG106" s="41"/>
      <c r="CH106" s="41"/>
      <c r="CI106" s="41"/>
      <c r="CJ106" s="41"/>
      <c r="CK106" s="41"/>
      <c r="CL106" s="41"/>
      <c r="CM106" s="41"/>
      <c r="CN106" s="41"/>
      <c r="CO106" s="41"/>
      <c r="CP106" s="41"/>
      <c r="CQ106" s="41"/>
      <c r="CR106" s="41"/>
      <c r="CS106" s="41"/>
      <c r="CT106" s="41"/>
      <c r="CU106" s="41"/>
      <c r="CV106" s="41"/>
      <c r="CW106" s="41"/>
      <c r="CX106" s="41"/>
      <c r="CY106" s="41"/>
    </row>
    <row r="107" spans="2:103">
      <c r="L107" s="102"/>
      <c r="M107" s="102"/>
      <c r="N107" s="102"/>
      <c r="O107" s="102"/>
      <c r="P107" s="102"/>
      <c r="Q107" s="102"/>
      <c r="R107" s="102"/>
      <c r="S107" s="102"/>
      <c r="T107" s="102"/>
      <c r="U107" s="102"/>
      <c r="V107" s="102"/>
      <c r="W107" s="102"/>
      <c r="X107" s="102"/>
      <c r="Y107" s="102"/>
      <c r="Z107" s="102"/>
      <c r="AA107" s="102"/>
      <c r="AB107" s="102"/>
      <c r="AC107" s="102"/>
      <c r="AD107" s="102"/>
      <c r="AE107" s="285"/>
      <c r="AF107" s="102"/>
      <c r="AG107" s="102"/>
      <c r="AH107" s="102"/>
      <c r="AI107" s="102"/>
      <c r="AJ107" s="102"/>
      <c r="AK107" s="102"/>
      <c r="AL107" s="102"/>
      <c r="AM107" s="102"/>
      <c r="AN107" s="102"/>
      <c r="AO107" s="102"/>
      <c r="AP107" s="102"/>
      <c r="AQ107" s="102"/>
      <c r="AR107" s="102"/>
      <c r="AS107" s="102"/>
      <c r="AT107" s="102"/>
      <c r="AU107" s="102"/>
      <c r="AV107" s="102"/>
      <c r="AW107" s="102"/>
      <c r="AX107" s="102"/>
      <c r="AY107" s="102"/>
      <c r="AZ107" s="102"/>
      <c r="BA107" s="102"/>
      <c r="BB107" s="102"/>
      <c r="BC107" s="102"/>
      <c r="BD107" s="102"/>
      <c r="BE107" s="102"/>
      <c r="BF107" s="102"/>
      <c r="BG107" s="102"/>
      <c r="BH107" s="102"/>
      <c r="BI107" s="102"/>
      <c r="BJ107" s="102"/>
      <c r="BK107" s="102"/>
      <c r="BL107" s="102"/>
      <c r="BM107" s="102"/>
      <c r="BN107" s="102"/>
      <c r="BO107" s="102"/>
      <c r="BP107" s="102"/>
      <c r="BQ107" s="102"/>
      <c r="BR107" s="102"/>
      <c r="BS107" s="102"/>
      <c r="BT107" s="102"/>
      <c r="BU107" s="102"/>
      <c r="BV107" s="102"/>
      <c r="BW107" s="102"/>
      <c r="BX107" s="102"/>
      <c r="BY107" s="102"/>
      <c r="BZ107" s="102"/>
      <c r="CA107" s="102"/>
      <c r="CB107" s="102"/>
      <c r="CC107" s="102"/>
      <c r="CD107" s="102"/>
      <c r="CE107" s="102"/>
      <c r="CF107" s="102"/>
      <c r="CG107" s="102"/>
      <c r="CH107" s="102"/>
      <c r="CI107" s="102"/>
      <c r="CJ107" s="102"/>
      <c r="CK107" s="102"/>
      <c r="CL107" s="102"/>
      <c r="CM107" s="102"/>
      <c r="CN107" s="102"/>
      <c r="CO107" s="102"/>
      <c r="CP107" s="102"/>
      <c r="CQ107" s="102"/>
      <c r="CR107" s="102"/>
      <c r="CS107" s="102"/>
      <c r="CT107" s="102"/>
      <c r="CU107" s="102"/>
      <c r="CV107" s="102"/>
    </row>
    <row r="108" spans="2:103">
      <c r="E108" s="1" t="s">
        <v>143</v>
      </c>
      <c r="G108" s="1" t="s">
        <v>187</v>
      </c>
      <c r="J108" s="228"/>
      <c r="L108" s="250">
        <v>0</v>
      </c>
      <c r="M108" s="250">
        <v>0</v>
      </c>
      <c r="N108" s="250">
        <v>0</v>
      </c>
      <c r="O108" s="250">
        <v>0</v>
      </c>
      <c r="P108" s="250">
        <v>0</v>
      </c>
      <c r="Q108" s="250">
        <v>0</v>
      </c>
      <c r="R108" s="250">
        <v>0</v>
      </c>
      <c r="S108" s="250">
        <v>0</v>
      </c>
      <c r="T108" s="250">
        <v>0</v>
      </c>
      <c r="U108" s="250">
        <v>0</v>
      </c>
      <c r="V108" s="250">
        <v>0</v>
      </c>
      <c r="W108" s="250">
        <v>0</v>
      </c>
      <c r="X108" s="250">
        <v>0</v>
      </c>
      <c r="Y108" s="250">
        <v>0</v>
      </c>
      <c r="Z108" s="250">
        <v>0</v>
      </c>
      <c r="AA108" s="250">
        <v>0</v>
      </c>
      <c r="AB108" s="250">
        <v>0</v>
      </c>
      <c r="AC108" s="250">
        <v>0</v>
      </c>
      <c r="AD108" s="250">
        <v>0</v>
      </c>
      <c r="AE108" s="250">
        <v>0</v>
      </c>
      <c r="AF108" s="250">
        <v>0</v>
      </c>
      <c r="AG108" s="250">
        <v>0</v>
      </c>
      <c r="AH108" s="250">
        <v>0</v>
      </c>
      <c r="AI108" s="250">
        <v>0</v>
      </c>
      <c r="AJ108" s="250">
        <v>0</v>
      </c>
      <c r="AK108" s="250">
        <v>0</v>
      </c>
      <c r="AL108" s="250">
        <v>0</v>
      </c>
      <c r="AM108" s="250">
        <v>0</v>
      </c>
      <c r="AN108" s="250">
        <v>0</v>
      </c>
      <c r="AO108" s="250">
        <v>0</v>
      </c>
      <c r="AP108" s="250">
        <v>0</v>
      </c>
      <c r="AQ108" s="250">
        <v>0</v>
      </c>
      <c r="AR108" s="250">
        <v>0</v>
      </c>
      <c r="AS108" s="250">
        <v>0</v>
      </c>
      <c r="AT108" s="250">
        <v>0</v>
      </c>
      <c r="AU108" s="250">
        <v>0</v>
      </c>
      <c r="AV108" s="250">
        <v>0</v>
      </c>
      <c r="AW108" s="250">
        <v>0</v>
      </c>
      <c r="AX108" s="250">
        <v>0</v>
      </c>
      <c r="AY108" s="250">
        <v>0</v>
      </c>
      <c r="AZ108" s="250">
        <v>0</v>
      </c>
      <c r="BA108" s="250">
        <v>0</v>
      </c>
      <c r="BB108" s="250">
        <v>0</v>
      </c>
      <c r="BC108" s="250">
        <v>0</v>
      </c>
      <c r="BD108" s="250">
        <v>0</v>
      </c>
      <c r="BE108" s="250">
        <v>0</v>
      </c>
      <c r="BF108" s="250">
        <v>0</v>
      </c>
      <c r="BG108" s="250">
        <v>0</v>
      </c>
      <c r="BH108" s="250">
        <v>0</v>
      </c>
      <c r="BI108" s="250">
        <v>0</v>
      </c>
      <c r="BJ108" s="250">
        <v>0</v>
      </c>
      <c r="BK108" s="250">
        <v>0</v>
      </c>
      <c r="BL108" s="250">
        <v>0</v>
      </c>
      <c r="BM108" s="250">
        <v>0</v>
      </c>
      <c r="BN108" s="250">
        <v>0</v>
      </c>
      <c r="BO108" s="250">
        <v>0</v>
      </c>
      <c r="BP108" s="250">
        <v>0</v>
      </c>
      <c r="BQ108" s="250">
        <v>0</v>
      </c>
      <c r="BR108" s="250">
        <v>0</v>
      </c>
      <c r="BS108" s="250">
        <v>0</v>
      </c>
      <c r="BT108" s="250">
        <v>0</v>
      </c>
      <c r="BU108" s="250">
        <v>0</v>
      </c>
      <c r="BV108" s="250">
        <v>0</v>
      </c>
      <c r="BW108" s="250">
        <v>0</v>
      </c>
      <c r="BX108" s="250">
        <v>0</v>
      </c>
      <c r="BY108" s="250">
        <v>0</v>
      </c>
      <c r="BZ108" s="250">
        <v>0</v>
      </c>
      <c r="CA108" s="250">
        <v>0</v>
      </c>
      <c r="CB108" s="250">
        <v>0</v>
      </c>
      <c r="CC108" s="250">
        <v>0</v>
      </c>
      <c r="CD108" s="250">
        <v>0</v>
      </c>
      <c r="CE108" s="250">
        <v>0</v>
      </c>
      <c r="CF108" s="250">
        <v>0</v>
      </c>
      <c r="CG108" s="250">
        <v>0</v>
      </c>
      <c r="CH108" s="250">
        <v>0</v>
      </c>
      <c r="CI108" s="250">
        <v>0</v>
      </c>
      <c r="CJ108" s="250">
        <v>0</v>
      </c>
      <c r="CK108" s="250">
        <v>0</v>
      </c>
      <c r="CL108" s="250">
        <v>0</v>
      </c>
      <c r="CM108" s="250">
        <v>0</v>
      </c>
      <c r="CN108" s="250">
        <v>0</v>
      </c>
      <c r="CO108" s="250">
        <v>0</v>
      </c>
      <c r="CP108" s="250">
        <v>0</v>
      </c>
      <c r="CQ108" s="250">
        <v>0</v>
      </c>
      <c r="CR108" s="250">
        <v>0</v>
      </c>
      <c r="CS108" s="250">
        <v>0</v>
      </c>
      <c r="CT108" s="250">
        <v>0</v>
      </c>
      <c r="CU108" s="250">
        <v>0</v>
      </c>
      <c r="CV108" s="250">
        <v>0</v>
      </c>
    </row>
    <row r="109" spans="2:103">
      <c r="E109" s="1" t="s">
        <v>188</v>
      </c>
      <c r="G109" s="1" t="s">
        <v>187</v>
      </c>
      <c r="H109" s="1"/>
      <c r="I109" s="1"/>
      <c r="J109" s="228"/>
      <c r="L109" s="250">
        <v>0</v>
      </c>
      <c r="M109" s="250">
        <v>0</v>
      </c>
      <c r="N109" s="250">
        <v>0</v>
      </c>
      <c r="O109" s="250">
        <v>0</v>
      </c>
      <c r="P109" s="250">
        <v>0</v>
      </c>
      <c r="Q109" s="250">
        <v>0</v>
      </c>
      <c r="R109" s="250">
        <v>0</v>
      </c>
      <c r="S109" s="250">
        <v>0</v>
      </c>
      <c r="T109" s="250">
        <v>0</v>
      </c>
      <c r="U109" s="250">
        <v>0</v>
      </c>
      <c r="V109" s="250">
        <v>0</v>
      </c>
      <c r="W109" s="250">
        <v>0</v>
      </c>
      <c r="X109" s="250">
        <v>0</v>
      </c>
      <c r="Y109" s="250">
        <v>0</v>
      </c>
      <c r="Z109" s="250">
        <v>0</v>
      </c>
      <c r="AA109" s="250">
        <v>0</v>
      </c>
      <c r="AB109" s="250">
        <v>0</v>
      </c>
      <c r="AC109" s="250">
        <v>0</v>
      </c>
      <c r="AD109" s="250">
        <v>0</v>
      </c>
      <c r="AE109" s="250">
        <v>0</v>
      </c>
      <c r="AF109" s="250">
        <v>0</v>
      </c>
      <c r="AG109" s="250">
        <v>0</v>
      </c>
      <c r="AH109" s="250">
        <v>0</v>
      </c>
      <c r="AI109" s="250">
        <v>0</v>
      </c>
      <c r="AJ109" s="259">
        <f>AJ108*0.95</f>
        <v>0</v>
      </c>
      <c r="AK109" s="250">
        <v>0</v>
      </c>
      <c r="AL109" s="250">
        <v>0</v>
      </c>
      <c r="AM109" s="250">
        <v>0</v>
      </c>
      <c r="AN109" s="250">
        <v>0</v>
      </c>
      <c r="AO109" s="250">
        <v>0</v>
      </c>
      <c r="AP109" s="250">
        <v>0</v>
      </c>
      <c r="AQ109" s="250">
        <v>0</v>
      </c>
      <c r="AR109" s="250">
        <v>0</v>
      </c>
      <c r="AS109" s="250">
        <v>0</v>
      </c>
      <c r="AT109" s="250">
        <v>0</v>
      </c>
      <c r="AU109" s="250">
        <v>0</v>
      </c>
      <c r="AV109" s="250">
        <v>0</v>
      </c>
      <c r="AW109" s="250">
        <v>0</v>
      </c>
      <c r="AX109" s="250">
        <v>0</v>
      </c>
      <c r="AY109" s="250">
        <v>0</v>
      </c>
      <c r="AZ109" s="250">
        <v>0</v>
      </c>
      <c r="BA109" s="250">
        <v>0</v>
      </c>
      <c r="BB109" s="250">
        <v>0</v>
      </c>
      <c r="BC109" s="250">
        <v>0</v>
      </c>
      <c r="BD109" s="250">
        <v>0</v>
      </c>
      <c r="BE109" s="250">
        <v>0</v>
      </c>
      <c r="BF109" s="250">
        <v>0</v>
      </c>
      <c r="BG109" s="250">
        <v>0</v>
      </c>
      <c r="BH109" s="250">
        <v>0</v>
      </c>
      <c r="BI109" s="250">
        <v>0</v>
      </c>
      <c r="BJ109" s="250">
        <v>0</v>
      </c>
      <c r="BK109" s="250">
        <v>0</v>
      </c>
      <c r="BL109" s="250">
        <v>0</v>
      </c>
      <c r="BM109" s="250">
        <v>0</v>
      </c>
      <c r="BN109" s="250">
        <v>0</v>
      </c>
      <c r="BO109" s="250">
        <v>0</v>
      </c>
      <c r="BP109" s="250">
        <v>0</v>
      </c>
      <c r="BQ109" s="250">
        <v>0</v>
      </c>
      <c r="BR109" s="250">
        <v>0</v>
      </c>
      <c r="BS109" s="250">
        <v>0</v>
      </c>
      <c r="BT109" s="250">
        <v>0</v>
      </c>
      <c r="BU109" s="250">
        <v>0</v>
      </c>
      <c r="BV109" s="250">
        <v>0</v>
      </c>
      <c r="BW109" s="250">
        <v>0</v>
      </c>
      <c r="BX109" s="250">
        <v>0</v>
      </c>
      <c r="BY109" s="250">
        <v>0</v>
      </c>
      <c r="BZ109" s="250">
        <v>0</v>
      </c>
      <c r="CA109" s="250">
        <v>0</v>
      </c>
      <c r="CB109" s="250">
        <v>0</v>
      </c>
      <c r="CC109" s="250">
        <v>0</v>
      </c>
      <c r="CD109" s="250">
        <v>0</v>
      </c>
      <c r="CE109" s="250">
        <v>0</v>
      </c>
      <c r="CF109" s="250">
        <v>0</v>
      </c>
      <c r="CG109" s="250">
        <v>0</v>
      </c>
      <c r="CH109" s="250">
        <v>0</v>
      </c>
      <c r="CI109" s="250">
        <v>0</v>
      </c>
      <c r="CJ109" s="250">
        <v>0</v>
      </c>
      <c r="CK109" s="250">
        <v>0</v>
      </c>
      <c r="CL109" s="250">
        <v>0</v>
      </c>
      <c r="CM109" s="250">
        <v>0</v>
      </c>
      <c r="CN109" s="250">
        <v>0</v>
      </c>
      <c r="CO109" s="250">
        <v>0</v>
      </c>
      <c r="CP109" s="250">
        <v>0</v>
      </c>
      <c r="CQ109" s="250">
        <v>0</v>
      </c>
      <c r="CR109" s="250">
        <v>0</v>
      </c>
      <c r="CS109" s="250">
        <v>0</v>
      </c>
      <c r="CT109" s="250">
        <v>0</v>
      </c>
      <c r="CU109" s="250">
        <v>0</v>
      </c>
      <c r="CV109" s="250">
        <v>0</v>
      </c>
    </row>
    <row r="110" spans="2:103">
      <c r="E110" s="1" t="s">
        <v>189</v>
      </c>
      <c r="G110" s="1" t="s">
        <v>187</v>
      </c>
      <c r="H110" s="1"/>
      <c r="I110" s="1"/>
      <c r="J110" s="228"/>
      <c r="L110" s="250">
        <v>0</v>
      </c>
      <c r="M110" s="250">
        <v>0</v>
      </c>
      <c r="N110" s="250">
        <v>0</v>
      </c>
      <c r="O110" s="250">
        <v>0</v>
      </c>
      <c r="P110" s="250">
        <v>0</v>
      </c>
      <c r="Q110" s="250">
        <v>0</v>
      </c>
      <c r="R110" s="250">
        <v>0</v>
      </c>
      <c r="S110" s="250">
        <v>0</v>
      </c>
      <c r="T110" s="250">
        <v>0</v>
      </c>
      <c r="U110" s="250">
        <v>0</v>
      </c>
      <c r="V110" s="250">
        <v>0</v>
      </c>
      <c r="W110" s="250">
        <v>0</v>
      </c>
      <c r="X110" s="250">
        <v>0</v>
      </c>
      <c r="Y110" s="250">
        <v>0</v>
      </c>
      <c r="Z110" s="250">
        <v>0</v>
      </c>
      <c r="AA110" s="250">
        <v>0</v>
      </c>
      <c r="AB110" s="250">
        <v>0</v>
      </c>
      <c r="AC110" s="250">
        <v>0</v>
      </c>
      <c r="AD110" s="250">
        <v>0</v>
      </c>
      <c r="AE110" s="250">
        <v>0</v>
      </c>
      <c r="AF110" s="250">
        <v>0</v>
      </c>
      <c r="AG110" s="250">
        <v>0</v>
      </c>
      <c r="AH110" s="250">
        <v>0</v>
      </c>
      <c r="AI110" s="250">
        <v>0</v>
      </c>
      <c r="AJ110" s="250">
        <v>0</v>
      </c>
      <c r="AK110" s="250">
        <v>0</v>
      </c>
      <c r="AL110" s="250">
        <v>0</v>
      </c>
      <c r="AM110" s="250">
        <v>0</v>
      </c>
      <c r="AN110" s="250">
        <v>0</v>
      </c>
      <c r="AO110" s="250">
        <v>0</v>
      </c>
      <c r="AP110" s="250">
        <v>0</v>
      </c>
      <c r="AQ110" s="250">
        <v>0</v>
      </c>
      <c r="AR110" s="250">
        <v>0</v>
      </c>
      <c r="AS110" s="250">
        <v>0</v>
      </c>
      <c r="AT110" s="250">
        <v>0</v>
      </c>
      <c r="AU110" s="250">
        <v>0</v>
      </c>
      <c r="AV110" s="250">
        <v>0</v>
      </c>
      <c r="AW110" s="250">
        <v>0</v>
      </c>
      <c r="AX110" s="250">
        <v>0</v>
      </c>
      <c r="AY110" s="250">
        <v>0</v>
      </c>
      <c r="AZ110" s="250">
        <v>0</v>
      </c>
      <c r="BA110" s="250">
        <v>0</v>
      </c>
      <c r="BB110" s="250">
        <v>0</v>
      </c>
      <c r="BC110" s="250">
        <v>0</v>
      </c>
      <c r="BD110" s="250">
        <v>0</v>
      </c>
      <c r="BE110" s="250">
        <v>0</v>
      </c>
      <c r="BF110" s="250">
        <v>0</v>
      </c>
      <c r="BG110" s="250">
        <v>0</v>
      </c>
      <c r="BH110" s="250">
        <v>0</v>
      </c>
      <c r="BI110" s="250">
        <v>0</v>
      </c>
      <c r="BJ110" s="250">
        <v>0</v>
      </c>
      <c r="BK110" s="250">
        <v>0</v>
      </c>
      <c r="BL110" s="250">
        <v>0</v>
      </c>
      <c r="BM110" s="250">
        <v>0</v>
      </c>
      <c r="BN110" s="250">
        <v>0</v>
      </c>
      <c r="BO110" s="250">
        <v>0</v>
      </c>
      <c r="BP110" s="250">
        <v>0</v>
      </c>
      <c r="BQ110" s="250">
        <v>0</v>
      </c>
      <c r="BR110" s="250">
        <v>0</v>
      </c>
      <c r="BS110" s="250">
        <v>0</v>
      </c>
      <c r="BT110" s="250">
        <v>0</v>
      </c>
      <c r="BU110" s="250">
        <v>0</v>
      </c>
      <c r="BV110" s="250">
        <v>0</v>
      </c>
      <c r="BW110" s="250">
        <v>0</v>
      </c>
      <c r="BX110" s="250">
        <v>0</v>
      </c>
      <c r="BY110" s="250">
        <v>0</v>
      </c>
      <c r="BZ110" s="250">
        <v>0</v>
      </c>
      <c r="CA110" s="250">
        <v>0</v>
      </c>
      <c r="CB110" s="250">
        <v>0</v>
      </c>
      <c r="CC110" s="250">
        <v>0</v>
      </c>
      <c r="CD110" s="250">
        <v>0</v>
      </c>
      <c r="CE110" s="250">
        <v>0</v>
      </c>
      <c r="CF110" s="250">
        <v>0</v>
      </c>
      <c r="CG110" s="250">
        <v>0</v>
      </c>
      <c r="CH110" s="250">
        <v>0</v>
      </c>
      <c r="CI110" s="250">
        <v>0</v>
      </c>
      <c r="CJ110" s="250">
        <v>0</v>
      </c>
      <c r="CK110" s="250">
        <v>0</v>
      </c>
      <c r="CL110" s="250">
        <v>0</v>
      </c>
      <c r="CM110" s="250">
        <v>0</v>
      </c>
      <c r="CN110" s="250">
        <v>0</v>
      </c>
      <c r="CO110" s="250">
        <v>0</v>
      </c>
      <c r="CP110" s="250">
        <v>0</v>
      </c>
      <c r="CQ110" s="250">
        <v>0</v>
      </c>
      <c r="CR110" s="250">
        <v>0</v>
      </c>
      <c r="CS110" s="250">
        <v>0</v>
      </c>
      <c r="CT110" s="250">
        <v>0</v>
      </c>
      <c r="CU110" s="250">
        <v>0</v>
      </c>
      <c r="CV110" s="250">
        <v>0</v>
      </c>
    </row>
    <row r="111" spans="2:103">
      <c r="E111" s="1" t="s">
        <v>157</v>
      </c>
      <c r="G111" s="1" t="s">
        <v>187</v>
      </c>
      <c r="H111" s="219" t="str">
        <f>Scenarios!J113</f>
        <v>Baseline</v>
      </c>
      <c r="L111" s="194">
        <f>INDEX(L$108:L$110,MATCH($H111,$E$108:$E$110,0))</f>
        <v>0</v>
      </c>
      <c r="M111" s="194">
        <f t="shared" ref="M111:BX111" si="11">INDEX(M$108:M$110,MATCH($H111,$E$108:$E$110,0))</f>
        <v>0</v>
      </c>
      <c r="N111" s="194">
        <f t="shared" si="11"/>
        <v>0</v>
      </c>
      <c r="O111" s="194">
        <f t="shared" si="11"/>
        <v>0</v>
      </c>
      <c r="P111" s="194">
        <f t="shared" si="11"/>
        <v>0</v>
      </c>
      <c r="Q111" s="194">
        <f t="shared" si="11"/>
        <v>0</v>
      </c>
      <c r="R111" s="194">
        <f t="shared" si="11"/>
        <v>0</v>
      </c>
      <c r="S111" s="194">
        <f t="shared" si="11"/>
        <v>0</v>
      </c>
      <c r="T111" s="194">
        <f t="shared" si="11"/>
        <v>0</v>
      </c>
      <c r="U111" s="194">
        <f t="shared" si="11"/>
        <v>0</v>
      </c>
      <c r="V111" s="194">
        <f t="shared" si="11"/>
        <v>0</v>
      </c>
      <c r="W111" s="194">
        <f t="shared" si="11"/>
        <v>0</v>
      </c>
      <c r="X111" s="194">
        <f t="shared" si="11"/>
        <v>0</v>
      </c>
      <c r="Y111" s="194">
        <f t="shared" si="11"/>
        <v>0</v>
      </c>
      <c r="Z111" s="194">
        <f t="shared" si="11"/>
        <v>0</v>
      </c>
      <c r="AA111" s="194">
        <f t="shared" si="11"/>
        <v>0</v>
      </c>
      <c r="AB111" s="194">
        <f t="shared" si="11"/>
        <v>0</v>
      </c>
      <c r="AC111" s="194">
        <f t="shared" si="11"/>
        <v>0</v>
      </c>
      <c r="AD111" s="194">
        <f t="shared" si="11"/>
        <v>0</v>
      </c>
      <c r="AE111" s="194">
        <f t="shared" si="11"/>
        <v>0</v>
      </c>
      <c r="AF111" s="194">
        <f t="shared" si="11"/>
        <v>0</v>
      </c>
      <c r="AG111" s="194">
        <f t="shared" si="11"/>
        <v>0</v>
      </c>
      <c r="AH111" s="194">
        <f t="shared" si="11"/>
        <v>0</v>
      </c>
      <c r="AI111" s="194">
        <f t="shared" si="11"/>
        <v>0</v>
      </c>
      <c r="AJ111" s="194">
        <f t="shared" si="11"/>
        <v>0</v>
      </c>
      <c r="AK111" s="194">
        <f t="shared" si="11"/>
        <v>0</v>
      </c>
      <c r="AL111" s="194">
        <f t="shared" si="11"/>
        <v>0</v>
      </c>
      <c r="AM111" s="194">
        <f t="shared" si="11"/>
        <v>0</v>
      </c>
      <c r="AN111" s="194">
        <f t="shared" si="11"/>
        <v>0</v>
      </c>
      <c r="AO111" s="194">
        <f t="shared" si="11"/>
        <v>0</v>
      </c>
      <c r="AP111" s="194">
        <f t="shared" si="11"/>
        <v>0</v>
      </c>
      <c r="AQ111" s="194">
        <f t="shared" si="11"/>
        <v>0</v>
      </c>
      <c r="AR111" s="194">
        <f t="shared" si="11"/>
        <v>0</v>
      </c>
      <c r="AS111" s="194">
        <f t="shared" si="11"/>
        <v>0</v>
      </c>
      <c r="AT111" s="194">
        <f t="shared" si="11"/>
        <v>0</v>
      </c>
      <c r="AU111" s="194">
        <f t="shared" si="11"/>
        <v>0</v>
      </c>
      <c r="AV111" s="194">
        <f t="shared" si="11"/>
        <v>0</v>
      </c>
      <c r="AW111" s="194">
        <f t="shared" si="11"/>
        <v>0</v>
      </c>
      <c r="AX111" s="194">
        <f t="shared" si="11"/>
        <v>0</v>
      </c>
      <c r="AY111" s="194">
        <f t="shared" si="11"/>
        <v>0</v>
      </c>
      <c r="AZ111" s="194">
        <f t="shared" si="11"/>
        <v>0</v>
      </c>
      <c r="BA111" s="194">
        <f t="shared" si="11"/>
        <v>0</v>
      </c>
      <c r="BB111" s="194">
        <f t="shared" si="11"/>
        <v>0</v>
      </c>
      <c r="BC111" s="194">
        <f t="shared" si="11"/>
        <v>0</v>
      </c>
      <c r="BD111" s="194">
        <f t="shared" si="11"/>
        <v>0</v>
      </c>
      <c r="BE111" s="194">
        <f t="shared" si="11"/>
        <v>0</v>
      </c>
      <c r="BF111" s="194">
        <f t="shared" si="11"/>
        <v>0</v>
      </c>
      <c r="BG111" s="194">
        <f t="shared" si="11"/>
        <v>0</v>
      </c>
      <c r="BH111" s="194">
        <f t="shared" si="11"/>
        <v>0</v>
      </c>
      <c r="BI111" s="194">
        <f t="shared" si="11"/>
        <v>0</v>
      </c>
      <c r="BJ111" s="194">
        <f t="shared" si="11"/>
        <v>0</v>
      </c>
      <c r="BK111" s="194">
        <f t="shared" si="11"/>
        <v>0</v>
      </c>
      <c r="BL111" s="194">
        <f t="shared" si="11"/>
        <v>0</v>
      </c>
      <c r="BM111" s="194">
        <f t="shared" si="11"/>
        <v>0</v>
      </c>
      <c r="BN111" s="194">
        <f t="shared" si="11"/>
        <v>0</v>
      </c>
      <c r="BO111" s="194">
        <f t="shared" si="11"/>
        <v>0</v>
      </c>
      <c r="BP111" s="194">
        <f t="shared" si="11"/>
        <v>0</v>
      </c>
      <c r="BQ111" s="194">
        <f t="shared" si="11"/>
        <v>0</v>
      </c>
      <c r="BR111" s="194">
        <f t="shared" si="11"/>
        <v>0</v>
      </c>
      <c r="BS111" s="194">
        <f t="shared" si="11"/>
        <v>0</v>
      </c>
      <c r="BT111" s="194">
        <f t="shared" si="11"/>
        <v>0</v>
      </c>
      <c r="BU111" s="194">
        <f t="shared" si="11"/>
        <v>0</v>
      </c>
      <c r="BV111" s="194">
        <f t="shared" si="11"/>
        <v>0</v>
      </c>
      <c r="BW111" s="194">
        <f t="shared" si="11"/>
        <v>0</v>
      </c>
      <c r="BX111" s="194">
        <f t="shared" si="11"/>
        <v>0</v>
      </c>
      <c r="BY111" s="194">
        <f t="shared" ref="BY111:CV111" si="12">INDEX(BY$108:BY$110,MATCH($H111,$E$108:$E$110,0))</f>
        <v>0</v>
      </c>
      <c r="BZ111" s="194">
        <f t="shared" si="12"/>
        <v>0</v>
      </c>
      <c r="CA111" s="194">
        <f t="shared" si="12"/>
        <v>0</v>
      </c>
      <c r="CB111" s="194">
        <f t="shared" si="12"/>
        <v>0</v>
      </c>
      <c r="CC111" s="194">
        <f t="shared" si="12"/>
        <v>0</v>
      </c>
      <c r="CD111" s="194">
        <f t="shared" si="12"/>
        <v>0</v>
      </c>
      <c r="CE111" s="194">
        <f t="shared" si="12"/>
        <v>0</v>
      </c>
      <c r="CF111" s="194">
        <f t="shared" si="12"/>
        <v>0</v>
      </c>
      <c r="CG111" s="194">
        <f t="shared" si="12"/>
        <v>0</v>
      </c>
      <c r="CH111" s="194">
        <f t="shared" si="12"/>
        <v>0</v>
      </c>
      <c r="CI111" s="194">
        <f t="shared" si="12"/>
        <v>0</v>
      </c>
      <c r="CJ111" s="194">
        <f t="shared" si="12"/>
        <v>0</v>
      </c>
      <c r="CK111" s="194">
        <f t="shared" si="12"/>
        <v>0</v>
      </c>
      <c r="CL111" s="194">
        <f t="shared" si="12"/>
        <v>0</v>
      </c>
      <c r="CM111" s="194">
        <f t="shared" si="12"/>
        <v>0</v>
      </c>
      <c r="CN111" s="194">
        <f t="shared" si="12"/>
        <v>0</v>
      </c>
      <c r="CO111" s="194">
        <f t="shared" si="12"/>
        <v>0</v>
      </c>
      <c r="CP111" s="194">
        <f t="shared" si="12"/>
        <v>0</v>
      </c>
      <c r="CQ111" s="194">
        <f t="shared" si="12"/>
        <v>0</v>
      </c>
      <c r="CR111" s="194">
        <f t="shared" si="12"/>
        <v>0</v>
      </c>
      <c r="CS111" s="194">
        <f t="shared" si="12"/>
        <v>0</v>
      </c>
      <c r="CT111" s="194">
        <f t="shared" si="12"/>
        <v>0</v>
      </c>
      <c r="CU111" s="194">
        <f t="shared" si="12"/>
        <v>0</v>
      </c>
      <c r="CV111" s="194">
        <f t="shared" si="12"/>
        <v>0</v>
      </c>
    </row>
    <row r="112" spans="2:103">
      <c r="AB112" s="225" t="s">
        <v>190</v>
      </c>
    </row>
    <row r="113" spans="2:103">
      <c r="L113" s="192"/>
      <c r="M113" s="192"/>
      <c r="N113" s="192"/>
      <c r="O113" s="192"/>
      <c r="P113" s="192"/>
      <c r="Q113" s="192"/>
      <c r="R113" s="192"/>
      <c r="S113" s="192"/>
      <c r="T113" s="192"/>
      <c r="U113" s="192"/>
      <c r="V113" s="192"/>
      <c r="W113" s="192"/>
      <c r="X113" s="192"/>
      <c r="Y113" s="192"/>
      <c r="Z113" s="192"/>
      <c r="AA113" s="192"/>
      <c r="AB113" s="192"/>
      <c r="AC113" s="192"/>
      <c r="AD113" s="192"/>
      <c r="AE113" s="192"/>
      <c r="AF113" s="192"/>
      <c r="AG113" s="192"/>
      <c r="AH113" s="192"/>
      <c r="AI113" s="192"/>
      <c r="AJ113" s="192"/>
      <c r="AK113" s="192"/>
      <c r="AL113" s="192"/>
      <c r="AM113" s="192"/>
      <c r="AN113" s="192"/>
      <c r="AO113" s="192"/>
      <c r="AP113" s="192"/>
      <c r="AQ113" s="192"/>
      <c r="AR113" s="192"/>
      <c r="AS113" s="192"/>
      <c r="AT113" s="192"/>
      <c r="AU113" s="192"/>
      <c r="AV113" s="192"/>
      <c r="AW113" s="192"/>
      <c r="AX113" s="192"/>
      <c r="AY113" s="192"/>
      <c r="AZ113" s="192"/>
      <c r="BA113" s="192"/>
      <c r="BB113" s="192"/>
      <c r="BC113" s="192"/>
      <c r="BD113" s="192"/>
      <c r="BE113" s="192"/>
      <c r="BF113" s="192"/>
      <c r="BG113" s="192"/>
      <c r="BH113" s="192"/>
      <c r="BI113" s="192"/>
      <c r="BJ113" s="192"/>
      <c r="BK113" s="192"/>
      <c r="BL113" s="192"/>
      <c r="BM113" s="192"/>
      <c r="BN113" s="192"/>
      <c r="BO113" s="192"/>
      <c r="BP113" s="192"/>
      <c r="BQ113" s="192"/>
      <c r="BR113" s="192"/>
      <c r="BS113" s="192"/>
      <c r="BT113" s="192"/>
      <c r="BU113" s="192"/>
      <c r="BV113" s="192"/>
      <c r="BW113" s="192"/>
      <c r="BX113" s="192"/>
      <c r="BY113" s="192"/>
      <c r="BZ113" s="192"/>
      <c r="CA113" s="192"/>
      <c r="CB113" s="192"/>
      <c r="CC113" s="192"/>
      <c r="CD113" s="192"/>
      <c r="CE113" s="192"/>
      <c r="CF113" s="192"/>
      <c r="CG113" s="192"/>
      <c r="CH113" s="192"/>
      <c r="CI113" s="192"/>
      <c r="CJ113" s="192"/>
      <c r="CK113" s="192"/>
      <c r="CL113" s="192"/>
      <c r="CM113" s="192"/>
      <c r="CN113" s="192"/>
      <c r="CO113" s="192"/>
      <c r="CP113" s="192"/>
      <c r="CQ113" s="192"/>
      <c r="CR113" s="192"/>
      <c r="CS113" s="192"/>
      <c r="CT113" s="192"/>
      <c r="CU113" s="192"/>
      <c r="CV113" s="192"/>
    </row>
    <row r="114" spans="2:103">
      <c r="B114" s="22">
        <f>MAX($B$5:B113)+1</f>
        <v>6</v>
      </c>
      <c r="C114" s="22" t="s">
        <v>191</v>
      </c>
      <c r="D114" s="22"/>
      <c r="E114" s="22"/>
      <c r="F114" s="22"/>
      <c r="G114" s="22"/>
      <c r="H114" s="22"/>
      <c r="I114" s="22"/>
      <c r="J114" s="22"/>
      <c r="K114" s="22"/>
      <c r="L114" s="22"/>
      <c r="M114" s="22"/>
      <c r="N114" s="22"/>
      <c r="O114" s="22"/>
      <c r="P114" s="22"/>
      <c r="Q114" s="22"/>
      <c r="R114" s="22"/>
      <c r="S114" s="22"/>
      <c r="T114" s="22"/>
      <c r="U114" s="22"/>
      <c r="V114" s="22"/>
      <c r="W114" s="22"/>
      <c r="X114" s="22"/>
      <c r="Y114" s="22"/>
      <c r="Z114" s="22"/>
      <c r="AA114" s="22"/>
      <c r="AB114" s="22"/>
      <c r="AC114" s="22"/>
      <c r="AD114" s="22"/>
      <c r="AE114" s="22"/>
      <c r="AF114" s="22"/>
      <c r="AG114" s="22"/>
      <c r="AH114" s="22"/>
      <c r="AI114" s="22"/>
      <c r="AJ114" s="22"/>
      <c r="AK114" s="22"/>
      <c r="AL114" s="22"/>
      <c r="AM114" s="22"/>
      <c r="AN114" s="22"/>
      <c r="AO114" s="22"/>
      <c r="AP114" s="22"/>
      <c r="AQ114" s="22"/>
      <c r="AR114" s="22"/>
      <c r="AS114" s="22"/>
      <c r="AT114" s="22"/>
      <c r="AU114" s="22"/>
      <c r="AV114" s="22"/>
      <c r="AW114" s="22"/>
      <c r="AX114" s="22"/>
      <c r="AY114" s="22"/>
      <c r="AZ114" s="22"/>
      <c r="BA114" s="22"/>
      <c r="BB114" s="22"/>
      <c r="BC114" s="22"/>
      <c r="BD114" s="22"/>
      <c r="BE114" s="22"/>
      <c r="BF114" s="22"/>
      <c r="BG114" s="22"/>
      <c r="BH114" s="22"/>
      <c r="BI114" s="22"/>
      <c r="BJ114" s="22"/>
      <c r="BK114" s="22"/>
      <c r="BL114" s="22"/>
      <c r="BM114" s="22"/>
      <c r="BN114" s="22"/>
      <c r="BO114" s="22"/>
      <c r="BP114" s="22"/>
      <c r="BQ114" s="22"/>
      <c r="BR114" s="22"/>
      <c r="BS114" s="22"/>
      <c r="BT114" s="22"/>
      <c r="BU114" s="22"/>
      <c r="BV114" s="22"/>
      <c r="BW114" s="22"/>
      <c r="BX114" s="22"/>
      <c r="BY114" s="22"/>
      <c r="BZ114" s="22"/>
      <c r="CA114" s="22"/>
      <c r="CB114" s="22"/>
      <c r="CC114" s="22"/>
      <c r="CD114" s="22"/>
      <c r="CE114" s="22"/>
      <c r="CF114" s="22"/>
      <c r="CG114" s="22"/>
      <c r="CH114" s="22"/>
      <c r="CI114" s="22"/>
      <c r="CJ114" s="22"/>
      <c r="CK114" s="22"/>
      <c r="CL114" s="22"/>
      <c r="CM114" s="22"/>
      <c r="CN114" s="22"/>
      <c r="CO114" s="22"/>
      <c r="CP114" s="22"/>
      <c r="CQ114" s="22"/>
      <c r="CR114" s="22"/>
      <c r="CS114" s="22"/>
      <c r="CT114" s="22"/>
      <c r="CU114" s="22"/>
      <c r="CV114" s="22"/>
      <c r="CW114" s="23"/>
      <c r="CX114" s="23"/>
      <c r="CY114" s="23"/>
    </row>
    <row r="115" spans="2:103">
      <c r="L115" s="192"/>
      <c r="M115" s="192"/>
      <c r="N115" s="192"/>
      <c r="O115" s="192"/>
      <c r="P115" s="192"/>
      <c r="Q115" s="192"/>
      <c r="R115" s="192"/>
      <c r="S115" s="192"/>
      <c r="T115" s="192"/>
      <c r="U115" s="192"/>
      <c r="V115" s="192"/>
      <c r="W115" s="192"/>
      <c r="X115" s="192"/>
      <c r="Y115" s="192"/>
      <c r="Z115" s="192"/>
      <c r="AA115" s="192"/>
      <c r="AB115" s="192"/>
      <c r="AC115" s="192"/>
      <c r="AD115" s="192"/>
      <c r="AE115" s="192"/>
      <c r="AF115" s="192"/>
      <c r="AG115" s="192"/>
      <c r="AH115" s="192"/>
      <c r="AI115" s="192"/>
      <c r="AJ115" s="192"/>
      <c r="AK115" s="192"/>
      <c r="AL115" s="192"/>
      <c r="AM115" s="192"/>
      <c r="AN115" s="192"/>
      <c r="AO115" s="192"/>
      <c r="AP115" s="192"/>
      <c r="AQ115" s="192"/>
      <c r="AR115" s="192"/>
      <c r="AS115" s="192"/>
      <c r="AT115" s="192"/>
      <c r="AU115" s="192"/>
      <c r="AV115" s="192"/>
      <c r="AW115" s="192"/>
      <c r="AX115" s="192"/>
      <c r="AY115" s="192"/>
      <c r="AZ115" s="192"/>
      <c r="BA115" s="192"/>
      <c r="BB115" s="192"/>
      <c r="BC115" s="192"/>
      <c r="BD115" s="192"/>
      <c r="BE115" s="192"/>
      <c r="BF115" s="192"/>
      <c r="BG115" s="192"/>
      <c r="BH115" s="192"/>
      <c r="BI115" s="192"/>
      <c r="BJ115" s="192"/>
      <c r="BK115" s="192"/>
      <c r="BL115" s="192"/>
      <c r="BM115" s="192"/>
      <c r="BN115" s="192"/>
      <c r="BO115" s="192"/>
      <c r="BP115" s="192"/>
      <c r="BQ115" s="192"/>
      <c r="BR115" s="192"/>
      <c r="BS115" s="192"/>
      <c r="BT115" s="192"/>
      <c r="BU115" s="192"/>
      <c r="BV115" s="192"/>
      <c r="BW115" s="192"/>
      <c r="BX115" s="192"/>
      <c r="BY115" s="192"/>
      <c r="BZ115" s="192"/>
      <c r="CA115" s="192"/>
      <c r="CB115" s="192"/>
      <c r="CC115" s="192"/>
      <c r="CD115" s="192"/>
      <c r="CE115" s="192"/>
      <c r="CF115" s="192"/>
      <c r="CG115" s="192"/>
      <c r="CH115" s="192"/>
      <c r="CI115" s="192"/>
      <c r="CJ115" s="192"/>
      <c r="CK115" s="192"/>
      <c r="CL115" s="192"/>
      <c r="CM115" s="192"/>
      <c r="CN115" s="192"/>
      <c r="CO115" s="192"/>
      <c r="CP115" s="192"/>
      <c r="CQ115" s="192"/>
      <c r="CR115" s="192"/>
      <c r="CS115" s="192"/>
      <c r="CT115" s="192"/>
      <c r="CU115" s="192"/>
      <c r="CV115" s="192"/>
    </row>
    <row r="116" spans="2:103">
      <c r="B116" s="24"/>
      <c r="C116" s="43">
        <f>MAX($B$14:C115)+0.1</f>
        <v>6.1</v>
      </c>
      <c r="D116" s="41" t="s">
        <v>192</v>
      </c>
      <c r="E116" s="41"/>
      <c r="F116" s="41"/>
      <c r="G116" s="41"/>
      <c r="H116" s="41"/>
      <c r="I116" s="41"/>
      <c r="J116" s="41"/>
      <c r="K116" s="41"/>
      <c r="L116" s="41"/>
      <c r="M116" s="41"/>
      <c r="N116" s="41"/>
      <c r="O116" s="41"/>
      <c r="P116" s="41"/>
      <c r="Q116" s="41"/>
      <c r="R116" s="41"/>
      <c r="S116" s="41"/>
      <c r="T116" s="41"/>
      <c r="U116" s="41"/>
      <c r="V116" s="41"/>
      <c r="W116" s="41"/>
      <c r="X116" s="41"/>
      <c r="Y116" s="41"/>
      <c r="Z116" s="41"/>
      <c r="AA116" s="41"/>
      <c r="AB116" s="41"/>
      <c r="AC116" s="41"/>
      <c r="AD116" s="41"/>
      <c r="AE116" s="41"/>
      <c r="AF116" s="41"/>
      <c r="AG116" s="41"/>
      <c r="AH116" s="41"/>
      <c r="AI116" s="41"/>
      <c r="AJ116" s="41"/>
      <c r="AK116" s="41"/>
      <c r="AL116" s="41"/>
      <c r="AM116" s="41"/>
      <c r="AN116" s="41"/>
      <c r="AO116" s="41"/>
      <c r="AP116" s="41"/>
      <c r="AQ116" s="41"/>
      <c r="AR116" s="41"/>
      <c r="AS116" s="41"/>
      <c r="AT116" s="41"/>
      <c r="AU116" s="41"/>
      <c r="AV116" s="41"/>
      <c r="AW116" s="41"/>
      <c r="AX116" s="41"/>
      <c r="AY116" s="41"/>
      <c r="AZ116" s="41"/>
      <c r="BA116" s="41"/>
      <c r="BB116" s="41"/>
      <c r="BC116" s="41"/>
      <c r="BD116" s="41"/>
      <c r="BE116" s="41"/>
      <c r="BF116" s="41"/>
      <c r="BG116" s="41"/>
      <c r="BH116" s="41"/>
      <c r="BI116" s="41"/>
      <c r="BJ116" s="41"/>
      <c r="BK116" s="41"/>
      <c r="BL116" s="41"/>
      <c r="BM116" s="41"/>
      <c r="BN116" s="41"/>
      <c r="BO116" s="41"/>
      <c r="BP116" s="41"/>
      <c r="BQ116" s="41"/>
      <c r="BR116" s="41"/>
      <c r="BS116" s="41"/>
      <c r="BT116" s="41"/>
      <c r="BU116" s="41"/>
      <c r="BV116" s="41"/>
      <c r="BW116" s="41"/>
      <c r="BX116" s="41"/>
      <c r="BY116" s="41"/>
      <c r="BZ116" s="41"/>
      <c r="CA116" s="41"/>
      <c r="CB116" s="41"/>
      <c r="CC116" s="41"/>
      <c r="CD116" s="41"/>
      <c r="CE116" s="41"/>
      <c r="CF116" s="41"/>
      <c r="CG116" s="41"/>
      <c r="CH116" s="41"/>
      <c r="CI116" s="41"/>
      <c r="CJ116" s="41"/>
      <c r="CK116" s="41"/>
      <c r="CL116" s="41"/>
      <c r="CM116" s="41"/>
      <c r="CN116" s="41"/>
      <c r="CO116" s="41"/>
      <c r="CP116" s="41"/>
      <c r="CQ116" s="41"/>
      <c r="CR116" s="41"/>
      <c r="CS116" s="41"/>
      <c r="CT116" s="41"/>
      <c r="CU116" s="41"/>
      <c r="CV116" s="41"/>
      <c r="CW116" s="41"/>
      <c r="CX116" s="41"/>
      <c r="CY116" s="41"/>
    </row>
    <row r="117" spans="2:103">
      <c r="L117" s="192"/>
      <c r="M117" s="192"/>
      <c r="N117" s="192"/>
      <c r="O117" s="192"/>
      <c r="P117" s="192"/>
      <c r="Q117" s="192"/>
      <c r="R117" s="192"/>
      <c r="S117" s="192"/>
      <c r="T117" s="192"/>
      <c r="U117" s="192"/>
      <c r="V117" s="192"/>
      <c r="W117" s="192"/>
      <c r="X117" s="192"/>
      <c r="Y117" s="192"/>
      <c r="Z117" s="192"/>
      <c r="AA117" s="192"/>
      <c r="AB117" s="192"/>
      <c r="AC117" s="192"/>
      <c r="AD117" s="192"/>
      <c r="AE117" s="192"/>
      <c r="AF117" s="192"/>
      <c r="AG117" s="192"/>
      <c r="AH117" s="192"/>
      <c r="AI117" s="192"/>
      <c r="AJ117" s="192"/>
      <c r="AK117" s="192"/>
      <c r="AL117" s="192"/>
      <c r="AM117" s="192"/>
      <c r="AN117" s="192"/>
      <c r="AO117" s="192"/>
      <c r="AP117" s="192"/>
      <c r="AQ117" s="192"/>
      <c r="AR117" s="192"/>
      <c r="AS117" s="192"/>
      <c r="AT117" s="192"/>
      <c r="AU117" s="192"/>
      <c r="AV117" s="192"/>
      <c r="AW117" s="192"/>
      <c r="AX117" s="192"/>
      <c r="AY117" s="192"/>
      <c r="AZ117" s="192"/>
      <c r="BA117" s="192"/>
      <c r="BB117" s="192"/>
      <c r="BC117" s="192"/>
      <c r="BD117" s="192"/>
      <c r="BE117" s="192"/>
      <c r="BF117" s="192"/>
      <c r="BG117" s="192"/>
      <c r="BH117" s="192"/>
      <c r="BI117" s="192"/>
      <c r="BJ117" s="192"/>
      <c r="BK117" s="192"/>
      <c r="BL117" s="192"/>
      <c r="BM117" s="192"/>
      <c r="BN117" s="192"/>
      <c r="BO117" s="192"/>
      <c r="BP117" s="192"/>
      <c r="BQ117" s="192"/>
      <c r="BR117" s="192"/>
      <c r="BS117" s="192"/>
      <c r="BT117" s="192"/>
      <c r="BU117" s="192"/>
      <c r="BV117" s="192"/>
      <c r="BW117" s="192"/>
      <c r="BX117" s="192"/>
      <c r="BY117" s="192"/>
      <c r="BZ117" s="192"/>
      <c r="CA117" s="192"/>
      <c r="CB117" s="192"/>
      <c r="CC117" s="192"/>
      <c r="CD117" s="192"/>
      <c r="CE117" s="192"/>
      <c r="CF117" s="192"/>
      <c r="CG117" s="192"/>
      <c r="CH117" s="192"/>
      <c r="CI117" s="192"/>
      <c r="CJ117" s="192"/>
      <c r="CK117" s="192"/>
      <c r="CL117" s="192"/>
      <c r="CM117" s="192"/>
      <c r="CN117" s="192"/>
      <c r="CO117" s="192"/>
      <c r="CP117" s="192"/>
      <c r="CQ117" s="192"/>
      <c r="CR117" s="192"/>
      <c r="CS117" s="192"/>
      <c r="CT117" s="192"/>
      <c r="CU117" s="192"/>
      <c r="CV117" s="192"/>
    </row>
    <row r="118" spans="2:103">
      <c r="E118" s="1" t="s">
        <v>143</v>
      </c>
      <c r="L118" s="85">
        <v>0</v>
      </c>
      <c r="M118" s="85">
        <v>0</v>
      </c>
      <c r="N118" s="85">
        <v>0</v>
      </c>
      <c r="O118" s="85">
        <v>0</v>
      </c>
      <c r="P118" s="85">
        <v>0</v>
      </c>
      <c r="Q118" s="85">
        <v>0</v>
      </c>
      <c r="R118" s="85">
        <v>0</v>
      </c>
      <c r="S118" s="85">
        <v>0</v>
      </c>
      <c r="T118" s="85">
        <v>0</v>
      </c>
      <c r="U118" s="85">
        <v>0</v>
      </c>
      <c r="V118" s="85">
        <v>0</v>
      </c>
      <c r="W118" s="85">
        <v>0</v>
      </c>
      <c r="X118" s="85">
        <v>0</v>
      </c>
      <c r="Y118" s="85">
        <v>0</v>
      </c>
      <c r="Z118" s="85">
        <v>0</v>
      </c>
      <c r="AA118" s="85">
        <v>0</v>
      </c>
      <c r="AB118" s="85">
        <v>0</v>
      </c>
      <c r="AC118" s="85">
        <v>0</v>
      </c>
      <c r="AD118" s="85">
        <v>0</v>
      </c>
      <c r="AE118" s="85">
        <v>0</v>
      </c>
      <c r="AF118" s="85">
        <v>0</v>
      </c>
      <c r="AG118" s="250">
        <v>0</v>
      </c>
      <c r="AH118" s="250">
        <v>0</v>
      </c>
      <c r="AI118" s="250">
        <v>0</v>
      </c>
      <c r="AJ118" s="250">
        <v>0</v>
      </c>
      <c r="AK118" s="250">
        <v>0</v>
      </c>
      <c r="AL118" s="250">
        <v>0</v>
      </c>
      <c r="AM118" s="250">
        <v>0</v>
      </c>
      <c r="AN118" s="250">
        <v>0</v>
      </c>
      <c r="AO118" s="250">
        <v>0</v>
      </c>
      <c r="AP118" s="250">
        <v>0</v>
      </c>
      <c r="AQ118" s="250">
        <v>0</v>
      </c>
      <c r="AR118" s="250">
        <v>0</v>
      </c>
      <c r="AS118" s="250">
        <v>0</v>
      </c>
      <c r="AT118" s="250">
        <v>0</v>
      </c>
      <c r="AU118" s="250">
        <v>0</v>
      </c>
      <c r="AV118" s="250">
        <v>0</v>
      </c>
      <c r="AW118" s="250">
        <v>0</v>
      </c>
      <c r="AX118" s="250">
        <v>0</v>
      </c>
      <c r="AY118" s="250">
        <v>0</v>
      </c>
      <c r="AZ118" s="250">
        <v>0</v>
      </c>
      <c r="BA118" s="250">
        <v>0</v>
      </c>
      <c r="BB118" s="250">
        <v>0</v>
      </c>
      <c r="BC118" s="250">
        <v>0</v>
      </c>
      <c r="BD118" s="250">
        <v>0</v>
      </c>
      <c r="BE118" s="250">
        <v>0</v>
      </c>
      <c r="BF118" s="250">
        <v>0</v>
      </c>
      <c r="BG118" s="250">
        <v>0</v>
      </c>
      <c r="BH118" s="250">
        <v>0</v>
      </c>
      <c r="BI118" s="250">
        <v>0</v>
      </c>
      <c r="BJ118" s="250">
        <v>0</v>
      </c>
      <c r="BK118" s="250">
        <v>0</v>
      </c>
      <c r="BL118" s="250">
        <v>0</v>
      </c>
      <c r="BM118" s="250">
        <v>0</v>
      </c>
      <c r="BN118" s="250">
        <v>0</v>
      </c>
      <c r="BO118" s="250">
        <v>0</v>
      </c>
      <c r="BP118" s="250">
        <v>0</v>
      </c>
      <c r="BQ118" s="250">
        <v>0</v>
      </c>
      <c r="BR118" s="250">
        <v>0</v>
      </c>
      <c r="BS118" s="250">
        <v>0</v>
      </c>
      <c r="BT118" s="250">
        <v>0</v>
      </c>
      <c r="BU118" s="250">
        <v>0</v>
      </c>
      <c r="BV118" s="250">
        <v>0</v>
      </c>
      <c r="BW118" s="250">
        <v>0</v>
      </c>
      <c r="BX118" s="250">
        <v>0</v>
      </c>
      <c r="BY118" s="250">
        <v>0</v>
      </c>
      <c r="BZ118" s="250">
        <v>0</v>
      </c>
      <c r="CA118" s="250">
        <v>0</v>
      </c>
      <c r="CB118" s="250">
        <v>0</v>
      </c>
      <c r="CC118" s="250">
        <v>0</v>
      </c>
      <c r="CD118" s="250">
        <v>0</v>
      </c>
      <c r="CE118" s="250">
        <v>0</v>
      </c>
      <c r="CF118" s="250">
        <v>0</v>
      </c>
      <c r="CG118" s="250">
        <v>0</v>
      </c>
      <c r="CH118" s="250">
        <v>0</v>
      </c>
      <c r="CI118" s="250">
        <v>0</v>
      </c>
      <c r="CJ118" s="250">
        <v>0</v>
      </c>
      <c r="CK118" s="250">
        <v>0</v>
      </c>
      <c r="CL118" s="250">
        <v>0</v>
      </c>
      <c r="CM118" s="250">
        <v>0</v>
      </c>
      <c r="CN118" s="250">
        <v>0</v>
      </c>
      <c r="CO118" s="250">
        <v>0</v>
      </c>
      <c r="CP118" s="250">
        <v>0</v>
      </c>
      <c r="CQ118" s="250">
        <v>0</v>
      </c>
      <c r="CR118" s="250">
        <v>0</v>
      </c>
      <c r="CS118" s="250">
        <v>0</v>
      </c>
      <c r="CT118" s="250">
        <v>0</v>
      </c>
      <c r="CU118" s="250">
        <v>0</v>
      </c>
      <c r="CV118" s="250">
        <v>0</v>
      </c>
    </row>
    <row r="119" spans="2:103">
      <c r="E119" s="1" t="s">
        <v>54</v>
      </c>
      <c r="L119" s="85">
        <v>0</v>
      </c>
      <c r="M119" s="85">
        <v>0</v>
      </c>
      <c r="N119" s="85">
        <v>0</v>
      </c>
      <c r="O119" s="85">
        <v>0</v>
      </c>
      <c r="P119" s="85">
        <v>0</v>
      </c>
      <c r="Q119" s="85">
        <v>0</v>
      </c>
      <c r="R119" s="85">
        <v>0</v>
      </c>
      <c r="S119" s="85">
        <v>0</v>
      </c>
      <c r="T119" s="85">
        <v>0</v>
      </c>
      <c r="U119" s="85">
        <v>0</v>
      </c>
      <c r="V119" s="85">
        <v>0</v>
      </c>
      <c r="W119" s="85">
        <v>0</v>
      </c>
      <c r="X119" s="85">
        <v>0</v>
      </c>
      <c r="Y119" s="85">
        <v>0</v>
      </c>
      <c r="Z119" s="85">
        <v>0</v>
      </c>
      <c r="AA119" s="85">
        <v>0</v>
      </c>
      <c r="AB119" s="85">
        <v>0</v>
      </c>
      <c r="AC119" s="85">
        <v>0</v>
      </c>
      <c r="AD119" s="85">
        <v>0</v>
      </c>
      <c r="AE119" s="85">
        <v>0</v>
      </c>
      <c r="AF119" s="85">
        <v>0</v>
      </c>
      <c r="AG119" s="250">
        <v>0</v>
      </c>
      <c r="AH119" s="250">
        <v>0</v>
      </c>
      <c r="AI119" s="250">
        <v>0</v>
      </c>
      <c r="AJ119" s="250">
        <v>0</v>
      </c>
      <c r="AK119" s="250">
        <v>0</v>
      </c>
      <c r="AL119" s="250">
        <v>0</v>
      </c>
      <c r="AM119" s="250">
        <v>0</v>
      </c>
      <c r="AN119" s="250">
        <v>0</v>
      </c>
      <c r="AO119" s="250">
        <v>0</v>
      </c>
      <c r="AP119" s="250">
        <v>0</v>
      </c>
      <c r="AQ119" s="250">
        <v>0</v>
      </c>
      <c r="AR119" s="250">
        <v>0</v>
      </c>
      <c r="AS119" s="250">
        <v>0</v>
      </c>
      <c r="AT119" s="250">
        <v>0</v>
      </c>
      <c r="AU119" s="250">
        <v>0</v>
      </c>
      <c r="AV119" s="250">
        <v>0</v>
      </c>
      <c r="AW119" s="250">
        <v>0</v>
      </c>
      <c r="AX119" s="250">
        <v>0</v>
      </c>
      <c r="AY119" s="250">
        <v>0</v>
      </c>
      <c r="AZ119" s="250">
        <v>0</v>
      </c>
      <c r="BA119" s="250">
        <v>0</v>
      </c>
      <c r="BB119" s="250">
        <v>0</v>
      </c>
      <c r="BC119" s="250">
        <v>0</v>
      </c>
      <c r="BD119" s="250">
        <v>0</v>
      </c>
      <c r="BE119" s="250">
        <v>0</v>
      </c>
      <c r="BF119" s="250">
        <v>0</v>
      </c>
      <c r="BG119" s="250">
        <v>0</v>
      </c>
      <c r="BH119" s="250">
        <v>0</v>
      </c>
      <c r="BI119" s="250">
        <v>0</v>
      </c>
      <c r="BJ119" s="250">
        <v>0</v>
      </c>
      <c r="BK119" s="250">
        <v>0</v>
      </c>
      <c r="BL119" s="250">
        <v>0</v>
      </c>
      <c r="BM119" s="250">
        <v>0</v>
      </c>
      <c r="BN119" s="250">
        <v>0</v>
      </c>
      <c r="BO119" s="250">
        <v>0</v>
      </c>
      <c r="BP119" s="250">
        <v>0</v>
      </c>
      <c r="BQ119" s="250">
        <v>0</v>
      </c>
      <c r="BR119" s="250">
        <v>0</v>
      </c>
      <c r="BS119" s="250">
        <v>0</v>
      </c>
      <c r="BT119" s="250">
        <v>0</v>
      </c>
      <c r="BU119" s="250">
        <v>0</v>
      </c>
      <c r="BV119" s="250">
        <v>0</v>
      </c>
      <c r="BW119" s="250">
        <v>0</v>
      </c>
      <c r="BX119" s="250">
        <v>0</v>
      </c>
      <c r="BY119" s="250">
        <v>0</v>
      </c>
      <c r="BZ119" s="250">
        <v>0</v>
      </c>
      <c r="CA119" s="250">
        <v>0</v>
      </c>
      <c r="CB119" s="250">
        <v>0</v>
      </c>
      <c r="CC119" s="250">
        <v>0</v>
      </c>
      <c r="CD119" s="250">
        <v>0</v>
      </c>
      <c r="CE119" s="250">
        <v>0</v>
      </c>
      <c r="CF119" s="250">
        <v>0</v>
      </c>
      <c r="CG119" s="250">
        <v>0</v>
      </c>
      <c r="CH119" s="250">
        <v>0</v>
      </c>
      <c r="CI119" s="250">
        <v>0</v>
      </c>
      <c r="CJ119" s="250">
        <v>0</v>
      </c>
      <c r="CK119" s="250">
        <v>0</v>
      </c>
      <c r="CL119" s="250">
        <v>0</v>
      </c>
      <c r="CM119" s="250">
        <v>0</v>
      </c>
      <c r="CN119" s="250">
        <v>0</v>
      </c>
      <c r="CO119" s="250">
        <v>0</v>
      </c>
      <c r="CP119" s="250">
        <v>0</v>
      </c>
      <c r="CQ119" s="250">
        <v>0</v>
      </c>
      <c r="CR119" s="250">
        <v>0</v>
      </c>
      <c r="CS119" s="250">
        <v>0</v>
      </c>
      <c r="CT119" s="250">
        <v>0</v>
      </c>
      <c r="CU119" s="250">
        <v>0</v>
      </c>
      <c r="CV119" s="250">
        <v>0</v>
      </c>
    </row>
    <row r="120" spans="2:103">
      <c r="E120" s="1" t="s">
        <v>55</v>
      </c>
      <c r="L120" s="191">
        <v>0</v>
      </c>
      <c r="M120" s="191">
        <v>0</v>
      </c>
      <c r="N120" s="191">
        <v>0</v>
      </c>
      <c r="O120" s="191">
        <v>0</v>
      </c>
      <c r="P120" s="191">
        <v>0</v>
      </c>
      <c r="Q120" s="191">
        <v>0</v>
      </c>
      <c r="R120" s="191">
        <v>0</v>
      </c>
      <c r="S120" s="191">
        <v>0</v>
      </c>
      <c r="T120" s="191">
        <v>0</v>
      </c>
      <c r="U120" s="191">
        <v>0</v>
      </c>
      <c r="V120" s="191">
        <v>0</v>
      </c>
      <c r="W120" s="191">
        <v>0</v>
      </c>
      <c r="X120" s="191">
        <v>0</v>
      </c>
      <c r="Y120" s="191">
        <v>0</v>
      </c>
      <c r="Z120" s="191">
        <v>0</v>
      </c>
      <c r="AA120" s="191">
        <v>0</v>
      </c>
      <c r="AB120" s="191">
        <v>0</v>
      </c>
      <c r="AC120" s="191">
        <v>0</v>
      </c>
      <c r="AD120" s="191">
        <v>0</v>
      </c>
      <c r="AE120" s="191">
        <v>0</v>
      </c>
      <c r="AF120" s="191">
        <v>0</v>
      </c>
      <c r="AG120" s="250">
        <v>0</v>
      </c>
      <c r="AH120" s="250">
        <v>0</v>
      </c>
      <c r="AI120" s="250">
        <v>0</v>
      </c>
      <c r="AJ120" s="250">
        <v>0</v>
      </c>
      <c r="AK120" s="250">
        <v>0</v>
      </c>
      <c r="AL120" s="250">
        <v>0</v>
      </c>
      <c r="AM120" s="250">
        <v>0</v>
      </c>
      <c r="AN120" s="250">
        <v>0</v>
      </c>
      <c r="AO120" s="250">
        <v>0</v>
      </c>
      <c r="AP120" s="250">
        <v>0</v>
      </c>
      <c r="AQ120" s="250">
        <v>0</v>
      </c>
      <c r="AR120" s="250">
        <v>0</v>
      </c>
      <c r="AS120" s="250">
        <v>0</v>
      </c>
      <c r="AT120" s="250">
        <v>0</v>
      </c>
      <c r="AU120" s="250">
        <v>0</v>
      </c>
      <c r="AV120" s="250">
        <v>0</v>
      </c>
      <c r="AW120" s="250">
        <v>0</v>
      </c>
      <c r="AX120" s="250">
        <v>0</v>
      </c>
      <c r="AY120" s="250">
        <v>0</v>
      </c>
      <c r="AZ120" s="250">
        <v>0</v>
      </c>
      <c r="BA120" s="250">
        <v>0</v>
      </c>
      <c r="BB120" s="250">
        <v>0</v>
      </c>
      <c r="BC120" s="250">
        <v>0</v>
      </c>
      <c r="BD120" s="250">
        <v>0</v>
      </c>
      <c r="BE120" s="250">
        <v>0</v>
      </c>
      <c r="BF120" s="250">
        <v>0</v>
      </c>
      <c r="BG120" s="250">
        <v>0</v>
      </c>
      <c r="BH120" s="250">
        <v>0</v>
      </c>
      <c r="BI120" s="250">
        <v>0</v>
      </c>
      <c r="BJ120" s="250">
        <v>0</v>
      </c>
      <c r="BK120" s="250">
        <v>0</v>
      </c>
      <c r="BL120" s="250">
        <v>0</v>
      </c>
      <c r="BM120" s="250">
        <v>0</v>
      </c>
      <c r="BN120" s="250">
        <v>0</v>
      </c>
      <c r="BO120" s="250">
        <v>0</v>
      </c>
      <c r="BP120" s="250">
        <v>0</v>
      </c>
      <c r="BQ120" s="250">
        <v>0</v>
      </c>
      <c r="BR120" s="250">
        <v>0</v>
      </c>
      <c r="BS120" s="250">
        <v>0</v>
      </c>
      <c r="BT120" s="250">
        <v>0</v>
      </c>
      <c r="BU120" s="250">
        <v>0</v>
      </c>
      <c r="BV120" s="250">
        <v>0</v>
      </c>
      <c r="BW120" s="250">
        <v>0</v>
      </c>
      <c r="BX120" s="250">
        <v>0</v>
      </c>
      <c r="BY120" s="250">
        <v>0</v>
      </c>
      <c r="BZ120" s="250">
        <v>0</v>
      </c>
      <c r="CA120" s="250">
        <v>0</v>
      </c>
      <c r="CB120" s="250">
        <v>0</v>
      </c>
      <c r="CC120" s="250">
        <v>0</v>
      </c>
      <c r="CD120" s="250">
        <v>0</v>
      </c>
      <c r="CE120" s="250">
        <v>0</v>
      </c>
      <c r="CF120" s="250">
        <v>0</v>
      </c>
      <c r="CG120" s="250">
        <v>0</v>
      </c>
      <c r="CH120" s="250">
        <v>0</v>
      </c>
      <c r="CI120" s="250">
        <v>0</v>
      </c>
      <c r="CJ120" s="250">
        <v>0</v>
      </c>
      <c r="CK120" s="250">
        <v>0</v>
      </c>
      <c r="CL120" s="250">
        <v>0</v>
      </c>
      <c r="CM120" s="250">
        <v>0</v>
      </c>
      <c r="CN120" s="250">
        <v>0</v>
      </c>
      <c r="CO120" s="250">
        <v>0</v>
      </c>
      <c r="CP120" s="250">
        <v>0</v>
      </c>
      <c r="CQ120" s="250">
        <v>0</v>
      </c>
      <c r="CR120" s="250">
        <v>0</v>
      </c>
      <c r="CS120" s="250">
        <v>0</v>
      </c>
      <c r="CT120" s="250">
        <v>0</v>
      </c>
      <c r="CU120" s="250">
        <v>0</v>
      </c>
      <c r="CV120" s="250">
        <v>0</v>
      </c>
    </row>
    <row r="121" spans="2:103">
      <c r="E121" s="1" t="s">
        <v>99</v>
      </c>
      <c r="L121" s="191">
        <v>0</v>
      </c>
      <c r="M121" s="191">
        <v>0</v>
      </c>
      <c r="N121" s="191">
        <v>0</v>
      </c>
      <c r="O121" s="191">
        <v>0</v>
      </c>
      <c r="P121" s="191">
        <v>0</v>
      </c>
      <c r="Q121" s="191">
        <v>0</v>
      </c>
      <c r="R121" s="191">
        <v>0</v>
      </c>
      <c r="S121" s="191">
        <v>0</v>
      </c>
      <c r="T121" s="191">
        <v>0</v>
      </c>
      <c r="U121" s="191">
        <v>0</v>
      </c>
      <c r="V121" s="191">
        <v>0</v>
      </c>
      <c r="W121" s="191">
        <v>0</v>
      </c>
      <c r="X121" s="191">
        <v>0</v>
      </c>
      <c r="Y121" s="191">
        <v>0</v>
      </c>
      <c r="Z121" s="191">
        <v>0</v>
      </c>
      <c r="AA121" s="191">
        <v>0</v>
      </c>
      <c r="AB121" s="191">
        <v>0</v>
      </c>
      <c r="AC121" s="191">
        <v>0</v>
      </c>
      <c r="AD121" s="191">
        <v>0</v>
      </c>
      <c r="AE121" s="191">
        <v>0</v>
      </c>
      <c r="AF121" s="191">
        <v>0</v>
      </c>
      <c r="AG121" s="250">
        <v>0</v>
      </c>
      <c r="AH121" s="250">
        <v>0</v>
      </c>
      <c r="AI121" s="250">
        <v>0</v>
      </c>
      <c r="AJ121" s="250">
        <v>0</v>
      </c>
      <c r="AK121" s="250">
        <v>0</v>
      </c>
      <c r="AL121" s="250">
        <v>0</v>
      </c>
      <c r="AM121" s="250">
        <v>0</v>
      </c>
      <c r="AN121" s="250">
        <v>0</v>
      </c>
      <c r="AO121" s="250">
        <v>0</v>
      </c>
      <c r="AP121" s="250">
        <v>0</v>
      </c>
      <c r="AQ121" s="250">
        <v>0</v>
      </c>
      <c r="AR121" s="250">
        <v>0</v>
      </c>
      <c r="AS121" s="250">
        <v>0</v>
      </c>
      <c r="AT121" s="250">
        <v>0</v>
      </c>
      <c r="AU121" s="250">
        <v>0</v>
      </c>
      <c r="AV121" s="250">
        <v>0</v>
      </c>
      <c r="AW121" s="250">
        <v>0</v>
      </c>
      <c r="AX121" s="250">
        <v>0</v>
      </c>
      <c r="AY121" s="250">
        <v>0</v>
      </c>
      <c r="AZ121" s="250">
        <v>0</v>
      </c>
      <c r="BA121" s="250">
        <v>0</v>
      </c>
      <c r="BB121" s="250">
        <v>0</v>
      </c>
      <c r="BC121" s="250">
        <v>0</v>
      </c>
      <c r="BD121" s="250">
        <v>0</v>
      </c>
      <c r="BE121" s="250">
        <v>0</v>
      </c>
      <c r="BF121" s="250">
        <v>0</v>
      </c>
      <c r="BG121" s="250">
        <v>0</v>
      </c>
      <c r="BH121" s="250">
        <v>0</v>
      </c>
      <c r="BI121" s="250">
        <v>0</v>
      </c>
      <c r="BJ121" s="250">
        <v>0</v>
      </c>
      <c r="BK121" s="250">
        <v>0</v>
      </c>
      <c r="BL121" s="250">
        <v>0</v>
      </c>
      <c r="BM121" s="250">
        <v>0</v>
      </c>
      <c r="BN121" s="250">
        <v>0</v>
      </c>
      <c r="BO121" s="250">
        <v>0</v>
      </c>
      <c r="BP121" s="250">
        <v>0</v>
      </c>
      <c r="BQ121" s="250">
        <v>0</v>
      </c>
      <c r="BR121" s="250">
        <v>0</v>
      </c>
      <c r="BS121" s="250">
        <v>0</v>
      </c>
      <c r="BT121" s="250">
        <v>0</v>
      </c>
      <c r="BU121" s="250">
        <v>0</v>
      </c>
      <c r="BV121" s="250">
        <v>0</v>
      </c>
      <c r="BW121" s="250">
        <v>0</v>
      </c>
      <c r="BX121" s="250">
        <v>0</v>
      </c>
      <c r="BY121" s="250">
        <v>0</v>
      </c>
      <c r="BZ121" s="250">
        <v>0</v>
      </c>
      <c r="CA121" s="250">
        <v>0</v>
      </c>
      <c r="CB121" s="250">
        <v>0</v>
      </c>
      <c r="CC121" s="250">
        <v>0</v>
      </c>
      <c r="CD121" s="250">
        <v>0</v>
      </c>
      <c r="CE121" s="250">
        <v>0</v>
      </c>
      <c r="CF121" s="250">
        <v>0</v>
      </c>
      <c r="CG121" s="250">
        <v>0</v>
      </c>
      <c r="CH121" s="250">
        <v>0</v>
      </c>
      <c r="CI121" s="250">
        <v>0</v>
      </c>
      <c r="CJ121" s="250">
        <v>0</v>
      </c>
      <c r="CK121" s="250">
        <v>0</v>
      </c>
      <c r="CL121" s="250">
        <v>0</v>
      </c>
      <c r="CM121" s="250">
        <v>0</v>
      </c>
      <c r="CN121" s="250">
        <v>0</v>
      </c>
      <c r="CO121" s="250">
        <v>0</v>
      </c>
      <c r="CP121" s="250">
        <v>0</v>
      </c>
      <c r="CQ121" s="250">
        <v>0</v>
      </c>
      <c r="CR121" s="250">
        <v>0</v>
      </c>
      <c r="CS121" s="250">
        <v>0</v>
      </c>
      <c r="CT121" s="250">
        <v>0</v>
      </c>
      <c r="CU121" s="250">
        <v>0</v>
      </c>
      <c r="CV121" s="250">
        <v>0</v>
      </c>
    </row>
    <row r="122" spans="2:103">
      <c r="E122" s="1" t="s">
        <v>99</v>
      </c>
      <c r="L122" s="191">
        <v>0</v>
      </c>
      <c r="M122" s="191">
        <v>0</v>
      </c>
      <c r="N122" s="191">
        <v>0</v>
      </c>
      <c r="O122" s="191">
        <v>0</v>
      </c>
      <c r="P122" s="191">
        <v>0</v>
      </c>
      <c r="Q122" s="191">
        <v>0</v>
      </c>
      <c r="R122" s="191">
        <v>0</v>
      </c>
      <c r="S122" s="191">
        <v>0</v>
      </c>
      <c r="T122" s="191">
        <v>0</v>
      </c>
      <c r="U122" s="191">
        <v>0</v>
      </c>
      <c r="V122" s="191">
        <v>0</v>
      </c>
      <c r="W122" s="191">
        <v>0</v>
      </c>
      <c r="X122" s="191">
        <v>0</v>
      </c>
      <c r="Y122" s="191">
        <v>0</v>
      </c>
      <c r="Z122" s="191">
        <v>0</v>
      </c>
      <c r="AA122" s="191">
        <v>0</v>
      </c>
      <c r="AB122" s="191">
        <v>0</v>
      </c>
      <c r="AC122" s="191">
        <v>0</v>
      </c>
      <c r="AD122" s="191">
        <v>0</v>
      </c>
      <c r="AE122" s="191">
        <v>0</v>
      </c>
      <c r="AF122" s="191">
        <v>0</v>
      </c>
      <c r="AG122" s="250">
        <v>0</v>
      </c>
      <c r="AH122" s="250">
        <v>0</v>
      </c>
      <c r="AI122" s="250">
        <v>0</v>
      </c>
      <c r="AJ122" s="250">
        <v>0</v>
      </c>
      <c r="AK122" s="250">
        <v>0</v>
      </c>
      <c r="AL122" s="250">
        <v>0</v>
      </c>
      <c r="AM122" s="250">
        <v>0</v>
      </c>
      <c r="AN122" s="250">
        <v>0</v>
      </c>
      <c r="AO122" s="250">
        <v>0</v>
      </c>
      <c r="AP122" s="250">
        <v>0</v>
      </c>
      <c r="AQ122" s="250">
        <v>0</v>
      </c>
      <c r="AR122" s="250">
        <v>0</v>
      </c>
      <c r="AS122" s="250">
        <v>0</v>
      </c>
      <c r="AT122" s="250">
        <v>0</v>
      </c>
      <c r="AU122" s="250">
        <v>0</v>
      </c>
      <c r="AV122" s="250">
        <v>0</v>
      </c>
      <c r="AW122" s="250">
        <v>0</v>
      </c>
      <c r="AX122" s="250">
        <v>0</v>
      </c>
      <c r="AY122" s="250">
        <v>0</v>
      </c>
      <c r="AZ122" s="250">
        <v>0</v>
      </c>
      <c r="BA122" s="250">
        <v>0</v>
      </c>
      <c r="BB122" s="250">
        <v>0</v>
      </c>
      <c r="BC122" s="250">
        <v>0</v>
      </c>
      <c r="BD122" s="250">
        <v>0</v>
      </c>
      <c r="BE122" s="250">
        <v>0</v>
      </c>
      <c r="BF122" s="250">
        <v>0</v>
      </c>
      <c r="BG122" s="250">
        <v>0</v>
      </c>
      <c r="BH122" s="250">
        <v>0</v>
      </c>
      <c r="BI122" s="250">
        <v>0</v>
      </c>
      <c r="BJ122" s="250">
        <v>0</v>
      </c>
      <c r="BK122" s="250">
        <v>0</v>
      </c>
      <c r="BL122" s="250">
        <v>0</v>
      </c>
      <c r="BM122" s="250">
        <v>0</v>
      </c>
      <c r="BN122" s="250">
        <v>0</v>
      </c>
      <c r="BO122" s="250">
        <v>0</v>
      </c>
      <c r="BP122" s="250">
        <v>0</v>
      </c>
      <c r="BQ122" s="250">
        <v>0</v>
      </c>
      <c r="BR122" s="250">
        <v>0</v>
      </c>
      <c r="BS122" s="250">
        <v>0</v>
      </c>
      <c r="BT122" s="250">
        <v>0</v>
      </c>
      <c r="BU122" s="250">
        <v>0</v>
      </c>
      <c r="BV122" s="250">
        <v>0</v>
      </c>
      <c r="BW122" s="250">
        <v>0</v>
      </c>
      <c r="BX122" s="250">
        <v>0</v>
      </c>
      <c r="BY122" s="250">
        <v>0</v>
      </c>
      <c r="BZ122" s="250">
        <v>0</v>
      </c>
      <c r="CA122" s="250">
        <v>0</v>
      </c>
      <c r="CB122" s="250">
        <v>0</v>
      </c>
      <c r="CC122" s="250">
        <v>0</v>
      </c>
      <c r="CD122" s="250">
        <v>0</v>
      </c>
      <c r="CE122" s="250">
        <v>0</v>
      </c>
      <c r="CF122" s="250">
        <v>0</v>
      </c>
      <c r="CG122" s="250">
        <v>0</v>
      </c>
      <c r="CH122" s="250">
        <v>0</v>
      </c>
      <c r="CI122" s="250">
        <v>0</v>
      </c>
      <c r="CJ122" s="250">
        <v>0</v>
      </c>
      <c r="CK122" s="250">
        <v>0</v>
      </c>
      <c r="CL122" s="250">
        <v>0</v>
      </c>
      <c r="CM122" s="250">
        <v>0</v>
      </c>
      <c r="CN122" s="250">
        <v>0</v>
      </c>
      <c r="CO122" s="250">
        <v>0</v>
      </c>
      <c r="CP122" s="250">
        <v>0</v>
      </c>
      <c r="CQ122" s="250">
        <v>0</v>
      </c>
      <c r="CR122" s="250">
        <v>0</v>
      </c>
      <c r="CS122" s="250">
        <v>0</v>
      </c>
      <c r="CT122" s="250">
        <v>0</v>
      </c>
      <c r="CU122" s="250">
        <v>0</v>
      </c>
      <c r="CV122" s="250">
        <v>0</v>
      </c>
    </row>
    <row r="123" spans="2:103">
      <c r="E123" s="1" t="s">
        <v>157</v>
      </c>
      <c r="G123" s="1" t="s">
        <v>193</v>
      </c>
      <c r="H123" s="2">
        <f>MATCH(Scenarios!$J$62,$E$118:$E$122,0)</f>
        <v>2</v>
      </c>
      <c r="L123" s="194" cm="1">
        <f t="array" ref="L123">INDEX(L118:L122,$H$123)</f>
        <v>0</v>
      </c>
      <c r="M123" s="194" cm="1">
        <f t="array" ref="M123">INDEX(M118:M122,$H$123)</f>
        <v>0</v>
      </c>
      <c r="N123" s="194" cm="1">
        <f t="array" ref="N123">INDEX(N118:N122,$H$123)</f>
        <v>0</v>
      </c>
      <c r="O123" s="194" cm="1">
        <f t="array" ref="O123">INDEX(O118:O122,$H$123)</f>
        <v>0</v>
      </c>
      <c r="P123" s="194" cm="1">
        <f t="array" ref="P123">INDEX(P118:P122,$H$123)</f>
        <v>0</v>
      </c>
      <c r="Q123" s="194" cm="1">
        <f t="array" ref="Q123">INDEX(Q118:Q122,$H$123)</f>
        <v>0</v>
      </c>
      <c r="R123" s="194" cm="1">
        <f t="array" ref="R123">INDEX(R118:R122,$H$123)</f>
        <v>0</v>
      </c>
      <c r="S123" s="194" cm="1">
        <f t="array" ref="S123">INDEX(S118:S122,$H$123)</f>
        <v>0</v>
      </c>
      <c r="T123" s="194" cm="1">
        <f t="array" ref="T123">INDEX(T118:T122,$H$123)</f>
        <v>0</v>
      </c>
      <c r="U123" s="194" cm="1">
        <f t="array" ref="U123">INDEX(U118:U122,$H$123)</f>
        <v>0</v>
      </c>
      <c r="V123" s="194" cm="1">
        <f t="array" ref="V123">INDEX(V118:V122,$H$123)</f>
        <v>0</v>
      </c>
      <c r="W123" s="194" cm="1">
        <f t="array" ref="W123">INDEX(W118:W122,$H$123)</f>
        <v>0</v>
      </c>
      <c r="X123" s="194" cm="1">
        <f t="array" ref="X123">INDEX(X118:X122,$H$123)</f>
        <v>0</v>
      </c>
      <c r="Y123" s="194" cm="1">
        <f t="array" ref="Y123">INDEX(Y118:Y122,$H$123)</f>
        <v>0</v>
      </c>
      <c r="Z123" s="194" cm="1">
        <f t="array" ref="Z123">INDEX(Z118:Z122,$H$123)</f>
        <v>0</v>
      </c>
      <c r="AA123" s="194" cm="1">
        <f t="array" ref="AA123">INDEX(AA118:AA122,$H$123)</f>
        <v>0</v>
      </c>
      <c r="AB123" s="194" cm="1">
        <f t="array" ref="AB123">INDEX(AB118:AB122,$H$123)</f>
        <v>0</v>
      </c>
      <c r="AC123" s="194" cm="1">
        <f t="array" ref="AC123">INDEX(AC118:AC122,$H$123)</f>
        <v>0</v>
      </c>
      <c r="AD123" s="194" cm="1">
        <f t="array" ref="AD123">INDEX(AD118:AD122,$H$123)</f>
        <v>0</v>
      </c>
      <c r="AE123" s="194" cm="1">
        <f t="array" ref="AE123">INDEX(AE118:AE122,$H$123)</f>
        <v>0</v>
      </c>
      <c r="AF123" s="194" cm="1">
        <f t="array" ref="AF123">INDEX(AF118:AF122,$H$123)</f>
        <v>0</v>
      </c>
      <c r="AG123" s="194" cm="1">
        <f t="array" ref="AG123">INDEX(AG118:AG122,$H$123)</f>
        <v>0</v>
      </c>
      <c r="AH123" s="194" cm="1">
        <f t="array" ref="AH123">INDEX(AH118:AH122,$H$123)</f>
        <v>0</v>
      </c>
      <c r="AI123" s="194" cm="1">
        <f t="array" ref="AI123">INDEX(AI118:AI122,$H$123)</f>
        <v>0</v>
      </c>
      <c r="AJ123" s="194" cm="1">
        <f t="array" ref="AJ123">INDEX(AJ118:AJ122,$H$123)</f>
        <v>0</v>
      </c>
      <c r="AK123" s="194" cm="1">
        <f t="array" ref="AK123">INDEX(AK118:AK122,$H$123)</f>
        <v>0</v>
      </c>
      <c r="AL123" s="194" cm="1">
        <f t="array" ref="AL123">INDEX(AL118:AL122,$H$123)</f>
        <v>0</v>
      </c>
      <c r="AM123" s="194" cm="1">
        <f t="array" ref="AM123">INDEX(AM118:AM122,$H$123)</f>
        <v>0</v>
      </c>
      <c r="AN123" s="194" cm="1">
        <f t="array" ref="AN123">INDEX(AN118:AN122,$H$123)</f>
        <v>0</v>
      </c>
      <c r="AO123" s="194" cm="1">
        <f t="array" ref="AO123">INDEX(AO118:AO122,$H$123)</f>
        <v>0</v>
      </c>
      <c r="AP123" s="194" cm="1">
        <f t="array" ref="AP123">INDEX(AP118:AP122,$H$123)</f>
        <v>0</v>
      </c>
      <c r="AQ123" s="194" cm="1">
        <f t="array" ref="AQ123">INDEX(AQ118:AQ122,$H$123)</f>
        <v>0</v>
      </c>
      <c r="AR123" s="194" cm="1">
        <f t="array" ref="AR123">INDEX(AR118:AR122,$H$123)</f>
        <v>0</v>
      </c>
      <c r="AS123" s="194" cm="1">
        <f t="array" ref="AS123">INDEX(AS118:AS122,$H$123)</f>
        <v>0</v>
      </c>
      <c r="AT123" s="194" cm="1">
        <f t="array" ref="AT123">INDEX(AT118:AT122,$H$123)</f>
        <v>0</v>
      </c>
      <c r="AU123" s="194" cm="1">
        <f t="array" ref="AU123">INDEX(AU118:AU122,$H$123)</f>
        <v>0</v>
      </c>
      <c r="AV123" s="194" cm="1">
        <f t="array" ref="AV123">INDEX(AV118:AV122,$H$123)</f>
        <v>0</v>
      </c>
      <c r="AW123" s="194" cm="1">
        <f t="array" ref="AW123">INDEX(AW118:AW122,$H$123)</f>
        <v>0</v>
      </c>
      <c r="AX123" s="194" cm="1">
        <f t="array" ref="AX123">INDEX(AX118:AX122,$H$123)</f>
        <v>0</v>
      </c>
      <c r="AY123" s="194" cm="1">
        <f t="array" ref="AY123">INDEX(AY118:AY122,$H$123)</f>
        <v>0</v>
      </c>
      <c r="AZ123" s="194" cm="1">
        <f t="array" ref="AZ123">INDEX(AZ118:AZ122,$H$123)</f>
        <v>0</v>
      </c>
      <c r="BA123" s="194" cm="1">
        <f t="array" ref="BA123">INDEX(BA118:BA122,$H$123)</f>
        <v>0</v>
      </c>
      <c r="BB123" s="194" cm="1">
        <f t="array" ref="BB123">INDEX(BB118:BB122,$H$123)</f>
        <v>0</v>
      </c>
      <c r="BC123" s="194" cm="1">
        <f t="array" ref="BC123">INDEX(BC118:BC122,$H$123)</f>
        <v>0</v>
      </c>
      <c r="BD123" s="194" cm="1">
        <f t="array" ref="BD123">INDEX(BD118:BD122,$H$123)</f>
        <v>0</v>
      </c>
      <c r="BE123" s="194" cm="1">
        <f t="array" ref="BE123">INDEX(BE118:BE122,$H$123)</f>
        <v>0</v>
      </c>
      <c r="BF123" s="194" cm="1">
        <f t="array" ref="BF123">INDEX(BF118:BF122,$H$123)</f>
        <v>0</v>
      </c>
      <c r="BG123" s="194" cm="1">
        <f t="array" ref="BG123">INDEX(BG118:BG122,$H$123)</f>
        <v>0</v>
      </c>
      <c r="BH123" s="194" cm="1">
        <f t="array" ref="BH123">INDEX(BH118:BH122,$H$123)</f>
        <v>0</v>
      </c>
      <c r="BI123" s="194" cm="1">
        <f t="array" ref="BI123">INDEX(BI118:BI122,$H$123)</f>
        <v>0</v>
      </c>
      <c r="BJ123" s="194" cm="1">
        <f t="array" ref="BJ123">INDEX(BJ118:BJ122,$H$123)</f>
        <v>0</v>
      </c>
      <c r="BK123" s="194" cm="1">
        <f t="array" ref="BK123">INDEX(BK118:BK122,$H$123)</f>
        <v>0</v>
      </c>
      <c r="BL123" s="194" cm="1">
        <f t="array" ref="BL123">INDEX(BL118:BL122,$H$123)</f>
        <v>0</v>
      </c>
      <c r="BM123" s="194" cm="1">
        <f t="array" ref="BM123">INDEX(BM118:BM122,$H$123)</f>
        <v>0</v>
      </c>
      <c r="BN123" s="194" cm="1">
        <f t="array" ref="BN123">INDEX(BN118:BN122,$H$123)</f>
        <v>0</v>
      </c>
      <c r="BO123" s="194" cm="1">
        <f t="array" ref="BO123">INDEX(BO118:BO122,$H$123)</f>
        <v>0</v>
      </c>
      <c r="BP123" s="194" cm="1">
        <f t="array" ref="BP123">INDEX(BP118:BP122,$H$123)</f>
        <v>0</v>
      </c>
      <c r="BQ123" s="194" cm="1">
        <f t="array" ref="BQ123">INDEX(BQ118:BQ122,$H$123)</f>
        <v>0</v>
      </c>
      <c r="BR123" s="194" cm="1">
        <f t="array" ref="BR123">INDEX(BR118:BR122,$H$123)</f>
        <v>0</v>
      </c>
      <c r="BS123" s="194" cm="1">
        <f t="array" ref="BS123">INDEX(BS118:BS122,$H$123)</f>
        <v>0</v>
      </c>
      <c r="BT123" s="194" cm="1">
        <f t="array" ref="BT123">INDEX(BT118:BT122,$H$123)</f>
        <v>0</v>
      </c>
      <c r="BU123" s="194" cm="1">
        <f t="array" ref="BU123">INDEX(BU118:BU122,$H$123)</f>
        <v>0</v>
      </c>
      <c r="BV123" s="194" cm="1">
        <f t="array" ref="BV123">INDEX(BV118:BV122,$H$123)</f>
        <v>0</v>
      </c>
      <c r="BW123" s="194" cm="1">
        <f t="array" ref="BW123">INDEX(BW118:BW122,$H$123)</f>
        <v>0</v>
      </c>
      <c r="BX123" s="194" cm="1">
        <f t="array" ref="BX123">INDEX(BX118:BX122,$H$123)</f>
        <v>0</v>
      </c>
      <c r="BY123" s="194" cm="1">
        <f t="array" ref="BY123">INDEX(BY118:BY122,$H$123)</f>
        <v>0</v>
      </c>
      <c r="BZ123" s="194" cm="1">
        <f t="array" ref="BZ123">INDEX(BZ118:BZ122,$H$123)</f>
        <v>0</v>
      </c>
      <c r="CA123" s="194" cm="1">
        <f t="array" ref="CA123">INDEX(CA118:CA122,$H$123)</f>
        <v>0</v>
      </c>
      <c r="CB123" s="194" cm="1">
        <f t="array" ref="CB123">INDEX(CB118:CB122,$H$123)</f>
        <v>0</v>
      </c>
      <c r="CC123" s="194" cm="1">
        <f t="array" ref="CC123">INDEX(CC118:CC122,$H$123)</f>
        <v>0</v>
      </c>
      <c r="CD123" s="194" cm="1">
        <f t="array" ref="CD123">INDEX(CD118:CD122,$H$123)</f>
        <v>0</v>
      </c>
      <c r="CE123" s="194" cm="1">
        <f t="array" ref="CE123">INDEX(CE118:CE122,$H$123)</f>
        <v>0</v>
      </c>
      <c r="CF123" s="194" cm="1">
        <f t="array" ref="CF123">INDEX(CF118:CF122,$H$123)</f>
        <v>0</v>
      </c>
      <c r="CG123" s="194" cm="1">
        <f t="array" ref="CG123">INDEX(CG118:CG122,$H$123)</f>
        <v>0</v>
      </c>
      <c r="CH123" s="194" cm="1">
        <f t="array" ref="CH123">INDEX(CH118:CH122,$H$123)</f>
        <v>0</v>
      </c>
      <c r="CI123" s="194" cm="1">
        <f t="array" ref="CI123">INDEX(CI118:CI122,$H$123)</f>
        <v>0</v>
      </c>
      <c r="CJ123" s="194" cm="1">
        <f t="array" ref="CJ123">INDEX(CJ118:CJ122,$H$123)</f>
        <v>0</v>
      </c>
      <c r="CK123" s="194" cm="1">
        <f t="array" ref="CK123">INDEX(CK118:CK122,$H$123)</f>
        <v>0</v>
      </c>
      <c r="CL123" s="194" cm="1">
        <f t="array" ref="CL123">INDEX(CL118:CL122,$H$123)</f>
        <v>0</v>
      </c>
      <c r="CM123" s="194" cm="1">
        <f t="array" ref="CM123">INDEX(CM118:CM122,$H$123)</f>
        <v>0</v>
      </c>
      <c r="CN123" s="194" cm="1">
        <f t="array" ref="CN123">INDEX(CN118:CN122,$H$123)</f>
        <v>0</v>
      </c>
      <c r="CO123" s="194" cm="1">
        <f t="array" ref="CO123">INDEX(CO118:CO122,$H$123)</f>
        <v>0</v>
      </c>
      <c r="CP123" s="194" cm="1">
        <f t="array" ref="CP123">INDEX(CP118:CP122,$H$123)</f>
        <v>0</v>
      </c>
      <c r="CQ123" s="194" cm="1">
        <f t="array" ref="CQ123">INDEX(CQ118:CQ122,$H$123)</f>
        <v>0</v>
      </c>
      <c r="CR123" s="194" cm="1">
        <f t="array" ref="CR123">INDEX(CR118:CR122,$H$123)</f>
        <v>0</v>
      </c>
      <c r="CS123" s="194" cm="1">
        <f t="array" ref="CS123">INDEX(CS118:CS122,$H$123)</f>
        <v>0</v>
      </c>
      <c r="CT123" s="194" cm="1">
        <f t="array" ref="CT123">INDEX(CT118:CT122,$H$123)</f>
        <v>0</v>
      </c>
      <c r="CU123" s="194" cm="1">
        <f t="array" ref="CU123">INDEX(CU118:CU122,$H$123)</f>
        <v>0</v>
      </c>
      <c r="CV123" s="194" cm="1">
        <f t="array" ref="CV123">INDEX(CV118:CV122,$H$123)</f>
        <v>0</v>
      </c>
    </row>
    <row r="124" spans="2:103">
      <c r="L124" s="192"/>
      <c r="M124" s="192"/>
      <c r="N124" s="192"/>
      <c r="O124" s="192"/>
      <c r="P124" s="192"/>
      <c r="Q124" s="192"/>
      <c r="R124" s="192"/>
      <c r="S124" s="192"/>
      <c r="T124" s="192"/>
      <c r="U124" s="192"/>
      <c r="V124" s="192"/>
      <c r="W124" s="192"/>
      <c r="X124" s="192"/>
      <c r="Y124" s="192"/>
      <c r="Z124" s="192"/>
      <c r="AA124" s="192"/>
      <c r="AB124" s="192"/>
      <c r="AC124" s="192"/>
      <c r="AD124" s="192"/>
      <c r="AE124" s="192"/>
      <c r="AF124" s="192"/>
      <c r="AG124" s="192"/>
      <c r="AH124" s="192"/>
      <c r="AI124" s="192"/>
      <c r="AJ124" s="192"/>
      <c r="AK124" s="192"/>
      <c r="AL124" s="192"/>
      <c r="AM124" s="192"/>
      <c r="AN124" s="192"/>
      <c r="AO124" s="192"/>
      <c r="AP124" s="192"/>
      <c r="AQ124" s="192"/>
      <c r="AR124" s="192"/>
      <c r="AS124" s="192"/>
      <c r="AT124" s="192"/>
      <c r="AU124" s="192"/>
      <c r="AV124" s="192"/>
      <c r="AW124" s="192"/>
      <c r="AX124" s="192"/>
      <c r="AY124" s="192"/>
      <c r="AZ124" s="192"/>
      <c r="BA124" s="192"/>
      <c r="BB124" s="192"/>
      <c r="BC124" s="192"/>
      <c r="BD124" s="192"/>
      <c r="BE124" s="192"/>
      <c r="BF124" s="192"/>
      <c r="BG124" s="192"/>
      <c r="BH124" s="192"/>
      <c r="BI124" s="192"/>
      <c r="BJ124" s="192"/>
      <c r="BK124" s="192"/>
      <c r="BL124" s="192"/>
      <c r="BM124" s="192"/>
      <c r="BN124" s="192"/>
      <c r="BO124" s="192"/>
      <c r="BP124" s="192"/>
      <c r="BQ124" s="192"/>
      <c r="BR124" s="192"/>
      <c r="BS124" s="192"/>
      <c r="BT124" s="192"/>
      <c r="BU124" s="192"/>
      <c r="BV124" s="192"/>
      <c r="BW124" s="192"/>
      <c r="BX124" s="192"/>
      <c r="BY124" s="192"/>
      <c r="BZ124" s="192"/>
      <c r="CA124" s="192"/>
      <c r="CB124" s="192"/>
      <c r="CC124" s="192"/>
      <c r="CD124" s="192"/>
      <c r="CE124" s="192"/>
      <c r="CF124" s="192"/>
      <c r="CG124" s="192"/>
      <c r="CH124" s="192"/>
      <c r="CI124" s="192"/>
      <c r="CJ124" s="192"/>
      <c r="CK124" s="192"/>
      <c r="CL124" s="192"/>
      <c r="CM124" s="192"/>
      <c r="CN124" s="192"/>
      <c r="CO124" s="192"/>
      <c r="CP124" s="192"/>
      <c r="CQ124" s="192"/>
      <c r="CR124" s="192"/>
      <c r="CS124" s="192"/>
      <c r="CT124" s="192"/>
      <c r="CU124" s="192"/>
      <c r="CV124" s="192"/>
    </row>
    <row r="125" spans="2:103">
      <c r="B125" s="24"/>
      <c r="C125" s="43">
        <f>MAX($B$14:C124)+0.1</f>
        <v>6.1999999999999993</v>
      </c>
      <c r="D125" s="41" t="s">
        <v>97</v>
      </c>
      <c r="E125" s="41"/>
      <c r="F125" s="41"/>
      <c r="G125" s="41"/>
      <c r="H125" s="41"/>
      <c r="I125" s="41"/>
      <c r="J125" s="41"/>
      <c r="K125" s="41"/>
      <c r="L125" s="41"/>
      <c r="M125" s="41"/>
      <c r="N125" s="41"/>
      <c r="O125" s="41"/>
      <c r="P125" s="41"/>
      <c r="Q125" s="41"/>
      <c r="R125" s="41"/>
      <c r="S125" s="41"/>
      <c r="T125" s="41"/>
      <c r="U125" s="41"/>
      <c r="V125" s="41"/>
      <c r="W125" s="41"/>
      <c r="X125" s="41"/>
      <c r="Y125" s="41"/>
      <c r="Z125" s="41"/>
      <c r="AA125" s="41"/>
      <c r="AB125" s="41"/>
      <c r="AC125" s="41"/>
      <c r="AD125" s="41"/>
      <c r="AE125" s="41"/>
      <c r="AF125" s="41"/>
      <c r="AG125" s="41"/>
      <c r="AH125" s="41"/>
      <c r="AI125" s="41"/>
      <c r="AJ125" s="41"/>
      <c r="AK125" s="41"/>
      <c r="AL125" s="41"/>
      <c r="AM125" s="41"/>
      <c r="AN125" s="41"/>
      <c r="AO125" s="41"/>
      <c r="AP125" s="41"/>
      <c r="AQ125" s="41"/>
      <c r="AR125" s="41"/>
      <c r="AS125" s="41"/>
      <c r="AT125" s="41"/>
      <c r="AU125" s="41"/>
      <c r="AV125" s="41"/>
      <c r="AW125" s="41"/>
      <c r="AX125" s="41"/>
      <c r="AY125" s="41"/>
      <c r="AZ125" s="41"/>
      <c r="BA125" s="41"/>
      <c r="BB125" s="41"/>
      <c r="BC125" s="41"/>
      <c r="BD125" s="41"/>
      <c r="BE125" s="41"/>
      <c r="BF125" s="41"/>
      <c r="BG125" s="41"/>
      <c r="BH125" s="41"/>
      <c r="BI125" s="41"/>
      <c r="BJ125" s="41"/>
      <c r="BK125" s="41"/>
      <c r="BL125" s="41"/>
      <c r="BM125" s="41"/>
      <c r="BN125" s="41"/>
      <c r="BO125" s="41"/>
      <c r="BP125" s="41"/>
      <c r="BQ125" s="41"/>
      <c r="BR125" s="41"/>
      <c r="BS125" s="41"/>
      <c r="BT125" s="41"/>
      <c r="BU125" s="41"/>
      <c r="BV125" s="41"/>
      <c r="BW125" s="41"/>
      <c r="BX125" s="41"/>
      <c r="BY125" s="41"/>
      <c r="BZ125" s="41"/>
      <c r="CA125" s="41"/>
      <c r="CB125" s="41"/>
      <c r="CC125" s="41"/>
      <c r="CD125" s="41"/>
      <c r="CE125" s="41"/>
      <c r="CF125" s="41"/>
      <c r="CG125" s="41"/>
      <c r="CH125" s="41"/>
      <c r="CI125" s="41"/>
      <c r="CJ125" s="41"/>
      <c r="CK125" s="41"/>
      <c r="CL125" s="41"/>
      <c r="CM125" s="41"/>
      <c r="CN125" s="41"/>
      <c r="CO125" s="41"/>
      <c r="CP125" s="41"/>
      <c r="CQ125" s="41"/>
      <c r="CR125" s="41"/>
      <c r="CS125" s="41"/>
      <c r="CT125" s="41"/>
      <c r="CU125" s="41"/>
      <c r="CV125" s="41"/>
      <c r="CW125" s="41"/>
      <c r="CX125" s="41"/>
      <c r="CY125" s="41"/>
    </row>
    <row r="126" spans="2:103">
      <c r="L126" s="192"/>
      <c r="M126" s="192"/>
      <c r="N126" s="192"/>
      <c r="O126" s="192"/>
      <c r="P126" s="192"/>
      <c r="Q126" s="192"/>
      <c r="R126" s="192"/>
      <c r="S126" s="192"/>
      <c r="T126" s="192"/>
      <c r="U126" s="192"/>
      <c r="V126" s="192"/>
      <c r="W126" s="192"/>
      <c r="X126" s="192"/>
      <c r="Y126" s="192"/>
      <c r="Z126" s="192"/>
      <c r="AA126" s="192"/>
      <c r="AB126" s="192"/>
      <c r="AC126" s="192"/>
      <c r="AD126" s="192"/>
      <c r="AE126" s="192"/>
      <c r="AF126" s="192"/>
      <c r="AG126" s="192"/>
      <c r="AH126" s="192"/>
      <c r="AI126" s="192"/>
      <c r="AJ126" s="192"/>
      <c r="AK126" s="192"/>
      <c r="AL126" s="192"/>
      <c r="AM126" s="192"/>
      <c r="AN126" s="192"/>
      <c r="AO126" s="192"/>
      <c r="AP126" s="192"/>
      <c r="AQ126" s="192"/>
      <c r="AR126" s="192"/>
      <c r="AS126" s="192"/>
      <c r="AT126" s="192"/>
      <c r="AU126" s="192"/>
      <c r="AV126" s="192"/>
      <c r="AW126" s="192"/>
      <c r="AX126" s="192"/>
      <c r="AY126" s="192"/>
      <c r="AZ126" s="192"/>
      <c r="BA126" s="192"/>
      <c r="BB126" s="192"/>
      <c r="BC126" s="192"/>
      <c r="BD126" s="192"/>
      <c r="BE126" s="192"/>
      <c r="BF126" s="192"/>
      <c r="BG126" s="192"/>
      <c r="BH126" s="192"/>
      <c r="BI126" s="192"/>
      <c r="BJ126" s="192"/>
      <c r="BK126" s="192"/>
      <c r="BL126" s="192"/>
      <c r="BM126" s="192"/>
      <c r="BN126" s="192"/>
      <c r="BO126" s="192"/>
      <c r="BP126" s="192"/>
      <c r="BQ126" s="192"/>
      <c r="BR126" s="192"/>
      <c r="BS126" s="192"/>
      <c r="BT126" s="192"/>
      <c r="BU126" s="192"/>
      <c r="BV126" s="192"/>
      <c r="BW126" s="192"/>
      <c r="BX126" s="192"/>
      <c r="BY126" s="192"/>
      <c r="BZ126" s="192"/>
      <c r="CA126" s="192"/>
      <c r="CB126" s="192"/>
      <c r="CC126" s="192"/>
      <c r="CD126" s="192"/>
      <c r="CE126" s="192"/>
      <c r="CF126" s="192"/>
      <c r="CG126" s="192"/>
      <c r="CH126" s="192"/>
      <c r="CI126" s="192"/>
      <c r="CJ126" s="192"/>
      <c r="CK126" s="192"/>
      <c r="CL126" s="192"/>
      <c r="CM126" s="192"/>
      <c r="CN126" s="192"/>
      <c r="CO126" s="192"/>
      <c r="CP126" s="192"/>
      <c r="CQ126" s="192"/>
      <c r="CR126" s="192"/>
      <c r="CS126" s="192"/>
      <c r="CT126" s="192"/>
      <c r="CU126" s="192"/>
      <c r="CV126" s="192"/>
    </row>
    <row r="127" spans="2:103">
      <c r="E127" s="1" t="s">
        <v>143</v>
      </c>
      <c r="L127" s="85">
        <v>0</v>
      </c>
      <c r="M127" s="85">
        <v>0</v>
      </c>
      <c r="N127" s="85">
        <v>0</v>
      </c>
      <c r="O127" s="85">
        <v>0</v>
      </c>
      <c r="P127" s="85">
        <v>0</v>
      </c>
      <c r="Q127" s="85">
        <v>0</v>
      </c>
      <c r="R127" s="85">
        <v>0</v>
      </c>
      <c r="S127" s="85">
        <v>0</v>
      </c>
      <c r="T127" s="85">
        <v>0</v>
      </c>
      <c r="U127" s="85">
        <v>0</v>
      </c>
      <c r="V127" s="85">
        <v>0</v>
      </c>
      <c r="W127" s="85">
        <v>0</v>
      </c>
      <c r="X127" s="85">
        <v>0</v>
      </c>
      <c r="Y127" s="85">
        <v>0</v>
      </c>
      <c r="Z127" s="85">
        <v>0</v>
      </c>
      <c r="AA127" s="85">
        <v>0</v>
      </c>
      <c r="AB127" s="85">
        <v>0</v>
      </c>
      <c r="AC127" s="85">
        <v>0</v>
      </c>
      <c r="AD127" s="85">
        <v>0</v>
      </c>
      <c r="AE127" s="85">
        <v>0</v>
      </c>
      <c r="AF127" s="85">
        <v>0</v>
      </c>
      <c r="AG127" s="85">
        <v>0</v>
      </c>
      <c r="AH127" s="85">
        <v>0</v>
      </c>
      <c r="AI127" s="85">
        <v>0</v>
      </c>
      <c r="AJ127" s="85">
        <v>0</v>
      </c>
      <c r="AK127" s="85">
        <v>0</v>
      </c>
      <c r="AL127" s="85">
        <v>0</v>
      </c>
      <c r="AM127" s="85">
        <v>0</v>
      </c>
      <c r="AN127" s="85">
        <v>0</v>
      </c>
      <c r="AO127" s="85">
        <v>0</v>
      </c>
      <c r="AP127" s="85">
        <v>0</v>
      </c>
      <c r="AQ127" s="85">
        <v>0</v>
      </c>
      <c r="AR127" s="85">
        <v>0</v>
      </c>
      <c r="AS127" s="85">
        <v>0</v>
      </c>
      <c r="AT127" s="85">
        <v>0</v>
      </c>
      <c r="AU127" s="85">
        <v>0</v>
      </c>
      <c r="AV127" s="85">
        <v>0</v>
      </c>
      <c r="AW127" s="85">
        <v>0</v>
      </c>
      <c r="AX127" s="85">
        <v>0</v>
      </c>
      <c r="AY127" s="85">
        <v>0</v>
      </c>
      <c r="AZ127" s="85">
        <v>0</v>
      </c>
      <c r="BA127" s="85">
        <v>0</v>
      </c>
      <c r="BB127" s="85">
        <v>0</v>
      </c>
      <c r="BC127" s="85">
        <v>0</v>
      </c>
      <c r="BD127" s="85">
        <v>0</v>
      </c>
      <c r="BE127" s="85">
        <v>0</v>
      </c>
      <c r="BF127" s="85">
        <v>0</v>
      </c>
      <c r="BG127" s="85">
        <v>0</v>
      </c>
      <c r="BH127" s="85">
        <v>0</v>
      </c>
      <c r="BI127" s="85">
        <v>0</v>
      </c>
      <c r="BJ127" s="85">
        <v>0</v>
      </c>
      <c r="BK127" s="85">
        <v>0</v>
      </c>
      <c r="BL127" s="85">
        <v>0</v>
      </c>
      <c r="BM127" s="85">
        <v>0</v>
      </c>
      <c r="BN127" s="85">
        <v>0</v>
      </c>
      <c r="BO127" s="85">
        <v>0</v>
      </c>
      <c r="BP127" s="85">
        <v>0</v>
      </c>
      <c r="BQ127" s="85">
        <v>0</v>
      </c>
      <c r="BR127" s="85">
        <v>0</v>
      </c>
      <c r="BS127" s="85">
        <v>0</v>
      </c>
      <c r="BT127" s="85">
        <v>0</v>
      </c>
      <c r="BU127" s="85">
        <v>0</v>
      </c>
      <c r="BV127" s="85">
        <v>0</v>
      </c>
      <c r="BW127" s="85">
        <v>0</v>
      </c>
      <c r="BX127" s="85">
        <v>0</v>
      </c>
      <c r="BY127" s="85">
        <v>0</v>
      </c>
      <c r="BZ127" s="85">
        <v>0</v>
      </c>
      <c r="CA127" s="85">
        <v>0</v>
      </c>
      <c r="CB127" s="85">
        <v>0</v>
      </c>
      <c r="CC127" s="85">
        <v>0</v>
      </c>
      <c r="CD127" s="85">
        <v>0</v>
      </c>
      <c r="CE127" s="85">
        <v>0</v>
      </c>
      <c r="CF127" s="85">
        <v>0</v>
      </c>
      <c r="CG127" s="85">
        <v>0</v>
      </c>
      <c r="CH127" s="85">
        <v>0</v>
      </c>
      <c r="CI127" s="85">
        <v>0</v>
      </c>
      <c r="CJ127" s="85">
        <v>0</v>
      </c>
      <c r="CK127" s="85">
        <v>0</v>
      </c>
      <c r="CL127" s="85">
        <v>0</v>
      </c>
      <c r="CM127" s="85">
        <v>0</v>
      </c>
      <c r="CN127" s="85">
        <v>0</v>
      </c>
      <c r="CO127" s="85">
        <v>0</v>
      </c>
      <c r="CP127" s="85">
        <v>0</v>
      </c>
      <c r="CQ127" s="85">
        <v>0</v>
      </c>
      <c r="CR127" s="85">
        <v>0</v>
      </c>
      <c r="CS127" s="85">
        <v>0</v>
      </c>
      <c r="CT127" s="85">
        <v>0</v>
      </c>
      <c r="CU127" s="85">
        <v>0</v>
      </c>
      <c r="CV127" s="85">
        <v>0</v>
      </c>
    </row>
    <row r="128" spans="2:103">
      <c r="E128" s="1" t="s">
        <v>54</v>
      </c>
      <c r="L128" s="191">
        <v>0</v>
      </c>
      <c r="M128" s="191">
        <v>0</v>
      </c>
      <c r="N128" s="191">
        <v>0</v>
      </c>
      <c r="O128" s="191">
        <v>0</v>
      </c>
      <c r="P128" s="191">
        <v>0</v>
      </c>
      <c r="Q128" s="191">
        <v>0</v>
      </c>
      <c r="R128" s="191">
        <v>0</v>
      </c>
      <c r="S128" s="191">
        <v>0</v>
      </c>
      <c r="T128" s="191">
        <v>0</v>
      </c>
      <c r="U128" s="191">
        <v>0</v>
      </c>
      <c r="V128" s="191">
        <v>0</v>
      </c>
      <c r="W128" s="191">
        <v>0</v>
      </c>
      <c r="X128" s="191">
        <v>0</v>
      </c>
      <c r="Y128" s="191">
        <v>0</v>
      </c>
      <c r="Z128" s="191">
        <v>0</v>
      </c>
      <c r="AA128" s="191">
        <v>0</v>
      </c>
      <c r="AB128" s="191">
        <v>0</v>
      </c>
      <c r="AC128" s="191">
        <v>0</v>
      </c>
      <c r="AD128" s="191">
        <v>0</v>
      </c>
      <c r="AE128" s="191">
        <v>0</v>
      </c>
      <c r="AF128" s="191">
        <v>0</v>
      </c>
      <c r="AG128" s="191">
        <v>0</v>
      </c>
      <c r="AH128" s="191">
        <v>0</v>
      </c>
      <c r="AI128" s="191">
        <v>0</v>
      </c>
      <c r="AJ128" s="191">
        <v>0</v>
      </c>
      <c r="AK128" s="191">
        <v>0</v>
      </c>
      <c r="AL128" s="191">
        <v>0</v>
      </c>
      <c r="AM128" s="191">
        <v>0</v>
      </c>
      <c r="AN128" s="191">
        <v>0</v>
      </c>
      <c r="AO128" s="191">
        <v>0</v>
      </c>
      <c r="AP128" s="191">
        <v>0</v>
      </c>
      <c r="AQ128" s="191">
        <v>0</v>
      </c>
      <c r="AR128" s="191">
        <v>0</v>
      </c>
      <c r="AS128" s="191">
        <v>0</v>
      </c>
      <c r="AT128" s="191">
        <v>0</v>
      </c>
      <c r="AU128" s="191">
        <v>0</v>
      </c>
      <c r="AV128" s="191">
        <v>0</v>
      </c>
      <c r="AW128" s="191">
        <v>0</v>
      </c>
      <c r="AX128" s="191">
        <v>0</v>
      </c>
      <c r="AY128" s="191">
        <v>0</v>
      </c>
      <c r="AZ128" s="191">
        <v>0</v>
      </c>
      <c r="BA128" s="191">
        <v>0</v>
      </c>
      <c r="BB128" s="191">
        <v>0</v>
      </c>
      <c r="BC128" s="191">
        <v>0</v>
      </c>
      <c r="BD128" s="191">
        <v>0</v>
      </c>
      <c r="BE128" s="191">
        <v>0</v>
      </c>
      <c r="BF128" s="191">
        <v>0</v>
      </c>
      <c r="BG128" s="191">
        <v>0</v>
      </c>
      <c r="BH128" s="191">
        <v>0</v>
      </c>
      <c r="BI128" s="191">
        <v>0</v>
      </c>
      <c r="BJ128" s="191">
        <v>0</v>
      </c>
      <c r="BK128" s="191">
        <v>0</v>
      </c>
      <c r="BL128" s="191">
        <v>0</v>
      </c>
      <c r="BM128" s="191">
        <v>0</v>
      </c>
      <c r="BN128" s="191">
        <v>0</v>
      </c>
      <c r="BO128" s="191">
        <v>0</v>
      </c>
      <c r="BP128" s="191">
        <v>0</v>
      </c>
      <c r="BQ128" s="191">
        <v>0</v>
      </c>
      <c r="BR128" s="191">
        <v>0</v>
      </c>
      <c r="BS128" s="191">
        <v>0</v>
      </c>
      <c r="BT128" s="191">
        <v>0</v>
      </c>
      <c r="BU128" s="191">
        <v>0</v>
      </c>
      <c r="BV128" s="191">
        <v>0</v>
      </c>
      <c r="BW128" s="191">
        <v>0</v>
      </c>
      <c r="BX128" s="191">
        <v>0</v>
      </c>
      <c r="BY128" s="191">
        <v>0</v>
      </c>
      <c r="BZ128" s="191">
        <v>0</v>
      </c>
      <c r="CA128" s="191">
        <v>0</v>
      </c>
      <c r="CB128" s="191">
        <v>0</v>
      </c>
      <c r="CC128" s="191">
        <v>0</v>
      </c>
      <c r="CD128" s="191">
        <v>0</v>
      </c>
      <c r="CE128" s="191">
        <v>0</v>
      </c>
      <c r="CF128" s="191">
        <v>0</v>
      </c>
      <c r="CG128" s="191">
        <v>0</v>
      </c>
      <c r="CH128" s="191">
        <v>0</v>
      </c>
      <c r="CI128" s="191">
        <v>0</v>
      </c>
      <c r="CJ128" s="191">
        <v>0</v>
      </c>
      <c r="CK128" s="191">
        <v>0</v>
      </c>
      <c r="CL128" s="191">
        <v>0</v>
      </c>
      <c r="CM128" s="191">
        <v>0</v>
      </c>
      <c r="CN128" s="191">
        <v>0</v>
      </c>
      <c r="CO128" s="191">
        <v>0</v>
      </c>
      <c r="CP128" s="191">
        <v>0</v>
      </c>
      <c r="CQ128" s="191">
        <v>0</v>
      </c>
      <c r="CR128" s="191">
        <v>0</v>
      </c>
      <c r="CS128" s="191">
        <v>0</v>
      </c>
      <c r="CT128" s="191">
        <v>0</v>
      </c>
      <c r="CU128" s="191">
        <v>0</v>
      </c>
      <c r="CV128" s="191">
        <v>0</v>
      </c>
    </row>
    <row r="129" spans="2:103">
      <c r="E129" s="1" t="s">
        <v>55</v>
      </c>
      <c r="L129" s="191">
        <v>0</v>
      </c>
      <c r="M129" s="191">
        <v>0</v>
      </c>
      <c r="N129" s="191">
        <v>0</v>
      </c>
      <c r="O129" s="191">
        <v>0</v>
      </c>
      <c r="P129" s="191">
        <v>0</v>
      </c>
      <c r="Q129" s="191">
        <v>0</v>
      </c>
      <c r="R129" s="191">
        <v>0</v>
      </c>
      <c r="S129" s="191">
        <v>0</v>
      </c>
      <c r="T129" s="191">
        <v>0</v>
      </c>
      <c r="U129" s="191">
        <v>0</v>
      </c>
      <c r="V129" s="191">
        <v>0</v>
      </c>
      <c r="W129" s="191">
        <v>0</v>
      </c>
      <c r="X129" s="191">
        <v>0</v>
      </c>
      <c r="Y129" s="191">
        <v>0</v>
      </c>
      <c r="Z129" s="191">
        <v>0</v>
      </c>
      <c r="AA129" s="191">
        <v>0</v>
      </c>
      <c r="AB129" s="191">
        <v>0</v>
      </c>
      <c r="AC129" s="191">
        <v>0</v>
      </c>
      <c r="AD129" s="191">
        <v>0</v>
      </c>
      <c r="AE129" s="191">
        <v>0</v>
      </c>
      <c r="AF129" s="191">
        <v>0</v>
      </c>
      <c r="AG129" s="191">
        <v>0</v>
      </c>
      <c r="AH129" s="191">
        <v>0</v>
      </c>
      <c r="AI129" s="191">
        <v>0</v>
      </c>
      <c r="AJ129" s="191">
        <v>0</v>
      </c>
      <c r="AK129" s="191">
        <v>0</v>
      </c>
      <c r="AL129" s="191">
        <v>0</v>
      </c>
      <c r="AM129" s="191">
        <v>0</v>
      </c>
      <c r="AN129" s="191">
        <v>0</v>
      </c>
      <c r="AO129" s="191">
        <v>0</v>
      </c>
      <c r="AP129" s="191">
        <v>0</v>
      </c>
      <c r="AQ129" s="191">
        <v>0</v>
      </c>
      <c r="AR129" s="191">
        <v>0</v>
      </c>
      <c r="AS129" s="191">
        <v>0</v>
      </c>
      <c r="AT129" s="191">
        <v>0</v>
      </c>
      <c r="AU129" s="191">
        <v>0</v>
      </c>
      <c r="AV129" s="191">
        <v>0</v>
      </c>
      <c r="AW129" s="191">
        <v>0</v>
      </c>
      <c r="AX129" s="191">
        <v>0</v>
      </c>
      <c r="AY129" s="191">
        <v>0</v>
      </c>
      <c r="AZ129" s="191">
        <v>0</v>
      </c>
      <c r="BA129" s="191">
        <v>0</v>
      </c>
      <c r="BB129" s="191">
        <v>0</v>
      </c>
      <c r="BC129" s="191">
        <v>0</v>
      </c>
      <c r="BD129" s="191">
        <v>0</v>
      </c>
      <c r="BE129" s="191">
        <v>0</v>
      </c>
      <c r="BF129" s="191">
        <v>0</v>
      </c>
      <c r="BG129" s="191">
        <v>0</v>
      </c>
      <c r="BH129" s="191">
        <v>0</v>
      </c>
      <c r="BI129" s="191">
        <v>0</v>
      </c>
      <c r="BJ129" s="191">
        <v>0</v>
      </c>
      <c r="BK129" s="191">
        <v>0</v>
      </c>
      <c r="BL129" s="191">
        <v>0</v>
      </c>
      <c r="BM129" s="191">
        <v>0</v>
      </c>
      <c r="BN129" s="191">
        <v>0</v>
      </c>
      <c r="BO129" s="191">
        <v>0</v>
      </c>
      <c r="BP129" s="191">
        <v>0</v>
      </c>
      <c r="BQ129" s="191">
        <v>0</v>
      </c>
      <c r="BR129" s="191">
        <v>0</v>
      </c>
      <c r="BS129" s="191">
        <v>0</v>
      </c>
      <c r="BT129" s="191">
        <v>0</v>
      </c>
      <c r="BU129" s="191">
        <v>0</v>
      </c>
      <c r="BV129" s="191">
        <v>0</v>
      </c>
      <c r="BW129" s="191">
        <v>0</v>
      </c>
      <c r="BX129" s="191">
        <v>0</v>
      </c>
      <c r="BY129" s="191">
        <v>0</v>
      </c>
      <c r="BZ129" s="191">
        <v>0</v>
      </c>
      <c r="CA129" s="191">
        <v>0</v>
      </c>
      <c r="CB129" s="191">
        <v>0</v>
      </c>
      <c r="CC129" s="191">
        <v>0</v>
      </c>
      <c r="CD129" s="191">
        <v>0</v>
      </c>
      <c r="CE129" s="191">
        <v>0</v>
      </c>
      <c r="CF129" s="191">
        <v>0</v>
      </c>
      <c r="CG129" s="191">
        <v>0</v>
      </c>
      <c r="CH129" s="191">
        <v>0</v>
      </c>
      <c r="CI129" s="191">
        <v>0</v>
      </c>
      <c r="CJ129" s="191">
        <v>0</v>
      </c>
      <c r="CK129" s="191">
        <v>0</v>
      </c>
      <c r="CL129" s="191">
        <v>0</v>
      </c>
      <c r="CM129" s="191">
        <v>0</v>
      </c>
      <c r="CN129" s="191">
        <v>0</v>
      </c>
      <c r="CO129" s="191">
        <v>0</v>
      </c>
      <c r="CP129" s="191">
        <v>0</v>
      </c>
      <c r="CQ129" s="191">
        <v>0</v>
      </c>
      <c r="CR129" s="191">
        <v>0</v>
      </c>
      <c r="CS129" s="191">
        <v>0</v>
      </c>
      <c r="CT129" s="191">
        <v>0</v>
      </c>
      <c r="CU129" s="191">
        <v>0</v>
      </c>
      <c r="CV129" s="191">
        <v>0</v>
      </c>
    </row>
    <row r="130" spans="2:103">
      <c r="E130" s="1" t="s">
        <v>99</v>
      </c>
      <c r="L130" s="191">
        <v>0</v>
      </c>
      <c r="M130" s="191">
        <v>0</v>
      </c>
      <c r="N130" s="191">
        <v>0</v>
      </c>
      <c r="O130" s="191">
        <v>0</v>
      </c>
      <c r="P130" s="191">
        <v>0</v>
      </c>
      <c r="Q130" s="191">
        <v>0</v>
      </c>
      <c r="R130" s="191">
        <v>0</v>
      </c>
      <c r="S130" s="191">
        <v>0</v>
      </c>
      <c r="T130" s="191">
        <v>0</v>
      </c>
      <c r="U130" s="191">
        <v>0</v>
      </c>
      <c r="V130" s="191">
        <v>0</v>
      </c>
      <c r="W130" s="191">
        <v>0</v>
      </c>
      <c r="X130" s="191">
        <v>0</v>
      </c>
      <c r="Y130" s="191">
        <v>0</v>
      </c>
      <c r="Z130" s="191">
        <v>0</v>
      </c>
      <c r="AA130" s="191">
        <v>0</v>
      </c>
      <c r="AB130" s="191">
        <v>0</v>
      </c>
      <c r="AC130" s="191">
        <v>0</v>
      </c>
      <c r="AD130" s="191">
        <v>0</v>
      </c>
      <c r="AE130" s="191">
        <v>0</v>
      </c>
      <c r="AF130" s="191">
        <v>0</v>
      </c>
      <c r="AG130" s="191">
        <v>0</v>
      </c>
      <c r="AH130" s="191">
        <v>0</v>
      </c>
      <c r="AI130" s="191">
        <v>0</v>
      </c>
      <c r="AJ130" s="191">
        <v>0</v>
      </c>
      <c r="AK130" s="191">
        <v>0</v>
      </c>
      <c r="AL130" s="191">
        <v>0</v>
      </c>
      <c r="AM130" s="191">
        <v>0</v>
      </c>
      <c r="AN130" s="191">
        <v>0</v>
      </c>
      <c r="AO130" s="191">
        <v>0</v>
      </c>
      <c r="AP130" s="191">
        <v>0</v>
      </c>
      <c r="AQ130" s="191">
        <v>0</v>
      </c>
      <c r="AR130" s="191">
        <v>0</v>
      </c>
      <c r="AS130" s="191">
        <v>0</v>
      </c>
      <c r="AT130" s="191">
        <v>0</v>
      </c>
      <c r="AU130" s="191">
        <v>0</v>
      </c>
      <c r="AV130" s="191">
        <v>0</v>
      </c>
      <c r="AW130" s="191">
        <v>0</v>
      </c>
      <c r="AX130" s="191">
        <v>0</v>
      </c>
      <c r="AY130" s="191">
        <v>0</v>
      </c>
      <c r="AZ130" s="191">
        <v>0</v>
      </c>
      <c r="BA130" s="191">
        <v>0</v>
      </c>
      <c r="BB130" s="191">
        <v>0</v>
      </c>
      <c r="BC130" s="191">
        <v>0</v>
      </c>
      <c r="BD130" s="191">
        <v>0</v>
      </c>
      <c r="BE130" s="191">
        <v>0</v>
      </c>
      <c r="BF130" s="191">
        <v>0</v>
      </c>
      <c r="BG130" s="191">
        <v>0</v>
      </c>
      <c r="BH130" s="191">
        <v>0</v>
      </c>
      <c r="BI130" s="191">
        <v>0</v>
      </c>
      <c r="BJ130" s="191">
        <v>0</v>
      </c>
      <c r="BK130" s="191">
        <v>0</v>
      </c>
      <c r="BL130" s="191">
        <v>0</v>
      </c>
      <c r="BM130" s="191">
        <v>0</v>
      </c>
      <c r="BN130" s="191">
        <v>0</v>
      </c>
      <c r="BO130" s="191">
        <v>0</v>
      </c>
      <c r="BP130" s="191">
        <v>0</v>
      </c>
      <c r="BQ130" s="191">
        <v>0</v>
      </c>
      <c r="BR130" s="191">
        <v>0</v>
      </c>
      <c r="BS130" s="191">
        <v>0</v>
      </c>
      <c r="BT130" s="191">
        <v>0</v>
      </c>
      <c r="BU130" s="191">
        <v>0</v>
      </c>
      <c r="BV130" s="191">
        <v>0</v>
      </c>
      <c r="BW130" s="191">
        <v>0</v>
      </c>
      <c r="BX130" s="191">
        <v>0</v>
      </c>
      <c r="BY130" s="191">
        <v>0</v>
      </c>
      <c r="BZ130" s="191">
        <v>0</v>
      </c>
      <c r="CA130" s="191">
        <v>0</v>
      </c>
      <c r="CB130" s="191">
        <v>0</v>
      </c>
      <c r="CC130" s="191">
        <v>0</v>
      </c>
      <c r="CD130" s="191">
        <v>0</v>
      </c>
      <c r="CE130" s="191">
        <v>0</v>
      </c>
      <c r="CF130" s="191">
        <v>0</v>
      </c>
      <c r="CG130" s="191">
        <v>0</v>
      </c>
      <c r="CH130" s="191">
        <v>0</v>
      </c>
      <c r="CI130" s="191">
        <v>0</v>
      </c>
      <c r="CJ130" s="191">
        <v>0</v>
      </c>
      <c r="CK130" s="191">
        <v>0</v>
      </c>
      <c r="CL130" s="191">
        <v>0</v>
      </c>
      <c r="CM130" s="191">
        <v>0</v>
      </c>
      <c r="CN130" s="191">
        <v>0</v>
      </c>
      <c r="CO130" s="191">
        <v>0</v>
      </c>
      <c r="CP130" s="191">
        <v>0</v>
      </c>
      <c r="CQ130" s="191">
        <v>0</v>
      </c>
      <c r="CR130" s="191">
        <v>0</v>
      </c>
      <c r="CS130" s="191">
        <v>0</v>
      </c>
      <c r="CT130" s="191">
        <v>0</v>
      </c>
      <c r="CU130" s="191">
        <v>0</v>
      </c>
      <c r="CV130" s="191">
        <v>0</v>
      </c>
    </row>
    <row r="131" spans="2:103">
      <c r="E131" s="1" t="s">
        <v>99</v>
      </c>
      <c r="L131" s="191">
        <v>0</v>
      </c>
      <c r="M131" s="191">
        <v>0</v>
      </c>
      <c r="N131" s="191">
        <v>0</v>
      </c>
      <c r="O131" s="191">
        <v>0</v>
      </c>
      <c r="P131" s="191">
        <v>0</v>
      </c>
      <c r="Q131" s="191">
        <v>0</v>
      </c>
      <c r="R131" s="191">
        <v>0</v>
      </c>
      <c r="S131" s="191">
        <v>0</v>
      </c>
      <c r="T131" s="191">
        <v>0</v>
      </c>
      <c r="U131" s="191">
        <v>0</v>
      </c>
      <c r="V131" s="191">
        <v>0</v>
      </c>
      <c r="W131" s="191">
        <v>0</v>
      </c>
      <c r="X131" s="191">
        <v>0</v>
      </c>
      <c r="Y131" s="191">
        <v>0</v>
      </c>
      <c r="Z131" s="191">
        <v>0</v>
      </c>
      <c r="AA131" s="191">
        <v>0</v>
      </c>
      <c r="AB131" s="191">
        <v>0</v>
      </c>
      <c r="AC131" s="191">
        <v>0</v>
      </c>
      <c r="AD131" s="191">
        <v>0</v>
      </c>
      <c r="AE131" s="191">
        <v>0</v>
      </c>
      <c r="AF131" s="191">
        <v>0</v>
      </c>
      <c r="AG131" s="191">
        <v>0</v>
      </c>
      <c r="AH131" s="191">
        <v>0</v>
      </c>
      <c r="AI131" s="191">
        <v>0</v>
      </c>
      <c r="AJ131" s="191">
        <v>0</v>
      </c>
      <c r="AK131" s="191">
        <v>0</v>
      </c>
      <c r="AL131" s="191">
        <v>0</v>
      </c>
      <c r="AM131" s="191">
        <v>0</v>
      </c>
      <c r="AN131" s="191">
        <v>0</v>
      </c>
      <c r="AO131" s="191">
        <v>0</v>
      </c>
      <c r="AP131" s="191">
        <v>0</v>
      </c>
      <c r="AQ131" s="191">
        <v>0</v>
      </c>
      <c r="AR131" s="191">
        <v>0</v>
      </c>
      <c r="AS131" s="191">
        <v>0</v>
      </c>
      <c r="AT131" s="191">
        <v>0</v>
      </c>
      <c r="AU131" s="191">
        <v>0</v>
      </c>
      <c r="AV131" s="191">
        <v>0</v>
      </c>
      <c r="AW131" s="191">
        <v>0</v>
      </c>
      <c r="AX131" s="191">
        <v>0</v>
      </c>
      <c r="AY131" s="191">
        <v>0</v>
      </c>
      <c r="AZ131" s="191">
        <v>0</v>
      </c>
      <c r="BA131" s="191">
        <v>0</v>
      </c>
      <c r="BB131" s="191">
        <v>0</v>
      </c>
      <c r="BC131" s="191">
        <v>0</v>
      </c>
      <c r="BD131" s="191">
        <v>0</v>
      </c>
      <c r="BE131" s="191">
        <v>0</v>
      </c>
      <c r="BF131" s="191">
        <v>0</v>
      </c>
      <c r="BG131" s="191">
        <v>0</v>
      </c>
      <c r="BH131" s="191">
        <v>0</v>
      </c>
      <c r="BI131" s="191">
        <v>0</v>
      </c>
      <c r="BJ131" s="191">
        <v>0</v>
      </c>
      <c r="BK131" s="191">
        <v>0</v>
      </c>
      <c r="BL131" s="191">
        <v>0</v>
      </c>
      <c r="BM131" s="191">
        <v>0</v>
      </c>
      <c r="BN131" s="191">
        <v>0</v>
      </c>
      <c r="BO131" s="191">
        <v>0</v>
      </c>
      <c r="BP131" s="191">
        <v>0</v>
      </c>
      <c r="BQ131" s="191">
        <v>0</v>
      </c>
      <c r="BR131" s="191">
        <v>0</v>
      </c>
      <c r="BS131" s="191">
        <v>0</v>
      </c>
      <c r="BT131" s="191">
        <v>0</v>
      </c>
      <c r="BU131" s="191">
        <v>0</v>
      </c>
      <c r="BV131" s="191">
        <v>0</v>
      </c>
      <c r="BW131" s="191">
        <v>0</v>
      </c>
      <c r="BX131" s="191">
        <v>0</v>
      </c>
      <c r="BY131" s="191">
        <v>0</v>
      </c>
      <c r="BZ131" s="191">
        <v>0</v>
      </c>
      <c r="CA131" s="191">
        <v>0</v>
      </c>
      <c r="CB131" s="191">
        <v>0</v>
      </c>
      <c r="CC131" s="191">
        <v>0</v>
      </c>
      <c r="CD131" s="191">
        <v>0</v>
      </c>
      <c r="CE131" s="191">
        <v>0</v>
      </c>
      <c r="CF131" s="191">
        <v>0</v>
      </c>
      <c r="CG131" s="191">
        <v>0</v>
      </c>
      <c r="CH131" s="191">
        <v>0</v>
      </c>
      <c r="CI131" s="191">
        <v>0</v>
      </c>
      <c r="CJ131" s="191">
        <v>0</v>
      </c>
      <c r="CK131" s="191">
        <v>0</v>
      </c>
      <c r="CL131" s="191">
        <v>0</v>
      </c>
      <c r="CM131" s="191">
        <v>0</v>
      </c>
      <c r="CN131" s="191">
        <v>0</v>
      </c>
      <c r="CO131" s="191">
        <v>0</v>
      </c>
      <c r="CP131" s="191">
        <v>0</v>
      </c>
      <c r="CQ131" s="191">
        <v>0</v>
      </c>
      <c r="CR131" s="191">
        <v>0</v>
      </c>
      <c r="CS131" s="191">
        <v>0</v>
      </c>
      <c r="CT131" s="191">
        <v>0</v>
      </c>
      <c r="CU131" s="191">
        <v>0</v>
      </c>
      <c r="CV131" s="191">
        <v>0</v>
      </c>
    </row>
    <row r="132" spans="2:103" s="225" customFormat="1">
      <c r="E132" s="1" t="s">
        <v>157</v>
      </c>
      <c r="G132" s="1" t="s">
        <v>193</v>
      </c>
      <c r="H132" s="244">
        <f>MATCH(Scenarios!$J$63,$E$127:$E$131,0)</f>
        <v>2</v>
      </c>
      <c r="I132" s="244"/>
      <c r="J132" s="244"/>
      <c r="L132" s="194" cm="1">
        <f t="array" ref="L132">INDEX(L127:L131,$H$132)</f>
        <v>0</v>
      </c>
      <c r="M132" s="194" cm="1">
        <f t="array" ref="M132">INDEX(M127:M131,$H$132)</f>
        <v>0</v>
      </c>
      <c r="N132" s="194" cm="1">
        <f t="array" ref="N132">INDEX(N127:N131,$H$132)</f>
        <v>0</v>
      </c>
      <c r="O132" s="194" cm="1">
        <f t="array" ref="O132">INDEX(O127:O131,$H$132)</f>
        <v>0</v>
      </c>
      <c r="P132" s="194" cm="1">
        <f t="array" ref="P132">INDEX(P127:P131,$H$132)</f>
        <v>0</v>
      </c>
      <c r="Q132" s="194" cm="1">
        <f t="array" ref="Q132">INDEX(Q127:Q131,$H$132)</f>
        <v>0</v>
      </c>
      <c r="R132" s="194" cm="1">
        <f t="array" ref="R132">INDEX(R127:R131,$H$132)</f>
        <v>0</v>
      </c>
      <c r="S132" s="194" cm="1">
        <f t="array" ref="S132">INDEX(S127:S131,$H$132)</f>
        <v>0</v>
      </c>
      <c r="T132" s="194" cm="1">
        <f t="array" ref="T132">INDEX(T127:T131,$H$132)</f>
        <v>0</v>
      </c>
      <c r="U132" s="194" cm="1">
        <f t="array" ref="U132">INDEX(U127:U131,$H$132)</f>
        <v>0</v>
      </c>
      <c r="V132" s="194" cm="1">
        <f t="array" ref="V132">INDEX(V127:V131,$H$132)</f>
        <v>0</v>
      </c>
      <c r="W132" s="194" cm="1">
        <f t="array" ref="W132">INDEX(W127:W131,$H$132)</f>
        <v>0</v>
      </c>
      <c r="X132" s="194" cm="1">
        <f t="array" ref="X132">INDEX(X127:X131,$H$132)</f>
        <v>0</v>
      </c>
      <c r="Y132" s="194" cm="1">
        <f t="array" ref="Y132">INDEX(Y127:Y131,$H$132)</f>
        <v>0</v>
      </c>
      <c r="Z132" s="194" cm="1">
        <f t="array" ref="Z132">INDEX(Z127:Z131,$H$132)</f>
        <v>0</v>
      </c>
      <c r="AA132" s="194" cm="1">
        <f t="array" ref="AA132">INDEX(AA127:AA131,$H$132)</f>
        <v>0</v>
      </c>
      <c r="AB132" s="194" cm="1">
        <f t="array" ref="AB132">INDEX(AB127:AB131,$H$132)</f>
        <v>0</v>
      </c>
      <c r="AC132" s="194" cm="1">
        <f t="array" ref="AC132">INDEX(AC127:AC131,$H$132)</f>
        <v>0</v>
      </c>
      <c r="AD132" s="194" cm="1">
        <f t="array" ref="AD132">INDEX(AD127:AD131,$H$132)</f>
        <v>0</v>
      </c>
      <c r="AE132" s="194" cm="1">
        <f t="array" ref="AE132">INDEX(AE127:AE131,$H$132)</f>
        <v>0</v>
      </c>
      <c r="AF132" s="194" cm="1">
        <f t="array" ref="AF132">INDEX(AF127:AF131,$H$132)</f>
        <v>0</v>
      </c>
      <c r="AG132" s="194" cm="1">
        <f t="array" ref="AG132">INDEX(AG127:AG131,$H$132)</f>
        <v>0</v>
      </c>
      <c r="AH132" s="194" cm="1">
        <f t="array" ref="AH132">INDEX(AH127:AH131,$H$132)</f>
        <v>0</v>
      </c>
      <c r="AI132" s="194" cm="1">
        <f t="array" ref="AI132">INDEX(AI127:AI131,$H$132)</f>
        <v>0</v>
      </c>
      <c r="AJ132" s="194" cm="1">
        <f t="array" ref="AJ132">INDEX(AJ127:AJ131,$H$132)</f>
        <v>0</v>
      </c>
      <c r="AK132" s="194" cm="1">
        <f t="array" ref="AK132">INDEX(AK127:AK131,$H$132)</f>
        <v>0</v>
      </c>
      <c r="AL132" s="194" cm="1">
        <f t="array" ref="AL132">INDEX(AL127:AL131,$H$132)</f>
        <v>0</v>
      </c>
      <c r="AM132" s="194" cm="1">
        <f t="array" ref="AM132">INDEX(AM127:AM131,$H$132)</f>
        <v>0</v>
      </c>
      <c r="AN132" s="194" cm="1">
        <f t="array" ref="AN132">INDEX(AN127:AN131,$H$132)</f>
        <v>0</v>
      </c>
      <c r="AO132" s="194" cm="1">
        <f t="array" ref="AO132">INDEX(AO127:AO131,$H$132)</f>
        <v>0</v>
      </c>
      <c r="AP132" s="194" cm="1">
        <f t="array" ref="AP132">INDEX(AP127:AP131,$H$132)</f>
        <v>0</v>
      </c>
      <c r="AQ132" s="194" cm="1">
        <f t="array" ref="AQ132">INDEX(AQ127:AQ131,$H$132)</f>
        <v>0</v>
      </c>
      <c r="AR132" s="194" cm="1">
        <f t="array" ref="AR132">INDEX(AR127:AR131,$H$132)</f>
        <v>0</v>
      </c>
      <c r="AS132" s="194" cm="1">
        <f t="array" ref="AS132">INDEX(AS127:AS131,$H$132)</f>
        <v>0</v>
      </c>
      <c r="AT132" s="194" cm="1">
        <f t="array" ref="AT132">INDEX(AT127:AT131,$H$132)</f>
        <v>0</v>
      </c>
      <c r="AU132" s="194" cm="1">
        <f t="array" ref="AU132">INDEX(AU127:AU131,$H$132)</f>
        <v>0</v>
      </c>
      <c r="AV132" s="194" cm="1">
        <f t="array" ref="AV132">INDEX(AV127:AV131,$H$132)</f>
        <v>0</v>
      </c>
      <c r="AW132" s="194" cm="1">
        <f t="array" ref="AW132">INDEX(AW127:AW131,$H$132)</f>
        <v>0</v>
      </c>
      <c r="AX132" s="194" cm="1">
        <f t="array" ref="AX132">INDEX(AX127:AX131,$H$132)</f>
        <v>0</v>
      </c>
      <c r="AY132" s="194" cm="1">
        <f t="array" ref="AY132">INDEX(AY127:AY131,$H$132)</f>
        <v>0</v>
      </c>
      <c r="AZ132" s="194" cm="1">
        <f t="array" ref="AZ132">INDEX(AZ127:AZ131,$H$132)</f>
        <v>0</v>
      </c>
      <c r="BA132" s="194" cm="1">
        <f t="array" ref="BA132">INDEX(BA127:BA131,$H$132)</f>
        <v>0</v>
      </c>
      <c r="BB132" s="194" cm="1">
        <f t="array" ref="BB132">INDEX(BB127:BB131,$H$132)</f>
        <v>0</v>
      </c>
      <c r="BC132" s="194" cm="1">
        <f t="array" ref="BC132">INDEX(BC127:BC131,$H$132)</f>
        <v>0</v>
      </c>
      <c r="BD132" s="194" cm="1">
        <f t="array" ref="BD132">INDEX(BD127:BD131,$H$132)</f>
        <v>0</v>
      </c>
      <c r="BE132" s="194" cm="1">
        <f t="array" ref="BE132">INDEX(BE127:BE131,$H$132)</f>
        <v>0</v>
      </c>
      <c r="BF132" s="194" cm="1">
        <f t="array" ref="BF132">INDEX(BF127:BF131,$H$132)</f>
        <v>0</v>
      </c>
      <c r="BG132" s="194" cm="1">
        <f t="array" ref="BG132">INDEX(BG127:BG131,$H$132)</f>
        <v>0</v>
      </c>
      <c r="BH132" s="194" cm="1">
        <f t="array" ref="BH132">INDEX(BH127:BH131,$H$132)</f>
        <v>0</v>
      </c>
      <c r="BI132" s="194" cm="1">
        <f t="array" ref="BI132">INDEX(BI127:BI131,$H$132)</f>
        <v>0</v>
      </c>
      <c r="BJ132" s="194" cm="1">
        <f t="array" ref="BJ132">INDEX(BJ127:BJ131,$H$132)</f>
        <v>0</v>
      </c>
      <c r="BK132" s="194" cm="1">
        <f t="array" ref="BK132">INDEX(BK127:BK131,$H$132)</f>
        <v>0</v>
      </c>
      <c r="BL132" s="194" cm="1">
        <f t="array" ref="BL132">INDEX(BL127:BL131,$H$132)</f>
        <v>0</v>
      </c>
      <c r="BM132" s="194" cm="1">
        <f t="array" ref="BM132">INDEX(BM127:BM131,$H$132)</f>
        <v>0</v>
      </c>
      <c r="BN132" s="194" cm="1">
        <f t="array" ref="BN132">INDEX(BN127:BN131,$H$132)</f>
        <v>0</v>
      </c>
      <c r="BO132" s="194" cm="1">
        <f t="array" ref="BO132">INDEX(BO127:BO131,$H$132)</f>
        <v>0</v>
      </c>
      <c r="BP132" s="194" cm="1">
        <f t="array" ref="BP132">INDEX(BP127:BP131,$H$132)</f>
        <v>0</v>
      </c>
      <c r="BQ132" s="194" cm="1">
        <f t="array" ref="BQ132">INDEX(BQ127:BQ131,$H$132)</f>
        <v>0</v>
      </c>
      <c r="BR132" s="194" cm="1">
        <f t="array" ref="BR132">INDEX(BR127:BR131,$H$132)</f>
        <v>0</v>
      </c>
      <c r="BS132" s="194" cm="1">
        <f t="array" ref="BS132">INDEX(BS127:BS131,$H$132)</f>
        <v>0</v>
      </c>
      <c r="BT132" s="194" cm="1">
        <f t="array" ref="BT132">INDEX(BT127:BT131,$H$132)</f>
        <v>0</v>
      </c>
      <c r="BU132" s="194" cm="1">
        <f t="array" ref="BU132">INDEX(BU127:BU131,$H$132)</f>
        <v>0</v>
      </c>
      <c r="BV132" s="194" cm="1">
        <f t="array" ref="BV132">INDEX(BV127:BV131,$H$132)</f>
        <v>0</v>
      </c>
      <c r="BW132" s="194" cm="1">
        <f t="array" ref="BW132">INDEX(BW127:BW131,$H$132)</f>
        <v>0</v>
      </c>
      <c r="BX132" s="194" cm="1">
        <f t="array" ref="BX132">INDEX(BX127:BX131,$H$132)</f>
        <v>0</v>
      </c>
      <c r="BY132" s="194" cm="1">
        <f t="array" ref="BY132">INDEX(BY127:BY131,$H$132)</f>
        <v>0</v>
      </c>
      <c r="BZ132" s="194" cm="1">
        <f t="array" ref="BZ132">INDEX(BZ127:BZ131,$H$132)</f>
        <v>0</v>
      </c>
      <c r="CA132" s="194" cm="1">
        <f t="array" ref="CA132">INDEX(CA127:CA131,$H$132)</f>
        <v>0</v>
      </c>
      <c r="CB132" s="194" cm="1">
        <f t="array" ref="CB132">INDEX(CB127:CB131,$H$132)</f>
        <v>0</v>
      </c>
      <c r="CC132" s="194" cm="1">
        <f t="array" ref="CC132">INDEX(CC127:CC131,$H$132)</f>
        <v>0</v>
      </c>
      <c r="CD132" s="194" cm="1">
        <f t="array" ref="CD132">INDEX(CD127:CD131,$H$132)</f>
        <v>0</v>
      </c>
      <c r="CE132" s="194" cm="1">
        <f t="array" ref="CE132">INDEX(CE127:CE131,$H$132)</f>
        <v>0</v>
      </c>
      <c r="CF132" s="194" cm="1">
        <f t="array" ref="CF132">INDEX(CF127:CF131,$H$132)</f>
        <v>0</v>
      </c>
      <c r="CG132" s="194" cm="1">
        <f t="array" ref="CG132">INDEX(CG127:CG131,$H$132)</f>
        <v>0</v>
      </c>
      <c r="CH132" s="194" cm="1">
        <f t="array" ref="CH132">INDEX(CH127:CH131,$H$132)</f>
        <v>0</v>
      </c>
      <c r="CI132" s="194" cm="1">
        <f t="array" ref="CI132">INDEX(CI127:CI131,$H$132)</f>
        <v>0</v>
      </c>
      <c r="CJ132" s="194" cm="1">
        <f t="array" ref="CJ132">INDEX(CJ127:CJ131,$H$132)</f>
        <v>0</v>
      </c>
      <c r="CK132" s="194" cm="1">
        <f t="array" ref="CK132">INDEX(CK127:CK131,$H$132)</f>
        <v>0</v>
      </c>
      <c r="CL132" s="194" cm="1">
        <f t="array" ref="CL132">INDEX(CL127:CL131,$H$132)</f>
        <v>0</v>
      </c>
      <c r="CM132" s="194" cm="1">
        <f t="array" ref="CM132">INDEX(CM127:CM131,$H$132)</f>
        <v>0</v>
      </c>
      <c r="CN132" s="194" cm="1">
        <f t="array" ref="CN132">INDEX(CN127:CN131,$H$132)</f>
        <v>0</v>
      </c>
      <c r="CO132" s="194" cm="1">
        <f t="array" ref="CO132">INDEX(CO127:CO131,$H$132)</f>
        <v>0</v>
      </c>
      <c r="CP132" s="194" cm="1">
        <f t="array" ref="CP132">INDEX(CP127:CP131,$H$132)</f>
        <v>0</v>
      </c>
      <c r="CQ132" s="194" cm="1">
        <f t="array" ref="CQ132">INDEX(CQ127:CQ131,$H$132)</f>
        <v>0</v>
      </c>
      <c r="CR132" s="194" cm="1">
        <f t="array" ref="CR132">INDEX(CR127:CR131,$H$132)</f>
        <v>0</v>
      </c>
      <c r="CS132" s="194" cm="1">
        <f t="array" ref="CS132">INDEX(CS127:CS131,$H$132)</f>
        <v>0</v>
      </c>
      <c r="CT132" s="194" cm="1">
        <f t="array" ref="CT132">INDEX(CT127:CT131,$H$132)</f>
        <v>0</v>
      </c>
      <c r="CU132" s="194" cm="1">
        <f t="array" ref="CU132">INDEX(CU127:CU131,$H$132)</f>
        <v>0</v>
      </c>
      <c r="CV132" s="194" cm="1">
        <f t="array" ref="CV132">INDEX(CV127:CV131,$H$132)</f>
        <v>0</v>
      </c>
    </row>
    <row r="133" spans="2:103" s="225" customFormat="1">
      <c r="E133" s="1"/>
      <c r="G133" s="1"/>
      <c r="H133" s="244"/>
      <c r="I133" s="244"/>
      <c r="J133" s="244"/>
      <c r="L133" s="194"/>
      <c r="M133" s="194"/>
      <c r="N133" s="194"/>
      <c r="O133" s="194"/>
      <c r="P133" s="194"/>
      <c r="Q133" s="194"/>
      <c r="R133" s="194"/>
      <c r="S133" s="194"/>
      <c r="T133" s="194"/>
      <c r="U133" s="194"/>
      <c r="V133" s="194"/>
      <c r="W133" s="194"/>
      <c r="X133" s="194"/>
      <c r="Y133" s="194"/>
      <c r="Z133" s="194"/>
      <c r="AA133" s="194"/>
      <c r="AB133" s="194"/>
      <c r="AC133" s="194"/>
      <c r="AD133" s="194"/>
      <c r="AE133" s="194"/>
      <c r="AF133" s="194"/>
      <c r="AG133" s="194"/>
      <c r="AH133" s="194"/>
      <c r="AI133" s="194"/>
      <c r="AJ133" s="194"/>
      <c r="AK133" s="194"/>
      <c r="AL133" s="194"/>
      <c r="AM133" s="194"/>
      <c r="AN133" s="194"/>
      <c r="AO133" s="194"/>
      <c r="AP133" s="194"/>
      <c r="AQ133" s="194"/>
      <c r="AR133" s="194"/>
      <c r="AS133" s="194"/>
      <c r="AT133" s="194"/>
      <c r="AU133" s="194"/>
      <c r="AV133" s="194"/>
      <c r="AW133" s="194"/>
      <c r="AX133" s="194"/>
      <c r="AY133" s="194"/>
      <c r="AZ133" s="194"/>
      <c r="BA133" s="194"/>
      <c r="BB133" s="194"/>
      <c r="BC133" s="194"/>
      <c r="BD133" s="194"/>
      <c r="BE133" s="194"/>
      <c r="BF133" s="194"/>
      <c r="BG133" s="194"/>
      <c r="BH133" s="194"/>
      <c r="BI133" s="194"/>
      <c r="BJ133" s="194"/>
      <c r="BK133" s="194"/>
      <c r="BL133" s="194"/>
      <c r="BM133" s="194"/>
      <c r="BN133" s="194"/>
      <c r="BO133" s="194"/>
      <c r="BP133" s="194"/>
      <c r="BQ133" s="194"/>
      <c r="BR133" s="194"/>
      <c r="BS133" s="194"/>
      <c r="BT133" s="194"/>
      <c r="BU133" s="194"/>
      <c r="BV133" s="194"/>
      <c r="BW133" s="194"/>
      <c r="BX133" s="194"/>
      <c r="BY133" s="194"/>
      <c r="BZ133" s="194"/>
      <c r="CA133" s="194"/>
      <c r="CB133" s="194"/>
      <c r="CC133" s="194"/>
      <c r="CD133" s="194"/>
      <c r="CE133" s="194"/>
      <c r="CF133" s="194"/>
      <c r="CG133" s="194"/>
      <c r="CH133" s="194"/>
      <c r="CI133" s="194"/>
      <c r="CJ133" s="194"/>
      <c r="CK133" s="194"/>
      <c r="CL133" s="194"/>
      <c r="CM133" s="194"/>
      <c r="CN133" s="194"/>
      <c r="CO133" s="194"/>
      <c r="CP133" s="194"/>
      <c r="CQ133" s="194"/>
      <c r="CR133" s="194"/>
      <c r="CS133" s="194"/>
      <c r="CT133" s="194"/>
      <c r="CU133" s="194"/>
      <c r="CV133" s="194"/>
    </row>
    <row r="134" spans="2:103">
      <c r="B134" s="24"/>
      <c r="C134" s="43">
        <f>MAX($B$14:C133)+0.1</f>
        <v>6.2999999999999989</v>
      </c>
      <c r="D134" s="41" t="s">
        <v>194</v>
      </c>
      <c r="E134" s="41"/>
      <c r="F134" s="41"/>
      <c r="G134" s="41"/>
      <c r="H134" s="41"/>
      <c r="I134" s="41"/>
      <c r="J134" s="41"/>
      <c r="K134" s="41"/>
      <c r="L134" s="41"/>
      <c r="M134" s="41"/>
      <c r="N134" s="41"/>
      <c r="O134" s="41"/>
      <c r="P134" s="41"/>
      <c r="Q134" s="41"/>
      <c r="R134" s="41"/>
      <c r="S134" s="41"/>
      <c r="T134" s="41"/>
      <c r="U134" s="41"/>
      <c r="V134" s="41"/>
      <c r="W134" s="41"/>
      <c r="X134" s="41"/>
      <c r="Y134" s="41"/>
      <c r="Z134" s="41"/>
      <c r="AA134" s="41"/>
      <c r="AB134" s="41"/>
      <c r="AC134" s="41"/>
      <c r="AD134" s="41"/>
      <c r="AE134" s="41"/>
      <c r="AF134" s="41"/>
      <c r="AG134" s="41"/>
      <c r="AH134" s="41"/>
      <c r="AI134" s="41"/>
      <c r="AJ134" s="41"/>
      <c r="AK134" s="41"/>
      <c r="AL134" s="41"/>
      <c r="AM134" s="41"/>
      <c r="AN134" s="41"/>
      <c r="AO134" s="41"/>
      <c r="AP134" s="41"/>
      <c r="AQ134" s="41"/>
      <c r="AR134" s="41"/>
      <c r="AS134" s="41"/>
      <c r="AT134" s="41"/>
      <c r="AU134" s="41"/>
      <c r="AV134" s="41"/>
      <c r="AW134" s="41"/>
      <c r="AX134" s="41"/>
      <c r="AY134" s="41"/>
      <c r="AZ134" s="41"/>
      <c r="BA134" s="41"/>
      <c r="BB134" s="41"/>
      <c r="BC134" s="41"/>
      <c r="BD134" s="41"/>
      <c r="BE134" s="41"/>
      <c r="BF134" s="41"/>
      <c r="BG134" s="41"/>
      <c r="BH134" s="41"/>
      <c r="BI134" s="41"/>
      <c r="BJ134" s="41"/>
      <c r="BK134" s="41"/>
      <c r="BL134" s="41"/>
      <c r="BM134" s="41"/>
      <c r="BN134" s="41"/>
      <c r="BO134" s="41"/>
      <c r="BP134" s="41"/>
      <c r="BQ134" s="41"/>
      <c r="BR134" s="41"/>
      <c r="BS134" s="41"/>
      <c r="BT134" s="41"/>
      <c r="BU134" s="41"/>
      <c r="BV134" s="41"/>
      <c r="BW134" s="41"/>
      <c r="BX134" s="41"/>
      <c r="BY134" s="41"/>
      <c r="BZ134" s="41"/>
      <c r="CA134" s="41"/>
      <c r="CB134" s="41"/>
      <c r="CC134" s="41"/>
      <c r="CD134" s="41"/>
      <c r="CE134" s="41"/>
      <c r="CF134" s="41"/>
      <c r="CG134" s="41"/>
      <c r="CH134" s="41"/>
      <c r="CI134" s="41"/>
      <c r="CJ134" s="41"/>
      <c r="CK134" s="41"/>
      <c r="CL134" s="41"/>
      <c r="CM134" s="41"/>
      <c r="CN134" s="41"/>
      <c r="CO134" s="41"/>
      <c r="CP134" s="41"/>
      <c r="CQ134" s="41"/>
      <c r="CR134" s="41"/>
      <c r="CS134" s="41"/>
      <c r="CT134" s="41"/>
      <c r="CU134" s="41"/>
      <c r="CV134" s="41"/>
      <c r="CW134" s="41"/>
      <c r="CX134" s="41"/>
      <c r="CY134" s="41"/>
    </row>
    <row r="135" spans="2:103" s="225" customFormat="1">
      <c r="E135" s="1"/>
      <c r="G135" s="1"/>
      <c r="H135" s="244"/>
      <c r="I135" s="244"/>
      <c r="J135" s="244"/>
      <c r="L135" s="194"/>
      <c r="M135" s="194"/>
      <c r="N135" s="194"/>
      <c r="O135" s="194"/>
      <c r="P135" s="194"/>
      <c r="Q135" s="194"/>
      <c r="R135" s="194"/>
      <c r="S135" s="194"/>
      <c r="T135" s="194"/>
      <c r="U135" s="194"/>
      <c r="V135" s="194"/>
      <c r="W135" s="194"/>
      <c r="X135" s="194"/>
      <c r="Y135" s="194"/>
      <c r="Z135" s="194"/>
      <c r="AA135" s="194"/>
      <c r="AB135" s="194"/>
      <c r="AC135" s="194"/>
      <c r="AD135" s="194"/>
      <c r="AE135" s="194"/>
      <c r="AF135" s="194"/>
      <c r="AG135" s="194"/>
      <c r="AH135" s="194"/>
      <c r="AI135" s="194"/>
      <c r="AJ135" s="194"/>
      <c r="AK135" s="194"/>
      <c r="AL135" s="194"/>
      <c r="AM135" s="194"/>
      <c r="AN135" s="194"/>
      <c r="AO135" s="194"/>
      <c r="AP135" s="194"/>
      <c r="AQ135" s="194"/>
      <c r="AR135" s="194"/>
      <c r="AS135" s="194"/>
      <c r="AT135" s="194"/>
      <c r="AU135" s="194"/>
      <c r="AV135" s="194"/>
      <c r="AW135" s="194"/>
      <c r="AX135" s="194"/>
      <c r="AY135" s="194"/>
      <c r="AZ135" s="194"/>
      <c r="BA135" s="194"/>
      <c r="BB135" s="194"/>
      <c r="BC135" s="194"/>
      <c r="BD135" s="194"/>
      <c r="BE135" s="194"/>
      <c r="BF135" s="194"/>
      <c r="BG135" s="194"/>
      <c r="BH135" s="194"/>
      <c r="BI135" s="194"/>
      <c r="BJ135" s="194"/>
      <c r="BK135" s="194"/>
      <c r="BL135" s="194"/>
      <c r="BM135" s="194"/>
      <c r="BN135" s="194"/>
      <c r="BO135" s="194"/>
      <c r="BP135" s="194"/>
      <c r="BQ135" s="194"/>
      <c r="BR135" s="194"/>
      <c r="BS135" s="194"/>
      <c r="BT135" s="194"/>
      <c r="BU135" s="194"/>
      <c r="BV135" s="194"/>
      <c r="BW135" s="194"/>
      <c r="BX135" s="194"/>
      <c r="BY135" s="194"/>
      <c r="BZ135" s="194"/>
      <c r="CA135" s="194"/>
      <c r="CB135" s="194"/>
      <c r="CC135" s="194"/>
      <c r="CD135" s="194"/>
      <c r="CE135" s="194"/>
      <c r="CF135" s="194"/>
      <c r="CG135" s="194"/>
      <c r="CH135" s="194"/>
      <c r="CI135" s="194"/>
      <c r="CJ135" s="194"/>
      <c r="CK135" s="194"/>
      <c r="CL135" s="194"/>
      <c r="CM135" s="194"/>
      <c r="CN135" s="194"/>
      <c r="CO135" s="194"/>
      <c r="CP135" s="194"/>
      <c r="CQ135" s="194"/>
      <c r="CR135" s="194"/>
      <c r="CS135" s="194"/>
      <c r="CT135" s="194"/>
      <c r="CU135" s="194"/>
      <c r="CV135" s="194"/>
    </row>
    <row r="136" spans="2:103" s="225" customFormat="1">
      <c r="E136" s="1" t="s">
        <v>195</v>
      </c>
      <c r="G136" s="1"/>
      <c r="H136" s="244"/>
      <c r="I136" s="244"/>
      <c r="J136" s="244"/>
      <c r="L136" s="57">
        <v>0</v>
      </c>
      <c r="M136" s="57">
        <v>0</v>
      </c>
      <c r="N136" s="57">
        <v>0</v>
      </c>
      <c r="O136" s="57">
        <v>0</v>
      </c>
      <c r="P136" s="57">
        <v>0</v>
      </c>
      <c r="Q136" s="57">
        <v>0</v>
      </c>
      <c r="R136" s="57">
        <v>0</v>
      </c>
      <c r="S136" s="57">
        <v>0</v>
      </c>
      <c r="T136" s="57">
        <v>0</v>
      </c>
      <c r="U136" s="57">
        <v>0</v>
      </c>
      <c r="V136" s="57">
        <v>0</v>
      </c>
      <c r="W136" s="57">
        <v>0</v>
      </c>
      <c r="X136" s="57">
        <v>0</v>
      </c>
      <c r="Y136" s="57">
        <v>0</v>
      </c>
      <c r="Z136" s="57">
        <v>0</v>
      </c>
      <c r="AA136" s="57">
        <v>0</v>
      </c>
      <c r="AB136" s="57">
        <v>0</v>
      </c>
      <c r="AC136" s="57">
        <v>0</v>
      </c>
      <c r="AD136" s="57">
        <v>0</v>
      </c>
      <c r="AE136" s="57">
        <v>0</v>
      </c>
      <c r="AF136" s="57">
        <v>0</v>
      </c>
      <c r="AG136" s="57">
        <v>0</v>
      </c>
      <c r="AH136" s="57">
        <v>0</v>
      </c>
      <c r="AI136" s="57">
        <v>0</v>
      </c>
      <c r="AJ136" s="57">
        <v>0</v>
      </c>
      <c r="AK136" s="57">
        <v>0</v>
      </c>
      <c r="AL136" s="57">
        <v>0</v>
      </c>
      <c r="AM136" s="57">
        <v>0</v>
      </c>
      <c r="AN136" s="57">
        <v>0</v>
      </c>
      <c r="AO136" s="57">
        <v>0</v>
      </c>
      <c r="AP136" s="57">
        <v>0</v>
      </c>
      <c r="AQ136" s="57">
        <v>0</v>
      </c>
      <c r="AR136" s="57">
        <v>0</v>
      </c>
      <c r="AS136" s="57">
        <v>0</v>
      </c>
      <c r="AT136" s="57">
        <v>0</v>
      </c>
      <c r="AU136" s="57">
        <v>0</v>
      </c>
      <c r="AV136" s="57">
        <v>0</v>
      </c>
      <c r="AW136" s="57">
        <v>0</v>
      </c>
      <c r="AX136" s="57">
        <v>0</v>
      </c>
      <c r="AY136" s="57">
        <v>0</v>
      </c>
      <c r="AZ136" s="57">
        <v>0</v>
      </c>
      <c r="BA136" s="57">
        <v>0</v>
      </c>
      <c r="BB136" s="57">
        <v>0</v>
      </c>
      <c r="BC136" s="57">
        <v>0</v>
      </c>
      <c r="BD136" s="57">
        <v>0</v>
      </c>
      <c r="BE136" s="57">
        <v>0</v>
      </c>
      <c r="BF136" s="57">
        <v>0</v>
      </c>
      <c r="BG136" s="57">
        <v>0</v>
      </c>
      <c r="BH136" s="57">
        <v>0</v>
      </c>
      <c r="BI136" s="57">
        <v>0</v>
      </c>
      <c r="BJ136" s="57">
        <v>0</v>
      </c>
      <c r="BK136" s="57">
        <v>0</v>
      </c>
      <c r="BL136" s="57">
        <v>0</v>
      </c>
      <c r="BM136" s="57">
        <v>0</v>
      </c>
      <c r="BN136" s="57">
        <v>0</v>
      </c>
      <c r="BO136" s="57">
        <v>0</v>
      </c>
      <c r="BP136" s="57">
        <v>0</v>
      </c>
      <c r="BQ136" s="57">
        <v>0</v>
      </c>
      <c r="BR136" s="57">
        <v>0</v>
      </c>
      <c r="BS136" s="57">
        <v>0</v>
      </c>
      <c r="BT136" s="57">
        <v>0</v>
      </c>
      <c r="BU136" s="57">
        <v>0</v>
      </c>
      <c r="BV136" s="57">
        <v>0</v>
      </c>
      <c r="BW136" s="57">
        <v>0</v>
      </c>
      <c r="BX136" s="57">
        <v>0</v>
      </c>
      <c r="BY136" s="57">
        <v>0</v>
      </c>
      <c r="BZ136" s="57">
        <v>0</v>
      </c>
      <c r="CA136" s="57">
        <v>0</v>
      </c>
      <c r="CB136" s="57">
        <v>0</v>
      </c>
      <c r="CC136" s="57">
        <v>0</v>
      </c>
      <c r="CD136" s="57">
        <v>0</v>
      </c>
      <c r="CE136" s="57">
        <v>0</v>
      </c>
      <c r="CF136" s="57">
        <v>0</v>
      </c>
      <c r="CG136" s="57">
        <v>0</v>
      </c>
      <c r="CH136" s="57">
        <v>0</v>
      </c>
      <c r="CI136" s="57">
        <v>0</v>
      </c>
      <c r="CJ136" s="57">
        <v>0</v>
      </c>
      <c r="CK136" s="57">
        <v>0</v>
      </c>
      <c r="CL136" s="57">
        <v>0</v>
      </c>
      <c r="CM136" s="57">
        <v>0</v>
      </c>
      <c r="CN136" s="57">
        <v>0</v>
      </c>
      <c r="CO136" s="57">
        <v>0</v>
      </c>
      <c r="CP136" s="57">
        <v>0</v>
      </c>
      <c r="CQ136" s="57">
        <v>0</v>
      </c>
      <c r="CR136" s="57">
        <v>0</v>
      </c>
      <c r="CS136" s="57">
        <v>0</v>
      </c>
      <c r="CT136" s="57">
        <v>0</v>
      </c>
      <c r="CU136" s="57">
        <v>0</v>
      </c>
      <c r="CV136" s="57">
        <v>0</v>
      </c>
    </row>
    <row r="137" spans="2:103" s="225" customFormat="1">
      <c r="E137" s="1" t="s">
        <v>99</v>
      </c>
      <c r="G137" s="1"/>
      <c r="H137" s="244"/>
      <c r="I137" s="244"/>
      <c r="J137" s="244"/>
      <c r="L137" s="57">
        <v>0</v>
      </c>
      <c r="M137" s="57">
        <v>0</v>
      </c>
      <c r="N137" s="57">
        <v>0</v>
      </c>
      <c r="O137" s="57">
        <v>0</v>
      </c>
      <c r="P137" s="57">
        <v>0</v>
      </c>
      <c r="Q137" s="57">
        <v>0</v>
      </c>
      <c r="R137" s="57">
        <v>0</v>
      </c>
      <c r="S137" s="57">
        <v>0</v>
      </c>
      <c r="T137" s="57">
        <v>0</v>
      </c>
      <c r="U137" s="57">
        <v>0</v>
      </c>
      <c r="V137" s="57">
        <v>0</v>
      </c>
      <c r="W137" s="57">
        <v>0</v>
      </c>
      <c r="X137" s="57">
        <v>0</v>
      </c>
      <c r="Y137" s="57">
        <v>0</v>
      </c>
      <c r="Z137" s="57">
        <v>0</v>
      </c>
      <c r="AA137" s="57">
        <v>0</v>
      </c>
      <c r="AB137" s="57">
        <v>0</v>
      </c>
      <c r="AC137" s="57">
        <v>0</v>
      </c>
      <c r="AD137" s="57">
        <v>0</v>
      </c>
      <c r="AE137" s="57">
        <v>0</v>
      </c>
      <c r="AF137" s="57">
        <v>0</v>
      </c>
      <c r="AG137" s="57">
        <v>0</v>
      </c>
      <c r="AH137" s="57">
        <v>0</v>
      </c>
      <c r="AI137" s="57">
        <v>0</v>
      </c>
      <c r="AJ137" s="57">
        <v>0</v>
      </c>
      <c r="AK137" s="57">
        <v>0</v>
      </c>
      <c r="AL137" s="57">
        <v>0</v>
      </c>
      <c r="AM137" s="57">
        <v>0</v>
      </c>
      <c r="AN137" s="57">
        <v>0</v>
      </c>
      <c r="AO137" s="57">
        <v>0</v>
      </c>
      <c r="AP137" s="57">
        <v>0</v>
      </c>
      <c r="AQ137" s="57">
        <v>0</v>
      </c>
      <c r="AR137" s="57">
        <v>0</v>
      </c>
      <c r="AS137" s="57">
        <v>0</v>
      </c>
      <c r="AT137" s="57">
        <v>0</v>
      </c>
      <c r="AU137" s="57">
        <v>0</v>
      </c>
      <c r="AV137" s="57">
        <v>0</v>
      </c>
      <c r="AW137" s="57">
        <v>0</v>
      </c>
      <c r="AX137" s="57">
        <v>0</v>
      </c>
      <c r="AY137" s="57">
        <v>0</v>
      </c>
      <c r="AZ137" s="57">
        <v>0</v>
      </c>
      <c r="BA137" s="57">
        <v>0</v>
      </c>
      <c r="BB137" s="57">
        <v>0</v>
      </c>
      <c r="BC137" s="57">
        <v>0</v>
      </c>
      <c r="BD137" s="57">
        <v>0</v>
      </c>
      <c r="BE137" s="57">
        <v>0</v>
      </c>
      <c r="BF137" s="57">
        <v>0</v>
      </c>
      <c r="BG137" s="57">
        <v>0</v>
      </c>
      <c r="BH137" s="57">
        <v>0</v>
      </c>
      <c r="BI137" s="57">
        <v>0</v>
      </c>
      <c r="BJ137" s="57">
        <v>0</v>
      </c>
      <c r="BK137" s="57">
        <v>0</v>
      </c>
      <c r="BL137" s="57">
        <v>0</v>
      </c>
      <c r="BM137" s="57">
        <v>0</v>
      </c>
      <c r="BN137" s="57">
        <v>0</v>
      </c>
      <c r="BO137" s="57">
        <v>0</v>
      </c>
      <c r="BP137" s="57">
        <v>0</v>
      </c>
      <c r="BQ137" s="57">
        <v>0</v>
      </c>
      <c r="BR137" s="57">
        <v>0</v>
      </c>
      <c r="BS137" s="57">
        <v>0</v>
      </c>
      <c r="BT137" s="57">
        <v>0</v>
      </c>
      <c r="BU137" s="57">
        <v>0</v>
      </c>
      <c r="BV137" s="57">
        <v>0</v>
      </c>
      <c r="BW137" s="57">
        <v>0</v>
      </c>
      <c r="BX137" s="57">
        <v>0</v>
      </c>
      <c r="BY137" s="57">
        <v>0</v>
      </c>
      <c r="BZ137" s="57">
        <v>0</v>
      </c>
      <c r="CA137" s="57">
        <v>0</v>
      </c>
      <c r="CB137" s="57">
        <v>0</v>
      </c>
      <c r="CC137" s="57">
        <v>0</v>
      </c>
      <c r="CD137" s="57">
        <v>0</v>
      </c>
      <c r="CE137" s="57">
        <v>0</v>
      </c>
      <c r="CF137" s="57">
        <v>0</v>
      </c>
      <c r="CG137" s="57">
        <v>0</v>
      </c>
      <c r="CH137" s="57">
        <v>0</v>
      </c>
      <c r="CI137" s="57">
        <v>0</v>
      </c>
      <c r="CJ137" s="57">
        <v>0</v>
      </c>
      <c r="CK137" s="57">
        <v>0</v>
      </c>
      <c r="CL137" s="57">
        <v>0</v>
      </c>
      <c r="CM137" s="57">
        <v>0</v>
      </c>
      <c r="CN137" s="57">
        <v>0</v>
      </c>
      <c r="CO137" s="57">
        <v>0</v>
      </c>
      <c r="CP137" s="57">
        <v>0</v>
      </c>
      <c r="CQ137" s="57">
        <v>0</v>
      </c>
      <c r="CR137" s="57">
        <v>0</v>
      </c>
      <c r="CS137" s="57">
        <v>0</v>
      </c>
      <c r="CT137" s="57">
        <v>0</v>
      </c>
      <c r="CU137" s="57">
        <v>0</v>
      </c>
      <c r="CV137" s="57">
        <v>0</v>
      </c>
    </row>
    <row r="138" spans="2:103" s="225" customFormat="1">
      <c r="E138" s="1" t="s">
        <v>99</v>
      </c>
      <c r="G138" s="1"/>
      <c r="H138" s="244"/>
      <c r="I138" s="244"/>
      <c r="J138" s="244"/>
      <c r="L138" s="57">
        <v>0</v>
      </c>
      <c r="M138" s="57">
        <v>0</v>
      </c>
      <c r="N138" s="57">
        <v>0</v>
      </c>
      <c r="O138" s="57">
        <v>0</v>
      </c>
      <c r="P138" s="57">
        <v>0</v>
      </c>
      <c r="Q138" s="57">
        <v>0</v>
      </c>
      <c r="R138" s="57">
        <v>0</v>
      </c>
      <c r="S138" s="57">
        <v>0</v>
      </c>
      <c r="T138" s="57">
        <v>0</v>
      </c>
      <c r="U138" s="57">
        <v>0</v>
      </c>
      <c r="V138" s="57">
        <v>0</v>
      </c>
      <c r="W138" s="57">
        <v>0</v>
      </c>
      <c r="X138" s="57">
        <v>0</v>
      </c>
      <c r="Y138" s="57">
        <v>0</v>
      </c>
      <c r="Z138" s="57">
        <v>0</v>
      </c>
      <c r="AA138" s="57">
        <v>0</v>
      </c>
      <c r="AB138" s="57">
        <v>0</v>
      </c>
      <c r="AC138" s="57">
        <v>0</v>
      </c>
      <c r="AD138" s="57">
        <v>0</v>
      </c>
      <c r="AE138" s="57">
        <v>0</v>
      </c>
      <c r="AF138" s="57">
        <v>0</v>
      </c>
      <c r="AG138" s="57">
        <v>0</v>
      </c>
      <c r="AH138" s="57">
        <v>0</v>
      </c>
      <c r="AI138" s="57">
        <v>0</v>
      </c>
      <c r="AJ138" s="57">
        <v>0</v>
      </c>
      <c r="AK138" s="57">
        <v>0</v>
      </c>
      <c r="AL138" s="57">
        <v>0</v>
      </c>
      <c r="AM138" s="57">
        <v>0</v>
      </c>
      <c r="AN138" s="57">
        <v>0</v>
      </c>
      <c r="AO138" s="57">
        <v>0</v>
      </c>
      <c r="AP138" s="57">
        <v>0</v>
      </c>
      <c r="AQ138" s="57">
        <v>0</v>
      </c>
      <c r="AR138" s="57">
        <v>0</v>
      </c>
      <c r="AS138" s="57">
        <v>0</v>
      </c>
      <c r="AT138" s="57">
        <v>0</v>
      </c>
      <c r="AU138" s="57">
        <v>0</v>
      </c>
      <c r="AV138" s="57">
        <v>0</v>
      </c>
      <c r="AW138" s="57">
        <v>0</v>
      </c>
      <c r="AX138" s="57">
        <v>0</v>
      </c>
      <c r="AY138" s="57">
        <v>0</v>
      </c>
      <c r="AZ138" s="57">
        <v>0</v>
      </c>
      <c r="BA138" s="57">
        <v>0</v>
      </c>
      <c r="BB138" s="57">
        <v>0</v>
      </c>
      <c r="BC138" s="57">
        <v>0</v>
      </c>
      <c r="BD138" s="57">
        <v>0</v>
      </c>
      <c r="BE138" s="57">
        <v>0</v>
      </c>
      <c r="BF138" s="57">
        <v>0</v>
      </c>
      <c r="BG138" s="57">
        <v>0</v>
      </c>
      <c r="BH138" s="57">
        <v>0</v>
      </c>
      <c r="BI138" s="57">
        <v>0</v>
      </c>
      <c r="BJ138" s="57">
        <v>0</v>
      </c>
      <c r="BK138" s="57">
        <v>0</v>
      </c>
      <c r="BL138" s="57">
        <v>0</v>
      </c>
      <c r="BM138" s="57">
        <v>0</v>
      </c>
      <c r="BN138" s="57">
        <v>0</v>
      </c>
      <c r="BO138" s="57">
        <v>0</v>
      </c>
      <c r="BP138" s="57">
        <v>0</v>
      </c>
      <c r="BQ138" s="57">
        <v>0</v>
      </c>
      <c r="BR138" s="57">
        <v>0</v>
      </c>
      <c r="BS138" s="57">
        <v>0</v>
      </c>
      <c r="BT138" s="57">
        <v>0</v>
      </c>
      <c r="BU138" s="57">
        <v>0</v>
      </c>
      <c r="BV138" s="57">
        <v>0</v>
      </c>
      <c r="BW138" s="57">
        <v>0</v>
      </c>
      <c r="BX138" s="57">
        <v>0</v>
      </c>
      <c r="BY138" s="57">
        <v>0</v>
      </c>
      <c r="BZ138" s="57">
        <v>0</v>
      </c>
      <c r="CA138" s="57">
        <v>0</v>
      </c>
      <c r="CB138" s="57">
        <v>0</v>
      </c>
      <c r="CC138" s="57">
        <v>0</v>
      </c>
      <c r="CD138" s="57">
        <v>0</v>
      </c>
      <c r="CE138" s="57">
        <v>0</v>
      </c>
      <c r="CF138" s="57">
        <v>0</v>
      </c>
      <c r="CG138" s="57">
        <v>0</v>
      </c>
      <c r="CH138" s="57">
        <v>0</v>
      </c>
      <c r="CI138" s="57">
        <v>0</v>
      </c>
      <c r="CJ138" s="57">
        <v>0</v>
      </c>
      <c r="CK138" s="57">
        <v>0</v>
      </c>
      <c r="CL138" s="57">
        <v>0</v>
      </c>
      <c r="CM138" s="57">
        <v>0</v>
      </c>
      <c r="CN138" s="57">
        <v>0</v>
      </c>
      <c r="CO138" s="57">
        <v>0</v>
      </c>
      <c r="CP138" s="57">
        <v>0</v>
      </c>
      <c r="CQ138" s="57">
        <v>0</v>
      </c>
      <c r="CR138" s="57">
        <v>0</v>
      </c>
      <c r="CS138" s="57">
        <v>0</v>
      </c>
      <c r="CT138" s="57">
        <v>0</v>
      </c>
      <c r="CU138" s="57">
        <v>0</v>
      </c>
      <c r="CV138" s="57">
        <v>0</v>
      </c>
    </row>
    <row r="139" spans="2:103" s="225" customFormat="1">
      <c r="E139" s="1" t="s">
        <v>99</v>
      </c>
      <c r="G139" s="1"/>
      <c r="H139" s="244"/>
      <c r="I139" s="244"/>
      <c r="J139" s="244"/>
      <c r="L139" s="57">
        <v>0</v>
      </c>
      <c r="M139" s="57">
        <v>0</v>
      </c>
      <c r="N139" s="57">
        <v>0</v>
      </c>
      <c r="O139" s="57">
        <v>0</v>
      </c>
      <c r="P139" s="57">
        <v>0</v>
      </c>
      <c r="Q139" s="57">
        <v>0</v>
      </c>
      <c r="R139" s="57">
        <v>0</v>
      </c>
      <c r="S139" s="57">
        <v>0</v>
      </c>
      <c r="T139" s="57">
        <v>0</v>
      </c>
      <c r="U139" s="57">
        <v>0</v>
      </c>
      <c r="V139" s="57">
        <v>0</v>
      </c>
      <c r="W139" s="57">
        <v>0</v>
      </c>
      <c r="X139" s="57">
        <v>0</v>
      </c>
      <c r="Y139" s="57">
        <v>0</v>
      </c>
      <c r="Z139" s="57">
        <v>0</v>
      </c>
      <c r="AA139" s="57">
        <v>0</v>
      </c>
      <c r="AB139" s="57">
        <v>0</v>
      </c>
      <c r="AC139" s="57">
        <v>0</v>
      </c>
      <c r="AD139" s="57">
        <v>0</v>
      </c>
      <c r="AE139" s="57">
        <v>0</v>
      </c>
      <c r="AF139" s="57">
        <v>0</v>
      </c>
      <c r="AG139" s="57">
        <v>0</v>
      </c>
      <c r="AH139" s="57">
        <v>0</v>
      </c>
      <c r="AI139" s="57">
        <v>0</v>
      </c>
      <c r="AJ139" s="57">
        <v>0</v>
      </c>
      <c r="AK139" s="57">
        <v>0</v>
      </c>
      <c r="AL139" s="57">
        <v>0</v>
      </c>
      <c r="AM139" s="57">
        <v>0</v>
      </c>
      <c r="AN139" s="57">
        <v>0</v>
      </c>
      <c r="AO139" s="57">
        <v>0</v>
      </c>
      <c r="AP139" s="57">
        <v>0</v>
      </c>
      <c r="AQ139" s="57">
        <v>0</v>
      </c>
      <c r="AR139" s="57">
        <v>0</v>
      </c>
      <c r="AS139" s="57">
        <v>0</v>
      </c>
      <c r="AT139" s="57">
        <v>0</v>
      </c>
      <c r="AU139" s="57">
        <v>0</v>
      </c>
      <c r="AV139" s="57">
        <v>0</v>
      </c>
      <c r="AW139" s="57">
        <v>0</v>
      </c>
      <c r="AX139" s="57">
        <v>0</v>
      </c>
      <c r="AY139" s="57">
        <v>0</v>
      </c>
      <c r="AZ139" s="57">
        <v>0</v>
      </c>
      <c r="BA139" s="57">
        <v>0</v>
      </c>
      <c r="BB139" s="57">
        <v>0</v>
      </c>
      <c r="BC139" s="57">
        <v>0</v>
      </c>
      <c r="BD139" s="57">
        <v>0</v>
      </c>
      <c r="BE139" s="57">
        <v>0</v>
      </c>
      <c r="BF139" s="57">
        <v>0</v>
      </c>
      <c r="BG139" s="57">
        <v>0</v>
      </c>
      <c r="BH139" s="57">
        <v>0</v>
      </c>
      <c r="BI139" s="57">
        <v>0</v>
      </c>
      <c r="BJ139" s="57">
        <v>0</v>
      </c>
      <c r="BK139" s="57">
        <v>0</v>
      </c>
      <c r="BL139" s="57">
        <v>0</v>
      </c>
      <c r="BM139" s="57">
        <v>0</v>
      </c>
      <c r="BN139" s="57">
        <v>0</v>
      </c>
      <c r="BO139" s="57">
        <v>0</v>
      </c>
      <c r="BP139" s="57">
        <v>0</v>
      </c>
      <c r="BQ139" s="57">
        <v>0</v>
      </c>
      <c r="BR139" s="57">
        <v>0</v>
      </c>
      <c r="BS139" s="57">
        <v>0</v>
      </c>
      <c r="BT139" s="57">
        <v>0</v>
      </c>
      <c r="BU139" s="57">
        <v>0</v>
      </c>
      <c r="BV139" s="57">
        <v>0</v>
      </c>
      <c r="BW139" s="57">
        <v>0</v>
      </c>
      <c r="BX139" s="57">
        <v>0</v>
      </c>
      <c r="BY139" s="57">
        <v>0</v>
      </c>
      <c r="BZ139" s="57">
        <v>0</v>
      </c>
      <c r="CA139" s="57">
        <v>0</v>
      </c>
      <c r="CB139" s="57">
        <v>0</v>
      </c>
      <c r="CC139" s="57">
        <v>0</v>
      </c>
      <c r="CD139" s="57">
        <v>0</v>
      </c>
      <c r="CE139" s="57">
        <v>0</v>
      </c>
      <c r="CF139" s="57">
        <v>0</v>
      </c>
      <c r="CG139" s="57">
        <v>0</v>
      </c>
      <c r="CH139" s="57">
        <v>0</v>
      </c>
      <c r="CI139" s="57">
        <v>0</v>
      </c>
      <c r="CJ139" s="57">
        <v>0</v>
      </c>
      <c r="CK139" s="57">
        <v>0</v>
      </c>
      <c r="CL139" s="57">
        <v>0</v>
      </c>
      <c r="CM139" s="57">
        <v>0</v>
      </c>
      <c r="CN139" s="57">
        <v>0</v>
      </c>
      <c r="CO139" s="57">
        <v>0</v>
      </c>
      <c r="CP139" s="57">
        <v>0</v>
      </c>
      <c r="CQ139" s="57">
        <v>0</v>
      </c>
      <c r="CR139" s="57">
        <v>0</v>
      </c>
      <c r="CS139" s="57">
        <v>0</v>
      </c>
      <c r="CT139" s="57">
        <v>0</v>
      </c>
      <c r="CU139" s="57">
        <v>0</v>
      </c>
      <c r="CV139" s="57">
        <v>0</v>
      </c>
    </row>
    <row r="140" spans="2:103" s="225" customFormat="1">
      <c r="E140" s="1" t="s">
        <v>99</v>
      </c>
      <c r="G140" s="1"/>
      <c r="H140" s="244"/>
      <c r="I140" s="244"/>
      <c r="J140" s="244"/>
      <c r="L140" s="57">
        <v>0</v>
      </c>
      <c r="M140" s="57">
        <v>0</v>
      </c>
      <c r="N140" s="57">
        <v>0</v>
      </c>
      <c r="O140" s="57">
        <v>0</v>
      </c>
      <c r="P140" s="57">
        <v>0</v>
      </c>
      <c r="Q140" s="57">
        <v>0</v>
      </c>
      <c r="R140" s="57">
        <v>0</v>
      </c>
      <c r="S140" s="57">
        <v>0</v>
      </c>
      <c r="T140" s="57">
        <v>0</v>
      </c>
      <c r="U140" s="57">
        <v>0</v>
      </c>
      <c r="V140" s="57">
        <v>0</v>
      </c>
      <c r="W140" s="57">
        <v>0</v>
      </c>
      <c r="X140" s="57">
        <v>0</v>
      </c>
      <c r="Y140" s="57">
        <v>0</v>
      </c>
      <c r="Z140" s="57">
        <v>0</v>
      </c>
      <c r="AA140" s="57">
        <v>0</v>
      </c>
      <c r="AB140" s="57">
        <v>0</v>
      </c>
      <c r="AC140" s="57">
        <v>0</v>
      </c>
      <c r="AD140" s="57">
        <v>0</v>
      </c>
      <c r="AE140" s="57">
        <v>0</v>
      </c>
      <c r="AF140" s="57">
        <v>0</v>
      </c>
      <c r="AG140" s="57">
        <v>0</v>
      </c>
      <c r="AH140" s="57">
        <v>0</v>
      </c>
      <c r="AI140" s="57">
        <v>0</v>
      </c>
      <c r="AJ140" s="57">
        <v>0</v>
      </c>
      <c r="AK140" s="57">
        <v>0</v>
      </c>
      <c r="AL140" s="57">
        <v>0</v>
      </c>
      <c r="AM140" s="57">
        <v>0</v>
      </c>
      <c r="AN140" s="57">
        <v>0</v>
      </c>
      <c r="AO140" s="57">
        <v>0</v>
      </c>
      <c r="AP140" s="57">
        <v>0</v>
      </c>
      <c r="AQ140" s="57">
        <v>0</v>
      </c>
      <c r="AR140" s="57">
        <v>0</v>
      </c>
      <c r="AS140" s="57">
        <v>0</v>
      </c>
      <c r="AT140" s="57">
        <v>0</v>
      </c>
      <c r="AU140" s="57">
        <v>0</v>
      </c>
      <c r="AV140" s="57">
        <v>0</v>
      </c>
      <c r="AW140" s="57">
        <v>0</v>
      </c>
      <c r="AX140" s="57">
        <v>0</v>
      </c>
      <c r="AY140" s="57">
        <v>0</v>
      </c>
      <c r="AZ140" s="57">
        <v>0</v>
      </c>
      <c r="BA140" s="57">
        <v>0</v>
      </c>
      <c r="BB140" s="57">
        <v>0</v>
      </c>
      <c r="BC140" s="57">
        <v>0</v>
      </c>
      <c r="BD140" s="57">
        <v>0</v>
      </c>
      <c r="BE140" s="57">
        <v>0</v>
      </c>
      <c r="BF140" s="57">
        <v>0</v>
      </c>
      <c r="BG140" s="57">
        <v>0</v>
      </c>
      <c r="BH140" s="57">
        <v>0</v>
      </c>
      <c r="BI140" s="57">
        <v>0</v>
      </c>
      <c r="BJ140" s="57">
        <v>0</v>
      </c>
      <c r="BK140" s="57">
        <v>0</v>
      </c>
      <c r="BL140" s="57">
        <v>0</v>
      </c>
      <c r="BM140" s="57">
        <v>0</v>
      </c>
      <c r="BN140" s="57">
        <v>0</v>
      </c>
      <c r="BO140" s="57">
        <v>0</v>
      </c>
      <c r="BP140" s="57">
        <v>0</v>
      </c>
      <c r="BQ140" s="57">
        <v>0</v>
      </c>
      <c r="BR140" s="57">
        <v>0</v>
      </c>
      <c r="BS140" s="57">
        <v>0</v>
      </c>
      <c r="BT140" s="57">
        <v>0</v>
      </c>
      <c r="BU140" s="57">
        <v>0</v>
      </c>
      <c r="BV140" s="57">
        <v>0</v>
      </c>
      <c r="BW140" s="57">
        <v>0</v>
      </c>
      <c r="BX140" s="57">
        <v>0</v>
      </c>
      <c r="BY140" s="57">
        <v>0</v>
      </c>
      <c r="BZ140" s="57">
        <v>0</v>
      </c>
      <c r="CA140" s="57">
        <v>0</v>
      </c>
      <c r="CB140" s="57">
        <v>0</v>
      </c>
      <c r="CC140" s="57">
        <v>0</v>
      </c>
      <c r="CD140" s="57">
        <v>0</v>
      </c>
      <c r="CE140" s="57">
        <v>0</v>
      </c>
      <c r="CF140" s="57">
        <v>0</v>
      </c>
      <c r="CG140" s="57">
        <v>0</v>
      </c>
      <c r="CH140" s="57">
        <v>0</v>
      </c>
      <c r="CI140" s="57">
        <v>0</v>
      </c>
      <c r="CJ140" s="57">
        <v>0</v>
      </c>
      <c r="CK140" s="57">
        <v>0</v>
      </c>
      <c r="CL140" s="57">
        <v>0</v>
      </c>
      <c r="CM140" s="57">
        <v>0</v>
      </c>
      <c r="CN140" s="57">
        <v>0</v>
      </c>
      <c r="CO140" s="57">
        <v>0</v>
      </c>
      <c r="CP140" s="57">
        <v>0</v>
      </c>
      <c r="CQ140" s="57">
        <v>0</v>
      </c>
      <c r="CR140" s="57">
        <v>0</v>
      </c>
      <c r="CS140" s="57">
        <v>0</v>
      </c>
      <c r="CT140" s="57">
        <v>0</v>
      </c>
      <c r="CU140" s="57">
        <v>0</v>
      </c>
      <c r="CV140" s="57">
        <v>0</v>
      </c>
    </row>
    <row r="141" spans="2:103" s="225" customFormat="1">
      <c r="E141" s="1" t="s">
        <v>157</v>
      </c>
      <c r="G141" s="179" t="s">
        <v>164</v>
      </c>
      <c r="H141" s="244">
        <f>MATCH(Scenarios!$J$65,$E$136:$E$140,0)</f>
        <v>2</v>
      </c>
      <c r="I141" s="244"/>
      <c r="J141" s="244"/>
      <c r="L141" s="192" cm="1">
        <f t="array" ref="L141">INDEX(L136:L140,$H$141)</f>
        <v>0</v>
      </c>
      <c r="M141" s="192" cm="1">
        <f t="array" ref="M141">INDEX(M136:M140,$H$141)</f>
        <v>0</v>
      </c>
      <c r="N141" s="192" cm="1">
        <f t="array" ref="N141">INDEX(N136:N140,$H$141)</f>
        <v>0</v>
      </c>
      <c r="O141" s="192" cm="1">
        <f t="array" ref="O141">INDEX(O136:O140,$H$141)</f>
        <v>0</v>
      </c>
      <c r="P141" s="192" cm="1">
        <f t="array" ref="P141">INDEX(P136:P140,$H$141)</f>
        <v>0</v>
      </c>
      <c r="Q141" s="192" cm="1">
        <f t="array" ref="Q141">INDEX(Q136:Q140,$H$141)</f>
        <v>0</v>
      </c>
      <c r="R141" s="192" cm="1">
        <f t="array" ref="R141">INDEX(R136:R140,$H$141)</f>
        <v>0</v>
      </c>
      <c r="S141" s="192" cm="1">
        <f t="array" ref="S141">INDEX(S136:S140,$H$141)</f>
        <v>0</v>
      </c>
      <c r="T141" s="192" cm="1">
        <f t="array" ref="T141">INDEX(T136:T140,$H$141)</f>
        <v>0</v>
      </c>
      <c r="U141" s="192" cm="1">
        <f t="array" ref="U141">INDEX(U136:U140,$H$141)</f>
        <v>0</v>
      </c>
      <c r="V141" s="192" cm="1">
        <f t="array" ref="V141">INDEX(V136:V140,$H$141)</f>
        <v>0</v>
      </c>
      <c r="W141" s="192" cm="1">
        <f t="array" ref="W141">INDEX(W136:W140,$H$141)</f>
        <v>0</v>
      </c>
      <c r="X141" s="192" cm="1">
        <f t="array" ref="X141">INDEX(X136:X140,$H$141)</f>
        <v>0</v>
      </c>
      <c r="Y141" s="192" cm="1">
        <f t="array" ref="Y141">INDEX(Y136:Y140,$H$141)</f>
        <v>0</v>
      </c>
      <c r="Z141" s="192" cm="1">
        <f t="array" ref="Z141">INDEX(Z136:Z140,$H$141)</f>
        <v>0</v>
      </c>
      <c r="AA141" s="192" cm="1">
        <f t="array" ref="AA141">INDEX(AA136:AA140,$H$141)</f>
        <v>0</v>
      </c>
      <c r="AB141" s="192" cm="1">
        <f t="array" ref="AB141">INDEX(AB136:AB140,$H$141)</f>
        <v>0</v>
      </c>
      <c r="AC141" s="192" cm="1">
        <f t="array" ref="AC141">INDEX(AC136:AC140,$H$141)</f>
        <v>0</v>
      </c>
      <c r="AD141" s="192" cm="1">
        <f t="array" ref="AD141">INDEX(AD136:AD140,$H$141)</f>
        <v>0</v>
      </c>
      <c r="AE141" s="192" cm="1">
        <f t="array" ref="AE141">INDEX(AE136:AE140,$H$141)</f>
        <v>0</v>
      </c>
      <c r="AF141" s="192" cm="1">
        <f t="array" ref="AF141">INDEX(AF136:AF140,$H$141)</f>
        <v>0</v>
      </c>
      <c r="AG141" s="192" cm="1">
        <f t="array" ref="AG141">INDEX(AG136:AG140,$H$141)</f>
        <v>0</v>
      </c>
      <c r="AH141" s="192" cm="1">
        <f t="array" ref="AH141">INDEX(AH136:AH140,$H$141)</f>
        <v>0</v>
      </c>
      <c r="AI141" s="192" cm="1">
        <f t="array" ref="AI141">INDEX(AI136:AI140,$H$141)</f>
        <v>0</v>
      </c>
      <c r="AJ141" s="192" cm="1">
        <f t="array" ref="AJ141">INDEX(AJ136:AJ140,$H$141)</f>
        <v>0</v>
      </c>
      <c r="AK141" s="192" cm="1">
        <f t="array" ref="AK141">INDEX(AK136:AK140,$H$141)</f>
        <v>0</v>
      </c>
      <c r="AL141" s="192" cm="1">
        <f t="array" ref="AL141">INDEX(AL136:AL140,$H$141)</f>
        <v>0</v>
      </c>
      <c r="AM141" s="192" cm="1">
        <f t="array" ref="AM141">INDEX(AM136:AM140,$H$141)</f>
        <v>0</v>
      </c>
      <c r="AN141" s="192" cm="1">
        <f t="array" ref="AN141">INDEX(AN136:AN140,$H$141)</f>
        <v>0</v>
      </c>
      <c r="AO141" s="192" cm="1">
        <f t="array" ref="AO141">INDEX(AO136:AO140,$H$141)</f>
        <v>0</v>
      </c>
      <c r="AP141" s="192" cm="1">
        <f t="array" ref="AP141">INDEX(AP136:AP140,$H$141)</f>
        <v>0</v>
      </c>
      <c r="AQ141" s="192" cm="1">
        <f t="array" ref="AQ141">INDEX(AQ136:AQ140,$H$141)</f>
        <v>0</v>
      </c>
      <c r="AR141" s="192" cm="1">
        <f t="array" ref="AR141">INDEX(AR136:AR140,$H$141)</f>
        <v>0</v>
      </c>
      <c r="AS141" s="192" cm="1">
        <f t="array" ref="AS141">INDEX(AS136:AS140,$H$141)</f>
        <v>0</v>
      </c>
      <c r="AT141" s="192" cm="1">
        <f t="array" ref="AT141">INDEX(AT136:AT140,$H$141)</f>
        <v>0</v>
      </c>
      <c r="AU141" s="192" cm="1">
        <f t="array" ref="AU141">INDEX(AU136:AU140,$H$141)</f>
        <v>0</v>
      </c>
      <c r="AV141" s="192" cm="1">
        <f t="array" ref="AV141">INDEX(AV136:AV140,$H$141)</f>
        <v>0</v>
      </c>
      <c r="AW141" s="192" cm="1">
        <f t="array" ref="AW141">INDEX(AW136:AW140,$H$141)</f>
        <v>0</v>
      </c>
      <c r="AX141" s="192" cm="1">
        <f t="array" ref="AX141">INDEX(AX136:AX140,$H$141)</f>
        <v>0</v>
      </c>
      <c r="AY141" s="192" cm="1">
        <f t="array" ref="AY141">INDEX(AY136:AY140,$H$141)</f>
        <v>0</v>
      </c>
      <c r="AZ141" s="192" cm="1">
        <f t="array" ref="AZ141">INDEX(AZ136:AZ140,$H$141)</f>
        <v>0</v>
      </c>
      <c r="BA141" s="192" cm="1">
        <f t="array" ref="BA141">INDEX(BA136:BA140,$H$141)</f>
        <v>0</v>
      </c>
      <c r="BB141" s="192" cm="1">
        <f t="array" ref="BB141">INDEX(BB136:BB140,$H$141)</f>
        <v>0</v>
      </c>
      <c r="BC141" s="192" cm="1">
        <f t="array" ref="BC141">INDEX(BC136:BC140,$H$141)</f>
        <v>0</v>
      </c>
      <c r="BD141" s="192" cm="1">
        <f t="array" ref="BD141">INDEX(BD136:BD140,$H$141)</f>
        <v>0</v>
      </c>
      <c r="BE141" s="192" cm="1">
        <f t="array" ref="BE141">INDEX(BE136:BE140,$H$141)</f>
        <v>0</v>
      </c>
      <c r="BF141" s="192" cm="1">
        <f t="array" ref="BF141">INDEX(BF136:BF140,$H$141)</f>
        <v>0</v>
      </c>
      <c r="BG141" s="192" cm="1">
        <f t="array" ref="BG141">INDEX(BG136:BG140,$H$141)</f>
        <v>0</v>
      </c>
      <c r="BH141" s="192" cm="1">
        <f t="array" ref="BH141">INDEX(BH136:BH140,$H$141)</f>
        <v>0</v>
      </c>
      <c r="BI141" s="192" cm="1">
        <f t="array" ref="BI141">INDEX(BI136:BI140,$H$141)</f>
        <v>0</v>
      </c>
      <c r="BJ141" s="192" cm="1">
        <f t="array" ref="BJ141">INDEX(BJ136:BJ140,$H$141)</f>
        <v>0</v>
      </c>
      <c r="BK141" s="192" cm="1">
        <f t="array" ref="BK141">INDEX(BK136:BK140,$H$141)</f>
        <v>0</v>
      </c>
      <c r="BL141" s="192" cm="1">
        <f t="array" ref="BL141">INDEX(BL136:BL140,$H$141)</f>
        <v>0</v>
      </c>
      <c r="BM141" s="192" cm="1">
        <f t="array" ref="BM141">INDEX(BM136:BM140,$H$141)</f>
        <v>0</v>
      </c>
      <c r="BN141" s="192" cm="1">
        <f t="array" ref="BN141">INDEX(BN136:BN140,$H$141)</f>
        <v>0</v>
      </c>
      <c r="BO141" s="192" cm="1">
        <f t="array" ref="BO141">INDEX(BO136:BO140,$H$141)</f>
        <v>0</v>
      </c>
      <c r="BP141" s="192" cm="1">
        <f t="array" ref="BP141">INDEX(BP136:BP140,$H$141)</f>
        <v>0</v>
      </c>
      <c r="BQ141" s="192" cm="1">
        <f t="array" ref="BQ141">INDEX(BQ136:BQ140,$H$141)</f>
        <v>0</v>
      </c>
      <c r="BR141" s="192" cm="1">
        <f t="array" ref="BR141">INDEX(BR136:BR140,$H$141)</f>
        <v>0</v>
      </c>
      <c r="BS141" s="192" cm="1">
        <f t="array" ref="BS141">INDEX(BS136:BS140,$H$141)</f>
        <v>0</v>
      </c>
      <c r="BT141" s="192" cm="1">
        <f t="array" ref="BT141">INDEX(BT136:BT140,$H$141)</f>
        <v>0</v>
      </c>
      <c r="BU141" s="192" cm="1">
        <f t="array" ref="BU141">INDEX(BU136:BU140,$H$141)</f>
        <v>0</v>
      </c>
      <c r="BV141" s="192" cm="1">
        <f t="array" ref="BV141">INDEX(BV136:BV140,$H$141)</f>
        <v>0</v>
      </c>
      <c r="BW141" s="192" cm="1">
        <f t="array" ref="BW141">INDEX(BW136:BW140,$H$141)</f>
        <v>0</v>
      </c>
      <c r="BX141" s="192" cm="1">
        <f t="array" ref="BX141">INDEX(BX136:BX140,$H$141)</f>
        <v>0</v>
      </c>
      <c r="BY141" s="192" cm="1">
        <f t="array" ref="BY141">INDEX(BY136:BY140,$H$141)</f>
        <v>0</v>
      </c>
      <c r="BZ141" s="192" cm="1">
        <f t="array" ref="BZ141">INDEX(BZ136:BZ140,$H$141)</f>
        <v>0</v>
      </c>
      <c r="CA141" s="192" cm="1">
        <f t="array" ref="CA141">INDEX(CA136:CA140,$H$141)</f>
        <v>0</v>
      </c>
      <c r="CB141" s="192" cm="1">
        <f t="array" ref="CB141">INDEX(CB136:CB140,$H$141)</f>
        <v>0</v>
      </c>
      <c r="CC141" s="192" cm="1">
        <f t="array" ref="CC141">INDEX(CC136:CC140,$H$141)</f>
        <v>0</v>
      </c>
      <c r="CD141" s="192" cm="1">
        <f t="array" ref="CD141">INDEX(CD136:CD140,$H$141)</f>
        <v>0</v>
      </c>
      <c r="CE141" s="192" cm="1">
        <f t="array" ref="CE141">INDEX(CE136:CE140,$H$141)</f>
        <v>0</v>
      </c>
      <c r="CF141" s="192" cm="1">
        <f t="array" ref="CF141">INDEX(CF136:CF140,$H$141)</f>
        <v>0</v>
      </c>
      <c r="CG141" s="192" cm="1">
        <f t="array" ref="CG141">INDEX(CG136:CG140,$H$141)</f>
        <v>0</v>
      </c>
      <c r="CH141" s="192" cm="1">
        <f t="array" ref="CH141">INDEX(CH136:CH140,$H$141)</f>
        <v>0</v>
      </c>
      <c r="CI141" s="192" cm="1">
        <f t="array" ref="CI141">INDEX(CI136:CI140,$H$141)</f>
        <v>0</v>
      </c>
      <c r="CJ141" s="192" cm="1">
        <f t="array" ref="CJ141">INDEX(CJ136:CJ140,$H$141)</f>
        <v>0</v>
      </c>
      <c r="CK141" s="192" cm="1">
        <f t="array" ref="CK141">INDEX(CK136:CK140,$H$141)</f>
        <v>0</v>
      </c>
      <c r="CL141" s="192" cm="1">
        <f t="array" ref="CL141">INDEX(CL136:CL140,$H$141)</f>
        <v>0</v>
      </c>
      <c r="CM141" s="192" cm="1">
        <f t="array" ref="CM141">INDEX(CM136:CM140,$H$141)</f>
        <v>0</v>
      </c>
      <c r="CN141" s="192" cm="1">
        <f t="array" ref="CN141">INDEX(CN136:CN140,$H$141)</f>
        <v>0</v>
      </c>
      <c r="CO141" s="192" cm="1">
        <f t="array" ref="CO141">INDEX(CO136:CO140,$H$141)</f>
        <v>0</v>
      </c>
      <c r="CP141" s="192" cm="1">
        <f t="array" ref="CP141">INDEX(CP136:CP140,$H$141)</f>
        <v>0</v>
      </c>
      <c r="CQ141" s="192" cm="1">
        <f t="array" ref="CQ141">INDEX(CQ136:CQ140,$H$141)</f>
        <v>0</v>
      </c>
      <c r="CR141" s="192" cm="1">
        <f t="array" ref="CR141">INDEX(CR136:CR140,$H$141)</f>
        <v>0</v>
      </c>
      <c r="CS141" s="192" cm="1">
        <f t="array" ref="CS141">INDEX(CS136:CS140,$H$141)</f>
        <v>0</v>
      </c>
      <c r="CT141" s="192" cm="1">
        <f t="array" ref="CT141">INDEX(CT136:CT140,$H$141)</f>
        <v>0</v>
      </c>
      <c r="CU141" s="192" cm="1">
        <f t="array" ref="CU141">INDEX(CU136:CU140,$H$141)</f>
        <v>0</v>
      </c>
      <c r="CV141" s="192" cm="1">
        <f t="array" ref="CV141">INDEX(CV136:CV140,$H$141)</f>
        <v>0</v>
      </c>
    </row>
    <row r="142" spans="2:103" s="225" customFormat="1">
      <c r="E142" s="1"/>
      <c r="G142" s="1"/>
      <c r="H142" s="244"/>
      <c r="I142" s="244"/>
      <c r="J142" s="244"/>
      <c r="L142" s="194"/>
      <c r="M142" s="194"/>
      <c r="N142" s="194"/>
      <c r="O142" s="194"/>
      <c r="P142" s="194"/>
      <c r="Q142" s="194"/>
      <c r="R142" s="194"/>
      <c r="S142" s="194"/>
      <c r="T142" s="194"/>
      <c r="U142" s="194"/>
      <c r="V142" s="194"/>
      <c r="W142" s="194"/>
      <c r="X142" s="194"/>
      <c r="Y142" s="194"/>
      <c r="Z142" s="194"/>
      <c r="AA142" s="194"/>
      <c r="AB142" s="194"/>
      <c r="AC142" s="194"/>
      <c r="AD142" s="194"/>
      <c r="AE142" s="194"/>
      <c r="AF142" s="194"/>
      <c r="AG142" s="194"/>
      <c r="AH142" s="194"/>
      <c r="AI142" s="194"/>
      <c r="AJ142" s="194"/>
      <c r="AK142" s="194"/>
      <c r="AL142" s="194"/>
      <c r="AM142" s="194"/>
      <c r="AN142" s="194"/>
      <c r="AO142" s="194"/>
      <c r="AP142" s="194"/>
      <c r="AQ142" s="194"/>
      <c r="AR142" s="194"/>
      <c r="AS142" s="194"/>
      <c r="AT142" s="194"/>
      <c r="AU142" s="194"/>
      <c r="AV142" s="194"/>
      <c r="AW142" s="194"/>
      <c r="AX142" s="194"/>
      <c r="AY142" s="194"/>
      <c r="AZ142" s="194"/>
      <c r="BA142" s="194"/>
      <c r="BB142" s="194"/>
      <c r="BC142" s="194"/>
      <c r="BD142" s="194"/>
      <c r="BE142" s="194"/>
      <c r="BF142" s="194"/>
      <c r="BG142" s="194"/>
      <c r="BH142" s="194"/>
      <c r="BI142" s="194"/>
      <c r="BJ142" s="194"/>
      <c r="BK142" s="194"/>
      <c r="BL142" s="194"/>
      <c r="BM142" s="194"/>
      <c r="BN142" s="194"/>
      <c r="BO142" s="194"/>
      <c r="BP142" s="194"/>
      <c r="BQ142" s="194"/>
      <c r="BR142" s="194"/>
      <c r="BS142" s="194"/>
      <c r="BT142" s="194"/>
      <c r="BU142" s="194"/>
      <c r="BV142" s="194"/>
      <c r="BW142" s="194"/>
      <c r="BX142" s="194"/>
      <c r="BY142" s="194"/>
      <c r="BZ142" s="194"/>
      <c r="CA142" s="194"/>
      <c r="CB142" s="194"/>
      <c r="CC142" s="194"/>
      <c r="CD142" s="194"/>
      <c r="CE142" s="194"/>
      <c r="CF142" s="194"/>
      <c r="CG142" s="194"/>
      <c r="CH142" s="194"/>
      <c r="CI142" s="194"/>
      <c r="CJ142" s="194"/>
      <c r="CK142" s="194"/>
      <c r="CL142" s="194"/>
      <c r="CM142" s="194"/>
      <c r="CN142" s="194"/>
      <c r="CO142" s="194"/>
      <c r="CP142" s="194"/>
      <c r="CQ142" s="194"/>
      <c r="CR142" s="194"/>
      <c r="CS142" s="194"/>
      <c r="CT142" s="194"/>
      <c r="CU142" s="194"/>
      <c r="CV142" s="194"/>
    </row>
    <row r="143" spans="2:103">
      <c r="B143" s="24"/>
      <c r="C143" s="43">
        <f>MAX($B$14:C142)+0.1</f>
        <v>6.3999999999999986</v>
      </c>
      <c r="D143" s="41" t="s">
        <v>100</v>
      </c>
      <c r="E143" s="41"/>
      <c r="F143" s="41"/>
      <c r="G143" s="41"/>
      <c r="H143" s="41"/>
      <c r="I143" s="41"/>
      <c r="J143" s="41"/>
      <c r="K143" s="41"/>
      <c r="L143" s="41"/>
      <c r="M143" s="41"/>
      <c r="N143" s="41"/>
      <c r="O143" s="41"/>
      <c r="P143" s="41"/>
      <c r="Q143" s="41"/>
      <c r="R143" s="41"/>
      <c r="S143" s="41"/>
      <c r="T143" s="41"/>
      <c r="U143" s="41"/>
      <c r="V143" s="41"/>
      <c r="W143" s="41"/>
      <c r="X143" s="41"/>
      <c r="Y143" s="41"/>
      <c r="Z143" s="41"/>
      <c r="AA143" s="41"/>
      <c r="AB143" s="41"/>
      <c r="AC143" s="41"/>
      <c r="AD143" s="41"/>
      <c r="AE143" s="41"/>
      <c r="AF143" s="41"/>
      <c r="AG143" s="41"/>
      <c r="AH143" s="41"/>
      <c r="AI143" s="41"/>
      <c r="AJ143" s="41"/>
      <c r="AK143" s="41"/>
      <c r="AL143" s="41"/>
      <c r="AM143" s="41"/>
      <c r="AN143" s="41"/>
      <c r="AO143" s="41"/>
      <c r="AP143" s="41"/>
      <c r="AQ143" s="41"/>
      <c r="AR143" s="41"/>
      <c r="AS143" s="41"/>
      <c r="AT143" s="41"/>
      <c r="AU143" s="41"/>
      <c r="AV143" s="41"/>
      <c r="AW143" s="41"/>
      <c r="AX143" s="41"/>
      <c r="AY143" s="41"/>
      <c r="AZ143" s="41"/>
      <c r="BA143" s="41"/>
      <c r="BB143" s="41"/>
      <c r="BC143" s="41"/>
      <c r="BD143" s="41"/>
      <c r="BE143" s="41"/>
      <c r="BF143" s="41"/>
      <c r="BG143" s="41"/>
      <c r="BH143" s="41"/>
      <c r="BI143" s="41"/>
      <c r="BJ143" s="41"/>
      <c r="BK143" s="41"/>
      <c r="BL143" s="41"/>
      <c r="BM143" s="41"/>
      <c r="BN143" s="41"/>
      <c r="BO143" s="41"/>
      <c r="BP143" s="41"/>
      <c r="BQ143" s="41"/>
      <c r="BR143" s="41"/>
      <c r="BS143" s="41"/>
      <c r="BT143" s="41"/>
      <c r="BU143" s="41"/>
      <c r="BV143" s="41"/>
      <c r="BW143" s="41"/>
      <c r="BX143" s="41"/>
      <c r="BY143" s="41"/>
      <c r="BZ143" s="41"/>
      <c r="CA143" s="41"/>
      <c r="CB143" s="41"/>
      <c r="CC143" s="41"/>
      <c r="CD143" s="41"/>
      <c r="CE143" s="41"/>
      <c r="CF143" s="41"/>
      <c r="CG143" s="41"/>
      <c r="CH143" s="41"/>
      <c r="CI143" s="41"/>
      <c r="CJ143" s="41"/>
      <c r="CK143" s="41"/>
      <c r="CL143" s="41"/>
      <c r="CM143" s="41"/>
      <c r="CN143" s="41"/>
      <c r="CO143" s="41"/>
      <c r="CP143" s="41"/>
      <c r="CQ143" s="41"/>
      <c r="CR143" s="41"/>
      <c r="CS143" s="41"/>
      <c r="CT143" s="41"/>
      <c r="CU143" s="41"/>
      <c r="CV143" s="41"/>
      <c r="CW143" s="41"/>
      <c r="CX143" s="41"/>
      <c r="CY143" s="41"/>
    </row>
    <row r="144" spans="2:103" s="225" customFormat="1">
      <c r="E144" s="1"/>
      <c r="G144" s="1"/>
      <c r="H144" s="244"/>
      <c r="I144" s="244"/>
      <c r="J144" s="244"/>
      <c r="L144" s="194"/>
      <c r="M144" s="194"/>
      <c r="N144" s="194"/>
      <c r="O144" s="194"/>
      <c r="P144" s="194"/>
      <c r="Q144" s="194"/>
      <c r="R144" s="194"/>
      <c r="S144" s="194"/>
      <c r="T144" s="194"/>
      <c r="U144" s="194"/>
      <c r="V144" s="194"/>
      <c r="W144" s="194"/>
      <c r="X144" s="194"/>
      <c r="Y144" s="194"/>
      <c r="Z144" s="194"/>
      <c r="AA144" s="194"/>
      <c r="AB144" s="194"/>
      <c r="AC144" s="194"/>
      <c r="AD144" s="194"/>
      <c r="AE144" s="194"/>
      <c r="AF144" s="194"/>
      <c r="AG144" s="194"/>
      <c r="AH144" s="194"/>
      <c r="AI144" s="194"/>
      <c r="AJ144" s="194"/>
      <c r="AK144" s="194"/>
      <c r="AL144" s="194"/>
      <c r="AM144" s="194"/>
      <c r="AN144" s="194"/>
      <c r="AO144" s="194"/>
      <c r="AP144" s="194"/>
      <c r="AQ144" s="194"/>
      <c r="AR144" s="194"/>
      <c r="AS144" s="194"/>
      <c r="AT144" s="194"/>
      <c r="AU144" s="194"/>
      <c r="AV144" s="194"/>
      <c r="AW144" s="194"/>
      <c r="AX144" s="194"/>
      <c r="AY144" s="194"/>
      <c r="AZ144" s="194"/>
      <c r="BA144" s="194"/>
      <c r="BB144" s="194"/>
      <c r="BC144" s="194"/>
      <c r="BD144" s="194"/>
      <c r="BE144" s="194"/>
      <c r="BF144" s="194"/>
      <c r="BG144" s="194"/>
      <c r="BH144" s="194"/>
      <c r="BI144" s="194"/>
      <c r="BJ144" s="194"/>
      <c r="BK144" s="194"/>
      <c r="BL144" s="194"/>
      <c r="BM144" s="194"/>
      <c r="BN144" s="194"/>
      <c r="BO144" s="194"/>
      <c r="BP144" s="194"/>
      <c r="BQ144" s="194"/>
      <c r="BR144" s="194"/>
      <c r="BS144" s="194"/>
      <c r="BT144" s="194"/>
      <c r="BU144" s="194"/>
      <c r="BV144" s="194"/>
      <c r="BW144" s="194"/>
      <c r="BX144" s="194"/>
      <c r="BY144" s="194"/>
      <c r="BZ144" s="194"/>
      <c r="CA144" s="194"/>
      <c r="CB144" s="194"/>
      <c r="CC144" s="194"/>
      <c r="CD144" s="194"/>
      <c r="CE144" s="194"/>
      <c r="CF144" s="194"/>
      <c r="CG144" s="194"/>
      <c r="CH144" s="194"/>
      <c r="CI144" s="194"/>
      <c r="CJ144" s="194"/>
      <c r="CK144" s="194"/>
      <c r="CL144" s="194"/>
      <c r="CM144" s="194"/>
      <c r="CN144" s="194"/>
      <c r="CO144" s="194"/>
      <c r="CP144" s="194"/>
      <c r="CQ144" s="194"/>
      <c r="CR144" s="194"/>
      <c r="CS144" s="194"/>
      <c r="CT144" s="194"/>
      <c r="CU144" s="194"/>
      <c r="CV144" s="194"/>
    </row>
    <row r="145" spans="2:103">
      <c r="E145" s="1" t="s">
        <v>98</v>
      </c>
      <c r="L145" s="84">
        <v>0</v>
      </c>
      <c r="M145" s="84">
        <v>0</v>
      </c>
      <c r="N145" s="84">
        <v>0</v>
      </c>
      <c r="O145" s="84">
        <v>0</v>
      </c>
      <c r="P145" s="84">
        <v>0</v>
      </c>
      <c r="Q145" s="84">
        <v>0</v>
      </c>
      <c r="R145" s="84">
        <v>0</v>
      </c>
      <c r="S145" s="84">
        <v>0</v>
      </c>
      <c r="T145" s="84">
        <v>0</v>
      </c>
      <c r="U145" s="84">
        <v>0</v>
      </c>
      <c r="V145" s="84">
        <v>0</v>
      </c>
      <c r="W145" s="84">
        <v>0</v>
      </c>
      <c r="X145" s="84">
        <v>0</v>
      </c>
      <c r="Y145" s="84">
        <v>0</v>
      </c>
      <c r="Z145" s="84">
        <v>0</v>
      </c>
      <c r="AA145" s="84">
        <v>0</v>
      </c>
      <c r="AB145" s="84">
        <v>0</v>
      </c>
      <c r="AC145" s="84">
        <v>0</v>
      </c>
      <c r="AD145" s="84">
        <v>0</v>
      </c>
      <c r="AE145" s="84">
        <v>0</v>
      </c>
      <c r="AF145" s="84">
        <v>0</v>
      </c>
      <c r="AG145" s="84">
        <v>0</v>
      </c>
      <c r="AH145" s="84">
        <v>0</v>
      </c>
      <c r="AI145" s="84">
        <v>0</v>
      </c>
      <c r="AJ145" s="84">
        <v>0</v>
      </c>
      <c r="AK145" s="84">
        <v>0</v>
      </c>
      <c r="AL145" s="84">
        <v>0</v>
      </c>
      <c r="AM145" s="84">
        <v>0</v>
      </c>
      <c r="AN145" s="84">
        <v>0</v>
      </c>
      <c r="AO145" s="84">
        <v>0</v>
      </c>
      <c r="AP145" s="84">
        <v>0</v>
      </c>
      <c r="AQ145" s="84">
        <v>0</v>
      </c>
      <c r="AR145" s="84">
        <v>0</v>
      </c>
      <c r="AS145" s="84">
        <v>0</v>
      </c>
      <c r="AT145" s="84">
        <v>0</v>
      </c>
      <c r="AU145" s="84">
        <v>0</v>
      </c>
      <c r="AV145" s="84">
        <v>0</v>
      </c>
      <c r="AW145" s="84">
        <v>0</v>
      </c>
      <c r="AX145" s="84">
        <v>0</v>
      </c>
      <c r="AY145" s="84">
        <v>0</v>
      </c>
      <c r="AZ145" s="84">
        <v>0</v>
      </c>
      <c r="BA145" s="84">
        <v>0</v>
      </c>
      <c r="BB145" s="84">
        <v>0</v>
      </c>
      <c r="BC145" s="84">
        <v>0</v>
      </c>
      <c r="BD145" s="84">
        <v>0</v>
      </c>
      <c r="BE145" s="84">
        <v>0</v>
      </c>
      <c r="BF145" s="84">
        <v>0</v>
      </c>
      <c r="BG145" s="84">
        <v>0</v>
      </c>
      <c r="BH145" s="84">
        <v>0</v>
      </c>
      <c r="BI145" s="84">
        <v>0</v>
      </c>
      <c r="BJ145" s="84">
        <v>0</v>
      </c>
      <c r="BK145" s="84">
        <v>0</v>
      </c>
      <c r="BL145" s="84">
        <v>0</v>
      </c>
      <c r="BM145" s="84">
        <v>0</v>
      </c>
      <c r="BN145" s="84">
        <v>0</v>
      </c>
      <c r="BO145" s="84">
        <v>0</v>
      </c>
      <c r="BP145" s="84">
        <v>0</v>
      </c>
      <c r="BQ145" s="84">
        <v>0</v>
      </c>
      <c r="BR145" s="84">
        <v>0</v>
      </c>
      <c r="BS145" s="84">
        <v>0</v>
      </c>
      <c r="BT145" s="84">
        <v>0</v>
      </c>
      <c r="BU145" s="84">
        <v>0</v>
      </c>
      <c r="BV145" s="84">
        <v>0</v>
      </c>
      <c r="BW145" s="84">
        <v>0</v>
      </c>
      <c r="BX145" s="84">
        <v>0</v>
      </c>
      <c r="BY145" s="84">
        <v>0</v>
      </c>
      <c r="BZ145" s="84">
        <v>0</v>
      </c>
      <c r="CA145" s="84">
        <v>0</v>
      </c>
      <c r="CB145" s="84">
        <v>0</v>
      </c>
      <c r="CC145" s="84">
        <v>0</v>
      </c>
      <c r="CD145" s="84">
        <v>0</v>
      </c>
      <c r="CE145" s="84">
        <v>0</v>
      </c>
      <c r="CF145" s="84">
        <v>0</v>
      </c>
      <c r="CG145" s="84">
        <v>0</v>
      </c>
      <c r="CH145" s="84">
        <v>0</v>
      </c>
      <c r="CI145" s="84">
        <v>0</v>
      </c>
      <c r="CJ145" s="84">
        <v>0</v>
      </c>
      <c r="CK145" s="84">
        <v>0</v>
      </c>
      <c r="CL145" s="84">
        <v>0</v>
      </c>
      <c r="CM145" s="84">
        <v>0</v>
      </c>
      <c r="CN145" s="84">
        <v>0</v>
      </c>
      <c r="CO145" s="84">
        <v>0</v>
      </c>
      <c r="CP145" s="84">
        <v>0</v>
      </c>
      <c r="CQ145" s="84">
        <v>0</v>
      </c>
      <c r="CR145" s="84">
        <v>0</v>
      </c>
      <c r="CS145" s="84">
        <v>0</v>
      </c>
      <c r="CT145" s="84">
        <v>0</v>
      </c>
      <c r="CU145" s="84">
        <v>0</v>
      </c>
      <c r="CV145" s="84">
        <v>0</v>
      </c>
    </row>
    <row r="146" spans="2:103">
      <c r="E146" s="1" t="s">
        <v>196</v>
      </c>
      <c r="H146" s="1"/>
      <c r="I146" s="1"/>
      <c r="J146" s="1"/>
      <c r="L146" s="84">
        <v>0</v>
      </c>
      <c r="M146" s="84">
        <v>0</v>
      </c>
      <c r="N146" s="84">
        <v>0</v>
      </c>
      <c r="O146" s="84">
        <v>0</v>
      </c>
      <c r="P146" s="84">
        <v>0</v>
      </c>
      <c r="Q146" s="84">
        <v>0</v>
      </c>
      <c r="R146" s="84">
        <v>0</v>
      </c>
      <c r="S146" s="84">
        <v>0</v>
      </c>
      <c r="T146" s="84">
        <v>0</v>
      </c>
      <c r="U146" s="84">
        <v>0</v>
      </c>
      <c r="V146" s="84">
        <v>0</v>
      </c>
      <c r="W146" s="84">
        <v>0</v>
      </c>
      <c r="X146" s="84">
        <v>0</v>
      </c>
      <c r="Y146" s="84">
        <v>0</v>
      </c>
      <c r="Z146" s="84">
        <v>0</v>
      </c>
      <c r="AA146" s="84">
        <v>0</v>
      </c>
      <c r="AB146" s="84">
        <v>0</v>
      </c>
      <c r="AC146" s="84">
        <v>0</v>
      </c>
      <c r="AD146" s="84">
        <v>0</v>
      </c>
      <c r="AE146" s="84">
        <v>0</v>
      </c>
      <c r="AF146" s="102">
        <v>0</v>
      </c>
      <c r="AG146" s="102">
        <v>0</v>
      </c>
      <c r="AH146" s="102">
        <v>0</v>
      </c>
      <c r="AI146" s="102">
        <v>0</v>
      </c>
      <c r="AJ146" s="84">
        <v>0</v>
      </c>
      <c r="AK146" s="84">
        <v>0</v>
      </c>
      <c r="AL146" s="84">
        <v>0</v>
      </c>
      <c r="AM146" s="84">
        <v>0</v>
      </c>
      <c r="AN146" s="84">
        <v>0</v>
      </c>
      <c r="AO146" s="84">
        <v>0</v>
      </c>
      <c r="AP146" s="84">
        <v>0</v>
      </c>
      <c r="AQ146" s="84">
        <v>0</v>
      </c>
      <c r="AR146" s="84">
        <v>0</v>
      </c>
      <c r="AS146" s="84">
        <v>0</v>
      </c>
      <c r="AT146" s="84">
        <v>0</v>
      </c>
      <c r="AU146" s="84">
        <v>0</v>
      </c>
      <c r="AV146" s="84">
        <v>0</v>
      </c>
      <c r="AW146" s="84">
        <v>0</v>
      </c>
      <c r="AX146" s="84">
        <v>0</v>
      </c>
      <c r="AY146" s="84">
        <v>0</v>
      </c>
      <c r="AZ146" s="84">
        <v>0</v>
      </c>
      <c r="BA146" s="84">
        <v>0</v>
      </c>
      <c r="BB146" s="84">
        <v>0</v>
      </c>
      <c r="BC146" s="84">
        <v>0</v>
      </c>
      <c r="BD146" s="84">
        <v>0</v>
      </c>
      <c r="BE146" s="84">
        <v>0</v>
      </c>
      <c r="BF146" s="84">
        <v>0</v>
      </c>
      <c r="BG146" s="84">
        <v>0</v>
      </c>
      <c r="BH146" s="84">
        <v>0</v>
      </c>
      <c r="BI146" s="84">
        <v>0</v>
      </c>
      <c r="BJ146" s="84">
        <v>0</v>
      </c>
      <c r="BK146" s="84">
        <v>0</v>
      </c>
      <c r="BL146" s="84">
        <v>0</v>
      </c>
      <c r="BM146" s="84">
        <v>0</v>
      </c>
      <c r="BN146" s="84">
        <v>0</v>
      </c>
      <c r="BO146" s="84">
        <v>0</v>
      </c>
      <c r="BP146" s="84">
        <v>0</v>
      </c>
      <c r="BQ146" s="84">
        <v>0</v>
      </c>
      <c r="BR146" s="84">
        <v>0</v>
      </c>
      <c r="BS146" s="84">
        <v>0</v>
      </c>
      <c r="BT146" s="84">
        <v>0</v>
      </c>
      <c r="BU146" s="84">
        <v>0</v>
      </c>
      <c r="BV146" s="84">
        <v>0</v>
      </c>
      <c r="BW146" s="84">
        <v>0</v>
      </c>
      <c r="BX146" s="84">
        <v>0</v>
      </c>
      <c r="BY146" s="84">
        <v>0</v>
      </c>
      <c r="BZ146" s="84">
        <v>0</v>
      </c>
      <c r="CA146" s="84">
        <v>0</v>
      </c>
      <c r="CB146" s="84">
        <v>0</v>
      </c>
      <c r="CC146" s="84">
        <v>0</v>
      </c>
      <c r="CD146" s="84">
        <v>0</v>
      </c>
      <c r="CE146" s="84">
        <v>0</v>
      </c>
      <c r="CF146" s="84">
        <v>0</v>
      </c>
      <c r="CG146" s="84">
        <v>0</v>
      </c>
      <c r="CH146" s="84">
        <v>0</v>
      </c>
      <c r="CI146" s="84">
        <v>0</v>
      </c>
      <c r="CJ146" s="84">
        <v>0</v>
      </c>
      <c r="CK146" s="84">
        <v>0</v>
      </c>
      <c r="CL146" s="84">
        <v>0</v>
      </c>
      <c r="CM146" s="84">
        <v>0</v>
      </c>
      <c r="CN146" s="84">
        <v>0</v>
      </c>
      <c r="CO146" s="84">
        <v>0</v>
      </c>
      <c r="CP146" s="84">
        <v>0</v>
      </c>
      <c r="CQ146" s="84">
        <v>0</v>
      </c>
      <c r="CR146" s="84">
        <v>0</v>
      </c>
      <c r="CS146" s="84">
        <v>0</v>
      </c>
      <c r="CT146" s="84">
        <v>0</v>
      </c>
      <c r="CU146" s="84">
        <v>0</v>
      </c>
      <c r="CV146" s="84">
        <v>0</v>
      </c>
    </row>
    <row r="147" spans="2:103">
      <c r="E147" s="1" t="s">
        <v>197</v>
      </c>
      <c r="H147" s="1"/>
      <c r="I147" s="1"/>
      <c r="J147" s="1"/>
      <c r="L147" s="84">
        <v>0</v>
      </c>
      <c r="M147" s="84">
        <v>0</v>
      </c>
      <c r="N147" s="84">
        <v>0</v>
      </c>
      <c r="O147" s="84">
        <v>0</v>
      </c>
      <c r="P147" s="84">
        <v>0</v>
      </c>
      <c r="Q147" s="84">
        <v>0</v>
      </c>
      <c r="R147" s="84">
        <v>0</v>
      </c>
      <c r="S147" s="84">
        <v>0</v>
      </c>
      <c r="T147" s="84">
        <v>0</v>
      </c>
      <c r="U147" s="84">
        <v>0</v>
      </c>
      <c r="V147" s="84">
        <v>0</v>
      </c>
      <c r="W147" s="84">
        <v>0</v>
      </c>
      <c r="X147" s="84">
        <v>0</v>
      </c>
      <c r="Y147" s="84">
        <v>0</v>
      </c>
      <c r="Z147" s="84">
        <v>0</v>
      </c>
      <c r="AA147" s="84">
        <v>0</v>
      </c>
      <c r="AB147" s="84">
        <v>0</v>
      </c>
      <c r="AC147" s="84">
        <v>0</v>
      </c>
      <c r="AD147" s="84">
        <v>0</v>
      </c>
      <c r="AE147" s="84">
        <v>0</v>
      </c>
      <c r="AF147" s="84">
        <v>0</v>
      </c>
      <c r="AG147" s="102">
        <v>0</v>
      </c>
      <c r="AH147" s="102">
        <v>0</v>
      </c>
      <c r="AI147" s="102">
        <v>0</v>
      </c>
      <c r="AJ147" s="102">
        <v>0</v>
      </c>
      <c r="AK147" s="102">
        <v>0</v>
      </c>
      <c r="AL147" s="102">
        <v>0</v>
      </c>
      <c r="AM147" s="84">
        <v>0</v>
      </c>
      <c r="AN147" s="84">
        <v>0</v>
      </c>
      <c r="AO147" s="84">
        <v>0</v>
      </c>
      <c r="AP147" s="84">
        <v>0</v>
      </c>
      <c r="AQ147" s="84">
        <v>0</v>
      </c>
      <c r="AR147" s="84">
        <v>0</v>
      </c>
      <c r="AS147" s="84">
        <v>0</v>
      </c>
      <c r="AT147" s="84">
        <v>0</v>
      </c>
      <c r="AU147" s="84">
        <v>0</v>
      </c>
      <c r="AV147" s="84">
        <v>0</v>
      </c>
      <c r="AW147" s="84">
        <v>0</v>
      </c>
      <c r="AX147" s="84">
        <v>0</v>
      </c>
      <c r="AY147" s="84">
        <v>0</v>
      </c>
      <c r="AZ147" s="84">
        <v>0</v>
      </c>
      <c r="BA147" s="84">
        <v>0</v>
      </c>
      <c r="BB147" s="84">
        <v>0</v>
      </c>
      <c r="BC147" s="84">
        <v>0</v>
      </c>
      <c r="BD147" s="84">
        <v>0</v>
      </c>
      <c r="BE147" s="84">
        <v>0</v>
      </c>
      <c r="BF147" s="84">
        <v>0</v>
      </c>
      <c r="BG147" s="84">
        <v>0</v>
      </c>
      <c r="BH147" s="84">
        <v>0</v>
      </c>
      <c r="BI147" s="84">
        <v>0</v>
      </c>
      <c r="BJ147" s="84">
        <v>0</v>
      </c>
      <c r="BK147" s="84">
        <v>0</v>
      </c>
      <c r="BL147" s="84">
        <v>0</v>
      </c>
      <c r="BM147" s="84">
        <v>0</v>
      </c>
      <c r="BN147" s="84">
        <v>0</v>
      </c>
      <c r="BO147" s="84">
        <v>0</v>
      </c>
      <c r="BP147" s="84">
        <v>0</v>
      </c>
      <c r="BQ147" s="84">
        <v>0</v>
      </c>
      <c r="BR147" s="84">
        <v>0</v>
      </c>
      <c r="BS147" s="84">
        <v>0</v>
      </c>
      <c r="BT147" s="84">
        <v>0</v>
      </c>
      <c r="BU147" s="84">
        <v>0</v>
      </c>
      <c r="BV147" s="84">
        <v>0</v>
      </c>
      <c r="BW147" s="84">
        <v>0</v>
      </c>
      <c r="BX147" s="84">
        <v>0</v>
      </c>
      <c r="BY147" s="84">
        <v>0</v>
      </c>
      <c r="BZ147" s="84">
        <v>0</v>
      </c>
      <c r="CA147" s="84">
        <v>0</v>
      </c>
      <c r="CB147" s="84">
        <v>0</v>
      </c>
      <c r="CC147" s="84">
        <v>0</v>
      </c>
      <c r="CD147" s="84">
        <v>0</v>
      </c>
      <c r="CE147" s="84">
        <v>0</v>
      </c>
      <c r="CF147" s="84">
        <v>0</v>
      </c>
      <c r="CG147" s="84">
        <v>0</v>
      </c>
      <c r="CH147" s="84">
        <v>0</v>
      </c>
      <c r="CI147" s="84">
        <v>0</v>
      </c>
      <c r="CJ147" s="84">
        <v>0</v>
      </c>
      <c r="CK147" s="84">
        <v>0</v>
      </c>
      <c r="CL147" s="84">
        <v>0</v>
      </c>
      <c r="CM147" s="84">
        <v>0</v>
      </c>
      <c r="CN147" s="84">
        <v>0</v>
      </c>
      <c r="CO147" s="84">
        <v>0</v>
      </c>
      <c r="CP147" s="84">
        <v>0</v>
      </c>
      <c r="CQ147" s="84">
        <v>0</v>
      </c>
      <c r="CR147" s="84">
        <v>0</v>
      </c>
      <c r="CS147" s="84">
        <v>0</v>
      </c>
      <c r="CT147" s="84">
        <v>0</v>
      </c>
      <c r="CU147" s="84">
        <v>0</v>
      </c>
      <c r="CV147" s="84">
        <v>0</v>
      </c>
    </row>
    <row r="148" spans="2:103">
      <c r="E148" s="1" t="s">
        <v>198</v>
      </c>
      <c r="H148" s="1"/>
      <c r="I148" s="1"/>
      <c r="J148" s="1"/>
      <c r="L148" s="84">
        <v>0</v>
      </c>
      <c r="M148" s="84">
        <v>0</v>
      </c>
      <c r="N148" s="84">
        <v>0</v>
      </c>
      <c r="O148" s="84">
        <v>0</v>
      </c>
      <c r="P148" s="84">
        <v>0</v>
      </c>
      <c r="Q148" s="84">
        <v>0</v>
      </c>
      <c r="R148" s="84">
        <v>0</v>
      </c>
      <c r="S148" s="84">
        <v>0</v>
      </c>
      <c r="T148" s="84">
        <v>0</v>
      </c>
      <c r="U148" s="84">
        <v>0</v>
      </c>
      <c r="V148" s="84">
        <v>0</v>
      </c>
      <c r="W148" s="84">
        <v>0</v>
      </c>
      <c r="X148" s="84">
        <v>0</v>
      </c>
      <c r="Y148" s="84">
        <v>0</v>
      </c>
      <c r="Z148" s="84">
        <v>0</v>
      </c>
      <c r="AA148" s="84">
        <v>0</v>
      </c>
      <c r="AB148" s="84">
        <v>0</v>
      </c>
      <c r="AC148" s="84">
        <v>0</v>
      </c>
      <c r="AD148" s="84">
        <v>0</v>
      </c>
      <c r="AE148" s="84">
        <v>0</v>
      </c>
      <c r="AF148" s="84">
        <v>0</v>
      </c>
      <c r="AG148" s="84">
        <v>0</v>
      </c>
      <c r="AH148" s="84">
        <v>0</v>
      </c>
      <c r="AI148" s="84">
        <v>0</v>
      </c>
      <c r="AJ148" s="84">
        <v>0</v>
      </c>
      <c r="AK148" s="84">
        <v>0</v>
      </c>
      <c r="AL148" s="84">
        <v>0</v>
      </c>
      <c r="AM148" s="84">
        <v>0</v>
      </c>
      <c r="AN148" s="84">
        <v>0</v>
      </c>
      <c r="AO148" s="84">
        <v>0</v>
      </c>
      <c r="AP148" s="84">
        <v>0</v>
      </c>
      <c r="AQ148" s="84">
        <v>0</v>
      </c>
      <c r="AR148" s="84">
        <v>0</v>
      </c>
      <c r="AS148" s="84">
        <v>0</v>
      </c>
      <c r="AT148" s="84">
        <v>0</v>
      </c>
      <c r="AU148" s="84">
        <v>0</v>
      </c>
      <c r="AV148" s="84">
        <v>0</v>
      </c>
      <c r="AW148" s="84">
        <v>0</v>
      </c>
      <c r="AX148" s="84">
        <v>0</v>
      </c>
      <c r="AY148" s="84">
        <v>0</v>
      </c>
      <c r="AZ148" s="84">
        <v>0</v>
      </c>
      <c r="BA148" s="84">
        <v>0</v>
      </c>
      <c r="BB148" s="84">
        <v>0</v>
      </c>
      <c r="BC148" s="84">
        <v>0</v>
      </c>
      <c r="BD148" s="84">
        <v>0</v>
      </c>
      <c r="BE148" s="84">
        <v>0</v>
      </c>
      <c r="BF148" s="84">
        <v>0</v>
      </c>
      <c r="BG148" s="84">
        <v>0</v>
      </c>
      <c r="BH148" s="84">
        <v>0</v>
      </c>
      <c r="BI148" s="84">
        <v>0</v>
      </c>
      <c r="BJ148" s="84">
        <v>0</v>
      </c>
      <c r="BK148" s="84">
        <v>0</v>
      </c>
      <c r="BL148" s="84">
        <v>0</v>
      </c>
      <c r="BM148" s="84">
        <v>0</v>
      </c>
      <c r="BN148" s="84">
        <v>0</v>
      </c>
      <c r="BO148" s="84">
        <v>0</v>
      </c>
      <c r="BP148" s="84">
        <v>0</v>
      </c>
      <c r="BQ148" s="84">
        <v>0</v>
      </c>
      <c r="BR148" s="84">
        <v>0</v>
      </c>
      <c r="BS148" s="84">
        <v>0</v>
      </c>
      <c r="BT148" s="84">
        <v>0</v>
      </c>
      <c r="BU148" s="84">
        <v>0</v>
      </c>
      <c r="BV148" s="84">
        <v>0</v>
      </c>
      <c r="BW148" s="84">
        <v>0</v>
      </c>
      <c r="BX148" s="84">
        <v>0</v>
      </c>
      <c r="BY148" s="84">
        <v>0</v>
      </c>
      <c r="BZ148" s="84">
        <v>0</v>
      </c>
      <c r="CA148" s="84">
        <v>0</v>
      </c>
      <c r="CB148" s="84">
        <v>0</v>
      </c>
      <c r="CC148" s="84">
        <v>0</v>
      </c>
      <c r="CD148" s="84">
        <v>0</v>
      </c>
      <c r="CE148" s="84">
        <v>0</v>
      </c>
      <c r="CF148" s="84">
        <v>0</v>
      </c>
      <c r="CG148" s="84">
        <v>0</v>
      </c>
      <c r="CH148" s="84">
        <v>0</v>
      </c>
      <c r="CI148" s="84">
        <v>0</v>
      </c>
      <c r="CJ148" s="84">
        <v>0</v>
      </c>
      <c r="CK148" s="84">
        <v>0</v>
      </c>
      <c r="CL148" s="84">
        <v>0</v>
      </c>
      <c r="CM148" s="84">
        <v>0</v>
      </c>
      <c r="CN148" s="84">
        <v>0</v>
      </c>
      <c r="CO148" s="84">
        <v>0</v>
      </c>
      <c r="CP148" s="84">
        <v>0</v>
      </c>
      <c r="CQ148" s="84">
        <v>0</v>
      </c>
      <c r="CR148" s="84">
        <v>0</v>
      </c>
      <c r="CS148" s="84">
        <v>0</v>
      </c>
      <c r="CT148" s="84">
        <v>0</v>
      </c>
      <c r="CU148" s="84">
        <v>0</v>
      </c>
      <c r="CV148" s="84">
        <v>0</v>
      </c>
    </row>
    <row r="149" spans="2:103">
      <c r="E149" s="1" t="s">
        <v>199</v>
      </c>
      <c r="H149" s="1"/>
      <c r="I149" s="1"/>
      <c r="J149" s="1"/>
      <c r="L149" s="84">
        <v>0</v>
      </c>
      <c r="M149" s="84">
        <v>0</v>
      </c>
      <c r="N149" s="84">
        <v>0</v>
      </c>
      <c r="O149" s="84">
        <v>0</v>
      </c>
      <c r="P149" s="84">
        <v>0</v>
      </c>
      <c r="Q149" s="84">
        <v>0</v>
      </c>
      <c r="R149" s="84">
        <v>0</v>
      </c>
      <c r="S149" s="84">
        <v>0</v>
      </c>
      <c r="T149" s="84">
        <v>0</v>
      </c>
      <c r="U149" s="84">
        <v>0</v>
      </c>
      <c r="V149" s="84">
        <v>0</v>
      </c>
      <c r="W149" s="84">
        <v>0</v>
      </c>
      <c r="X149" s="84">
        <v>0</v>
      </c>
      <c r="Y149" s="84">
        <v>0</v>
      </c>
      <c r="Z149" s="84">
        <v>0</v>
      </c>
      <c r="AA149" s="84">
        <v>0</v>
      </c>
      <c r="AB149" s="84">
        <v>0</v>
      </c>
      <c r="AC149" s="84">
        <v>0</v>
      </c>
      <c r="AD149" s="84">
        <v>0</v>
      </c>
      <c r="AE149" s="84">
        <v>0</v>
      </c>
      <c r="AF149" s="84">
        <v>0</v>
      </c>
      <c r="AG149" s="84">
        <v>0</v>
      </c>
      <c r="AH149" s="84">
        <v>0</v>
      </c>
      <c r="AI149" s="84">
        <v>0</v>
      </c>
      <c r="AJ149" s="84">
        <v>0</v>
      </c>
      <c r="AK149" s="84">
        <v>0</v>
      </c>
      <c r="AL149" s="84">
        <v>0</v>
      </c>
      <c r="AM149" s="84">
        <v>0</v>
      </c>
      <c r="AN149" s="84">
        <v>0</v>
      </c>
      <c r="AO149" s="84">
        <v>0</v>
      </c>
      <c r="AP149" s="84">
        <v>0</v>
      </c>
      <c r="AQ149" s="84">
        <v>0</v>
      </c>
      <c r="AR149" s="84">
        <v>0</v>
      </c>
      <c r="AS149" s="84">
        <v>0</v>
      </c>
      <c r="AT149" s="84">
        <v>0</v>
      </c>
      <c r="AU149" s="84">
        <v>0</v>
      </c>
      <c r="AV149" s="84">
        <v>0</v>
      </c>
      <c r="AW149" s="84">
        <v>0</v>
      </c>
      <c r="AX149" s="84">
        <v>0</v>
      </c>
      <c r="AY149" s="84">
        <v>0</v>
      </c>
      <c r="AZ149" s="84">
        <v>0</v>
      </c>
      <c r="BA149" s="84">
        <v>0</v>
      </c>
      <c r="BB149" s="84">
        <v>0</v>
      </c>
      <c r="BC149" s="84">
        <v>0</v>
      </c>
      <c r="BD149" s="84">
        <v>0</v>
      </c>
      <c r="BE149" s="84">
        <v>0</v>
      </c>
      <c r="BF149" s="84">
        <v>0</v>
      </c>
      <c r="BG149" s="84">
        <v>0</v>
      </c>
      <c r="BH149" s="84">
        <v>0</v>
      </c>
      <c r="BI149" s="84">
        <v>0</v>
      </c>
      <c r="BJ149" s="84">
        <v>0</v>
      </c>
      <c r="BK149" s="84">
        <v>0</v>
      </c>
      <c r="BL149" s="84">
        <v>0</v>
      </c>
      <c r="BM149" s="84">
        <v>0</v>
      </c>
      <c r="BN149" s="84">
        <v>0</v>
      </c>
      <c r="BO149" s="84">
        <v>0</v>
      </c>
      <c r="BP149" s="84">
        <v>0</v>
      </c>
      <c r="BQ149" s="84">
        <v>0</v>
      </c>
      <c r="BR149" s="84">
        <v>0</v>
      </c>
      <c r="BS149" s="84">
        <v>0</v>
      </c>
      <c r="BT149" s="84">
        <v>0</v>
      </c>
      <c r="BU149" s="84">
        <v>0</v>
      </c>
      <c r="BV149" s="84">
        <v>0</v>
      </c>
      <c r="BW149" s="84">
        <v>0</v>
      </c>
      <c r="BX149" s="84">
        <v>0</v>
      </c>
      <c r="BY149" s="84">
        <v>0</v>
      </c>
      <c r="BZ149" s="84">
        <v>0</v>
      </c>
      <c r="CA149" s="84">
        <v>0</v>
      </c>
      <c r="CB149" s="84">
        <v>0</v>
      </c>
      <c r="CC149" s="84">
        <v>0</v>
      </c>
      <c r="CD149" s="84">
        <v>0</v>
      </c>
      <c r="CE149" s="84">
        <v>0</v>
      </c>
      <c r="CF149" s="84">
        <v>0</v>
      </c>
      <c r="CG149" s="84">
        <v>0</v>
      </c>
      <c r="CH149" s="84">
        <v>0</v>
      </c>
      <c r="CI149" s="84">
        <v>0</v>
      </c>
      <c r="CJ149" s="84">
        <v>0</v>
      </c>
      <c r="CK149" s="84">
        <v>0</v>
      </c>
      <c r="CL149" s="84">
        <v>0</v>
      </c>
      <c r="CM149" s="84">
        <v>0</v>
      </c>
      <c r="CN149" s="84">
        <v>0</v>
      </c>
      <c r="CO149" s="84">
        <v>0</v>
      </c>
      <c r="CP149" s="84">
        <v>0</v>
      </c>
      <c r="CQ149" s="84">
        <v>0</v>
      </c>
      <c r="CR149" s="84">
        <v>0</v>
      </c>
      <c r="CS149" s="84">
        <v>0</v>
      </c>
      <c r="CT149" s="84">
        <v>0</v>
      </c>
      <c r="CU149" s="84">
        <v>0</v>
      </c>
      <c r="CV149" s="84">
        <v>0</v>
      </c>
    </row>
    <row r="150" spans="2:103">
      <c r="E150" s="1" t="s">
        <v>99</v>
      </c>
      <c r="H150" s="1"/>
      <c r="I150" s="1"/>
      <c r="J150" s="1"/>
      <c r="L150" s="84">
        <v>0</v>
      </c>
      <c r="M150" s="84">
        <v>0</v>
      </c>
      <c r="N150" s="84">
        <v>0</v>
      </c>
      <c r="O150" s="84">
        <v>0</v>
      </c>
      <c r="P150" s="84">
        <v>0</v>
      </c>
      <c r="Q150" s="84">
        <v>0</v>
      </c>
      <c r="R150" s="84">
        <v>0</v>
      </c>
      <c r="S150" s="84">
        <v>0</v>
      </c>
      <c r="T150" s="84">
        <v>0</v>
      </c>
      <c r="U150" s="84">
        <v>0</v>
      </c>
      <c r="V150" s="84">
        <v>0</v>
      </c>
      <c r="W150" s="84">
        <v>0</v>
      </c>
      <c r="X150" s="84">
        <v>0</v>
      </c>
      <c r="Y150" s="84">
        <v>0</v>
      </c>
      <c r="Z150" s="84">
        <v>0</v>
      </c>
      <c r="AA150" s="84">
        <v>0</v>
      </c>
      <c r="AB150" s="84">
        <v>0</v>
      </c>
      <c r="AC150" s="84">
        <v>0</v>
      </c>
      <c r="AD150" s="84">
        <v>0</v>
      </c>
      <c r="AE150" s="84">
        <v>0</v>
      </c>
      <c r="AF150" s="84">
        <v>0</v>
      </c>
      <c r="AG150" s="84">
        <v>0</v>
      </c>
      <c r="AH150" s="84">
        <v>0</v>
      </c>
      <c r="AI150" s="84">
        <v>0</v>
      </c>
      <c r="AJ150" s="84">
        <v>0</v>
      </c>
      <c r="AK150" s="84">
        <v>0</v>
      </c>
      <c r="AL150" s="84">
        <v>0</v>
      </c>
      <c r="AM150" s="84">
        <v>0</v>
      </c>
      <c r="AN150" s="84">
        <v>0</v>
      </c>
      <c r="AO150" s="84">
        <v>0</v>
      </c>
      <c r="AP150" s="84">
        <v>0</v>
      </c>
      <c r="AQ150" s="84">
        <v>0</v>
      </c>
      <c r="AR150" s="84">
        <v>0</v>
      </c>
      <c r="AS150" s="84">
        <v>0</v>
      </c>
      <c r="AT150" s="84">
        <v>0</v>
      </c>
      <c r="AU150" s="84">
        <v>0</v>
      </c>
      <c r="AV150" s="84">
        <v>0</v>
      </c>
      <c r="AW150" s="84">
        <v>0</v>
      </c>
      <c r="AX150" s="84">
        <v>0</v>
      </c>
      <c r="AY150" s="84">
        <v>0</v>
      </c>
      <c r="AZ150" s="84">
        <v>0</v>
      </c>
      <c r="BA150" s="84">
        <v>0</v>
      </c>
      <c r="BB150" s="84">
        <v>0</v>
      </c>
      <c r="BC150" s="84">
        <v>0</v>
      </c>
      <c r="BD150" s="84">
        <v>0</v>
      </c>
      <c r="BE150" s="84">
        <v>0</v>
      </c>
      <c r="BF150" s="84">
        <v>0</v>
      </c>
      <c r="BG150" s="84">
        <v>0</v>
      </c>
      <c r="BH150" s="84">
        <v>0</v>
      </c>
      <c r="BI150" s="84">
        <v>0</v>
      </c>
      <c r="BJ150" s="84">
        <v>0</v>
      </c>
      <c r="BK150" s="84">
        <v>0</v>
      </c>
      <c r="BL150" s="84">
        <v>0</v>
      </c>
      <c r="BM150" s="84">
        <v>0</v>
      </c>
      <c r="BN150" s="84">
        <v>0</v>
      </c>
      <c r="BO150" s="84">
        <v>0</v>
      </c>
      <c r="BP150" s="84">
        <v>0</v>
      </c>
      <c r="BQ150" s="84">
        <v>0</v>
      </c>
      <c r="BR150" s="84">
        <v>0</v>
      </c>
      <c r="BS150" s="84">
        <v>0</v>
      </c>
      <c r="BT150" s="84">
        <v>0</v>
      </c>
      <c r="BU150" s="84">
        <v>0</v>
      </c>
      <c r="BV150" s="84">
        <v>0</v>
      </c>
      <c r="BW150" s="84">
        <v>0</v>
      </c>
      <c r="BX150" s="84">
        <v>0</v>
      </c>
      <c r="BY150" s="84">
        <v>0</v>
      </c>
      <c r="BZ150" s="84">
        <v>0</v>
      </c>
      <c r="CA150" s="84">
        <v>0</v>
      </c>
      <c r="CB150" s="84">
        <v>0</v>
      </c>
      <c r="CC150" s="84">
        <v>0</v>
      </c>
      <c r="CD150" s="84">
        <v>0</v>
      </c>
      <c r="CE150" s="84">
        <v>0</v>
      </c>
      <c r="CF150" s="84">
        <v>0</v>
      </c>
      <c r="CG150" s="84">
        <v>0</v>
      </c>
      <c r="CH150" s="84">
        <v>0</v>
      </c>
      <c r="CI150" s="84">
        <v>0</v>
      </c>
      <c r="CJ150" s="84">
        <v>0</v>
      </c>
      <c r="CK150" s="84">
        <v>0</v>
      </c>
      <c r="CL150" s="84">
        <v>0</v>
      </c>
      <c r="CM150" s="84">
        <v>0</v>
      </c>
      <c r="CN150" s="84">
        <v>0</v>
      </c>
      <c r="CO150" s="84">
        <v>0</v>
      </c>
      <c r="CP150" s="84">
        <v>0</v>
      </c>
      <c r="CQ150" s="84">
        <v>0</v>
      </c>
      <c r="CR150" s="84">
        <v>0</v>
      </c>
      <c r="CS150" s="84">
        <v>0</v>
      </c>
      <c r="CT150" s="84">
        <v>0</v>
      </c>
      <c r="CU150" s="84">
        <v>0</v>
      </c>
      <c r="CV150" s="84">
        <v>0</v>
      </c>
    </row>
    <row r="151" spans="2:103">
      <c r="E151" s="1" t="s">
        <v>157</v>
      </c>
      <c r="G151" s="1" t="s">
        <v>154</v>
      </c>
      <c r="H151" s="2" cm="1">
        <f t="array" ref="H151">MATCH(INDEX(Scenarios!$L$66:$M$66,,Scenarios!$G$7),$E$145:$E$150,0)</f>
        <v>6</v>
      </c>
      <c r="L151" s="64" cm="1">
        <f t="array" ref="L151">INDEX(L145:L150,$H$151)</f>
        <v>0</v>
      </c>
      <c r="M151" s="64" cm="1">
        <f t="array" ref="M151">INDEX(M145:M150,$H$151)</f>
        <v>0</v>
      </c>
      <c r="N151" s="64" cm="1">
        <f t="array" ref="N151">INDEX(N145:N150,$H$151)</f>
        <v>0</v>
      </c>
      <c r="O151" s="64" cm="1">
        <f t="array" ref="O151">INDEX(O145:O150,$H$151)</f>
        <v>0</v>
      </c>
      <c r="P151" s="64" cm="1">
        <f t="array" ref="P151">INDEX(P145:P150,$H$151)</f>
        <v>0</v>
      </c>
      <c r="Q151" s="64" cm="1">
        <f t="array" ref="Q151">INDEX(Q145:Q150,$H$151)</f>
        <v>0</v>
      </c>
      <c r="R151" s="64" cm="1">
        <f t="array" ref="R151">INDEX(R145:R150,$H$151)</f>
        <v>0</v>
      </c>
      <c r="S151" s="64" cm="1">
        <f t="array" ref="S151">INDEX(S145:S150,$H$151)</f>
        <v>0</v>
      </c>
      <c r="T151" s="64" cm="1">
        <f t="array" ref="T151">INDEX(T145:T150,$H$151)</f>
        <v>0</v>
      </c>
      <c r="U151" s="64" cm="1">
        <f t="array" ref="U151">INDEX(U145:U150,$H$151)</f>
        <v>0</v>
      </c>
      <c r="V151" s="64" cm="1">
        <f t="array" ref="V151">INDEX(V145:V150,$H$151)</f>
        <v>0</v>
      </c>
      <c r="W151" s="64" cm="1">
        <f t="array" ref="W151">INDEX(W145:W150,$H$151)</f>
        <v>0</v>
      </c>
      <c r="X151" s="64" cm="1">
        <f t="array" ref="X151">INDEX(X145:X150,$H$151)</f>
        <v>0</v>
      </c>
      <c r="Y151" s="64" cm="1">
        <f t="array" ref="Y151">INDEX(Y145:Y150,$H$151)</f>
        <v>0</v>
      </c>
      <c r="Z151" s="64" cm="1">
        <f t="array" ref="Z151">INDEX(Z145:Z150,$H$151)</f>
        <v>0</v>
      </c>
      <c r="AA151" s="64" cm="1">
        <f t="array" ref="AA151">INDEX(AA145:AA150,$H$151)</f>
        <v>0</v>
      </c>
      <c r="AB151" s="64" cm="1">
        <f t="array" ref="AB151">INDEX(AB145:AB150,$H$151)</f>
        <v>0</v>
      </c>
      <c r="AC151" s="64" cm="1">
        <f t="array" ref="AC151">INDEX(AC145:AC150,$H$151)</f>
        <v>0</v>
      </c>
      <c r="AD151" s="64" cm="1">
        <f t="array" ref="AD151">INDEX(AD145:AD150,$H$151)</f>
        <v>0</v>
      </c>
      <c r="AE151" s="64" cm="1">
        <f t="array" ref="AE151">INDEX(AE145:AE150,$H$151)</f>
        <v>0</v>
      </c>
      <c r="AF151" s="64" cm="1">
        <f t="array" ref="AF151">INDEX(AF145:AF150,$H$151)</f>
        <v>0</v>
      </c>
      <c r="AG151" s="64" cm="1">
        <f t="array" ref="AG151">INDEX(AG145:AG150,$H$151)</f>
        <v>0</v>
      </c>
      <c r="AH151" s="64" cm="1">
        <f t="array" ref="AH151">INDEX(AH145:AH150,$H$151)</f>
        <v>0</v>
      </c>
      <c r="AI151" s="64" cm="1">
        <f t="array" ref="AI151">INDEX(AI145:AI150,$H$151)</f>
        <v>0</v>
      </c>
      <c r="AJ151" s="64" cm="1">
        <f t="array" ref="AJ151">INDEX(AJ145:AJ150,$H$151)</f>
        <v>0</v>
      </c>
      <c r="AK151" s="64" cm="1">
        <f t="array" ref="AK151">INDEX(AK145:AK150,$H$151)</f>
        <v>0</v>
      </c>
      <c r="AL151" s="64" cm="1">
        <f t="array" ref="AL151">INDEX(AL145:AL150,$H$151)</f>
        <v>0</v>
      </c>
      <c r="AM151" s="64" cm="1">
        <f t="array" ref="AM151">INDEX(AM145:AM150,$H$151)</f>
        <v>0</v>
      </c>
      <c r="AN151" s="64" cm="1">
        <f t="array" ref="AN151">INDEX(AN145:AN150,$H$151)</f>
        <v>0</v>
      </c>
      <c r="AO151" s="64" cm="1">
        <f t="array" ref="AO151">INDEX(AO145:AO150,$H$151)</f>
        <v>0</v>
      </c>
      <c r="AP151" s="64" cm="1">
        <f t="array" ref="AP151">INDEX(AP145:AP150,$H$151)</f>
        <v>0</v>
      </c>
      <c r="AQ151" s="64" cm="1">
        <f t="array" ref="AQ151">INDEX(AQ145:AQ150,$H$151)</f>
        <v>0</v>
      </c>
      <c r="AR151" s="64" cm="1">
        <f t="array" ref="AR151">INDEX(AR145:AR150,$H$151)</f>
        <v>0</v>
      </c>
      <c r="AS151" s="64" cm="1">
        <f t="array" ref="AS151">INDEX(AS145:AS150,$H$151)</f>
        <v>0</v>
      </c>
      <c r="AT151" s="64" cm="1">
        <f t="array" ref="AT151">INDEX(AT145:AT150,$H$151)</f>
        <v>0</v>
      </c>
      <c r="AU151" s="64" cm="1">
        <f t="array" ref="AU151">INDEX(AU145:AU150,$H$151)</f>
        <v>0</v>
      </c>
      <c r="AV151" s="64" cm="1">
        <f t="array" ref="AV151">INDEX(AV145:AV150,$H$151)</f>
        <v>0</v>
      </c>
      <c r="AW151" s="64" cm="1">
        <f t="array" ref="AW151">INDEX(AW145:AW150,$H$151)</f>
        <v>0</v>
      </c>
      <c r="AX151" s="64" cm="1">
        <f t="array" ref="AX151">INDEX(AX145:AX150,$H$151)</f>
        <v>0</v>
      </c>
      <c r="AY151" s="64" cm="1">
        <f t="array" ref="AY151">INDEX(AY145:AY150,$H$151)</f>
        <v>0</v>
      </c>
      <c r="AZ151" s="64" cm="1">
        <f t="array" ref="AZ151">INDEX(AZ145:AZ150,$H$151)</f>
        <v>0</v>
      </c>
      <c r="BA151" s="64" cm="1">
        <f t="array" ref="BA151">INDEX(BA145:BA150,$H$151)</f>
        <v>0</v>
      </c>
      <c r="BB151" s="64" cm="1">
        <f t="array" ref="BB151">INDEX(BB145:BB150,$H$151)</f>
        <v>0</v>
      </c>
      <c r="BC151" s="64" cm="1">
        <f t="array" ref="BC151">INDEX(BC145:BC150,$H$151)</f>
        <v>0</v>
      </c>
      <c r="BD151" s="64" cm="1">
        <f t="array" ref="BD151">INDEX(BD145:BD150,$H$151)</f>
        <v>0</v>
      </c>
      <c r="BE151" s="64" cm="1">
        <f t="array" ref="BE151">INDEX(BE145:BE150,$H$151)</f>
        <v>0</v>
      </c>
      <c r="BF151" s="64" cm="1">
        <f t="array" ref="BF151">INDEX(BF145:BF150,$H$151)</f>
        <v>0</v>
      </c>
      <c r="BG151" s="64" cm="1">
        <f t="array" ref="BG151">INDEX(BG145:BG150,$H$151)</f>
        <v>0</v>
      </c>
      <c r="BH151" s="64" cm="1">
        <f t="array" ref="BH151">INDEX(BH145:BH150,$H$151)</f>
        <v>0</v>
      </c>
      <c r="BI151" s="64" cm="1">
        <f t="array" ref="BI151">INDEX(BI145:BI150,$H$151)</f>
        <v>0</v>
      </c>
      <c r="BJ151" s="64" cm="1">
        <f t="array" ref="BJ151">INDEX(BJ145:BJ150,$H$151)</f>
        <v>0</v>
      </c>
      <c r="BK151" s="64" cm="1">
        <f t="array" ref="BK151">INDEX(BK145:BK150,$H$151)</f>
        <v>0</v>
      </c>
      <c r="BL151" s="64" cm="1">
        <f t="array" ref="BL151">INDEX(BL145:BL150,$H$151)</f>
        <v>0</v>
      </c>
      <c r="BM151" s="64" cm="1">
        <f t="array" ref="BM151">INDEX(BM145:BM150,$H$151)</f>
        <v>0</v>
      </c>
      <c r="BN151" s="64" cm="1">
        <f t="array" ref="BN151">INDEX(BN145:BN150,$H$151)</f>
        <v>0</v>
      </c>
      <c r="BO151" s="64" cm="1">
        <f t="array" ref="BO151">INDEX(BO145:BO150,$H$151)</f>
        <v>0</v>
      </c>
      <c r="BP151" s="64" cm="1">
        <f t="array" ref="BP151">INDEX(BP145:BP150,$H$151)</f>
        <v>0</v>
      </c>
      <c r="BQ151" s="64" cm="1">
        <f t="array" ref="BQ151">INDEX(BQ145:BQ150,$H$151)</f>
        <v>0</v>
      </c>
      <c r="BR151" s="64" cm="1">
        <f t="array" ref="BR151">INDEX(BR145:BR150,$H$151)</f>
        <v>0</v>
      </c>
      <c r="BS151" s="64" cm="1">
        <f t="array" ref="BS151">INDEX(BS145:BS150,$H$151)</f>
        <v>0</v>
      </c>
      <c r="BT151" s="64" cm="1">
        <f t="array" ref="BT151">INDEX(BT145:BT150,$H$151)</f>
        <v>0</v>
      </c>
      <c r="BU151" s="64" cm="1">
        <f t="array" ref="BU151">INDEX(BU145:BU150,$H$151)</f>
        <v>0</v>
      </c>
      <c r="BV151" s="64" cm="1">
        <f t="array" ref="BV151">INDEX(BV145:BV150,$H$151)</f>
        <v>0</v>
      </c>
      <c r="BW151" s="64" cm="1">
        <f t="array" ref="BW151">INDEX(BW145:BW150,$H$151)</f>
        <v>0</v>
      </c>
      <c r="BX151" s="64" cm="1">
        <f t="array" ref="BX151">INDEX(BX145:BX150,$H$151)</f>
        <v>0</v>
      </c>
      <c r="BY151" s="64" cm="1">
        <f t="array" ref="BY151">INDEX(BY145:BY150,$H$151)</f>
        <v>0</v>
      </c>
      <c r="BZ151" s="64" cm="1">
        <f t="array" ref="BZ151">INDEX(BZ145:BZ150,$H$151)</f>
        <v>0</v>
      </c>
      <c r="CA151" s="64" cm="1">
        <f t="array" ref="CA151">INDEX(CA145:CA150,$H$151)</f>
        <v>0</v>
      </c>
      <c r="CB151" s="64" cm="1">
        <f t="array" ref="CB151">INDEX(CB145:CB150,$H$151)</f>
        <v>0</v>
      </c>
      <c r="CC151" s="64" cm="1">
        <f t="array" ref="CC151">INDEX(CC145:CC150,$H$151)</f>
        <v>0</v>
      </c>
      <c r="CD151" s="64" cm="1">
        <f t="array" ref="CD151">INDEX(CD145:CD150,$H$151)</f>
        <v>0</v>
      </c>
      <c r="CE151" s="64" cm="1">
        <f t="array" ref="CE151">INDEX(CE145:CE150,$H$151)</f>
        <v>0</v>
      </c>
      <c r="CF151" s="64" cm="1">
        <f t="array" ref="CF151">INDEX(CF145:CF150,$H$151)</f>
        <v>0</v>
      </c>
      <c r="CG151" s="64" cm="1">
        <f t="array" ref="CG151">INDEX(CG145:CG150,$H$151)</f>
        <v>0</v>
      </c>
      <c r="CH151" s="64" cm="1">
        <f t="array" ref="CH151">INDEX(CH145:CH150,$H$151)</f>
        <v>0</v>
      </c>
      <c r="CI151" s="64" cm="1">
        <f t="array" ref="CI151">INDEX(CI145:CI150,$H$151)</f>
        <v>0</v>
      </c>
      <c r="CJ151" s="64" cm="1">
        <f t="array" ref="CJ151">INDEX(CJ145:CJ150,$H$151)</f>
        <v>0</v>
      </c>
      <c r="CK151" s="64" cm="1">
        <f t="array" ref="CK151">INDEX(CK145:CK150,$H$151)</f>
        <v>0</v>
      </c>
      <c r="CL151" s="64" cm="1">
        <f t="array" ref="CL151">INDEX(CL145:CL150,$H$151)</f>
        <v>0</v>
      </c>
      <c r="CM151" s="64" cm="1">
        <f t="array" ref="CM151">INDEX(CM145:CM150,$H$151)</f>
        <v>0</v>
      </c>
      <c r="CN151" s="64" cm="1">
        <f t="array" ref="CN151">INDEX(CN145:CN150,$H$151)</f>
        <v>0</v>
      </c>
      <c r="CO151" s="64" cm="1">
        <f t="array" ref="CO151">INDEX(CO145:CO150,$H$151)</f>
        <v>0</v>
      </c>
      <c r="CP151" s="64" cm="1">
        <f t="array" ref="CP151">INDEX(CP145:CP150,$H$151)</f>
        <v>0</v>
      </c>
      <c r="CQ151" s="64" cm="1">
        <f t="array" ref="CQ151">INDEX(CQ145:CQ150,$H$151)</f>
        <v>0</v>
      </c>
      <c r="CR151" s="64" cm="1">
        <f t="array" ref="CR151">INDEX(CR145:CR150,$H$151)</f>
        <v>0</v>
      </c>
      <c r="CS151" s="64" cm="1">
        <f t="array" ref="CS151">INDEX(CS145:CS150,$H$151)</f>
        <v>0</v>
      </c>
      <c r="CT151" s="64" cm="1">
        <f t="array" ref="CT151">INDEX(CT145:CT150,$H$151)</f>
        <v>0</v>
      </c>
      <c r="CU151" s="64" cm="1">
        <f t="array" ref="CU151">INDEX(CU145:CU150,$H$151)</f>
        <v>0</v>
      </c>
      <c r="CV151" s="64" cm="1">
        <f t="array" ref="CV151">INDEX(CV145:CV150,$H$151)</f>
        <v>0</v>
      </c>
    </row>
    <row r="152" spans="2:103">
      <c r="L152" s="64"/>
      <c r="M152" s="64"/>
      <c r="N152" s="64"/>
      <c r="O152" s="64"/>
      <c r="P152" s="64"/>
      <c r="Q152" s="64"/>
      <c r="R152" s="64"/>
      <c r="S152" s="64"/>
      <c r="T152" s="64"/>
      <c r="U152" s="64"/>
      <c r="V152" s="64"/>
      <c r="W152" s="64"/>
      <c r="X152" s="64"/>
      <c r="Y152" s="64"/>
      <c r="Z152" s="64"/>
      <c r="AA152" s="64"/>
      <c r="AB152" s="64"/>
      <c r="AC152" s="64"/>
      <c r="AD152" s="64"/>
      <c r="AE152" s="64"/>
      <c r="AF152" s="64"/>
      <c r="AG152" s="64"/>
      <c r="AH152" s="64"/>
      <c r="AI152" s="64"/>
      <c r="AJ152" s="64"/>
      <c r="AK152" s="64"/>
      <c r="AL152" s="64"/>
      <c r="AM152" s="64"/>
      <c r="AN152" s="64"/>
      <c r="AO152" s="64"/>
      <c r="AP152" s="64"/>
      <c r="AQ152" s="64"/>
      <c r="AR152" s="64"/>
      <c r="AS152" s="64"/>
      <c r="AT152" s="64"/>
      <c r="AU152" s="64"/>
      <c r="AV152" s="64"/>
      <c r="AW152" s="64"/>
      <c r="AX152" s="64"/>
      <c r="AY152" s="64"/>
      <c r="AZ152" s="64"/>
      <c r="BA152" s="64"/>
      <c r="BB152" s="64"/>
      <c r="BC152" s="64"/>
      <c r="BD152" s="64"/>
      <c r="BE152" s="64"/>
      <c r="BF152" s="64"/>
      <c r="BG152" s="64"/>
      <c r="BH152" s="64"/>
      <c r="BI152" s="64"/>
      <c r="BJ152" s="64"/>
      <c r="BK152" s="64"/>
      <c r="BL152" s="64"/>
      <c r="BM152" s="64"/>
      <c r="BN152" s="64"/>
      <c r="BO152" s="64"/>
      <c r="BP152" s="64"/>
      <c r="BQ152" s="64"/>
      <c r="BR152" s="64"/>
      <c r="BS152" s="64"/>
      <c r="BT152" s="64"/>
      <c r="BU152" s="64"/>
      <c r="BV152" s="64"/>
      <c r="BW152" s="64"/>
      <c r="BX152" s="64"/>
      <c r="BY152" s="64"/>
      <c r="BZ152" s="64"/>
      <c r="CA152" s="64"/>
      <c r="CB152" s="64"/>
      <c r="CC152" s="64"/>
      <c r="CD152" s="64"/>
      <c r="CE152" s="64"/>
      <c r="CF152" s="64"/>
      <c r="CG152" s="64"/>
      <c r="CH152" s="64"/>
      <c r="CI152" s="64"/>
      <c r="CJ152" s="64"/>
      <c r="CK152" s="64"/>
      <c r="CL152" s="64"/>
      <c r="CM152" s="64"/>
      <c r="CN152" s="64"/>
      <c r="CO152" s="64"/>
      <c r="CP152" s="64"/>
      <c r="CQ152" s="64"/>
      <c r="CR152" s="64"/>
      <c r="CS152" s="64"/>
      <c r="CT152" s="64"/>
      <c r="CU152" s="64"/>
      <c r="CV152" s="64"/>
    </row>
    <row r="153" spans="2:103">
      <c r="B153" s="22">
        <f>MAX($B$5:B151)+1</f>
        <v>7</v>
      </c>
      <c r="C153" s="22" t="s">
        <v>200</v>
      </c>
      <c r="D153" s="22"/>
      <c r="E153" s="22"/>
      <c r="F153" s="22"/>
      <c r="G153" s="22"/>
      <c r="H153" s="22"/>
      <c r="I153" s="22"/>
      <c r="J153" s="22"/>
      <c r="K153" s="22"/>
      <c r="L153" s="22"/>
      <c r="M153" s="22"/>
      <c r="N153" s="22"/>
      <c r="O153" s="22"/>
      <c r="P153" s="22"/>
      <c r="Q153" s="22"/>
      <c r="R153" s="22"/>
      <c r="S153" s="22"/>
      <c r="T153" s="22"/>
      <c r="U153" s="22"/>
      <c r="V153" s="22"/>
      <c r="W153" s="22"/>
      <c r="X153" s="22"/>
      <c r="Y153" s="22"/>
      <c r="Z153" s="22"/>
      <c r="AA153" s="22"/>
      <c r="AB153" s="22"/>
      <c r="AC153" s="22"/>
      <c r="AD153" s="22"/>
      <c r="AE153" s="22"/>
      <c r="AF153" s="22"/>
      <c r="AG153" s="22"/>
      <c r="AH153" s="22"/>
      <c r="AI153" s="22"/>
      <c r="AJ153" s="22"/>
      <c r="AK153" s="22"/>
      <c r="AL153" s="22"/>
      <c r="AM153" s="22"/>
      <c r="AN153" s="22"/>
      <c r="AO153" s="22"/>
      <c r="AP153" s="22"/>
      <c r="AQ153" s="22"/>
      <c r="AR153" s="22"/>
      <c r="AS153" s="22"/>
      <c r="AT153" s="22"/>
      <c r="AU153" s="22"/>
      <c r="AV153" s="22"/>
      <c r="AW153" s="22"/>
      <c r="AX153" s="22"/>
      <c r="AY153" s="22"/>
      <c r="AZ153" s="22"/>
      <c r="BA153" s="22"/>
      <c r="BB153" s="22"/>
      <c r="BC153" s="22"/>
      <c r="BD153" s="22"/>
      <c r="BE153" s="22"/>
      <c r="BF153" s="22"/>
      <c r="BG153" s="22"/>
      <c r="BH153" s="22"/>
      <c r="BI153" s="22"/>
      <c r="BJ153" s="22"/>
      <c r="BK153" s="22"/>
      <c r="BL153" s="22"/>
      <c r="BM153" s="22"/>
      <c r="BN153" s="22"/>
      <c r="BO153" s="22"/>
      <c r="BP153" s="22"/>
      <c r="BQ153" s="22"/>
      <c r="BR153" s="22"/>
      <c r="BS153" s="22"/>
      <c r="BT153" s="22"/>
      <c r="BU153" s="22"/>
      <c r="BV153" s="22"/>
      <c r="BW153" s="22"/>
      <c r="BX153" s="22"/>
      <c r="BY153" s="22"/>
      <c r="BZ153" s="22"/>
      <c r="CA153" s="22"/>
      <c r="CB153" s="22"/>
      <c r="CC153" s="22"/>
      <c r="CD153" s="22"/>
      <c r="CE153" s="22"/>
      <c r="CF153" s="22"/>
      <c r="CG153" s="22"/>
      <c r="CH153" s="22"/>
      <c r="CI153" s="22"/>
      <c r="CJ153" s="22"/>
      <c r="CK153" s="22"/>
      <c r="CL153" s="22"/>
      <c r="CM153" s="22"/>
      <c r="CN153" s="22"/>
      <c r="CO153" s="22"/>
      <c r="CP153" s="22"/>
      <c r="CQ153" s="22"/>
      <c r="CR153" s="22"/>
      <c r="CS153" s="22"/>
      <c r="CT153" s="22"/>
      <c r="CU153" s="22"/>
      <c r="CV153" s="22"/>
      <c r="CW153" s="23"/>
      <c r="CX153" s="23"/>
      <c r="CY153" s="23"/>
    </row>
    <row r="154" spans="2:103">
      <c r="L154" s="192"/>
      <c r="M154" s="192"/>
      <c r="N154" s="192"/>
      <c r="O154" s="192"/>
      <c r="P154" s="192"/>
      <c r="Q154" s="192"/>
      <c r="R154" s="192"/>
      <c r="S154" s="192"/>
      <c r="T154" s="192"/>
      <c r="U154" s="192"/>
      <c r="V154" s="192"/>
      <c r="W154" s="192"/>
      <c r="X154" s="192"/>
      <c r="Y154" s="192"/>
      <c r="Z154" s="192"/>
      <c r="AA154" s="192"/>
      <c r="AB154" s="192"/>
      <c r="AC154" s="192"/>
      <c r="AD154" s="192"/>
      <c r="AE154" s="192"/>
      <c r="AF154" s="192"/>
      <c r="AG154" s="192"/>
      <c r="AH154" s="192"/>
      <c r="AI154" s="192"/>
      <c r="AJ154" s="192"/>
      <c r="AK154" s="192"/>
      <c r="AL154" s="192"/>
      <c r="AM154" s="192"/>
      <c r="AN154" s="192"/>
      <c r="AO154" s="192"/>
      <c r="AP154" s="192"/>
      <c r="AQ154" s="192"/>
      <c r="AR154" s="192"/>
      <c r="AS154" s="192"/>
      <c r="AT154" s="192"/>
      <c r="AU154" s="192"/>
      <c r="AV154" s="192"/>
      <c r="AW154" s="192"/>
      <c r="AX154" s="192"/>
      <c r="AY154" s="192"/>
      <c r="AZ154" s="192"/>
      <c r="BA154" s="192"/>
      <c r="BB154" s="192"/>
      <c r="BC154" s="192"/>
      <c r="BD154" s="192"/>
      <c r="BE154" s="192"/>
      <c r="BF154" s="192"/>
      <c r="BG154" s="192"/>
      <c r="BH154" s="192"/>
      <c r="BI154" s="192"/>
      <c r="BJ154" s="192"/>
      <c r="BK154" s="192"/>
      <c r="BL154" s="192"/>
      <c r="BM154" s="192"/>
      <c r="BN154" s="192"/>
      <c r="BO154" s="192"/>
      <c r="BP154" s="192"/>
      <c r="BQ154" s="192"/>
      <c r="BR154" s="192"/>
      <c r="BS154" s="192"/>
      <c r="BT154" s="192"/>
      <c r="BU154" s="192"/>
      <c r="BV154" s="192"/>
      <c r="BW154" s="192"/>
      <c r="BX154" s="192"/>
      <c r="BY154" s="192"/>
      <c r="BZ154" s="192"/>
      <c r="CA154" s="192"/>
      <c r="CB154" s="192"/>
      <c r="CC154" s="192"/>
      <c r="CD154" s="192"/>
      <c r="CE154" s="192"/>
      <c r="CF154" s="192"/>
      <c r="CG154" s="192"/>
      <c r="CH154" s="192"/>
      <c r="CI154" s="192"/>
      <c r="CJ154" s="192"/>
      <c r="CK154" s="192"/>
      <c r="CL154" s="192"/>
      <c r="CM154" s="192"/>
      <c r="CN154" s="192"/>
      <c r="CO154" s="192"/>
      <c r="CP154" s="192"/>
      <c r="CQ154" s="192"/>
      <c r="CR154" s="192"/>
      <c r="CS154" s="192"/>
      <c r="CT154" s="192"/>
      <c r="CU154" s="192"/>
      <c r="CV154" s="192"/>
    </row>
    <row r="155" spans="2:103">
      <c r="B155" s="24"/>
      <c r="C155" s="43">
        <f>MAX($B$14:C151)+0.1</f>
        <v>6.4999999999999982</v>
      </c>
      <c r="D155" s="41" t="s">
        <v>201</v>
      </c>
      <c r="E155" s="41"/>
      <c r="F155" s="41"/>
      <c r="G155" s="41"/>
      <c r="H155" s="41"/>
      <c r="I155" s="41"/>
      <c r="J155" s="41"/>
      <c r="K155" s="41"/>
      <c r="L155" s="41"/>
      <c r="M155" s="41"/>
      <c r="N155" s="41"/>
      <c r="O155" s="41"/>
      <c r="P155" s="41"/>
      <c r="Q155" s="41"/>
      <c r="R155" s="41"/>
      <c r="S155" s="41"/>
      <c r="T155" s="41"/>
      <c r="U155" s="41"/>
      <c r="V155" s="41"/>
      <c r="W155" s="41"/>
      <c r="X155" s="41"/>
      <c r="Y155" s="41"/>
      <c r="Z155" s="41"/>
      <c r="AA155" s="41"/>
      <c r="AB155" s="41"/>
      <c r="AC155" s="41"/>
      <c r="AD155" s="41"/>
      <c r="AE155" s="41"/>
      <c r="AF155" s="41"/>
      <c r="AG155" s="41"/>
      <c r="AH155" s="41"/>
      <c r="AI155" s="41"/>
      <c r="AJ155" s="41"/>
      <c r="AK155" s="41"/>
      <c r="AL155" s="41"/>
      <c r="AM155" s="41"/>
      <c r="AN155" s="41"/>
      <c r="AO155" s="41"/>
      <c r="AP155" s="41"/>
      <c r="AQ155" s="41"/>
      <c r="AR155" s="41"/>
      <c r="AS155" s="41"/>
      <c r="AT155" s="41"/>
      <c r="AU155" s="41"/>
      <c r="AV155" s="41"/>
      <c r="AW155" s="41"/>
      <c r="AX155" s="41"/>
      <c r="AY155" s="41"/>
      <c r="AZ155" s="41"/>
      <c r="BA155" s="41"/>
      <c r="BB155" s="41"/>
      <c r="BC155" s="41"/>
      <c r="BD155" s="41"/>
      <c r="BE155" s="41"/>
      <c r="BF155" s="41"/>
      <c r="BG155" s="41"/>
      <c r="BH155" s="41"/>
      <c r="BI155" s="41"/>
      <c r="BJ155" s="41"/>
      <c r="BK155" s="41"/>
      <c r="BL155" s="41"/>
      <c r="BM155" s="41"/>
      <c r="BN155" s="41"/>
      <c r="BO155" s="41"/>
      <c r="BP155" s="41"/>
      <c r="BQ155" s="41"/>
      <c r="BR155" s="41"/>
      <c r="BS155" s="41"/>
      <c r="BT155" s="41"/>
      <c r="BU155" s="41"/>
      <c r="BV155" s="41"/>
      <c r="BW155" s="41"/>
      <c r="BX155" s="41"/>
      <c r="BY155" s="41"/>
      <c r="BZ155" s="41"/>
      <c r="CA155" s="41"/>
      <c r="CB155" s="41"/>
      <c r="CC155" s="41"/>
      <c r="CD155" s="41"/>
      <c r="CE155" s="41"/>
      <c r="CF155" s="41"/>
      <c r="CG155" s="41"/>
      <c r="CH155" s="41"/>
      <c r="CI155" s="41"/>
      <c r="CJ155" s="41"/>
      <c r="CK155" s="41"/>
      <c r="CL155" s="41"/>
      <c r="CM155" s="41"/>
      <c r="CN155" s="41"/>
      <c r="CO155" s="41"/>
      <c r="CP155" s="41"/>
      <c r="CQ155" s="41"/>
      <c r="CR155" s="41"/>
      <c r="CS155" s="41"/>
      <c r="CT155" s="41"/>
      <c r="CU155" s="41"/>
      <c r="CV155" s="41"/>
      <c r="CW155" s="41"/>
      <c r="CX155" s="41"/>
      <c r="CY155" s="41"/>
    </row>
    <row r="156" spans="2:103" s="6" customFormat="1">
      <c r="C156" s="167"/>
      <c r="D156" s="167"/>
      <c r="E156" s="90" t="s">
        <v>202</v>
      </c>
      <c r="F156" s="90"/>
      <c r="G156" s="179" t="s">
        <v>164</v>
      </c>
      <c r="H156" s="2" t="s">
        <v>54</v>
      </c>
      <c r="I156" s="180"/>
      <c r="J156" s="329">
        <f t="shared" ref="J156:J157" si="13">SUM(L156:CV156)</f>
        <v>0</v>
      </c>
      <c r="L156" s="311">
        <v>0</v>
      </c>
      <c r="M156" s="311">
        <v>0</v>
      </c>
      <c r="N156" s="311">
        <v>0</v>
      </c>
      <c r="O156" s="311">
        <v>0</v>
      </c>
      <c r="P156" s="311">
        <v>0</v>
      </c>
      <c r="Q156" s="311">
        <v>0</v>
      </c>
      <c r="R156" s="311">
        <v>0</v>
      </c>
      <c r="S156" s="311">
        <v>0</v>
      </c>
      <c r="T156" s="311">
        <v>0</v>
      </c>
      <c r="U156" s="311">
        <v>0</v>
      </c>
      <c r="V156" s="311">
        <v>0</v>
      </c>
      <c r="W156" s="311">
        <v>0</v>
      </c>
      <c r="X156" s="311">
        <v>0</v>
      </c>
      <c r="Y156" s="311">
        <v>0</v>
      </c>
      <c r="Z156" s="311">
        <v>0</v>
      </c>
      <c r="AA156" s="311">
        <v>0</v>
      </c>
      <c r="AB156" s="311">
        <v>0</v>
      </c>
      <c r="AC156" s="311">
        <v>0</v>
      </c>
      <c r="AD156" s="311">
        <v>0</v>
      </c>
      <c r="AE156" s="311">
        <v>0</v>
      </c>
      <c r="AF156" s="311">
        <v>0</v>
      </c>
      <c r="AG156" s="311">
        <v>0</v>
      </c>
      <c r="AH156" s="311">
        <v>0</v>
      </c>
      <c r="AI156" s="311">
        <v>0</v>
      </c>
      <c r="AJ156" s="311">
        <v>0</v>
      </c>
      <c r="AK156" s="311">
        <v>0</v>
      </c>
      <c r="AL156" s="311">
        <v>0</v>
      </c>
      <c r="AM156" s="311">
        <v>0</v>
      </c>
      <c r="AN156" s="311">
        <v>0</v>
      </c>
      <c r="AO156" s="311">
        <v>0</v>
      </c>
      <c r="AP156" s="311">
        <v>0</v>
      </c>
      <c r="AQ156" s="311">
        <v>0</v>
      </c>
      <c r="AR156" s="311">
        <v>0</v>
      </c>
      <c r="AS156" s="311">
        <v>0</v>
      </c>
      <c r="AT156" s="311">
        <v>0</v>
      </c>
      <c r="AU156" s="311">
        <v>0</v>
      </c>
      <c r="AV156" s="311">
        <v>0</v>
      </c>
      <c r="AW156" s="311">
        <v>0</v>
      </c>
      <c r="AX156" s="311">
        <v>0</v>
      </c>
      <c r="AY156" s="311">
        <v>0</v>
      </c>
      <c r="AZ156" s="311">
        <v>0</v>
      </c>
      <c r="BA156" s="311">
        <v>0</v>
      </c>
      <c r="BB156" s="311">
        <v>0</v>
      </c>
      <c r="BC156" s="311">
        <v>0</v>
      </c>
      <c r="BD156" s="311">
        <v>0</v>
      </c>
      <c r="BE156" s="311">
        <v>0</v>
      </c>
      <c r="BF156" s="311">
        <v>0</v>
      </c>
      <c r="BG156" s="311">
        <v>0</v>
      </c>
      <c r="BH156" s="311">
        <v>0</v>
      </c>
      <c r="BI156" s="311">
        <v>0</v>
      </c>
      <c r="BJ156" s="311">
        <v>0</v>
      </c>
      <c r="BK156" s="311">
        <v>0</v>
      </c>
      <c r="BL156" s="311">
        <v>0</v>
      </c>
      <c r="BM156" s="311">
        <v>0</v>
      </c>
      <c r="BN156" s="311">
        <v>0</v>
      </c>
      <c r="BO156" s="311">
        <v>0</v>
      </c>
      <c r="BP156" s="311">
        <v>0</v>
      </c>
      <c r="BQ156" s="311">
        <v>0</v>
      </c>
      <c r="BR156" s="311">
        <v>0</v>
      </c>
      <c r="BS156" s="311">
        <v>0</v>
      </c>
      <c r="BT156" s="311">
        <v>0</v>
      </c>
      <c r="BU156" s="311">
        <v>0</v>
      </c>
      <c r="BV156" s="311">
        <v>0</v>
      </c>
      <c r="BW156" s="311">
        <v>0</v>
      </c>
      <c r="BX156" s="311">
        <v>0</v>
      </c>
      <c r="BY156" s="311">
        <v>0</v>
      </c>
      <c r="BZ156" s="311">
        <v>0</v>
      </c>
      <c r="CA156" s="311">
        <v>0</v>
      </c>
      <c r="CB156" s="311">
        <v>0</v>
      </c>
      <c r="CC156" s="311">
        <v>0</v>
      </c>
      <c r="CD156" s="311">
        <v>0</v>
      </c>
      <c r="CE156" s="311">
        <v>0</v>
      </c>
      <c r="CF156" s="311">
        <v>0</v>
      </c>
      <c r="CG156" s="311">
        <v>0</v>
      </c>
      <c r="CH156" s="311">
        <v>0</v>
      </c>
      <c r="CI156" s="311">
        <v>0</v>
      </c>
      <c r="CJ156" s="311">
        <v>0</v>
      </c>
      <c r="CK156" s="311">
        <v>0</v>
      </c>
      <c r="CL156" s="311">
        <v>0</v>
      </c>
      <c r="CM156" s="311">
        <v>0</v>
      </c>
      <c r="CN156" s="311">
        <v>0</v>
      </c>
      <c r="CO156" s="311">
        <v>0</v>
      </c>
      <c r="CP156" s="311">
        <v>0</v>
      </c>
      <c r="CQ156" s="311">
        <v>0</v>
      </c>
      <c r="CR156" s="311">
        <v>0</v>
      </c>
      <c r="CS156" s="311">
        <v>0</v>
      </c>
      <c r="CT156" s="311">
        <v>0</v>
      </c>
      <c r="CU156" s="311">
        <v>0</v>
      </c>
      <c r="CV156" s="311">
        <v>0</v>
      </c>
    </row>
    <row r="157" spans="2:103" s="6" customFormat="1">
      <c r="C157" s="167"/>
      <c r="D157" s="167"/>
      <c r="E157" s="90" t="s">
        <v>203</v>
      </c>
      <c r="F157" s="90"/>
      <c r="G157" s="179" t="s">
        <v>164</v>
      </c>
      <c r="H157" s="2" t="s">
        <v>54</v>
      </c>
      <c r="I157" s="180"/>
      <c r="J157" s="329">
        <f t="shared" si="13"/>
        <v>0</v>
      </c>
      <c r="L157" s="311">
        <v>0</v>
      </c>
      <c r="M157" s="311">
        <v>0</v>
      </c>
      <c r="N157" s="311">
        <v>0</v>
      </c>
      <c r="O157" s="311">
        <v>0</v>
      </c>
      <c r="P157" s="311">
        <v>0</v>
      </c>
      <c r="Q157" s="311">
        <v>0</v>
      </c>
      <c r="R157" s="311">
        <v>0</v>
      </c>
      <c r="S157" s="311">
        <v>0</v>
      </c>
      <c r="T157" s="311">
        <v>0</v>
      </c>
      <c r="U157" s="311">
        <v>0</v>
      </c>
      <c r="V157" s="311">
        <v>0</v>
      </c>
      <c r="W157" s="311">
        <v>0</v>
      </c>
      <c r="X157" s="311">
        <v>0</v>
      </c>
      <c r="Y157" s="311">
        <v>0</v>
      </c>
      <c r="Z157" s="311">
        <v>0</v>
      </c>
      <c r="AA157" s="311">
        <v>0</v>
      </c>
      <c r="AB157" s="311">
        <v>0</v>
      </c>
      <c r="AC157" s="311">
        <v>0</v>
      </c>
      <c r="AD157" s="311">
        <v>0</v>
      </c>
      <c r="AE157" s="311">
        <v>0</v>
      </c>
      <c r="AF157" s="311">
        <v>0</v>
      </c>
      <c r="AG157" s="311">
        <v>0</v>
      </c>
      <c r="AH157" s="311">
        <v>0</v>
      </c>
      <c r="AI157" s="311">
        <v>0</v>
      </c>
      <c r="AJ157" s="311">
        <v>0</v>
      </c>
      <c r="AK157" s="311">
        <v>0</v>
      </c>
      <c r="AL157" s="311">
        <v>0</v>
      </c>
      <c r="AM157" s="311">
        <v>0</v>
      </c>
      <c r="AN157" s="311">
        <v>0</v>
      </c>
      <c r="AO157" s="311">
        <v>0</v>
      </c>
      <c r="AP157" s="311">
        <v>0</v>
      </c>
      <c r="AQ157" s="311">
        <v>0</v>
      </c>
      <c r="AR157" s="311">
        <v>0</v>
      </c>
      <c r="AS157" s="311">
        <v>0</v>
      </c>
      <c r="AT157" s="311">
        <v>0</v>
      </c>
      <c r="AU157" s="311">
        <v>0</v>
      </c>
      <c r="AV157" s="311">
        <v>0</v>
      </c>
      <c r="AW157" s="311">
        <v>0</v>
      </c>
      <c r="AX157" s="311">
        <v>0</v>
      </c>
      <c r="AY157" s="311">
        <v>0</v>
      </c>
      <c r="AZ157" s="311">
        <v>0</v>
      </c>
      <c r="BA157" s="311">
        <v>0</v>
      </c>
      <c r="BB157" s="311">
        <v>0</v>
      </c>
      <c r="BC157" s="311">
        <v>0</v>
      </c>
      <c r="BD157" s="311">
        <v>0</v>
      </c>
      <c r="BE157" s="311">
        <v>0</v>
      </c>
      <c r="BF157" s="311">
        <v>0</v>
      </c>
      <c r="BG157" s="311">
        <v>0</v>
      </c>
      <c r="BH157" s="311">
        <v>0</v>
      </c>
      <c r="BI157" s="311">
        <v>0</v>
      </c>
      <c r="BJ157" s="311">
        <v>0</v>
      </c>
      <c r="BK157" s="311">
        <v>0</v>
      </c>
      <c r="BL157" s="311">
        <v>0</v>
      </c>
      <c r="BM157" s="311">
        <v>0</v>
      </c>
      <c r="BN157" s="311">
        <v>0</v>
      </c>
      <c r="BO157" s="311">
        <v>0</v>
      </c>
      <c r="BP157" s="311">
        <v>0</v>
      </c>
      <c r="BQ157" s="311">
        <v>0</v>
      </c>
      <c r="BR157" s="311">
        <v>0</v>
      </c>
      <c r="BS157" s="311">
        <v>0</v>
      </c>
      <c r="BT157" s="311">
        <v>0</v>
      </c>
      <c r="BU157" s="311">
        <v>0</v>
      </c>
      <c r="BV157" s="311">
        <v>0</v>
      </c>
      <c r="BW157" s="311">
        <v>0</v>
      </c>
      <c r="BX157" s="311">
        <v>0</v>
      </c>
      <c r="BY157" s="311">
        <v>0</v>
      </c>
      <c r="BZ157" s="311">
        <v>0</v>
      </c>
      <c r="CA157" s="311">
        <v>0</v>
      </c>
      <c r="CB157" s="311">
        <v>0</v>
      </c>
      <c r="CC157" s="311">
        <v>0</v>
      </c>
      <c r="CD157" s="311">
        <v>0</v>
      </c>
      <c r="CE157" s="311">
        <v>0</v>
      </c>
      <c r="CF157" s="311">
        <v>0</v>
      </c>
      <c r="CG157" s="311">
        <v>0</v>
      </c>
      <c r="CH157" s="311">
        <v>0</v>
      </c>
      <c r="CI157" s="311">
        <v>0</v>
      </c>
      <c r="CJ157" s="311">
        <v>0</v>
      </c>
      <c r="CK157" s="311">
        <v>0</v>
      </c>
      <c r="CL157" s="311">
        <v>0</v>
      </c>
      <c r="CM157" s="311">
        <v>0</v>
      </c>
      <c r="CN157" s="311">
        <v>0</v>
      </c>
      <c r="CO157" s="311">
        <v>0</v>
      </c>
      <c r="CP157" s="311">
        <v>0</v>
      </c>
      <c r="CQ157" s="311">
        <v>0</v>
      </c>
      <c r="CR157" s="311">
        <v>0</v>
      </c>
      <c r="CS157" s="311">
        <v>0</v>
      </c>
      <c r="CT157" s="311">
        <v>0</v>
      </c>
      <c r="CU157" s="311">
        <v>0</v>
      </c>
      <c r="CV157" s="311">
        <v>0</v>
      </c>
    </row>
    <row r="158" spans="2:103" s="6" customFormat="1">
      <c r="C158" s="167"/>
      <c r="D158" s="167"/>
      <c r="E158" s="90"/>
      <c r="F158" s="90"/>
      <c r="G158" s="179"/>
      <c r="H158" s="88"/>
      <c r="I158" s="404"/>
      <c r="J158" s="329"/>
      <c r="L158" s="198"/>
      <c r="M158" s="198"/>
      <c r="N158" s="198"/>
      <c r="O158" s="198"/>
      <c r="P158" s="198"/>
      <c r="Q158" s="198"/>
      <c r="R158" s="198"/>
      <c r="S158" s="198"/>
      <c r="T158" s="198"/>
      <c r="U158" s="198"/>
      <c r="V158" s="198"/>
      <c r="W158" s="198"/>
      <c r="X158" s="198"/>
      <c r="Y158" s="198"/>
      <c r="Z158" s="198"/>
      <c r="AA158" s="198"/>
      <c r="AB158" s="198"/>
      <c r="AC158" s="198"/>
      <c r="AD158" s="198"/>
      <c r="AE158" s="198"/>
      <c r="AF158" s="198"/>
      <c r="AG158" s="198"/>
      <c r="AH158" s="204"/>
      <c r="AI158" s="198"/>
      <c r="AJ158" s="198"/>
      <c r="AK158" s="198"/>
      <c r="AL158" s="198"/>
      <c r="AM158" s="198"/>
      <c r="AN158" s="198"/>
      <c r="AO158" s="198"/>
      <c r="AP158" s="198"/>
      <c r="AQ158" s="198"/>
      <c r="AR158" s="198"/>
      <c r="AS158" s="198"/>
      <c r="AT158" s="198"/>
      <c r="AU158" s="198"/>
      <c r="AV158" s="198"/>
      <c r="AW158" s="198"/>
      <c r="AX158" s="198"/>
      <c r="AY158" s="198"/>
      <c r="AZ158" s="198"/>
      <c r="BA158" s="198"/>
      <c r="BB158" s="198"/>
      <c r="BC158" s="198"/>
      <c r="BD158" s="198"/>
      <c r="BE158" s="198"/>
      <c r="BF158" s="198"/>
      <c r="BG158" s="198"/>
      <c r="BH158" s="198"/>
      <c r="BI158" s="198"/>
      <c r="BJ158" s="198"/>
      <c r="BK158" s="198"/>
      <c r="BL158" s="198"/>
      <c r="BM158" s="198"/>
      <c r="BN158" s="198"/>
      <c r="BO158" s="198"/>
      <c r="BP158" s="198"/>
      <c r="BQ158" s="198"/>
      <c r="BR158" s="198"/>
      <c r="BS158" s="198"/>
      <c r="BT158" s="198"/>
      <c r="BU158" s="198"/>
      <c r="BV158" s="198"/>
      <c r="BW158" s="198"/>
      <c r="BX158" s="198"/>
      <c r="BY158" s="198"/>
      <c r="BZ158" s="198"/>
      <c r="CA158" s="198"/>
      <c r="CB158" s="198"/>
      <c r="CC158" s="198"/>
      <c r="CD158" s="198"/>
      <c r="CE158" s="198"/>
      <c r="CF158" s="198"/>
      <c r="CG158" s="198"/>
      <c r="CH158" s="198"/>
      <c r="CI158" s="198"/>
      <c r="CJ158" s="198"/>
      <c r="CK158" s="198"/>
      <c r="CL158" s="198"/>
      <c r="CM158" s="198"/>
      <c r="CN158" s="198"/>
      <c r="CO158" s="198"/>
      <c r="CP158" s="198"/>
      <c r="CQ158" s="198"/>
      <c r="CR158" s="198"/>
      <c r="CS158" s="198"/>
      <c r="CT158" s="198"/>
      <c r="CU158" s="198"/>
      <c r="CV158" s="198"/>
    </row>
    <row r="159" spans="2:103">
      <c r="B159" s="24"/>
      <c r="C159" s="43">
        <f>MAX($B$14:C154)+0.1</f>
        <v>7.1</v>
      </c>
      <c r="D159" s="41" t="s">
        <v>204</v>
      </c>
      <c r="E159" s="41"/>
      <c r="F159" s="41"/>
      <c r="G159" s="41"/>
      <c r="H159" s="41"/>
      <c r="I159" s="41"/>
      <c r="J159" s="41"/>
      <c r="K159" s="41"/>
      <c r="L159" s="41"/>
      <c r="M159" s="41"/>
      <c r="N159" s="41"/>
      <c r="O159" s="41"/>
      <c r="P159" s="41"/>
      <c r="Q159" s="41"/>
      <c r="R159" s="41"/>
      <c r="S159" s="41"/>
      <c r="T159" s="41"/>
      <c r="U159" s="41"/>
      <c r="V159" s="41"/>
      <c r="W159" s="41"/>
      <c r="X159" s="41"/>
      <c r="Y159" s="41"/>
      <c r="Z159" s="41"/>
      <c r="AA159" s="41"/>
      <c r="AB159" s="41"/>
      <c r="AC159" s="41"/>
      <c r="AD159" s="41"/>
      <c r="AE159" s="41"/>
      <c r="AF159" s="41"/>
      <c r="AG159" s="41"/>
      <c r="AH159" s="41"/>
      <c r="AI159" s="41"/>
      <c r="AJ159" s="41"/>
      <c r="AK159" s="41"/>
      <c r="AL159" s="41"/>
      <c r="AM159" s="41"/>
      <c r="AN159" s="41"/>
      <c r="AO159" s="41"/>
      <c r="AP159" s="41"/>
      <c r="AQ159" s="41"/>
      <c r="AR159" s="41"/>
      <c r="AS159" s="41"/>
      <c r="AT159" s="41"/>
      <c r="AU159" s="41"/>
      <c r="AV159" s="41"/>
      <c r="AW159" s="41"/>
      <c r="AX159" s="41"/>
      <c r="AY159" s="41"/>
      <c r="AZ159" s="41"/>
      <c r="BA159" s="41"/>
      <c r="BB159" s="41"/>
      <c r="BC159" s="41"/>
      <c r="BD159" s="41"/>
      <c r="BE159" s="41"/>
      <c r="BF159" s="41"/>
      <c r="BG159" s="41"/>
      <c r="BH159" s="41"/>
      <c r="BI159" s="41"/>
      <c r="BJ159" s="41"/>
      <c r="BK159" s="41"/>
      <c r="BL159" s="41"/>
      <c r="BM159" s="41"/>
      <c r="BN159" s="41"/>
      <c r="BO159" s="41"/>
      <c r="BP159" s="41"/>
      <c r="BQ159" s="41"/>
      <c r="BR159" s="41"/>
      <c r="BS159" s="41"/>
      <c r="BT159" s="41"/>
      <c r="BU159" s="41"/>
      <c r="BV159" s="41"/>
      <c r="BW159" s="41"/>
      <c r="BX159" s="41"/>
      <c r="BY159" s="41"/>
      <c r="BZ159" s="41"/>
      <c r="CA159" s="41"/>
      <c r="CB159" s="41"/>
      <c r="CC159" s="41"/>
      <c r="CD159" s="41"/>
      <c r="CE159" s="41"/>
      <c r="CF159" s="41"/>
      <c r="CG159" s="41"/>
      <c r="CH159" s="41"/>
      <c r="CI159" s="41"/>
      <c r="CJ159" s="41"/>
      <c r="CK159" s="41"/>
      <c r="CL159" s="41"/>
      <c r="CM159" s="41"/>
      <c r="CN159" s="41"/>
      <c r="CO159" s="41"/>
      <c r="CP159" s="41"/>
      <c r="CQ159" s="41"/>
      <c r="CR159" s="41"/>
      <c r="CS159" s="41"/>
      <c r="CT159" s="41"/>
      <c r="CU159" s="41"/>
      <c r="CV159" s="41"/>
      <c r="CW159" s="41"/>
      <c r="CX159" s="41"/>
      <c r="CY159" s="41"/>
    </row>
    <row r="160" spans="2:103" s="6" customFormat="1">
      <c r="C160" s="167"/>
      <c r="D160" s="167"/>
      <c r="E160" s="90" t="s">
        <v>202</v>
      </c>
      <c r="F160" s="90"/>
      <c r="G160" s="179" t="s">
        <v>164</v>
      </c>
      <c r="H160" s="88" t="s">
        <v>55</v>
      </c>
      <c r="I160" s="180"/>
      <c r="J160" s="329">
        <f t="shared" ref="J160:J161" si="14">SUM(L160:CV160)</f>
        <v>0</v>
      </c>
      <c r="L160" s="191">
        <v>0</v>
      </c>
      <c r="M160" s="191">
        <v>0</v>
      </c>
      <c r="N160" s="191">
        <v>0</v>
      </c>
      <c r="O160" s="191">
        <v>0</v>
      </c>
      <c r="P160" s="191">
        <v>0</v>
      </c>
      <c r="Q160" s="191">
        <v>0</v>
      </c>
      <c r="R160" s="191">
        <v>0</v>
      </c>
      <c r="S160" s="191">
        <v>0</v>
      </c>
      <c r="T160" s="191">
        <v>0</v>
      </c>
      <c r="U160" s="191">
        <v>0</v>
      </c>
      <c r="V160" s="191">
        <v>0</v>
      </c>
      <c r="W160" s="191">
        <v>0</v>
      </c>
      <c r="X160" s="191">
        <v>0</v>
      </c>
      <c r="Y160" s="191">
        <v>0</v>
      </c>
      <c r="Z160" s="191">
        <v>0</v>
      </c>
      <c r="AA160" s="191">
        <v>0</v>
      </c>
      <c r="AB160" s="191">
        <v>0</v>
      </c>
      <c r="AC160" s="191">
        <v>0</v>
      </c>
      <c r="AD160" s="191">
        <v>0</v>
      </c>
      <c r="AE160" s="191">
        <v>0</v>
      </c>
      <c r="AF160" s="191">
        <v>0</v>
      </c>
      <c r="AG160" s="191">
        <v>0</v>
      </c>
      <c r="AH160" s="191">
        <v>0</v>
      </c>
      <c r="AI160" s="191">
        <v>0</v>
      </c>
      <c r="AJ160" s="191">
        <v>0</v>
      </c>
      <c r="AK160" s="191">
        <v>0</v>
      </c>
      <c r="AL160" s="191">
        <v>0</v>
      </c>
      <c r="AM160" s="191">
        <v>0</v>
      </c>
      <c r="AN160" s="191">
        <v>0</v>
      </c>
      <c r="AO160" s="191">
        <v>0</v>
      </c>
      <c r="AP160" s="191">
        <v>0</v>
      </c>
      <c r="AQ160" s="191">
        <v>0</v>
      </c>
      <c r="AR160" s="191">
        <v>0</v>
      </c>
      <c r="AS160" s="191">
        <v>0</v>
      </c>
      <c r="AT160" s="191">
        <v>0</v>
      </c>
      <c r="AU160" s="191">
        <v>0</v>
      </c>
      <c r="AV160" s="191">
        <v>0</v>
      </c>
      <c r="AW160" s="191">
        <v>0</v>
      </c>
      <c r="AX160" s="191">
        <v>0</v>
      </c>
      <c r="AY160" s="191">
        <v>0</v>
      </c>
      <c r="AZ160" s="191">
        <v>0</v>
      </c>
      <c r="BA160" s="191">
        <v>0</v>
      </c>
      <c r="BB160" s="191">
        <v>0</v>
      </c>
      <c r="BC160" s="191">
        <v>0</v>
      </c>
      <c r="BD160" s="191">
        <v>0</v>
      </c>
      <c r="BE160" s="191">
        <v>0</v>
      </c>
      <c r="BF160" s="191">
        <v>0</v>
      </c>
      <c r="BG160" s="191">
        <v>0</v>
      </c>
      <c r="BH160" s="191">
        <v>0</v>
      </c>
      <c r="BI160" s="191">
        <v>0</v>
      </c>
      <c r="BJ160" s="191">
        <v>0</v>
      </c>
      <c r="BK160" s="191">
        <v>0</v>
      </c>
      <c r="BL160" s="191">
        <v>0</v>
      </c>
      <c r="BM160" s="191">
        <v>0</v>
      </c>
      <c r="BN160" s="191">
        <v>0</v>
      </c>
      <c r="BO160" s="191">
        <v>0</v>
      </c>
      <c r="BP160" s="191">
        <v>0</v>
      </c>
      <c r="BQ160" s="191">
        <v>0</v>
      </c>
      <c r="BR160" s="191">
        <v>0</v>
      </c>
      <c r="BS160" s="191">
        <v>0</v>
      </c>
      <c r="BT160" s="191">
        <v>0</v>
      </c>
      <c r="BU160" s="191">
        <v>0</v>
      </c>
      <c r="BV160" s="191">
        <v>0</v>
      </c>
      <c r="BW160" s="191">
        <v>0</v>
      </c>
      <c r="BX160" s="191">
        <v>0</v>
      </c>
      <c r="BY160" s="191">
        <v>0</v>
      </c>
      <c r="BZ160" s="191">
        <v>0</v>
      </c>
      <c r="CA160" s="191">
        <v>0</v>
      </c>
      <c r="CB160" s="191">
        <v>0</v>
      </c>
      <c r="CC160" s="191">
        <v>0</v>
      </c>
      <c r="CD160" s="191">
        <v>0</v>
      </c>
      <c r="CE160" s="191">
        <v>0</v>
      </c>
      <c r="CF160" s="191">
        <v>0</v>
      </c>
      <c r="CG160" s="191">
        <v>0</v>
      </c>
      <c r="CH160" s="191">
        <v>0</v>
      </c>
      <c r="CI160" s="191">
        <v>0</v>
      </c>
      <c r="CJ160" s="191">
        <v>0</v>
      </c>
      <c r="CK160" s="191">
        <v>0</v>
      </c>
      <c r="CL160" s="191">
        <v>0</v>
      </c>
      <c r="CM160" s="191">
        <v>0</v>
      </c>
      <c r="CN160" s="191">
        <v>0</v>
      </c>
      <c r="CO160" s="191">
        <v>0</v>
      </c>
      <c r="CP160" s="191">
        <v>0</v>
      </c>
      <c r="CQ160" s="191">
        <v>0</v>
      </c>
      <c r="CR160" s="191">
        <v>0</v>
      </c>
      <c r="CS160" s="191">
        <v>0</v>
      </c>
      <c r="CT160" s="191">
        <v>0</v>
      </c>
      <c r="CU160" s="191">
        <v>0</v>
      </c>
      <c r="CV160" s="191">
        <v>0</v>
      </c>
    </row>
    <row r="161" spans="2:103" s="6" customFormat="1">
      <c r="C161" s="167"/>
      <c r="D161" s="167"/>
      <c r="E161" s="90" t="s">
        <v>203</v>
      </c>
      <c r="F161" s="90"/>
      <c r="G161" s="179" t="s">
        <v>164</v>
      </c>
      <c r="H161" s="88" t="s">
        <v>55</v>
      </c>
      <c r="I161" s="180"/>
      <c r="J161" s="329">
        <f t="shared" si="14"/>
        <v>0</v>
      </c>
      <c r="L161" s="191">
        <v>0</v>
      </c>
      <c r="M161" s="191">
        <v>0</v>
      </c>
      <c r="N161" s="191">
        <v>0</v>
      </c>
      <c r="O161" s="191">
        <v>0</v>
      </c>
      <c r="P161" s="191">
        <v>0</v>
      </c>
      <c r="Q161" s="191">
        <v>0</v>
      </c>
      <c r="R161" s="191">
        <v>0</v>
      </c>
      <c r="S161" s="191">
        <v>0</v>
      </c>
      <c r="T161" s="191">
        <v>0</v>
      </c>
      <c r="U161" s="191">
        <v>0</v>
      </c>
      <c r="V161" s="191">
        <v>0</v>
      </c>
      <c r="W161" s="191">
        <v>0</v>
      </c>
      <c r="X161" s="191">
        <v>0</v>
      </c>
      <c r="Y161" s="191">
        <v>0</v>
      </c>
      <c r="Z161" s="191">
        <v>0</v>
      </c>
      <c r="AA161" s="191">
        <v>0</v>
      </c>
      <c r="AB161" s="191">
        <v>0</v>
      </c>
      <c r="AC161" s="191">
        <v>0</v>
      </c>
      <c r="AD161" s="191">
        <v>0</v>
      </c>
      <c r="AE161" s="191">
        <v>0</v>
      </c>
      <c r="AF161" s="191">
        <v>0</v>
      </c>
      <c r="AG161" s="191">
        <v>0</v>
      </c>
      <c r="AH161" s="191">
        <v>0</v>
      </c>
      <c r="AI161" s="191">
        <v>0</v>
      </c>
      <c r="AJ161" s="191">
        <v>0</v>
      </c>
      <c r="AK161" s="191">
        <v>0</v>
      </c>
      <c r="AL161" s="191">
        <v>0</v>
      </c>
      <c r="AM161" s="191">
        <v>0</v>
      </c>
      <c r="AN161" s="191">
        <v>0</v>
      </c>
      <c r="AO161" s="191">
        <v>0</v>
      </c>
      <c r="AP161" s="191">
        <v>0</v>
      </c>
      <c r="AQ161" s="191">
        <v>0</v>
      </c>
      <c r="AR161" s="191">
        <v>0</v>
      </c>
      <c r="AS161" s="191">
        <v>0</v>
      </c>
      <c r="AT161" s="191">
        <v>0</v>
      </c>
      <c r="AU161" s="191">
        <v>0</v>
      </c>
      <c r="AV161" s="191">
        <v>0</v>
      </c>
      <c r="AW161" s="191">
        <v>0</v>
      </c>
      <c r="AX161" s="191">
        <v>0</v>
      </c>
      <c r="AY161" s="191">
        <v>0</v>
      </c>
      <c r="AZ161" s="191">
        <v>0</v>
      </c>
      <c r="BA161" s="191">
        <v>0</v>
      </c>
      <c r="BB161" s="191">
        <v>0</v>
      </c>
      <c r="BC161" s="191">
        <v>0</v>
      </c>
      <c r="BD161" s="191">
        <v>0</v>
      </c>
      <c r="BE161" s="191">
        <v>0</v>
      </c>
      <c r="BF161" s="191">
        <v>0</v>
      </c>
      <c r="BG161" s="191">
        <v>0</v>
      </c>
      <c r="BH161" s="191">
        <v>0</v>
      </c>
      <c r="BI161" s="191">
        <v>0</v>
      </c>
      <c r="BJ161" s="191">
        <v>0</v>
      </c>
      <c r="BK161" s="191">
        <v>0</v>
      </c>
      <c r="BL161" s="191">
        <v>0</v>
      </c>
      <c r="BM161" s="191">
        <v>0</v>
      </c>
      <c r="BN161" s="191">
        <v>0</v>
      </c>
      <c r="BO161" s="191">
        <v>0</v>
      </c>
      <c r="BP161" s="191">
        <v>0</v>
      </c>
      <c r="BQ161" s="191">
        <v>0</v>
      </c>
      <c r="BR161" s="191">
        <v>0</v>
      </c>
      <c r="BS161" s="191">
        <v>0</v>
      </c>
      <c r="BT161" s="191">
        <v>0</v>
      </c>
      <c r="BU161" s="191">
        <v>0</v>
      </c>
      <c r="BV161" s="191">
        <v>0</v>
      </c>
      <c r="BW161" s="191">
        <v>0</v>
      </c>
      <c r="BX161" s="191">
        <v>0</v>
      </c>
      <c r="BY161" s="191">
        <v>0</v>
      </c>
      <c r="BZ161" s="191">
        <v>0</v>
      </c>
      <c r="CA161" s="191">
        <v>0</v>
      </c>
      <c r="CB161" s="191">
        <v>0</v>
      </c>
      <c r="CC161" s="191">
        <v>0</v>
      </c>
      <c r="CD161" s="191">
        <v>0</v>
      </c>
      <c r="CE161" s="191">
        <v>0</v>
      </c>
      <c r="CF161" s="191">
        <v>0</v>
      </c>
      <c r="CG161" s="191">
        <v>0</v>
      </c>
      <c r="CH161" s="191">
        <v>0</v>
      </c>
      <c r="CI161" s="191">
        <v>0</v>
      </c>
      <c r="CJ161" s="191">
        <v>0</v>
      </c>
      <c r="CK161" s="191">
        <v>0</v>
      </c>
      <c r="CL161" s="191">
        <v>0</v>
      </c>
      <c r="CM161" s="191">
        <v>0</v>
      </c>
      <c r="CN161" s="191">
        <v>0</v>
      </c>
      <c r="CO161" s="191">
        <v>0</v>
      </c>
      <c r="CP161" s="191">
        <v>0</v>
      </c>
      <c r="CQ161" s="191">
        <v>0</v>
      </c>
      <c r="CR161" s="191">
        <v>0</v>
      </c>
      <c r="CS161" s="191">
        <v>0</v>
      </c>
      <c r="CT161" s="191">
        <v>0</v>
      </c>
      <c r="CU161" s="191">
        <v>0</v>
      </c>
      <c r="CV161" s="191">
        <v>0</v>
      </c>
    </row>
    <row r="162" spans="2:103" s="6" customFormat="1">
      <c r="C162" s="167"/>
      <c r="D162" s="167"/>
      <c r="E162" s="167"/>
      <c r="F162" s="167"/>
      <c r="G162" s="184"/>
      <c r="H162" s="197"/>
      <c r="I162" s="404"/>
      <c r="J162" s="329"/>
      <c r="L162" s="338"/>
      <c r="M162" s="338"/>
      <c r="N162" s="338"/>
      <c r="O162" s="338"/>
      <c r="P162" s="338"/>
      <c r="Q162" s="338"/>
      <c r="R162" s="338"/>
      <c r="S162" s="338"/>
      <c r="T162" s="338"/>
      <c r="U162" s="338"/>
      <c r="V162" s="338"/>
      <c r="W162" s="338"/>
      <c r="X162" s="338"/>
      <c r="Y162" s="338"/>
      <c r="Z162" s="338"/>
      <c r="AA162" s="338"/>
      <c r="AB162" s="338"/>
      <c r="AC162" s="338"/>
      <c r="AD162" s="338"/>
      <c r="AE162" s="338"/>
      <c r="AF162" s="338"/>
      <c r="AG162" s="338"/>
      <c r="AH162" s="338"/>
      <c r="AI162" s="338"/>
      <c r="AJ162" s="338"/>
      <c r="AK162" s="338"/>
      <c r="AL162" s="338"/>
      <c r="AM162" s="338"/>
      <c r="AN162" s="338"/>
      <c r="AO162" s="338"/>
      <c r="AP162" s="338"/>
      <c r="AQ162" s="338"/>
      <c r="AR162" s="338"/>
      <c r="AS162" s="338"/>
      <c r="AT162" s="338"/>
      <c r="AU162" s="338"/>
      <c r="AV162" s="338"/>
      <c r="AW162" s="338"/>
      <c r="AX162" s="338"/>
      <c r="AY162" s="338"/>
      <c r="AZ162" s="338"/>
      <c r="BA162" s="338"/>
      <c r="BB162" s="338"/>
      <c r="BC162" s="338"/>
      <c r="BD162" s="338"/>
      <c r="BE162" s="338"/>
      <c r="BF162" s="338"/>
      <c r="BG162" s="338"/>
      <c r="BH162" s="338"/>
      <c r="BI162" s="338"/>
      <c r="BJ162" s="338"/>
      <c r="BK162" s="338"/>
      <c r="BL162" s="338"/>
      <c r="BM162" s="338"/>
      <c r="BN162" s="338"/>
      <c r="BO162" s="338"/>
      <c r="BP162" s="338"/>
      <c r="BQ162" s="338"/>
      <c r="BR162" s="338"/>
      <c r="BS162" s="338"/>
      <c r="BT162" s="338"/>
      <c r="BU162" s="338"/>
      <c r="BV162" s="338"/>
      <c r="BW162" s="338"/>
      <c r="BX162" s="338"/>
      <c r="BY162" s="338"/>
      <c r="BZ162" s="338"/>
      <c r="CA162" s="338"/>
      <c r="CB162" s="338"/>
      <c r="CC162" s="338"/>
      <c r="CD162" s="338"/>
      <c r="CE162" s="338"/>
      <c r="CF162" s="338"/>
      <c r="CG162" s="338"/>
      <c r="CH162" s="338"/>
      <c r="CI162" s="338"/>
      <c r="CJ162" s="338"/>
      <c r="CK162" s="338"/>
      <c r="CL162" s="338"/>
      <c r="CM162" s="338"/>
      <c r="CN162" s="338"/>
      <c r="CO162" s="338"/>
      <c r="CP162" s="338"/>
      <c r="CQ162" s="338"/>
      <c r="CR162" s="338"/>
      <c r="CS162" s="338"/>
      <c r="CT162" s="338"/>
      <c r="CU162" s="338"/>
      <c r="CV162" s="338"/>
    </row>
    <row r="163" spans="2:103">
      <c r="B163" s="24"/>
      <c r="C163" s="43">
        <f>MAX($B$14:C160)+0.1</f>
        <v>7.1999999999999993</v>
      </c>
      <c r="D163" s="41" t="s">
        <v>205</v>
      </c>
      <c r="E163" s="41"/>
      <c r="F163" s="41"/>
      <c r="G163" s="41"/>
      <c r="H163" s="41"/>
      <c r="I163" s="41"/>
      <c r="J163" s="41"/>
      <c r="K163" s="41"/>
      <c r="L163" s="41"/>
      <c r="M163" s="41"/>
      <c r="N163" s="41"/>
      <c r="O163" s="41"/>
      <c r="P163" s="41"/>
      <c r="Q163" s="41"/>
      <c r="R163" s="41"/>
      <c r="S163" s="41"/>
      <c r="T163" s="41"/>
      <c r="U163" s="41"/>
      <c r="V163" s="41"/>
      <c r="W163" s="41"/>
      <c r="X163" s="41"/>
      <c r="Y163" s="41"/>
      <c r="Z163" s="41"/>
      <c r="AA163" s="41"/>
      <c r="AB163" s="41"/>
      <c r="AC163" s="41"/>
      <c r="AD163" s="41"/>
      <c r="AE163" s="41"/>
      <c r="AF163" s="41"/>
      <c r="AG163" s="41"/>
      <c r="AH163" s="41"/>
      <c r="AI163" s="41"/>
      <c r="AJ163" s="41"/>
      <c r="AK163" s="41"/>
      <c r="AL163" s="41"/>
      <c r="AM163" s="41"/>
      <c r="AN163" s="41"/>
      <c r="AO163" s="41"/>
      <c r="AP163" s="41"/>
      <c r="AQ163" s="41"/>
      <c r="AR163" s="41"/>
      <c r="AS163" s="41"/>
      <c r="AT163" s="41"/>
      <c r="AU163" s="41"/>
      <c r="AV163" s="41"/>
      <c r="AW163" s="41"/>
      <c r="AX163" s="41"/>
      <c r="AY163" s="41"/>
      <c r="AZ163" s="41"/>
      <c r="BA163" s="41"/>
      <c r="BB163" s="41"/>
      <c r="BC163" s="41"/>
      <c r="BD163" s="41"/>
      <c r="BE163" s="41"/>
      <c r="BF163" s="41"/>
      <c r="BG163" s="41"/>
      <c r="BH163" s="41"/>
      <c r="BI163" s="41"/>
      <c r="BJ163" s="41"/>
      <c r="BK163" s="41"/>
      <c r="BL163" s="41"/>
      <c r="BM163" s="41"/>
      <c r="BN163" s="41"/>
      <c r="BO163" s="41"/>
      <c r="BP163" s="41"/>
      <c r="BQ163" s="41"/>
      <c r="BR163" s="41"/>
      <c r="BS163" s="41"/>
      <c r="BT163" s="41"/>
      <c r="BU163" s="41"/>
      <c r="BV163" s="41"/>
      <c r="BW163" s="41"/>
      <c r="BX163" s="41"/>
      <c r="BY163" s="41"/>
      <c r="BZ163" s="41"/>
      <c r="CA163" s="41"/>
      <c r="CB163" s="41"/>
      <c r="CC163" s="41"/>
      <c r="CD163" s="41"/>
      <c r="CE163" s="41"/>
      <c r="CF163" s="41"/>
      <c r="CG163" s="41"/>
      <c r="CH163" s="41"/>
      <c r="CI163" s="41"/>
      <c r="CJ163" s="41"/>
      <c r="CK163" s="41"/>
      <c r="CL163" s="41"/>
      <c r="CM163" s="41"/>
      <c r="CN163" s="41"/>
      <c r="CO163" s="41"/>
      <c r="CP163" s="41"/>
      <c r="CQ163" s="41"/>
      <c r="CR163" s="41"/>
      <c r="CS163" s="41"/>
      <c r="CT163" s="41"/>
      <c r="CU163" s="41"/>
      <c r="CV163" s="41"/>
      <c r="CW163" s="41"/>
      <c r="CX163" s="41"/>
      <c r="CY163" s="41"/>
    </row>
    <row r="164" spans="2:103">
      <c r="C164" s="90"/>
      <c r="D164" s="90"/>
      <c r="E164" s="90" t="s">
        <v>202</v>
      </c>
      <c r="F164" s="90"/>
      <c r="G164" s="179" t="s">
        <v>164</v>
      </c>
      <c r="H164" s="88" t="str">
        <f>Scenarios!$J$106</f>
        <v>Scenario 1</v>
      </c>
      <c r="I164" s="180"/>
      <c r="J164" s="329">
        <f>SUM(L164:CV164)</f>
        <v>0</v>
      </c>
      <c r="L164" s="65" cm="1">
        <f t="array" ref="L164">INDEX(L$156:L$162,MATCH($E164&amp;$H164,$E$156:$E$162&amp;$H$156:$H$162,0))</f>
        <v>0</v>
      </c>
      <c r="M164" s="65" cm="1">
        <f t="array" ref="M164">INDEX(M$156:M$162,MATCH($E164&amp;$H164,$E$156:$E$162&amp;$H$156:$H$162,0))</f>
        <v>0</v>
      </c>
      <c r="N164" s="65" cm="1">
        <f t="array" ref="N164">INDEX(N$156:N$162,MATCH($E164&amp;$H164,$E$156:$E$162&amp;$H$156:$H$162,0))</f>
        <v>0</v>
      </c>
      <c r="O164" s="65" cm="1">
        <f t="array" ref="O164">INDEX(O$156:O$162,MATCH($E164&amp;$H164,$E$156:$E$162&amp;$H$156:$H$162,0))</f>
        <v>0</v>
      </c>
      <c r="P164" s="65" cm="1">
        <f t="array" ref="P164">INDEX(P$156:P$162,MATCH($E164&amp;$H164,$E$156:$E$162&amp;$H$156:$H$162,0))</f>
        <v>0</v>
      </c>
      <c r="Q164" s="65" cm="1">
        <f t="array" ref="Q164">INDEX(Q$156:Q$162,MATCH($E164&amp;$H164,$E$156:$E$162&amp;$H$156:$H$162,0))</f>
        <v>0</v>
      </c>
      <c r="R164" s="65" cm="1">
        <f t="array" ref="R164">INDEX(R$156:R$162,MATCH($E164&amp;$H164,$E$156:$E$162&amp;$H$156:$H$162,0))</f>
        <v>0</v>
      </c>
      <c r="S164" s="65" cm="1">
        <f t="array" ref="S164">INDEX(S$156:S$162,MATCH($E164&amp;$H164,$E$156:$E$162&amp;$H$156:$H$162,0))</f>
        <v>0</v>
      </c>
      <c r="T164" s="65" cm="1">
        <f t="array" ref="T164">INDEX(T$156:T$162,MATCH($E164&amp;$H164,$E$156:$E$162&amp;$H$156:$H$162,0))</f>
        <v>0</v>
      </c>
      <c r="U164" s="65" cm="1">
        <f t="array" ref="U164">INDEX(U$156:U$162,MATCH($E164&amp;$H164,$E$156:$E$162&amp;$H$156:$H$162,0))</f>
        <v>0</v>
      </c>
      <c r="V164" s="65" cm="1">
        <f t="array" ref="V164">INDEX(V$156:V$162,MATCH($E164&amp;$H164,$E$156:$E$162&amp;$H$156:$H$162,0))</f>
        <v>0</v>
      </c>
      <c r="W164" s="65" cm="1">
        <f t="array" ref="W164">INDEX(W$156:W$162,MATCH($E164&amp;$H164,$E$156:$E$162&amp;$H$156:$H$162,0))</f>
        <v>0</v>
      </c>
      <c r="X164" s="65" cm="1">
        <f t="array" ref="X164">INDEX(X$156:X$162,MATCH($E164&amp;$H164,$E$156:$E$162&amp;$H$156:$H$162,0))</f>
        <v>0</v>
      </c>
      <c r="Y164" s="65" cm="1">
        <f t="array" ref="Y164">INDEX(Y$156:Y$162,MATCH($E164&amp;$H164,$E$156:$E$162&amp;$H$156:$H$162,0))</f>
        <v>0</v>
      </c>
      <c r="Z164" s="65" cm="1">
        <f t="array" ref="Z164">INDEX(Z$156:Z$162,MATCH($E164&amp;$H164,$E$156:$E$162&amp;$H$156:$H$162,0))</f>
        <v>0</v>
      </c>
      <c r="AA164" s="65" cm="1">
        <f t="array" ref="AA164">INDEX(AA$156:AA$162,MATCH($E164&amp;$H164,$E$156:$E$162&amp;$H$156:$H$162,0))</f>
        <v>0</v>
      </c>
      <c r="AB164" s="65" cm="1">
        <f t="array" ref="AB164">INDEX(AB$156:AB$162,MATCH($E164&amp;$H164,$E$156:$E$162&amp;$H$156:$H$162,0))</f>
        <v>0</v>
      </c>
      <c r="AC164" s="65" cm="1">
        <f t="array" ref="AC164">INDEX(AC$156:AC$162,MATCH($E164&amp;$H164,$E$156:$E$162&amp;$H$156:$H$162,0))</f>
        <v>0</v>
      </c>
      <c r="AD164" s="65" cm="1">
        <f t="array" ref="AD164">INDEX(AD$156:AD$162,MATCH($E164&amp;$H164,$E$156:$E$162&amp;$H$156:$H$162,0))</f>
        <v>0</v>
      </c>
      <c r="AE164" s="65" cm="1">
        <f t="array" ref="AE164">INDEX(AE$156:AE$162,MATCH($E164&amp;$H164,$E$156:$E$162&amp;$H$156:$H$162,0))</f>
        <v>0</v>
      </c>
      <c r="AF164" s="65" cm="1">
        <f t="array" ref="AF164">INDEX(AF$156:AF$162,MATCH($E164&amp;$H164,$E$156:$E$162&amp;$H$156:$H$162,0))</f>
        <v>0</v>
      </c>
      <c r="AG164" s="65" cm="1">
        <f t="array" ref="AG164">INDEX(AG$156:AG$162,MATCH($E164&amp;$H164,$E$156:$E$162&amp;$H$156:$H$162,0))</f>
        <v>0</v>
      </c>
      <c r="AH164" s="65" cm="1">
        <f t="array" ref="AH164">INDEX(AH$156:AH$162,MATCH($E164&amp;$H164,$E$156:$E$162&amp;$H$156:$H$162,0))</f>
        <v>0</v>
      </c>
      <c r="AI164" s="65" cm="1">
        <f t="array" ref="AI164">INDEX(AI$156:AI$162,MATCH($E164&amp;$H164,$E$156:$E$162&amp;$H$156:$H$162,0))</f>
        <v>0</v>
      </c>
      <c r="AJ164" s="65" cm="1">
        <f t="array" ref="AJ164">INDEX(AJ$156:AJ$162,MATCH($E164&amp;$H164,$E$156:$E$162&amp;$H$156:$H$162,0))</f>
        <v>0</v>
      </c>
      <c r="AK164" s="65" cm="1">
        <f t="array" ref="AK164">INDEX(AK$156:AK$162,MATCH($E164&amp;$H164,$E$156:$E$162&amp;$H$156:$H$162,0))</f>
        <v>0</v>
      </c>
      <c r="AL164" s="65" cm="1">
        <f t="array" ref="AL164">INDEX(AL$156:AL$162,MATCH($E164&amp;$H164,$E$156:$E$162&amp;$H$156:$H$162,0))</f>
        <v>0</v>
      </c>
      <c r="AM164" s="65" cm="1">
        <f t="array" ref="AM164">INDEX(AM$156:AM$162,MATCH($E164&amp;$H164,$E$156:$E$162&amp;$H$156:$H$162,0))</f>
        <v>0</v>
      </c>
      <c r="AN164" s="65" cm="1">
        <f t="array" ref="AN164">INDEX(AN$156:AN$162,MATCH($E164&amp;$H164,$E$156:$E$162&amp;$H$156:$H$162,0))</f>
        <v>0</v>
      </c>
      <c r="AO164" s="65" cm="1">
        <f t="array" ref="AO164">INDEX(AO$156:AO$162,MATCH($E164&amp;$H164,$E$156:$E$162&amp;$H$156:$H$162,0))</f>
        <v>0</v>
      </c>
      <c r="AP164" s="65" cm="1">
        <f t="array" ref="AP164">INDEX(AP$156:AP$162,MATCH($E164&amp;$H164,$E$156:$E$162&amp;$H$156:$H$162,0))</f>
        <v>0</v>
      </c>
      <c r="AQ164" s="65" cm="1">
        <f t="array" ref="AQ164">INDEX(AQ$156:AQ$162,MATCH($E164&amp;$H164,$E$156:$E$162&amp;$H$156:$H$162,0))</f>
        <v>0</v>
      </c>
      <c r="AR164" s="65" cm="1">
        <f t="array" ref="AR164">INDEX(AR$156:AR$162,MATCH($E164&amp;$H164,$E$156:$E$162&amp;$H$156:$H$162,0))</f>
        <v>0</v>
      </c>
      <c r="AS164" s="65" cm="1">
        <f t="array" ref="AS164">INDEX(AS$156:AS$162,MATCH($E164&amp;$H164,$E$156:$E$162&amp;$H$156:$H$162,0))</f>
        <v>0</v>
      </c>
      <c r="AT164" s="65" cm="1">
        <f t="array" ref="AT164">INDEX(AT$156:AT$162,MATCH($E164&amp;$H164,$E$156:$E$162&amp;$H$156:$H$162,0))</f>
        <v>0</v>
      </c>
      <c r="AU164" s="65" cm="1">
        <f t="array" ref="AU164">INDEX(AU$156:AU$162,MATCH($E164&amp;$H164,$E$156:$E$162&amp;$H$156:$H$162,0))</f>
        <v>0</v>
      </c>
      <c r="AV164" s="65" cm="1">
        <f t="array" ref="AV164">INDEX(AV$156:AV$162,MATCH($E164&amp;$H164,$E$156:$E$162&amp;$H$156:$H$162,0))</f>
        <v>0</v>
      </c>
      <c r="AW164" s="65" cm="1">
        <f t="array" ref="AW164">INDEX(AW$156:AW$162,MATCH($E164&amp;$H164,$E$156:$E$162&amp;$H$156:$H$162,0))</f>
        <v>0</v>
      </c>
      <c r="AX164" s="65" cm="1">
        <f t="array" ref="AX164">INDEX(AX$156:AX$162,MATCH($E164&amp;$H164,$E$156:$E$162&amp;$H$156:$H$162,0))</f>
        <v>0</v>
      </c>
      <c r="AY164" s="65" cm="1">
        <f t="array" ref="AY164">INDEX(AY$156:AY$162,MATCH($E164&amp;$H164,$E$156:$E$162&amp;$H$156:$H$162,0))</f>
        <v>0</v>
      </c>
      <c r="AZ164" s="65" cm="1">
        <f t="array" ref="AZ164">INDEX(AZ$156:AZ$162,MATCH($E164&amp;$H164,$E$156:$E$162&amp;$H$156:$H$162,0))</f>
        <v>0</v>
      </c>
      <c r="BA164" s="65" cm="1">
        <f t="array" ref="BA164">INDEX(BA$156:BA$162,MATCH($E164&amp;$H164,$E$156:$E$162&amp;$H$156:$H$162,0))</f>
        <v>0</v>
      </c>
      <c r="BB164" s="65" cm="1">
        <f t="array" ref="BB164">INDEX(BB$156:BB$162,MATCH($E164&amp;$H164,$E$156:$E$162&amp;$H$156:$H$162,0))</f>
        <v>0</v>
      </c>
      <c r="BC164" s="65" cm="1">
        <f t="array" ref="BC164">INDEX(BC$156:BC$162,MATCH($E164&amp;$H164,$E$156:$E$162&amp;$H$156:$H$162,0))</f>
        <v>0</v>
      </c>
      <c r="BD164" s="65" cm="1">
        <f t="array" ref="BD164">INDEX(BD$156:BD$162,MATCH($E164&amp;$H164,$E$156:$E$162&amp;$H$156:$H$162,0))</f>
        <v>0</v>
      </c>
      <c r="BE164" s="65" cm="1">
        <f t="array" ref="BE164">INDEX(BE$156:BE$162,MATCH($E164&amp;$H164,$E$156:$E$162&amp;$H$156:$H$162,0))</f>
        <v>0</v>
      </c>
      <c r="BF164" s="65" cm="1">
        <f t="array" ref="BF164">INDEX(BF$156:BF$162,MATCH($E164&amp;$H164,$E$156:$E$162&amp;$H$156:$H$162,0))</f>
        <v>0</v>
      </c>
      <c r="BG164" s="65" cm="1">
        <f t="array" ref="BG164">INDEX(BG$156:BG$162,MATCH($E164&amp;$H164,$E$156:$E$162&amp;$H$156:$H$162,0))</f>
        <v>0</v>
      </c>
      <c r="BH164" s="65" cm="1">
        <f t="array" ref="BH164">INDEX(BH$156:BH$162,MATCH($E164&amp;$H164,$E$156:$E$162&amp;$H$156:$H$162,0))</f>
        <v>0</v>
      </c>
      <c r="BI164" s="65" cm="1">
        <f t="array" ref="BI164">INDEX(BI$156:BI$162,MATCH($E164&amp;$H164,$E$156:$E$162&amp;$H$156:$H$162,0))</f>
        <v>0</v>
      </c>
      <c r="BJ164" s="65" cm="1">
        <f t="array" ref="BJ164">INDEX(BJ$156:BJ$162,MATCH($E164&amp;$H164,$E$156:$E$162&amp;$H$156:$H$162,0))</f>
        <v>0</v>
      </c>
      <c r="BK164" s="65" cm="1">
        <f t="array" ref="BK164">INDEX(BK$156:BK$162,MATCH($E164&amp;$H164,$E$156:$E$162&amp;$H$156:$H$162,0))</f>
        <v>0</v>
      </c>
      <c r="BL164" s="65" cm="1">
        <f t="array" ref="BL164">INDEX(BL$156:BL$162,MATCH($E164&amp;$H164,$E$156:$E$162&amp;$H$156:$H$162,0))</f>
        <v>0</v>
      </c>
      <c r="BM164" s="65" cm="1">
        <f t="array" ref="BM164">INDEX(BM$156:BM$162,MATCH($E164&amp;$H164,$E$156:$E$162&amp;$H$156:$H$162,0))</f>
        <v>0</v>
      </c>
      <c r="BN164" s="65" cm="1">
        <f t="array" ref="BN164">INDEX(BN$156:BN$162,MATCH($E164&amp;$H164,$E$156:$E$162&amp;$H$156:$H$162,0))</f>
        <v>0</v>
      </c>
      <c r="BO164" s="65" cm="1">
        <f t="array" ref="BO164">INDEX(BO$156:BO$162,MATCH($E164&amp;$H164,$E$156:$E$162&amp;$H$156:$H$162,0))</f>
        <v>0</v>
      </c>
      <c r="BP164" s="65" cm="1">
        <f t="array" ref="BP164">INDEX(BP$156:BP$162,MATCH($E164&amp;$H164,$E$156:$E$162&amp;$H$156:$H$162,0))</f>
        <v>0</v>
      </c>
      <c r="BQ164" s="65" cm="1">
        <f t="array" ref="BQ164">INDEX(BQ$156:BQ$162,MATCH($E164&amp;$H164,$E$156:$E$162&amp;$H$156:$H$162,0))</f>
        <v>0</v>
      </c>
      <c r="BR164" s="65" cm="1">
        <f t="array" ref="BR164">INDEX(BR$156:BR$162,MATCH($E164&amp;$H164,$E$156:$E$162&amp;$H$156:$H$162,0))</f>
        <v>0</v>
      </c>
      <c r="BS164" s="65" cm="1">
        <f t="array" ref="BS164">INDEX(BS$156:BS$162,MATCH($E164&amp;$H164,$E$156:$E$162&amp;$H$156:$H$162,0))</f>
        <v>0</v>
      </c>
      <c r="BT164" s="65" cm="1">
        <f t="array" ref="BT164">INDEX(BT$156:BT$162,MATCH($E164&amp;$H164,$E$156:$E$162&amp;$H$156:$H$162,0))</f>
        <v>0</v>
      </c>
      <c r="BU164" s="65" cm="1">
        <f t="array" ref="BU164">INDEX(BU$156:BU$162,MATCH($E164&amp;$H164,$E$156:$E$162&amp;$H$156:$H$162,0))</f>
        <v>0</v>
      </c>
      <c r="BV164" s="65" cm="1">
        <f t="array" ref="BV164">INDEX(BV$156:BV$162,MATCH($E164&amp;$H164,$E$156:$E$162&amp;$H$156:$H$162,0))</f>
        <v>0</v>
      </c>
      <c r="BW164" s="65" cm="1">
        <f t="array" ref="BW164">INDEX(BW$156:BW$162,MATCH($E164&amp;$H164,$E$156:$E$162&amp;$H$156:$H$162,0))</f>
        <v>0</v>
      </c>
      <c r="BX164" s="65" cm="1">
        <f t="array" ref="BX164">INDEX(BX$156:BX$162,MATCH($E164&amp;$H164,$E$156:$E$162&amp;$H$156:$H$162,0))</f>
        <v>0</v>
      </c>
      <c r="BY164" s="65" cm="1">
        <f t="array" ref="BY164">INDEX(BY$156:BY$162,MATCH($E164&amp;$H164,$E$156:$E$162&amp;$H$156:$H$162,0))</f>
        <v>0</v>
      </c>
      <c r="BZ164" s="65" cm="1">
        <f t="array" ref="BZ164">INDEX(BZ$156:BZ$162,MATCH($E164&amp;$H164,$E$156:$E$162&amp;$H$156:$H$162,0))</f>
        <v>0</v>
      </c>
      <c r="CA164" s="65" cm="1">
        <f t="array" ref="CA164">INDEX(CA$156:CA$162,MATCH($E164&amp;$H164,$E$156:$E$162&amp;$H$156:$H$162,0))</f>
        <v>0</v>
      </c>
      <c r="CB164" s="65" cm="1">
        <f t="array" ref="CB164">INDEX(CB$156:CB$162,MATCH($E164&amp;$H164,$E$156:$E$162&amp;$H$156:$H$162,0))</f>
        <v>0</v>
      </c>
      <c r="CC164" s="65" cm="1">
        <f t="array" ref="CC164">INDEX(CC$156:CC$162,MATCH($E164&amp;$H164,$E$156:$E$162&amp;$H$156:$H$162,0))</f>
        <v>0</v>
      </c>
      <c r="CD164" s="65" cm="1">
        <f t="array" ref="CD164">INDEX(CD$156:CD$162,MATCH($E164&amp;$H164,$E$156:$E$162&amp;$H$156:$H$162,0))</f>
        <v>0</v>
      </c>
      <c r="CE164" s="65" cm="1">
        <f t="array" ref="CE164">INDEX(CE$156:CE$162,MATCH($E164&amp;$H164,$E$156:$E$162&amp;$H$156:$H$162,0))</f>
        <v>0</v>
      </c>
      <c r="CF164" s="65" cm="1">
        <f t="array" ref="CF164">INDEX(CF$156:CF$162,MATCH($E164&amp;$H164,$E$156:$E$162&amp;$H$156:$H$162,0))</f>
        <v>0</v>
      </c>
      <c r="CG164" s="65" cm="1">
        <f t="array" ref="CG164">INDEX(CG$156:CG$162,MATCH($E164&amp;$H164,$E$156:$E$162&amp;$H$156:$H$162,0))</f>
        <v>0</v>
      </c>
      <c r="CH164" s="65" cm="1">
        <f t="array" ref="CH164">INDEX(CH$156:CH$162,MATCH($E164&amp;$H164,$E$156:$E$162&amp;$H$156:$H$162,0))</f>
        <v>0</v>
      </c>
      <c r="CI164" s="65" cm="1">
        <f t="array" ref="CI164">INDEX(CI$156:CI$162,MATCH($E164&amp;$H164,$E$156:$E$162&amp;$H$156:$H$162,0))</f>
        <v>0</v>
      </c>
      <c r="CJ164" s="65" cm="1">
        <f t="array" ref="CJ164">INDEX(CJ$156:CJ$162,MATCH($E164&amp;$H164,$E$156:$E$162&amp;$H$156:$H$162,0))</f>
        <v>0</v>
      </c>
      <c r="CK164" s="65" cm="1">
        <f t="array" ref="CK164">INDEX(CK$156:CK$162,MATCH($E164&amp;$H164,$E$156:$E$162&amp;$H$156:$H$162,0))</f>
        <v>0</v>
      </c>
      <c r="CL164" s="65" cm="1">
        <f t="array" ref="CL164">INDEX(CL$156:CL$162,MATCH($E164&amp;$H164,$E$156:$E$162&amp;$H$156:$H$162,0))</f>
        <v>0</v>
      </c>
      <c r="CM164" s="65" cm="1">
        <f t="array" ref="CM164">INDEX(CM$156:CM$162,MATCH($E164&amp;$H164,$E$156:$E$162&amp;$H$156:$H$162,0))</f>
        <v>0</v>
      </c>
      <c r="CN164" s="65" cm="1">
        <f t="array" ref="CN164">INDEX(CN$156:CN$162,MATCH($E164&amp;$H164,$E$156:$E$162&amp;$H$156:$H$162,0))</f>
        <v>0</v>
      </c>
      <c r="CO164" s="65" cm="1">
        <f t="array" ref="CO164">INDEX(CO$156:CO$162,MATCH($E164&amp;$H164,$E$156:$E$162&amp;$H$156:$H$162,0))</f>
        <v>0</v>
      </c>
      <c r="CP164" s="65" cm="1">
        <f t="array" ref="CP164">INDEX(CP$156:CP$162,MATCH($E164&amp;$H164,$E$156:$E$162&amp;$H$156:$H$162,0))</f>
        <v>0</v>
      </c>
      <c r="CQ164" s="65" cm="1">
        <f t="array" ref="CQ164">INDEX(CQ$156:CQ$162,MATCH($E164&amp;$H164,$E$156:$E$162&amp;$H$156:$H$162,0))</f>
        <v>0</v>
      </c>
      <c r="CR164" s="65" cm="1">
        <f t="array" ref="CR164">INDEX(CR$156:CR$162,MATCH($E164&amp;$H164,$E$156:$E$162&amp;$H$156:$H$162,0))</f>
        <v>0</v>
      </c>
      <c r="CS164" s="65" cm="1">
        <f t="array" ref="CS164">INDEX(CS$156:CS$162,MATCH($E164&amp;$H164,$E$156:$E$162&amp;$H$156:$H$162,0))</f>
        <v>0</v>
      </c>
      <c r="CT164" s="65" cm="1">
        <f t="array" ref="CT164">INDEX(CT$156:CT$162,MATCH($E164&amp;$H164,$E$156:$E$162&amp;$H$156:$H$162,0))</f>
        <v>0</v>
      </c>
      <c r="CU164" s="65" cm="1">
        <f t="array" ref="CU164">INDEX(CU$156:CU$162,MATCH($E164&amp;$H164,$E$156:$E$162&amp;$H$156:$H$162,0))</f>
        <v>0</v>
      </c>
      <c r="CV164" s="65" cm="1">
        <f t="array" ref="CV164">INDEX(CV$156:CV$162,MATCH($E164&amp;$H164,$E$156:$E$162&amp;$H$156:$H$162,0))</f>
        <v>0</v>
      </c>
    </row>
    <row r="165" spans="2:103">
      <c r="B165" s="24"/>
      <c r="C165" s="69"/>
      <c r="D165" s="24"/>
      <c r="E165" s="90" t="s">
        <v>203</v>
      </c>
      <c r="F165" s="24"/>
      <c r="G165" s="179" t="s">
        <v>164</v>
      </c>
      <c r="H165" s="88" t="str">
        <f>Scenarios!$J$106</f>
        <v>Scenario 1</v>
      </c>
      <c r="I165" s="24"/>
      <c r="J165" s="329">
        <f>SUM(L165:CV165)</f>
        <v>0</v>
      </c>
      <c r="K165" s="24"/>
      <c r="L165" s="65" cm="1">
        <f t="array" ref="L165">INDEX(L$156:L$162,MATCH($E165&amp;$H165,$E$156:$E$162&amp;$H$156:$H$162,0))</f>
        <v>0</v>
      </c>
      <c r="M165" s="65" cm="1">
        <f t="array" ref="M165">INDEX(M$156:M$162,MATCH($E165&amp;$H165,$E$156:$E$162&amp;$H$156:$H$162,0))</f>
        <v>0</v>
      </c>
      <c r="N165" s="65" cm="1">
        <f t="array" ref="N165">INDEX(N$156:N$162,MATCH($E165&amp;$H165,$E$156:$E$162&amp;$H$156:$H$162,0))</f>
        <v>0</v>
      </c>
      <c r="O165" s="65" cm="1">
        <f t="array" ref="O165">INDEX(O$156:O$162,MATCH($E165&amp;$H165,$E$156:$E$162&amp;$H$156:$H$162,0))</f>
        <v>0</v>
      </c>
      <c r="P165" s="65" cm="1">
        <f t="array" ref="P165">INDEX(P$156:P$162,MATCH($E165&amp;$H165,$E$156:$E$162&amp;$H$156:$H$162,0))</f>
        <v>0</v>
      </c>
      <c r="Q165" s="65" cm="1">
        <f t="array" ref="Q165">INDEX(Q$156:Q$162,MATCH($E165&amp;$H165,$E$156:$E$162&amp;$H$156:$H$162,0))</f>
        <v>0</v>
      </c>
      <c r="R165" s="65" cm="1">
        <f t="array" ref="R165">INDEX(R$156:R$162,MATCH($E165&amp;$H165,$E$156:$E$162&amp;$H$156:$H$162,0))</f>
        <v>0</v>
      </c>
      <c r="S165" s="65" cm="1">
        <f t="array" ref="S165">INDEX(S$156:S$162,MATCH($E165&amp;$H165,$E$156:$E$162&amp;$H$156:$H$162,0))</f>
        <v>0</v>
      </c>
      <c r="T165" s="65" cm="1">
        <f t="array" ref="T165">INDEX(T$156:T$162,MATCH($E165&amp;$H165,$E$156:$E$162&amp;$H$156:$H$162,0))</f>
        <v>0</v>
      </c>
      <c r="U165" s="65" cm="1">
        <f t="array" ref="U165">INDEX(U$156:U$162,MATCH($E165&amp;$H165,$E$156:$E$162&amp;$H$156:$H$162,0))</f>
        <v>0</v>
      </c>
      <c r="V165" s="65" cm="1">
        <f t="array" ref="V165">INDEX(V$156:V$162,MATCH($E165&amp;$H165,$E$156:$E$162&amp;$H$156:$H$162,0))</f>
        <v>0</v>
      </c>
      <c r="W165" s="65" cm="1">
        <f t="array" ref="W165">INDEX(W$156:W$162,MATCH($E165&amp;$H165,$E$156:$E$162&amp;$H$156:$H$162,0))</f>
        <v>0</v>
      </c>
      <c r="X165" s="65" cm="1">
        <f t="array" ref="X165">INDEX(X$156:X$162,MATCH($E165&amp;$H165,$E$156:$E$162&amp;$H$156:$H$162,0))</f>
        <v>0</v>
      </c>
      <c r="Y165" s="65" cm="1">
        <f t="array" ref="Y165">INDEX(Y$156:Y$162,MATCH($E165&amp;$H165,$E$156:$E$162&amp;$H$156:$H$162,0))</f>
        <v>0</v>
      </c>
      <c r="Z165" s="65" cm="1">
        <f t="array" ref="Z165">INDEX(Z$156:Z$162,MATCH($E165&amp;$H165,$E$156:$E$162&amp;$H$156:$H$162,0))</f>
        <v>0</v>
      </c>
      <c r="AA165" s="65" cm="1">
        <f t="array" ref="AA165">INDEX(AA$156:AA$162,MATCH($E165&amp;$H165,$E$156:$E$162&amp;$H$156:$H$162,0))</f>
        <v>0</v>
      </c>
      <c r="AB165" s="65" cm="1">
        <f t="array" ref="AB165">INDEX(AB$156:AB$162,MATCH($E165&amp;$H165,$E$156:$E$162&amp;$H$156:$H$162,0))</f>
        <v>0</v>
      </c>
      <c r="AC165" s="65" cm="1">
        <f t="array" ref="AC165">INDEX(AC$156:AC$162,MATCH($E165&amp;$H165,$E$156:$E$162&amp;$H$156:$H$162,0))</f>
        <v>0</v>
      </c>
      <c r="AD165" s="65" cm="1">
        <f t="array" ref="AD165">INDEX(AD$156:AD$162,MATCH($E165&amp;$H165,$E$156:$E$162&amp;$H$156:$H$162,0))</f>
        <v>0</v>
      </c>
      <c r="AE165" s="65" cm="1">
        <f t="array" ref="AE165">INDEX(AE$156:AE$162,MATCH($E165&amp;$H165,$E$156:$E$162&amp;$H$156:$H$162,0))</f>
        <v>0</v>
      </c>
      <c r="AF165" s="65" cm="1">
        <f t="array" ref="AF165">INDEX(AF$156:AF$162,MATCH($E165&amp;$H165,$E$156:$E$162&amp;$H$156:$H$162,0))</f>
        <v>0</v>
      </c>
      <c r="AG165" s="65" cm="1">
        <f t="array" ref="AG165">INDEX(AG$156:AG$162,MATCH($E165&amp;$H165,$E$156:$E$162&amp;$H$156:$H$162,0))</f>
        <v>0</v>
      </c>
      <c r="AH165" s="65" cm="1">
        <f t="array" ref="AH165">INDEX(AH$156:AH$162,MATCH($E165&amp;$H165,$E$156:$E$162&amp;$H$156:$H$162,0))</f>
        <v>0</v>
      </c>
      <c r="AI165" s="65" cm="1">
        <f t="array" ref="AI165">INDEX(AI$156:AI$162,MATCH($E165&amp;$H165,$E$156:$E$162&amp;$H$156:$H$162,0))</f>
        <v>0</v>
      </c>
      <c r="AJ165" s="65" cm="1">
        <f t="array" ref="AJ165">INDEX(AJ$156:AJ$162,MATCH($E165&amp;$H165,$E$156:$E$162&amp;$H$156:$H$162,0))</f>
        <v>0</v>
      </c>
      <c r="AK165" s="65" cm="1">
        <f t="array" ref="AK165">INDEX(AK$156:AK$162,MATCH($E165&amp;$H165,$E$156:$E$162&amp;$H$156:$H$162,0))</f>
        <v>0</v>
      </c>
      <c r="AL165" s="65" cm="1">
        <f t="array" ref="AL165">INDEX(AL$156:AL$162,MATCH($E165&amp;$H165,$E$156:$E$162&amp;$H$156:$H$162,0))</f>
        <v>0</v>
      </c>
      <c r="AM165" s="65" cm="1">
        <f t="array" ref="AM165">INDEX(AM$156:AM$162,MATCH($E165&amp;$H165,$E$156:$E$162&amp;$H$156:$H$162,0))</f>
        <v>0</v>
      </c>
      <c r="AN165" s="65" cm="1">
        <f t="array" ref="AN165">INDEX(AN$156:AN$162,MATCH($E165&amp;$H165,$E$156:$E$162&amp;$H$156:$H$162,0))</f>
        <v>0</v>
      </c>
      <c r="AO165" s="65" cm="1">
        <f t="array" ref="AO165">INDEX(AO$156:AO$162,MATCH($E165&amp;$H165,$E$156:$E$162&amp;$H$156:$H$162,0))</f>
        <v>0</v>
      </c>
      <c r="AP165" s="65" cm="1">
        <f t="array" ref="AP165">INDEX(AP$156:AP$162,MATCH($E165&amp;$H165,$E$156:$E$162&amp;$H$156:$H$162,0))</f>
        <v>0</v>
      </c>
      <c r="AQ165" s="65" cm="1">
        <f t="array" ref="AQ165">INDEX(AQ$156:AQ$162,MATCH($E165&amp;$H165,$E$156:$E$162&amp;$H$156:$H$162,0))</f>
        <v>0</v>
      </c>
      <c r="AR165" s="65" cm="1">
        <f t="array" ref="AR165">INDEX(AR$156:AR$162,MATCH($E165&amp;$H165,$E$156:$E$162&amp;$H$156:$H$162,0))</f>
        <v>0</v>
      </c>
      <c r="AS165" s="65" cm="1">
        <f t="array" ref="AS165">INDEX(AS$156:AS$162,MATCH($E165&amp;$H165,$E$156:$E$162&amp;$H$156:$H$162,0))</f>
        <v>0</v>
      </c>
      <c r="AT165" s="65" cm="1">
        <f t="array" ref="AT165">INDEX(AT$156:AT$162,MATCH($E165&amp;$H165,$E$156:$E$162&amp;$H$156:$H$162,0))</f>
        <v>0</v>
      </c>
      <c r="AU165" s="65" cm="1">
        <f t="array" ref="AU165">INDEX(AU$156:AU$162,MATCH($E165&amp;$H165,$E$156:$E$162&amp;$H$156:$H$162,0))</f>
        <v>0</v>
      </c>
      <c r="AV165" s="65" cm="1">
        <f t="array" ref="AV165">INDEX(AV$156:AV$162,MATCH($E165&amp;$H165,$E$156:$E$162&amp;$H$156:$H$162,0))</f>
        <v>0</v>
      </c>
      <c r="AW165" s="65" cm="1">
        <f t="array" ref="AW165">INDEX(AW$156:AW$162,MATCH($E165&amp;$H165,$E$156:$E$162&amp;$H$156:$H$162,0))</f>
        <v>0</v>
      </c>
      <c r="AX165" s="65" cm="1">
        <f t="array" ref="AX165">INDEX(AX$156:AX$162,MATCH($E165&amp;$H165,$E$156:$E$162&amp;$H$156:$H$162,0))</f>
        <v>0</v>
      </c>
      <c r="AY165" s="65" cm="1">
        <f t="array" ref="AY165">INDEX(AY$156:AY$162,MATCH($E165&amp;$H165,$E$156:$E$162&amp;$H$156:$H$162,0))</f>
        <v>0</v>
      </c>
      <c r="AZ165" s="65" cm="1">
        <f t="array" ref="AZ165">INDEX(AZ$156:AZ$162,MATCH($E165&amp;$H165,$E$156:$E$162&amp;$H$156:$H$162,0))</f>
        <v>0</v>
      </c>
      <c r="BA165" s="65" cm="1">
        <f t="array" ref="BA165">INDEX(BA$156:BA$162,MATCH($E165&amp;$H165,$E$156:$E$162&amp;$H$156:$H$162,0))</f>
        <v>0</v>
      </c>
      <c r="BB165" s="65" cm="1">
        <f t="array" ref="BB165">INDEX(BB$156:BB$162,MATCH($E165&amp;$H165,$E$156:$E$162&amp;$H$156:$H$162,0))</f>
        <v>0</v>
      </c>
      <c r="BC165" s="65" cm="1">
        <f t="array" ref="BC165">INDEX(BC$156:BC$162,MATCH($E165&amp;$H165,$E$156:$E$162&amp;$H$156:$H$162,0))</f>
        <v>0</v>
      </c>
      <c r="BD165" s="65" cm="1">
        <f t="array" ref="BD165">INDEX(BD$156:BD$162,MATCH($E165&amp;$H165,$E$156:$E$162&amp;$H$156:$H$162,0))</f>
        <v>0</v>
      </c>
      <c r="BE165" s="65" cm="1">
        <f t="array" ref="BE165">INDEX(BE$156:BE$162,MATCH($E165&amp;$H165,$E$156:$E$162&amp;$H$156:$H$162,0))</f>
        <v>0</v>
      </c>
      <c r="BF165" s="65" cm="1">
        <f t="array" ref="BF165">INDEX(BF$156:BF$162,MATCH($E165&amp;$H165,$E$156:$E$162&amp;$H$156:$H$162,0))</f>
        <v>0</v>
      </c>
      <c r="BG165" s="65" cm="1">
        <f t="array" ref="BG165">INDEX(BG$156:BG$162,MATCH($E165&amp;$H165,$E$156:$E$162&amp;$H$156:$H$162,0))</f>
        <v>0</v>
      </c>
      <c r="BH165" s="65" cm="1">
        <f t="array" ref="BH165">INDEX(BH$156:BH$162,MATCH($E165&amp;$H165,$E$156:$E$162&amp;$H$156:$H$162,0))</f>
        <v>0</v>
      </c>
      <c r="BI165" s="65" cm="1">
        <f t="array" ref="BI165">INDEX(BI$156:BI$162,MATCH($E165&amp;$H165,$E$156:$E$162&amp;$H$156:$H$162,0))</f>
        <v>0</v>
      </c>
      <c r="BJ165" s="65" cm="1">
        <f t="array" ref="BJ165">INDEX(BJ$156:BJ$162,MATCH($E165&amp;$H165,$E$156:$E$162&amp;$H$156:$H$162,0))</f>
        <v>0</v>
      </c>
      <c r="BK165" s="65" cm="1">
        <f t="array" ref="BK165">INDEX(BK$156:BK$162,MATCH($E165&amp;$H165,$E$156:$E$162&amp;$H$156:$H$162,0))</f>
        <v>0</v>
      </c>
      <c r="BL165" s="65" cm="1">
        <f t="array" ref="BL165">INDEX(BL$156:BL$162,MATCH($E165&amp;$H165,$E$156:$E$162&amp;$H$156:$H$162,0))</f>
        <v>0</v>
      </c>
      <c r="BM165" s="65" cm="1">
        <f t="array" ref="BM165">INDEX(BM$156:BM$162,MATCH($E165&amp;$H165,$E$156:$E$162&amp;$H$156:$H$162,0))</f>
        <v>0</v>
      </c>
      <c r="BN165" s="65" cm="1">
        <f t="array" ref="BN165">INDEX(BN$156:BN$162,MATCH($E165&amp;$H165,$E$156:$E$162&amp;$H$156:$H$162,0))</f>
        <v>0</v>
      </c>
      <c r="BO165" s="65" cm="1">
        <f t="array" ref="BO165">INDEX(BO$156:BO$162,MATCH($E165&amp;$H165,$E$156:$E$162&amp;$H$156:$H$162,0))</f>
        <v>0</v>
      </c>
      <c r="BP165" s="65" cm="1">
        <f t="array" ref="BP165">INDEX(BP$156:BP$162,MATCH($E165&amp;$H165,$E$156:$E$162&amp;$H$156:$H$162,0))</f>
        <v>0</v>
      </c>
      <c r="BQ165" s="65" cm="1">
        <f t="array" ref="BQ165">INDEX(BQ$156:BQ$162,MATCH($E165&amp;$H165,$E$156:$E$162&amp;$H$156:$H$162,0))</f>
        <v>0</v>
      </c>
      <c r="BR165" s="65" cm="1">
        <f t="array" ref="BR165">INDEX(BR$156:BR$162,MATCH($E165&amp;$H165,$E$156:$E$162&amp;$H$156:$H$162,0))</f>
        <v>0</v>
      </c>
      <c r="BS165" s="65" cm="1">
        <f t="array" ref="BS165">INDEX(BS$156:BS$162,MATCH($E165&amp;$H165,$E$156:$E$162&amp;$H$156:$H$162,0))</f>
        <v>0</v>
      </c>
      <c r="BT165" s="65" cm="1">
        <f t="array" ref="BT165">INDEX(BT$156:BT$162,MATCH($E165&amp;$H165,$E$156:$E$162&amp;$H$156:$H$162,0))</f>
        <v>0</v>
      </c>
      <c r="BU165" s="65" cm="1">
        <f t="array" ref="BU165">INDEX(BU$156:BU$162,MATCH($E165&amp;$H165,$E$156:$E$162&amp;$H$156:$H$162,0))</f>
        <v>0</v>
      </c>
      <c r="BV165" s="65" cm="1">
        <f t="array" ref="BV165">INDEX(BV$156:BV$162,MATCH($E165&amp;$H165,$E$156:$E$162&amp;$H$156:$H$162,0))</f>
        <v>0</v>
      </c>
      <c r="BW165" s="65" cm="1">
        <f t="array" ref="BW165">INDEX(BW$156:BW$162,MATCH($E165&amp;$H165,$E$156:$E$162&amp;$H$156:$H$162,0))</f>
        <v>0</v>
      </c>
      <c r="BX165" s="65" cm="1">
        <f t="array" ref="BX165">INDEX(BX$156:BX$162,MATCH($E165&amp;$H165,$E$156:$E$162&amp;$H$156:$H$162,0))</f>
        <v>0</v>
      </c>
      <c r="BY165" s="65" cm="1">
        <f t="array" ref="BY165">INDEX(BY$156:BY$162,MATCH($E165&amp;$H165,$E$156:$E$162&amp;$H$156:$H$162,0))</f>
        <v>0</v>
      </c>
      <c r="BZ165" s="65" cm="1">
        <f t="array" ref="BZ165">INDEX(BZ$156:BZ$162,MATCH($E165&amp;$H165,$E$156:$E$162&amp;$H$156:$H$162,0))</f>
        <v>0</v>
      </c>
      <c r="CA165" s="65" cm="1">
        <f t="array" ref="CA165">INDEX(CA$156:CA$162,MATCH($E165&amp;$H165,$E$156:$E$162&amp;$H$156:$H$162,0))</f>
        <v>0</v>
      </c>
      <c r="CB165" s="65" cm="1">
        <f t="array" ref="CB165">INDEX(CB$156:CB$162,MATCH($E165&amp;$H165,$E$156:$E$162&amp;$H$156:$H$162,0))</f>
        <v>0</v>
      </c>
      <c r="CC165" s="65" cm="1">
        <f t="array" ref="CC165">INDEX(CC$156:CC$162,MATCH($E165&amp;$H165,$E$156:$E$162&amp;$H$156:$H$162,0))</f>
        <v>0</v>
      </c>
      <c r="CD165" s="65" cm="1">
        <f t="array" ref="CD165">INDEX(CD$156:CD$162,MATCH($E165&amp;$H165,$E$156:$E$162&amp;$H$156:$H$162,0))</f>
        <v>0</v>
      </c>
      <c r="CE165" s="65" cm="1">
        <f t="array" ref="CE165">INDEX(CE$156:CE$162,MATCH($E165&amp;$H165,$E$156:$E$162&amp;$H$156:$H$162,0))</f>
        <v>0</v>
      </c>
      <c r="CF165" s="65" cm="1">
        <f t="array" ref="CF165">INDEX(CF$156:CF$162,MATCH($E165&amp;$H165,$E$156:$E$162&amp;$H$156:$H$162,0))</f>
        <v>0</v>
      </c>
      <c r="CG165" s="65" cm="1">
        <f t="array" ref="CG165">INDEX(CG$156:CG$162,MATCH($E165&amp;$H165,$E$156:$E$162&amp;$H$156:$H$162,0))</f>
        <v>0</v>
      </c>
      <c r="CH165" s="65" cm="1">
        <f t="array" ref="CH165">INDEX(CH$156:CH$162,MATCH($E165&amp;$H165,$E$156:$E$162&amp;$H$156:$H$162,0))</f>
        <v>0</v>
      </c>
      <c r="CI165" s="65" cm="1">
        <f t="array" ref="CI165">INDEX(CI$156:CI$162,MATCH($E165&amp;$H165,$E$156:$E$162&amp;$H$156:$H$162,0))</f>
        <v>0</v>
      </c>
      <c r="CJ165" s="65" cm="1">
        <f t="array" ref="CJ165">INDEX(CJ$156:CJ$162,MATCH($E165&amp;$H165,$E$156:$E$162&amp;$H$156:$H$162,0))</f>
        <v>0</v>
      </c>
      <c r="CK165" s="65" cm="1">
        <f t="array" ref="CK165">INDEX(CK$156:CK$162,MATCH($E165&amp;$H165,$E$156:$E$162&amp;$H$156:$H$162,0))</f>
        <v>0</v>
      </c>
      <c r="CL165" s="65" cm="1">
        <f t="array" ref="CL165">INDEX(CL$156:CL$162,MATCH($E165&amp;$H165,$E$156:$E$162&amp;$H$156:$H$162,0))</f>
        <v>0</v>
      </c>
      <c r="CM165" s="65" cm="1">
        <f t="array" ref="CM165">INDEX(CM$156:CM$162,MATCH($E165&amp;$H165,$E$156:$E$162&amp;$H$156:$H$162,0))</f>
        <v>0</v>
      </c>
      <c r="CN165" s="65" cm="1">
        <f t="array" ref="CN165">INDEX(CN$156:CN$162,MATCH($E165&amp;$H165,$E$156:$E$162&amp;$H$156:$H$162,0))</f>
        <v>0</v>
      </c>
      <c r="CO165" s="65" cm="1">
        <f t="array" ref="CO165">INDEX(CO$156:CO$162,MATCH($E165&amp;$H165,$E$156:$E$162&amp;$H$156:$H$162,0))</f>
        <v>0</v>
      </c>
      <c r="CP165" s="65" cm="1">
        <f t="array" ref="CP165">INDEX(CP$156:CP$162,MATCH($E165&amp;$H165,$E$156:$E$162&amp;$H$156:$H$162,0))</f>
        <v>0</v>
      </c>
      <c r="CQ165" s="65" cm="1">
        <f t="array" ref="CQ165">INDEX(CQ$156:CQ$162,MATCH($E165&amp;$H165,$E$156:$E$162&amp;$H$156:$H$162,0))</f>
        <v>0</v>
      </c>
      <c r="CR165" s="65" cm="1">
        <f t="array" ref="CR165">INDEX(CR$156:CR$162,MATCH($E165&amp;$H165,$E$156:$E$162&amp;$H$156:$H$162,0))</f>
        <v>0</v>
      </c>
      <c r="CS165" s="65" cm="1">
        <f t="array" ref="CS165">INDEX(CS$156:CS$162,MATCH($E165&amp;$H165,$E$156:$E$162&amp;$H$156:$H$162,0))</f>
        <v>0</v>
      </c>
      <c r="CT165" s="65" cm="1">
        <f t="array" ref="CT165">INDEX(CT$156:CT$162,MATCH($E165&amp;$H165,$E$156:$E$162&amp;$H$156:$H$162,0))</f>
        <v>0</v>
      </c>
      <c r="CU165" s="65" cm="1">
        <f t="array" ref="CU165">INDEX(CU$156:CU$162,MATCH($E165&amp;$H165,$E$156:$E$162&amp;$H$156:$H$162,0))</f>
        <v>0</v>
      </c>
      <c r="CV165" s="65" cm="1">
        <f t="array" ref="CV165">INDEX(CV$156:CV$162,MATCH($E165&amp;$H165,$E$156:$E$162&amp;$H$156:$H$162,0))</f>
        <v>0</v>
      </c>
      <c r="CW165" s="24"/>
      <c r="CX165" s="24"/>
      <c r="CY165" s="24"/>
    </row>
    <row r="166" spans="2:103">
      <c r="B166" s="24"/>
      <c r="C166" s="69"/>
      <c r="D166" s="24"/>
      <c r="E166" s="24"/>
      <c r="F166" s="24"/>
      <c r="G166" s="24"/>
      <c r="H166" s="24"/>
      <c r="I166" s="24"/>
      <c r="J166" s="24"/>
      <c r="K166" s="24"/>
      <c r="L166" s="24"/>
      <c r="M166" s="24"/>
      <c r="N166" s="24"/>
      <c r="O166" s="24"/>
      <c r="P166" s="24"/>
      <c r="Q166" s="24"/>
      <c r="R166" s="24"/>
      <c r="S166" s="24"/>
      <c r="T166" s="24"/>
      <c r="U166" s="24"/>
      <c r="V166" s="24"/>
      <c r="W166" s="24"/>
      <c r="X166" s="24"/>
      <c r="Y166" s="24"/>
      <c r="Z166" s="24"/>
      <c r="AA166" s="24"/>
      <c r="AB166" s="24"/>
      <c r="AC166" s="24"/>
      <c r="AD166" s="24"/>
      <c r="AE166" s="24"/>
      <c r="AF166" s="24"/>
      <c r="AG166" s="24"/>
      <c r="AH166" s="24"/>
      <c r="AI166" s="24"/>
      <c r="AJ166" s="24"/>
      <c r="AK166" s="24"/>
      <c r="AL166" s="24"/>
      <c r="AM166" s="24"/>
      <c r="AN166" s="24"/>
      <c r="AO166" s="24"/>
      <c r="AP166" s="24"/>
      <c r="AQ166" s="24"/>
      <c r="AR166" s="24"/>
      <c r="AS166" s="24"/>
      <c r="AT166" s="24"/>
      <c r="AU166" s="24"/>
      <c r="AV166" s="24"/>
      <c r="AW166" s="24"/>
      <c r="AX166" s="24"/>
      <c r="AY166" s="24"/>
      <c r="AZ166" s="24"/>
      <c r="BA166" s="24"/>
      <c r="BB166" s="24"/>
      <c r="BC166" s="24"/>
      <c r="BD166" s="24"/>
      <c r="BE166" s="24"/>
      <c r="BF166" s="24"/>
      <c r="BG166" s="24"/>
      <c r="BH166" s="24"/>
      <c r="BI166" s="24"/>
      <c r="BJ166" s="24"/>
      <c r="BK166" s="24"/>
      <c r="BL166" s="24"/>
      <c r="BM166" s="24"/>
      <c r="BN166" s="24"/>
      <c r="BO166" s="24"/>
      <c r="BP166" s="24"/>
      <c r="BQ166" s="24"/>
      <c r="BR166" s="24"/>
      <c r="BS166" s="24"/>
      <c r="BT166" s="24"/>
      <c r="BU166" s="24"/>
      <c r="BV166" s="24"/>
      <c r="BW166" s="24"/>
      <c r="BX166" s="24"/>
      <c r="BY166" s="24"/>
      <c r="BZ166" s="24"/>
      <c r="CA166" s="24"/>
      <c r="CB166" s="24"/>
      <c r="CC166" s="24"/>
      <c r="CD166" s="24"/>
      <c r="CE166" s="24"/>
      <c r="CF166" s="24"/>
      <c r="CG166" s="24"/>
      <c r="CH166" s="24"/>
      <c r="CI166" s="24"/>
      <c r="CJ166" s="24"/>
      <c r="CK166" s="24"/>
      <c r="CL166" s="24"/>
      <c r="CM166" s="24"/>
      <c r="CN166" s="24"/>
      <c r="CO166" s="24"/>
      <c r="CP166" s="24"/>
      <c r="CQ166" s="24"/>
      <c r="CR166" s="24"/>
      <c r="CS166" s="24"/>
      <c r="CT166" s="24"/>
      <c r="CU166" s="24"/>
      <c r="CV166" s="24"/>
      <c r="CW166" s="24"/>
      <c r="CX166" s="24"/>
      <c r="CY166" s="24"/>
    </row>
    <row r="167" spans="2:103">
      <c r="B167" s="24"/>
      <c r="C167" s="69"/>
      <c r="D167" s="24"/>
      <c r="E167" s="24"/>
      <c r="F167" s="24"/>
      <c r="G167" s="24"/>
      <c r="H167" s="24"/>
      <c r="I167" s="24"/>
      <c r="J167" s="24"/>
      <c r="K167" s="24"/>
      <c r="L167" s="24"/>
      <c r="M167" s="24"/>
      <c r="N167" s="24"/>
      <c r="O167" s="24"/>
      <c r="P167" s="24"/>
      <c r="Q167" s="24"/>
      <c r="R167" s="24"/>
      <c r="S167" s="24"/>
      <c r="T167" s="24"/>
      <c r="U167" s="24"/>
      <c r="V167" s="24"/>
      <c r="W167" s="24"/>
      <c r="X167" s="24"/>
      <c r="Y167" s="24"/>
      <c r="Z167" s="24"/>
      <c r="AA167" s="24"/>
      <c r="AB167" s="24"/>
      <c r="AC167" s="24"/>
      <c r="AD167" s="24"/>
      <c r="AE167" s="24"/>
      <c r="AF167" s="24"/>
      <c r="AG167" s="24"/>
      <c r="AH167" s="24"/>
      <c r="AI167" s="24"/>
      <c r="AJ167" s="24"/>
      <c r="AK167" s="24"/>
      <c r="AL167" s="24"/>
      <c r="AM167" s="24"/>
      <c r="AN167" s="24"/>
      <c r="AO167" s="24"/>
      <c r="AP167" s="24"/>
      <c r="AQ167" s="24"/>
      <c r="AR167" s="24"/>
      <c r="AS167" s="24"/>
      <c r="AT167" s="24"/>
      <c r="AU167" s="24"/>
      <c r="AV167" s="24"/>
      <c r="AW167" s="24"/>
      <c r="AX167" s="24"/>
      <c r="AY167" s="24"/>
      <c r="AZ167" s="24"/>
      <c r="BA167" s="24"/>
      <c r="BB167" s="24"/>
      <c r="BC167" s="24"/>
      <c r="BD167" s="24"/>
      <c r="BE167" s="24"/>
      <c r="BF167" s="24"/>
      <c r="BG167" s="24"/>
      <c r="BH167" s="24"/>
      <c r="BI167" s="24"/>
      <c r="BJ167" s="24"/>
      <c r="BK167" s="24"/>
      <c r="BL167" s="24"/>
      <c r="BM167" s="24"/>
      <c r="BN167" s="24"/>
      <c r="BO167" s="24"/>
      <c r="BP167" s="24"/>
      <c r="BQ167" s="24"/>
      <c r="BR167" s="24"/>
      <c r="BS167" s="24"/>
      <c r="BT167" s="24"/>
      <c r="BU167" s="24"/>
      <c r="BV167" s="24"/>
      <c r="BW167" s="24"/>
      <c r="BX167" s="24"/>
      <c r="BY167" s="24"/>
      <c r="BZ167" s="24"/>
      <c r="CA167" s="24"/>
      <c r="CB167" s="24"/>
      <c r="CC167" s="24"/>
      <c r="CD167" s="24"/>
      <c r="CE167" s="24"/>
      <c r="CF167" s="24"/>
      <c r="CG167" s="24"/>
      <c r="CH167" s="24"/>
      <c r="CI167" s="24"/>
      <c r="CJ167" s="24"/>
      <c r="CK167" s="24"/>
      <c r="CL167" s="24"/>
      <c r="CM167" s="24"/>
      <c r="CN167" s="24"/>
      <c r="CO167" s="24"/>
      <c r="CP167" s="24"/>
      <c r="CQ167" s="24"/>
      <c r="CR167" s="24"/>
      <c r="CS167" s="24"/>
      <c r="CT167" s="24"/>
      <c r="CU167" s="24"/>
      <c r="CV167" s="24"/>
      <c r="CW167" s="24"/>
      <c r="CX167" s="24"/>
      <c r="CY167" s="24"/>
    </row>
    <row r="168" spans="2:103" s="225" customFormat="1">
      <c r="E168" s="1"/>
      <c r="G168" s="1"/>
      <c r="H168" s="244"/>
      <c r="I168" s="244"/>
      <c r="J168" s="244"/>
      <c r="L168" s="194"/>
      <c r="M168" s="194"/>
      <c r="N168" s="194"/>
      <c r="O168" s="194"/>
      <c r="P168" s="194"/>
      <c r="Q168" s="194"/>
      <c r="R168" s="194"/>
      <c r="S168" s="194"/>
      <c r="T168" s="194"/>
      <c r="U168" s="194"/>
      <c r="V168" s="194"/>
      <c r="W168" s="194"/>
      <c r="X168" s="194"/>
      <c r="Y168" s="194"/>
      <c r="Z168" s="194"/>
      <c r="AA168" s="194"/>
      <c r="AB168" s="194"/>
      <c r="AC168" s="194"/>
      <c r="AD168" s="194"/>
      <c r="AE168" s="194"/>
      <c r="AF168" s="194"/>
      <c r="AG168" s="194"/>
      <c r="AH168" s="194"/>
      <c r="AI168" s="194"/>
      <c r="AJ168" s="194"/>
      <c r="AK168" s="194"/>
      <c r="AL168" s="194"/>
      <c r="AM168" s="194"/>
      <c r="AN168" s="194"/>
      <c r="AO168" s="194"/>
      <c r="AP168" s="194"/>
      <c r="AQ168" s="194"/>
      <c r="AR168" s="194"/>
      <c r="AS168" s="194"/>
      <c r="AT168" s="194"/>
      <c r="AU168" s="194"/>
      <c r="AV168" s="194"/>
      <c r="AW168" s="194"/>
      <c r="AX168" s="194"/>
      <c r="AY168" s="194"/>
      <c r="AZ168" s="194"/>
      <c r="BA168" s="194"/>
      <c r="BB168" s="194"/>
      <c r="BC168" s="194"/>
      <c r="BD168" s="194"/>
      <c r="BE168" s="194"/>
      <c r="BF168" s="194"/>
      <c r="BG168" s="194"/>
      <c r="BH168" s="194"/>
      <c r="BI168" s="194"/>
      <c r="BJ168" s="194"/>
      <c r="BK168" s="194"/>
      <c r="BL168" s="194"/>
      <c r="BM168" s="194"/>
      <c r="BN168" s="194"/>
      <c r="BO168" s="194"/>
      <c r="BP168" s="194"/>
      <c r="BQ168" s="194"/>
      <c r="BR168" s="194"/>
      <c r="BS168" s="194"/>
      <c r="BT168" s="194"/>
      <c r="BU168" s="194"/>
      <c r="BV168" s="194"/>
      <c r="BW168" s="194"/>
      <c r="BX168" s="194"/>
      <c r="BY168" s="194"/>
      <c r="BZ168" s="194"/>
      <c r="CA168" s="194"/>
      <c r="CB168" s="194"/>
      <c r="CC168" s="194"/>
      <c r="CD168" s="194"/>
      <c r="CE168" s="194"/>
      <c r="CF168" s="194"/>
      <c r="CG168" s="194"/>
      <c r="CH168" s="194"/>
      <c r="CI168" s="194"/>
      <c r="CJ168" s="194"/>
      <c r="CK168" s="194"/>
      <c r="CL168" s="194"/>
      <c r="CM168" s="194"/>
      <c r="CN168" s="194"/>
      <c r="CO168" s="194"/>
      <c r="CP168" s="194"/>
      <c r="CQ168" s="194"/>
      <c r="CR168" s="194"/>
      <c r="CS168" s="194"/>
      <c r="CT168" s="194"/>
      <c r="CU168" s="194"/>
      <c r="CV168" s="194"/>
    </row>
    <row r="169" spans="2:103" s="12" customFormat="1">
      <c r="B169" s="117" t="s">
        <v>51</v>
      </c>
      <c r="C169" s="117"/>
      <c r="D169" s="117"/>
      <c r="E169" s="117"/>
      <c r="F169" s="117"/>
      <c r="G169" s="117"/>
      <c r="H169" s="117"/>
      <c r="I169" s="117"/>
      <c r="J169" s="117"/>
      <c r="K169" s="117"/>
      <c r="L169" s="117"/>
      <c r="M169" s="117"/>
      <c r="N169" s="117"/>
      <c r="O169" s="117"/>
      <c r="P169" s="117"/>
      <c r="Q169" s="117"/>
      <c r="R169" s="117"/>
      <c r="S169" s="117"/>
      <c r="T169" s="117"/>
      <c r="U169" s="117"/>
      <c r="V169" s="117"/>
      <c r="W169" s="117"/>
      <c r="X169" s="117"/>
      <c r="Y169" s="117"/>
      <c r="Z169" s="117"/>
      <c r="AA169" s="117"/>
      <c r="AB169" s="117"/>
      <c r="AC169" s="117"/>
      <c r="AD169" s="117"/>
      <c r="AE169" s="117"/>
      <c r="AF169" s="117"/>
      <c r="AG169" s="117"/>
      <c r="AH169" s="117"/>
      <c r="AI169" s="117"/>
      <c r="AJ169" s="117"/>
      <c r="AK169" s="117"/>
      <c r="AL169" s="117"/>
      <c r="AM169" s="117"/>
      <c r="AN169" s="117"/>
      <c r="AO169" s="117"/>
      <c r="AP169" s="117"/>
      <c r="AQ169" s="117"/>
      <c r="AR169" s="117"/>
      <c r="AS169" s="117"/>
      <c r="AT169" s="117"/>
      <c r="AU169" s="117"/>
      <c r="AV169" s="117"/>
      <c r="AW169" s="117"/>
      <c r="AX169" s="117"/>
      <c r="AY169" s="117"/>
      <c r="AZ169" s="117"/>
      <c r="BA169" s="117"/>
      <c r="BB169" s="117"/>
      <c r="BC169" s="117"/>
      <c r="BD169" s="117"/>
      <c r="BE169" s="117"/>
      <c r="BF169" s="117"/>
      <c r="BG169" s="117"/>
      <c r="BH169" s="117"/>
      <c r="BI169" s="117"/>
      <c r="BJ169" s="117"/>
      <c r="BK169" s="117"/>
      <c r="BL169" s="117"/>
      <c r="BM169" s="117"/>
      <c r="BN169" s="117"/>
      <c r="BO169" s="117"/>
      <c r="BP169" s="117"/>
      <c r="BQ169" s="117"/>
      <c r="BR169" s="117"/>
      <c r="BS169" s="117"/>
      <c r="BT169" s="117"/>
      <c r="BU169" s="117"/>
      <c r="BV169" s="117"/>
      <c r="BW169" s="117"/>
      <c r="BX169" s="117"/>
      <c r="BY169" s="117"/>
      <c r="BZ169" s="117"/>
      <c r="CA169" s="117"/>
      <c r="CB169" s="117"/>
      <c r="CC169" s="117"/>
      <c r="CD169" s="117"/>
      <c r="CE169" s="117"/>
      <c r="CF169" s="117"/>
      <c r="CG169" s="117"/>
      <c r="CH169" s="117"/>
      <c r="CI169" s="117"/>
      <c r="CJ169" s="117"/>
      <c r="CK169" s="117"/>
      <c r="CL169" s="117"/>
      <c r="CM169" s="117"/>
      <c r="CN169" s="117"/>
      <c r="CO169" s="117"/>
      <c r="CP169" s="117"/>
      <c r="CQ169" s="117"/>
      <c r="CR169" s="117"/>
      <c r="CS169" s="117"/>
      <c r="CT169" s="117"/>
      <c r="CU169" s="117"/>
      <c r="CV169" s="117"/>
      <c r="CW169" s="118"/>
      <c r="CX169" s="118"/>
      <c r="CY169" s="118"/>
    </row>
    <row r="170" spans="2:103"/>
    <row r="171" spans="2:103"/>
    <row r="172" spans="2:103"/>
    <row r="173" spans="2:103"/>
    <row r="174" spans="2:103"/>
    <row r="175" spans="2:103"/>
    <row r="176" spans="2:103"/>
    <row r="177"/>
    <row r="178"/>
    <row r="179"/>
    <row r="180"/>
    <row r="181"/>
    <row r="182"/>
    <row r="183"/>
    <row r="184"/>
    <row r="185"/>
    <row r="186"/>
    <row r="188"/>
    <row r="189"/>
    <row r="190"/>
    <row r="191"/>
    <row r="192"/>
    <row r="195"/>
    <row r="196"/>
    <row r="197"/>
    <row r="198"/>
    <row r="199"/>
    <row r="202"/>
    <row r="203"/>
    <row r="204"/>
    <row r="205"/>
    <row r="206"/>
    <row r="208"/>
    <row r="209"/>
    <row r="210"/>
    <row r="211"/>
    <row r="212"/>
    <row r="213"/>
    <row r="214"/>
    <row r="215"/>
    <row r="218"/>
    <row r="219"/>
    <row r="220"/>
    <row r="221"/>
    <row r="222"/>
    <row r="223"/>
    <row r="224"/>
    <row r="225" spans="104:104"/>
    <row r="226" spans="104:104"/>
    <row r="227" spans="104:104" hidden="1">
      <c r="CZ227" s="56"/>
    </row>
    <row r="228" spans="104:104"/>
    <row r="229" spans="104:104"/>
    <row r="230" spans="104:104"/>
    <row r="231" spans="104:104"/>
    <row r="232" spans="104:104"/>
    <row r="233" spans="104:104"/>
    <row r="234" spans="104:104"/>
    <row r="235" spans="104:104"/>
    <row r="236" spans="104:104"/>
    <row r="237" spans="104:104"/>
    <row r="238" spans="104:104"/>
    <row r="239" spans="104:104"/>
    <row r="240" spans="104:104"/>
    <row r="243"/>
    <row r="244"/>
    <row r="245"/>
    <row r="246"/>
    <row r="247"/>
    <row r="248"/>
    <row r="249"/>
    <row r="250"/>
    <row r="251"/>
    <row r="252"/>
  </sheetData>
  <phoneticPr fontId="13" type="noConversion"/>
  <pageMargins left="0.7" right="0.7" top="0.75" bottom="0.75" header="0.3" footer="0.3"/>
  <pageSetup paperSize="9" orientation="portrait" r:id="rId1"/>
  <headerFooter>
    <oddHeader>&amp;C&amp;"Aptos"&amp;10&amp;K000000 OFFICIAL&amp;1#_x000D_</oddHeader>
    <oddFooter>&amp;C_x000D_&amp;1#&amp;"Aptos"&amp;10&amp;K000000 OFFICIAL</oddFooter>
  </headerFooter>
  <ignoredErrors>
    <ignoredError sqref="J74 J75:J80 J64:J68" formulaRange="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AD6244-9E1B-4481-85E0-4012A1FFA5CE}">
  <sheetPr codeName="Sheet6">
    <tabColor rgb="FFFFFFCC"/>
  </sheetPr>
  <dimension ref="A1:DV170"/>
  <sheetViews>
    <sheetView zoomScale="90" zoomScaleNormal="90" workbookViewId="0">
      <pane xSplit="10" ySplit="3" topLeftCell="K4" activePane="bottomRight" state="frozen"/>
      <selection pane="bottomRight" activeCell="A5" sqref="A5"/>
      <selection pane="bottomLeft"/>
      <selection pane="topRight"/>
    </sheetView>
  </sheetViews>
  <sheetFormatPr defaultColWidth="0" defaultRowHeight="15.4" zeroHeight="1"/>
  <cols>
    <col min="1" max="4" width="3" style="1" customWidth="1"/>
    <col min="5" max="5" width="39.375" style="1" customWidth="1"/>
    <col min="6" max="6" width="1.375" style="1" customWidth="1"/>
    <col min="7" max="7" width="12.5" style="1" customWidth="1"/>
    <col min="8" max="8" width="9.125" style="2" customWidth="1"/>
    <col min="9" max="9" width="10" style="2" customWidth="1"/>
    <col min="10" max="10" width="12" style="2" customWidth="1"/>
    <col min="11" max="100" width="10.875" style="1" customWidth="1"/>
    <col min="101" max="104" width="9.25" style="1" customWidth="1"/>
    <col min="105" max="16384" width="9.25" style="1" hidden="1"/>
  </cols>
  <sheetData>
    <row r="1" spans="1:103" s="50" customFormat="1">
      <c r="A1" s="50" t="s">
        <v>24</v>
      </c>
      <c r="H1" s="51"/>
      <c r="I1" s="51"/>
      <c r="J1" s="51"/>
      <c r="K1" s="52">
        <f t="shared" ref="K1:AP1" si="0">DATE(K3-1,4,1)</f>
        <v>43922</v>
      </c>
      <c r="L1" s="52">
        <f t="shared" si="0"/>
        <v>44287</v>
      </c>
      <c r="M1" s="52">
        <f t="shared" si="0"/>
        <v>44652</v>
      </c>
      <c r="N1" s="52">
        <f t="shared" si="0"/>
        <v>45017</v>
      </c>
      <c r="O1" s="52">
        <f t="shared" si="0"/>
        <v>45383</v>
      </c>
      <c r="P1" s="52">
        <f t="shared" si="0"/>
        <v>45748</v>
      </c>
      <c r="Q1" s="52">
        <f t="shared" si="0"/>
        <v>46113</v>
      </c>
      <c r="R1" s="52">
        <f t="shared" si="0"/>
        <v>46478</v>
      </c>
      <c r="S1" s="52">
        <f t="shared" si="0"/>
        <v>46844</v>
      </c>
      <c r="T1" s="52">
        <f t="shared" si="0"/>
        <v>47209</v>
      </c>
      <c r="U1" s="52">
        <f t="shared" si="0"/>
        <v>47574</v>
      </c>
      <c r="V1" s="52">
        <f t="shared" si="0"/>
        <v>47939</v>
      </c>
      <c r="W1" s="52">
        <f t="shared" si="0"/>
        <v>48305</v>
      </c>
      <c r="X1" s="52">
        <f t="shared" si="0"/>
        <v>48670</v>
      </c>
      <c r="Y1" s="52">
        <f t="shared" si="0"/>
        <v>49035</v>
      </c>
      <c r="Z1" s="52">
        <f t="shared" si="0"/>
        <v>49400</v>
      </c>
      <c r="AA1" s="52">
        <f t="shared" si="0"/>
        <v>49766</v>
      </c>
      <c r="AB1" s="52">
        <f t="shared" si="0"/>
        <v>50131</v>
      </c>
      <c r="AC1" s="52">
        <f t="shared" si="0"/>
        <v>50496</v>
      </c>
      <c r="AD1" s="52">
        <f t="shared" si="0"/>
        <v>50861</v>
      </c>
      <c r="AE1" s="52">
        <f t="shared" si="0"/>
        <v>51227</v>
      </c>
      <c r="AF1" s="52">
        <f t="shared" si="0"/>
        <v>51592</v>
      </c>
      <c r="AG1" s="52">
        <f t="shared" si="0"/>
        <v>51957</v>
      </c>
      <c r="AH1" s="52">
        <f t="shared" si="0"/>
        <v>52322</v>
      </c>
      <c r="AI1" s="52">
        <f t="shared" si="0"/>
        <v>52688</v>
      </c>
      <c r="AJ1" s="52">
        <f t="shared" si="0"/>
        <v>53053</v>
      </c>
      <c r="AK1" s="52">
        <f t="shared" si="0"/>
        <v>53418</v>
      </c>
      <c r="AL1" s="52">
        <f t="shared" si="0"/>
        <v>53783</v>
      </c>
      <c r="AM1" s="52">
        <f t="shared" si="0"/>
        <v>54149</v>
      </c>
      <c r="AN1" s="52">
        <f t="shared" si="0"/>
        <v>54514</v>
      </c>
      <c r="AO1" s="52">
        <f t="shared" si="0"/>
        <v>54879</v>
      </c>
      <c r="AP1" s="52">
        <f t="shared" si="0"/>
        <v>55244</v>
      </c>
      <c r="AQ1" s="52">
        <f t="shared" ref="AQ1:BV1" si="1">DATE(AQ3-1,4,1)</f>
        <v>55610</v>
      </c>
      <c r="AR1" s="52">
        <f t="shared" si="1"/>
        <v>55975</v>
      </c>
      <c r="AS1" s="52">
        <f t="shared" si="1"/>
        <v>56340</v>
      </c>
      <c r="AT1" s="52">
        <f t="shared" si="1"/>
        <v>56705</v>
      </c>
      <c r="AU1" s="52">
        <f t="shared" si="1"/>
        <v>57071</v>
      </c>
      <c r="AV1" s="52">
        <f t="shared" si="1"/>
        <v>57436</v>
      </c>
      <c r="AW1" s="52">
        <f t="shared" si="1"/>
        <v>57801</v>
      </c>
      <c r="AX1" s="52">
        <f t="shared" si="1"/>
        <v>58166</v>
      </c>
      <c r="AY1" s="52">
        <f t="shared" si="1"/>
        <v>58532</v>
      </c>
      <c r="AZ1" s="52">
        <f t="shared" si="1"/>
        <v>58897</v>
      </c>
      <c r="BA1" s="52">
        <f t="shared" si="1"/>
        <v>59262</v>
      </c>
      <c r="BB1" s="52">
        <f t="shared" si="1"/>
        <v>59627</v>
      </c>
      <c r="BC1" s="52">
        <f t="shared" si="1"/>
        <v>59993</v>
      </c>
      <c r="BD1" s="52">
        <f t="shared" si="1"/>
        <v>60358</v>
      </c>
      <c r="BE1" s="52">
        <f t="shared" si="1"/>
        <v>60723</v>
      </c>
      <c r="BF1" s="52">
        <f t="shared" si="1"/>
        <v>61088</v>
      </c>
      <c r="BG1" s="52">
        <f t="shared" si="1"/>
        <v>61454</v>
      </c>
      <c r="BH1" s="52">
        <f t="shared" si="1"/>
        <v>61819</v>
      </c>
      <c r="BI1" s="52">
        <f t="shared" si="1"/>
        <v>62184</v>
      </c>
      <c r="BJ1" s="52">
        <f t="shared" si="1"/>
        <v>62549</v>
      </c>
      <c r="BK1" s="52">
        <f t="shared" si="1"/>
        <v>62915</v>
      </c>
      <c r="BL1" s="52">
        <f t="shared" si="1"/>
        <v>63280</v>
      </c>
      <c r="BM1" s="52">
        <f t="shared" si="1"/>
        <v>63645</v>
      </c>
      <c r="BN1" s="52">
        <f t="shared" si="1"/>
        <v>64010</v>
      </c>
      <c r="BO1" s="52">
        <f t="shared" si="1"/>
        <v>64376</v>
      </c>
      <c r="BP1" s="52">
        <f t="shared" si="1"/>
        <v>64741</v>
      </c>
      <c r="BQ1" s="52">
        <f t="shared" si="1"/>
        <v>65106</v>
      </c>
      <c r="BR1" s="52">
        <f t="shared" si="1"/>
        <v>65471</v>
      </c>
      <c r="BS1" s="52">
        <f t="shared" si="1"/>
        <v>65837</v>
      </c>
      <c r="BT1" s="52">
        <f t="shared" si="1"/>
        <v>66202</v>
      </c>
      <c r="BU1" s="52">
        <f t="shared" si="1"/>
        <v>66567</v>
      </c>
      <c r="BV1" s="52">
        <f t="shared" si="1"/>
        <v>66932</v>
      </c>
      <c r="BW1" s="52">
        <f t="shared" ref="BW1:CV1" si="2">DATE(BW3-1,4,1)</f>
        <v>67298</v>
      </c>
      <c r="BX1" s="52">
        <f t="shared" si="2"/>
        <v>67663</v>
      </c>
      <c r="BY1" s="52">
        <f t="shared" si="2"/>
        <v>68028</v>
      </c>
      <c r="BZ1" s="52">
        <f t="shared" si="2"/>
        <v>68393</v>
      </c>
      <c r="CA1" s="52">
        <f t="shared" si="2"/>
        <v>68759</v>
      </c>
      <c r="CB1" s="52">
        <f t="shared" si="2"/>
        <v>69124</v>
      </c>
      <c r="CC1" s="52">
        <f t="shared" si="2"/>
        <v>69489</v>
      </c>
      <c r="CD1" s="52">
        <f t="shared" si="2"/>
        <v>69854</v>
      </c>
      <c r="CE1" s="52">
        <f t="shared" si="2"/>
        <v>70220</v>
      </c>
      <c r="CF1" s="52">
        <f t="shared" si="2"/>
        <v>70585</v>
      </c>
      <c r="CG1" s="52">
        <f t="shared" si="2"/>
        <v>70950</v>
      </c>
      <c r="CH1" s="52">
        <f t="shared" si="2"/>
        <v>71315</v>
      </c>
      <c r="CI1" s="52">
        <f t="shared" si="2"/>
        <v>71681</v>
      </c>
      <c r="CJ1" s="52">
        <f t="shared" si="2"/>
        <v>72046</v>
      </c>
      <c r="CK1" s="52">
        <f t="shared" si="2"/>
        <v>72411</v>
      </c>
      <c r="CL1" s="52">
        <f t="shared" si="2"/>
        <v>72776</v>
      </c>
      <c r="CM1" s="52">
        <f t="shared" si="2"/>
        <v>73141</v>
      </c>
      <c r="CN1" s="52">
        <f t="shared" si="2"/>
        <v>73506</v>
      </c>
      <c r="CO1" s="52">
        <f t="shared" si="2"/>
        <v>73871</v>
      </c>
      <c r="CP1" s="52">
        <f t="shared" si="2"/>
        <v>74236</v>
      </c>
      <c r="CQ1" s="52">
        <f t="shared" si="2"/>
        <v>74602</v>
      </c>
      <c r="CR1" s="52">
        <f t="shared" si="2"/>
        <v>74967</v>
      </c>
      <c r="CS1" s="52">
        <f t="shared" si="2"/>
        <v>75332</v>
      </c>
      <c r="CT1" s="52">
        <f t="shared" si="2"/>
        <v>75697</v>
      </c>
      <c r="CU1" s="52">
        <f t="shared" si="2"/>
        <v>76063</v>
      </c>
      <c r="CV1" s="52">
        <f t="shared" si="2"/>
        <v>76428</v>
      </c>
    </row>
    <row r="2" spans="1:103" s="50" customFormat="1">
      <c r="H2" s="51"/>
      <c r="I2" s="51"/>
      <c r="J2" s="51"/>
      <c r="K2" s="52">
        <f t="shared" ref="K2:AP2" si="3">DATE(K3,3,31)</f>
        <v>44286</v>
      </c>
      <c r="L2" s="52">
        <f t="shared" si="3"/>
        <v>44651</v>
      </c>
      <c r="M2" s="52">
        <f t="shared" si="3"/>
        <v>45016</v>
      </c>
      <c r="N2" s="52">
        <f t="shared" si="3"/>
        <v>45382</v>
      </c>
      <c r="O2" s="52">
        <f t="shared" si="3"/>
        <v>45747</v>
      </c>
      <c r="P2" s="52">
        <f t="shared" si="3"/>
        <v>46112</v>
      </c>
      <c r="Q2" s="52">
        <f t="shared" si="3"/>
        <v>46477</v>
      </c>
      <c r="R2" s="52">
        <f t="shared" si="3"/>
        <v>46843</v>
      </c>
      <c r="S2" s="52">
        <f t="shared" si="3"/>
        <v>47208</v>
      </c>
      <c r="T2" s="52">
        <f t="shared" si="3"/>
        <v>47573</v>
      </c>
      <c r="U2" s="52">
        <f t="shared" si="3"/>
        <v>47938</v>
      </c>
      <c r="V2" s="52">
        <f t="shared" si="3"/>
        <v>48304</v>
      </c>
      <c r="W2" s="52">
        <f t="shared" si="3"/>
        <v>48669</v>
      </c>
      <c r="X2" s="52">
        <f t="shared" si="3"/>
        <v>49034</v>
      </c>
      <c r="Y2" s="52">
        <f t="shared" si="3"/>
        <v>49399</v>
      </c>
      <c r="Z2" s="52">
        <f t="shared" si="3"/>
        <v>49765</v>
      </c>
      <c r="AA2" s="52">
        <f t="shared" si="3"/>
        <v>50130</v>
      </c>
      <c r="AB2" s="52">
        <f t="shared" si="3"/>
        <v>50495</v>
      </c>
      <c r="AC2" s="52">
        <f t="shared" si="3"/>
        <v>50860</v>
      </c>
      <c r="AD2" s="52">
        <f t="shared" si="3"/>
        <v>51226</v>
      </c>
      <c r="AE2" s="52">
        <f t="shared" si="3"/>
        <v>51591</v>
      </c>
      <c r="AF2" s="52">
        <f t="shared" si="3"/>
        <v>51956</v>
      </c>
      <c r="AG2" s="52">
        <f t="shared" si="3"/>
        <v>52321</v>
      </c>
      <c r="AH2" s="52">
        <f t="shared" si="3"/>
        <v>52687</v>
      </c>
      <c r="AI2" s="52">
        <f t="shared" si="3"/>
        <v>53052</v>
      </c>
      <c r="AJ2" s="52">
        <f t="shared" si="3"/>
        <v>53417</v>
      </c>
      <c r="AK2" s="52">
        <f t="shared" si="3"/>
        <v>53782</v>
      </c>
      <c r="AL2" s="52">
        <f t="shared" si="3"/>
        <v>54148</v>
      </c>
      <c r="AM2" s="52">
        <f t="shared" si="3"/>
        <v>54513</v>
      </c>
      <c r="AN2" s="52">
        <f t="shared" si="3"/>
        <v>54878</v>
      </c>
      <c r="AO2" s="52">
        <f t="shared" si="3"/>
        <v>55243</v>
      </c>
      <c r="AP2" s="52">
        <f t="shared" si="3"/>
        <v>55609</v>
      </c>
      <c r="AQ2" s="52">
        <f t="shared" ref="AQ2:BV2" si="4">DATE(AQ3,3,31)</f>
        <v>55974</v>
      </c>
      <c r="AR2" s="52">
        <f t="shared" si="4"/>
        <v>56339</v>
      </c>
      <c r="AS2" s="52">
        <f t="shared" si="4"/>
        <v>56704</v>
      </c>
      <c r="AT2" s="52">
        <f t="shared" si="4"/>
        <v>57070</v>
      </c>
      <c r="AU2" s="52">
        <f t="shared" si="4"/>
        <v>57435</v>
      </c>
      <c r="AV2" s="52">
        <f t="shared" si="4"/>
        <v>57800</v>
      </c>
      <c r="AW2" s="52">
        <f t="shared" si="4"/>
        <v>58165</v>
      </c>
      <c r="AX2" s="52">
        <f t="shared" si="4"/>
        <v>58531</v>
      </c>
      <c r="AY2" s="52">
        <f t="shared" si="4"/>
        <v>58896</v>
      </c>
      <c r="AZ2" s="52">
        <f t="shared" si="4"/>
        <v>59261</v>
      </c>
      <c r="BA2" s="52">
        <f t="shared" si="4"/>
        <v>59626</v>
      </c>
      <c r="BB2" s="52">
        <f t="shared" si="4"/>
        <v>59992</v>
      </c>
      <c r="BC2" s="52">
        <f t="shared" si="4"/>
        <v>60357</v>
      </c>
      <c r="BD2" s="52">
        <f t="shared" si="4"/>
        <v>60722</v>
      </c>
      <c r="BE2" s="52">
        <f t="shared" si="4"/>
        <v>61087</v>
      </c>
      <c r="BF2" s="52">
        <f t="shared" si="4"/>
        <v>61453</v>
      </c>
      <c r="BG2" s="52">
        <f t="shared" si="4"/>
        <v>61818</v>
      </c>
      <c r="BH2" s="52">
        <f t="shared" si="4"/>
        <v>62183</v>
      </c>
      <c r="BI2" s="52">
        <f t="shared" si="4"/>
        <v>62548</v>
      </c>
      <c r="BJ2" s="52">
        <f t="shared" si="4"/>
        <v>62914</v>
      </c>
      <c r="BK2" s="52">
        <f t="shared" si="4"/>
        <v>63279</v>
      </c>
      <c r="BL2" s="52">
        <f t="shared" si="4"/>
        <v>63644</v>
      </c>
      <c r="BM2" s="52">
        <f t="shared" si="4"/>
        <v>64009</v>
      </c>
      <c r="BN2" s="52">
        <f t="shared" si="4"/>
        <v>64375</v>
      </c>
      <c r="BO2" s="52">
        <f t="shared" si="4"/>
        <v>64740</v>
      </c>
      <c r="BP2" s="52">
        <f t="shared" si="4"/>
        <v>65105</v>
      </c>
      <c r="BQ2" s="52">
        <f t="shared" si="4"/>
        <v>65470</v>
      </c>
      <c r="BR2" s="52">
        <f t="shared" si="4"/>
        <v>65836</v>
      </c>
      <c r="BS2" s="52">
        <f t="shared" si="4"/>
        <v>66201</v>
      </c>
      <c r="BT2" s="52">
        <f t="shared" si="4"/>
        <v>66566</v>
      </c>
      <c r="BU2" s="52">
        <f t="shared" si="4"/>
        <v>66931</v>
      </c>
      <c r="BV2" s="52">
        <f t="shared" si="4"/>
        <v>67297</v>
      </c>
      <c r="BW2" s="52">
        <f t="shared" ref="BW2:CV2" si="5">DATE(BW3,3,31)</f>
        <v>67662</v>
      </c>
      <c r="BX2" s="52">
        <f t="shared" si="5"/>
        <v>68027</v>
      </c>
      <c r="BY2" s="52">
        <f t="shared" si="5"/>
        <v>68392</v>
      </c>
      <c r="BZ2" s="52">
        <f t="shared" si="5"/>
        <v>68758</v>
      </c>
      <c r="CA2" s="52">
        <f t="shared" si="5"/>
        <v>69123</v>
      </c>
      <c r="CB2" s="52">
        <f t="shared" si="5"/>
        <v>69488</v>
      </c>
      <c r="CC2" s="52">
        <f t="shared" si="5"/>
        <v>69853</v>
      </c>
      <c r="CD2" s="52">
        <f t="shared" si="5"/>
        <v>70219</v>
      </c>
      <c r="CE2" s="52">
        <f t="shared" si="5"/>
        <v>70584</v>
      </c>
      <c r="CF2" s="52">
        <f t="shared" si="5"/>
        <v>70949</v>
      </c>
      <c r="CG2" s="52">
        <f t="shared" si="5"/>
        <v>71314</v>
      </c>
      <c r="CH2" s="52">
        <f t="shared" si="5"/>
        <v>71680</v>
      </c>
      <c r="CI2" s="52">
        <f t="shared" si="5"/>
        <v>72045</v>
      </c>
      <c r="CJ2" s="52">
        <f t="shared" si="5"/>
        <v>72410</v>
      </c>
      <c r="CK2" s="52">
        <f t="shared" si="5"/>
        <v>72775</v>
      </c>
      <c r="CL2" s="52">
        <f t="shared" si="5"/>
        <v>73140</v>
      </c>
      <c r="CM2" s="52">
        <f t="shared" si="5"/>
        <v>73505</v>
      </c>
      <c r="CN2" s="52">
        <f t="shared" si="5"/>
        <v>73870</v>
      </c>
      <c r="CO2" s="52">
        <f t="shared" si="5"/>
        <v>74235</v>
      </c>
      <c r="CP2" s="52">
        <f t="shared" si="5"/>
        <v>74601</v>
      </c>
      <c r="CQ2" s="52">
        <f t="shared" si="5"/>
        <v>74966</v>
      </c>
      <c r="CR2" s="52">
        <f t="shared" si="5"/>
        <v>75331</v>
      </c>
      <c r="CS2" s="52">
        <f t="shared" si="5"/>
        <v>75696</v>
      </c>
      <c r="CT2" s="52">
        <f t="shared" si="5"/>
        <v>76062</v>
      </c>
      <c r="CU2" s="52">
        <f t="shared" si="5"/>
        <v>76427</v>
      </c>
      <c r="CV2" s="52">
        <f t="shared" si="5"/>
        <v>76792</v>
      </c>
    </row>
    <row r="3" spans="1:103" s="50" customFormat="1">
      <c r="E3" s="50" t="s">
        <v>52</v>
      </c>
      <c r="G3" s="50" t="s">
        <v>145</v>
      </c>
      <c r="H3" s="50" t="s">
        <v>146</v>
      </c>
      <c r="J3" s="100" t="s">
        <v>206</v>
      </c>
      <c r="K3" s="50">
        <v>2021</v>
      </c>
      <c r="L3" s="50">
        <v>2022</v>
      </c>
      <c r="M3" s="50">
        <v>2023</v>
      </c>
      <c r="N3" s="50">
        <v>2024</v>
      </c>
      <c r="O3" s="50">
        <v>2025</v>
      </c>
      <c r="P3" s="50">
        <v>2026</v>
      </c>
      <c r="Q3" s="50">
        <v>2027</v>
      </c>
      <c r="R3" s="50">
        <v>2028</v>
      </c>
      <c r="S3" s="50">
        <v>2029</v>
      </c>
      <c r="T3" s="50">
        <v>2030</v>
      </c>
      <c r="U3" s="50">
        <v>2031</v>
      </c>
      <c r="V3" s="50">
        <v>2032</v>
      </c>
      <c r="W3" s="50">
        <v>2033</v>
      </c>
      <c r="X3" s="50">
        <v>2034</v>
      </c>
      <c r="Y3" s="50">
        <v>2035</v>
      </c>
      <c r="Z3" s="50">
        <v>2036</v>
      </c>
      <c r="AA3" s="50">
        <v>2037</v>
      </c>
      <c r="AB3" s="50">
        <v>2038</v>
      </c>
      <c r="AC3" s="50">
        <v>2039</v>
      </c>
      <c r="AD3" s="50">
        <v>2040</v>
      </c>
      <c r="AE3" s="50">
        <v>2041</v>
      </c>
      <c r="AF3" s="50">
        <v>2042</v>
      </c>
      <c r="AG3" s="50">
        <v>2043</v>
      </c>
      <c r="AH3" s="50">
        <v>2044</v>
      </c>
      <c r="AI3" s="50">
        <v>2045</v>
      </c>
      <c r="AJ3" s="50">
        <v>2046</v>
      </c>
      <c r="AK3" s="50">
        <v>2047</v>
      </c>
      <c r="AL3" s="50">
        <v>2048</v>
      </c>
      <c r="AM3" s="50">
        <v>2049</v>
      </c>
      <c r="AN3" s="50">
        <v>2050</v>
      </c>
      <c r="AO3" s="50">
        <v>2051</v>
      </c>
      <c r="AP3" s="50">
        <v>2052</v>
      </c>
      <c r="AQ3" s="50">
        <v>2053</v>
      </c>
      <c r="AR3" s="50">
        <v>2054</v>
      </c>
      <c r="AS3" s="50">
        <v>2055</v>
      </c>
      <c r="AT3" s="50">
        <v>2056</v>
      </c>
      <c r="AU3" s="50">
        <v>2057</v>
      </c>
      <c r="AV3" s="50">
        <v>2058</v>
      </c>
      <c r="AW3" s="50">
        <v>2059</v>
      </c>
      <c r="AX3" s="50">
        <v>2060</v>
      </c>
      <c r="AY3" s="50">
        <v>2061</v>
      </c>
      <c r="AZ3" s="50">
        <v>2062</v>
      </c>
      <c r="BA3" s="50">
        <v>2063</v>
      </c>
      <c r="BB3" s="50">
        <v>2064</v>
      </c>
      <c r="BC3" s="50">
        <v>2065</v>
      </c>
      <c r="BD3" s="50">
        <v>2066</v>
      </c>
      <c r="BE3" s="50">
        <v>2067</v>
      </c>
      <c r="BF3" s="50">
        <v>2068</v>
      </c>
      <c r="BG3" s="50">
        <v>2069</v>
      </c>
      <c r="BH3" s="50">
        <v>2070</v>
      </c>
      <c r="BI3" s="50">
        <v>2071</v>
      </c>
      <c r="BJ3" s="50">
        <v>2072</v>
      </c>
      <c r="BK3" s="50">
        <v>2073</v>
      </c>
      <c r="BL3" s="50">
        <v>2074</v>
      </c>
      <c r="BM3" s="50">
        <v>2075</v>
      </c>
      <c r="BN3" s="50">
        <v>2076</v>
      </c>
      <c r="BO3" s="50">
        <v>2077</v>
      </c>
      <c r="BP3" s="50">
        <v>2078</v>
      </c>
      <c r="BQ3" s="50">
        <v>2079</v>
      </c>
      <c r="BR3" s="50">
        <v>2080</v>
      </c>
      <c r="BS3" s="50">
        <v>2081</v>
      </c>
      <c r="BT3" s="50">
        <v>2082</v>
      </c>
      <c r="BU3" s="50">
        <v>2083</v>
      </c>
      <c r="BV3" s="50">
        <v>2084</v>
      </c>
      <c r="BW3" s="50">
        <v>2085</v>
      </c>
      <c r="BX3" s="50">
        <v>2086</v>
      </c>
      <c r="BY3" s="50">
        <v>2087</v>
      </c>
      <c r="BZ3" s="50">
        <v>2088</v>
      </c>
      <c r="CA3" s="50">
        <v>2089</v>
      </c>
      <c r="CB3" s="50">
        <v>2090</v>
      </c>
      <c r="CC3" s="50">
        <v>2091</v>
      </c>
      <c r="CD3" s="50">
        <v>2092</v>
      </c>
      <c r="CE3" s="50">
        <v>2093</v>
      </c>
      <c r="CF3" s="50">
        <v>2094</v>
      </c>
      <c r="CG3" s="50">
        <v>2095</v>
      </c>
      <c r="CH3" s="50">
        <v>2096</v>
      </c>
      <c r="CI3" s="50">
        <v>2097</v>
      </c>
      <c r="CJ3" s="50">
        <v>2098</v>
      </c>
      <c r="CK3" s="50">
        <v>2099</v>
      </c>
      <c r="CL3" s="50">
        <v>2100</v>
      </c>
      <c r="CM3" s="50">
        <v>2101</v>
      </c>
      <c r="CN3" s="50">
        <v>2102</v>
      </c>
      <c r="CO3" s="50">
        <v>2103</v>
      </c>
      <c r="CP3" s="50">
        <v>2104</v>
      </c>
      <c r="CQ3" s="50">
        <v>2105</v>
      </c>
      <c r="CR3" s="50">
        <v>2106</v>
      </c>
      <c r="CS3" s="50">
        <v>2107</v>
      </c>
      <c r="CT3" s="50">
        <v>2108</v>
      </c>
      <c r="CU3" s="50">
        <v>2109</v>
      </c>
      <c r="CV3" s="50">
        <v>2110</v>
      </c>
      <c r="CW3" s="51"/>
    </row>
    <row r="4" spans="1:103">
      <c r="H4" s="1"/>
      <c r="I4" s="1"/>
      <c r="J4" s="1"/>
      <c r="CW4" s="2"/>
    </row>
    <row r="5" spans="1:103">
      <c r="B5" s="22">
        <v>0</v>
      </c>
      <c r="C5" s="22" t="s">
        <v>56</v>
      </c>
      <c r="D5" s="22"/>
      <c r="E5" s="22"/>
      <c r="F5" s="22"/>
      <c r="G5" s="22"/>
      <c r="H5" s="22"/>
      <c r="I5" s="22"/>
      <c r="J5" s="22"/>
      <c r="K5" s="22"/>
      <c r="L5" s="22"/>
      <c r="M5" s="22"/>
      <c r="N5" s="22"/>
      <c r="O5" s="22"/>
      <c r="P5" s="22"/>
      <c r="Q5" s="22"/>
      <c r="R5" s="22"/>
      <c r="S5" s="22"/>
      <c r="T5" s="22"/>
      <c r="U5" s="22"/>
      <c r="V5" s="22"/>
      <c r="W5" s="22"/>
      <c r="X5" s="22"/>
      <c r="Y5" s="22"/>
      <c r="Z5" s="22"/>
      <c r="AA5" s="22"/>
      <c r="AB5" s="22"/>
      <c r="AC5" s="22"/>
      <c r="AD5" s="22"/>
      <c r="AE5" s="22"/>
      <c r="AF5" s="22"/>
      <c r="AG5" s="22"/>
      <c r="AH5" s="22"/>
      <c r="AI5" s="22"/>
      <c r="AJ5" s="22"/>
      <c r="AK5" s="22"/>
      <c r="AL5" s="22"/>
      <c r="AM5" s="22"/>
      <c r="AN5" s="22"/>
      <c r="AO5" s="22"/>
      <c r="AP5" s="22"/>
      <c r="AQ5" s="22"/>
      <c r="AR5" s="22"/>
      <c r="AS5" s="22"/>
      <c r="AT5" s="22"/>
      <c r="AU5" s="22"/>
      <c r="AV5" s="22"/>
      <c r="AW5" s="22"/>
      <c r="AX5" s="22"/>
      <c r="AY5" s="22"/>
      <c r="AZ5" s="22"/>
      <c r="BA5" s="22"/>
      <c r="BB5" s="22"/>
      <c r="BC5" s="22"/>
      <c r="BD5" s="22"/>
      <c r="BE5" s="22"/>
      <c r="BF5" s="22"/>
      <c r="BG5" s="22"/>
      <c r="BH5" s="22"/>
      <c r="BI5" s="22"/>
      <c r="BJ5" s="22"/>
      <c r="BK5" s="22"/>
      <c r="BL5" s="22"/>
      <c r="BM5" s="22"/>
      <c r="BN5" s="22"/>
      <c r="BO5" s="22"/>
      <c r="BP5" s="22"/>
      <c r="BQ5" s="22"/>
      <c r="BR5" s="22"/>
      <c r="BS5" s="22"/>
      <c r="BT5" s="22"/>
      <c r="BU5" s="22"/>
      <c r="BV5" s="22"/>
      <c r="BW5" s="22"/>
      <c r="BX5" s="22"/>
      <c r="BY5" s="22"/>
      <c r="BZ5" s="22"/>
      <c r="CA5" s="22"/>
      <c r="CB5" s="22"/>
      <c r="CC5" s="22"/>
      <c r="CD5" s="22"/>
      <c r="CE5" s="22"/>
      <c r="CF5" s="22"/>
      <c r="CG5" s="22"/>
      <c r="CH5" s="22"/>
      <c r="CI5" s="22"/>
      <c r="CJ5" s="22"/>
      <c r="CK5" s="22"/>
      <c r="CL5" s="22"/>
      <c r="CM5" s="22"/>
      <c r="CN5" s="22"/>
      <c r="CO5" s="22"/>
      <c r="CP5" s="22"/>
      <c r="CQ5" s="22"/>
      <c r="CR5" s="22"/>
      <c r="CS5" s="22"/>
      <c r="CT5" s="22"/>
      <c r="CU5" s="22"/>
      <c r="CV5" s="22"/>
      <c r="CW5" s="23"/>
      <c r="CX5" s="23"/>
      <c r="CY5" s="23"/>
    </row>
    <row r="6" spans="1:103">
      <c r="H6" s="1"/>
      <c r="I6" s="1"/>
      <c r="J6" s="1"/>
      <c r="CW6" s="2"/>
      <c r="CX6" s="2"/>
      <c r="CY6" s="2"/>
    </row>
    <row r="7" spans="1:103">
      <c r="E7" s="1" t="s">
        <v>147</v>
      </c>
      <c r="H7" s="1"/>
      <c r="I7" s="1"/>
      <c r="J7" s="1"/>
      <c r="L7" s="162">
        <f>FinancialInputs!L7</f>
        <v>0</v>
      </c>
      <c r="M7" s="162">
        <f>FinancialInputs!M7</f>
        <v>0</v>
      </c>
      <c r="N7" s="162">
        <f>FinancialInputs!N7</f>
        <v>0</v>
      </c>
      <c r="O7" s="162">
        <f>FinancialInputs!O7</f>
        <v>0</v>
      </c>
      <c r="P7" s="162">
        <f>FinancialInputs!P7</f>
        <v>0</v>
      </c>
      <c r="Q7" s="162">
        <f>FinancialInputs!Q7</f>
        <v>0</v>
      </c>
      <c r="R7" s="162">
        <f>FinancialInputs!R7</f>
        <v>0</v>
      </c>
      <c r="S7" s="162">
        <f>FinancialInputs!S7</f>
        <v>0</v>
      </c>
      <c r="T7" s="162">
        <f>FinancialInputs!T7</f>
        <v>0</v>
      </c>
      <c r="U7" s="162">
        <f>FinancialInputs!U7</f>
        <v>0</v>
      </c>
      <c r="V7" s="162">
        <f>FinancialInputs!V7</f>
        <v>0</v>
      </c>
      <c r="W7" s="162">
        <f>FinancialInputs!W7</f>
        <v>0</v>
      </c>
      <c r="X7" s="162">
        <f>FinancialInputs!X7</f>
        <v>0</v>
      </c>
      <c r="Y7" s="162">
        <f>FinancialInputs!Y7</f>
        <v>0</v>
      </c>
      <c r="Z7" s="162">
        <f>FinancialInputs!Z7</f>
        <v>0</v>
      </c>
      <c r="AA7" s="162">
        <f>FinancialInputs!AA7</f>
        <v>0</v>
      </c>
      <c r="AB7" s="162">
        <f>FinancialInputs!AB7</f>
        <v>0</v>
      </c>
      <c r="AC7" s="162">
        <f>FinancialInputs!AC7</f>
        <v>0</v>
      </c>
      <c r="AD7" s="162">
        <f>FinancialInputs!AD7</f>
        <v>0</v>
      </c>
      <c r="AE7" s="162">
        <f>FinancialInputs!AE7</f>
        <v>0</v>
      </c>
      <c r="AF7" s="162">
        <f>FinancialInputs!AF7</f>
        <v>0</v>
      </c>
      <c r="AG7" s="162">
        <f>FinancialInputs!AG7</f>
        <v>0</v>
      </c>
      <c r="AH7" s="162">
        <f>FinancialInputs!AH7</f>
        <v>0</v>
      </c>
      <c r="AI7" s="162">
        <f>FinancialInputs!AI7</f>
        <v>0</v>
      </c>
      <c r="AJ7" s="162">
        <f>FinancialInputs!AJ7</f>
        <v>0</v>
      </c>
      <c r="AK7" s="162">
        <f>FinancialInputs!AK7</f>
        <v>0</v>
      </c>
      <c r="AL7" s="162">
        <f>FinancialInputs!AL7</f>
        <v>0</v>
      </c>
      <c r="AM7" s="162">
        <f>FinancialInputs!AM7</f>
        <v>0</v>
      </c>
      <c r="AN7" s="162">
        <f>FinancialInputs!AN7</f>
        <v>0</v>
      </c>
      <c r="AO7" s="162">
        <f>FinancialInputs!AO7</f>
        <v>0</v>
      </c>
      <c r="AP7" s="162">
        <f>FinancialInputs!AP7</f>
        <v>0</v>
      </c>
      <c r="AQ7" s="162">
        <f>FinancialInputs!AQ7</f>
        <v>0</v>
      </c>
      <c r="AR7" s="162">
        <f>FinancialInputs!AR7</f>
        <v>0</v>
      </c>
      <c r="AS7" s="162">
        <f>FinancialInputs!AS7</f>
        <v>0</v>
      </c>
      <c r="AT7" s="162">
        <f>FinancialInputs!AT7</f>
        <v>0</v>
      </c>
      <c r="AU7" s="162">
        <f>FinancialInputs!AU7</f>
        <v>0</v>
      </c>
      <c r="AV7" s="162">
        <f>FinancialInputs!AV7</f>
        <v>0</v>
      </c>
      <c r="AW7" s="162">
        <f>FinancialInputs!AW7</f>
        <v>0</v>
      </c>
      <c r="AX7" s="162">
        <f>FinancialInputs!AX7</f>
        <v>0</v>
      </c>
      <c r="AY7" s="162">
        <f>FinancialInputs!AY7</f>
        <v>0</v>
      </c>
      <c r="AZ7" s="162">
        <f>FinancialInputs!AZ7</f>
        <v>0</v>
      </c>
      <c r="BA7" s="162">
        <f>FinancialInputs!BA7</f>
        <v>0</v>
      </c>
      <c r="BB7" s="162">
        <f>FinancialInputs!BB7</f>
        <v>0</v>
      </c>
      <c r="BC7" s="162">
        <f>FinancialInputs!BC7</f>
        <v>0</v>
      </c>
      <c r="BD7" s="162">
        <f>FinancialInputs!BD7</f>
        <v>0</v>
      </c>
      <c r="BE7" s="162">
        <f>FinancialInputs!BE7</f>
        <v>0</v>
      </c>
      <c r="BF7" s="162">
        <f>FinancialInputs!BF7</f>
        <v>0</v>
      </c>
      <c r="BG7" s="162">
        <f>FinancialInputs!BG7</f>
        <v>0</v>
      </c>
      <c r="BH7" s="162">
        <f>FinancialInputs!BH7</f>
        <v>0</v>
      </c>
      <c r="BI7" s="162">
        <f>FinancialInputs!BI7</f>
        <v>0</v>
      </c>
      <c r="BJ7" s="162">
        <f>FinancialInputs!BJ7</f>
        <v>0</v>
      </c>
      <c r="BK7" s="162">
        <f>FinancialInputs!BK7</f>
        <v>0</v>
      </c>
      <c r="BL7" s="162">
        <f>FinancialInputs!BL7</f>
        <v>0</v>
      </c>
      <c r="BM7" s="162">
        <f>FinancialInputs!BM7</f>
        <v>0</v>
      </c>
      <c r="BN7" s="162">
        <f>FinancialInputs!BN7</f>
        <v>0</v>
      </c>
      <c r="BO7" s="162">
        <f>FinancialInputs!BO7</f>
        <v>0</v>
      </c>
      <c r="BP7" s="162">
        <f>FinancialInputs!BP7</f>
        <v>0</v>
      </c>
      <c r="BQ7" s="162">
        <f>FinancialInputs!BQ7</f>
        <v>0</v>
      </c>
      <c r="BR7" s="162">
        <f>FinancialInputs!BR7</f>
        <v>0</v>
      </c>
      <c r="BS7" s="162">
        <f>FinancialInputs!BS7</f>
        <v>0</v>
      </c>
      <c r="BT7" s="162">
        <f>FinancialInputs!BT7</f>
        <v>0</v>
      </c>
      <c r="BU7" s="162">
        <f>FinancialInputs!BU7</f>
        <v>0</v>
      </c>
      <c r="BV7" s="162">
        <f>FinancialInputs!BV7</f>
        <v>0</v>
      </c>
      <c r="BW7" s="162">
        <f>FinancialInputs!BW7</f>
        <v>0</v>
      </c>
      <c r="BX7" s="162">
        <f>FinancialInputs!BX7</f>
        <v>0</v>
      </c>
      <c r="BY7" s="162">
        <f>FinancialInputs!BY7</f>
        <v>0</v>
      </c>
      <c r="BZ7" s="162">
        <f>FinancialInputs!BZ7</f>
        <v>0</v>
      </c>
      <c r="CA7" s="162">
        <f>FinancialInputs!CA7</f>
        <v>0</v>
      </c>
      <c r="CB7" s="162">
        <f>FinancialInputs!CB7</f>
        <v>0</v>
      </c>
      <c r="CC7" s="162">
        <f>FinancialInputs!CC7</f>
        <v>0</v>
      </c>
      <c r="CD7" s="162">
        <f>FinancialInputs!CD7</f>
        <v>0</v>
      </c>
      <c r="CE7" s="162">
        <f>FinancialInputs!CE7</f>
        <v>0</v>
      </c>
      <c r="CF7" s="162">
        <f>FinancialInputs!CF7</f>
        <v>0</v>
      </c>
      <c r="CG7" s="162">
        <f>FinancialInputs!CG7</f>
        <v>0</v>
      </c>
      <c r="CH7" s="162">
        <f>FinancialInputs!CH7</f>
        <v>0</v>
      </c>
      <c r="CI7" s="162">
        <f>FinancialInputs!CI7</f>
        <v>0</v>
      </c>
      <c r="CJ7" s="162">
        <f>FinancialInputs!CJ7</f>
        <v>0</v>
      </c>
      <c r="CK7" s="162">
        <f>FinancialInputs!CK7</f>
        <v>0</v>
      </c>
      <c r="CL7" s="162">
        <f>FinancialInputs!CL7</f>
        <v>0</v>
      </c>
      <c r="CM7" s="162">
        <f>FinancialInputs!CM7</f>
        <v>0</v>
      </c>
      <c r="CN7" s="162">
        <f>FinancialInputs!CN7</f>
        <v>0</v>
      </c>
      <c r="CO7" s="162">
        <f>FinancialInputs!CO7</f>
        <v>0</v>
      </c>
      <c r="CP7" s="162">
        <f>FinancialInputs!CP7</f>
        <v>0</v>
      </c>
      <c r="CQ7" s="162">
        <f>FinancialInputs!CQ7</f>
        <v>0</v>
      </c>
      <c r="CR7" s="162">
        <f>FinancialInputs!CR7</f>
        <v>0</v>
      </c>
      <c r="CS7" s="162">
        <f>FinancialInputs!CS7</f>
        <v>0</v>
      </c>
      <c r="CT7" s="162">
        <f>FinancialInputs!CT7</f>
        <v>0</v>
      </c>
      <c r="CU7" s="162">
        <f>FinancialInputs!CU7</f>
        <v>0</v>
      </c>
      <c r="CV7" s="162">
        <f>FinancialInputs!CV7</f>
        <v>0</v>
      </c>
      <c r="CW7" s="2"/>
      <c r="CX7" s="2"/>
      <c r="CY7" s="2"/>
    </row>
    <row r="8" spans="1:103">
      <c r="E8" s="1" t="s">
        <v>148</v>
      </c>
      <c r="H8" s="1"/>
      <c r="I8" s="1"/>
      <c r="J8" s="1"/>
      <c r="L8" s="162">
        <f>FinancialInputs!L8</f>
        <v>0</v>
      </c>
      <c r="M8" s="162">
        <f>FinancialInputs!M8</f>
        <v>0</v>
      </c>
      <c r="N8" s="162">
        <f>FinancialInputs!N8</f>
        <v>0</v>
      </c>
      <c r="O8" s="162">
        <f>FinancialInputs!O8</f>
        <v>0</v>
      </c>
      <c r="P8" s="162">
        <f>FinancialInputs!P8</f>
        <v>0</v>
      </c>
      <c r="Q8" s="162">
        <f>FinancialInputs!Q8</f>
        <v>0</v>
      </c>
      <c r="R8" s="162">
        <f>FinancialInputs!R8</f>
        <v>0</v>
      </c>
      <c r="S8" s="162">
        <f>FinancialInputs!S8</f>
        <v>0</v>
      </c>
      <c r="T8" s="162">
        <f>FinancialInputs!T8</f>
        <v>0</v>
      </c>
      <c r="U8" s="162">
        <f>FinancialInputs!U8</f>
        <v>0</v>
      </c>
      <c r="V8" s="162">
        <f>FinancialInputs!V8</f>
        <v>0</v>
      </c>
      <c r="W8" s="162">
        <f>FinancialInputs!W8</f>
        <v>0</v>
      </c>
      <c r="X8" s="162">
        <f>FinancialInputs!X8</f>
        <v>0</v>
      </c>
      <c r="Y8" s="162">
        <f>FinancialInputs!Y8</f>
        <v>0</v>
      </c>
      <c r="Z8" s="162">
        <f>FinancialInputs!Z8</f>
        <v>0</v>
      </c>
      <c r="AA8" s="162">
        <f>FinancialInputs!AA8</f>
        <v>0</v>
      </c>
      <c r="AB8" s="162">
        <f>FinancialInputs!AB8</f>
        <v>0</v>
      </c>
      <c r="AC8" s="162">
        <f>FinancialInputs!AC8</f>
        <v>0</v>
      </c>
      <c r="AD8" s="162">
        <f>FinancialInputs!AD8</f>
        <v>0</v>
      </c>
      <c r="AE8" s="162">
        <f>FinancialInputs!AE8</f>
        <v>0</v>
      </c>
      <c r="AF8" s="162">
        <f>FinancialInputs!AF8</f>
        <v>0</v>
      </c>
      <c r="AG8" s="162">
        <f>FinancialInputs!AG8</f>
        <v>0</v>
      </c>
      <c r="AH8" s="162">
        <f>FinancialInputs!AH8</f>
        <v>0</v>
      </c>
      <c r="AI8" s="162">
        <f>FinancialInputs!AI8</f>
        <v>0</v>
      </c>
      <c r="AJ8" s="162">
        <f>FinancialInputs!AJ8</f>
        <v>0</v>
      </c>
      <c r="AK8" s="162">
        <f>FinancialInputs!AK8</f>
        <v>0</v>
      </c>
      <c r="AL8" s="162">
        <f>FinancialInputs!AL8</f>
        <v>0</v>
      </c>
      <c r="AM8" s="162">
        <f>FinancialInputs!AM8</f>
        <v>0</v>
      </c>
      <c r="AN8" s="162">
        <f>FinancialInputs!AN8</f>
        <v>0</v>
      </c>
      <c r="AO8" s="162">
        <f>FinancialInputs!AO8</f>
        <v>0</v>
      </c>
      <c r="AP8" s="162">
        <f>FinancialInputs!AP8</f>
        <v>0</v>
      </c>
      <c r="AQ8" s="162">
        <f>FinancialInputs!AQ8</f>
        <v>0</v>
      </c>
      <c r="AR8" s="162">
        <f>FinancialInputs!AR8</f>
        <v>0</v>
      </c>
      <c r="AS8" s="162">
        <f>FinancialInputs!AS8</f>
        <v>0</v>
      </c>
      <c r="AT8" s="162">
        <f>FinancialInputs!AT8</f>
        <v>0</v>
      </c>
      <c r="AU8" s="162">
        <f>FinancialInputs!AU8</f>
        <v>0</v>
      </c>
      <c r="AV8" s="162">
        <f>FinancialInputs!AV8</f>
        <v>0</v>
      </c>
      <c r="AW8" s="162">
        <f>FinancialInputs!AW8</f>
        <v>0</v>
      </c>
      <c r="AX8" s="162">
        <f>FinancialInputs!AX8</f>
        <v>0</v>
      </c>
      <c r="AY8" s="162">
        <f>FinancialInputs!AY8</f>
        <v>0</v>
      </c>
      <c r="AZ8" s="162">
        <f>FinancialInputs!AZ8</f>
        <v>0</v>
      </c>
      <c r="BA8" s="162">
        <f>FinancialInputs!BA8</f>
        <v>0</v>
      </c>
      <c r="BB8" s="162">
        <f>FinancialInputs!BB8</f>
        <v>0</v>
      </c>
      <c r="BC8" s="162">
        <f>FinancialInputs!BC8</f>
        <v>0</v>
      </c>
      <c r="BD8" s="162">
        <f>FinancialInputs!BD8</f>
        <v>0</v>
      </c>
      <c r="BE8" s="162">
        <f>FinancialInputs!BE8</f>
        <v>0</v>
      </c>
      <c r="BF8" s="162">
        <f>FinancialInputs!BF8</f>
        <v>0</v>
      </c>
      <c r="BG8" s="162">
        <f>FinancialInputs!BG8</f>
        <v>0</v>
      </c>
      <c r="BH8" s="162">
        <f>FinancialInputs!BH8</f>
        <v>0</v>
      </c>
      <c r="BI8" s="162">
        <f>FinancialInputs!BI8</f>
        <v>0</v>
      </c>
      <c r="BJ8" s="162">
        <f>FinancialInputs!BJ8</f>
        <v>0</v>
      </c>
      <c r="BK8" s="162">
        <f>FinancialInputs!BK8</f>
        <v>0</v>
      </c>
      <c r="BL8" s="162">
        <f>FinancialInputs!BL8</f>
        <v>0</v>
      </c>
      <c r="BM8" s="162">
        <f>FinancialInputs!BM8</f>
        <v>0</v>
      </c>
      <c r="BN8" s="162">
        <f>FinancialInputs!BN8</f>
        <v>0</v>
      </c>
      <c r="BO8" s="162">
        <f>FinancialInputs!BO8</f>
        <v>0</v>
      </c>
      <c r="BP8" s="162">
        <f>FinancialInputs!BP8</f>
        <v>0</v>
      </c>
      <c r="BQ8" s="162">
        <f>FinancialInputs!BQ8</f>
        <v>0</v>
      </c>
      <c r="BR8" s="162">
        <f>FinancialInputs!BR8</f>
        <v>0</v>
      </c>
      <c r="BS8" s="162">
        <f>FinancialInputs!BS8</f>
        <v>0</v>
      </c>
      <c r="BT8" s="162">
        <f>FinancialInputs!BT8</f>
        <v>0</v>
      </c>
      <c r="BU8" s="162">
        <f>FinancialInputs!BU8</f>
        <v>0</v>
      </c>
      <c r="BV8" s="162">
        <f>FinancialInputs!BV8</f>
        <v>0</v>
      </c>
      <c r="BW8" s="162">
        <f>FinancialInputs!BW8</f>
        <v>0</v>
      </c>
      <c r="BX8" s="162">
        <f>FinancialInputs!BX8</f>
        <v>0</v>
      </c>
      <c r="BY8" s="162">
        <f>FinancialInputs!BY8</f>
        <v>0</v>
      </c>
      <c r="BZ8" s="162">
        <f>FinancialInputs!BZ8</f>
        <v>0</v>
      </c>
      <c r="CA8" s="162">
        <f>FinancialInputs!CA8</f>
        <v>0</v>
      </c>
      <c r="CB8" s="162">
        <f>FinancialInputs!CB8</f>
        <v>0</v>
      </c>
      <c r="CC8" s="162">
        <f>FinancialInputs!CC8</f>
        <v>0</v>
      </c>
      <c r="CD8" s="162">
        <f>FinancialInputs!CD8</f>
        <v>0</v>
      </c>
      <c r="CE8" s="162">
        <f>FinancialInputs!CE8</f>
        <v>0</v>
      </c>
      <c r="CF8" s="162">
        <f>FinancialInputs!CF8</f>
        <v>0</v>
      </c>
      <c r="CG8" s="162">
        <f>FinancialInputs!CG8</f>
        <v>0</v>
      </c>
      <c r="CH8" s="162">
        <f>FinancialInputs!CH8</f>
        <v>0</v>
      </c>
      <c r="CI8" s="162">
        <f>FinancialInputs!CI8</f>
        <v>0</v>
      </c>
      <c r="CJ8" s="162">
        <f>FinancialInputs!CJ8</f>
        <v>0</v>
      </c>
      <c r="CK8" s="162">
        <f>FinancialInputs!CK8</f>
        <v>0</v>
      </c>
      <c r="CL8" s="162">
        <f>FinancialInputs!CL8</f>
        <v>0</v>
      </c>
      <c r="CM8" s="162">
        <f>FinancialInputs!CM8</f>
        <v>0</v>
      </c>
      <c r="CN8" s="162">
        <f>FinancialInputs!CN8</f>
        <v>0</v>
      </c>
      <c r="CO8" s="162">
        <f>FinancialInputs!CO8</f>
        <v>0</v>
      </c>
      <c r="CP8" s="162">
        <f>FinancialInputs!CP8</f>
        <v>0</v>
      </c>
      <c r="CQ8" s="162">
        <f>FinancialInputs!CQ8</f>
        <v>0</v>
      </c>
      <c r="CR8" s="162">
        <f>FinancialInputs!CR8</f>
        <v>0</v>
      </c>
      <c r="CS8" s="162">
        <f>FinancialInputs!CS8</f>
        <v>0</v>
      </c>
      <c r="CT8" s="162">
        <f>FinancialInputs!CT8</f>
        <v>0</v>
      </c>
      <c r="CU8" s="162">
        <f>FinancialInputs!CU8</f>
        <v>0</v>
      </c>
      <c r="CV8" s="162">
        <f>FinancialInputs!CV8</f>
        <v>0</v>
      </c>
      <c r="CW8" s="2"/>
      <c r="CX8" s="2"/>
      <c r="CY8" s="2"/>
    </row>
    <row r="9" spans="1:103">
      <c r="E9" s="1" t="s">
        <v>149</v>
      </c>
      <c r="J9" s="1"/>
      <c r="L9" s="162">
        <f>FinancialInputs!L9</f>
        <v>0</v>
      </c>
      <c r="M9" s="162">
        <f>FinancialInputs!M9</f>
        <v>0</v>
      </c>
      <c r="N9" s="162">
        <f>FinancialInputs!N9</f>
        <v>0</v>
      </c>
      <c r="O9" s="162">
        <f>FinancialInputs!O9</f>
        <v>0</v>
      </c>
      <c r="P9" s="162">
        <f>FinancialInputs!P9</f>
        <v>0</v>
      </c>
      <c r="Q9" s="162">
        <f>FinancialInputs!Q9</f>
        <v>0</v>
      </c>
      <c r="R9" s="162">
        <f>FinancialInputs!R9</f>
        <v>0</v>
      </c>
      <c r="S9" s="162">
        <f>FinancialInputs!S9</f>
        <v>0</v>
      </c>
      <c r="T9" s="162">
        <f>FinancialInputs!T9</f>
        <v>0</v>
      </c>
      <c r="U9" s="162">
        <f>FinancialInputs!U9</f>
        <v>0</v>
      </c>
      <c r="V9" s="162">
        <f>FinancialInputs!V9</f>
        <v>0</v>
      </c>
      <c r="W9" s="162">
        <f>FinancialInputs!W9</f>
        <v>0</v>
      </c>
      <c r="X9" s="162">
        <f>FinancialInputs!X9</f>
        <v>0</v>
      </c>
      <c r="Y9" s="162">
        <f>FinancialInputs!Y9</f>
        <v>0</v>
      </c>
      <c r="Z9" s="162">
        <f>FinancialInputs!Z9</f>
        <v>0</v>
      </c>
      <c r="AA9" s="162">
        <f>FinancialInputs!AA9</f>
        <v>0</v>
      </c>
      <c r="AB9" s="162">
        <f>FinancialInputs!AB9</f>
        <v>0</v>
      </c>
      <c r="AC9" s="162">
        <f>FinancialInputs!AC9</f>
        <v>0</v>
      </c>
      <c r="AD9" s="162">
        <f>FinancialInputs!AD9</f>
        <v>0</v>
      </c>
      <c r="AE9" s="162">
        <f>FinancialInputs!AE9</f>
        <v>0</v>
      </c>
      <c r="AF9" s="162">
        <f>FinancialInputs!AF9</f>
        <v>0</v>
      </c>
      <c r="AG9" s="162">
        <f>FinancialInputs!AG9</f>
        <v>0</v>
      </c>
      <c r="AH9" s="162">
        <f>FinancialInputs!AH9</f>
        <v>0</v>
      </c>
      <c r="AI9" s="162">
        <f>FinancialInputs!AI9</f>
        <v>0</v>
      </c>
      <c r="AJ9" s="162">
        <f>FinancialInputs!AJ9</f>
        <v>0</v>
      </c>
      <c r="AK9" s="162">
        <f>FinancialInputs!AK9</f>
        <v>0</v>
      </c>
      <c r="AL9" s="162">
        <f>FinancialInputs!AL9</f>
        <v>0</v>
      </c>
      <c r="AM9" s="162">
        <f>FinancialInputs!AM9</f>
        <v>0</v>
      </c>
      <c r="AN9" s="162">
        <f>FinancialInputs!AN9</f>
        <v>0</v>
      </c>
      <c r="AO9" s="162">
        <f>FinancialInputs!AO9</f>
        <v>0</v>
      </c>
      <c r="AP9" s="162">
        <f>FinancialInputs!AP9</f>
        <v>0</v>
      </c>
      <c r="AQ9" s="162">
        <f>FinancialInputs!AQ9</f>
        <v>0</v>
      </c>
      <c r="AR9" s="162">
        <f>FinancialInputs!AR9</f>
        <v>0</v>
      </c>
      <c r="AS9" s="162">
        <f>FinancialInputs!AS9</f>
        <v>0</v>
      </c>
      <c r="AT9" s="162">
        <f>FinancialInputs!AT9</f>
        <v>0</v>
      </c>
      <c r="AU9" s="162">
        <f>FinancialInputs!AU9</f>
        <v>0</v>
      </c>
      <c r="AV9" s="162">
        <f>FinancialInputs!AV9</f>
        <v>0</v>
      </c>
      <c r="AW9" s="162">
        <f>FinancialInputs!AW9</f>
        <v>0</v>
      </c>
      <c r="AX9" s="162">
        <f>FinancialInputs!AX9</f>
        <v>0</v>
      </c>
      <c r="AY9" s="162">
        <f>FinancialInputs!AY9</f>
        <v>0</v>
      </c>
      <c r="AZ9" s="162">
        <f>FinancialInputs!AZ9</f>
        <v>0</v>
      </c>
      <c r="BA9" s="162">
        <f>FinancialInputs!BA9</f>
        <v>0</v>
      </c>
      <c r="BB9" s="162">
        <f>FinancialInputs!BB9</f>
        <v>0</v>
      </c>
      <c r="BC9" s="162">
        <f>FinancialInputs!BC9</f>
        <v>0</v>
      </c>
      <c r="BD9" s="162">
        <f>FinancialInputs!BD9</f>
        <v>0</v>
      </c>
      <c r="BE9" s="162">
        <f>FinancialInputs!BE9</f>
        <v>0</v>
      </c>
      <c r="BF9" s="162">
        <f>FinancialInputs!BF9</f>
        <v>0</v>
      </c>
      <c r="BG9" s="162">
        <f>FinancialInputs!BG9</f>
        <v>0</v>
      </c>
      <c r="BH9" s="162">
        <f>FinancialInputs!BH9</f>
        <v>0</v>
      </c>
      <c r="BI9" s="162">
        <f>FinancialInputs!BI9</f>
        <v>0</v>
      </c>
      <c r="BJ9" s="162">
        <f>FinancialInputs!BJ9</f>
        <v>0</v>
      </c>
      <c r="BK9" s="162">
        <f>FinancialInputs!BK9</f>
        <v>0</v>
      </c>
      <c r="BL9" s="162">
        <f>FinancialInputs!BL9</f>
        <v>0</v>
      </c>
      <c r="BM9" s="162">
        <f>FinancialInputs!BM9</f>
        <v>0</v>
      </c>
      <c r="BN9" s="162">
        <f>FinancialInputs!BN9</f>
        <v>0</v>
      </c>
      <c r="BO9" s="162">
        <f>FinancialInputs!BO9</f>
        <v>0</v>
      </c>
      <c r="BP9" s="162">
        <f>FinancialInputs!BP9</f>
        <v>0</v>
      </c>
      <c r="BQ9" s="162">
        <f>FinancialInputs!BQ9</f>
        <v>0</v>
      </c>
      <c r="BR9" s="162">
        <f>FinancialInputs!BR9</f>
        <v>0</v>
      </c>
      <c r="BS9" s="162">
        <f>FinancialInputs!BS9</f>
        <v>0</v>
      </c>
      <c r="BT9" s="162">
        <f>FinancialInputs!BT9</f>
        <v>0</v>
      </c>
      <c r="BU9" s="162">
        <f>FinancialInputs!BU9</f>
        <v>0</v>
      </c>
      <c r="BV9" s="162">
        <f>FinancialInputs!BV9</f>
        <v>0</v>
      </c>
      <c r="BW9" s="162">
        <f>FinancialInputs!BW9</f>
        <v>0</v>
      </c>
      <c r="BX9" s="162">
        <f>FinancialInputs!BX9</f>
        <v>0</v>
      </c>
      <c r="BY9" s="162">
        <f>FinancialInputs!BY9</f>
        <v>0</v>
      </c>
      <c r="BZ9" s="162">
        <f>FinancialInputs!BZ9</f>
        <v>0</v>
      </c>
      <c r="CA9" s="162">
        <f>FinancialInputs!CA9</f>
        <v>0</v>
      </c>
      <c r="CB9" s="162">
        <f>FinancialInputs!CB9</f>
        <v>0</v>
      </c>
      <c r="CC9" s="162">
        <f>FinancialInputs!CC9</f>
        <v>0</v>
      </c>
      <c r="CD9" s="162">
        <f>FinancialInputs!CD9</f>
        <v>0</v>
      </c>
      <c r="CE9" s="162">
        <f>FinancialInputs!CE9</f>
        <v>0</v>
      </c>
      <c r="CF9" s="162">
        <f>FinancialInputs!CF9</f>
        <v>0</v>
      </c>
      <c r="CG9" s="162">
        <f>FinancialInputs!CG9</f>
        <v>0</v>
      </c>
      <c r="CH9" s="162">
        <f>FinancialInputs!CH9</f>
        <v>0</v>
      </c>
      <c r="CI9" s="162">
        <f>FinancialInputs!CI9</f>
        <v>0</v>
      </c>
      <c r="CJ9" s="162">
        <f>FinancialInputs!CJ9</f>
        <v>0</v>
      </c>
      <c r="CK9" s="162">
        <f>FinancialInputs!CK9</f>
        <v>0</v>
      </c>
      <c r="CL9" s="162">
        <f>FinancialInputs!CL9</f>
        <v>0</v>
      </c>
      <c r="CM9" s="162">
        <f>FinancialInputs!CM9</f>
        <v>0</v>
      </c>
      <c r="CN9" s="162">
        <f>FinancialInputs!CN9</f>
        <v>0</v>
      </c>
      <c r="CO9" s="162">
        <f>FinancialInputs!CO9</f>
        <v>0</v>
      </c>
      <c r="CP9" s="162">
        <f>FinancialInputs!CP9</f>
        <v>0</v>
      </c>
      <c r="CQ9" s="162">
        <f>FinancialInputs!CQ9</f>
        <v>0</v>
      </c>
      <c r="CR9" s="162">
        <f>FinancialInputs!CR9</f>
        <v>0</v>
      </c>
      <c r="CS9" s="162">
        <f>FinancialInputs!CS9</f>
        <v>0</v>
      </c>
      <c r="CT9" s="162">
        <f>FinancialInputs!CT9</f>
        <v>0</v>
      </c>
      <c r="CU9" s="162">
        <f>FinancialInputs!CU9</f>
        <v>0</v>
      </c>
      <c r="CV9" s="162">
        <f>FinancialInputs!CV9</f>
        <v>0</v>
      </c>
      <c r="CW9" s="2"/>
      <c r="CX9" s="2"/>
      <c r="CY9" s="2"/>
    </row>
    <row r="10" spans="1:103">
      <c r="E10" s="1" t="s">
        <v>150</v>
      </c>
      <c r="J10" s="1"/>
      <c r="L10" s="162" t="b">
        <f>FinancialInputs!L10</f>
        <v>0</v>
      </c>
      <c r="M10" s="162" t="b">
        <f>FinancialInputs!M10</f>
        <v>0</v>
      </c>
      <c r="N10" s="162" t="b">
        <f>FinancialInputs!N10</f>
        <v>0</v>
      </c>
      <c r="O10" s="162" t="b">
        <f>FinancialInputs!O10</f>
        <v>0</v>
      </c>
      <c r="P10" s="162" t="b">
        <f>FinancialInputs!P10</f>
        <v>0</v>
      </c>
      <c r="Q10" s="162" t="b">
        <f>FinancialInputs!Q10</f>
        <v>0</v>
      </c>
      <c r="R10" s="162" t="b">
        <f>FinancialInputs!R10</f>
        <v>0</v>
      </c>
      <c r="S10" s="162" t="b">
        <f>FinancialInputs!S10</f>
        <v>0</v>
      </c>
      <c r="T10" s="162" t="b">
        <f>FinancialInputs!T10</f>
        <v>0</v>
      </c>
      <c r="U10" s="162" t="b">
        <f>FinancialInputs!U10</f>
        <v>0</v>
      </c>
      <c r="V10" s="162" t="b">
        <f>FinancialInputs!V10</f>
        <v>0</v>
      </c>
      <c r="W10" s="162" t="b">
        <f>FinancialInputs!W10</f>
        <v>0</v>
      </c>
      <c r="X10" s="162" t="b">
        <f>FinancialInputs!X10</f>
        <v>0</v>
      </c>
      <c r="Y10" s="162" t="b">
        <f>FinancialInputs!Y10</f>
        <v>0</v>
      </c>
      <c r="Z10" s="162" t="b">
        <f>FinancialInputs!Z10</f>
        <v>0</v>
      </c>
      <c r="AA10" s="162" t="b">
        <f>FinancialInputs!AA10</f>
        <v>0</v>
      </c>
      <c r="AB10" s="162" t="b">
        <f>FinancialInputs!AB10</f>
        <v>0</v>
      </c>
      <c r="AC10" s="162" t="b">
        <f>FinancialInputs!AC10</f>
        <v>0</v>
      </c>
      <c r="AD10" s="162" t="b">
        <f>FinancialInputs!AD10</f>
        <v>0</v>
      </c>
      <c r="AE10" s="162" t="b">
        <f>FinancialInputs!AE10</f>
        <v>0</v>
      </c>
      <c r="AF10" s="162" t="b">
        <f>FinancialInputs!AF10</f>
        <v>0</v>
      </c>
      <c r="AG10" s="162" t="b">
        <f>FinancialInputs!AG10</f>
        <v>0</v>
      </c>
      <c r="AH10" s="162" t="b">
        <f>FinancialInputs!AH10</f>
        <v>0</v>
      </c>
      <c r="AI10" s="162" t="b">
        <f>FinancialInputs!AI10</f>
        <v>0</v>
      </c>
      <c r="AJ10" s="162" t="b">
        <f>FinancialInputs!AJ10</f>
        <v>0</v>
      </c>
      <c r="AK10" s="162" t="b">
        <f>FinancialInputs!AK10</f>
        <v>0</v>
      </c>
      <c r="AL10" s="162" t="b">
        <f>FinancialInputs!AL10</f>
        <v>0</v>
      </c>
      <c r="AM10" s="162" t="b">
        <f>FinancialInputs!AM10</f>
        <v>0</v>
      </c>
      <c r="AN10" s="162" t="b">
        <f>FinancialInputs!AN10</f>
        <v>0</v>
      </c>
      <c r="AO10" s="162" t="b">
        <f>FinancialInputs!AO10</f>
        <v>0</v>
      </c>
      <c r="AP10" s="162" t="b">
        <f>FinancialInputs!AP10</f>
        <v>0</v>
      </c>
      <c r="AQ10" s="162" t="b">
        <f>FinancialInputs!AQ10</f>
        <v>0</v>
      </c>
      <c r="AR10" s="162" t="b">
        <f>FinancialInputs!AR10</f>
        <v>0</v>
      </c>
      <c r="AS10" s="162" t="b">
        <f>FinancialInputs!AS10</f>
        <v>0</v>
      </c>
      <c r="AT10" s="162" t="b">
        <f>FinancialInputs!AT10</f>
        <v>0</v>
      </c>
      <c r="AU10" s="162" t="b">
        <f>FinancialInputs!AU10</f>
        <v>0</v>
      </c>
      <c r="AV10" s="162" t="b">
        <f>FinancialInputs!AV10</f>
        <v>0</v>
      </c>
      <c r="AW10" s="162" t="b">
        <f>FinancialInputs!AW10</f>
        <v>0</v>
      </c>
      <c r="AX10" s="162" t="b">
        <f>FinancialInputs!AX10</f>
        <v>0</v>
      </c>
      <c r="AY10" s="162" t="b">
        <f>FinancialInputs!AY10</f>
        <v>0</v>
      </c>
      <c r="AZ10" s="162" t="b">
        <f>FinancialInputs!AZ10</f>
        <v>0</v>
      </c>
      <c r="BA10" s="162" t="b">
        <f>FinancialInputs!BA10</f>
        <v>0</v>
      </c>
      <c r="BB10" s="162" t="b">
        <f>FinancialInputs!BB10</f>
        <v>0</v>
      </c>
      <c r="BC10" s="162" t="b">
        <f>FinancialInputs!BC10</f>
        <v>0</v>
      </c>
      <c r="BD10" s="162" t="b">
        <f>FinancialInputs!BD10</f>
        <v>0</v>
      </c>
      <c r="BE10" s="162" t="b">
        <f>FinancialInputs!BE10</f>
        <v>0</v>
      </c>
      <c r="BF10" s="162" t="b">
        <f>FinancialInputs!BF10</f>
        <v>0</v>
      </c>
      <c r="BG10" s="162" t="b">
        <f>FinancialInputs!BG10</f>
        <v>0</v>
      </c>
      <c r="BH10" s="162" t="b">
        <f>FinancialInputs!BH10</f>
        <v>0</v>
      </c>
      <c r="BI10" s="162" t="b">
        <f>FinancialInputs!BI10</f>
        <v>0</v>
      </c>
      <c r="BJ10" s="162" t="b">
        <f>FinancialInputs!BJ10</f>
        <v>0</v>
      </c>
      <c r="BK10" s="162" t="b">
        <f>FinancialInputs!BK10</f>
        <v>0</v>
      </c>
      <c r="BL10" s="162" t="b">
        <f>FinancialInputs!BL10</f>
        <v>0</v>
      </c>
      <c r="BM10" s="162" t="b">
        <f>FinancialInputs!BM10</f>
        <v>0</v>
      </c>
      <c r="BN10" s="162" t="b">
        <f>FinancialInputs!BN10</f>
        <v>0</v>
      </c>
      <c r="BO10" s="162" t="b">
        <f>FinancialInputs!BO10</f>
        <v>0</v>
      </c>
      <c r="BP10" s="162" t="b">
        <f>FinancialInputs!BP10</f>
        <v>0</v>
      </c>
      <c r="BQ10" s="162" t="b">
        <f>FinancialInputs!BQ10</f>
        <v>0</v>
      </c>
      <c r="BR10" s="162" t="b">
        <f>FinancialInputs!BR10</f>
        <v>0</v>
      </c>
      <c r="BS10" s="162" t="b">
        <f>FinancialInputs!BS10</f>
        <v>0</v>
      </c>
      <c r="BT10" s="162" t="b">
        <f>FinancialInputs!BT10</f>
        <v>0</v>
      </c>
      <c r="BU10" s="162" t="b">
        <f>FinancialInputs!BU10</f>
        <v>0</v>
      </c>
      <c r="BV10" s="162" t="b">
        <f>FinancialInputs!BV10</f>
        <v>0</v>
      </c>
      <c r="BW10" s="162" t="b">
        <f>FinancialInputs!BW10</f>
        <v>0</v>
      </c>
      <c r="BX10" s="162" t="b">
        <f>FinancialInputs!BX10</f>
        <v>0</v>
      </c>
      <c r="BY10" s="162" t="b">
        <f>FinancialInputs!BY10</f>
        <v>0</v>
      </c>
      <c r="BZ10" s="162" t="b">
        <f>FinancialInputs!BZ10</f>
        <v>0</v>
      </c>
      <c r="CA10" s="162" t="b">
        <f>FinancialInputs!CA10</f>
        <v>0</v>
      </c>
      <c r="CB10" s="162" t="b">
        <f>FinancialInputs!CB10</f>
        <v>0</v>
      </c>
      <c r="CC10" s="162" t="b">
        <f>FinancialInputs!CC10</f>
        <v>0</v>
      </c>
      <c r="CD10" s="162" t="b">
        <f>FinancialInputs!CD10</f>
        <v>0</v>
      </c>
      <c r="CE10" s="162" t="b">
        <f>FinancialInputs!CE10</f>
        <v>0</v>
      </c>
      <c r="CF10" s="162" t="b">
        <f>FinancialInputs!CF10</f>
        <v>0</v>
      </c>
      <c r="CG10" s="162" t="b">
        <f>FinancialInputs!CG10</f>
        <v>0</v>
      </c>
      <c r="CH10" s="162" t="b">
        <f>FinancialInputs!CH10</f>
        <v>0</v>
      </c>
      <c r="CI10" s="162" t="b">
        <f>FinancialInputs!CI10</f>
        <v>0</v>
      </c>
      <c r="CJ10" s="162" t="b">
        <f>FinancialInputs!CJ10</f>
        <v>0</v>
      </c>
      <c r="CK10" s="162" t="b">
        <f>FinancialInputs!CK10</f>
        <v>0</v>
      </c>
      <c r="CL10" s="162" t="b">
        <f>FinancialInputs!CL10</f>
        <v>0</v>
      </c>
      <c r="CM10" s="162" t="b">
        <f>FinancialInputs!CM10</f>
        <v>0</v>
      </c>
      <c r="CN10" s="162" t="b">
        <f>FinancialInputs!CN10</f>
        <v>0</v>
      </c>
      <c r="CO10" s="162" t="b">
        <f>FinancialInputs!CO10</f>
        <v>0</v>
      </c>
      <c r="CP10" s="162" t="b">
        <f>FinancialInputs!CP10</f>
        <v>0</v>
      </c>
      <c r="CQ10" s="162" t="b">
        <f>FinancialInputs!CQ10</f>
        <v>0</v>
      </c>
      <c r="CR10" s="162" t="b">
        <f>FinancialInputs!CR10</f>
        <v>0</v>
      </c>
      <c r="CS10" s="162" t="b">
        <f>FinancialInputs!CS10</f>
        <v>0</v>
      </c>
      <c r="CT10" s="162" t="b">
        <f>FinancialInputs!CT10</f>
        <v>0</v>
      </c>
      <c r="CU10" s="162" t="b">
        <f>FinancialInputs!CU10</f>
        <v>0</v>
      </c>
      <c r="CV10" s="162" t="b">
        <f>FinancialInputs!CV10</f>
        <v>0</v>
      </c>
      <c r="CW10" s="2"/>
      <c r="CX10" s="2"/>
      <c r="CY10" s="2"/>
    </row>
    <row r="11" spans="1:103">
      <c r="E11" s="1" t="s">
        <v>151</v>
      </c>
      <c r="J11" s="1"/>
      <c r="K11" s="103"/>
      <c r="L11" s="163">
        <f>FinancialInputs!L11</f>
        <v>0</v>
      </c>
      <c r="M11" s="163">
        <f>FinancialInputs!M11</f>
        <v>0</v>
      </c>
      <c r="N11" s="163">
        <f>FinancialInputs!N11</f>
        <v>0</v>
      </c>
      <c r="O11" s="163">
        <f>FinancialInputs!O11</f>
        <v>0</v>
      </c>
      <c r="P11" s="163">
        <f>FinancialInputs!P11</f>
        <v>0</v>
      </c>
      <c r="Q11" s="163">
        <f>FinancialInputs!Q11</f>
        <v>0</v>
      </c>
      <c r="R11" s="163">
        <f>FinancialInputs!R11</f>
        <v>0</v>
      </c>
      <c r="S11" s="163">
        <f>FinancialInputs!S11</f>
        <v>0</v>
      </c>
      <c r="T11" s="163">
        <f>FinancialInputs!T11</f>
        <v>0</v>
      </c>
      <c r="U11" s="163">
        <f>FinancialInputs!U11</f>
        <v>0</v>
      </c>
      <c r="V11" s="163">
        <f>FinancialInputs!V11</f>
        <v>0</v>
      </c>
      <c r="W11" s="163">
        <f>FinancialInputs!W11</f>
        <v>0</v>
      </c>
      <c r="X11" s="163">
        <f>FinancialInputs!X11</f>
        <v>0</v>
      </c>
      <c r="Y11" s="163">
        <f>FinancialInputs!Y11</f>
        <v>0</v>
      </c>
      <c r="Z11" s="163">
        <f>FinancialInputs!Z11</f>
        <v>0</v>
      </c>
      <c r="AA11" s="163">
        <f>FinancialInputs!AA11</f>
        <v>0</v>
      </c>
      <c r="AB11" s="163">
        <f>FinancialInputs!AB11</f>
        <v>0</v>
      </c>
      <c r="AC11" s="163">
        <f>FinancialInputs!AC11</f>
        <v>0</v>
      </c>
      <c r="AD11" s="163">
        <f>FinancialInputs!AD11</f>
        <v>0</v>
      </c>
      <c r="AE11" s="163">
        <f>FinancialInputs!AE11</f>
        <v>0</v>
      </c>
      <c r="AF11" s="163">
        <f>FinancialInputs!AF11</f>
        <v>0</v>
      </c>
      <c r="AG11" s="163">
        <f>FinancialInputs!AG11</f>
        <v>0</v>
      </c>
      <c r="AH11" s="163">
        <f>FinancialInputs!AH11</f>
        <v>0</v>
      </c>
      <c r="AI11" s="163">
        <f>FinancialInputs!AI11</f>
        <v>0</v>
      </c>
      <c r="AJ11" s="163">
        <f>FinancialInputs!AJ11</f>
        <v>0</v>
      </c>
      <c r="AK11" s="163">
        <f>FinancialInputs!AK11</f>
        <v>0</v>
      </c>
      <c r="AL11" s="163">
        <f>FinancialInputs!AL11</f>
        <v>0</v>
      </c>
      <c r="AM11" s="163">
        <f>FinancialInputs!AM11</f>
        <v>0</v>
      </c>
      <c r="AN11" s="163">
        <f>FinancialInputs!AN11</f>
        <v>0</v>
      </c>
      <c r="AO11" s="163">
        <f>FinancialInputs!AO11</f>
        <v>0</v>
      </c>
      <c r="AP11" s="163">
        <f>FinancialInputs!AP11</f>
        <v>0</v>
      </c>
      <c r="AQ11" s="163">
        <f>FinancialInputs!AQ11</f>
        <v>0</v>
      </c>
      <c r="AR11" s="163">
        <f>FinancialInputs!AR11</f>
        <v>0</v>
      </c>
      <c r="AS11" s="163">
        <f>FinancialInputs!AS11</f>
        <v>0</v>
      </c>
      <c r="AT11" s="163">
        <f>FinancialInputs!AT11</f>
        <v>0</v>
      </c>
      <c r="AU11" s="163">
        <f>FinancialInputs!AU11</f>
        <v>0</v>
      </c>
      <c r="AV11" s="163">
        <f>FinancialInputs!AV11</f>
        <v>0</v>
      </c>
      <c r="AW11" s="163">
        <f>FinancialInputs!AW11</f>
        <v>0</v>
      </c>
      <c r="AX11" s="163">
        <f>FinancialInputs!AX11</f>
        <v>0</v>
      </c>
      <c r="AY11" s="163">
        <f>FinancialInputs!AY11</f>
        <v>0</v>
      </c>
      <c r="AZ11" s="163">
        <f>FinancialInputs!AZ11</f>
        <v>0</v>
      </c>
      <c r="BA11" s="163">
        <f>FinancialInputs!BA11</f>
        <v>0</v>
      </c>
      <c r="BB11" s="163">
        <f>FinancialInputs!BB11</f>
        <v>0</v>
      </c>
      <c r="BC11" s="163">
        <f>FinancialInputs!BC11</f>
        <v>0</v>
      </c>
      <c r="BD11" s="163">
        <f>FinancialInputs!BD11</f>
        <v>0</v>
      </c>
      <c r="BE11" s="163">
        <f>FinancialInputs!BE11</f>
        <v>0</v>
      </c>
      <c r="BF11" s="163">
        <f>FinancialInputs!BF11</f>
        <v>0</v>
      </c>
      <c r="BG11" s="163">
        <f>FinancialInputs!BG11</f>
        <v>0</v>
      </c>
      <c r="BH11" s="163">
        <f>FinancialInputs!BH11</f>
        <v>0</v>
      </c>
      <c r="BI11" s="163">
        <f>FinancialInputs!BI11</f>
        <v>0</v>
      </c>
      <c r="BJ11" s="163">
        <f>FinancialInputs!BJ11</f>
        <v>0</v>
      </c>
      <c r="BK11" s="163">
        <f>FinancialInputs!BK11</f>
        <v>0</v>
      </c>
      <c r="BL11" s="163">
        <f>FinancialInputs!BL11</f>
        <v>0</v>
      </c>
      <c r="BM11" s="163">
        <f>FinancialInputs!BM11</f>
        <v>0</v>
      </c>
      <c r="BN11" s="163">
        <f>FinancialInputs!BN11</f>
        <v>0</v>
      </c>
      <c r="BO11" s="163">
        <f>FinancialInputs!BO11</f>
        <v>0</v>
      </c>
      <c r="BP11" s="163">
        <f>FinancialInputs!BP11</f>
        <v>0</v>
      </c>
      <c r="BQ11" s="163">
        <f>FinancialInputs!BQ11</f>
        <v>0</v>
      </c>
      <c r="BR11" s="163">
        <f>FinancialInputs!BR11</f>
        <v>0</v>
      </c>
      <c r="BS11" s="163">
        <f>FinancialInputs!BS11</f>
        <v>0</v>
      </c>
      <c r="BT11" s="163">
        <f>FinancialInputs!BT11</f>
        <v>0</v>
      </c>
      <c r="BU11" s="163">
        <f>FinancialInputs!BU11</f>
        <v>0</v>
      </c>
      <c r="BV11" s="163">
        <f>FinancialInputs!BV11</f>
        <v>0</v>
      </c>
      <c r="BW11" s="163">
        <f>FinancialInputs!BW11</f>
        <v>0</v>
      </c>
      <c r="BX11" s="163">
        <f>FinancialInputs!BX11</f>
        <v>0</v>
      </c>
      <c r="BY11" s="163">
        <f>FinancialInputs!BY11</f>
        <v>0</v>
      </c>
      <c r="BZ11" s="163">
        <f>FinancialInputs!BZ11</f>
        <v>0</v>
      </c>
      <c r="CA11" s="163">
        <f>FinancialInputs!CA11</f>
        <v>0</v>
      </c>
      <c r="CB11" s="163">
        <f>FinancialInputs!CB11</f>
        <v>0</v>
      </c>
      <c r="CC11" s="163">
        <f>FinancialInputs!CC11</f>
        <v>0</v>
      </c>
      <c r="CD11" s="163">
        <f>FinancialInputs!CD11</f>
        <v>0</v>
      </c>
      <c r="CE11" s="163">
        <f>FinancialInputs!CE11</f>
        <v>0</v>
      </c>
      <c r="CF11" s="163">
        <f>FinancialInputs!CF11</f>
        <v>0</v>
      </c>
      <c r="CG11" s="163">
        <f>FinancialInputs!CG11</f>
        <v>0</v>
      </c>
      <c r="CH11" s="163">
        <f>FinancialInputs!CH11</f>
        <v>0</v>
      </c>
      <c r="CI11" s="163">
        <f>FinancialInputs!CI11</f>
        <v>0</v>
      </c>
      <c r="CJ11" s="163">
        <f>FinancialInputs!CJ11</f>
        <v>0</v>
      </c>
      <c r="CK11" s="163">
        <f>FinancialInputs!CK11</f>
        <v>0</v>
      </c>
      <c r="CL11" s="163">
        <f>FinancialInputs!CL11</f>
        <v>0</v>
      </c>
      <c r="CM11" s="163">
        <f>FinancialInputs!CM11</f>
        <v>0</v>
      </c>
      <c r="CN11" s="163">
        <f>FinancialInputs!CN11</f>
        <v>0</v>
      </c>
      <c r="CO11" s="163">
        <f>FinancialInputs!CO11</f>
        <v>0</v>
      </c>
      <c r="CP11" s="163">
        <f>FinancialInputs!CP11</f>
        <v>0</v>
      </c>
      <c r="CQ11" s="163">
        <f>FinancialInputs!CQ11</f>
        <v>0</v>
      </c>
      <c r="CR11" s="163">
        <f>FinancialInputs!CR11</f>
        <v>0</v>
      </c>
      <c r="CS11" s="163">
        <f>FinancialInputs!CS11</f>
        <v>0</v>
      </c>
      <c r="CT11" s="163">
        <f>FinancialInputs!CT11</f>
        <v>0</v>
      </c>
      <c r="CU11" s="163">
        <f>FinancialInputs!CU11</f>
        <v>0</v>
      </c>
      <c r="CV11" s="163">
        <f>FinancialInputs!CV11</f>
        <v>0</v>
      </c>
      <c r="CW11" s="2"/>
      <c r="CX11" s="2"/>
      <c r="CY11" s="2"/>
    </row>
    <row r="12" spans="1:103">
      <c r="E12" s="1" t="s">
        <v>152</v>
      </c>
      <c r="J12" s="1"/>
      <c r="K12" s="37"/>
      <c r="L12" s="164">
        <f>FinancialInputs!L12</f>
        <v>0</v>
      </c>
      <c r="M12" s="164">
        <f>FinancialInputs!M12</f>
        <v>0</v>
      </c>
      <c r="N12" s="164">
        <f>FinancialInputs!N12</f>
        <v>0</v>
      </c>
      <c r="O12" s="164">
        <f>FinancialInputs!O12</f>
        <v>0</v>
      </c>
      <c r="P12" s="164">
        <f>FinancialInputs!P12</f>
        <v>0</v>
      </c>
      <c r="Q12" s="164">
        <f>FinancialInputs!Q12</f>
        <v>0</v>
      </c>
      <c r="R12" s="164">
        <f>FinancialInputs!R12</f>
        <v>0</v>
      </c>
      <c r="S12" s="164">
        <f>FinancialInputs!S12</f>
        <v>0</v>
      </c>
      <c r="T12" s="164">
        <f>FinancialInputs!T12</f>
        <v>0</v>
      </c>
      <c r="U12" s="164">
        <f>FinancialInputs!U12</f>
        <v>0</v>
      </c>
      <c r="V12" s="164">
        <f>FinancialInputs!V12</f>
        <v>0</v>
      </c>
      <c r="W12" s="164">
        <f>FinancialInputs!W12</f>
        <v>0</v>
      </c>
      <c r="X12" s="164">
        <f>FinancialInputs!X12</f>
        <v>0</v>
      </c>
      <c r="Y12" s="164">
        <f>FinancialInputs!Y12</f>
        <v>0</v>
      </c>
      <c r="Z12" s="164">
        <f>FinancialInputs!Z12</f>
        <v>0</v>
      </c>
      <c r="AA12" s="164">
        <f>FinancialInputs!AA12</f>
        <v>0</v>
      </c>
      <c r="AB12" s="164">
        <f>FinancialInputs!AB12</f>
        <v>0</v>
      </c>
      <c r="AC12" s="164">
        <f>FinancialInputs!AC12</f>
        <v>0</v>
      </c>
      <c r="AD12" s="164">
        <f>FinancialInputs!AD12</f>
        <v>0</v>
      </c>
      <c r="AE12" s="164">
        <f>FinancialInputs!AE12</f>
        <v>0</v>
      </c>
      <c r="AF12" s="164">
        <f>FinancialInputs!AF12</f>
        <v>0</v>
      </c>
      <c r="AG12" s="164">
        <f>FinancialInputs!AG12</f>
        <v>0</v>
      </c>
      <c r="AH12" s="164">
        <f>FinancialInputs!AH12</f>
        <v>0</v>
      </c>
      <c r="AI12" s="164">
        <f>FinancialInputs!AI12</f>
        <v>0</v>
      </c>
      <c r="AJ12" s="164">
        <f>FinancialInputs!AJ12</f>
        <v>0</v>
      </c>
      <c r="AK12" s="164">
        <f>FinancialInputs!AK12</f>
        <v>0</v>
      </c>
      <c r="AL12" s="164">
        <f>FinancialInputs!AL12</f>
        <v>0</v>
      </c>
      <c r="AM12" s="164">
        <f>FinancialInputs!AM12</f>
        <v>0</v>
      </c>
      <c r="AN12" s="164">
        <f>FinancialInputs!AN12</f>
        <v>0</v>
      </c>
      <c r="AO12" s="164">
        <f>FinancialInputs!AO12</f>
        <v>0</v>
      </c>
      <c r="AP12" s="164">
        <f>FinancialInputs!AP12</f>
        <v>0</v>
      </c>
      <c r="AQ12" s="164">
        <f>FinancialInputs!AQ12</f>
        <v>0</v>
      </c>
      <c r="AR12" s="164">
        <f>FinancialInputs!AR12</f>
        <v>0</v>
      </c>
      <c r="AS12" s="164">
        <f>FinancialInputs!AS12</f>
        <v>0</v>
      </c>
      <c r="AT12" s="164">
        <f>FinancialInputs!AT12</f>
        <v>0</v>
      </c>
      <c r="AU12" s="164">
        <f>FinancialInputs!AU12</f>
        <v>0</v>
      </c>
      <c r="AV12" s="164">
        <f>FinancialInputs!AV12</f>
        <v>0</v>
      </c>
      <c r="AW12" s="164">
        <f>FinancialInputs!AW12</f>
        <v>0</v>
      </c>
      <c r="AX12" s="164">
        <f>FinancialInputs!AX12</f>
        <v>0</v>
      </c>
      <c r="AY12" s="164">
        <f>FinancialInputs!AY12</f>
        <v>0</v>
      </c>
      <c r="AZ12" s="164">
        <f>FinancialInputs!AZ12</f>
        <v>0</v>
      </c>
      <c r="BA12" s="164">
        <f>FinancialInputs!BA12</f>
        <v>0</v>
      </c>
      <c r="BB12" s="164">
        <f>FinancialInputs!BB12</f>
        <v>0</v>
      </c>
      <c r="BC12" s="164">
        <f>FinancialInputs!BC12</f>
        <v>0</v>
      </c>
      <c r="BD12" s="164">
        <f>FinancialInputs!BD12</f>
        <v>0</v>
      </c>
      <c r="BE12" s="164">
        <f>FinancialInputs!BE12</f>
        <v>0</v>
      </c>
      <c r="BF12" s="164">
        <f>FinancialInputs!BF12</f>
        <v>0</v>
      </c>
      <c r="BG12" s="164">
        <f>FinancialInputs!BG12</f>
        <v>0</v>
      </c>
      <c r="BH12" s="164">
        <f>FinancialInputs!BH12</f>
        <v>0</v>
      </c>
      <c r="BI12" s="164">
        <f>FinancialInputs!BI12</f>
        <v>0</v>
      </c>
      <c r="BJ12" s="164">
        <f>FinancialInputs!BJ12</f>
        <v>0</v>
      </c>
      <c r="BK12" s="164">
        <f>FinancialInputs!BK12</f>
        <v>0</v>
      </c>
      <c r="BL12" s="164">
        <f>FinancialInputs!BL12</f>
        <v>0</v>
      </c>
      <c r="BM12" s="164">
        <f>FinancialInputs!BM12</f>
        <v>0</v>
      </c>
      <c r="BN12" s="164">
        <f>FinancialInputs!BN12</f>
        <v>0</v>
      </c>
      <c r="BO12" s="164">
        <f>FinancialInputs!BO12</f>
        <v>0</v>
      </c>
      <c r="BP12" s="164">
        <f>FinancialInputs!BP12</f>
        <v>0</v>
      </c>
      <c r="BQ12" s="164">
        <f>FinancialInputs!BQ12</f>
        <v>0</v>
      </c>
      <c r="BR12" s="164">
        <f>FinancialInputs!BR12</f>
        <v>0</v>
      </c>
      <c r="BS12" s="164">
        <f>FinancialInputs!BS12</f>
        <v>0</v>
      </c>
      <c r="BT12" s="164">
        <f>FinancialInputs!BT12</f>
        <v>0</v>
      </c>
      <c r="BU12" s="164">
        <f>FinancialInputs!BU12</f>
        <v>0</v>
      </c>
      <c r="BV12" s="164">
        <f>FinancialInputs!BV12</f>
        <v>0</v>
      </c>
      <c r="BW12" s="164">
        <f>FinancialInputs!BW12</f>
        <v>0</v>
      </c>
      <c r="BX12" s="164">
        <f>FinancialInputs!BX12</f>
        <v>0</v>
      </c>
      <c r="BY12" s="164">
        <f>FinancialInputs!BY12</f>
        <v>0</v>
      </c>
      <c r="BZ12" s="164">
        <f>FinancialInputs!BZ12</f>
        <v>0</v>
      </c>
      <c r="CA12" s="164">
        <f>FinancialInputs!CA12</f>
        <v>0</v>
      </c>
      <c r="CB12" s="164">
        <f>FinancialInputs!CB12</f>
        <v>0</v>
      </c>
      <c r="CC12" s="164">
        <f>FinancialInputs!CC12</f>
        <v>0</v>
      </c>
      <c r="CD12" s="164">
        <f>FinancialInputs!CD12</f>
        <v>0</v>
      </c>
      <c r="CE12" s="164">
        <f>FinancialInputs!CE12</f>
        <v>0</v>
      </c>
      <c r="CF12" s="164">
        <f>FinancialInputs!CF12</f>
        <v>0</v>
      </c>
      <c r="CG12" s="164">
        <f>FinancialInputs!CG12</f>
        <v>0</v>
      </c>
      <c r="CH12" s="164">
        <f>FinancialInputs!CH12</f>
        <v>0</v>
      </c>
      <c r="CI12" s="164">
        <f>FinancialInputs!CI12</f>
        <v>0</v>
      </c>
      <c r="CJ12" s="164">
        <f>FinancialInputs!CJ12</f>
        <v>0</v>
      </c>
      <c r="CK12" s="164">
        <f>FinancialInputs!CK12</f>
        <v>0</v>
      </c>
      <c r="CL12" s="164">
        <f>FinancialInputs!CL12</f>
        <v>0</v>
      </c>
      <c r="CM12" s="164">
        <f>FinancialInputs!CM12</f>
        <v>0</v>
      </c>
      <c r="CN12" s="164">
        <f>FinancialInputs!CN12</f>
        <v>0</v>
      </c>
      <c r="CO12" s="164">
        <f>FinancialInputs!CO12</f>
        <v>0</v>
      </c>
      <c r="CP12" s="164">
        <f>FinancialInputs!CP12</f>
        <v>0</v>
      </c>
      <c r="CQ12" s="164">
        <f>FinancialInputs!CQ12</f>
        <v>0</v>
      </c>
      <c r="CR12" s="164">
        <f>FinancialInputs!CR12</f>
        <v>0</v>
      </c>
      <c r="CS12" s="164">
        <f>FinancialInputs!CS12</f>
        <v>0</v>
      </c>
      <c r="CT12" s="164">
        <f>FinancialInputs!CT12</f>
        <v>0</v>
      </c>
      <c r="CU12" s="164">
        <f>FinancialInputs!CU12</f>
        <v>0</v>
      </c>
      <c r="CV12" s="164">
        <f>FinancialInputs!CV12</f>
        <v>0</v>
      </c>
      <c r="CW12" s="2"/>
      <c r="CX12" s="2"/>
      <c r="CY12" s="2"/>
    </row>
    <row r="13" spans="1:103">
      <c r="E13" s="1" t="s">
        <v>207</v>
      </c>
      <c r="J13" s="1"/>
      <c r="K13" s="37"/>
      <c r="L13" s="421">
        <f>FinancialInputs!L14</f>
        <v>0</v>
      </c>
      <c r="M13" s="421">
        <f>FinancialInputs!M14</f>
        <v>0</v>
      </c>
      <c r="N13" s="421">
        <f>FinancialInputs!N14</f>
        <v>0</v>
      </c>
      <c r="O13" s="421">
        <f>FinancialInputs!O14</f>
        <v>0</v>
      </c>
      <c r="P13" s="421">
        <f>FinancialInputs!P14</f>
        <v>0</v>
      </c>
      <c r="Q13" s="421">
        <f>FinancialInputs!Q14</f>
        <v>0</v>
      </c>
      <c r="R13" s="421">
        <f>FinancialInputs!R14</f>
        <v>0</v>
      </c>
      <c r="S13" s="421">
        <f>FinancialInputs!S14</f>
        <v>0</v>
      </c>
      <c r="T13" s="421">
        <f>FinancialInputs!T14</f>
        <v>0</v>
      </c>
      <c r="U13" s="421">
        <f>FinancialInputs!U14</f>
        <v>0</v>
      </c>
      <c r="V13" s="421">
        <f>FinancialInputs!V14</f>
        <v>0</v>
      </c>
      <c r="W13" s="421">
        <f>FinancialInputs!W14</f>
        <v>0</v>
      </c>
      <c r="X13" s="421">
        <f>FinancialInputs!X14</f>
        <v>0</v>
      </c>
      <c r="Y13" s="421">
        <f>FinancialInputs!Y14</f>
        <v>0</v>
      </c>
      <c r="Z13" s="421">
        <f>FinancialInputs!Z14</f>
        <v>0</v>
      </c>
      <c r="AA13" s="421">
        <f>FinancialInputs!AA14</f>
        <v>0</v>
      </c>
      <c r="AB13" s="421">
        <f>FinancialInputs!AB14</f>
        <v>0</v>
      </c>
      <c r="AC13" s="421">
        <f>FinancialInputs!AC14</f>
        <v>0</v>
      </c>
      <c r="AD13" s="421">
        <f>FinancialInputs!AD14</f>
        <v>0</v>
      </c>
      <c r="AE13" s="421">
        <f>FinancialInputs!AE14</f>
        <v>0</v>
      </c>
      <c r="AF13" s="421">
        <f>FinancialInputs!AF14</f>
        <v>0</v>
      </c>
      <c r="AG13" s="421">
        <f>FinancialInputs!AG14</f>
        <v>0</v>
      </c>
      <c r="AH13" s="421">
        <f>FinancialInputs!AH14</f>
        <v>0</v>
      </c>
      <c r="AI13" s="421">
        <f>FinancialInputs!AI14</f>
        <v>0</v>
      </c>
      <c r="AJ13" s="421">
        <f>FinancialInputs!AJ14</f>
        <v>0</v>
      </c>
      <c r="AK13" s="421">
        <f>FinancialInputs!AK14</f>
        <v>0</v>
      </c>
      <c r="AL13" s="421">
        <f>FinancialInputs!AL14</f>
        <v>0</v>
      </c>
      <c r="AM13" s="421">
        <f>FinancialInputs!AM14</f>
        <v>0</v>
      </c>
      <c r="AN13" s="421">
        <f>FinancialInputs!AN14</f>
        <v>0</v>
      </c>
      <c r="AO13" s="421">
        <f>FinancialInputs!AO14</f>
        <v>0</v>
      </c>
      <c r="AP13" s="421">
        <f>FinancialInputs!AP14</f>
        <v>0</v>
      </c>
      <c r="AQ13" s="421">
        <f>FinancialInputs!AQ14</f>
        <v>0</v>
      </c>
      <c r="AR13" s="421">
        <f>FinancialInputs!AR14</f>
        <v>0</v>
      </c>
      <c r="AS13" s="421">
        <f>FinancialInputs!AS14</f>
        <v>0</v>
      </c>
      <c r="AT13" s="421">
        <f>FinancialInputs!AT14</f>
        <v>0</v>
      </c>
      <c r="AU13" s="421">
        <f>FinancialInputs!AU14</f>
        <v>0</v>
      </c>
      <c r="AV13" s="421">
        <f>FinancialInputs!AV14</f>
        <v>0</v>
      </c>
      <c r="AW13" s="421">
        <f>FinancialInputs!AW14</f>
        <v>0</v>
      </c>
      <c r="AX13" s="421">
        <f>FinancialInputs!AX14</f>
        <v>0</v>
      </c>
      <c r="AY13" s="421">
        <f>FinancialInputs!AY14</f>
        <v>0</v>
      </c>
      <c r="AZ13" s="421">
        <f>FinancialInputs!AZ14</f>
        <v>0</v>
      </c>
      <c r="BA13" s="421">
        <f>FinancialInputs!BA14</f>
        <v>0</v>
      </c>
      <c r="BB13" s="421">
        <f>FinancialInputs!BB14</f>
        <v>0</v>
      </c>
      <c r="BC13" s="421">
        <f>FinancialInputs!BC14</f>
        <v>0</v>
      </c>
      <c r="BD13" s="421">
        <f>FinancialInputs!BD14</f>
        <v>0</v>
      </c>
      <c r="BE13" s="421">
        <f>FinancialInputs!BE14</f>
        <v>0</v>
      </c>
      <c r="BF13" s="421">
        <f>FinancialInputs!BF14</f>
        <v>0</v>
      </c>
      <c r="BG13" s="421">
        <f>FinancialInputs!BG14</f>
        <v>0</v>
      </c>
      <c r="BH13" s="421">
        <f>FinancialInputs!BH14</f>
        <v>0</v>
      </c>
      <c r="BI13" s="421">
        <f>FinancialInputs!BI14</f>
        <v>0</v>
      </c>
      <c r="BJ13" s="421">
        <f>FinancialInputs!BJ14</f>
        <v>0</v>
      </c>
      <c r="BK13" s="421">
        <f>FinancialInputs!BK14</f>
        <v>0</v>
      </c>
      <c r="BL13" s="421">
        <f>FinancialInputs!BL14</f>
        <v>0</v>
      </c>
      <c r="BM13" s="421">
        <f>FinancialInputs!BM14</f>
        <v>0</v>
      </c>
      <c r="BN13" s="421">
        <f>FinancialInputs!BN14</f>
        <v>0</v>
      </c>
      <c r="BO13" s="421">
        <f>FinancialInputs!BO14</f>
        <v>0</v>
      </c>
      <c r="BP13" s="421">
        <f>FinancialInputs!BP14</f>
        <v>0</v>
      </c>
      <c r="BQ13" s="421">
        <f>FinancialInputs!BQ14</f>
        <v>0</v>
      </c>
      <c r="BR13" s="421">
        <f>FinancialInputs!BR14</f>
        <v>0</v>
      </c>
      <c r="BS13" s="421">
        <f>FinancialInputs!BS14</f>
        <v>0</v>
      </c>
      <c r="BT13" s="421">
        <f>FinancialInputs!BT14</f>
        <v>0</v>
      </c>
      <c r="BU13" s="421">
        <f>FinancialInputs!BU14</f>
        <v>0</v>
      </c>
      <c r="BV13" s="421">
        <f>FinancialInputs!BV14</f>
        <v>0</v>
      </c>
      <c r="BW13" s="421">
        <f>FinancialInputs!BW14</f>
        <v>0</v>
      </c>
      <c r="BX13" s="421">
        <f>FinancialInputs!BX14</f>
        <v>0</v>
      </c>
      <c r="BY13" s="421">
        <f>FinancialInputs!BY14</f>
        <v>0</v>
      </c>
      <c r="BZ13" s="421">
        <f>FinancialInputs!BZ14</f>
        <v>0</v>
      </c>
      <c r="CA13" s="421">
        <f>FinancialInputs!CA14</f>
        <v>0</v>
      </c>
      <c r="CB13" s="421">
        <f>FinancialInputs!CB14</f>
        <v>0</v>
      </c>
      <c r="CC13" s="421">
        <f>FinancialInputs!CC14</f>
        <v>0</v>
      </c>
      <c r="CD13" s="421">
        <f>FinancialInputs!CD14</f>
        <v>0</v>
      </c>
      <c r="CE13" s="421">
        <f>FinancialInputs!CE14</f>
        <v>0</v>
      </c>
      <c r="CF13" s="421">
        <f>FinancialInputs!CF14</f>
        <v>0</v>
      </c>
      <c r="CG13" s="421">
        <f>FinancialInputs!CG14</f>
        <v>0</v>
      </c>
      <c r="CH13" s="421">
        <f>FinancialInputs!CH14</f>
        <v>0</v>
      </c>
      <c r="CI13" s="421">
        <f>FinancialInputs!CI14</f>
        <v>0</v>
      </c>
      <c r="CJ13" s="421">
        <f>FinancialInputs!CJ14</f>
        <v>0</v>
      </c>
      <c r="CK13" s="421">
        <f>FinancialInputs!CK14</f>
        <v>0</v>
      </c>
      <c r="CL13" s="421">
        <f>FinancialInputs!CL14</f>
        <v>0</v>
      </c>
      <c r="CM13" s="421">
        <f>FinancialInputs!CM14</f>
        <v>0</v>
      </c>
      <c r="CN13" s="421">
        <f>FinancialInputs!CN14</f>
        <v>0</v>
      </c>
      <c r="CO13" s="421">
        <f>FinancialInputs!CO14</f>
        <v>0</v>
      </c>
      <c r="CP13" s="421">
        <f>FinancialInputs!CP14</f>
        <v>0</v>
      </c>
      <c r="CQ13" s="421">
        <f>FinancialInputs!CQ14</f>
        <v>0</v>
      </c>
      <c r="CR13" s="421">
        <f>FinancialInputs!CR14</f>
        <v>0</v>
      </c>
      <c r="CS13" s="421">
        <f>FinancialInputs!CS14</f>
        <v>0</v>
      </c>
      <c r="CT13" s="421">
        <f>FinancialInputs!CT14</f>
        <v>0</v>
      </c>
      <c r="CU13" s="421">
        <f>FinancialInputs!CU14</f>
        <v>0</v>
      </c>
      <c r="CV13" s="421">
        <f>FinancialInputs!CV14</f>
        <v>0</v>
      </c>
      <c r="CW13" s="2"/>
      <c r="CX13" s="2"/>
      <c r="CY13" s="2"/>
    </row>
    <row r="14" spans="1:103">
      <c r="E14" s="1" t="s">
        <v>208</v>
      </c>
      <c r="J14" s="1"/>
      <c r="K14" s="37"/>
      <c r="L14" s="421">
        <f>FinancialInputs!L15</f>
        <v>0</v>
      </c>
      <c r="M14" s="421">
        <f>FinancialInputs!M15</f>
        <v>0</v>
      </c>
      <c r="N14" s="421">
        <f>FinancialInputs!N15</f>
        <v>0</v>
      </c>
      <c r="O14" s="421">
        <f>FinancialInputs!O15</f>
        <v>0</v>
      </c>
      <c r="P14" s="421">
        <f>FinancialInputs!P15</f>
        <v>0</v>
      </c>
      <c r="Q14" s="421">
        <f>FinancialInputs!Q15</f>
        <v>0</v>
      </c>
      <c r="R14" s="421">
        <f>FinancialInputs!R15</f>
        <v>0</v>
      </c>
      <c r="S14" s="421">
        <f>FinancialInputs!S15</f>
        <v>0</v>
      </c>
      <c r="T14" s="421">
        <f>FinancialInputs!T15</f>
        <v>0</v>
      </c>
      <c r="U14" s="421">
        <f>FinancialInputs!U15</f>
        <v>0</v>
      </c>
      <c r="V14" s="421">
        <f>FinancialInputs!V15</f>
        <v>0</v>
      </c>
      <c r="W14" s="421">
        <f>FinancialInputs!W15</f>
        <v>0</v>
      </c>
      <c r="X14" s="421">
        <f>FinancialInputs!X15</f>
        <v>0</v>
      </c>
      <c r="Y14" s="421">
        <f>FinancialInputs!Y15</f>
        <v>0</v>
      </c>
      <c r="Z14" s="421">
        <f>FinancialInputs!Z15</f>
        <v>0</v>
      </c>
      <c r="AA14" s="421">
        <f>FinancialInputs!AA15</f>
        <v>0</v>
      </c>
      <c r="AB14" s="421">
        <f>FinancialInputs!AB15</f>
        <v>0</v>
      </c>
      <c r="AC14" s="421">
        <f>FinancialInputs!AC15</f>
        <v>0</v>
      </c>
      <c r="AD14" s="421">
        <f>FinancialInputs!AD15</f>
        <v>0</v>
      </c>
      <c r="AE14" s="421">
        <f>FinancialInputs!AE15</f>
        <v>0</v>
      </c>
      <c r="AF14" s="421">
        <f>FinancialInputs!AF15</f>
        <v>0</v>
      </c>
      <c r="AG14" s="421">
        <f>FinancialInputs!AG15</f>
        <v>0</v>
      </c>
      <c r="AH14" s="421">
        <f>FinancialInputs!AH15</f>
        <v>0</v>
      </c>
      <c r="AI14" s="421">
        <f>FinancialInputs!AI15</f>
        <v>0</v>
      </c>
      <c r="AJ14" s="421">
        <f>FinancialInputs!AJ15</f>
        <v>0</v>
      </c>
      <c r="AK14" s="421">
        <f>FinancialInputs!AK15</f>
        <v>0</v>
      </c>
      <c r="AL14" s="421">
        <f>FinancialInputs!AL15</f>
        <v>0</v>
      </c>
      <c r="AM14" s="421">
        <f>FinancialInputs!AM15</f>
        <v>0</v>
      </c>
      <c r="AN14" s="421">
        <f>FinancialInputs!AN15</f>
        <v>0</v>
      </c>
      <c r="AO14" s="421">
        <f>FinancialInputs!AO15</f>
        <v>0</v>
      </c>
      <c r="AP14" s="421">
        <f>FinancialInputs!AP15</f>
        <v>0</v>
      </c>
      <c r="AQ14" s="421">
        <f>FinancialInputs!AQ15</f>
        <v>0</v>
      </c>
      <c r="AR14" s="421">
        <f>FinancialInputs!AR15</f>
        <v>0</v>
      </c>
      <c r="AS14" s="421">
        <f>FinancialInputs!AS15</f>
        <v>0</v>
      </c>
      <c r="AT14" s="421">
        <f>FinancialInputs!AT15</f>
        <v>0</v>
      </c>
      <c r="AU14" s="421">
        <f>FinancialInputs!AU15</f>
        <v>0</v>
      </c>
      <c r="AV14" s="421">
        <f>FinancialInputs!AV15</f>
        <v>0</v>
      </c>
      <c r="AW14" s="421">
        <f>FinancialInputs!AW15</f>
        <v>0</v>
      </c>
      <c r="AX14" s="421">
        <f>FinancialInputs!AX15</f>
        <v>0</v>
      </c>
      <c r="AY14" s="421">
        <f>FinancialInputs!AY15</f>
        <v>0</v>
      </c>
      <c r="AZ14" s="421">
        <f>FinancialInputs!AZ15</f>
        <v>0</v>
      </c>
      <c r="BA14" s="421">
        <f>FinancialInputs!BA15</f>
        <v>0</v>
      </c>
      <c r="BB14" s="421">
        <f>FinancialInputs!BB15</f>
        <v>0</v>
      </c>
      <c r="BC14" s="421">
        <f>FinancialInputs!BC15</f>
        <v>0</v>
      </c>
      <c r="BD14" s="421">
        <f>FinancialInputs!BD15</f>
        <v>0</v>
      </c>
      <c r="BE14" s="421">
        <f>FinancialInputs!BE15</f>
        <v>0</v>
      </c>
      <c r="BF14" s="421">
        <f>FinancialInputs!BF15</f>
        <v>0</v>
      </c>
      <c r="BG14" s="421">
        <f>FinancialInputs!BG15</f>
        <v>0</v>
      </c>
      <c r="BH14" s="421">
        <f>FinancialInputs!BH15</f>
        <v>0</v>
      </c>
      <c r="BI14" s="421">
        <f>FinancialInputs!BI15</f>
        <v>0</v>
      </c>
      <c r="BJ14" s="421">
        <f>FinancialInputs!BJ15</f>
        <v>0</v>
      </c>
      <c r="BK14" s="421">
        <f>FinancialInputs!BK15</f>
        <v>0</v>
      </c>
      <c r="BL14" s="421">
        <f>FinancialInputs!BL15</f>
        <v>0</v>
      </c>
      <c r="BM14" s="421">
        <f>FinancialInputs!BM15</f>
        <v>0</v>
      </c>
      <c r="BN14" s="421">
        <f>FinancialInputs!BN15</f>
        <v>0</v>
      </c>
      <c r="BO14" s="421">
        <f>FinancialInputs!BO15</f>
        <v>0</v>
      </c>
      <c r="BP14" s="421">
        <f>FinancialInputs!BP15</f>
        <v>0</v>
      </c>
      <c r="BQ14" s="421">
        <f>FinancialInputs!BQ15</f>
        <v>0</v>
      </c>
      <c r="BR14" s="421">
        <f>FinancialInputs!BR15</f>
        <v>0</v>
      </c>
      <c r="BS14" s="421">
        <f>FinancialInputs!BS15</f>
        <v>0</v>
      </c>
      <c r="BT14" s="421">
        <f>FinancialInputs!BT15</f>
        <v>0</v>
      </c>
      <c r="BU14" s="421">
        <f>FinancialInputs!BU15</f>
        <v>0</v>
      </c>
      <c r="BV14" s="421">
        <f>FinancialInputs!BV15</f>
        <v>0</v>
      </c>
      <c r="BW14" s="421">
        <f>FinancialInputs!BW15</f>
        <v>0</v>
      </c>
      <c r="BX14" s="421">
        <f>FinancialInputs!BX15</f>
        <v>0</v>
      </c>
      <c r="BY14" s="421">
        <f>FinancialInputs!BY15</f>
        <v>0</v>
      </c>
      <c r="BZ14" s="421">
        <f>FinancialInputs!BZ15</f>
        <v>0</v>
      </c>
      <c r="CA14" s="421">
        <f>FinancialInputs!CA15</f>
        <v>0</v>
      </c>
      <c r="CB14" s="421">
        <f>FinancialInputs!CB15</f>
        <v>0</v>
      </c>
      <c r="CC14" s="421">
        <f>FinancialInputs!CC15</f>
        <v>0</v>
      </c>
      <c r="CD14" s="421">
        <f>FinancialInputs!CD15</f>
        <v>0</v>
      </c>
      <c r="CE14" s="421">
        <f>FinancialInputs!CE15</f>
        <v>0</v>
      </c>
      <c r="CF14" s="421">
        <f>FinancialInputs!CF15</f>
        <v>0</v>
      </c>
      <c r="CG14" s="421">
        <f>FinancialInputs!CG15</f>
        <v>0</v>
      </c>
      <c r="CH14" s="421">
        <f>FinancialInputs!CH15</f>
        <v>0</v>
      </c>
      <c r="CI14" s="421">
        <f>FinancialInputs!CI15</f>
        <v>0</v>
      </c>
      <c r="CJ14" s="421">
        <f>FinancialInputs!CJ15</f>
        <v>0</v>
      </c>
      <c r="CK14" s="421">
        <f>FinancialInputs!CK15</f>
        <v>0</v>
      </c>
      <c r="CL14" s="421">
        <f>FinancialInputs!CL15</f>
        <v>0</v>
      </c>
      <c r="CM14" s="421">
        <f>FinancialInputs!CM15</f>
        <v>0</v>
      </c>
      <c r="CN14" s="421">
        <f>FinancialInputs!CN15</f>
        <v>0</v>
      </c>
      <c r="CO14" s="421">
        <f>FinancialInputs!CO15</f>
        <v>0</v>
      </c>
      <c r="CP14" s="421">
        <f>FinancialInputs!CP15</f>
        <v>0</v>
      </c>
      <c r="CQ14" s="421">
        <f>FinancialInputs!CQ15</f>
        <v>0</v>
      </c>
      <c r="CR14" s="421">
        <f>FinancialInputs!CR15</f>
        <v>0</v>
      </c>
      <c r="CS14" s="421">
        <f>FinancialInputs!CS15</f>
        <v>0</v>
      </c>
      <c r="CT14" s="421">
        <f>FinancialInputs!CT15</f>
        <v>0</v>
      </c>
      <c r="CU14" s="421">
        <f>FinancialInputs!CU15</f>
        <v>0</v>
      </c>
      <c r="CV14" s="421">
        <f>FinancialInputs!CV15</f>
        <v>0</v>
      </c>
      <c r="CW14" s="2"/>
      <c r="CX14" s="2"/>
      <c r="CY14" s="2"/>
    </row>
    <row r="15" spans="1:103">
      <c r="E15" s="1" t="s">
        <v>209</v>
      </c>
      <c r="J15" s="1"/>
      <c r="K15" s="37"/>
      <c r="L15" s="421">
        <f>FinancialInputs!L16</f>
        <v>0</v>
      </c>
      <c r="M15" s="421">
        <f>FinancialInputs!M16</f>
        <v>0</v>
      </c>
      <c r="N15" s="421">
        <f>FinancialInputs!N16</f>
        <v>0</v>
      </c>
      <c r="O15" s="421">
        <f>FinancialInputs!O16</f>
        <v>0</v>
      </c>
      <c r="P15" s="421">
        <f>FinancialInputs!P16</f>
        <v>0</v>
      </c>
      <c r="Q15" s="421">
        <f>FinancialInputs!Q16</f>
        <v>0</v>
      </c>
      <c r="R15" s="421">
        <f>FinancialInputs!R16</f>
        <v>0</v>
      </c>
      <c r="S15" s="421">
        <f>FinancialInputs!S16</f>
        <v>0</v>
      </c>
      <c r="T15" s="421">
        <f>FinancialInputs!T16</f>
        <v>0</v>
      </c>
      <c r="U15" s="421">
        <f>FinancialInputs!U16</f>
        <v>0</v>
      </c>
      <c r="V15" s="421">
        <f>FinancialInputs!V16</f>
        <v>0</v>
      </c>
      <c r="W15" s="421">
        <f>FinancialInputs!W16</f>
        <v>0</v>
      </c>
      <c r="X15" s="421">
        <f>FinancialInputs!X16</f>
        <v>0</v>
      </c>
      <c r="Y15" s="421">
        <f>FinancialInputs!Y16</f>
        <v>0</v>
      </c>
      <c r="Z15" s="421">
        <f>FinancialInputs!Z16</f>
        <v>0</v>
      </c>
      <c r="AA15" s="421">
        <f>FinancialInputs!AA16</f>
        <v>0</v>
      </c>
      <c r="AB15" s="421">
        <f>FinancialInputs!AB16</f>
        <v>0</v>
      </c>
      <c r="AC15" s="421">
        <f>FinancialInputs!AC16</f>
        <v>0</v>
      </c>
      <c r="AD15" s="421">
        <f>FinancialInputs!AD16</f>
        <v>0</v>
      </c>
      <c r="AE15" s="421">
        <f>FinancialInputs!AE16</f>
        <v>0</v>
      </c>
      <c r="AF15" s="421">
        <f>FinancialInputs!AF16</f>
        <v>0</v>
      </c>
      <c r="AG15" s="421">
        <f>FinancialInputs!AG16</f>
        <v>0</v>
      </c>
      <c r="AH15" s="421">
        <f>FinancialInputs!AH16</f>
        <v>0</v>
      </c>
      <c r="AI15" s="421">
        <f>FinancialInputs!AI16</f>
        <v>0</v>
      </c>
      <c r="AJ15" s="421">
        <f>FinancialInputs!AJ16</f>
        <v>0</v>
      </c>
      <c r="AK15" s="421">
        <f>FinancialInputs!AK16</f>
        <v>0</v>
      </c>
      <c r="AL15" s="421">
        <f>FinancialInputs!AL16</f>
        <v>0</v>
      </c>
      <c r="AM15" s="421">
        <f>FinancialInputs!AM16</f>
        <v>0</v>
      </c>
      <c r="AN15" s="421">
        <f>FinancialInputs!AN16</f>
        <v>0</v>
      </c>
      <c r="AO15" s="421">
        <f>FinancialInputs!AO16</f>
        <v>0</v>
      </c>
      <c r="AP15" s="421">
        <f>FinancialInputs!AP16</f>
        <v>0</v>
      </c>
      <c r="AQ15" s="421">
        <f>FinancialInputs!AQ16</f>
        <v>0</v>
      </c>
      <c r="AR15" s="421">
        <f>FinancialInputs!AR16</f>
        <v>0</v>
      </c>
      <c r="AS15" s="421">
        <f>FinancialInputs!AS16</f>
        <v>0</v>
      </c>
      <c r="AT15" s="421">
        <f>FinancialInputs!AT16</f>
        <v>0</v>
      </c>
      <c r="AU15" s="421">
        <f>FinancialInputs!AU16</f>
        <v>0</v>
      </c>
      <c r="AV15" s="421">
        <f>FinancialInputs!AV16</f>
        <v>0</v>
      </c>
      <c r="AW15" s="421">
        <f>FinancialInputs!AW16</f>
        <v>0</v>
      </c>
      <c r="AX15" s="421">
        <f>FinancialInputs!AX16</f>
        <v>0</v>
      </c>
      <c r="AY15" s="421">
        <f>FinancialInputs!AY16</f>
        <v>0</v>
      </c>
      <c r="AZ15" s="421">
        <f>FinancialInputs!AZ16</f>
        <v>0</v>
      </c>
      <c r="BA15" s="421">
        <f>FinancialInputs!BA16</f>
        <v>0</v>
      </c>
      <c r="BB15" s="421">
        <f>FinancialInputs!BB16</f>
        <v>0</v>
      </c>
      <c r="BC15" s="421">
        <f>FinancialInputs!BC16</f>
        <v>0</v>
      </c>
      <c r="BD15" s="421">
        <f>FinancialInputs!BD16</f>
        <v>0</v>
      </c>
      <c r="BE15" s="421">
        <f>FinancialInputs!BE16</f>
        <v>0</v>
      </c>
      <c r="BF15" s="421">
        <f>FinancialInputs!BF16</f>
        <v>0</v>
      </c>
      <c r="BG15" s="421">
        <f>FinancialInputs!BG16</f>
        <v>0</v>
      </c>
      <c r="BH15" s="421">
        <f>FinancialInputs!BH16</f>
        <v>0</v>
      </c>
      <c r="BI15" s="421">
        <f>FinancialInputs!BI16</f>
        <v>0</v>
      </c>
      <c r="BJ15" s="421">
        <f>FinancialInputs!BJ16</f>
        <v>0</v>
      </c>
      <c r="BK15" s="421">
        <f>FinancialInputs!BK16</f>
        <v>0</v>
      </c>
      <c r="BL15" s="421">
        <f>FinancialInputs!BL16</f>
        <v>0</v>
      </c>
      <c r="BM15" s="421">
        <f>FinancialInputs!BM16</f>
        <v>0</v>
      </c>
      <c r="BN15" s="421">
        <f>FinancialInputs!BN16</f>
        <v>0</v>
      </c>
      <c r="BO15" s="421">
        <f>FinancialInputs!BO16</f>
        <v>0</v>
      </c>
      <c r="BP15" s="421">
        <f>FinancialInputs!BP16</f>
        <v>0</v>
      </c>
      <c r="BQ15" s="421">
        <f>FinancialInputs!BQ16</f>
        <v>0</v>
      </c>
      <c r="BR15" s="421">
        <f>FinancialInputs!BR16</f>
        <v>0</v>
      </c>
      <c r="BS15" s="421">
        <f>FinancialInputs!BS16</f>
        <v>0</v>
      </c>
      <c r="BT15" s="421">
        <f>FinancialInputs!BT16</f>
        <v>0</v>
      </c>
      <c r="BU15" s="421">
        <f>FinancialInputs!BU16</f>
        <v>0</v>
      </c>
      <c r="BV15" s="421">
        <f>FinancialInputs!BV16</f>
        <v>0</v>
      </c>
      <c r="BW15" s="421">
        <f>FinancialInputs!BW16</f>
        <v>0</v>
      </c>
      <c r="BX15" s="421">
        <f>FinancialInputs!BX16</f>
        <v>0</v>
      </c>
      <c r="BY15" s="421">
        <f>FinancialInputs!BY16</f>
        <v>0</v>
      </c>
      <c r="BZ15" s="421">
        <f>FinancialInputs!BZ16</f>
        <v>0</v>
      </c>
      <c r="CA15" s="421">
        <f>FinancialInputs!CA16</f>
        <v>0</v>
      </c>
      <c r="CB15" s="421">
        <f>FinancialInputs!CB16</f>
        <v>0</v>
      </c>
      <c r="CC15" s="421">
        <f>FinancialInputs!CC16</f>
        <v>0</v>
      </c>
      <c r="CD15" s="421">
        <f>FinancialInputs!CD16</f>
        <v>0</v>
      </c>
      <c r="CE15" s="421">
        <f>FinancialInputs!CE16</f>
        <v>0</v>
      </c>
      <c r="CF15" s="421">
        <f>FinancialInputs!CF16</f>
        <v>0</v>
      </c>
      <c r="CG15" s="421">
        <f>FinancialInputs!CG16</f>
        <v>0</v>
      </c>
      <c r="CH15" s="421">
        <f>FinancialInputs!CH16</f>
        <v>0</v>
      </c>
      <c r="CI15" s="421">
        <f>FinancialInputs!CI16</f>
        <v>0</v>
      </c>
      <c r="CJ15" s="421">
        <f>FinancialInputs!CJ16</f>
        <v>0</v>
      </c>
      <c r="CK15" s="421">
        <f>FinancialInputs!CK16</f>
        <v>0</v>
      </c>
      <c r="CL15" s="421">
        <f>FinancialInputs!CL16</f>
        <v>0</v>
      </c>
      <c r="CM15" s="421">
        <f>FinancialInputs!CM16</f>
        <v>0</v>
      </c>
      <c r="CN15" s="421">
        <f>FinancialInputs!CN16</f>
        <v>0</v>
      </c>
      <c r="CO15" s="421">
        <f>FinancialInputs!CO16</f>
        <v>0</v>
      </c>
      <c r="CP15" s="421">
        <f>FinancialInputs!CP16</f>
        <v>0</v>
      </c>
      <c r="CQ15" s="421">
        <f>FinancialInputs!CQ16</f>
        <v>0</v>
      </c>
      <c r="CR15" s="421">
        <f>FinancialInputs!CR16</f>
        <v>0</v>
      </c>
      <c r="CS15" s="421">
        <f>FinancialInputs!CS16</f>
        <v>0</v>
      </c>
      <c r="CT15" s="421">
        <f>FinancialInputs!CT16</f>
        <v>0</v>
      </c>
      <c r="CU15" s="421">
        <f>FinancialInputs!CU16</f>
        <v>0</v>
      </c>
      <c r="CV15" s="421">
        <f>FinancialInputs!CV16</f>
        <v>0</v>
      </c>
      <c r="CW15" s="2"/>
      <c r="CX15" s="2"/>
      <c r="CY15" s="2"/>
    </row>
    <row r="16" spans="1:103">
      <c r="E16" s="1" t="s">
        <v>210</v>
      </c>
      <c r="J16" s="1"/>
      <c r="K16" s="37"/>
      <c r="L16" s="421">
        <f>FinancialInputs!L17</f>
        <v>0</v>
      </c>
      <c r="M16" s="421">
        <f>FinancialInputs!M17</f>
        <v>0</v>
      </c>
      <c r="N16" s="421">
        <f>FinancialInputs!N17</f>
        <v>0</v>
      </c>
      <c r="O16" s="421">
        <f>FinancialInputs!O17</f>
        <v>0</v>
      </c>
      <c r="P16" s="421">
        <f>FinancialInputs!P17</f>
        <v>0</v>
      </c>
      <c r="Q16" s="421">
        <f>FinancialInputs!Q17</f>
        <v>0</v>
      </c>
      <c r="R16" s="421">
        <f>FinancialInputs!R17</f>
        <v>0</v>
      </c>
      <c r="S16" s="421">
        <f>FinancialInputs!S17</f>
        <v>0</v>
      </c>
      <c r="T16" s="421">
        <f>FinancialInputs!T17</f>
        <v>0</v>
      </c>
      <c r="U16" s="421">
        <f>FinancialInputs!U17</f>
        <v>0</v>
      </c>
      <c r="V16" s="421">
        <f>FinancialInputs!V17</f>
        <v>0</v>
      </c>
      <c r="W16" s="421">
        <f>FinancialInputs!W17</f>
        <v>0</v>
      </c>
      <c r="X16" s="421">
        <f>FinancialInputs!X17</f>
        <v>0</v>
      </c>
      <c r="Y16" s="421">
        <f>FinancialInputs!Y17</f>
        <v>0</v>
      </c>
      <c r="Z16" s="421">
        <f>FinancialInputs!Z17</f>
        <v>0</v>
      </c>
      <c r="AA16" s="421">
        <f>FinancialInputs!AA17</f>
        <v>0</v>
      </c>
      <c r="AB16" s="421">
        <f>FinancialInputs!AB17</f>
        <v>0</v>
      </c>
      <c r="AC16" s="421">
        <f>FinancialInputs!AC17</f>
        <v>0</v>
      </c>
      <c r="AD16" s="421">
        <f>FinancialInputs!AD17</f>
        <v>0</v>
      </c>
      <c r="AE16" s="421">
        <f>FinancialInputs!AE17</f>
        <v>0</v>
      </c>
      <c r="AF16" s="421">
        <f>FinancialInputs!AF17</f>
        <v>0</v>
      </c>
      <c r="AG16" s="421">
        <f>FinancialInputs!AG17</f>
        <v>0</v>
      </c>
      <c r="AH16" s="421">
        <f>FinancialInputs!AH17</f>
        <v>0</v>
      </c>
      <c r="AI16" s="421">
        <f>FinancialInputs!AI17</f>
        <v>0</v>
      </c>
      <c r="AJ16" s="421">
        <f>FinancialInputs!AJ17</f>
        <v>0</v>
      </c>
      <c r="AK16" s="421">
        <f>FinancialInputs!AK17</f>
        <v>0</v>
      </c>
      <c r="AL16" s="421">
        <f>FinancialInputs!AL17</f>
        <v>0</v>
      </c>
      <c r="AM16" s="421">
        <f>FinancialInputs!AM17</f>
        <v>0</v>
      </c>
      <c r="AN16" s="421">
        <f>FinancialInputs!AN17</f>
        <v>0</v>
      </c>
      <c r="AO16" s="421">
        <f>FinancialInputs!AO17</f>
        <v>0</v>
      </c>
      <c r="AP16" s="421">
        <f>FinancialInputs!AP17</f>
        <v>0</v>
      </c>
      <c r="AQ16" s="421">
        <f>FinancialInputs!AQ17</f>
        <v>0</v>
      </c>
      <c r="AR16" s="421">
        <f>FinancialInputs!AR17</f>
        <v>0</v>
      </c>
      <c r="AS16" s="421">
        <f>FinancialInputs!AS17</f>
        <v>0</v>
      </c>
      <c r="AT16" s="421">
        <f>FinancialInputs!AT17</f>
        <v>0</v>
      </c>
      <c r="AU16" s="421">
        <f>FinancialInputs!AU17</f>
        <v>0</v>
      </c>
      <c r="AV16" s="421">
        <f>FinancialInputs!AV17</f>
        <v>0</v>
      </c>
      <c r="AW16" s="421">
        <f>FinancialInputs!AW17</f>
        <v>0</v>
      </c>
      <c r="AX16" s="421">
        <f>FinancialInputs!AX17</f>
        <v>0</v>
      </c>
      <c r="AY16" s="421">
        <f>FinancialInputs!AY17</f>
        <v>0</v>
      </c>
      <c r="AZ16" s="421">
        <f>FinancialInputs!AZ17</f>
        <v>0</v>
      </c>
      <c r="BA16" s="421">
        <f>FinancialInputs!BA17</f>
        <v>0</v>
      </c>
      <c r="BB16" s="421">
        <f>FinancialInputs!BB17</f>
        <v>0</v>
      </c>
      <c r="BC16" s="421">
        <f>FinancialInputs!BC17</f>
        <v>0</v>
      </c>
      <c r="BD16" s="421">
        <f>FinancialInputs!BD17</f>
        <v>0</v>
      </c>
      <c r="BE16" s="421">
        <f>FinancialInputs!BE17</f>
        <v>0</v>
      </c>
      <c r="BF16" s="421">
        <f>FinancialInputs!BF17</f>
        <v>0</v>
      </c>
      <c r="BG16" s="421">
        <f>FinancialInputs!BG17</f>
        <v>0</v>
      </c>
      <c r="BH16" s="421">
        <f>FinancialInputs!BH17</f>
        <v>0</v>
      </c>
      <c r="BI16" s="421">
        <f>FinancialInputs!BI17</f>
        <v>0</v>
      </c>
      <c r="BJ16" s="421">
        <f>FinancialInputs!BJ17</f>
        <v>0</v>
      </c>
      <c r="BK16" s="421">
        <f>FinancialInputs!BK17</f>
        <v>0</v>
      </c>
      <c r="BL16" s="421">
        <f>FinancialInputs!BL17</f>
        <v>0</v>
      </c>
      <c r="BM16" s="421">
        <f>FinancialInputs!BM17</f>
        <v>0</v>
      </c>
      <c r="BN16" s="421">
        <f>FinancialInputs!BN17</f>
        <v>0</v>
      </c>
      <c r="BO16" s="421">
        <f>FinancialInputs!BO17</f>
        <v>0</v>
      </c>
      <c r="BP16" s="421">
        <f>FinancialInputs!BP17</f>
        <v>0</v>
      </c>
      <c r="BQ16" s="421">
        <f>FinancialInputs!BQ17</f>
        <v>0</v>
      </c>
      <c r="BR16" s="421">
        <f>FinancialInputs!BR17</f>
        <v>0</v>
      </c>
      <c r="BS16" s="421">
        <f>FinancialInputs!BS17</f>
        <v>0</v>
      </c>
      <c r="BT16" s="421">
        <f>FinancialInputs!BT17</f>
        <v>0</v>
      </c>
      <c r="BU16" s="421">
        <f>FinancialInputs!BU17</f>
        <v>0</v>
      </c>
      <c r="BV16" s="421">
        <f>FinancialInputs!BV17</f>
        <v>0</v>
      </c>
      <c r="BW16" s="421">
        <f>FinancialInputs!BW17</f>
        <v>0</v>
      </c>
      <c r="BX16" s="421">
        <f>FinancialInputs!BX17</f>
        <v>0</v>
      </c>
      <c r="BY16" s="421">
        <f>FinancialInputs!BY17</f>
        <v>0</v>
      </c>
      <c r="BZ16" s="421">
        <f>FinancialInputs!BZ17</f>
        <v>0</v>
      </c>
      <c r="CA16" s="421">
        <f>FinancialInputs!CA17</f>
        <v>0</v>
      </c>
      <c r="CB16" s="421">
        <f>FinancialInputs!CB17</f>
        <v>0</v>
      </c>
      <c r="CC16" s="421">
        <f>FinancialInputs!CC17</f>
        <v>0</v>
      </c>
      <c r="CD16" s="421">
        <f>FinancialInputs!CD17</f>
        <v>0</v>
      </c>
      <c r="CE16" s="421">
        <f>FinancialInputs!CE17</f>
        <v>0</v>
      </c>
      <c r="CF16" s="421">
        <f>FinancialInputs!CF17</f>
        <v>0</v>
      </c>
      <c r="CG16" s="421">
        <f>FinancialInputs!CG17</f>
        <v>0</v>
      </c>
      <c r="CH16" s="421">
        <f>FinancialInputs!CH17</f>
        <v>0</v>
      </c>
      <c r="CI16" s="421">
        <f>FinancialInputs!CI17</f>
        <v>0</v>
      </c>
      <c r="CJ16" s="421">
        <f>FinancialInputs!CJ17</f>
        <v>0</v>
      </c>
      <c r="CK16" s="421">
        <f>FinancialInputs!CK17</f>
        <v>0</v>
      </c>
      <c r="CL16" s="421">
        <f>FinancialInputs!CL17</f>
        <v>0</v>
      </c>
      <c r="CM16" s="421">
        <f>FinancialInputs!CM17</f>
        <v>0</v>
      </c>
      <c r="CN16" s="421">
        <f>FinancialInputs!CN17</f>
        <v>0</v>
      </c>
      <c r="CO16" s="421">
        <f>FinancialInputs!CO17</f>
        <v>0</v>
      </c>
      <c r="CP16" s="421">
        <f>FinancialInputs!CP17</f>
        <v>0</v>
      </c>
      <c r="CQ16" s="421">
        <f>FinancialInputs!CQ17</f>
        <v>0</v>
      </c>
      <c r="CR16" s="421">
        <f>FinancialInputs!CR17</f>
        <v>0</v>
      </c>
      <c r="CS16" s="421">
        <f>FinancialInputs!CS17</f>
        <v>0</v>
      </c>
      <c r="CT16" s="421">
        <f>FinancialInputs!CT17</f>
        <v>0</v>
      </c>
      <c r="CU16" s="421">
        <f>FinancialInputs!CU17</f>
        <v>0</v>
      </c>
      <c r="CV16" s="421">
        <f>FinancialInputs!CV17</f>
        <v>0</v>
      </c>
      <c r="CW16" s="2"/>
      <c r="CX16" s="2"/>
      <c r="CY16" s="2"/>
    </row>
    <row r="17" spans="1:103">
      <c r="E17" s="1" t="s">
        <v>211</v>
      </c>
      <c r="J17" s="1"/>
      <c r="K17" s="37"/>
      <c r="L17" s="421">
        <f>FinancialInputs!L18</f>
        <v>0</v>
      </c>
      <c r="M17" s="421">
        <f>FinancialInputs!M18</f>
        <v>0</v>
      </c>
      <c r="N17" s="421">
        <f>FinancialInputs!N18</f>
        <v>0</v>
      </c>
      <c r="O17" s="421">
        <f>FinancialInputs!O18</f>
        <v>0</v>
      </c>
      <c r="P17" s="421">
        <f>FinancialInputs!P18</f>
        <v>0</v>
      </c>
      <c r="Q17" s="421">
        <f>FinancialInputs!Q18</f>
        <v>0</v>
      </c>
      <c r="R17" s="421">
        <f>FinancialInputs!R18</f>
        <v>0</v>
      </c>
      <c r="S17" s="421">
        <f>FinancialInputs!S18</f>
        <v>0</v>
      </c>
      <c r="T17" s="421">
        <f>FinancialInputs!T18</f>
        <v>0</v>
      </c>
      <c r="U17" s="421">
        <f>FinancialInputs!U18</f>
        <v>0</v>
      </c>
      <c r="V17" s="421">
        <f>FinancialInputs!V18</f>
        <v>0</v>
      </c>
      <c r="W17" s="421">
        <f>FinancialInputs!W18</f>
        <v>0</v>
      </c>
      <c r="X17" s="421">
        <f>FinancialInputs!X18</f>
        <v>0</v>
      </c>
      <c r="Y17" s="421">
        <f>FinancialInputs!Y18</f>
        <v>0</v>
      </c>
      <c r="Z17" s="421">
        <f>FinancialInputs!Z18</f>
        <v>0</v>
      </c>
      <c r="AA17" s="421">
        <f>FinancialInputs!AA18</f>
        <v>0</v>
      </c>
      <c r="AB17" s="421">
        <f>FinancialInputs!AB18</f>
        <v>0</v>
      </c>
      <c r="AC17" s="421">
        <f>FinancialInputs!AC18</f>
        <v>0</v>
      </c>
      <c r="AD17" s="421">
        <f>FinancialInputs!AD18</f>
        <v>0</v>
      </c>
      <c r="AE17" s="421">
        <f>FinancialInputs!AE18</f>
        <v>0</v>
      </c>
      <c r="AF17" s="421">
        <f>FinancialInputs!AF18</f>
        <v>0</v>
      </c>
      <c r="AG17" s="421">
        <f>FinancialInputs!AG18</f>
        <v>0</v>
      </c>
      <c r="AH17" s="421">
        <f>FinancialInputs!AH18</f>
        <v>0</v>
      </c>
      <c r="AI17" s="421">
        <f>FinancialInputs!AI18</f>
        <v>0</v>
      </c>
      <c r="AJ17" s="421">
        <f>FinancialInputs!AJ18</f>
        <v>0</v>
      </c>
      <c r="AK17" s="421">
        <f>FinancialInputs!AK18</f>
        <v>0</v>
      </c>
      <c r="AL17" s="421">
        <f>FinancialInputs!AL18</f>
        <v>0</v>
      </c>
      <c r="AM17" s="421">
        <f>FinancialInputs!AM18</f>
        <v>0</v>
      </c>
      <c r="AN17" s="421">
        <f>FinancialInputs!AN18</f>
        <v>0</v>
      </c>
      <c r="AO17" s="421">
        <f>FinancialInputs!AO18</f>
        <v>0</v>
      </c>
      <c r="AP17" s="421">
        <f>FinancialInputs!AP18</f>
        <v>0</v>
      </c>
      <c r="AQ17" s="421">
        <f>FinancialInputs!AQ18</f>
        <v>0</v>
      </c>
      <c r="AR17" s="421">
        <f>FinancialInputs!AR18</f>
        <v>0</v>
      </c>
      <c r="AS17" s="421">
        <f>FinancialInputs!AS18</f>
        <v>0</v>
      </c>
      <c r="AT17" s="421">
        <f>FinancialInputs!AT18</f>
        <v>0</v>
      </c>
      <c r="AU17" s="421">
        <f>FinancialInputs!AU18</f>
        <v>0</v>
      </c>
      <c r="AV17" s="421">
        <f>FinancialInputs!AV18</f>
        <v>0</v>
      </c>
      <c r="AW17" s="421">
        <f>FinancialInputs!AW18</f>
        <v>0</v>
      </c>
      <c r="AX17" s="421">
        <f>FinancialInputs!AX18</f>
        <v>0</v>
      </c>
      <c r="AY17" s="421">
        <f>FinancialInputs!AY18</f>
        <v>0</v>
      </c>
      <c r="AZ17" s="421">
        <f>FinancialInputs!AZ18</f>
        <v>0</v>
      </c>
      <c r="BA17" s="421">
        <f>FinancialInputs!BA18</f>
        <v>0</v>
      </c>
      <c r="BB17" s="421">
        <f>FinancialInputs!BB18</f>
        <v>0</v>
      </c>
      <c r="BC17" s="421">
        <f>FinancialInputs!BC18</f>
        <v>0</v>
      </c>
      <c r="BD17" s="421">
        <f>FinancialInputs!BD18</f>
        <v>0</v>
      </c>
      <c r="BE17" s="421">
        <f>FinancialInputs!BE18</f>
        <v>0</v>
      </c>
      <c r="BF17" s="421">
        <f>FinancialInputs!BF18</f>
        <v>0</v>
      </c>
      <c r="BG17" s="421">
        <f>FinancialInputs!BG18</f>
        <v>0</v>
      </c>
      <c r="BH17" s="421">
        <f>FinancialInputs!BH18</f>
        <v>0</v>
      </c>
      <c r="BI17" s="421">
        <f>FinancialInputs!BI18</f>
        <v>0</v>
      </c>
      <c r="BJ17" s="421">
        <f>FinancialInputs!BJ18</f>
        <v>0</v>
      </c>
      <c r="BK17" s="421">
        <f>FinancialInputs!BK18</f>
        <v>0</v>
      </c>
      <c r="BL17" s="421">
        <f>FinancialInputs!BL18</f>
        <v>0</v>
      </c>
      <c r="BM17" s="421">
        <f>FinancialInputs!BM18</f>
        <v>0</v>
      </c>
      <c r="BN17" s="421">
        <f>FinancialInputs!BN18</f>
        <v>0</v>
      </c>
      <c r="BO17" s="421">
        <f>FinancialInputs!BO18</f>
        <v>0</v>
      </c>
      <c r="BP17" s="421">
        <f>FinancialInputs!BP18</f>
        <v>0</v>
      </c>
      <c r="BQ17" s="421">
        <f>FinancialInputs!BQ18</f>
        <v>0</v>
      </c>
      <c r="BR17" s="421">
        <f>FinancialInputs!BR18</f>
        <v>0</v>
      </c>
      <c r="BS17" s="421">
        <f>FinancialInputs!BS18</f>
        <v>0</v>
      </c>
      <c r="BT17" s="421">
        <f>FinancialInputs!BT18</f>
        <v>0</v>
      </c>
      <c r="BU17" s="421">
        <f>FinancialInputs!BU18</f>
        <v>0</v>
      </c>
      <c r="BV17" s="421">
        <f>FinancialInputs!BV18</f>
        <v>0</v>
      </c>
      <c r="BW17" s="421">
        <f>FinancialInputs!BW18</f>
        <v>0</v>
      </c>
      <c r="BX17" s="421">
        <f>FinancialInputs!BX18</f>
        <v>0</v>
      </c>
      <c r="BY17" s="421">
        <f>FinancialInputs!BY18</f>
        <v>0</v>
      </c>
      <c r="BZ17" s="421">
        <f>FinancialInputs!BZ18</f>
        <v>0</v>
      </c>
      <c r="CA17" s="421">
        <f>FinancialInputs!CA18</f>
        <v>0</v>
      </c>
      <c r="CB17" s="421">
        <f>FinancialInputs!CB18</f>
        <v>0</v>
      </c>
      <c r="CC17" s="421">
        <f>FinancialInputs!CC18</f>
        <v>0</v>
      </c>
      <c r="CD17" s="421">
        <f>FinancialInputs!CD18</f>
        <v>0</v>
      </c>
      <c r="CE17" s="421">
        <f>FinancialInputs!CE18</f>
        <v>0</v>
      </c>
      <c r="CF17" s="421">
        <f>FinancialInputs!CF18</f>
        <v>0</v>
      </c>
      <c r="CG17" s="421">
        <f>FinancialInputs!CG18</f>
        <v>0</v>
      </c>
      <c r="CH17" s="421">
        <f>FinancialInputs!CH18</f>
        <v>0</v>
      </c>
      <c r="CI17" s="421">
        <f>FinancialInputs!CI18</f>
        <v>0</v>
      </c>
      <c r="CJ17" s="421">
        <f>FinancialInputs!CJ18</f>
        <v>0</v>
      </c>
      <c r="CK17" s="421">
        <f>FinancialInputs!CK18</f>
        <v>0</v>
      </c>
      <c r="CL17" s="421">
        <f>FinancialInputs!CL18</f>
        <v>0</v>
      </c>
      <c r="CM17" s="421">
        <f>FinancialInputs!CM18</f>
        <v>0</v>
      </c>
      <c r="CN17" s="421">
        <f>FinancialInputs!CN18</f>
        <v>0</v>
      </c>
      <c r="CO17" s="421">
        <f>FinancialInputs!CO18</f>
        <v>0</v>
      </c>
      <c r="CP17" s="421">
        <f>FinancialInputs!CP18</f>
        <v>0</v>
      </c>
      <c r="CQ17" s="421">
        <f>FinancialInputs!CQ18</f>
        <v>0</v>
      </c>
      <c r="CR17" s="421">
        <f>FinancialInputs!CR18</f>
        <v>0</v>
      </c>
      <c r="CS17" s="421">
        <f>FinancialInputs!CS18</f>
        <v>0</v>
      </c>
      <c r="CT17" s="421">
        <f>FinancialInputs!CT18</f>
        <v>0</v>
      </c>
      <c r="CU17" s="421">
        <f>FinancialInputs!CU18</f>
        <v>0</v>
      </c>
      <c r="CV17" s="421">
        <f>FinancialInputs!CV18</f>
        <v>0</v>
      </c>
      <c r="CW17" s="2"/>
      <c r="CX17" s="2"/>
      <c r="CY17" s="2"/>
    </row>
    <row r="18" spans="1:103">
      <c r="J18" s="1"/>
      <c r="CW18" s="2"/>
      <c r="CX18" s="2"/>
      <c r="CY18" s="2"/>
    </row>
    <row r="19" spans="1:103" s="90" customFormat="1">
      <c r="B19" s="22">
        <f>MAX(B$4:$B18)+1</f>
        <v>1</v>
      </c>
      <c r="C19" s="91" t="s">
        <v>212</v>
      </c>
      <c r="D19" s="91"/>
      <c r="E19" s="91"/>
      <c r="F19" s="91"/>
      <c r="G19" s="91"/>
      <c r="H19" s="91"/>
      <c r="I19" s="91"/>
      <c r="J19" s="91"/>
      <c r="K19" s="91"/>
      <c r="L19" s="91"/>
      <c r="M19" s="91"/>
      <c r="N19" s="91"/>
      <c r="O19" s="91"/>
      <c r="P19" s="91"/>
      <c r="Q19" s="91"/>
      <c r="R19" s="91"/>
      <c r="S19" s="91"/>
      <c r="T19" s="91"/>
      <c r="U19" s="91"/>
      <c r="V19" s="91"/>
      <c r="W19" s="91"/>
      <c r="X19" s="91"/>
      <c r="Y19" s="91"/>
      <c r="Z19" s="91"/>
      <c r="AA19" s="91"/>
      <c r="AB19" s="91"/>
      <c r="AC19" s="91"/>
      <c r="AD19" s="91"/>
      <c r="AE19" s="91"/>
      <c r="AF19" s="91"/>
      <c r="AG19" s="91"/>
      <c r="AH19" s="91"/>
      <c r="AI19" s="91"/>
      <c r="AJ19" s="91"/>
      <c r="AK19" s="91"/>
      <c r="AL19" s="91"/>
      <c r="AM19" s="91"/>
      <c r="AN19" s="91"/>
      <c r="AO19" s="91"/>
      <c r="AP19" s="91"/>
      <c r="AQ19" s="91"/>
      <c r="AR19" s="91"/>
      <c r="AS19" s="91"/>
      <c r="AT19" s="91"/>
      <c r="AU19" s="91"/>
      <c r="AV19" s="91"/>
      <c r="AW19" s="91"/>
      <c r="AX19" s="91"/>
      <c r="AY19" s="91"/>
      <c r="AZ19" s="91"/>
      <c r="BA19" s="91"/>
      <c r="BB19" s="91"/>
      <c r="BC19" s="91"/>
      <c r="BD19" s="91"/>
      <c r="BE19" s="91"/>
      <c r="BF19" s="91"/>
      <c r="BG19" s="91"/>
      <c r="BH19" s="91"/>
      <c r="BI19" s="91"/>
      <c r="BJ19" s="91"/>
      <c r="BK19" s="91"/>
      <c r="BL19" s="91"/>
      <c r="BM19" s="91"/>
      <c r="BN19" s="91"/>
      <c r="BO19" s="91"/>
      <c r="BP19" s="91"/>
      <c r="BQ19" s="91"/>
      <c r="BR19" s="91"/>
      <c r="BS19" s="91"/>
      <c r="BT19" s="91"/>
      <c r="BU19" s="91"/>
      <c r="BV19" s="91"/>
      <c r="BW19" s="91"/>
      <c r="BX19" s="91"/>
      <c r="BY19" s="91"/>
      <c r="BZ19" s="91"/>
      <c r="CA19" s="91"/>
      <c r="CB19" s="91"/>
      <c r="CC19" s="91"/>
      <c r="CD19" s="91"/>
      <c r="CE19" s="91"/>
      <c r="CF19" s="91"/>
      <c r="CG19" s="91"/>
      <c r="CH19" s="91"/>
      <c r="CI19" s="91"/>
      <c r="CJ19" s="91"/>
      <c r="CK19" s="91"/>
      <c r="CL19" s="91"/>
      <c r="CM19" s="91"/>
      <c r="CN19" s="91"/>
      <c r="CO19" s="91"/>
      <c r="CP19" s="91"/>
      <c r="CQ19" s="91"/>
      <c r="CR19" s="91"/>
      <c r="CS19" s="91"/>
      <c r="CT19" s="91"/>
      <c r="CU19" s="91"/>
      <c r="CV19" s="91"/>
      <c r="CW19" s="92"/>
      <c r="CX19" s="92"/>
      <c r="CY19" s="92"/>
    </row>
    <row r="20" spans="1:103" s="90" customFormat="1">
      <c r="B20" s="38" t="s">
        <v>213</v>
      </c>
      <c r="C20" s="38"/>
      <c r="D20" s="38"/>
      <c r="E20" s="38"/>
      <c r="F20" s="38"/>
      <c r="G20" s="38"/>
      <c r="H20" s="38"/>
      <c r="I20" s="38"/>
      <c r="J20" s="38"/>
      <c r="K20" s="38"/>
      <c r="L20" s="38"/>
      <c r="M20" s="38"/>
      <c r="N20" s="38"/>
      <c r="O20" s="38"/>
      <c r="P20" s="38"/>
      <c r="Q20" s="38"/>
      <c r="R20" s="38"/>
      <c r="S20" s="38"/>
      <c r="T20" s="38"/>
      <c r="U20" s="38"/>
      <c r="V20" s="38"/>
      <c r="W20" s="38"/>
      <c r="X20" s="38"/>
      <c r="Y20" s="38"/>
      <c r="Z20" s="38"/>
      <c r="AA20" s="38"/>
      <c r="AB20" s="38"/>
      <c r="AC20" s="38"/>
      <c r="AD20" s="38"/>
      <c r="AE20" s="38"/>
      <c r="AF20" s="38"/>
      <c r="AG20" s="38"/>
      <c r="AH20" s="38"/>
      <c r="AI20" s="38"/>
      <c r="AJ20" s="38"/>
      <c r="AK20" s="38"/>
      <c r="AL20" s="38"/>
      <c r="AM20" s="38"/>
      <c r="AN20" s="38"/>
      <c r="AO20" s="38"/>
      <c r="AP20" s="38"/>
      <c r="AQ20" s="38"/>
      <c r="AR20" s="38"/>
      <c r="AS20" s="38"/>
      <c r="AT20" s="38"/>
      <c r="AU20" s="38"/>
      <c r="AV20" s="38"/>
      <c r="AW20" s="38"/>
      <c r="AX20" s="38"/>
      <c r="AY20" s="38"/>
      <c r="AZ20" s="38"/>
      <c r="BA20" s="38"/>
      <c r="BB20" s="38"/>
      <c r="BC20" s="38"/>
      <c r="BD20" s="38"/>
      <c r="BE20" s="38"/>
      <c r="BF20" s="38"/>
      <c r="BG20" s="38"/>
      <c r="BH20" s="38"/>
      <c r="BI20" s="38"/>
      <c r="BJ20" s="38"/>
      <c r="BK20" s="38"/>
      <c r="BL20" s="38"/>
      <c r="BM20" s="38"/>
      <c r="BN20" s="38"/>
      <c r="BO20" s="38"/>
      <c r="BP20" s="38"/>
      <c r="BQ20" s="38"/>
      <c r="BR20" s="38"/>
      <c r="BS20" s="38"/>
      <c r="BT20" s="38"/>
      <c r="BU20" s="38"/>
      <c r="BV20" s="38"/>
      <c r="BW20" s="38"/>
      <c r="BX20" s="38"/>
      <c r="BY20" s="38"/>
      <c r="BZ20" s="38"/>
      <c r="CA20" s="38"/>
      <c r="CB20" s="38"/>
      <c r="CC20" s="38"/>
      <c r="CD20" s="38"/>
      <c r="CE20" s="38"/>
      <c r="CF20" s="38"/>
      <c r="CG20" s="38"/>
      <c r="CH20" s="38"/>
      <c r="CI20" s="38"/>
      <c r="CJ20" s="38"/>
      <c r="CK20" s="38"/>
      <c r="CL20" s="38"/>
      <c r="CM20" s="38"/>
      <c r="CN20" s="38"/>
      <c r="CO20" s="38"/>
      <c r="CP20" s="38"/>
      <c r="CQ20" s="38"/>
      <c r="CR20" s="38"/>
      <c r="CS20" s="38"/>
      <c r="CT20" s="38"/>
      <c r="CU20" s="38"/>
      <c r="CV20" s="38"/>
      <c r="CW20" s="38"/>
      <c r="CX20" s="38"/>
      <c r="CY20" s="38"/>
    </row>
    <row r="21" spans="1:103" s="90" customFormat="1">
      <c r="G21" s="183"/>
      <c r="H21" s="242"/>
      <c r="I21" s="183"/>
      <c r="J21" s="241"/>
    </row>
    <row r="22" spans="1:103" s="90" customFormat="1">
      <c r="C22" s="43">
        <f>MAX($B$5:C21)+0.1</f>
        <v>1.1000000000000001</v>
      </c>
      <c r="D22" s="41" t="s">
        <v>136</v>
      </c>
      <c r="E22" s="41"/>
      <c r="F22" s="41"/>
      <c r="G22" s="41"/>
      <c r="H22" s="41"/>
      <c r="I22" s="41"/>
      <c r="J22" s="41"/>
      <c r="K22" s="41"/>
      <c r="L22" s="41"/>
      <c r="M22" s="41"/>
      <c r="N22" s="41"/>
      <c r="O22" s="41"/>
      <c r="P22" s="41"/>
      <c r="Q22" s="41"/>
      <c r="R22" s="41"/>
      <c r="S22" s="41"/>
      <c r="T22" s="41"/>
      <c r="U22" s="41"/>
      <c r="V22" s="41"/>
      <c r="W22" s="41"/>
      <c r="X22" s="41"/>
      <c r="Y22" s="41"/>
      <c r="Z22" s="41"/>
      <c r="AA22" s="41"/>
      <c r="AB22" s="41"/>
      <c r="AC22" s="41"/>
      <c r="AD22" s="41"/>
      <c r="AE22" s="41"/>
      <c r="AF22" s="41"/>
      <c r="AG22" s="41"/>
      <c r="AH22" s="41"/>
      <c r="AI22" s="41"/>
      <c r="AJ22" s="41"/>
      <c r="AK22" s="41"/>
      <c r="AL22" s="41"/>
      <c r="AM22" s="41"/>
      <c r="AN22" s="41"/>
      <c r="AO22" s="41"/>
      <c r="AP22" s="41"/>
      <c r="AQ22" s="41"/>
      <c r="AR22" s="41"/>
      <c r="AS22" s="41"/>
      <c r="AT22" s="41"/>
      <c r="AU22" s="41"/>
      <c r="AV22" s="41"/>
      <c r="AW22" s="41"/>
      <c r="AX22" s="41"/>
      <c r="AY22" s="41"/>
      <c r="AZ22" s="41"/>
      <c r="BA22" s="41"/>
      <c r="BB22" s="41"/>
      <c r="BC22" s="41"/>
      <c r="BD22" s="41"/>
      <c r="BE22" s="41"/>
      <c r="BF22" s="41"/>
      <c r="BG22" s="41"/>
      <c r="BH22" s="41"/>
      <c r="BI22" s="41"/>
      <c r="BJ22" s="41"/>
      <c r="BK22" s="41"/>
      <c r="BL22" s="41"/>
      <c r="BM22" s="41"/>
      <c r="BN22" s="41"/>
      <c r="BO22" s="41"/>
      <c r="BP22" s="41"/>
      <c r="BQ22" s="41"/>
      <c r="BR22" s="41"/>
      <c r="BS22" s="41"/>
      <c r="BT22" s="41"/>
      <c r="BU22" s="41"/>
      <c r="BV22" s="41"/>
      <c r="BW22" s="41"/>
      <c r="BX22" s="41"/>
      <c r="BY22" s="41"/>
      <c r="BZ22" s="41"/>
      <c r="CA22" s="41"/>
      <c r="CB22" s="41"/>
      <c r="CC22" s="41"/>
      <c r="CD22" s="41"/>
      <c r="CE22" s="41"/>
      <c r="CF22" s="41"/>
      <c r="CG22" s="41"/>
      <c r="CH22" s="41"/>
      <c r="CI22" s="41"/>
      <c r="CJ22" s="41"/>
      <c r="CK22" s="41"/>
      <c r="CL22" s="41"/>
      <c r="CM22" s="41"/>
      <c r="CN22" s="41"/>
      <c r="CO22" s="41"/>
      <c r="CP22" s="41"/>
      <c r="CQ22" s="41"/>
      <c r="CR22" s="41"/>
      <c r="CS22" s="41"/>
      <c r="CT22" s="41"/>
      <c r="CU22" s="41"/>
      <c r="CV22" s="41"/>
      <c r="CW22" s="41"/>
      <c r="CX22" s="41"/>
      <c r="CY22" s="41"/>
    </row>
    <row r="23" spans="1:103" s="90" customFormat="1">
      <c r="C23" s="38" t="s">
        <v>214</v>
      </c>
      <c r="D23" s="38"/>
      <c r="E23" s="38"/>
      <c r="F23" s="38"/>
      <c r="G23" s="38"/>
      <c r="H23" s="38"/>
      <c r="I23" s="38"/>
      <c r="J23" s="38"/>
      <c r="K23" s="38"/>
      <c r="L23" s="38"/>
      <c r="M23" s="38"/>
      <c r="N23" s="38"/>
      <c r="O23" s="38"/>
      <c r="P23" s="38"/>
      <c r="Q23" s="38"/>
      <c r="R23" s="38"/>
      <c r="S23" s="38"/>
      <c r="T23" s="38"/>
      <c r="U23" s="38"/>
      <c r="V23" s="38"/>
      <c r="W23" s="38"/>
      <c r="X23" s="38"/>
      <c r="Y23" s="38"/>
      <c r="Z23" s="38"/>
      <c r="AA23" s="38"/>
      <c r="AB23" s="38"/>
      <c r="AC23" s="38"/>
      <c r="AD23" s="38"/>
      <c r="AE23" s="38"/>
      <c r="AF23" s="38"/>
      <c r="AG23" s="38"/>
      <c r="AH23" s="38"/>
      <c r="AI23" s="38"/>
      <c r="AJ23" s="38"/>
      <c r="AK23" s="38"/>
      <c r="AL23" s="38"/>
      <c r="AM23" s="38"/>
      <c r="AN23" s="38"/>
      <c r="AO23" s="38"/>
      <c r="AP23" s="38"/>
      <c r="AQ23" s="38"/>
      <c r="AR23" s="38"/>
      <c r="AS23" s="38"/>
      <c r="AT23" s="38"/>
      <c r="AU23" s="38"/>
      <c r="AV23" s="38"/>
      <c r="AW23" s="38"/>
      <c r="AX23" s="38"/>
      <c r="AY23" s="38"/>
      <c r="AZ23" s="38"/>
      <c r="BA23" s="38"/>
      <c r="BB23" s="38"/>
      <c r="BC23" s="38"/>
      <c r="BD23" s="38"/>
      <c r="BE23" s="38"/>
      <c r="BF23" s="38"/>
      <c r="BG23" s="38"/>
      <c r="BH23" s="38"/>
      <c r="BI23" s="38"/>
      <c r="BJ23" s="38"/>
      <c r="BK23" s="38"/>
      <c r="BL23" s="38"/>
      <c r="BM23" s="38"/>
      <c r="BN23" s="38"/>
      <c r="BO23" s="38"/>
      <c r="BP23" s="38"/>
      <c r="BQ23" s="38"/>
      <c r="BR23" s="38"/>
      <c r="BS23" s="38"/>
      <c r="BT23" s="38"/>
      <c r="BU23" s="38"/>
      <c r="BV23" s="38"/>
      <c r="BW23" s="38"/>
      <c r="BX23" s="38"/>
      <c r="BY23" s="38"/>
      <c r="BZ23" s="38"/>
      <c r="CA23" s="38"/>
      <c r="CB23" s="38"/>
      <c r="CC23" s="38"/>
      <c r="CD23" s="38"/>
      <c r="CE23" s="38"/>
      <c r="CF23" s="38"/>
      <c r="CG23" s="38"/>
      <c r="CH23" s="38"/>
      <c r="CI23" s="38"/>
      <c r="CJ23" s="38"/>
      <c r="CK23" s="38"/>
      <c r="CL23" s="38"/>
      <c r="CM23" s="38"/>
      <c r="CN23" s="38"/>
      <c r="CO23" s="38"/>
      <c r="CP23" s="38"/>
      <c r="CQ23" s="38"/>
      <c r="CR23" s="38"/>
      <c r="CS23" s="38"/>
      <c r="CT23" s="38"/>
      <c r="CU23" s="38"/>
      <c r="CV23" s="38"/>
      <c r="CW23" s="38"/>
      <c r="CX23" s="38"/>
      <c r="CY23" s="38"/>
    </row>
    <row r="24" spans="1:103">
      <c r="A24" s="90"/>
      <c r="C24" s="90"/>
      <c r="D24" s="90"/>
      <c r="E24" s="90" t="s">
        <v>171</v>
      </c>
      <c r="F24" s="90"/>
      <c r="G24" s="179" t="s">
        <v>164</v>
      </c>
      <c r="H24" s="90"/>
      <c r="I24" s="180"/>
      <c r="J24" s="94">
        <f t="shared" ref="J24:J31" si="6">SUM(L24:CV24)</f>
        <v>0</v>
      </c>
      <c r="L24" s="65">
        <f>IF(L17,L$15,1)*L$9*Scenarios_TD!L85</f>
        <v>0</v>
      </c>
      <c r="M24" s="65">
        <f>IF(M17,M$15,1)*M$9*Scenarios_TD!M85</f>
        <v>0</v>
      </c>
      <c r="N24" s="65">
        <f>IF(N17,N$15,1)*N$9*Scenarios_TD!N85</f>
        <v>0</v>
      </c>
      <c r="O24" s="65">
        <f>IF(O17,O$15,1)*O$9*Scenarios_TD!O85</f>
        <v>0</v>
      </c>
      <c r="P24" s="65">
        <f>IF(P17,P$15,1)*P$9*Scenarios_TD!P85</f>
        <v>0</v>
      </c>
      <c r="Q24" s="65">
        <f>IF(Q17,Q$15,1)*Q$9*Scenarios_TD!Q85</f>
        <v>0</v>
      </c>
      <c r="R24" s="65">
        <f>IF(R17,R$15,1)*R$9*Scenarios_TD!R85</f>
        <v>0</v>
      </c>
      <c r="S24" s="65">
        <f>IF(S17,S$15,1)*S$9*Scenarios_TD!S85</f>
        <v>0</v>
      </c>
      <c r="T24" s="65">
        <f>IF(T17,T$15,1)*T$9*Scenarios_TD!T85</f>
        <v>0</v>
      </c>
      <c r="U24" s="65">
        <f>IF(U17,U$15,1)*U$9*Scenarios_TD!U85</f>
        <v>0</v>
      </c>
      <c r="V24" s="65">
        <f>IF(V17,V$15,1)*V$9*Scenarios_TD!V85</f>
        <v>0</v>
      </c>
      <c r="W24" s="65">
        <f>IF(W17,W$15,1)*W$9*Scenarios_TD!W85</f>
        <v>0</v>
      </c>
      <c r="X24" s="65">
        <f>IF(X17,X$15,1)*X$9*Scenarios_TD!X85</f>
        <v>0</v>
      </c>
      <c r="Y24" s="65">
        <f>IF(Y17,Y$15,1)*Y$9*Scenarios_TD!Y85</f>
        <v>0</v>
      </c>
      <c r="Z24" s="65">
        <f>IF(Z17,Z$15,1)*Z$9*Scenarios_TD!Z85</f>
        <v>0</v>
      </c>
      <c r="AA24" s="65">
        <f>IF(AA17,AA$15,1)*AA$9*Scenarios_TD!AA85</f>
        <v>0</v>
      </c>
      <c r="AB24" s="65">
        <f>IF(AB17,AB$15,1)*AB$9*Scenarios_TD!AB85</f>
        <v>0</v>
      </c>
      <c r="AC24" s="65">
        <f>IF(AC17,AC$15,1)*AC$9*Scenarios_TD!AC85</f>
        <v>0</v>
      </c>
      <c r="AD24" s="65">
        <f>IF(AD17,AD$15,1)*AD$9*Scenarios_TD!AD85</f>
        <v>0</v>
      </c>
      <c r="AE24" s="65">
        <f>IF(AE17,AE$15,1)*AE$9*Scenarios_TD!AE85</f>
        <v>0</v>
      </c>
      <c r="AF24" s="65">
        <f>IF(AF17,AF$15,1)*AF$9*Scenarios_TD!AF85</f>
        <v>0</v>
      </c>
      <c r="AG24" s="65">
        <f>IF(AG$17,AG$15,1)*AG$9*Scenarios_TD!AG85</f>
        <v>0</v>
      </c>
      <c r="AH24" s="65">
        <f>IF(AH$17,AH$15,1)*AH$9*Scenarios_TD!AH85</f>
        <v>0</v>
      </c>
      <c r="AI24" s="65">
        <f>IF(AI$17,AI$15,1)*AI$9*Scenarios_TD!AI85</f>
        <v>0</v>
      </c>
      <c r="AJ24" s="65">
        <f>IF(AJ$17,AJ$15,1)*AJ$9*Scenarios_TD!AJ85</f>
        <v>0</v>
      </c>
      <c r="AK24" s="65">
        <f>IF(AK$17,AK$15,1)*AK$9*Scenarios_TD!AK85</f>
        <v>0</v>
      </c>
      <c r="AL24" s="65">
        <f>IF(AL$17,AL$15,1)*AL$9*Scenarios_TD!AL85</f>
        <v>0</v>
      </c>
      <c r="AM24" s="65">
        <f>IF(AM$17,AM$15,1)*AM$9*Scenarios_TD!AM85</f>
        <v>0</v>
      </c>
      <c r="AN24" s="65">
        <f>IF(AN$17,AN$15,1)*AN$9*Scenarios_TD!AN85</f>
        <v>0</v>
      </c>
      <c r="AO24" s="65">
        <f>IF(AO$17,AO$15,1)*AO$9*Scenarios_TD!AO85</f>
        <v>0</v>
      </c>
      <c r="AP24" s="65">
        <f>IF(AP$17,AP$15,1)*AP$9*Scenarios_TD!AP85</f>
        <v>0</v>
      </c>
      <c r="AQ24" s="65">
        <f>IF(AQ$17,AQ$15,1)*AQ$9*Scenarios_TD!AQ85</f>
        <v>0</v>
      </c>
      <c r="AR24" s="65">
        <f>IF(AR$17,AR$15,1)*AR$9*Scenarios_TD!AR85</f>
        <v>0</v>
      </c>
      <c r="AS24" s="65">
        <f>IF(AS$17,AS$15,1)*AS$9*Scenarios_TD!AS85</f>
        <v>0</v>
      </c>
      <c r="AT24" s="65">
        <f>IF(AT$17,AT$15,1)*AT$9*Scenarios_TD!AT85</f>
        <v>0</v>
      </c>
      <c r="AU24" s="65">
        <f>IF(AU$17,AU$15,1)*AU$9*Scenarios_TD!AU85</f>
        <v>0</v>
      </c>
      <c r="AV24" s="65">
        <f>IF(AV$17,AV$15,1)*AV$9*Scenarios_TD!AV85</f>
        <v>0</v>
      </c>
      <c r="AW24" s="65">
        <f>IF(AW$17,AW$15,1)*AW$9*Scenarios_TD!AW85</f>
        <v>0</v>
      </c>
      <c r="AX24" s="65">
        <f>IF(AX$17,AX$15,1)*AX$9*Scenarios_TD!AX85</f>
        <v>0</v>
      </c>
      <c r="AY24" s="65">
        <f>IF(AY$17,AY$15,1)*AY$9*Scenarios_TD!AY85</f>
        <v>0</v>
      </c>
      <c r="AZ24" s="65">
        <f>IF(AZ$17,AZ$15,1)*AZ$9*Scenarios_TD!AZ85</f>
        <v>0</v>
      </c>
      <c r="BA24" s="65">
        <f>IF(BA$17,BA$15,1)*BA$9*Scenarios_TD!BA85</f>
        <v>0</v>
      </c>
      <c r="BB24" s="65">
        <f>IF(BB$17,BB$15,1)*BB$9*Scenarios_TD!BB85</f>
        <v>0</v>
      </c>
      <c r="BC24" s="65">
        <f>IF(BC$17,BC$15,1)*BC$9*Scenarios_TD!BC85</f>
        <v>0</v>
      </c>
      <c r="BD24" s="65">
        <f>IF(BD$17,BD$15,1)*BD$9*Scenarios_TD!BD85</f>
        <v>0</v>
      </c>
      <c r="BE24" s="65">
        <f>IF(BE$17,BE$15,1)*BE$9*Scenarios_TD!BE85</f>
        <v>0</v>
      </c>
      <c r="BF24" s="65">
        <f>IF(BF$17,BF$15,1)*BF$9*Scenarios_TD!BF85</f>
        <v>0</v>
      </c>
      <c r="BG24" s="65">
        <f>IF(BG$17,BG$15,1)*BG$9*Scenarios_TD!BG85</f>
        <v>0</v>
      </c>
      <c r="BH24" s="65">
        <f>IF(BH$17,BH$15,1)*BH$9*Scenarios_TD!BH85</f>
        <v>0</v>
      </c>
      <c r="BI24" s="65">
        <f>IF(BI$17,BI$15,1)*BI$9*Scenarios_TD!BI85</f>
        <v>0</v>
      </c>
      <c r="BJ24" s="65">
        <f>IF(BJ$17,BJ$15,1)*BJ$9*Scenarios_TD!BJ85</f>
        <v>0</v>
      </c>
      <c r="BK24" s="65">
        <f>IF(BK$17,BK$15,1)*BK$9*Scenarios_TD!BK85</f>
        <v>0</v>
      </c>
      <c r="BL24" s="65">
        <f>IF(BL$17,BL$15,1)*BL$9*Scenarios_TD!BL85</f>
        <v>0</v>
      </c>
      <c r="BM24" s="65">
        <f>IF(BM$17,BM$15,1)*BM$9*Scenarios_TD!BM85</f>
        <v>0</v>
      </c>
      <c r="BN24" s="65">
        <f>IF(BN$17,BN$15,1)*BN$9*Scenarios_TD!BN85</f>
        <v>0</v>
      </c>
      <c r="BO24" s="65">
        <f>IF(BO$17,BO$15,1)*BO$9*Scenarios_TD!BO85</f>
        <v>0</v>
      </c>
      <c r="BP24" s="65">
        <f>IF(BP$17,BP$15,1)*BP$9*Scenarios_TD!BP85</f>
        <v>0</v>
      </c>
      <c r="BQ24" s="65">
        <f>IF(BQ$17,BQ$15,1)*BQ$9*Scenarios_TD!BQ85</f>
        <v>0</v>
      </c>
      <c r="BR24" s="65">
        <f>IF(BR$17,BR$15,1)*BR$9*Scenarios_TD!BR85</f>
        <v>0</v>
      </c>
      <c r="BS24" s="65">
        <f>IF(BS$17,BS$15,1)*BS$9*Scenarios_TD!BS85</f>
        <v>0</v>
      </c>
      <c r="BT24" s="65">
        <f>IF(BT$17,BT$15,1)*BT$9*Scenarios_TD!BT85</f>
        <v>0</v>
      </c>
      <c r="BU24" s="65">
        <f>IF(BU$17,BU$15,1)*BU$9*Scenarios_TD!BU85</f>
        <v>0</v>
      </c>
      <c r="BV24" s="65">
        <f>IF(BV$17,BV$15,1)*BV$9*Scenarios_TD!BV85</f>
        <v>0</v>
      </c>
      <c r="BW24" s="65">
        <f>IF(BW$17,BW$15,1)*BW$9*Scenarios_TD!BW85</f>
        <v>0</v>
      </c>
      <c r="BX24" s="65">
        <f>IF(BX$17,BX$15,1)*BX$9*Scenarios_TD!BX85</f>
        <v>0</v>
      </c>
      <c r="BY24" s="65">
        <f>IF(BY$17,BY$15,1)*BY$9*Scenarios_TD!BY85</f>
        <v>0</v>
      </c>
      <c r="BZ24" s="65">
        <f>IF(BZ$17,BZ$15,1)*BZ$9*Scenarios_TD!BZ85</f>
        <v>0</v>
      </c>
      <c r="CA24" s="65">
        <f>IF(CA$17,CA$15,1)*CA$9*Scenarios_TD!CA85</f>
        <v>0</v>
      </c>
      <c r="CB24" s="65">
        <f>IF(CB$17,CB$15,1)*CB$9*Scenarios_TD!CB85</f>
        <v>0</v>
      </c>
      <c r="CC24" s="65">
        <f>IF(CC$17,CC$15,1)*CC$9*Scenarios_TD!CC85</f>
        <v>0</v>
      </c>
      <c r="CD24" s="65">
        <f>IF(CD$17,CD$15,1)*CD$9*Scenarios_TD!CD85</f>
        <v>0</v>
      </c>
      <c r="CE24" s="65">
        <f>IF(CE$17,CE$15,1)*CE$9*Scenarios_TD!CE85</f>
        <v>0</v>
      </c>
      <c r="CF24" s="65">
        <f>IF(CF$17,CF$15,1)*CF$9*Scenarios_TD!CF85</f>
        <v>0</v>
      </c>
      <c r="CG24" s="65">
        <f>IF(CG$17,CG$15,1)*CG$9*Scenarios_TD!CG85</f>
        <v>0</v>
      </c>
      <c r="CH24" s="65">
        <f>IF(CH$17,CH$15,1)*CH$9*Scenarios_TD!CH85</f>
        <v>0</v>
      </c>
      <c r="CI24" s="65">
        <f>IF(CI$17,CI$15,1)*CI$9*Scenarios_TD!CI85</f>
        <v>0</v>
      </c>
      <c r="CJ24" s="65">
        <f>IF(CJ$17,CJ$15,1)*CJ$9*Scenarios_TD!CJ85</f>
        <v>0</v>
      </c>
      <c r="CK24" s="65">
        <f>IF(CK$17,CK$15,1)*CK$9*Scenarios_TD!CK85</f>
        <v>0</v>
      </c>
      <c r="CL24" s="65">
        <f>IF(CL$17,CL$15,1)*CL$9*Scenarios_TD!CL85</f>
        <v>0</v>
      </c>
      <c r="CM24" s="65">
        <f>IF(CM$17,CM$15,1)*CM$9*Scenarios_TD!CM85</f>
        <v>0</v>
      </c>
      <c r="CN24" s="65">
        <f>IF(CN$17,CN$15,1)*CN$9*Scenarios_TD!CN85</f>
        <v>0</v>
      </c>
      <c r="CO24" s="65">
        <f>IF(CO$17,CO$15,1)*CO$9*Scenarios_TD!CO85</f>
        <v>0</v>
      </c>
      <c r="CP24" s="65">
        <f>IF(CP$17,CP$15,1)*CP$9*Scenarios_TD!CP85</f>
        <v>0</v>
      </c>
      <c r="CQ24" s="65">
        <f>IF(CQ$17,CQ$15,1)*CQ$9*Scenarios_TD!CQ85</f>
        <v>0</v>
      </c>
      <c r="CR24" s="65">
        <f>IF(CR$17,CR$15,1)*CR$9*Scenarios_TD!CR85</f>
        <v>0</v>
      </c>
      <c r="CS24" s="65">
        <f>IF(CS$17,CS$15,1)*CS$9*Scenarios_TD!CS85</f>
        <v>0</v>
      </c>
      <c r="CT24" s="65">
        <f>IF(CT$17,CT$15,1)*CT$9*Scenarios_TD!CT85</f>
        <v>0</v>
      </c>
      <c r="CU24" s="65">
        <f>IF(CU$17,CU$15,1)*CU$9*Scenarios_TD!CU85</f>
        <v>0</v>
      </c>
      <c r="CV24" s="65">
        <f>IF(CV$17,CV$15,1)*CV$9*Scenarios_TD!CV85</f>
        <v>0</v>
      </c>
    </row>
    <row r="25" spans="1:103">
      <c r="C25" s="90"/>
      <c r="D25" s="90"/>
      <c r="E25" s="90" t="s">
        <v>172</v>
      </c>
      <c r="F25" s="90"/>
      <c r="G25" s="179" t="s">
        <v>164</v>
      </c>
      <c r="H25" s="90"/>
      <c r="I25" s="180"/>
      <c r="J25" s="94">
        <f t="shared" si="6"/>
        <v>0</v>
      </c>
      <c r="L25" s="65">
        <f>IF(L18,L$15,1)*L$9*Scenarios_TD!L86</f>
        <v>0</v>
      </c>
      <c r="M25" s="65">
        <f>IF(M18,M$15,1)*M$9*Scenarios_TD!M86</f>
        <v>0</v>
      </c>
      <c r="N25" s="65">
        <f>IF(N18,N$15,1)*N$9*Scenarios_TD!N86</f>
        <v>0</v>
      </c>
      <c r="O25" s="65">
        <f>IF(O18,O$15,1)*O$9*Scenarios_TD!O86</f>
        <v>0</v>
      </c>
      <c r="P25" s="65">
        <f>IF(P18,P$15,1)*P$9*Scenarios_TD!P86</f>
        <v>0</v>
      </c>
      <c r="Q25" s="65">
        <f>IF(Q18,Q$15,1)*Q$9*Scenarios_TD!Q86</f>
        <v>0</v>
      </c>
      <c r="R25" s="65">
        <f>IF(R18,R$15,1)*R$9*Scenarios_TD!R86</f>
        <v>0</v>
      </c>
      <c r="S25" s="65">
        <f>IF(S18,S$15,1)*S$9*Scenarios_TD!S86</f>
        <v>0</v>
      </c>
      <c r="T25" s="65">
        <f>IF(T18,T$15,1)*T$9*Scenarios_TD!T86</f>
        <v>0</v>
      </c>
      <c r="U25" s="65">
        <f>IF(U18,U$15,1)*U$9*Scenarios_TD!U86</f>
        <v>0</v>
      </c>
      <c r="V25" s="65">
        <f>IF(V18,V$15,1)*V$9*Scenarios_TD!V86</f>
        <v>0</v>
      </c>
      <c r="W25" s="65">
        <f>IF(W18,W$15,1)*W$9*Scenarios_TD!W86</f>
        <v>0</v>
      </c>
      <c r="X25" s="65">
        <f>IF(X18,X$15,1)*X$9*Scenarios_TD!X86</f>
        <v>0</v>
      </c>
      <c r="Y25" s="65">
        <f>IF(Y18,Y$15,1)*Y$9*Scenarios_TD!Y86</f>
        <v>0</v>
      </c>
      <c r="Z25" s="65">
        <f>IF(Z18,Z$15,1)*Z$9*Scenarios_TD!Z86</f>
        <v>0</v>
      </c>
      <c r="AA25" s="65">
        <f>IF(AA18,AA$15,1)*AA$9*Scenarios_TD!AA86</f>
        <v>0</v>
      </c>
      <c r="AB25" s="65">
        <f>IF(AB18,AB$15,1)*AB$9*Scenarios_TD!AB86</f>
        <v>0</v>
      </c>
      <c r="AC25" s="65">
        <f>IF(AC18,AC$15,1)*AC$9*Scenarios_TD!AC86</f>
        <v>0</v>
      </c>
      <c r="AD25" s="65">
        <f>IF(AD18,AD$15,1)*AD$9*Scenarios_TD!AD86</f>
        <v>0</v>
      </c>
      <c r="AE25" s="65">
        <f>IF(AE18,AE$15,1)*AE$9*Scenarios_TD!AE86</f>
        <v>0</v>
      </c>
      <c r="AF25" s="65">
        <f>IF(AF18,AF$15,1)*AF$9*Scenarios_TD!AF86</f>
        <v>0</v>
      </c>
      <c r="AG25" s="65">
        <f>IF(AG$17,AG$15,1)*AG$9*Scenarios_TD!AG86</f>
        <v>0</v>
      </c>
      <c r="AH25" s="65">
        <f>IF(AH$17,AH$15,1)*AH$9*Scenarios_TD!AH86</f>
        <v>0</v>
      </c>
      <c r="AI25" s="65">
        <f>IF(AI$17,AI$15,1)*AI$9*Scenarios_TD!AI86</f>
        <v>0</v>
      </c>
      <c r="AJ25" s="65">
        <f>IF(AJ$17,AJ$15,1)*AJ$9*Scenarios_TD!AJ86</f>
        <v>0</v>
      </c>
      <c r="AK25" s="65">
        <f>IF(AK$17,AK$15,1)*AK$9*Scenarios_TD!AK86</f>
        <v>0</v>
      </c>
      <c r="AL25" s="65">
        <f>IF(AL$17,AL$15,1)*AL$9*Scenarios_TD!AL86</f>
        <v>0</v>
      </c>
      <c r="AM25" s="65">
        <f>IF(AM$17,AM$15,1)*AM$9*Scenarios_TD!AM86</f>
        <v>0</v>
      </c>
      <c r="AN25" s="65">
        <f>IF(AN$17,AN$15,1)*AN$9*Scenarios_TD!AN86</f>
        <v>0</v>
      </c>
      <c r="AO25" s="65">
        <f>IF(AO$17,AO$15,1)*AO$9*Scenarios_TD!AO86</f>
        <v>0</v>
      </c>
      <c r="AP25" s="65">
        <f>IF(AP$17,AP$15,1)*AP$9*Scenarios_TD!AP86</f>
        <v>0</v>
      </c>
      <c r="AQ25" s="65">
        <f>IF(AQ$17,AQ$15,1)*AQ$9*Scenarios_TD!AQ86</f>
        <v>0</v>
      </c>
      <c r="AR25" s="65">
        <f>IF(AR$17,AR$15,1)*AR$9*Scenarios_TD!AR86</f>
        <v>0</v>
      </c>
      <c r="AS25" s="65">
        <f>IF(AS$17,AS$15,1)*AS$9*Scenarios_TD!AS86</f>
        <v>0</v>
      </c>
      <c r="AT25" s="65">
        <f>IF(AT$17,AT$15,1)*AT$9*Scenarios_TD!AT86</f>
        <v>0</v>
      </c>
      <c r="AU25" s="65">
        <f>IF(AU$17,AU$15,1)*AU$9*Scenarios_TD!AU86</f>
        <v>0</v>
      </c>
      <c r="AV25" s="65">
        <f>IF(AV$17,AV$15,1)*AV$9*Scenarios_TD!AV86</f>
        <v>0</v>
      </c>
      <c r="AW25" s="65">
        <f>IF(AW$17,AW$15,1)*AW$9*Scenarios_TD!AW86</f>
        <v>0</v>
      </c>
      <c r="AX25" s="65">
        <f>IF(AX$17,AX$15,1)*AX$9*Scenarios_TD!AX86</f>
        <v>0</v>
      </c>
      <c r="AY25" s="65">
        <f>IF(AY$17,AY$15,1)*AY$9*Scenarios_TD!AY86</f>
        <v>0</v>
      </c>
      <c r="AZ25" s="65">
        <f>IF(AZ$17,AZ$15,1)*AZ$9*Scenarios_TD!AZ86</f>
        <v>0</v>
      </c>
      <c r="BA25" s="65">
        <f>IF(BA$17,BA$15,1)*BA$9*Scenarios_TD!BA86</f>
        <v>0</v>
      </c>
      <c r="BB25" s="65">
        <f>IF(BB$17,BB$15,1)*BB$9*Scenarios_TD!BB86</f>
        <v>0</v>
      </c>
      <c r="BC25" s="65">
        <f>IF(BC$17,BC$15,1)*BC$9*Scenarios_TD!BC86</f>
        <v>0</v>
      </c>
      <c r="BD25" s="65">
        <f>IF(BD$17,BD$15,1)*BD$9*Scenarios_TD!BD86</f>
        <v>0</v>
      </c>
      <c r="BE25" s="65">
        <f>IF(BE$17,BE$15,1)*BE$9*Scenarios_TD!BE86</f>
        <v>0</v>
      </c>
      <c r="BF25" s="65">
        <f>IF(BF$17,BF$15,1)*BF$9*Scenarios_TD!BF86</f>
        <v>0</v>
      </c>
      <c r="BG25" s="65">
        <f>IF(BG$17,BG$15,1)*BG$9*Scenarios_TD!BG86</f>
        <v>0</v>
      </c>
      <c r="BH25" s="65">
        <f>IF(BH$17,BH$15,1)*BH$9*Scenarios_TD!BH86</f>
        <v>0</v>
      </c>
      <c r="BI25" s="65">
        <f>IF(BI$17,BI$15,1)*BI$9*Scenarios_TD!BI86</f>
        <v>0</v>
      </c>
      <c r="BJ25" s="65">
        <f>IF(BJ$17,BJ$15,1)*BJ$9*Scenarios_TD!BJ86</f>
        <v>0</v>
      </c>
      <c r="BK25" s="65">
        <f>IF(BK$17,BK$15,1)*BK$9*Scenarios_TD!BK86</f>
        <v>0</v>
      </c>
      <c r="BL25" s="65">
        <f>IF(BL$17,BL$15,1)*BL$9*Scenarios_TD!BL86</f>
        <v>0</v>
      </c>
      <c r="BM25" s="65">
        <f>IF(BM$17,BM$15,1)*BM$9*Scenarios_TD!BM86</f>
        <v>0</v>
      </c>
      <c r="BN25" s="65">
        <f>IF(BN$17,BN$15,1)*BN$9*Scenarios_TD!BN86</f>
        <v>0</v>
      </c>
      <c r="BO25" s="65">
        <f>IF(BO$17,BO$15,1)*BO$9*Scenarios_TD!BO86</f>
        <v>0</v>
      </c>
      <c r="BP25" s="65">
        <f>IF(BP$17,BP$15,1)*BP$9*Scenarios_TD!BP86</f>
        <v>0</v>
      </c>
      <c r="BQ25" s="65">
        <f>IF(BQ$17,BQ$15,1)*BQ$9*Scenarios_TD!BQ86</f>
        <v>0</v>
      </c>
      <c r="BR25" s="65">
        <f>IF(BR$17,BR$15,1)*BR$9*Scenarios_TD!BR86</f>
        <v>0</v>
      </c>
      <c r="BS25" s="65">
        <f>IF(BS$17,BS$15,1)*BS$9*Scenarios_TD!BS86</f>
        <v>0</v>
      </c>
      <c r="BT25" s="65">
        <f>IF(BT$17,BT$15,1)*BT$9*Scenarios_TD!BT86</f>
        <v>0</v>
      </c>
      <c r="BU25" s="65">
        <f>IF(BU$17,BU$15,1)*BU$9*Scenarios_TD!BU86</f>
        <v>0</v>
      </c>
      <c r="BV25" s="65">
        <f>IF(BV$17,BV$15,1)*BV$9*Scenarios_TD!BV86</f>
        <v>0</v>
      </c>
      <c r="BW25" s="65">
        <f>IF(BW$17,BW$15,1)*BW$9*Scenarios_TD!BW86</f>
        <v>0</v>
      </c>
      <c r="BX25" s="65">
        <f>IF(BX$17,BX$15,1)*BX$9*Scenarios_TD!BX86</f>
        <v>0</v>
      </c>
      <c r="BY25" s="65">
        <f>IF(BY$17,BY$15,1)*BY$9*Scenarios_TD!BY86</f>
        <v>0</v>
      </c>
      <c r="BZ25" s="65">
        <f>IF(BZ$17,BZ$15,1)*BZ$9*Scenarios_TD!BZ86</f>
        <v>0</v>
      </c>
      <c r="CA25" s="65">
        <f>IF(CA$17,CA$15,1)*CA$9*Scenarios_TD!CA86</f>
        <v>0</v>
      </c>
      <c r="CB25" s="65">
        <f>IF(CB$17,CB$15,1)*CB$9*Scenarios_TD!CB86</f>
        <v>0</v>
      </c>
      <c r="CC25" s="65">
        <f>IF(CC$17,CC$15,1)*CC$9*Scenarios_TD!CC86</f>
        <v>0</v>
      </c>
      <c r="CD25" s="65">
        <f>IF(CD$17,CD$15,1)*CD$9*Scenarios_TD!CD86</f>
        <v>0</v>
      </c>
      <c r="CE25" s="65">
        <f>IF(CE$17,CE$15,1)*CE$9*Scenarios_TD!CE86</f>
        <v>0</v>
      </c>
      <c r="CF25" s="65">
        <f>IF(CF$17,CF$15,1)*CF$9*Scenarios_TD!CF86</f>
        <v>0</v>
      </c>
      <c r="CG25" s="65">
        <f>IF(CG$17,CG$15,1)*CG$9*Scenarios_TD!CG86</f>
        <v>0</v>
      </c>
      <c r="CH25" s="65">
        <f>IF(CH$17,CH$15,1)*CH$9*Scenarios_TD!CH86</f>
        <v>0</v>
      </c>
      <c r="CI25" s="65">
        <f>IF(CI$17,CI$15,1)*CI$9*Scenarios_TD!CI86</f>
        <v>0</v>
      </c>
      <c r="CJ25" s="65">
        <f>IF(CJ$17,CJ$15,1)*CJ$9*Scenarios_TD!CJ86</f>
        <v>0</v>
      </c>
      <c r="CK25" s="65">
        <f>IF(CK$17,CK$15,1)*CK$9*Scenarios_TD!CK86</f>
        <v>0</v>
      </c>
      <c r="CL25" s="65">
        <f>IF(CL$17,CL$15,1)*CL$9*Scenarios_TD!CL86</f>
        <v>0</v>
      </c>
      <c r="CM25" s="65">
        <f>IF(CM$17,CM$15,1)*CM$9*Scenarios_TD!CM86</f>
        <v>0</v>
      </c>
      <c r="CN25" s="65">
        <f>IF(CN$17,CN$15,1)*CN$9*Scenarios_TD!CN86</f>
        <v>0</v>
      </c>
      <c r="CO25" s="65">
        <f>IF(CO$17,CO$15,1)*CO$9*Scenarios_TD!CO86</f>
        <v>0</v>
      </c>
      <c r="CP25" s="65">
        <f>IF(CP$17,CP$15,1)*CP$9*Scenarios_TD!CP86</f>
        <v>0</v>
      </c>
      <c r="CQ25" s="65">
        <f>IF(CQ$17,CQ$15,1)*CQ$9*Scenarios_TD!CQ86</f>
        <v>0</v>
      </c>
      <c r="CR25" s="65">
        <f>IF(CR$17,CR$15,1)*CR$9*Scenarios_TD!CR86</f>
        <v>0</v>
      </c>
      <c r="CS25" s="65">
        <f>IF(CS$17,CS$15,1)*CS$9*Scenarios_TD!CS86</f>
        <v>0</v>
      </c>
      <c r="CT25" s="65">
        <f>IF(CT$17,CT$15,1)*CT$9*Scenarios_TD!CT86</f>
        <v>0</v>
      </c>
      <c r="CU25" s="65">
        <f>IF(CU$17,CU$15,1)*CU$9*Scenarios_TD!CU86</f>
        <v>0</v>
      </c>
      <c r="CV25" s="65">
        <f>IF(CV$17,CV$15,1)*CV$9*Scenarios_TD!CV86</f>
        <v>0</v>
      </c>
    </row>
    <row r="26" spans="1:103">
      <c r="C26" s="90"/>
      <c r="D26" s="90"/>
      <c r="E26" s="90" t="s">
        <v>173</v>
      </c>
      <c r="F26" s="90"/>
      <c r="G26" s="179" t="s">
        <v>164</v>
      </c>
      <c r="H26" s="90"/>
      <c r="I26" s="180"/>
      <c r="J26" s="94">
        <f t="shared" si="6"/>
        <v>0</v>
      </c>
      <c r="L26" s="65">
        <f>IF(L19,L$15,1)*L$9*Scenarios_TD!L87</f>
        <v>0</v>
      </c>
      <c r="M26" s="65">
        <f>IF(M19,M$15,1)*M$9*Scenarios_TD!M87</f>
        <v>0</v>
      </c>
      <c r="N26" s="65">
        <f>IF(N19,N$15,1)*N$9*Scenarios_TD!N87</f>
        <v>0</v>
      </c>
      <c r="O26" s="65">
        <f>IF(O19,O$15,1)*O$9*Scenarios_TD!O87</f>
        <v>0</v>
      </c>
      <c r="P26" s="65">
        <f>IF(P19,P$15,1)*P$9*Scenarios_TD!P87</f>
        <v>0</v>
      </c>
      <c r="Q26" s="65">
        <f>IF(Q19,Q$15,1)*Q$9*Scenarios_TD!Q87</f>
        <v>0</v>
      </c>
      <c r="R26" s="65">
        <f>IF(R19,R$15,1)*R$9*Scenarios_TD!R87</f>
        <v>0</v>
      </c>
      <c r="S26" s="65">
        <f>IF(S19,S$15,1)*S$9*Scenarios_TD!S87</f>
        <v>0</v>
      </c>
      <c r="T26" s="65">
        <f>IF(T19,T$15,1)*T$9*Scenarios_TD!T87</f>
        <v>0</v>
      </c>
      <c r="U26" s="65">
        <f>IF(U19,U$15,1)*U$9*Scenarios_TD!U87</f>
        <v>0</v>
      </c>
      <c r="V26" s="65">
        <f>IF(V19,V$15,1)*V$9*Scenarios_TD!V87</f>
        <v>0</v>
      </c>
      <c r="W26" s="65">
        <f>IF(W19,W$15,1)*W$9*Scenarios_TD!W87</f>
        <v>0</v>
      </c>
      <c r="X26" s="65">
        <f>IF(X19,X$15,1)*X$9*Scenarios_TD!X87</f>
        <v>0</v>
      </c>
      <c r="Y26" s="65">
        <f>IF(Y19,Y$15,1)*Y$9*Scenarios_TD!Y87</f>
        <v>0</v>
      </c>
      <c r="Z26" s="65">
        <f>IF(Z19,Z$15,1)*Z$9*Scenarios_TD!Z87</f>
        <v>0</v>
      </c>
      <c r="AA26" s="65">
        <f>IF(AA19,AA$15,1)*AA$9*Scenarios_TD!AA87</f>
        <v>0</v>
      </c>
      <c r="AB26" s="65">
        <f>IF(AB19,AB$15,1)*AB$9*Scenarios_TD!AB87</f>
        <v>0</v>
      </c>
      <c r="AC26" s="65">
        <f>IF(AC19,AC$15,1)*AC$9*Scenarios_TD!AC87</f>
        <v>0</v>
      </c>
      <c r="AD26" s="65">
        <f>IF(AD19,AD$15,1)*AD$9*Scenarios_TD!AD87</f>
        <v>0</v>
      </c>
      <c r="AE26" s="65">
        <f>IF(AE19,AE$15,1)*AE$9*Scenarios_TD!AE87</f>
        <v>0</v>
      </c>
      <c r="AF26" s="65">
        <f>IF(AF19,AF$15,1)*AF$9*Scenarios_TD!AF87</f>
        <v>0</v>
      </c>
      <c r="AG26" s="65">
        <f>IF(AG$17,AG$15,1)*AG$9*Scenarios_TD!AG87</f>
        <v>0</v>
      </c>
      <c r="AH26" s="65">
        <f>IF(AH$17,AH$15,1)*AH$9*Scenarios_TD!AH87</f>
        <v>0</v>
      </c>
      <c r="AI26" s="65">
        <f>IF(AI$17,AI$15,1)*AI$9*Scenarios_TD!AI87</f>
        <v>0</v>
      </c>
      <c r="AJ26" s="65">
        <f>IF(AJ$17,AJ$15,1)*AJ$9*Scenarios_TD!AJ87</f>
        <v>0</v>
      </c>
      <c r="AK26" s="65">
        <f>IF(AK$17,AK$15,1)*AK$9*Scenarios_TD!AK87</f>
        <v>0</v>
      </c>
      <c r="AL26" s="65">
        <f>IF(AL$17,AL$15,1)*AL$9*Scenarios_TD!AL87</f>
        <v>0</v>
      </c>
      <c r="AM26" s="65">
        <f>IF(AM$17,AM$15,1)*AM$9*Scenarios_TD!AM87</f>
        <v>0</v>
      </c>
      <c r="AN26" s="65">
        <f>IF(AN$17,AN$15,1)*AN$9*Scenarios_TD!AN87</f>
        <v>0</v>
      </c>
      <c r="AO26" s="65">
        <f>IF(AO$17,AO$15,1)*AO$9*Scenarios_TD!AO87</f>
        <v>0</v>
      </c>
      <c r="AP26" s="65">
        <f>IF(AP$17,AP$15,1)*AP$9*Scenarios_TD!AP87</f>
        <v>0</v>
      </c>
      <c r="AQ26" s="65">
        <f>IF(AQ$17,AQ$15,1)*AQ$9*Scenarios_TD!AQ87</f>
        <v>0</v>
      </c>
      <c r="AR26" s="65">
        <f>IF(AR$17,AR$15,1)*AR$9*Scenarios_TD!AR87</f>
        <v>0</v>
      </c>
      <c r="AS26" s="65">
        <f>IF(AS$17,AS$15,1)*AS$9*Scenarios_TD!AS87</f>
        <v>0</v>
      </c>
      <c r="AT26" s="65">
        <f>IF(AT$17,AT$15,1)*AT$9*Scenarios_TD!AT87</f>
        <v>0</v>
      </c>
      <c r="AU26" s="65">
        <f>IF(AU$17,AU$15,1)*AU$9*Scenarios_TD!AU87</f>
        <v>0</v>
      </c>
      <c r="AV26" s="65">
        <f>IF(AV$17,AV$15,1)*AV$9*Scenarios_TD!AV87</f>
        <v>0</v>
      </c>
      <c r="AW26" s="65">
        <f>IF(AW$17,AW$15,1)*AW$9*Scenarios_TD!AW87</f>
        <v>0</v>
      </c>
      <c r="AX26" s="65">
        <f>IF(AX$17,AX$15,1)*AX$9*Scenarios_TD!AX87</f>
        <v>0</v>
      </c>
      <c r="AY26" s="65">
        <f>IF(AY$17,AY$15,1)*AY$9*Scenarios_TD!AY87</f>
        <v>0</v>
      </c>
      <c r="AZ26" s="65">
        <f>IF(AZ$17,AZ$15,1)*AZ$9*Scenarios_TD!AZ87</f>
        <v>0</v>
      </c>
      <c r="BA26" s="65">
        <f>IF(BA$17,BA$15,1)*BA$9*Scenarios_TD!BA87</f>
        <v>0</v>
      </c>
      <c r="BB26" s="65">
        <f>IF(BB$17,BB$15,1)*BB$9*Scenarios_TD!BB87</f>
        <v>0</v>
      </c>
      <c r="BC26" s="65">
        <f>IF(BC$17,BC$15,1)*BC$9*Scenarios_TD!BC87</f>
        <v>0</v>
      </c>
      <c r="BD26" s="65">
        <f>IF(BD$17,BD$15,1)*BD$9*Scenarios_TD!BD87</f>
        <v>0</v>
      </c>
      <c r="BE26" s="65">
        <f>IF(BE$17,BE$15,1)*BE$9*Scenarios_TD!BE87</f>
        <v>0</v>
      </c>
      <c r="BF26" s="65">
        <f>IF(BF$17,BF$15,1)*BF$9*Scenarios_TD!BF87</f>
        <v>0</v>
      </c>
      <c r="BG26" s="65">
        <f>IF(BG$17,BG$15,1)*BG$9*Scenarios_TD!BG87</f>
        <v>0</v>
      </c>
      <c r="BH26" s="65">
        <f>IF(BH$17,BH$15,1)*BH$9*Scenarios_TD!BH87</f>
        <v>0</v>
      </c>
      <c r="BI26" s="65">
        <f>IF(BI$17,BI$15,1)*BI$9*Scenarios_TD!BI87</f>
        <v>0</v>
      </c>
      <c r="BJ26" s="65">
        <f>IF(BJ$17,BJ$15,1)*BJ$9*Scenarios_TD!BJ87</f>
        <v>0</v>
      </c>
      <c r="BK26" s="65">
        <f>IF(BK$17,BK$15,1)*BK$9*Scenarios_TD!BK87</f>
        <v>0</v>
      </c>
      <c r="BL26" s="65">
        <f>IF(BL$17,BL$15,1)*BL$9*Scenarios_TD!BL87</f>
        <v>0</v>
      </c>
      <c r="BM26" s="65">
        <f>IF(BM$17,BM$15,1)*BM$9*Scenarios_TD!BM87</f>
        <v>0</v>
      </c>
      <c r="BN26" s="65">
        <f>IF(BN$17,BN$15,1)*BN$9*Scenarios_TD!BN87</f>
        <v>0</v>
      </c>
      <c r="BO26" s="65">
        <f>IF(BO$17,BO$15,1)*BO$9*Scenarios_TD!BO87</f>
        <v>0</v>
      </c>
      <c r="BP26" s="65">
        <f>IF(BP$17,BP$15,1)*BP$9*Scenarios_TD!BP87</f>
        <v>0</v>
      </c>
      <c r="BQ26" s="65">
        <f>IF(BQ$17,BQ$15,1)*BQ$9*Scenarios_TD!BQ87</f>
        <v>0</v>
      </c>
      <c r="BR26" s="65">
        <f>IF(BR$17,BR$15,1)*BR$9*Scenarios_TD!BR87</f>
        <v>0</v>
      </c>
      <c r="BS26" s="65">
        <f>IF(BS$17,BS$15,1)*BS$9*Scenarios_TD!BS87</f>
        <v>0</v>
      </c>
      <c r="BT26" s="65">
        <f>IF(BT$17,BT$15,1)*BT$9*Scenarios_TD!BT87</f>
        <v>0</v>
      </c>
      <c r="BU26" s="65">
        <f>IF(BU$17,BU$15,1)*BU$9*Scenarios_TD!BU87</f>
        <v>0</v>
      </c>
      <c r="BV26" s="65">
        <f>IF(BV$17,BV$15,1)*BV$9*Scenarios_TD!BV87</f>
        <v>0</v>
      </c>
      <c r="BW26" s="65">
        <f>IF(BW$17,BW$15,1)*BW$9*Scenarios_TD!BW87</f>
        <v>0</v>
      </c>
      <c r="BX26" s="65">
        <f>IF(BX$17,BX$15,1)*BX$9*Scenarios_TD!BX87</f>
        <v>0</v>
      </c>
      <c r="BY26" s="65">
        <f>IF(BY$17,BY$15,1)*BY$9*Scenarios_TD!BY87</f>
        <v>0</v>
      </c>
      <c r="BZ26" s="65">
        <f>IF(BZ$17,BZ$15,1)*BZ$9*Scenarios_TD!BZ87</f>
        <v>0</v>
      </c>
      <c r="CA26" s="65">
        <f>IF(CA$17,CA$15,1)*CA$9*Scenarios_TD!CA87</f>
        <v>0</v>
      </c>
      <c r="CB26" s="65">
        <f>IF(CB$17,CB$15,1)*CB$9*Scenarios_TD!CB87</f>
        <v>0</v>
      </c>
      <c r="CC26" s="65">
        <f>IF(CC$17,CC$15,1)*CC$9*Scenarios_TD!CC87</f>
        <v>0</v>
      </c>
      <c r="CD26" s="65">
        <f>IF(CD$17,CD$15,1)*CD$9*Scenarios_TD!CD87</f>
        <v>0</v>
      </c>
      <c r="CE26" s="65">
        <f>IF(CE$17,CE$15,1)*CE$9*Scenarios_TD!CE87</f>
        <v>0</v>
      </c>
      <c r="CF26" s="65">
        <f>IF(CF$17,CF$15,1)*CF$9*Scenarios_TD!CF87</f>
        <v>0</v>
      </c>
      <c r="CG26" s="65">
        <f>IF(CG$17,CG$15,1)*CG$9*Scenarios_TD!CG87</f>
        <v>0</v>
      </c>
      <c r="CH26" s="65">
        <f>IF(CH$17,CH$15,1)*CH$9*Scenarios_TD!CH87</f>
        <v>0</v>
      </c>
      <c r="CI26" s="65">
        <f>IF(CI$17,CI$15,1)*CI$9*Scenarios_TD!CI87</f>
        <v>0</v>
      </c>
      <c r="CJ26" s="65">
        <f>IF(CJ$17,CJ$15,1)*CJ$9*Scenarios_TD!CJ87</f>
        <v>0</v>
      </c>
      <c r="CK26" s="65">
        <f>IF(CK$17,CK$15,1)*CK$9*Scenarios_TD!CK87</f>
        <v>0</v>
      </c>
      <c r="CL26" s="65">
        <f>IF(CL$17,CL$15,1)*CL$9*Scenarios_TD!CL87</f>
        <v>0</v>
      </c>
      <c r="CM26" s="65">
        <f>IF(CM$17,CM$15,1)*CM$9*Scenarios_TD!CM87</f>
        <v>0</v>
      </c>
      <c r="CN26" s="65">
        <f>IF(CN$17,CN$15,1)*CN$9*Scenarios_TD!CN87</f>
        <v>0</v>
      </c>
      <c r="CO26" s="65">
        <f>IF(CO$17,CO$15,1)*CO$9*Scenarios_TD!CO87</f>
        <v>0</v>
      </c>
      <c r="CP26" s="65">
        <f>IF(CP$17,CP$15,1)*CP$9*Scenarios_TD!CP87</f>
        <v>0</v>
      </c>
      <c r="CQ26" s="65">
        <f>IF(CQ$17,CQ$15,1)*CQ$9*Scenarios_TD!CQ87</f>
        <v>0</v>
      </c>
      <c r="CR26" s="65">
        <f>IF(CR$17,CR$15,1)*CR$9*Scenarios_TD!CR87</f>
        <v>0</v>
      </c>
      <c r="CS26" s="65">
        <f>IF(CS$17,CS$15,1)*CS$9*Scenarios_TD!CS87</f>
        <v>0</v>
      </c>
      <c r="CT26" s="65">
        <f>IF(CT$17,CT$15,1)*CT$9*Scenarios_TD!CT87</f>
        <v>0</v>
      </c>
      <c r="CU26" s="65">
        <f>IF(CU$17,CU$15,1)*CU$9*Scenarios_TD!CU87</f>
        <v>0</v>
      </c>
      <c r="CV26" s="65">
        <f>IF(CV$17,CV$15,1)*CV$9*Scenarios_TD!CV87</f>
        <v>0</v>
      </c>
    </row>
    <row r="27" spans="1:103">
      <c r="C27" s="90"/>
      <c r="D27" s="90"/>
      <c r="E27" s="90" t="s">
        <v>174</v>
      </c>
      <c r="F27" s="90"/>
      <c r="G27" s="179" t="s">
        <v>164</v>
      </c>
      <c r="H27" s="90"/>
      <c r="I27" s="180"/>
      <c r="J27" s="94">
        <f t="shared" si="6"/>
        <v>0</v>
      </c>
      <c r="L27" s="65">
        <f>IF(L20,L$15,1)*L$9*Scenarios_TD!L88</f>
        <v>0</v>
      </c>
      <c r="M27" s="65">
        <f>IF(M20,M$15,1)*M$9*Scenarios_TD!M88</f>
        <v>0</v>
      </c>
      <c r="N27" s="65">
        <f>IF(N20,N$15,1)*N$9*Scenarios_TD!N88</f>
        <v>0</v>
      </c>
      <c r="O27" s="65">
        <f>IF(O20,O$15,1)*O$9*Scenarios_TD!O88</f>
        <v>0</v>
      </c>
      <c r="P27" s="65">
        <f>IF(P20,P$15,1)*P$9*Scenarios_TD!P88</f>
        <v>0</v>
      </c>
      <c r="Q27" s="65">
        <f>IF(Q20,Q$15,1)*Q$9*Scenarios_TD!Q88</f>
        <v>0</v>
      </c>
      <c r="R27" s="65">
        <f>IF(R20,R$15,1)*R$9*Scenarios_TD!R88</f>
        <v>0</v>
      </c>
      <c r="S27" s="65">
        <f>IF(S20,S$15,1)*S$9*Scenarios_TD!S88</f>
        <v>0</v>
      </c>
      <c r="T27" s="65">
        <f>IF(T20,T$15,1)*T$9*Scenarios_TD!T88</f>
        <v>0</v>
      </c>
      <c r="U27" s="65">
        <f>IF(U20,U$15,1)*U$9*Scenarios_TD!U88</f>
        <v>0</v>
      </c>
      <c r="V27" s="65">
        <f>IF(V20,V$15,1)*V$9*Scenarios_TD!V88</f>
        <v>0</v>
      </c>
      <c r="W27" s="65">
        <f>IF(W20,W$15,1)*W$9*Scenarios_TD!W88</f>
        <v>0</v>
      </c>
      <c r="X27" s="65">
        <f>IF(X20,X$15,1)*X$9*Scenarios_TD!X88</f>
        <v>0</v>
      </c>
      <c r="Y27" s="65">
        <f>IF(Y20,Y$15,1)*Y$9*Scenarios_TD!Y88</f>
        <v>0</v>
      </c>
      <c r="Z27" s="65">
        <f>IF(Z20,Z$15,1)*Z$9*Scenarios_TD!Z88</f>
        <v>0</v>
      </c>
      <c r="AA27" s="65">
        <f>IF(AA20,AA$15,1)*AA$9*Scenarios_TD!AA88</f>
        <v>0</v>
      </c>
      <c r="AB27" s="65">
        <f>IF(AB20,AB$15,1)*AB$9*Scenarios_TD!AB88</f>
        <v>0</v>
      </c>
      <c r="AC27" s="65">
        <f>IF(AC20,AC$15,1)*AC$9*Scenarios_TD!AC88</f>
        <v>0</v>
      </c>
      <c r="AD27" s="65">
        <f>IF(AD20,AD$15,1)*AD$9*Scenarios_TD!AD88</f>
        <v>0</v>
      </c>
      <c r="AE27" s="65">
        <f>IF(AE20,AE$15,1)*AE$9*Scenarios_TD!AE88</f>
        <v>0</v>
      </c>
      <c r="AF27" s="65">
        <f>IF(AF20,AF$15,1)*AF$9*Scenarios_TD!AF88</f>
        <v>0</v>
      </c>
      <c r="AG27" s="65">
        <f>IF(AG$17,AG$15,1)*AG$9*Scenarios_TD!AG88</f>
        <v>0</v>
      </c>
      <c r="AH27" s="65">
        <f>IF(AH$17,AH$15,1)*AH$9*Scenarios_TD!AH88</f>
        <v>0</v>
      </c>
      <c r="AI27" s="65">
        <f>IF(AI$17,AI$15,1)*AI$9*Scenarios_TD!AI88</f>
        <v>0</v>
      </c>
      <c r="AJ27" s="65">
        <f>IF(AJ$17,AJ$15,1)*AJ$9*Scenarios_TD!AJ88</f>
        <v>0</v>
      </c>
      <c r="AK27" s="65">
        <f>IF(AK$17,AK$15,1)*AK$9*Scenarios_TD!AK88</f>
        <v>0</v>
      </c>
      <c r="AL27" s="65">
        <f>IF(AL$17,AL$15,1)*AL$9*Scenarios_TD!AL88</f>
        <v>0</v>
      </c>
      <c r="AM27" s="65">
        <f>IF(AM$17,AM$15,1)*AM$9*Scenarios_TD!AM88</f>
        <v>0</v>
      </c>
      <c r="AN27" s="65">
        <f>IF(AN$17,AN$15,1)*AN$9*Scenarios_TD!AN88</f>
        <v>0</v>
      </c>
      <c r="AO27" s="65">
        <f>IF(AO$17,AO$15,1)*AO$9*Scenarios_TD!AO88</f>
        <v>0</v>
      </c>
      <c r="AP27" s="65">
        <f>IF(AP$17,AP$15,1)*AP$9*Scenarios_TD!AP88</f>
        <v>0</v>
      </c>
      <c r="AQ27" s="65">
        <f>IF(AQ$17,AQ$15,1)*AQ$9*Scenarios_TD!AQ88</f>
        <v>0</v>
      </c>
      <c r="AR27" s="65">
        <f>IF(AR$17,AR$15,1)*AR$9*Scenarios_TD!AR88</f>
        <v>0</v>
      </c>
      <c r="AS27" s="65">
        <f>IF(AS$17,AS$15,1)*AS$9*Scenarios_TD!AS88</f>
        <v>0</v>
      </c>
      <c r="AT27" s="65">
        <f>IF(AT$17,AT$15,1)*AT$9*Scenarios_TD!AT88</f>
        <v>0</v>
      </c>
      <c r="AU27" s="65">
        <f>IF(AU$17,AU$15,1)*AU$9*Scenarios_TD!AU88</f>
        <v>0</v>
      </c>
      <c r="AV27" s="65">
        <f>IF(AV$17,AV$15,1)*AV$9*Scenarios_TD!AV88</f>
        <v>0</v>
      </c>
      <c r="AW27" s="65">
        <f>IF(AW$17,AW$15,1)*AW$9*Scenarios_TD!AW88</f>
        <v>0</v>
      </c>
      <c r="AX27" s="65">
        <f>IF(AX$17,AX$15,1)*AX$9*Scenarios_TD!AX88</f>
        <v>0</v>
      </c>
      <c r="AY27" s="65">
        <f>IF(AY$17,AY$15,1)*AY$9*Scenarios_TD!AY88</f>
        <v>0</v>
      </c>
      <c r="AZ27" s="65">
        <f>IF(AZ$17,AZ$15,1)*AZ$9*Scenarios_TD!AZ88</f>
        <v>0</v>
      </c>
      <c r="BA27" s="65">
        <f>IF(BA$17,BA$15,1)*BA$9*Scenarios_TD!BA88</f>
        <v>0</v>
      </c>
      <c r="BB27" s="65">
        <f>IF(BB$17,BB$15,1)*BB$9*Scenarios_TD!BB88</f>
        <v>0</v>
      </c>
      <c r="BC27" s="65">
        <f>IF(BC$17,BC$15,1)*BC$9*Scenarios_TD!BC88</f>
        <v>0</v>
      </c>
      <c r="BD27" s="65">
        <f>IF(BD$17,BD$15,1)*BD$9*Scenarios_TD!BD88</f>
        <v>0</v>
      </c>
      <c r="BE27" s="65">
        <f>IF(BE$17,BE$15,1)*BE$9*Scenarios_TD!BE88</f>
        <v>0</v>
      </c>
      <c r="BF27" s="65">
        <f>IF(BF$17,BF$15,1)*BF$9*Scenarios_TD!BF88</f>
        <v>0</v>
      </c>
      <c r="BG27" s="65">
        <f>IF(BG$17,BG$15,1)*BG$9*Scenarios_TD!BG88</f>
        <v>0</v>
      </c>
      <c r="BH27" s="65">
        <f>IF(BH$17,BH$15,1)*BH$9*Scenarios_TD!BH88</f>
        <v>0</v>
      </c>
      <c r="BI27" s="65">
        <f>IF(BI$17,BI$15,1)*BI$9*Scenarios_TD!BI88</f>
        <v>0</v>
      </c>
      <c r="BJ27" s="65">
        <f>IF(BJ$17,BJ$15,1)*BJ$9*Scenarios_TD!BJ88</f>
        <v>0</v>
      </c>
      <c r="BK27" s="65">
        <f>IF(BK$17,BK$15,1)*BK$9*Scenarios_TD!BK88</f>
        <v>0</v>
      </c>
      <c r="BL27" s="65">
        <f>IF(BL$17,BL$15,1)*BL$9*Scenarios_TD!BL88</f>
        <v>0</v>
      </c>
      <c r="BM27" s="65">
        <f>IF(BM$17,BM$15,1)*BM$9*Scenarios_TD!BM88</f>
        <v>0</v>
      </c>
      <c r="BN27" s="65">
        <f>IF(BN$17,BN$15,1)*BN$9*Scenarios_TD!BN88</f>
        <v>0</v>
      </c>
      <c r="BO27" s="65">
        <f>IF(BO$17,BO$15,1)*BO$9*Scenarios_TD!BO88</f>
        <v>0</v>
      </c>
      <c r="BP27" s="65">
        <f>IF(BP$17,BP$15,1)*BP$9*Scenarios_TD!BP88</f>
        <v>0</v>
      </c>
      <c r="BQ27" s="65">
        <f>IF(BQ$17,BQ$15,1)*BQ$9*Scenarios_TD!BQ88</f>
        <v>0</v>
      </c>
      <c r="BR27" s="65">
        <f>IF(BR$17,BR$15,1)*BR$9*Scenarios_TD!BR88</f>
        <v>0</v>
      </c>
      <c r="BS27" s="65">
        <f>IF(BS$17,BS$15,1)*BS$9*Scenarios_TD!BS88</f>
        <v>0</v>
      </c>
      <c r="BT27" s="65">
        <f>IF(BT$17,BT$15,1)*BT$9*Scenarios_TD!BT88</f>
        <v>0</v>
      </c>
      <c r="BU27" s="65">
        <f>IF(BU$17,BU$15,1)*BU$9*Scenarios_TD!BU88</f>
        <v>0</v>
      </c>
      <c r="BV27" s="65">
        <f>IF(BV$17,BV$15,1)*BV$9*Scenarios_TD!BV88</f>
        <v>0</v>
      </c>
      <c r="BW27" s="65">
        <f>IF(BW$17,BW$15,1)*BW$9*Scenarios_TD!BW88</f>
        <v>0</v>
      </c>
      <c r="BX27" s="65">
        <f>IF(BX$17,BX$15,1)*BX$9*Scenarios_TD!BX88</f>
        <v>0</v>
      </c>
      <c r="BY27" s="65">
        <f>IF(BY$17,BY$15,1)*BY$9*Scenarios_TD!BY88</f>
        <v>0</v>
      </c>
      <c r="BZ27" s="65">
        <f>IF(BZ$17,BZ$15,1)*BZ$9*Scenarios_TD!BZ88</f>
        <v>0</v>
      </c>
      <c r="CA27" s="65">
        <f>IF(CA$17,CA$15,1)*CA$9*Scenarios_TD!CA88</f>
        <v>0</v>
      </c>
      <c r="CB27" s="65">
        <f>IF(CB$17,CB$15,1)*CB$9*Scenarios_TD!CB88</f>
        <v>0</v>
      </c>
      <c r="CC27" s="65">
        <f>IF(CC$17,CC$15,1)*CC$9*Scenarios_TD!CC88</f>
        <v>0</v>
      </c>
      <c r="CD27" s="65">
        <f>IF(CD$17,CD$15,1)*CD$9*Scenarios_TD!CD88</f>
        <v>0</v>
      </c>
      <c r="CE27" s="65">
        <f>IF(CE$17,CE$15,1)*CE$9*Scenarios_TD!CE88</f>
        <v>0</v>
      </c>
      <c r="CF27" s="65">
        <f>IF(CF$17,CF$15,1)*CF$9*Scenarios_TD!CF88</f>
        <v>0</v>
      </c>
      <c r="CG27" s="65">
        <f>IF(CG$17,CG$15,1)*CG$9*Scenarios_TD!CG88</f>
        <v>0</v>
      </c>
      <c r="CH27" s="65">
        <f>IF(CH$17,CH$15,1)*CH$9*Scenarios_TD!CH88</f>
        <v>0</v>
      </c>
      <c r="CI27" s="65">
        <f>IF(CI$17,CI$15,1)*CI$9*Scenarios_TD!CI88</f>
        <v>0</v>
      </c>
      <c r="CJ27" s="65">
        <f>IF(CJ$17,CJ$15,1)*CJ$9*Scenarios_TD!CJ88</f>
        <v>0</v>
      </c>
      <c r="CK27" s="65">
        <f>IF(CK$17,CK$15,1)*CK$9*Scenarios_TD!CK88</f>
        <v>0</v>
      </c>
      <c r="CL27" s="65">
        <f>IF(CL$17,CL$15,1)*CL$9*Scenarios_TD!CL88</f>
        <v>0</v>
      </c>
      <c r="CM27" s="65">
        <f>IF(CM$17,CM$15,1)*CM$9*Scenarios_TD!CM88</f>
        <v>0</v>
      </c>
      <c r="CN27" s="65">
        <f>IF(CN$17,CN$15,1)*CN$9*Scenarios_TD!CN88</f>
        <v>0</v>
      </c>
      <c r="CO27" s="65">
        <f>IF(CO$17,CO$15,1)*CO$9*Scenarios_TD!CO88</f>
        <v>0</v>
      </c>
      <c r="CP27" s="65">
        <f>IF(CP$17,CP$15,1)*CP$9*Scenarios_TD!CP88</f>
        <v>0</v>
      </c>
      <c r="CQ27" s="65">
        <f>IF(CQ$17,CQ$15,1)*CQ$9*Scenarios_TD!CQ88</f>
        <v>0</v>
      </c>
      <c r="CR27" s="65">
        <f>IF(CR$17,CR$15,1)*CR$9*Scenarios_TD!CR88</f>
        <v>0</v>
      </c>
      <c r="CS27" s="65">
        <f>IF(CS$17,CS$15,1)*CS$9*Scenarios_TD!CS88</f>
        <v>0</v>
      </c>
      <c r="CT27" s="65">
        <f>IF(CT$17,CT$15,1)*CT$9*Scenarios_TD!CT88</f>
        <v>0</v>
      </c>
      <c r="CU27" s="65">
        <f>IF(CU$17,CU$15,1)*CU$9*Scenarios_TD!CU88</f>
        <v>0</v>
      </c>
      <c r="CV27" s="65">
        <f>IF(CV$17,CV$15,1)*CV$9*Scenarios_TD!CV88</f>
        <v>0</v>
      </c>
    </row>
    <row r="28" spans="1:103">
      <c r="C28" s="90"/>
      <c r="D28" s="90"/>
      <c r="E28" s="90" t="s">
        <v>175</v>
      </c>
      <c r="F28" s="90"/>
      <c r="G28" s="179" t="s">
        <v>164</v>
      </c>
      <c r="H28" s="90"/>
      <c r="I28" s="180"/>
      <c r="J28" s="94">
        <f t="shared" si="6"/>
        <v>0</v>
      </c>
      <c r="L28" s="65">
        <f>IF(L21,L$15,1)*L$9*Scenarios_TD!L89</f>
        <v>0</v>
      </c>
      <c r="M28" s="65">
        <f>IF(M21,M$15,1)*M$9*Scenarios_TD!M89</f>
        <v>0</v>
      </c>
      <c r="N28" s="65">
        <f>IF(N21,N$15,1)*N$9*Scenarios_TD!N89</f>
        <v>0</v>
      </c>
      <c r="O28" s="65">
        <f>IF(O21,O$15,1)*O$9*Scenarios_TD!O89</f>
        <v>0</v>
      </c>
      <c r="P28" s="65">
        <f>IF(P21,P$15,1)*P$9*Scenarios_TD!P89</f>
        <v>0</v>
      </c>
      <c r="Q28" s="65">
        <f>IF(Q21,Q$15,1)*Q$9*Scenarios_TD!Q89</f>
        <v>0</v>
      </c>
      <c r="R28" s="65">
        <f>IF(R21,R$15,1)*R$9*Scenarios_TD!R89</f>
        <v>0</v>
      </c>
      <c r="S28" s="65">
        <f>IF(S21,S$15,1)*S$9*Scenarios_TD!S89</f>
        <v>0</v>
      </c>
      <c r="T28" s="65">
        <f>IF(T21,T$15,1)*T$9*Scenarios_TD!T89</f>
        <v>0</v>
      </c>
      <c r="U28" s="65">
        <f>IF(U21,U$15,1)*U$9*Scenarios_TD!U89</f>
        <v>0</v>
      </c>
      <c r="V28" s="65">
        <f>IF(V21,V$15,1)*V$9*Scenarios_TD!V89</f>
        <v>0</v>
      </c>
      <c r="W28" s="65">
        <f>IF(W21,W$15,1)*W$9*Scenarios_TD!W89</f>
        <v>0</v>
      </c>
      <c r="X28" s="65">
        <f>IF(X21,X$15,1)*X$9*Scenarios_TD!X89</f>
        <v>0</v>
      </c>
      <c r="Y28" s="65">
        <f>IF(Y21,Y$15,1)*Y$9*Scenarios_TD!Y89</f>
        <v>0</v>
      </c>
      <c r="Z28" s="65">
        <f>IF(Z21,Z$15,1)*Z$9*Scenarios_TD!Z89</f>
        <v>0</v>
      </c>
      <c r="AA28" s="65">
        <f>IF(AA21,AA$15,1)*AA$9*Scenarios_TD!AA89</f>
        <v>0</v>
      </c>
      <c r="AB28" s="65">
        <f>IF(AB21,AB$15,1)*AB$9*Scenarios_TD!AB89</f>
        <v>0</v>
      </c>
      <c r="AC28" s="65">
        <f>IF(AC21,AC$15,1)*AC$9*Scenarios_TD!AC89</f>
        <v>0</v>
      </c>
      <c r="AD28" s="65">
        <f>IF(AD21,AD$15,1)*AD$9*Scenarios_TD!AD89</f>
        <v>0</v>
      </c>
      <c r="AE28" s="65">
        <f>IF(AE21,AE$15,1)*AE$9*Scenarios_TD!AE89</f>
        <v>0</v>
      </c>
      <c r="AF28" s="65">
        <f>IF(AF21,AF$15,1)*AF$9*Scenarios_TD!AF89</f>
        <v>0</v>
      </c>
      <c r="AG28" s="65">
        <f>IF(AG$17,AG$15,1)*AG$9*Scenarios_TD!AG89</f>
        <v>0</v>
      </c>
      <c r="AH28" s="65">
        <f>IF(AH$17,AH$15,1)*AH$9*Scenarios_TD!AH89</f>
        <v>0</v>
      </c>
      <c r="AI28" s="65">
        <f>IF(AI$17,AI$15,1)*AI$9*Scenarios_TD!AI89</f>
        <v>0</v>
      </c>
      <c r="AJ28" s="65">
        <f>IF(AJ$17,AJ$15,1)*AJ$9*Scenarios_TD!AJ89</f>
        <v>0</v>
      </c>
      <c r="AK28" s="65">
        <f>IF(AK$17,AK$15,1)*AK$9*Scenarios_TD!AK89</f>
        <v>0</v>
      </c>
      <c r="AL28" s="65">
        <f>IF(AL$17,AL$15,1)*AL$9*Scenarios_TD!AL89</f>
        <v>0</v>
      </c>
      <c r="AM28" s="65">
        <f>IF(AM$17,AM$15,1)*AM$9*Scenarios_TD!AM89</f>
        <v>0</v>
      </c>
      <c r="AN28" s="65">
        <f>IF(AN$17,AN$15,1)*AN$9*Scenarios_TD!AN89</f>
        <v>0</v>
      </c>
      <c r="AO28" s="65">
        <f>IF(AO$17,AO$15,1)*AO$9*Scenarios_TD!AO89</f>
        <v>0</v>
      </c>
      <c r="AP28" s="65">
        <f>IF(AP$17,AP$15,1)*AP$9*Scenarios_TD!AP89</f>
        <v>0</v>
      </c>
      <c r="AQ28" s="65">
        <f>IF(AQ$17,AQ$15,1)*AQ$9*Scenarios_TD!AQ89</f>
        <v>0</v>
      </c>
      <c r="AR28" s="65">
        <f>IF(AR$17,AR$15,1)*AR$9*Scenarios_TD!AR89</f>
        <v>0</v>
      </c>
      <c r="AS28" s="65">
        <f>IF(AS$17,AS$15,1)*AS$9*Scenarios_TD!AS89</f>
        <v>0</v>
      </c>
      <c r="AT28" s="65">
        <f>IF(AT$17,AT$15,1)*AT$9*Scenarios_TD!AT89</f>
        <v>0</v>
      </c>
      <c r="AU28" s="65">
        <f>IF(AU$17,AU$15,1)*AU$9*Scenarios_TD!AU89</f>
        <v>0</v>
      </c>
      <c r="AV28" s="65">
        <f>IF(AV$17,AV$15,1)*AV$9*Scenarios_TD!AV89</f>
        <v>0</v>
      </c>
      <c r="AW28" s="65">
        <f>IF(AW$17,AW$15,1)*AW$9*Scenarios_TD!AW89</f>
        <v>0</v>
      </c>
      <c r="AX28" s="65">
        <f>IF(AX$17,AX$15,1)*AX$9*Scenarios_TD!AX89</f>
        <v>0</v>
      </c>
      <c r="AY28" s="65">
        <f>IF(AY$17,AY$15,1)*AY$9*Scenarios_TD!AY89</f>
        <v>0</v>
      </c>
      <c r="AZ28" s="65">
        <f>IF(AZ$17,AZ$15,1)*AZ$9*Scenarios_TD!AZ89</f>
        <v>0</v>
      </c>
      <c r="BA28" s="65">
        <f>IF(BA$17,BA$15,1)*BA$9*Scenarios_TD!BA89</f>
        <v>0</v>
      </c>
      <c r="BB28" s="65">
        <f>IF(BB$17,BB$15,1)*BB$9*Scenarios_TD!BB89</f>
        <v>0</v>
      </c>
      <c r="BC28" s="65">
        <f>IF(BC$17,BC$15,1)*BC$9*Scenarios_TD!BC89</f>
        <v>0</v>
      </c>
      <c r="BD28" s="65">
        <f>IF(BD$17,BD$15,1)*BD$9*Scenarios_TD!BD89</f>
        <v>0</v>
      </c>
      <c r="BE28" s="65">
        <f>IF(BE$17,BE$15,1)*BE$9*Scenarios_TD!BE89</f>
        <v>0</v>
      </c>
      <c r="BF28" s="65">
        <f>IF(BF$17,BF$15,1)*BF$9*Scenarios_TD!BF89</f>
        <v>0</v>
      </c>
      <c r="BG28" s="65">
        <f>IF(BG$17,BG$15,1)*BG$9*Scenarios_TD!BG89</f>
        <v>0</v>
      </c>
      <c r="BH28" s="65">
        <f>IF(BH$17,BH$15,1)*BH$9*Scenarios_TD!BH89</f>
        <v>0</v>
      </c>
      <c r="BI28" s="65">
        <f>IF(BI$17,BI$15,1)*BI$9*Scenarios_TD!BI89</f>
        <v>0</v>
      </c>
      <c r="BJ28" s="65">
        <f>IF(BJ$17,BJ$15,1)*BJ$9*Scenarios_TD!BJ89</f>
        <v>0</v>
      </c>
      <c r="BK28" s="65">
        <f>IF(BK$17,BK$15,1)*BK$9*Scenarios_TD!BK89</f>
        <v>0</v>
      </c>
      <c r="BL28" s="65">
        <f>IF(BL$17,BL$15,1)*BL$9*Scenarios_TD!BL89</f>
        <v>0</v>
      </c>
      <c r="BM28" s="65">
        <f>IF(BM$17,BM$15,1)*BM$9*Scenarios_TD!BM89</f>
        <v>0</v>
      </c>
      <c r="BN28" s="65">
        <f>IF(BN$17,BN$15,1)*BN$9*Scenarios_TD!BN89</f>
        <v>0</v>
      </c>
      <c r="BO28" s="65">
        <f>IF(BO$17,BO$15,1)*BO$9*Scenarios_TD!BO89</f>
        <v>0</v>
      </c>
      <c r="BP28" s="65">
        <f>IF(BP$17,BP$15,1)*BP$9*Scenarios_TD!BP89</f>
        <v>0</v>
      </c>
      <c r="BQ28" s="65">
        <f>IF(BQ$17,BQ$15,1)*BQ$9*Scenarios_TD!BQ89</f>
        <v>0</v>
      </c>
      <c r="BR28" s="65">
        <f>IF(BR$17,BR$15,1)*BR$9*Scenarios_TD!BR89</f>
        <v>0</v>
      </c>
      <c r="BS28" s="65">
        <f>IF(BS$17,BS$15,1)*BS$9*Scenarios_TD!BS89</f>
        <v>0</v>
      </c>
      <c r="BT28" s="65">
        <f>IF(BT$17,BT$15,1)*BT$9*Scenarios_TD!BT89</f>
        <v>0</v>
      </c>
      <c r="BU28" s="65">
        <f>IF(BU$17,BU$15,1)*BU$9*Scenarios_TD!BU89</f>
        <v>0</v>
      </c>
      <c r="BV28" s="65">
        <f>IF(BV$17,BV$15,1)*BV$9*Scenarios_TD!BV89</f>
        <v>0</v>
      </c>
      <c r="BW28" s="65">
        <f>IF(BW$17,BW$15,1)*BW$9*Scenarios_TD!BW89</f>
        <v>0</v>
      </c>
      <c r="BX28" s="65">
        <f>IF(BX$17,BX$15,1)*BX$9*Scenarios_TD!BX89</f>
        <v>0</v>
      </c>
      <c r="BY28" s="65">
        <f>IF(BY$17,BY$15,1)*BY$9*Scenarios_TD!BY89</f>
        <v>0</v>
      </c>
      <c r="BZ28" s="65">
        <f>IF(BZ$17,BZ$15,1)*BZ$9*Scenarios_TD!BZ89</f>
        <v>0</v>
      </c>
      <c r="CA28" s="65">
        <f>IF(CA$17,CA$15,1)*CA$9*Scenarios_TD!CA89</f>
        <v>0</v>
      </c>
      <c r="CB28" s="65">
        <f>IF(CB$17,CB$15,1)*CB$9*Scenarios_TD!CB89</f>
        <v>0</v>
      </c>
      <c r="CC28" s="65">
        <f>IF(CC$17,CC$15,1)*CC$9*Scenarios_TD!CC89</f>
        <v>0</v>
      </c>
      <c r="CD28" s="65">
        <f>IF(CD$17,CD$15,1)*CD$9*Scenarios_TD!CD89</f>
        <v>0</v>
      </c>
      <c r="CE28" s="65">
        <f>IF(CE$17,CE$15,1)*CE$9*Scenarios_TD!CE89</f>
        <v>0</v>
      </c>
      <c r="CF28" s="65">
        <f>IF(CF$17,CF$15,1)*CF$9*Scenarios_TD!CF89</f>
        <v>0</v>
      </c>
      <c r="CG28" s="65">
        <f>IF(CG$17,CG$15,1)*CG$9*Scenarios_TD!CG89</f>
        <v>0</v>
      </c>
      <c r="CH28" s="65">
        <f>IF(CH$17,CH$15,1)*CH$9*Scenarios_TD!CH89</f>
        <v>0</v>
      </c>
      <c r="CI28" s="65">
        <f>IF(CI$17,CI$15,1)*CI$9*Scenarios_TD!CI89</f>
        <v>0</v>
      </c>
      <c r="CJ28" s="65">
        <f>IF(CJ$17,CJ$15,1)*CJ$9*Scenarios_TD!CJ89</f>
        <v>0</v>
      </c>
      <c r="CK28" s="65">
        <f>IF(CK$17,CK$15,1)*CK$9*Scenarios_TD!CK89</f>
        <v>0</v>
      </c>
      <c r="CL28" s="65">
        <f>IF(CL$17,CL$15,1)*CL$9*Scenarios_TD!CL89</f>
        <v>0</v>
      </c>
      <c r="CM28" s="65">
        <f>IF(CM$17,CM$15,1)*CM$9*Scenarios_TD!CM89</f>
        <v>0</v>
      </c>
      <c r="CN28" s="65">
        <f>IF(CN$17,CN$15,1)*CN$9*Scenarios_TD!CN89</f>
        <v>0</v>
      </c>
      <c r="CO28" s="65">
        <f>IF(CO$17,CO$15,1)*CO$9*Scenarios_TD!CO89</f>
        <v>0</v>
      </c>
      <c r="CP28" s="65">
        <f>IF(CP$17,CP$15,1)*CP$9*Scenarios_TD!CP89</f>
        <v>0</v>
      </c>
      <c r="CQ28" s="65">
        <f>IF(CQ$17,CQ$15,1)*CQ$9*Scenarios_TD!CQ89</f>
        <v>0</v>
      </c>
      <c r="CR28" s="65">
        <f>IF(CR$17,CR$15,1)*CR$9*Scenarios_TD!CR89</f>
        <v>0</v>
      </c>
      <c r="CS28" s="65">
        <f>IF(CS$17,CS$15,1)*CS$9*Scenarios_TD!CS89</f>
        <v>0</v>
      </c>
      <c r="CT28" s="65">
        <f>IF(CT$17,CT$15,1)*CT$9*Scenarios_TD!CT89</f>
        <v>0</v>
      </c>
      <c r="CU28" s="65">
        <f>IF(CU$17,CU$15,1)*CU$9*Scenarios_TD!CU89</f>
        <v>0</v>
      </c>
      <c r="CV28" s="65">
        <f>IF(CV$17,CV$15,1)*CV$9*Scenarios_TD!CV89</f>
        <v>0</v>
      </c>
    </row>
    <row r="29" spans="1:103">
      <c r="C29" s="90"/>
      <c r="D29" s="90"/>
      <c r="E29" s="90" t="s">
        <v>176</v>
      </c>
      <c r="F29" s="90"/>
      <c r="G29" s="179" t="s">
        <v>164</v>
      </c>
      <c r="H29" s="90"/>
      <c r="I29" s="180"/>
      <c r="J29" s="94">
        <f t="shared" si="6"/>
        <v>0</v>
      </c>
      <c r="L29" s="65">
        <f>IF(L22,L$15,1)*L$9*Scenarios_TD!L90</f>
        <v>0</v>
      </c>
      <c r="M29" s="65">
        <f>IF(M22,M$15,1)*M$9*Scenarios_TD!M90</f>
        <v>0</v>
      </c>
      <c r="N29" s="65">
        <f>IF(N22,N$15,1)*N$9*Scenarios_TD!N90</f>
        <v>0</v>
      </c>
      <c r="O29" s="65">
        <f>IF(O22,O$15,1)*O$9*Scenarios_TD!O90</f>
        <v>0</v>
      </c>
      <c r="P29" s="65">
        <f>IF(P22,P$15,1)*P$9*Scenarios_TD!P90</f>
        <v>0</v>
      </c>
      <c r="Q29" s="65">
        <f>IF(Q22,Q$15,1)*Q$9*Scenarios_TD!Q90</f>
        <v>0</v>
      </c>
      <c r="R29" s="65">
        <f>IF(R22,R$15,1)*R$9*Scenarios_TD!R90</f>
        <v>0</v>
      </c>
      <c r="S29" s="65">
        <f>IF(S22,S$15,1)*S$9*Scenarios_TD!S90</f>
        <v>0</v>
      </c>
      <c r="T29" s="65">
        <f>IF(T22,T$15,1)*T$9*Scenarios_TD!T90</f>
        <v>0</v>
      </c>
      <c r="U29" s="65">
        <f>IF(U22,U$15,1)*U$9*Scenarios_TD!U90</f>
        <v>0</v>
      </c>
      <c r="V29" s="65">
        <f>IF(V22,V$15,1)*V$9*Scenarios_TD!V90</f>
        <v>0</v>
      </c>
      <c r="W29" s="65">
        <f>IF(W22,W$15,1)*W$9*Scenarios_TD!W90</f>
        <v>0</v>
      </c>
      <c r="X29" s="65">
        <f>IF(X22,X$15,1)*X$9*Scenarios_TD!X90</f>
        <v>0</v>
      </c>
      <c r="Y29" s="65">
        <f>IF(Y22,Y$15,1)*Y$9*Scenarios_TD!Y90</f>
        <v>0</v>
      </c>
      <c r="Z29" s="65">
        <f>IF(Z22,Z$15,1)*Z$9*Scenarios_TD!Z90</f>
        <v>0</v>
      </c>
      <c r="AA29" s="65">
        <f>IF(AA22,AA$15,1)*AA$9*Scenarios_TD!AA90</f>
        <v>0</v>
      </c>
      <c r="AB29" s="65">
        <f>IF(AB22,AB$15,1)*AB$9*Scenarios_TD!AB90</f>
        <v>0</v>
      </c>
      <c r="AC29" s="65">
        <f>IF(AC22,AC$15,1)*AC$9*Scenarios_TD!AC90</f>
        <v>0</v>
      </c>
      <c r="AD29" s="65">
        <f>IF(AD22,AD$15,1)*AD$9*Scenarios_TD!AD90</f>
        <v>0</v>
      </c>
      <c r="AE29" s="65">
        <f>IF(AE22,AE$15,1)*AE$9*Scenarios_TD!AE90</f>
        <v>0</v>
      </c>
      <c r="AF29" s="65">
        <f>IF(AF22,AF$15,1)*AF$9*Scenarios_TD!AF90</f>
        <v>0</v>
      </c>
      <c r="AG29" s="65">
        <f>IF(AG$17,AG$15,1)*AG$9*Scenarios_TD!AG90</f>
        <v>0</v>
      </c>
      <c r="AH29" s="65">
        <f>IF(AH$17,AH$15,1)*AH$9*Scenarios_TD!AH90</f>
        <v>0</v>
      </c>
      <c r="AI29" s="65">
        <f>IF(AI$17,AI$15,1)*AI$9*Scenarios_TD!AI90</f>
        <v>0</v>
      </c>
      <c r="AJ29" s="65">
        <f>IF(AJ$17,AJ$15,1)*AJ$9*Scenarios_TD!AJ90</f>
        <v>0</v>
      </c>
      <c r="AK29" s="65">
        <f>IF(AK$17,AK$15,1)*AK$9*Scenarios_TD!AK90</f>
        <v>0</v>
      </c>
      <c r="AL29" s="65">
        <f>IF(AL$17,AL$15,1)*AL$9*Scenarios_TD!AL90</f>
        <v>0</v>
      </c>
      <c r="AM29" s="65">
        <f>IF(AM$17,AM$15,1)*AM$9*Scenarios_TD!AM90</f>
        <v>0</v>
      </c>
      <c r="AN29" s="65">
        <f>IF(AN$17,AN$15,1)*AN$9*Scenarios_TD!AN90</f>
        <v>0</v>
      </c>
      <c r="AO29" s="65">
        <f>IF(AO$17,AO$15,1)*AO$9*Scenarios_TD!AO90</f>
        <v>0</v>
      </c>
      <c r="AP29" s="65">
        <f>IF(AP$17,AP$15,1)*AP$9*Scenarios_TD!AP90</f>
        <v>0</v>
      </c>
      <c r="AQ29" s="65">
        <f>IF(AQ$17,AQ$15,1)*AQ$9*Scenarios_TD!AQ90</f>
        <v>0</v>
      </c>
      <c r="AR29" s="65">
        <f>IF(AR$17,AR$15,1)*AR$9*Scenarios_TD!AR90</f>
        <v>0</v>
      </c>
      <c r="AS29" s="65">
        <f>IF(AS$17,AS$15,1)*AS$9*Scenarios_TD!AS90</f>
        <v>0</v>
      </c>
      <c r="AT29" s="65">
        <f>IF(AT$17,AT$15,1)*AT$9*Scenarios_TD!AT90</f>
        <v>0</v>
      </c>
      <c r="AU29" s="65">
        <f>IF(AU$17,AU$15,1)*AU$9*Scenarios_TD!AU90</f>
        <v>0</v>
      </c>
      <c r="AV29" s="65">
        <f>IF(AV$17,AV$15,1)*AV$9*Scenarios_TD!AV90</f>
        <v>0</v>
      </c>
      <c r="AW29" s="65">
        <f>IF(AW$17,AW$15,1)*AW$9*Scenarios_TD!AW90</f>
        <v>0</v>
      </c>
      <c r="AX29" s="65">
        <f>IF(AX$17,AX$15,1)*AX$9*Scenarios_TD!AX90</f>
        <v>0</v>
      </c>
      <c r="AY29" s="65">
        <f>IF(AY$17,AY$15,1)*AY$9*Scenarios_TD!AY90</f>
        <v>0</v>
      </c>
      <c r="AZ29" s="65">
        <f>IF(AZ$17,AZ$15,1)*AZ$9*Scenarios_TD!AZ90</f>
        <v>0</v>
      </c>
      <c r="BA29" s="65">
        <f>IF(BA$17,BA$15,1)*BA$9*Scenarios_TD!BA90</f>
        <v>0</v>
      </c>
      <c r="BB29" s="65">
        <f>IF(BB$17,BB$15,1)*BB$9*Scenarios_TD!BB90</f>
        <v>0</v>
      </c>
      <c r="BC29" s="65">
        <f>IF(BC$17,BC$15,1)*BC$9*Scenarios_TD!BC90</f>
        <v>0</v>
      </c>
      <c r="BD29" s="65">
        <f>IF(BD$17,BD$15,1)*BD$9*Scenarios_TD!BD90</f>
        <v>0</v>
      </c>
      <c r="BE29" s="65">
        <f>IF(BE$17,BE$15,1)*BE$9*Scenarios_TD!BE90</f>
        <v>0</v>
      </c>
      <c r="BF29" s="65">
        <f>IF(BF$17,BF$15,1)*BF$9*Scenarios_TD!BF90</f>
        <v>0</v>
      </c>
      <c r="BG29" s="65">
        <f>IF(BG$17,BG$15,1)*BG$9*Scenarios_TD!BG90</f>
        <v>0</v>
      </c>
      <c r="BH29" s="65">
        <f>IF(BH$17,BH$15,1)*BH$9*Scenarios_TD!BH90</f>
        <v>0</v>
      </c>
      <c r="BI29" s="65">
        <f>IF(BI$17,BI$15,1)*BI$9*Scenarios_TD!BI90</f>
        <v>0</v>
      </c>
      <c r="BJ29" s="65">
        <f>IF(BJ$17,BJ$15,1)*BJ$9*Scenarios_TD!BJ90</f>
        <v>0</v>
      </c>
      <c r="BK29" s="65">
        <f>IF(BK$17,BK$15,1)*BK$9*Scenarios_TD!BK90</f>
        <v>0</v>
      </c>
      <c r="BL29" s="65">
        <f>IF(BL$17,BL$15,1)*BL$9*Scenarios_TD!BL90</f>
        <v>0</v>
      </c>
      <c r="BM29" s="65">
        <f>IF(BM$17,BM$15,1)*BM$9*Scenarios_TD!BM90</f>
        <v>0</v>
      </c>
      <c r="BN29" s="65">
        <f>IF(BN$17,BN$15,1)*BN$9*Scenarios_TD!BN90</f>
        <v>0</v>
      </c>
      <c r="BO29" s="65">
        <f>IF(BO$17,BO$15,1)*BO$9*Scenarios_TD!BO90</f>
        <v>0</v>
      </c>
      <c r="BP29" s="65">
        <f>IF(BP$17,BP$15,1)*BP$9*Scenarios_TD!BP90</f>
        <v>0</v>
      </c>
      <c r="BQ29" s="65">
        <f>IF(BQ$17,BQ$15,1)*BQ$9*Scenarios_TD!BQ90</f>
        <v>0</v>
      </c>
      <c r="BR29" s="65">
        <f>IF(BR$17,BR$15,1)*BR$9*Scenarios_TD!BR90</f>
        <v>0</v>
      </c>
      <c r="BS29" s="65">
        <f>IF(BS$17,BS$15,1)*BS$9*Scenarios_TD!BS90</f>
        <v>0</v>
      </c>
      <c r="BT29" s="65">
        <f>IF(BT$17,BT$15,1)*BT$9*Scenarios_TD!BT90</f>
        <v>0</v>
      </c>
      <c r="BU29" s="65">
        <f>IF(BU$17,BU$15,1)*BU$9*Scenarios_TD!BU90</f>
        <v>0</v>
      </c>
      <c r="BV29" s="65">
        <f>IF(BV$17,BV$15,1)*BV$9*Scenarios_TD!BV90</f>
        <v>0</v>
      </c>
      <c r="BW29" s="65">
        <f>IF(BW$17,BW$15,1)*BW$9*Scenarios_TD!BW90</f>
        <v>0</v>
      </c>
      <c r="BX29" s="65">
        <f>IF(BX$17,BX$15,1)*BX$9*Scenarios_TD!BX90</f>
        <v>0</v>
      </c>
      <c r="BY29" s="65">
        <f>IF(BY$17,BY$15,1)*BY$9*Scenarios_TD!BY90</f>
        <v>0</v>
      </c>
      <c r="BZ29" s="65">
        <f>IF(BZ$17,BZ$15,1)*BZ$9*Scenarios_TD!BZ90</f>
        <v>0</v>
      </c>
      <c r="CA29" s="65">
        <f>IF(CA$17,CA$15,1)*CA$9*Scenarios_TD!CA90</f>
        <v>0</v>
      </c>
      <c r="CB29" s="65">
        <f>IF(CB$17,CB$15,1)*CB$9*Scenarios_TD!CB90</f>
        <v>0</v>
      </c>
      <c r="CC29" s="65">
        <f>IF(CC$17,CC$15,1)*CC$9*Scenarios_TD!CC90</f>
        <v>0</v>
      </c>
      <c r="CD29" s="65">
        <f>IF(CD$17,CD$15,1)*CD$9*Scenarios_TD!CD90</f>
        <v>0</v>
      </c>
      <c r="CE29" s="65">
        <f>IF(CE$17,CE$15,1)*CE$9*Scenarios_TD!CE90</f>
        <v>0</v>
      </c>
      <c r="CF29" s="65">
        <f>IF(CF$17,CF$15,1)*CF$9*Scenarios_TD!CF90</f>
        <v>0</v>
      </c>
      <c r="CG29" s="65">
        <f>IF(CG$17,CG$15,1)*CG$9*Scenarios_TD!CG90</f>
        <v>0</v>
      </c>
      <c r="CH29" s="65">
        <f>IF(CH$17,CH$15,1)*CH$9*Scenarios_TD!CH90</f>
        <v>0</v>
      </c>
      <c r="CI29" s="65">
        <f>IF(CI$17,CI$15,1)*CI$9*Scenarios_TD!CI90</f>
        <v>0</v>
      </c>
      <c r="CJ29" s="65">
        <f>IF(CJ$17,CJ$15,1)*CJ$9*Scenarios_TD!CJ90</f>
        <v>0</v>
      </c>
      <c r="CK29" s="65">
        <f>IF(CK$17,CK$15,1)*CK$9*Scenarios_TD!CK90</f>
        <v>0</v>
      </c>
      <c r="CL29" s="65">
        <f>IF(CL$17,CL$15,1)*CL$9*Scenarios_TD!CL90</f>
        <v>0</v>
      </c>
      <c r="CM29" s="65">
        <f>IF(CM$17,CM$15,1)*CM$9*Scenarios_TD!CM90</f>
        <v>0</v>
      </c>
      <c r="CN29" s="65">
        <f>IF(CN$17,CN$15,1)*CN$9*Scenarios_TD!CN90</f>
        <v>0</v>
      </c>
      <c r="CO29" s="65">
        <f>IF(CO$17,CO$15,1)*CO$9*Scenarios_TD!CO90</f>
        <v>0</v>
      </c>
      <c r="CP29" s="65">
        <f>IF(CP$17,CP$15,1)*CP$9*Scenarios_TD!CP90</f>
        <v>0</v>
      </c>
      <c r="CQ29" s="65">
        <f>IF(CQ$17,CQ$15,1)*CQ$9*Scenarios_TD!CQ90</f>
        <v>0</v>
      </c>
      <c r="CR29" s="65">
        <f>IF(CR$17,CR$15,1)*CR$9*Scenarios_TD!CR90</f>
        <v>0</v>
      </c>
      <c r="CS29" s="65">
        <f>IF(CS$17,CS$15,1)*CS$9*Scenarios_TD!CS90</f>
        <v>0</v>
      </c>
      <c r="CT29" s="65">
        <f>IF(CT$17,CT$15,1)*CT$9*Scenarios_TD!CT90</f>
        <v>0</v>
      </c>
      <c r="CU29" s="65">
        <f>IF(CU$17,CU$15,1)*CU$9*Scenarios_TD!CU90</f>
        <v>0</v>
      </c>
      <c r="CV29" s="65">
        <f>IF(CV$17,CV$15,1)*CV$9*Scenarios_TD!CV90</f>
        <v>0</v>
      </c>
    </row>
    <row r="30" spans="1:103">
      <c r="C30" s="90"/>
      <c r="D30" s="90"/>
      <c r="E30" s="90" t="s">
        <v>177</v>
      </c>
      <c r="F30" s="90"/>
      <c r="G30" s="179" t="s">
        <v>164</v>
      </c>
      <c r="H30" s="90"/>
      <c r="I30" s="180"/>
      <c r="J30" s="94">
        <f t="shared" si="6"/>
        <v>0</v>
      </c>
      <c r="L30" s="65">
        <f>IF(L23,L$15,1)*L$9*Scenarios_TD!L91</f>
        <v>0</v>
      </c>
      <c r="M30" s="65">
        <f>IF(M23,M$15,1)*M$9*Scenarios_TD!M91</f>
        <v>0</v>
      </c>
      <c r="N30" s="65">
        <f>IF(N23,N$15,1)*N$9*Scenarios_TD!N91</f>
        <v>0</v>
      </c>
      <c r="O30" s="65">
        <f>IF(O23,O$15,1)*O$9*Scenarios_TD!O91</f>
        <v>0</v>
      </c>
      <c r="P30" s="65">
        <f>IF(P23,P$15,1)*P$9*Scenarios_TD!P91</f>
        <v>0</v>
      </c>
      <c r="Q30" s="65">
        <f>IF(Q23,Q$15,1)*Q$9*Scenarios_TD!Q91</f>
        <v>0</v>
      </c>
      <c r="R30" s="65">
        <f>IF(R23,R$15,1)*R$9*Scenarios_TD!R91</f>
        <v>0</v>
      </c>
      <c r="S30" s="65">
        <f>IF(S23,S$15,1)*S$9*Scenarios_TD!S91</f>
        <v>0</v>
      </c>
      <c r="T30" s="65">
        <f>IF(T23,T$15,1)*T$9*Scenarios_TD!T91</f>
        <v>0</v>
      </c>
      <c r="U30" s="65">
        <f>IF(U23,U$15,1)*U$9*Scenarios_TD!U91</f>
        <v>0</v>
      </c>
      <c r="V30" s="65">
        <f>IF(V23,V$15,1)*V$9*Scenarios_TD!V91</f>
        <v>0</v>
      </c>
      <c r="W30" s="65">
        <f>IF(W23,W$15,1)*W$9*Scenarios_TD!W91</f>
        <v>0</v>
      </c>
      <c r="X30" s="65">
        <f>IF(X23,X$15,1)*X$9*Scenarios_TD!X91</f>
        <v>0</v>
      </c>
      <c r="Y30" s="65">
        <f>IF(Y23,Y$15,1)*Y$9*Scenarios_TD!Y91</f>
        <v>0</v>
      </c>
      <c r="Z30" s="65">
        <f>IF(Z23,Z$15,1)*Z$9*Scenarios_TD!Z91</f>
        <v>0</v>
      </c>
      <c r="AA30" s="65">
        <f>IF(AA23,AA$15,1)*AA$9*Scenarios_TD!AA91</f>
        <v>0</v>
      </c>
      <c r="AB30" s="65">
        <f>IF(AB23,AB$15,1)*AB$9*Scenarios_TD!AB91</f>
        <v>0</v>
      </c>
      <c r="AC30" s="65">
        <f>IF(AC23,AC$15,1)*AC$9*Scenarios_TD!AC91</f>
        <v>0</v>
      </c>
      <c r="AD30" s="65">
        <f>IF(AD23,AD$15,1)*AD$9*Scenarios_TD!AD91</f>
        <v>0</v>
      </c>
      <c r="AE30" s="65">
        <f>IF(AE23,AE$15,1)*AE$9*Scenarios_TD!AE91</f>
        <v>0</v>
      </c>
      <c r="AF30" s="65">
        <f>IF(AF23,AF$15,1)*AF$9*Scenarios_TD!AF91</f>
        <v>0</v>
      </c>
      <c r="AG30" s="65">
        <f>IF(AG$17,AG$15,1)*AG$9*Scenarios_TD!AG91</f>
        <v>0</v>
      </c>
      <c r="AH30" s="65">
        <f>IF(AH$17,AH$15,1)*AH$9*Scenarios_TD!AH91</f>
        <v>0</v>
      </c>
      <c r="AI30" s="65">
        <f>IF(AI$17,AI$15,1)*AI$9*Scenarios_TD!AI91</f>
        <v>0</v>
      </c>
      <c r="AJ30" s="65">
        <f>IF(AJ$17,AJ$15,1)*AJ$9*Scenarios_TD!AJ91</f>
        <v>0</v>
      </c>
      <c r="AK30" s="65">
        <f>IF(AK$17,AK$15,1)*AK$9*Scenarios_TD!AK91</f>
        <v>0</v>
      </c>
      <c r="AL30" s="65">
        <f>IF(AL$17,AL$15,1)*AL$9*Scenarios_TD!AL91</f>
        <v>0</v>
      </c>
      <c r="AM30" s="65">
        <f>IF(AM$17,AM$15,1)*AM$9*Scenarios_TD!AM91</f>
        <v>0</v>
      </c>
      <c r="AN30" s="65">
        <f>IF(AN$17,AN$15,1)*AN$9*Scenarios_TD!AN91</f>
        <v>0</v>
      </c>
      <c r="AO30" s="65">
        <f>IF(AO$17,AO$15,1)*AO$9*Scenarios_TD!AO91</f>
        <v>0</v>
      </c>
      <c r="AP30" s="65">
        <f>IF(AP$17,AP$15,1)*AP$9*Scenarios_TD!AP91</f>
        <v>0</v>
      </c>
      <c r="AQ30" s="65">
        <f>IF(AQ$17,AQ$15,1)*AQ$9*Scenarios_TD!AQ91</f>
        <v>0</v>
      </c>
      <c r="AR30" s="65">
        <f>IF(AR$17,AR$15,1)*AR$9*Scenarios_TD!AR91</f>
        <v>0</v>
      </c>
      <c r="AS30" s="65">
        <f>IF(AS$17,AS$15,1)*AS$9*Scenarios_TD!AS91</f>
        <v>0</v>
      </c>
      <c r="AT30" s="65">
        <f>IF(AT$17,AT$15,1)*AT$9*Scenarios_TD!AT91</f>
        <v>0</v>
      </c>
      <c r="AU30" s="65">
        <f>IF(AU$17,AU$15,1)*AU$9*Scenarios_TD!AU91</f>
        <v>0</v>
      </c>
      <c r="AV30" s="65">
        <f>IF(AV$17,AV$15,1)*AV$9*Scenarios_TD!AV91</f>
        <v>0</v>
      </c>
      <c r="AW30" s="65">
        <f>IF(AW$17,AW$15,1)*AW$9*Scenarios_TD!AW91</f>
        <v>0</v>
      </c>
      <c r="AX30" s="65">
        <f>IF(AX$17,AX$15,1)*AX$9*Scenarios_TD!AX91</f>
        <v>0</v>
      </c>
      <c r="AY30" s="65">
        <f>IF(AY$17,AY$15,1)*AY$9*Scenarios_TD!AY91</f>
        <v>0</v>
      </c>
      <c r="AZ30" s="65">
        <f>IF(AZ$17,AZ$15,1)*AZ$9*Scenarios_TD!AZ91</f>
        <v>0</v>
      </c>
      <c r="BA30" s="65">
        <f>IF(BA$17,BA$15,1)*BA$9*Scenarios_TD!BA91</f>
        <v>0</v>
      </c>
      <c r="BB30" s="65">
        <f>IF(BB$17,BB$15,1)*BB$9*Scenarios_TD!BB91</f>
        <v>0</v>
      </c>
      <c r="BC30" s="65">
        <f>IF(BC$17,BC$15,1)*BC$9*Scenarios_TD!BC91</f>
        <v>0</v>
      </c>
      <c r="BD30" s="65">
        <f>IF(BD$17,BD$15,1)*BD$9*Scenarios_TD!BD91</f>
        <v>0</v>
      </c>
      <c r="BE30" s="65">
        <f>IF(BE$17,BE$15,1)*BE$9*Scenarios_TD!BE91</f>
        <v>0</v>
      </c>
      <c r="BF30" s="65">
        <f>IF(BF$17,BF$15,1)*BF$9*Scenarios_TD!BF91</f>
        <v>0</v>
      </c>
      <c r="BG30" s="65">
        <f>IF(BG$17,BG$15,1)*BG$9*Scenarios_TD!BG91</f>
        <v>0</v>
      </c>
      <c r="BH30" s="65">
        <f>IF(BH$17,BH$15,1)*BH$9*Scenarios_TD!BH91</f>
        <v>0</v>
      </c>
      <c r="BI30" s="65">
        <f>IF(BI$17,BI$15,1)*BI$9*Scenarios_TD!BI91</f>
        <v>0</v>
      </c>
      <c r="BJ30" s="65">
        <f>IF(BJ$17,BJ$15,1)*BJ$9*Scenarios_TD!BJ91</f>
        <v>0</v>
      </c>
      <c r="BK30" s="65">
        <f>IF(BK$17,BK$15,1)*BK$9*Scenarios_TD!BK91</f>
        <v>0</v>
      </c>
      <c r="BL30" s="65">
        <f>IF(BL$17,BL$15,1)*BL$9*Scenarios_TD!BL91</f>
        <v>0</v>
      </c>
      <c r="BM30" s="65">
        <f>IF(BM$17,BM$15,1)*BM$9*Scenarios_TD!BM91</f>
        <v>0</v>
      </c>
      <c r="BN30" s="65">
        <f>IF(BN$17,BN$15,1)*BN$9*Scenarios_TD!BN91</f>
        <v>0</v>
      </c>
      <c r="BO30" s="65">
        <f>IF(BO$17,BO$15,1)*BO$9*Scenarios_TD!BO91</f>
        <v>0</v>
      </c>
      <c r="BP30" s="65">
        <f>IF(BP$17,BP$15,1)*BP$9*Scenarios_TD!BP91</f>
        <v>0</v>
      </c>
      <c r="BQ30" s="65">
        <f>IF(BQ$17,BQ$15,1)*BQ$9*Scenarios_TD!BQ91</f>
        <v>0</v>
      </c>
      <c r="BR30" s="65">
        <f>IF(BR$17,BR$15,1)*BR$9*Scenarios_TD!BR91</f>
        <v>0</v>
      </c>
      <c r="BS30" s="65">
        <f>IF(BS$17,BS$15,1)*BS$9*Scenarios_TD!BS91</f>
        <v>0</v>
      </c>
      <c r="BT30" s="65">
        <f>IF(BT$17,BT$15,1)*BT$9*Scenarios_TD!BT91</f>
        <v>0</v>
      </c>
      <c r="BU30" s="65">
        <f>IF(BU$17,BU$15,1)*BU$9*Scenarios_TD!BU91</f>
        <v>0</v>
      </c>
      <c r="BV30" s="65">
        <f>IF(BV$17,BV$15,1)*BV$9*Scenarios_TD!BV91</f>
        <v>0</v>
      </c>
      <c r="BW30" s="65">
        <f>IF(BW$17,BW$15,1)*BW$9*Scenarios_TD!BW91</f>
        <v>0</v>
      </c>
      <c r="BX30" s="65">
        <f>IF(BX$17,BX$15,1)*BX$9*Scenarios_TD!BX91</f>
        <v>0</v>
      </c>
      <c r="BY30" s="65">
        <f>IF(BY$17,BY$15,1)*BY$9*Scenarios_TD!BY91</f>
        <v>0</v>
      </c>
      <c r="BZ30" s="65">
        <f>IF(BZ$17,BZ$15,1)*BZ$9*Scenarios_TD!BZ91</f>
        <v>0</v>
      </c>
      <c r="CA30" s="65">
        <f>IF(CA$17,CA$15,1)*CA$9*Scenarios_TD!CA91</f>
        <v>0</v>
      </c>
      <c r="CB30" s="65">
        <f>IF(CB$17,CB$15,1)*CB$9*Scenarios_TD!CB91</f>
        <v>0</v>
      </c>
      <c r="CC30" s="65">
        <f>IF(CC$17,CC$15,1)*CC$9*Scenarios_TD!CC91</f>
        <v>0</v>
      </c>
      <c r="CD30" s="65">
        <f>IF(CD$17,CD$15,1)*CD$9*Scenarios_TD!CD91</f>
        <v>0</v>
      </c>
      <c r="CE30" s="65">
        <f>IF(CE$17,CE$15,1)*CE$9*Scenarios_TD!CE91</f>
        <v>0</v>
      </c>
      <c r="CF30" s="65">
        <f>IF(CF$17,CF$15,1)*CF$9*Scenarios_TD!CF91</f>
        <v>0</v>
      </c>
      <c r="CG30" s="65">
        <f>IF(CG$17,CG$15,1)*CG$9*Scenarios_TD!CG91</f>
        <v>0</v>
      </c>
      <c r="CH30" s="65">
        <f>IF(CH$17,CH$15,1)*CH$9*Scenarios_TD!CH91</f>
        <v>0</v>
      </c>
      <c r="CI30" s="65">
        <f>IF(CI$17,CI$15,1)*CI$9*Scenarios_TD!CI91</f>
        <v>0</v>
      </c>
      <c r="CJ30" s="65">
        <f>IF(CJ$17,CJ$15,1)*CJ$9*Scenarios_TD!CJ91</f>
        <v>0</v>
      </c>
      <c r="CK30" s="65">
        <f>IF(CK$17,CK$15,1)*CK$9*Scenarios_TD!CK91</f>
        <v>0</v>
      </c>
      <c r="CL30" s="65">
        <f>IF(CL$17,CL$15,1)*CL$9*Scenarios_TD!CL91</f>
        <v>0</v>
      </c>
      <c r="CM30" s="65">
        <f>IF(CM$17,CM$15,1)*CM$9*Scenarios_TD!CM91</f>
        <v>0</v>
      </c>
      <c r="CN30" s="65">
        <f>IF(CN$17,CN$15,1)*CN$9*Scenarios_TD!CN91</f>
        <v>0</v>
      </c>
      <c r="CO30" s="65">
        <f>IF(CO$17,CO$15,1)*CO$9*Scenarios_TD!CO91</f>
        <v>0</v>
      </c>
      <c r="CP30" s="65">
        <f>IF(CP$17,CP$15,1)*CP$9*Scenarios_TD!CP91</f>
        <v>0</v>
      </c>
      <c r="CQ30" s="65">
        <f>IF(CQ$17,CQ$15,1)*CQ$9*Scenarios_TD!CQ91</f>
        <v>0</v>
      </c>
      <c r="CR30" s="65">
        <f>IF(CR$17,CR$15,1)*CR$9*Scenarios_TD!CR91</f>
        <v>0</v>
      </c>
      <c r="CS30" s="65">
        <f>IF(CS$17,CS$15,1)*CS$9*Scenarios_TD!CS91</f>
        <v>0</v>
      </c>
      <c r="CT30" s="65">
        <f>IF(CT$17,CT$15,1)*CT$9*Scenarios_TD!CT91</f>
        <v>0</v>
      </c>
      <c r="CU30" s="65">
        <f>IF(CU$17,CU$15,1)*CU$9*Scenarios_TD!CU91</f>
        <v>0</v>
      </c>
      <c r="CV30" s="65">
        <f>IF(CV$17,CV$15,1)*CV$9*Scenarios_TD!CV91</f>
        <v>0</v>
      </c>
    </row>
    <row r="31" spans="1:103">
      <c r="C31" s="90"/>
      <c r="D31" s="90"/>
      <c r="E31" s="90" t="s">
        <v>178</v>
      </c>
      <c r="F31" s="90"/>
      <c r="G31" s="179" t="s">
        <v>164</v>
      </c>
      <c r="H31" s="90"/>
      <c r="I31" s="180"/>
      <c r="J31" s="94">
        <f t="shared" si="6"/>
        <v>0</v>
      </c>
      <c r="L31" s="65">
        <f>IF(L24,L$15,1)*L$9*Scenarios_TD!L92</f>
        <v>0</v>
      </c>
      <c r="M31" s="65">
        <f>IF(M24,M$15,1)*M$9*Scenarios_TD!M92</f>
        <v>0</v>
      </c>
      <c r="N31" s="65">
        <f>IF(N24,N$15,1)*N$9*Scenarios_TD!N92</f>
        <v>0</v>
      </c>
      <c r="O31" s="65">
        <f>IF(O24,O$15,1)*O$9*Scenarios_TD!O92</f>
        <v>0</v>
      </c>
      <c r="P31" s="65">
        <f>IF(P24,P$15,1)*P$9*Scenarios_TD!P92</f>
        <v>0</v>
      </c>
      <c r="Q31" s="65">
        <f>IF(Q24,Q$15,1)*Q$9*Scenarios_TD!Q92</f>
        <v>0</v>
      </c>
      <c r="R31" s="65">
        <f>IF(R24,R$15,1)*R$9*Scenarios_TD!R92</f>
        <v>0</v>
      </c>
      <c r="S31" s="65">
        <f>IF(S24,S$15,1)*S$9*Scenarios_TD!S92</f>
        <v>0</v>
      </c>
      <c r="T31" s="65">
        <f>IF(T24,T$15,1)*T$9*Scenarios_TD!T92</f>
        <v>0</v>
      </c>
      <c r="U31" s="65">
        <f>IF(U24,U$15,1)*U$9*Scenarios_TD!U92</f>
        <v>0</v>
      </c>
      <c r="V31" s="65">
        <f>IF(V24,V$15,1)*V$9*Scenarios_TD!V92</f>
        <v>0</v>
      </c>
      <c r="W31" s="65">
        <f>IF(W24,W$15,1)*W$9*Scenarios_TD!W92</f>
        <v>0</v>
      </c>
      <c r="X31" s="65">
        <f>IF(X24,X$15,1)*X$9*Scenarios_TD!X92</f>
        <v>0</v>
      </c>
      <c r="Y31" s="65">
        <f>IF(Y24,Y$15,1)*Y$9*Scenarios_TD!Y92</f>
        <v>0</v>
      </c>
      <c r="Z31" s="65">
        <f>IF(Z24,Z$15,1)*Z$9*Scenarios_TD!Z92</f>
        <v>0</v>
      </c>
      <c r="AA31" s="65">
        <f>IF(AA24,AA$15,1)*AA$9*Scenarios_TD!AA92</f>
        <v>0</v>
      </c>
      <c r="AB31" s="65">
        <f>IF(AB24,AB$15,1)*AB$9*Scenarios_TD!AB92</f>
        <v>0</v>
      </c>
      <c r="AC31" s="65">
        <f>IF(AC24,AC$15,1)*AC$9*Scenarios_TD!AC92</f>
        <v>0</v>
      </c>
      <c r="AD31" s="65">
        <f>IF(AD24,AD$15,1)*AD$9*Scenarios_TD!AD92</f>
        <v>0</v>
      </c>
      <c r="AE31" s="65">
        <f>IF(AE24,AE$15,1)*AE$9*Scenarios_TD!AE92</f>
        <v>0</v>
      </c>
      <c r="AF31" s="65">
        <f>IF(AF24,AF$15,1)*AF$9*Scenarios_TD!AF92</f>
        <v>0</v>
      </c>
      <c r="AG31" s="65">
        <f>IF(AG$17,AG$15,1)*AG$9*Scenarios_TD!AG92</f>
        <v>0</v>
      </c>
      <c r="AH31" s="65">
        <f>IF(AH$17,AH$15,1)*AH$9*Scenarios_TD!AH92</f>
        <v>0</v>
      </c>
      <c r="AI31" s="65">
        <f>IF(AI$17,AI$15,1)*AI$9*Scenarios_TD!AI92</f>
        <v>0</v>
      </c>
      <c r="AJ31" s="65">
        <f>IF(AJ$17,AJ$15,1)*AJ$9*Scenarios_TD!AJ92</f>
        <v>0</v>
      </c>
      <c r="AK31" s="65">
        <f>IF(AK$17,AK$15,1)*AK$9*Scenarios_TD!AK92</f>
        <v>0</v>
      </c>
      <c r="AL31" s="65">
        <f>IF(AL$17,AL$15,1)*AL$9*Scenarios_TD!AL92</f>
        <v>0</v>
      </c>
      <c r="AM31" s="65">
        <f>IF(AM$17,AM$15,1)*AM$9*Scenarios_TD!AM92</f>
        <v>0</v>
      </c>
      <c r="AN31" s="65">
        <f>IF(AN$17,AN$15,1)*AN$9*Scenarios_TD!AN92</f>
        <v>0</v>
      </c>
      <c r="AO31" s="65">
        <f>IF(AO$17,AO$15,1)*AO$9*Scenarios_TD!AO92</f>
        <v>0</v>
      </c>
      <c r="AP31" s="65">
        <f>IF(AP$17,AP$15,1)*AP$9*Scenarios_TD!AP92</f>
        <v>0</v>
      </c>
      <c r="AQ31" s="65">
        <f>IF(AQ$17,AQ$15,1)*AQ$9*Scenarios_TD!AQ92</f>
        <v>0</v>
      </c>
      <c r="AR31" s="65">
        <f>IF(AR$17,AR$15,1)*AR$9*Scenarios_TD!AR92</f>
        <v>0</v>
      </c>
      <c r="AS31" s="65">
        <f>IF(AS$17,AS$15,1)*AS$9*Scenarios_TD!AS92</f>
        <v>0</v>
      </c>
      <c r="AT31" s="65">
        <f>IF(AT$17,AT$15,1)*AT$9*Scenarios_TD!AT92</f>
        <v>0</v>
      </c>
      <c r="AU31" s="65">
        <f>IF(AU$17,AU$15,1)*AU$9*Scenarios_TD!AU92</f>
        <v>0</v>
      </c>
      <c r="AV31" s="65">
        <f>IF(AV$17,AV$15,1)*AV$9*Scenarios_TD!AV92</f>
        <v>0</v>
      </c>
      <c r="AW31" s="65">
        <f>IF(AW$17,AW$15,1)*AW$9*Scenarios_TD!AW92</f>
        <v>0</v>
      </c>
      <c r="AX31" s="65">
        <f>IF(AX$17,AX$15,1)*AX$9*Scenarios_TD!AX92</f>
        <v>0</v>
      </c>
      <c r="AY31" s="65">
        <f>IF(AY$17,AY$15,1)*AY$9*Scenarios_TD!AY92</f>
        <v>0</v>
      </c>
      <c r="AZ31" s="65">
        <f>IF(AZ$17,AZ$15,1)*AZ$9*Scenarios_TD!AZ92</f>
        <v>0</v>
      </c>
      <c r="BA31" s="65">
        <f>IF(BA$17,BA$15,1)*BA$9*Scenarios_TD!BA92</f>
        <v>0</v>
      </c>
      <c r="BB31" s="65">
        <f>IF(BB$17,BB$15,1)*BB$9*Scenarios_TD!BB92</f>
        <v>0</v>
      </c>
      <c r="BC31" s="65">
        <f>IF(BC$17,BC$15,1)*BC$9*Scenarios_TD!BC92</f>
        <v>0</v>
      </c>
      <c r="BD31" s="65">
        <f>IF(BD$17,BD$15,1)*BD$9*Scenarios_TD!BD92</f>
        <v>0</v>
      </c>
      <c r="BE31" s="65">
        <f>IF(BE$17,BE$15,1)*BE$9*Scenarios_TD!BE92</f>
        <v>0</v>
      </c>
      <c r="BF31" s="65">
        <f>IF(BF$17,BF$15,1)*BF$9*Scenarios_TD!BF92</f>
        <v>0</v>
      </c>
      <c r="BG31" s="65">
        <f>IF(BG$17,BG$15,1)*BG$9*Scenarios_TD!BG92</f>
        <v>0</v>
      </c>
      <c r="BH31" s="65">
        <f>IF(BH$17,BH$15,1)*BH$9*Scenarios_TD!BH92</f>
        <v>0</v>
      </c>
      <c r="BI31" s="65">
        <f>IF(BI$17,BI$15,1)*BI$9*Scenarios_TD!BI92</f>
        <v>0</v>
      </c>
      <c r="BJ31" s="65">
        <f>IF(BJ$17,BJ$15,1)*BJ$9*Scenarios_TD!BJ92</f>
        <v>0</v>
      </c>
      <c r="BK31" s="65">
        <f>IF(BK$17,BK$15,1)*BK$9*Scenarios_TD!BK92</f>
        <v>0</v>
      </c>
      <c r="BL31" s="65">
        <f>IF(BL$17,BL$15,1)*BL$9*Scenarios_TD!BL92</f>
        <v>0</v>
      </c>
      <c r="BM31" s="65">
        <f>IF(BM$17,BM$15,1)*BM$9*Scenarios_TD!BM92</f>
        <v>0</v>
      </c>
      <c r="BN31" s="65">
        <f>IF(BN$17,BN$15,1)*BN$9*Scenarios_TD!BN92</f>
        <v>0</v>
      </c>
      <c r="BO31" s="65">
        <f>IF(BO$17,BO$15,1)*BO$9*Scenarios_TD!BO92</f>
        <v>0</v>
      </c>
      <c r="BP31" s="65">
        <f>IF(BP$17,BP$15,1)*BP$9*Scenarios_TD!BP92</f>
        <v>0</v>
      </c>
      <c r="BQ31" s="65">
        <f>IF(BQ$17,BQ$15,1)*BQ$9*Scenarios_TD!BQ92</f>
        <v>0</v>
      </c>
      <c r="BR31" s="65">
        <f>IF(BR$17,BR$15,1)*BR$9*Scenarios_TD!BR92</f>
        <v>0</v>
      </c>
      <c r="BS31" s="65">
        <f>IF(BS$17,BS$15,1)*BS$9*Scenarios_TD!BS92</f>
        <v>0</v>
      </c>
      <c r="BT31" s="65">
        <f>IF(BT$17,BT$15,1)*BT$9*Scenarios_TD!BT92</f>
        <v>0</v>
      </c>
      <c r="BU31" s="65">
        <f>IF(BU$17,BU$15,1)*BU$9*Scenarios_TD!BU92</f>
        <v>0</v>
      </c>
      <c r="BV31" s="65">
        <f>IF(BV$17,BV$15,1)*BV$9*Scenarios_TD!BV92</f>
        <v>0</v>
      </c>
      <c r="BW31" s="65">
        <f>IF(BW$17,BW$15,1)*BW$9*Scenarios_TD!BW92</f>
        <v>0</v>
      </c>
      <c r="BX31" s="65">
        <f>IF(BX$17,BX$15,1)*BX$9*Scenarios_TD!BX92</f>
        <v>0</v>
      </c>
      <c r="BY31" s="65">
        <f>IF(BY$17,BY$15,1)*BY$9*Scenarios_TD!BY92</f>
        <v>0</v>
      </c>
      <c r="BZ31" s="65">
        <f>IF(BZ$17,BZ$15,1)*BZ$9*Scenarios_TD!BZ92</f>
        <v>0</v>
      </c>
      <c r="CA31" s="65">
        <f>IF(CA$17,CA$15,1)*CA$9*Scenarios_TD!CA92</f>
        <v>0</v>
      </c>
      <c r="CB31" s="65">
        <f>IF(CB$17,CB$15,1)*CB$9*Scenarios_TD!CB92</f>
        <v>0</v>
      </c>
      <c r="CC31" s="65">
        <f>IF(CC$17,CC$15,1)*CC$9*Scenarios_TD!CC92</f>
        <v>0</v>
      </c>
      <c r="CD31" s="65">
        <f>IF(CD$17,CD$15,1)*CD$9*Scenarios_TD!CD92</f>
        <v>0</v>
      </c>
      <c r="CE31" s="65">
        <f>IF(CE$17,CE$15,1)*CE$9*Scenarios_TD!CE92</f>
        <v>0</v>
      </c>
      <c r="CF31" s="65">
        <f>IF(CF$17,CF$15,1)*CF$9*Scenarios_TD!CF92</f>
        <v>0</v>
      </c>
      <c r="CG31" s="65">
        <f>IF(CG$17,CG$15,1)*CG$9*Scenarios_TD!CG92</f>
        <v>0</v>
      </c>
      <c r="CH31" s="65">
        <f>IF(CH$17,CH$15,1)*CH$9*Scenarios_TD!CH92</f>
        <v>0</v>
      </c>
      <c r="CI31" s="65">
        <f>IF(CI$17,CI$15,1)*CI$9*Scenarios_TD!CI92</f>
        <v>0</v>
      </c>
      <c r="CJ31" s="65">
        <f>IF(CJ$17,CJ$15,1)*CJ$9*Scenarios_TD!CJ92</f>
        <v>0</v>
      </c>
      <c r="CK31" s="65">
        <f>IF(CK$17,CK$15,1)*CK$9*Scenarios_TD!CK92</f>
        <v>0</v>
      </c>
      <c r="CL31" s="65">
        <f>IF(CL$17,CL$15,1)*CL$9*Scenarios_TD!CL92</f>
        <v>0</v>
      </c>
      <c r="CM31" s="65">
        <f>IF(CM$17,CM$15,1)*CM$9*Scenarios_TD!CM92</f>
        <v>0</v>
      </c>
      <c r="CN31" s="65">
        <f>IF(CN$17,CN$15,1)*CN$9*Scenarios_TD!CN92</f>
        <v>0</v>
      </c>
      <c r="CO31" s="65">
        <f>IF(CO$17,CO$15,1)*CO$9*Scenarios_TD!CO92</f>
        <v>0</v>
      </c>
      <c r="CP31" s="65">
        <f>IF(CP$17,CP$15,1)*CP$9*Scenarios_TD!CP92</f>
        <v>0</v>
      </c>
      <c r="CQ31" s="65">
        <f>IF(CQ$17,CQ$15,1)*CQ$9*Scenarios_TD!CQ92</f>
        <v>0</v>
      </c>
      <c r="CR31" s="65">
        <f>IF(CR$17,CR$15,1)*CR$9*Scenarios_TD!CR92</f>
        <v>0</v>
      </c>
      <c r="CS31" s="65">
        <f>IF(CS$17,CS$15,1)*CS$9*Scenarios_TD!CS92</f>
        <v>0</v>
      </c>
      <c r="CT31" s="65">
        <f>IF(CT$17,CT$15,1)*CT$9*Scenarios_TD!CT92</f>
        <v>0</v>
      </c>
      <c r="CU31" s="65">
        <f>IF(CU$17,CU$15,1)*CU$9*Scenarios_TD!CU92</f>
        <v>0</v>
      </c>
      <c r="CV31" s="65">
        <f>IF(CV$17,CV$15,1)*CV$9*Scenarios_TD!CV92</f>
        <v>0</v>
      </c>
    </row>
    <row r="32" spans="1:103" s="90" customFormat="1">
      <c r="C32" s="93"/>
      <c r="D32" s="93"/>
      <c r="F32"/>
      <c r="H32" s="196"/>
      <c r="I32"/>
      <c r="J32" s="196"/>
      <c r="AG32" s="196"/>
      <c r="AH32" s="196"/>
      <c r="AI32" s="196"/>
      <c r="AJ32" s="196"/>
      <c r="AK32" s="196"/>
      <c r="AL32" s="196"/>
      <c r="AM32" s="196"/>
      <c r="AN32" s="196"/>
      <c r="AO32" s="196"/>
      <c r="AP32" s="196"/>
      <c r="AQ32" s="196"/>
      <c r="AR32" s="196"/>
      <c r="AS32" s="196"/>
      <c r="AT32" s="196"/>
      <c r="AU32" s="196"/>
      <c r="AV32" s="196"/>
      <c r="AW32" s="196"/>
      <c r="AX32" s="196"/>
      <c r="AY32" s="196"/>
      <c r="AZ32" s="196"/>
      <c r="BA32" s="196"/>
      <c r="BB32" s="196"/>
      <c r="BC32" s="196"/>
      <c r="BD32" s="196"/>
      <c r="BE32" s="196"/>
      <c r="BF32" s="196"/>
      <c r="BG32" s="196"/>
      <c r="BH32" s="196"/>
      <c r="BI32" s="196"/>
      <c r="BJ32" s="196"/>
      <c r="BK32" s="196"/>
      <c r="BL32" s="196"/>
      <c r="BM32" s="196"/>
      <c r="BN32" s="196"/>
      <c r="BO32" s="196"/>
      <c r="BP32" s="196"/>
      <c r="BQ32" s="196"/>
      <c r="BR32" s="196"/>
      <c r="BS32" s="196"/>
      <c r="BT32" s="196"/>
      <c r="BU32" s="196"/>
      <c r="BV32" s="196"/>
      <c r="BW32" s="196"/>
      <c r="BX32" s="196"/>
      <c r="BY32" s="196"/>
      <c r="BZ32" s="196"/>
      <c r="CA32" s="196"/>
      <c r="CB32" s="196"/>
      <c r="CC32" s="196"/>
      <c r="CD32" s="196"/>
      <c r="CE32" s="196"/>
      <c r="CF32" s="196"/>
      <c r="CG32" s="196"/>
      <c r="CH32" s="196"/>
      <c r="CI32" s="196"/>
      <c r="CJ32" s="196"/>
    </row>
    <row r="33" spans="2:103" s="90" customFormat="1">
      <c r="B33" s="22">
        <f>MAX(B$4:$B32)+1</f>
        <v>2</v>
      </c>
      <c r="C33" s="91" t="s">
        <v>215</v>
      </c>
      <c r="D33" s="91"/>
      <c r="E33" s="91"/>
      <c r="F33" s="91"/>
      <c r="G33" s="91"/>
      <c r="H33" s="91"/>
      <c r="I33" s="91"/>
      <c r="J33" s="91"/>
      <c r="K33" s="91"/>
      <c r="L33" s="91"/>
      <c r="M33" s="91"/>
      <c r="N33" s="91"/>
      <c r="O33" s="91"/>
      <c r="P33" s="91"/>
      <c r="Q33" s="91"/>
      <c r="R33" s="91"/>
      <c r="S33" s="91"/>
      <c r="T33" s="91"/>
      <c r="U33" s="91"/>
      <c r="V33" s="91"/>
      <c r="W33" s="91"/>
      <c r="X33" s="91"/>
      <c r="Y33" s="91"/>
      <c r="Z33" s="91"/>
      <c r="AA33" s="91"/>
      <c r="AB33" s="91"/>
      <c r="AC33" s="91"/>
      <c r="AD33" s="91"/>
      <c r="AE33" s="91"/>
      <c r="AF33" s="91"/>
      <c r="AG33" s="91"/>
      <c r="AH33" s="91"/>
      <c r="AI33" s="91"/>
      <c r="AJ33" s="91"/>
      <c r="AK33" s="91"/>
      <c r="AL33" s="91"/>
      <c r="AM33" s="91"/>
      <c r="AN33" s="91"/>
      <c r="AO33" s="91"/>
      <c r="AP33" s="91"/>
      <c r="AQ33" s="91"/>
      <c r="AR33" s="91"/>
      <c r="AS33" s="91"/>
      <c r="AT33" s="91"/>
      <c r="AU33" s="91"/>
      <c r="AV33" s="91"/>
      <c r="AW33" s="91"/>
      <c r="AX33" s="91"/>
      <c r="AY33" s="91"/>
      <c r="AZ33" s="91"/>
      <c r="BA33" s="91"/>
      <c r="BB33" s="91"/>
      <c r="BC33" s="91"/>
      <c r="BD33" s="91"/>
      <c r="BE33" s="91"/>
      <c r="BF33" s="91"/>
      <c r="BG33" s="91"/>
      <c r="BH33" s="91"/>
      <c r="BI33" s="91"/>
      <c r="BJ33" s="91"/>
      <c r="BK33" s="91"/>
      <c r="BL33" s="91"/>
      <c r="BM33" s="91"/>
      <c r="BN33" s="91"/>
      <c r="BO33" s="91"/>
      <c r="BP33" s="91"/>
      <c r="BQ33" s="91"/>
      <c r="BR33" s="91"/>
      <c r="BS33" s="91"/>
      <c r="BT33" s="91"/>
      <c r="BU33" s="91"/>
      <c r="BV33" s="91"/>
      <c r="BW33" s="91"/>
      <c r="BX33" s="91"/>
      <c r="BY33" s="91"/>
      <c r="BZ33" s="91"/>
      <c r="CA33" s="91"/>
      <c r="CB33" s="91"/>
      <c r="CC33" s="91"/>
      <c r="CD33" s="91"/>
      <c r="CE33" s="91"/>
      <c r="CF33" s="91"/>
      <c r="CG33" s="91"/>
      <c r="CH33" s="91"/>
      <c r="CI33" s="91"/>
      <c r="CJ33" s="91"/>
      <c r="CK33" s="91"/>
      <c r="CL33" s="91"/>
      <c r="CM33" s="91"/>
      <c r="CN33" s="91"/>
      <c r="CO33" s="91"/>
      <c r="CP33" s="91"/>
      <c r="CQ33" s="91"/>
      <c r="CR33" s="91"/>
      <c r="CS33" s="91"/>
      <c r="CT33" s="91"/>
      <c r="CU33" s="91"/>
      <c r="CV33" s="91"/>
      <c r="CW33" s="92"/>
      <c r="CX33" s="92"/>
      <c r="CY33" s="92"/>
    </row>
    <row r="34" spans="2:103" s="90" customFormat="1">
      <c r="C34" s="93"/>
      <c r="D34" s="93"/>
      <c r="F34"/>
      <c r="H34" s="95"/>
      <c r="I34"/>
      <c r="J34" s="263"/>
      <c r="K34" s="95"/>
      <c r="L34" s="95"/>
      <c r="AD34" s="321"/>
      <c r="AG34" s="321"/>
    </row>
    <row r="35" spans="2:103" s="90" customFormat="1">
      <c r="C35" s="43">
        <f>MAX($B$5:C34)+0.1</f>
        <v>2.1</v>
      </c>
      <c r="D35" s="41" t="s">
        <v>167</v>
      </c>
      <c r="E35" s="41"/>
      <c r="F35" s="41"/>
      <c r="G35" s="41"/>
      <c r="H35" s="41"/>
      <c r="I35" s="41"/>
      <c r="J35" s="41"/>
      <c r="K35" s="41"/>
      <c r="L35" s="41"/>
      <c r="M35" s="41"/>
      <c r="N35" s="41"/>
      <c r="O35" s="41"/>
      <c r="P35" s="41"/>
      <c r="Q35" s="41"/>
      <c r="R35" s="41"/>
      <c r="S35" s="41"/>
      <c r="T35" s="41"/>
      <c r="U35" s="41"/>
      <c r="V35" s="41"/>
      <c r="W35" s="41"/>
      <c r="X35" s="41"/>
      <c r="Y35" s="41"/>
      <c r="Z35" s="41"/>
      <c r="AA35" s="41"/>
      <c r="AB35" s="41"/>
      <c r="AC35" s="41"/>
      <c r="AD35" s="342"/>
      <c r="AE35" s="41"/>
      <c r="AF35" s="41"/>
      <c r="AG35" s="41"/>
      <c r="AH35" s="41"/>
      <c r="AI35" s="41"/>
      <c r="AJ35" s="41"/>
      <c r="AK35" s="41"/>
      <c r="AL35" s="41"/>
      <c r="AM35" s="41"/>
      <c r="AN35" s="41"/>
      <c r="AO35" s="41"/>
      <c r="AP35" s="41"/>
      <c r="AQ35" s="41"/>
      <c r="AR35" s="41"/>
      <c r="AS35" s="41"/>
      <c r="AT35" s="41"/>
      <c r="AU35" s="41"/>
      <c r="AV35" s="41"/>
      <c r="AW35" s="41"/>
      <c r="AX35" s="41"/>
      <c r="AY35" s="41"/>
      <c r="AZ35" s="41"/>
      <c r="BA35" s="41"/>
      <c r="BB35" s="41"/>
      <c r="BC35" s="41"/>
      <c r="BD35" s="41"/>
      <c r="BE35" s="41"/>
      <c r="BF35" s="41"/>
      <c r="BG35" s="41"/>
      <c r="BH35" s="41"/>
      <c r="BI35" s="41"/>
      <c r="BJ35" s="41"/>
      <c r="BK35" s="41"/>
      <c r="BL35" s="41"/>
      <c r="BM35" s="41"/>
      <c r="BN35" s="41"/>
      <c r="BO35" s="41"/>
      <c r="BP35" s="41"/>
      <c r="BQ35" s="41"/>
      <c r="BR35" s="41"/>
      <c r="BS35" s="41"/>
      <c r="BT35" s="41"/>
      <c r="BU35" s="41"/>
      <c r="BV35" s="41"/>
      <c r="BW35" s="41"/>
      <c r="BX35" s="41"/>
      <c r="BY35" s="41"/>
      <c r="BZ35" s="41"/>
      <c r="CA35" s="41"/>
      <c r="CB35" s="41"/>
      <c r="CC35" s="41"/>
      <c r="CD35" s="41"/>
      <c r="CE35" s="41"/>
      <c r="CF35" s="41"/>
      <c r="CG35" s="41"/>
      <c r="CH35" s="41"/>
      <c r="CI35" s="41"/>
      <c r="CJ35" s="41"/>
      <c r="CK35" s="41"/>
      <c r="CL35" s="41"/>
      <c r="CM35" s="41"/>
      <c r="CN35" s="41"/>
      <c r="CO35" s="41"/>
      <c r="CP35" s="41"/>
      <c r="CQ35" s="41"/>
      <c r="CR35" s="41"/>
      <c r="CS35" s="41"/>
      <c r="CT35" s="41"/>
      <c r="CU35" s="41"/>
      <c r="CV35" s="41"/>
      <c r="CW35" s="41"/>
      <c r="CX35" s="41"/>
      <c r="CY35" s="41"/>
    </row>
    <row r="36" spans="2:103" s="90" customFormat="1">
      <c r="C36" s="38" t="s">
        <v>216</v>
      </c>
      <c r="D36" s="38"/>
      <c r="E36" s="38"/>
      <c r="F36" s="38"/>
      <c r="G36" s="38"/>
      <c r="H36" s="38"/>
      <c r="I36" s="38"/>
      <c r="J36" s="38"/>
      <c r="K36" s="38"/>
      <c r="L36" s="38"/>
      <c r="M36" s="38"/>
      <c r="N36" s="38"/>
      <c r="O36" s="38"/>
      <c r="P36" s="38"/>
      <c r="Q36" s="38"/>
      <c r="R36" s="38"/>
      <c r="S36" s="38"/>
      <c r="T36" s="38"/>
      <c r="U36" s="38"/>
      <c r="V36" s="38"/>
      <c r="W36" s="38"/>
      <c r="X36" s="38"/>
      <c r="Y36" s="38"/>
      <c r="Z36" s="38"/>
      <c r="AA36" s="38"/>
      <c r="AB36" s="38"/>
      <c r="AC36" s="38"/>
      <c r="AD36" s="361"/>
      <c r="AE36" s="38"/>
      <c r="AF36" s="38"/>
      <c r="AG36" s="38"/>
      <c r="AH36" s="38"/>
      <c r="AI36" s="38"/>
      <c r="AJ36" s="38"/>
      <c r="AK36" s="38"/>
      <c r="AL36" s="38"/>
      <c r="AM36" s="38"/>
      <c r="AN36" s="38"/>
      <c r="AO36" s="38"/>
      <c r="AP36" s="38"/>
      <c r="AQ36" s="38"/>
      <c r="AR36" s="38"/>
      <c r="AS36" s="38"/>
      <c r="AT36" s="38"/>
      <c r="AU36" s="38"/>
      <c r="AV36" s="38"/>
      <c r="AW36" s="38"/>
      <c r="AX36" s="38"/>
      <c r="AY36" s="38"/>
      <c r="AZ36" s="38"/>
      <c r="BA36" s="38"/>
      <c r="BB36" s="38"/>
      <c r="BC36" s="38"/>
      <c r="BD36" s="38"/>
      <c r="BE36" s="38"/>
      <c r="BF36" s="38"/>
      <c r="BG36" s="38"/>
      <c r="BH36" s="38"/>
      <c r="BI36" s="38"/>
      <c r="BJ36" s="38"/>
      <c r="BK36" s="38"/>
      <c r="BL36" s="38"/>
      <c r="BM36" s="38"/>
      <c r="BN36" s="38"/>
      <c r="BO36" s="38"/>
      <c r="BP36" s="38"/>
      <c r="BQ36" s="38"/>
      <c r="BR36" s="38"/>
      <c r="BS36" s="38"/>
      <c r="BT36" s="38"/>
      <c r="BU36" s="38"/>
      <c r="BV36" s="38"/>
      <c r="BW36" s="38"/>
      <c r="BX36" s="38"/>
      <c r="BY36" s="38"/>
      <c r="BZ36" s="38"/>
      <c r="CA36" s="38"/>
      <c r="CB36" s="38"/>
      <c r="CC36" s="38"/>
      <c r="CD36" s="38"/>
      <c r="CE36" s="38"/>
      <c r="CF36" s="38"/>
      <c r="CG36" s="38"/>
      <c r="CH36" s="38"/>
      <c r="CI36" s="38"/>
      <c r="CJ36" s="38"/>
      <c r="CK36" s="38"/>
      <c r="CL36" s="38"/>
      <c r="CM36" s="38"/>
      <c r="CN36" s="38"/>
      <c r="CO36" s="38"/>
      <c r="CP36" s="38"/>
      <c r="CQ36" s="38"/>
      <c r="CR36" s="38"/>
      <c r="CS36" s="38"/>
      <c r="CT36" s="38"/>
      <c r="CU36" s="38"/>
      <c r="CV36" s="38"/>
      <c r="CW36" s="38"/>
      <c r="CX36" s="38"/>
      <c r="CY36" s="38"/>
    </row>
    <row r="37" spans="2:103" s="90" customFormat="1">
      <c r="E37" s="90" t="s">
        <v>217</v>
      </c>
      <c r="G37" s="179" t="s">
        <v>164</v>
      </c>
      <c r="H37" s="166"/>
      <c r="I37" s="180"/>
      <c r="J37" s="94">
        <f>SUM(L37:CV37)</f>
        <v>0</v>
      </c>
      <c r="L37" s="191">
        <v>0</v>
      </c>
      <c r="M37" s="191">
        <v>0</v>
      </c>
      <c r="N37" s="191">
        <v>0</v>
      </c>
      <c r="O37" s="191">
        <v>0</v>
      </c>
      <c r="P37" s="191">
        <v>0</v>
      </c>
      <c r="Q37" s="191">
        <v>0</v>
      </c>
      <c r="R37" s="191">
        <v>0</v>
      </c>
      <c r="S37" s="191">
        <v>0</v>
      </c>
      <c r="T37" s="191">
        <v>0</v>
      </c>
      <c r="U37" s="191">
        <v>0</v>
      </c>
      <c r="V37" s="191">
        <v>0</v>
      </c>
      <c r="W37" s="191">
        <v>0</v>
      </c>
      <c r="X37" s="191">
        <v>0</v>
      </c>
      <c r="Y37" s="191">
        <v>0</v>
      </c>
      <c r="Z37" s="191">
        <v>0</v>
      </c>
      <c r="AA37" s="191">
        <v>0</v>
      </c>
      <c r="AB37" s="191">
        <v>0</v>
      </c>
      <c r="AC37" s="191">
        <v>0</v>
      </c>
      <c r="AD37" s="191">
        <v>0</v>
      </c>
      <c r="AE37" s="191">
        <v>0</v>
      </c>
      <c r="AF37" s="191">
        <v>0</v>
      </c>
      <c r="AG37" s="191">
        <v>0</v>
      </c>
      <c r="AH37" s="191">
        <v>0</v>
      </c>
      <c r="AI37" s="191">
        <v>0</v>
      </c>
      <c r="AJ37" s="191">
        <v>0</v>
      </c>
      <c r="AK37" s="191">
        <v>0</v>
      </c>
      <c r="AL37" s="191">
        <v>0</v>
      </c>
      <c r="AM37" s="191">
        <v>0</v>
      </c>
      <c r="AN37" s="191">
        <v>0</v>
      </c>
      <c r="AO37" s="191">
        <v>0</v>
      </c>
      <c r="AP37" s="191">
        <v>0</v>
      </c>
      <c r="AQ37" s="191">
        <v>0</v>
      </c>
      <c r="AR37" s="191">
        <v>0</v>
      </c>
      <c r="AS37" s="191">
        <v>0</v>
      </c>
      <c r="AT37" s="191">
        <v>0</v>
      </c>
      <c r="AU37" s="191">
        <v>0</v>
      </c>
      <c r="AV37" s="191">
        <v>0</v>
      </c>
      <c r="AW37" s="191">
        <v>0</v>
      </c>
      <c r="AX37" s="191">
        <v>0</v>
      </c>
      <c r="AY37" s="191">
        <v>0</v>
      </c>
      <c r="AZ37" s="191">
        <v>0</v>
      </c>
      <c r="BA37" s="191">
        <v>0</v>
      </c>
      <c r="BB37" s="191">
        <v>0</v>
      </c>
      <c r="BC37" s="191">
        <v>0</v>
      </c>
      <c r="BD37" s="191">
        <v>0</v>
      </c>
      <c r="BE37" s="191">
        <v>0</v>
      </c>
      <c r="BF37" s="191">
        <v>0</v>
      </c>
      <c r="BG37" s="191">
        <v>0</v>
      </c>
      <c r="BH37" s="191">
        <v>0</v>
      </c>
      <c r="BI37" s="191">
        <v>0</v>
      </c>
      <c r="BJ37" s="191">
        <v>0</v>
      </c>
      <c r="BK37" s="191">
        <v>0</v>
      </c>
      <c r="BL37" s="191">
        <v>0</v>
      </c>
      <c r="BM37" s="191">
        <v>0</v>
      </c>
      <c r="BN37" s="191">
        <v>0</v>
      </c>
      <c r="BO37" s="191">
        <v>0</v>
      </c>
      <c r="BP37" s="191">
        <v>0</v>
      </c>
      <c r="BQ37" s="191">
        <v>0</v>
      </c>
      <c r="BR37" s="191">
        <v>0</v>
      </c>
      <c r="BS37" s="191">
        <v>0</v>
      </c>
      <c r="BT37" s="191">
        <v>0</v>
      </c>
      <c r="BU37" s="191">
        <v>0</v>
      </c>
      <c r="BV37" s="191">
        <v>0</v>
      </c>
      <c r="BW37" s="191">
        <v>0</v>
      </c>
      <c r="BX37" s="191">
        <v>0</v>
      </c>
      <c r="BY37" s="191">
        <v>0</v>
      </c>
      <c r="BZ37" s="191">
        <v>0</v>
      </c>
      <c r="CA37" s="191">
        <v>0</v>
      </c>
      <c r="CB37" s="191">
        <v>0</v>
      </c>
      <c r="CC37" s="191">
        <v>0</v>
      </c>
      <c r="CD37" s="191">
        <v>0</v>
      </c>
      <c r="CE37" s="191">
        <v>0</v>
      </c>
      <c r="CF37" s="191">
        <v>0</v>
      </c>
      <c r="CG37" s="191">
        <v>0</v>
      </c>
      <c r="CH37" s="191">
        <v>0</v>
      </c>
      <c r="CI37" s="191">
        <v>0</v>
      </c>
      <c r="CJ37" s="191">
        <v>0</v>
      </c>
      <c r="CK37" s="191">
        <v>0</v>
      </c>
      <c r="CL37" s="191">
        <v>0</v>
      </c>
      <c r="CM37" s="191">
        <v>0</v>
      </c>
      <c r="CN37" s="191">
        <v>0</v>
      </c>
      <c r="CO37" s="191">
        <v>0</v>
      </c>
      <c r="CP37" s="191">
        <v>0</v>
      </c>
      <c r="CQ37" s="191">
        <v>0</v>
      </c>
      <c r="CR37" s="191">
        <v>0</v>
      </c>
      <c r="CS37" s="191">
        <v>0</v>
      </c>
      <c r="CT37" s="191">
        <v>0</v>
      </c>
      <c r="CU37" s="191">
        <v>0</v>
      </c>
      <c r="CV37" s="191">
        <v>0</v>
      </c>
    </row>
    <row r="38" spans="2:103" s="90" customFormat="1">
      <c r="E38" s="90" t="str">
        <f>Scenarios_TD!E57</f>
        <v>Allowable capital spend</v>
      </c>
      <c r="G38" s="179" t="s">
        <v>164</v>
      </c>
      <c r="H38" s="166"/>
      <c r="I38" s="180"/>
      <c r="J38" s="94">
        <f>SUM(L38:CV38)</f>
        <v>0</v>
      </c>
      <c r="L38" s="65">
        <f>Scenarios_TD!L57</f>
        <v>0</v>
      </c>
      <c r="M38" s="65">
        <f>Scenarios_TD!M57</f>
        <v>0</v>
      </c>
      <c r="N38" s="65">
        <f>Scenarios_TD!N57</f>
        <v>0</v>
      </c>
      <c r="O38" s="65">
        <f>Scenarios_TD!O57</f>
        <v>0</v>
      </c>
      <c r="P38" s="65">
        <f>Scenarios_TD!P57</f>
        <v>0</v>
      </c>
      <c r="Q38" s="65">
        <f>Scenarios_TD!Q57</f>
        <v>0</v>
      </c>
      <c r="R38" s="65">
        <f>Scenarios_TD!R57</f>
        <v>0</v>
      </c>
      <c r="S38" s="65">
        <f>Scenarios_TD!S57</f>
        <v>0</v>
      </c>
      <c r="T38" s="65">
        <f>Scenarios_TD!T57</f>
        <v>0</v>
      </c>
      <c r="U38" s="65">
        <f>Scenarios_TD!U57</f>
        <v>0</v>
      </c>
      <c r="V38" s="65">
        <f>Scenarios_TD!V57</f>
        <v>0</v>
      </c>
      <c r="W38" s="65">
        <f>Scenarios_TD!W57</f>
        <v>0</v>
      </c>
      <c r="X38" s="65">
        <f>Scenarios_TD!X57</f>
        <v>0</v>
      </c>
      <c r="Y38" s="65">
        <f>Scenarios_TD!Y57</f>
        <v>0</v>
      </c>
      <c r="Z38" s="65">
        <f>Scenarios_TD!Z57</f>
        <v>0</v>
      </c>
      <c r="AA38" s="65">
        <f>Scenarios_TD!AA57</f>
        <v>0</v>
      </c>
      <c r="AB38" s="65">
        <f>Scenarios_TD!AB57</f>
        <v>0</v>
      </c>
      <c r="AC38" s="65">
        <f>Scenarios_TD!AC57</f>
        <v>0</v>
      </c>
      <c r="AD38" s="65">
        <f>Scenarios_TD!AD57</f>
        <v>0</v>
      </c>
      <c r="AE38" s="65">
        <f>Scenarios_TD!AE57</f>
        <v>0</v>
      </c>
      <c r="AF38" s="65">
        <f>Scenarios_TD!AF57</f>
        <v>0</v>
      </c>
      <c r="AG38" s="65">
        <f>Scenarios_TD!AG57</f>
        <v>0</v>
      </c>
      <c r="AH38" s="65">
        <f>Scenarios_TD!AH57</f>
        <v>0</v>
      </c>
      <c r="AI38" s="65">
        <f>Scenarios_TD!AI57</f>
        <v>0</v>
      </c>
      <c r="AJ38" s="65">
        <f>Scenarios_TD!AJ57</f>
        <v>0</v>
      </c>
      <c r="AK38" s="65">
        <f>Scenarios_TD!AK57</f>
        <v>0</v>
      </c>
      <c r="AL38" s="65">
        <f>Scenarios_TD!AL57</f>
        <v>0</v>
      </c>
      <c r="AM38" s="65">
        <f>Scenarios_TD!AM57</f>
        <v>0</v>
      </c>
      <c r="AN38" s="65">
        <f>Scenarios_TD!AN57</f>
        <v>0</v>
      </c>
      <c r="AO38" s="65">
        <f>Scenarios_TD!AO57</f>
        <v>0</v>
      </c>
      <c r="AP38" s="65">
        <f>Scenarios_TD!AP57</f>
        <v>0</v>
      </c>
      <c r="AQ38" s="65">
        <f>Scenarios_TD!AQ57</f>
        <v>0</v>
      </c>
      <c r="AR38" s="65">
        <f>Scenarios_TD!AR57</f>
        <v>0</v>
      </c>
      <c r="AS38" s="65">
        <f>Scenarios_TD!AS57</f>
        <v>0</v>
      </c>
      <c r="AT38" s="65">
        <f>Scenarios_TD!AT57</f>
        <v>0</v>
      </c>
      <c r="AU38" s="65">
        <f>Scenarios_TD!AU57</f>
        <v>0</v>
      </c>
      <c r="AV38" s="65">
        <f>Scenarios_TD!AV57</f>
        <v>0</v>
      </c>
      <c r="AW38" s="65">
        <f>Scenarios_TD!AW57</f>
        <v>0</v>
      </c>
      <c r="AX38" s="65">
        <f>Scenarios_TD!AX57</f>
        <v>0</v>
      </c>
      <c r="AY38" s="65">
        <f>Scenarios_TD!AY57</f>
        <v>0</v>
      </c>
      <c r="AZ38" s="65">
        <f>Scenarios_TD!AZ57</f>
        <v>0</v>
      </c>
      <c r="BA38" s="65">
        <f>Scenarios_TD!BA57</f>
        <v>0</v>
      </c>
      <c r="BB38" s="65">
        <f>Scenarios_TD!BB57</f>
        <v>0</v>
      </c>
      <c r="BC38" s="65">
        <f>Scenarios_TD!BC57</f>
        <v>0</v>
      </c>
      <c r="BD38" s="65">
        <f>Scenarios_TD!BD57</f>
        <v>0</v>
      </c>
      <c r="BE38" s="65">
        <f>Scenarios_TD!BE57</f>
        <v>0</v>
      </c>
      <c r="BF38" s="65">
        <f>Scenarios_TD!BF57</f>
        <v>0</v>
      </c>
      <c r="BG38" s="65">
        <f>Scenarios_TD!BG57</f>
        <v>0</v>
      </c>
      <c r="BH38" s="65">
        <f>Scenarios_TD!BH57</f>
        <v>0</v>
      </c>
      <c r="BI38" s="65">
        <f>Scenarios_TD!BI57</f>
        <v>0</v>
      </c>
      <c r="BJ38" s="65">
        <f>Scenarios_TD!BJ57</f>
        <v>0</v>
      </c>
      <c r="BK38" s="65">
        <f>Scenarios_TD!BK57</f>
        <v>0</v>
      </c>
      <c r="BL38" s="65">
        <f>Scenarios_TD!BL57</f>
        <v>0</v>
      </c>
      <c r="BM38" s="65">
        <f>Scenarios_TD!BM57</f>
        <v>0</v>
      </c>
      <c r="BN38" s="65">
        <f>Scenarios_TD!BN57</f>
        <v>0</v>
      </c>
      <c r="BO38" s="65">
        <f>Scenarios_TD!BO57</f>
        <v>0</v>
      </c>
      <c r="BP38" s="65">
        <f>Scenarios_TD!BP57</f>
        <v>0</v>
      </c>
      <c r="BQ38" s="65">
        <f>Scenarios_TD!BQ57</f>
        <v>0</v>
      </c>
      <c r="BR38" s="65">
        <f>Scenarios_TD!BR57</f>
        <v>0</v>
      </c>
      <c r="BS38" s="65">
        <f>Scenarios_TD!BS57</f>
        <v>0</v>
      </c>
      <c r="BT38" s="65">
        <f>Scenarios_TD!BT57</f>
        <v>0</v>
      </c>
      <c r="BU38" s="65">
        <f>Scenarios_TD!BU57</f>
        <v>0</v>
      </c>
      <c r="BV38" s="65">
        <f>Scenarios_TD!BV57</f>
        <v>0</v>
      </c>
      <c r="BW38" s="65">
        <f>Scenarios_TD!BW57</f>
        <v>0</v>
      </c>
      <c r="BX38" s="65">
        <f>Scenarios_TD!BX57</f>
        <v>0</v>
      </c>
      <c r="BY38" s="65">
        <f>Scenarios_TD!BY57</f>
        <v>0</v>
      </c>
      <c r="BZ38" s="65">
        <f>Scenarios_TD!BZ57</f>
        <v>0</v>
      </c>
      <c r="CA38" s="65">
        <f>Scenarios_TD!CA57</f>
        <v>0</v>
      </c>
      <c r="CB38" s="65">
        <f>Scenarios_TD!CB57</f>
        <v>0</v>
      </c>
      <c r="CC38" s="65">
        <f>Scenarios_TD!CC57</f>
        <v>0</v>
      </c>
      <c r="CD38" s="65">
        <f>Scenarios_TD!CD57</f>
        <v>0</v>
      </c>
      <c r="CE38" s="65">
        <f>Scenarios_TD!CE57</f>
        <v>0</v>
      </c>
      <c r="CF38" s="65">
        <f>Scenarios_TD!CF57</f>
        <v>0</v>
      </c>
      <c r="CG38" s="65">
        <f>Scenarios_TD!CG57</f>
        <v>0</v>
      </c>
      <c r="CH38" s="65">
        <f>Scenarios_TD!CH57</f>
        <v>0</v>
      </c>
      <c r="CI38" s="65">
        <f>Scenarios_TD!CI57</f>
        <v>0</v>
      </c>
      <c r="CJ38" s="65">
        <f>Scenarios_TD!CJ57</f>
        <v>0</v>
      </c>
      <c r="CK38" s="65">
        <f>Scenarios_TD!CK57</f>
        <v>0</v>
      </c>
      <c r="CL38" s="65">
        <f>Scenarios_TD!CL57</f>
        <v>0</v>
      </c>
      <c r="CM38" s="65">
        <f>Scenarios_TD!CM57</f>
        <v>0</v>
      </c>
      <c r="CN38" s="65">
        <f>Scenarios_TD!CN57</f>
        <v>0</v>
      </c>
      <c r="CO38" s="65">
        <f>Scenarios_TD!CO57</f>
        <v>0</v>
      </c>
      <c r="CP38" s="65">
        <f>Scenarios_TD!CP57</f>
        <v>0</v>
      </c>
      <c r="CQ38" s="65">
        <f>Scenarios_TD!CQ57</f>
        <v>0</v>
      </c>
      <c r="CR38" s="65">
        <f>Scenarios_TD!CR57</f>
        <v>0</v>
      </c>
      <c r="CS38" s="65">
        <f>Scenarios_TD!CS57</f>
        <v>0</v>
      </c>
      <c r="CT38" s="65">
        <f>Scenarios_TD!CT57</f>
        <v>0</v>
      </c>
      <c r="CU38" s="65">
        <f>Scenarios_TD!CU57</f>
        <v>0</v>
      </c>
      <c r="CV38" s="65">
        <f>Scenarios_TD!CV57</f>
        <v>0</v>
      </c>
    </row>
    <row r="39" spans="2:103" s="90" customFormat="1">
      <c r="E39" s="90" t="str">
        <f>Scenarios_TD!E58</f>
        <v>Allowable opex</v>
      </c>
      <c r="G39" s="179" t="s">
        <v>164</v>
      </c>
      <c r="H39" s="166"/>
      <c r="I39" s="180"/>
      <c r="J39" s="94">
        <f>SUM(L39:CV39)</f>
        <v>0</v>
      </c>
      <c r="L39" s="65">
        <f>Scenarios_TD!L58</f>
        <v>0</v>
      </c>
      <c r="M39" s="65">
        <f>Scenarios_TD!M58</f>
        <v>0</v>
      </c>
      <c r="N39" s="65">
        <f>Scenarios_TD!N58</f>
        <v>0</v>
      </c>
      <c r="O39" s="65">
        <f>Scenarios_TD!O58</f>
        <v>0</v>
      </c>
      <c r="P39" s="65">
        <f>Scenarios_TD!P58</f>
        <v>0</v>
      </c>
      <c r="Q39" s="65">
        <f>Scenarios_TD!Q58</f>
        <v>0</v>
      </c>
      <c r="R39" s="65">
        <f>Scenarios_TD!R58</f>
        <v>0</v>
      </c>
      <c r="S39" s="65">
        <f>Scenarios_TD!S58</f>
        <v>0</v>
      </c>
      <c r="T39" s="65">
        <f>Scenarios_TD!T58</f>
        <v>0</v>
      </c>
      <c r="U39" s="65">
        <f>Scenarios_TD!U58</f>
        <v>0</v>
      </c>
      <c r="V39" s="65">
        <f>Scenarios_TD!V58</f>
        <v>0</v>
      </c>
      <c r="W39" s="65">
        <f>Scenarios_TD!W58</f>
        <v>0</v>
      </c>
      <c r="X39" s="65">
        <f>Scenarios_TD!X58</f>
        <v>0</v>
      </c>
      <c r="Y39" s="65">
        <f>Scenarios_TD!Y58</f>
        <v>0</v>
      </c>
      <c r="Z39" s="65">
        <f>Scenarios_TD!Z58</f>
        <v>0</v>
      </c>
      <c r="AA39" s="65">
        <f>Scenarios_TD!AA58</f>
        <v>0</v>
      </c>
      <c r="AB39" s="65">
        <f>Scenarios_TD!AB58</f>
        <v>0</v>
      </c>
      <c r="AC39" s="65">
        <f>Scenarios_TD!AC58</f>
        <v>0</v>
      </c>
      <c r="AD39" s="65">
        <f>Scenarios_TD!AD58</f>
        <v>0</v>
      </c>
      <c r="AE39" s="65">
        <f>Scenarios_TD!AE58</f>
        <v>0</v>
      </c>
      <c r="AF39" s="65">
        <f>Scenarios_TD!AF58</f>
        <v>0</v>
      </c>
      <c r="AG39" s="65">
        <f>Scenarios_TD!AG58</f>
        <v>0</v>
      </c>
      <c r="AH39" s="65">
        <f>Scenarios_TD!AH58</f>
        <v>0</v>
      </c>
      <c r="AI39" s="65">
        <f>Scenarios_TD!AI58</f>
        <v>0</v>
      </c>
      <c r="AJ39" s="65">
        <f>Scenarios_TD!AJ58</f>
        <v>0</v>
      </c>
      <c r="AK39" s="65">
        <f>Scenarios_TD!AK58</f>
        <v>0</v>
      </c>
      <c r="AL39" s="65">
        <f>Scenarios_TD!AL58</f>
        <v>0</v>
      </c>
      <c r="AM39" s="65">
        <f>Scenarios_TD!AM58</f>
        <v>0</v>
      </c>
      <c r="AN39" s="65">
        <f>Scenarios_TD!AN58</f>
        <v>0</v>
      </c>
      <c r="AO39" s="65">
        <f>Scenarios_TD!AO58</f>
        <v>0</v>
      </c>
      <c r="AP39" s="65">
        <f>Scenarios_TD!AP58</f>
        <v>0</v>
      </c>
      <c r="AQ39" s="65">
        <f>Scenarios_TD!AQ58</f>
        <v>0</v>
      </c>
      <c r="AR39" s="65">
        <f>Scenarios_TD!AR58</f>
        <v>0</v>
      </c>
      <c r="AS39" s="65">
        <f>Scenarios_TD!AS58</f>
        <v>0</v>
      </c>
      <c r="AT39" s="65">
        <f>Scenarios_TD!AT58</f>
        <v>0</v>
      </c>
      <c r="AU39" s="65">
        <f>Scenarios_TD!AU58</f>
        <v>0</v>
      </c>
      <c r="AV39" s="65">
        <f>Scenarios_TD!AV58</f>
        <v>0</v>
      </c>
      <c r="AW39" s="65">
        <f>Scenarios_TD!AW58</f>
        <v>0</v>
      </c>
      <c r="AX39" s="65">
        <f>Scenarios_TD!AX58</f>
        <v>0</v>
      </c>
      <c r="AY39" s="65">
        <f>Scenarios_TD!AY58</f>
        <v>0</v>
      </c>
      <c r="AZ39" s="65">
        <f>Scenarios_TD!AZ58</f>
        <v>0</v>
      </c>
      <c r="BA39" s="65">
        <f>Scenarios_TD!BA58</f>
        <v>0</v>
      </c>
      <c r="BB39" s="65">
        <f>Scenarios_TD!BB58</f>
        <v>0</v>
      </c>
      <c r="BC39" s="65">
        <f>Scenarios_TD!BC58</f>
        <v>0</v>
      </c>
      <c r="BD39" s="65">
        <f>Scenarios_TD!BD58</f>
        <v>0</v>
      </c>
      <c r="BE39" s="65">
        <f>Scenarios_TD!BE58</f>
        <v>0</v>
      </c>
      <c r="BF39" s="65">
        <f>Scenarios_TD!BF58</f>
        <v>0</v>
      </c>
      <c r="BG39" s="65">
        <f>Scenarios_TD!BG58</f>
        <v>0</v>
      </c>
      <c r="BH39" s="65">
        <f>Scenarios_TD!BH58</f>
        <v>0</v>
      </c>
      <c r="BI39" s="65">
        <f>Scenarios_TD!BI58</f>
        <v>0</v>
      </c>
      <c r="BJ39" s="65">
        <f>Scenarios_TD!BJ58</f>
        <v>0</v>
      </c>
      <c r="BK39" s="65">
        <f>Scenarios_TD!BK58</f>
        <v>0</v>
      </c>
      <c r="BL39" s="65">
        <f>Scenarios_TD!BL58</f>
        <v>0</v>
      </c>
      <c r="BM39" s="65">
        <f>Scenarios_TD!BM58</f>
        <v>0</v>
      </c>
      <c r="BN39" s="65">
        <f>Scenarios_TD!BN58</f>
        <v>0</v>
      </c>
      <c r="BO39" s="65">
        <f>Scenarios_TD!BO58</f>
        <v>0</v>
      </c>
      <c r="BP39" s="65">
        <f>Scenarios_TD!BP58</f>
        <v>0</v>
      </c>
      <c r="BQ39" s="65">
        <f>Scenarios_TD!BQ58</f>
        <v>0</v>
      </c>
      <c r="BR39" s="65">
        <f>Scenarios_TD!BR58</f>
        <v>0</v>
      </c>
      <c r="BS39" s="65">
        <f>Scenarios_TD!BS58</f>
        <v>0</v>
      </c>
      <c r="BT39" s="65">
        <f>Scenarios_TD!BT58</f>
        <v>0</v>
      </c>
      <c r="BU39" s="65">
        <f>Scenarios_TD!BU58</f>
        <v>0</v>
      </c>
      <c r="BV39" s="65">
        <f>Scenarios_TD!BV58</f>
        <v>0</v>
      </c>
      <c r="BW39" s="65">
        <f>Scenarios_TD!BW58</f>
        <v>0</v>
      </c>
      <c r="BX39" s="65">
        <f>Scenarios_TD!BX58</f>
        <v>0</v>
      </c>
      <c r="BY39" s="65">
        <f>Scenarios_TD!BY58</f>
        <v>0</v>
      </c>
      <c r="BZ39" s="65">
        <f>Scenarios_TD!BZ58</f>
        <v>0</v>
      </c>
      <c r="CA39" s="65">
        <f>Scenarios_TD!CA58</f>
        <v>0</v>
      </c>
      <c r="CB39" s="65">
        <f>Scenarios_TD!CB58</f>
        <v>0</v>
      </c>
      <c r="CC39" s="65">
        <f>Scenarios_TD!CC58</f>
        <v>0</v>
      </c>
      <c r="CD39" s="65">
        <f>Scenarios_TD!CD58</f>
        <v>0</v>
      </c>
      <c r="CE39" s="65">
        <f>Scenarios_TD!CE58</f>
        <v>0</v>
      </c>
      <c r="CF39" s="65">
        <f>Scenarios_TD!CF58</f>
        <v>0</v>
      </c>
      <c r="CG39" s="65">
        <f>Scenarios_TD!CG58</f>
        <v>0</v>
      </c>
      <c r="CH39" s="65">
        <f>Scenarios_TD!CH58</f>
        <v>0</v>
      </c>
      <c r="CI39" s="65">
        <f>Scenarios_TD!CI58</f>
        <v>0</v>
      </c>
      <c r="CJ39" s="65">
        <f>Scenarios_TD!CJ58</f>
        <v>0</v>
      </c>
      <c r="CK39" s="65">
        <f>Scenarios_TD!CK58</f>
        <v>0</v>
      </c>
      <c r="CL39" s="65">
        <f>Scenarios_TD!CL58</f>
        <v>0</v>
      </c>
      <c r="CM39" s="65">
        <f>Scenarios_TD!CM58</f>
        <v>0</v>
      </c>
      <c r="CN39" s="65">
        <f>Scenarios_TD!CN58</f>
        <v>0</v>
      </c>
      <c r="CO39" s="65">
        <f>Scenarios_TD!CO58</f>
        <v>0</v>
      </c>
      <c r="CP39" s="65">
        <f>Scenarios_TD!CP58</f>
        <v>0</v>
      </c>
      <c r="CQ39" s="65">
        <f>Scenarios_TD!CQ58</f>
        <v>0</v>
      </c>
      <c r="CR39" s="65">
        <f>Scenarios_TD!CR58</f>
        <v>0</v>
      </c>
      <c r="CS39" s="65">
        <f>Scenarios_TD!CS58</f>
        <v>0</v>
      </c>
      <c r="CT39" s="65">
        <f>Scenarios_TD!CT58</f>
        <v>0</v>
      </c>
      <c r="CU39" s="65">
        <f>Scenarios_TD!CU58</f>
        <v>0</v>
      </c>
      <c r="CV39" s="65">
        <f>Scenarios_TD!CV58</f>
        <v>0</v>
      </c>
    </row>
    <row r="40" spans="2:103" s="90" customFormat="1">
      <c r="E40" s="90" t="str">
        <f>Scenarios_TD!E59</f>
        <v>Additional allowable spend</v>
      </c>
      <c r="G40" s="179" t="s">
        <v>164</v>
      </c>
      <c r="H40" s="166"/>
      <c r="I40" s="180"/>
      <c r="J40" s="94">
        <f>SUM(L40:CV40)</f>
        <v>0</v>
      </c>
      <c r="L40" s="65">
        <f>Scenarios_TD!L59</f>
        <v>0</v>
      </c>
      <c r="M40" s="65">
        <f>Scenarios_TD!M59</f>
        <v>0</v>
      </c>
      <c r="N40" s="65">
        <f>Scenarios_TD!N59</f>
        <v>0</v>
      </c>
      <c r="O40" s="65">
        <f>Scenarios_TD!O59</f>
        <v>0</v>
      </c>
      <c r="P40" s="65">
        <f>Scenarios_TD!P59</f>
        <v>0</v>
      </c>
      <c r="Q40" s="65">
        <f>Scenarios_TD!Q59</f>
        <v>0</v>
      </c>
      <c r="R40" s="65">
        <f>Scenarios_TD!R59</f>
        <v>0</v>
      </c>
      <c r="S40" s="65">
        <f>Scenarios_TD!S59</f>
        <v>0</v>
      </c>
      <c r="T40" s="65">
        <f>Scenarios_TD!T59</f>
        <v>0</v>
      </c>
      <c r="U40" s="65">
        <f>Scenarios_TD!U59</f>
        <v>0</v>
      </c>
      <c r="V40" s="65">
        <f>Scenarios_TD!V59</f>
        <v>0</v>
      </c>
      <c r="W40" s="65">
        <f>Scenarios_TD!W59</f>
        <v>0</v>
      </c>
      <c r="X40" s="65">
        <f>Scenarios_TD!X59</f>
        <v>0</v>
      </c>
      <c r="Y40" s="65">
        <f>Scenarios_TD!Y59</f>
        <v>0</v>
      </c>
      <c r="Z40" s="65">
        <f>Scenarios_TD!Z59</f>
        <v>0</v>
      </c>
      <c r="AA40" s="65">
        <f>Scenarios_TD!AA59</f>
        <v>0</v>
      </c>
      <c r="AB40" s="65">
        <f>Scenarios_TD!AB59</f>
        <v>0</v>
      </c>
      <c r="AC40" s="65">
        <f>Scenarios_TD!AC59</f>
        <v>0</v>
      </c>
      <c r="AD40" s="65">
        <f>Scenarios_TD!AD59</f>
        <v>0</v>
      </c>
      <c r="AE40" s="65">
        <f>Scenarios_TD!AE59</f>
        <v>0</v>
      </c>
      <c r="AF40" s="65">
        <f>Scenarios_TD!AF59</f>
        <v>0</v>
      </c>
      <c r="AG40" s="65">
        <f>Scenarios_TD!AG59</f>
        <v>0</v>
      </c>
      <c r="AH40" s="65">
        <f>Scenarios_TD!AH59</f>
        <v>0</v>
      </c>
      <c r="AI40" s="65">
        <f>Scenarios_TD!AI59</f>
        <v>0</v>
      </c>
      <c r="AJ40" s="65">
        <f>Scenarios_TD!AJ59</f>
        <v>0</v>
      </c>
      <c r="AK40" s="65">
        <f>Scenarios_TD!AK59</f>
        <v>0</v>
      </c>
      <c r="AL40" s="65">
        <f>Scenarios_TD!AL59</f>
        <v>0</v>
      </c>
      <c r="AM40" s="65">
        <f>Scenarios_TD!AM59</f>
        <v>0</v>
      </c>
      <c r="AN40" s="65">
        <f>Scenarios_TD!AN59</f>
        <v>0</v>
      </c>
      <c r="AO40" s="65">
        <f>Scenarios_TD!AO59</f>
        <v>0</v>
      </c>
      <c r="AP40" s="65">
        <f>Scenarios_TD!AP59</f>
        <v>0</v>
      </c>
      <c r="AQ40" s="65">
        <f>Scenarios_TD!AQ59</f>
        <v>0</v>
      </c>
      <c r="AR40" s="65">
        <f>Scenarios_TD!AR59</f>
        <v>0</v>
      </c>
      <c r="AS40" s="65">
        <f>Scenarios_TD!AS59</f>
        <v>0</v>
      </c>
      <c r="AT40" s="65">
        <f>Scenarios_TD!AT59</f>
        <v>0</v>
      </c>
      <c r="AU40" s="65">
        <f>Scenarios_TD!AU59</f>
        <v>0</v>
      </c>
      <c r="AV40" s="65">
        <f>Scenarios_TD!AV59</f>
        <v>0</v>
      </c>
      <c r="AW40" s="65">
        <f>Scenarios_TD!AW59</f>
        <v>0</v>
      </c>
      <c r="AX40" s="65">
        <f>Scenarios_TD!AX59</f>
        <v>0</v>
      </c>
      <c r="AY40" s="65">
        <f>Scenarios_TD!AY59</f>
        <v>0</v>
      </c>
      <c r="AZ40" s="65">
        <f>Scenarios_TD!AZ59</f>
        <v>0</v>
      </c>
      <c r="BA40" s="65">
        <f>Scenarios_TD!BA59</f>
        <v>0</v>
      </c>
      <c r="BB40" s="65">
        <f>Scenarios_TD!BB59</f>
        <v>0</v>
      </c>
      <c r="BC40" s="65">
        <f>Scenarios_TD!BC59</f>
        <v>0</v>
      </c>
      <c r="BD40" s="65">
        <f>Scenarios_TD!BD59</f>
        <v>0</v>
      </c>
      <c r="BE40" s="65">
        <f>Scenarios_TD!BE59</f>
        <v>0</v>
      </c>
      <c r="BF40" s="65">
        <f>Scenarios_TD!BF59</f>
        <v>0</v>
      </c>
      <c r="BG40" s="65">
        <f>Scenarios_TD!BG59</f>
        <v>0</v>
      </c>
      <c r="BH40" s="65">
        <f>Scenarios_TD!BH59</f>
        <v>0</v>
      </c>
      <c r="BI40" s="65">
        <f>Scenarios_TD!BI59</f>
        <v>0</v>
      </c>
      <c r="BJ40" s="65">
        <f>Scenarios_TD!BJ59</f>
        <v>0</v>
      </c>
      <c r="BK40" s="65">
        <f>Scenarios_TD!BK59</f>
        <v>0</v>
      </c>
      <c r="BL40" s="65">
        <f>Scenarios_TD!BL59</f>
        <v>0</v>
      </c>
      <c r="BM40" s="65">
        <f>Scenarios_TD!BM59</f>
        <v>0</v>
      </c>
      <c r="BN40" s="65">
        <f>Scenarios_TD!BN59</f>
        <v>0</v>
      </c>
      <c r="BO40" s="65">
        <f>Scenarios_TD!BO59</f>
        <v>0</v>
      </c>
      <c r="BP40" s="65">
        <f>Scenarios_TD!BP59</f>
        <v>0</v>
      </c>
      <c r="BQ40" s="65">
        <f>Scenarios_TD!BQ59</f>
        <v>0</v>
      </c>
      <c r="BR40" s="65">
        <f>Scenarios_TD!BR59</f>
        <v>0</v>
      </c>
      <c r="BS40" s="65">
        <f>Scenarios_TD!BS59</f>
        <v>0</v>
      </c>
      <c r="BT40" s="65">
        <f>Scenarios_TD!BT59</f>
        <v>0</v>
      </c>
      <c r="BU40" s="65">
        <f>Scenarios_TD!BU59</f>
        <v>0</v>
      </c>
      <c r="BV40" s="65">
        <f>Scenarios_TD!BV59</f>
        <v>0</v>
      </c>
      <c r="BW40" s="65">
        <f>Scenarios_TD!BW59</f>
        <v>0</v>
      </c>
      <c r="BX40" s="65">
        <f>Scenarios_TD!BX59</f>
        <v>0</v>
      </c>
      <c r="BY40" s="65">
        <f>Scenarios_TD!BY59</f>
        <v>0</v>
      </c>
      <c r="BZ40" s="65">
        <f>Scenarios_TD!BZ59</f>
        <v>0</v>
      </c>
      <c r="CA40" s="65">
        <f>Scenarios_TD!CA59</f>
        <v>0</v>
      </c>
      <c r="CB40" s="65">
        <f>Scenarios_TD!CB59</f>
        <v>0</v>
      </c>
      <c r="CC40" s="65">
        <f>Scenarios_TD!CC59</f>
        <v>0</v>
      </c>
      <c r="CD40" s="65">
        <f>Scenarios_TD!CD59</f>
        <v>0</v>
      </c>
      <c r="CE40" s="65">
        <f>Scenarios_TD!CE59</f>
        <v>0</v>
      </c>
      <c r="CF40" s="65">
        <f>Scenarios_TD!CF59</f>
        <v>0</v>
      </c>
      <c r="CG40" s="65">
        <f>Scenarios_TD!CG59</f>
        <v>0</v>
      </c>
      <c r="CH40" s="65">
        <f>Scenarios_TD!CH59</f>
        <v>0</v>
      </c>
      <c r="CI40" s="65">
        <f>Scenarios_TD!CI59</f>
        <v>0</v>
      </c>
      <c r="CJ40" s="65">
        <f>Scenarios_TD!CJ59</f>
        <v>0</v>
      </c>
      <c r="CK40" s="65">
        <f>Scenarios_TD!CK59</f>
        <v>0</v>
      </c>
      <c r="CL40" s="65">
        <f>Scenarios_TD!CL59</f>
        <v>0</v>
      </c>
      <c r="CM40" s="65">
        <f>Scenarios_TD!CM59</f>
        <v>0</v>
      </c>
      <c r="CN40" s="65">
        <f>Scenarios_TD!CN59</f>
        <v>0</v>
      </c>
      <c r="CO40" s="65">
        <f>Scenarios_TD!CO59</f>
        <v>0</v>
      </c>
      <c r="CP40" s="65">
        <f>Scenarios_TD!CP59</f>
        <v>0</v>
      </c>
      <c r="CQ40" s="65">
        <f>Scenarios_TD!CQ59</f>
        <v>0</v>
      </c>
      <c r="CR40" s="65">
        <f>Scenarios_TD!CR59</f>
        <v>0</v>
      </c>
      <c r="CS40" s="65">
        <f>Scenarios_TD!CS59</f>
        <v>0</v>
      </c>
      <c r="CT40" s="65">
        <f>Scenarios_TD!CT59</f>
        <v>0</v>
      </c>
      <c r="CU40" s="65">
        <f>Scenarios_TD!CU59</f>
        <v>0</v>
      </c>
      <c r="CV40" s="65">
        <f>Scenarios_TD!CV59</f>
        <v>0</v>
      </c>
    </row>
    <row r="41" spans="2:103" s="90" customFormat="1">
      <c r="G41" s="179"/>
      <c r="H41" s="166"/>
      <c r="I41" s="180"/>
      <c r="J41" s="94"/>
      <c r="L41" s="65"/>
      <c r="M41" s="65"/>
      <c r="N41" s="65"/>
      <c r="O41" s="65"/>
      <c r="P41" s="65"/>
      <c r="Q41" s="65"/>
      <c r="R41" s="65"/>
      <c r="S41" s="65"/>
      <c r="T41" s="65"/>
      <c r="U41" s="65"/>
      <c r="V41" s="65"/>
      <c r="W41" s="65"/>
      <c r="X41" s="65"/>
      <c r="Y41" s="65"/>
      <c r="Z41" s="65"/>
      <c r="AA41" s="65"/>
      <c r="AB41" s="65"/>
      <c r="AC41" s="65"/>
      <c r="AD41" s="65"/>
      <c r="AE41" s="65"/>
      <c r="AF41" s="65"/>
      <c r="AG41" s="65"/>
      <c r="AH41" s="65"/>
      <c r="AI41" s="65"/>
      <c r="AJ41" s="65"/>
      <c r="AK41" s="65"/>
      <c r="AL41" s="65"/>
      <c r="AM41" s="65"/>
      <c r="AN41" s="65"/>
      <c r="AO41" s="65"/>
      <c r="AP41" s="65"/>
      <c r="AQ41" s="65"/>
      <c r="AR41" s="65"/>
      <c r="AS41" s="65"/>
      <c r="AT41" s="65"/>
      <c r="AU41" s="65"/>
      <c r="AV41" s="65"/>
      <c r="AW41" s="65"/>
      <c r="AX41" s="65"/>
      <c r="AY41" s="65"/>
      <c r="AZ41" s="65"/>
      <c r="BA41" s="65"/>
      <c r="BB41" s="65"/>
      <c r="BC41" s="65"/>
      <c r="BD41" s="65"/>
      <c r="BE41" s="65"/>
      <c r="BF41" s="65"/>
      <c r="BG41" s="65"/>
      <c r="BH41" s="65"/>
      <c r="BI41" s="65"/>
      <c r="BJ41" s="65"/>
      <c r="BK41" s="65"/>
      <c r="BL41" s="65"/>
      <c r="BM41" s="65"/>
      <c r="BN41" s="65"/>
      <c r="BO41" s="65"/>
      <c r="BP41" s="65"/>
      <c r="BQ41" s="65"/>
      <c r="BR41" s="65"/>
      <c r="BS41" s="65"/>
      <c r="BT41" s="65"/>
      <c r="BU41" s="65"/>
      <c r="BV41" s="65"/>
      <c r="BW41" s="65"/>
      <c r="BX41" s="65"/>
      <c r="BY41" s="65"/>
      <c r="BZ41" s="65"/>
      <c r="CA41" s="65"/>
      <c r="CB41" s="65"/>
      <c r="CC41" s="65"/>
      <c r="CD41" s="65"/>
      <c r="CE41" s="65"/>
      <c r="CF41" s="65"/>
      <c r="CG41" s="65"/>
      <c r="CH41" s="65"/>
      <c r="CI41" s="65"/>
      <c r="CJ41" s="65"/>
      <c r="CK41" s="65"/>
      <c r="CL41" s="65"/>
      <c r="CM41" s="65"/>
      <c r="CN41" s="65"/>
      <c r="CO41" s="65"/>
      <c r="CP41" s="65"/>
      <c r="CQ41" s="65"/>
      <c r="CR41" s="65"/>
      <c r="CS41" s="65"/>
      <c r="CT41" s="65"/>
      <c r="CU41" s="65"/>
      <c r="CV41" s="65"/>
    </row>
    <row r="42" spans="2:103" s="90" customFormat="1">
      <c r="G42" s="183"/>
      <c r="I42" s="183"/>
      <c r="J42" s="183"/>
      <c r="AD42" s="321"/>
    </row>
    <row r="43" spans="2:103" s="90" customFormat="1">
      <c r="C43" s="43">
        <f>MAX($B$5:C42)+0.1</f>
        <v>2.2000000000000002</v>
      </c>
      <c r="D43" s="41" t="s">
        <v>136</v>
      </c>
      <c r="E43" s="41"/>
      <c r="F43" s="41"/>
      <c r="G43" s="41"/>
      <c r="H43" s="41"/>
      <c r="I43" s="41"/>
      <c r="J43" s="41"/>
      <c r="K43" s="41"/>
      <c r="L43" s="41"/>
      <c r="M43" s="41"/>
      <c r="N43" s="41"/>
      <c r="O43" s="41"/>
      <c r="P43" s="41"/>
      <c r="Q43" s="41"/>
      <c r="R43" s="41"/>
      <c r="S43" s="41"/>
      <c r="T43" s="41"/>
      <c r="U43" s="41"/>
      <c r="V43" s="41"/>
      <c r="W43" s="41"/>
      <c r="X43" s="41"/>
      <c r="Y43" s="41"/>
      <c r="Z43" s="41"/>
      <c r="AA43" s="41"/>
      <c r="AB43" s="41"/>
      <c r="AC43" s="41"/>
      <c r="AD43" s="41"/>
      <c r="AE43" s="41"/>
      <c r="AF43" s="41"/>
      <c r="AG43" s="41"/>
      <c r="AH43" s="41"/>
      <c r="AI43" s="41"/>
      <c r="AJ43" s="41"/>
      <c r="AK43" s="41"/>
      <c r="AL43" s="41"/>
      <c r="AM43" s="41"/>
      <c r="AN43" s="41"/>
      <c r="AO43" s="41"/>
      <c r="AP43" s="41"/>
      <c r="AQ43" s="41"/>
      <c r="AR43" s="41"/>
      <c r="AS43" s="41"/>
      <c r="AT43" s="41"/>
      <c r="AU43" s="41"/>
      <c r="AV43" s="41"/>
      <c r="AW43" s="41"/>
      <c r="AX43" s="41"/>
      <c r="AY43" s="41"/>
      <c r="AZ43" s="41"/>
      <c r="BA43" s="41"/>
      <c r="BB43" s="41"/>
      <c r="BC43" s="41"/>
      <c r="BD43" s="41"/>
      <c r="BE43" s="41"/>
      <c r="BF43" s="41"/>
      <c r="BG43" s="41"/>
      <c r="BH43" s="41"/>
      <c r="BI43" s="41"/>
      <c r="BJ43" s="41"/>
      <c r="BK43" s="41"/>
      <c r="BL43" s="41"/>
      <c r="BM43" s="41"/>
      <c r="BN43" s="41"/>
      <c r="BO43" s="41"/>
      <c r="BP43" s="41"/>
      <c r="BQ43" s="41"/>
      <c r="BR43" s="41"/>
      <c r="BS43" s="41"/>
      <c r="BT43" s="41"/>
      <c r="BU43" s="41"/>
      <c r="BV43" s="41"/>
      <c r="BW43" s="41"/>
      <c r="BX43" s="41"/>
      <c r="BY43" s="41"/>
      <c r="BZ43" s="41"/>
      <c r="CA43" s="41"/>
      <c r="CB43" s="41"/>
      <c r="CC43" s="41"/>
      <c r="CD43" s="41"/>
      <c r="CE43" s="41"/>
      <c r="CF43" s="41"/>
      <c r="CG43" s="41"/>
      <c r="CH43" s="41"/>
      <c r="CI43" s="41"/>
      <c r="CJ43" s="41"/>
      <c r="CK43" s="41"/>
      <c r="CL43" s="41"/>
      <c r="CM43" s="41"/>
      <c r="CN43" s="41"/>
      <c r="CO43" s="41"/>
      <c r="CP43" s="41"/>
      <c r="CQ43" s="41"/>
      <c r="CR43" s="41"/>
      <c r="CS43" s="41"/>
      <c r="CT43" s="41"/>
      <c r="CU43" s="41"/>
      <c r="CV43" s="41"/>
      <c r="CW43" s="41"/>
      <c r="CX43" s="41"/>
      <c r="CY43" s="41"/>
    </row>
    <row r="44" spans="2:103" s="90" customFormat="1">
      <c r="G44" s="183"/>
      <c r="I44" s="183"/>
      <c r="J44" s="263"/>
      <c r="AX44" s="288"/>
      <c r="AY44" s="287"/>
    </row>
    <row r="45" spans="2:103">
      <c r="C45" s="90"/>
      <c r="D45" s="90"/>
      <c r="E45" s="90" t="s">
        <v>171</v>
      </c>
      <c r="F45" s="90"/>
      <c r="G45" s="179" t="s">
        <v>164</v>
      </c>
      <c r="H45" s="166"/>
      <c r="I45" s="180"/>
      <c r="J45" s="94">
        <f t="shared" ref="J45:J52" si="7">SUM(L45:CV45)</f>
        <v>0</v>
      </c>
      <c r="L45" s="65">
        <f>L24*Scenarios_TD!L$102</f>
        <v>0</v>
      </c>
      <c r="M45" s="65">
        <f>M24*Scenarios_TD!M$102</f>
        <v>0</v>
      </c>
      <c r="N45" s="65">
        <f>N24*Scenarios_TD!N$102</f>
        <v>0</v>
      </c>
      <c r="O45" s="65">
        <f>O24*Scenarios_TD!O$102</f>
        <v>0</v>
      </c>
      <c r="P45" s="65">
        <f>P24*Scenarios_TD!P$102</f>
        <v>0</v>
      </c>
      <c r="Q45" s="65">
        <f>Q24*Scenarios_TD!Q$102</f>
        <v>0</v>
      </c>
      <c r="R45" s="65">
        <f>R24*Scenarios_TD!R$102</f>
        <v>0</v>
      </c>
      <c r="S45" s="65">
        <f>S24*Scenarios_TD!S$102</f>
        <v>0</v>
      </c>
      <c r="T45" s="65">
        <f>T24*Scenarios_TD!T$102</f>
        <v>0</v>
      </c>
      <c r="U45" s="65">
        <f>U24*Scenarios_TD!U$102</f>
        <v>0</v>
      </c>
      <c r="V45" s="65">
        <f>V24*Scenarios_TD!V$102</f>
        <v>0</v>
      </c>
      <c r="W45" s="65">
        <f>W24*Scenarios_TD!W$102</f>
        <v>0</v>
      </c>
      <c r="X45" s="65">
        <f>X24*Scenarios_TD!X$102</f>
        <v>0</v>
      </c>
      <c r="Y45" s="65">
        <f>Y24*Scenarios_TD!Y$102</f>
        <v>0</v>
      </c>
      <c r="Z45" s="65">
        <f>Z24*Scenarios_TD!Z$102</f>
        <v>0</v>
      </c>
      <c r="AA45" s="65">
        <f>AA24*Scenarios_TD!AA$102</f>
        <v>0</v>
      </c>
      <c r="AB45" s="65">
        <f>AB24*Scenarios_TD!AB$102</f>
        <v>0</v>
      </c>
      <c r="AC45" s="65">
        <f>AC24*Scenarios_TD!AC$102</f>
        <v>0</v>
      </c>
      <c r="AD45" s="65">
        <f>AD24*Scenarios_TD!AD$102</f>
        <v>0</v>
      </c>
      <c r="AE45" s="65">
        <f>AE24*Scenarios_TD!AE$102</f>
        <v>0</v>
      </c>
      <c r="AF45" s="65">
        <f>AF24*Scenarios_TD!AF$102</f>
        <v>0</v>
      </c>
      <c r="AG45" s="65">
        <f>AG24*Scenarios_TD!AG$102</f>
        <v>0</v>
      </c>
      <c r="AH45" s="65">
        <f>AH24*Scenarios_TD!AH$102</f>
        <v>0</v>
      </c>
      <c r="AI45" s="65">
        <f>AI24*Scenarios_TD!AI$102</f>
        <v>0</v>
      </c>
      <c r="AJ45" s="65">
        <f>AJ24*Scenarios_TD!AJ$102</f>
        <v>0</v>
      </c>
      <c r="AK45" s="65">
        <f>AK24*Scenarios_TD!AK$102</f>
        <v>0</v>
      </c>
      <c r="AL45" s="65">
        <f>AL24*Scenarios_TD!AL$102</f>
        <v>0</v>
      </c>
      <c r="AM45" s="65">
        <f>AM24*Scenarios_TD!AM$102</f>
        <v>0</v>
      </c>
      <c r="AN45" s="65">
        <f>AN24*Scenarios_TD!AN$102</f>
        <v>0</v>
      </c>
      <c r="AO45" s="65">
        <f>AO24*Scenarios_TD!AO$102</f>
        <v>0</v>
      </c>
      <c r="AP45" s="65">
        <f>AP24*Scenarios_TD!AP$102</f>
        <v>0</v>
      </c>
      <c r="AQ45" s="65">
        <f>AQ24*Scenarios_TD!AQ$102</f>
        <v>0</v>
      </c>
      <c r="AR45" s="65">
        <f>AR24*Scenarios_TD!AR$102</f>
        <v>0</v>
      </c>
      <c r="AS45" s="65">
        <f>AS24*Scenarios_TD!AS$102</f>
        <v>0</v>
      </c>
      <c r="AT45" s="65">
        <f>AT24*Scenarios_TD!AT$102</f>
        <v>0</v>
      </c>
      <c r="AU45" s="65">
        <f>AU24*Scenarios_TD!AU$102</f>
        <v>0</v>
      </c>
      <c r="AV45" s="65">
        <f>AV24*Scenarios_TD!AV$102</f>
        <v>0</v>
      </c>
      <c r="AW45" s="65">
        <f>AW24*Scenarios_TD!AW$102</f>
        <v>0</v>
      </c>
      <c r="AX45" s="65">
        <f>AX24*Scenarios_TD!AX$102</f>
        <v>0</v>
      </c>
      <c r="AY45" s="65">
        <f>AY24*Scenarios_TD!AY$102</f>
        <v>0</v>
      </c>
      <c r="AZ45" s="65">
        <f>AZ24*Scenarios_TD!AZ$102</f>
        <v>0</v>
      </c>
      <c r="BA45" s="65">
        <f>BA24*Scenarios_TD!BA$102</f>
        <v>0</v>
      </c>
      <c r="BB45" s="65">
        <f>BB24*Scenarios_TD!BB$102</f>
        <v>0</v>
      </c>
      <c r="BC45" s="65">
        <f>BC24*Scenarios_TD!BC$102</f>
        <v>0</v>
      </c>
      <c r="BD45" s="65">
        <f>BD24*Scenarios_TD!BD$102</f>
        <v>0</v>
      </c>
      <c r="BE45" s="65">
        <f>BE24*Scenarios_TD!BE$102</f>
        <v>0</v>
      </c>
      <c r="BF45" s="65">
        <f>BF24*Scenarios_TD!BF$102</f>
        <v>0</v>
      </c>
      <c r="BG45" s="65">
        <f>BG24*Scenarios_TD!BG$102</f>
        <v>0</v>
      </c>
      <c r="BH45" s="65">
        <f>BH24*Scenarios_TD!BH$102</f>
        <v>0</v>
      </c>
      <c r="BI45" s="65">
        <f>BI24*Scenarios_TD!BI$102</f>
        <v>0</v>
      </c>
      <c r="BJ45" s="65">
        <f>BJ24*Scenarios_TD!BJ$102</f>
        <v>0</v>
      </c>
      <c r="BK45" s="65">
        <f>BK24*Scenarios_TD!BK$102</f>
        <v>0</v>
      </c>
      <c r="BL45" s="65">
        <f>BL24*Scenarios_TD!BL$102</f>
        <v>0</v>
      </c>
      <c r="BM45" s="65">
        <f>BM24*Scenarios_TD!BM$102</f>
        <v>0</v>
      </c>
      <c r="BN45" s="65">
        <f>BN24*Scenarios_TD!BN$102</f>
        <v>0</v>
      </c>
      <c r="BO45" s="65">
        <f>BO24*Scenarios_TD!BO$102</f>
        <v>0</v>
      </c>
      <c r="BP45" s="65">
        <f>BP24*Scenarios_TD!BP$102</f>
        <v>0</v>
      </c>
      <c r="BQ45" s="65">
        <f>BQ24*Scenarios_TD!BQ$102</f>
        <v>0</v>
      </c>
      <c r="BR45" s="65">
        <f>BR24*Scenarios_TD!BR$102</f>
        <v>0</v>
      </c>
      <c r="BS45" s="65">
        <f>BS24*Scenarios_TD!BS$102</f>
        <v>0</v>
      </c>
      <c r="BT45" s="65">
        <f>BT24*Scenarios_TD!BT$102</f>
        <v>0</v>
      </c>
      <c r="BU45" s="65">
        <f>BU24*Scenarios_TD!BU$102</f>
        <v>0</v>
      </c>
      <c r="BV45" s="65">
        <f>BV24*Scenarios_TD!BV$102</f>
        <v>0</v>
      </c>
      <c r="BW45" s="65">
        <f>BW24*Scenarios_TD!BW$102</f>
        <v>0</v>
      </c>
      <c r="BX45" s="65">
        <f>BX24*Scenarios_TD!BX$102</f>
        <v>0</v>
      </c>
      <c r="BY45" s="65">
        <f>BY24*Scenarios_TD!BY$102</f>
        <v>0</v>
      </c>
      <c r="BZ45" s="65">
        <f>BZ24*Scenarios_TD!BZ$102</f>
        <v>0</v>
      </c>
      <c r="CA45" s="65">
        <f>CA24*Scenarios_TD!CA$102</f>
        <v>0</v>
      </c>
      <c r="CB45" s="65">
        <f>CB24*Scenarios_TD!CB$102</f>
        <v>0</v>
      </c>
      <c r="CC45" s="65">
        <f>CC24*Scenarios_TD!CC$102</f>
        <v>0</v>
      </c>
      <c r="CD45" s="65">
        <f>CD24*Scenarios_TD!CD$102</f>
        <v>0</v>
      </c>
      <c r="CE45" s="65">
        <f>CE24*Scenarios_TD!CE$102</f>
        <v>0</v>
      </c>
      <c r="CF45" s="65">
        <f>CF24*Scenarios_TD!CF$102</f>
        <v>0</v>
      </c>
      <c r="CG45" s="65">
        <f>CG24*Scenarios_TD!CG$102</f>
        <v>0</v>
      </c>
      <c r="CH45" s="65">
        <f>CH24*Scenarios_TD!CH$102</f>
        <v>0</v>
      </c>
      <c r="CI45" s="65">
        <f>CI24*Scenarios_TD!CI$102</f>
        <v>0</v>
      </c>
      <c r="CJ45" s="65">
        <f>CJ24*Scenarios_TD!CJ$102</f>
        <v>0</v>
      </c>
      <c r="CK45" s="65">
        <f>CK24*Scenarios_TD!CK$102</f>
        <v>0</v>
      </c>
      <c r="CL45" s="65">
        <f>CL24*Scenarios_TD!CL$102</f>
        <v>0</v>
      </c>
      <c r="CM45" s="65">
        <f>CM24*Scenarios_TD!CM$102</f>
        <v>0</v>
      </c>
      <c r="CN45" s="65">
        <f>CN24*Scenarios_TD!CN$102</f>
        <v>0</v>
      </c>
      <c r="CO45" s="65">
        <f>CO24*Scenarios_TD!CO$102</f>
        <v>0</v>
      </c>
      <c r="CP45" s="65">
        <f>CP24*Scenarios_TD!CP$102</f>
        <v>0</v>
      </c>
      <c r="CQ45" s="65">
        <f>CQ24*Scenarios_TD!CQ$102</f>
        <v>0</v>
      </c>
      <c r="CR45" s="65">
        <f>CR24*Scenarios_TD!CR$102</f>
        <v>0</v>
      </c>
      <c r="CS45" s="65">
        <f>CS24*Scenarios_TD!CS$102</f>
        <v>0</v>
      </c>
      <c r="CT45" s="65">
        <f>CT24*Scenarios_TD!CT$102</f>
        <v>0</v>
      </c>
      <c r="CU45" s="65">
        <f>CU24*Scenarios_TD!CU$102</f>
        <v>0</v>
      </c>
      <c r="CV45" s="65">
        <f>CV24*Scenarios_TD!CV$102</f>
        <v>0</v>
      </c>
    </row>
    <row r="46" spans="2:103">
      <c r="C46" s="90"/>
      <c r="D46" s="90"/>
      <c r="E46" s="90" t="s">
        <v>172</v>
      </c>
      <c r="F46" s="90"/>
      <c r="G46" s="179" t="s">
        <v>164</v>
      </c>
      <c r="H46" s="166"/>
      <c r="I46" s="180"/>
      <c r="J46" s="94">
        <f t="shared" si="7"/>
        <v>0</v>
      </c>
      <c r="L46" s="65">
        <f>L25*Scenarios_TD!L$102</f>
        <v>0</v>
      </c>
      <c r="M46" s="65">
        <f>M25*Scenarios_TD!M$102</f>
        <v>0</v>
      </c>
      <c r="N46" s="65">
        <f>N25*Scenarios_TD!N$102</f>
        <v>0</v>
      </c>
      <c r="O46" s="65">
        <f>O25*Scenarios_TD!O$102</f>
        <v>0</v>
      </c>
      <c r="P46" s="65">
        <f>P25*Scenarios_TD!P$102</f>
        <v>0</v>
      </c>
      <c r="Q46" s="65">
        <f>Q25*Scenarios_TD!Q$102</f>
        <v>0</v>
      </c>
      <c r="R46" s="65">
        <f>R25*Scenarios_TD!R$102</f>
        <v>0</v>
      </c>
      <c r="S46" s="65">
        <f>S25*Scenarios_TD!S$102</f>
        <v>0</v>
      </c>
      <c r="T46" s="65">
        <f>T25*Scenarios_TD!T$102</f>
        <v>0</v>
      </c>
      <c r="U46" s="65">
        <f>U25*Scenarios_TD!U$102</f>
        <v>0</v>
      </c>
      <c r="V46" s="65">
        <f>V25*Scenarios_TD!V$102</f>
        <v>0</v>
      </c>
      <c r="W46" s="65">
        <f>W25*Scenarios_TD!W$102</f>
        <v>0</v>
      </c>
      <c r="X46" s="65">
        <f>X25*Scenarios_TD!X$102</f>
        <v>0</v>
      </c>
      <c r="Y46" s="65">
        <f>Y25*Scenarios_TD!Y$102</f>
        <v>0</v>
      </c>
      <c r="Z46" s="65">
        <f>Z25*Scenarios_TD!Z$102</f>
        <v>0</v>
      </c>
      <c r="AA46" s="65">
        <f>AA25*Scenarios_TD!AA$102</f>
        <v>0</v>
      </c>
      <c r="AB46" s="65">
        <f>AB25*Scenarios_TD!AB$102</f>
        <v>0</v>
      </c>
      <c r="AC46" s="65">
        <f>AC25*Scenarios_TD!AC$102</f>
        <v>0</v>
      </c>
      <c r="AD46" s="65">
        <f>AD25*Scenarios_TD!AD$102</f>
        <v>0</v>
      </c>
      <c r="AE46" s="65">
        <f>AE25*Scenarios_TD!AE$102</f>
        <v>0</v>
      </c>
      <c r="AF46" s="65">
        <f>AF25*Scenarios_TD!AF$102</f>
        <v>0</v>
      </c>
      <c r="AG46" s="65">
        <f>AG25*Scenarios_TD!AG$102</f>
        <v>0</v>
      </c>
      <c r="AH46" s="65">
        <f>AH25*Scenarios_TD!AH$102</f>
        <v>0</v>
      </c>
      <c r="AI46" s="65">
        <f>AI25*Scenarios_TD!AI$102</f>
        <v>0</v>
      </c>
      <c r="AJ46" s="65">
        <f>AJ25*Scenarios_TD!AJ$102</f>
        <v>0</v>
      </c>
      <c r="AK46" s="65">
        <f>AK25*Scenarios_TD!AK$102</f>
        <v>0</v>
      </c>
      <c r="AL46" s="65">
        <f>AL25*Scenarios_TD!AL$102</f>
        <v>0</v>
      </c>
      <c r="AM46" s="65">
        <f>AM25*Scenarios_TD!AM$102</f>
        <v>0</v>
      </c>
      <c r="AN46" s="65">
        <f>AN25*Scenarios_TD!AN$102</f>
        <v>0</v>
      </c>
      <c r="AO46" s="65">
        <f>AO25*Scenarios_TD!AO$102</f>
        <v>0</v>
      </c>
      <c r="AP46" s="65">
        <f>AP25*Scenarios_TD!AP$102</f>
        <v>0</v>
      </c>
      <c r="AQ46" s="65">
        <f>AQ25*Scenarios_TD!AQ$102</f>
        <v>0</v>
      </c>
      <c r="AR46" s="65">
        <f>AR25*Scenarios_TD!AR$102</f>
        <v>0</v>
      </c>
      <c r="AS46" s="65">
        <f>AS25*Scenarios_TD!AS$102</f>
        <v>0</v>
      </c>
      <c r="AT46" s="65">
        <f>AT25*Scenarios_TD!AT$102</f>
        <v>0</v>
      </c>
      <c r="AU46" s="65">
        <f>AU25*Scenarios_TD!AU$102</f>
        <v>0</v>
      </c>
      <c r="AV46" s="65">
        <f>AV25*Scenarios_TD!AV$102</f>
        <v>0</v>
      </c>
      <c r="AW46" s="65">
        <f>AW25*Scenarios_TD!AW$102</f>
        <v>0</v>
      </c>
      <c r="AX46" s="65">
        <f>AX25*Scenarios_TD!AX$102</f>
        <v>0</v>
      </c>
      <c r="AY46" s="65">
        <f>AY25*Scenarios_TD!AY$102</f>
        <v>0</v>
      </c>
      <c r="AZ46" s="65">
        <f>AZ25*Scenarios_TD!AZ$102</f>
        <v>0</v>
      </c>
      <c r="BA46" s="65">
        <f>BA25*Scenarios_TD!BA$102</f>
        <v>0</v>
      </c>
      <c r="BB46" s="65">
        <f>BB25*Scenarios_TD!BB$102</f>
        <v>0</v>
      </c>
      <c r="BC46" s="65">
        <f>BC25*Scenarios_TD!BC$102</f>
        <v>0</v>
      </c>
      <c r="BD46" s="65">
        <f>BD25*Scenarios_TD!BD$102</f>
        <v>0</v>
      </c>
      <c r="BE46" s="65">
        <f>BE25*Scenarios_TD!BE$102</f>
        <v>0</v>
      </c>
      <c r="BF46" s="65">
        <f>BF25*Scenarios_TD!BF$102</f>
        <v>0</v>
      </c>
      <c r="BG46" s="65">
        <f>BG25*Scenarios_TD!BG$102</f>
        <v>0</v>
      </c>
      <c r="BH46" s="65">
        <f>BH25*Scenarios_TD!BH$102</f>
        <v>0</v>
      </c>
      <c r="BI46" s="65">
        <f>BI25*Scenarios_TD!BI$102</f>
        <v>0</v>
      </c>
      <c r="BJ46" s="65">
        <f>BJ25*Scenarios_TD!BJ$102</f>
        <v>0</v>
      </c>
      <c r="BK46" s="65">
        <f>BK25*Scenarios_TD!BK$102</f>
        <v>0</v>
      </c>
      <c r="BL46" s="65">
        <f>BL25*Scenarios_TD!BL$102</f>
        <v>0</v>
      </c>
      <c r="BM46" s="65">
        <f>BM25*Scenarios_TD!BM$102</f>
        <v>0</v>
      </c>
      <c r="BN46" s="65">
        <f>BN25*Scenarios_TD!BN$102</f>
        <v>0</v>
      </c>
      <c r="BO46" s="65">
        <f>BO25*Scenarios_TD!BO$102</f>
        <v>0</v>
      </c>
      <c r="BP46" s="65">
        <f>BP25*Scenarios_TD!BP$102</f>
        <v>0</v>
      </c>
      <c r="BQ46" s="65">
        <f>BQ25*Scenarios_TD!BQ$102</f>
        <v>0</v>
      </c>
      <c r="BR46" s="65">
        <f>BR25*Scenarios_TD!BR$102</f>
        <v>0</v>
      </c>
      <c r="BS46" s="65">
        <f>BS25*Scenarios_TD!BS$102</f>
        <v>0</v>
      </c>
      <c r="BT46" s="65">
        <f>BT25*Scenarios_TD!BT$102</f>
        <v>0</v>
      </c>
      <c r="BU46" s="65">
        <f>BU25*Scenarios_TD!BU$102</f>
        <v>0</v>
      </c>
      <c r="BV46" s="65">
        <f>BV25*Scenarios_TD!BV$102</f>
        <v>0</v>
      </c>
      <c r="BW46" s="65">
        <f>BW25*Scenarios_TD!BW$102</f>
        <v>0</v>
      </c>
      <c r="BX46" s="65">
        <f>BX25*Scenarios_TD!BX$102</f>
        <v>0</v>
      </c>
      <c r="BY46" s="65">
        <f>BY25*Scenarios_TD!BY$102</f>
        <v>0</v>
      </c>
      <c r="BZ46" s="65">
        <f>BZ25*Scenarios_TD!BZ$102</f>
        <v>0</v>
      </c>
      <c r="CA46" s="65">
        <f>CA25*Scenarios_TD!CA$102</f>
        <v>0</v>
      </c>
      <c r="CB46" s="65">
        <f>CB25*Scenarios_TD!CB$102</f>
        <v>0</v>
      </c>
      <c r="CC46" s="65">
        <f>CC25*Scenarios_TD!CC$102</f>
        <v>0</v>
      </c>
      <c r="CD46" s="65">
        <f>CD25*Scenarios_TD!CD$102</f>
        <v>0</v>
      </c>
      <c r="CE46" s="65">
        <f>CE25*Scenarios_TD!CE$102</f>
        <v>0</v>
      </c>
      <c r="CF46" s="65">
        <f>CF25*Scenarios_TD!CF$102</f>
        <v>0</v>
      </c>
      <c r="CG46" s="65">
        <f>CG25*Scenarios_TD!CG$102</f>
        <v>0</v>
      </c>
      <c r="CH46" s="65">
        <f>CH25*Scenarios_TD!CH$102</f>
        <v>0</v>
      </c>
      <c r="CI46" s="65">
        <f>CI25*Scenarios_TD!CI$102</f>
        <v>0</v>
      </c>
      <c r="CJ46" s="65">
        <f>CJ25*Scenarios_TD!CJ$102</f>
        <v>0</v>
      </c>
      <c r="CK46" s="65">
        <f>CK25*Scenarios_TD!CK$102</f>
        <v>0</v>
      </c>
      <c r="CL46" s="65">
        <f>CL25*Scenarios_TD!CL$102</f>
        <v>0</v>
      </c>
      <c r="CM46" s="65">
        <f>CM25*Scenarios_TD!CM$102</f>
        <v>0</v>
      </c>
      <c r="CN46" s="65">
        <f>CN25*Scenarios_TD!CN$102</f>
        <v>0</v>
      </c>
      <c r="CO46" s="65">
        <f>CO25*Scenarios_TD!CO$102</f>
        <v>0</v>
      </c>
      <c r="CP46" s="65">
        <f>CP25*Scenarios_TD!CP$102</f>
        <v>0</v>
      </c>
      <c r="CQ46" s="65">
        <f>CQ25*Scenarios_TD!CQ$102</f>
        <v>0</v>
      </c>
      <c r="CR46" s="65">
        <f>CR25*Scenarios_TD!CR$102</f>
        <v>0</v>
      </c>
      <c r="CS46" s="65">
        <f>CS25*Scenarios_TD!CS$102</f>
        <v>0</v>
      </c>
      <c r="CT46" s="65">
        <f>CT25*Scenarios_TD!CT$102</f>
        <v>0</v>
      </c>
      <c r="CU46" s="65">
        <f>CU25*Scenarios_TD!CU$102</f>
        <v>0</v>
      </c>
      <c r="CV46" s="65">
        <f>CV25*Scenarios_TD!CV$102</f>
        <v>0</v>
      </c>
    </row>
    <row r="47" spans="2:103">
      <c r="C47" s="90"/>
      <c r="D47" s="90"/>
      <c r="E47" s="90" t="s">
        <v>173</v>
      </c>
      <c r="F47" s="90"/>
      <c r="G47" s="179" t="s">
        <v>164</v>
      </c>
      <c r="H47" s="166"/>
      <c r="I47" s="180"/>
      <c r="J47" s="94">
        <f t="shared" si="7"/>
        <v>0</v>
      </c>
      <c r="L47" s="65">
        <f>L26*Scenarios_TD!L$102</f>
        <v>0</v>
      </c>
      <c r="M47" s="65">
        <f>M26*Scenarios_TD!M$102</f>
        <v>0</v>
      </c>
      <c r="N47" s="65">
        <f>N26*Scenarios_TD!N$102</f>
        <v>0</v>
      </c>
      <c r="O47" s="65">
        <f>O26*Scenarios_TD!O$102</f>
        <v>0</v>
      </c>
      <c r="P47" s="65">
        <f>P26*Scenarios_TD!P$102</f>
        <v>0</v>
      </c>
      <c r="Q47" s="65">
        <f>Q26*Scenarios_TD!Q$102</f>
        <v>0</v>
      </c>
      <c r="R47" s="65">
        <f>R26*Scenarios_TD!R$102</f>
        <v>0</v>
      </c>
      <c r="S47" s="65">
        <f>S26*Scenarios_TD!S$102</f>
        <v>0</v>
      </c>
      <c r="T47" s="65">
        <f>T26*Scenarios_TD!T$102</f>
        <v>0</v>
      </c>
      <c r="U47" s="65">
        <f>U26*Scenarios_TD!U$102</f>
        <v>0</v>
      </c>
      <c r="V47" s="65">
        <f>V26*Scenarios_TD!V$102</f>
        <v>0</v>
      </c>
      <c r="W47" s="65">
        <f>W26*Scenarios_TD!W$102</f>
        <v>0</v>
      </c>
      <c r="X47" s="65">
        <f>X26*Scenarios_TD!X$102</f>
        <v>0</v>
      </c>
      <c r="Y47" s="65">
        <f>Y26*Scenarios_TD!Y$102</f>
        <v>0</v>
      </c>
      <c r="Z47" s="65">
        <f>Z26*Scenarios_TD!Z$102</f>
        <v>0</v>
      </c>
      <c r="AA47" s="65">
        <f>AA26*Scenarios_TD!AA$102</f>
        <v>0</v>
      </c>
      <c r="AB47" s="65">
        <f>AB26*Scenarios_TD!AB$102</f>
        <v>0</v>
      </c>
      <c r="AC47" s="65">
        <f>AC26*Scenarios_TD!AC$102</f>
        <v>0</v>
      </c>
      <c r="AD47" s="65">
        <f>AD26*Scenarios_TD!AD$102</f>
        <v>0</v>
      </c>
      <c r="AE47" s="65">
        <f>AE26*Scenarios_TD!AE$102</f>
        <v>0</v>
      </c>
      <c r="AF47" s="65">
        <f>AF26*Scenarios_TD!AF$102</f>
        <v>0</v>
      </c>
      <c r="AG47" s="65">
        <f>AG26*Scenarios_TD!AG$102</f>
        <v>0</v>
      </c>
      <c r="AH47" s="65">
        <f>AH26*Scenarios_TD!AH$102</f>
        <v>0</v>
      </c>
      <c r="AI47" s="65">
        <f>AI26*Scenarios_TD!AI$102</f>
        <v>0</v>
      </c>
      <c r="AJ47" s="65">
        <f>AJ26*Scenarios_TD!AJ$102</f>
        <v>0</v>
      </c>
      <c r="AK47" s="65">
        <f>AK26*Scenarios_TD!AK$102</f>
        <v>0</v>
      </c>
      <c r="AL47" s="65">
        <f>AL26*Scenarios_TD!AL$102</f>
        <v>0</v>
      </c>
      <c r="AM47" s="65">
        <f>AM26*Scenarios_TD!AM$102</f>
        <v>0</v>
      </c>
      <c r="AN47" s="65">
        <f>AN26*Scenarios_TD!AN$102</f>
        <v>0</v>
      </c>
      <c r="AO47" s="65">
        <f>AO26*Scenarios_TD!AO$102</f>
        <v>0</v>
      </c>
      <c r="AP47" s="65">
        <f>AP26*Scenarios_TD!AP$102</f>
        <v>0</v>
      </c>
      <c r="AQ47" s="65">
        <f>AQ26*Scenarios_TD!AQ$102</f>
        <v>0</v>
      </c>
      <c r="AR47" s="65">
        <f>AR26*Scenarios_TD!AR$102</f>
        <v>0</v>
      </c>
      <c r="AS47" s="65">
        <f>AS26*Scenarios_TD!AS$102</f>
        <v>0</v>
      </c>
      <c r="AT47" s="65">
        <f>AT26*Scenarios_TD!AT$102</f>
        <v>0</v>
      </c>
      <c r="AU47" s="65">
        <f>AU26*Scenarios_TD!AU$102</f>
        <v>0</v>
      </c>
      <c r="AV47" s="65">
        <f>AV26*Scenarios_TD!AV$102</f>
        <v>0</v>
      </c>
      <c r="AW47" s="65">
        <f>AW26*Scenarios_TD!AW$102</f>
        <v>0</v>
      </c>
      <c r="AX47" s="65">
        <f>AX26*Scenarios_TD!AX$102</f>
        <v>0</v>
      </c>
      <c r="AY47" s="65">
        <f>AY26*Scenarios_TD!AY$102</f>
        <v>0</v>
      </c>
      <c r="AZ47" s="65">
        <f>AZ26*Scenarios_TD!AZ$102</f>
        <v>0</v>
      </c>
      <c r="BA47" s="65">
        <f>BA26*Scenarios_TD!BA$102</f>
        <v>0</v>
      </c>
      <c r="BB47" s="65">
        <f>BB26*Scenarios_TD!BB$102</f>
        <v>0</v>
      </c>
      <c r="BC47" s="65">
        <f>BC26*Scenarios_TD!BC$102</f>
        <v>0</v>
      </c>
      <c r="BD47" s="65">
        <f>BD26*Scenarios_TD!BD$102</f>
        <v>0</v>
      </c>
      <c r="BE47" s="65">
        <f>BE26*Scenarios_TD!BE$102</f>
        <v>0</v>
      </c>
      <c r="BF47" s="65">
        <f>BF26*Scenarios_TD!BF$102</f>
        <v>0</v>
      </c>
      <c r="BG47" s="65">
        <f>BG26*Scenarios_TD!BG$102</f>
        <v>0</v>
      </c>
      <c r="BH47" s="65">
        <f>BH26*Scenarios_TD!BH$102</f>
        <v>0</v>
      </c>
      <c r="BI47" s="65">
        <f>BI26*Scenarios_TD!BI$102</f>
        <v>0</v>
      </c>
      <c r="BJ47" s="65">
        <f>BJ26*Scenarios_TD!BJ$102</f>
        <v>0</v>
      </c>
      <c r="BK47" s="65">
        <f>BK26*Scenarios_TD!BK$102</f>
        <v>0</v>
      </c>
      <c r="BL47" s="65">
        <f>BL26*Scenarios_TD!BL$102</f>
        <v>0</v>
      </c>
      <c r="BM47" s="65">
        <f>BM26*Scenarios_TD!BM$102</f>
        <v>0</v>
      </c>
      <c r="BN47" s="65">
        <f>BN26*Scenarios_TD!BN$102</f>
        <v>0</v>
      </c>
      <c r="BO47" s="65">
        <f>BO26*Scenarios_TD!BO$102</f>
        <v>0</v>
      </c>
      <c r="BP47" s="65">
        <f>BP26*Scenarios_TD!BP$102</f>
        <v>0</v>
      </c>
      <c r="BQ47" s="65">
        <f>BQ26*Scenarios_TD!BQ$102</f>
        <v>0</v>
      </c>
      <c r="BR47" s="65">
        <f>BR26*Scenarios_TD!BR$102</f>
        <v>0</v>
      </c>
      <c r="BS47" s="65">
        <f>BS26*Scenarios_TD!BS$102</f>
        <v>0</v>
      </c>
      <c r="BT47" s="65">
        <f>BT26*Scenarios_TD!BT$102</f>
        <v>0</v>
      </c>
      <c r="BU47" s="65">
        <f>BU26*Scenarios_TD!BU$102</f>
        <v>0</v>
      </c>
      <c r="BV47" s="65">
        <f>BV26*Scenarios_TD!BV$102</f>
        <v>0</v>
      </c>
      <c r="BW47" s="65">
        <f>BW26*Scenarios_TD!BW$102</f>
        <v>0</v>
      </c>
      <c r="BX47" s="65">
        <f>BX26*Scenarios_TD!BX$102</f>
        <v>0</v>
      </c>
      <c r="BY47" s="65">
        <f>BY26*Scenarios_TD!BY$102</f>
        <v>0</v>
      </c>
      <c r="BZ47" s="65">
        <f>BZ26*Scenarios_TD!BZ$102</f>
        <v>0</v>
      </c>
      <c r="CA47" s="65">
        <f>CA26*Scenarios_TD!CA$102</f>
        <v>0</v>
      </c>
      <c r="CB47" s="65">
        <f>CB26*Scenarios_TD!CB$102</f>
        <v>0</v>
      </c>
      <c r="CC47" s="65">
        <f>CC26*Scenarios_TD!CC$102</f>
        <v>0</v>
      </c>
      <c r="CD47" s="65">
        <f>CD26*Scenarios_TD!CD$102</f>
        <v>0</v>
      </c>
      <c r="CE47" s="65">
        <f>CE26*Scenarios_TD!CE$102</f>
        <v>0</v>
      </c>
      <c r="CF47" s="65">
        <f>CF26*Scenarios_TD!CF$102</f>
        <v>0</v>
      </c>
      <c r="CG47" s="65">
        <f>CG26*Scenarios_TD!CG$102</f>
        <v>0</v>
      </c>
      <c r="CH47" s="65">
        <f>CH26*Scenarios_TD!CH$102</f>
        <v>0</v>
      </c>
      <c r="CI47" s="65">
        <f>CI26*Scenarios_TD!CI$102</f>
        <v>0</v>
      </c>
      <c r="CJ47" s="65">
        <f>CJ26*Scenarios_TD!CJ$102</f>
        <v>0</v>
      </c>
      <c r="CK47" s="65">
        <f>CK26*Scenarios_TD!CK$102</f>
        <v>0</v>
      </c>
      <c r="CL47" s="65">
        <f>CL26*Scenarios_TD!CL$102</f>
        <v>0</v>
      </c>
      <c r="CM47" s="65">
        <f>CM26*Scenarios_TD!CM$102</f>
        <v>0</v>
      </c>
      <c r="CN47" s="65">
        <f>CN26*Scenarios_TD!CN$102</f>
        <v>0</v>
      </c>
      <c r="CO47" s="65">
        <f>CO26*Scenarios_TD!CO$102</f>
        <v>0</v>
      </c>
      <c r="CP47" s="65">
        <f>CP26*Scenarios_TD!CP$102</f>
        <v>0</v>
      </c>
      <c r="CQ47" s="65">
        <f>CQ26*Scenarios_TD!CQ$102</f>
        <v>0</v>
      </c>
      <c r="CR47" s="65">
        <f>CR26*Scenarios_TD!CR$102</f>
        <v>0</v>
      </c>
      <c r="CS47" s="65">
        <f>CS26*Scenarios_TD!CS$102</f>
        <v>0</v>
      </c>
      <c r="CT47" s="65">
        <f>CT26*Scenarios_TD!CT$102</f>
        <v>0</v>
      </c>
      <c r="CU47" s="65">
        <f>CU26*Scenarios_TD!CU$102</f>
        <v>0</v>
      </c>
      <c r="CV47" s="65">
        <f>CV26*Scenarios_TD!CV$102</f>
        <v>0</v>
      </c>
    </row>
    <row r="48" spans="2:103">
      <c r="C48" s="90"/>
      <c r="D48" s="90"/>
      <c r="E48" s="90" t="s">
        <v>174</v>
      </c>
      <c r="F48" s="90"/>
      <c r="G48" s="179" t="s">
        <v>164</v>
      </c>
      <c r="H48" s="166"/>
      <c r="I48" s="180"/>
      <c r="J48" s="94">
        <f t="shared" si="7"/>
        <v>0</v>
      </c>
      <c r="L48" s="65">
        <f>L27*Scenarios_TD!L$102</f>
        <v>0</v>
      </c>
      <c r="M48" s="65">
        <f>M27*Scenarios_TD!M$102</f>
        <v>0</v>
      </c>
      <c r="N48" s="65">
        <f>N27*Scenarios_TD!N$102</f>
        <v>0</v>
      </c>
      <c r="O48" s="65">
        <f>O27*Scenarios_TD!O$102</f>
        <v>0</v>
      </c>
      <c r="P48" s="65">
        <f>P27*Scenarios_TD!P$102</f>
        <v>0</v>
      </c>
      <c r="Q48" s="65">
        <f>Q27*Scenarios_TD!Q$102</f>
        <v>0</v>
      </c>
      <c r="R48" s="65">
        <f>R27*Scenarios_TD!R$102</f>
        <v>0</v>
      </c>
      <c r="S48" s="65">
        <f>S27*Scenarios_TD!S$102</f>
        <v>0</v>
      </c>
      <c r="T48" s="65">
        <f>T27*Scenarios_TD!T$102</f>
        <v>0</v>
      </c>
      <c r="U48" s="65">
        <f>U27*Scenarios_TD!U$102</f>
        <v>0</v>
      </c>
      <c r="V48" s="65">
        <f>V27*Scenarios_TD!V$102</f>
        <v>0</v>
      </c>
      <c r="W48" s="65">
        <f>W27*Scenarios_TD!W$102</f>
        <v>0</v>
      </c>
      <c r="X48" s="65">
        <f>X27*Scenarios_TD!X$102</f>
        <v>0</v>
      </c>
      <c r="Y48" s="65">
        <f>Y27*Scenarios_TD!Y$102</f>
        <v>0</v>
      </c>
      <c r="Z48" s="65">
        <f>Z27*Scenarios_TD!Z$102</f>
        <v>0</v>
      </c>
      <c r="AA48" s="65">
        <f>AA27*Scenarios_TD!AA$102</f>
        <v>0</v>
      </c>
      <c r="AB48" s="65">
        <f>AB27*Scenarios_TD!AB$102</f>
        <v>0</v>
      </c>
      <c r="AC48" s="65">
        <f>AC27*Scenarios_TD!AC$102</f>
        <v>0</v>
      </c>
      <c r="AD48" s="65">
        <f>AD27*Scenarios_TD!AD$102</f>
        <v>0</v>
      </c>
      <c r="AE48" s="65">
        <f>AE27*Scenarios_TD!AE$102</f>
        <v>0</v>
      </c>
      <c r="AF48" s="65">
        <f>AF27*Scenarios_TD!AF$102</f>
        <v>0</v>
      </c>
      <c r="AG48" s="65">
        <f>AG27*Scenarios_TD!AG$102</f>
        <v>0</v>
      </c>
      <c r="AH48" s="65">
        <f>AH27*Scenarios_TD!AH$102</f>
        <v>0</v>
      </c>
      <c r="AI48" s="65">
        <f>AI27*Scenarios_TD!AI$102</f>
        <v>0</v>
      </c>
      <c r="AJ48" s="65">
        <f>AJ27*Scenarios_TD!AJ$102</f>
        <v>0</v>
      </c>
      <c r="AK48" s="65">
        <f>AK27*Scenarios_TD!AK$102</f>
        <v>0</v>
      </c>
      <c r="AL48" s="65">
        <f>AL27*Scenarios_TD!AL$102</f>
        <v>0</v>
      </c>
      <c r="AM48" s="65">
        <f>AM27*Scenarios_TD!AM$102</f>
        <v>0</v>
      </c>
      <c r="AN48" s="65">
        <f>AN27*Scenarios_TD!AN$102</f>
        <v>0</v>
      </c>
      <c r="AO48" s="65">
        <f>AO27*Scenarios_TD!AO$102</f>
        <v>0</v>
      </c>
      <c r="AP48" s="65">
        <f>AP27*Scenarios_TD!AP$102</f>
        <v>0</v>
      </c>
      <c r="AQ48" s="65">
        <f>AQ27*Scenarios_TD!AQ$102</f>
        <v>0</v>
      </c>
      <c r="AR48" s="65">
        <f>AR27*Scenarios_TD!AR$102</f>
        <v>0</v>
      </c>
      <c r="AS48" s="65">
        <f>AS27*Scenarios_TD!AS$102</f>
        <v>0</v>
      </c>
      <c r="AT48" s="65">
        <f>AT27*Scenarios_TD!AT$102</f>
        <v>0</v>
      </c>
      <c r="AU48" s="65">
        <f>AU27*Scenarios_TD!AU$102</f>
        <v>0</v>
      </c>
      <c r="AV48" s="65">
        <f>AV27*Scenarios_TD!AV$102</f>
        <v>0</v>
      </c>
      <c r="AW48" s="65">
        <f>AW27*Scenarios_TD!AW$102</f>
        <v>0</v>
      </c>
      <c r="AX48" s="65">
        <f>AX27*Scenarios_TD!AX$102</f>
        <v>0</v>
      </c>
      <c r="AY48" s="65">
        <f>AY27*Scenarios_TD!AY$102</f>
        <v>0</v>
      </c>
      <c r="AZ48" s="65">
        <f>AZ27*Scenarios_TD!AZ$102</f>
        <v>0</v>
      </c>
      <c r="BA48" s="65">
        <f>BA27*Scenarios_TD!BA$102</f>
        <v>0</v>
      </c>
      <c r="BB48" s="65">
        <f>BB27*Scenarios_TD!BB$102</f>
        <v>0</v>
      </c>
      <c r="BC48" s="65">
        <f>BC27*Scenarios_TD!BC$102</f>
        <v>0</v>
      </c>
      <c r="BD48" s="65">
        <f>BD27*Scenarios_TD!BD$102</f>
        <v>0</v>
      </c>
      <c r="BE48" s="65">
        <f>BE27*Scenarios_TD!BE$102</f>
        <v>0</v>
      </c>
      <c r="BF48" s="65">
        <f>BF27*Scenarios_TD!BF$102</f>
        <v>0</v>
      </c>
      <c r="BG48" s="65">
        <f>BG27*Scenarios_TD!BG$102</f>
        <v>0</v>
      </c>
      <c r="BH48" s="65">
        <f>BH27*Scenarios_TD!BH$102</f>
        <v>0</v>
      </c>
      <c r="BI48" s="65">
        <f>BI27*Scenarios_TD!BI$102</f>
        <v>0</v>
      </c>
      <c r="BJ48" s="65">
        <f>BJ27*Scenarios_TD!BJ$102</f>
        <v>0</v>
      </c>
      <c r="BK48" s="65">
        <f>BK27*Scenarios_TD!BK$102</f>
        <v>0</v>
      </c>
      <c r="BL48" s="65">
        <f>BL27*Scenarios_TD!BL$102</f>
        <v>0</v>
      </c>
      <c r="BM48" s="65">
        <f>BM27*Scenarios_TD!BM$102</f>
        <v>0</v>
      </c>
      <c r="BN48" s="65">
        <f>BN27*Scenarios_TD!BN$102</f>
        <v>0</v>
      </c>
      <c r="BO48" s="65">
        <f>BO27*Scenarios_TD!BO$102</f>
        <v>0</v>
      </c>
      <c r="BP48" s="65">
        <f>BP27*Scenarios_TD!BP$102</f>
        <v>0</v>
      </c>
      <c r="BQ48" s="65">
        <f>BQ27*Scenarios_TD!BQ$102</f>
        <v>0</v>
      </c>
      <c r="BR48" s="65">
        <f>BR27*Scenarios_TD!BR$102</f>
        <v>0</v>
      </c>
      <c r="BS48" s="65">
        <f>BS27*Scenarios_TD!BS$102</f>
        <v>0</v>
      </c>
      <c r="BT48" s="65">
        <f>BT27*Scenarios_TD!BT$102</f>
        <v>0</v>
      </c>
      <c r="BU48" s="65">
        <f>BU27*Scenarios_TD!BU$102</f>
        <v>0</v>
      </c>
      <c r="BV48" s="65">
        <f>BV27*Scenarios_TD!BV$102</f>
        <v>0</v>
      </c>
      <c r="BW48" s="65">
        <f>BW27*Scenarios_TD!BW$102</f>
        <v>0</v>
      </c>
      <c r="BX48" s="65">
        <f>BX27*Scenarios_TD!BX$102</f>
        <v>0</v>
      </c>
      <c r="BY48" s="65">
        <f>BY27*Scenarios_TD!BY$102</f>
        <v>0</v>
      </c>
      <c r="BZ48" s="65">
        <f>BZ27*Scenarios_TD!BZ$102</f>
        <v>0</v>
      </c>
      <c r="CA48" s="65">
        <f>CA27*Scenarios_TD!CA$102</f>
        <v>0</v>
      </c>
      <c r="CB48" s="65">
        <f>CB27*Scenarios_TD!CB$102</f>
        <v>0</v>
      </c>
      <c r="CC48" s="65">
        <f>CC27*Scenarios_TD!CC$102</f>
        <v>0</v>
      </c>
      <c r="CD48" s="65">
        <f>CD27*Scenarios_TD!CD$102</f>
        <v>0</v>
      </c>
      <c r="CE48" s="65">
        <f>CE27*Scenarios_TD!CE$102</f>
        <v>0</v>
      </c>
      <c r="CF48" s="65">
        <f>CF27*Scenarios_TD!CF$102</f>
        <v>0</v>
      </c>
      <c r="CG48" s="65">
        <f>CG27*Scenarios_TD!CG$102</f>
        <v>0</v>
      </c>
      <c r="CH48" s="65">
        <f>CH27*Scenarios_TD!CH$102</f>
        <v>0</v>
      </c>
      <c r="CI48" s="65">
        <f>CI27*Scenarios_TD!CI$102</f>
        <v>0</v>
      </c>
      <c r="CJ48" s="65">
        <f>CJ27*Scenarios_TD!CJ$102</f>
        <v>0</v>
      </c>
      <c r="CK48" s="65">
        <f>CK27*Scenarios_TD!CK$102</f>
        <v>0</v>
      </c>
      <c r="CL48" s="65">
        <f>CL27*Scenarios_TD!CL$102</f>
        <v>0</v>
      </c>
      <c r="CM48" s="65">
        <f>CM27*Scenarios_TD!CM$102</f>
        <v>0</v>
      </c>
      <c r="CN48" s="65">
        <f>CN27*Scenarios_TD!CN$102</f>
        <v>0</v>
      </c>
      <c r="CO48" s="65">
        <f>CO27*Scenarios_TD!CO$102</f>
        <v>0</v>
      </c>
      <c r="CP48" s="65">
        <f>CP27*Scenarios_TD!CP$102</f>
        <v>0</v>
      </c>
      <c r="CQ48" s="65">
        <f>CQ27*Scenarios_TD!CQ$102</f>
        <v>0</v>
      </c>
      <c r="CR48" s="65">
        <f>CR27*Scenarios_TD!CR$102</f>
        <v>0</v>
      </c>
      <c r="CS48" s="65">
        <f>CS27*Scenarios_TD!CS$102</f>
        <v>0</v>
      </c>
      <c r="CT48" s="65">
        <f>CT27*Scenarios_TD!CT$102</f>
        <v>0</v>
      </c>
      <c r="CU48" s="65">
        <f>CU27*Scenarios_TD!CU$102</f>
        <v>0</v>
      </c>
      <c r="CV48" s="65">
        <f>CV27*Scenarios_TD!CV$102</f>
        <v>0</v>
      </c>
    </row>
    <row r="49" spans="2:103">
      <c r="C49" s="90"/>
      <c r="D49" s="90"/>
      <c r="E49" s="90" t="s">
        <v>175</v>
      </c>
      <c r="F49" s="90"/>
      <c r="G49" s="179" t="s">
        <v>164</v>
      </c>
      <c r="H49" s="166"/>
      <c r="I49" s="180"/>
      <c r="J49" s="94">
        <f t="shared" si="7"/>
        <v>0</v>
      </c>
      <c r="L49" s="65">
        <f>L28*Scenarios_TD!L$102</f>
        <v>0</v>
      </c>
      <c r="M49" s="65">
        <f>M28*Scenarios_TD!M$102</f>
        <v>0</v>
      </c>
      <c r="N49" s="65">
        <f>N28*Scenarios_TD!N$102</f>
        <v>0</v>
      </c>
      <c r="O49" s="65">
        <f>O28*Scenarios_TD!O$102</f>
        <v>0</v>
      </c>
      <c r="P49" s="65">
        <f>P28*Scenarios_TD!P$102</f>
        <v>0</v>
      </c>
      <c r="Q49" s="65">
        <f>Q28*Scenarios_TD!Q$102</f>
        <v>0</v>
      </c>
      <c r="R49" s="65">
        <f>R28*Scenarios_TD!R$102</f>
        <v>0</v>
      </c>
      <c r="S49" s="65">
        <f>S28*Scenarios_TD!S$102</f>
        <v>0</v>
      </c>
      <c r="T49" s="65">
        <f>T28*Scenarios_TD!T$102</f>
        <v>0</v>
      </c>
      <c r="U49" s="65">
        <f>U28*Scenarios_TD!U$102</f>
        <v>0</v>
      </c>
      <c r="V49" s="65">
        <f>V28*Scenarios_TD!V$102</f>
        <v>0</v>
      </c>
      <c r="W49" s="65">
        <f>W28*Scenarios_TD!W$102</f>
        <v>0</v>
      </c>
      <c r="X49" s="65">
        <f>X28*Scenarios_TD!X$102</f>
        <v>0</v>
      </c>
      <c r="Y49" s="65">
        <f>Y28*Scenarios_TD!Y$102</f>
        <v>0</v>
      </c>
      <c r="Z49" s="65">
        <f>Z28*Scenarios_TD!Z$102</f>
        <v>0</v>
      </c>
      <c r="AA49" s="65">
        <f>AA28*Scenarios_TD!AA$102</f>
        <v>0</v>
      </c>
      <c r="AB49" s="65">
        <f>AB28*Scenarios_TD!AB$102</f>
        <v>0</v>
      </c>
      <c r="AC49" s="65">
        <f>AC28*Scenarios_TD!AC$102</f>
        <v>0</v>
      </c>
      <c r="AD49" s="65">
        <f>AD28*Scenarios_TD!AD$102</f>
        <v>0</v>
      </c>
      <c r="AE49" s="65">
        <f>AE28*Scenarios_TD!AE$102</f>
        <v>0</v>
      </c>
      <c r="AF49" s="65">
        <f>AF28*Scenarios_TD!AF$102</f>
        <v>0</v>
      </c>
      <c r="AG49" s="65">
        <f>AG28*Scenarios_TD!AG$102</f>
        <v>0</v>
      </c>
      <c r="AH49" s="65">
        <f>AH28*Scenarios_TD!AH$102</f>
        <v>0</v>
      </c>
      <c r="AI49" s="65">
        <f>AI28*Scenarios_TD!AI$102</f>
        <v>0</v>
      </c>
      <c r="AJ49" s="65">
        <f>AJ28*Scenarios_TD!AJ$102</f>
        <v>0</v>
      </c>
      <c r="AK49" s="65">
        <f>AK28*Scenarios_TD!AK$102</f>
        <v>0</v>
      </c>
      <c r="AL49" s="65">
        <f>AL28*Scenarios_TD!AL$102</f>
        <v>0</v>
      </c>
      <c r="AM49" s="65">
        <f>AM28*Scenarios_TD!AM$102</f>
        <v>0</v>
      </c>
      <c r="AN49" s="65">
        <f>AN28*Scenarios_TD!AN$102</f>
        <v>0</v>
      </c>
      <c r="AO49" s="65">
        <f>AO28*Scenarios_TD!AO$102</f>
        <v>0</v>
      </c>
      <c r="AP49" s="65">
        <f>AP28*Scenarios_TD!AP$102</f>
        <v>0</v>
      </c>
      <c r="AQ49" s="65">
        <f>AQ28*Scenarios_TD!AQ$102</f>
        <v>0</v>
      </c>
      <c r="AR49" s="65">
        <f>AR28*Scenarios_TD!AR$102</f>
        <v>0</v>
      </c>
      <c r="AS49" s="65">
        <f>AS28*Scenarios_TD!AS$102</f>
        <v>0</v>
      </c>
      <c r="AT49" s="65">
        <f>AT28*Scenarios_TD!AT$102</f>
        <v>0</v>
      </c>
      <c r="AU49" s="65">
        <f>AU28*Scenarios_TD!AU$102</f>
        <v>0</v>
      </c>
      <c r="AV49" s="65">
        <f>AV28*Scenarios_TD!AV$102</f>
        <v>0</v>
      </c>
      <c r="AW49" s="65">
        <f>AW28*Scenarios_TD!AW$102</f>
        <v>0</v>
      </c>
      <c r="AX49" s="65">
        <f>AX28*Scenarios_TD!AX$102</f>
        <v>0</v>
      </c>
      <c r="AY49" s="65">
        <f>AY28*Scenarios_TD!AY$102</f>
        <v>0</v>
      </c>
      <c r="AZ49" s="65">
        <f>AZ28*Scenarios_TD!AZ$102</f>
        <v>0</v>
      </c>
      <c r="BA49" s="65">
        <f>BA28*Scenarios_TD!BA$102</f>
        <v>0</v>
      </c>
      <c r="BB49" s="65">
        <f>BB28*Scenarios_TD!BB$102</f>
        <v>0</v>
      </c>
      <c r="BC49" s="65">
        <f>BC28*Scenarios_TD!BC$102</f>
        <v>0</v>
      </c>
      <c r="BD49" s="65">
        <f>BD28*Scenarios_TD!BD$102</f>
        <v>0</v>
      </c>
      <c r="BE49" s="65">
        <f>BE28*Scenarios_TD!BE$102</f>
        <v>0</v>
      </c>
      <c r="BF49" s="65">
        <f>BF28*Scenarios_TD!BF$102</f>
        <v>0</v>
      </c>
      <c r="BG49" s="65">
        <f>BG28*Scenarios_TD!BG$102</f>
        <v>0</v>
      </c>
      <c r="BH49" s="65">
        <f>BH28*Scenarios_TD!BH$102</f>
        <v>0</v>
      </c>
      <c r="BI49" s="65">
        <f>BI28*Scenarios_TD!BI$102</f>
        <v>0</v>
      </c>
      <c r="BJ49" s="65">
        <f>BJ28*Scenarios_TD!BJ$102</f>
        <v>0</v>
      </c>
      <c r="BK49" s="65">
        <f>BK28*Scenarios_TD!BK$102</f>
        <v>0</v>
      </c>
      <c r="BL49" s="65">
        <f>BL28*Scenarios_TD!BL$102</f>
        <v>0</v>
      </c>
      <c r="BM49" s="65">
        <f>BM28*Scenarios_TD!BM$102</f>
        <v>0</v>
      </c>
      <c r="BN49" s="65">
        <f>BN28*Scenarios_TD!BN$102</f>
        <v>0</v>
      </c>
      <c r="BO49" s="65">
        <f>BO28*Scenarios_TD!BO$102</f>
        <v>0</v>
      </c>
      <c r="BP49" s="65">
        <f>BP28*Scenarios_TD!BP$102</f>
        <v>0</v>
      </c>
      <c r="BQ49" s="65">
        <f>BQ28*Scenarios_TD!BQ$102</f>
        <v>0</v>
      </c>
      <c r="BR49" s="65">
        <f>BR28*Scenarios_TD!BR$102</f>
        <v>0</v>
      </c>
      <c r="BS49" s="65">
        <f>BS28*Scenarios_TD!BS$102</f>
        <v>0</v>
      </c>
      <c r="BT49" s="65">
        <f>BT28*Scenarios_TD!BT$102</f>
        <v>0</v>
      </c>
      <c r="BU49" s="65">
        <f>BU28*Scenarios_TD!BU$102</f>
        <v>0</v>
      </c>
      <c r="BV49" s="65">
        <f>BV28*Scenarios_TD!BV$102</f>
        <v>0</v>
      </c>
      <c r="BW49" s="65">
        <f>BW28*Scenarios_TD!BW$102</f>
        <v>0</v>
      </c>
      <c r="BX49" s="65">
        <f>BX28*Scenarios_TD!BX$102</f>
        <v>0</v>
      </c>
      <c r="BY49" s="65">
        <f>BY28*Scenarios_TD!BY$102</f>
        <v>0</v>
      </c>
      <c r="BZ49" s="65">
        <f>BZ28*Scenarios_TD!BZ$102</f>
        <v>0</v>
      </c>
      <c r="CA49" s="65">
        <f>CA28*Scenarios_TD!CA$102</f>
        <v>0</v>
      </c>
      <c r="CB49" s="65">
        <f>CB28*Scenarios_TD!CB$102</f>
        <v>0</v>
      </c>
      <c r="CC49" s="65">
        <f>CC28*Scenarios_TD!CC$102</f>
        <v>0</v>
      </c>
      <c r="CD49" s="65">
        <f>CD28*Scenarios_TD!CD$102</f>
        <v>0</v>
      </c>
      <c r="CE49" s="65">
        <f>CE28*Scenarios_TD!CE$102</f>
        <v>0</v>
      </c>
      <c r="CF49" s="65">
        <f>CF28*Scenarios_TD!CF$102</f>
        <v>0</v>
      </c>
      <c r="CG49" s="65">
        <f>CG28*Scenarios_TD!CG$102</f>
        <v>0</v>
      </c>
      <c r="CH49" s="65">
        <f>CH28*Scenarios_TD!CH$102</f>
        <v>0</v>
      </c>
      <c r="CI49" s="65">
        <f>CI28*Scenarios_TD!CI$102</f>
        <v>0</v>
      </c>
      <c r="CJ49" s="65">
        <f>CJ28*Scenarios_TD!CJ$102</f>
        <v>0</v>
      </c>
      <c r="CK49" s="65">
        <f>CK28*Scenarios_TD!CK$102</f>
        <v>0</v>
      </c>
      <c r="CL49" s="65">
        <f>CL28*Scenarios_TD!CL$102</f>
        <v>0</v>
      </c>
      <c r="CM49" s="65">
        <f>CM28*Scenarios_TD!CM$102</f>
        <v>0</v>
      </c>
      <c r="CN49" s="65">
        <f>CN28*Scenarios_TD!CN$102</f>
        <v>0</v>
      </c>
      <c r="CO49" s="65">
        <f>CO28*Scenarios_TD!CO$102</f>
        <v>0</v>
      </c>
      <c r="CP49" s="65">
        <f>CP28*Scenarios_TD!CP$102</f>
        <v>0</v>
      </c>
      <c r="CQ49" s="65">
        <f>CQ28*Scenarios_TD!CQ$102</f>
        <v>0</v>
      </c>
      <c r="CR49" s="65">
        <f>CR28*Scenarios_TD!CR$102</f>
        <v>0</v>
      </c>
      <c r="CS49" s="65">
        <f>CS28*Scenarios_TD!CS$102</f>
        <v>0</v>
      </c>
      <c r="CT49" s="65">
        <f>CT28*Scenarios_TD!CT$102</f>
        <v>0</v>
      </c>
      <c r="CU49" s="65">
        <f>CU28*Scenarios_TD!CU$102</f>
        <v>0</v>
      </c>
      <c r="CV49" s="65">
        <f>CV28*Scenarios_TD!CV$102</f>
        <v>0</v>
      </c>
    </row>
    <row r="50" spans="2:103">
      <c r="C50" s="90"/>
      <c r="D50" s="90"/>
      <c r="E50" s="90" t="s">
        <v>218</v>
      </c>
      <c r="F50" s="90"/>
      <c r="G50" s="179" t="s">
        <v>164</v>
      </c>
      <c r="H50" s="166"/>
      <c r="I50" s="180"/>
      <c r="J50" s="94">
        <f t="shared" si="7"/>
        <v>0</v>
      </c>
      <c r="L50" s="65">
        <f>L29*Scenarios_TD!L$102</f>
        <v>0</v>
      </c>
      <c r="M50" s="65">
        <f>M29*Scenarios_TD!M$102</f>
        <v>0</v>
      </c>
      <c r="N50" s="65">
        <f>N29*Scenarios_TD!N$102</f>
        <v>0</v>
      </c>
      <c r="O50" s="65">
        <f>O29*Scenarios_TD!O$102</f>
        <v>0</v>
      </c>
      <c r="P50" s="65">
        <f>P29*Scenarios_TD!P$102</f>
        <v>0</v>
      </c>
      <c r="Q50" s="65">
        <f>Q29*Scenarios_TD!Q$102</f>
        <v>0</v>
      </c>
      <c r="R50" s="65">
        <f>R29*Scenarios_TD!R$102</f>
        <v>0</v>
      </c>
      <c r="S50" s="65">
        <f>S29*Scenarios_TD!S$102</f>
        <v>0</v>
      </c>
      <c r="T50" s="65">
        <f>T29*Scenarios_TD!T$102</f>
        <v>0</v>
      </c>
      <c r="U50" s="65">
        <f>U29*Scenarios_TD!U$102</f>
        <v>0</v>
      </c>
      <c r="V50" s="65">
        <f>V29*Scenarios_TD!V$102</f>
        <v>0</v>
      </c>
      <c r="W50" s="65">
        <f>W29*Scenarios_TD!W$102</f>
        <v>0</v>
      </c>
      <c r="X50" s="65">
        <f>X29*Scenarios_TD!X$102</f>
        <v>0</v>
      </c>
      <c r="Y50" s="65">
        <f>Y29*Scenarios_TD!Y$102</f>
        <v>0</v>
      </c>
      <c r="Z50" s="65">
        <f>Z29*Scenarios_TD!Z$102</f>
        <v>0</v>
      </c>
      <c r="AA50" s="65">
        <f>AA29*Scenarios_TD!AA$102</f>
        <v>0</v>
      </c>
      <c r="AB50" s="65">
        <f>AB29*Scenarios_TD!AB$102</f>
        <v>0</v>
      </c>
      <c r="AC50" s="65">
        <f>AC29*Scenarios_TD!AC$102</f>
        <v>0</v>
      </c>
      <c r="AD50" s="65">
        <f>AD29*Scenarios_TD!AD$102</f>
        <v>0</v>
      </c>
      <c r="AE50" s="65">
        <f>AE29*Scenarios_TD!AE$102</f>
        <v>0</v>
      </c>
      <c r="AF50" s="65">
        <f>AF29*Scenarios_TD!AF$102</f>
        <v>0</v>
      </c>
      <c r="AG50" s="65">
        <f>AG29*Scenarios_TD!AG$102</f>
        <v>0</v>
      </c>
      <c r="AH50" s="65">
        <f>AH29*Scenarios_TD!AH$102</f>
        <v>0</v>
      </c>
      <c r="AI50" s="65">
        <f>AI29*Scenarios_TD!AI$102</f>
        <v>0</v>
      </c>
      <c r="AJ50" s="65">
        <f>AJ29*Scenarios_TD!AJ$102</f>
        <v>0</v>
      </c>
      <c r="AK50" s="65">
        <f>AK29*Scenarios_TD!AK$102</f>
        <v>0</v>
      </c>
      <c r="AL50" s="65">
        <f>AL29*Scenarios_TD!AL$102</f>
        <v>0</v>
      </c>
      <c r="AM50" s="65">
        <f>AM29*Scenarios_TD!AM$102</f>
        <v>0</v>
      </c>
      <c r="AN50" s="65">
        <f>AN29*Scenarios_TD!AN$102</f>
        <v>0</v>
      </c>
      <c r="AO50" s="65">
        <f>AO29*Scenarios_TD!AO$102</f>
        <v>0</v>
      </c>
      <c r="AP50" s="65">
        <f>AP29*Scenarios_TD!AP$102</f>
        <v>0</v>
      </c>
      <c r="AQ50" s="65">
        <f>AQ29*Scenarios_TD!AQ$102</f>
        <v>0</v>
      </c>
      <c r="AR50" s="65">
        <f>AR29*Scenarios_TD!AR$102</f>
        <v>0</v>
      </c>
      <c r="AS50" s="65">
        <f>AS29*Scenarios_TD!AS$102</f>
        <v>0</v>
      </c>
      <c r="AT50" s="65">
        <f>AT29*Scenarios_TD!AT$102</f>
        <v>0</v>
      </c>
      <c r="AU50" s="65">
        <f>AU29*Scenarios_TD!AU$102</f>
        <v>0</v>
      </c>
      <c r="AV50" s="65">
        <f>AV29*Scenarios_TD!AV$102</f>
        <v>0</v>
      </c>
      <c r="AW50" s="65">
        <f>AW29*Scenarios_TD!AW$102</f>
        <v>0</v>
      </c>
      <c r="AX50" s="65">
        <f>AX29*Scenarios_TD!AX$102</f>
        <v>0</v>
      </c>
      <c r="AY50" s="65">
        <f>AY29*Scenarios_TD!AY$102</f>
        <v>0</v>
      </c>
      <c r="AZ50" s="65">
        <f>AZ29*Scenarios_TD!AZ$102</f>
        <v>0</v>
      </c>
      <c r="BA50" s="65">
        <f>BA29*Scenarios_TD!BA$102</f>
        <v>0</v>
      </c>
      <c r="BB50" s="65">
        <f>BB29*Scenarios_TD!BB$102</f>
        <v>0</v>
      </c>
      <c r="BC50" s="65">
        <f>BC29*Scenarios_TD!BC$102</f>
        <v>0</v>
      </c>
      <c r="BD50" s="65">
        <f>BD29*Scenarios_TD!BD$102</f>
        <v>0</v>
      </c>
      <c r="BE50" s="65">
        <f>BE29*Scenarios_TD!BE$102</f>
        <v>0</v>
      </c>
      <c r="BF50" s="65">
        <f>BF29*Scenarios_TD!BF$102</f>
        <v>0</v>
      </c>
      <c r="BG50" s="65">
        <f>BG29*Scenarios_TD!BG$102</f>
        <v>0</v>
      </c>
      <c r="BH50" s="65">
        <f>BH29*Scenarios_TD!BH$102</f>
        <v>0</v>
      </c>
      <c r="BI50" s="65">
        <f>BI29*Scenarios_TD!BI$102</f>
        <v>0</v>
      </c>
      <c r="BJ50" s="65">
        <f>BJ29*Scenarios_TD!BJ$102</f>
        <v>0</v>
      </c>
      <c r="BK50" s="65">
        <f>BK29*Scenarios_TD!BK$102</f>
        <v>0</v>
      </c>
      <c r="BL50" s="65">
        <f>BL29*Scenarios_TD!BL$102</f>
        <v>0</v>
      </c>
      <c r="BM50" s="65">
        <f>BM29*Scenarios_TD!BM$102</f>
        <v>0</v>
      </c>
      <c r="BN50" s="65">
        <f>BN29*Scenarios_TD!BN$102</f>
        <v>0</v>
      </c>
      <c r="BO50" s="65">
        <f>BO29*Scenarios_TD!BO$102</f>
        <v>0</v>
      </c>
      <c r="BP50" s="65">
        <f>BP29*Scenarios_TD!BP$102</f>
        <v>0</v>
      </c>
      <c r="BQ50" s="65">
        <f>BQ29*Scenarios_TD!BQ$102</f>
        <v>0</v>
      </c>
      <c r="BR50" s="65">
        <f>BR29*Scenarios_TD!BR$102</f>
        <v>0</v>
      </c>
      <c r="BS50" s="65">
        <f>BS29*Scenarios_TD!BS$102</f>
        <v>0</v>
      </c>
      <c r="BT50" s="65">
        <f>BT29*Scenarios_TD!BT$102</f>
        <v>0</v>
      </c>
      <c r="BU50" s="65">
        <f>BU29*Scenarios_TD!BU$102</f>
        <v>0</v>
      </c>
      <c r="BV50" s="65">
        <f>BV29*Scenarios_TD!BV$102</f>
        <v>0</v>
      </c>
      <c r="BW50" s="65">
        <f>BW29*Scenarios_TD!BW$102</f>
        <v>0</v>
      </c>
      <c r="BX50" s="65">
        <f>BX29*Scenarios_TD!BX$102</f>
        <v>0</v>
      </c>
      <c r="BY50" s="65">
        <f>BY29*Scenarios_TD!BY$102</f>
        <v>0</v>
      </c>
      <c r="BZ50" s="65">
        <f>BZ29*Scenarios_TD!BZ$102</f>
        <v>0</v>
      </c>
      <c r="CA50" s="65">
        <f>CA29*Scenarios_TD!CA$102</f>
        <v>0</v>
      </c>
      <c r="CB50" s="65">
        <f>CB29*Scenarios_TD!CB$102</f>
        <v>0</v>
      </c>
      <c r="CC50" s="65">
        <f>CC29*Scenarios_TD!CC$102</f>
        <v>0</v>
      </c>
      <c r="CD50" s="65">
        <f>CD29*Scenarios_TD!CD$102</f>
        <v>0</v>
      </c>
      <c r="CE50" s="65">
        <f>CE29*Scenarios_TD!CE$102</f>
        <v>0</v>
      </c>
      <c r="CF50" s="65">
        <f>CF29*Scenarios_TD!CF$102</f>
        <v>0</v>
      </c>
      <c r="CG50" s="65">
        <f>CG29*Scenarios_TD!CG$102</f>
        <v>0</v>
      </c>
      <c r="CH50" s="65">
        <f>CH29*Scenarios_TD!CH$102</f>
        <v>0</v>
      </c>
      <c r="CI50" s="65">
        <f>CI29*Scenarios_TD!CI$102</f>
        <v>0</v>
      </c>
      <c r="CJ50" s="65">
        <f>CJ29*Scenarios_TD!CJ$102</f>
        <v>0</v>
      </c>
      <c r="CK50" s="65">
        <f>CK29*Scenarios_TD!CK$102</f>
        <v>0</v>
      </c>
      <c r="CL50" s="65">
        <f>CL29*Scenarios_TD!CL$102</f>
        <v>0</v>
      </c>
      <c r="CM50" s="65">
        <f>CM29*Scenarios_TD!CM$102</f>
        <v>0</v>
      </c>
      <c r="CN50" s="65">
        <f>CN29*Scenarios_TD!CN$102</f>
        <v>0</v>
      </c>
      <c r="CO50" s="65">
        <f>CO29*Scenarios_TD!CO$102</f>
        <v>0</v>
      </c>
      <c r="CP50" s="65">
        <f>CP29*Scenarios_TD!CP$102</f>
        <v>0</v>
      </c>
      <c r="CQ50" s="65">
        <f>CQ29*Scenarios_TD!CQ$102</f>
        <v>0</v>
      </c>
      <c r="CR50" s="65">
        <f>CR29*Scenarios_TD!CR$102</f>
        <v>0</v>
      </c>
      <c r="CS50" s="65">
        <f>CS29*Scenarios_TD!CS$102</f>
        <v>0</v>
      </c>
      <c r="CT50" s="65">
        <f>CT29*Scenarios_TD!CT$102</f>
        <v>0</v>
      </c>
      <c r="CU50" s="65">
        <f>CU29*Scenarios_TD!CU$102</f>
        <v>0</v>
      </c>
      <c r="CV50" s="65">
        <f>CV29*Scenarios_TD!CV$102</f>
        <v>0</v>
      </c>
    </row>
    <row r="51" spans="2:103">
      <c r="C51" s="90"/>
      <c r="D51" s="90"/>
      <c r="E51" s="90" t="s">
        <v>177</v>
      </c>
      <c r="F51" s="90"/>
      <c r="G51" s="179" t="s">
        <v>164</v>
      </c>
      <c r="H51" s="166"/>
      <c r="I51" s="180"/>
      <c r="J51" s="94">
        <f t="shared" si="7"/>
        <v>0</v>
      </c>
      <c r="L51" s="65">
        <f>L30*Scenarios_TD!L$102</f>
        <v>0</v>
      </c>
      <c r="M51" s="65">
        <f>M30*Scenarios_TD!M$102</f>
        <v>0</v>
      </c>
      <c r="N51" s="65">
        <f>N30*Scenarios_TD!N$102</f>
        <v>0</v>
      </c>
      <c r="O51" s="65">
        <f>O30*Scenarios_TD!O$102</f>
        <v>0</v>
      </c>
      <c r="P51" s="65">
        <f>P30*Scenarios_TD!P$102</f>
        <v>0</v>
      </c>
      <c r="Q51" s="65">
        <f>Q30*Scenarios_TD!Q$102</f>
        <v>0</v>
      </c>
      <c r="R51" s="65">
        <f>R30*Scenarios_TD!R$102</f>
        <v>0</v>
      </c>
      <c r="S51" s="65">
        <f>S30*Scenarios_TD!S$102</f>
        <v>0</v>
      </c>
      <c r="T51" s="65">
        <f>T30*Scenarios_TD!T$102</f>
        <v>0</v>
      </c>
      <c r="U51" s="65">
        <f>U30*Scenarios_TD!U$102</f>
        <v>0</v>
      </c>
      <c r="V51" s="65">
        <f>V30*Scenarios_TD!V$102</f>
        <v>0</v>
      </c>
      <c r="W51" s="65">
        <f>W30*Scenarios_TD!W$102</f>
        <v>0</v>
      </c>
      <c r="X51" s="65">
        <f>X30*Scenarios_TD!X$102</f>
        <v>0</v>
      </c>
      <c r="Y51" s="65">
        <f>Y30*Scenarios_TD!Y$102</f>
        <v>0</v>
      </c>
      <c r="Z51" s="65">
        <f>Z30*Scenarios_TD!Z$102</f>
        <v>0</v>
      </c>
      <c r="AA51" s="65">
        <f>AA30*Scenarios_TD!AA$102</f>
        <v>0</v>
      </c>
      <c r="AB51" s="65">
        <f>AB30*Scenarios_TD!AB$102</f>
        <v>0</v>
      </c>
      <c r="AC51" s="65">
        <f>AC30*Scenarios_TD!AC$102</f>
        <v>0</v>
      </c>
      <c r="AD51" s="65">
        <f>AD30*Scenarios_TD!AD$102</f>
        <v>0</v>
      </c>
      <c r="AE51" s="65">
        <f>AE30*Scenarios_TD!AE$102</f>
        <v>0</v>
      </c>
      <c r="AF51" s="65">
        <f>AF30*Scenarios_TD!AF$102</f>
        <v>0</v>
      </c>
      <c r="AG51" s="65">
        <f>AG30*Scenarios_TD!AG$102</f>
        <v>0</v>
      </c>
      <c r="AH51" s="65">
        <f>AH30*Scenarios_TD!AH$102</f>
        <v>0</v>
      </c>
      <c r="AI51" s="65">
        <f>AI30*Scenarios_TD!AI$102</f>
        <v>0</v>
      </c>
      <c r="AJ51" s="65">
        <f>AJ30*Scenarios_TD!AJ$102</f>
        <v>0</v>
      </c>
      <c r="AK51" s="65">
        <f>AK30*Scenarios_TD!AK$102</f>
        <v>0</v>
      </c>
      <c r="AL51" s="65">
        <f>AL30*Scenarios_TD!AL$102</f>
        <v>0</v>
      </c>
      <c r="AM51" s="65">
        <f>AM30*Scenarios_TD!AM$102</f>
        <v>0</v>
      </c>
      <c r="AN51" s="65">
        <f>AN30*Scenarios_TD!AN$102</f>
        <v>0</v>
      </c>
      <c r="AO51" s="65">
        <f>AO30*Scenarios_TD!AO$102</f>
        <v>0</v>
      </c>
      <c r="AP51" s="65">
        <f>AP30*Scenarios_TD!AP$102</f>
        <v>0</v>
      </c>
      <c r="AQ51" s="65">
        <f>AQ30*Scenarios_TD!AQ$102</f>
        <v>0</v>
      </c>
      <c r="AR51" s="65">
        <f>AR30*Scenarios_TD!AR$102</f>
        <v>0</v>
      </c>
      <c r="AS51" s="65">
        <f>AS30*Scenarios_TD!AS$102</f>
        <v>0</v>
      </c>
      <c r="AT51" s="65">
        <f>AT30*Scenarios_TD!AT$102</f>
        <v>0</v>
      </c>
      <c r="AU51" s="65">
        <f>AU30*Scenarios_TD!AU$102</f>
        <v>0</v>
      </c>
      <c r="AV51" s="65">
        <f>AV30*Scenarios_TD!AV$102</f>
        <v>0</v>
      </c>
      <c r="AW51" s="65">
        <f>AW30*Scenarios_TD!AW$102</f>
        <v>0</v>
      </c>
      <c r="AX51" s="65">
        <f>AX30*Scenarios_TD!AX$102</f>
        <v>0</v>
      </c>
      <c r="AY51" s="65">
        <f>AY30*Scenarios_TD!AY$102</f>
        <v>0</v>
      </c>
      <c r="AZ51" s="65">
        <f>AZ30*Scenarios_TD!AZ$102</f>
        <v>0</v>
      </c>
      <c r="BA51" s="65">
        <f>BA30*Scenarios_TD!BA$102</f>
        <v>0</v>
      </c>
      <c r="BB51" s="65">
        <f>BB30*Scenarios_TD!BB$102</f>
        <v>0</v>
      </c>
      <c r="BC51" s="65">
        <f>BC30*Scenarios_TD!BC$102</f>
        <v>0</v>
      </c>
      <c r="BD51" s="65">
        <f>BD30*Scenarios_TD!BD$102</f>
        <v>0</v>
      </c>
      <c r="BE51" s="65">
        <f>BE30*Scenarios_TD!BE$102</f>
        <v>0</v>
      </c>
      <c r="BF51" s="65">
        <f>BF30*Scenarios_TD!BF$102</f>
        <v>0</v>
      </c>
      <c r="BG51" s="65">
        <f>BG30*Scenarios_TD!BG$102</f>
        <v>0</v>
      </c>
      <c r="BH51" s="65">
        <f>BH30*Scenarios_TD!BH$102</f>
        <v>0</v>
      </c>
      <c r="BI51" s="65">
        <f>BI30*Scenarios_TD!BI$102</f>
        <v>0</v>
      </c>
      <c r="BJ51" s="65">
        <f>BJ30*Scenarios_TD!BJ$102</f>
        <v>0</v>
      </c>
      <c r="BK51" s="65">
        <f>BK30*Scenarios_TD!BK$102</f>
        <v>0</v>
      </c>
      <c r="BL51" s="65">
        <f>BL30*Scenarios_TD!BL$102</f>
        <v>0</v>
      </c>
      <c r="BM51" s="65">
        <f>BM30*Scenarios_TD!BM$102</f>
        <v>0</v>
      </c>
      <c r="BN51" s="65">
        <f>BN30*Scenarios_TD!BN$102</f>
        <v>0</v>
      </c>
      <c r="BO51" s="65">
        <f>BO30*Scenarios_TD!BO$102</f>
        <v>0</v>
      </c>
      <c r="BP51" s="65">
        <f>BP30*Scenarios_TD!BP$102</f>
        <v>0</v>
      </c>
      <c r="BQ51" s="65">
        <f>BQ30*Scenarios_TD!BQ$102</f>
        <v>0</v>
      </c>
      <c r="BR51" s="65">
        <f>BR30*Scenarios_TD!BR$102</f>
        <v>0</v>
      </c>
      <c r="BS51" s="65">
        <f>BS30*Scenarios_TD!BS$102</f>
        <v>0</v>
      </c>
      <c r="BT51" s="65">
        <f>BT30*Scenarios_TD!BT$102</f>
        <v>0</v>
      </c>
      <c r="BU51" s="65">
        <f>BU30*Scenarios_TD!BU$102</f>
        <v>0</v>
      </c>
      <c r="BV51" s="65">
        <f>BV30*Scenarios_TD!BV$102</f>
        <v>0</v>
      </c>
      <c r="BW51" s="65">
        <f>BW30*Scenarios_TD!BW$102</f>
        <v>0</v>
      </c>
      <c r="BX51" s="65">
        <f>BX30*Scenarios_TD!BX$102</f>
        <v>0</v>
      </c>
      <c r="BY51" s="65">
        <f>BY30*Scenarios_TD!BY$102</f>
        <v>0</v>
      </c>
      <c r="BZ51" s="65">
        <f>BZ30*Scenarios_TD!BZ$102</f>
        <v>0</v>
      </c>
      <c r="CA51" s="65">
        <f>CA30*Scenarios_TD!CA$102</f>
        <v>0</v>
      </c>
      <c r="CB51" s="65">
        <f>CB30*Scenarios_TD!CB$102</f>
        <v>0</v>
      </c>
      <c r="CC51" s="65">
        <f>CC30*Scenarios_TD!CC$102</f>
        <v>0</v>
      </c>
      <c r="CD51" s="65">
        <f>CD30*Scenarios_TD!CD$102</f>
        <v>0</v>
      </c>
      <c r="CE51" s="65">
        <f>CE30*Scenarios_TD!CE$102</f>
        <v>0</v>
      </c>
      <c r="CF51" s="65">
        <f>CF30*Scenarios_TD!CF$102</f>
        <v>0</v>
      </c>
      <c r="CG51" s="65">
        <f>CG30*Scenarios_TD!CG$102</f>
        <v>0</v>
      </c>
      <c r="CH51" s="65">
        <f>CH30*Scenarios_TD!CH$102</f>
        <v>0</v>
      </c>
      <c r="CI51" s="65">
        <f>CI30*Scenarios_TD!CI$102</f>
        <v>0</v>
      </c>
      <c r="CJ51" s="65">
        <f>CJ30*Scenarios_TD!CJ$102</f>
        <v>0</v>
      </c>
      <c r="CK51" s="65">
        <f>CK30*Scenarios_TD!CK$102</f>
        <v>0</v>
      </c>
      <c r="CL51" s="65">
        <f>CL30*Scenarios_TD!CL$102</f>
        <v>0</v>
      </c>
      <c r="CM51" s="65">
        <f>CM30*Scenarios_TD!CM$102</f>
        <v>0</v>
      </c>
      <c r="CN51" s="65">
        <f>CN30*Scenarios_TD!CN$102</f>
        <v>0</v>
      </c>
      <c r="CO51" s="65">
        <f>CO30*Scenarios_TD!CO$102</f>
        <v>0</v>
      </c>
      <c r="CP51" s="65">
        <f>CP30*Scenarios_TD!CP$102</f>
        <v>0</v>
      </c>
      <c r="CQ51" s="65">
        <f>CQ30*Scenarios_TD!CQ$102</f>
        <v>0</v>
      </c>
      <c r="CR51" s="65">
        <f>CR30*Scenarios_TD!CR$102</f>
        <v>0</v>
      </c>
      <c r="CS51" s="65">
        <f>CS30*Scenarios_TD!CS$102</f>
        <v>0</v>
      </c>
      <c r="CT51" s="65">
        <f>CT30*Scenarios_TD!CT$102</f>
        <v>0</v>
      </c>
      <c r="CU51" s="65">
        <f>CU30*Scenarios_TD!CU$102</f>
        <v>0</v>
      </c>
      <c r="CV51" s="65">
        <f>CV30*Scenarios_TD!CV$102</f>
        <v>0</v>
      </c>
    </row>
    <row r="52" spans="2:103">
      <c r="C52" s="90"/>
      <c r="D52" s="90"/>
      <c r="E52" s="90" t="s">
        <v>178</v>
      </c>
      <c r="F52" s="90"/>
      <c r="G52" s="179" t="s">
        <v>164</v>
      </c>
      <c r="H52" s="166"/>
      <c r="I52" s="180"/>
      <c r="J52" s="94">
        <f t="shared" si="7"/>
        <v>0</v>
      </c>
      <c r="L52" s="65">
        <f>L31*Scenarios_TD!L$102</f>
        <v>0</v>
      </c>
      <c r="M52" s="65">
        <f>M31*Scenarios_TD!M$102</f>
        <v>0</v>
      </c>
      <c r="N52" s="65">
        <f>N31*Scenarios_TD!N$102</f>
        <v>0</v>
      </c>
      <c r="O52" s="65">
        <f>O31*Scenarios_TD!O$102</f>
        <v>0</v>
      </c>
      <c r="P52" s="65">
        <f>P31*Scenarios_TD!P$102</f>
        <v>0</v>
      </c>
      <c r="Q52" s="65">
        <f>Q31*Scenarios_TD!Q$102</f>
        <v>0</v>
      </c>
      <c r="R52" s="65">
        <f>R31*Scenarios_TD!R$102</f>
        <v>0</v>
      </c>
      <c r="S52" s="65">
        <f>S31*Scenarios_TD!S$102</f>
        <v>0</v>
      </c>
      <c r="T52" s="65">
        <f>T31*Scenarios_TD!T$102</f>
        <v>0</v>
      </c>
      <c r="U52" s="65">
        <f>U31*Scenarios_TD!U$102</f>
        <v>0</v>
      </c>
      <c r="V52" s="65">
        <f>V31*Scenarios_TD!V$102</f>
        <v>0</v>
      </c>
      <c r="W52" s="65">
        <f>W31*Scenarios_TD!W$102</f>
        <v>0</v>
      </c>
      <c r="X52" s="65">
        <f>X31*Scenarios_TD!X$102</f>
        <v>0</v>
      </c>
      <c r="Y52" s="65">
        <f>Y31*Scenarios_TD!Y$102</f>
        <v>0</v>
      </c>
      <c r="Z52" s="65">
        <f>Z31*Scenarios_TD!Z$102</f>
        <v>0</v>
      </c>
      <c r="AA52" s="65">
        <f>AA31*Scenarios_TD!AA$102</f>
        <v>0</v>
      </c>
      <c r="AB52" s="65">
        <f>AB31*Scenarios_TD!AB$102</f>
        <v>0</v>
      </c>
      <c r="AC52" s="65">
        <f>AC31*Scenarios_TD!AC$102</f>
        <v>0</v>
      </c>
      <c r="AD52" s="65">
        <f>AD31*Scenarios_TD!AD$102</f>
        <v>0</v>
      </c>
      <c r="AE52" s="65">
        <f>AE31*Scenarios_TD!AE$102</f>
        <v>0</v>
      </c>
      <c r="AF52" s="65">
        <f>AF31*Scenarios_TD!AF$102</f>
        <v>0</v>
      </c>
      <c r="AG52" s="65">
        <f>AG31*Scenarios_TD!AG$102</f>
        <v>0</v>
      </c>
      <c r="AH52" s="65">
        <f>AH31*Scenarios_TD!AH$102</f>
        <v>0</v>
      </c>
      <c r="AI52" s="65">
        <f>AI31*Scenarios_TD!AI$102</f>
        <v>0</v>
      </c>
      <c r="AJ52" s="65">
        <f>AJ31*Scenarios_TD!AJ$102</f>
        <v>0</v>
      </c>
      <c r="AK52" s="65">
        <f>AK31*Scenarios_TD!AK$102</f>
        <v>0</v>
      </c>
      <c r="AL52" s="65">
        <f>AL31*Scenarios_TD!AL$102</f>
        <v>0</v>
      </c>
      <c r="AM52" s="65">
        <f>AM31*Scenarios_TD!AM$102</f>
        <v>0</v>
      </c>
      <c r="AN52" s="65">
        <f>AN31*Scenarios_TD!AN$102</f>
        <v>0</v>
      </c>
      <c r="AO52" s="65">
        <f>AO31*Scenarios_TD!AO$102</f>
        <v>0</v>
      </c>
      <c r="AP52" s="65">
        <f>AP31*Scenarios_TD!AP$102</f>
        <v>0</v>
      </c>
      <c r="AQ52" s="65">
        <f>AQ31*Scenarios_TD!AQ$102</f>
        <v>0</v>
      </c>
      <c r="AR52" s="65">
        <f>AR31*Scenarios_TD!AR$102</f>
        <v>0</v>
      </c>
      <c r="AS52" s="65">
        <f>AS31*Scenarios_TD!AS$102</f>
        <v>0</v>
      </c>
      <c r="AT52" s="65">
        <f>AT31*Scenarios_TD!AT$102</f>
        <v>0</v>
      </c>
      <c r="AU52" s="65">
        <f>AU31*Scenarios_TD!AU$102</f>
        <v>0</v>
      </c>
      <c r="AV52" s="65">
        <f>AV31*Scenarios_TD!AV$102</f>
        <v>0</v>
      </c>
      <c r="AW52" s="65">
        <f>AW31*Scenarios_TD!AW$102</f>
        <v>0</v>
      </c>
      <c r="AX52" s="65">
        <f>AX31*Scenarios_TD!AX$102</f>
        <v>0</v>
      </c>
      <c r="AY52" s="65">
        <f>AY31*Scenarios_TD!AY$102</f>
        <v>0</v>
      </c>
      <c r="AZ52" s="65">
        <f>AZ31*Scenarios_TD!AZ$102</f>
        <v>0</v>
      </c>
      <c r="BA52" s="65">
        <f>BA31*Scenarios_TD!BA$102</f>
        <v>0</v>
      </c>
      <c r="BB52" s="65">
        <f>BB31*Scenarios_TD!BB$102</f>
        <v>0</v>
      </c>
      <c r="BC52" s="65">
        <f>BC31*Scenarios_TD!BC$102</f>
        <v>0</v>
      </c>
      <c r="BD52" s="65">
        <f>BD31*Scenarios_TD!BD$102</f>
        <v>0</v>
      </c>
      <c r="BE52" s="65">
        <f>BE31*Scenarios_TD!BE$102</f>
        <v>0</v>
      </c>
      <c r="BF52" s="65">
        <f>BF31*Scenarios_TD!BF$102</f>
        <v>0</v>
      </c>
      <c r="BG52" s="65">
        <f>BG31*Scenarios_TD!BG$102</f>
        <v>0</v>
      </c>
      <c r="BH52" s="65">
        <f>BH31*Scenarios_TD!BH$102</f>
        <v>0</v>
      </c>
      <c r="BI52" s="65">
        <f>BI31*Scenarios_TD!BI$102</f>
        <v>0</v>
      </c>
      <c r="BJ52" s="65">
        <f>BJ31*Scenarios_TD!BJ$102</f>
        <v>0</v>
      </c>
      <c r="BK52" s="65">
        <f>BK31*Scenarios_TD!BK$102</f>
        <v>0</v>
      </c>
      <c r="BL52" s="65">
        <f>BL31*Scenarios_TD!BL$102</f>
        <v>0</v>
      </c>
      <c r="BM52" s="65">
        <f>BM31*Scenarios_TD!BM$102</f>
        <v>0</v>
      </c>
      <c r="BN52" s="65">
        <f>BN31*Scenarios_TD!BN$102</f>
        <v>0</v>
      </c>
      <c r="BO52" s="65">
        <f>BO31*Scenarios_TD!BO$102</f>
        <v>0</v>
      </c>
      <c r="BP52" s="65">
        <f>BP31*Scenarios_TD!BP$102</f>
        <v>0</v>
      </c>
      <c r="BQ52" s="65">
        <f>BQ31*Scenarios_TD!BQ$102</f>
        <v>0</v>
      </c>
      <c r="BR52" s="65">
        <f>BR31*Scenarios_TD!BR$102</f>
        <v>0</v>
      </c>
      <c r="BS52" s="65">
        <f>BS31*Scenarios_TD!BS$102</f>
        <v>0</v>
      </c>
      <c r="BT52" s="65">
        <f>BT31*Scenarios_TD!BT$102</f>
        <v>0</v>
      </c>
      <c r="BU52" s="65">
        <f>BU31*Scenarios_TD!BU$102</f>
        <v>0</v>
      </c>
      <c r="BV52" s="65">
        <f>BV31*Scenarios_TD!BV$102</f>
        <v>0</v>
      </c>
      <c r="BW52" s="65">
        <f>BW31*Scenarios_TD!BW$102</f>
        <v>0</v>
      </c>
      <c r="BX52" s="65">
        <f>BX31*Scenarios_TD!BX$102</f>
        <v>0</v>
      </c>
      <c r="BY52" s="65">
        <f>BY31*Scenarios_TD!BY$102</f>
        <v>0</v>
      </c>
      <c r="BZ52" s="65">
        <f>BZ31*Scenarios_TD!BZ$102</f>
        <v>0</v>
      </c>
      <c r="CA52" s="65">
        <f>CA31*Scenarios_TD!CA$102</f>
        <v>0</v>
      </c>
      <c r="CB52" s="65">
        <f>CB31*Scenarios_TD!CB$102</f>
        <v>0</v>
      </c>
      <c r="CC52" s="65">
        <f>CC31*Scenarios_TD!CC$102</f>
        <v>0</v>
      </c>
      <c r="CD52" s="65">
        <f>CD31*Scenarios_TD!CD$102</f>
        <v>0</v>
      </c>
      <c r="CE52" s="65">
        <f>CE31*Scenarios_TD!CE$102</f>
        <v>0</v>
      </c>
      <c r="CF52" s="65">
        <f>CF31*Scenarios_TD!CF$102</f>
        <v>0</v>
      </c>
      <c r="CG52" s="65">
        <f>CG31*Scenarios_TD!CG$102</f>
        <v>0</v>
      </c>
      <c r="CH52" s="65">
        <f>CH31*Scenarios_TD!CH$102</f>
        <v>0</v>
      </c>
      <c r="CI52" s="65">
        <f>CI31*Scenarios_TD!CI$102</f>
        <v>0</v>
      </c>
      <c r="CJ52" s="65">
        <f>CJ31*Scenarios_TD!CJ$102</f>
        <v>0</v>
      </c>
      <c r="CK52" s="65">
        <f>CK31*Scenarios_TD!CK$102</f>
        <v>0</v>
      </c>
      <c r="CL52" s="65">
        <f>CL31*Scenarios_TD!CL$102</f>
        <v>0</v>
      </c>
      <c r="CM52" s="65">
        <f>CM31*Scenarios_TD!CM$102</f>
        <v>0</v>
      </c>
      <c r="CN52" s="65">
        <f>CN31*Scenarios_TD!CN$102</f>
        <v>0</v>
      </c>
      <c r="CO52" s="65">
        <f>CO31*Scenarios_TD!CO$102</f>
        <v>0</v>
      </c>
      <c r="CP52" s="65">
        <f>CP31*Scenarios_TD!CP$102</f>
        <v>0</v>
      </c>
      <c r="CQ52" s="65">
        <f>CQ31*Scenarios_TD!CQ$102</f>
        <v>0</v>
      </c>
      <c r="CR52" s="65">
        <f>CR31*Scenarios_TD!CR$102</f>
        <v>0</v>
      </c>
      <c r="CS52" s="65">
        <f>CS31*Scenarios_TD!CS$102</f>
        <v>0</v>
      </c>
      <c r="CT52" s="65">
        <f>CT31*Scenarios_TD!CT$102</f>
        <v>0</v>
      </c>
      <c r="CU52" s="65">
        <f>CU31*Scenarios_TD!CU$102</f>
        <v>0</v>
      </c>
      <c r="CV52" s="65">
        <f>CV31*Scenarios_TD!CV$102</f>
        <v>0</v>
      </c>
    </row>
    <row r="53" spans="2:103">
      <c r="K53" s="4"/>
      <c r="L53" s="4"/>
      <c r="M53" s="4"/>
      <c r="N53" s="4"/>
      <c r="O53" s="4"/>
      <c r="P53" s="4"/>
      <c r="Q53" s="4"/>
      <c r="R53" s="4"/>
      <c r="S53" s="4"/>
      <c r="T53" s="4"/>
      <c r="U53" s="4"/>
      <c r="V53" s="4"/>
      <c r="W53" s="4"/>
      <c r="X53" s="4"/>
      <c r="Y53" s="4"/>
      <c r="Z53" s="4"/>
      <c r="AA53" s="4"/>
      <c r="AB53" s="4"/>
      <c r="AC53" s="4"/>
      <c r="AD53" s="4"/>
      <c r="AE53" s="4"/>
      <c r="AF53" s="4"/>
      <c r="AG53" s="4"/>
      <c r="AH53" s="4"/>
      <c r="AI53" s="4"/>
      <c r="AJ53" s="4"/>
      <c r="AK53" s="4"/>
      <c r="AL53" s="4"/>
      <c r="AM53" s="4"/>
      <c r="AN53" s="4"/>
      <c r="AO53" s="4"/>
      <c r="AP53" s="4"/>
      <c r="AQ53" s="4"/>
      <c r="AR53" s="4"/>
      <c r="AS53" s="4"/>
      <c r="AT53" s="4"/>
      <c r="AU53" s="4"/>
      <c r="AV53" s="4"/>
      <c r="AW53" s="4"/>
      <c r="AX53" s="4"/>
      <c r="AY53" s="4"/>
      <c r="AZ53" s="4"/>
      <c r="BA53" s="4"/>
      <c r="BB53" s="4"/>
      <c r="BC53" s="4"/>
      <c r="BD53" s="4"/>
      <c r="BE53" s="4"/>
      <c r="BF53" s="4"/>
      <c r="BG53" s="4"/>
      <c r="BH53" s="4"/>
      <c r="BI53" s="4"/>
      <c r="BJ53" s="4"/>
      <c r="BK53" s="4"/>
      <c r="BL53" s="4"/>
      <c r="BM53" s="4"/>
      <c r="BN53" s="4"/>
      <c r="BO53" s="4"/>
      <c r="BP53" s="4"/>
      <c r="BQ53" s="4"/>
      <c r="BR53" s="4"/>
      <c r="BS53" s="4"/>
      <c r="BT53" s="4"/>
      <c r="BU53" s="4"/>
      <c r="BV53" s="4"/>
      <c r="BW53" s="4"/>
      <c r="BX53" s="4"/>
      <c r="BY53" s="4"/>
      <c r="BZ53" s="4"/>
      <c r="CA53" s="4"/>
      <c r="CB53" s="4"/>
      <c r="CC53" s="4"/>
      <c r="CD53" s="4"/>
      <c r="CE53" s="4"/>
      <c r="CF53" s="4"/>
      <c r="CG53" s="4"/>
      <c r="CH53" s="4"/>
      <c r="CI53" s="4"/>
      <c r="CJ53" s="4"/>
      <c r="CK53" s="4"/>
      <c r="CL53" s="4"/>
      <c r="CM53" s="4"/>
      <c r="CN53" s="4"/>
      <c r="CO53" s="4"/>
      <c r="CP53" s="4"/>
      <c r="CQ53" s="4"/>
      <c r="CR53" s="4"/>
      <c r="CS53" s="4"/>
      <c r="CT53" s="4"/>
      <c r="CU53" s="4"/>
      <c r="CV53" s="4"/>
      <c r="CW53" s="17"/>
      <c r="CX53" s="17"/>
      <c r="CY53" s="17"/>
    </row>
    <row r="54" spans="2:103">
      <c r="B54" s="22">
        <f>MAX(B$4:$B53)+1</f>
        <v>3</v>
      </c>
      <c r="C54" s="22" t="s">
        <v>219</v>
      </c>
      <c r="D54" s="22"/>
      <c r="E54" s="22"/>
      <c r="F54" s="22"/>
      <c r="G54" s="22"/>
      <c r="H54" s="22"/>
      <c r="I54" s="22"/>
      <c r="J54" s="22"/>
      <c r="K54" s="22"/>
      <c r="L54" s="22"/>
      <c r="M54" s="22"/>
      <c r="N54" s="22"/>
      <c r="O54" s="22"/>
      <c r="P54" s="22"/>
      <c r="Q54" s="22"/>
      <c r="R54" s="22"/>
      <c r="S54" s="22"/>
      <c r="T54" s="22"/>
      <c r="U54" s="22"/>
      <c r="V54" s="22"/>
      <c r="W54" s="22"/>
      <c r="X54" s="22"/>
      <c r="Y54" s="22"/>
      <c r="Z54" s="22"/>
      <c r="AA54" s="22"/>
      <c r="AB54" s="22"/>
      <c r="AC54" s="22"/>
      <c r="AD54" s="22"/>
      <c r="AE54" s="22"/>
      <c r="AF54" s="22"/>
      <c r="AG54" s="22"/>
      <c r="AH54" s="22"/>
      <c r="AI54" s="22"/>
      <c r="AJ54" s="22"/>
      <c r="AK54" s="22"/>
      <c r="AL54" s="22"/>
      <c r="AM54" s="22"/>
      <c r="AN54" s="22"/>
      <c r="AO54" s="22"/>
      <c r="AP54" s="22"/>
      <c r="AQ54" s="22"/>
      <c r="AR54" s="22"/>
      <c r="AS54" s="22"/>
      <c r="AT54" s="22"/>
      <c r="AU54" s="22"/>
      <c r="AV54" s="22"/>
      <c r="AW54" s="22"/>
      <c r="AX54" s="22"/>
      <c r="AY54" s="22"/>
      <c r="AZ54" s="22"/>
      <c r="BA54" s="22"/>
      <c r="BB54" s="22"/>
      <c r="BC54" s="22"/>
      <c r="BD54" s="22"/>
      <c r="BE54" s="22"/>
      <c r="BF54" s="22"/>
      <c r="BG54" s="22"/>
      <c r="BH54" s="22"/>
      <c r="BI54" s="22"/>
      <c r="BJ54" s="22"/>
      <c r="BK54" s="22"/>
      <c r="BL54" s="22"/>
      <c r="BM54" s="22"/>
      <c r="BN54" s="22"/>
      <c r="BO54" s="22"/>
      <c r="BP54" s="22"/>
      <c r="BQ54" s="22"/>
      <c r="BR54" s="22"/>
      <c r="BS54" s="22"/>
      <c r="BT54" s="22"/>
      <c r="BU54" s="22"/>
      <c r="BV54" s="22"/>
      <c r="BW54" s="22"/>
      <c r="BX54" s="22"/>
      <c r="BY54" s="22"/>
      <c r="BZ54" s="22"/>
      <c r="CA54" s="22"/>
      <c r="CB54" s="22"/>
      <c r="CC54" s="22"/>
      <c r="CD54" s="22"/>
      <c r="CE54" s="22"/>
      <c r="CF54" s="22"/>
      <c r="CG54" s="22"/>
      <c r="CH54" s="22"/>
      <c r="CI54" s="22"/>
      <c r="CJ54" s="22"/>
      <c r="CK54" s="22"/>
      <c r="CL54" s="22"/>
      <c r="CM54" s="22"/>
      <c r="CN54" s="22"/>
      <c r="CO54" s="22"/>
      <c r="CP54" s="22"/>
      <c r="CQ54" s="22"/>
      <c r="CR54" s="22"/>
      <c r="CS54" s="22"/>
      <c r="CT54" s="22"/>
      <c r="CU54" s="22"/>
      <c r="CV54" s="22"/>
      <c r="CW54" s="23"/>
      <c r="CX54" s="23"/>
      <c r="CY54" s="23"/>
    </row>
    <row r="55" spans="2:103">
      <c r="B55" s="222" t="s">
        <v>220</v>
      </c>
      <c r="C55" s="222"/>
      <c r="D55" s="222"/>
      <c r="E55" s="222"/>
      <c r="F55" s="222"/>
      <c r="G55" s="222"/>
      <c r="H55" s="222"/>
      <c r="I55" s="222"/>
      <c r="J55" s="222"/>
      <c r="K55" s="222"/>
      <c r="L55" s="222"/>
      <c r="M55" s="222"/>
      <c r="N55" s="222"/>
      <c r="O55" s="222"/>
      <c r="P55" s="222"/>
      <c r="Q55" s="222"/>
      <c r="R55" s="222"/>
      <c r="S55" s="222"/>
      <c r="T55" s="222"/>
      <c r="U55" s="222"/>
      <c r="V55" s="222"/>
      <c r="W55" s="222"/>
      <c r="X55" s="222"/>
      <c r="Y55" s="222"/>
      <c r="Z55" s="222"/>
      <c r="AA55" s="222"/>
      <c r="AB55" s="222"/>
      <c r="AC55" s="222"/>
      <c r="AD55" s="222"/>
      <c r="AE55" s="222"/>
      <c r="AF55" s="222"/>
      <c r="AG55" s="222"/>
      <c r="AH55" s="360"/>
      <c r="AI55" s="222"/>
      <c r="AJ55" s="222"/>
      <c r="AK55" s="222"/>
      <c r="AL55" s="222"/>
      <c r="AM55" s="222"/>
      <c r="AN55" s="222"/>
      <c r="AO55" s="222"/>
      <c r="AP55" s="222"/>
      <c r="AQ55" s="222"/>
      <c r="AR55" s="222"/>
      <c r="AS55" s="222"/>
      <c r="AT55" s="222"/>
      <c r="AU55" s="222"/>
      <c r="AV55" s="222"/>
      <c r="AW55" s="222"/>
      <c r="AX55" s="222"/>
      <c r="AY55" s="222"/>
      <c r="AZ55" s="222"/>
      <c r="BA55" s="222"/>
      <c r="BB55" s="222"/>
      <c r="BC55" s="222"/>
      <c r="BD55" s="222"/>
      <c r="BE55" s="222"/>
      <c r="BF55" s="222"/>
      <c r="BG55" s="222"/>
      <c r="BH55" s="222"/>
      <c r="BI55" s="222"/>
      <c r="BJ55" s="222"/>
      <c r="BK55" s="222"/>
      <c r="BL55" s="222"/>
      <c r="BM55" s="222"/>
      <c r="BN55" s="222"/>
      <c r="BO55" s="222"/>
      <c r="BP55" s="222"/>
      <c r="BQ55" s="222"/>
      <c r="BR55" s="222"/>
      <c r="BS55" s="222"/>
      <c r="BT55" s="222"/>
      <c r="BU55" s="222"/>
      <c r="BV55" s="222"/>
      <c r="BW55" s="222"/>
      <c r="BX55" s="222"/>
      <c r="BY55" s="222"/>
      <c r="BZ55" s="222"/>
      <c r="CA55" s="222"/>
      <c r="CB55" s="222"/>
      <c r="CC55" s="222"/>
      <c r="CD55" s="222"/>
      <c r="CE55" s="222"/>
      <c r="CF55" s="222"/>
      <c r="CG55" s="222"/>
      <c r="CH55" s="222"/>
      <c r="CI55" s="222"/>
      <c r="CJ55" s="222"/>
      <c r="CK55" s="222"/>
      <c r="CL55" s="222"/>
      <c r="CM55" s="222"/>
      <c r="CN55" s="222"/>
      <c r="CO55" s="222"/>
      <c r="CP55" s="222"/>
      <c r="CQ55" s="222"/>
      <c r="CR55" s="222"/>
      <c r="CS55" s="222"/>
      <c r="CT55" s="222"/>
      <c r="CU55" s="222"/>
      <c r="CV55" s="222"/>
      <c r="CW55" s="222"/>
      <c r="CX55" s="222"/>
      <c r="CY55" s="222"/>
    </row>
    <row r="56" spans="2:103" s="90" customFormat="1">
      <c r="C56" s="43">
        <f>MAX($B$5:C55)+0.1</f>
        <v>3.1</v>
      </c>
      <c r="D56" s="41" t="s">
        <v>136</v>
      </c>
      <c r="E56" s="41"/>
      <c r="F56" s="41"/>
      <c r="G56" s="41"/>
      <c r="H56" s="41"/>
      <c r="I56" s="41"/>
      <c r="J56" s="41"/>
      <c r="K56" s="41"/>
      <c r="L56" s="41"/>
      <c r="M56" s="41"/>
      <c r="N56" s="41"/>
      <c r="O56" s="41"/>
      <c r="P56" s="41"/>
      <c r="Q56" s="41"/>
      <c r="R56" s="41"/>
      <c r="S56" s="41"/>
      <c r="T56" s="41"/>
      <c r="U56" s="41"/>
      <c r="V56" s="41"/>
      <c r="W56" s="41"/>
      <c r="X56" s="41"/>
      <c r="Y56" s="41"/>
      <c r="Z56" s="41"/>
      <c r="AA56" s="41"/>
      <c r="AB56" s="41"/>
      <c r="AC56" s="41"/>
      <c r="AD56" s="41"/>
      <c r="AE56" s="41"/>
      <c r="AF56" s="41"/>
      <c r="AG56" s="41"/>
      <c r="AH56" s="342"/>
      <c r="AI56" s="41"/>
      <c r="AJ56" s="41"/>
      <c r="AK56" s="41"/>
      <c r="AL56" s="41"/>
      <c r="AM56" s="41"/>
      <c r="AN56" s="41"/>
      <c r="AO56" s="41"/>
      <c r="AP56" s="41"/>
      <c r="AQ56" s="41"/>
      <c r="AR56" s="41"/>
      <c r="AS56" s="41"/>
      <c r="AT56" s="41"/>
      <c r="AU56" s="41"/>
      <c r="AV56" s="41"/>
      <c r="AW56" s="41"/>
      <c r="AX56" s="41"/>
      <c r="AY56" s="41"/>
      <c r="AZ56" s="41"/>
      <c r="BA56" s="41"/>
      <c r="BB56" s="41"/>
      <c r="BC56" s="41"/>
      <c r="BD56" s="41"/>
      <c r="BE56" s="41"/>
      <c r="BF56" s="41"/>
      <c r="BG56" s="41"/>
      <c r="BH56" s="41"/>
      <c r="BI56" s="41"/>
      <c r="BJ56" s="41"/>
      <c r="BK56" s="41"/>
      <c r="BL56" s="41"/>
      <c r="BM56" s="41"/>
      <c r="BN56" s="41"/>
      <c r="BO56" s="41"/>
      <c r="BP56" s="41"/>
      <c r="BQ56" s="41"/>
      <c r="BR56" s="41"/>
      <c r="BS56" s="41"/>
      <c r="BT56" s="41"/>
      <c r="BU56" s="41"/>
      <c r="BV56" s="41"/>
      <c r="BW56" s="41"/>
      <c r="BX56" s="41"/>
      <c r="BY56" s="41"/>
      <c r="BZ56" s="41"/>
      <c r="CA56" s="41"/>
      <c r="CB56" s="41"/>
      <c r="CC56" s="41"/>
      <c r="CD56" s="41"/>
      <c r="CE56" s="41"/>
      <c r="CF56" s="41"/>
      <c r="CG56" s="41"/>
      <c r="CH56" s="41"/>
      <c r="CI56" s="41"/>
      <c r="CJ56" s="41"/>
      <c r="CK56" s="41"/>
      <c r="CL56" s="41"/>
      <c r="CM56" s="41"/>
      <c r="CN56" s="41"/>
      <c r="CO56" s="41"/>
      <c r="CP56" s="41"/>
      <c r="CQ56" s="41"/>
      <c r="CR56" s="41"/>
      <c r="CS56" s="41"/>
      <c r="CT56" s="41"/>
      <c r="CU56" s="41"/>
      <c r="CV56" s="41"/>
      <c r="CW56" s="41"/>
      <c r="CX56" s="41"/>
      <c r="CY56" s="41"/>
    </row>
    <row r="57" spans="2:103" s="90" customFormat="1">
      <c r="G57" s="183"/>
      <c r="I57" s="183"/>
      <c r="J57" s="183"/>
      <c r="AH57" s="287"/>
      <c r="AI57" s="334"/>
    </row>
    <row r="58" spans="2:103">
      <c r="C58" s="90"/>
      <c r="D58" s="90"/>
      <c r="E58" s="90" t="str">
        <f t="shared" ref="E58:E64" si="8">E45</f>
        <v>Fuel costs</v>
      </c>
      <c r="F58" s="90"/>
      <c r="G58" s="179" t="s">
        <v>164</v>
      </c>
      <c r="H58" s="84">
        <v>0</v>
      </c>
      <c r="I58" s="180"/>
      <c r="J58" s="94"/>
      <c r="L58" s="102">
        <f>$H58*L$9</f>
        <v>0</v>
      </c>
      <c r="M58" s="102">
        <f t="shared" ref="L58:U65" si="9">$H58*M$9</f>
        <v>0</v>
      </c>
      <c r="N58" s="102">
        <f t="shared" si="9"/>
        <v>0</v>
      </c>
      <c r="O58" s="102">
        <f t="shared" si="9"/>
        <v>0</v>
      </c>
      <c r="P58" s="102">
        <f t="shared" si="9"/>
        <v>0</v>
      </c>
      <c r="Q58" s="102">
        <f t="shared" si="9"/>
        <v>0</v>
      </c>
      <c r="R58" s="102">
        <f t="shared" si="9"/>
        <v>0</v>
      </c>
      <c r="S58" s="102">
        <f t="shared" si="9"/>
        <v>0</v>
      </c>
      <c r="T58" s="102">
        <f t="shared" si="9"/>
        <v>0</v>
      </c>
      <c r="U58" s="102">
        <f t="shared" si="9"/>
        <v>0</v>
      </c>
      <c r="V58" s="102">
        <f t="shared" ref="V58:AE65" si="10">$H58*V$9</f>
        <v>0</v>
      </c>
      <c r="W58" s="102">
        <f t="shared" si="10"/>
        <v>0</v>
      </c>
      <c r="X58" s="102">
        <f t="shared" si="10"/>
        <v>0</v>
      </c>
      <c r="Y58" s="102">
        <f t="shared" si="10"/>
        <v>0</v>
      </c>
      <c r="Z58" s="102">
        <f t="shared" si="10"/>
        <v>0</v>
      </c>
      <c r="AA58" s="102">
        <f t="shared" si="10"/>
        <v>0</v>
      </c>
      <c r="AB58" s="102">
        <f t="shared" si="10"/>
        <v>0</v>
      </c>
      <c r="AC58" s="102">
        <f t="shared" si="10"/>
        <v>0</v>
      </c>
      <c r="AD58" s="102">
        <f t="shared" si="10"/>
        <v>0</v>
      </c>
      <c r="AE58" s="102">
        <f t="shared" si="10"/>
        <v>0</v>
      </c>
      <c r="AF58" s="102">
        <f t="shared" ref="AF58:AO65" si="11">$H58*AF$9</f>
        <v>0</v>
      </c>
      <c r="AG58" s="102">
        <f t="shared" si="11"/>
        <v>0</v>
      </c>
      <c r="AH58" s="102">
        <f t="shared" si="11"/>
        <v>0</v>
      </c>
      <c r="AI58" s="102">
        <f t="shared" si="11"/>
        <v>0</v>
      </c>
      <c r="AJ58" s="102">
        <f t="shared" si="11"/>
        <v>0</v>
      </c>
      <c r="AK58" s="102">
        <f t="shared" si="11"/>
        <v>0</v>
      </c>
      <c r="AL58" s="102">
        <f t="shared" si="11"/>
        <v>0</v>
      </c>
      <c r="AM58" s="102">
        <f t="shared" si="11"/>
        <v>0</v>
      </c>
      <c r="AN58" s="102">
        <f t="shared" si="11"/>
        <v>0</v>
      </c>
      <c r="AO58" s="102">
        <f t="shared" si="11"/>
        <v>0</v>
      </c>
      <c r="AP58" s="102">
        <f t="shared" ref="AP58:AY65" si="12">$H58*AP$9</f>
        <v>0</v>
      </c>
      <c r="AQ58" s="102">
        <f t="shared" si="12"/>
        <v>0</v>
      </c>
      <c r="AR58" s="102">
        <f t="shared" si="12"/>
        <v>0</v>
      </c>
      <c r="AS58" s="102">
        <f t="shared" si="12"/>
        <v>0</v>
      </c>
      <c r="AT58" s="102">
        <f t="shared" si="12"/>
        <v>0</v>
      </c>
      <c r="AU58" s="102">
        <f t="shared" si="12"/>
        <v>0</v>
      </c>
      <c r="AV58" s="102">
        <f t="shared" si="12"/>
        <v>0</v>
      </c>
      <c r="AW58" s="102">
        <f t="shared" si="12"/>
        <v>0</v>
      </c>
      <c r="AX58" s="102">
        <f t="shared" si="12"/>
        <v>0</v>
      </c>
      <c r="AY58" s="102">
        <f t="shared" si="12"/>
        <v>0</v>
      </c>
      <c r="AZ58" s="102">
        <f t="shared" ref="AZ58:BI65" si="13">$H58*AZ$9</f>
        <v>0</v>
      </c>
      <c r="BA58" s="102">
        <f t="shared" si="13"/>
        <v>0</v>
      </c>
      <c r="BB58" s="102">
        <f t="shared" si="13"/>
        <v>0</v>
      </c>
      <c r="BC58" s="102">
        <f t="shared" si="13"/>
        <v>0</v>
      </c>
      <c r="BD58" s="102">
        <f t="shared" si="13"/>
        <v>0</v>
      </c>
      <c r="BE58" s="102">
        <f t="shared" si="13"/>
        <v>0</v>
      </c>
      <c r="BF58" s="102">
        <f t="shared" si="13"/>
        <v>0</v>
      </c>
      <c r="BG58" s="102">
        <f t="shared" si="13"/>
        <v>0</v>
      </c>
      <c r="BH58" s="102">
        <f t="shared" si="13"/>
        <v>0</v>
      </c>
      <c r="BI58" s="102">
        <f t="shared" si="13"/>
        <v>0</v>
      </c>
      <c r="BJ58" s="102">
        <f t="shared" ref="BJ58:BS65" si="14">$H58*BJ$9</f>
        <v>0</v>
      </c>
      <c r="BK58" s="102">
        <f t="shared" si="14"/>
        <v>0</v>
      </c>
      <c r="BL58" s="102">
        <f t="shared" si="14"/>
        <v>0</v>
      </c>
      <c r="BM58" s="102">
        <f t="shared" si="14"/>
        <v>0</v>
      </c>
      <c r="BN58" s="102">
        <f t="shared" si="14"/>
        <v>0</v>
      </c>
      <c r="BO58" s="102">
        <f t="shared" si="14"/>
        <v>0</v>
      </c>
      <c r="BP58" s="102">
        <f t="shared" si="14"/>
        <v>0</v>
      </c>
      <c r="BQ58" s="102">
        <f t="shared" si="14"/>
        <v>0</v>
      </c>
      <c r="BR58" s="102">
        <f t="shared" si="14"/>
        <v>0</v>
      </c>
      <c r="BS58" s="102">
        <f t="shared" si="14"/>
        <v>0</v>
      </c>
      <c r="BT58" s="102">
        <f t="shared" ref="BT58:CC65" si="15">$H58*BT$9</f>
        <v>0</v>
      </c>
      <c r="BU58" s="102">
        <f t="shared" si="15"/>
        <v>0</v>
      </c>
      <c r="BV58" s="102">
        <f t="shared" si="15"/>
        <v>0</v>
      </c>
      <c r="BW58" s="102">
        <f t="shared" si="15"/>
        <v>0</v>
      </c>
      <c r="BX58" s="102">
        <f t="shared" si="15"/>
        <v>0</v>
      </c>
      <c r="BY58" s="102">
        <f t="shared" si="15"/>
        <v>0</v>
      </c>
      <c r="BZ58" s="102">
        <f t="shared" si="15"/>
        <v>0</v>
      </c>
      <c r="CA58" s="102">
        <f t="shared" si="15"/>
        <v>0</v>
      </c>
      <c r="CB58" s="102">
        <f t="shared" si="15"/>
        <v>0</v>
      </c>
      <c r="CC58" s="102">
        <f t="shared" si="15"/>
        <v>0</v>
      </c>
      <c r="CD58" s="102">
        <f t="shared" ref="CD58:CM65" si="16">$H58*CD$9</f>
        <v>0</v>
      </c>
      <c r="CE58" s="102">
        <f t="shared" si="16"/>
        <v>0</v>
      </c>
      <c r="CF58" s="102">
        <f t="shared" si="16"/>
        <v>0</v>
      </c>
      <c r="CG58" s="102">
        <f t="shared" si="16"/>
        <v>0</v>
      </c>
      <c r="CH58" s="102">
        <f t="shared" si="16"/>
        <v>0</v>
      </c>
      <c r="CI58" s="102">
        <f t="shared" si="16"/>
        <v>0</v>
      </c>
      <c r="CJ58" s="102">
        <f t="shared" si="16"/>
        <v>0</v>
      </c>
      <c r="CK58" s="102">
        <f t="shared" si="16"/>
        <v>0</v>
      </c>
      <c r="CL58" s="102">
        <f t="shared" si="16"/>
        <v>0</v>
      </c>
      <c r="CM58" s="102">
        <f t="shared" si="16"/>
        <v>0</v>
      </c>
      <c r="CN58" s="102">
        <f t="shared" ref="CN58:CV65" si="17">$H58*CN$9</f>
        <v>0</v>
      </c>
      <c r="CO58" s="102">
        <f t="shared" si="17"/>
        <v>0</v>
      </c>
      <c r="CP58" s="102">
        <f t="shared" si="17"/>
        <v>0</v>
      </c>
      <c r="CQ58" s="102">
        <f t="shared" si="17"/>
        <v>0</v>
      </c>
      <c r="CR58" s="102">
        <f t="shared" si="17"/>
        <v>0</v>
      </c>
      <c r="CS58" s="102">
        <f t="shared" si="17"/>
        <v>0</v>
      </c>
      <c r="CT58" s="102">
        <f t="shared" si="17"/>
        <v>0</v>
      </c>
      <c r="CU58" s="102">
        <f t="shared" si="17"/>
        <v>0</v>
      </c>
      <c r="CV58" s="102">
        <f t="shared" si="17"/>
        <v>0</v>
      </c>
    </row>
    <row r="59" spans="2:103">
      <c r="C59" s="90"/>
      <c r="D59" s="90"/>
      <c r="E59" s="90" t="str">
        <f t="shared" si="8"/>
        <v>O&amp;M baseline costs</v>
      </c>
      <c r="F59" s="90"/>
      <c r="G59" s="179" t="s">
        <v>164</v>
      </c>
      <c r="H59" s="84">
        <v>0</v>
      </c>
      <c r="I59" s="180"/>
      <c r="J59" s="94"/>
      <c r="L59" s="102">
        <f t="shared" si="9"/>
        <v>0</v>
      </c>
      <c r="M59" s="102">
        <f t="shared" si="9"/>
        <v>0</v>
      </c>
      <c r="N59" s="102">
        <f t="shared" si="9"/>
        <v>0</v>
      </c>
      <c r="O59" s="102">
        <f t="shared" si="9"/>
        <v>0</v>
      </c>
      <c r="P59" s="102">
        <f t="shared" si="9"/>
        <v>0</v>
      </c>
      <c r="Q59" s="102">
        <f t="shared" si="9"/>
        <v>0</v>
      </c>
      <c r="R59" s="102">
        <f t="shared" si="9"/>
        <v>0</v>
      </c>
      <c r="S59" s="102">
        <f t="shared" si="9"/>
        <v>0</v>
      </c>
      <c r="T59" s="102">
        <f t="shared" si="9"/>
        <v>0</v>
      </c>
      <c r="U59" s="102">
        <f t="shared" si="9"/>
        <v>0</v>
      </c>
      <c r="V59" s="102">
        <f t="shared" si="10"/>
        <v>0</v>
      </c>
      <c r="W59" s="102">
        <f t="shared" si="10"/>
        <v>0</v>
      </c>
      <c r="X59" s="102">
        <f t="shared" si="10"/>
        <v>0</v>
      </c>
      <c r="Y59" s="102">
        <f t="shared" si="10"/>
        <v>0</v>
      </c>
      <c r="Z59" s="102">
        <f t="shared" si="10"/>
        <v>0</v>
      </c>
      <c r="AA59" s="102">
        <f t="shared" si="10"/>
        <v>0</v>
      </c>
      <c r="AB59" s="102">
        <f t="shared" si="10"/>
        <v>0</v>
      </c>
      <c r="AC59" s="102">
        <f t="shared" si="10"/>
        <v>0</v>
      </c>
      <c r="AD59" s="102">
        <f t="shared" si="10"/>
        <v>0</v>
      </c>
      <c r="AE59" s="102">
        <f t="shared" si="10"/>
        <v>0</v>
      </c>
      <c r="AF59" s="102">
        <f t="shared" si="11"/>
        <v>0</v>
      </c>
      <c r="AG59" s="102">
        <f t="shared" si="11"/>
        <v>0</v>
      </c>
      <c r="AH59" s="102">
        <f t="shared" si="11"/>
        <v>0</v>
      </c>
      <c r="AI59" s="102">
        <f t="shared" si="11"/>
        <v>0</v>
      </c>
      <c r="AJ59" s="102">
        <f t="shared" si="11"/>
        <v>0</v>
      </c>
      <c r="AK59" s="102">
        <f t="shared" si="11"/>
        <v>0</v>
      </c>
      <c r="AL59" s="102">
        <f t="shared" si="11"/>
        <v>0</v>
      </c>
      <c r="AM59" s="102">
        <f t="shared" si="11"/>
        <v>0</v>
      </c>
      <c r="AN59" s="102">
        <f t="shared" si="11"/>
        <v>0</v>
      </c>
      <c r="AO59" s="102">
        <f t="shared" si="11"/>
        <v>0</v>
      </c>
      <c r="AP59" s="102">
        <f t="shared" si="12"/>
        <v>0</v>
      </c>
      <c r="AQ59" s="102">
        <f t="shared" si="12"/>
        <v>0</v>
      </c>
      <c r="AR59" s="102">
        <f t="shared" si="12"/>
        <v>0</v>
      </c>
      <c r="AS59" s="102">
        <f t="shared" si="12"/>
        <v>0</v>
      </c>
      <c r="AT59" s="102">
        <f t="shared" si="12"/>
        <v>0</v>
      </c>
      <c r="AU59" s="102">
        <f t="shared" si="12"/>
        <v>0</v>
      </c>
      <c r="AV59" s="102">
        <f t="shared" si="12"/>
        <v>0</v>
      </c>
      <c r="AW59" s="102">
        <f t="shared" si="12"/>
        <v>0</v>
      </c>
      <c r="AX59" s="102">
        <f t="shared" si="12"/>
        <v>0</v>
      </c>
      <c r="AY59" s="102">
        <f t="shared" si="12"/>
        <v>0</v>
      </c>
      <c r="AZ59" s="102">
        <f t="shared" si="13"/>
        <v>0</v>
      </c>
      <c r="BA59" s="102">
        <f t="shared" si="13"/>
        <v>0</v>
      </c>
      <c r="BB59" s="102">
        <f t="shared" si="13"/>
        <v>0</v>
      </c>
      <c r="BC59" s="102">
        <f t="shared" si="13"/>
        <v>0</v>
      </c>
      <c r="BD59" s="102">
        <f t="shared" si="13"/>
        <v>0</v>
      </c>
      <c r="BE59" s="102">
        <f t="shared" si="13"/>
        <v>0</v>
      </c>
      <c r="BF59" s="102">
        <f t="shared" si="13"/>
        <v>0</v>
      </c>
      <c r="BG59" s="102">
        <f t="shared" si="13"/>
        <v>0</v>
      </c>
      <c r="BH59" s="102">
        <f t="shared" si="13"/>
        <v>0</v>
      </c>
      <c r="BI59" s="102">
        <f t="shared" si="13"/>
        <v>0</v>
      </c>
      <c r="BJ59" s="102">
        <f t="shared" si="14"/>
        <v>0</v>
      </c>
      <c r="BK59" s="102">
        <f t="shared" si="14"/>
        <v>0</v>
      </c>
      <c r="BL59" s="102">
        <f t="shared" si="14"/>
        <v>0</v>
      </c>
      <c r="BM59" s="102">
        <f t="shared" si="14"/>
        <v>0</v>
      </c>
      <c r="BN59" s="102">
        <f t="shared" si="14"/>
        <v>0</v>
      </c>
      <c r="BO59" s="102">
        <f t="shared" si="14"/>
        <v>0</v>
      </c>
      <c r="BP59" s="102">
        <f t="shared" si="14"/>
        <v>0</v>
      </c>
      <c r="BQ59" s="102">
        <f t="shared" si="14"/>
        <v>0</v>
      </c>
      <c r="BR59" s="102">
        <f t="shared" si="14"/>
        <v>0</v>
      </c>
      <c r="BS59" s="102">
        <f t="shared" si="14"/>
        <v>0</v>
      </c>
      <c r="BT59" s="102">
        <f t="shared" si="15"/>
        <v>0</v>
      </c>
      <c r="BU59" s="102">
        <f t="shared" si="15"/>
        <v>0</v>
      </c>
      <c r="BV59" s="102">
        <f t="shared" si="15"/>
        <v>0</v>
      </c>
      <c r="BW59" s="102">
        <f t="shared" si="15"/>
        <v>0</v>
      </c>
      <c r="BX59" s="102">
        <f t="shared" si="15"/>
        <v>0</v>
      </c>
      <c r="BY59" s="102">
        <f t="shared" si="15"/>
        <v>0</v>
      </c>
      <c r="BZ59" s="102">
        <f t="shared" si="15"/>
        <v>0</v>
      </c>
      <c r="CA59" s="102">
        <f t="shared" si="15"/>
        <v>0</v>
      </c>
      <c r="CB59" s="102">
        <f t="shared" si="15"/>
        <v>0</v>
      </c>
      <c r="CC59" s="102">
        <f t="shared" si="15"/>
        <v>0</v>
      </c>
      <c r="CD59" s="102">
        <f t="shared" si="16"/>
        <v>0</v>
      </c>
      <c r="CE59" s="102">
        <f t="shared" si="16"/>
        <v>0</v>
      </c>
      <c r="CF59" s="102">
        <f t="shared" si="16"/>
        <v>0</v>
      </c>
      <c r="CG59" s="102">
        <f t="shared" si="16"/>
        <v>0</v>
      </c>
      <c r="CH59" s="102">
        <f t="shared" si="16"/>
        <v>0</v>
      </c>
      <c r="CI59" s="102">
        <f t="shared" si="16"/>
        <v>0</v>
      </c>
      <c r="CJ59" s="102">
        <f t="shared" si="16"/>
        <v>0</v>
      </c>
      <c r="CK59" s="102">
        <f t="shared" si="16"/>
        <v>0</v>
      </c>
      <c r="CL59" s="102">
        <f t="shared" si="16"/>
        <v>0</v>
      </c>
      <c r="CM59" s="102">
        <f t="shared" si="16"/>
        <v>0</v>
      </c>
      <c r="CN59" s="102">
        <f t="shared" si="17"/>
        <v>0</v>
      </c>
      <c r="CO59" s="102">
        <f t="shared" si="17"/>
        <v>0</v>
      </c>
      <c r="CP59" s="102">
        <f t="shared" si="17"/>
        <v>0</v>
      </c>
      <c r="CQ59" s="102">
        <f t="shared" si="17"/>
        <v>0</v>
      </c>
      <c r="CR59" s="102">
        <f t="shared" si="17"/>
        <v>0</v>
      </c>
      <c r="CS59" s="102">
        <f t="shared" si="17"/>
        <v>0</v>
      </c>
      <c r="CT59" s="102">
        <f t="shared" si="17"/>
        <v>0</v>
      </c>
      <c r="CU59" s="102">
        <f t="shared" si="17"/>
        <v>0</v>
      </c>
      <c r="CV59" s="102">
        <f t="shared" si="17"/>
        <v>0</v>
      </c>
    </row>
    <row r="60" spans="2:103">
      <c r="C60" s="90"/>
      <c r="D60" s="90"/>
      <c r="E60" s="90" t="str">
        <f t="shared" si="8"/>
        <v>O&amp;M outage-related costs</v>
      </c>
      <c r="F60" s="90"/>
      <c r="G60" s="179" t="s">
        <v>164</v>
      </c>
      <c r="H60" s="84">
        <v>0</v>
      </c>
      <c r="I60" s="180"/>
      <c r="J60" s="94"/>
      <c r="L60" s="102">
        <f t="shared" si="9"/>
        <v>0</v>
      </c>
      <c r="M60" s="102">
        <f t="shared" si="9"/>
        <v>0</v>
      </c>
      <c r="N60" s="102">
        <f t="shared" si="9"/>
        <v>0</v>
      </c>
      <c r="O60" s="102">
        <f t="shared" si="9"/>
        <v>0</v>
      </c>
      <c r="P60" s="102">
        <f t="shared" si="9"/>
        <v>0</v>
      </c>
      <c r="Q60" s="102">
        <f t="shared" si="9"/>
        <v>0</v>
      </c>
      <c r="R60" s="102">
        <f t="shared" si="9"/>
        <v>0</v>
      </c>
      <c r="S60" s="102">
        <f t="shared" si="9"/>
        <v>0</v>
      </c>
      <c r="T60" s="102">
        <f t="shared" si="9"/>
        <v>0</v>
      </c>
      <c r="U60" s="102">
        <f t="shared" si="9"/>
        <v>0</v>
      </c>
      <c r="V60" s="102">
        <f t="shared" si="10"/>
        <v>0</v>
      </c>
      <c r="W60" s="102">
        <f t="shared" si="10"/>
        <v>0</v>
      </c>
      <c r="X60" s="102">
        <f t="shared" si="10"/>
        <v>0</v>
      </c>
      <c r="Y60" s="102">
        <f t="shared" si="10"/>
        <v>0</v>
      </c>
      <c r="Z60" s="102">
        <f t="shared" si="10"/>
        <v>0</v>
      </c>
      <c r="AA60" s="102">
        <f t="shared" si="10"/>
        <v>0</v>
      </c>
      <c r="AB60" s="102">
        <f t="shared" si="10"/>
        <v>0</v>
      </c>
      <c r="AC60" s="102">
        <f t="shared" si="10"/>
        <v>0</v>
      </c>
      <c r="AD60" s="102">
        <f t="shared" si="10"/>
        <v>0</v>
      </c>
      <c r="AE60" s="102">
        <f t="shared" si="10"/>
        <v>0</v>
      </c>
      <c r="AF60" s="102">
        <f t="shared" si="11"/>
        <v>0</v>
      </c>
      <c r="AG60" s="102">
        <f t="shared" si="11"/>
        <v>0</v>
      </c>
      <c r="AH60" s="102">
        <f t="shared" si="11"/>
        <v>0</v>
      </c>
      <c r="AI60" s="102">
        <f t="shared" si="11"/>
        <v>0</v>
      </c>
      <c r="AJ60" s="102">
        <f t="shared" si="11"/>
        <v>0</v>
      </c>
      <c r="AK60" s="102">
        <f t="shared" si="11"/>
        <v>0</v>
      </c>
      <c r="AL60" s="102">
        <f t="shared" si="11"/>
        <v>0</v>
      </c>
      <c r="AM60" s="102">
        <f t="shared" si="11"/>
        <v>0</v>
      </c>
      <c r="AN60" s="102">
        <f t="shared" si="11"/>
        <v>0</v>
      </c>
      <c r="AO60" s="102">
        <f t="shared" si="11"/>
        <v>0</v>
      </c>
      <c r="AP60" s="102">
        <f t="shared" si="12"/>
        <v>0</v>
      </c>
      <c r="AQ60" s="102">
        <f t="shared" si="12"/>
        <v>0</v>
      </c>
      <c r="AR60" s="102">
        <f t="shared" si="12"/>
        <v>0</v>
      </c>
      <c r="AS60" s="102">
        <f t="shared" si="12"/>
        <v>0</v>
      </c>
      <c r="AT60" s="102">
        <f t="shared" si="12"/>
        <v>0</v>
      </c>
      <c r="AU60" s="102">
        <f t="shared" si="12"/>
        <v>0</v>
      </c>
      <c r="AV60" s="102">
        <f t="shared" si="12"/>
        <v>0</v>
      </c>
      <c r="AW60" s="102">
        <f t="shared" si="12"/>
        <v>0</v>
      </c>
      <c r="AX60" s="102">
        <f t="shared" si="12"/>
        <v>0</v>
      </c>
      <c r="AY60" s="102">
        <f t="shared" si="12"/>
        <v>0</v>
      </c>
      <c r="AZ60" s="102">
        <f t="shared" si="13"/>
        <v>0</v>
      </c>
      <c r="BA60" s="102">
        <f t="shared" si="13"/>
        <v>0</v>
      </c>
      <c r="BB60" s="102">
        <f t="shared" si="13"/>
        <v>0</v>
      </c>
      <c r="BC60" s="102">
        <f t="shared" si="13"/>
        <v>0</v>
      </c>
      <c r="BD60" s="102">
        <f t="shared" si="13"/>
        <v>0</v>
      </c>
      <c r="BE60" s="102">
        <f t="shared" si="13"/>
        <v>0</v>
      </c>
      <c r="BF60" s="102">
        <f t="shared" si="13"/>
        <v>0</v>
      </c>
      <c r="BG60" s="102">
        <f t="shared" si="13"/>
        <v>0</v>
      </c>
      <c r="BH60" s="102">
        <f t="shared" si="13"/>
        <v>0</v>
      </c>
      <c r="BI60" s="102">
        <f t="shared" si="13"/>
        <v>0</v>
      </c>
      <c r="BJ60" s="102">
        <f t="shared" si="14"/>
        <v>0</v>
      </c>
      <c r="BK60" s="102">
        <f t="shared" si="14"/>
        <v>0</v>
      </c>
      <c r="BL60" s="102">
        <f t="shared" si="14"/>
        <v>0</v>
      </c>
      <c r="BM60" s="102">
        <f t="shared" si="14"/>
        <v>0</v>
      </c>
      <c r="BN60" s="102">
        <f t="shared" si="14"/>
        <v>0</v>
      </c>
      <c r="BO60" s="102">
        <f t="shared" si="14"/>
        <v>0</v>
      </c>
      <c r="BP60" s="102">
        <f t="shared" si="14"/>
        <v>0</v>
      </c>
      <c r="BQ60" s="102">
        <f t="shared" si="14"/>
        <v>0</v>
      </c>
      <c r="BR60" s="102">
        <f t="shared" si="14"/>
        <v>0</v>
      </c>
      <c r="BS60" s="102">
        <f t="shared" si="14"/>
        <v>0</v>
      </c>
      <c r="BT60" s="102">
        <f t="shared" si="15"/>
        <v>0</v>
      </c>
      <c r="BU60" s="102">
        <f t="shared" si="15"/>
        <v>0</v>
      </c>
      <c r="BV60" s="102">
        <f t="shared" si="15"/>
        <v>0</v>
      </c>
      <c r="BW60" s="102">
        <f t="shared" si="15"/>
        <v>0</v>
      </c>
      <c r="BX60" s="102">
        <f t="shared" si="15"/>
        <v>0</v>
      </c>
      <c r="BY60" s="102">
        <f t="shared" si="15"/>
        <v>0</v>
      </c>
      <c r="BZ60" s="102">
        <f t="shared" si="15"/>
        <v>0</v>
      </c>
      <c r="CA60" s="102">
        <f t="shared" si="15"/>
        <v>0</v>
      </c>
      <c r="CB60" s="102">
        <f t="shared" si="15"/>
        <v>0</v>
      </c>
      <c r="CC60" s="102">
        <f t="shared" si="15"/>
        <v>0</v>
      </c>
      <c r="CD60" s="102">
        <f t="shared" si="16"/>
        <v>0</v>
      </c>
      <c r="CE60" s="102">
        <f t="shared" si="16"/>
        <v>0</v>
      </c>
      <c r="CF60" s="102">
        <f t="shared" si="16"/>
        <v>0</v>
      </c>
      <c r="CG60" s="102">
        <f t="shared" si="16"/>
        <v>0</v>
      </c>
      <c r="CH60" s="102">
        <f t="shared" si="16"/>
        <v>0</v>
      </c>
      <c r="CI60" s="102">
        <f t="shared" si="16"/>
        <v>0</v>
      </c>
      <c r="CJ60" s="102">
        <f t="shared" si="16"/>
        <v>0</v>
      </c>
      <c r="CK60" s="102">
        <f t="shared" si="16"/>
        <v>0</v>
      </c>
      <c r="CL60" s="102">
        <f t="shared" si="16"/>
        <v>0</v>
      </c>
      <c r="CM60" s="102">
        <f t="shared" si="16"/>
        <v>0</v>
      </c>
      <c r="CN60" s="102">
        <f t="shared" si="17"/>
        <v>0</v>
      </c>
      <c r="CO60" s="102">
        <f t="shared" si="17"/>
        <v>0</v>
      </c>
      <c r="CP60" s="102">
        <f t="shared" si="17"/>
        <v>0</v>
      </c>
      <c r="CQ60" s="102">
        <f t="shared" si="17"/>
        <v>0</v>
      </c>
      <c r="CR60" s="102">
        <f t="shared" si="17"/>
        <v>0</v>
      </c>
      <c r="CS60" s="102">
        <f t="shared" si="17"/>
        <v>0</v>
      </c>
      <c r="CT60" s="102">
        <f t="shared" si="17"/>
        <v>0</v>
      </c>
      <c r="CU60" s="102">
        <f t="shared" si="17"/>
        <v>0</v>
      </c>
      <c r="CV60" s="102">
        <f t="shared" si="17"/>
        <v>0</v>
      </c>
    </row>
    <row r="61" spans="2:103">
      <c r="C61" s="90"/>
      <c r="D61" s="90"/>
      <c r="E61" s="90" t="str">
        <f t="shared" si="8"/>
        <v>Refurbishments</v>
      </c>
      <c r="F61" s="90"/>
      <c r="G61" s="179" t="s">
        <v>164</v>
      </c>
      <c r="H61" s="84">
        <v>0</v>
      </c>
      <c r="I61" s="180"/>
      <c r="J61" s="94"/>
      <c r="L61" s="102">
        <f t="shared" si="9"/>
        <v>0</v>
      </c>
      <c r="M61" s="102">
        <f t="shared" si="9"/>
        <v>0</v>
      </c>
      <c r="N61" s="102">
        <f t="shared" si="9"/>
        <v>0</v>
      </c>
      <c r="O61" s="102">
        <f t="shared" si="9"/>
        <v>0</v>
      </c>
      <c r="P61" s="102">
        <f t="shared" si="9"/>
        <v>0</v>
      </c>
      <c r="Q61" s="102">
        <f t="shared" si="9"/>
        <v>0</v>
      </c>
      <c r="R61" s="102">
        <f t="shared" si="9"/>
        <v>0</v>
      </c>
      <c r="S61" s="102">
        <f t="shared" si="9"/>
        <v>0</v>
      </c>
      <c r="T61" s="102">
        <f t="shared" si="9"/>
        <v>0</v>
      </c>
      <c r="U61" s="102">
        <f t="shared" si="9"/>
        <v>0</v>
      </c>
      <c r="V61" s="102">
        <f t="shared" si="10"/>
        <v>0</v>
      </c>
      <c r="W61" s="102">
        <f t="shared" si="10"/>
        <v>0</v>
      </c>
      <c r="X61" s="102">
        <f t="shared" si="10"/>
        <v>0</v>
      </c>
      <c r="Y61" s="102">
        <f t="shared" si="10"/>
        <v>0</v>
      </c>
      <c r="Z61" s="102">
        <f t="shared" si="10"/>
        <v>0</v>
      </c>
      <c r="AA61" s="102">
        <f t="shared" si="10"/>
        <v>0</v>
      </c>
      <c r="AB61" s="102">
        <f t="shared" si="10"/>
        <v>0</v>
      </c>
      <c r="AC61" s="102">
        <f t="shared" si="10"/>
        <v>0</v>
      </c>
      <c r="AD61" s="102">
        <f t="shared" si="10"/>
        <v>0</v>
      </c>
      <c r="AE61" s="102">
        <f t="shared" si="10"/>
        <v>0</v>
      </c>
      <c r="AF61" s="102">
        <f t="shared" si="11"/>
        <v>0</v>
      </c>
      <c r="AG61" s="102">
        <f t="shared" si="11"/>
        <v>0</v>
      </c>
      <c r="AH61" s="102">
        <f t="shared" si="11"/>
        <v>0</v>
      </c>
      <c r="AI61" s="102">
        <f t="shared" si="11"/>
        <v>0</v>
      </c>
      <c r="AJ61" s="102">
        <f t="shared" si="11"/>
        <v>0</v>
      </c>
      <c r="AK61" s="102">
        <f>$H61*AK$9</f>
        <v>0</v>
      </c>
      <c r="AL61" s="102">
        <f t="shared" si="11"/>
        <v>0</v>
      </c>
      <c r="AM61" s="102">
        <f t="shared" si="11"/>
        <v>0</v>
      </c>
      <c r="AN61" s="102">
        <f t="shared" si="11"/>
        <v>0</v>
      </c>
      <c r="AO61" s="102">
        <f t="shared" si="11"/>
        <v>0</v>
      </c>
      <c r="AP61" s="102">
        <f t="shared" si="12"/>
        <v>0</v>
      </c>
      <c r="AQ61" s="102">
        <f t="shared" si="12"/>
        <v>0</v>
      </c>
      <c r="AR61" s="102">
        <f t="shared" si="12"/>
        <v>0</v>
      </c>
      <c r="AS61" s="102">
        <f t="shared" si="12"/>
        <v>0</v>
      </c>
      <c r="AT61" s="102">
        <f t="shared" si="12"/>
        <v>0</v>
      </c>
      <c r="AU61" s="102">
        <f t="shared" si="12"/>
        <v>0</v>
      </c>
      <c r="AV61" s="102">
        <f t="shared" si="12"/>
        <v>0</v>
      </c>
      <c r="AW61" s="102">
        <f t="shared" si="12"/>
        <v>0</v>
      </c>
      <c r="AX61" s="102">
        <f t="shared" si="12"/>
        <v>0</v>
      </c>
      <c r="AY61" s="102">
        <f t="shared" si="12"/>
        <v>0</v>
      </c>
      <c r="AZ61" s="102">
        <f t="shared" si="13"/>
        <v>0</v>
      </c>
      <c r="BA61" s="102">
        <f t="shared" si="13"/>
        <v>0</v>
      </c>
      <c r="BB61" s="102">
        <f t="shared" si="13"/>
        <v>0</v>
      </c>
      <c r="BC61" s="102">
        <f t="shared" si="13"/>
        <v>0</v>
      </c>
      <c r="BD61" s="102">
        <f t="shared" si="13"/>
        <v>0</v>
      </c>
      <c r="BE61" s="102">
        <f t="shared" si="13"/>
        <v>0</v>
      </c>
      <c r="BF61" s="102">
        <f t="shared" si="13"/>
        <v>0</v>
      </c>
      <c r="BG61" s="102">
        <f t="shared" si="13"/>
        <v>0</v>
      </c>
      <c r="BH61" s="102">
        <f t="shared" si="13"/>
        <v>0</v>
      </c>
      <c r="BI61" s="102">
        <f t="shared" si="13"/>
        <v>0</v>
      </c>
      <c r="BJ61" s="102">
        <f t="shared" si="14"/>
        <v>0</v>
      </c>
      <c r="BK61" s="102">
        <f t="shared" si="14"/>
        <v>0</v>
      </c>
      <c r="BL61" s="102">
        <f t="shared" si="14"/>
        <v>0</v>
      </c>
      <c r="BM61" s="102">
        <f t="shared" si="14"/>
        <v>0</v>
      </c>
      <c r="BN61" s="102">
        <f t="shared" si="14"/>
        <v>0</v>
      </c>
      <c r="BO61" s="102">
        <f t="shared" si="14"/>
        <v>0</v>
      </c>
      <c r="BP61" s="102">
        <f t="shared" si="14"/>
        <v>0</v>
      </c>
      <c r="BQ61" s="102">
        <f t="shared" si="14"/>
        <v>0</v>
      </c>
      <c r="BR61" s="102">
        <f t="shared" si="14"/>
        <v>0</v>
      </c>
      <c r="BS61" s="102">
        <f t="shared" si="14"/>
        <v>0</v>
      </c>
      <c r="BT61" s="102">
        <f t="shared" si="15"/>
        <v>0</v>
      </c>
      <c r="BU61" s="102">
        <f t="shared" si="15"/>
        <v>0</v>
      </c>
      <c r="BV61" s="102">
        <f t="shared" si="15"/>
        <v>0</v>
      </c>
      <c r="BW61" s="102">
        <f t="shared" si="15"/>
        <v>0</v>
      </c>
      <c r="BX61" s="102">
        <f t="shared" si="15"/>
        <v>0</v>
      </c>
      <c r="BY61" s="102">
        <f t="shared" si="15"/>
        <v>0</v>
      </c>
      <c r="BZ61" s="102">
        <f t="shared" si="15"/>
        <v>0</v>
      </c>
      <c r="CA61" s="102">
        <f t="shared" si="15"/>
        <v>0</v>
      </c>
      <c r="CB61" s="102">
        <f t="shared" si="15"/>
        <v>0</v>
      </c>
      <c r="CC61" s="102">
        <f t="shared" si="15"/>
        <v>0</v>
      </c>
      <c r="CD61" s="102">
        <f t="shared" si="16"/>
        <v>0</v>
      </c>
      <c r="CE61" s="102">
        <f t="shared" si="16"/>
        <v>0</v>
      </c>
      <c r="CF61" s="102">
        <f t="shared" si="16"/>
        <v>0</v>
      </c>
      <c r="CG61" s="102">
        <f t="shared" si="16"/>
        <v>0</v>
      </c>
      <c r="CH61" s="102">
        <f t="shared" si="16"/>
        <v>0</v>
      </c>
      <c r="CI61" s="102">
        <f t="shared" si="16"/>
        <v>0</v>
      </c>
      <c r="CJ61" s="102">
        <f t="shared" si="16"/>
        <v>0</v>
      </c>
      <c r="CK61" s="102">
        <f t="shared" si="16"/>
        <v>0</v>
      </c>
      <c r="CL61" s="102">
        <f t="shared" si="16"/>
        <v>0</v>
      </c>
      <c r="CM61" s="102">
        <f t="shared" si="16"/>
        <v>0</v>
      </c>
      <c r="CN61" s="102">
        <f t="shared" si="17"/>
        <v>0</v>
      </c>
      <c r="CO61" s="102">
        <f t="shared" si="17"/>
        <v>0</v>
      </c>
      <c r="CP61" s="102">
        <f t="shared" si="17"/>
        <v>0</v>
      </c>
      <c r="CQ61" s="102">
        <f t="shared" si="17"/>
        <v>0</v>
      </c>
      <c r="CR61" s="102">
        <f t="shared" si="17"/>
        <v>0</v>
      </c>
      <c r="CS61" s="102">
        <f t="shared" si="17"/>
        <v>0</v>
      </c>
      <c r="CT61" s="102">
        <f t="shared" si="17"/>
        <v>0</v>
      </c>
      <c r="CU61" s="102">
        <f t="shared" si="17"/>
        <v>0</v>
      </c>
      <c r="CV61" s="102">
        <f t="shared" si="17"/>
        <v>0</v>
      </c>
    </row>
    <row r="62" spans="2:103">
      <c r="C62" s="90"/>
      <c r="D62" s="90"/>
      <c r="E62" s="90" t="str">
        <f t="shared" si="8"/>
        <v>Insurance</v>
      </c>
      <c r="F62" s="90"/>
      <c r="G62" s="179" t="s">
        <v>164</v>
      </c>
      <c r="H62" s="84">
        <v>0</v>
      </c>
      <c r="I62" s="180"/>
      <c r="J62" s="94"/>
      <c r="L62" s="102">
        <f t="shared" si="9"/>
        <v>0</v>
      </c>
      <c r="M62" s="102">
        <f t="shared" si="9"/>
        <v>0</v>
      </c>
      <c r="N62" s="102">
        <f t="shared" si="9"/>
        <v>0</v>
      </c>
      <c r="O62" s="102">
        <f t="shared" si="9"/>
        <v>0</v>
      </c>
      <c r="P62" s="102">
        <f t="shared" si="9"/>
        <v>0</v>
      </c>
      <c r="Q62" s="102">
        <f t="shared" si="9"/>
        <v>0</v>
      </c>
      <c r="R62" s="102">
        <f t="shared" si="9"/>
        <v>0</v>
      </c>
      <c r="S62" s="102">
        <f t="shared" si="9"/>
        <v>0</v>
      </c>
      <c r="T62" s="102">
        <f t="shared" si="9"/>
        <v>0</v>
      </c>
      <c r="U62" s="102">
        <f t="shared" si="9"/>
        <v>0</v>
      </c>
      <c r="V62" s="102">
        <f t="shared" si="10"/>
        <v>0</v>
      </c>
      <c r="W62" s="102">
        <f t="shared" si="10"/>
        <v>0</v>
      </c>
      <c r="X62" s="102">
        <f t="shared" si="10"/>
        <v>0</v>
      </c>
      <c r="Y62" s="102">
        <f t="shared" si="10"/>
        <v>0</v>
      </c>
      <c r="Z62" s="102">
        <f t="shared" si="10"/>
        <v>0</v>
      </c>
      <c r="AA62" s="102">
        <f t="shared" si="10"/>
        <v>0</v>
      </c>
      <c r="AB62" s="102">
        <f t="shared" si="10"/>
        <v>0</v>
      </c>
      <c r="AC62" s="102">
        <f t="shared" si="10"/>
        <v>0</v>
      </c>
      <c r="AD62" s="102">
        <f t="shared" si="10"/>
        <v>0</v>
      </c>
      <c r="AE62" s="102">
        <f t="shared" si="10"/>
        <v>0</v>
      </c>
      <c r="AF62" s="102">
        <f t="shared" si="11"/>
        <v>0</v>
      </c>
      <c r="AG62" s="102">
        <f t="shared" si="11"/>
        <v>0</v>
      </c>
      <c r="AH62" s="102">
        <f t="shared" si="11"/>
        <v>0</v>
      </c>
      <c r="AI62" s="102">
        <f t="shared" si="11"/>
        <v>0</v>
      </c>
      <c r="AJ62" s="102">
        <f t="shared" si="11"/>
        <v>0</v>
      </c>
      <c r="AK62" s="102">
        <f t="shared" si="11"/>
        <v>0</v>
      </c>
      <c r="AL62" s="102">
        <f t="shared" si="11"/>
        <v>0</v>
      </c>
      <c r="AM62" s="102">
        <f t="shared" si="11"/>
        <v>0</v>
      </c>
      <c r="AN62" s="102">
        <f t="shared" si="11"/>
        <v>0</v>
      </c>
      <c r="AO62" s="102">
        <f t="shared" si="11"/>
        <v>0</v>
      </c>
      <c r="AP62" s="102">
        <f t="shared" si="12"/>
        <v>0</v>
      </c>
      <c r="AQ62" s="102">
        <f t="shared" si="12"/>
        <v>0</v>
      </c>
      <c r="AR62" s="102">
        <f t="shared" si="12"/>
        <v>0</v>
      </c>
      <c r="AS62" s="102">
        <f t="shared" si="12"/>
        <v>0</v>
      </c>
      <c r="AT62" s="102">
        <f t="shared" si="12"/>
        <v>0</v>
      </c>
      <c r="AU62" s="102">
        <f t="shared" si="12"/>
        <v>0</v>
      </c>
      <c r="AV62" s="102">
        <f t="shared" si="12"/>
        <v>0</v>
      </c>
      <c r="AW62" s="102">
        <f t="shared" si="12"/>
        <v>0</v>
      </c>
      <c r="AX62" s="102">
        <f t="shared" si="12"/>
        <v>0</v>
      </c>
      <c r="AY62" s="102">
        <f t="shared" si="12"/>
        <v>0</v>
      </c>
      <c r="AZ62" s="102">
        <f t="shared" si="13"/>
        <v>0</v>
      </c>
      <c r="BA62" s="102">
        <f t="shared" si="13"/>
        <v>0</v>
      </c>
      <c r="BB62" s="102">
        <f t="shared" si="13"/>
        <v>0</v>
      </c>
      <c r="BC62" s="102">
        <f t="shared" si="13"/>
        <v>0</v>
      </c>
      <c r="BD62" s="102">
        <f t="shared" si="13"/>
        <v>0</v>
      </c>
      <c r="BE62" s="102">
        <f t="shared" si="13"/>
        <v>0</v>
      </c>
      <c r="BF62" s="102">
        <f t="shared" si="13"/>
        <v>0</v>
      </c>
      <c r="BG62" s="102">
        <f t="shared" si="13"/>
        <v>0</v>
      </c>
      <c r="BH62" s="102">
        <f t="shared" si="13"/>
        <v>0</v>
      </c>
      <c r="BI62" s="102">
        <f t="shared" si="13"/>
        <v>0</v>
      </c>
      <c r="BJ62" s="102">
        <f t="shared" si="14"/>
        <v>0</v>
      </c>
      <c r="BK62" s="102">
        <f t="shared" si="14"/>
        <v>0</v>
      </c>
      <c r="BL62" s="102">
        <f t="shared" si="14"/>
        <v>0</v>
      </c>
      <c r="BM62" s="102">
        <f t="shared" si="14"/>
        <v>0</v>
      </c>
      <c r="BN62" s="102">
        <f t="shared" si="14"/>
        <v>0</v>
      </c>
      <c r="BO62" s="102">
        <f t="shared" si="14"/>
        <v>0</v>
      </c>
      <c r="BP62" s="102">
        <f t="shared" si="14"/>
        <v>0</v>
      </c>
      <c r="BQ62" s="102">
        <f t="shared" si="14"/>
        <v>0</v>
      </c>
      <c r="BR62" s="102">
        <f t="shared" si="14"/>
        <v>0</v>
      </c>
      <c r="BS62" s="102">
        <f t="shared" si="14"/>
        <v>0</v>
      </c>
      <c r="BT62" s="102">
        <f t="shared" si="15"/>
        <v>0</v>
      </c>
      <c r="BU62" s="102">
        <f t="shared" si="15"/>
        <v>0</v>
      </c>
      <c r="BV62" s="102">
        <f t="shared" si="15"/>
        <v>0</v>
      </c>
      <c r="BW62" s="102">
        <f t="shared" si="15"/>
        <v>0</v>
      </c>
      <c r="BX62" s="102">
        <f t="shared" si="15"/>
        <v>0</v>
      </c>
      <c r="BY62" s="102">
        <f t="shared" si="15"/>
        <v>0</v>
      </c>
      <c r="BZ62" s="102">
        <f t="shared" si="15"/>
        <v>0</v>
      </c>
      <c r="CA62" s="102">
        <f t="shared" si="15"/>
        <v>0</v>
      </c>
      <c r="CB62" s="102">
        <f t="shared" si="15"/>
        <v>0</v>
      </c>
      <c r="CC62" s="102">
        <f t="shared" si="15"/>
        <v>0</v>
      </c>
      <c r="CD62" s="102">
        <f t="shared" si="16"/>
        <v>0</v>
      </c>
      <c r="CE62" s="102">
        <f t="shared" si="16"/>
        <v>0</v>
      </c>
      <c r="CF62" s="102">
        <f t="shared" si="16"/>
        <v>0</v>
      </c>
      <c r="CG62" s="102">
        <f t="shared" si="16"/>
        <v>0</v>
      </c>
      <c r="CH62" s="102">
        <f t="shared" si="16"/>
        <v>0</v>
      </c>
      <c r="CI62" s="102">
        <f t="shared" si="16"/>
        <v>0</v>
      </c>
      <c r="CJ62" s="102">
        <f t="shared" si="16"/>
        <v>0</v>
      </c>
      <c r="CK62" s="102">
        <f t="shared" si="16"/>
        <v>0</v>
      </c>
      <c r="CL62" s="102">
        <f t="shared" si="16"/>
        <v>0</v>
      </c>
      <c r="CM62" s="102">
        <f t="shared" si="16"/>
        <v>0</v>
      </c>
      <c r="CN62" s="102">
        <f t="shared" si="17"/>
        <v>0</v>
      </c>
      <c r="CO62" s="102">
        <f t="shared" si="17"/>
        <v>0</v>
      </c>
      <c r="CP62" s="102">
        <f t="shared" si="17"/>
        <v>0</v>
      </c>
      <c r="CQ62" s="102">
        <f t="shared" si="17"/>
        <v>0</v>
      </c>
      <c r="CR62" s="102">
        <f t="shared" si="17"/>
        <v>0</v>
      </c>
      <c r="CS62" s="102">
        <f t="shared" si="17"/>
        <v>0</v>
      </c>
      <c r="CT62" s="102">
        <f t="shared" si="17"/>
        <v>0</v>
      </c>
      <c r="CU62" s="102">
        <f t="shared" si="17"/>
        <v>0</v>
      </c>
      <c r="CV62" s="102">
        <f t="shared" si="17"/>
        <v>0</v>
      </c>
    </row>
    <row r="63" spans="2:103">
      <c r="C63" s="90"/>
      <c r="D63" s="90"/>
      <c r="E63" s="90" t="str">
        <f t="shared" si="8"/>
        <v>ISFS CAPEX</v>
      </c>
      <c r="F63" s="90"/>
      <c r="G63" s="179" t="s">
        <v>164</v>
      </c>
      <c r="H63" s="84">
        <v>0</v>
      </c>
      <c r="I63" s="180"/>
      <c r="J63" s="94"/>
      <c r="L63" s="102">
        <f t="shared" si="9"/>
        <v>0</v>
      </c>
      <c r="M63" s="102">
        <f t="shared" si="9"/>
        <v>0</v>
      </c>
      <c r="N63" s="102">
        <f t="shared" si="9"/>
        <v>0</v>
      </c>
      <c r="O63" s="102">
        <f t="shared" si="9"/>
        <v>0</v>
      </c>
      <c r="P63" s="102">
        <f t="shared" si="9"/>
        <v>0</v>
      </c>
      <c r="Q63" s="102">
        <f t="shared" si="9"/>
        <v>0</v>
      </c>
      <c r="R63" s="102">
        <f t="shared" si="9"/>
        <v>0</v>
      </c>
      <c r="S63" s="102">
        <f t="shared" si="9"/>
        <v>0</v>
      </c>
      <c r="T63" s="102">
        <f t="shared" si="9"/>
        <v>0</v>
      </c>
      <c r="U63" s="102">
        <f t="shared" si="9"/>
        <v>0</v>
      </c>
      <c r="V63" s="102">
        <f t="shared" si="10"/>
        <v>0</v>
      </c>
      <c r="W63" s="102">
        <f t="shared" si="10"/>
        <v>0</v>
      </c>
      <c r="X63" s="102">
        <f t="shared" si="10"/>
        <v>0</v>
      </c>
      <c r="Y63" s="102">
        <f t="shared" si="10"/>
        <v>0</v>
      </c>
      <c r="Z63" s="102">
        <f t="shared" si="10"/>
        <v>0</v>
      </c>
      <c r="AA63" s="102">
        <f t="shared" si="10"/>
        <v>0</v>
      </c>
      <c r="AB63" s="102">
        <f t="shared" si="10"/>
        <v>0</v>
      </c>
      <c r="AC63" s="102">
        <f t="shared" si="10"/>
        <v>0</v>
      </c>
      <c r="AD63" s="102">
        <f t="shared" si="10"/>
        <v>0</v>
      </c>
      <c r="AE63" s="102">
        <f t="shared" si="10"/>
        <v>0</v>
      </c>
      <c r="AF63" s="102">
        <f t="shared" si="11"/>
        <v>0</v>
      </c>
      <c r="AG63" s="102">
        <f t="shared" si="11"/>
        <v>0</v>
      </c>
      <c r="AH63" s="102">
        <f t="shared" si="11"/>
        <v>0</v>
      </c>
      <c r="AI63" s="102">
        <f t="shared" si="11"/>
        <v>0</v>
      </c>
      <c r="AJ63" s="102">
        <f t="shared" si="11"/>
        <v>0</v>
      </c>
      <c r="AK63" s="102">
        <f t="shared" si="11"/>
        <v>0</v>
      </c>
      <c r="AL63" s="102">
        <f t="shared" si="11"/>
        <v>0</v>
      </c>
      <c r="AM63" s="102">
        <f t="shared" si="11"/>
        <v>0</v>
      </c>
      <c r="AN63" s="102">
        <f t="shared" si="11"/>
        <v>0</v>
      </c>
      <c r="AO63" s="102">
        <f t="shared" si="11"/>
        <v>0</v>
      </c>
      <c r="AP63" s="102">
        <f t="shared" si="12"/>
        <v>0</v>
      </c>
      <c r="AQ63" s="102">
        <f t="shared" si="12"/>
        <v>0</v>
      </c>
      <c r="AR63" s="102">
        <f t="shared" si="12"/>
        <v>0</v>
      </c>
      <c r="AS63" s="102">
        <f t="shared" si="12"/>
        <v>0</v>
      </c>
      <c r="AT63" s="102">
        <f t="shared" si="12"/>
        <v>0</v>
      </c>
      <c r="AU63" s="102">
        <f t="shared" si="12"/>
        <v>0</v>
      </c>
      <c r="AV63" s="102">
        <f t="shared" si="12"/>
        <v>0</v>
      </c>
      <c r="AW63" s="102">
        <f t="shared" si="12"/>
        <v>0</v>
      </c>
      <c r="AX63" s="102">
        <f t="shared" si="12"/>
        <v>0</v>
      </c>
      <c r="AY63" s="102">
        <f t="shared" si="12"/>
        <v>0</v>
      </c>
      <c r="AZ63" s="102">
        <f t="shared" si="13"/>
        <v>0</v>
      </c>
      <c r="BA63" s="102">
        <f t="shared" si="13"/>
        <v>0</v>
      </c>
      <c r="BB63" s="102">
        <f t="shared" si="13"/>
        <v>0</v>
      </c>
      <c r="BC63" s="102">
        <f t="shared" si="13"/>
        <v>0</v>
      </c>
      <c r="BD63" s="102">
        <f t="shared" si="13"/>
        <v>0</v>
      </c>
      <c r="BE63" s="102">
        <f t="shared" si="13"/>
        <v>0</v>
      </c>
      <c r="BF63" s="102">
        <f t="shared" si="13"/>
        <v>0</v>
      </c>
      <c r="BG63" s="102">
        <f t="shared" si="13"/>
        <v>0</v>
      </c>
      <c r="BH63" s="102">
        <f t="shared" si="13"/>
        <v>0</v>
      </c>
      <c r="BI63" s="102">
        <f t="shared" si="13"/>
        <v>0</v>
      </c>
      <c r="BJ63" s="102">
        <f t="shared" si="14"/>
        <v>0</v>
      </c>
      <c r="BK63" s="102">
        <f t="shared" si="14"/>
        <v>0</v>
      </c>
      <c r="BL63" s="102">
        <f t="shared" si="14"/>
        <v>0</v>
      </c>
      <c r="BM63" s="102">
        <f t="shared" si="14"/>
        <v>0</v>
      </c>
      <c r="BN63" s="102">
        <f t="shared" si="14"/>
        <v>0</v>
      </c>
      <c r="BO63" s="102">
        <f t="shared" si="14"/>
        <v>0</v>
      </c>
      <c r="BP63" s="102">
        <f t="shared" si="14"/>
        <v>0</v>
      </c>
      <c r="BQ63" s="102">
        <f t="shared" si="14"/>
        <v>0</v>
      </c>
      <c r="BR63" s="102">
        <f t="shared" si="14"/>
        <v>0</v>
      </c>
      <c r="BS63" s="102">
        <f t="shared" si="14"/>
        <v>0</v>
      </c>
      <c r="BT63" s="102">
        <f t="shared" si="15"/>
        <v>0</v>
      </c>
      <c r="BU63" s="102">
        <f t="shared" si="15"/>
        <v>0</v>
      </c>
      <c r="BV63" s="102">
        <f t="shared" si="15"/>
        <v>0</v>
      </c>
      <c r="BW63" s="102">
        <f t="shared" si="15"/>
        <v>0</v>
      </c>
      <c r="BX63" s="102">
        <f t="shared" si="15"/>
        <v>0</v>
      </c>
      <c r="BY63" s="102">
        <f t="shared" si="15"/>
        <v>0</v>
      </c>
      <c r="BZ63" s="102">
        <f t="shared" si="15"/>
        <v>0</v>
      </c>
      <c r="CA63" s="102">
        <f t="shared" si="15"/>
        <v>0</v>
      </c>
      <c r="CB63" s="102">
        <f t="shared" si="15"/>
        <v>0</v>
      </c>
      <c r="CC63" s="102">
        <f t="shared" si="15"/>
        <v>0</v>
      </c>
      <c r="CD63" s="102">
        <f t="shared" si="16"/>
        <v>0</v>
      </c>
      <c r="CE63" s="102">
        <f t="shared" si="16"/>
        <v>0</v>
      </c>
      <c r="CF63" s="102">
        <f t="shared" si="16"/>
        <v>0</v>
      </c>
      <c r="CG63" s="102">
        <f t="shared" si="16"/>
        <v>0</v>
      </c>
      <c r="CH63" s="102">
        <f t="shared" si="16"/>
        <v>0</v>
      </c>
      <c r="CI63" s="102">
        <f t="shared" si="16"/>
        <v>0</v>
      </c>
      <c r="CJ63" s="102">
        <f t="shared" si="16"/>
        <v>0</v>
      </c>
      <c r="CK63" s="102">
        <f t="shared" si="16"/>
        <v>0</v>
      </c>
      <c r="CL63" s="102">
        <f t="shared" si="16"/>
        <v>0</v>
      </c>
      <c r="CM63" s="102">
        <f t="shared" si="16"/>
        <v>0</v>
      </c>
      <c r="CN63" s="102">
        <f t="shared" si="17"/>
        <v>0</v>
      </c>
      <c r="CO63" s="102">
        <f t="shared" si="17"/>
        <v>0</v>
      </c>
      <c r="CP63" s="102">
        <f t="shared" si="17"/>
        <v>0</v>
      </c>
      <c r="CQ63" s="102">
        <f t="shared" si="17"/>
        <v>0</v>
      </c>
      <c r="CR63" s="102">
        <f t="shared" si="17"/>
        <v>0</v>
      </c>
      <c r="CS63" s="102">
        <f t="shared" si="17"/>
        <v>0</v>
      </c>
      <c r="CT63" s="102">
        <f t="shared" si="17"/>
        <v>0</v>
      </c>
      <c r="CU63" s="102">
        <f t="shared" si="17"/>
        <v>0</v>
      </c>
      <c r="CV63" s="102">
        <f t="shared" si="17"/>
        <v>0</v>
      </c>
    </row>
    <row r="64" spans="2:103">
      <c r="C64" s="90"/>
      <c r="D64" s="90"/>
      <c r="E64" s="90" t="str">
        <f t="shared" si="8"/>
        <v>ISFS OPEX</v>
      </c>
      <c r="F64" s="90"/>
      <c r="G64" s="179" t="s">
        <v>164</v>
      </c>
      <c r="H64" s="84">
        <v>0</v>
      </c>
      <c r="I64" s="180"/>
      <c r="J64" s="94"/>
      <c r="L64" s="102">
        <f t="shared" si="9"/>
        <v>0</v>
      </c>
      <c r="M64" s="102">
        <f t="shared" si="9"/>
        <v>0</v>
      </c>
      <c r="N64" s="102">
        <f t="shared" si="9"/>
        <v>0</v>
      </c>
      <c r="O64" s="102">
        <f t="shared" si="9"/>
        <v>0</v>
      </c>
      <c r="P64" s="102">
        <f t="shared" si="9"/>
        <v>0</v>
      </c>
      <c r="Q64" s="102">
        <f t="shared" si="9"/>
        <v>0</v>
      </c>
      <c r="R64" s="102">
        <f t="shared" si="9"/>
        <v>0</v>
      </c>
      <c r="S64" s="102">
        <f t="shared" si="9"/>
        <v>0</v>
      </c>
      <c r="T64" s="102">
        <f t="shared" si="9"/>
        <v>0</v>
      </c>
      <c r="U64" s="102">
        <f t="shared" si="9"/>
        <v>0</v>
      </c>
      <c r="V64" s="102">
        <f t="shared" si="10"/>
        <v>0</v>
      </c>
      <c r="W64" s="102">
        <f t="shared" si="10"/>
        <v>0</v>
      </c>
      <c r="X64" s="102">
        <f t="shared" si="10"/>
        <v>0</v>
      </c>
      <c r="Y64" s="102">
        <f t="shared" si="10"/>
        <v>0</v>
      </c>
      <c r="Z64" s="102">
        <f t="shared" si="10"/>
        <v>0</v>
      </c>
      <c r="AA64" s="102">
        <f t="shared" si="10"/>
        <v>0</v>
      </c>
      <c r="AB64" s="102">
        <f t="shared" si="10"/>
        <v>0</v>
      </c>
      <c r="AC64" s="102">
        <f t="shared" si="10"/>
        <v>0</v>
      </c>
      <c r="AD64" s="102">
        <f t="shared" si="10"/>
        <v>0</v>
      </c>
      <c r="AE64" s="102">
        <f t="shared" si="10"/>
        <v>0</v>
      </c>
      <c r="AF64" s="102">
        <f t="shared" si="11"/>
        <v>0</v>
      </c>
      <c r="AG64" s="102">
        <f t="shared" si="11"/>
        <v>0</v>
      </c>
      <c r="AH64" s="102">
        <f t="shared" si="11"/>
        <v>0</v>
      </c>
      <c r="AI64" s="102">
        <f t="shared" si="11"/>
        <v>0</v>
      </c>
      <c r="AJ64" s="102">
        <f t="shared" si="11"/>
        <v>0</v>
      </c>
      <c r="AK64" s="102">
        <f t="shared" si="11"/>
        <v>0</v>
      </c>
      <c r="AL64" s="102">
        <f t="shared" si="11"/>
        <v>0</v>
      </c>
      <c r="AM64" s="102">
        <f t="shared" si="11"/>
        <v>0</v>
      </c>
      <c r="AN64" s="102">
        <f t="shared" si="11"/>
        <v>0</v>
      </c>
      <c r="AO64" s="102">
        <f t="shared" si="11"/>
        <v>0</v>
      </c>
      <c r="AP64" s="102">
        <f t="shared" si="12"/>
        <v>0</v>
      </c>
      <c r="AQ64" s="102">
        <f t="shared" si="12"/>
        <v>0</v>
      </c>
      <c r="AR64" s="102">
        <f t="shared" si="12"/>
        <v>0</v>
      </c>
      <c r="AS64" s="102">
        <f t="shared" si="12"/>
        <v>0</v>
      </c>
      <c r="AT64" s="102">
        <f t="shared" si="12"/>
        <v>0</v>
      </c>
      <c r="AU64" s="102">
        <f t="shared" si="12"/>
        <v>0</v>
      </c>
      <c r="AV64" s="102">
        <f t="shared" si="12"/>
        <v>0</v>
      </c>
      <c r="AW64" s="102">
        <f t="shared" si="12"/>
        <v>0</v>
      </c>
      <c r="AX64" s="102">
        <f t="shared" si="12"/>
        <v>0</v>
      </c>
      <c r="AY64" s="102">
        <f t="shared" si="12"/>
        <v>0</v>
      </c>
      <c r="AZ64" s="102">
        <f t="shared" si="13"/>
        <v>0</v>
      </c>
      <c r="BA64" s="102">
        <f t="shared" si="13"/>
        <v>0</v>
      </c>
      <c r="BB64" s="102">
        <f t="shared" si="13"/>
        <v>0</v>
      </c>
      <c r="BC64" s="102">
        <f t="shared" si="13"/>
        <v>0</v>
      </c>
      <c r="BD64" s="102">
        <f t="shared" si="13"/>
        <v>0</v>
      </c>
      <c r="BE64" s="102">
        <f t="shared" si="13"/>
        <v>0</v>
      </c>
      <c r="BF64" s="102">
        <f t="shared" si="13"/>
        <v>0</v>
      </c>
      <c r="BG64" s="102">
        <f t="shared" si="13"/>
        <v>0</v>
      </c>
      <c r="BH64" s="102">
        <f t="shared" si="13"/>
        <v>0</v>
      </c>
      <c r="BI64" s="102">
        <f t="shared" si="13"/>
        <v>0</v>
      </c>
      <c r="BJ64" s="102">
        <f t="shared" si="14"/>
        <v>0</v>
      </c>
      <c r="BK64" s="102">
        <f t="shared" si="14"/>
        <v>0</v>
      </c>
      <c r="BL64" s="102">
        <f t="shared" si="14"/>
        <v>0</v>
      </c>
      <c r="BM64" s="102">
        <f t="shared" si="14"/>
        <v>0</v>
      </c>
      <c r="BN64" s="102">
        <f t="shared" si="14"/>
        <v>0</v>
      </c>
      <c r="BO64" s="102">
        <f t="shared" si="14"/>
        <v>0</v>
      </c>
      <c r="BP64" s="102">
        <f t="shared" si="14"/>
        <v>0</v>
      </c>
      <c r="BQ64" s="102">
        <f t="shared" si="14"/>
        <v>0</v>
      </c>
      <c r="BR64" s="102">
        <f t="shared" si="14"/>
        <v>0</v>
      </c>
      <c r="BS64" s="102">
        <f t="shared" si="14"/>
        <v>0</v>
      </c>
      <c r="BT64" s="102">
        <f t="shared" si="15"/>
        <v>0</v>
      </c>
      <c r="BU64" s="102">
        <f t="shared" si="15"/>
        <v>0</v>
      </c>
      <c r="BV64" s="102">
        <f t="shared" si="15"/>
        <v>0</v>
      </c>
      <c r="BW64" s="102">
        <f t="shared" si="15"/>
        <v>0</v>
      </c>
      <c r="BX64" s="102">
        <f t="shared" si="15"/>
        <v>0</v>
      </c>
      <c r="BY64" s="102">
        <f t="shared" si="15"/>
        <v>0</v>
      </c>
      <c r="BZ64" s="102">
        <f t="shared" si="15"/>
        <v>0</v>
      </c>
      <c r="CA64" s="102">
        <f t="shared" si="15"/>
        <v>0</v>
      </c>
      <c r="CB64" s="102">
        <f t="shared" si="15"/>
        <v>0</v>
      </c>
      <c r="CC64" s="102">
        <f t="shared" si="15"/>
        <v>0</v>
      </c>
      <c r="CD64" s="102">
        <f t="shared" si="16"/>
        <v>0</v>
      </c>
      <c r="CE64" s="102">
        <f t="shared" si="16"/>
        <v>0</v>
      </c>
      <c r="CF64" s="102">
        <f t="shared" si="16"/>
        <v>0</v>
      </c>
      <c r="CG64" s="102">
        <f t="shared" si="16"/>
        <v>0</v>
      </c>
      <c r="CH64" s="102">
        <f t="shared" si="16"/>
        <v>0</v>
      </c>
      <c r="CI64" s="102">
        <f t="shared" si="16"/>
        <v>0</v>
      </c>
      <c r="CJ64" s="102">
        <f t="shared" si="16"/>
        <v>0</v>
      </c>
      <c r="CK64" s="102">
        <f t="shared" si="16"/>
        <v>0</v>
      </c>
      <c r="CL64" s="102">
        <f t="shared" si="16"/>
        <v>0</v>
      </c>
      <c r="CM64" s="102">
        <f t="shared" si="16"/>
        <v>0</v>
      </c>
      <c r="CN64" s="102">
        <f t="shared" si="17"/>
        <v>0</v>
      </c>
      <c r="CO64" s="102">
        <f t="shared" si="17"/>
        <v>0</v>
      </c>
      <c r="CP64" s="102">
        <f t="shared" si="17"/>
        <v>0</v>
      </c>
      <c r="CQ64" s="102">
        <f t="shared" si="17"/>
        <v>0</v>
      </c>
      <c r="CR64" s="102">
        <f t="shared" si="17"/>
        <v>0</v>
      </c>
      <c r="CS64" s="102">
        <f t="shared" si="17"/>
        <v>0</v>
      </c>
      <c r="CT64" s="102">
        <f t="shared" si="17"/>
        <v>0</v>
      </c>
      <c r="CU64" s="102">
        <f t="shared" si="17"/>
        <v>0</v>
      </c>
      <c r="CV64" s="102">
        <f t="shared" si="17"/>
        <v>0</v>
      </c>
    </row>
    <row r="65" spans="2:103">
      <c r="C65" s="90"/>
      <c r="D65" s="90"/>
      <c r="E65" s="90" t="s">
        <v>178</v>
      </c>
      <c r="F65" s="90"/>
      <c r="G65" s="179" t="s">
        <v>164</v>
      </c>
      <c r="H65" s="84">
        <v>0</v>
      </c>
      <c r="I65" s="180"/>
      <c r="J65" s="94"/>
      <c r="L65" s="102">
        <f t="shared" si="9"/>
        <v>0</v>
      </c>
      <c r="M65" s="102">
        <f t="shared" si="9"/>
        <v>0</v>
      </c>
      <c r="N65" s="102">
        <f t="shared" si="9"/>
        <v>0</v>
      </c>
      <c r="O65" s="102">
        <f t="shared" si="9"/>
        <v>0</v>
      </c>
      <c r="P65" s="102">
        <f t="shared" si="9"/>
        <v>0</v>
      </c>
      <c r="Q65" s="102">
        <f t="shared" si="9"/>
        <v>0</v>
      </c>
      <c r="R65" s="102">
        <f t="shared" si="9"/>
        <v>0</v>
      </c>
      <c r="S65" s="102">
        <f t="shared" si="9"/>
        <v>0</v>
      </c>
      <c r="T65" s="102">
        <f t="shared" si="9"/>
        <v>0</v>
      </c>
      <c r="U65" s="102">
        <f t="shared" si="9"/>
        <v>0</v>
      </c>
      <c r="V65" s="102">
        <f t="shared" si="10"/>
        <v>0</v>
      </c>
      <c r="W65" s="102">
        <f t="shared" si="10"/>
        <v>0</v>
      </c>
      <c r="X65" s="102">
        <f t="shared" si="10"/>
        <v>0</v>
      </c>
      <c r="Y65" s="102">
        <f t="shared" si="10"/>
        <v>0</v>
      </c>
      <c r="Z65" s="102">
        <f t="shared" si="10"/>
        <v>0</v>
      </c>
      <c r="AA65" s="102">
        <f t="shared" si="10"/>
        <v>0</v>
      </c>
      <c r="AB65" s="102">
        <f t="shared" si="10"/>
        <v>0</v>
      </c>
      <c r="AC65" s="102">
        <f t="shared" si="10"/>
        <v>0</v>
      </c>
      <c r="AD65" s="102">
        <f t="shared" si="10"/>
        <v>0</v>
      </c>
      <c r="AE65" s="102">
        <f t="shared" si="10"/>
        <v>0</v>
      </c>
      <c r="AF65" s="102">
        <f t="shared" si="11"/>
        <v>0</v>
      </c>
      <c r="AG65" s="102">
        <f t="shared" si="11"/>
        <v>0</v>
      </c>
      <c r="AH65" s="102">
        <f t="shared" si="11"/>
        <v>0</v>
      </c>
      <c r="AI65" s="102">
        <f t="shared" si="11"/>
        <v>0</v>
      </c>
      <c r="AJ65" s="102">
        <f t="shared" si="11"/>
        <v>0</v>
      </c>
      <c r="AK65" s="102">
        <f t="shared" si="11"/>
        <v>0</v>
      </c>
      <c r="AL65" s="102">
        <f t="shared" si="11"/>
        <v>0</v>
      </c>
      <c r="AM65" s="102">
        <f t="shared" si="11"/>
        <v>0</v>
      </c>
      <c r="AN65" s="102">
        <f t="shared" si="11"/>
        <v>0</v>
      </c>
      <c r="AO65" s="102">
        <f t="shared" si="11"/>
        <v>0</v>
      </c>
      <c r="AP65" s="102">
        <f t="shared" si="12"/>
        <v>0</v>
      </c>
      <c r="AQ65" s="102">
        <f t="shared" si="12"/>
        <v>0</v>
      </c>
      <c r="AR65" s="102">
        <f t="shared" si="12"/>
        <v>0</v>
      </c>
      <c r="AS65" s="102">
        <f t="shared" si="12"/>
        <v>0</v>
      </c>
      <c r="AT65" s="102">
        <f t="shared" si="12"/>
        <v>0</v>
      </c>
      <c r="AU65" s="102">
        <f t="shared" si="12"/>
        <v>0</v>
      </c>
      <c r="AV65" s="102">
        <f t="shared" si="12"/>
        <v>0</v>
      </c>
      <c r="AW65" s="102">
        <f t="shared" si="12"/>
        <v>0</v>
      </c>
      <c r="AX65" s="102">
        <f t="shared" si="12"/>
        <v>0</v>
      </c>
      <c r="AY65" s="102">
        <f t="shared" si="12"/>
        <v>0</v>
      </c>
      <c r="AZ65" s="102">
        <f t="shared" si="13"/>
        <v>0</v>
      </c>
      <c r="BA65" s="102">
        <f t="shared" si="13"/>
        <v>0</v>
      </c>
      <c r="BB65" s="102">
        <f t="shared" si="13"/>
        <v>0</v>
      </c>
      <c r="BC65" s="102">
        <f t="shared" si="13"/>
        <v>0</v>
      </c>
      <c r="BD65" s="102">
        <f t="shared" si="13"/>
        <v>0</v>
      </c>
      <c r="BE65" s="102">
        <f t="shared" si="13"/>
        <v>0</v>
      </c>
      <c r="BF65" s="102">
        <f t="shared" si="13"/>
        <v>0</v>
      </c>
      <c r="BG65" s="102">
        <f t="shared" si="13"/>
        <v>0</v>
      </c>
      <c r="BH65" s="102">
        <f t="shared" si="13"/>
        <v>0</v>
      </c>
      <c r="BI65" s="102">
        <f t="shared" si="13"/>
        <v>0</v>
      </c>
      <c r="BJ65" s="102">
        <f t="shared" si="14"/>
        <v>0</v>
      </c>
      <c r="BK65" s="102">
        <f t="shared" si="14"/>
        <v>0</v>
      </c>
      <c r="BL65" s="102">
        <f t="shared" si="14"/>
        <v>0</v>
      </c>
      <c r="BM65" s="102">
        <f t="shared" si="14"/>
        <v>0</v>
      </c>
      <c r="BN65" s="102">
        <f t="shared" si="14"/>
        <v>0</v>
      </c>
      <c r="BO65" s="102">
        <f t="shared" si="14"/>
        <v>0</v>
      </c>
      <c r="BP65" s="102">
        <f t="shared" si="14"/>
        <v>0</v>
      </c>
      <c r="BQ65" s="102">
        <f t="shared" si="14"/>
        <v>0</v>
      </c>
      <c r="BR65" s="102">
        <f t="shared" si="14"/>
        <v>0</v>
      </c>
      <c r="BS65" s="102">
        <f t="shared" si="14"/>
        <v>0</v>
      </c>
      <c r="BT65" s="102">
        <f t="shared" si="15"/>
        <v>0</v>
      </c>
      <c r="BU65" s="102">
        <f t="shared" si="15"/>
        <v>0</v>
      </c>
      <c r="BV65" s="102">
        <f t="shared" si="15"/>
        <v>0</v>
      </c>
      <c r="BW65" s="102">
        <f t="shared" si="15"/>
        <v>0</v>
      </c>
      <c r="BX65" s="102">
        <f t="shared" si="15"/>
        <v>0</v>
      </c>
      <c r="BY65" s="102">
        <f t="shared" si="15"/>
        <v>0</v>
      </c>
      <c r="BZ65" s="102">
        <f t="shared" si="15"/>
        <v>0</v>
      </c>
      <c r="CA65" s="102">
        <f t="shared" si="15"/>
        <v>0</v>
      </c>
      <c r="CB65" s="102">
        <f t="shared" si="15"/>
        <v>0</v>
      </c>
      <c r="CC65" s="102">
        <f t="shared" si="15"/>
        <v>0</v>
      </c>
      <c r="CD65" s="102">
        <f t="shared" si="16"/>
        <v>0</v>
      </c>
      <c r="CE65" s="102">
        <f t="shared" si="16"/>
        <v>0</v>
      </c>
      <c r="CF65" s="102">
        <f t="shared" si="16"/>
        <v>0</v>
      </c>
      <c r="CG65" s="102">
        <f t="shared" si="16"/>
        <v>0</v>
      </c>
      <c r="CH65" s="102">
        <f t="shared" si="16"/>
        <v>0</v>
      </c>
      <c r="CI65" s="102">
        <f t="shared" si="16"/>
        <v>0</v>
      </c>
      <c r="CJ65" s="102">
        <f t="shared" si="16"/>
        <v>0</v>
      </c>
      <c r="CK65" s="102">
        <f t="shared" si="16"/>
        <v>0</v>
      </c>
      <c r="CL65" s="102">
        <f t="shared" si="16"/>
        <v>0</v>
      </c>
      <c r="CM65" s="102">
        <f t="shared" si="16"/>
        <v>0</v>
      </c>
      <c r="CN65" s="102">
        <f t="shared" si="17"/>
        <v>0</v>
      </c>
      <c r="CO65" s="102">
        <f t="shared" si="17"/>
        <v>0</v>
      </c>
      <c r="CP65" s="102">
        <f t="shared" si="17"/>
        <v>0</v>
      </c>
      <c r="CQ65" s="102">
        <f t="shared" si="17"/>
        <v>0</v>
      </c>
      <c r="CR65" s="102">
        <f t="shared" si="17"/>
        <v>0</v>
      </c>
      <c r="CS65" s="102">
        <f t="shared" si="17"/>
        <v>0</v>
      </c>
      <c r="CT65" s="102">
        <f t="shared" si="17"/>
        <v>0</v>
      </c>
      <c r="CU65" s="102">
        <f t="shared" si="17"/>
        <v>0</v>
      </c>
      <c r="CV65" s="102">
        <f t="shared" si="17"/>
        <v>0</v>
      </c>
    </row>
    <row r="66" spans="2:103">
      <c r="E66" s="90"/>
      <c r="H66" s="1"/>
      <c r="I66"/>
      <c r="J66" s="1"/>
    </row>
    <row r="67" spans="2:103">
      <c r="B67" s="22">
        <f>MAX(B$4:$B66)+1</f>
        <v>4</v>
      </c>
      <c r="C67" s="22" t="s">
        <v>221</v>
      </c>
      <c r="D67" s="22"/>
      <c r="E67" s="22"/>
      <c r="F67" s="22"/>
      <c r="G67" s="22"/>
      <c r="H67" s="22"/>
      <c r="I67" s="22"/>
      <c r="J67" s="22"/>
      <c r="K67" s="22"/>
      <c r="L67" s="22"/>
      <c r="M67" s="22"/>
      <c r="N67" s="22"/>
      <c r="O67" s="22"/>
      <c r="P67" s="22"/>
      <c r="Q67" s="22"/>
      <c r="R67" s="22"/>
      <c r="S67" s="22"/>
      <c r="T67" s="22"/>
      <c r="U67" s="22"/>
      <c r="V67" s="22"/>
      <c r="W67" s="22"/>
      <c r="X67" s="22"/>
      <c r="Y67" s="22"/>
      <c r="Z67" s="22"/>
      <c r="AA67" s="22"/>
      <c r="AB67" s="22"/>
      <c r="AC67" s="22"/>
      <c r="AD67" s="22"/>
      <c r="AE67" s="22"/>
      <c r="AF67" s="22"/>
      <c r="AG67" s="22"/>
      <c r="AH67" s="22"/>
      <c r="AI67" s="22"/>
      <c r="AJ67" s="22"/>
      <c r="AK67" s="22"/>
      <c r="AL67" s="22"/>
      <c r="AM67" s="22"/>
      <c r="AN67" s="22"/>
      <c r="AO67" s="22"/>
      <c r="AP67" s="22"/>
      <c r="AQ67" s="22"/>
      <c r="AR67" s="22"/>
      <c r="AS67" s="22"/>
      <c r="AT67" s="22"/>
      <c r="AU67" s="22"/>
      <c r="AV67" s="22"/>
      <c r="AW67" s="22"/>
      <c r="AX67" s="22"/>
      <c r="AY67" s="22"/>
      <c r="AZ67" s="22"/>
      <c r="BA67" s="22"/>
      <c r="BB67" s="22"/>
      <c r="BC67" s="22"/>
      <c r="BD67" s="22"/>
      <c r="BE67" s="22"/>
      <c r="BF67" s="22"/>
      <c r="BG67" s="22"/>
      <c r="BH67" s="22"/>
      <c r="BI67" s="22"/>
      <c r="BJ67" s="22"/>
      <c r="BK67" s="22"/>
      <c r="BL67" s="22"/>
      <c r="BM67" s="22"/>
      <c r="BN67" s="22"/>
      <c r="BO67" s="22"/>
      <c r="BP67" s="22"/>
      <c r="BQ67" s="22"/>
      <c r="BR67" s="22"/>
      <c r="BS67" s="22"/>
      <c r="BT67" s="22"/>
      <c r="BU67" s="22"/>
      <c r="BV67" s="22"/>
      <c r="BW67" s="22"/>
      <c r="BX67" s="22"/>
      <c r="BY67" s="22"/>
      <c r="BZ67" s="22"/>
      <c r="CA67" s="22"/>
      <c r="CB67" s="22"/>
      <c r="CC67" s="22"/>
      <c r="CD67" s="22"/>
      <c r="CE67" s="22"/>
      <c r="CF67" s="22"/>
      <c r="CG67" s="22"/>
      <c r="CH67" s="22"/>
      <c r="CI67" s="22"/>
      <c r="CJ67" s="22"/>
      <c r="CK67" s="22"/>
      <c r="CL67" s="22"/>
      <c r="CM67" s="22"/>
      <c r="CN67" s="22"/>
      <c r="CO67" s="22"/>
      <c r="CP67" s="22"/>
      <c r="CQ67" s="22"/>
      <c r="CR67" s="22"/>
      <c r="CS67" s="22"/>
      <c r="CT67" s="22"/>
      <c r="CU67" s="22"/>
      <c r="CV67" s="22"/>
      <c r="CW67" s="23"/>
      <c r="CX67" s="23"/>
      <c r="CY67" s="23"/>
    </row>
    <row r="68" spans="2:103">
      <c r="B68" s="222" t="s">
        <v>222</v>
      </c>
      <c r="C68" s="222"/>
      <c r="D68" s="222"/>
      <c r="E68" s="222"/>
      <c r="F68" s="222"/>
      <c r="G68" s="222"/>
      <c r="H68" s="222"/>
      <c r="I68" s="222"/>
      <c r="J68" s="222"/>
      <c r="K68" s="222"/>
      <c r="L68" s="222"/>
      <c r="M68" s="222"/>
      <c r="N68" s="222"/>
      <c r="O68" s="222"/>
      <c r="P68" s="222"/>
      <c r="Q68" s="222"/>
      <c r="R68" s="222"/>
      <c r="S68" s="222"/>
      <c r="T68" s="222"/>
      <c r="U68" s="222"/>
      <c r="V68" s="222"/>
      <c r="W68" s="222"/>
      <c r="X68" s="222"/>
      <c r="Y68" s="222"/>
      <c r="Z68" s="222"/>
      <c r="AA68" s="222"/>
      <c r="AB68" s="222"/>
      <c r="AC68" s="222"/>
      <c r="AD68" s="222"/>
      <c r="AE68" s="222"/>
      <c r="AF68" s="222"/>
      <c r="AG68" s="222"/>
      <c r="AH68" s="222"/>
      <c r="AI68" s="222"/>
      <c r="AJ68" s="222"/>
      <c r="AK68" s="222"/>
      <c r="AL68" s="222"/>
      <c r="AM68" s="222"/>
      <c r="AN68" s="222"/>
      <c r="AO68" s="222"/>
      <c r="AP68" s="222"/>
      <c r="AQ68" s="222"/>
      <c r="AR68" s="222"/>
      <c r="AS68" s="222"/>
      <c r="AT68" s="222"/>
      <c r="AU68" s="222"/>
      <c r="AV68" s="222"/>
      <c r="AW68" s="222"/>
      <c r="AX68" s="222"/>
      <c r="AY68" s="222"/>
      <c r="AZ68" s="222"/>
      <c r="BA68" s="222"/>
      <c r="BB68" s="222"/>
      <c r="BC68" s="222"/>
      <c r="BD68" s="222"/>
      <c r="BE68" s="222"/>
      <c r="BF68" s="222"/>
      <c r="BG68" s="222"/>
      <c r="BH68" s="222"/>
      <c r="BI68" s="222"/>
      <c r="BJ68" s="222"/>
      <c r="BK68" s="222"/>
      <c r="BL68" s="222"/>
      <c r="BM68" s="222"/>
      <c r="BN68" s="222"/>
      <c r="BO68" s="222"/>
      <c r="BP68" s="222"/>
      <c r="BQ68" s="222"/>
      <c r="BR68" s="222"/>
      <c r="BS68" s="222"/>
      <c r="BT68" s="222"/>
      <c r="BU68" s="222"/>
      <c r="BV68" s="222"/>
      <c r="BW68" s="222"/>
      <c r="BX68" s="222"/>
      <c r="BY68" s="222"/>
      <c r="BZ68" s="222"/>
      <c r="CA68" s="222"/>
      <c r="CB68" s="222"/>
      <c r="CC68" s="222"/>
      <c r="CD68" s="222"/>
      <c r="CE68" s="222"/>
      <c r="CF68" s="222"/>
      <c r="CG68" s="222"/>
      <c r="CH68" s="222"/>
      <c r="CI68" s="222"/>
      <c r="CJ68" s="222"/>
      <c r="CK68" s="222"/>
      <c r="CL68" s="222"/>
      <c r="CM68" s="222"/>
      <c r="CN68" s="222"/>
      <c r="CO68" s="222"/>
      <c r="CP68" s="222"/>
      <c r="CQ68" s="222"/>
      <c r="CR68" s="222"/>
      <c r="CS68" s="222"/>
      <c r="CT68" s="222"/>
      <c r="CU68" s="222"/>
      <c r="CV68" s="222"/>
      <c r="CW68" s="222"/>
      <c r="CX68" s="222"/>
      <c r="CY68" s="222"/>
    </row>
    <row r="69" spans="2:103" s="90" customFormat="1">
      <c r="C69" s="43">
        <f>MAX($B$5:C68)+0.1</f>
        <v>4.0999999999999996</v>
      </c>
      <c r="D69" s="41" t="s">
        <v>162</v>
      </c>
      <c r="E69" s="41"/>
      <c r="F69" s="41"/>
      <c r="G69" s="41"/>
      <c r="H69" s="41"/>
      <c r="I69" s="41"/>
      <c r="J69" s="41"/>
      <c r="K69" s="41"/>
      <c r="L69" s="41"/>
      <c r="M69" s="41"/>
      <c r="N69" s="41"/>
      <c r="O69" s="41"/>
      <c r="P69" s="41"/>
      <c r="Q69" s="41"/>
      <c r="R69" s="41"/>
      <c r="S69" s="41"/>
      <c r="T69" s="41"/>
      <c r="U69" s="41"/>
      <c r="V69" s="41"/>
      <c r="W69" s="41"/>
      <c r="X69" s="41"/>
      <c r="Y69" s="41"/>
      <c r="Z69" s="41"/>
      <c r="AA69" s="41"/>
      <c r="AB69" s="41"/>
      <c r="AC69" s="41"/>
      <c r="AD69" s="41"/>
      <c r="AE69" s="41"/>
      <c r="AF69" s="41"/>
      <c r="AG69" s="41"/>
      <c r="AH69" s="41"/>
      <c r="AI69" s="41"/>
      <c r="AJ69" s="41"/>
      <c r="AK69" s="41"/>
      <c r="AL69" s="41"/>
      <c r="AM69" s="41"/>
      <c r="AN69" s="41"/>
      <c r="AO69" s="41"/>
      <c r="AP69" s="41"/>
      <c r="AQ69" s="41"/>
      <c r="AR69" s="41"/>
      <c r="AS69" s="41"/>
      <c r="AT69" s="41"/>
      <c r="AU69" s="41"/>
      <c r="AV69" s="41"/>
      <c r="AW69" s="41"/>
      <c r="AX69" s="41"/>
      <c r="AY69" s="41"/>
      <c r="AZ69" s="41"/>
      <c r="BA69" s="41"/>
      <c r="BB69" s="41"/>
      <c r="BC69" s="41"/>
      <c r="BD69" s="41"/>
      <c r="BE69" s="41"/>
      <c r="BF69" s="41"/>
      <c r="BG69" s="41"/>
      <c r="BH69" s="41"/>
      <c r="BI69" s="41"/>
      <c r="BJ69" s="41"/>
      <c r="BK69" s="41"/>
      <c r="BL69" s="41"/>
      <c r="BM69" s="41"/>
      <c r="BN69" s="41"/>
      <c r="BO69" s="41"/>
      <c r="BP69" s="41"/>
      <c r="BQ69" s="41"/>
      <c r="BR69" s="41"/>
      <c r="BS69" s="41"/>
      <c r="BT69" s="41"/>
      <c r="BU69" s="41"/>
      <c r="BV69" s="41"/>
      <c r="BW69" s="41"/>
      <c r="BX69" s="41"/>
      <c r="BY69" s="41"/>
      <c r="BZ69" s="41"/>
      <c r="CA69" s="41"/>
      <c r="CB69" s="41"/>
      <c r="CC69" s="41"/>
      <c r="CD69" s="41"/>
      <c r="CE69" s="41"/>
      <c r="CF69" s="41"/>
      <c r="CG69" s="41"/>
      <c r="CH69" s="41"/>
      <c r="CI69" s="41"/>
      <c r="CJ69" s="41"/>
      <c r="CK69" s="41"/>
      <c r="CL69" s="41"/>
      <c r="CM69" s="41"/>
      <c r="CN69" s="41"/>
      <c r="CO69" s="41"/>
      <c r="CP69" s="41"/>
      <c r="CQ69" s="41"/>
      <c r="CR69" s="41"/>
      <c r="CS69" s="41"/>
      <c r="CT69" s="41"/>
      <c r="CU69" s="41"/>
      <c r="CV69" s="41"/>
      <c r="CW69" s="41"/>
      <c r="CX69" s="41"/>
      <c r="CY69" s="41"/>
    </row>
    <row r="70" spans="2:103" s="90" customFormat="1">
      <c r="C70" s="69"/>
      <c r="D70" s="24"/>
      <c r="E70" s="24"/>
      <c r="F70" s="24"/>
      <c r="G70" s="24"/>
      <c r="H70" s="24"/>
      <c r="I70" s="24"/>
      <c r="J70" s="24"/>
      <c r="K70" s="24"/>
      <c r="L70" s="24"/>
      <c r="M70" s="24"/>
      <c r="N70" s="24"/>
      <c r="O70" s="24"/>
      <c r="P70" s="24"/>
      <c r="Q70" s="24"/>
      <c r="R70" s="24"/>
      <c r="S70" s="24"/>
      <c r="T70" s="24"/>
      <c r="U70" s="24"/>
      <c r="V70" s="24"/>
      <c r="W70" s="24"/>
      <c r="X70" s="24"/>
      <c r="Y70" s="24"/>
      <c r="Z70" s="24"/>
      <c r="AA70" s="24"/>
      <c r="AB70" s="24"/>
      <c r="AC70" s="24"/>
      <c r="AD70" s="24"/>
      <c r="AE70" s="24"/>
      <c r="AF70" s="24"/>
      <c r="AG70" s="24"/>
      <c r="AH70" s="24"/>
      <c r="AI70" s="24"/>
      <c r="AJ70" s="24"/>
      <c r="AK70" s="24"/>
      <c r="AL70" s="24"/>
      <c r="AM70" s="24"/>
      <c r="AN70" s="24"/>
      <c r="AO70" s="24"/>
      <c r="AP70" s="24"/>
      <c r="AQ70" s="24"/>
      <c r="AR70" s="24"/>
      <c r="AS70" s="24"/>
      <c r="AT70" s="24"/>
      <c r="AU70" s="24"/>
      <c r="AV70" s="24"/>
      <c r="AW70" s="24"/>
      <c r="AX70" s="24"/>
      <c r="AY70" s="24"/>
      <c r="AZ70" s="24"/>
      <c r="BA70" s="24"/>
      <c r="BB70" s="24"/>
      <c r="BC70" s="24"/>
      <c r="BD70" s="24"/>
      <c r="BE70" s="24"/>
      <c r="BF70" s="24"/>
      <c r="BG70" s="24"/>
      <c r="BH70" s="24"/>
      <c r="BI70" s="24"/>
      <c r="BJ70" s="24"/>
      <c r="BK70" s="24"/>
      <c r="BL70" s="24"/>
      <c r="BM70" s="24"/>
      <c r="BN70" s="24"/>
      <c r="BO70" s="24"/>
      <c r="BP70" s="24"/>
      <c r="BQ70" s="24"/>
      <c r="BR70" s="24"/>
      <c r="BS70" s="24"/>
      <c r="BT70" s="24"/>
      <c r="BU70" s="24"/>
      <c r="BV70" s="24"/>
      <c r="BW70" s="24"/>
      <c r="BX70" s="24"/>
      <c r="BY70" s="24"/>
      <c r="BZ70" s="24"/>
      <c r="CA70" s="24"/>
      <c r="CB70" s="24"/>
      <c r="CC70" s="24"/>
      <c r="CD70" s="24"/>
      <c r="CE70" s="24"/>
      <c r="CF70" s="24"/>
      <c r="CG70" s="24"/>
      <c r="CH70" s="24"/>
      <c r="CI70" s="24"/>
      <c r="CJ70" s="24"/>
      <c r="CK70" s="24"/>
      <c r="CL70" s="24"/>
      <c r="CM70" s="24"/>
      <c r="CN70" s="24"/>
      <c r="CO70" s="24"/>
      <c r="CP70" s="24"/>
      <c r="CQ70" s="24"/>
      <c r="CR70" s="24"/>
      <c r="CS70" s="24"/>
      <c r="CT70" s="24"/>
      <c r="CU70" s="24"/>
      <c r="CV70" s="24"/>
      <c r="CW70" s="24"/>
      <c r="CX70" s="24"/>
      <c r="CY70" s="24"/>
    </row>
    <row r="71" spans="2:103" s="12" customFormat="1">
      <c r="E71" s="1" t="s">
        <v>223</v>
      </c>
      <c r="F71" s="1"/>
      <c r="G71" s="179" t="s">
        <v>164</v>
      </c>
      <c r="I71" s="2" t="s">
        <v>54</v>
      </c>
      <c r="J71" s="333">
        <f>SUM(L71:CV71)</f>
        <v>0</v>
      </c>
      <c r="K71" s="65"/>
      <c r="L71" s="57">
        <v>0</v>
      </c>
      <c r="M71" s="57">
        <v>0</v>
      </c>
      <c r="N71" s="57">
        <v>0</v>
      </c>
      <c r="O71" s="57">
        <v>0</v>
      </c>
      <c r="P71" s="57">
        <v>0</v>
      </c>
      <c r="Q71" s="57">
        <v>0</v>
      </c>
      <c r="R71" s="57">
        <v>0</v>
      </c>
      <c r="S71" s="57">
        <v>0</v>
      </c>
      <c r="T71" s="57">
        <v>0</v>
      </c>
      <c r="U71" s="57">
        <v>0</v>
      </c>
      <c r="V71" s="57">
        <v>0</v>
      </c>
      <c r="W71" s="57">
        <v>0</v>
      </c>
      <c r="X71" s="57">
        <v>0</v>
      </c>
      <c r="Y71" s="57">
        <v>0</v>
      </c>
      <c r="Z71" s="57">
        <v>0</v>
      </c>
      <c r="AA71" s="57">
        <v>0</v>
      </c>
      <c r="AB71" s="57">
        <v>0</v>
      </c>
      <c r="AC71" s="57">
        <v>0</v>
      </c>
      <c r="AD71" s="57">
        <v>0</v>
      </c>
      <c r="AE71" s="57">
        <v>0</v>
      </c>
      <c r="AF71" s="57">
        <v>0</v>
      </c>
      <c r="AG71" s="57">
        <v>0</v>
      </c>
      <c r="AH71" s="57">
        <v>0</v>
      </c>
      <c r="AI71" s="57">
        <v>0</v>
      </c>
      <c r="AJ71" s="57">
        <v>0</v>
      </c>
      <c r="AK71" s="57">
        <v>0</v>
      </c>
      <c r="AL71" s="57">
        <v>0</v>
      </c>
      <c r="AM71" s="57">
        <v>0</v>
      </c>
      <c r="AN71" s="57">
        <v>0</v>
      </c>
      <c r="AO71" s="57">
        <v>0</v>
      </c>
      <c r="AP71" s="57">
        <v>0</v>
      </c>
      <c r="AQ71" s="57">
        <v>0</v>
      </c>
      <c r="AR71" s="57">
        <v>0</v>
      </c>
      <c r="AS71" s="57">
        <v>0</v>
      </c>
      <c r="AT71" s="57">
        <v>0</v>
      </c>
      <c r="AU71" s="57">
        <v>0</v>
      </c>
      <c r="AV71" s="57">
        <v>0</v>
      </c>
      <c r="AW71" s="57">
        <v>0</v>
      </c>
      <c r="AX71" s="57">
        <v>0</v>
      </c>
      <c r="AY71" s="57">
        <v>0</v>
      </c>
      <c r="AZ71" s="57">
        <v>0</v>
      </c>
      <c r="BA71" s="57">
        <v>0</v>
      </c>
      <c r="BB71" s="57">
        <v>0</v>
      </c>
      <c r="BC71" s="57">
        <v>0</v>
      </c>
      <c r="BD71" s="57">
        <v>0</v>
      </c>
      <c r="BE71" s="57">
        <v>0</v>
      </c>
      <c r="BF71" s="57">
        <v>0</v>
      </c>
      <c r="BG71" s="57">
        <v>0</v>
      </c>
      <c r="BH71" s="57">
        <v>0</v>
      </c>
      <c r="BI71" s="57">
        <v>0</v>
      </c>
      <c r="BJ71" s="57">
        <v>0</v>
      </c>
      <c r="BK71" s="57">
        <v>0</v>
      </c>
      <c r="BL71" s="57">
        <v>0</v>
      </c>
      <c r="BM71" s="57">
        <v>0</v>
      </c>
      <c r="BN71" s="57">
        <v>0</v>
      </c>
      <c r="BO71" s="57">
        <v>0</v>
      </c>
      <c r="BP71" s="57">
        <v>0</v>
      </c>
      <c r="BQ71" s="57">
        <v>0</v>
      </c>
      <c r="BR71" s="57">
        <v>0</v>
      </c>
      <c r="BS71" s="57">
        <v>0</v>
      </c>
      <c r="BT71" s="57">
        <v>0</v>
      </c>
      <c r="BU71" s="57">
        <v>0</v>
      </c>
      <c r="BV71" s="57">
        <v>0</v>
      </c>
      <c r="BW71" s="57">
        <v>0</v>
      </c>
      <c r="BX71" s="57">
        <v>0</v>
      </c>
      <c r="BY71" s="57">
        <v>0</v>
      </c>
      <c r="BZ71" s="57">
        <v>0</v>
      </c>
      <c r="CA71" s="57">
        <v>0</v>
      </c>
      <c r="CB71" s="57">
        <v>0</v>
      </c>
      <c r="CC71" s="57">
        <v>0</v>
      </c>
      <c r="CD71" s="57">
        <v>0</v>
      </c>
      <c r="CE71" s="57">
        <v>0</v>
      </c>
      <c r="CF71" s="57">
        <v>0</v>
      </c>
      <c r="CG71" s="57">
        <v>0</v>
      </c>
      <c r="CH71" s="57">
        <v>0</v>
      </c>
      <c r="CI71" s="57">
        <v>0</v>
      </c>
      <c r="CJ71" s="57">
        <v>0</v>
      </c>
      <c r="CK71" s="57">
        <v>0</v>
      </c>
      <c r="CL71" s="57">
        <v>0</v>
      </c>
      <c r="CM71" s="57">
        <v>0</v>
      </c>
      <c r="CN71" s="57">
        <v>0</v>
      </c>
      <c r="CO71" s="57">
        <v>0</v>
      </c>
      <c r="CP71" s="57">
        <v>0</v>
      </c>
      <c r="CQ71" s="57">
        <v>0</v>
      </c>
      <c r="CR71" s="57">
        <v>0</v>
      </c>
      <c r="CS71" s="57">
        <v>0</v>
      </c>
      <c r="CT71" s="57">
        <v>0</v>
      </c>
      <c r="CU71" s="57">
        <v>0</v>
      </c>
      <c r="CV71" s="57">
        <v>0</v>
      </c>
    </row>
    <row r="72" spans="2:103" s="12" customFormat="1">
      <c r="E72" s="1" t="s">
        <v>224</v>
      </c>
      <c r="F72" s="1"/>
      <c r="G72" s="179" t="s">
        <v>164</v>
      </c>
      <c r="I72" s="2" t="s">
        <v>54</v>
      </c>
      <c r="J72" s="333">
        <f>SUM(L72:CV72)</f>
        <v>0</v>
      </c>
      <c r="K72" s="65"/>
      <c r="L72" s="57">
        <v>0</v>
      </c>
      <c r="M72" s="57">
        <v>0</v>
      </c>
      <c r="N72" s="57">
        <v>0</v>
      </c>
      <c r="O72" s="57">
        <v>0</v>
      </c>
      <c r="P72" s="57">
        <v>0</v>
      </c>
      <c r="Q72" s="57">
        <v>0</v>
      </c>
      <c r="R72" s="57">
        <v>0</v>
      </c>
      <c r="S72" s="57">
        <v>0</v>
      </c>
      <c r="T72" s="57">
        <v>0</v>
      </c>
      <c r="U72" s="57">
        <v>0</v>
      </c>
      <c r="V72" s="57">
        <v>0</v>
      </c>
      <c r="W72" s="57">
        <v>0</v>
      </c>
      <c r="X72" s="57">
        <v>0</v>
      </c>
      <c r="Y72" s="57">
        <v>0</v>
      </c>
      <c r="Z72" s="57">
        <v>0</v>
      </c>
      <c r="AA72" s="57">
        <v>0</v>
      </c>
      <c r="AB72" s="57">
        <v>0</v>
      </c>
      <c r="AC72" s="57">
        <v>0</v>
      </c>
      <c r="AD72" s="57">
        <v>0</v>
      </c>
      <c r="AE72" s="57">
        <v>0</v>
      </c>
      <c r="AF72" s="57">
        <v>0</v>
      </c>
      <c r="AG72" s="57">
        <v>0</v>
      </c>
      <c r="AH72" s="57">
        <v>0</v>
      </c>
      <c r="AI72" s="57">
        <v>0</v>
      </c>
      <c r="AJ72" s="57">
        <v>0</v>
      </c>
      <c r="AK72" s="57">
        <v>0</v>
      </c>
      <c r="AL72" s="57">
        <v>0</v>
      </c>
      <c r="AM72" s="57">
        <v>0</v>
      </c>
      <c r="AN72" s="57">
        <v>0</v>
      </c>
      <c r="AO72" s="57">
        <v>0</v>
      </c>
      <c r="AP72" s="57">
        <v>0</v>
      </c>
      <c r="AQ72" s="57">
        <v>0</v>
      </c>
      <c r="AR72" s="57">
        <v>0</v>
      </c>
      <c r="AS72" s="57">
        <v>0</v>
      </c>
      <c r="AT72" s="57">
        <v>0</v>
      </c>
      <c r="AU72" s="57">
        <v>0</v>
      </c>
      <c r="AV72" s="57">
        <v>0</v>
      </c>
      <c r="AW72" s="57">
        <v>0</v>
      </c>
      <c r="AX72" s="57">
        <v>0</v>
      </c>
      <c r="AY72" s="57">
        <v>0</v>
      </c>
      <c r="AZ72" s="57">
        <v>0</v>
      </c>
      <c r="BA72" s="57">
        <v>0</v>
      </c>
      <c r="BB72" s="57">
        <v>0</v>
      </c>
      <c r="BC72" s="57">
        <v>0</v>
      </c>
      <c r="BD72" s="57">
        <v>0</v>
      </c>
      <c r="BE72" s="57">
        <v>0</v>
      </c>
      <c r="BF72" s="57">
        <v>0</v>
      </c>
      <c r="BG72" s="57">
        <v>0</v>
      </c>
      <c r="BH72" s="57">
        <v>0</v>
      </c>
      <c r="BI72" s="57">
        <v>0</v>
      </c>
      <c r="BJ72" s="57">
        <v>0</v>
      </c>
      <c r="BK72" s="57">
        <v>0</v>
      </c>
      <c r="BL72" s="57">
        <v>0</v>
      </c>
      <c r="BM72" s="57">
        <v>0</v>
      </c>
      <c r="BN72" s="57">
        <v>0</v>
      </c>
      <c r="BO72" s="57">
        <v>0</v>
      </c>
      <c r="BP72" s="57">
        <v>0</v>
      </c>
      <c r="BQ72" s="57">
        <v>0</v>
      </c>
      <c r="BR72" s="57">
        <v>0</v>
      </c>
      <c r="BS72" s="57">
        <v>0</v>
      </c>
      <c r="BT72" s="57">
        <v>0</v>
      </c>
      <c r="BU72" s="57">
        <v>0</v>
      </c>
      <c r="BV72" s="57">
        <v>0</v>
      </c>
      <c r="BW72" s="57">
        <v>0</v>
      </c>
      <c r="BX72" s="57">
        <v>0</v>
      </c>
      <c r="BY72" s="57">
        <v>0</v>
      </c>
      <c r="BZ72" s="57">
        <v>0</v>
      </c>
      <c r="CA72" s="57">
        <v>0</v>
      </c>
      <c r="CB72" s="57">
        <v>0</v>
      </c>
      <c r="CC72" s="57">
        <v>0</v>
      </c>
      <c r="CD72" s="57">
        <v>0</v>
      </c>
      <c r="CE72" s="57">
        <v>0</v>
      </c>
      <c r="CF72" s="57">
        <v>0</v>
      </c>
      <c r="CG72" s="57">
        <v>0</v>
      </c>
      <c r="CH72" s="57">
        <v>0</v>
      </c>
      <c r="CI72" s="57">
        <v>0</v>
      </c>
      <c r="CJ72" s="57">
        <v>0</v>
      </c>
      <c r="CK72" s="57">
        <v>0</v>
      </c>
      <c r="CL72" s="57">
        <v>0</v>
      </c>
      <c r="CM72" s="57">
        <v>0</v>
      </c>
      <c r="CN72" s="57">
        <v>0</v>
      </c>
      <c r="CO72" s="57">
        <v>0</v>
      </c>
      <c r="CP72" s="57">
        <v>0</v>
      </c>
      <c r="CQ72" s="57">
        <v>0</v>
      </c>
      <c r="CR72" s="57">
        <v>0</v>
      </c>
      <c r="CS72" s="57">
        <v>0</v>
      </c>
      <c r="CT72" s="57">
        <v>0</v>
      </c>
      <c r="CU72" s="57">
        <v>0</v>
      </c>
      <c r="CV72" s="57">
        <v>0</v>
      </c>
    </row>
    <row r="73" spans="2:103" s="12" customFormat="1">
      <c r="E73" s="1"/>
      <c r="F73" s="1"/>
      <c r="G73" s="21"/>
      <c r="I73" s="2"/>
      <c r="J73" s="413"/>
      <c r="K73" s="65"/>
      <c r="L73" s="65"/>
      <c r="M73" s="65"/>
      <c r="N73" s="65"/>
      <c r="O73" s="65"/>
      <c r="P73" s="65"/>
      <c r="Q73" s="65"/>
      <c r="R73" s="65"/>
      <c r="S73" s="65"/>
      <c r="T73" s="65"/>
      <c r="U73" s="65"/>
      <c r="V73" s="65"/>
      <c r="W73" s="65"/>
      <c r="X73" s="65"/>
      <c r="Y73" s="65"/>
      <c r="Z73" s="65"/>
      <c r="AA73" s="65"/>
      <c r="AB73" s="65"/>
      <c r="AC73" s="65"/>
      <c r="AD73" s="65"/>
      <c r="AE73" s="65"/>
      <c r="AF73" s="65"/>
      <c r="AG73" s="65"/>
      <c r="AH73" s="65"/>
      <c r="AI73" s="65"/>
      <c r="AJ73" s="65"/>
      <c r="AK73" s="65"/>
      <c r="AL73" s="65"/>
      <c r="AM73" s="65"/>
      <c r="AN73" s="65"/>
      <c r="AO73" s="65"/>
      <c r="AP73" s="65"/>
      <c r="AQ73" s="65"/>
      <c r="AR73" s="65"/>
      <c r="AS73" s="65"/>
      <c r="AT73" s="65"/>
      <c r="AU73" s="65"/>
      <c r="AV73" s="65"/>
      <c r="AW73" s="65"/>
      <c r="AX73" s="65"/>
      <c r="AY73" s="65"/>
      <c r="AZ73" s="65"/>
      <c r="BA73" s="65"/>
      <c r="BB73" s="65"/>
      <c r="BC73" s="65"/>
      <c r="BD73" s="65"/>
      <c r="BE73" s="65"/>
      <c r="BF73" s="65"/>
      <c r="BG73" s="65"/>
      <c r="BH73" s="65"/>
      <c r="BI73" s="65"/>
      <c r="BJ73" s="65"/>
      <c r="BK73" s="65"/>
      <c r="BL73" s="65"/>
      <c r="BM73" s="65"/>
      <c r="BN73" s="65"/>
      <c r="BO73" s="65"/>
      <c r="BP73" s="65"/>
      <c r="BQ73" s="65"/>
      <c r="BR73" s="65"/>
      <c r="BS73" s="65"/>
      <c r="BT73" s="65"/>
      <c r="BU73" s="65"/>
      <c r="BV73" s="65"/>
      <c r="BW73" s="65"/>
      <c r="BX73" s="65"/>
      <c r="BY73" s="65"/>
      <c r="BZ73" s="65"/>
      <c r="CA73" s="65"/>
      <c r="CB73" s="65"/>
      <c r="CC73" s="65"/>
      <c r="CD73" s="65"/>
      <c r="CE73" s="65"/>
      <c r="CF73" s="65"/>
      <c r="CG73" s="65"/>
      <c r="CH73" s="65"/>
      <c r="CI73" s="65"/>
      <c r="CJ73" s="65"/>
      <c r="CK73" s="65"/>
      <c r="CL73" s="65"/>
      <c r="CM73" s="65"/>
      <c r="CN73" s="65"/>
      <c r="CO73" s="65"/>
      <c r="CP73" s="65"/>
      <c r="CQ73" s="65"/>
      <c r="CR73" s="65"/>
      <c r="CS73" s="65"/>
      <c r="CT73" s="65"/>
      <c r="CU73" s="65"/>
      <c r="CV73" s="65"/>
    </row>
    <row r="74" spans="2:103" s="90" customFormat="1">
      <c r="C74" s="43">
        <f>MAX($B$5:C73)+0.1</f>
        <v>4.1999999999999993</v>
      </c>
      <c r="D74" s="41" t="s">
        <v>168</v>
      </c>
      <c r="E74" s="41"/>
      <c r="F74" s="41"/>
      <c r="G74" s="41"/>
      <c r="H74" s="41"/>
      <c r="I74" s="41"/>
      <c r="J74" s="41"/>
      <c r="K74" s="41"/>
      <c r="L74" s="41"/>
      <c r="M74" s="41"/>
      <c r="N74" s="41"/>
      <c r="O74" s="41"/>
      <c r="P74" s="41"/>
      <c r="Q74" s="41"/>
      <c r="R74" s="41"/>
      <c r="S74" s="41"/>
      <c r="T74" s="41"/>
      <c r="U74" s="41"/>
      <c r="V74" s="41"/>
      <c r="W74" s="41"/>
      <c r="X74" s="41"/>
      <c r="Y74" s="41"/>
      <c r="Z74" s="41"/>
      <c r="AA74" s="41"/>
      <c r="AB74" s="41"/>
      <c r="AC74" s="41"/>
      <c r="AD74" s="41"/>
      <c r="AE74" s="41"/>
      <c r="AF74" s="41"/>
      <c r="AG74" s="41"/>
      <c r="AH74" s="41"/>
      <c r="AI74" s="41"/>
      <c r="AJ74" s="41"/>
      <c r="AK74" s="41"/>
      <c r="AL74" s="41"/>
      <c r="AM74" s="41"/>
      <c r="AN74" s="41"/>
      <c r="AO74" s="41"/>
      <c r="AP74" s="41"/>
      <c r="AQ74" s="41"/>
      <c r="AR74" s="41"/>
      <c r="AS74" s="41"/>
      <c r="AT74" s="41"/>
      <c r="AU74" s="41"/>
      <c r="AV74" s="41"/>
      <c r="AW74" s="41"/>
      <c r="AX74" s="41"/>
      <c r="AY74" s="41"/>
      <c r="AZ74" s="41"/>
      <c r="BA74" s="41"/>
      <c r="BB74" s="41"/>
      <c r="BC74" s="41"/>
      <c r="BD74" s="41"/>
      <c r="BE74" s="41"/>
      <c r="BF74" s="41"/>
      <c r="BG74" s="41"/>
      <c r="BH74" s="41"/>
      <c r="BI74" s="41"/>
      <c r="BJ74" s="41"/>
      <c r="BK74" s="41"/>
      <c r="BL74" s="41"/>
      <c r="BM74" s="41"/>
      <c r="BN74" s="41"/>
      <c r="BO74" s="41"/>
      <c r="BP74" s="41"/>
      <c r="BQ74" s="41"/>
      <c r="BR74" s="41"/>
      <c r="BS74" s="41"/>
      <c r="BT74" s="41"/>
      <c r="BU74" s="41"/>
      <c r="BV74" s="41"/>
      <c r="BW74" s="41"/>
      <c r="BX74" s="41"/>
      <c r="BY74" s="41"/>
      <c r="BZ74" s="41"/>
      <c r="CA74" s="41"/>
      <c r="CB74" s="41"/>
      <c r="CC74" s="41"/>
      <c r="CD74" s="41"/>
      <c r="CE74" s="41"/>
      <c r="CF74" s="41"/>
      <c r="CG74" s="41"/>
      <c r="CH74" s="41"/>
      <c r="CI74" s="41"/>
      <c r="CJ74" s="41"/>
      <c r="CK74" s="41"/>
      <c r="CL74" s="41"/>
      <c r="CM74" s="41"/>
      <c r="CN74" s="41"/>
      <c r="CO74" s="41"/>
      <c r="CP74" s="41"/>
      <c r="CQ74" s="41"/>
      <c r="CR74" s="41"/>
      <c r="CS74" s="41"/>
      <c r="CT74" s="41"/>
      <c r="CU74" s="41"/>
      <c r="CV74" s="41"/>
      <c r="CW74" s="41"/>
      <c r="CX74" s="41"/>
      <c r="CY74" s="41"/>
    </row>
    <row r="75" spans="2:103" s="90" customFormat="1">
      <c r="C75" s="69"/>
      <c r="D75" s="24"/>
      <c r="E75" s="24"/>
      <c r="F75" s="24"/>
      <c r="G75" s="24"/>
      <c r="I75" s="24"/>
      <c r="J75" s="24"/>
      <c r="K75" s="24"/>
      <c r="L75" s="24"/>
      <c r="M75" s="24"/>
      <c r="N75" s="24"/>
      <c r="O75" s="24"/>
      <c r="P75" s="24"/>
      <c r="Q75" s="24"/>
      <c r="R75" s="24"/>
      <c r="S75" s="24"/>
      <c r="T75" s="24"/>
      <c r="U75" s="24"/>
      <c r="V75" s="24"/>
      <c r="W75" s="24"/>
      <c r="X75" s="24"/>
      <c r="Y75" s="24"/>
      <c r="Z75" s="24"/>
      <c r="AA75" s="24"/>
      <c r="AB75" s="24"/>
      <c r="AC75" s="24"/>
      <c r="AD75" s="24"/>
      <c r="AE75" s="24"/>
      <c r="AF75" s="24"/>
      <c r="AG75" s="24"/>
      <c r="AH75" s="24"/>
      <c r="AI75" s="24"/>
      <c r="AJ75" s="24"/>
      <c r="AK75" s="24"/>
      <c r="AL75" s="24"/>
      <c r="AM75" s="24"/>
      <c r="AN75" s="24"/>
      <c r="AO75" s="24"/>
      <c r="AP75" s="24"/>
      <c r="AQ75" s="24"/>
      <c r="AR75" s="24"/>
      <c r="AS75" s="24"/>
      <c r="AT75" s="24"/>
      <c r="AU75" s="24"/>
      <c r="AV75" s="24"/>
      <c r="AW75" s="24"/>
      <c r="AX75" s="24"/>
      <c r="AY75" s="24"/>
      <c r="AZ75" s="24"/>
      <c r="BA75" s="24"/>
      <c r="BB75" s="24"/>
      <c r="BC75" s="24"/>
      <c r="BD75" s="24"/>
      <c r="BE75" s="24"/>
      <c r="BF75" s="24"/>
      <c r="BG75" s="24"/>
      <c r="BH75" s="24"/>
      <c r="BI75" s="24"/>
      <c r="BJ75" s="24"/>
      <c r="BK75" s="24"/>
      <c r="BL75" s="24"/>
      <c r="BM75" s="24"/>
      <c r="BN75" s="24"/>
      <c r="BO75" s="24"/>
      <c r="BP75" s="24"/>
      <c r="BQ75" s="24"/>
      <c r="BR75" s="24"/>
      <c r="BS75" s="24"/>
      <c r="BT75" s="24"/>
      <c r="BU75" s="24"/>
      <c r="BV75" s="24"/>
      <c r="BW75" s="24"/>
      <c r="BX75" s="24"/>
      <c r="BY75" s="24"/>
      <c r="BZ75" s="24"/>
      <c r="CA75" s="24"/>
      <c r="CB75" s="24"/>
      <c r="CC75" s="24"/>
      <c r="CD75" s="24"/>
      <c r="CE75" s="24"/>
      <c r="CF75" s="24"/>
      <c r="CG75" s="24"/>
      <c r="CH75" s="24"/>
      <c r="CI75" s="24"/>
      <c r="CJ75" s="24"/>
      <c r="CK75" s="24"/>
      <c r="CL75" s="24"/>
      <c r="CM75" s="24"/>
      <c r="CN75" s="24"/>
      <c r="CO75" s="24"/>
      <c r="CP75" s="24"/>
      <c r="CQ75" s="24"/>
      <c r="CR75" s="24"/>
      <c r="CS75" s="24"/>
      <c r="CT75" s="24"/>
      <c r="CU75" s="24"/>
      <c r="CV75" s="24"/>
      <c r="CW75" s="24"/>
      <c r="CX75" s="24"/>
      <c r="CY75" s="24"/>
    </row>
    <row r="76" spans="2:103" s="12" customFormat="1">
      <c r="E76" s="1" t="s">
        <v>223</v>
      </c>
      <c r="F76" s="1"/>
      <c r="G76" s="179" t="s">
        <v>164</v>
      </c>
      <c r="I76" s="88" t="s">
        <v>55</v>
      </c>
      <c r="J76" s="333">
        <f>SUM(L76:CV76)</f>
        <v>0</v>
      </c>
      <c r="K76" s="65"/>
      <c r="L76" s="57">
        <v>0</v>
      </c>
      <c r="M76" s="57">
        <v>0</v>
      </c>
      <c r="N76" s="57">
        <v>0</v>
      </c>
      <c r="O76" s="57">
        <v>0</v>
      </c>
      <c r="P76" s="57">
        <v>0</v>
      </c>
      <c r="Q76" s="57">
        <v>0</v>
      </c>
      <c r="R76" s="57">
        <v>0</v>
      </c>
      <c r="S76" s="57">
        <v>0</v>
      </c>
      <c r="T76" s="57">
        <v>0</v>
      </c>
      <c r="U76" s="57">
        <v>0</v>
      </c>
      <c r="V76" s="57">
        <v>0</v>
      </c>
      <c r="W76" s="57">
        <v>0</v>
      </c>
      <c r="X76" s="57">
        <v>0</v>
      </c>
      <c r="Y76" s="57">
        <v>0</v>
      </c>
      <c r="Z76" s="57">
        <v>0</v>
      </c>
      <c r="AA76" s="57">
        <v>0</v>
      </c>
      <c r="AB76" s="57"/>
      <c r="AC76" s="57"/>
      <c r="AD76" s="57"/>
      <c r="AE76" s="57"/>
      <c r="AF76" s="57"/>
      <c r="AG76" s="57"/>
      <c r="AH76" s="57"/>
      <c r="AI76" s="57"/>
      <c r="AJ76" s="57"/>
      <c r="AK76" s="57"/>
      <c r="AL76" s="57"/>
      <c r="AM76" s="57"/>
      <c r="AN76" s="57"/>
      <c r="AO76" s="57"/>
      <c r="AP76" s="57"/>
      <c r="AQ76" s="57"/>
      <c r="AR76" s="57">
        <v>0</v>
      </c>
      <c r="AS76" s="57">
        <v>0</v>
      </c>
      <c r="AT76" s="57">
        <v>0</v>
      </c>
      <c r="AU76" s="57">
        <v>0</v>
      </c>
      <c r="AV76" s="57">
        <v>0</v>
      </c>
      <c r="AW76" s="57">
        <v>0</v>
      </c>
      <c r="AX76" s="57">
        <v>0</v>
      </c>
      <c r="AY76" s="57">
        <v>0</v>
      </c>
      <c r="AZ76" s="57">
        <v>0</v>
      </c>
      <c r="BA76" s="57">
        <v>0</v>
      </c>
      <c r="BB76" s="57">
        <v>0</v>
      </c>
      <c r="BC76" s="57">
        <v>0</v>
      </c>
      <c r="BD76" s="57">
        <v>0</v>
      </c>
      <c r="BE76" s="57">
        <v>0</v>
      </c>
      <c r="BF76" s="57">
        <v>0</v>
      </c>
      <c r="BG76" s="57">
        <v>0</v>
      </c>
      <c r="BH76" s="57">
        <v>0</v>
      </c>
      <c r="BI76" s="57">
        <v>0</v>
      </c>
      <c r="BJ76" s="57">
        <v>0</v>
      </c>
      <c r="BK76" s="57">
        <v>0</v>
      </c>
      <c r="BL76" s="57">
        <v>0</v>
      </c>
      <c r="BM76" s="57">
        <v>0</v>
      </c>
      <c r="BN76" s="57">
        <v>0</v>
      </c>
      <c r="BO76" s="57">
        <v>0</v>
      </c>
      <c r="BP76" s="57">
        <v>0</v>
      </c>
      <c r="BQ76" s="57">
        <v>0</v>
      </c>
      <c r="BR76" s="57">
        <v>0</v>
      </c>
      <c r="BS76" s="57">
        <v>0</v>
      </c>
      <c r="BT76" s="57">
        <v>0</v>
      </c>
      <c r="BU76" s="57">
        <v>0</v>
      </c>
      <c r="BV76" s="57">
        <v>0</v>
      </c>
      <c r="BW76" s="57">
        <v>0</v>
      </c>
      <c r="BX76" s="57">
        <v>0</v>
      </c>
      <c r="BY76" s="57">
        <v>0</v>
      </c>
      <c r="BZ76" s="57">
        <v>0</v>
      </c>
      <c r="CA76" s="57">
        <v>0</v>
      </c>
      <c r="CB76" s="57">
        <v>0</v>
      </c>
      <c r="CC76" s="57">
        <v>0</v>
      </c>
      <c r="CD76" s="57">
        <v>0</v>
      </c>
      <c r="CE76" s="57">
        <v>0</v>
      </c>
      <c r="CF76" s="57">
        <v>0</v>
      </c>
      <c r="CG76" s="57">
        <v>0</v>
      </c>
      <c r="CH76" s="57">
        <v>0</v>
      </c>
      <c r="CI76" s="57">
        <v>0</v>
      </c>
      <c r="CJ76" s="57">
        <v>0</v>
      </c>
      <c r="CK76" s="57">
        <v>0</v>
      </c>
      <c r="CL76" s="57">
        <v>0</v>
      </c>
      <c r="CM76" s="57">
        <v>0</v>
      </c>
      <c r="CN76" s="57">
        <v>0</v>
      </c>
      <c r="CO76" s="57">
        <v>0</v>
      </c>
      <c r="CP76" s="57">
        <v>0</v>
      </c>
      <c r="CQ76" s="57">
        <v>0</v>
      </c>
      <c r="CR76" s="57">
        <v>0</v>
      </c>
      <c r="CS76" s="57">
        <v>0</v>
      </c>
      <c r="CT76" s="57">
        <v>0</v>
      </c>
      <c r="CU76" s="57">
        <v>0</v>
      </c>
      <c r="CV76" s="57">
        <v>0</v>
      </c>
    </row>
    <row r="77" spans="2:103" s="12" customFormat="1">
      <c r="E77" s="1" t="s">
        <v>224</v>
      </c>
      <c r="F77" s="1"/>
      <c r="G77" s="179" t="s">
        <v>164</v>
      </c>
      <c r="I77" s="88" t="s">
        <v>55</v>
      </c>
      <c r="J77" s="333">
        <f>SUM(L77:CV77)</f>
        <v>0</v>
      </c>
      <c r="K77" s="65"/>
      <c r="L77" s="57">
        <v>0</v>
      </c>
      <c r="M77" s="57">
        <v>0</v>
      </c>
      <c r="N77" s="57">
        <v>0</v>
      </c>
      <c r="O77" s="57">
        <v>0</v>
      </c>
      <c r="P77" s="57">
        <v>0</v>
      </c>
      <c r="Q77" s="57">
        <v>0</v>
      </c>
      <c r="R77" s="57">
        <v>0</v>
      </c>
      <c r="S77" s="57">
        <v>0</v>
      </c>
      <c r="T77" s="57">
        <v>0</v>
      </c>
      <c r="U77" s="57">
        <v>0</v>
      </c>
      <c r="V77" s="57">
        <v>0</v>
      </c>
      <c r="W77" s="57">
        <v>0</v>
      </c>
      <c r="X77" s="57">
        <v>0</v>
      </c>
      <c r="Y77" s="57">
        <v>0</v>
      </c>
      <c r="Z77" s="57">
        <v>0</v>
      </c>
      <c r="AA77" s="57">
        <v>0</v>
      </c>
      <c r="AB77" s="57"/>
      <c r="AC77" s="57"/>
      <c r="AD77" s="57"/>
      <c r="AE77" s="57"/>
      <c r="AF77" s="57"/>
      <c r="AG77" s="57"/>
      <c r="AH77" s="57"/>
      <c r="AI77" s="57"/>
      <c r="AJ77" s="57"/>
      <c r="AK77" s="57"/>
      <c r="AL77" s="57"/>
      <c r="AM77" s="57"/>
      <c r="AN77" s="57"/>
      <c r="AO77" s="57"/>
      <c r="AP77" s="57"/>
      <c r="AQ77" s="57"/>
      <c r="AR77" s="57">
        <v>0</v>
      </c>
      <c r="AS77" s="57">
        <v>0</v>
      </c>
      <c r="AT77" s="57">
        <v>0</v>
      </c>
      <c r="AU77" s="57">
        <v>0</v>
      </c>
      <c r="AV77" s="57">
        <v>0</v>
      </c>
      <c r="AW77" s="57">
        <v>0</v>
      </c>
      <c r="AX77" s="57">
        <v>0</v>
      </c>
      <c r="AY77" s="57">
        <v>0</v>
      </c>
      <c r="AZ77" s="57">
        <v>0</v>
      </c>
      <c r="BA77" s="57">
        <v>0</v>
      </c>
      <c r="BB77" s="57">
        <v>0</v>
      </c>
      <c r="BC77" s="57">
        <v>0</v>
      </c>
      <c r="BD77" s="57">
        <v>0</v>
      </c>
      <c r="BE77" s="57">
        <v>0</v>
      </c>
      <c r="BF77" s="57">
        <v>0</v>
      </c>
      <c r="BG77" s="57">
        <v>0</v>
      </c>
      <c r="BH77" s="57">
        <v>0</v>
      </c>
      <c r="BI77" s="57">
        <v>0</v>
      </c>
      <c r="BJ77" s="57">
        <v>0</v>
      </c>
      <c r="BK77" s="57">
        <v>0</v>
      </c>
      <c r="BL77" s="57">
        <v>0</v>
      </c>
      <c r="BM77" s="57">
        <v>0</v>
      </c>
      <c r="BN77" s="57">
        <v>0</v>
      </c>
      <c r="BO77" s="57">
        <v>0</v>
      </c>
      <c r="BP77" s="57">
        <v>0</v>
      </c>
      <c r="BQ77" s="57">
        <v>0</v>
      </c>
      <c r="BR77" s="57">
        <v>0</v>
      </c>
      <c r="BS77" s="57">
        <v>0</v>
      </c>
      <c r="BT77" s="57">
        <v>0</v>
      </c>
      <c r="BU77" s="57">
        <v>0</v>
      </c>
      <c r="BV77" s="57">
        <v>0</v>
      </c>
      <c r="BW77" s="57">
        <v>0</v>
      </c>
      <c r="BX77" s="57">
        <v>0</v>
      </c>
      <c r="BY77" s="57">
        <v>0</v>
      </c>
      <c r="BZ77" s="57">
        <v>0</v>
      </c>
      <c r="CA77" s="57">
        <v>0</v>
      </c>
      <c r="CB77" s="57">
        <v>0</v>
      </c>
      <c r="CC77" s="57">
        <v>0</v>
      </c>
      <c r="CD77" s="57">
        <v>0</v>
      </c>
      <c r="CE77" s="57">
        <v>0</v>
      </c>
      <c r="CF77" s="57">
        <v>0</v>
      </c>
      <c r="CG77" s="57">
        <v>0</v>
      </c>
      <c r="CH77" s="57">
        <v>0</v>
      </c>
      <c r="CI77" s="57">
        <v>0</v>
      </c>
      <c r="CJ77" s="57">
        <v>0</v>
      </c>
      <c r="CK77" s="57">
        <v>0</v>
      </c>
      <c r="CL77" s="57">
        <v>0</v>
      </c>
      <c r="CM77" s="57">
        <v>0</v>
      </c>
      <c r="CN77" s="57">
        <v>0</v>
      </c>
      <c r="CO77" s="57">
        <v>0</v>
      </c>
      <c r="CP77" s="57">
        <v>0</v>
      </c>
      <c r="CQ77" s="57">
        <v>0</v>
      </c>
      <c r="CR77" s="57">
        <v>0</v>
      </c>
      <c r="CS77" s="57">
        <v>0</v>
      </c>
      <c r="CT77" s="57">
        <v>0</v>
      </c>
      <c r="CU77" s="57">
        <v>0</v>
      </c>
      <c r="CV77" s="57">
        <v>0</v>
      </c>
    </row>
    <row r="78" spans="2:103" s="12" customFormat="1">
      <c r="E78" s="1"/>
      <c r="F78" s="1"/>
      <c r="G78" s="21"/>
      <c r="I78" s="2"/>
      <c r="J78" s="413"/>
      <c r="K78" s="65"/>
      <c r="L78" s="65"/>
      <c r="M78" s="65"/>
      <c r="N78" s="65"/>
      <c r="O78" s="65"/>
      <c r="P78" s="65"/>
      <c r="Q78" s="65"/>
      <c r="R78" s="65"/>
      <c r="S78" s="65"/>
      <c r="T78" s="65"/>
      <c r="U78" s="65"/>
      <c r="V78" s="65"/>
      <c r="W78" s="65"/>
      <c r="X78" s="65"/>
      <c r="Y78" s="65"/>
      <c r="Z78" s="65"/>
      <c r="AA78" s="65"/>
      <c r="AB78" s="65"/>
      <c r="AC78" s="65"/>
      <c r="AD78" s="65"/>
      <c r="AE78" s="65"/>
      <c r="AF78" s="65"/>
      <c r="AG78" s="65"/>
      <c r="AH78" s="65"/>
      <c r="AI78" s="65"/>
      <c r="AJ78" s="65"/>
      <c r="AK78" s="65"/>
      <c r="AL78" s="65"/>
      <c r="AM78" s="65"/>
      <c r="AN78" s="65"/>
      <c r="AO78" s="65"/>
      <c r="AP78" s="65"/>
      <c r="AQ78" s="65"/>
      <c r="AR78" s="65"/>
      <c r="AS78" s="65"/>
      <c r="AT78" s="65"/>
      <c r="AU78" s="65"/>
      <c r="AV78" s="65"/>
      <c r="AW78" s="65"/>
      <c r="AX78" s="65"/>
      <c r="AY78" s="65"/>
      <c r="AZ78" s="65"/>
      <c r="BA78" s="65"/>
      <c r="BB78" s="65"/>
      <c r="BC78" s="65"/>
      <c r="BD78" s="65"/>
      <c r="BE78" s="65"/>
      <c r="BF78" s="65"/>
      <c r="BG78" s="65"/>
      <c r="BH78" s="65"/>
      <c r="BI78" s="65"/>
      <c r="BJ78" s="65"/>
      <c r="BK78" s="65"/>
      <c r="BL78" s="65"/>
      <c r="BM78" s="65"/>
      <c r="BN78" s="65"/>
      <c r="BO78" s="65"/>
      <c r="BP78" s="65"/>
      <c r="BQ78" s="65"/>
      <c r="BR78" s="65"/>
      <c r="BS78" s="65"/>
      <c r="BT78" s="65"/>
      <c r="BU78" s="65"/>
      <c r="BV78" s="65"/>
      <c r="BW78" s="65"/>
      <c r="BX78" s="65"/>
      <c r="BY78" s="65"/>
      <c r="BZ78" s="65"/>
      <c r="CA78" s="65"/>
      <c r="CB78" s="65"/>
      <c r="CC78" s="65"/>
      <c r="CD78" s="65"/>
      <c r="CE78" s="65"/>
      <c r="CF78" s="65"/>
      <c r="CG78" s="65"/>
      <c r="CH78" s="65"/>
      <c r="CI78" s="65"/>
      <c r="CJ78" s="65"/>
      <c r="CK78" s="65"/>
      <c r="CL78" s="65"/>
      <c r="CM78" s="65"/>
      <c r="CN78" s="65"/>
      <c r="CO78" s="65"/>
      <c r="CP78" s="65"/>
      <c r="CQ78" s="65"/>
      <c r="CR78" s="65"/>
      <c r="CS78" s="65"/>
      <c r="CT78" s="65"/>
      <c r="CU78" s="65"/>
      <c r="CV78" s="65"/>
    </row>
    <row r="79" spans="2:103" s="90" customFormat="1">
      <c r="C79" s="43">
        <f>MAX($B$5:C72)+0.1</f>
        <v>4.1999999999999993</v>
      </c>
      <c r="D79" s="41" t="s">
        <v>225</v>
      </c>
      <c r="E79" s="41"/>
      <c r="F79" s="41"/>
      <c r="G79" s="41"/>
      <c r="H79" s="41"/>
      <c r="I79" s="41"/>
      <c r="J79" s="41"/>
      <c r="K79" s="41"/>
      <c r="L79" s="41"/>
      <c r="M79" s="41"/>
      <c r="N79" s="41"/>
      <c r="O79" s="41"/>
      <c r="P79" s="41"/>
      <c r="Q79" s="41"/>
      <c r="R79" s="41"/>
      <c r="S79" s="41"/>
      <c r="T79" s="41"/>
      <c r="U79" s="41"/>
      <c r="V79" s="41"/>
      <c r="W79" s="41"/>
      <c r="X79" s="41"/>
      <c r="Y79" s="41"/>
      <c r="Z79" s="41"/>
      <c r="AA79" s="41"/>
      <c r="AB79" s="41"/>
      <c r="AC79" s="41"/>
      <c r="AD79" s="41"/>
      <c r="AE79" s="41"/>
      <c r="AF79" s="41"/>
      <c r="AG79" s="41"/>
      <c r="AH79" s="41"/>
      <c r="AI79" s="41"/>
      <c r="AJ79" s="41"/>
      <c r="AK79" s="41"/>
      <c r="AL79" s="41"/>
      <c r="AM79" s="41"/>
      <c r="AN79" s="41"/>
      <c r="AO79" s="41"/>
      <c r="AP79" s="41"/>
      <c r="AQ79" s="41"/>
      <c r="AR79" s="41"/>
      <c r="AS79" s="41"/>
      <c r="AT79" s="41"/>
      <c r="AU79" s="41"/>
      <c r="AV79" s="41"/>
      <c r="AW79" s="41"/>
      <c r="AX79" s="41"/>
      <c r="AY79" s="41"/>
      <c r="AZ79" s="41"/>
      <c r="BA79" s="41"/>
      <c r="BB79" s="41"/>
      <c r="BC79" s="41"/>
      <c r="BD79" s="41"/>
      <c r="BE79" s="41"/>
      <c r="BF79" s="41"/>
      <c r="BG79" s="41"/>
      <c r="BH79" s="41"/>
      <c r="BI79" s="41"/>
      <c r="BJ79" s="41"/>
      <c r="BK79" s="41"/>
      <c r="BL79" s="41"/>
      <c r="BM79" s="41"/>
      <c r="BN79" s="41"/>
      <c r="BO79" s="41"/>
      <c r="BP79" s="41"/>
      <c r="BQ79" s="41"/>
      <c r="BR79" s="41"/>
      <c r="BS79" s="41"/>
      <c r="BT79" s="41"/>
      <c r="BU79" s="41"/>
      <c r="BV79" s="41"/>
      <c r="BW79" s="41"/>
      <c r="BX79" s="41"/>
      <c r="BY79" s="41"/>
      <c r="BZ79" s="41"/>
      <c r="CA79" s="41"/>
      <c r="CB79" s="41"/>
      <c r="CC79" s="41"/>
      <c r="CD79" s="41"/>
      <c r="CE79" s="41"/>
      <c r="CF79" s="41"/>
      <c r="CG79" s="41"/>
      <c r="CH79" s="41"/>
      <c r="CI79" s="41"/>
      <c r="CJ79" s="41"/>
      <c r="CK79" s="41"/>
      <c r="CL79" s="41"/>
      <c r="CM79" s="41"/>
      <c r="CN79" s="41"/>
      <c r="CO79" s="41"/>
      <c r="CP79" s="41"/>
      <c r="CQ79" s="41"/>
      <c r="CR79" s="41"/>
      <c r="CS79" s="41"/>
      <c r="CT79" s="41"/>
      <c r="CU79" s="41"/>
      <c r="CV79" s="41"/>
      <c r="CW79" s="41"/>
      <c r="CX79" s="41"/>
      <c r="CY79" s="41"/>
    </row>
    <row r="80" spans="2:103">
      <c r="B80" s="2"/>
      <c r="C80" s="2"/>
      <c r="D80" s="2"/>
      <c r="E80" s="2"/>
      <c r="F80" s="2"/>
      <c r="G80" s="2"/>
      <c r="H80" s="1"/>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c r="BI80" s="2"/>
      <c r="BJ80" s="2"/>
      <c r="BK80" s="2"/>
      <c r="BL80" s="2"/>
      <c r="BM80" s="2"/>
      <c r="BN80" s="2"/>
      <c r="BO80" s="2"/>
      <c r="BP80" s="2"/>
      <c r="BQ80" s="2"/>
      <c r="BR80" s="2"/>
      <c r="BS80" s="2"/>
      <c r="BT80" s="2"/>
      <c r="BU80" s="2"/>
      <c r="BV80" s="2"/>
      <c r="BW80" s="2"/>
      <c r="BX80" s="2"/>
      <c r="BY80" s="2"/>
      <c r="BZ80" s="2"/>
      <c r="CA80" s="2"/>
      <c r="CB80" s="2"/>
      <c r="CC80" s="2"/>
      <c r="CD80" s="2"/>
      <c r="CE80" s="2"/>
      <c r="CF80" s="2"/>
      <c r="CG80" s="2"/>
      <c r="CH80" s="2"/>
      <c r="CI80" s="2"/>
      <c r="CJ80" s="2"/>
      <c r="CK80" s="2"/>
      <c r="CL80" s="2"/>
      <c r="CM80" s="2"/>
      <c r="CN80" s="2"/>
      <c r="CO80" s="2"/>
      <c r="CP80" s="2"/>
      <c r="CQ80" s="2"/>
      <c r="CR80" s="2"/>
      <c r="CS80" s="2"/>
      <c r="CT80" s="2"/>
      <c r="CU80" s="2"/>
      <c r="CV80" s="2"/>
      <c r="CW80" s="2"/>
      <c r="CX80" s="2"/>
      <c r="CY80" s="2"/>
    </row>
    <row r="81" spans="2:103" s="12" customFormat="1">
      <c r="E81" s="1" t="s">
        <v>223</v>
      </c>
      <c r="F81" s="1"/>
      <c r="G81" s="179" t="s">
        <v>164</v>
      </c>
      <c r="I81" s="88" t="str">
        <f>Scenarios!$J$106</f>
        <v>Scenario 1</v>
      </c>
      <c r="J81" s="333">
        <f>SUM(L81:CV81)</f>
        <v>0</v>
      </c>
      <c r="K81" s="65"/>
      <c r="L81" s="65" cm="1">
        <f t="array" ref="L81">INDEX(L$69:L$78,MATCH($E81&amp;$I81,$E$69:$E$78&amp;$I$69:$I$78,0))</f>
        <v>0</v>
      </c>
      <c r="M81" s="65" cm="1">
        <f t="array" ref="M81">INDEX(M$69:M$78,MATCH($E81&amp;$I81,$E$69:$E$78&amp;$I$69:$I$78,0))</f>
        <v>0</v>
      </c>
      <c r="N81" s="65" cm="1">
        <f t="array" ref="N81">INDEX(N$69:N$78,MATCH($E81&amp;$I81,$E$69:$E$78&amp;$I$69:$I$78,0))</f>
        <v>0</v>
      </c>
      <c r="O81" s="65" cm="1">
        <f t="array" ref="O81">INDEX(O$69:O$78,MATCH($E81&amp;$I81,$E$69:$E$78&amp;$I$69:$I$78,0))</f>
        <v>0</v>
      </c>
      <c r="P81" s="65" cm="1">
        <f t="array" ref="P81">INDEX(P$69:P$78,MATCH($E81&amp;$I81,$E$69:$E$78&amp;$I$69:$I$78,0))</f>
        <v>0</v>
      </c>
      <c r="Q81" s="65" cm="1">
        <f t="array" ref="Q81">INDEX(Q$69:Q$78,MATCH($E81&amp;$I81,$E$69:$E$78&amp;$I$69:$I$78,0))</f>
        <v>0</v>
      </c>
      <c r="R81" s="65" cm="1">
        <f t="array" ref="R81">INDEX(R$69:R$78,MATCH($E81&amp;$I81,$E$69:$E$78&amp;$I$69:$I$78,0))</f>
        <v>0</v>
      </c>
      <c r="S81" s="65" cm="1">
        <f t="array" ref="S81">INDEX(S$69:S$78,MATCH($E81&amp;$I81,$E$69:$E$78&amp;$I$69:$I$78,0))</f>
        <v>0</v>
      </c>
      <c r="T81" s="65" cm="1">
        <f t="array" ref="T81">INDEX(T$69:T$78,MATCH($E81&amp;$I81,$E$69:$E$78&amp;$I$69:$I$78,0))</f>
        <v>0</v>
      </c>
      <c r="U81" s="65" cm="1">
        <f t="array" ref="U81">INDEX(U$69:U$78,MATCH($E81&amp;$I81,$E$69:$E$78&amp;$I$69:$I$78,0))</f>
        <v>0</v>
      </c>
      <c r="V81" s="65" cm="1">
        <f t="array" ref="V81">INDEX(V$69:V$78,MATCH($E81&amp;$I81,$E$69:$E$78&amp;$I$69:$I$78,0))</f>
        <v>0</v>
      </c>
      <c r="W81" s="65" cm="1">
        <f t="array" ref="W81">INDEX(W$69:W$78,MATCH($E81&amp;$I81,$E$69:$E$78&amp;$I$69:$I$78,0))</f>
        <v>0</v>
      </c>
      <c r="X81" s="65" cm="1">
        <f t="array" ref="X81">INDEX(X$69:X$78,MATCH($E81&amp;$I81,$E$69:$E$78&amp;$I$69:$I$78,0))</f>
        <v>0</v>
      </c>
      <c r="Y81" s="65" cm="1">
        <f t="array" ref="Y81">INDEX(Y$69:Y$78,MATCH($E81&amp;$I81,$E$69:$E$78&amp;$I$69:$I$78,0))</f>
        <v>0</v>
      </c>
      <c r="Z81" s="65" cm="1">
        <f t="array" ref="Z81">INDEX(Z$69:Z$78,MATCH($E81&amp;$I81,$E$69:$E$78&amp;$I$69:$I$78,0))</f>
        <v>0</v>
      </c>
      <c r="AA81" s="65" cm="1">
        <f t="array" ref="AA81">INDEX(AA$69:AA$78,MATCH($E81&amp;$I81,$E$69:$E$78&amp;$I$69:$I$78,0))</f>
        <v>0</v>
      </c>
      <c r="AB81" s="65" cm="1">
        <f t="array" ref="AB81">INDEX(AB$69:AB$78,MATCH($E81&amp;$I81,$E$69:$E$78&amp;$I$69:$I$78,0))</f>
        <v>0</v>
      </c>
      <c r="AC81" s="65" cm="1">
        <f t="array" ref="AC81">INDEX(AC$69:AC$78,MATCH($E81&amp;$I81,$E$69:$E$78&amp;$I$69:$I$78,0))</f>
        <v>0</v>
      </c>
      <c r="AD81" s="65" cm="1">
        <f t="array" ref="AD81">INDEX(AD$69:AD$78,MATCH($E81&amp;$I81,$E$69:$E$78&amp;$I$69:$I$78,0))</f>
        <v>0</v>
      </c>
      <c r="AE81" s="65" cm="1">
        <f t="array" ref="AE81">INDEX(AE$69:AE$78,MATCH($E81&amp;$I81,$E$69:$E$78&amp;$I$69:$I$78,0))</f>
        <v>0</v>
      </c>
      <c r="AF81" s="65" cm="1">
        <f t="array" ref="AF81">INDEX(AF$69:AF$78,MATCH($E81&amp;$I81,$E$69:$E$78&amp;$I$69:$I$78,0))</f>
        <v>0</v>
      </c>
      <c r="AG81" s="65" cm="1">
        <f t="array" ref="AG81">INDEX(AG$69:AG$78,MATCH($E81&amp;$I81,$E$69:$E$78&amp;$I$69:$I$78,0))</f>
        <v>0</v>
      </c>
      <c r="AH81" s="65" cm="1">
        <f t="array" ref="AH81">INDEX(AH$69:AH$78,MATCH($E81&amp;$I81,$E$69:$E$78&amp;$I$69:$I$78,0))</f>
        <v>0</v>
      </c>
      <c r="AI81" s="65" cm="1">
        <f t="array" ref="AI81">INDEX(AI$69:AI$78,MATCH($E81&amp;$I81,$E$69:$E$78&amp;$I$69:$I$78,0))</f>
        <v>0</v>
      </c>
      <c r="AJ81" s="65" cm="1">
        <f t="array" ref="AJ81">INDEX(AJ$69:AJ$78,MATCH($E81&amp;$I81,$E$69:$E$78&amp;$I$69:$I$78,0))</f>
        <v>0</v>
      </c>
      <c r="AK81" s="65" cm="1">
        <f t="array" ref="AK81">INDEX(AK$69:AK$78,MATCH($E81&amp;$I81,$E$69:$E$78&amp;$I$69:$I$78,0))</f>
        <v>0</v>
      </c>
      <c r="AL81" s="65" cm="1">
        <f t="array" ref="AL81">INDEX(AL$69:AL$78,MATCH($E81&amp;$I81,$E$69:$E$78&amp;$I$69:$I$78,0))</f>
        <v>0</v>
      </c>
      <c r="AM81" s="65" cm="1">
        <f t="array" ref="AM81">INDEX(AM$69:AM$78,MATCH($E81&amp;$I81,$E$69:$E$78&amp;$I$69:$I$78,0))</f>
        <v>0</v>
      </c>
      <c r="AN81" s="65" cm="1">
        <f t="array" ref="AN81">INDEX(AN$69:AN$78,MATCH($E81&amp;$I81,$E$69:$E$78&amp;$I$69:$I$78,0))</f>
        <v>0</v>
      </c>
      <c r="AO81" s="65" cm="1">
        <f t="array" ref="AO81">INDEX(AO$69:AO$78,MATCH($E81&amp;$I81,$E$69:$E$78&amp;$I$69:$I$78,0))</f>
        <v>0</v>
      </c>
      <c r="AP81" s="65" cm="1">
        <f t="array" ref="AP81">INDEX(AP$69:AP$78,MATCH($E81&amp;$I81,$E$69:$E$78&amp;$I$69:$I$78,0))</f>
        <v>0</v>
      </c>
      <c r="AQ81" s="65" cm="1">
        <f t="array" ref="AQ81">INDEX(AQ$69:AQ$78,MATCH($E81&amp;$I81,$E$69:$E$78&amp;$I$69:$I$78,0))</f>
        <v>0</v>
      </c>
      <c r="AR81" s="65" cm="1">
        <f t="array" ref="AR81">INDEX(AR$69:AR$78,MATCH($E81&amp;$I81,$E$69:$E$78&amp;$I$69:$I$78,0))</f>
        <v>0</v>
      </c>
      <c r="AS81" s="65" cm="1">
        <f t="array" ref="AS81">INDEX(AS$69:AS$78,MATCH($E81&amp;$I81,$E$69:$E$78&amp;$I$69:$I$78,0))</f>
        <v>0</v>
      </c>
      <c r="AT81" s="65" cm="1">
        <f t="array" ref="AT81">INDEX(AT$69:AT$78,MATCH($E81&amp;$I81,$E$69:$E$78&amp;$I$69:$I$78,0))</f>
        <v>0</v>
      </c>
      <c r="AU81" s="65" cm="1">
        <f t="array" ref="AU81">INDEX(AU$69:AU$78,MATCH($E81&amp;$I81,$E$69:$E$78&amp;$I$69:$I$78,0))</f>
        <v>0</v>
      </c>
      <c r="AV81" s="65" cm="1">
        <f t="array" ref="AV81">INDEX(AV$69:AV$78,MATCH($E81&amp;$I81,$E$69:$E$78&amp;$I$69:$I$78,0))</f>
        <v>0</v>
      </c>
      <c r="AW81" s="65" cm="1">
        <f t="array" ref="AW81">INDEX(AW$69:AW$78,MATCH($E81&amp;$I81,$E$69:$E$78&amp;$I$69:$I$78,0))</f>
        <v>0</v>
      </c>
      <c r="AX81" s="65" cm="1">
        <f t="array" ref="AX81">INDEX(AX$69:AX$78,MATCH($E81&amp;$I81,$E$69:$E$78&amp;$I$69:$I$78,0))</f>
        <v>0</v>
      </c>
      <c r="AY81" s="65" cm="1">
        <f t="array" ref="AY81">INDEX(AY$69:AY$78,MATCH($E81&amp;$I81,$E$69:$E$78&amp;$I$69:$I$78,0))</f>
        <v>0</v>
      </c>
      <c r="AZ81" s="65" cm="1">
        <f t="array" ref="AZ81">INDEX(AZ$69:AZ$78,MATCH($E81&amp;$I81,$E$69:$E$78&amp;$I$69:$I$78,0))</f>
        <v>0</v>
      </c>
      <c r="BA81" s="65" cm="1">
        <f t="array" ref="BA81">INDEX(BA$69:BA$78,MATCH($E81&amp;$I81,$E$69:$E$78&amp;$I$69:$I$78,0))</f>
        <v>0</v>
      </c>
      <c r="BB81" s="65" cm="1">
        <f t="array" ref="BB81">INDEX(BB$69:BB$78,MATCH($E81&amp;$I81,$E$69:$E$78&amp;$I$69:$I$78,0))</f>
        <v>0</v>
      </c>
      <c r="BC81" s="65" cm="1">
        <f t="array" ref="BC81">INDEX(BC$69:BC$78,MATCH($E81&amp;$I81,$E$69:$E$78&amp;$I$69:$I$78,0))</f>
        <v>0</v>
      </c>
      <c r="BD81" s="65" cm="1">
        <f t="array" ref="BD81">INDEX(BD$69:BD$78,MATCH($E81&amp;$I81,$E$69:$E$78&amp;$I$69:$I$78,0))</f>
        <v>0</v>
      </c>
      <c r="BE81" s="65" cm="1">
        <f t="array" ref="BE81">INDEX(BE$69:BE$78,MATCH($E81&amp;$I81,$E$69:$E$78&amp;$I$69:$I$78,0))</f>
        <v>0</v>
      </c>
      <c r="BF81" s="65" cm="1">
        <f t="array" ref="BF81">INDEX(BF$69:BF$78,MATCH($E81&amp;$I81,$E$69:$E$78&amp;$I$69:$I$78,0))</f>
        <v>0</v>
      </c>
      <c r="BG81" s="65" cm="1">
        <f t="array" ref="BG81">INDEX(BG$69:BG$78,MATCH($E81&amp;$I81,$E$69:$E$78&amp;$I$69:$I$78,0))</f>
        <v>0</v>
      </c>
      <c r="BH81" s="65" cm="1">
        <f t="array" ref="BH81">INDEX(BH$69:BH$78,MATCH($E81&amp;$I81,$E$69:$E$78&amp;$I$69:$I$78,0))</f>
        <v>0</v>
      </c>
      <c r="BI81" s="65" cm="1">
        <f t="array" ref="BI81">INDEX(BI$69:BI$78,MATCH($E81&amp;$I81,$E$69:$E$78&amp;$I$69:$I$78,0))</f>
        <v>0</v>
      </c>
      <c r="BJ81" s="65" cm="1">
        <f t="array" ref="BJ81">INDEX(BJ$69:BJ$78,MATCH($E81&amp;$I81,$E$69:$E$78&amp;$I$69:$I$78,0))</f>
        <v>0</v>
      </c>
      <c r="BK81" s="65" cm="1">
        <f t="array" ref="BK81">INDEX(BK$69:BK$78,MATCH($E81&amp;$I81,$E$69:$E$78&amp;$I$69:$I$78,0))</f>
        <v>0</v>
      </c>
      <c r="BL81" s="65" cm="1">
        <f t="array" ref="BL81">INDEX(BL$69:BL$78,MATCH($E81&amp;$I81,$E$69:$E$78&amp;$I$69:$I$78,0))</f>
        <v>0</v>
      </c>
      <c r="BM81" s="65" cm="1">
        <f t="array" ref="BM81">INDEX(BM$69:BM$78,MATCH($E81&amp;$I81,$E$69:$E$78&amp;$I$69:$I$78,0))</f>
        <v>0</v>
      </c>
      <c r="BN81" s="65" cm="1">
        <f t="array" ref="BN81">INDEX(BN$69:BN$78,MATCH($E81&amp;$I81,$E$69:$E$78&amp;$I$69:$I$78,0))</f>
        <v>0</v>
      </c>
      <c r="BO81" s="65" cm="1">
        <f t="array" ref="BO81">INDEX(BO$69:BO$78,MATCH($E81&amp;$I81,$E$69:$E$78&amp;$I$69:$I$78,0))</f>
        <v>0</v>
      </c>
      <c r="BP81" s="65" cm="1">
        <f t="array" ref="BP81">INDEX(BP$69:BP$78,MATCH($E81&amp;$I81,$E$69:$E$78&amp;$I$69:$I$78,0))</f>
        <v>0</v>
      </c>
      <c r="BQ81" s="65" cm="1">
        <f t="array" ref="BQ81">INDEX(BQ$69:BQ$78,MATCH($E81&amp;$I81,$E$69:$E$78&amp;$I$69:$I$78,0))</f>
        <v>0</v>
      </c>
      <c r="BR81" s="65" cm="1">
        <f t="array" ref="BR81">INDEX(BR$69:BR$78,MATCH($E81&amp;$I81,$E$69:$E$78&amp;$I$69:$I$78,0))</f>
        <v>0</v>
      </c>
      <c r="BS81" s="65" cm="1">
        <f t="array" ref="BS81">INDEX(BS$69:BS$78,MATCH($E81&amp;$I81,$E$69:$E$78&amp;$I$69:$I$78,0))</f>
        <v>0</v>
      </c>
      <c r="BT81" s="65" cm="1">
        <f t="array" ref="BT81">INDEX(BT$69:BT$78,MATCH($E81&amp;$I81,$E$69:$E$78&amp;$I$69:$I$78,0))</f>
        <v>0</v>
      </c>
      <c r="BU81" s="65" cm="1">
        <f t="array" ref="BU81">INDEX(BU$69:BU$78,MATCH($E81&amp;$I81,$E$69:$E$78&amp;$I$69:$I$78,0))</f>
        <v>0</v>
      </c>
      <c r="BV81" s="65" cm="1">
        <f t="array" ref="BV81">INDEX(BV$69:BV$78,MATCH($E81&amp;$I81,$E$69:$E$78&amp;$I$69:$I$78,0))</f>
        <v>0</v>
      </c>
      <c r="BW81" s="65" cm="1">
        <f t="array" ref="BW81">INDEX(BW$69:BW$78,MATCH($E81&amp;$I81,$E$69:$E$78&amp;$I$69:$I$78,0))</f>
        <v>0</v>
      </c>
      <c r="BX81" s="65" cm="1">
        <f t="array" ref="BX81">INDEX(BX$69:BX$78,MATCH($E81&amp;$I81,$E$69:$E$78&amp;$I$69:$I$78,0))</f>
        <v>0</v>
      </c>
      <c r="BY81" s="65" cm="1">
        <f t="array" ref="BY81">INDEX(BY$69:BY$78,MATCH($E81&amp;$I81,$E$69:$E$78&amp;$I$69:$I$78,0))</f>
        <v>0</v>
      </c>
      <c r="BZ81" s="65" cm="1">
        <f t="array" ref="BZ81">INDEX(BZ$69:BZ$78,MATCH($E81&amp;$I81,$E$69:$E$78&amp;$I$69:$I$78,0))</f>
        <v>0</v>
      </c>
      <c r="CA81" s="65" cm="1">
        <f t="array" ref="CA81">INDEX(CA$69:CA$78,MATCH($E81&amp;$I81,$E$69:$E$78&amp;$I$69:$I$78,0))</f>
        <v>0</v>
      </c>
      <c r="CB81" s="65" cm="1">
        <f t="array" ref="CB81">INDEX(CB$69:CB$78,MATCH($E81&amp;$I81,$E$69:$E$78&amp;$I$69:$I$78,0))</f>
        <v>0</v>
      </c>
      <c r="CC81" s="65" cm="1">
        <f t="array" ref="CC81">INDEX(CC$69:CC$78,MATCH($E81&amp;$I81,$E$69:$E$78&amp;$I$69:$I$78,0))</f>
        <v>0</v>
      </c>
      <c r="CD81" s="65" cm="1">
        <f t="array" ref="CD81">INDEX(CD$69:CD$78,MATCH($E81&amp;$I81,$E$69:$E$78&amp;$I$69:$I$78,0))</f>
        <v>0</v>
      </c>
      <c r="CE81" s="65" cm="1">
        <f t="array" ref="CE81">INDEX(CE$69:CE$78,MATCH($E81&amp;$I81,$E$69:$E$78&amp;$I$69:$I$78,0))</f>
        <v>0</v>
      </c>
      <c r="CF81" s="65" cm="1">
        <f t="array" ref="CF81">INDEX(CF$69:CF$78,MATCH($E81&amp;$I81,$E$69:$E$78&amp;$I$69:$I$78,0))</f>
        <v>0</v>
      </c>
      <c r="CG81" s="65" cm="1">
        <f t="array" ref="CG81">INDEX(CG$69:CG$78,MATCH($E81&amp;$I81,$E$69:$E$78&amp;$I$69:$I$78,0))</f>
        <v>0</v>
      </c>
      <c r="CH81" s="65" cm="1">
        <f t="array" ref="CH81">INDEX(CH$69:CH$78,MATCH($E81&amp;$I81,$E$69:$E$78&amp;$I$69:$I$78,0))</f>
        <v>0</v>
      </c>
      <c r="CI81" s="65" cm="1">
        <f t="array" ref="CI81">INDEX(CI$69:CI$78,MATCH($E81&amp;$I81,$E$69:$E$78&amp;$I$69:$I$78,0))</f>
        <v>0</v>
      </c>
      <c r="CJ81" s="65" cm="1">
        <f t="array" ref="CJ81">INDEX(CJ$69:CJ$78,MATCH($E81&amp;$I81,$E$69:$E$78&amp;$I$69:$I$78,0))</f>
        <v>0</v>
      </c>
      <c r="CK81" s="65" cm="1">
        <f t="array" ref="CK81">INDEX(CK$69:CK$78,MATCH($E81&amp;$I81,$E$69:$E$78&amp;$I$69:$I$78,0))</f>
        <v>0</v>
      </c>
      <c r="CL81" s="65" cm="1">
        <f t="array" ref="CL81">INDEX(CL$69:CL$78,MATCH($E81&amp;$I81,$E$69:$E$78&amp;$I$69:$I$78,0))</f>
        <v>0</v>
      </c>
      <c r="CM81" s="65" cm="1">
        <f t="array" ref="CM81">INDEX(CM$69:CM$78,MATCH($E81&amp;$I81,$E$69:$E$78&amp;$I$69:$I$78,0))</f>
        <v>0</v>
      </c>
      <c r="CN81" s="65" cm="1">
        <f t="array" ref="CN81">INDEX(CN$69:CN$78,MATCH($E81&amp;$I81,$E$69:$E$78&amp;$I$69:$I$78,0))</f>
        <v>0</v>
      </c>
      <c r="CO81" s="65" cm="1">
        <f t="array" ref="CO81">INDEX(CO$69:CO$78,MATCH($E81&amp;$I81,$E$69:$E$78&amp;$I$69:$I$78,0))</f>
        <v>0</v>
      </c>
      <c r="CP81" s="65" cm="1">
        <f t="array" ref="CP81">INDEX(CP$69:CP$78,MATCH($E81&amp;$I81,$E$69:$E$78&amp;$I$69:$I$78,0))</f>
        <v>0</v>
      </c>
      <c r="CQ81" s="65" cm="1">
        <f t="array" ref="CQ81">INDEX(CQ$69:CQ$78,MATCH($E81&amp;$I81,$E$69:$E$78&amp;$I$69:$I$78,0))</f>
        <v>0</v>
      </c>
      <c r="CR81" s="65" cm="1">
        <f t="array" ref="CR81">INDEX(CR$69:CR$78,MATCH($E81&amp;$I81,$E$69:$E$78&amp;$I$69:$I$78,0))</f>
        <v>0</v>
      </c>
      <c r="CS81" s="65" cm="1">
        <f t="array" ref="CS81">INDEX(CS$69:CS$78,MATCH($E81&amp;$I81,$E$69:$E$78&amp;$I$69:$I$78,0))</f>
        <v>0</v>
      </c>
      <c r="CT81" s="65" cm="1">
        <f t="array" ref="CT81">INDEX(CT$69:CT$78,MATCH($E81&amp;$I81,$E$69:$E$78&amp;$I$69:$I$78,0))</f>
        <v>0</v>
      </c>
      <c r="CU81" s="65" cm="1">
        <f t="array" ref="CU81">INDEX(CU$69:CU$78,MATCH($E81&amp;$I81,$E$69:$E$78&amp;$I$69:$I$78,0))</f>
        <v>0</v>
      </c>
      <c r="CV81" s="65" cm="1">
        <f t="array" ref="CV81">INDEX(CV$69:CV$78,MATCH($E81&amp;$I81,$E$69:$E$78&amp;$I$69:$I$78,0))</f>
        <v>0</v>
      </c>
    </row>
    <row r="82" spans="2:103" s="12" customFormat="1">
      <c r="E82" s="1" t="s">
        <v>224</v>
      </c>
      <c r="F82" s="1"/>
      <c r="G82" s="179" t="s">
        <v>164</v>
      </c>
      <c r="I82" s="88" t="str">
        <f>Scenarios!$J$106</f>
        <v>Scenario 1</v>
      </c>
      <c r="J82" s="333">
        <f>SUM(L82:CV82)</f>
        <v>0</v>
      </c>
      <c r="K82" s="65"/>
      <c r="L82" s="65" cm="1">
        <f t="array" ref="L82">INDEX(L$69:L$78,MATCH($E82&amp;$I82,$E$69:$E$78&amp;$I$69:$I$78,0))</f>
        <v>0</v>
      </c>
      <c r="M82" s="65" cm="1">
        <f t="array" ref="M82">INDEX(M$69:M$78,MATCH($E82&amp;$I82,$E$69:$E$78&amp;$I$69:$I$78,0))</f>
        <v>0</v>
      </c>
      <c r="N82" s="65" cm="1">
        <f t="array" ref="N82">INDEX(N$69:N$78,MATCH($E82&amp;$I82,$E$69:$E$78&amp;$I$69:$I$78,0))</f>
        <v>0</v>
      </c>
      <c r="O82" s="65" cm="1">
        <f t="array" ref="O82">INDEX(O$69:O$78,MATCH($E82&amp;$I82,$E$69:$E$78&amp;$I$69:$I$78,0))</f>
        <v>0</v>
      </c>
      <c r="P82" s="65" cm="1">
        <f t="array" ref="P82">INDEX(P$69:P$78,MATCH($E82&amp;$I82,$E$69:$E$78&amp;$I$69:$I$78,0))</f>
        <v>0</v>
      </c>
      <c r="Q82" s="65" cm="1">
        <f t="array" ref="Q82">INDEX(Q$69:Q$78,MATCH($E82&amp;$I82,$E$69:$E$78&amp;$I$69:$I$78,0))</f>
        <v>0</v>
      </c>
      <c r="R82" s="65" cm="1">
        <f t="array" ref="R82">INDEX(R$69:R$78,MATCH($E82&amp;$I82,$E$69:$E$78&amp;$I$69:$I$78,0))</f>
        <v>0</v>
      </c>
      <c r="S82" s="65" cm="1">
        <f t="array" ref="S82">INDEX(S$69:S$78,MATCH($E82&amp;$I82,$E$69:$E$78&amp;$I$69:$I$78,0))</f>
        <v>0</v>
      </c>
      <c r="T82" s="65" cm="1">
        <f t="array" ref="T82">INDEX(T$69:T$78,MATCH($E82&amp;$I82,$E$69:$E$78&amp;$I$69:$I$78,0))</f>
        <v>0</v>
      </c>
      <c r="U82" s="65" cm="1">
        <f t="array" ref="U82">INDEX(U$69:U$78,MATCH($E82&amp;$I82,$E$69:$E$78&amp;$I$69:$I$78,0))</f>
        <v>0</v>
      </c>
      <c r="V82" s="65" cm="1">
        <f t="array" ref="V82">INDEX(V$69:V$78,MATCH($E82&amp;$I82,$E$69:$E$78&amp;$I$69:$I$78,0))</f>
        <v>0</v>
      </c>
      <c r="W82" s="65" cm="1">
        <f t="array" ref="W82">INDEX(W$69:W$78,MATCH($E82&amp;$I82,$E$69:$E$78&amp;$I$69:$I$78,0))</f>
        <v>0</v>
      </c>
      <c r="X82" s="65" cm="1">
        <f t="array" ref="X82">INDEX(X$69:X$78,MATCH($E82&amp;$I82,$E$69:$E$78&amp;$I$69:$I$78,0))</f>
        <v>0</v>
      </c>
      <c r="Y82" s="65" cm="1">
        <f t="array" ref="Y82">INDEX(Y$69:Y$78,MATCH($E82&amp;$I82,$E$69:$E$78&amp;$I$69:$I$78,0))</f>
        <v>0</v>
      </c>
      <c r="Z82" s="65" cm="1">
        <f t="array" ref="Z82">INDEX(Z$69:Z$78,MATCH($E82&amp;$I82,$E$69:$E$78&amp;$I$69:$I$78,0))</f>
        <v>0</v>
      </c>
      <c r="AA82" s="65" cm="1">
        <f t="array" ref="AA82">INDEX(AA$69:AA$78,MATCH($E82&amp;$I82,$E$69:$E$78&amp;$I$69:$I$78,0))</f>
        <v>0</v>
      </c>
      <c r="AB82" s="65" cm="1">
        <f t="array" ref="AB82">INDEX(AB$69:AB$78,MATCH($E82&amp;$I82,$E$69:$E$78&amp;$I$69:$I$78,0))</f>
        <v>0</v>
      </c>
      <c r="AC82" s="65" cm="1">
        <f t="array" ref="AC82">INDEX(AC$69:AC$78,MATCH($E82&amp;$I82,$E$69:$E$78&amp;$I$69:$I$78,0))</f>
        <v>0</v>
      </c>
      <c r="AD82" s="65" cm="1">
        <f t="array" ref="AD82">INDEX(AD$69:AD$78,MATCH($E82&amp;$I82,$E$69:$E$78&amp;$I$69:$I$78,0))</f>
        <v>0</v>
      </c>
      <c r="AE82" s="65" cm="1">
        <f t="array" ref="AE82">INDEX(AE$69:AE$78,MATCH($E82&amp;$I82,$E$69:$E$78&amp;$I$69:$I$78,0))</f>
        <v>0</v>
      </c>
      <c r="AF82" s="65" cm="1">
        <f t="array" ref="AF82">INDEX(AF$69:AF$78,MATCH($E82&amp;$I82,$E$69:$E$78&amp;$I$69:$I$78,0))</f>
        <v>0</v>
      </c>
      <c r="AG82" s="65" cm="1">
        <f t="array" ref="AG82">INDEX(AG$69:AG$78,MATCH($E82&amp;$I82,$E$69:$E$78&amp;$I$69:$I$78,0))</f>
        <v>0</v>
      </c>
      <c r="AH82" s="65" cm="1">
        <f t="array" ref="AH82">INDEX(AH$69:AH$78,MATCH($E82&amp;$I82,$E$69:$E$78&amp;$I$69:$I$78,0))</f>
        <v>0</v>
      </c>
      <c r="AI82" s="65" cm="1">
        <f t="array" ref="AI82">INDEX(AI$69:AI$78,MATCH($E82&amp;$I82,$E$69:$E$78&amp;$I$69:$I$78,0))</f>
        <v>0</v>
      </c>
      <c r="AJ82" s="65" cm="1">
        <f t="array" ref="AJ82">INDEX(AJ$69:AJ$78,MATCH($E82&amp;$I82,$E$69:$E$78&amp;$I$69:$I$78,0))</f>
        <v>0</v>
      </c>
      <c r="AK82" s="65" cm="1">
        <f t="array" ref="AK82">INDEX(AK$69:AK$78,MATCH($E82&amp;$I82,$E$69:$E$78&amp;$I$69:$I$78,0))</f>
        <v>0</v>
      </c>
      <c r="AL82" s="65" cm="1">
        <f t="array" ref="AL82">INDEX(AL$69:AL$78,MATCH($E82&amp;$I82,$E$69:$E$78&amp;$I$69:$I$78,0))</f>
        <v>0</v>
      </c>
      <c r="AM82" s="65" cm="1">
        <f t="array" ref="AM82">INDEX(AM$69:AM$78,MATCH($E82&amp;$I82,$E$69:$E$78&amp;$I$69:$I$78,0))</f>
        <v>0</v>
      </c>
      <c r="AN82" s="65" cm="1">
        <f t="array" ref="AN82">INDEX(AN$69:AN$78,MATCH($E82&amp;$I82,$E$69:$E$78&amp;$I$69:$I$78,0))</f>
        <v>0</v>
      </c>
      <c r="AO82" s="65" cm="1">
        <f t="array" ref="AO82">INDEX(AO$69:AO$78,MATCH($E82&amp;$I82,$E$69:$E$78&amp;$I$69:$I$78,0))</f>
        <v>0</v>
      </c>
      <c r="AP82" s="65" cm="1">
        <f t="array" ref="AP82">INDEX(AP$69:AP$78,MATCH($E82&amp;$I82,$E$69:$E$78&amp;$I$69:$I$78,0))</f>
        <v>0</v>
      </c>
      <c r="AQ82" s="65" cm="1">
        <f t="array" ref="AQ82">INDEX(AQ$69:AQ$78,MATCH($E82&amp;$I82,$E$69:$E$78&amp;$I$69:$I$78,0))</f>
        <v>0</v>
      </c>
      <c r="AR82" s="65" cm="1">
        <f t="array" ref="AR82">INDEX(AR$69:AR$78,MATCH($E82&amp;$I82,$E$69:$E$78&amp;$I$69:$I$78,0))</f>
        <v>0</v>
      </c>
      <c r="AS82" s="65" cm="1">
        <f t="array" ref="AS82">INDEX(AS$69:AS$78,MATCH($E82&amp;$I82,$E$69:$E$78&amp;$I$69:$I$78,0))</f>
        <v>0</v>
      </c>
      <c r="AT82" s="65" cm="1">
        <f t="array" ref="AT82">INDEX(AT$69:AT$78,MATCH($E82&amp;$I82,$E$69:$E$78&amp;$I$69:$I$78,0))</f>
        <v>0</v>
      </c>
      <c r="AU82" s="65" cm="1">
        <f t="array" ref="AU82">INDEX(AU$69:AU$78,MATCH($E82&amp;$I82,$E$69:$E$78&amp;$I$69:$I$78,0))</f>
        <v>0</v>
      </c>
      <c r="AV82" s="65" cm="1">
        <f t="array" ref="AV82">INDEX(AV$69:AV$78,MATCH($E82&amp;$I82,$E$69:$E$78&amp;$I$69:$I$78,0))</f>
        <v>0</v>
      </c>
      <c r="AW82" s="65" cm="1">
        <f t="array" ref="AW82">INDEX(AW$69:AW$78,MATCH($E82&amp;$I82,$E$69:$E$78&amp;$I$69:$I$78,0))</f>
        <v>0</v>
      </c>
      <c r="AX82" s="65" cm="1">
        <f t="array" ref="AX82">INDEX(AX$69:AX$78,MATCH($E82&amp;$I82,$E$69:$E$78&amp;$I$69:$I$78,0))</f>
        <v>0</v>
      </c>
      <c r="AY82" s="65" cm="1">
        <f t="array" ref="AY82">INDEX(AY$69:AY$78,MATCH($E82&amp;$I82,$E$69:$E$78&amp;$I$69:$I$78,0))</f>
        <v>0</v>
      </c>
      <c r="AZ82" s="65" cm="1">
        <f t="array" ref="AZ82">INDEX(AZ$69:AZ$78,MATCH($E82&amp;$I82,$E$69:$E$78&amp;$I$69:$I$78,0))</f>
        <v>0</v>
      </c>
      <c r="BA82" s="65" cm="1">
        <f t="array" ref="BA82">INDEX(BA$69:BA$78,MATCH($E82&amp;$I82,$E$69:$E$78&amp;$I$69:$I$78,0))</f>
        <v>0</v>
      </c>
      <c r="BB82" s="65" cm="1">
        <f t="array" ref="BB82">INDEX(BB$69:BB$78,MATCH($E82&amp;$I82,$E$69:$E$78&amp;$I$69:$I$78,0))</f>
        <v>0</v>
      </c>
      <c r="BC82" s="65" cm="1">
        <f t="array" ref="BC82">INDEX(BC$69:BC$78,MATCH($E82&amp;$I82,$E$69:$E$78&amp;$I$69:$I$78,0))</f>
        <v>0</v>
      </c>
      <c r="BD82" s="65" cm="1">
        <f t="array" ref="BD82">INDEX(BD$69:BD$78,MATCH($E82&amp;$I82,$E$69:$E$78&amp;$I$69:$I$78,0))</f>
        <v>0</v>
      </c>
      <c r="BE82" s="65" cm="1">
        <f t="array" ref="BE82">INDEX(BE$69:BE$78,MATCH($E82&amp;$I82,$E$69:$E$78&amp;$I$69:$I$78,0))</f>
        <v>0</v>
      </c>
      <c r="BF82" s="65" cm="1">
        <f t="array" ref="BF82">INDEX(BF$69:BF$78,MATCH($E82&amp;$I82,$E$69:$E$78&amp;$I$69:$I$78,0))</f>
        <v>0</v>
      </c>
      <c r="BG82" s="65" cm="1">
        <f t="array" ref="BG82">INDEX(BG$69:BG$78,MATCH($E82&amp;$I82,$E$69:$E$78&amp;$I$69:$I$78,0))</f>
        <v>0</v>
      </c>
      <c r="BH82" s="65" cm="1">
        <f t="array" ref="BH82">INDEX(BH$69:BH$78,MATCH($E82&amp;$I82,$E$69:$E$78&amp;$I$69:$I$78,0))</f>
        <v>0</v>
      </c>
      <c r="BI82" s="65" cm="1">
        <f t="array" ref="BI82">INDEX(BI$69:BI$78,MATCH($E82&amp;$I82,$E$69:$E$78&amp;$I$69:$I$78,0))</f>
        <v>0</v>
      </c>
      <c r="BJ82" s="65" cm="1">
        <f t="array" ref="BJ82">INDEX(BJ$69:BJ$78,MATCH($E82&amp;$I82,$E$69:$E$78&amp;$I$69:$I$78,0))</f>
        <v>0</v>
      </c>
      <c r="BK82" s="65" cm="1">
        <f t="array" ref="BK82">INDEX(BK$69:BK$78,MATCH($E82&amp;$I82,$E$69:$E$78&amp;$I$69:$I$78,0))</f>
        <v>0</v>
      </c>
      <c r="BL82" s="65" cm="1">
        <f t="array" ref="BL82">INDEX(BL$69:BL$78,MATCH($E82&amp;$I82,$E$69:$E$78&amp;$I$69:$I$78,0))</f>
        <v>0</v>
      </c>
      <c r="BM82" s="65" cm="1">
        <f t="array" ref="BM82">INDEX(BM$69:BM$78,MATCH($E82&amp;$I82,$E$69:$E$78&amp;$I$69:$I$78,0))</f>
        <v>0</v>
      </c>
      <c r="BN82" s="65" cm="1">
        <f t="array" ref="BN82">INDEX(BN$69:BN$78,MATCH($E82&amp;$I82,$E$69:$E$78&amp;$I$69:$I$78,0))</f>
        <v>0</v>
      </c>
      <c r="BO82" s="65" cm="1">
        <f t="array" ref="BO82">INDEX(BO$69:BO$78,MATCH($E82&amp;$I82,$E$69:$E$78&amp;$I$69:$I$78,0))</f>
        <v>0</v>
      </c>
      <c r="BP82" s="65" cm="1">
        <f t="array" ref="BP82">INDEX(BP$69:BP$78,MATCH($E82&amp;$I82,$E$69:$E$78&amp;$I$69:$I$78,0))</f>
        <v>0</v>
      </c>
      <c r="BQ82" s="65" cm="1">
        <f t="array" ref="BQ82">INDEX(BQ$69:BQ$78,MATCH($E82&amp;$I82,$E$69:$E$78&amp;$I$69:$I$78,0))</f>
        <v>0</v>
      </c>
      <c r="BR82" s="65" cm="1">
        <f t="array" ref="BR82">INDEX(BR$69:BR$78,MATCH($E82&amp;$I82,$E$69:$E$78&amp;$I$69:$I$78,0))</f>
        <v>0</v>
      </c>
      <c r="BS82" s="65" cm="1">
        <f t="array" ref="BS82">INDEX(BS$69:BS$78,MATCH($E82&amp;$I82,$E$69:$E$78&amp;$I$69:$I$78,0))</f>
        <v>0</v>
      </c>
      <c r="BT82" s="65" cm="1">
        <f t="array" ref="BT82">INDEX(BT$69:BT$78,MATCH($E82&amp;$I82,$E$69:$E$78&amp;$I$69:$I$78,0))</f>
        <v>0</v>
      </c>
      <c r="BU82" s="65" cm="1">
        <f t="array" ref="BU82">INDEX(BU$69:BU$78,MATCH($E82&amp;$I82,$E$69:$E$78&amp;$I$69:$I$78,0))</f>
        <v>0</v>
      </c>
      <c r="BV82" s="65" cm="1">
        <f t="array" ref="BV82">INDEX(BV$69:BV$78,MATCH($E82&amp;$I82,$E$69:$E$78&amp;$I$69:$I$78,0))</f>
        <v>0</v>
      </c>
      <c r="BW82" s="65" cm="1">
        <f t="array" ref="BW82">INDEX(BW$69:BW$78,MATCH($E82&amp;$I82,$E$69:$E$78&amp;$I$69:$I$78,0))</f>
        <v>0</v>
      </c>
      <c r="BX82" s="65" cm="1">
        <f t="array" ref="BX82">INDEX(BX$69:BX$78,MATCH($E82&amp;$I82,$E$69:$E$78&amp;$I$69:$I$78,0))</f>
        <v>0</v>
      </c>
      <c r="BY82" s="65" cm="1">
        <f t="array" ref="BY82">INDEX(BY$69:BY$78,MATCH($E82&amp;$I82,$E$69:$E$78&amp;$I$69:$I$78,0))</f>
        <v>0</v>
      </c>
      <c r="BZ82" s="65" cm="1">
        <f t="array" ref="BZ82">INDEX(BZ$69:BZ$78,MATCH($E82&amp;$I82,$E$69:$E$78&amp;$I$69:$I$78,0))</f>
        <v>0</v>
      </c>
      <c r="CA82" s="65" cm="1">
        <f t="array" ref="CA82">INDEX(CA$69:CA$78,MATCH($E82&amp;$I82,$E$69:$E$78&amp;$I$69:$I$78,0))</f>
        <v>0</v>
      </c>
      <c r="CB82" s="65" cm="1">
        <f t="array" ref="CB82">INDEX(CB$69:CB$78,MATCH($E82&amp;$I82,$E$69:$E$78&amp;$I$69:$I$78,0))</f>
        <v>0</v>
      </c>
      <c r="CC82" s="65" cm="1">
        <f t="array" ref="CC82">INDEX(CC$69:CC$78,MATCH($E82&amp;$I82,$E$69:$E$78&amp;$I$69:$I$78,0))</f>
        <v>0</v>
      </c>
      <c r="CD82" s="65" cm="1">
        <f t="array" ref="CD82">INDEX(CD$69:CD$78,MATCH($E82&amp;$I82,$E$69:$E$78&amp;$I$69:$I$78,0))</f>
        <v>0</v>
      </c>
      <c r="CE82" s="65" cm="1">
        <f t="array" ref="CE82">INDEX(CE$69:CE$78,MATCH($E82&amp;$I82,$E$69:$E$78&amp;$I$69:$I$78,0))</f>
        <v>0</v>
      </c>
      <c r="CF82" s="65" cm="1">
        <f t="array" ref="CF82">INDEX(CF$69:CF$78,MATCH($E82&amp;$I82,$E$69:$E$78&amp;$I$69:$I$78,0))</f>
        <v>0</v>
      </c>
      <c r="CG82" s="65" cm="1">
        <f t="array" ref="CG82">INDEX(CG$69:CG$78,MATCH($E82&amp;$I82,$E$69:$E$78&amp;$I$69:$I$78,0))</f>
        <v>0</v>
      </c>
      <c r="CH82" s="65" cm="1">
        <f t="array" ref="CH82">INDEX(CH$69:CH$78,MATCH($E82&amp;$I82,$E$69:$E$78&amp;$I$69:$I$78,0))</f>
        <v>0</v>
      </c>
      <c r="CI82" s="65" cm="1">
        <f t="array" ref="CI82">INDEX(CI$69:CI$78,MATCH($E82&amp;$I82,$E$69:$E$78&amp;$I$69:$I$78,0))</f>
        <v>0</v>
      </c>
      <c r="CJ82" s="65" cm="1">
        <f t="array" ref="CJ82">INDEX(CJ$69:CJ$78,MATCH($E82&amp;$I82,$E$69:$E$78&amp;$I$69:$I$78,0))</f>
        <v>0</v>
      </c>
      <c r="CK82" s="65" cm="1">
        <f t="array" ref="CK82">INDEX(CK$69:CK$78,MATCH($E82&amp;$I82,$E$69:$E$78&amp;$I$69:$I$78,0))</f>
        <v>0</v>
      </c>
      <c r="CL82" s="65" cm="1">
        <f t="array" ref="CL82">INDEX(CL$69:CL$78,MATCH($E82&amp;$I82,$E$69:$E$78&amp;$I$69:$I$78,0))</f>
        <v>0</v>
      </c>
      <c r="CM82" s="65" cm="1">
        <f t="array" ref="CM82">INDEX(CM$69:CM$78,MATCH($E82&amp;$I82,$E$69:$E$78&amp;$I$69:$I$78,0))</f>
        <v>0</v>
      </c>
      <c r="CN82" s="65" cm="1">
        <f t="array" ref="CN82">INDEX(CN$69:CN$78,MATCH($E82&amp;$I82,$E$69:$E$78&amp;$I$69:$I$78,0))</f>
        <v>0</v>
      </c>
      <c r="CO82" s="65" cm="1">
        <f t="array" ref="CO82">INDEX(CO$69:CO$78,MATCH($E82&amp;$I82,$E$69:$E$78&amp;$I$69:$I$78,0))</f>
        <v>0</v>
      </c>
      <c r="CP82" s="65" cm="1">
        <f t="array" ref="CP82">INDEX(CP$69:CP$78,MATCH($E82&amp;$I82,$E$69:$E$78&amp;$I$69:$I$78,0))</f>
        <v>0</v>
      </c>
      <c r="CQ82" s="65" cm="1">
        <f t="array" ref="CQ82">INDEX(CQ$69:CQ$78,MATCH($E82&amp;$I82,$E$69:$E$78&amp;$I$69:$I$78,0))</f>
        <v>0</v>
      </c>
      <c r="CR82" s="65" cm="1">
        <f t="array" ref="CR82">INDEX(CR$69:CR$78,MATCH($E82&amp;$I82,$E$69:$E$78&amp;$I$69:$I$78,0))</f>
        <v>0</v>
      </c>
      <c r="CS82" s="65" cm="1">
        <f t="array" ref="CS82">INDEX(CS$69:CS$78,MATCH($E82&amp;$I82,$E$69:$E$78&amp;$I$69:$I$78,0))</f>
        <v>0</v>
      </c>
      <c r="CT82" s="65" cm="1">
        <f t="array" ref="CT82">INDEX(CT$69:CT$78,MATCH($E82&amp;$I82,$E$69:$E$78&amp;$I$69:$I$78,0))</f>
        <v>0</v>
      </c>
      <c r="CU82" s="65" cm="1">
        <f t="array" ref="CU82">INDEX(CU$69:CU$78,MATCH($E82&amp;$I82,$E$69:$E$78&amp;$I$69:$I$78,0))</f>
        <v>0</v>
      </c>
      <c r="CV82" s="65" cm="1">
        <f t="array" ref="CV82">INDEX(CV$69:CV$78,MATCH($E82&amp;$I82,$E$69:$E$78&amp;$I$69:$I$78,0))</f>
        <v>0</v>
      </c>
    </row>
    <row r="83" spans="2:103">
      <c r="E83" s="90"/>
      <c r="H83" s="1"/>
      <c r="I83"/>
      <c r="J83" s="1"/>
    </row>
    <row r="84" spans="2:103">
      <c r="B84" s="22">
        <f>MAX(B$4:$B79)+1</f>
        <v>5</v>
      </c>
      <c r="C84" s="22" t="s">
        <v>226</v>
      </c>
      <c r="D84" s="22"/>
      <c r="E84" s="22"/>
      <c r="F84" s="22"/>
      <c r="G84" s="22"/>
      <c r="H84" s="22"/>
      <c r="I84" s="22"/>
      <c r="J84" s="22"/>
      <c r="K84" s="22"/>
      <c r="L84" s="22"/>
      <c r="M84" s="22"/>
      <c r="N84" s="22"/>
      <c r="O84" s="22"/>
      <c r="P84" s="22"/>
      <c r="Q84" s="22"/>
      <c r="R84" s="22"/>
      <c r="S84" s="22"/>
      <c r="T84" s="22"/>
      <c r="U84" s="22"/>
      <c r="V84" s="22"/>
      <c r="W84" s="22"/>
      <c r="X84" s="22"/>
      <c r="Y84" s="22"/>
      <c r="Z84" s="22"/>
      <c r="AA84" s="22"/>
      <c r="AB84" s="22"/>
      <c r="AC84" s="22"/>
      <c r="AD84" s="22"/>
      <c r="AE84" s="22"/>
      <c r="AF84" s="22"/>
      <c r="AG84" s="22"/>
      <c r="AH84" s="22"/>
      <c r="AI84" s="22"/>
      <c r="AJ84" s="22"/>
      <c r="AK84" s="22"/>
      <c r="AL84" s="22"/>
      <c r="AM84" s="22"/>
      <c r="AN84" s="22"/>
      <c r="AO84" s="22"/>
      <c r="AP84" s="22"/>
      <c r="AQ84" s="22"/>
      <c r="AR84" s="22"/>
      <c r="AS84" s="22"/>
      <c r="AT84" s="22"/>
      <c r="AU84" s="22"/>
      <c r="AV84" s="22"/>
      <c r="AW84" s="22"/>
      <c r="AX84" s="22"/>
      <c r="AY84" s="22"/>
      <c r="AZ84" s="22"/>
      <c r="BA84" s="22"/>
      <c r="BB84" s="22"/>
      <c r="BC84" s="22"/>
      <c r="BD84" s="22"/>
      <c r="BE84" s="22"/>
      <c r="BF84" s="22"/>
      <c r="BG84" s="22"/>
      <c r="BH84" s="22"/>
      <c r="BI84" s="22"/>
      <c r="BJ84" s="22"/>
      <c r="BK84" s="22"/>
      <c r="BL84" s="22"/>
      <c r="BM84" s="22"/>
      <c r="BN84" s="22"/>
      <c r="BO84" s="22"/>
      <c r="BP84" s="22"/>
      <c r="BQ84" s="22"/>
      <c r="BR84" s="22"/>
      <c r="BS84" s="22"/>
      <c r="BT84" s="22"/>
      <c r="BU84" s="22"/>
      <c r="BV84" s="22"/>
      <c r="BW84" s="22"/>
      <c r="BX84" s="22"/>
      <c r="BY84" s="22"/>
      <c r="BZ84" s="22"/>
      <c r="CA84" s="22"/>
      <c r="CB84" s="22"/>
      <c r="CC84" s="22"/>
      <c r="CD84" s="22"/>
      <c r="CE84" s="22"/>
      <c r="CF84" s="22"/>
      <c r="CG84" s="22"/>
      <c r="CH84" s="22"/>
      <c r="CI84" s="22"/>
      <c r="CJ84" s="22"/>
      <c r="CK84" s="22"/>
      <c r="CL84" s="22"/>
      <c r="CM84" s="22"/>
      <c r="CN84" s="22"/>
      <c r="CO84" s="22"/>
      <c r="CP84" s="22"/>
      <c r="CQ84" s="22"/>
      <c r="CR84" s="22"/>
      <c r="CS84" s="22"/>
      <c r="CT84" s="22"/>
      <c r="CU84" s="22"/>
      <c r="CV84" s="22"/>
      <c r="CW84" s="23"/>
      <c r="CX84" s="23"/>
      <c r="CY84" s="23"/>
    </row>
    <row r="85" spans="2:103">
      <c r="B85" s="222" t="s">
        <v>227</v>
      </c>
      <c r="C85" s="222"/>
      <c r="D85" s="222"/>
      <c r="E85" s="222"/>
      <c r="F85" s="222"/>
      <c r="G85" s="222"/>
      <c r="H85" s="222"/>
      <c r="I85" s="222"/>
      <c r="J85" s="222"/>
      <c r="K85" s="222"/>
      <c r="L85" s="222"/>
      <c r="M85" s="222"/>
      <c r="N85" s="222"/>
      <c r="O85" s="222"/>
      <c r="P85" s="222"/>
      <c r="Q85" s="222"/>
      <c r="R85" s="222"/>
      <c r="S85" s="222"/>
      <c r="T85" s="222"/>
      <c r="U85" s="222"/>
      <c r="V85" s="222"/>
      <c r="W85" s="222"/>
      <c r="X85" s="222"/>
      <c r="Y85" s="222"/>
      <c r="Z85" s="222"/>
      <c r="AA85" s="222"/>
      <c r="AB85" s="222"/>
      <c r="AC85" s="222"/>
      <c r="AD85" s="222"/>
      <c r="AE85" s="222"/>
      <c r="AF85" s="222"/>
      <c r="AG85" s="222"/>
      <c r="AH85" s="222"/>
      <c r="AI85" s="222"/>
      <c r="AJ85" s="222"/>
      <c r="AK85" s="222"/>
      <c r="AL85" s="222"/>
      <c r="AM85" s="222"/>
      <c r="AN85" s="222"/>
      <c r="AO85" s="222"/>
      <c r="AP85" s="222"/>
      <c r="AQ85" s="222"/>
      <c r="AR85" s="222"/>
      <c r="AS85" s="222"/>
      <c r="AT85" s="222"/>
      <c r="AU85" s="222"/>
      <c r="AV85" s="222"/>
      <c r="AW85" s="222"/>
      <c r="AX85" s="222"/>
      <c r="AY85" s="222"/>
      <c r="AZ85" s="222"/>
      <c r="BA85" s="222"/>
      <c r="BB85" s="222"/>
      <c r="BC85" s="222"/>
      <c r="BD85" s="222"/>
      <c r="BE85" s="222"/>
      <c r="BF85" s="222"/>
      <c r="BG85" s="222"/>
      <c r="BH85" s="222"/>
      <c r="BI85" s="222"/>
      <c r="BJ85" s="222"/>
      <c r="BK85" s="222"/>
      <c r="BL85" s="222"/>
      <c r="BM85" s="222"/>
      <c r="BN85" s="222"/>
      <c r="BO85" s="222"/>
      <c r="BP85" s="222"/>
      <c r="BQ85" s="222"/>
      <c r="BR85" s="222"/>
      <c r="BS85" s="222"/>
      <c r="BT85" s="222"/>
      <c r="BU85" s="222"/>
      <c r="BV85" s="222"/>
      <c r="BW85" s="222"/>
      <c r="BX85" s="222"/>
      <c r="BY85" s="222"/>
      <c r="BZ85" s="222"/>
      <c r="CA85" s="222"/>
      <c r="CB85" s="222"/>
      <c r="CC85" s="222"/>
      <c r="CD85" s="222"/>
      <c r="CE85" s="222"/>
      <c r="CF85" s="222"/>
      <c r="CG85" s="222"/>
      <c r="CH85" s="222"/>
      <c r="CI85" s="222"/>
      <c r="CJ85" s="222"/>
      <c r="CK85" s="222"/>
      <c r="CL85" s="222"/>
      <c r="CM85" s="222"/>
      <c r="CN85" s="222"/>
      <c r="CO85" s="222"/>
      <c r="CP85" s="222"/>
      <c r="CQ85" s="222"/>
      <c r="CR85" s="222"/>
      <c r="CS85" s="222"/>
      <c r="CT85" s="222"/>
      <c r="CU85" s="222"/>
      <c r="CV85" s="222"/>
      <c r="CW85" s="222"/>
      <c r="CX85" s="222"/>
      <c r="CY85" s="222"/>
    </row>
    <row r="86" spans="2:103" s="90" customFormat="1">
      <c r="C86" s="43">
        <f>MAX($B$5:C85)+0.1</f>
        <v>5.0999999999999996</v>
      </c>
      <c r="D86" s="41" t="s">
        <v>136</v>
      </c>
      <c r="E86" s="41"/>
      <c r="F86" s="41"/>
      <c r="G86" s="41"/>
      <c r="H86" s="41"/>
      <c r="I86" s="41"/>
      <c r="J86" s="41"/>
      <c r="K86" s="41"/>
      <c r="L86" s="41"/>
      <c r="M86" s="41"/>
      <c r="N86" s="41"/>
      <c r="O86" s="41"/>
      <c r="P86" s="41"/>
      <c r="Q86" s="41"/>
      <c r="R86" s="41"/>
      <c r="S86" s="41"/>
      <c r="T86" s="41"/>
      <c r="U86" s="41"/>
      <c r="V86" s="41"/>
      <c r="W86" s="41"/>
      <c r="X86" s="41"/>
      <c r="Y86" s="41"/>
      <c r="Z86" s="41"/>
      <c r="AA86" s="41"/>
      <c r="AB86" s="41"/>
      <c r="AC86" s="41"/>
      <c r="AD86" s="41"/>
      <c r="AE86" s="41"/>
      <c r="AF86" s="41"/>
      <c r="AG86" s="41"/>
      <c r="AH86" s="41"/>
      <c r="AI86" s="41"/>
      <c r="AJ86" s="41"/>
      <c r="AK86" s="41"/>
      <c r="AL86" s="41"/>
      <c r="AM86" s="41"/>
      <c r="AN86" s="41"/>
      <c r="AO86" s="41"/>
      <c r="AP86" s="41"/>
      <c r="AQ86" s="41"/>
      <c r="AR86" s="41"/>
      <c r="AS86" s="41"/>
      <c r="AT86" s="41"/>
      <c r="AU86" s="41"/>
      <c r="AV86" s="41"/>
      <c r="AW86" s="41"/>
      <c r="AX86" s="41"/>
      <c r="AY86" s="41"/>
      <c r="AZ86" s="41"/>
      <c r="BA86" s="41"/>
      <c r="BB86" s="41"/>
      <c r="BC86" s="41"/>
      <c r="BD86" s="41"/>
      <c r="BE86" s="41"/>
      <c r="BF86" s="41"/>
      <c r="BG86" s="41"/>
      <c r="BH86" s="41"/>
      <c r="BI86" s="41"/>
      <c r="BJ86" s="41"/>
      <c r="BK86" s="41"/>
      <c r="BL86" s="41"/>
      <c r="BM86" s="41"/>
      <c r="BN86" s="41"/>
      <c r="BO86" s="41"/>
      <c r="BP86" s="41"/>
      <c r="BQ86" s="41"/>
      <c r="BR86" s="41"/>
      <c r="BS86" s="41"/>
      <c r="BT86" s="41"/>
      <c r="BU86" s="41"/>
      <c r="BV86" s="41"/>
      <c r="BW86" s="41"/>
      <c r="BX86" s="41"/>
      <c r="BY86" s="41"/>
      <c r="BZ86" s="41"/>
      <c r="CA86" s="41"/>
      <c r="CB86" s="41"/>
      <c r="CC86" s="41"/>
      <c r="CD86" s="41"/>
      <c r="CE86" s="41"/>
      <c r="CF86" s="41"/>
      <c r="CG86" s="41"/>
      <c r="CH86" s="41"/>
      <c r="CI86" s="41"/>
      <c r="CJ86" s="41"/>
      <c r="CK86" s="41"/>
      <c r="CL86" s="41"/>
      <c r="CM86" s="41"/>
      <c r="CN86" s="41"/>
      <c r="CO86" s="41"/>
      <c r="CP86" s="41"/>
      <c r="CQ86" s="41"/>
      <c r="CR86" s="41"/>
      <c r="CS86" s="41"/>
      <c r="CT86" s="41"/>
      <c r="CU86" s="41"/>
      <c r="CV86" s="41"/>
      <c r="CW86" s="41"/>
      <c r="CX86" s="41"/>
      <c r="CY86" s="41"/>
    </row>
    <row r="87" spans="2:103" s="90" customFormat="1">
      <c r="G87" s="183"/>
      <c r="I87" s="183"/>
      <c r="J87" s="183"/>
    </row>
    <row r="88" spans="2:103">
      <c r="C88" s="90"/>
      <c r="D88" s="90"/>
      <c r="E88" s="90" t="s">
        <v>171</v>
      </c>
      <c r="F88" s="90"/>
      <c r="G88" s="179" t="s">
        <v>164</v>
      </c>
      <c r="H88" s="166"/>
      <c r="I88" s="180"/>
      <c r="J88" s="94"/>
      <c r="L88" s="84">
        <v>0</v>
      </c>
      <c r="M88" s="84">
        <v>0</v>
      </c>
      <c r="N88" s="84">
        <v>0</v>
      </c>
      <c r="O88" s="84">
        <v>0</v>
      </c>
      <c r="P88" s="84">
        <v>0</v>
      </c>
      <c r="Q88" s="84">
        <v>0</v>
      </c>
      <c r="R88" s="84">
        <v>0</v>
      </c>
      <c r="S88" s="84">
        <v>0</v>
      </c>
      <c r="T88" s="84">
        <v>0</v>
      </c>
      <c r="U88" s="84">
        <v>0</v>
      </c>
      <c r="V88" s="84">
        <v>0</v>
      </c>
      <c r="W88" s="84">
        <v>0</v>
      </c>
      <c r="X88" s="84">
        <v>0</v>
      </c>
      <c r="Y88" s="84">
        <v>0</v>
      </c>
      <c r="Z88" s="84">
        <v>0</v>
      </c>
      <c r="AA88" s="84">
        <v>0</v>
      </c>
      <c r="AB88" s="84">
        <v>0</v>
      </c>
      <c r="AC88" s="84">
        <v>0</v>
      </c>
      <c r="AD88" s="84">
        <v>0</v>
      </c>
      <c r="AE88" s="84">
        <v>0</v>
      </c>
      <c r="AF88" s="84">
        <v>0</v>
      </c>
      <c r="AG88" s="84">
        <v>0</v>
      </c>
      <c r="AH88" s="84">
        <v>0</v>
      </c>
      <c r="AI88" s="84">
        <v>0</v>
      </c>
      <c r="AJ88" s="84">
        <v>0</v>
      </c>
      <c r="AK88" s="84">
        <v>0</v>
      </c>
      <c r="AL88" s="84">
        <v>0</v>
      </c>
      <c r="AM88" s="84">
        <v>0</v>
      </c>
      <c r="AN88" s="84">
        <v>0</v>
      </c>
      <c r="AO88" s="84">
        <v>0</v>
      </c>
      <c r="AP88" s="84">
        <v>0</v>
      </c>
      <c r="AQ88" s="84">
        <v>0</v>
      </c>
      <c r="AR88" s="84">
        <v>0</v>
      </c>
      <c r="AS88" s="84">
        <v>0</v>
      </c>
      <c r="AT88" s="84">
        <v>0</v>
      </c>
      <c r="AU88" s="84">
        <v>0</v>
      </c>
      <c r="AV88" s="84">
        <v>0</v>
      </c>
      <c r="AW88" s="84">
        <v>0</v>
      </c>
      <c r="AX88" s="84">
        <v>0</v>
      </c>
      <c r="AY88" s="84">
        <v>0</v>
      </c>
      <c r="AZ88" s="84">
        <v>0</v>
      </c>
      <c r="BA88" s="84">
        <v>0</v>
      </c>
      <c r="BB88" s="84">
        <v>0</v>
      </c>
      <c r="BC88" s="84">
        <v>0</v>
      </c>
      <c r="BD88" s="84">
        <v>0</v>
      </c>
      <c r="BE88" s="84">
        <v>0</v>
      </c>
      <c r="BF88" s="84">
        <v>0</v>
      </c>
      <c r="BG88" s="84">
        <v>0</v>
      </c>
      <c r="BH88" s="84">
        <v>0</v>
      </c>
      <c r="BI88" s="84">
        <v>0</v>
      </c>
      <c r="BJ88" s="84">
        <v>0</v>
      </c>
      <c r="BK88" s="84">
        <v>0</v>
      </c>
      <c r="BL88" s="84">
        <v>0</v>
      </c>
      <c r="BM88" s="84">
        <v>0</v>
      </c>
      <c r="BN88" s="84">
        <v>0</v>
      </c>
      <c r="BO88" s="84">
        <v>0</v>
      </c>
      <c r="BP88" s="84">
        <v>0</v>
      </c>
      <c r="BQ88" s="84">
        <v>0</v>
      </c>
      <c r="BR88" s="84">
        <v>0</v>
      </c>
      <c r="BS88" s="84">
        <v>0</v>
      </c>
      <c r="BT88" s="84">
        <v>0</v>
      </c>
      <c r="BU88" s="84">
        <v>0</v>
      </c>
      <c r="BV88" s="84">
        <v>0</v>
      </c>
      <c r="BW88" s="84">
        <v>0</v>
      </c>
      <c r="BX88" s="84">
        <v>0</v>
      </c>
      <c r="BY88" s="84">
        <v>0</v>
      </c>
      <c r="BZ88" s="84">
        <v>0</v>
      </c>
      <c r="CA88" s="84">
        <v>0</v>
      </c>
      <c r="CB88" s="84">
        <v>0</v>
      </c>
      <c r="CC88" s="84">
        <v>0</v>
      </c>
      <c r="CD88" s="84">
        <v>0</v>
      </c>
      <c r="CE88" s="84">
        <v>0</v>
      </c>
      <c r="CF88" s="84">
        <v>0</v>
      </c>
      <c r="CG88" s="84">
        <v>0</v>
      </c>
      <c r="CH88" s="84">
        <v>0</v>
      </c>
      <c r="CI88" s="84">
        <v>0</v>
      </c>
      <c r="CJ88" s="84">
        <v>0</v>
      </c>
      <c r="CK88" s="84">
        <v>0</v>
      </c>
      <c r="CL88" s="84">
        <v>0</v>
      </c>
      <c r="CM88" s="84">
        <v>0</v>
      </c>
      <c r="CN88" s="84">
        <v>0</v>
      </c>
      <c r="CO88" s="84">
        <v>0</v>
      </c>
      <c r="CP88" s="84">
        <v>0</v>
      </c>
      <c r="CQ88" s="84">
        <v>0</v>
      </c>
      <c r="CR88" s="84">
        <v>0</v>
      </c>
      <c r="CS88" s="84">
        <v>0</v>
      </c>
      <c r="CT88" s="84">
        <v>0</v>
      </c>
      <c r="CU88" s="84">
        <v>0</v>
      </c>
      <c r="CV88" s="84">
        <v>0</v>
      </c>
    </row>
    <row r="89" spans="2:103">
      <c r="C89" s="90"/>
      <c r="D89" s="90"/>
      <c r="E89" s="90" t="s">
        <v>172</v>
      </c>
      <c r="F89" s="90"/>
      <c r="G89" s="179" t="s">
        <v>164</v>
      </c>
      <c r="H89" s="166"/>
      <c r="I89" s="180"/>
      <c r="J89" s="94"/>
      <c r="L89" s="84">
        <v>0</v>
      </c>
      <c r="M89" s="84">
        <v>0</v>
      </c>
      <c r="N89" s="84">
        <v>0</v>
      </c>
      <c r="O89" s="84">
        <v>0</v>
      </c>
      <c r="P89" s="84">
        <v>0</v>
      </c>
      <c r="Q89" s="84">
        <v>0</v>
      </c>
      <c r="R89" s="84">
        <v>0</v>
      </c>
      <c r="S89" s="84">
        <v>0</v>
      </c>
      <c r="T89" s="84">
        <v>0</v>
      </c>
      <c r="U89" s="84">
        <v>0</v>
      </c>
      <c r="V89" s="84">
        <v>0</v>
      </c>
      <c r="W89" s="84">
        <v>0</v>
      </c>
      <c r="X89" s="84">
        <v>0</v>
      </c>
      <c r="Y89" s="84">
        <v>0</v>
      </c>
      <c r="Z89" s="84">
        <v>0</v>
      </c>
      <c r="AA89" s="84">
        <v>0</v>
      </c>
      <c r="AB89" s="84">
        <v>0</v>
      </c>
      <c r="AC89" s="84">
        <v>0</v>
      </c>
      <c r="AD89" s="84">
        <v>0</v>
      </c>
      <c r="AE89" s="84">
        <v>0</v>
      </c>
      <c r="AF89" s="84">
        <v>0</v>
      </c>
      <c r="AG89" s="84">
        <v>0</v>
      </c>
      <c r="AH89" s="84">
        <v>0</v>
      </c>
      <c r="AI89" s="84">
        <v>0</v>
      </c>
      <c r="AJ89" s="84">
        <v>0</v>
      </c>
      <c r="AK89" s="84">
        <v>0</v>
      </c>
      <c r="AL89" s="84">
        <v>0</v>
      </c>
      <c r="AM89" s="84">
        <v>0</v>
      </c>
      <c r="AN89" s="84">
        <v>0</v>
      </c>
      <c r="AO89" s="84">
        <v>0</v>
      </c>
      <c r="AP89" s="84">
        <v>0</v>
      </c>
      <c r="AQ89" s="84">
        <v>0</v>
      </c>
      <c r="AR89" s="84">
        <v>0</v>
      </c>
      <c r="AS89" s="84">
        <v>0</v>
      </c>
      <c r="AT89" s="84">
        <v>0</v>
      </c>
      <c r="AU89" s="84">
        <v>0</v>
      </c>
      <c r="AV89" s="84">
        <v>0</v>
      </c>
      <c r="AW89" s="84">
        <v>0</v>
      </c>
      <c r="AX89" s="84">
        <v>0</v>
      </c>
      <c r="AY89" s="84">
        <v>0</v>
      </c>
      <c r="AZ89" s="84">
        <v>0</v>
      </c>
      <c r="BA89" s="84">
        <v>0</v>
      </c>
      <c r="BB89" s="84">
        <v>0</v>
      </c>
      <c r="BC89" s="84">
        <v>0</v>
      </c>
      <c r="BD89" s="84">
        <v>0</v>
      </c>
      <c r="BE89" s="84">
        <v>0</v>
      </c>
      <c r="BF89" s="84">
        <v>0</v>
      </c>
      <c r="BG89" s="84">
        <v>0</v>
      </c>
      <c r="BH89" s="84">
        <v>0</v>
      </c>
      <c r="BI89" s="84">
        <v>0</v>
      </c>
      <c r="BJ89" s="84">
        <v>0</v>
      </c>
      <c r="BK89" s="84">
        <v>0</v>
      </c>
      <c r="BL89" s="84">
        <v>0</v>
      </c>
      <c r="BM89" s="84">
        <v>0</v>
      </c>
      <c r="BN89" s="84">
        <v>0</v>
      </c>
      <c r="BO89" s="84">
        <v>0</v>
      </c>
      <c r="BP89" s="84">
        <v>0</v>
      </c>
      <c r="BQ89" s="84">
        <v>0</v>
      </c>
      <c r="BR89" s="84">
        <v>0</v>
      </c>
      <c r="BS89" s="84">
        <v>0</v>
      </c>
      <c r="BT89" s="84">
        <v>0</v>
      </c>
      <c r="BU89" s="84">
        <v>0</v>
      </c>
      <c r="BV89" s="84">
        <v>0</v>
      </c>
      <c r="BW89" s="84">
        <v>0</v>
      </c>
      <c r="BX89" s="84">
        <v>0</v>
      </c>
      <c r="BY89" s="84">
        <v>0</v>
      </c>
      <c r="BZ89" s="84">
        <v>0</v>
      </c>
      <c r="CA89" s="84">
        <v>0</v>
      </c>
      <c r="CB89" s="84">
        <v>0</v>
      </c>
      <c r="CC89" s="84">
        <v>0</v>
      </c>
      <c r="CD89" s="84">
        <v>0</v>
      </c>
      <c r="CE89" s="84">
        <v>0</v>
      </c>
      <c r="CF89" s="84">
        <v>0</v>
      </c>
      <c r="CG89" s="84">
        <v>0</v>
      </c>
      <c r="CH89" s="84">
        <v>0</v>
      </c>
      <c r="CI89" s="84">
        <v>0</v>
      </c>
      <c r="CJ89" s="84">
        <v>0</v>
      </c>
      <c r="CK89" s="84">
        <v>0</v>
      </c>
      <c r="CL89" s="84">
        <v>0</v>
      </c>
      <c r="CM89" s="84">
        <v>0</v>
      </c>
      <c r="CN89" s="84">
        <v>0</v>
      </c>
      <c r="CO89" s="84">
        <v>0</v>
      </c>
      <c r="CP89" s="84">
        <v>0</v>
      </c>
      <c r="CQ89" s="84">
        <v>0</v>
      </c>
      <c r="CR89" s="84">
        <v>0</v>
      </c>
      <c r="CS89" s="84">
        <v>0</v>
      </c>
      <c r="CT89" s="84">
        <v>0</v>
      </c>
      <c r="CU89" s="84">
        <v>0</v>
      </c>
      <c r="CV89" s="84">
        <v>0</v>
      </c>
    </row>
    <row r="90" spans="2:103">
      <c r="C90" s="90"/>
      <c r="D90" s="90"/>
      <c r="E90" s="90" t="s">
        <v>173</v>
      </c>
      <c r="F90" s="90"/>
      <c r="G90" s="179" t="s">
        <v>164</v>
      </c>
      <c r="H90" s="166"/>
      <c r="I90" s="180"/>
      <c r="J90" s="94"/>
      <c r="L90" s="84">
        <v>0</v>
      </c>
      <c r="M90" s="84">
        <v>0</v>
      </c>
      <c r="N90" s="84">
        <v>0</v>
      </c>
      <c r="O90" s="84">
        <v>0</v>
      </c>
      <c r="P90" s="84">
        <v>0</v>
      </c>
      <c r="Q90" s="84">
        <v>0</v>
      </c>
      <c r="R90" s="84">
        <v>0</v>
      </c>
      <c r="S90" s="84">
        <v>0</v>
      </c>
      <c r="T90" s="84">
        <v>0</v>
      </c>
      <c r="U90" s="84">
        <v>0</v>
      </c>
      <c r="V90" s="84">
        <v>0</v>
      </c>
      <c r="W90" s="84">
        <v>0</v>
      </c>
      <c r="X90" s="84">
        <v>0</v>
      </c>
      <c r="Y90" s="84">
        <v>0</v>
      </c>
      <c r="Z90" s="84">
        <v>0</v>
      </c>
      <c r="AA90" s="84">
        <v>0</v>
      </c>
      <c r="AB90" s="84">
        <v>0</v>
      </c>
      <c r="AC90" s="84">
        <v>0</v>
      </c>
      <c r="AD90" s="84">
        <v>0</v>
      </c>
      <c r="AE90" s="84">
        <v>0</v>
      </c>
      <c r="AF90" s="84">
        <v>0</v>
      </c>
      <c r="AG90" s="84">
        <v>0</v>
      </c>
      <c r="AH90" s="84">
        <v>0</v>
      </c>
      <c r="AI90" s="84">
        <v>0</v>
      </c>
      <c r="AJ90" s="84">
        <v>0</v>
      </c>
      <c r="AK90" s="84">
        <v>0</v>
      </c>
      <c r="AL90" s="84">
        <v>0</v>
      </c>
      <c r="AM90" s="84">
        <v>0</v>
      </c>
      <c r="AN90" s="84">
        <v>0</v>
      </c>
      <c r="AO90" s="84">
        <v>0</v>
      </c>
      <c r="AP90" s="84">
        <v>0</v>
      </c>
      <c r="AQ90" s="84">
        <v>0</v>
      </c>
      <c r="AR90" s="84">
        <v>0</v>
      </c>
      <c r="AS90" s="84">
        <v>0</v>
      </c>
      <c r="AT90" s="84">
        <v>0</v>
      </c>
      <c r="AU90" s="84">
        <v>0</v>
      </c>
      <c r="AV90" s="84">
        <v>0</v>
      </c>
      <c r="AW90" s="84">
        <v>0</v>
      </c>
      <c r="AX90" s="84">
        <v>0</v>
      </c>
      <c r="AY90" s="84">
        <v>0</v>
      </c>
      <c r="AZ90" s="84">
        <v>0</v>
      </c>
      <c r="BA90" s="84">
        <v>0</v>
      </c>
      <c r="BB90" s="84">
        <v>0</v>
      </c>
      <c r="BC90" s="84">
        <v>0</v>
      </c>
      <c r="BD90" s="84">
        <v>0</v>
      </c>
      <c r="BE90" s="84">
        <v>0</v>
      </c>
      <c r="BF90" s="84">
        <v>0</v>
      </c>
      <c r="BG90" s="84">
        <v>0</v>
      </c>
      <c r="BH90" s="84">
        <v>0</v>
      </c>
      <c r="BI90" s="84">
        <v>0</v>
      </c>
      <c r="BJ90" s="84">
        <v>0</v>
      </c>
      <c r="BK90" s="84">
        <v>0</v>
      </c>
      <c r="BL90" s="84">
        <v>0</v>
      </c>
      <c r="BM90" s="84">
        <v>0</v>
      </c>
      <c r="BN90" s="84">
        <v>0</v>
      </c>
      <c r="BO90" s="84">
        <v>0</v>
      </c>
      <c r="BP90" s="84">
        <v>0</v>
      </c>
      <c r="BQ90" s="84">
        <v>0</v>
      </c>
      <c r="BR90" s="84">
        <v>0</v>
      </c>
      <c r="BS90" s="84">
        <v>0</v>
      </c>
      <c r="BT90" s="84">
        <v>0</v>
      </c>
      <c r="BU90" s="84">
        <v>0</v>
      </c>
      <c r="BV90" s="84">
        <v>0</v>
      </c>
      <c r="BW90" s="84">
        <v>0</v>
      </c>
      <c r="BX90" s="84">
        <v>0</v>
      </c>
      <c r="BY90" s="84">
        <v>0</v>
      </c>
      <c r="BZ90" s="84">
        <v>0</v>
      </c>
      <c r="CA90" s="84">
        <v>0</v>
      </c>
      <c r="CB90" s="84">
        <v>0</v>
      </c>
      <c r="CC90" s="84">
        <v>0</v>
      </c>
      <c r="CD90" s="84">
        <v>0</v>
      </c>
      <c r="CE90" s="84">
        <v>0</v>
      </c>
      <c r="CF90" s="84">
        <v>0</v>
      </c>
      <c r="CG90" s="84">
        <v>0</v>
      </c>
      <c r="CH90" s="84">
        <v>0</v>
      </c>
      <c r="CI90" s="84">
        <v>0</v>
      </c>
      <c r="CJ90" s="84">
        <v>0</v>
      </c>
      <c r="CK90" s="84">
        <v>0</v>
      </c>
      <c r="CL90" s="84">
        <v>0</v>
      </c>
      <c r="CM90" s="84">
        <v>0</v>
      </c>
      <c r="CN90" s="84">
        <v>0</v>
      </c>
      <c r="CO90" s="84">
        <v>0</v>
      </c>
      <c r="CP90" s="84">
        <v>0</v>
      </c>
      <c r="CQ90" s="84">
        <v>0</v>
      </c>
      <c r="CR90" s="84">
        <v>0</v>
      </c>
      <c r="CS90" s="84">
        <v>0</v>
      </c>
      <c r="CT90" s="84">
        <v>0</v>
      </c>
      <c r="CU90" s="84">
        <v>0</v>
      </c>
      <c r="CV90" s="84">
        <v>0</v>
      </c>
    </row>
    <row r="91" spans="2:103">
      <c r="C91" s="90"/>
      <c r="D91" s="90"/>
      <c r="E91" s="90" t="s">
        <v>174</v>
      </c>
      <c r="F91" s="90"/>
      <c r="G91" s="179" t="s">
        <v>164</v>
      </c>
      <c r="H91" s="166"/>
      <c r="I91" s="180"/>
      <c r="J91" s="94"/>
      <c r="L91" s="84">
        <v>0</v>
      </c>
      <c r="M91" s="84">
        <v>0</v>
      </c>
      <c r="N91" s="84">
        <v>0</v>
      </c>
      <c r="O91" s="84">
        <v>0</v>
      </c>
      <c r="P91" s="84">
        <v>0</v>
      </c>
      <c r="Q91" s="84">
        <v>0</v>
      </c>
      <c r="R91" s="84">
        <v>0</v>
      </c>
      <c r="S91" s="84">
        <v>0</v>
      </c>
      <c r="T91" s="84">
        <v>0</v>
      </c>
      <c r="U91" s="84">
        <v>0</v>
      </c>
      <c r="V91" s="84">
        <v>0</v>
      </c>
      <c r="W91" s="84">
        <v>0</v>
      </c>
      <c r="X91" s="84">
        <v>0</v>
      </c>
      <c r="Y91" s="84">
        <v>0</v>
      </c>
      <c r="Z91" s="84">
        <v>0</v>
      </c>
      <c r="AA91" s="84">
        <v>0</v>
      </c>
      <c r="AB91" s="84">
        <v>0</v>
      </c>
      <c r="AC91" s="84">
        <v>0</v>
      </c>
      <c r="AD91" s="84">
        <v>0</v>
      </c>
      <c r="AE91" s="84">
        <v>0</v>
      </c>
      <c r="AF91" s="84">
        <v>0</v>
      </c>
      <c r="AG91" s="84">
        <v>0</v>
      </c>
      <c r="AH91" s="84">
        <v>0</v>
      </c>
      <c r="AI91" s="84">
        <v>0</v>
      </c>
      <c r="AJ91" s="84">
        <v>0</v>
      </c>
      <c r="AK91" s="84">
        <v>0</v>
      </c>
      <c r="AL91" s="84">
        <v>0</v>
      </c>
      <c r="AM91" s="84">
        <v>0</v>
      </c>
      <c r="AN91" s="84">
        <v>0</v>
      </c>
      <c r="AO91" s="84">
        <v>0</v>
      </c>
      <c r="AP91" s="84">
        <v>0</v>
      </c>
      <c r="AQ91" s="84">
        <v>0</v>
      </c>
      <c r="AR91" s="84">
        <v>0</v>
      </c>
      <c r="AS91" s="84">
        <v>0</v>
      </c>
      <c r="AT91" s="84">
        <v>0</v>
      </c>
      <c r="AU91" s="84">
        <v>0</v>
      </c>
      <c r="AV91" s="84">
        <v>0</v>
      </c>
      <c r="AW91" s="84">
        <v>0</v>
      </c>
      <c r="AX91" s="84">
        <v>0</v>
      </c>
      <c r="AY91" s="84">
        <v>0</v>
      </c>
      <c r="AZ91" s="84">
        <v>0</v>
      </c>
      <c r="BA91" s="84">
        <v>0</v>
      </c>
      <c r="BB91" s="84">
        <v>0</v>
      </c>
      <c r="BC91" s="84">
        <v>0</v>
      </c>
      <c r="BD91" s="84">
        <v>0</v>
      </c>
      <c r="BE91" s="84">
        <v>0</v>
      </c>
      <c r="BF91" s="84">
        <v>0</v>
      </c>
      <c r="BG91" s="84">
        <v>0</v>
      </c>
      <c r="BH91" s="84">
        <v>0</v>
      </c>
      <c r="BI91" s="84">
        <v>0</v>
      </c>
      <c r="BJ91" s="84">
        <v>0</v>
      </c>
      <c r="BK91" s="84">
        <v>0</v>
      </c>
      <c r="BL91" s="84">
        <v>0</v>
      </c>
      <c r="BM91" s="84">
        <v>0</v>
      </c>
      <c r="BN91" s="84">
        <v>0</v>
      </c>
      <c r="BO91" s="84">
        <v>0</v>
      </c>
      <c r="BP91" s="84">
        <v>0</v>
      </c>
      <c r="BQ91" s="84">
        <v>0</v>
      </c>
      <c r="BR91" s="84">
        <v>0</v>
      </c>
      <c r="BS91" s="84">
        <v>0</v>
      </c>
      <c r="BT91" s="84">
        <v>0</v>
      </c>
      <c r="BU91" s="84">
        <v>0</v>
      </c>
      <c r="BV91" s="84">
        <v>0</v>
      </c>
      <c r="BW91" s="84">
        <v>0</v>
      </c>
      <c r="BX91" s="84">
        <v>0</v>
      </c>
      <c r="BY91" s="84">
        <v>0</v>
      </c>
      <c r="BZ91" s="84">
        <v>0</v>
      </c>
      <c r="CA91" s="84">
        <v>0</v>
      </c>
      <c r="CB91" s="84">
        <v>0</v>
      </c>
      <c r="CC91" s="84">
        <v>0</v>
      </c>
      <c r="CD91" s="84">
        <v>0</v>
      </c>
      <c r="CE91" s="84">
        <v>0</v>
      </c>
      <c r="CF91" s="84">
        <v>0</v>
      </c>
      <c r="CG91" s="84">
        <v>0</v>
      </c>
      <c r="CH91" s="84">
        <v>0</v>
      </c>
      <c r="CI91" s="84">
        <v>0</v>
      </c>
      <c r="CJ91" s="84">
        <v>0</v>
      </c>
      <c r="CK91" s="84">
        <v>0</v>
      </c>
      <c r="CL91" s="84">
        <v>0</v>
      </c>
      <c r="CM91" s="84">
        <v>0</v>
      </c>
      <c r="CN91" s="84">
        <v>0</v>
      </c>
      <c r="CO91" s="84">
        <v>0</v>
      </c>
      <c r="CP91" s="84">
        <v>0</v>
      </c>
      <c r="CQ91" s="84">
        <v>0</v>
      </c>
      <c r="CR91" s="84">
        <v>0</v>
      </c>
      <c r="CS91" s="84">
        <v>0</v>
      </c>
      <c r="CT91" s="84">
        <v>0</v>
      </c>
      <c r="CU91" s="84">
        <v>0</v>
      </c>
      <c r="CV91" s="84">
        <v>0</v>
      </c>
    </row>
    <row r="92" spans="2:103">
      <c r="C92" s="90"/>
      <c r="D92" s="90"/>
      <c r="E92" s="90" t="s">
        <v>175</v>
      </c>
      <c r="F92" s="90"/>
      <c r="G92" s="179" t="s">
        <v>164</v>
      </c>
      <c r="H92" s="166"/>
      <c r="I92" s="180"/>
      <c r="J92" s="94"/>
      <c r="L92" s="84">
        <v>0</v>
      </c>
      <c r="M92" s="84">
        <v>0</v>
      </c>
      <c r="N92" s="84">
        <v>0</v>
      </c>
      <c r="O92" s="84">
        <v>0</v>
      </c>
      <c r="P92" s="84">
        <v>0</v>
      </c>
      <c r="Q92" s="84">
        <v>0</v>
      </c>
      <c r="R92" s="84">
        <v>0</v>
      </c>
      <c r="S92" s="84">
        <v>0</v>
      </c>
      <c r="T92" s="84">
        <v>0</v>
      </c>
      <c r="U92" s="84">
        <v>0</v>
      </c>
      <c r="V92" s="84">
        <v>0</v>
      </c>
      <c r="W92" s="84">
        <v>0</v>
      </c>
      <c r="X92" s="84">
        <v>0</v>
      </c>
      <c r="Y92" s="84">
        <v>0</v>
      </c>
      <c r="Z92" s="84">
        <v>0</v>
      </c>
      <c r="AA92" s="84">
        <v>0</v>
      </c>
      <c r="AB92" s="84">
        <v>0</v>
      </c>
      <c r="AC92" s="84">
        <v>0</v>
      </c>
      <c r="AD92" s="84">
        <v>0</v>
      </c>
      <c r="AE92" s="84">
        <v>0</v>
      </c>
      <c r="AF92" s="84">
        <v>0</v>
      </c>
      <c r="AG92" s="84">
        <v>0</v>
      </c>
      <c r="AH92" s="84">
        <v>0</v>
      </c>
      <c r="AI92" s="84">
        <v>0</v>
      </c>
      <c r="AJ92" s="84">
        <v>0</v>
      </c>
      <c r="AK92" s="84">
        <v>0</v>
      </c>
      <c r="AL92" s="84">
        <v>0</v>
      </c>
      <c r="AM92" s="84">
        <v>0</v>
      </c>
      <c r="AN92" s="84">
        <v>0</v>
      </c>
      <c r="AO92" s="84">
        <v>0</v>
      </c>
      <c r="AP92" s="84">
        <v>0</v>
      </c>
      <c r="AQ92" s="84">
        <v>0</v>
      </c>
      <c r="AR92" s="84">
        <v>0</v>
      </c>
      <c r="AS92" s="84">
        <v>0</v>
      </c>
      <c r="AT92" s="84">
        <v>0</v>
      </c>
      <c r="AU92" s="84">
        <v>0</v>
      </c>
      <c r="AV92" s="84">
        <v>0</v>
      </c>
      <c r="AW92" s="84">
        <v>0</v>
      </c>
      <c r="AX92" s="84">
        <v>0</v>
      </c>
      <c r="AY92" s="84">
        <v>0</v>
      </c>
      <c r="AZ92" s="84">
        <v>0</v>
      </c>
      <c r="BA92" s="84">
        <v>0</v>
      </c>
      <c r="BB92" s="84">
        <v>0</v>
      </c>
      <c r="BC92" s="84">
        <v>0</v>
      </c>
      <c r="BD92" s="84">
        <v>0</v>
      </c>
      <c r="BE92" s="84">
        <v>0</v>
      </c>
      <c r="BF92" s="84">
        <v>0</v>
      </c>
      <c r="BG92" s="84">
        <v>0</v>
      </c>
      <c r="BH92" s="84">
        <v>0</v>
      </c>
      <c r="BI92" s="84">
        <v>0</v>
      </c>
      <c r="BJ92" s="84">
        <v>0</v>
      </c>
      <c r="BK92" s="84">
        <v>0</v>
      </c>
      <c r="BL92" s="84">
        <v>0</v>
      </c>
      <c r="BM92" s="84">
        <v>0</v>
      </c>
      <c r="BN92" s="84">
        <v>0</v>
      </c>
      <c r="BO92" s="84">
        <v>0</v>
      </c>
      <c r="BP92" s="84">
        <v>0</v>
      </c>
      <c r="BQ92" s="84">
        <v>0</v>
      </c>
      <c r="BR92" s="84">
        <v>0</v>
      </c>
      <c r="BS92" s="84">
        <v>0</v>
      </c>
      <c r="BT92" s="84">
        <v>0</v>
      </c>
      <c r="BU92" s="84">
        <v>0</v>
      </c>
      <c r="BV92" s="84">
        <v>0</v>
      </c>
      <c r="BW92" s="84">
        <v>0</v>
      </c>
      <c r="BX92" s="84">
        <v>0</v>
      </c>
      <c r="BY92" s="84">
        <v>0</v>
      </c>
      <c r="BZ92" s="84">
        <v>0</v>
      </c>
      <c r="CA92" s="84">
        <v>0</v>
      </c>
      <c r="CB92" s="84">
        <v>0</v>
      </c>
      <c r="CC92" s="84">
        <v>0</v>
      </c>
      <c r="CD92" s="84">
        <v>0</v>
      </c>
      <c r="CE92" s="84">
        <v>0</v>
      </c>
      <c r="CF92" s="84">
        <v>0</v>
      </c>
      <c r="CG92" s="84">
        <v>0</v>
      </c>
      <c r="CH92" s="84">
        <v>0</v>
      </c>
      <c r="CI92" s="84">
        <v>0</v>
      </c>
      <c r="CJ92" s="84">
        <v>0</v>
      </c>
      <c r="CK92" s="84">
        <v>0</v>
      </c>
      <c r="CL92" s="84">
        <v>0</v>
      </c>
      <c r="CM92" s="84">
        <v>0</v>
      </c>
      <c r="CN92" s="84">
        <v>0</v>
      </c>
      <c r="CO92" s="84">
        <v>0</v>
      </c>
      <c r="CP92" s="84">
        <v>0</v>
      </c>
      <c r="CQ92" s="84">
        <v>0</v>
      </c>
      <c r="CR92" s="84">
        <v>0</v>
      </c>
      <c r="CS92" s="84">
        <v>0</v>
      </c>
      <c r="CT92" s="84">
        <v>0</v>
      </c>
      <c r="CU92" s="84">
        <v>0</v>
      </c>
      <c r="CV92" s="84">
        <v>0</v>
      </c>
    </row>
    <row r="93" spans="2:103">
      <c r="C93" s="90"/>
      <c r="D93" s="90"/>
      <c r="E93" s="90" t="s">
        <v>218</v>
      </c>
      <c r="F93" s="90"/>
      <c r="G93" s="179" t="s">
        <v>164</v>
      </c>
      <c r="H93" s="166"/>
      <c r="I93" s="180"/>
      <c r="J93" s="94"/>
      <c r="L93" s="84">
        <v>0</v>
      </c>
      <c r="M93" s="84">
        <v>0</v>
      </c>
      <c r="N93" s="84">
        <v>0</v>
      </c>
      <c r="O93" s="84">
        <v>0</v>
      </c>
      <c r="P93" s="84">
        <v>0</v>
      </c>
      <c r="Q93" s="84">
        <v>0</v>
      </c>
      <c r="R93" s="84">
        <v>0</v>
      </c>
      <c r="S93" s="84">
        <v>0</v>
      </c>
      <c r="T93" s="84">
        <v>0</v>
      </c>
      <c r="U93" s="84">
        <v>0</v>
      </c>
      <c r="V93" s="84">
        <v>0</v>
      </c>
      <c r="W93" s="84">
        <v>0</v>
      </c>
      <c r="X93" s="84">
        <v>0</v>
      </c>
      <c r="Y93" s="84">
        <v>0</v>
      </c>
      <c r="Z93" s="84">
        <v>0</v>
      </c>
      <c r="AA93" s="84">
        <v>0</v>
      </c>
      <c r="AB93" s="84">
        <v>0</v>
      </c>
      <c r="AC93" s="84">
        <v>0</v>
      </c>
      <c r="AD93" s="84">
        <v>0</v>
      </c>
      <c r="AE93" s="84">
        <v>0</v>
      </c>
      <c r="AF93" s="84">
        <v>0</v>
      </c>
      <c r="AG93" s="84">
        <v>0</v>
      </c>
      <c r="AH93" s="84">
        <v>0</v>
      </c>
      <c r="AI93" s="84">
        <v>0</v>
      </c>
      <c r="AJ93" s="84">
        <v>0</v>
      </c>
      <c r="AK93" s="84">
        <v>0</v>
      </c>
      <c r="AL93" s="84">
        <v>0</v>
      </c>
      <c r="AM93" s="84">
        <v>0</v>
      </c>
      <c r="AN93" s="84">
        <v>0</v>
      </c>
      <c r="AO93" s="84">
        <v>0</v>
      </c>
      <c r="AP93" s="84">
        <v>0</v>
      </c>
      <c r="AQ93" s="84">
        <v>0</v>
      </c>
      <c r="AR93" s="84">
        <v>0</v>
      </c>
      <c r="AS93" s="84">
        <v>0</v>
      </c>
      <c r="AT93" s="84">
        <v>0</v>
      </c>
      <c r="AU93" s="84">
        <v>0</v>
      </c>
      <c r="AV93" s="84">
        <v>0</v>
      </c>
      <c r="AW93" s="84">
        <v>0</v>
      </c>
      <c r="AX93" s="84">
        <v>0</v>
      </c>
      <c r="AY93" s="84">
        <v>0</v>
      </c>
      <c r="AZ93" s="84">
        <v>0</v>
      </c>
      <c r="BA93" s="84">
        <v>0</v>
      </c>
      <c r="BB93" s="84">
        <v>0</v>
      </c>
      <c r="BC93" s="84">
        <v>0</v>
      </c>
      <c r="BD93" s="84">
        <v>0</v>
      </c>
      <c r="BE93" s="84">
        <v>0</v>
      </c>
      <c r="BF93" s="84">
        <v>0</v>
      </c>
      <c r="BG93" s="84">
        <v>0</v>
      </c>
      <c r="BH93" s="84">
        <v>0</v>
      </c>
      <c r="BI93" s="84">
        <v>0</v>
      </c>
      <c r="BJ93" s="84">
        <v>0</v>
      </c>
      <c r="BK93" s="84">
        <v>0</v>
      </c>
      <c r="BL93" s="84">
        <v>0</v>
      </c>
      <c r="BM93" s="84">
        <v>0</v>
      </c>
      <c r="BN93" s="84">
        <v>0</v>
      </c>
      <c r="BO93" s="84">
        <v>0</v>
      </c>
      <c r="BP93" s="84">
        <v>0</v>
      </c>
      <c r="BQ93" s="84">
        <v>0</v>
      </c>
      <c r="BR93" s="84">
        <v>0</v>
      </c>
      <c r="BS93" s="84">
        <v>0</v>
      </c>
      <c r="BT93" s="84">
        <v>0</v>
      </c>
      <c r="BU93" s="84">
        <v>0</v>
      </c>
      <c r="BV93" s="84">
        <v>0</v>
      </c>
      <c r="BW93" s="84">
        <v>0</v>
      </c>
      <c r="BX93" s="84">
        <v>0</v>
      </c>
      <c r="BY93" s="84">
        <v>0</v>
      </c>
      <c r="BZ93" s="84">
        <v>0</v>
      </c>
      <c r="CA93" s="84">
        <v>0</v>
      </c>
      <c r="CB93" s="84">
        <v>0</v>
      </c>
      <c r="CC93" s="84">
        <v>0</v>
      </c>
      <c r="CD93" s="84">
        <v>0</v>
      </c>
      <c r="CE93" s="84">
        <v>0</v>
      </c>
      <c r="CF93" s="84">
        <v>0</v>
      </c>
      <c r="CG93" s="84">
        <v>0</v>
      </c>
      <c r="CH93" s="84">
        <v>0</v>
      </c>
      <c r="CI93" s="84">
        <v>0</v>
      </c>
      <c r="CJ93" s="84">
        <v>0</v>
      </c>
      <c r="CK93" s="84">
        <v>0</v>
      </c>
      <c r="CL93" s="84">
        <v>0</v>
      </c>
      <c r="CM93" s="84">
        <v>0</v>
      </c>
      <c r="CN93" s="84">
        <v>0</v>
      </c>
      <c r="CO93" s="84">
        <v>0</v>
      </c>
      <c r="CP93" s="84">
        <v>0</v>
      </c>
      <c r="CQ93" s="84">
        <v>0</v>
      </c>
      <c r="CR93" s="84">
        <v>0</v>
      </c>
      <c r="CS93" s="84">
        <v>0</v>
      </c>
      <c r="CT93" s="84">
        <v>0</v>
      </c>
      <c r="CU93" s="84">
        <v>0</v>
      </c>
      <c r="CV93" s="84">
        <v>0</v>
      </c>
    </row>
    <row r="94" spans="2:103">
      <c r="C94" s="90"/>
      <c r="D94" s="90"/>
      <c r="E94" s="90" t="s">
        <v>177</v>
      </c>
      <c r="F94" s="90"/>
      <c r="G94" s="179" t="s">
        <v>164</v>
      </c>
      <c r="H94" s="166"/>
      <c r="I94" s="180"/>
      <c r="J94" s="94"/>
      <c r="L94" s="84">
        <v>0</v>
      </c>
      <c r="M94" s="84">
        <v>0</v>
      </c>
      <c r="N94" s="84">
        <v>0</v>
      </c>
      <c r="O94" s="84">
        <v>0</v>
      </c>
      <c r="P94" s="84">
        <v>0</v>
      </c>
      <c r="Q94" s="84">
        <v>0</v>
      </c>
      <c r="R94" s="84">
        <v>0</v>
      </c>
      <c r="S94" s="84">
        <v>0</v>
      </c>
      <c r="T94" s="84">
        <v>0</v>
      </c>
      <c r="U94" s="84">
        <v>0</v>
      </c>
      <c r="V94" s="84">
        <v>0</v>
      </c>
      <c r="W94" s="84">
        <v>0</v>
      </c>
      <c r="X94" s="84">
        <v>0</v>
      </c>
      <c r="Y94" s="84">
        <v>0</v>
      </c>
      <c r="Z94" s="84">
        <v>0</v>
      </c>
      <c r="AA94" s="84">
        <v>0</v>
      </c>
      <c r="AB94" s="84">
        <v>0</v>
      </c>
      <c r="AC94" s="84">
        <v>0</v>
      </c>
      <c r="AD94" s="84">
        <v>0</v>
      </c>
      <c r="AE94" s="84">
        <v>0</v>
      </c>
      <c r="AF94" s="84">
        <v>0</v>
      </c>
      <c r="AG94" s="84">
        <v>0</v>
      </c>
      <c r="AH94" s="84">
        <v>0</v>
      </c>
      <c r="AI94" s="84">
        <v>0</v>
      </c>
      <c r="AJ94" s="84">
        <v>0</v>
      </c>
      <c r="AK94" s="84">
        <v>0</v>
      </c>
      <c r="AL94" s="84">
        <v>0</v>
      </c>
      <c r="AM94" s="84">
        <v>0</v>
      </c>
      <c r="AN94" s="84">
        <v>0</v>
      </c>
      <c r="AO94" s="84">
        <v>0</v>
      </c>
      <c r="AP94" s="84">
        <v>0</v>
      </c>
      <c r="AQ94" s="84">
        <v>0</v>
      </c>
      <c r="AR94" s="84">
        <v>0</v>
      </c>
      <c r="AS94" s="84">
        <v>0</v>
      </c>
      <c r="AT94" s="84">
        <v>0</v>
      </c>
      <c r="AU94" s="84">
        <v>0</v>
      </c>
      <c r="AV94" s="84">
        <v>0</v>
      </c>
      <c r="AW94" s="84">
        <v>0</v>
      </c>
      <c r="AX94" s="84">
        <v>0</v>
      </c>
      <c r="AY94" s="84">
        <v>0</v>
      </c>
      <c r="AZ94" s="84">
        <v>0</v>
      </c>
      <c r="BA94" s="84">
        <v>0</v>
      </c>
      <c r="BB94" s="84">
        <v>0</v>
      </c>
      <c r="BC94" s="84">
        <v>0</v>
      </c>
      <c r="BD94" s="84">
        <v>0</v>
      </c>
      <c r="BE94" s="84">
        <v>0</v>
      </c>
      <c r="BF94" s="84">
        <v>0</v>
      </c>
      <c r="BG94" s="84">
        <v>0</v>
      </c>
      <c r="BH94" s="84">
        <v>0</v>
      </c>
      <c r="BI94" s="84">
        <v>0</v>
      </c>
      <c r="BJ94" s="84">
        <v>0</v>
      </c>
      <c r="BK94" s="84">
        <v>0</v>
      </c>
      <c r="BL94" s="84">
        <v>0</v>
      </c>
      <c r="BM94" s="84">
        <v>0</v>
      </c>
      <c r="BN94" s="84">
        <v>0</v>
      </c>
      <c r="BO94" s="84">
        <v>0</v>
      </c>
      <c r="BP94" s="84">
        <v>0</v>
      </c>
      <c r="BQ94" s="84">
        <v>0</v>
      </c>
      <c r="BR94" s="84">
        <v>0</v>
      </c>
      <c r="BS94" s="84">
        <v>0</v>
      </c>
      <c r="BT94" s="84">
        <v>0</v>
      </c>
      <c r="BU94" s="84">
        <v>0</v>
      </c>
      <c r="BV94" s="84">
        <v>0</v>
      </c>
      <c r="BW94" s="84">
        <v>0</v>
      </c>
      <c r="BX94" s="84">
        <v>0</v>
      </c>
      <c r="BY94" s="84">
        <v>0</v>
      </c>
      <c r="BZ94" s="84">
        <v>0</v>
      </c>
      <c r="CA94" s="84">
        <v>0</v>
      </c>
      <c r="CB94" s="84">
        <v>0</v>
      </c>
      <c r="CC94" s="84">
        <v>0</v>
      </c>
      <c r="CD94" s="84">
        <v>0</v>
      </c>
      <c r="CE94" s="84">
        <v>0</v>
      </c>
      <c r="CF94" s="84">
        <v>0</v>
      </c>
      <c r="CG94" s="84">
        <v>0</v>
      </c>
      <c r="CH94" s="84">
        <v>0</v>
      </c>
      <c r="CI94" s="84">
        <v>0</v>
      </c>
      <c r="CJ94" s="84">
        <v>0</v>
      </c>
      <c r="CK94" s="84">
        <v>0</v>
      </c>
      <c r="CL94" s="84">
        <v>0</v>
      </c>
      <c r="CM94" s="84">
        <v>0</v>
      </c>
      <c r="CN94" s="84">
        <v>0</v>
      </c>
      <c r="CO94" s="84">
        <v>0</v>
      </c>
      <c r="CP94" s="84">
        <v>0</v>
      </c>
      <c r="CQ94" s="84">
        <v>0</v>
      </c>
      <c r="CR94" s="84">
        <v>0</v>
      </c>
      <c r="CS94" s="84">
        <v>0</v>
      </c>
      <c r="CT94" s="84">
        <v>0</v>
      </c>
      <c r="CU94" s="84">
        <v>0</v>
      </c>
      <c r="CV94" s="84">
        <v>0</v>
      </c>
    </row>
    <row r="95" spans="2:103">
      <c r="C95" s="90"/>
      <c r="D95" s="90"/>
      <c r="E95" s="90" t="s">
        <v>178</v>
      </c>
      <c r="F95" s="90"/>
      <c r="G95" s="179" t="s">
        <v>164</v>
      </c>
      <c r="H95" s="166"/>
      <c r="I95" s="180"/>
      <c r="J95" s="94"/>
      <c r="L95" s="84">
        <v>0</v>
      </c>
      <c r="M95" s="84">
        <v>0</v>
      </c>
      <c r="N95" s="84">
        <v>0</v>
      </c>
      <c r="O95" s="84">
        <v>0</v>
      </c>
      <c r="P95" s="84">
        <v>0</v>
      </c>
      <c r="Q95" s="84">
        <v>0</v>
      </c>
      <c r="R95" s="84">
        <v>0</v>
      </c>
      <c r="S95" s="84">
        <v>0</v>
      </c>
      <c r="T95" s="84">
        <v>0</v>
      </c>
      <c r="U95" s="84">
        <v>0</v>
      </c>
      <c r="V95" s="84">
        <v>0</v>
      </c>
      <c r="W95" s="84">
        <v>0</v>
      </c>
      <c r="X95" s="84">
        <v>0</v>
      </c>
      <c r="Y95" s="84">
        <v>0</v>
      </c>
      <c r="Z95" s="84">
        <v>0</v>
      </c>
      <c r="AA95" s="84">
        <v>0</v>
      </c>
      <c r="AB95" s="84">
        <v>0</v>
      </c>
      <c r="AC95" s="84">
        <v>0</v>
      </c>
      <c r="AD95" s="84">
        <v>0</v>
      </c>
      <c r="AE95" s="84">
        <v>0</v>
      </c>
      <c r="AF95" s="84">
        <v>0</v>
      </c>
      <c r="AG95" s="84">
        <v>0</v>
      </c>
      <c r="AH95" s="84">
        <v>0</v>
      </c>
      <c r="AI95" s="84">
        <v>0</v>
      </c>
      <c r="AJ95" s="84">
        <v>0</v>
      </c>
      <c r="AK95" s="84">
        <v>0</v>
      </c>
      <c r="AL95" s="84">
        <v>0</v>
      </c>
      <c r="AM95" s="84">
        <v>0</v>
      </c>
      <c r="AN95" s="84">
        <v>0</v>
      </c>
      <c r="AO95" s="84">
        <v>0</v>
      </c>
      <c r="AP95" s="84">
        <v>0</v>
      </c>
      <c r="AQ95" s="84">
        <v>0</v>
      </c>
      <c r="AR95" s="84">
        <v>0</v>
      </c>
      <c r="AS95" s="84">
        <v>0</v>
      </c>
      <c r="AT95" s="84">
        <v>0</v>
      </c>
      <c r="AU95" s="84">
        <v>0</v>
      </c>
      <c r="AV95" s="84">
        <v>0</v>
      </c>
      <c r="AW95" s="84">
        <v>0</v>
      </c>
      <c r="AX95" s="84">
        <v>0</v>
      </c>
      <c r="AY95" s="84">
        <v>0</v>
      </c>
      <c r="AZ95" s="84">
        <v>0</v>
      </c>
      <c r="BA95" s="84">
        <v>0</v>
      </c>
      <c r="BB95" s="84">
        <v>0</v>
      </c>
      <c r="BC95" s="84">
        <v>0</v>
      </c>
      <c r="BD95" s="84">
        <v>0</v>
      </c>
      <c r="BE95" s="84">
        <v>0</v>
      </c>
      <c r="BF95" s="84">
        <v>0</v>
      </c>
      <c r="BG95" s="84">
        <v>0</v>
      </c>
      <c r="BH95" s="84">
        <v>0</v>
      </c>
      <c r="BI95" s="84">
        <v>0</v>
      </c>
      <c r="BJ95" s="84">
        <v>0</v>
      </c>
      <c r="BK95" s="84">
        <v>0</v>
      </c>
      <c r="BL95" s="84">
        <v>0</v>
      </c>
      <c r="BM95" s="84">
        <v>0</v>
      </c>
      <c r="BN95" s="84">
        <v>0</v>
      </c>
      <c r="BO95" s="84">
        <v>0</v>
      </c>
      <c r="BP95" s="84">
        <v>0</v>
      </c>
      <c r="BQ95" s="84">
        <v>0</v>
      </c>
      <c r="BR95" s="84">
        <v>0</v>
      </c>
      <c r="BS95" s="84">
        <v>0</v>
      </c>
      <c r="BT95" s="84">
        <v>0</v>
      </c>
      <c r="BU95" s="84">
        <v>0</v>
      </c>
      <c r="BV95" s="84">
        <v>0</v>
      </c>
      <c r="BW95" s="84">
        <v>0</v>
      </c>
      <c r="BX95" s="84">
        <v>0</v>
      </c>
      <c r="BY95" s="84">
        <v>0</v>
      </c>
      <c r="BZ95" s="84">
        <v>0</v>
      </c>
      <c r="CA95" s="84">
        <v>0</v>
      </c>
      <c r="CB95" s="84">
        <v>0</v>
      </c>
      <c r="CC95" s="84">
        <v>0</v>
      </c>
      <c r="CD95" s="84">
        <v>0</v>
      </c>
      <c r="CE95" s="84">
        <v>0</v>
      </c>
      <c r="CF95" s="84">
        <v>0</v>
      </c>
      <c r="CG95" s="84">
        <v>0</v>
      </c>
      <c r="CH95" s="84">
        <v>0</v>
      </c>
      <c r="CI95" s="84">
        <v>0</v>
      </c>
      <c r="CJ95" s="84">
        <v>0</v>
      </c>
      <c r="CK95" s="84">
        <v>0</v>
      </c>
      <c r="CL95" s="84">
        <v>0</v>
      </c>
      <c r="CM95" s="84">
        <v>0</v>
      </c>
      <c r="CN95" s="84">
        <v>0</v>
      </c>
      <c r="CO95" s="84">
        <v>0</v>
      </c>
      <c r="CP95" s="84">
        <v>0</v>
      </c>
      <c r="CQ95" s="84">
        <v>0</v>
      </c>
      <c r="CR95" s="84">
        <v>0</v>
      </c>
      <c r="CS95" s="84">
        <v>0</v>
      </c>
      <c r="CT95" s="84">
        <v>0</v>
      </c>
      <c r="CU95" s="84">
        <v>0</v>
      </c>
      <c r="CV95" s="84">
        <v>0</v>
      </c>
    </row>
    <row r="96" spans="2:103">
      <c r="C96" s="90"/>
      <c r="D96" s="90"/>
      <c r="E96" s="90" t="s">
        <v>228</v>
      </c>
      <c r="F96" s="90"/>
      <c r="G96" s="179" t="s">
        <v>164</v>
      </c>
      <c r="H96" s="166"/>
      <c r="I96" s="180"/>
      <c r="J96" s="94"/>
      <c r="L96" s="84"/>
      <c r="M96" s="84"/>
      <c r="N96" s="84"/>
      <c r="O96" s="84"/>
      <c r="P96" s="84"/>
      <c r="Q96" s="84"/>
      <c r="R96" s="84"/>
      <c r="S96" s="84"/>
      <c r="T96" s="84"/>
      <c r="U96" s="84"/>
      <c r="V96" s="84"/>
      <c r="W96" s="84"/>
      <c r="X96" s="84"/>
      <c r="Y96" s="84"/>
      <c r="Z96" s="84"/>
      <c r="AA96" s="84"/>
      <c r="AB96" s="84"/>
      <c r="AC96" s="84"/>
      <c r="AD96" s="84"/>
      <c r="AE96" s="84"/>
      <c r="AF96" s="84"/>
      <c r="AG96" s="84"/>
      <c r="AH96" s="84"/>
      <c r="AI96" s="84"/>
      <c r="AJ96" s="84"/>
      <c r="AK96" s="84"/>
      <c r="AL96" s="84"/>
      <c r="AM96" s="84"/>
      <c r="AN96" s="84"/>
      <c r="AO96" s="84"/>
      <c r="AP96" s="84"/>
      <c r="AQ96" s="84"/>
      <c r="AR96" s="84"/>
      <c r="AS96" s="84"/>
      <c r="AT96" s="84"/>
      <c r="AU96" s="84"/>
      <c r="AV96" s="84"/>
      <c r="AW96" s="84"/>
      <c r="AX96" s="84"/>
      <c r="AY96" s="84"/>
      <c r="AZ96" s="84"/>
      <c r="BA96" s="84"/>
      <c r="BB96" s="84"/>
      <c r="BC96" s="84"/>
      <c r="BD96" s="84"/>
      <c r="BE96" s="84"/>
      <c r="BF96" s="84"/>
      <c r="BG96" s="84"/>
      <c r="BH96" s="84"/>
      <c r="BI96" s="84"/>
      <c r="BJ96" s="84"/>
      <c r="BK96" s="84"/>
      <c r="BL96" s="84"/>
      <c r="BM96" s="84"/>
      <c r="BN96" s="84"/>
      <c r="BO96" s="84"/>
      <c r="BP96" s="84"/>
      <c r="BQ96" s="84"/>
      <c r="BR96" s="84"/>
      <c r="BS96" s="84"/>
      <c r="BT96" s="84"/>
      <c r="BU96" s="84"/>
      <c r="BV96" s="84"/>
      <c r="BW96" s="84"/>
      <c r="BX96" s="84"/>
      <c r="BY96" s="84"/>
      <c r="BZ96" s="84"/>
      <c r="CA96" s="84"/>
      <c r="CB96" s="84"/>
      <c r="CC96" s="84"/>
      <c r="CD96" s="84"/>
      <c r="CE96" s="84"/>
      <c r="CF96" s="84"/>
      <c r="CG96" s="84"/>
      <c r="CH96" s="84"/>
      <c r="CI96" s="84"/>
      <c r="CJ96" s="84"/>
      <c r="CK96" s="84"/>
      <c r="CL96" s="84"/>
      <c r="CM96" s="84"/>
      <c r="CN96" s="84"/>
      <c r="CO96" s="84"/>
      <c r="CP96" s="84"/>
      <c r="CQ96" s="84"/>
      <c r="CR96" s="84"/>
      <c r="CS96" s="84"/>
      <c r="CT96" s="84"/>
      <c r="CU96" s="84"/>
      <c r="CV96" s="84"/>
    </row>
    <row r="97" spans="2:126">
      <c r="E97" s="90"/>
      <c r="H97" s="1"/>
      <c r="I97"/>
      <c r="J97" s="1"/>
      <c r="L97" s="102"/>
      <c r="M97" s="102"/>
      <c r="N97" s="102"/>
      <c r="O97" s="102"/>
      <c r="P97" s="102"/>
      <c r="Q97" s="102"/>
      <c r="R97" s="102"/>
      <c r="S97" s="102"/>
      <c r="T97" s="102"/>
      <c r="U97" s="102"/>
      <c r="V97" s="102"/>
      <c r="W97" s="102"/>
      <c r="X97" s="102"/>
      <c r="Y97" s="102"/>
      <c r="Z97" s="102"/>
      <c r="AA97" s="102"/>
      <c r="AB97" s="102"/>
      <c r="AC97" s="102"/>
      <c r="AD97" s="102"/>
      <c r="AE97" s="102"/>
      <c r="AF97" s="102"/>
      <c r="AG97" s="102"/>
      <c r="AH97" s="102"/>
      <c r="AI97" s="102"/>
      <c r="AJ97" s="102"/>
      <c r="AK97" s="102"/>
      <c r="AL97" s="102"/>
      <c r="AM97" s="102"/>
      <c r="AN97" s="102"/>
      <c r="AO97" s="102"/>
      <c r="AP97" s="102"/>
      <c r="AQ97" s="102"/>
      <c r="AR97" s="102"/>
      <c r="AS97" s="102"/>
      <c r="AT97" s="102"/>
      <c r="AU97" s="102"/>
      <c r="AV97" s="102"/>
      <c r="AW97" s="102"/>
      <c r="AX97" s="102"/>
      <c r="AY97" s="102"/>
      <c r="AZ97" s="102"/>
      <c r="BA97" s="102"/>
      <c r="BB97" s="102"/>
      <c r="BC97" s="102"/>
      <c r="BD97" s="102"/>
      <c r="BE97" s="102"/>
      <c r="BF97" s="102"/>
      <c r="BG97" s="102"/>
      <c r="BH97" s="102"/>
      <c r="BI97" s="102"/>
      <c r="BJ97" s="102"/>
      <c r="BK97" s="102"/>
      <c r="BL97" s="102"/>
      <c r="BM97" s="102"/>
      <c r="BN97" s="102"/>
      <c r="BO97" s="102"/>
      <c r="BP97" s="102"/>
      <c r="BQ97" s="102"/>
      <c r="BR97" s="102"/>
      <c r="BS97" s="102"/>
      <c r="BT97" s="102"/>
      <c r="BU97" s="102"/>
      <c r="BV97" s="102"/>
      <c r="BW97" s="102"/>
      <c r="BX97" s="102"/>
      <c r="BY97" s="102"/>
      <c r="BZ97" s="102"/>
      <c r="CA97" s="102"/>
      <c r="CB97" s="102"/>
      <c r="CC97" s="102"/>
      <c r="CD97" s="102"/>
      <c r="CE97" s="102"/>
      <c r="CF97" s="102"/>
      <c r="CG97" s="102"/>
      <c r="CH97" s="102"/>
      <c r="CI97" s="102"/>
      <c r="CJ97" s="102"/>
      <c r="CK97" s="102"/>
      <c r="CL97" s="102"/>
      <c r="CM97" s="102"/>
      <c r="CN97" s="102"/>
      <c r="CO97" s="102"/>
      <c r="CP97" s="102"/>
      <c r="CQ97" s="102"/>
      <c r="CR97" s="102"/>
      <c r="CS97" s="102"/>
      <c r="CT97" s="102"/>
      <c r="CU97" s="102"/>
      <c r="CV97" s="102"/>
    </row>
    <row r="98" spans="2:126">
      <c r="B98" s="22">
        <f>MAX(B$4:$B97)+1</f>
        <v>6</v>
      </c>
      <c r="C98" s="22" t="s">
        <v>229</v>
      </c>
      <c r="D98" s="22"/>
      <c r="E98" s="22"/>
      <c r="F98" s="22"/>
      <c r="G98" s="22"/>
      <c r="H98" s="22"/>
      <c r="I98" s="22"/>
      <c r="J98" s="22"/>
      <c r="K98" s="22"/>
      <c r="L98" s="22"/>
      <c r="M98" s="22"/>
      <c r="N98" s="22"/>
      <c r="O98" s="22"/>
      <c r="P98" s="22"/>
      <c r="Q98" s="22"/>
      <c r="R98" s="22"/>
      <c r="S98" s="22"/>
      <c r="T98" s="22"/>
      <c r="U98" s="22"/>
      <c r="V98" s="22"/>
      <c r="W98" s="22"/>
      <c r="X98" s="22"/>
      <c r="Y98" s="22"/>
      <c r="Z98" s="22"/>
      <c r="AA98" s="22"/>
      <c r="AB98" s="22"/>
      <c r="AC98" s="22"/>
      <c r="AD98" s="22"/>
      <c r="AE98" s="22"/>
      <c r="AF98" s="22"/>
      <c r="AG98" s="22"/>
      <c r="AH98" s="22"/>
      <c r="AI98" s="22"/>
      <c r="AJ98" s="22"/>
      <c r="AK98" s="22"/>
      <c r="AL98" s="22"/>
      <c r="AM98" s="22"/>
      <c r="AN98" s="22"/>
      <c r="AO98" s="22"/>
      <c r="AP98" s="22"/>
      <c r="AQ98" s="22"/>
      <c r="AR98" s="22"/>
      <c r="AS98" s="22"/>
      <c r="AT98" s="22"/>
      <c r="AU98" s="22"/>
      <c r="AV98" s="22"/>
      <c r="AW98" s="22"/>
      <c r="AX98" s="22"/>
      <c r="AY98" s="22"/>
      <c r="AZ98" s="22"/>
      <c r="BA98" s="22"/>
      <c r="BB98" s="22"/>
      <c r="BC98" s="22"/>
      <c r="BD98" s="22"/>
      <c r="BE98" s="22"/>
      <c r="BF98" s="22"/>
      <c r="BG98" s="22"/>
      <c r="BH98" s="22"/>
      <c r="BI98" s="22"/>
      <c r="BJ98" s="22"/>
      <c r="BK98" s="22"/>
      <c r="BL98" s="22"/>
      <c r="BM98" s="22"/>
      <c r="BN98" s="22"/>
      <c r="BO98" s="22"/>
      <c r="BP98" s="22"/>
      <c r="BQ98" s="22"/>
      <c r="BR98" s="22"/>
      <c r="BS98" s="22"/>
      <c r="BT98" s="22"/>
      <c r="BU98" s="22"/>
      <c r="BV98" s="22"/>
      <c r="BW98" s="22"/>
      <c r="BX98" s="22"/>
      <c r="BY98" s="22"/>
      <c r="BZ98" s="22"/>
      <c r="CA98" s="22"/>
      <c r="CB98" s="22"/>
      <c r="CC98" s="22"/>
      <c r="CD98" s="22"/>
      <c r="CE98" s="22"/>
      <c r="CF98" s="22"/>
      <c r="CG98" s="22"/>
      <c r="CH98" s="22"/>
      <c r="CI98" s="22"/>
      <c r="CJ98" s="22"/>
      <c r="CK98" s="22"/>
      <c r="CL98" s="22"/>
      <c r="CM98" s="22"/>
      <c r="CN98" s="22"/>
      <c r="CO98" s="22"/>
      <c r="CP98" s="22"/>
      <c r="CQ98" s="22"/>
      <c r="CR98" s="22"/>
      <c r="CS98" s="22"/>
      <c r="CT98" s="22"/>
      <c r="CU98" s="22"/>
      <c r="CV98" s="22"/>
      <c r="CW98" s="23"/>
      <c r="CX98" s="23"/>
      <c r="CY98" s="23"/>
    </row>
    <row r="99" spans="2:126">
      <c r="B99" s="222" t="s">
        <v>230</v>
      </c>
      <c r="C99" s="222"/>
      <c r="D99" s="222"/>
      <c r="E99" s="222"/>
      <c r="F99" s="222"/>
      <c r="G99" s="222"/>
      <c r="H99" s="222"/>
      <c r="I99" s="222"/>
      <c r="J99" s="222"/>
      <c r="K99" s="222"/>
      <c r="L99" s="222"/>
      <c r="M99" s="222"/>
      <c r="N99" s="222"/>
      <c r="O99" s="222"/>
      <c r="P99" s="222"/>
      <c r="Q99" s="222"/>
      <c r="R99" s="222"/>
      <c r="S99" s="222"/>
      <c r="T99" s="222"/>
      <c r="U99" s="222"/>
      <c r="V99" s="222"/>
      <c r="W99" s="222"/>
      <c r="X99" s="222"/>
      <c r="Y99" s="222"/>
      <c r="Z99" s="222"/>
      <c r="AA99" s="222"/>
      <c r="AB99" s="222"/>
      <c r="AC99" s="222"/>
      <c r="AD99" s="222"/>
      <c r="AE99" s="222"/>
      <c r="AF99" s="222"/>
      <c r="AG99" s="222"/>
      <c r="AH99" s="222"/>
      <c r="AI99" s="222"/>
      <c r="AJ99" s="222"/>
      <c r="AK99" s="222"/>
      <c r="AL99" s="222"/>
      <c r="AM99" s="222"/>
      <c r="AN99" s="222"/>
      <c r="AO99" s="222"/>
      <c r="AP99" s="222"/>
      <c r="AQ99" s="222"/>
      <c r="AR99" s="222"/>
      <c r="AS99" s="222"/>
      <c r="AT99" s="222"/>
      <c r="AU99" s="222"/>
      <c r="AV99" s="222"/>
      <c r="AW99" s="222"/>
      <c r="AX99" s="222"/>
      <c r="AY99" s="222"/>
      <c r="AZ99" s="222"/>
      <c r="BA99" s="222"/>
      <c r="BB99" s="222"/>
      <c r="BC99" s="222"/>
      <c r="BD99" s="222"/>
      <c r="BE99" s="222"/>
      <c r="BF99" s="222"/>
      <c r="BG99" s="222"/>
      <c r="BH99" s="222"/>
      <c r="BI99" s="222"/>
      <c r="BJ99" s="222"/>
      <c r="BK99" s="222"/>
      <c r="BL99" s="222"/>
      <c r="BM99" s="222"/>
      <c r="BN99" s="222"/>
      <c r="BO99" s="222"/>
      <c r="BP99" s="222"/>
      <c r="BQ99" s="222"/>
      <c r="BR99" s="222"/>
      <c r="BS99" s="222"/>
      <c r="BT99" s="222"/>
      <c r="BU99" s="222"/>
      <c r="BV99" s="222"/>
      <c r="BW99" s="222"/>
      <c r="BX99" s="222"/>
      <c r="BY99" s="222"/>
      <c r="BZ99" s="222"/>
      <c r="CA99" s="222"/>
      <c r="CB99" s="222"/>
      <c r="CC99" s="222"/>
      <c r="CD99" s="222"/>
      <c r="CE99" s="222"/>
      <c r="CF99" s="222"/>
      <c r="CG99" s="222"/>
      <c r="CH99" s="222"/>
      <c r="CI99" s="222"/>
      <c r="CJ99" s="222"/>
      <c r="CK99" s="222"/>
      <c r="CL99" s="222"/>
      <c r="CM99" s="222"/>
      <c r="CN99" s="222"/>
      <c r="CO99" s="222"/>
      <c r="CP99" s="222"/>
      <c r="CQ99" s="222"/>
      <c r="CR99" s="222"/>
      <c r="CS99" s="222"/>
      <c r="CT99" s="222"/>
      <c r="CU99" s="222"/>
      <c r="CV99" s="222"/>
      <c r="CW99" s="222"/>
      <c r="CX99" s="222"/>
      <c r="CY99" s="222"/>
    </row>
    <row r="100" spans="2:126">
      <c r="B100" s="24"/>
      <c r="C100" s="43">
        <f>MAX($B$5:C99)+0.1</f>
        <v>6.1</v>
      </c>
      <c r="D100" s="41" t="s">
        <v>162</v>
      </c>
      <c r="E100" s="41"/>
      <c r="F100" s="41"/>
      <c r="G100" s="41"/>
      <c r="H100" s="41"/>
      <c r="I100" s="41"/>
      <c r="J100" s="41"/>
      <c r="K100" s="41"/>
      <c r="L100" s="41"/>
      <c r="M100" s="41"/>
      <c r="N100" s="41"/>
      <c r="O100" s="41"/>
      <c r="P100" s="41"/>
      <c r="Q100" s="41"/>
      <c r="R100" s="41"/>
      <c r="S100" s="41"/>
      <c r="T100" s="41"/>
      <c r="U100" s="41"/>
      <c r="V100" s="41"/>
      <c r="W100" s="41"/>
      <c r="X100" s="41"/>
      <c r="Y100" s="41"/>
      <c r="Z100" s="41"/>
      <c r="AA100" s="41"/>
      <c r="AB100" s="41"/>
      <c r="AC100" s="41"/>
      <c r="AD100" s="41"/>
      <c r="AE100" s="41"/>
      <c r="AF100" s="41"/>
      <c r="AG100" s="41"/>
      <c r="AH100" s="41"/>
      <c r="AI100" s="41"/>
      <c r="AJ100" s="41"/>
      <c r="AK100" s="41"/>
      <c r="AL100" s="41"/>
      <c r="AM100" s="41"/>
      <c r="AN100" s="41"/>
      <c r="AO100" s="41"/>
      <c r="AP100" s="41"/>
      <c r="AQ100" s="41"/>
      <c r="AR100" s="41"/>
      <c r="AS100" s="41"/>
      <c r="AT100" s="41"/>
      <c r="AU100" s="41"/>
      <c r="AV100" s="41"/>
      <c r="AW100" s="41"/>
      <c r="AX100" s="41"/>
      <c r="AY100" s="41"/>
      <c r="AZ100" s="41"/>
      <c r="BA100" s="41"/>
      <c r="BB100" s="41"/>
      <c r="BC100" s="41"/>
      <c r="BD100" s="41"/>
      <c r="BE100" s="41"/>
      <c r="BF100" s="41"/>
      <c r="BG100" s="41"/>
      <c r="BH100" s="41"/>
      <c r="BI100" s="41"/>
      <c r="BJ100" s="41"/>
      <c r="BK100" s="41"/>
      <c r="BL100" s="41"/>
      <c r="BM100" s="41"/>
      <c r="BN100" s="41"/>
      <c r="BO100" s="41"/>
      <c r="BP100" s="41"/>
      <c r="BQ100" s="41"/>
      <c r="BR100" s="41"/>
      <c r="BS100" s="41"/>
      <c r="BT100" s="41"/>
      <c r="BU100" s="41"/>
      <c r="BV100" s="41"/>
      <c r="BW100" s="41"/>
      <c r="BX100" s="41"/>
      <c r="BY100" s="41"/>
      <c r="BZ100" s="41"/>
      <c r="CA100" s="41"/>
      <c r="CB100" s="41"/>
      <c r="CC100" s="41"/>
      <c r="CD100" s="41"/>
      <c r="CE100" s="41"/>
      <c r="CF100" s="41"/>
      <c r="CG100" s="41"/>
      <c r="CH100" s="41"/>
      <c r="CI100" s="41"/>
      <c r="CJ100" s="41"/>
      <c r="CK100" s="41"/>
      <c r="CL100" s="41"/>
      <c r="CM100" s="41"/>
      <c r="CN100" s="41"/>
      <c r="CO100" s="41"/>
      <c r="CP100" s="41"/>
      <c r="CQ100" s="41"/>
      <c r="CR100" s="41"/>
      <c r="CS100" s="41"/>
      <c r="CT100" s="41"/>
      <c r="CU100" s="41"/>
      <c r="CV100" s="41"/>
      <c r="CW100" s="41"/>
      <c r="CX100" s="41"/>
      <c r="CY100" s="41"/>
    </row>
    <row r="101" spans="2:126">
      <c r="F101"/>
      <c r="H101" s="5"/>
      <c r="I101"/>
      <c r="J101" s="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c r="AM101" s="5"/>
      <c r="AN101" s="5"/>
      <c r="AO101" s="5"/>
      <c r="AP101" s="5"/>
      <c r="AQ101" s="5"/>
      <c r="AR101" s="5"/>
      <c r="AS101" s="5"/>
      <c r="AT101" s="5"/>
      <c r="AU101" s="5"/>
      <c r="AV101" s="5"/>
      <c r="AW101" s="5"/>
      <c r="AX101" s="5"/>
      <c r="AY101" s="5"/>
      <c r="AZ101" s="5"/>
      <c r="BA101" s="5"/>
      <c r="BB101" s="5"/>
      <c r="BC101" s="5"/>
      <c r="BD101" s="5"/>
      <c r="BE101" s="5"/>
      <c r="BF101" s="5"/>
      <c r="BG101" s="5"/>
      <c r="BH101" s="5"/>
      <c r="BI101" s="5"/>
      <c r="BJ101" s="5"/>
      <c r="BK101" s="5"/>
      <c r="BL101" s="5"/>
      <c r="BM101" s="5"/>
      <c r="BN101" s="5"/>
      <c r="BO101" s="5"/>
      <c r="BP101" s="5"/>
      <c r="BQ101" s="5"/>
      <c r="BR101" s="5"/>
      <c r="BS101" s="5"/>
      <c r="BT101" s="5"/>
      <c r="BU101" s="5"/>
      <c r="BV101" s="5"/>
      <c r="BW101" s="5"/>
      <c r="BX101" s="5"/>
      <c r="BY101" s="5"/>
      <c r="BZ101" s="5"/>
      <c r="CA101" s="5"/>
      <c r="CB101" s="5"/>
      <c r="CC101" s="5"/>
      <c r="CD101" s="5"/>
      <c r="CE101" s="5"/>
      <c r="CF101" s="5"/>
      <c r="CG101" s="5"/>
      <c r="CH101" s="5"/>
      <c r="CI101" s="5"/>
      <c r="CJ101" s="5"/>
      <c r="CK101" s="5"/>
      <c r="CL101" s="5"/>
      <c r="CM101" s="5"/>
      <c r="CN101" s="5"/>
      <c r="CO101" s="5"/>
      <c r="CP101" s="5"/>
      <c r="CQ101" s="5"/>
      <c r="CR101" s="5"/>
      <c r="CS101" s="5"/>
      <c r="CT101" s="5"/>
      <c r="CU101" s="5"/>
      <c r="CV101" s="5"/>
    </row>
    <row r="102" spans="2:126" s="90" customFormat="1">
      <c r="C102" s="93"/>
      <c r="D102" s="93"/>
      <c r="E102" s="90" t="s">
        <v>231</v>
      </c>
      <c r="F102" s="1"/>
      <c r="G102" s="179" t="s">
        <v>164</v>
      </c>
      <c r="H102" s="29"/>
      <c r="I102" s="2" t="s">
        <v>54</v>
      </c>
      <c r="J102" s="333">
        <f>SUM(L102:CV102)</f>
        <v>0</v>
      </c>
      <c r="L102" s="191">
        <v>0</v>
      </c>
      <c r="M102" s="191">
        <v>0</v>
      </c>
      <c r="N102" s="191">
        <v>0</v>
      </c>
      <c r="O102" s="191">
        <v>0</v>
      </c>
      <c r="P102" s="191">
        <v>0</v>
      </c>
      <c r="Q102" s="191">
        <v>0</v>
      </c>
      <c r="R102" s="191">
        <v>0</v>
      </c>
      <c r="S102" s="191">
        <v>0</v>
      </c>
      <c r="T102" s="191">
        <v>0</v>
      </c>
      <c r="U102" s="191">
        <v>0</v>
      </c>
      <c r="V102" s="191">
        <v>0</v>
      </c>
      <c r="W102" s="191">
        <v>0</v>
      </c>
      <c r="X102" s="191">
        <v>0</v>
      </c>
      <c r="Y102" s="191">
        <v>0</v>
      </c>
      <c r="Z102" s="191">
        <v>0</v>
      </c>
      <c r="AA102" s="191">
        <v>0</v>
      </c>
      <c r="AB102" s="191">
        <v>0</v>
      </c>
      <c r="AC102" s="191">
        <v>0</v>
      </c>
      <c r="AD102" s="191">
        <v>0</v>
      </c>
      <c r="AE102" s="191">
        <v>0</v>
      </c>
      <c r="AF102" s="191">
        <v>0</v>
      </c>
      <c r="AG102" s="191">
        <v>0</v>
      </c>
      <c r="AH102" s="191">
        <v>0</v>
      </c>
      <c r="AI102" s="191">
        <v>0</v>
      </c>
      <c r="AJ102" s="191">
        <v>0</v>
      </c>
      <c r="AK102" s="191">
        <v>0</v>
      </c>
      <c r="AL102" s="191">
        <v>0</v>
      </c>
      <c r="AM102" s="191">
        <v>0</v>
      </c>
      <c r="AN102" s="191">
        <v>0</v>
      </c>
      <c r="AO102" s="191">
        <v>0</v>
      </c>
      <c r="AP102" s="191">
        <v>0</v>
      </c>
      <c r="AQ102" s="191">
        <v>0</v>
      </c>
      <c r="AR102" s="191">
        <v>0</v>
      </c>
      <c r="AS102" s="191">
        <v>0</v>
      </c>
      <c r="AT102" s="191">
        <v>0</v>
      </c>
      <c r="AU102" s="191">
        <v>0</v>
      </c>
      <c r="AV102" s="191">
        <v>0</v>
      </c>
      <c r="AW102" s="191">
        <v>0</v>
      </c>
      <c r="AX102" s="191">
        <v>0</v>
      </c>
      <c r="AY102" s="191">
        <v>0</v>
      </c>
      <c r="AZ102" s="191">
        <v>0</v>
      </c>
      <c r="BA102" s="191">
        <v>0</v>
      </c>
      <c r="BB102" s="191">
        <v>0</v>
      </c>
      <c r="BC102" s="191">
        <v>0</v>
      </c>
      <c r="BD102" s="191">
        <v>0</v>
      </c>
      <c r="BE102" s="191">
        <v>0</v>
      </c>
      <c r="BF102" s="191">
        <v>0</v>
      </c>
      <c r="BG102" s="191">
        <v>0</v>
      </c>
      <c r="BH102" s="191">
        <v>0</v>
      </c>
      <c r="BI102" s="191">
        <v>0</v>
      </c>
      <c r="BJ102" s="191">
        <v>0</v>
      </c>
      <c r="BK102" s="191">
        <v>0</v>
      </c>
      <c r="BL102" s="191">
        <v>0</v>
      </c>
      <c r="BM102" s="191">
        <v>0</v>
      </c>
      <c r="BN102" s="191">
        <v>0</v>
      </c>
      <c r="BO102" s="191">
        <v>0</v>
      </c>
      <c r="BP102" s="191">
        <v>0</v>
      </c>
      <c r="BQ102" s="191">
        <v>0</v>
      </c>
      <c r="BR102" s="191">
        <v>0</v>
      </c>
      <c r="BS102" s="191">
        <v>0</v>
      </c>
      <c r="BT102" s="191">
        <v>0</v>
      </c>
      <c r="BU102" s="191">
        <v>0</v>
      </c>
      <c r="BV102" s="191">
        <v>0</v>
      </c>
      <c r="BW102" s="191">
        <v>0</v>
      </c>
      <c r="BX102" s="191">
        <v>0</v>
      </c>
      <c r="BY102" s="191">
        <v>0</v>
      </c>
      <c r="BZ102" s="191">
        <v>0</v>
      </c>
      <c r="CA102" s="191">
        <v>0</v>
      </c>
      <c r="CB102" s="191">
        <v>0</v>
      </c>
      <c r="CC102" s="191">
        <v>0</v>
      </c>
      <c r="CD102" s="191">
        <v>0</v>
      </c>
      <c r="CE102" s="191">
        <v>0</v>
      </c>
      <c r="CF102" s="191">
        <v>0</v>
      </c>
      <c r="CG102" s="191">
        <v>0</v>
      </c>
      <c r="CH102" s="191">
        <v>0</v>
      </c>
      <c r="CI102" s="191">
        <v>0</v>
      </c>
      <c r="CJ102" s="191">
        <v>0</v>
      </c>
      <c r="CK102" s="191">
        <v>0</v>
      </c>
      <c r="CL102" s="191">
        <v>0</v>
      </c>
      <c r="CM102" s="191">
        <v>0</v>
      </c>
      <c r="CN102" s="191">
        <v>0</v>
      </c>
      <c r="CO102" s="191">
        <v>0</v>
      </c>
      <c r="CP102" s="191">
        <v>0</v>
      </c>
      <c r="CQ102" s="191">
        <v>0</v>
      </c>
      <c r="CR102" s="191">
        <v>0</v>
      </c>
      <c r="CS102" s="191">
        <v>0</v>
      </c>
      <c r="CT102" s="191">
        <v>0</v>
      </c>
      <c r="CU102" s="191">
        <v>0</v>
      </c>
      <c r="CV102" s="191">
        <v>0</v>
      </c>
      <c r="DA102" s="90">
        <v>0</v>
      </c>
      <c r="DB102" s="90">
        <v>0</v>
      </c>
      <c r="DC102" s="90">
        <v>0</v>
      </c>
      <c r="DD102" s="90">
        <v>0</v>
      </c>
      <c r="DE102" s="90">
        <v>0</v>
      </c>
      <c r="DF102" s="90">
        <v>0</v>
      </c>
      <c r="DG102" s="90">
        <v>0</v>
      </c>
      <c r="DH102" s="90">
        <v>0</v>
      </c>
      <c r="DI102" s="90">
        <v>0</v>
      </c>
      <c r="DJ102" s="90">
        <v>0</v>
      </c>
      <c r="DK102" s="90">
        <v>0</v>
      </c>
      <c r="DL102" s="90">
        <v>0</v>
      </c>
      <c r="DM102" s="90">
        <v>0</v>
      </c>
      <c r="DN102" s="90">
        <v>0</v>
      </c>
      <c r="DO102" s="90">
        <v>0</v>
      </c>
      <c r="DP102" s="90">
        <v>0</v>
      </c>
      <c r="DQ102" s="90">
        <v>0</v>
      </c>
      <c r="DR102" s="90">
        <v>0</v>
      </c>
      <c r="DS102" s="90">
        <v>0</v>
      </c>
      <c r="DT102" s="90">
        <v>0</v>
      </c>
      <c r="DU102" s="90">
        <v>0</v>
      </c>
      <c r="DV102" s="90">
        <v>0</v>
      </c>
    </row>
    <row r="103" spans="2:126" s="90" customFormat="1">
      <c r="C103" s="93"/>
      <c r="D103" s="93"/>
      <c r="E103" s="90" t="s">
        <v>232</v>
      </c>
      <c r="F103" s="1"/>
      <c r="G103" s="179" t="s">
        <v>164</v>
      </c>
      <c r="H103" s="29"/>
      <c r="I103" s="2" t="s">
        <v>54</v>
      </c>
      <c r="J103" s="333">
        <f>SUM(L103:CV103)</f>
        <v>0</v>
      </c>
      <c r="L103" s="191">
        <v>0</v>
      </c>
      <c r="M103" s="191">
        <v>0</v>
      </c>
      <c r="N103" s="191">
        <v>0</v>
      </c>
      <c r="O103" s="191">
        <v>0</v>
      </c>
      <c r="P103" s="191">
        <v>0</v>
      </c>
      <c r="Q103" s="191">
        <v>0</v>
      </c>
      <c r="R103" s="191">
        <v>0</v>
      </c>
      <c r="S103" s="191">
        <v>0</v>
      </c>
      <c r="T103" s="191">
        <v>0</v>
      </c>
      <c r="U103" s="191">
        <v>0</v>
      </c>
      <c r="V103" s="191">
        <v>0</v>
      </c>
      <c r="W103" s="191">
        <v>0</v>
      </c>
      <c r="X103" s="191">
        <v>0</v>
      </c>
      <c r="Y103" s="191">
        <v>0</v>
      </c>
      <c r="Z103" s="191">
        <v>0</v>
      </c>
      <c r="AA103" s="191">
        <v>0</v>
      </c>
      <c r="AB103" s="191">
        <v>0</v>
      </c>
      <c r="AC103" s="191">
        <v>0</v>
      </c>
      <c r="AD103" s="191">
        <v>0</v>
      </c>
      <c r="AE103" s="191">
        <v>0</v>
      </c>
      <c r="AF103" s="191">
        <v>0</v>
      </c>
      <c r="AG103" s="191">
        <v>0</v>
      </c>
      <c r="AH103" s="191">
        <v>0</v>
      </c>
      <c r="AI103" s="191">
        <v>0</v>
      </c>
      <c r="AJ103" s="191">
        <v>0</v>
      </c>
      <c r="AK103" s="191">
        <v>0</v>
      </c>
      <c r="AL103" s="191">
        <v>0</v>
      </c>
      <c r="AM103" s="191">
        <v>0</v>
      </c>
      <c r="AN103" s="191">
        <v>0</v>
      </c>
      <c r="AO103" s="191">
        <v>0</v>
      </c>
      <c r="AP103" s="191">
        <v>0</v>
      </c>
      <c r="AQ103" s="191">
        <v>0</v>
      </c>
      <c r="AR103" s="191">
        <v>0</v>
      </c>
      <c r="AS103" s="191">
        <v>0</v>
      </c>
      <c r="AT103" s="191">
        <v>0</v>
      </c>
      <c r="AU103" s="191">
        <v>0</v>
      </c>
      <c r="AV103" s="191">
        <v>0</v>
      </c>
      <c r="AW103" s="191">
        <v>0</v>
      </c>
      <c r="AX103" s="191">
        <v>0</v>
      </c>
      <c r="AY103" s="191">
        <v>0</v>
      </c>
      <c r="AZ103" s="191">
        <v>0</v>
      </c>
      <c r="BA103" s="191">
        <v>0</v>
      </c>
      <c r="BB103" s="191">
        <v>0</v>
      </c>
      <c r="BC103" s="191">
        <v>0</v>
      </c>
      <c r="BD103" s="191">
        <v>0</v>
      </c>
      <c r="BE103" s="191">
        <v>0</v>
      </c>
      <c r="BF103" s="191">
        <v>0</v>
      </c>
      <c r="BG103" s="191">
        <v>0</v>
      </c>
      <c r="BH103" s="191">
        <v>0</v>
      </c>
      <c r="BI103" s="191">
        <v>0</v>
      </c>
      <c r="BJ103" s="191">
        <v>0</v>
      </c>
      <c r="BK103" s="191">
        <v>0</v>
      </c>
      <c r="BL103" s="191">
        <v>0</v>
      </c>
      <c r="BM103" s="191">
        <v>0</v>
      </c>
      <c r="BN103" s="191">
        <v>0</v>
      </c>
      <c r="BO103" s="191">
        <v>0</v>
      </c>
      <c r="BP103" s="191">
        <v>0</v>
      </c>
      <c r="BQ103" s="191">
        <v>0</v>
      </c>
      <c r="BR103" s="191">
        <v>0</v>
      </c>
      <c r="BS103" s="191">
        <v>0</v>
      </c>
      <c r="BT103" s="191">
        <v>0</v>
      </c>
      <c r="BU103" s="191">
        <v>0</v>
      </c>
      <c r="BV103" s="191">
        <v>0</v>
      </c>
      <c r="BW103" s="191">
        <v>0</v>
      </c>
      <c r="BX103" s="191">
        <v>0</v>
      </c>
      <c r="BY103" s="191">
        <v>0</v>
      </c>
      <c r="BZ103" s="191">
        <v>0</v>
      </c>
      <c r="CA103" s="191">
        <v>0</v>
      </c>
      <c r="CB103" s="191">
        <v>0</v>
      </c>
      <c r="CC103" s="191">
        <v>0</v>
      </c>
      <c r="CD103" s="191">
        <v>0</v>
      </c>
      <c r="CE103" s="191">
        <v>0</v>
      </c>
      <c r="CF103" s="191">
        <v>0</v>
      </c>
      <c r="CG103" s="191">
        <v>0</v>
      </c>
      <c r="CH103" s="191">
        <v>0</v>
      </c>
      <c r="CI103" s="191">
        <v>0</v>
      </c>
      <c r="CJ103" s="191">
        <v>0</v>
      </c>
      <c r="CK103" s="191">
        <v>0</v>
      </c>
      <c r="CL103" s="191">
        <v>0</v>
      </c>
      <c r="CM103" s="191">
        <v>0</v>
      </c>
      <c r="CN103" s="191">
        <v>0</v>
      </c>
      <c r="CO103" s="191">
        <v>0</v>
      </c>
      <c r="CP103" s="191">
        <v>0</v>
      </c>
      <c r="CQ103" s="191">
        <v>0</v>
      </c>
      <c r="CR103" s="191">
        <v>0</v>
      </c>
      <c r="CS103" s="191">
        <v>0</v>
      </c>
      <c r="CT103" s="191">
        <v>0</v>
      </c>
      <c r="CU103" s="191">
        <v>0</v>
      </c>
      <c r="CV103" s="191">
        <v>0</v>
      </c>
      <c r="DA103" s="90">
        <v>0</v>
      </c>
      <c r="DB103" s="90">
        <v>0</v>
      </c>
      <c r="DC103" s="90">
        <v>0</v>
      </c>
      <c r="DD103" s="90">
        <v>0</v>
      </c>
      <c r="DE103" s="90">
        <v>0</v>
      </c>
      <c r="DF103" s="90">
        <v>0</v>
      </c>
      <c r="DG103" s="90">
        <v>0</v>
      </c>
      <c r="DH103" s="90">
        <v>0</v>
      </c>
      <c r="DI103" s="90">
        <v>0</v>
      </c>
      <c r="DJ103" s="90">
        <v>0</v>
      </c>
      <c r="DK103" s="90">
        <v>0</v>
      </c>
      <c r="DL103" s="90">
        <v>0</v>
      </c>
      <c r="DM103" s="90">
        <v>0</v>
      </c>
      <c r="DN103" s="90">
        <v>0</v>
      </c>
      <c r="DO103" s="90">
        <v>0</v>
      </c>
      <c r="DP103" s="90">
        <v>0</v>
      </c>
      <c r="DQ103" s="90">
        <v>0</v>
      </c>
      <c r="DR103" s="90">
        <v>0</v>
      </c>
      <c r="DS103" s="90">
        <v>0</v>
      </c>
      <c r="DT103" s="90">
        <v>0</v>
      </c>
      <c r="DU103" s="90">
        <v>0</v>
      </c>
      <c r="DV103" s="90">
        <v>0</v>
      </c>
    </row>
    <row r="104" spans="2:126" s="90" customFormat="1">
      <c r="C104" s="93"/>
      <c r="D104" s="93"/>
      <c r="E104" s="90" t="s">
        <v>233</v>
      </c>
      <c r="F104" s="1"/>
      <c r="G104" s="179" t="s">
        <v>164</v>
      </c>
      <c r="H104" s="29"/>
      <c r="I104" s="2" t="s">
        <v>54</v>
      </c>
      <c r="J104" s="333">
        <f>SUM(L104:CV104)</f>
        <v>0</v>
      </c>
      <c r="L104" s="191">
        <v>0</v>
      </c>
      <c r="M104" s="191">
        <v>0</v>
      </c>
      <c r="N104" s="191">
        <v>0</v>
      </c>
      <c r="O104" s="191">
        <v>0</v>
      </c>
      <c r="P104" s="191">
        <v>0</v>
      </c>
      <c r="Q104" s="191">
        <v>0</v>
      </c>
      <c r="R104" s="191">
        <v>0</v>
      </c>
      <c r="S104" s="191">
        <v>0</v>
      </c>
      <c r="T104" s="191">
        <v>0</v>
      </c>
      <c r="U104" s="191">
        <v>0</v>
      </c>
      <c r="V104" s="191">
        <v>0</v>
      </c>
      <c r="W104" s="191">
        <v>0</v>
      </c>
      <c r="X104" s="191">
        <v>0</v>
      </c>
      <c r="Y104" s="191">
        <v>0</v>
      </c>
      <c r="Z104" s="191">
        <v>0</v>
      </c>
      <c r="AA104" s="191">
        <v>0</v>
      </c>
      <c r="AB104" s="191">
        <v>0</v>
      </c>
      <c r="AC104" s="191">
        <v>0</v>
      </c>
      <c r="AD104" s="191">
        <v>0</v>
      </c>
      <c r="AE104" s="191">
        <v>0</v>
      </c>
      <c r="AF104" s="191">
        <v>0</v>
      </c>
      <c r="AG104" s="191">
        <v>0</v>
      </c>
      <c r="AH104" s="191">
        <v>0</v>
      </c>
      <c r="AI104" s="191">
        <v>0</v>
      </c>
      <c r="AJ104" s="191">
        <v>0</v>
      </c>
      <c r="AK104" s="191">
        <v>0</v>
      </c>
      <c r="AL104" s="191">
        <v>0</v>
      </c>
      <c r="AM104" s="191">
        <v>0</v>
      </c>
      <c r="AN104" s="191">
        <v>0</v>
      </c>
      <c r="AO104" s="191">
        <v>0</v>
      </c>
      <c r="AP104" s="191">
        <v>0</v>
      </c>
      <c r="AQ104" s="191">
        <v>0</v>
      </c>
      <c r="AR104" s="191">
        <v>0</v>
      </c>
      <c r="AS104" s="191">
        <v>0</v>
      </c>
      <c r="AT104" s="191">
        <v>0</v>
      </c>
      <c r="AU104" s="191">
        <v>0</v>
      </c>
      <c r="AV104" s="191">
        <v>0</v>
      </c>
      <c r="AW104" s="191">
        <v>0</v>
      </c>
      <c r="AX104" s="191">
        <v>0</v>
      </c>
      <c r="AY104" s="191">
        <v>0</v>
      </c>
      <c r="AZ104" s="191">
        <v>0</v>
      </c>
      <c r="BA104" s="191">
        <v>0</v>
      </c>
      <c r="BB104" s="191">
        <v>0</v>
      </c>
      <c r="BC104" s="191">
        <v>0</v>
      </c>
      <c r="BD104" s="191">
        <v>0</v>
      </c>
      <c r="BE104" s="191">
        <v>0</v>
      </c>
      <c r="BF104" s="191">
        <v>0</v>
      </c>
      <c r="BG104" s="191">
        <v>0</v>
      </c>
      <c r="BH104" s="191">
        <v>0</v>
      </c>
      <c r="BI104" s="191">
        <v>0</v>
      </c>
      <c r="BJ104" s="191">
        <v>0</v>
      </c>
      <c r="BK104" s="191">
        <v>0</v>
      </c>
      <c r="BL104" s="191">
        <v>0</v>
      </c>
      <c r="BM104" s="191">
        <v>0</v>
      </c>
      <c r="BN104" s="191">
        <v>0</v>
      </c>
      <c r="BO104" s="191">
        <v>0</v>
      </c>
      <c r="BP104" s="191">
        <v>0</v>
      </c>
      <c r="BQ104" s="191">
        <v>0</v>
      </c>
      <c r="BR104" s="191">
        <v>0</v>
      </c>
      <c r="BS104" s="191">
        <v>0</v>
      </c>
      <c r="BT104" s="191">
        <v>0</v>
      </c>
      <c r="BU104" s="191">
        <v>0</v>
      </c>
      <c r="BV104" s="191">
        <v>0</v>
      </c>
      <c r="BW104" s="191">
        <v>0</v>
      </c>
      <c r="BX104" s="191">
        <v>0</v>
      </c>
      <c r="BY104" s="191">
        <v>0</v>
      </c>
      <c r="BZ104" s="191">
        <v>0</v>
      </c>
      <c r="CA104" s="191">
        <v>0</v>
      </c>
      <c r="CB104" s="191">
        <v>0</v>
      </c>
      <c r="CC104" s="191">
        <v>0</v>
      </c>
      <c r="CD104" s="191">
        <v>0</v>
      </c>
      <c r="CE104" s="191">
        <v>0</v>
      </c>
      <c r="CF104" s="191">
        <v>0</v>
      </c>
      <c r="CG104" s="191">
        <v>0</v>
      </c>
      <c r="CH104" s="191">
        <v>0</v>
      </c>
      <c r="CI104" s="191">
        <v>0</v>
      </c>
      <c r="CJ104" s="191">
        <v>0</v>
      </c>
      <c r="CK104" s="191">
        <v>0</v>
      </c>
      <c r="CL104" s="191">
        <v>0</v>
      </c>
      <c r="CM104" s="191">
        <v>0</v>
      </c>
      <c r="CN104" s="191">
        <v>0</v>
      </c>
      <c r="CO104" s="191">
        <v>0</v>
      </c>
      <c r="CP104" s="191">
        <v>0</v>
      </c>
      <c r="CQ104" s="191">
        <v>0</v>
      </c>
      <c r="CR104" s="191">
        <v>0</v>
      </c>
      <c r="CS104" s="191">
        <v>0</v>
      </c>
      <c r="CT104" s="191">
        <v>0</v>
      </c>
      <c r="CU104" s="191">
        <v>0</v>
      </c>
      <c r="CV104" s="191">
        <v>0</v>
      </c>
    </row>
    <row r="105" spans="2:126" s="90" customFormat="1">
      <c r="C105" s="93"/>
      <c r="D105" s="93"/>
      <c r="E105" s="90" t="s">
        <v>234</v>
      </c>
      <c r="F105" s="1"/>
      <c r="G105" s="179" t="s">
        <v>164</v>
      </c>
      <c r="H105" s="29"/>
      <c r="I105" s="2" t="s">
        <v>54</v>
      </c>
      <c r="J105" s="333">
        <f>SUM(L105:CV105)</f>
        <v>0</v>
      </c>
      <c r="L105" s="191">
        <v>0</v>
      </c>
      <c r="M105" s="191">
        <v>0</v>
      </c>
      <c r="N105" s="191">
        <v>0</v>
      </c>
      <c r="O105" s="191">
        <v>0</v>
      </c>
      <c r="P105" s="191">
        <v>0</v>
      </c>
      <c r="Q105" s="191">
        <v>0</v>
      </c>
      <c r="R105" s="191">
        <v>0</v>
      </c>
      <c r="S105" s="191">
        <v>0</v>
      </c>
      <c r="T105" s="191">
        <v>0</v>
      </c>
      <c r="U105" s="191">
        <v>0</v>
      </c>
      <c r="V105" s="191">
        <v>0</v>
      </c>
      <c r="W105" s="191">
        <v>0</v>
      </c>
      <c r="X105" s="191">
        <v>0</v>
      </c>
      <c r="Y105" s="191">
        <v>0</v>
      </c>
      <c r="Z105" s="191">
        <v>0</v>
      </c>
      <c r="AA105" s="191">
        <v>0</v>
      </c>
      <c r="AB105" s="191">
        <v>0</v>
      </c>
      <c r="AC105" s="191">
        <v>0</v>
      </c>
      <c r="AD105" s="191">
        <v>0</v>
      </c>
      <c r="AE105" s="191">
        <v>0</v>
      </c>
      <c r="AF105" s="191">
        <v>0</v>
      </c>
      <c r="AG105" s="191">
        <v>0</v>
      </c>
      <c r="AH105" s="191">
        <v>0</v>
      </c>
      <c r="AI105" s="191">
        <v>0</v>
      </c>
      <c r="AJ105" s="191">
        <v>0</v>
      </c>
      <c r="AK105" s="191">
        <v>0</v>
      </c>
      <c r="AL105" s="191">
        <v>0</v>
      </c>
      <c r="AM105" s="191">
        <v>0</v>
      </c>
      <c r="AN105" s="191">
        <v>0</v>
      </c>
      <c r="AO105" s="191">
        <v>0</v>
      </c>
      <c r="AP105" s="191">
        <v>0</v>
      </c>
      <c r="AQ105" s="191">
        <v>0</v>
      </c>
      <c r="AR105" s="191">
        <v>0</v>
      </c>
      <c r="AS105" s="191">
        <v>0</v>
      </c>
      <c r="AT105" s="191">
        <v>0</v>
      </c>
      <c r="AU105" s="191">
        <v>0</v>
      </c>
      <c r="AV105" s="191">
        <v>0</v>
      </c>
      <c r="AW105" s="191">
        <v>0</v>
      </c>
      <c r="AX105" s="191">
        <v>0</v>
      </c>
      <c r="AY105" s="191">
        <v>0</v>
      </c>
      <c r="AZ105" s="191">
        <v>0</v>
      </c>
      <c r="BA105" s="191">
        <v>0</v>
      </c>
      <c r="BB105" s="191">
        <v>0</v>
      </c>
      <c r="BC105" s="191">
        <v>0</v>
      </c>
      <c r="BD105" s="191">
        <v>0</v>
      </c>
      <c r="BE105" s="191">
        <v>0</v>
      </c>
      <c r="BF105" s="191">
        <v>0</v>
      </c>
      <c r="BG105" s="191">
        <v>0</v>
      </c>
      <c r="BH105" s="191">
        <v>0</v>
      </c>
      <c r="BI105" s="191">
        <v>0</v>
      </c>
      <c r="BJ105" s="191">
        <v>0</v>
      </c>
      <c r="BK105" s="191">
        <v>0</v>
      </c>
      <c r="BL105" s="191">
        <v>0</v>
      </c>
      <c r="BM105" s="191">
        <v>0</v>
      </c>
      <c r="BN105" s="191">
        <v>0</v>
      </c>
      <c r="BO105" s="191">
        <v>0</v>
      </c>
      <c r="BP105" s="191">
        <v>0</v>
      </c>
      <c r="BQ105" s="191">
        <v>0</v>
      </c>
      <c r="BR105" s="191">
        <v>0</v>
      </c>
      <c r="BS105" s="191">
        <v>0</v>
      </c>
      <c r="BT105" s="191">
        <v>0</v>
      </c>
      <c r="BU105" s="191">
        <v>0</v>
      </c>
      <c r="BV105" s="191">
        <v>0</v>
      </c>
      <c r="BW105" s="191">
        <v>0</v>
      </c>
      <c r="BX105" s="191">
        <v>0</v>
      </c>
      <c r="BY105" s="191">
        <v>0</v>
      </c>
      <c r="BZ105" s="191">
        <v>0</v>
      </c>
      <c r="CA105" s="191">
        <v>0</v>
      </c>
      <c r="CB105" s="191">
        <v>0</v>
      </c>
      <c r="CC105" s="191">
        <v>0</v>
      </c>
      <c r="CD105" s="191">
        <v>0</v>
      </c>
      <c r="CE105" s="191">
        <v>0</v>
      </c>
      <c r="CF105" s="191">
        <v>0</v>
      </c>
      <c r="CG105" s="191">
        <v>0</v>
      </c>
      <c r="CH105" s="191">
        <v>0</v>
      </c>
      <c r="CI105" s="191">
        <v>0</v>
      </c>
      <c r="CJ105" s="191">
        <v>0</v>
      </c>
      <c r="CK105" s="191">
        <v>0</v>
      </c>
      <c r="CL105" s="191">
        <v>0</v>
      </c>
      <c r="CM105" s="191">
        <v>0</v>
      </c>
      <c r="CN105" s="191">
        <v>0</v>
      </c>
      <c r="CO105" s="191">
        <v>0</v>
      </c>
      <c r="CP105" s="191">
        <v>0</v>
      </c>
      <c r="CQ105" s="191">
        <v>0</v>
      </c>
      <c r="CR105" s="191">
        <v>0</v>
      </c>
      <c r="CS105" s="191">
        <v>0</v>
      </c>
      <c r="CT105" s="191">
        <v>0</v>
      </c>
      <c r="CU105" s="191">
        <v>0</v>
      </c>
      <c r="CV105" s="191">
        <v>0</v>
      </c>
      <c r="DA105" s="90">
        <v>0</v>
      </c>
      <c r="DB105" s="90">
        <v>0</v>
      </c>
      <c r="DC105" s="90">
        <v>0</v>
      </c>
      <c r="DD105" s="90">
        <v>0</v>
      </c>
      <c r="DE105" s="90">
        <v>0</v>
      </c>
      <c r="DF105" s="90">
        <v>0</v>
      </c>
      <c r="DG105" s="90">
        <v>0</v>
      </c>
      <c r="DH105" s="90">
        <v>0</v>
      </c>
      <c r="DI105" s="90">
        <v>0</v>
      </c>
      <c r="DJ105" s="90">
        <v>0</v>
      </c>
      <c r="DK105" s="90">
        <v>0</v>
      </c>
      <c r="DL105" s="90">
        <v>0</v>
      </c>
      <c r="DM105" s="90">
        <v>0</v>
      </c>
      <c r="DN105" s="90">
        <v>0</v>
      </c>
      <c r="DO105" s="90">
        <v>0</v>
      </c>
      <c r="DP105" s="90">
        <v>0</v>
      </c>
      <c r="DQ105" s="90">
        <v>0</v>
      </c>
      <c r="DR105" s="90">
        <v>0</v>
      </c>
      <c r="DS105" s="90">
        <v>0</v>
      </c>
      <c r="DT105" s="90">
        <v>0</v>
      </c>
      <c r="DU105" s="90">
        <v>0</v>
      </c>
      <c r="DV105" s="90">
        <v>0</v>
      </c>
    </row>
    <row r="106" spans="2:126" s="90" customFormat="1">
      <c r="C106" s="93"/>
      <c r="D106" s="93"/>
      <c r="E106" s="167" t="s">
        <v>206</v>
      </c>
      <c r="F106" s="1"/>
      <c r="G106" s="184" t="s">
        <v>164</v>
      </c>
      <c r="H106" s="105"/>
      <c r="I106" s="2" t="s">
        <v>54</v>
      </c>
      <c r="J106" s="333">
        <f>SUM(L106:CV106)</f>
        <v>0</v>
      </c>
      <c r="L106" s="313">
        <f t="shared" ref="L106:AQ106" si="18">SUM(L102:L105)</f>
        <v>0</v>
      </c>
      <c r="M106" s="313">
        <f t="shared" si="18"/>
        <v>0</v>
      </c>
      <c r="N106" s="313">
        <f t="shared" si="18"/>
        <v>0</v>
      </c>
      <c r="O106" s="313">
        <f t="shared" si="18"/>
        <v>0</v>
      </c>
      <c r="P106" s="313">
        <f t="shared" si="18"/>
        <v>0</v>
      </c>
      <c r="Q106" s="313">
        <f t="shared" si="18"/>
        <v>0</v>
      </c>
      <c r="R106" s="313">
        <f t="shared" si="18"/>
        <v>0</v>
      </c>
      <c r="S106" s="313">
        <f t="shared" si="18"/>
        <v>0</v>
      </c>
      <c r="T106" s="313">
        <f t="shared" si="18"/>
        <v>0</v>
      </c>
      <c r="U106" s="313">
        <f t="shared" si="18"/>
        <v>0</v>
      </c>
      <c r="V106" s="313">
        <f t="shared" si="18"/>
        <v>0</v>
      </c>
      <c r="W106" s="313">
        <f t="shared" si="18"/>
        <v>0</v>
      </c>
      <c r="X106" s="313">
        <f t="shared" si="18"/>
        <v>0</v>
      </c>
      <c r="Y106" s="313">
        <f t="shared" si="18"/>
        <v>0</v>
      </c>
      <c r="Z106" s="313">
        <f t="shared" si="18"/>
        <v>0</v>
      </c>
      <c r="AA106" s="313">
        <f t="shared" si="18"/>
        <v>0</v>
      </c>
      <c r="AB106" s="313">
        <f t="shared" si="18"/>
        <v>0</v>
      </c>
      <c r="AC106" s="313">
        <f t="shared" si="18"/>
        <v>0</v>
      </c>
      <c r="AD106" s="313">
        <f t="shared" si="18"/>
        <v>0</v>
      </c>
      <c r="AE106" s="313">
        <f t="shared" si="18"/>
        <v>0</v>
      </c>
      <c r="AF106" s="313">
        <f t="shared" si="18"/>
        <v>0</v>
      </c>
      <c r="AG106" s="313">
        <f t="shared" si="18"/>
        <v>0</v>
      </c>
      <c r="AH106" s="313">
        <f t="shared" si="18"/>
        <v>0</v>
      </c>
      <c r="AI106" s="313">
        <f t="shared" si="18"/>
        <v>0</v>
      </c>
      <c r="AJ106" s="313">
        <f t="shared" si="18"/>
        <v>0</v>
      </c>
      <c r="AK106" s="313">
        <f t="shared" si="18"/>
        <v>0</v>
      </c>
      <c r="AL106" s="313">
        <f t="shared" si="18"/>
        <v>0</v>
      </c>
      <c r="AM106" s="313">
        <f t="shared" si="18"/>
        <v>0</v>
      </c>
      <c r="AN106" s="313">
        <f t="shared" si="18"/>
        <v>0</v>
      </c>
      <c r="AO106" s="313">
        <f t="shared" si="18"/>
        <v>0</v>
      </c>
      <c r="AP106" s="313">
        <f t="shared" si="18"/>
        <v>0</v>
      </c>
      <c r="AQ106" s="313">
        <f t="shared" si="18"/>
        <v>0</v>
      </c>
      <c r="AR106" s="313">
        <f t="shared" ref="AR106:BW106" si="19">SUM(AR102:AR105)</f>
        <v>0</v>
      </c>
      <c r="AS106" s="313">
        <f t="shared" si="19"/>
        <v>0</v>
      </c>
      <c r="AT106" s="313">
        <f t="shared" si="19"/>
        <v>0</v>
      </c>
      <c r="AU106" s="313">
        <f t="shared" si="19"/>
        <v>0</v>
      </c>
      <c r="AV106" s="313">
        <f t="shared" si="19"/>
        <v>0</v>
      </c>
      <c r="AW106" s="313">
        <f t="shared" si="19"/>
        <v>0</v>
      </c>
      <c r="AX106" s="313">
        <f t="shared" si="19"/>
        <v>0</v>
      </c>
      <c r="AY106" s="313">
        <f t="shared" si="19"/>
        <v>0</v>
      </c>
      <c r="AZ106" s="313">
        <f t="shared" si="19"/>
        <v>0</v>
      </c>
      <c r="BA106" s="313">
        <f t="shared" si="19"/>
        <v>0</v>
      </c>
      <c r="BB106" s="313">
        <f t="shared" si="19"/>
        <v>0</v>
      </c>
      <c r="BC106" s="313">
        <f t="shared" si="19"/>
        <v>0</v>
      </c>
      <c r="BD106" s="313">
        <f t="shared" si="19"/>
        <v>0</v>
      </c>
      <c r="BE106" s="313">
        <f t="shared" si="19"/>
        <v>0</v>
      </c>
      <c r="BF106" s="313">
        <f t="shared" si="19"/>
        <v>0</v>
      </c>
      <c r="BG106" s="313">
        <f t="shared" si="19"/>
        <v>0</v>
      </c>
      <c r="BH106" s="313">
        <f t="shared" si="19"/>
        <v>0</v>
      </c>
      <c r="BI106" s="313">
        <f t="shared" si="19"/>
        <v>0</v>
      </c>
      <c r="BJ106" s="313">
        <f t="shared" si="19"/>
        <v>0</v>
      </c>
      <c r="BK106" s="313">
        <f t="shared" si="19"/>
        <v>0</v>
      </c>
      <c r="BL106" s="313">
        <f t="shared" si="19"/>
        <v>0</v>
      </c>
      <c r="BM106" s="313">
        <f t="shared" si="19"/>
        <v>0</v>
      </c>
      <c r="BN106" s="313">
        <f t="shared" si="19"/>
        <v>0</v>
      </c>
      <c r="BO106" s="313">
        <f t="shared" si="19"/>
        <v>0</v>
      </c>
      <c r="BP106" s="313">
        <f t="shared" si="19"/>
        <v>0</v>
      </c>
      <c r="BQ106" s="313">
        <f t="shared" si="19"/>
        <v>0</v>
      </c>
      <c r="BR106" s="313">
        <f t="shared" si="19"/>
        <v>0</v>
      </c>
      <c r="BS106" s="313">
        <f t="shared" si="19"/>
        <v>0</v>
      </c>
      <c r="BT106" s="313">
        <f t="shared" si="19"/>
        <v>0</v>
      </c>
      <c r="BU106" s="313">
        <f t="shared" si="19"/>
        <v>0</v>
      </c>
      <c r="BV106" s="313">
        <f t="shared" si="19"/>
        <v>0</v>
      </c>
      <c r="BW106" s="313">
        <f t="shared" si="19"/>
        <v>0</v>
      </c>
      <c r="BX106" s="313">
        <f t="shared" ref="BX106" si="20">SUM(BX102:BX105)</f>
        <v>0</v>
      </c>
      <c r="BY106" s="313">
        <f t="shared" ref="BY106:CV106" si="21">SUM(BY102:BY105)</f>
        <v>0</v>
      </c>
      <c r="BZ106" s="313">
        <f t="shared" si="21"/>
        <v>0</v>
      </c>
      <c r="CA106" s="313">
        <f t="shared" si="21"/>
        <v>0</v>
      </c>
      <c r="CB106" s="313">
        <f t="shared" si="21"/>
        <v>0</v>
      </c>
      <c r="CC106" s="313">
        <f t="shared" si="21"/>
        <v>0</v>
      </c>
      <c r="CD106" s="313">
        <f t="shared" si="21"/>
        <v>0</v>
      </c>
      <c r="CE106" s="313">
        <f t="shared" si="21"/>
        <v>0</v>
      </c>
      <c r="CF106" s="313">
        <f t="shared" si="21"/>
        <v>0</v>
      </c>
      <c r="CG106" s="313">
        <f t="shared" si="21"/>
        <v>0</v>
      </c>
      <c r="CH106" s="313">
        <f t="shared" si="21"/>
        <v>0</v>
      </c>
      <c r="CI106" s="313">
        <f t="shared" si="21"/>
        <v>0</v>
      </c>
      <c r="CJ106" s="313">
        <f t="shared" si="21"/>
        <v>0</v>
      </c>
      <c r="CK106" s="313">
        <f t="shared" si="21"/>
        <v>0</v>
      </c>
      <c r="CL106" s="313">
        <f>SUM(CL102:CL105)</f>
        <v>0</v>
      </c>
      <c r="CM106" s="313">
        <f t="shared" si="21"/>
        <v>0</v>
      </c>
      <c r="CN106" s="313">
        <f t="shared" si="21"/>
        <v>0</v>
      </c>
      <c r="CO106" s="313">
        <f t="shared" si="21"/>
        <v>0</v>
      </c>
      <c r="CP106" s="313">
        <f t="shared" si="21"/>
        <v>0</v>
      </c>
      <c r="CQ106" s="313">
        <f t="shared" si="21"/>
        <v>0</v>
      </c>
      <c r="CR106" s="313">
        <f t="shared" si="21"/>
        <v>0</v>
      </c>
      <c r="CS106" s="313">
        <f t="shared" si="21"/>
        <v>0</v>
      </c>
      <c r="CT106" s="313">
        <f t="shared" si="21"/>
        <v>0</v>
      </c>
      <c r="CU106" s="313">
        <f t="shared" si="21"/>
        <v>0</v>
      </c>
      <c r="CV106" s="313">
        <f t="shared" si="21"/>
        <v>0</v>
      </c>
    </row>
    <row r="107" spans="2:126">
      <c r="E107" s="6"/>
      <c r="F107"/>
      <c r="H107" s="5"/>
      <c r="I107"/>
      <c r="J107" s="333"/>
      <c r="L107" s="5"/>
      <c r="M107" s="5"/>
      <c r="N107" s="5"/>
      <c r="O107" s="5"/>
      <c r="P107" s="5"/>
      <c r="Q107" s="5"/>
      <c r="R107" s="5"/>
      <c r="S107" s="5"/>
      <c r="T107" s="5"/>
      <c r="U107" s="5"/>
      <c r="V107" s="5"/>
      <c r="W107" s="5"/>
      <c r="X107" s="5"/>
      <c r="Y107" s="5"/>
      <c r="Z107" s="5"/>
      <c r="AA107" s="5"/>
      <c r="AB107" s="5"/>
      <c r="AC107" s="5"/>
      <c r="AD107" s="5"/>
      <c r="AE107" s="5"/>
      <c r="AF107" s="5"/>
      <c r="AG107" s="5"/>
      <c r="AH107" s="5"/>
      <c r="AI107" s="5"/>
      <c r="AJ107" s="5"/>
      <c r="AK107" s="5"/>
      <c r="AL107" s="5"/>
      <c r="AM107" s="5"/>
      <c r="AN107" s="5"/>
      <c r="AO107" s="5"/>
      <c r="AP107" s="5"/>
      <c r="AQ107" s="5"/>
      <c r="AR107" s="5"/>
      <c r="AS107" s="5"/>
      <c r="AT107" s="5"/>
      <c r="AU107" s="5"/>
      <c r="AV107" s="5"/>
      <c r="AW107" s="5"/>
      <c r="AX107" s="5"/>
      <c r="AY107" s="5"/>
      <c r="AZ107" s="5"/>
      <c r="BA107" s="5"/>
      <c r="BB107" s="5"/>
      <c r="BC107" s="5"/>
      <c r="BD107" s="5"/>
      <c r="BE107" s="5"/>
      <c r="BF107" s="5"/>
      <c r="BG107" s="5"/>
      <c r="BH107" s="5"/>
      <c r="BI107" s="5"/>
      <c r="BJ107" s="5"/>
      <c r="BK107" s="5"/>
      <c r="BL107" s="5"/>
      <c r="BM107" s="5"/>
      <c r="BN107" s="5"/>
      <c r="BO107" s="5"/>
      <c r="BP107" s="5"/>
      <c r="BQ107" s="5"/>
      <c r="BR107" s="5"/>
      <c r="BS107" s="5"/>
      <c r="BT107" s="5"/>
      <c r="BU107" s="5"/>
      <c r="BV107" s="5"/>
      <c r="BW107" s="5"/>
      <c r="BX107" s="5"/>
      <c r="BY107" s="5"/>
      <c r="BZ107" s="5"/>
      <c r="CA107" s="5"/>
      <c r="CB107" s="5"/>
      <c r="CC107" s="5"/>
      <c r="CD107" s="5"/>
      <c r="CE107" s="5"/>
      <c r="CF107" s="5"/>
      <c r="CG107" s="5"/>
      <c r="CH107" s="5"/>
      <c r="CI107" s="5"/>
      <c r="CJ107" s="5"/>
      <c r="CK107" s="5"/>
      <c r="CL107" s="5"/>
      <c r="CM107" s="5"/>
      <c r="CN107" s="5"/>
      <c r="CO107" s="5"/>
      <c r="CP107" s="5"/>
      <c r="CQ107" s="5"/>
      <c r="CR107" s="5"/>
      <c r="CS107" s="5"/>
      <c r="CT107" s="5"/>
      <c r="CU107" s="5"/>
      <c r="CV107" s="5"/>
    </row>
    <row r="108" spans="2:126">
      <c r="B108" s="24"/>
      <c r="C108" s="43">
        <f>MAX($B$5:C107)+0.1</f>
        <v>6.1999999999999993</v>
      </c>
      <c r="D108" s="41" t="s">
        <v>235</v>
      </c>
      <c r="E108" s="41"/>
      <c r="F108" s="41"/>
      <c r="G108" s="41"/>
      <c r="H108" s="41"/>
      <c r="I108" s="41"/>
      <c r="J108" s="41"/>
      <c r="K108" s="41"/>
      <c r="L108" s="41"/>
      <c r="M108" s="41"/>
      <c r="N108" s="41"/>
      <c r="O108" s="41"/>
      <c r="P108" s="41"/>
      <c r="Q108" s="41"/>
      <c r="R108" s="41"/>
      <c r="S108" s="41"/>
      <c r="T108" s="41"/>
      <c r="U108" s="41"/>
      <c r="V108" s="41"/>
      <c r="W108" s="41"/>
      <c r="X108" s="41"/>
      <c r="Y108" s="41"/>
      <c r="Z108" s="41"/>
      <c r="AA108" s="41"/>
      <c r="AB108" s="41"/>
      <c r="AC108" s="41"/>
      <c r="AD108" s="41"/>
      <c r="AE108" s="41"/>
      <c r="AF108" s="41"/>
      <c r="AG108" s="41"/>
      <c r="AH108" s="41"/>
      <c r="AI108" s="41"/>
      <c r="AJ108" s="41"/>
      <c r="AK108" s="41"/>
      <c r="AL108" s="41"/>
      <c r="AM108" s="41"/>
      <c r="AN108" s="41"/>
      <c r="AO108" s="41"/>
      <c r="AP108" s="41"/>
      <c r="AQ108" s="41"/>
      <c r="AR108" s="41"/>
      <c r="AS108" s="41"/>
      <c r="AT108" s="41"/>
      <c r="AU108" s="41"/>
      <c r="AV108" s="41"/>
      <c r="AW108" s="41"/>
      <c r="AX108" s="41"/>
      <c r="AY108" s="41"/>
      <c r="AZ108" s="41"/>
      <c r="BA108" s="41"/>
      <c r="BB108" s="41"/>
      <c r="BC108" s="41"/>
      <c r="BD108" s="41"/>
      <c r="BE108" s="41"/>
      <c r="BF108" s="41"/>
      <c r="BG108" s="41"/>
      <c r="BH108" s="41"/>
      <c r="BI108" s="41"/>
      <c r="BJ108" s="41"/>
      <c r="BK108" s="41"/>
      <c r="BL108" s="41"/>
      <c r="BM108" s="41"/>
      <c r="BN108" s="41"/>
      <c r="BO108" s="41"/>
      <c r="BP108" s="41"/>
      <c r="BQ108" s="41"/>
      <c r="BR108" s="41"/>
      <c r="BS108" s="41"/>
      <c r="BT108" s="41"/>
      <c r="BU108" s="41"/>
      <c r="BV108" s="41"/>
      <c r="BW108" s="41"/>
      <c r="BX108" s="41"/>
      <c r="BY108" s="41"/>
      <c r="BZ108" s="41"/>
      <c r="CA108" s="41"/>
      <c r="CB108" s="41"/>
      <c r="CC108" s="41"/>
      <c r="CD108" s="41"/>
      <c r="CE108" s="41"/>
      <c r="CF108" s="41"/>
      <c r="CG108" s="41"/>
      <c r="CH108" s="41"/>
      <c r="CI108" s="41"/>
      <c r="CJ108" s="41"/>
      <c r="CK108" s="41"/>
      <c r="CL108" s="41"/>
      <c r="CM108" s="41"/>
      <c r="CN108" s="41"/>
      <c r="CO108" s="41"/>
      <c r="CP108" s="41"/>
      <c r="CQ108" s="41"/>
      <c r="CR108" s="41"/>
      <c r="CS108" s="41"/>
      <c r="CT108" s="41"/>
      <c r="CU108" s="41"/>
      <c r="CV108" s="41"/>
      <c r="CW108" s="41"/>
      <c r="CX108" s="41"/>
      <c r="CY108" s="41"/>
    </row>
    <row r="109" spans="2:126">
      <c r="F109"/>
      <c r="H109" s="5"/>
      <c r="I109"/>
      <c r="J109" s="1"/>
      <c r="L109" s="5"/>
      <c r="M109" s="5"/>
      <c r="N109" s="5"/>
      <c r="O109" s="5"/>
      <c r="P109" s="5"/>
      <c r="Q109" s="5"/>
      <c r="R109" s="5"/>
      <c r="S109" s="5"/>
      <c r="T109" s="5"/>
      <c r="U109" s="5"/>
      <c r="V109" s="5"/>
      <c r="W109" s="5"/>
      <c r="X109" s="5"/>
      <c r="Y109" s="5"/>
      <c r="Z109" s="5"/>
      <c r="AA109" s="5"/>
      <c r="AB109" s="5"/>
      <c r="AC109" s="5"/>
      <c r="AD109" s="5"/>
      <c r="AE109" s="5"/>
      <c r="AF109" s="5"/>
      <c r="AG109" s="5"/>
      <c r="AH109" s="5"/>
      <c r="AI109" s="5"/>
      <c r="AJ109" s="5"/>
      <c r="AK109" s="5"/>
      <c r="AL109" s="5"/>
      <c r="AM109" s="5"/>
      <c r="AN109" s="5"/>
      <c r="AO109" s="5"/>
      <c r="AP109" s="5"/>
      <c r="AQ109" s="5"/>
      <c r="AR109" s="5"/>
      <c r="AS109" s="5"/>
      <c r="AT109" s="5"/>
      <c r="AU109" s="5"/>
      <c r="AV109" s="5"/>
      <c r="AW109" s="5"/>
      <c r="AX109" s="5"/>
      <c r="AY109" s="5"/>
      <c r="AZ109" s="5"/>
      <c r="BA109" s="5"/>
      <c r="BB109" s="5"/>
      <c r="BC109" s="5"/>
      <c r="BD109" s="5"/>
      <c r="BE109" s="5"/>
      <c r="BF109" s="5"/>
      <c r="BG109" s="5"/>
      <c r="BH109" s="5"/>
      <c r="BI109" s="5"/>
      <c r="BJ109" s="5"/>
      <c r="BK109" s="5"/>
      <c r="BL109" s="5"/>
      <c r="BM109" s="5"/>
      <c r="BN109" s="5"/>
      <c r="BO109" s="5"/>
      <c r="BP109" s="5"/>
      <c r="BQ109" s="5"/>
      <c r="BR109" s="5"/>
      <c r="BS109" s="5"/>
      <c r="BT109" s="5"/>
      <c r="BU109" s="5"/>
      <c r="BV109" s="5"/>
      <c r="BW109" s="5"/>
      <c r="BX109" s="5"/>
      <c r="BY109" s="5"/>
      <c r="BZ109" s="5"/>
      <c r="CA109" s="5"/>
      <c r="CB109" s="5"/>
      <c r="CC109" s="5"/>
      <c r="CD109" s="5"/>
      <c r="CE109" s="5"/>
      <c r="CF109" s="5"/>
      <c r="CG109" s="5"/>
      <c r="CH109" s="5"/>
      <c r="CI109" s="5"/>
      <c r="CJ109" s="5"/>
      <c r="CK109" s="5"/>
      <c r="CL109" s="5"/>
      <c r="CM109" s="5"/>
      <c r="CN109" s="5"/>
      <c r="CO109" s="5"/>
      <c r="CP109" s="5"/>
      <c r="CQ109" s="5"/>
      <c r="CR109" s="5"/>
      <c r="CS109" s="5"/>
      <c r="CT109" s="5"/>
      <c r="CU109" s="5"/>
      <c r="CV109" s="5"/>
    </row>
    <row r="110" spans="2:126" s="90" customFormat="1">
      <c r="C110" s="93"/>
      <c r="D110" s="93"/>
      <c r="E110" s="90" t="s">
        <v>231</v>
      </c>
      <c r="F110" s="1"/>
      <c r="G110" s="179" t="s">
        <v>164</v>
      </c>
      <c r="H110" s="29"/>
      <c r="I110" s="88" t="s">
        <v>55</v>
      </c>
      <c r="J110" s="333">
        <f>SUM(L110:CV110)</f>
        <v>0</v>
      </c>
      <c r="L110" s="191">
        <v>0</v>
      </c>
      <c r="M110" s="191">
        <v>0</v>
      </c>
      <c r="N110" s="191">
        <v>0</v>
      </c>
      <c r="O110" s="191">
        <v>0</v>
      </c>
      <c r="P110" s="191">
        <v>0</v>
      </c>
      <c r="Q110" s="191">
        <v>0</v>
      </c>
      <c r="R110" s="191">
        <v>0</v>
      </c>
      <c r="S110" s="191">
        <v>0</v>
      </c>
      <c r="T110" s="191">
        <v>0</v>
      </c>
      <c r="U110" s="191">
        <v>0</v>
      </c>
      <c r="V110" s="191">
        <v>0</v>
      </c>
      <c r="W110" s="191">
        <v>0</v>
      </c>
      <c r="X110" s="191">
        <v>0</v>
      </c>
      <c r="Y110" s="191">
        <v>0</v>
      </c>
      <c r="Z110" s="191">
        <v>0</v>
      </c>
      <c r="AA110" s="191">
        <v>0</v>
      </c>
      <c r="AB110" s="191">
        <v>0</v>
      </c>
      <c r="AC110" s="191">
        <v>0</v>
      </c>
      <c r="AD110" s="191">
        <v>0</v>
      </c>
      <c r="AE110" s="191">
        <v>0</v>
      </c>
      <c r="AF110" s="191">
        <v>0</v>
      </c>
      <c r="AG110" s="191">
        <v>0</v>
      </c>
      <c r="AH110" s="191">
        <v>0</v>
      </c>
      <c r="AI110" s="191">
        <v>0</v>
      </c>
      <c r="AJ110" s="191">
        <v>0</v>
      </c>
      <c r="AK110" s="191">
        <v>0</v>
      </c>
      <c r="AL110" s="191">
        <v>0</v>
      </c>
      <c r="AM110" s="191">
        <v>0</v>
      </c>
      <c r="AN110" s="191">
        <v>0</v>
      </c>
      <c r="AO110" s="191">
        <v>0</v>
      </c>
      <c r="AP110" s="191">
        <v>0</v>
      </c>
      <c r="AQ110" s="191">
        <v>0</v>
      </c>
      <c r="AR110" s="191">
        <v>0</v>
      </c>
      <c r="AS110" s="191">
        <v>0</v>
      </c>
      <c r="AT110" s="191">
        <v>0</v>
      </c>
      <c r="AU110" s="191">
        <v>0</v>
      </c>
      <c r="AV110" s="191">
        <v>0</v>
      </c>
      <c r="AW110" s="191">
        <v>0</v>
      </c>
      <c r="AX110" s="191">
        <v>0</v>
      </c>
      <c r="AY110" s="191">
        <v>0</v>
      </c>
      <c r="AZ110" s="191">
        <v>0</v>
      </c>
      <c r="BA110" s="191">
        <v>0</v>
      </c>
      <c r="BB110" s="191">
        <v>0</v>
      </c>
      <c r="BC110" s="191">
        <v>0</v>
      </c>
      <c r="BD110" s="191">
        <v>0</v>
      </c>
      <c r="BE110" s="191">
        <v>0</v>
      </c>
      <c r="BF110" s="191">
        <v>0</v>
      </c>
      <c r="BG110" s="191">
        <v>0</v>
      </c>
      <c r="BH110" s="191">
        <v>0</v>
      </c>
      <c r="BI110" s="191">
        <v>0</v>
      </c>
      <c r="BJ110" s="191">
        <v>0</v>
      </c>
      <c r="BK110" s="191">
        <v>0</v>
      </c>
      <c r="BL110" s="191">
        <v>0</v>
      </c>
      <c r="BM110" s="191">
        <v>0</v>
      </c>
      <c r="BN110" s="191">
        <v>0</v>
      </c>
      <c r="BO110" s="191">
        <v>0</v>
      </c>
      <c r="BP110" s="191">
        <v>0</v>
      </c>
      <c r="BQ110" s="191">
        <v>0</v>
      </c>
      <c r="BR110" s="191">
        <v>0</v>
      </c>
      <c r="BS110" s="191">
        <v>0</v>
      </c>
      <c r="BT110" s="191">
        <v>0</v>
      </c>
      <c r="BU110" s="191">
        <v>0</v>
      </c>
      <c r="BV110" s="191">
        <v>0</v>
      </c>
      <c r="BW110" s="191">
        <v>0</v>
      </c>
      <c r="BX110" s="191">
        <v>0</v>
      </c>
      <c r="BY110" s="191">
        <v>0</v>
      </c>
      <c r="BZ110" s="191">
        <v>0</v>
      </c>
      <c r="CA110" s="191">
        <v>0</v>
      </c>
      <c r="CB110" s="191">
        <v>0</v>
      </c>
      <c r="CC110" s="191">
        <v>0</v>
      </c>
      <c r="CD110" s="191">
        <v>0</v>
      </c>
      <c r="CE110" s="191">
        <v>0</v>
      </c>
      <c r="CF110" s="191">
        <v>0</v>
      </c>
      <c r="CG110" s="191">
        <v>0</v>
      </c>
      <c r="CH110" s="191">
        <v>0</v>
      </c>
      <c r="CI110" s="191">
        <v>0</v>
      </c>
      <c r="CJ110" s="191">
        <v>0</v>
      </c>
      <c r="CK110" s="191">
        <v>0</v>
      </c>
      <c r="CL110" s="191">
        <v>0</v>
      </c>
      <c r="CM110" s="191">
        <v>0</v>
      </c>
      <c r="CN110" s="191">
        <v>0</v>
      </c>
      <c r="CO110" s="191">
        <v>0</v>
      </c>
      <c r="CP110" s="191">
        <v>0</v>
      </c>
      <c r="CQ110" s="191">
        <v>0</v>
      </c>
      <c r="CR110" s="191">
        <v>0</v>
      </c>
      <c r="CS110" s="191">
        <v>0</v>
      </c>
      <c r="CT110" s="191">
        <v>0</v>
      </c>
      <c r="CU110" s="191">
        <v>0</v>
      </c>
      <c r="CV110" s="191">
        <v>0</v>
      </c>
    </row>
    <row r="111" spans="2:126" s="90" customFormat="1">
      <c r="C111" s="93"/>
      <c r="D111" s="93"/>
      <c r="E111" s="90" t="s">
        <v>232</v>
      </c>
      <c r="F111" s="1"/>
      <c r="G111" s="179" t="s">
        <v>164</v>
      </c>
      <c r="H111" s="29"/>
      <c r="I111" s="88" t="s">
        <v>55</v>
      </c>
      <c r="J111" s="333">
        <f>SUM(L111:CV111)</f>
        <v>0</v>
      </c>
      <c r="L111" s="191">
        <v>0</v>
      </c>
      <c r="M111" s="191">
        <v>0</v>
      </c>
      <c r="N111" s="191">
        <v>0</v>
      </c>
      <c r="O111" s="191">
        <v>0</v>
      </c>
      <c r="P111" s="191">
        <v>0</v>
      </c>
      <c r="Q111" s="191">
        <v>0</v>
      </c>
      <c r="R111" s="191">
        <v>0</v>
      </c>
      <c r="S111" s="191">
        <v>0</v>
      </c>
      <c r="T111" s="191">
        <v>0</v>
      </c>
      <c r="U111" s="191">
        <v>0</v>
      </c>
      <c r="V111" s="191">
        <v>0</v>
      </c>
      <c r="W111" s="191">
        <v>0</v>
      </c>
      <c r="X111" s="191">
        <v>0</v>
      </c>
      <c r="Y111" s="191">
        <v>0</v>
      </c>
      <c r="Z111" s="191">
        <v>0</v>
      </c>
      <c r="AA111" s="191">
        <v>0</v>
      </c>
      <c r="AB111" s="191">
        <v>0</v>
      </c>
      <c r="AC111" s="191">
        <v>0</v>
      </c>
      <c r="AD111" s="191">
        <v>0</v>
      </c>
      <c r="AE111" s="191">
        <v>0</v>
      </c>
      <c r="AF111" s="191">
        <v>0</v>
      </c>
      <c r="AG111" s="191">
        <v>0</v>
      </c>
      <c r="AH111" s="191">
        <v>0</v>
      </c>
      <c r="AI111" s="191">
        <v>0</v>
      </c>
      <c r="AJ111" s="191">
        <v>0</v>
      </c>
      <c r="AK111" s="191">
        <v>0</v>
      </c>
      <c r="AL111" s="191">
        <v>0</v>
      </c>
      <c r="AM111" s="191">
        <v>0</v>
      </c>
      <c r="AN111" s="191">
        <v>0</v>
      </c>
      <c r="AO111" s="191">
        <v>0</v>
      </c>
      <c r="AP111" s="191">
        <v>0</v>
      </c>
      <c r="AQ111" s="191">
        <v>0</v>
      </c>
      <c r="AR111" s="191">
        <v>0</v>
      </c>
      <c r="AS111" s="191">
        <v>0</v>
      </c>
      <c r="AT111" s="191">
        <v>0</v>
      </c>
      <c r="AU111" s="191">
        <v>0</v>
      </c>
      <c r="AV111" s="191">
        <v>0</v>
      </c>
      <c r="AW111" s="191">
        <v>0</v>
      </c>
      <c r="AX111" s="191">
        <v>0</v>
      </c>
      <c r="AY111" s="191">
        <v>0</v>
      </c>
      <c r="AZ111" s="191">
        <v>0</v>
      </c>
      <c r="BA111" s="191">
        <v>0</v>
      </c>
      <c r="BB111" s="191">
        <v>0</v>
      </c>
      <c r="BC111" s="191">
        <v>0</v>
      </c>
      <c r="BD111" s="191">
        <v>0</v>
      </c>
      <c r="BE111" s="191">
        <v>0</v>
      </c>
      <c r="BF111" s="191">
        <v>0</v>
      </c>
      <c r="BG111" s="191">
        <v>0</v>
      </c>
      <c r="BH111" s="191">
        <v>0</v>
      </c>
      <c r="BI111" s="191">
        <v>0</v>
      </c>
      <c r="BJ111" s="191">
        <v>0</v>
      </c>
      <c r="BK111" s="191">
        <v>0</v>
      </c>
      <c r="BL111" s="191">
        <v>0</v>
      </c>
      <c r="BM111" s="191">
        <v>0</v>
      </c>
      <c r="BN111" s="191">
        <v>0</v>
      </c>
      <c r="BO111" s="191">
        <v>0</v>
      </c>
      <c r="BP111" s="191">
        <v>0</v>
      </c>
      <c r="BQ111" s="191">
        <v>0</v>
      </c>
      <c r="BR111" s="191">
        <v>0</v>
      </c>
      <c r="BS111" s="191">
        <v>0</v>
      </c>
      <c r="BT111" s="191">
        <v>0</v>
      </c>
      <c r="BU111" s="191">
        <v>0</v>
      </c>
      <c r="BV111" s="191">
        <v>0</v>
      </c>
      <c r="BW111" s="191">
        <v>0</v>
      </c>
      <c r="BX111" s="191">
        <v>0</v>
      </c>
      <c r="BY111" s="191">
        <v>0</v>
      </c>
      <c r="BZ111" s="191">
        <v>0</v>
      </c>
      <c r="CA111" s="191">
        <v>0</v>
      </c>
      <c r="CB111" s="191">
        <v>0</v>
      </c>
      <c r="CC111" s="191">
        <v>0</v>
      </c>
      <c r="CD111" s="191">
        <v>0</v>
      </c>
      <c r="CE111" s="191">
        <v>0</v>
      </c>
      <c r="CF111" s="191">
        <v>0</v>
      </c>
      <c r="CG111" s="191">
        <v>0</v>
      </c>
      <c r="CH111" s="191">
        <v>0</v>
      </c>
      <c r="CI111" s="191">
        <v>0</v>
      </c>
      <c r="CJ111" s="191">
        <v>0</v>
      </c>
      <c r="CK111" s="191">
        <v>0</v>
      </c>
      <c r="CL111" s="191">
        <v>0</v>
      </c>
      <c r="CM111" s="191">
        <v>0</v>
      </c>
      <c r="CN111" s="191">
        <v>0</v>
      </c>
      <c r="CO111" s="191">
        <v>0</v>
      </c>
      <c r="CP111" s="191">
        <v>0</v>
      </c>
      <c r="CQ111" s="191">
        <v>0</v>
      </c>
      <c r="CR111" s="191">
        <v>0</v>
      </c>
      <c r="CS111" s="191">
        <v>0</v>
      </c>
      <c r="CT111" s="191">
        <v>0</v>
      </c>
      <c r="CU111" s="191">
        <v>0</v>
      </c>
      <c r="CV111" s="191">
        <v>0</v>
      </c>
      <c r="DA111" s="90">
        <v>0</v>
      </c>
      <c r="DB111" s="90">
        <v>0</v>
      </c>
      <c r="DC111" s="90">
        <v>0</v>
      </c>
      <c r="DD111" s="90">
        <v>0</v>
      </c>
      <c r="DE111" s="90">
        <v>0</v>
      </c>
      <c r="DF111" s="90">
        <v>0</v>
      </c>
      <c r="DG111" s="90">
        <v>0</v>
      </c>
      <c r="DH111" s="90">
        <v>0</v>
      </c>
      <c r="DI111" s="90">
        <v>0</v>
      </c>
      <c r="DJ111" s="90">
        <v>0</v>
      </c>
      <c r="DK111" s="90">
        <v>0</v>
      </c>
      <c r="DL111" s="90">
        <v>0</v>
      </c>
      <c r="DM111" s="90">
        <v>0</v>
      </c>
      <c r="DN111" s="90">
        <v>0</v>
      </c>
      <c r="DO111" s="90">
        <v>0</v>
      </c>
      <c r="DP111" s="90">
        <v>0</v>
      </c>
      <c r="DQ111" s="90">
        <v>0</v>
      </c>
      <c r="DR111" s="90">
        <v>0</v>
      </c>
      <c r="DS111" s="90">
        <v>0</v>
      </c>
      <c r="DT111" s="90">
        <v>0</v>
      </c>
      <c r="DU111" s="90">
        <v>0</v>
      </c>
      <c r="DV111" s="90">
        <v>0</v>
      </c>
    </row>
    <row r="112" spans="2:126" s="90" customFormat="1">
      <c r="C112" s="93"/>
      <c r="D112" s="93"/>
      <c r="E112" s="90" t="s">
        <v>233</v>
      </c>
      <c r="F112" s="1"/>
      <c r="G112" s="179" t="s">
        <v>164</v>
      </c>
      <c r="H112" s="29"/>
      <c r="I112" s="88" t="s">
        <v>55</v>
      </c>
      <c r="J112" s="333">
        <f>SUM(L112:CV112)</f>
        <v>0</v>
      </c>
      <c r="L112" s="191">
        <v>0</v>
      </c>
      <c r="M112" s="191">
        <v>0</v>
      </c>
      <c r="N112" s="191">
        <v>0</v>
      </c>
      <c r="O112" s="191">
        <v>0</v>
      </c>
      <c r="P112" s="191">
        <v>0</v>
      </c>
      <c r="Q112" s="191">
        <v>0</v>
      </c>
      <c r="R112" s="191">
        <v>0</v>
      </c>
      <c r="S112" s="191">
        <v>0</v>
      </c>
      <c r="T112" s="191">
        <v>0</v>
      </c>
      <c r="U112" s="191">
        <v>0</v>
      </c>
      <c r="V112" s="191">
        <v>0</v>
      </c>
      <c r="W112" s="191">
        <v>0</v>
      </c>
      <c r="X112" s="191">
        <v>0</v>
      </c>
      <c r="Y112" s="191">
        <v>0</v>
      </c>
      <c r="Z112" s="191">
        <v>0</v>
      </c>
      <c r="AA112" s="191">
        <v>0</v>
      </c>
      <c r="AB112" s="191">
        <v>0</v>
      </c>
      <c r="AC112" s="191">
        <v>0</v>
      </c>
      <c r="AD112" s="191">
        <v>0</v>
      </c>
      <c r="AE112" s="191">
        <v>0</v>
      </c>
      <c r="AF112" s="191">
        <v>0</v>
      </c>
      <c r="AG112" s="191">
        <v>0</v>
      </c>
      <c r="AH112" s="191">
        <v>0</v>
      </c>
      <c r="AI112" s="191">
        <v>0</v>
      </c>
      <c r="AJ112" s="191">
        <v>0</v>
      </c>
      <c r="AK112" s="191">
        <v>0</v>
      </c>
      <c r="AL112" s="191">
        <v>0</v>
      </c>
      <c r="AM112" s="191">
        <v>0</v>
      </c>
      <c r="AN112" s="191">
        <v>0</v>
      </c>
      <c r="AO112" s="191">
        <v>0</v>
      </c>
      <c r="AP112" s="191">
        <v>0</v>
      </c>
      <c r="AQ112" s="191">
        <v>0</v>
      </c>
      <c r="AR112" s="191">
        <v>0</v>
      </c>
      <c r="AS112" s="191">
        <v>0</v>
      </c>
      <c r="AT112" s="191">
        <v>0</v>
      </c>
      <c r="AU112" s="191">
        <v>0</v>
      </c>
      <c r="AV112" s="191">
        <v>0</v>
      </c>
      <c r="AW112" s="191">
        <v>0</v>
      </c>
      <c r="AX112" s="191">
        <v>0</v>
      </c>
      <c r="AY112" s="191">
        <v>0</v>
      </c>
      <c r="AZ112" s="191">
        <v>0</v>
      </c>
      <c r="BA112" s="191">
        <v>0</v>
      </c>
      <c r="BB112" s="191">
        <v>0</v>
      </c>
      <c r="BC112" s="191">
        <v>0</v>
      </c>
      <c r="BD112" s="191">
        <v>0</v>
      </c>
      <c r="BE112" s="191">
        <v>0</v>
      </c>
      <c r="BF112" s="191">
        <v>0</v>
      </c>
      <c r="BG112" s="191">
        <v>0</v>
      </c>
      <c r="BH112" s="191">
        <v>0</v>
      </c>
      <c r="BI112" s="191">
        <v>0</v>
      </c>
      <c r="BJ112" s="191">
        <v>0</v>
      </c>
      <c r="BK112" s="191">
        <v>0</v>
      </c>
      <c r="BL112" s="191">
        <v>0</v>
      </c>
      <c r="BM112" s="191">
        <v>0</v>
      </c>
      <c r="BN112" s="191">
        <v>0</v>
      </c>
      <c r="BO112" s="191">
        <v>0</v>
      </c>
      <c r="BP112" s="191">
        <v>0</v>
      </c>
      <c r="BQ112" s="191">
        <v>0</v>
      </c>
      <c r="BR112" s="191">
        <v>0</v>
      </c>
      <c r="BS112" s="191">
        <v>0</v>
      </c>
      <c r="BT112" s="191">
        <v>0</v>
      </c>
      <c r="BU112" s="191">
        <v>0</v>
      </c>
      <c r="BV112" s="191">
        <v>0</v>
      </c>
      <c r="BW112" s="191">
        <v>0</v>
      </c>
      <c r="BX112" s="191">
        <v>0</v>
      </c>
      <c r="BY112" s="191">
        <v>0</v>
      </c>
      <c r="BZ112" s="191">
        <v>0</v>
      </c>
      <c r="CA112" s="191">
        <v>0</v>
      </c>
      <c r="CB112" s="191">
        <v>0</v>
      </c>
      <c r="CC112" s="191">
        <v>0</v>
      </c>
      <c r="CD112" s="191">
        <v>0</v>
      </c>
      <c r="CE112" s="191">
        <v>0</v>
      </c>
      <c r="CF112" s="191">
        <v>0</v>
      </c>
      <c r="CG112" s="191">
        <v>0</v>
      </c>
      <c r="CH112" s="191">
        <v>0</v>
      </c>
      <c r="CI112" s="191">
        <v>0</v>
      </c>
      <c r="CJ112" s="191">
        <v>0</v>
      </c>
      <c r="CK112" s="191">
        <v>0</v>
      </c>
      <c r="CL112" s="191">
        <v>0</v>
      </c>
      <c r="CM112" s="191">
        <v>0</v>
      </c>
      <c r="CN112" s="191">
        <v>0</v>
      </c>
      <c r="CO112" s="191">
        <v>0</v>
      </c>
      <c r="CP112" s="191">
        <v>0</v>
      </c>
      <c r="CQ112" s="191">
        <v>0</v>
      </c>
      <c r="CR112" s="191">
        <v>0</v>
      </c>
      <c r="CS112" s="191">
        <v>0</v>
      </c>
      <c r="CT112" s="191">
        <v>0</v>
      </c>
      <c r="CU112" s="191">
        <v>0</v>
      </c>
      <c r="CV112" s="191">
        <v>0</v>
      </c>
    </row>
    <row r="113" spans="2:126" s="90" customFormat="1">
      <c r="C113" s="93"/>
      <c r="D113" s="93"/>
      <c r="E113" s="90" t="s">
        <v>234</v>
      </c>
      <c r="F113" s="1"/>
      <c r="G113" s="179" t="s">
        <v>164</v>
      </c>
      <c r="H113" s="29"/>
      <c r="I113" s="88" t="s">
        <v>55</v>
      </c>
      <c r="J113" s="333">
        <f>SUM(L113:CV113)</f>
        <v>0</v>
      </c>
      <c r="L113" s="191">
        <v>0</v>
      </c>
      <c r="M113" s="191">
        <v>0</v>
      </c>
      <c r="N113" s="191">
        <v>0</v>
      </c>
      <c r="O113" s="191">
        <v>0</v>
      </c>
      <c r="P113" s="191">
        <v>0</v>
      </c>
      <c r="Q113" s="191">
        <v>0</v>
      </c>
      <c r="R113" s="191">
        <v>0</v>
      </c>
      <c r="S113" s="191">
        <v>0</v>
      </c>
      <c r="T113" s="191">
        <v>0</v>
      </c>
      <c r="U113" s="191">
        <v>0</v>
      </c>
      <c r="V113" s="191">
        <v>0</v>
      </c>
      <c r="W113" s="191">
        <v>0</v>
      </c>
      <c r="X113" s="191">
        <v>0</v>
      </c>
      <c r="Y113" s="191">
        <v>0</v>
      </c>
      <c r="Z113" s="191">
        <v>0</v>
      </c>
      <c r="AA113" s="191">
        <v>0</v>
      </c>
      <c r="AB113" s="191">
        <v>0</v>
      </c>
      <c r="AC113" s="191">
        <v>0</v>
      </c>
      <c r="AD113" s="191">
        <v>0</v>
      </c>
      <c r="AE113" s="191">
        <v>0</v>
      </c>
      <c r="AF113" s="191">
        <v>0</v>
      </c>
      <c r="AG113" s="191">
        <v>0</v>
      </c>
      <c r="AH113" s="191">
        <v>0</v>
      </c>
      <c r="AI113" s="191">
        <v>0</v>
      </c>
      <c r="AJ113" s="191">
        <v>0</v>
      </c>
      <c r="AK113" s="191">
        <v>0</v>
      </c>
      <c r="AL113" s="191">
        <v>0</v>
      </c>
      <c r="AM113" s="191">
        <v>0</v>
      </c>
      <c r="AN113" s="191">
        <v>0</v>
      </c>
      <c r="AO113" s="191">
        <v>0</v>
      </c>
      <c r="AP113" s="191">
        <v>0</v>
      </c>
      <c r="AQ113" s="191">
        <v>0</v>
      </c>
      <c r="AR113" s="191">
        <v>0</v>
      </c>
      <c r="AS113" s="191">
        <v>0</v>
      </c>
      <c r="AT113" s="191">
        <v>0</v>
      </c>
      <c r="AU113" s="191">
        <v>0</v>
      </c>
      <c r="AV113" s="191">
        <v>0</v>
      </c>
      <c r="AW113" s="191">
        <v>0</v>
      </c>
      <c r="AX113" s="191">
        <v>0</v>
      </c>
      <c r="AY113" s="191">
        <v>0</v>
      </c>
      <c r="AZ113" s="191">
        <v>0</v>
      </c>
      <c r="BA113" s="191">
        <v>0</v>
      </c>
      <c r="BB113" s="191">
        <v>0</v>
      </c>
      <c r="BC113" s="191">
        <v>0</v>
      </c>
      <c r="BD113" s="191">
        <v>0</v>
      </c>
      <c r="BE113" s="191">
        <v>0</v>
      </c>
      <c r="BF113" s="191">
        <v>0</v>
      </c>
      <c r="BG113" s="191">
        <v>0</v>
      </c>
      <c r="BH113" s="191">
        <v>0</v>
      </c>
      <c r="BI113" s="191">
        <v>0</v>
      </c>
      <c r="BJ113" s="191">
        <v>0</v>
      </c>
      <c r="BK113" s="191">
        <v>0</v>
      </c>
      <c r="BL113" s="191">
        <v>0</v>
      </c>
      <c r="BM113" s="191">
        <v>0</v>
      </c>
      <c r="BN113" s="191">
        <v>0</v>
      </c>
      <c r="BO113" s="191">
        <v>0</v>
      </c>
      <c r="BP113" s="191">
        <v>0</v>
      </c>
      <c r="BQ113" s="191">
        <v>0</v>
      </c>
      <c r="BR113" s="191">
        <v>0</v>
      </c>
      <c r="BS113" s="191">
        <v>0</v>
      </c>
      <c r="BT113" s="191">
        <v>0</v>
      </c>
      <c r="BU113" s="191">
        <v>0</v>
      </c>
      <c r="BV113" s="191">
        <v>0</v>
      </c>
      <c r="BW113" s="191">
        <v>0</v>
      </c>
      <c r="BX113" s="191">
        <v>0</v>
      </c>
      <c r="BY113" s="191">
        <v>0</v>
      </c>
      <c r="BZ113" s="191">
        <v>0</v>
      </c>
      <c r="CA113" s="191">
        <v>0</v>
      </c>
      <c r="CB113" s="191">
        <v>0</v>
      </c>
      <c r="CC113" s="191">
        <v>0</v>
      </c>
      <c r="CD113" s="191">
        <v>0</v>
      </c>
      <c r="CE113" s="191">
        <v>0</v>
      </c>
      <c r="CF113" s="191">
        <v>0</v>
      </c>
      <c r="CG113" s="191">
        <v>0</v>
      </c>
      <c r="CH113" s="191">
        <v>0</v>
      </c>
      <c r="CI113" s="191">
        <v>0</v>
      </c>
      <c r="CJ113" s="191">
        <v>0</v>
      </c>
      <c r="CK113" s="191">
        <v>0</v>
      </c>
      <c r="CL113" s="191">
        <v>0</v>
      </c>
      <c r="CM113" s="191">
        <v>0</v>
      </c>
      <c r="CN113" s="191">
        <v>0</v>
      </c>
      <c r="CO113" s="191">
        <v>0</v>
      </c>
      <c r="CP113" s="191">
        <v>0</v>
      </c>
      <c r="CQ113" s="191">
        <v>0</v>
      </c>
      <c r="CR113" s="191">
        <v>0</v>
      </c>
      <c r="CS113" s="191">
        <v>0</v>
      </c>
      <c r="CT113" s="191">
        <v>0</v>
      </c>
      <c r="CU113" s="191">
        <v>0</v>
      </c>
      <c r="CV113" s="191">
        <v>0</v>
      </c>
      <c r="DA113" s="90">
        <v>0</v>
      </c>
      <c r="DB113" s="90">
        <v>0</v>
      </c>
      <c r="DC113" s="90">
        <v>0</v>
      </c>
      <c r="DD113" s="90">
        <v>0</v>
      </c>
      <c r="DE113" s="90">
        <v>0</v>
      </c>
      <c r="DF113" s="90">
        <v>0</v>
      </c>
      <c r="DG113" s="90">
        <v>0</v>
      </c>
      <c r="DH113" s="90">
        <v>0</v>
      </c>
      <c r="DI113" s="90">
        <v>0</v>
      </c>
      <c r="DJ113" s="90">
        <v>0</v>
      </c>
      <c r="DK113" s="90">
        <v>0</v>
      </c>
      <c r="DL113" s="90">
        <v>0</v>
      </c>
      <c r="DM113" s="90">
        <v>0</v>
      </c>
      <c r="DN113" s="90">
        <v>0</v>
      </c>
      <c r="DO113" s="90">
        <v>0</v>
      </c>
      <c r="DP113" s="90">
        <v>0</v>
      </c>
      <c r="DQ113" s="90">
        <v>0</v>
      </c>
      <c r="DR113" s="90">
        <v>0</v>
      </c>
      <c r="DS113" s="90">
        <v>0</v>
      </c>
      <c r="DT113" s="90">
        <v>0</v>
      </c>
      <c r="DU113" s="90">
        <v>0</v>
      </c>
      <c r="DV113" s="90">
        <v>0</v>
      </c>
    </row>
    <row r="114" spans="2:126" s="90" customFormat="1">
      <c r="C114" s="93"/>
      <c r="D114" s="93"/>
      <c r="E114" s="167" t="s">
        <v>206</v>
      </c>
      <c r="F114" s="1"/>
      <c r="G114" s="184" t="s">
        <v>164</v>
      </c>
      <c r="H114" s="105"/>
      <c r="I114" s="88" t="s">
        <v>55</v>
      </c>
      <c r="J114" s="333">
        <f>SUM(L114:CV114)</f>
        <v>0</v>
      </c>
      <c r="L114" s="313">
        <f t="shared" ref="L114:AQ114" si="22">SUM(L110:L113)</f>
        <v>0</v>
      </c>
      <c r="M114" s="313">
        <f t="shared" si="22"/>
        <v>0</v>
      </c>
      <c r="N114" s="313">
        <f t="shared" si="22"/>
        <v>0</v>
      </c>
      <c r="O114" s="313">
        <f t="shared" si="22"/>
        <v>0</v>
      </c>
      <c r="P114" s="313">
        <f t="shared" si="22"/>
        <v>0</v>
      </c>
      <c r="Q114" s="313">
        <f t="shared" si="22"/>
        <v>0</v>
      </c>
      <c r="R114" s="313">
        <f t="shared" si="22"/>
        <v>0</v>
      </c>
      <c r="S114" s="313">
        <f t="shared" si="22"/>
        <v>0</v>
      </c>
      <c r="T114" s="313">
        <f t="shared" si="22"/>
        <v>0</v>
      </c>
      <c r="U114" s="313">
        <f t="shared" si="22"/>
        <v>0</v>
      </c>
      <c r="V114" s="313">
        <f t="shared" si="22"/>
        <v>0</v>
      </c>
      <c r="W114" s="313">
        <f t="shared" si="22"/>
        <v>0</v>
      </c>
      <c r="X114" s="313">
        <f t="shared" si="22"/>
        <v>0</v>
      </c>
      <c r="Y114" s="313">
        <f t="shared" si="22"/>
        <v>0</v>
      </c>
      <c r="Z114" s="313">
        <f t="shared" si="22"/>
        <v>0</v>
      </c>
      <c r="AA114" s="313">
        <f t="shared" si="22"/>
        <v>0</v>
      </c>
      <c r="AB114" s="313">
        <f t="shared" si="22"/>
        <v>0</v>
      </c>
      <c r="AC114" s="313">
        <f t="shared" si="22"/>
        <v>0</v>
      </c>
      <c r="AD114" s="313">
        <f t="shared" si="22"/>
        <v>0</v>
      </c>
      <c r="AE114" s="313">
        <f t="shared" si="22"/>
        <v>0</v>
      </c>
      <c r="AF114" s="313">
        <f t="shared" si="22"/>
        <v>0</v>
      </c>
      <c r="AG114" s="448">
        <f t="shared" si="22"/>
        <v>0</v>
      </c>
      <c r="AH114" s="313">
        <f t="shared" si="22"/>
        <v>0</v>
      </c>
      <c r="AI114" s="313">
        <f t="shared" si="22"/>
        <v>0</v>
      </c>
      <c r="AJ114" s="313">
        <f t="shared" si="22"/>
        <v>0</v>
      </c>
      <c r="AK114" s="313">
        <f t="shared" si="22"/>
        <v>0</v>
      </c>
      <c r="AL114" s="313">
        <f t="shared" si="22"/>
        <v>0</v>
      </c>
      <c r="AM114" s="313">
        <f t="shared" si="22"/>
        <v>0</v>
      </c>
      <c r="AN114" s="313">
        <f t="shared" si="22"/>
        <v>0</v>
      </c>
      <c r="AO114" s="313">
        <f t="shared" si="22"/>
        <v>0</v>
      </c>
      <c r="AP114" s="313">
        <f t="shared" si="22"/>
        <v>0</v>
      </c>
      <c r="AQ114" s="313">
        <f t="shared" si="22"/>
        <v>0</v>
      </c>
      <c r="AR114" s="313">
        <f t="shared" ref="AR114:BW114" si="23">SUM(AR110:AR113)</f>
        <v>0</v>
      </c>
      <c r="AS114" s="313">
        <f t="shared" si="23"/>
        <v>0</v>
      </c>
      <c r="AT114" s="313">
        <f t="shared" si="23"/>
        <v>0</v>
      </c>
      <c r="AU114" s="313">
        <f t="shared" si="23"/>
        <v>0</v>
      </c>
      <c r="AV114" s="313">
        <f t="shared" si="23"/>
        <v>0</v>
      </c>
      <c r="AW114" s="313">
        <f t="shared" si="23"/>
        <v>0</v>
      </c>
      <c r="AX114" s="313">
        <f t="shared" si="23"/>
        <v>0</v>
      </c>
      <c r="AY114" s="313">
        <f t="shared" si="23"/>
        <v>0</v>
      </c>
      <c r="AZ114" s="313">
        <f t="shared" si="23"/>
        <v>0</v>
      </c>
      <c r="BA114" s="313">
        <f t="shared" si="23"/>
        <v>0</v>
      </c>
      <c r="BB114" s="313">
        <f t="shared" si="23"/>
        <v>0</v>
      </c>
      <c r="BC114" s="313">
        <f t="shared" si="23"/>
        <v>0</v>
      </c>
      <c r="BD114" s="313">
        <f t="shared" si="23"/>
        <v>0</v>
      </c>
      <c r="BE114" s="313">
        <f t="shared" si="23"/>
        <v>0</v>
      </c>
      <c r="BF114" s="313">
        <f t="shared" si="23"/>
        <v>0</v>
      </c>
      <c r="BG114" s="313">
        <f t="shared" si="23"/>
        <v>0</v>
      </c>
      <c r="BH114" s="313">
        <f t="shared" si="23"/>
        <v>0</v>
      </c>
      <c r="BI114" s="313">
        <f t="shared" si="23"/>
        <v>0</v>
      </c>
      <c r="BJ114" s="313">
        <f t="shared" si="23"/>
        <v>0</v>
      </c>
      <c r="BK114" s="313">
        <f t="shared" si="23"/>
        <v>0</v>
      </c>
      <c r="BL114" s="313">
        <f t="shared" si="23"/>
        <v>0</v>
      </c>
      <c r="BM114" s="313">
        <f t="shared" si="23"/>
        <v>0</v>
      </c>
      <c r="BN114" s="313">
        <f t="shared" si="23"/>
        <v>0</v>
      </c>
      <c r="BO114" s="313">
        <f t="shared" si="23"/>
        <v>0</v>
      </c>
      <c r="BP114" s="313">
        <f t="shared" si="23"/>
        <v>0</v>
      </c>
      <c r="BQ114" s="313">
        <f t="shared" si="23"/>
        <v>0</v>
      </c>
      <c r="BR114" s="313">
        <f t="shared" si="23"/>
        <v>0</v>
      </c>
      <c r="BS114" s="313">
        <f t="shared" si="23"/>
        <v>0</v>
      </c>
      <c r="BT114" s="313">
        <f t="shared" si="23"/>
        <v>0</v>
      </c>
      <c r="BU114" s="313">
        <f t="shared" si="23"/>
        <v>0</v>
      </c>
      <c r="BV114" s="313">
        <f t="shared" si="23"/>
        <v>0</v>
      </c>
      <c r="BW114" s="313">
        <f t="shared" si="23"/>
        <v>0</v>
      </c>
      <c r="BX114" s="313">
        <f t="shared" ref="BX114:CV114" si="24">SUM(BX110:BX113)</f>
        <v>0</v>
      </c>
      <c r="BY114" s="313">
        <f t="shared" si="24"/>
        <v>0</v>
      </c>
      <c r="BZ114" s="313">
        <f t="shared" si="24"/>
        <v>0</v>
      </c>
      <c r="CA114" s="313">
        <f t="shared" si="24"/>
        <v>0</v>
      </c>
      <c r="CB114" s="313">
        <f t="shared" si="24"/>
        <v>0</v>
      </c>
      <c r="CC114" s="313">
        <f t="shared" si="24"/>
        <v>0</v>
      </c>
      <c r="CD114" s="313">
        <f t="shared" si="24"/>
        <v>0</v>
      </c>
      <c r="CE114" s="313">
        <f t="shared" si="24"/>
        <v>0</v>
      </c>
      <c r="CF114" s="313">
        <f t="shared" si="24"/>
        <v>0</v>
      </c>
      <c r="CG114" s="313">
        <f t="shared" si="24"/>
        <v>0</v>
      </c>
      <c r="CH114" s="313">
        <f t="shared" si="24"/>
        <v>0</v>
      </c>
      <c r="CI114" s="313">
        <f t="shared" si="24"/>
        <v>0</v>
      </c>
      <c r="CJ114" s="313">
        <f t="shared" si="24"/>
        <v>0</v>
      </c>
      <c r="CK114" s="313">
        <f t="shared" si="24"/>
        <v>0</v>
      </c>
      <c r="CL114" s="313">
        <f t="shared" si="24"/>
        <v>0</v>
      </c>
      <c r="CM114" s="313">
        <f t="shared" si="24"/>
        <v>0</v>
      </c>
      <c r="CN114" s="313">
        <f t="shared" si="24"/>
        <v>0</v>
      </c>
      <c r="CO114" s="313">
        <f t="shared" si="24"/>
        <v>0</v>
      </c>
      <c r="CP114" s="313">
        <f t="shared" si="24"/>
        <v>0</v>
      </c>
      <c r="CQ114" s="313">
        <f t="shared" si="24"/>
        <v>0</v>
      </c>
      <c r="CR114" s="313">
        <f t="shared" si="24"/>
        <v>0</v>
      </c>
      <c r="CS114" s="313">
        <f t="shared" si="24"/>
        <v>0</v>
      </c>
      <c r="CT114" s="313">
        <f t="shared" si="24"/>
        <v>0</v>
      </c>
      <c r="CU114" s="313">
        <f t="shared" si="24"/>
        <v>0</v>
      </c>
      <c r="CV114" s="313">
        <f t="shared" si="24"/>
        <v>0</v>
      </c>
    </row>
    <row r="115" spans="2:126">
      <c r="E115" s="6"/>
      <c r="F115"/>
      <c r="H115" s="5"/>
      <c r="I115"/>
      <c r="J115" s="333"/>
      <c r="L115" s="5"/>
      <c r="M115" s="5"/>
      <c r="N115" s="5"/>
      <c r="O115" s="5"/>
      <c r="P115" s="5"/>
      <c r="Q115" s="5"/>
      <c r="R115" s="5"/>
      <c r="S115" s="5"/>
      <c r="T115" s="5"/>
      <c r="U115" s="5"/>
      <c r="V115" s="5"/>
      <c r="W115" s="5"/>
      <c r="X115" s="5"/>
      <c r="Y115" s="5"/>
      <c r="Z115" s="5"/>
      <c r="AA115" s="5"/>
      <c r="AB115" s="5"/>
      <c r="AC115" s="5"/>
      <c r="AD115" s="5"/>
      <c r="AE115" s="5"/>
      <c r="AF115" s="5"/>
      <c r="AG115" s="5"/>
      <c r="AH115" s="5"/>
      <c r="AI115" s="5"/>
      <c r="AJ115" s="5"/>
      <c r="AK115" s="5"/>
      <c r="AL115" s="5"/>
      <c r="AM115" s="5"/>
      <c r="AN115" s="5"/>
      <c r="AO115" s="5"/>
      <c r="AP115" s="5"/>
      <c r="AQ115" s="5"/>
      <c r="AR115" s="5"/>
      <c r="AS115" s="5"/>
      <c r="AT115" s="5"/>
      <c r="AU115" s="5"/>
      <c r="AV115" s="5"/>
      <c r="AW115" s="5"/>
      <c r="AX115" s="5"/>
      <c r="AY115" s="5"/>
      <c r="AZ115" s="5"/>
      <c r="BA115" s="5"/>
      <c r="BB115" s="5"/>
      <c r="BC115" s="5"/>
      <c r="BD115" s="5"/>
      <c r="BE115" s="5"/>
      <c r="BF115" s="5"/>
      <c r="BG115" s="5"/>
      <c r="BH115" s="5"/>
      <c r="BI115" s="5"/>
      <c r="BJ115" s="5"/>
      <c r="BK115" s="5"/>
      <c r="BL115" s="5"/>
      <c r="BM115" s="5"/>
      <c r="BN115" s="5"/>
      <c r="BO115" s="5"/>
      <c r="BP115" s="5"/>
      <c r="BQ115" s="5"/>
      <c r="BR115" s="5"/>
      <c r="BS115" s="5"/>
      <c r="BT115" s="5"/>
      <c r="BU115" s="5"/>
      <c r="BV115" s="5"/>
      <c r="BW115" s="5"/>
      <c r="BX115" s="5"/>
      <c r="BY115" s="5"/>
      <c r="BZ115" s="5"/>
      <c r="CA115" s="5"/>
      <c r="CB115" s="5"/>
      <c r="CC115" s="5"/>
      <c r="CD115" s="5"/>
      <c r="CE115" s="5"/>
      <c r="CF115" s="5"/>
      <c r="CG115" s="5"/>
      <c r="CH115" s="5"/>
      <c r="CI115" s="5"/>
      <c r="CJ115" s="5"/>
      <c r="CK115" s="5"/>
      <c r="CL115" s="5"/>
      <c r="CM115" s="5"/>
      <c r="CN115" s="5"/>
      <c r="CO115" s="5"/>
      <c r="CP115" s="5"/>
      <c r="CQ115" s="5"/>
      <c r="CR115" s="5"/>
      <c r="CS115" s="5"/>
      <c r="CT115" s="5"/>
      <c r="CU115" s="5"/>
      <c r="CV115" s="5"/>
    </row>
    <row r="116" spans="2:126">
      <c r="B116" s="24"/>
      <c r="C116" s="43">
        <f>MAX($B$5:C115)+0.1</f>
        <v>6.2999999999999989</v>
      </c>
      <c r="D116" s="41" t="s">
        <v>236</v>
      </c>
      <c r="E116" s="41"/>
      <c r="F116" s="41"/>
      <c r="G116" s="41"/>
      <c r="H116" s="41"/>
      <c r="I116" s="41"/>
      <c r="J116" s="41"/>
      <c r="K116" s="41"/>
      <c r="L116" s="41"/>
      <c r="M116" s="41"/>
      <c r="N116" s="41"/>
      <c r="O116" s="41"/>
      <c r="P116" s="41"/>
      <c r="Q116" s="41"/>
      <c r="R116" s="41"/>
      <c r="S116" s="41"/>
      <c r="T116" s="41"/>
      <c r="U116" s="41"/>
      <c r="V116" s="41"/>
      <c r="W116" s="41"/>
      <c r="X116" s="41"/>
      <c r="Y116" s="41"/>
      <c r="Z116" s="41"/>
      <c r="AA116" s="41"/>
      <c r="AB116" s="41"/>
      <c r="AC116" s="41"/>
      <c r="AD116" s="41"/>
      <c r="AE116" s="41"/>
      <c r="AF116" s="41"/>
      <c r="AG116" s="41"/>
      <c r="AH116" s="41"/>
      <c r="AI116" s="41"/>
      <c r="AJ116" s="41"/>
      <c r="AK116" s="41"/>
      <c r="AL116" s="41"/>
      <c r="AM116" s="41"/>
      <c r="AN116" s="41"/>
      <c r="AO116" s="41"/>
      <c r="AP116" s="41"/>
      <c r="AQ116" s="41"/>
      <c r="AR116" s="41"/>
      <c r="AS116" s="41"/>
      <c r="AT116" s="41"/>
      <c r="AU116" s="41"/>
      <c r="AV116" s="41"/>
      <c r="AW116" s="41"/>
      <c r="AX116" s="41"/>
      <c r="AY116" s="41"/>
      <c r="AZ116" s="41"/>
      <c r="BA116" s="41"/>
      <c r="BB116" s="41"/>
      <c r="BC116" s="41"/>
      <c r="BD116" s="41"/>
      <c r="BE116" s="41"/>
      <c r="BF116" s="41"/>
      <c r="BG116" s="41"/>
      <c r="BH116" s="41"/>
      <c r="BI116" s="41"/>
      <c r="BJ116" s="41"/>
      <c r="BK116" s="41"/>
      <c r="BL116" s="41"/>
      <c r="BM116" s="41"/>
      <c r="BN116" s="41"/>
      <c r="BO116" s="41"/>
      <c r="BP116" s="41"/>
      <c r="BQ116" s="41"/>
      <c r="BR116" s="41"/>
      <c r="BS116" s="41"/>
      <c r="BT116" s="41"/>
      <c r="BU116" s="41"/>
      <c r="BV116" s="41"/>
      <c r="BW116" s="41"/>
      <c r="BX116" s="41"/>
      <c r="BY116" s="41"/>
      <c r="BZ116" s="41"/>
      <c r="CA116" s="41"/>
      <c r="CB116" s="41"/>
      <c r="CC116" s="41"/>
      <c r="CD116" s="41"/>
      <c r="CE116" s="41"/>
      <c r="CF116" s="41"/>
      <c r="CG116" s="41"/>
      <c r="CH116" s="41"/>
      <c r="CI116" s="41"/>
      <c r="CJ116" s="41"/>
      <c r="CK116" s="41"/>
      <c r="CL116" s="41"/>
      <c r="CM116" s="41"/>
      <c r="CN116" s="41"/>
      <c r="CO116" s="41"/>
      <c r="CP116" s="41"/>
      <c r="CQ116" s="41"/>
      <c r="CR116" s="41"/>
      <c r="CS116" s="41"/>
      <c r="CT116" s="41"/>
      <c r="CU116" s="41"/>
      <c r="CV116" s="41"/>
      <c r="CW116" s="41"/>
      <c r="CX116" s="41"/>
      <c r="CY116" s="41"/>
    </row>
    <row r="117" spans="2:126">
      <c r="F117"/>
      <c r="H117" s="5"/>
      <c r="I117"/>
      <c r="J117" s="1"/>
      <c r="L117" s="5"/>
      <c r="M117" s="5"/>
      <c r="N117" s="5"/>
      <c r="O117" s="5"/>
      <c r="P117" s="5"/>
      <c r="Q117" s="5"/>
      <c r="R117" s="5"/>
      <c r="S117" s="5"/>
      <c r="T117" s="5"/>
      <c r="U117" s="5"/>
      <c r="V117" s="5"/>
      <c r="W117" s="5"/>
      <c r="X117" s="5"/>
      <c r="Y117" s="5"/>
      <c r="Z117" s="5"/>
      <c r="AA117" s="5"/>
      <c r="AB117" s="5"/>
      <c r="AC117" s="5"/>
      <c r="AD117" s="5"/>
      <c r="AE117" s="5"/>
      <c r="AF117" s="5"/>
      <c r="AG117" s="5"/>
      <c r="AH117" s="5"/>
      <c r="AI117" s="5"/>
      <c r="AJ117" s="5"/>
      <c r="AK117" s="5"/>
      <c r="AL117" s="5"/>
      <c r="AM117" s="5"/>
      <c r="AN117" s="5"/>
      <c r="AO117" s="5"/>
      <c r="AP117" s="5"/>
      <c r="AQ117" s="5"/>
      <c r="AR117" s="5"/>
      <c r="AS117" s="5"/>
      <c r="AT117" s="5"/>
      <c r="AU117" s="5"/>
      <c r="AV117" s="5"/>
      <c r="AW117" s="5"/>
      <c r="AX117" s="5"/>
      <c r="AY117" s="5"/>
      <c r="AZ117" s="5"/>
      <c r="BA117" s="5"/>
      <c r="BB117" s="5"/>
      <c r="BC117" s="5"/>
      <c r="BD117" s="5"/>
      <c r="BE117" s="5"/>
      <c r="BF117" s="5"/>
      <c r="BG117" s="5"/>
      <c r="BH117" s="5"/>
      <c r="BI117" s="5"/>
      <c r="BJ117" s="5"/>
      <c r="BK117" s="5"/>
      <c r="BL117" s="5"/>
      <c r="BM117" s="5"/>
      <c r="BN117" s="5"/>
      <c r="BO117" s="5"/>
      <c r="BP117" s="5"/>
      <c r="BQ117" s="5"/>
      <c r="BR117" s="5"/>
      <c r="BS117" s="5"/>
      <c r="BT117" s="5"/>
      <c r="BU117" s="5"/>
      <c r="BV117" s="5"/>
      <c r="BW117" s="5"/>
      <c r="BX117" s="5"/>
      <c r="BY117" s="5"/>
      <c r="BZ117" s="5"/>
      <c r="CA117" s="5"/>
      <c r="CB117" s="5"/>
      <c r="CC117" s="5"/>
      <c r="CD117" s="5"/>
      <c r="CE117" s="5"/>
      <c r="CF117" s="5"/>
      <c r="CG117" s="5"/>
      <c r="CH117" s="5"/>
      <c r="CI117" s="5"/>
      <c r="CJ117" s="5"/>
      <c r="CK117" s="5"/>
      <c r="CL117" s="5"/>
      <c r="CM117" s="5"/>
      <c r="CN117" s="5"/>
      <c r="CO117" s="5"/>
      <c r="CP117" s="5"/>
      <c r="CQ117" s="5"/>
      <c r="CR117" s="5"/>
      <c r="CS117" s="5"/>
      <c r="CT117" s="5"/>
      <c r="CU117" s="5"/>
      <c r="CV117" s="5"/>
    </row>
    <row r="118" spans="2:126" s="90" customFormat="1" ht="16.149999999999999">
      <c r="C118" s="93"/>
      <c r="D118" s="93"/>
      <c r="E118" s="90" t="s">
        <v>231</v>
      </c>
      <c r="F118" s="1"/>
      <c r="G118" s="179" t="s">
        <v>164</v>
      </c>
      <c r="H118" s="29" t="s">
        <v>237</v>
      </c>
      <c r="I118" s="88" t="str">
        <f>Scenarios!$J$106</f>
        <v>Scenario 1</v>
      </c>
      <c r="J118" s="333">
        <f>SUM(L118:CV118)</f>
        <v>0</v>
      </c>
      <c r="L118" s="65" cm="1">
        <f t="array" ref="L118">INDEX(L$101:L$115,MATCH($E118&amp;$I118,$E$101:$E$115&amp;$I$101:$I$115,0))</f>
        <v>0</v>
      </c>
      <c r="M118" s="65" cm="1">
        <f t="array" ref="M118">INDEX(M$101:M$115,MATCH($E118&amp;$I118,$E$101:$E$115&amp;$I$101:$I$115,0))</f>
        <v>0</v>
      </c>
      <c r="N118" s="65" cm="1">
        <f t="array" ref="N118">INDEX(N$101:N$115,MATCH($E118&amp;$I118,$E$101:$E$115&amp;$I$101:$I$115,0))</f>
        <v>0</v>
      </c>
      <c r="O118" s="65" cm="1">
        <f t="array" ref="O118">INDEX(O$101:O$115,MATCH($E118&amp;$I118,$E$101:$E$115&amp;$I$101:$I$115,0))</f>
        <v>0</v>
      </c>
      <c r="P118" s="65" cm="1">
        <f t="array" ref="P118">INDEX(P$101:P$115,MATCH($E118&amp;$I118,$E$101:$E$115&amp;$I$101:$I$115,0))</f>
        <v>0</v>
      </c>
      <c r="Q118" s="65" cm="1">
        <f t="array" ref="Q118">INDEX(Q$101:Q$115,MATCH($E118&amp;$I118,$E$101:$E$115&amp;$I$101:$I$115,0))</f>
        <v>0</v>
      </c>
      <c r="R118" s="65" cm="1">
        <f t="array" ref="R118">INDEX(R$101:R$115,MATCH($E118&amp;$I118,$E$101:$E$115&amp;$I$101:$I$115,0))</f>
        <v>0</v>
      </c>
      <c r="S118" s="65" cm="1">
        <f t="array" ref="S118">INDEX(S$101:S$115,MATCH($E118&amp;$I118,$E$101:$E$115&amp;$I$101:$I$115,0))</f>
        <v>0</v>
      </c>
      <c r="T118" s="65" cm="1">
        <f t="array" ref="T118">INDEX(T$101:T$115,MATCH($E118&amp;$I118,$E$101:$E$115&amp;$I$101:$I$115,0))</f>
        <v>0</v>
      </c>
      <c r="U118" s="65" cm="1">
        <f t="array" ref="U118">INDEX(U$101:U$115,MATCH($E118&amp;$I118,$E$101:$E$115&amp;$I$101:$I$115,0))</f>
        <v>0</v>
      </c>
      <c r="V118" s="65" cm="1">
        <f t="array" ref="V118">INDEX(V$101:V$115,MATCH($E118&amp;$I118,$E$101:$E$115&amp;$I$101:$I$115,0))</f>
        <v>0</v>
      </c>
      <c r="W118" s="65" cm="1">
        <f t="array" ref="W118">INDEX(W$101:W$115,MATCH($E118&amp;$I118,$E$101:$E$115&amp;$I$101:$I$115,0))</f>
        <v>0</v>
      </c>
      <c r="X118" s="65" cm="1">
        <f t="array" ref="X118">INDEX(X$101:X$115,MATCH($E118&amp;$I118,$E$101:$E$115&amp;$I$101:$I$115,0))</f>
        <v>0</v>
      </c>
      <c r="Y118" s="65" cm="1">
        <f t="array" ref="Y118">INDEX(Y$101:Y$115,MATCH($E118&amp;$I118,$E$101:$E$115&amp;$I$101:$I$115,0))</f>
        <v>0</v>
      </c>
      <c r="Z118" s="65" cm="1">
        <f t="array" ref="Z118">INDEX(Z$101:Z$115,MATCH($E118&amp;$I118,$E$101:$E$115&amp;$I$101:$I$115,0))</f>
        <v>0</v>
      </c>
      <c r="AA118" s="65" cm="1">
        <f t="array" ref="AA118">INDEX(AA$101:AA$115,MATCH($E118&amp;$I118,$E$101:$E$115&amp;$I$101:$I$115,0))</f>
        <v>0</v>
      </c>
      <c r="AB118" s="65" cm="1">
        <f t="array" ref="AB118">INDEX(AB$101:AB$115,MATCH($E118&amp;$I118,$E$101:$E$115&amp;$I$101:$I$115,0))</f>
        <v>0</v>
      </c>
      <c r="AC118" s="65" cm="1">
        <f t="array" ref="AC118">INDEX(AC$101:AC$115,MATCH($E118&amp;$I118,$E$101:$E$115&amp;$I$101:$I$115,0))</f>
        <v>0</v>
      </c>
      <c r="AD118" s="65" cm="1">
        <f t="array" ref="AD118">INDEX(AD$101:AD$115,MATCH($E118&amp;$I118,$E$101:$E$115&amp;$I$101:$I$115,0))</f>
        <v>0</v>
      </c>
      <c r="AE118" s="65" cm="1">
        <f t="array" ref="AE118">INDEX(AE$101:AE$115,MATCH($E118&amp;$I118,$E$101:$E$115&amp;$I$101:$I$115,0))</f>
        <v>0</v>
      </c>
      <c r="AF118" s="65" cm="1">
        <f t="array" ref="AF118">INDEX(AF$101:AF$115,MATCH($E118&amp;$I118,$E$101:$E$115&amp;$I$101:$I$115,0))</f>
        <v>0</v>
      </c>
      <c r="AG118" s="65" cm="1">
        <f t="array" ref="AG118">INDEX(AG$101:AG$115,MATCH($E118&amp;$I118,$E$101:$E$115&amp;$I$101:$I$115,0))</f>
        <v>0</v>
      </c>
      <c r="AH118" s="65" cm="1">
        <f t="array" ref="AH118">INDEX(AH$101:AH$115,MATCH($E118&amp;$I118,$E$101:$E$115&amp;$I$101:$I$115,0))</f>
        <v>0</v>
      </c>
      <c r="AI118" s="65" cm="1">
        <f t="array" ref="AI118">INDEX(AI$101:AI$115,MATCH($E118&amp;$I118,$E$101:$E$115&amp;$I$101:$I$115,0))</f>
        <v>0</v>
      </c>
      <c r="AJ118" s="65" cm="1">
        <f t="array" ref="AJ118">INDEX(AJ$101:AJ$115,MATCH($E118&amp;$I118,$E$101:$E$115&amp;$I$101:$I$115,0))</f>
        <v>0</v>
      </c>
      <c r="AK118" s="65" cm="1">
        <f t="array" ref="AK118">INDEX(AK$101:AK$115,MATCH($E118&amp;$I118,$E$101:$E$115&amp;$I$101:$I$115,0))</f>
        <v>0</v>
      </c>
      <c r="AL118" s="65" cm="1">
        <f t="array" ref="AL118">INDEX(AL$101:AL$115,MATCH($E118&amp;$I118,$E$101:$E$115&amp;$I$101:$I$115,0))</f>
        <v>0</v>
      </c>
      <c r="AM118" s="65" cm="1">
        <f t="array" ref="AM118">INDEX(AM$101:AM$115,MATCH($E118&amp;$I118,$E$101:$E$115&amp;$I$101:$I$115,0))</f>
        <v>0</v>
      </c>
      <c r="AN118" s="65" cm="1">
        <f t="array" ref="AN118">INDEX(AN$101:AN$115,MATCH($E118&amp;$I118,$E$101:$E$115&amp;$I$101:$I$115,0))</f>
        <v>0</v>
      </c>
      <c r="AO118" s="65" cm="1">
        <f t="array" ref="AO118">INDEX(AO$101:AO$115,MATCH($E118&amp;$I118,$E$101:$E$115&amp;$I$101:$I$115,0))</f>
        <v>0</v>
      </c>
      <c r="AP118" s="65" cm="1">
        <f t="array" ref="AP118">INDEX(AP$101:AP$115,MATCH($E118&amp;$I118,$E$101:$E$115&amp;$I$101:$I$115,0))</f>
        <v>0</v>
      </c>
      <c r="AQ118" s="65" cm="1">
        <f t="array" ref="AQ118">INDEX(AQ$101:AQ$115,MATCH($E118&amp;$I118,$E$101:$E$115&amp;$I$101:$I$115,0))</f>
        <v>0</v>
      </c>
      <c r="AR118" s="65" cm="1">
        <f t="array" ref="AR118">INDEX(AR$101:AR$115,MATCH($E118&amp;$I118,$E$101:$E$115&amp;$I$101:$I$115,0))</f>
        <v>0</v>
      </c>
      <c r="AS118" s="65" cm="1">
        <f t="array" ref="AS118">INDEX(AS$101:AS$115,MATCH($E118&amp;$I118,$E$101:$E$115&amp;$I$101:$I$115,0))</f>
        <v>0</v>
      </c>
      <c r="AT118" s="65" cm="1">
        <f t="array" ref="AT118">INDEX(AT$101:AT$115,MATCH($E118&amp;$I118,$E$101:$E$115&amp;$I$101:$I$115,0))</f>
        <v>0</v>
      </c>
      <c r="AU118" s="65" cm="1">
        <f t="array" ref="AU118">INDEX(AU$101:AU$115,MATCH($E118&amp;$I118,$E$101:$E$115&amp;$I$101:$I$115,0))</f>
        <v>0</v>
      </c>
      <c r="AV118" s="65" cm="1">
        <f t="array" ref="AV118">INDEX(AV$101:AV$115,MATCH($E118&amp;$I118,$E$101:$E$115&amp;$I$101:$I$115,0))</f>
        <v>0</v>
      </c>
      <c r="AW118" s="65" cm="1">
        <f t="array" ref="AW118">INDEX(AW$101:AW$115,MATCH($E118&amp;$I118,$E$101:$E$115&amp;$I$101:$I$115,0))</f>
        <v>0</v>
      </c>
      <c r="AX118" s="65" cm="1">
        <f t="array" ref="AX118">INDEX(AX$101:AX$115,MATCH($E118&amp;$I118,$E$101:$E$115&amp;$I$101:$I$115,0))</f>
        <v>0</v>
      </c>
      <c r="AY118" s="65" cm="1">
        <f t="array" ref="AY118">INDEX(AY$101:AY$115,MATCH($E118&amp;$I118,$E$101:$E$115&amp;$I$101:$I$115,0))</f>
        <v>0</v>
      </c>
      <c r="AZ118" s="65" cm="1">
        <f t="array" ref="AZ118">INDEX(AZ$101:AZ$115,MATCH($E118&amp;$I118,$E$101:$E$115&amp;$I$101:$I$115,0))</f>
        <v>0</v>
      </c>
      <c r="BA118" s="65" cm="1">
        <f t="array" ref="BA118">INDEX(BA$101:BA$115,MATCH($E118&amp;$I118,$E$101:$E$115&amp;$I$101:$I$115,0))</f>
        <v>0</v>
      </c>
      <c r="BB118" s="65" cm="1">
        <f t="array" ref="BB118">INDEX(BB$101:BB$115,MATCH($E118&amp;$I118,$E$101:$E$115&amp;$I$101:$I$115,0))</f>
        <v>0</v>
      </c>
      <c r="BC118" s="65" cm="1">
        <f t="array" ref="BC118">INDEX(BC$101:BC$115,MATCH($E118&amp;$I118,$E$101:$E$115&amp;$I$101:$I$115,0))</f>
        <v>0</v>
      </c>
      <c r="BD118" s="65" cm="1">
        <f t="array" ref="BD118">INDEX(BD$101:BD$115,MATCH($E118&amp;$I118,$E$101:$E$115&amp;$I$101:$I$115,0))</f>
        <v>0</v>
      </c>
      <c r="BE118" s="65" cm="1">
        <f t="array" ref="BE118">INDEX(BE$101:BE$115,MATCH($E118&amp;$I118,$E$101:$E$115&amp;$I$101:$I$115,0))</f>
        <v>0</v>
      </c>
      <c r="BF118" s="65" cm="1">
        <f t="array" ref="BF118">INDEX(BF$101:BF$115,MATCH($E118&amp;$I118,$E$101:$E$115&amp;$I$101:$I$115,0))</f>
        <v>0</v>
      </c>
      <c r="BG118" s="65" cm="1">
        <f t="array" ref="BG118">INDEX(BG$101:BG$115,MATCH($E118&amp;$I118,$E$101:$E$115&amp;$I$101:$I$115,0))</f>
        <v>0</v>
      </c>
      <c r="BH118" s="65" cm="1">
        <f t="array" ref="BH118">INDEX(BH$101:BH$115,MATCH($E118&amp;$I118,$E$101:$E$115&amp;$I$101:$I$115,0))</f>
        <v>0</v>
      </c>
      <c r="BI118" s="65" cm="1">
        <f t="array" ref="BI118">INDEX(BI$101:BI$115,MATCH($E118&amp;$I118,$E$101:$E$115&amp;$I$101:$I$115,0))</f>
        <v>0</v>
      </c>
      <c r="BJ118" s="65" cm="1">
        <f t="array" ref="BJ118">INDEX(BJ$101:BJ$115,MATCH($E118&amp;$I118,$E$101:$E$115&amp;$I$101:$I$115,0))</f>
        <v>0</v>
      </c>
      <c r="BK118" s="65" cm="1">
        <f t="array" ref="BK118">INDEX(BK$101:BK$115,MATCH($E118&amp;$I118,$E$101:$E$115&amp;$I$101:$I$115,0))</f>
        <v>0</v>
      </c>
      <c r="BL118" s="65" cm="1">
        <f t="array" ref="BL118">INDEX(BL$101:BL$115,MATCH($E118&amp;$I118,$E$101:$E$115&amp;$I$101:$I$115,0))</f>
        <v>0</v>
      </c>
      <c r="BM118" s="65" cm="1">
        <f t="array" ref="BM118">INDEX(BM$101:BM$115,MATCH($E118&amp;$I118,$E$101:$E$115&amp;$I$101:$I$115,0))</f>
        <v>0</v>
      </c>
      <c r="BN118" s="65" cm="1">
        <f t="array" ref="BN118">INDEX(BN$101:BN$115,MATCH($E118&amp;$I118,$E$101:$E$115&amp;$I$101:$I$115,0))</f>
        <v>0</v>
      </c>
      <c r="BO118" s="65" cm="1">
        <f t="array" ref="BO118">INDEX(BO$101:BO$115,MATCH($E118&amp;$I118,$E$101:$E$115&amp;$I$101:$I$115,0))</f>
        <v>0</v>
      </c>
      <c r="BP118" s="65" cm="1">
        <f t="array" ref="BP118">INDEX(BP$101:BP$115,MATCH($E118&amp;$I118,$E$101:$E$115&amp;$I$101:$I$115,0))</f>
        <v>0</v>
      </c>
      <c r="BQ118" s="65" cm="1">
        <f t="array" ref="BQ118">INDEX(BQ$101:BQ$115,MATCH($E118&amp;$I118,$E$101:$E$115&amp;$I$101:$I$115,0))</f>
        <v>0</v>
      </c>
      <c r="BR118" s="65" cm="1">
        <f t="array" ref="BR118">INDEX(BR$101:BR$115,MATCH($E118&amp;$I118,$E$101:$E$115&amp;$I$101:$I$115,0))</f>
        <v>0</v>
      </c>
      <c r="BS118" s="65" cm="1">
        <f t="array" ref="BS118">INDEX(BS$101:BS$115,MATCH($E118&amp;$I118,$E$101:$E$115&amp;$I$101:$I$115,0))</f>
        <v>0</v>
      </c>
      <c r="BT118" s="65" cm="1">
        <f t="array" ref="BT118">INDEX(BT$101:BT$115,MATCH($E118&amp;$I118,$E$101:$E$115&amp;$I$101:$I$115,0))</f>
        <v>0</v>
      </c>
      <c r="BU118" s="65" cm="1">
        <f t="array" ref="BU118">INDEX(BU$101:BU$115,MATCH($E118&amp;$I118,$E$101:$E$115&amp;$I$101:$I$115,0))</f>
        <v>0</v>
      </c>
      <c r="BV118" s="65" cm="1">
        <f t="array" ref="BV118">INDEX(BV$101:BV$115,MATCH($E118&amp;$I118,$E$101:$E$115&amp;$I$101:$I$115,0))</f>
        <v>0</v>
      </c>
      <c r="BW118" s="65" cm="1">
        <f t="array" ref="BW118">INDEX(BW$101:BW$115,MATCH($E118&amp;$I118,$E$101:$E$115&amp;$I$101:$I$115,0))</f>
        <v>0</v>
      </c>
      <c r="BX118" s="65" cm="1">
        <f t="array" ref="BX118">INDEX(BX$101:BX$115,MATCH($E118&amp;$I118,$E$101:$E$115&amp;$I$101:$I$115,0))</f>
        <v>0</v>
      </c>
      <c r="BY118" s="65" cm="1">
        <f t="array" ref="BY118">INDEX(BY$101:BY$115,MATCH($E118&amp;$I118,$E$101:$E$115&amp;$I$101:$I$115,0))</f>
        <v>0</v>
      </c>
      <c r="BZ118" s="65" cm="1">
        <f t="array" ref="BZ118">INDEX(BZ$101:BZ$115,MATCH($E118&amp;$I118,$E$101:$E$115&amp;$I$101:$I$115,0))</f>
        <v>0</v>
      </c>
      <c r="CA118" s="65" cm="1">
        <f t="array" ref="CA118">INDEX(CA$101:CA$115,MATCH($E118&amp;$I118,$E$101:$E$115&amp;$I$101:$I$115,0))</f>
        <v>0</v>
      </c>
      <c r="CB118" s="65" cm="1">
        <f t="array" ref="CB118">INDEX(CB$101:CB$115,MATCH($E118&amp;$I118,$E$101:$E$115&amp;$I$101:$I$115,0))</f>
        <v>0</v>
      </c>
      <c r="CC118" s="65" cm="1">
        <f t="array" ref="CC118">INDEX(CC$101:CC$115,MATCH($E118&amp;$I118,$E$101:$E$115&amp;$I$101:$I$115,0))</f>
        <v>0</v>
      </c>
      <c r="CD118" s="65" cm="1">
        <f t="array" ref="CD118">INDEX(CD$101:CD$115,MATCH($E118&amp;$I118,$E$101:$E$115&amp;$I$101:$I$115,0))</f>
        <v>0</v>
      </c>
      <c r="CE118" s="65" cm="1">
        <f t="array" ref="CE118">INDEX(CE$101:CE$115,MATCH($E118&amp;$I118,$E$101:$E$115&amp;$I$101:$I$115,0))</f>
        <v>0</v>
      </c>
      <c r="CF118" s="65" cm="1">
        <f t="array" ref="CF118">INDEX(CF$101:CF$115,MATCH($E118&amp;$I118,$E$101:$E$115&amp;$I$101:$I$115,0))</f>
        <v>0</v>
      </c>
      <c r="CG118" s="65" cm="1">
        <f t="array" ref="CG118">INDEX(CG$101:CG$115,MATCH($E118&amp;$I118,$E$101:$E$115&amp;$I$101:$I$115,0))</f>
        <v>0</v>
      </c>
      <c r="CH118" s="65" cm="1">
        <f t="array" ref="CH118">INDEX(CH$101:CH$115,MATCH($E118&amp;$I118,$E$101:$E$115&amp;$I$101:$I$115,0))</f>
        <v>0</v>
      </c>
      <c r="CI118" s="65" cm="1">
        <f t="array" ref="CI118">INDEX(CI$101:CI$115,MATCH($E118&amp;$I118,$E$101:$E$115&amp;$I$101:$I$115,0))</f>
        <v>0</v>
      </c>
      <c r="CJ118" s="65" cm="1">
        <f t="array" ref="CJ118">INDEX(CJ$101:CJ$115,MATCH($E118&amp;$I118,$E$101:$E$115&amp;$I$101:$I$115,0))</f>
        <v>0</v>
      </c>
      <c r="CK118" s="65" cm="1">
        <f t="array" ref="CK118">INDEX(CK$101:CK$115,MATCH($E118&amp;$I118,$E$101:$E$115&amp;$I$101:$I$115,0))</f>
        <v>0</v>
      </c>
      <c r="CL118" s="65" cm="1">
        <f t="array" ref="CL118">INDEX(CL$101:CL$115,MATCH($E118&amp;$I118,$E$101:$E$115&amp;$I$101:$I$115,0))</f>
        <v>0</v>
      </c>
      <c r="CM118" s="65" cm="1">
        <f t="array" ref="CM118">INDEX(CM$101:CM$115,MATCH($E118&amp;$I118,$E$101:$E$115&amp;$I$101:$I$115,0))</f>
        <v>0</v>
      </c>
      <c r="CN118" s="65" cm="1">
        <f t="array" ref="CN118">INDEX(CN$101:CN$115,MATCH($E118&amp;$I118,$E$101:$E$115&amp;$I$101:$I$115,0))</f>
        <v>0</v>
      </c>
      <c r="CO118" s="65" cm="1">
        <f t="array" ref="CO118">INDEX(CO$101:CO$115,MATCH($E118&amp;$I118,$E$101:$E$115&amp;$I$101:$I$115,0))</f>
        <v>0</v>
      </c>
      <c r="CP118" s="65" cm="1">
        <f t="array" ref="CP118">INDEX(CP$101:CP$115,MATCH($E118&amp;$I118,$E$101:$E$115&amp;$I$101:$I$115,0))</f>
        <v>0</v>
      </c>
      <c r="CQ118" s="65" cm="1">
        <f t="array" ref="CQ118">INDEX(CQ$101:CQ$115,MATCH($E118&amp;$I118,$E$101:$E$115&amp;$I$101:$I$115,0))</f>
        <v>0</v>
      </c>
      <c r="CR118" s="65" cm="1">
        <f t="array" ref="CR118">INDEX(CR$101:CR$115,MATCH($E118&amp;$I118,$E$101:$E$115&amp;$I$101:$I$115,0))</f>
        <v>0</v>
      </c>
      <c r="CS118" s="65" cm="1">
        <f t="array" ref="CS118">INDEX(CS$101:CS$115,MATCH($E118&amp;$I118,$E$101:$E$115&amp;$I$101:$I$115,0))</f>
        <v>0</v>
      </c>
      <c r="CT118" s="65" cm="1">
        <f t="array" ref="CT118">INDEX(CT$101:CT$115,MATCH($E118&amp;$I118,$E$101:$E$115&amp;$I$101:$I$115,0))</f>
        <v>0</v>
      </c>
      <c r="CU118" s="65" cm="1">
        <f t="array" ref="CU118">INDEX(CU$101:CU$115,MATCH($E118&amp;$I118,$E$101:$E$115&amp;$I$101:$I$115,0))</f>
        <v>0</v>
      </c>
      <c r="CV118" s="65" cm="1">
        <f t="array" ref="CV118">INDEX(CV$101:CV$115,MATCH($E118&amp;$I118,$E$101:$E$115&amp;$I$101:$I$115,0))</f>
        <v>0</v>
      </c>
    </row>
    <row r="119" spans="2:126" s="90" customFormat="1" ht="16.149999999999999">
      <c r="C119" s="93"/>
      <c r="D119" s="93"/>
      <c r="E119" s="90" t="s">
        <v>232</v>
      </c>
      <c r="F119" s="1"/>
      <c r="G119" s="179" t="s">
        <v>164</v>
      </c>
      <c r="H119" s="29" t="s">
        <v>238</v>
      </c>
      <c r="I119" s="88" t="str">
        <f>Scenarios!$J$106</f>
        <v>Scenario 1</v>
      </c>
      <c r="J119" s="333">
        <f>SUM(L119:CV119)</f>
        <v>0</v>
      </c>
      <c r="L119" s="65" cm="1">
        <f t="array" ref="L119">INDEX(L$101:L$115,MATCH($E119&amp;$I119,$E$101:$E$115&amp;$I$101:$I$115,0))</f>
        <v>0</v>
      </c>
      <c r="M119" s="65" cm="1">
        <f t="array" ref="M119">INDEX(M$101:M$115,MATCH($E119&amp;$I119,$E$101:$E$115&amp;$I$101:$I$115,0))</f>
        <v>0</v>
      </c>
      <c r="N119" s="65" cm="1">
        <f t="array" ref="N119">INDEX(N$101:N$115,MATCH($E119&amp;$I119,$E$101:$E$115&amp;$I$101:$I$115,0))</f>
        <v>0</v>
      </c>
      <c r="O119" s="65" cm="1">
        <f t="array" ref="O119">INDEX(O$101:O$115,MATCH($E119&amp;$I119,$E$101:$E$115&amp;$I$101:$I$115,0))</f>
        <v>0</v>
      </c>
      <c r="P119" s="65" cm="1">
        <f t="array" ref="P119">INDEX(P$101:P$115,MATCH($E119&amp;$I119,$E$101:$E$115&amp;$I$101:$I$115,0))</f>
        <v>0</v>
      </c>
      <c r="Q119" s="65" cm="1">
        <f t="array" ref="Q119">INDEX(Q$101:Q$115,MATCH($E119&amp;$I119,$E$101:$E$115&amp;$I$101:$I$115,0))</f>
        <v>0</v>
      </c>
      <c r="R119" s="65" cm="1">
        <f t="array" ref="R119">INDEX(R$101:R$115,MATCH($E119&amp;$I119,$E$101:$E$115&amp;$I$101:$I$115,0))</f>
        <v>0</v>
      </c>
      <c r="S119" s="65" cm="1">
        <f t="array" ref="S119">INDEX(S$101:S$115,MATCH($E119&amp;$I119,$E$101:$E$115&amp;$I$101:$I$115,0))</f>
        <v>0</v>
      </c>
      <c r="T119" s="65" cm="1">
        <f t="array" ref="T119">INDEX(T$101:T$115,MATCH($E119&amp;$I119,$E$101:$E$115&amp;$I$101:$I$115,0))</f>
        <v>0</v>
      </c>
      <c r="U119" s="65" cm="1">
        <f t="array" ref="U119">INDEX(U$101:U$115,MATCH($E119&amp;$I119,$E$101:$E$115&amp;$I$101:$I$115,0))</f>
        <v>0</v>
      </c>
      <c r="V119" s="65" cm="1">
        <f t="array" ref="V119">INDEX(V$101:V$115,MATCH($E119&amp;$I119,$E$101:$E$115&amp;$I$101:$I$115,0))</f>
        <v>0</v>
      </c>
      <c r="W119" s="65" cm="1">
        <f t="array" ref="W119">INDEX(W$101:W$115,MATCH($E119&amp;$I119,$E$101:$E$115&amp;$I$101:$I$115,0))</f>
        <v>0</v>
      </c>
      <c r="X119" s="65" cm="1">
        <f t="array" ref="X119">INDEX(X$101:X$115,MATCH($E119&amp;$I119,$E$101:$E$115&amp;$I$101:$I$115,0))</f>
        <v>0</v>
      </c>
      <c r="Y119" s="65" cm="1">
        <f t="array" ref="Y119">INDEX(Y$101:Y$115,MATCH($E119&amp;$I119,$E$101:$E$115&amp;$I$101:$I$115,0))</f>
        <v>0</v>
      </c>
      <c r="Z119" s="65" cm="1">
        <f t="array" ref="Z119">INDEX(Z$101:Z$115,MATCH($E119&amp;$I119,$E$101:$E$115&amp;$I$101:$I$115,0))</f>
        <v>0</v>
      </c>
      <c r="AA119" s="65" cm="1">
        <f t="array" ref="AA119">INDEX(AA$101:AA$115,MATCH($E119&amp;$I119,$E$101:$E$115&amp;$I$101:$I$115,0))</f>
        <v>0</v>
      </c>
      <c r="AB119" s="65" cm="1">
        <f t="array" ref="AB119">INDEX(AB$101:AB$115,MATCH($E119&amp;$I119,$E$101:$E$115&amp;$I$101:$I$115,0))</f>
        <v>0</v>
      </c>
      <c r="AC119" s="65" cm="1">
        <f t="array" ref="AC119">INDEX(AC$101:AC$115,MATCH($E119&amp;$I119,$E$101:$E$115&amp;$I$101:$I$115,0))</f>
        <v>0</v>
      </c>
      <c r="AD119" s="65" cm="1">
        <f t="array" ref="AD119">INDEX(AD$101:AD$115,MATCH($E119&amp;$I119,$E$101:$E$115&amp;$I$101:$I$115,0))</f>
        <v>0</v>
      </c>
      <c r="AE119" s="65" cm="1">
        <f t="array" ref="AE119">INDEX(AE$101:AE$115,MATCH($E119&amp;$I119,$E$101:$E$115&amp;$I$101:$I$115,0))</f>
        <v>0</v>
      </c>
      <c r="AF119" s="65" cm="1">
        <f t="array" ref="AF119">INDEX(AF$101:AF$115,MATCH($E119&amp;$I119,$E$101:$E$115&amp;$I$101:$I$115,0))</f>
        <v>0</v>
      </c>
      <c r="AG119" s="65" cm="1">
        <f t="array" ref="AG119">INDEX(AG$101:AG$115,MATCH($E119&amp;$I119,$E$101:$E$115&amp;$I$101:$I$115,0))</f>
        <v>0</v>
      </c>
      <c r="AH119" s="65" cm="1">
        <f t="array" ref="AH119">INDEX(AH$101:AH$115,MATCH($E119&amp;$I119,$E$101:$E$115&amp;$I$101:$I$115,0))</f>
        <v>0</v>
      </c>
      <c r="AI119" s="65" cm="1">
        <f t="array" ref="AI119">INDEX(AI$101:AI$115,MATCH($E119&amp;$I119,$E$101:$E$115&amp;$I$101:$I$115,0))</f>
        <v>0</v>
      </c>
      <c r="AJ119" s="65" cm="1">
        <f t="array" ref="AJ119">INDEX(AJ$101:AJ$115,MATCH($E119&amp;$I119,$E$101:$E$115&amp;$I$101:$I$115,0))</f>
        <v>0</v>
      </c>
      <c r="AK119" s="65" cm="1">
        <f t="array" ref="AK119">INDEX(AK$101:AK$115,MATCH($E119&amp;$I119,$E$101:$E$115&amp;$I$101:$I$115,0))</f>
        <v>0</v>
      </c>
      <c r="AL119" s="65" cm="1">
        <f t="array" ref="AL119">INDEX(AL$101:AL$115,MATCH($E119&amp;$I119,$E$101:$E$115&amp;$I$101:$I$115,0))</f>
        <v>0</v>
      </c>
      <c r="AM119" s="65" cm="1">
        <f t="array" ref="AM119">INDEX(AM$101:AM$115,MATCH($E119&amp;$I119,$E$101:$E$115&amp;$I$101:$I$115,0))</f>
        <v>0</v>
      </c>
      <c r="AN119" s="65" cm="1">
        <f t="array" ref="AN119">INDEX(AN$101:AN$115,MATCH($E119&amp;$I119,$E$101:$E$115&amp;$I$101:$I$115,0))</f>
        <v>0</v>
      </c>
      <c r="AO119" s="65" cm="1">
        <f t="array" ref="AO119">INDEX(AO$101:AO$115,MATCH($E119&amp;$I119,$E$101:$E$115&amp;$I$101:$I$115,0))</f>
        <v>0</v>
      </c>
      <c r="AP119" s="65" cm="1">
        <f t="array" ref="AP119">INDEX(AP$101:AP$115,MATCH($E119&amp;$I119,$E$101:$E$115&amp;$I$101:$I$115,0))</f>
        <v>0</v>
      </c>
      <c r="AQ119" s="65" cm="1">
        <f t="array" ref="AQ119">INDEX(AQ$101:AQ$115,MATCH($E119&amp;$I119,$E$101:$E$115&amp;$I$101:$I$115,0))</f>
        <v>0</v>
      </c>
      <c r="AR119" s="65" cm="1">
        <f t="array" ref="AR119">INDEX(AR$101:AR$115,MATCH($E119&amp;$I119,$E$101:$E$115&amp;$I$101:$I$115,0))</f>
        <v>0</v>
      </c>
      <c r="AS119" s="65" cm="1">
        <f t="array" ref="AS119">INDEX(AS$101:AS$115,MATCH($E119&amp;$I119,$E$101:$E$115&amp;$I$101:$I$115,0))</f>
        <v>0</v>
      </c>
      <c r="AT119" s="65" cm="1">
        <f t="array" ref="AT119">INDEX(AT$101:AT$115,MATCH($E119&amp;$I119,$E$101:$E$115&amp;$I$101:$I$115,0))</f>
        <v>0</v>
      </c>
      <c r="AU119" s="65" cm="1">
        <f t="array" ref="AU119">INDEX(AU$101:AU$115,MATCH($E119&amp;$I119,$E$101:$E$115&amp;$I$101:$I$115,0))</f>
        <v>0</v>
      </c>
      <c r="AV119" s="65" cm="1">
        <f t="array" ref="AV119">INDEX(AV$101:AV$115,MATCH($E119&amp;$I119,$E$101:$E$115&amp;$I$101:$I$115,0))</f>
        <v>0</v>
      </c>
      <c r="AW119" s="65" cm="1">
        <f t="array" ref="AW119">INDEX(AW$101:AW$115,MATCH($E119&amp;$I119,$E$101:$E$115&amp;$I$101:$I$115,0))</f>
        <v>0</v>
      </c>
      <c r="AX119" s="65" cm="1">
        <f t="array" ref="AX119">INDEX(AX$101:AX$115,MATCH($E119&amp;$I119,$E$101:$E$115&amp;$I$101:$I$115,0))</f>
        <v>0</v>
      </c>
      <c r="AY119" s="65" cm="1">
        <f t="array" ref="AY119">INDEX(AY$101:AY$115,MATCH($E119&amp;$I119,$E$101:$E$115&amp;$I$101:$I$115,0))</f>
        <v>0</v>
      </c>
      <c r="AZ119" s="65" cm="1">
        <f t="array" ref="AZ119">INDEX(AZ$101:AZ$115,MATCH($E119&amp;$I119,$E$101:$E$115&amp;$I$101:$I$115,0))</f>
        <v>0</v>
      </c>
      <c r="BA119" s="65" cm="1">
        <f t="array" ref="BA119">INDEX(BA$101:BA$115,MATCH($E119&amp;$I119,$E$101:$E$115&amp;$I$101:$I$115,0))</f>
        <v>0</v>
      </c>
      <c r="BB119" s="65" cm="1">
        <f t="array" ref="BB119">INDEX(BB$101:BB$115,MATCH($E119&amp;$I119,$E$101:$E$115&amp;$I$101:$I$115,0))</f>
        <v>0</v>
      </c>
      <c r="BC119" s="65" cm="1">
        <f t="array" ref="BC119">INDEX(BC$101:BC$115,MATCH($E119&amp;$I119,$E$101:$E$115&amp;$I$101:$I$115,0))</f>
        <v>0</v>
      </c>
      <c r="BD119" s="65" cm="1">
        <f t="array" ref="BD119">INDEX(BD$101:BD$115,MATCH($E119&amp;$I119,$E$101:$E$115&amp;$I$101:$I$115,0))</f>
        <v>0</v>
      </c>
      <c r="BE119" s="65" cm="1">
        <f t="array" ref="BE119">INDEX(BE$101:BE$115,MATCH($E119&amp;$I119,$E$101:$E$115&amp;$I$101:$I$115,0))</f>
        <v>0</v>
      </c>
      <c r="BF119" s="65" cm="1">
        <f t="array" ref="BF119">INDEX(BF$101:BF$115,MATCH($E119&amp;$I119,$E$101:$E$115&amp;$I$101:$I$115,0))</f>
        <v>0</v>
      </c>
      <c r="BG119" s="65" cm="1">
        <f t="array" ref="BG119">INDEX(BG$101:BG$115,MATCH($E119&amp;$I119,$E$101:$E$115&amp;$I$101:$I$115,0))</f>
        <v>0</v>
      </c>
      <c r="BH119" s="65" cm="1">
        <f t="array" ref="BH119">INDEX(BH$101:BH$115,MATCH($E119&amp;$I119,$E$101:$E$115&amp;$I$101:$I$115,0))</f>
        <v>0</v>
      </c>
      <c r="BI119" s="65" cm="1">
        <f t="array" ref="BI119">INDEX(BI$101:BI$115,MATCH($E119&amp;$I119,$E$101:$E$115&amp;$I$101:$I$115,0))</f>
        <v>0</v>
      </c>
      <c r="BJ119" s="65" cm="1">
        <f t="array" ref="BJ119">INDEX(BJ$101:BJ$115,MATCH($E119&amp;$I119,$E$101:$E$115&amp;$I$101:$I$115,0))</f>
        <v>0</v>
      </c>
      <c r="BK119" s="65" cm="1">
        <f t="array" ref="BK119">INDEX(BK$101:BK$115,MATCH($E119&amp;$I119,$E$101:$E$115&amp;$I$101:$I$115,0))</f>
        <v>0</v>
      </c>
      <c r="BL119" s="65" cm="1">
        <f t="array" ref="BL119">INDEX(BL$101:BL$115,MATCH($E119&amp;$I119,$E$101:$E$115&amp;$I$101:$I$115,0))</f>
        <v>0</v>
      </c>
      <c r="BM119" s="65" cm="1">
        <f t="array" ref="BM119">INDEX(BM$101:BM$115,MATCH($E119&amp;$I119,$E$101:$E$115&amp;$I$101:$I$115,0))</f>
        <v>0</v>
      </c>
      <c r="BN119" s="65" cm="1">
        <f t="array" ref="BN119">INDEX(BN$101:BN$115,MATCH($E119&amp;$I119,$E$101:$E$115&amp;$I$101:$I$115,0))</f>
        <v>0</v>
      </c>
      <c r="BO119" s="65" cm="1">
        <f t="array" ref="BO119">INDEX(BO$101:BO$115,MATCH($E119&amp;$I119,$E$101:$E$115&amp;$I$101:$I$115,0))</f>
        <v>0</v>
      </c>
      <c r="BP119" s="65" cm="1">
        <f t="array" ref="BP119">INDEX(BP$101:BP$115,MATCH($E119&amp;$I119,$E$101:$E$115&amp;$I$101:$I$115,0))</f>
        <v>0</v>
      </c>
      <c r="BQ119" s="65" cm="1">
        <f t="array" ref="BQ119">INDEX(BQ$101:BQ$115,MATCH($E119&amp;$I119,$E$101:$E$115&amp;$I$101:$I$115,0))</f>
        <v>0</v>
      </c>
      <c r="BR119" s="65" cm="1">
        <f t="array" ref="BR119">INDEX(BR$101:BR$115,MATCH($E119&amp;$I119,$E$101:$E$115&amp;$I$101:$I$115,0))</f>
        <v>0</v>
      </c>
      <c r="BS119" s="65" cm="1">
        <f t="array" ref="BS119">INDEX(BS$101:BS$115,MATCH($E119&amp;$I119,$E$101:$E$115&amp;$I$101:$I$115,0))</f>
        <v>0</v>
      </c>
      <c r="BT119" s="65" cm="1">
        <f t="array" ref="BT119">INDEX(BT$101:BT$115,MATCH($E119&amp;$I119,$E$101:$E$115&amp;$I$101:$I$115,0))</f>
        <v>0</v>
      </c>
      <c r="BU119" s="65" cm="1">
        <f t="array" ref="BU119">INDEX(BU$101:BU$115,MATCH($E119&amp;$I119,$E$101:$E$115&amp;$I$101:$I$115,0))</f>
        <v>0</v>
      </c>
      <c r="BV119" s="65" cm="1">
        <f t="array" ref="BV119">INDEX(BV$101:BV$115,MATCH($E119&amp;$I119,$E$101:$E$115&amp;$I$101:$I$115,0))</f>
        <v>0</v>
      </c>
      <c r="BW119" s="65" cm="1">
        <f t="array" ref="BW119">INDEX(BW$101:BW$115,MATCH($E119&amp;$I119,$E$101:$E$115&amp;$I$101:$I$115,0))</f>
        <v>0</v>
      </c>
      <c r="BX119" s="65" cm="1">
        <f t="array" ref="BX119">INDEX(BX$101:BX$115,MATCH($E119&amp;$I119,$E$101:$E$115&amp;$I$101:$I$115,0))</f>
        <v>0</v>
      </c>
      <c r="BY119" s="65" cm="1">
        <f t="array" ref="BY119">INDEX(BY$101:BY$115,MATCH($E119&amp;$I119,$E$101:$E$115&amp;$I$101:$I$115,0))</f>
        <v>0</v>
      </c>
      <c r="BZ119" s="65" cm="1">
        <f t="array" ref="BZ119">INDEX(BZ$101:BZ$115,MATCH($E119&amp;$I119,$E$101:$E$115&amp;$I$101:$I$115,0))</f>
        <v>0</v>
      </c>
      <c r="CA119" s="65" cm="1">
        <f t="array" ref="CA119">INDEX(CA$101:CA$115,MATCH($E119&amp;$I119,$E$101:$E$115&amp;$I$101:$I$115,0))</f>
        <v>0</v>
      </c>
      <c r="CB119" s="65" cm="1">
        <f t="array" ref="CB119">INDEX(CB$101:CB$115,MATCH($E119&amp;$I119,$E$101:$E$115&amp;$I$101:$I$115,0))</f>
        <v>0</v>
      </c>
      <c r="CC119" s="65" cm="1">
        <f t="array" ref="CC119">INDEX(CC$101:CC$115,MATCH($E119&amp;$I119,$E$101:$E$115&amp;$I$101:$I$115,0))</f>
        <v>0</v>
      </c>
      <c r="CD119" s="65" cm="1">
        <f t="array" ref="CD119">INDEX(CD$101:CD$115,MATCH($E119&amp;$I119,$E$101:$E$115&amp;$I$101:$I$115,0))</f>
        <v>0</v>
      </c>
      <c r="CE119" s="65" cm="1">
        <f t="array" ref="CE119">INDEX(CE$101:CE$115,MATCH($E119&amp;$I119,$E$101:$E$115&amp;$I$101:$I$115,0))</f>
        <v>0</v>
      </c>
      <c r="CF119" s="65" cm="1">
        <f t="array" ref="CF119">INDEX(CF$101:CF$115,MATCH($E119&amp;$I119,$E$101:$E$115&amp;$I$101:$I$115,0))</f>
        <v>0</v>
      </c>
      <c r="CG119" s="65" cm="1">
        <f t="array" ref="CG119">INDEX(CG$101:CG$115,MATCH($E119&amp;$I119,$E$101:$E$115&amp;$I$101:$I$115,0))</f>
        <v>0</v>
      </c>
      <c r="CH119" s="65" cm="1">
        <f t="array" ref="CH119">INDEX(CH$101:CH$115,MATCH($E119&amp;$I119,$E$101:$E$115&amp;$I$101:$I$115,0))</f>
        <v>0</v>
      </c>
      <c r="CI119" s="65" cm="1">
        <f t="array" ref="CI119">INDEX(CI$101:CI$115,MATCH($E119&amp;$I119,$E$101:$E$115&amp;$I$101:$I$115,0))</f>
        <v>0</v>
      </c>
      <c r="CJ119" s="65" cm="1">
        <f t="array" ref="CJ119">INDEX(CJ$101:CJ$115,MATCH($E119&amp;$I119,$E$101:$E$115&amp;$I$101:$I$115,0))</f>
        <v>0</v>
      </c>
      <c r="CK119" s="65" cm="1">
        <f t="array" ref="CK119">INDEX(CK$101:CK$115,MATCH($E119&amp;$I119,$E$101:$E$115&amp;$I$101:$I$115,0))</f>
        <v>0</v>
      </c>
      <c r="CL119" s="65" cm="1">
        <f t="array" ref="CL119">INDEX(CL$101:CL$115,MATCH($E119&amp;$I119,$E$101:$E$115&amp;$I$101:$I$115,0))</f>
        <v>0</v>
      </c>
      <c r="CM119" s="65" cm="1">
        <f t="array" ref="CM119">INDEX(CM$101:CM$115,MATCH($E119&amp;$I119,$E$101:$E$115&amp;$I$101:$I$115,0))</f>
        <v>0</v>
      </c>
      <c r="CN119" s="65" cm="1">
        <f t="array" ref="CN119">INDEX(CN$101:CN$115,MATCH($E119&amp;$I119,$E$101:$E$115&amp;$I$101:$I$115,0))</f>
        <v>0</v>
      </c>
      <c r="CO119" s="65" cm="1">
        <f t="array" ref="CO119">INDEX(CO$101:CO$115,MATCH($E119&amp;$I119,$E$101:$E$115&amp;$I$101:$I$115,0))</f>
        <v>0</v>
      </c>
      <c r="CP119" s="65" cm="1">
        <f t="array" ref="CP119">INDEX(CP$101:CP$115,MATCH($E119&amp;$I119,$E$101:$E$115&amp;$I$101:$I$115,0))</f>
        <v>0</v>
      </c>
      <c r="CQ119" s="65" cm="1">
        <f t="array" ref="CQ119">INDEX(CQ$101:CQ$115,MATCH($E119&amp;$I119,$E$101:$E$115&amp;$I$101:$I$115,0))</f>
        <v>0</v>
      </c>
      <c r="CR119" s="65" cm="1">
        <f t="array" ref="CR119">INDEX(CR$101:CR$115,MATCH($E119&amp;$I119,$E$101:$E$115&amp;$I$101:$I$115,0))</f>
        <v>0</v>
      </c>
      <c r="CS119" s="65" cm="1">
        <f t="array" ref="CS119">INDEX(CS$101:CS$115,MATCH($E119&amp;$I119,$E$101:$E$115&amp;$I$101:$I$115,0))</f>
        <v>0</v>
      </c>
      <c r="CT119" s="65" cm="1">
        <f t="array" ref="CT119">INDEX(CT$101:CT$115,MATCH($E119&amp;$I119,$E$101:$E$115&amp;$I$101:$I$115,0))</f>
        <v>0</v>
      </c>
      <c r="CU119" s="65" cm="1">
        <f t="array" ref="CU119">INDEX(CU$101:CU$115,MATCH($E119&amp;$I119,$E$101:$E$115&amp;$I$101:$I$115,0))</f>
        <v>0</v>
      </c>
      <c r="CV119" s="65" cm="1">
        <f t="array" ref="CV119">INDEX(CV$101:CV$115,MATCH($E119&amp;$I119,$E$101:$E$115&amp;$I$101:$I$115,0))</f>
        <v>0</v>
      </c>
    </row>
    <row r="120" spans="2:126" s="90" customFormat="1" ht="16.149999999999999">
      <c r="C120" s="93"/>
      <c r="D120" s="93"/>
      <c r="E120" s="90" t="s">
        <v>233</v>
      </c>
      <c r="F120" s="1"/>
      <c r="G120" s="179" t="s">
        <v>164</v>
      </c>
      <c r="H120" s="29" t="s">
        <v>239</v>
      </c>
      <c r="I120" s="88" t="str">
        <f>Scenarios!$J$106</f>
        <v>Scenario 1</v>
      </c>
      <c r="J120" s="333">
        <f>SUM(L120:CV120)</f>
        <v>0</v>
      </c>
      <c r="L120" s="65" cm="1">
        <f t="array" ref="L120">INDEX(L$101:L$115,MATCH($E120&amp;$I120,$E$101:$E$115&amp;$I$101:$I$115,0))</f>
        <v>0</v>
      </c>
      <c r="M120" s="65" cm="1">
        <f t="array" ref="M120">INDEX(M$101:M$115,MATCH($E120&amp;$I120,$E$101:$E$115&amp;$I$101:$I$115,0))</f>
        <v>0</v>
      </c>
      <c r="N120" s="65" cm="1">
        <f t="array" ref="N120">INDEX(N$101:N$115,MATCH($E120&amp;$I120,$E$101:$E$115&amp;$I$101:$I$115,0))</f>
        <v>0</v>
      </c>
      <c r="O120" s="65" cm="1">
        <f t="array" ref="O120">INDEX(O$101:O$115,MATCH($E120&amp;$I120,$E$101:$E$115&amp;$I$101:$I$115,0))</f>
        <v>0</v>
      </c>
      <c r="P120" s="65" cm="1">
        <f t="array" ref="P120">INDEX(P$101:P$115,MATCH($E120&amp;$I120,$E$101:$E$115&amp;$I$101:$I$115,0))</f>
        <v>0</v>
      </c>
      <c r="Q120" s="65" cm="1">
        <f t="array" ref="Q120">INDEX(Q$101:Q$115,MATCH($E120&amp;$I120,$E$101:$E$115&amp;$I$101:$I$115,0))</f>
        <v>0</v>
      </c>
      <c r="R120" s="65" cm="1">
        <f t="array" ref="R120">INDEX(R$101:R$115,MATCH($E120&amp;$I120,$E$101:$E$115&amp;$I$101:$I$115,0))</f>
        <v>0</v>
      </c>
      <c r="S120" s="65" cm="1">
        <f t="array" ref="S120">INDEX(S$101:S$115,MATCH($E120&amp;$I120,$E$101:$E$115&amp;$I$101:$I$115,0))</f>
        <v>0</v>
      </c>
      <c r="T120" s="65" cm="1">
        <f t="array" ref="T120">INDEX(T$101:T$115,MATCH($E120&amp;$I120,$E$101:$E$115&amp;$I$101:$I$115,0))</f>
        <v>0</v>
      </c>
      <c r="U120" s="65" cm="1">
        <f t="array" ref="U120">INDEX(U$101:U$115,MATCH($E120&amp;$I120,$E$101:$E$115&amp;$I$101:$I$115,0))</f>
        <v>0</v>
      </c>
      <c r="V120" s="65" cm="1">
        <f t="array" ref="V120">INDEX(V$101:V$115,MATCH($E120&amp;$I120,$E$101:$E$115&amp;$I$101:$I$115,0))</f>
        <v>0</v>
      </c>
      <c r="W120" s="65" cm="1">
        <f t="array" ref="W120">INDEX(W$101:W$115,MATCH($E120&amp;$I120,$E$101:$E$115&amp;$I$101:$I$115,0))</f>
        <v>0</v>
      </c>
      <c r="X120" s="65" cm="1">
        <f t="array" ref="X120">INDEX(X$101:X$115,MATCH($E120&amp;$I120,$E$101:$E$115&amp;$I$101:$I$115,0))</f>
        <v>0</v>
      </c>
      <c r="Y120" s="65" cm="1">
        <f t="array" ref="Y120">INDEX(Y$101:Y$115,MATCH($E120&amp;$I120,$E$101:$E$115&amp;$I$101:$I$115,0))</f>
        <v>0</v>
      </c>
      <c r="Z120" s="65" cm="1">
        <f t="array" ref="Z120">INDEX(Z$101:Z$115,MATCH($E120&amp;$I120,$E$101:$E$115&amp;$I$101:$I$115,0))</f>
        <v>0</v>
      </c>
      <c r="AA120" s="65" cm="1">
        <f t="array" ref="AA120">INDEX(AA$101:AA$115,MATCH($E120&amp;$I120,$E$101:$E$115&amp;$I$101:$I$115,0))</f>
        <v>0</v>
      </c>
      <c r="AB120" s="65" cm="1">
        <f t="array" ref="AB120">INDEX(AB$101:AB$115,MATCH($E120&amp;$I120,$E$101:$E$115&amp;$I$101:$I$115,0))</f>
        <v>0</v>
      </c>
      <c r="AC120" s="65" cm="1">
        <f t="array" ref="AC120">INDEX(AC$101:AC$115,MATCH($E120&amp;$I120,$E$101:$E$115&amp;$I$101:$I$115,0))</f>
        <v>0</v>
      </c>
      <c r="AD120" s="65" cm="1">
        <f t="array" ref="AD120">INDEX(AD$101:AD$115,MATCH($E120&amp;$I120,$E$101:$E$115&amp;$I$101:$I$115,0))</f>
        <v>0</v>
      </c>
      <c r="AE120" s="65" cm="1">
        <f t="array" ref="AE120">INDEX(AE$101:AE$115,MATCH($E120&amp;$I120,$E$101:$E$115&amp;$I$101:$I$115,0))</f>
        <v>0</v>
      </c>
      <c r="AF120" s="65" cm="1">
        <f t="array" ref="AF120">INDEX(AF$101:AF$115,MATCH($E120&amp;$I120,$E$101:$E$115&amp;$I$101:$I$115,0))</f>
        <v>0</v>
      </c>
      <c r="AG120" s="65" cm="1">
        <f t="array" ref="AG120">INDEX(AG$101:AG$115,MATCH($E120&amp;$I120,$E$101:$E$115&amp;$I$101:$I$115,0))</f>
        <v>0</v>
      </c>
      <c r="AH120" s="65" cm="1">
        <f t="array" ref="AH120">INDEX(AH$101:AH$115,MATCH($E120&amp;$I120,$E$101:$E$115&amp;$I$101:$I$115,0))</f>
        <v>0</v>
      </c>
      <c r="AI120" s="65" cm="1">
        <f t="array" ref="AI120">INDEX(AI$101:AI$115,MATCH($E120&amp;$I120,$E$101:$E$115&amp;$I$101:$I$115,0))</f>
        <v>0</v>
      </c>
      <c r="AJ120" s="65" cm="1">
        <f t="array" ref="AJ120">INDEX(AJ$101:AJ$115,MATCH($E120&amp;$I120,$E$101:$E$115&amp;$I$101:$I$115,0))</f>
        <v>0</v>
      </c>
      <c r="AK120" s="65" cm="1">
        <f t="array" ref="AK120">INDEX(AK$101:AK$115,MATCH($E120&amp;$I120,$E$101:$E$115&amp;$I$101:$I$115,0))</f>
        <v>0</v>
      </c>
      <c r="AL120" s="65" cm="1">
        <f t="array" ref="AL120">INDEX(AL$101:AL$115,MATCH($E120&amp;$I120,$E$101:$E$115&amp;$I$101:$I$115,0))</f>
        <v>0</v>
      </c>
      <c r="AM120" s="65" cm="1">
        <f t="array" ref="AM120">INDEX(AM$101:AM$115,MATCH($E120&amp;$I120,$E$101:$E$115&amp;$I$101:$I$115,0))</f>
        <v>0</v>
      </c>
      <c r="AN120" s="65" cm="1">
        <f t="array" ref="AN120">INDEX(AN$101:AN$115,MATCH($E120&amp;$I120,$E$101:$E$115&amp;$I$101:$I$115,0))</f>
        <v>0</v>
      </c>
      <c r="AO120" s="65" cm="1">
        <f t="array" ref="AO120">INDEX(AO$101:AO$115,MATCH($E120&amp;$I120,$E$101:$E$115&amp;$I$101:$I$115,0))</f>
        <v>0</v>
      </c>
      <c r="AP120" s="65" cm="1">
        <f t="array" ref="AP120">INDEX(AP$101:AP$115,MATCH($E120&amp;$I120,$E$101:$E$115&amp;$I$101:$I$115,0))</f>
        <v>0</v>
      </c>
      <c r="AQ120" s="65" cm="1">
        <f t="array" ref="AQ120">INDEX(AQ$101:AQ$115,MATCH($E120&amp;$I120,$E$101:$E$115&amp;$I$101:$I$115,0))</f>
        <v>0</v>
      </c>
      <c r="AR120" s="65" cm="1">
        <f t="array" ref="AR120">INDEX(AR$101:AR$115,MATCH($E120&amp;$I120,$E$101:$E$115&amp;$I$101:$I$115,0))</f>
        <v>0</v>
      </c>
      <c r="AS120" s="65" cm="1">
        <f t="array" ref="AS120">INDEX(AS$101:AS$115,MATCH($E120&amp;$I120,$E$101:$E$115&amp;$I$101:$I$115,0))</f>
        <v>0</v>
      </c>
      <c r="AT120" s="65" cm="1">
        <f t="array" ref="AT120">INDEX(AT$101:AT$115,MATCH($E120&amp;$I120,$E$101:$E$115&amp;$I$101:$I$115,0))</f>
        <v>0</v>
      </c>
      <c r="AU120" s="65" cm="1">
        <f t="array" ref="AU120">INDEX(AU$101:AU$115,MATCH($E120&amp;$I120,$E$101:$E$115&amp;$I$101:$I$115,0))</f>
        <v>0</v>
      </c>
      <c r="AV120" s="65" cm="1">
        <f t="array" ref="AV120">INDEX(AV$101:AV$115,MATCH($E120&amp;$I120,$E$101:$E$115&amp;$I$101:$I$115,0))</f>
        <v>0</v>
      </c>
      <c r="AW120" s="65" cm="1">
        <f t="array" ref="AW120">INDEX(AW$101:AW$115,MATCH($E120&amp;$I120,$E$101:$E$115&amp;$I$101:$I$115,0))</f>
        <v>0</v>
      </c>
      <c r="AX120" s="65" cm="1">
        <f t="array" ref="AX120">INDEX(AX$101:AX$115,MATCH($E120&amp;$I120,$E$101:$E$115&amp;$I$101:$I$115,0))</f>
        <v>0</v>
      </c>
      <c r="AY120" s="65" cm="1">
        <f t="array" ref="AY120">INDEX(AY$101:AY$115,MATCH($E120&amp;$I120,$E$101:$E$115&amp;$I$101:$I$115,0))</f>
        <v>0</v>
      </c>
      <c r="AZ120" s="65" cm="1">
        <f t="array" ref="AZ120">INDEX(AZ$101:AZ$115,MATCH($E120&amp;$I120,$E$101:$E$115&amp;$I$101:$I$115,0))</f>
        <v>0</v>
      </c>
      <c r="BA120" s="65" cm="1">
        <f t="array" ref="BA120">INDEX(BA$101:BA$115,MATCH($E120&amp;$I120,$E$101:$E$115&amp;$I$101:$I$115,0))</f>
        <v>0</v>
      </c>
      <c r="BB120" s="65" cm="1">
        <f t="array" ref="BB120">INDEX(BB$101:BB$115,MATCH($E120&amp;$I120,$E$101:$E$115&amp;$I$101:$I$115,0))</f>
        <v>0</v>
      </c>
      <c r="BC120" s="65" cm="1">
        <f t="array" ref="BC120">INDEX(BC$101:BC$115,MATCH($E120&amp;$I120,$E$101:$E$115&amp;$I$101:$I$115,0))</f>
        <v>0</v>
      </c>
      <c r="BD120" s="65" cm="1">
        <f t="array" ref="BD120">INDEX(BD$101:BD$115,MATCH($E120&amp;$I120,$E$101:$E$115&amp;$I$101:$I$115,0))</f>
        <v>0</v>
      </c>
      <c r="BE120" s="65" cm="1">
        <f t="array" ref="BE120">INDEX(BE$101:BE$115,MATCH($E120&amp;$I120,$E$101:$E$115&amp;$I$101:$I$115,0))</f>
        <v>0</v>
      </c>
      <c r="BF120" s="65" cm="1">
        <f t="array" ref="BF120">INDEX(BF$101:BF$115,MATCH($E120&amp;$I120,$E$101:$E$115&amp;$I$101:$I$115,0))</f>
        <v>0</v>
      </c>
      <c r="BG120" s="65" cm="1">
        <f t="array" ref="BG120">INDEX(BG$101:BG$115,MATCH($E120&amp;$I120,$E$101:$E$115&amp;$I$101:$I$115,0))</f>
        <v>0</v>
      </c>
      <c r="BH120" s="65" cm="1">
        <f t="array" ref="BH120">INDEX(BH$101:BH$115,MATCH($E120&amp;$I120,$E$101:$E$115&amp;$I$101:$I$115,0))</f>
        <v>0</v>
      </c>
      <c r="BI120" s="65" cm="1">
        <f t="array" ref="BI120">INDEX(BI$101:BI$115,MATCH($E120&amp;$I120,$E$101:$E$115&amp;$I$101:$I$115,0))</f>
        <v>0</v>
      </c>
      <c r="BJ120" s="65" cm="1">
        <f t="array" ref="BJ120">INDEX(BJ$101:BJ$115,MATCH($E120&amp;$I120,$E$101:$E$115&amp;$I$101:$I$115,0))</f>
        <v>0</v>
      </c>
      <c r="BK120" s="65" cm="1">
        <f t="array" ref="BK120">INDEX(BK$101:BK$115,MATCH($E120&amp;$I120,$E$101:$E$115&amp;$I$101:$I$115,0))</f>
        <v>0</v>
      </c>
      <c r="BL120" s="65" cm="1">
        <f t="array" ref="BL120">INDEX(BL$101:BL$115,MATCH($E120&amp;$I120,$E$101:$E$115&amp;$I$101:$I$115,0))</f>
        <v>0</v>
      </c>
      <c r="BM120" s="65" cm="1">
        <f t="array" ref="BM120">INDEX(BM$101:BM$115,MATCH($E120&amp;$I120,$E$101:$E$115&amp;$I$101:$I$115,0))</f>
        <v>0</v>
      </c>
      <c r="BN120" s="65" cm="1">
        <f t="array" ref="BN120">INDEX(BN$101:BN$115,MATCH($E120&amp;$I120,$E$101:$E$115&amp;$I$101:$I$115,0))</f>
        <v>0</v>
      </c>
      <c r="BO120" s="65" cm="1">
        <f t="array" ref="BO120">INDEX(BO$101:BO$115,MATCH($E120&amp;$I120,$E$101:$E$115&amp;$I$101:$I$115,0))</f>
        <v>0</v>
      </c>
      <c r="BP120" s="65" cm="1">
        <f t="array" ref="BP120">INDEX(BP$101:BP$115,MATCH($E120&amp;$I120,$E$101:$E$115&amp;$I$101:$I$115,0))</f>
        <v>0</v>
      </c>
      <c r="BQ120" s="65" cm="1">
        <f t="array" ref="BQ120">INDEX(BQ$101:BQ$115,MATCH($E120&amp;$I120,$E$101:$E$115&amp;$I$101:$I$115,0))</f>
        <v>0</v>
      </c>
      <c r="BR120" s="65" cm="1">
        <f t="array" ref="BR120">INDEX(BR$101:BR$115,MATCH($E120&amp;$I120,$E$101:$E$115&amp;$I$101:$I$115,0))</f>
        <v>0</v>
      </c>
      <c r="BS120" s="65" cm="1">
        <f t="array" ref="BS120">INDEX(BS$101:BS$115,MATCH($E120&amp;$I120,$E$101:$E$115&amp;$I$101:$I$115,0))</f>
        <v>0</v>
      </c>
      <c r="BT120" s="65" cm="1">
        <f t="array" ref="BT120">INDEX(BT$101:BT$115,MATCH($E120&amp;$I120,$E$101:$E$115&amp;$I$101:$I$115,0))</f>
        <v>0</v>
      </c>
      <c r="BU120" s="65" cm="1">
        <f t="array" ref="BU120">INDEX(BU$101:BU$115,MATCH($E120&amp;$I120,$E$101:$E$115&amp;$I$101:$I$115,0))</f>
        <v>0</v>
      </c>
      <c r="BV120" s="65" cm="1">
        <f t="array" ref="BV120">INDEX(BV$101:BV$115,MATCH($E120&amp;$I120,$E$101:$E$115&amp;$I$101:$I$115,0))</f>
        <v>0</v>
      </c>
      <c r="BW120" s="65" cm="1">
        <f t="array" ref="BW120">INDEX(BW$101:BW$115,MATCH($E120&amp;$I120,$E$101:$E$115&amp;$I$101:$I$115,0))</f>
        <v>0</v>
      </c>
      <c r="BX120" s="65" cm="1">
        <f t="array" ref="BX120">INDEX(BX$101:BX$115,MATCH($E120&amp;$I120,$E$101:$E$115&amp;$I$101:$I$115,0))</f>
        <v>0</v>
      </c>
      <c r="BY120" s="65" cm="1">
        <f t="array" ref="BY120">INDEX(BY$101:BY$115,MATCH($E120&amp;$I120,$E$101:$E$115&amp;$I$101:$I$115,0))</f>
        <v>0</v>
      </c>
      <c r="BZ120" s="65" cm="1">
        <f t="array" ref="BZ120">INDEX(BZ$101:BZ$115,MATCH($E120&amp;$I120,$E$101:$E$115&amp;$I$101:$I$115,0))</f>
        <v>0</v>
      </c>
      <c r="CA120" s="65" cm="1">
        <f t="array" ref="CA120">INDEX(CA$101:CA$115,MATCH($E120&amp;$I120,$E$101:$E$115&amp;$I$101:$I$115,0))</f>
        <v>0</v>
      </c>
      <c r="CB120" s="65" cm="1">
        <f t="array" ref="CB120">INDEX(CB$101:CB$115,MATCH($E120&amp;$I120,$E$101:$E$115&amp;$I$101:$I$115,0))</f>
        <v>0</v>
      </c>
      <c r="CC120" s="65" cm="1">
        <f t="array" ref="CC120">INDEX(CC$101:CC$115,MATCH($E120&amp;$I120,$E$101:$E$115&amp;$I$101:$I$115,0))</f>
        <v>0</v>
      </c>
      <c r="CD120" s="65" cm="1">
        <f t="array" ref="CD120">INDEX(CD$101:CD$115,MATCH($E120&amp;$I120,$E$101:$E$115&amp;$I$101:$I$115,0))</f>
        <v>0</v>
      </c>
      <c r="CE120" s="65" cm="1">
        <f t="array" ref="CE120">INDEX(CE$101:CE$115,MATCH($E120&amp;$I120,$E$101:$E$115&amp;$I$101:$I$115,0))</f>
        <v>0</v>
      </c>
      <c r="CF120" s="65" cm="1">
        <f t="array" ref="CF120">INDEX(CF$101:CF$115,MATCH($E120&amp;$I120,$E$101:$E$115&amp;$I$101:$I$115,0))</f>
        <v>0</v>
      </c>
      <c r="CG120" s="65" cm="1">
        <f t="array" ref="CG120">INDEX(CG$101:CG$115,MATCH($E120&amp;$I120,$E$101:$E$115&amp;$I$101:$I$115,0))</f>
        <v>0</v>
      </c>
      <c r="CH120" s="65" cm="1">
        <f t="array" ref="CH120">INDEX(CH$101:CH$115,MATCH($E120&amp;$I120,$E$101:$E$115&amp;$I$101:$I$115,0))</f>
        <v>0</v>
      </c>
      <c r="CI120" s="65" cm="1">
        <f t="array" ref="CI120">INDEX(CI$101:CI$115,MATCH($E120&amp;$I120,$E$101:$E$115&amp;$I$101:$I$115,0))</f>
        <v>0</v>
      </c>
      <c r="CJ120" s="65" cm="1">
        <f t="array" ref="CJ120">INDEX(CJ$101:CJ$115,MATCH($E120&amp;$I120,$E$101:$E$115&amp;$I$101:$I$115,0))</f>
        <v>0</v>
      </c>
      <c r="CK120" s="65" cm="1">
        <f t="array" ref="CK120">INDEX(CK$101:CK$115,MATCH($E120&amp;$I120,$E$101:$E$115&amp;$I$101:$I$115,0))</f>
        <v>0</v>
      </c>
      <c r="CL120" s="65" cm="1">
        <f t="array" ref="CL120">INDEX(CL$101:CL$115,MATCH($E120&amp;$I120,$E$101:$E$115&amp;$I$101:$I$115,0))</f>
        <v>0</v>
      </c>
      <c r="CM120" s="65" cm="1">
        <f t="array" ref="CM120">INDEX(CM$101:CM$115,MATCH($E120&amp;$I120,$E$101:$E$115&amp;$I$101:$I$115,0))</f>
        <v>0</v>
      </c>
      <c r="CN120" s="65" cm="1">
        <f t="array" ref="CN120">INDEX(CN$101:CN$115,MATCH($E120&amp;$I120,$E$101:$E$115&amp;$I$101:$I$115,0))</f>
        <v>0</v>
      </c>
      <c r="CO120" s="65" cm="1">
        <f t="array" ref="CO120">INDEX(CO$101:CO$115,MATCH($E120&amp;$I120,$E$101:$E$115&amp;$I$101:$I$115,0))</f>
        <v>0</v>
      </c>
      <c r="CP120" s="65" cm="1">
        <f t="array" ref="CP120">INDEX(CP$101:CP$115,MATCH($E120&amp;$I120,$E$101:$E$115&amp;$I$101:$I$115,0))</f>
        <v>0</v>
      </c>
      <c r="CQ120" s="65" cm="1">
        <f t="array" ref="CQ120">INDEX(CQ$101:CQ$115,MATCH($E120&amp;$I120,$E$101:$E$115&amp;$I$101:$I$115,0))</f>
        <v>0</v>
      </c>
      <c r="CR120" s="65" cm="1">
        <f t="array" ref="CR120">INDEX(CR$101:CR$115,MATCH($E120&amp;$I120,$E$101:$E$115&amp;$I$101:$I$115,0))</f>
        <v>0</v>
      </c>
      <c r="CS120" s="65" cm="1">
        <f t="array" ref="CS120">INDEX(CS$101:CS$115,MATCH($E120&amp;$I120,$E$101:$E$115&amp;$I$101:$I$115,0))</f>
        <v>0</v>
      </c>
      <c r="CT120" s="65" cm="1">
        <f t="array" ref="CT120">INDEX(CT$101:CT$115,MATCH($E120&amp;$I120,$E$101:$E$115&amp;$I$101:$I$115,0))</f>
        <v>0</v>
      </c>
      <c r="CU120" s="65" cm="1">
        <f t="array" ref="CU120">INDEX(CU$101:CU$115,MATCH($E120&amp;$I120,$E$101:$E$115&amp;$I$101:$I$115,0))</f>
        <v>0</v>
      </c>
      <c r="CV120" s="65" cm="1">
        <f t="array" ref="CV120">INDEX(CV$101:CV$115,MATCH($E120&amp;$I120,$E$101:$E$115&amp;$I$101:$I$115,0))</f>
        <v>0</v>
      </c>
    </row>
    <row r="121" spans="2:126" s="90" customFormat="1" ht="16.149999999999999">
      <c r="C121" s="93"/>
      <c r="D121" s="93"/>
      <c r="E121" s="90" t="s">
        <v>234</v>
      </c>
      <c r="F121" s="1"/>
      <c r="G121" s="179" t="s">
        <v>164</v>
      </c>
      <c r="H121" s="29" t="s">
        <v>240</v>
      </c>
      <c r="I121" s="88" t="str">
        <f>Scenarios!$J$106</f>
        <v>Scenario 1</v>
      </c>
      <c r="J121" s="333">
        <f>SUM(L121:CV121)</f>
        <v>0</v>
      </c>
      <c r="L121" s="65" cm="1">
        <f t="array" ref="L121">INDEX(L$101:L$115,MATCH($E121&amp;$I121,$E$101:$E$115&amp;$I$101:$I$115,0))</f>
        <v>0</v>
      </c>
      <c r="M121" s="65" cm="1">
        <f t="array" ref="M121">INDEX(M$101:M$115,MATCH($E121&amp;$I121,$E$101:$E$115&amp;$I$101:$I$115,0))</f>
        <v>0</v>
      </c>
      <c r="N121" s="65" cm="1">
        <f t="array" ref="N121">INDEX(N$101:N$115,MATCH($E121&amp;$I121,$E$101:$E$115&amp;$I$101:$I$115,0))</f>
        <v>0</v>
      </c>
      <c r="O121" s="65" cm="1">
        <f t="array" ref="O121">INDEX(O$101:O$115,MATCH($E121&amp;$I121,$E$101:$E$115&amp;$I$101:$I$115,0))</f>
        <v>0</v>
      </c>
      <c r="P121" s="65" cm="1">
        <f t="array" ref="P121">INDEX(P$101:P$115,MATCH($E121&amp;$I121,$E$101:$E$115&amp;$I$101:$I$115,0))</f>
        <v>0</v>
      </c>
      <c r="Q121" s="65" cm="1">
        <f t="array" ref="Q121">INDEX(Q$101:Q$115,MATCH($E121&amp;$I121,$E$101:$E$115&amp;$I$101:$I$115,0))</f>
        <v>0</v>
      </c>
      <c r="R121" s="65" cm="1">
        <f t="array" ref="R121">INDEX(R$101:R$115,MATCH($E121&amp;$I121,$E$101:$E$115&amp;$I$101:$I$115,0))</f>
        <v>0</v>
      </c>
      <c r="S121" s="65" cm="1">
        <f t="array" ref="S121">INDEX(S$101:S$115,MATCH($E121&amp;$I121,$E$101:$E$115&amp;$I$101:$I$115,0))</f>
        <v>0</v>
      </c>
      <c r="T121" s="65" cm="1">
        <f t="array" ref="T121">INDEX(T$101:T$115,MATCH($E121&amp;$I121,$E$101:$E$115&amp;$I$101:$I$115,0))</f>
        <v>0</v>
      </c>
      <c r="U121" s="65" cm="1">
        <f t="array" ref="U121">INDEX(U$101:U$115,MATCH($E121&amp;$I121,$E$101:$E$115&amp;$I$101:$I$115,0))</f>
        <v>0</v>
      </c>
      <c r="V121" s="65" cm="1">
        <f t="array" ref="V121">INDEX(V$101:V$115,MATCH($E121&amp;$I121,$E$101:$E$115&amp;$I$101:$I$115,0))</f>
        <v>0</v>
      </c>
      <c r="W121" s="65" cm="1">
        <f t="array" ref="W121">INDEX(W$101:W$115,MATCH($E121&amp;$I121,$E$101:$E$115&amp;$I$101:$I$115,0))</f>
        <v>0</v>
      </c>
      <c r="X121" s="65" cm="1">
        <f t="array" ref="X121">INDEX(X$101:X$115,MATCH($E121&amp;$I121,$E$101:$E$115&amp;$I$101:$I$115,0))</f>
        <v>0</v>
      </c>
      <c r="Y121" s="65" cm="1">
        <f t="array" ref="Y121">INDEX(Y$101:Y$115,MATCH($E121&amp;$I121,$E$101:$E$115&amp;$I$101:$I$115,0))</f>
        <v>0</v>
      </c>
      <c r="Z121" s="65" cm="1">
        <f t="array" ref="Z121">INDEX(Z$101:Z$115,MATCH($E121&amp;$I121,$E$101:$E$115&amp;$I$101:$I$115,0))</f>
        <v>0</v>
      </c>
      <c r="AA121" s="65" cm="1">
        <f t="array" ref="AA121">INDEX(AA$101:AA$115,MATCH($E121&amp;$I121,$E$101:$E$115&amp;$I$101:$I$115,0))</f>
        <v>0</v>
      </c>
      <c r="AB121" s="65" cm="1">
        <f t="array" ref="AB121">INDEX(AB$101:AB$115,MATCH($E121&amp;$I121,$E$101:$E$115&amp;$I$101:$I$115,0))</f>
        <v>0</v>
      </c>
      <c r="AC121" s="65" cm="1">
        <f t="array" ref="AC121">INDEX(AC$101:AC$115,MATCH($E121&amp;$I121,$E$101:$E$115&amp;$I$101:$I$115,0))</f>
        <v>0</v>
      </c>
      <c r="AD121" s="65" cm="1">
        <f t="array" ref="AD121">INDEX(AD$101:AD$115,MATCH($E121&amp;$I121,$E$101:$E$115&amp;$I$101:$I$115,0))</f>
        <v>0</v>
      </c>
      <c r="AE121" s="65" cm="1">
        <f t="array" ref="AE121">INDEX(AE$101:AE$115,MATCH($E121&amp;$I121,$E$101:$E$115&amp;$I$101:$I$115,0))</f>
        <v>0</v>
      </c>
      <c r="AF121" s="65" cm="1">
        <f t="array" ref="AF121">INDEX(AF$101:AF$115,MATCH($E121&amp;$I121,$E$101:$E$115&amp;$I$101:$I$115,0))</f>
        <v>0</v>
      </c>
      <c r="AG121" s="65" cm="1">
        <f t="array" ref="AG121">INDEX(AG$101:AG$115,MATCH($E121&amp;$I121,$E$101:$E$115&amp;$I$101:$I$115,0))</f>
        <v>0</v>
      </c>
      <c r="AH121" s="65" cm="1">
        <f t="array" ref="AH121">INDEX(AH$101:AH$115,MATCH($E121&amp;$I121,$E$101:$E$115&amp;$I$101:$I$115,0))</f>
        <v>0</v>
      </c>
      <c r="AI121" s="65" cm="1">
        <f t="array" ref="AI121">INDEX(AI$101:AI$115,MATCH($E121&amp;$I121,$E$101:$E$115&amp;$I$101:$I$115,0))</f>
        <v>0</v>
      </c>
      <c r="AJ121" s="65" cm="1">
        <f t="array" ref="AJ121">INDEX(AJ$101:AJ$115,MATCH($E121&amp;$I121,$E$101:$E$115&amp;$I$101:$I$115,0))</f>
        <v>0</v>
      </c>
      <c r="AK121" s="65" cm="1">
        <f t="array" ref="AK121">INDEX(AK$101:AK$115,MATCH($E121&amp;$I121,$E$101:$E$115&amp;$I$101:$I$115,0))</f>
        <v>0</v>
      </c>
      <c r="AL121" s="65" cm="1">
        <f t="array" ref="AL121">INDEX(AL$101:AL$115,MATCH($E121&amp;$I121,$E$101:$E$115&amp;$I$101:$I$115,0))</f>
        <v>0</v>
      </c>
      <c r="AM121" s="65" cm="1">
        <f t="array" ref="AM121">INDEX(AM$101:AM$115,MATCH($E121&amp;$I121,$E$101:$E$115&amp;$I$101:$I$115,0))</f>
        <v>0</v>
      </c>
      <c r="AN121" s="65" cm="1">
        <f t="array" ref="AN121">INDEX(AN$101:AN$115,MATCH($E121&amp;$I121,$E$101:$E$115&amp;$I$101:$I$115,0))</f>
        <v>0</v>
      </c>
      <c r="AO121" s="65" cm="1">
        <f t="array" ref="AO121">INDEX(AO$101:AO$115,MATCH($E121&amp;$I121,$E$101:$E$115&amp;$I$101:$I$115,0))</f>
        <v>0</v>
      </c>
      <c r="AP121" s="65" cm="1">
        <f t="array" ref="AP121">INDEX(AP$101:AP$115,MATCH($E121&amp;$I121,$E$101:$E$115&amp;$I$101:$I$115,0))</f>
        <v>0</v>
      </c>
      <c r="AQ121" s="65" cm="1">
        <f t="array" ref="AQ121">INDEX(AQ$101:AQ$115,MATCH($E121&amp;$I121,$E$101:$E$115&amp;$I$101:$I$115,0))</f>
        <v>0</v>
      </c>
      <c r="AR121" s="65" cm="1">
        <f t="array" ref="AR121">INDEX(AR$101:AR$115,MATCH($E121&amp;$I121,$E$101:$E$115&amp;$I$101:$I$115,0))</f>
        <v>0</v>
      </c>
      <c r="AS121" s="65" cm="1">
        <f t="array" ref="AS121">INDEX(AS$101:AS$115,MATCH($E121&amp;$I121,$E$101:$E$115&amp;$I$101:$I$115,0))</f>
        <v>0</v>
      </c>
      <c r="AT121" s="65" cm="1">
        <f t="array" ref="AT121">INDEX(AT$101:AT$115,MATCH($E121&amp;$I121,$E$101:$E$115&amp;$I$101:$I$115,0))</f>
        <v>0</v>
      </c>
      <c r="AU121" s="65" cm="1">
        <f t="array" ref="AU121">INDEX(AU$101:AU$115,MATCH($E121&amp;$I121,$E$101:$E$115&amp;$I$101:$I$115,0))</f>
        <v>0</v>
      </c>
      <c r="AV121" s="65" cm="1">
        <f t="array" ref="AV121">INDEX(AV$101:AV$115,MATCH($E121&amp;$I121,$E$101:$E$115&amp;$I$101:$I$115,0))</f>
        <v>0</v>
      </c>
      <c r="AW121" s="65" cm="1">
        <f t="array" ref="AW121">INDEX(AW$101:AW$115,MATCH($E121&amp;$I121,$E$101:$E$115&amp;$I$101:$I$115,0))</f>
        <v>0</v>
      </c>
      <c r="AX121" s="65" cm="1">
        <f t="array" ref="AX121">INDEX(AX$101:AX$115,MATCH($E121&amp;$I121,$E$101:$E$115&amp;$I$101:$I$115,0))</f>
        <v>0</v>
      </c>
      <c r="AY121" s="65" cm="1">
        <f t="array" ref="AY121">INDEX(AY$101:AY$115,MATCH($E121&amp;$I121,$E$101:$E$115&amp;$I$101:$I$115,0))</f>
        <v>0</v>
      </c>
      <c r="AZ121" s="65" cm="1">
        <f t="array" ref="AZ121">INDEX(AZ$101:AZ$115,MATCH($E121&amp;$I121,$E$101:$E$115&amp;$I$101:$I$115,0))</f>
        <v>0</v>
      </c>
      <c r="BA121" s="65" cm="1">
        <f t="array" ref="BA121">INDEX(BA$101:BA$115,MATCH($E121&amp;$I121,$E$101:$E$115&amp;$I$101:$I$115,0))</f>
        <v>0</v>
      </c>
      <c r="BB121" s="65" cm="1">
        <f t="array" ref="BB121">INDEX(BB$101:BB$115,MATCH($E121&amp;$I121,$E$101:$E$115&amp;$I$101:$I$115,0))</f>
        <v>0</v>
      </c>
      <c r="BC121" s="65" cm="1">
        <f t="array" ref="BC121">INDEX(BC$101:BC$115,MATCH($E121&amp;$I121,$E$101:$E$115&amp;$I$101:$I$115,0))</f>
        <v>0</v>
      </c>
      <c r="BD121" s="65" cm="1">
        <f t="array" ref="BD121">INDEX(BD$101:BD$115,MATCH($E121&amp;$I121,$E$101:$E$115&amp;$I$101:$I$115,0))</f>
        <v>0</v>
      </c>
      <c r="BE121" s="65" cm="1">
        <f t="array" ref="BE121">INDEX(BE$101:BE$115,MATCH($E121&amp;$I121,$E$101:$E$115&amp;$I$101:$I$115,0))</f>
        <v>0</v>
      </c>
      <c r="BF121" s="65" cm="1">
        <f t="array" ref="BF121">INDEX(BF$101:BF$115,MATCH($E121&amp;$I121,$E$101:$E$115&amp;$I$101:$I$115,0))</f>
        <v>0</v>
      </c>
      <c r="BG121" s="65" cm="1">
        <f t="array" ref="BG121">INDEX(BG$101:BG$115,MATCH($E121&amp;$I121,$E$101:$E$115&amp;$I$101:$I$115,0))</f>
        <v>0</v>
      </c>
      <c r="BH121" s="65" cm="1">
        <f t="array" ref="BH121">INDEX(BH$101:BH$115,MATCH($E121&amp;$I121,$E$101:$E$115&amp;$I$101:$I$115,0))</f>
        <v>0</v>
      </c>
      <c r="BI121" s="65" cm="1">
        <f t="array" ref="BI121">INDEX(BI$101:BI$115,MATCH($E121&amp;$I121,$E$101:$E$115&amp;$I$101:$I$115,0))</f>
        <v>0</v>
      </c>
      <c r="BJ121" s="65" cm="1">
        <f t="array" ref="BJ121">INDEX(BJ$101:BJ$115,MATCH($E121&amp;$I121,$E$101:$E$115&amp;$I$101:$I$115,0))</f>
        <v>0</v>
      </c>
      <c r="BK121" s="65" cm="1">
        <f t="array" ref="BK121">INDEX(BK$101:BK$115,MATCH($E121&amp;$I121,$E$101:$E$115&amp;$I$101:$I$115,0))</f>
        <v>0</v>
      </c>
      <c r="BL121" s="65" cm="1">
        <f t="array" ref="BL121">INDEX(BL$101:BL$115,MATCH($E121&amp;$I121,$E$101:$E$115&amp;$I$101:$I$115,0))</f>
        <v>0</v>
      </c>
      <c r="BM121" s="65" cm="1">
        <f t="array" ref="BM121">INDEX(BM$101:BM$115,MATCH($E121&amp;$I121,$E$101:$E$115&amp;$I$101:$I$115,0))</f>
        <v>0</v>
      </c>
      <c r="BN121" s="65" cm="1">
        <f t="array" ref="BN121">INDEX(BN$101:BN$115,MATCH($E121&amp;$I121,$E$101:$E$115&amp;$I$101:$I$115,0))</f>
        <v>0</v>
      </c>
      <c r="BO121" s="65" cm="1">
        <f t="array" ref="BO121">INDEX(BO$101:BO$115,MATCH($E121&amp;$I121,$E$101:$E$115&amp;$I$101:$I$115,0))</f>
        <v>0</v>
      </c>
      <c r="BP121" s="65" cm="1">
        <f t="array" ref="BP121">INDEX(BP$101:BP$115,MATCH($E121&amp;$I121,$E$101:$E$115&amp;$I$101:$I$115,0))</f>
        <v>0</v>
      </c>
      <c r="BQ121" s="65" cm="1">
        <f t="array" ref="BQ121">INDEX(BQ$101:BQ$115,MATCH($E121&amp;$I121,$E$101:$E$115&amp;$I$101:$I$115,0))</f>
        <v>0</v>
      </c>
      <c r="BR121" s="65" cm="1">
        <f t="array" ref="BR121">INDEX(BR$101:BR$115,MATCH($E121&amp;$I121,$E$101:$E$115&amp;$I$101:$I$115,0))</f>
        <v>0</v>
      </c>
      <c r="BS121" s="65" cm="1">
        <f t="array" ref="BS121">INDEX(BS$101:BS$115,MATCH($E121&amp;$I121,$E$101:$E$115&amp;$I$101:$I$115,0))</f>
        <v>0</v>
      </c>
      <c r="BT121" s="65" cm="1">
        <f t="array" ref="BT121">INDEX(BT$101:BT$115,MATCH($E121&amp;$I121,$E$101:$E$115&amp;$I$101:$I$115,0))</f>
        <v>0</v>
      </c>
      <c r="BU121" s="65" cm="1">
        <f t="array" ref="BU121">INDEX(BU$101:BU$115,MATCH($E121&amp;$I121,$E$101:$E$115&amp;$I$101:$I$115,0))</f>
        <v>0</v>
      </c>
      <c r="BV121" s="65" cm="1">
        <f t="array" ref="BV121">INDEX(BV$101:BV$115,MATCH($E121&amp;$I121,$E$101:$E$115&amp;$I$101:$I$115,0))</f>
        <v>0</v>
      </c>
      <c r="BW121" s="65" cm="1">
        <f t="array" ref="BW121">INDEX(BW$101:BW$115,MATCH($E121&amp;$I121,$E$101:$E$115&amp;$I$101:$I$115,0))</f>
        <v>0</v>
      </c>
      <c r="BX121" s="65" cm="1">
        <f t="array" ref="BX121">INDEX(BX$101:BX$115,MATCH($E121&amp;$I121,$E$101:$E$115&amp;$I$101:$I$115,0))</f>
        <v>0</v>
      </c>
      <c r="BY121" s="65" cm="1">
        <f t="array" ref="BY121">INDEX(BY$101:BY$115,MATCH($E121&amp;$I121,$E$101:$E$115&amp;$I$101:$I$115,0))</f>
        <v>0</v>
      </c>
      <c r="BZ121" s="65" cm="1">
        <f t="array" ref="BZ121">INDEX(BZ$101:BZ$115,MATCH($E121&amp;$I121,$E$101:$E$115&amp;$I$101:$I$115,0))</f>
        <v>0</v>
      </c>
      <c r="CA121" s="65" cm="1">
        <f t="array" ref="CA121">INDEX(CA$101:CA$115,MATCH($E121&amp;$I121,$E$101:$E$115&amp;$I$101:$I$115,0))</f>
        <v>0</v>
      </c>
      <c r="CB121" s="65" cm="1">
        <f t="array" ref="CB121">INDEX(CB$101:CB$115,MATCH($E121&amp;$I121,$E$101:$E$115&amp;$I$101:$I$115,0))</f>
        <v>0</v>
      </c>
      <c r="CC121" s="65" cm="1">
        <f t="array" ref="CC121">INDEX(CC$101:CC$115,MATCH($E121&amp;$I121,$E$101:$E$115&amp;$I$101:$I$115,0))</f>
        <v>0</v>
      </c>
      <c r="CD121" s="65" cm="1">
        <f t="array" ref="CD121">INDEX(CD$101:CD$115,MATCH($E121&amp;$I121,$E$101:$E$115&amp;$I$101:$I$115,0))</f>
        <v>0</v>
      </c>
      <c r="CE121" s="65" cm="1">
        <f t="array" ref="CE121">INDEX(CE$101:CE$115,MATCH($E121&amp;$I121,$E$101:$E$115&amp;$I$101:$I$115,0))</f>
        <v>0</v>
      </c>
      <c r="CF121" s="65" cm="1">
        <f t="array" ref="CF121">INDEX(CF$101:CF$115,MATCH($E121&amp;$I121,$E$101:$E$115&amp;$I$101:$I$115,0))</f>
        <v>0</v>
      </c>
      <c r="CG121" s="65" cm="1">
        <f t="array" ref="CG121">INDEX(CG$101:CG$115,MATCH($E121&amp;$I121,$E$101:$E$115&amp;$I$101:$I$115,0))</f>
        <v>0</v>
      </c>
      <c r="CH121" s="65" cm="1">
        <f t="array" ref="CH121">INDEX(CH$101:CH$115,MATCH($E121&amp;$I121,$E$101:$E$115&amp;$I$101:$I$115,0))</f>
        <v>0</v>
      </c>
      <c r="CI121" s="65" cm="1">
        <f t="array" ref="CI121">INDEX(CI$101:CI$115,MATCH($E121&amp;$I121,$E$101:$E$115&amp;$I$101:$I$115,0))</f>
        <v>0</v>
      </c>
      <c r="CJ121" s="65" cm="1">
        <f t="array" ref="CJ121">INDEX(CJ$101:CJ$115,MATCH($E121&amp;$I121,$E$101:$E$115&amp;$I$101:$I$115,0))</f>
        <v>0</v>
      </c>
      <c r="CK121" s="65" cm="1">
        <f t="array" ref="CK121">INDEX(CK$101:CK$115,MATCH($E121&amp;$I121,$E$101:$E$115&amp;$I$101:$I$115,0))</f>
        <v>0</v>
      </c>
      <c r="CL121" s="65" cm="1">
        <f t="array" ref="CL121">INDEX(CL$101:CL$115,MATCH($E121&amp;$I121,$E$101:$E$115&amp;$I$101:$I$115,0))</f>
        <v>0</v>
      </c>
      <c r="CM121" s="65" cm="1">
        <f t="array" ref="CM121">INDEX(CM$101:CM$115,MATCH($E121&amp;$I121,$E$101:$E$115&amp;$I$101:$I$115,0))</f>
        <v>0</v>
      </c>
      <c r="CN121" s="65" cm="1">
        <f t="array" ref="CN121">INDEX(CN$101:CN$115,MATCH($E121&amp;$I121,$E$101:$E$115&amp;$I$101:$I$115,0))</f>
        <v>0</v>
      </c>
      <c r="CO121" s="65" cm="1">
        <f t="array" ref="CO121">INDEX(CO$101:CO$115,MATCH($E121&amp;$I121,$E$101:$E$115&amp;$I$101:$I$115,0))</f>
        <v>0</v>
      </c>
      <c r="CP121" s="65" cm="1">
        <f t="array" ref="CP121">INDEX(CP$101:CP$115,MATCH($E121&amp;$I121,$E$101:$E$115&amp;$I$101:$I$115,0))</f>
        <v>0</v>
      </c>
      <c r="CQ121" s="65" cm="1">
        <f t="array" ref="CQ121">INDEX(CQ$101:CQ$115,MATCH($E121&amp;$I121,$E$101:$E$115&amp;$I$101:$I$115,0))</f>
        <v>0</v>
      </c>
      <c r="CR121" s="65" cm="1">
        <f t="array" ref="CR121">INDEX(CR$101:CR$115,MATCH($E121&amp;$I121,$E$101:$E$115&amp;$I$101:$I$115,0))</f>
        <v>0</v>
      </c>
      <c r="CS121" s="65" cm="1">
        <f t="array" ref="CS121">INDEX(CS$101:CS$115,MATCH($E121&amp;$I121,$E$101:$E$115&amp;$I$101:$I$115,0))</f>
        <v>0</v>
      </c>
      <c r="CT121" s="65" cm="1">
        <f t="array" ref="CT121">INDEX(CT$101:CT$115,MATCH($E121&amp;$I121,$E$101:$E$115&amp;$I$101:$I$115,0))</f>
        <v>0</v>
      </c>
      <c r="CU121" s="65" cm="1">
        <f t="array" ref="CU121">INDEX(CU$101:CU$115,MATCH($E121&amp;$I121,$E$101:$E$115&amp;$I$101:$I$115,0))</f>
        <v>0</v>
      </c>
      <c r="CV121" s="65" cm="1">
        <f t="array" ref="CV121">INDEX(CV$101:CV$115,MATCH($E121&amp;$I121,$E$101:$E$115&amp;$I$101:$I$115,0))</f>
        <v>0</v>
      </c>
    </row>
    <row r="122" spans="2:126" s="90" customFormat="1" ht="16.149999999999999">
      <c r="C122" s="93"/>
      <c r="D122" s="93"/>
      <c r="E122" s="167" t="s">
        <v>206</v>
      </c>
      <c r="F122" s="1"/>
      <c r="G122" s="184" t="s">
        <v>164</v>
      </c>
      <c r="H122" s="105" t="s">
        <v>241</v>
      </c>
      <c r="I122" s="88" t="str">
        <f>Scenarios!$J$106</f>
        <v>Scenario 1</v>
      </c>
      <c r="J122" s="333">
        <f>SUM(L122:CV122)</f>
        <v>0</v>
      </c>
      <c r="L122" s="313">
        <f>SUM(L118:L121)</f>
        <v>0</v>
      </c>
      <c r="M122" s="313">
        <f>SUM(M118:M121)</f>
        <v>0</v>
      </c>
      <c r="N122" s="313">
        <f t="shared" ref="N122:BY122" si="25">SUM(N118:N121)</f>
        <v>0</v>
      </c>
      <c r="O122" s="313">
        <f t="shared" si="25"/>
        <v>0</v>
      </c>
      <c r="P122" s="313">
        <f>SUM(P118:P121)</f>
        <v>0</v>
      </c>
      <c r="Q122" s="313">
        <f t="shared" si="25"/>
        <v>0</v>
      </c>
      <c r="R122" s="313">
        <f t="shared" si="25"/>
        <v>0</v>
      </c>
      <c r="S122" s="313">
        <f t="shared" si="25"/>
        <v>0</v>
      </c>
      <c r="T122" s="313">
        <f t="shared" si="25"/>
        <v>0</v>
      </c>
      <c r="U122" s="313">
        <f t="shared" si="25"/>
        <v>0</v>
      </c>
      <c r="V122" s="313">
        <f t="shared" si="25"/>
        <v>0</v>
      </c>
      <c r="W122" s="313">
        <f t="shared" si="25"/>
        <v>0</v>
      </c>
      <c r="X122" s="313">
        <f t="shared" si="25"/>
        <v>0</v>
      </c>
      <c r="Y122" s="313">
        <f t="shared" si="25"/>
        <v>0</v>
      </c>
      <c r="Z122" s="313">
        <f t="shared" si="25"/>
        <v>0</v>
      </c>
      <c r="AA122" s="313">
        <f t="shared" si="25"/>
        <v>0</v>
      </c>
      <c r="AB122" s="313">
        <f t="shared" si="25"/>
        <v>0</v>
      </c>
      <c r="AC122" s="313">
        <f t="shared" si="25"/>
        <v>0</v>
      </c>
      <c r="AD122" s="313">
        <f t="shared" si="25"/>
        <v>0</v>
      </c>
      <c r="AE122" s="313">
        <f t="shared" si="25"/>
        <v>0</v>
      </c>
      <c r="AF122" s="313">
        <f t="shared" si="25"/>
        <v>0</v>
      </c>
      <c r="AG122" s="313">
        <f t="shared" si="25"/>
        <v>0</v>
      </c>
      <c r="AH122" s="313">
        <f t="shared" si="25"/>
        <v>0</v>
      </c>
      <c r="AI122" s="313">
        <f t="shared" si="25"/>
        <v>0</v>
      </c>
      <c r="AJ122" s="313">
        <f t="shared" si="25"/>
        <v>0</v>
      </c>
      <c r="AK122" s="313">
        <f t="shared" si="25"/>
        <v>0</v>
      </c>
      <c r="AL122" s="313">
        <f t="shared" si="25"/>
        <v>0</v>
      </c>
      <c r="AM122" s="313">
        <f t="shared" si="25"/>
        <v>0</v>
      </c>
      <c r="AN122" s="313">
        <f t="shared" si="25"/>
        <v>0</v>
      </c>
      <c r="AO122" s="313">
        <f t="shared" si="25"/>
        <v>0</v>
      </c>
      <c r="AP122" s="313">
        <f t="shared" si="25"/>
        <v>0</v>
      </c>
      <c r="AQ122" s="313">
        <f t="shared" si="25"/>
        <v>0</v>
      </c>
      <c r="AR122" s="313">
        <f t="shared" si="25"/>
        <v>0</v>
      </c>
      <c r="AS122" s="313">
        <f t="shared" si="25"/>
        <v>0</v>
      </c>
      <c r="AT122" s="313">
        <f t="shared" si="25"/>
        <v>0</v>
      </c>
      <c r="AU122" s="313">
        <f t="shared" si="25"/>
        <v>0</v>
      </c>
      <c r="AV122" s="313">
        <f t="shared" si="25"/>
        <v>0</v>
      </c>
      <c r="AW122" s="313">
        <f t="shared" si="25"/>
        <v>0</v>
      </c>
      <c r="AX122" s="313">
        <f t="shared" si="25"/>
        <v>0</v>
      </c>
      <c r="AY122" s="313">
        <f t="shared" si="25"/>
        <v>0</v>
      </c>
      <c r="AZ122" s="313">
        <f t="shared" si="25"/>
        <v>0</v>
      </c>
      <c r="BA122" s="313">
        <f t="shared" si="25"/>
        <v>0</v>
      </c>
      <c r="BB122" s="313">
        <f t="shared" si="25"/>
        <v>0</v>
      </c>
      <c r="BC122" s="313">
        <f t="shared" si="25"/>
        <v>0</v>
      </c>
      <c r="BD122" s="313">
        <f t="shared" si="25"/>
        <v>0</v>
      </c>
      <c r="BE122" s="313">
        <f t="shared" si="25"/>
        <v>0</v>
      </c>
      <c r="BF122" s="313">
        <f t="shared" si="25"/>
        <v>0</v>
      </c>
      <c r="BG122" s="313">
        <f t="shared" si="25"/>
        <v>0</v>
      </c>
      <c r="BH122" s="313">
        <f t="shared" si="25"/>
        <v>0</v>
      </c>
      <c r="BI122" s="313">
        <f t="shared" si="25"/>
        <v>0</v>
      </c>
      <c r="BJ122" s="313">
        <f t="shared" si="25"/>
        <v>0</v>
      </c>
      <c r="BK122" s="313">
        <f t="shared" si="25"/>
        <v>0</v>
      </c>
      <c r="BL122" s="313">
        <f t="shared" si="25"/>
        <v>0</v>
      </c>
      <c r="BM122" s="313">
        <f t="shared" si="25"/>
        <v>0</v>
      </c>
      <c r="BN122" s="313">
        <f t="shared" si="25"/>
        <v>0</v>
      </c>
      <c r="BO122" s="313">
        <f t="shared" si="25"/>
        <v>0</v>
      </c>
      <c r="BP122" s="313">
        <f t="shared" si="25"/>
        <v>0</v>
      </c>
      <c r="BQ122" s="313">
        <f t="shared" si="25"/>
        <v>0</v>
      </c>
      <c r="BR122" s="313">
        <f t="shared" si="25"/>
        <v>0</v>
      </c>
      <c r="BS122" s="313">
        <f t="shared" si="25"/>
        <v>0</v>
      </c>
      <c r="BT122" s="313">
        <f t="shared" si="25"/>
        <v>0</v>
      </c>
      <c r="BU122" s="313">
        <f t="shared" si="25"/>
        <v>0</v>
      </c>
      <c r="BV122" s="313">
        <f t="shared" si="25"/>
        <v>0</v>
      </c>
      <c r="BW122" s="313">
        <f t="shared" si="25"/>
        <v>0</v>
      </c>
      <c r="BX122" s="313">
        <f t="shared" si="25"/>
        <v>0</v>
      </c>
      <c r="BY122" s="313">
        <f t="shared" si="25"/>
        <v>0</v>
      </c>
      <c r="BZ122" s="313">
        <f t="shared" ref="BZ122:CV122" si="26">SUM(BZ118:BZ121)</f>
        <v>0</v>
      </c>
      <c r="CA122" s="313">
        <f t="shared" si="26"/>
        <v>0</v>
      </c>
      <c r="CB122" s="313">
        <f t="shared" si="26"/>
        <v>0</v>
      </c>
      <c r="CC122" s="313">
        <f t="shared" si="26"/>
        <v>0</v>
      </c>
      <c r="CD122" s="313">
        <f t="shared" si="26"/>
        <v>0</v>
      </c>
      <c r="CE122" s="313">
        <f t="shared" si="26"/>
        <v>0</v>
      </c>
      <c r="CF122" s="313">
        <f t="shared" si="26"/>
        <v>0</v>
      </c>
      <c r="CG122" s="313">
        <f t="shared" si="26"/>
        <v>0</v>
      </c>
      <c r="CH122" s="313">
        <f t="shared" si="26"/>
        <v>0</v>
      </c>
      <c r="CI122" s="313">
        <f t="shared" si="26"/>
        <v>0</v>
      </c>
      <c r="CJ122" s="313">
        <f t="shared" si="26"/>
        <v>0</v>
      </c>
      <c r="CK122" s="313">
        <f t="shared" si="26"/>
        <v>0</v>
      </c>
      <c r="CL122" s="313">
        <f t="shared" si="26"/>
        <v>0</v>
      </c>
      <c r="CM122" s="313">
        <f t="shared" si="26"/>
        <v>0</v>
      </c>
      <c r="CN122" s="313">
        <f t="shared" si="26"/>
        <v>0</v>
      </c>
      <c r="CO122" s="313">
        <f t="shared" si="26"/>
        <v>0</v>
      </c>
      <c r="CP122" s="313">
        <f t="shared" si="26"/>
        <v>0</v>
      </c>
      <c r="CQ122" s="313">
        <f t="shared" si="26"/>
        <v>0</v>
      </c>
      <c r="CR122" s="313">
        <f t="shared" si="26"/>
        <v>0</v>
      </c>
      <c r="CS122" s="313">
        <f t="shared" si="26"/>
        <v>0</v>
      </c>
      <c r="CT122" s="313">
        <f t="shared" si="26"/>
        <v>0</v>
      </c>
      <c r="CU122" s="313">
        <f t="shared" si="26"/>
        <v>0</v>
      </c>
      <c r="CV122" s="313">
        <f t="shared" si="26"/>
        <v>0</v>
      </c>
    </row>
    <row r="123" spans="2:126">
      <c r="E123" s="6"/>
      <c r="F123"/>
      <c r="H123" s="5"/>
      <c r="I123"/>
      <c r="J123" s="333"/>
      <c r="L123" s="5"/>
      <c r="M123" s="5"/>
      <c r="N123" s="5"/>
      <c r="O123" s="5"/>
      <c r="P123" s="5"/>
      <c r="Q123" s="5"/>
      <c r="R123" s="5"/>
      <c r="S123" s="5"/>
      <c r="T123" s="5"/>
      <c r="U123" s="5"/>
      <c r="V123" s="5"/>
      <c r="W123" s="5"/>
      <c r="X123" s="5"/>
      <c r="Y123" s="5"/>
      <c r="Z123" s="5"/>
      <c r="AA123" s="5"/>
      <c r="AB123" s="5"/>
      <c r="AC123" s="5"/>
      <c r="AD123" s="5"/>
      <c r="AE123" s="5"/>
      <c r="AF123" s="5"/>
      <c r="AG123" s="5"/>
      <c r="AH123" s="5"/>
      <c r="AI123" s="5"/>
      <c r="AJ123" s="5"/>
      <c r="AK123" s="5"/>
      <c r="AL123" s="5"/>
      <c r="AM123" s="5"/>
      <c r="AN123" s="5"/>
      <c r="AO123" s="5"/>
      <c r="AP123" s="5"/>
      <c r="AQ123" s="5"/>
      <c r="AR123" s="5"/>
      <c r="AS123" s="5"/>
      <c r="AT123" s="5"/>
      <c r="AU123" s="5"/>
      <c r="AV123" s="5"/>
      <c r="AW123" s="5"/>
      <c r="AX123" s="5"/>
      <c r="AY123" s="5"/>
      <c r="AZ123" s="5"/>
      <c r="BA123" s="5"/>
      <c r="BB123" s="5"/>
      <c r="BC123" s="5"/>
      <c r="BD123" s="5"/>
      <c r="BE123" s="5"/>
      <c r="BF123" s="5"/>
      <c r="BG123" s="5"/>
      <c r="BH123" s="5"/>
      <c r="BI123" s="5"/>
      <c r="BJ123" s="5"/>
      <c r="BK123" s="5"/>
      <c r="BL123" s="5"/>
      <c r="BM123" s="5"/>
      <c r="BN123" s="5"/>
      <c r="BO123" s="5"/>
      <c r="BP123" s="5"/>
      <c r="BQ123" s="5"/>
      <c r="BR123" s="5"/>
      <c r="BS123" s="5"/>
      <c r="BT123" s="5"/>
      <c r="BU123" s="5"/>
      <c r="BV123" s="5"/>
      <c r="BW123" s="5"/>
      <c r="BX123" s="5"/>
      <c r="BY123" s="5"/>
      <c r="BZ123" s="5"/>
      <c r="CA123" s="5"/>
      <c r="CB123" s="5"/>
      <c r="CC123" s="5"/>
      <c r="CD123" s="5"/>
      <c r="CE123" s="5"/>
      <c r="CF123" s="5"/>
      <c r="CG123" s="5"/>
      <c r="CH123" s="5"/>
      <c r="CI123" s="5"/>
      <c r="CJ123" s="5"/>
      <c r="CK123" s="5"/>
      <c r="CL123" s="420"/>
      <c r="CM123" s="5"/>
      <c r="CN123" s="5"/>
      <c r="CO123" s="5"/>
      <c r="CP123" s="5"/>
      <c r="CQ123" s="5"/>
      <c r="CR123" s="5"/>
      <c r="CS123" s="5"/>
      <c r="CT123" s="5"/>
      <c r="CU123" s="5"/>
      <c r="CV123" s="5"/>
    </row>
    <row r="124" spans="2:126">
      <c r="B124" s="22">
        <f>MAX(B$4:$B123)+1</f>
        <v>7</v>
      </c>
      <c r="C124" s="22" t="s">
        <v>242</v>
      </c>
      <c r="D124" s="22"/>
      <c r="E124" s="22"/>
      <c r="F124" s="22"/>
      <c r="G124" s="22"/>
      <c r="H124" s="22"/>
      <c r="I124" s="22"/>
      <c r="J124" s="22"/>
      <c r="K124" s="22"/>
      <c r="L124" s="22"/>
      <c r="M124" s="22"/>
      <c r="N124" s="22"/>
      <c r="O124" s="22"/>
      <c r="P124" s="22"/>
      <c r="Q124" s="22"/>
      <c r="R124" s="22"/>
      <c r="S124" s="22"/>
      <c r="T124" s="22"/>
      <c r="U124" s="22"/>
      <c r="V124" s="22"/>
      <c r="W124" s="22"/>
      <c r="X124" s="22"/>
      <c r="Y124" s="22"/>
      <c r="Z124" s="22"/>
      <c r="AA124" s="22"/>
      <c r="AB124" s="22"/>
      <c r="AC124" s="22"/>
      <c r="AD124" s="22"/>
      <c r="AE124" s="22"/>
      <c r="AF124" s="22"/>
      <c r="AG124" s="22"/>
      <c r="AH124" s="22"/>
      <c r="AI124" s="22"/>
      <c r="AJ124" s="22"/>
      <c r="AK124" s="22"/>
      <c r="AL124" s="22"/>
      <c r="AM124" s="22"/>
      <c r="AN124" s="22"/>
      <c r="AO124" s="22"/>
      <c r="AP124" s="22"/>
      <c r="AQ124" s="22"/>
      <c r="AR124" s="22"/>
      <c r="AS124" s="22"/>
      <c r="AT124" s="22"/>
      <c r="AU124" s="22"/>
      <c r="AV124" s="22"/>
      <c r="AW124" s="22"/>
      <c r="AX124" s="22"/>
      <c r="AY124" s="22"/>
      <c r="AZ124" s="22"/>
      <c r="BA124" s="22"/>
      <c r="BB124" s="22"/>
      <c r="BC124" s="22"/>
      <c r="BD124" s="22"/>
      <c r="BE124" s="22"/>
      <c r="BF124" s="22"/>
      <c r="BG124" s="22"/>
      <c r="BH124" s="22"/>
      <c r="BI124" s="22"/>
      <c r="BJ124" s="22"/>
      <c r="BK124" s="22"/>
      <c r="BL124" s="22"/>
      <c r="BM124" s="22"/>
      <c r="BN124" s="22"/>
      <c r="BO124" s="22"/>
      <c r="BP124" s="22"/>
      <c r="BQ124" s="22"/>
      <c r="BR124" s="22"/>
      <c r="BS124" s="22"/>
      <c r="BT124" s="22"/>
      <c r="BU124" s="22"/>
      <c r="BV124" s="22"/>
      <c r="BW124" s="22"/>
      <c r="BX124" s="22"/>
      <c r="BY124" s="22"/>
      <c r="BZ124" s="22"/>
      <c r="CA124" s="22"/>
      <c r="CB124" s="22"/>
      <c r="CC124" s="22"/>
      <c r="CD124" s="22"/>
      <c r="CE124" s="22"/>
      <c r="CF124" s="22"/>
      <c r="CG124" s="22"/>
      <c r="CH124" s="22"/>
      <c r="CI124" s="22"/>
      <c r="CJ124" s="22"/>
      <c r="CK124" s="22"/>
      <c r="CL124" s="22"/>
      <c r="CM124" s="22"/>
      <c r="CN124" s="22"/>
      <c r="CO124" s="22"/>
      <c r="CP124" s="22"/>
      <c r="CQ124" s="22"/>
      <c r="CR124" s="22"/>
      <c r="CS124" s="22"/>
      <c r="CT124" s="22"/>
      <c r="CU124" s="22"/>
      <c r="CV124" s="22"/>
      <c r="CW124" s="23"/>
      <c r="CX124" s="23"/>
      <c r="CY124" s="23"/>
    </row>
    <row r="125" spans="2:126">
      <c r="B125" s="222" t="s">
        <v>230</v>
      </c>
      <c r="C125" s="222"/>
      <c r="D125" s="222"/>
      <c r="E125" s="222"/>
      <c r="F125" s="222"/>
      <c r="G125" s="222"/>
      <c r="H125" s="222"/>
      <c r="I125" s="222"/>
      <c r="J125" s="222"/>
      <c r="K125" s="222"/>
      <c r="L125" s="222"/>
      <c r="M125" s="222"/>
      <c r="N125" s="222"/>
      <c r="O125" s="222"/>
      <c r="P125" s="222"/>
      <c r="Q125" s="222"/>
      <c r="R125" s="222"/>
      <c r="S125" s="222"/>
      <c r="T125" s="222"/>
      <c r="U125" s="222"/>
      <c r="V125" s="222"/>
      <c r="W125" s="222"/>
      <c r="X125" s="222"/>
      <c r="Y125" s="222"/>
      <c r="Z125" s="222"/>
      <c r="AA125" s="222"/>
      <c r="AB125" s="222"/>
      <c r="AC125" s="222"/>
      <c r="AD125" s="222"/>
      <c r="AE125" s="222"/>
      <c r="AF125" s="222"/>
      <c r="AG125" s="222"/>
      <c r="AH125" s="222"/>
      <c r="AI125" s="222"/>
      <c r="AJ125" s="222"/>
      <c r="AK125" s="222"/>
      <c r="AL125" s="222"/>
      <c r="AM125" s="222"/>
      <c r="AN125" s="222"/>
      <c r="AO125" s="222"/>
      <c r="AP125" s="222"/>
      <c r="AQ125" s="222"/>
      <c r="AR125" s="222"/>
      <c r="AS125" s="222"/>
      <c r="AT125" s="222"/>
      <c r="AU125" s="222"/>
      <c r="AV125" s="222"/>
      <c r="AW125" s="222"/>
      <c r="AX125" s="222"/>
      <c r="AY125" s="222"/>
      <c r="AZ125" s="222"/>
      <c r="BA125" s="222"/>
      <c r="BB125" s="222"/>
      <c r="BC125" s="222"/>
      <c r="BD125" s="222"/>
      <c r="BE125" s="222"/>
      <c r="BF125" s="222"/>
      <c r="BG125" s="222"/>
      <c r="BH125" s="222"/>
      <c r="BI125" s="222"/>
      <c r="BJ125" s="222"/>
      <c r="BK125" s="222"/>
      <c r="BL125" s="222"/>
      <c r="BM125" s="222"/>
      <c r="BN125" s="222"/>
      <c r="BO125" s="222"/>
      <c r="BP125" s="222"/>
      <c r="BQ125" s="222"/>
      <c r="BR125" s="222"/>
      <c r="BS125" s="222"/>
      <c r="BT125" s="222"/>
      <c r="BU125" s="222"/>
      <c r="BV125" s="222"/>
      <c r="BW125" s="222"/>
      <c r="BX125" s="222"/>
      <c r="BY125" s="222"/>
      <c r="BZ125" s="222"/>
      <c r="CA125" s="222"/>
      <c r="CB125" s="222"/>
      <c r="CC125" s="222"/>
      <c r="CD125" s="222"/>
      <c r="CE125" s="222"/>
      <c r="CF125" s="222"/>
      <c r="CG125" s="222"/>
      <c r="CH125" s="222"/>
      <c r="CI125" s="222"/>
      <c r="CJ125" s="222"/>
      <c r="CK125" s="222"/>
      <c r="CL125" s="222"/>
      <c r="CM125" s="222"/>
      <c r="CN125" s="222"/>
      <c r="CO125" s="222"/>
      <c r="CP125" s="222"/>
      <c r="CQ125" s="222"/>
      <c r="CR125" s="222"/>
      <c r="CS125" s="222"/>
      <c r="CT125" s="222"/>
      <c r="CU125" s="222"/>
      <c r="CV125" s="222"/>
      <c r="CW125" s="222"/>
      <c r="CX125" s="222"/>
      <c r="CY125" s="222"/>
    </row>
    <row r="126" spans="2:126">
      <c r="B126" s="24"/>
      <c r="C126" s="43">
        <f>MAX($B$5:C125)+0.1</f>
        <v>7.1</v>
      </c>
      <c r="D126" s="41" t="s">
        <v>162</v>
      </c>
      <c r="E126" s="41"/>
      <c r="F126" s="41"/>
      <c r="G126" s="41"/>
      <c r="H126" s="41"/>
      <c r="I126" s="41"/>
      <c r="J126" s="41"/>
      <c r="K126" s="41"/>
      <c r="L126" s="41"/>
      <c r="M126" s="41"/>
      <c r="N126" s="41"/>
      <c r="O126" s="41"/>
      <c r="P126" s="41"/>
      <c r="Q126" s="41"/>
      <c r="R126" s="41"/>
      <c r="S126" s="41"/>
      <c r="T126" s="41"/>
      <c r="U126" s="41"/>
      <c r="V126" s="41"/>
      <c r="W126" s="41"/>
      <c r="X126" s="41"/>
      <c r="Y126" s="41"/>
      <c r="Z126" s="41"/>
      <c r="AA126" s="41"/>
      <c r="AB126" s="41"/>
      <c r="AC126" s="41"/>
      <c r="AD126" s="41"/>
      <c r="AE126" s="41"/>
      <c r="AF126" s="41"/>
      <c r="AG126" s="41"/>
      <c r="AH126" s="346"/>
      <c r="AI126" s="41"/>
      <c r="AJ126" s="41"/>
      <c r="AK126" s="41"/>
      <c r="AL126" s="41"/>
      <c r="AM126" s="41"/>
      <c r="AN126" s="41"/>
      <c r="AO126" s="41"/>
      <c r="AP126" s="41"/>
      <c r="AQ126" s="41"/>
      <c r="AR126" s="41"/>
      <c r="AS126" s="41"/>
      <c r="AT126" s="41"/>
      <c r="AU126" s="41"/>
      <c r="AV126" s="41"/>
      <c r="AW126" s="41"/>
      <c r="AX126" s="41"/>
      <c r="AY126" s="41"/>
      <c r="AZ126" s="41"/>
      <c r="BA126" s="41"/>
      <c r="BB126" s="41"/>
      <c r="BC126" s="41"/>
      <c r="BD126" s="41"/>
      <c r="BE126" s="41"/>
      <c r="BF126" s="41"/>
      <c r="BG126" s="41"/>
      <c r="BH126" s="41"/>
      <c r="BI126" s="41"/>
      <c r="BJ126" s="41"/>
      <c r="BK126" s="41"/>
      <c r="BL126" s="41"/>
      <c r="BM126" s="41"/>
      <c r="BN126" s="41"/>
      <c r="BO126" s="41"/>
      <c r="BP126" s="41"/>
      <c r="BQ126" s="41"/>
      <c r="BR126" s="41"/>
      <c r="BS126" s="41"/>
      <c r="BT126" s="41"/>
      <c r="BU126" s="41"/>
      <c r="BV126" s="41"/>
      <c r="BW126" s="41"/>
      <c r="BX126" s="41"/>
      <c r="BY126" s="41"/>
      <c r="BZ126" s="41"/>
      <c r="CA126" s="41"/>
      <c r="CB126" s="41"/>
      <c r="CC126" s="41"/>
      <c r="CD126" s="41"/>
      <c r="CE126" s="41"/>
      <c r="CF126" s="41"/>
      <c r="CG126" s="41"/>
      <c r="CH126" s="41"/>
      <c r="CI126" s="41"/>
      <c r="CJ126" s="41"/>
      <c r="CK126" s="41"/>
      <c r="CL126" s="41"/>
      <c r="CM126" s="41"/>
      <c r="CN126" s="41"/>
      <c r="CO126" s="41"/>
      <c r="CP126" s="41"/>
      <c r="CQ126" s="41"/>
      <c r="CR126" s="41"/>
      <c r="CS126" s="41"/>
      <c r="CT126" s="41"/>
      <c r="CU126" s="41"/>
      <c r="CV126" s="41"/>
      <c r="CW126" s="41"/>
      <c r="CX126" s="41"/>
      <c r="CY126" s="41"/>
    </row>
    <row r="127" spans="2:126" s="90" customFormat="1">
      <c r="C127" s="93"/>
      <c r="D127" s="93"/>
      <c r="E127" s="90" t="s">
        <v>242</v>
      </c>
      <c r="F127" s="1"/>
      <c r="G127" s="179" t="s">
        <v>164</v>
      </c>
      <c r="I127" s="2" t="s">
        <v>54</v>
      </c>
      <c r="J127" s="438">
        <f>SUM(L127:CV127)</f>
        <v>0</v>
      </c>
      <c r="L127" s="191">
        <v>0</v>
      </c>
      <c r="M127" s="191">
        <v>0</v>
      </c>
      <c r="N127" s="191">
        <v>0</v>
      </c>
      <c r="O127" s="191">
        <v>0</v>
      </c>
      <c r="P127" s="191">
        <v>0</v>
      </c>
      <c r="Q127" s="191">
        <v>0</v>
      </c>
      <c r="R127" s="191">
        <v>0</v>
      </c>
      <c r="S127" s="191">
        <v>0</v>
      </c>
      <c r="T127" s="191">
        <v>0</v>
      </c>
      <c r="U127" s="191">
        <v>0</v>
      </c>
      <c r="V127" s="191">
        <v>0</v>
      </c>
      <c r="W127" s="191">
        <v>0</v>
      </c>
      <c r="X127" s="191">
        <v>0</v>
      </c>
      <c r="Y127" s="191">
        <v>0</v>
      </c>
      <c r="Z127" s="191">
        <v>0</v>
      </c>
      <c r="AA127" s="191">
        <v>0</v>
      </c>
      <c r="AB127" s="191">
        <v>0</v>
      </c>
      <c r="AC127" s="191">
        <v>0</v>
      </c>
      <c r="AD127" s="191">
        <v>0</v>
      </c>
      <c r="AE127" s="191">
        <v>0</v>
      </c>
      <c r="AF127" s="191">
        <v>0</v>
      </c>
      <c r="AG127" s="191">
        <v>0</v>
      </c>
      <c r="AH127" s="191">
        <v>0</v>
      </c>
      <c r="AI127" s="191">
        <v>0</v>
      </c>
      <c r="AJ127" s="191">
        <v>0</v>
      </c>
      <c r="AK127" s="191">
        <v>0</v>
      </c>
      <c r="AL127" s="191">
        <v>0</v>
      </c>
      <c r="AM127" s="191">
        <v>0</v>
      </c>
      <c r="AN127" s="191">
        <v>0</v>
      </c>
      <c r="AO127" s="191">
        <v>0</v>
      </c>
      <c r="AP127" s="191">
        <v>0</v>
      </c>
      <c r="AQ127" s="191">
        <v>0</v>
      </c>
      <c r="AR127" s="191">
        <v>0</v>
      </c>
      <c r="AS127" s="191">
        <v>0</v>
      </c>
      <c r="AT127" s="191">
        <v>0</v>
      </c>
      <c r="AU127" s="191">
        <v>0</v>
      </c>
      <c r="AV127" s="191">
        <v>0</v>
      </c>
      <c r="AW127" s="191">
        <v>0</v>
      </c>
      <c r="AX127" s="191">
        <v>0</v>
      </c>
      <c r="AY127" s="191">
        <v>0</v>
      </c>
      <c r="AZ127" s="191">
        <v>0</v>
      </c>
      <c r="BA127" s="191">
        <v>0</v>
      </c>
      <c r="BB127" s="191">
        <v>0</v>
      </c>
      <c r="BC127" s="191">
        <v>0</v>
      </c>
      <c r="BD127" s="191">
        <v>0</v>
      </c>
      <c r="BE127" s="191">
        <v>0</v>
      </c>
      <c r="BF127" s="191">
        <v>0</v>
      </c>
      <c r="BG127" s="191">
        <v>0</v>
      </c>
      <c r="BH127" s="191">
        <v>0</v>
      </c>
      <c r="BI127" s="191">
        <v>0</v>
      </c>
      <c r="BJ127" s="191">
        <v>0</v>
      </c>
      <c r="BK127" s="191">
        <v>0</v>
      </c>
      <c r="BL127" s="191">
        <v>0</v>
      </c>
      <c r="BM127" s="191">
        <v>0</v>
      </c>
      <c r="BN127" s="191">
        <v>0</v>
      </c>
      <c r="BO127" s="191">
        <v>0</v>
      </c>
      <c r="BP127" s="191">
        <v>0</v>
      </c>
      <c r="BQ127" s="191">
        <v>0</v>
      </c>
      <c r="BR127" s="191">
        <v>0</v>
      </c>
      <c r="BS127" s="191">
        <v>0</v>
      </c>
      <c r="BT127" s="191">
        <v>0</v>
      </c>
      <c r="BU127" s="191">
        <v>0</v>
      </c>
      <c r="BV127" s="191">
        <v>0</v>
      </c>
      <c r="BW127" s="191">
        <v>0</v>
      </c>
      <c r="BX127" s="191">
        <v>0</v>
      </c>
      <c r="BY127" s="191">
        <v>0</v>
      </c>
      <c r="BZ127" s="191">
        <v>0</v>
      </c>
      <c r="CA127" s="191">
        <v>0</v>
      </c>
      <c r="CB127" s="191">
        <v>0</v>
      </c>
      <c r="CC127" s="191">
        <v>0</v>
      </c>
      <c r="CD127" s="191">
        <v>0</v>
      </c>
      <c r="CE127" s="191">
        <v>0</v>
      </c>
      <c r="CF127" s="191">
        <v>0</v>
      </c>
      <c r="CG127" s="191">
        <v>0</v>
      </c>
      <c r="CH127" s="191">
        <v>0</v>
      </c>
      <c r="CI127" s="191">
        <v>0</v>
      </c>
      <c r="CJ127" s="191">
        <v>0</v>
      </c>
      <c r="CK127" s="191">
        <v>0</v>
      </c>
      <c r="CL127" s="191">
        <v>0</v>
      </c>
      <c r="CM127" s="191">
        <v>0</v>
      </c>
      <c r="CN127" s="191">
        <v>0</v>
      </c>
      <c r="CO127" s="191">
        <v>0</v>
      </c>
      <c r="CP127" s="191">
        <v>0</v>
      </c>
      <c r="CQ127" s="191">
        <v>0</v>
      </c>
      <c r="CR127" s="191">
        <v>0</v>
      </c>
      <c r="CS127" s="191">
        <v>0</v>
      </c>
      <c r="CT127" s="191">
        <v>0</v>
      </c>
      <c r="CU127" s="191">
        <v>0</v>
      </c>
      <c r="CV127" s="191">
        <v>0</v>
      </c>
      <c r="DA127" s="90">
        <v>0</v>
      </c>
      <c r="DB127" s="90">
        <v>0</v>
      </c>
      <c r="DC127" s="90">
        <v>0</v>
      </c>
      <c r="DD127" s="90">
        <v>0</v>
      </c>
      <c r="DE127" s="90">
        <v>0</v>
      </c>
      <c r="DF127" s="90">
        <v>0</v>
      </c>
      <c r="DG127" s="90">
        <v>0</v>
      </c>
      <c r="DH127" s="90">
        <v>0</v>
      </c>
      <c r="DI127" s="90">
        <v>0</v>
      </c>
      <c r="DJ127" s="90">
        <v>0</v>
      </c>
      <c r="DK127" s="90">
        <v>0</v>
      </c>
      <c r="DL127" s="90">
        <v>0</v>
      </c>
      <c r="DM127" s="90">
        <v>0</v>
      </c>
      <c r="DN127" s="90">
        <v>0</v>
      </c>
      <c r="DO127" s="90">
        <v>0</v>
      </c>
      <c r="DP127" s="90">
        <v>0</v>
      </c>
      <c r="DQ127" s="90">
        <v>0</v>
      </c>
      <c r="DR127" s="90">
        <v>0</v>
      </c>
      <c r="DS127" s="90">
        <v>0</v>
      </c>
      <c r="DT127" s="90">
        <v>0</v>
      </c>
      <c r="DU127" s="90">
        <v>0</v>
      </c>
      <c r="DV127" s="90">
        <v>0</v>
      </c>
    </row>
    <row r="128" spans="2:126" s="90" customFormat="1">
      <c r="C128" s="93"/>
      <c r="D128" s="93"/>
      <c r="F128" s="1"/>
      <c r="G128" s="1"/>
      <c r="I128"/>
      <c r="J128" s="94"/>
      <c r="L128" s="198"/>
      <c r="M128" s="198"/>
      <c r="N128" s="198"/>
      <c r="O128" s="198"/>
      <c r="P128" s="198"/>
      <c r="Q128" s="198"/>
      <c r="R128" s="198"/>
      <c r="S128" s="198"/>
      <c r="T128" s="198"/>
      <c r="U128" s="198"/>
      <c r="V128" s="198"/>
      <c r="W128" s="198"/>
      <c r="X128" s="198"/>
      <c r="Y128" s="198"/>
      <c r="Z128" s="198"/>
      <c r="AA128" s="198"/>
      <c r="AB128" s="198"/>
      <c r="AC128" s="198"/>
      <c r="AD128" s="198"/>
      <c r="AE128" s="198"/>
      <c r="AF128" s="198"/>
      <c r="AG128" s="198"/>
      <c r="AH128" s="198"/>
      <c r="AI128" s="198"/>
      <c r="AJ128" s="198"/>
      <c r="AK128" s="198"/>
      <c r="AL128" s="198"/>
      <c r="AM128" s="198"/>
      <c r="AN128" s="198"/>
      <c r="AO128" s="198"/>
      <c r="AP128" s="198"/>
      <c r="AQ128" s="198"/>
      <c r="AR128" s="198"/>
      <c r="AS128" s="198"/>
      <c r="AT128" s="198"/>
      <c r="AU128" s="198"/>
      <c r="AV128" s="198"/>
      <c r="AW128" s="198"/>
      <c r="AX128" s="198"/>
      <c r="AY128" s="198"/>
      <c r="AZ128" s="198"/>
      <c r="BA128" s="198"/>
      <c r="BB128" s="198"/>
      <c r="BC128" s="198"/>
      <c r="BD128" s="198"/>
      <c r="BE128" s="198"/>
      <c r="BF128" s="198"/>
      <c r="BG128" s="198"/>
      <c r="BH128" s="198"/>
      <c r="BI128" s="198"/>
      <c r="BJ128" s="198"/>
      <c r="BK128" s="198"/>
      <c r="BL128" s="198"/>
      <c r="BM128" s="198"/>
      <c r="BN128" s="198"/>
      <c r="BO128" s="198"/>
      <c r="BP128" s="198"/>
      <c r="BQ128" s="198"/>
      <c r="BR128" s="198"/>
      <c r="BS128" s="198"/>
      <c r="BT128" s="198"/>
      <c r="BU128" s="198"/>
      <c r="BV128" s="198"/>
      <c r="BW128" s="198"/>
      <c r="BX128" s="198"/>
      <c r="BY128" s="198"/>
      <c r="BZ128" s="198"/>
      <c r="CA128" s="198"/>
      <c r="CB128" s="198"/>
      <c r="CC128" s="198"/>
      <c r="CD128" s="198"/>
      <c r="CE128" s="198"/>
      <c r="CF128" s="198"/>
      <c r="CG128" s="198"/>
      <c r="CH128" s="198"/>
      <c r="CI128" s="198"/>
      <c r="CJ128" s="198"/>
      <c r="CK128" s="198"/>
      <c r="CL128" s="198"/>
      <c r="CM128" s="198"/>
      <c r="CN128" s="198"/>
      <c r="CO128" s="198"/>
      <c r="CP128" s="198"/>
      <c r="CQ128" s="198"/>
      <c r="CR128" s="198"/>
      <c r="CS128" s="198"/>
      <c r="CT128" s="198"/>
      <c r="CU128" s="198"/>
      <c r="CV128" s="198"/>
    </row>
    <row r="129" spans="2:126">
      <c r="B129" s="24"/>
      <c r="C129" s="43">
        <f>MAX($B$5:C128)+0.1</f>
        <v>7.1999999999999993</v>
      </c>
      <c r="D129" s="41" t="s">
        <v>168</v>
      </c>
      <c r="E129" s="41"/>
      <c r="F129" s="41"/>
      <c r="G129" s="41"/>
      <c r="H129" s="41"/>
      <c r="I129" s="41"/>
      <c r="J129" s="41"/>
      <c r="K129" s="41"/>
      <c r="L129" s="41"/>
      <c r="M129" s="41"/>
      <c r="N129" s="41"/>
      <c r="O129" s="41"/>
      <c r="P129" s="41"/>
      <c r="Q129" s="41"/>
      <c r="R129" s="41"/>
      <c r="S129" s="41"/>
      <c r="T129" s="41"/>
      <c r="U129" s="41"/>
      <c r="V129" s="41"/>
      <c r="W129" s="41"/>
      <c r="X129" s="41"/>
      <c r="Y129" s="41"/>
      <c r="Z129" s="41"/>
      <c r="AA129" s="41"/>
      <c r="AB129" s="41"/>
      <c r="AC129" s="41"/>
      <c r="AD129" s="41"/>
      <c r="AE129" s="41"/>
      <c r="AF129" s="41"/>
      <c r="AG129" s="41"/>
      <c r="AH129" s="41"/>
      <c r="AI129" s="41"/>
      <c r="AJ129" s="41"/>
      <c r="AK129" s="41"/>
      <c r="AL129" s="41"/>
      <c r="AM129" s="41"/>
      <c r="AN129" s="41"/>
      <c r="AO129" s="41"/>
      <c r="AP129" s="41"/>
      <c r="AQ129" s="41"/>
      <c r="AR129" s="41"/>
      <c r="AS129" s="41"/>
      <c r="AT129" s="41"/>
      <c r="AU129" s="41"/>
      <c r="AV129" s="41"/>
      <c r="AW129" s="41"/>
      <c r="AX129" s="41"/>
      <c r="AY129" s="41"/>
      <c r="AZ129" s="41"/>
      <c r="BA129" s="41"/>
      <c r="BB129" s="41"/>
      <c r="BC129" s="41"/>
      <c r="BD129" s="41"/>
      <c r="BE129" s="41"/>
      <c r="BF129" s="41"/>
      <c r="BG129" s="41"/>
      <c r="BH129" s="41"/>
      <c r="BI129" s="41"/>
      <c r="BJ129" s="41"/>
      <c r="BK129" s="41"/>
      <c r="BL129" s="41"/>
      <c r="BM129" s="41"/>
      <c r="BN129" s="41"/>
      <c r="BO129" s="41"/>
      <c r="BP129" s="41"/>
      <c r="BQ129" s="41"/>
      <c r="BR129" s="41"/>
      <c r="BS129" s="41"/>
      <c r="BT129" s="41"/>
      <c r="BU129" s="41"/>
      <c r="BV129" s="41"/>
      <c r="BW129" s="41"/>
      <c r="BX129" s="41"/>
      <c r="BY129" s="41"/>
      <c r="BZ129" s="41"/>
      <c r="CA129" s="41"/>
      <c r="CB129" s="41"/>
      <c r="CC129" s="41"/>
      <c r="CD129" s="41"/>
      <c r="CE129" s="41"/>
      <c r="CF129" s="41"/>
      <c r="CG129" s="41"/>
      <c r="CH129" s="41"/>
      <c r="CI129" s="41"/>
      <c r="CJ129" s="41"/>
      <c r="CK129" s="41"/>
      <c r="CL129" s="41"/>
      <c r="CM129" s="41"/>
      <c r="CN129" s="41"/>
      <c r="CO129" s="41"/>
      <c r="CP129" s="41"/>
      <c r="CQ129" s="41"/>
      <c r="CR129" s="41"/>
      <c r="CS129" s="41"/>
      <c r="CT129" s="41"/>
      <c r="CU129" s="41"/>
      <c r="CV129" s="41"/>
      <c r="CW129" s="41"/>
      <c r="CX129" s="41"/>
      <c r="CY129" s="41"/>
    </row>
    <row r="130" spans="2:126" s="90" customFormat="1">
      <c r="C130" s="93"/>
      <c r="D130" s="93"/>
      <c r="E130" s="90" t="s">
        <v>242</v>
      </c>
      <c r="F130" s="1"/>
      <c r="G130" s="179" t="s">
        <v>164</v>
      </c>
      <c r="I130" s="88" t="s">
        <v>55</v>
      </c>
      <c r="J130" s="94">
        <f>SUM(L130:CV130)</f>
        <v>0</v>
      </c>
      <c r="L130" s="191">
        <v>0</v>
      </c>
      <c r="M130" s="191">
        <v>0</v>
      </c>
      <c r="N130" s="191">
        <v>0</v>
      </c>
      <c r="O130" s="191">
        <v>0</v>
      </c>
      <c r="P130" s="191">
        <v>0</v>
      </c>
      <c r="Q130" s="191">
        <v>0</v>
      </c>
      <c r="R130" s="191">
        <v>0</v>
      </c>
      <c r="S130" s="191">
        <v>0</v>
      </c>
      <c r="T130" s="191">
        <v>0</v>
      </c>
      <c r="U130" s="191">
        <v>0</v>
      </c>
      <c r="V130" s="191">
        <v>0</v>
      </c>
      <c r="W130" s="191">
        <v>0</v>
      </c>
      <c r="X130" s="191">
        <v>0</v>
      </c>
      <c r="Y130" s="191">
        <v>0</v>
      </c>
      <c r="Z130" s="191">
        <v>0</v>
      </c>
      <c r="AA130" s="191">
        <v>0</v>
      </c>
      <c r="AB130" s="191">
        <v>0</v>
      </c>
      <c r="AC130" s="191">
        <v>0</v>
      </c>
      <c r="AD130" s="191">
        <v>0</v>
      </c>
      <c r="AE130" s="191">
        <v>0</v>
      </c>
      <c r="AF130" s="191">
        <v>0</v>
      </c>
      <c r="AG130" s="191">
        <v>0</v>
      </c>
      <c r="AH130" s="191">
        <v>0</v>
      </c>
      <c r="AI130" s="191">
        <v>0</v>
      </c>
      <c r="AJ130" s="191">
        <v>0</v>
      </c>
      <c r="AK130" s="191">
        <v>0</v>
      </c>
      <c r="AL130" s="191">
        <v>0</v>
      </c>
      <c r="AM130" s="191">
        <v>0</v>
      </c>
      <c r="AN130" s="191">
        <v>0</v>
      </c>
      <c r="AO130" s="191">
        <v>0</v>
      </c>
      <c r="AP130" s="191">
        <v>0</v>
      </c>
      <c r="AQ130" s="191">
        <v>0</v>
      </c>
      <c r="AR130" s="191">
        <v>0</v>
      </c>
      <c r="AS130" s="191">
        <v>0</v>
      </c>
      <c r="AT130" s="191">
        <v>0</v>
      </c>
      <c r="AU130" s="191">
        <v>0</v>
      </c>
      <c r="AV130" s="191">
        <v>0</v>
      </c>
      <c r="AW130" s="191">
        <v>0</v>
      </c>
      <c r="AX130" s="191">
        <v>0</v>
      </c>
      <c r="AY130" s="191">
        <v>0</v>
      </c>
      <c r="AZ130" s="191">
        <v>0</v>
      </c>
      <c r="BA130" s="191">
        <v>0</v>
      </c>
      <c r="BB130" s="191">
        <v>0</v>
      </c>
      <c r="BC130" s="191">
        <v>0</v>
      </c>
      <c r="BD130" s="191">
        <v>0</v>
      </c>
      <c r="BE130" s="191">
        <v>0</v>
      </c>
      <c r="BF130" s="191">
        <v>0</v>
      </c>
      <c r="BG130" s="191">
        <v>0</v>
      </c>
      <c r="BH130" s="191">
        <v>0</v>
      </c>
      <c r="BI130" s="191">
        <v>0</v>
      </c>
      <c r="BJ130" s="191">
        <v>0</v>
      </c>
      <c r="BK130" s="191">
        <v>0</v>
      </c>
      <c r="BL130" s="191">
        <v>0</v>
      </c>
      <c r="BM130" s="191">
        <v>0</v>
      </c>
      <c r="BN130" s="191">
        <v>0</v>
      </c>
      <c r="BO130" s="191">
        <v>0</v>
      </c>
      <c r="BP130" s="191">
        <v>0</v>
      </c>
      <c r="BQ130" s="191">
        <v>0</v>
      </c>
      <c r="BR130" s="191">
        <v>0</v>
      </c>
      <c r="BS130" s="191">
        <v>0</v>
      </c>
      <c r="BT130" s="191">
        <v>0</v>
      </c>
      <c r="BU130" s="191">
        <v>0</v>
      </c>
      <c r="BV130" s="191">
        <v>0</v>
      </c>
      <c r="BW130" s="191">
        <v>0</v>
      </c>
      <c r="BX130" s="191">
        <v>0</v>
      </c>
      <c r="BY130" s="191">
        <v>0</v>
      </c>
      <c r="BZ130" s="191">
        <v>0</v>
      </c>
      <c r="CA130" s="191">
        <v>0</v>
      </c>
      <c r="CB130" s="191">
        <v>0</v>
      </c>
      <c r="CC130" s="191">
        <v>0</v>
      </c>
      <c r="CD130" s="191">
        <v>0</v>
      </c>
      <c r="CE130" s="191">
        <v>0</v>
      </c>
      <c r="CF130" s="191">
        <v>0</v>
      </c>
      <c r="CG130" s="191">
        <v>0</v>
      </c>
      <c r="CH130" s="191">
        <v>0</v>
      </c>
      <c r="CI130" s="191">
        <v>0</v>
      </c>
      <c r="CJ130" s="191">
        <v>0</v>
      </c>
      <c r="CK130" s="191">
        <v>0</v>
      </c>
      <c r="CL130" s="191">
        <v>0</v>
      </c>
      <c r="CM130" s="191">
        <v>0</v>
      </c>
      <c r="CN130" s="191">
        <v>0</v>
      </c>
      <c r="CO130" s="191">
        <v>0</v>
      </c>
      <c r="CP130" s="191">
        <v>0</v>
      </c>
      <c r="CQ130" s="191">
        <v>0</v>
      </c>
      <c r="CR130" s="191">
        <v>0</v>
      </c>
      <c r="CS130" s="191">
        <v>0</v>
      </c>
      <c r="CT130" s="191">
        <v>0</v>
      </c>
      <c r="CU130" s="191">
        <v>0</v>
      </c>
      <c r="CV130" s="191">
        <v>0</v>
      </c>
      <c r="DA130" s="90">
        <v>0</v>
      </c>
      <c r="DB130" s="90">
        <v>0</v>
      </c>
      <c r="DC130" s="90">
        <v>0</v>
      </c>
      <c r="DD130" s="90">
        <v>0</v>
      </c>
      <c r="DE130" s="90">
        <v>0</v>
      </c>
      <c r="DF130" s="90">
        <v>0</v>
      </c>
      <c r="DG130" s="90">
        <v>0</v>
      </c>
      <c r="DH130" s="90">
        <v>0</v>
      </c>
      <c r="DI130" s="90">
        <v>0</v>
      </c>
      <c r="DJ130" s="90">
        <v>0</v>
      </c>
      <c r="DK130" s="90">
        <v>0</v>
      </c>
      <c r="DL130" s="90">
        <v>0</v>
      </c>
      <c r="DM130" s="90">
        <v>0</v>
      </c>
      <c r="DN130" s="90">
        <v>0</v>
      </c>
      <c r="DO130" s="90">
        <v>0</v>
      </c>
      <c r="DP130" s="90">
        <v>0</v>
      </c>
      <c r="DQ130" s="90">
        <v>0</v>
      </c>
      <c r="DR130" s="90">
        <v>0</v>
      </c>
      <c r="DS130" s="90">
        <v>0</v>
      </c>
      <c r="DT130" s="90">
        <v>0</v>
      </c>
      <c r="DU130" s="90">
        <v>0</v>
      </c>
      <c r="DV130" s="90">
        <v>0</v>
      </c>
    </row>
    <row r="131" spans="2:126" s="90" customFormat="1">
      <c r="C131" s="93"/>
      <c r="D131" s="93"/>
      <c r="F131" s="1"/>
      <c r="G131" s="1"/>
      <c r="I131"/>
      <c r="J131" s="94"/>
      <c r="L131" s="198"/>
      <c r="M131" s="198"/>
      <c r="N131" s="198"/>
      <c r="O131" s="198"/>
      <c r="P131" s="198"/>
      <c r="Q131" s="198"/>
      <c r="R131" s="198"/>
      <c r="S131" s="198"/>
      <c r="T131" s="198"/>
      <c r="U131" s="198"/>
      <c r="V131" s="198"/>
      <c r="W131" s="198"/>
      <c r="X131" s="198"/>
      <c r="Y131" s="198"/>
      <c r="Z131" s="198"/>
      <c r="AA131" s="198"/>
      <c r="AB131" s="198"/>
      <c r="AC131" s="198"/>
      <c r="AD131" s="198"/>
      <c r="AE131" s="198"/>
      <c r="AF131" s="198"/>
      <c r="AG131" s="198"/>
      <c r="AH131" s="198"/>
      <c r="AI131" s="198"/>
      <c r="AJ131" s="198"/>
      <c r="AK131" s="198"/>
      <c r="AL131" s="198"/>
      <c r="AM131" s="198"/>
      <c r="AN131" s="198"/>
      <c r="AO131" s="198"/>
      <c r="AP131" s="198"/>
      <c r="AQ131" s="198"/>
      <c r="AR131" s="198"/>
      <c r="AS131" s="198"/>
      <c r="AT131" s="198"/>
      <c r="AU131" s="198"/>
      <c r="AV131" s="198"/>
      <c r="AW131" s="198"/>
      <c r="AX131" s="198"/>
      <c r="AY131" s="198"/>
      <c r="AZ131" s="198"/>
      <c r="BA131" s="198"/>
      <c r="BB131" s="198"/>
      <c r="BC131" s="198"/>
      <c r="BD131" s="198"/>
      <c r="BE131" s="198"/>
      <c r="BF131" s="198"/>
      <c r="BG131" s="198"/>
      <c r="BH131" s="198"/>
      <c r="BI131" s="198"/>
      <c r="BJ131" s="198"/>
      <c r="BK131" s="198"/>
      <c r="BL131" s="198"/>
      <c r="BM131" s="198"/>
      <c r="BN131" s="198"/>
      <c r="BO131" s="198"/>
      <c r="BP131" s="198"/>
      <c r="BQ131" s="198"/>
      <c r="BR131" s="198"/>
      <c r="BS131" s="198"/>
      <c r="BT131" s="198"/>
      <c r="BU131" s="198"/>
      <c r="BV131" s="198"/>
      <c r="BW131" s="198"/>
      <c r="BX131" s="198"/>
      <c r="BY131" s="198"/>
      <c r="BZ131" s="198"/>
      <c r="CA131" s="198"/>
      <c r="CB131" s="198"/>
      <c r="CC131" s="198"/>
      <c r="CD131" s="198"/>
      <c r="CE131" s="198"/>
      <c r="CF131" s="198"/>
      <c r="CG131" s="198"/>
      <c r="CH131" s="198"/>
      <c r="CI131" s="198"/>
      <c r="CJ131" s="198"/>
      <c r="CK131" s="198"/>
      <c r="CL131" s="198"/>
      <c r="CM131" s="198"/>
      <c r="CN131" s="198"/>
      <c r="CO131" s="198"/>
      <c r="CP131" s="198"/>
      <c r="CQ131" s="198"/>
      <c r="CR131" s="198"/>
      <c r="CS131" s="198"/>
      <c r="CT131" s="198"/>
      <c r="CU131" s="198"/>
      <c r="CV131" s="198"/>
    </row>
    <row r="132" spans="2:126">
      <c r="B132" s="24"/>
      <c r="C132" s="43">
        <f>MAX($B$5:C131)+0.1</f>
        <v>7.2999999999999989</v>
      </c>
      <c r="D132" s="41" t="s">
        <v>243</v>
      </c>
      <c r="E132" s="41"/>
      <c r="F132" s="41"/>
      <c r="G132" s="41"/>
      <c r="H132" s="41"/>
      <c r="I132" s="41"/>
      <c r="J132" s="41"/>
      <c r="K132" s="41"/>
      <c r="L132" s="41"/>
      <c r="M132" s="41"/>
      <c r="N132" s="41"/>
      <c r="O132" s="41"/>
      <c r="P132" s="41"/>
      <c r="Q132" s="41"/>
      <c r="R132" s="41"/>
      <c r="S132" s="41"/>
      <c r="T132" s="41"/>
      <c r="U132" s="41"/>
      <c r="V132" s="41"/>
      <c r="W132" s="41"/>
      <c r="X132" s="41"/>
      <c r="Y132" s="41"/>
      <c r="Z132" s="41"/>
      <c r="AA132" s="41"/>
      <c r="AB132" s="41"/>
      <c r="AC132" s="41"/>
      <c r="AD132" s="41"/>
      <c r="AE132" s="41"/>
      <c r="AF132" s="41"/>
      <c r="AG132" s="41"/>
      <c r="AH132" s="41"/>
      <c r="AI132" s="41"/>
      <c r="AJ132" s="41"/>
      <c r="AK132" s="41"/>
      <c r="AL132" s="41"/>
      <c r="AM132" s="41"/>
      <c r="AN132" s="41"/>
      <c r="AO132" s="41"/>
      <c r="AP132" s="41"/>
      <c r="AQ132" s="41"/>
      <c r="AR132" s="41"/>
      <c r="AS132" s="41"/>
      <c r="AT132" s="41"/>
      <c r="AU132" s="41"/>
      <c r="AV132" s="41"/>
      <c r="AW132" s="41"/>
      <c r="AX132" s="41"/>
      <c r="AY132" s="41"/>
      <c r="AZ132" s="41"/>
      <c r="BA132" s="41"/>
      <c r="BB132" s="41"/>
      <c r="BC132" s="41"/>
      <c r="BD132" s="41"/>
      <c r="BE132" s="41"/>
      <c r="BF132" s="41"/>
      <c r="BG132" s="41"/>
      <c r="BH132" s="41"/>
      <c r="BI132" s="41"/>
      <c r="BJ132" s="41"/>
      <c r="BK132" s="41"/>
      <c r="BL132" s="41"/>
      <c r="BM132" s="41"/>
      <c r="BN132" s="41"/>
      <c r="BO132" s="41"/>
      <c r="BP132" s="41"/>
      <c r="BQ132" s="41"/>
      <c r="BR132" s="41"/>
      <c r="BS132" s="41"/>
      <c r="BT132" s="41"/>
      <c r="BU132" s="41"/>
      <c r="BV132" s="41"/>
      <c r="BW132" s="41"/>
      <c r="BX132" s="41"/>
      <c r="BY132" s="41"/>
      <c r="BZ132" s="41"/>
      <c r="CA132" s="41"/>
      <c r="CB132" s="41"/>
      <c r="CC132" s="41"/>
      <c r="CD132" s="41"/>
      <c r="CE132" s="41"/>
      <c r="CF132" s="41"/>
      <c r="CG132" s="41"/>
      <c r="CH132" s="41"/>
      <c r="CI132" s="41"/>
      <c r="CJ132" s="41"/>
      <c r="CK132" s="41"/>
      <c r="CL132" s="41"/>
      <c r="CM132" s="41"/>
      <c r="CN132" s="41"/>
      <c r="CO132" s="41"/>
      <c r="CP132" s="41"/>
      <c r="CQ132" s="41"/>
      <c r="CR132" s="41"/>
      <c r="CS132" s="41"/>
      <c r="CT132" s="41"/>
      <c r="CU132" s="41"/>
      <c r="CV132" s="41"/>
      <c r="CW132" s="41"/>
      <c r="CX132" s="41"/>
      <c r="CY132" s="41"/>
    </row>
    <row r="133" spans="2:126">
      <c r="B133" s="24"/>
      <c r="C133" s="69"/>
      <c r="D133" s="24"/>
      <c r="E133" s="90" t="s">
        <v>242</v>
      </c>
      <c r="F133" s="24"/>
      <c r="G133" s="179" t="s">
        <v>164</v>
      </c>
      <c r="H133" s="24"/>
      <c r="I133" s="88" t="str">
        <f>Scenarios!$J$106</f>
        <v>Scenario 1</v>
      </c>
      <c r="J133" s="438">
        <f>SUM(L133:CV133)</f>
        <v>0</v>
      </c>
      <c r="K133" s="24"/>
      <c r="L133" s="65" cm="1">
        <f t="array" ref="L133">INDEX(L$127:L$131,MATCH($E133&amp;$I133,$E$127:$E$131&amp;$I$127:$I$131,0))</f>
        <v>0</v>
      </c>
      <c r="M133" s="65" cm="1">
        <f t="array" ref="M133">INDEX(M$127:M$131,MATCH($E133&amp;$I133,$E$127:$E$131&amp;$I$127:$I$131,0))</f>
        <v>0</v>
      </c>
      <c r="N133" s="65" cm="1">
        <f t="array" ref="N133">INDEX(N$127:N$131,MATCH($E133&amp;$I133,$E$127:$E$131&amp;$I$127:$I$131,0))</f>
        <v>0</v>
      </c>
      <c r="O133" s="65" cm="1">
        <f t="array" ref="O133">INDEX(O$127:O$131,MATCH($E133&amp;$I133,$E$127:$E$131&amp;$I$127:$I$131,0))</f>
        <v>0</v>
      </c>
      <c r="P133" s="65" cm="1">
        <f t="array" ref="P133">INDEX(P$127:P$131,MATCH($E133&amp;$I133,$E$127:$E$131&amp;$I$127:$I$131,0))</f>
        <v>0</v>
      </c>
      <c r="Q133" s="65" cm="1">
        <f t="array" ref="Q133">INDEX(Q$127:Q$131,MATCH($E133&amp;$I133,$E$127:$E$131&amp;$I$127:$I$131,0))</f>
        <v>0</v>
      </c>
      <c r="R133" s="65" cm="1">
        <f t="array" ref="R133">INDEX(R$127:R$131,MATCH($E133&amp;$I133,$E$127:$E$131&amp;$I$127:$I$131,0))</f>
        <v>0</v>
      </c>
      <c r="S133" s="65" cm="1">
        <f t="array" ref="S133">INDEX(S$127:S$131,MATCH($E133&amp;$I133,$E$127:$E$131&amp;$I$127:$I$131,0))</f>
        <v>0</v>
      </c>
      <c r="T133" s="65" cm="1">
        <f t="array" ref="T133">INDEX(T$127:T$131,MATCH($E133&amp;$I133,$E$127:$E$131&amp;$I$127:$I$131,0))</f>
        <v>0</v>
      </c>
      <c r="U133" s="65" cm="1">
        <f t="array" ref="U133">INDEX(U$127:U$131,MATCH($E133&amp;$I133,$E$127:$E$131&amp;$I$127:$I$131,0))</f>
        <v>0</v>
      </c>
      <c r="V133" s="65" cm="1">
        <f t="array" ref="V133">INDEX(V$127:V$131,MATCH($E133&amp;$I133,$E$127:$E$131&amp;$I$127:$I$131,0))</f>
        <v>0</v>
      </c>
      <c r="W133" s="65" cm="1">
        <f t="array" ref="W133">INDEX(W$127:W$131,MATCH($E133&amp;$I133,$E$127:$E$131&amp;$I$127:$I$131,0))</f>
        <v>0</v>
      </c>
      <c r="X133" s="65" cm="1">
        <f t="array" ref="X133">INDEX(X$127:X$131,MATCH($E133&amp;$I133,$E$127:$E$131&amp;$I$127:$I$131,0))</f>
        <v>0</v>
      </c>
      <c r="Y133" s="65" cm="1">
        <f t="array" ref="Y133">INDEX(Y$127:Y$131,MATCH($E133&amp;$I133,$E$127:$E$131&amp;$I$127:$I$131,0))</f>
        <v>0</v>
      </c>
      <c r="Z133" s="65" cm="1">
        <f t="array" ref="Z133">INDEX(Z$127:Z$131,MATCH($E133&amp;$I133,$E$127:$E$131&amp;$I$127:$I$131,0))</f>
        <v>0</v>
      </c>
      <c r="AA133" s="65" cm="1">
        <f t="array" ref="AA133">INDEX(AA$127:AA$131,MATCH($E133&amp;$I133,$E$127:$E$131&amp;$I$127:$I$131,0))</f>
        <v>0</v>
      </c>
      <c r="AB133" s="65" cm="1">
        <f t="array" ref="AB133">INDEX(AB$127:AB$131,MATCH($E133&amp;$I133,$E$127:$E$131&amp;$I$127:$I$131,0))</f>
        <v>0</v>
      </c>
      <c r="AC133" s="65" cm="1">
        <f t="array" ref="AC133">INDEX(AC$127:AC$131,MATCH($E133&amp;$I133,$E$127:$E$131&amp;$I$127:$I$131,0))</f>
        <v>0</v>
      </c>
      <c r="AD133" s="65" cm="1">
        <f t="array" ref="AD133">INDEX(AD$127:AD$131,MATCH($E133&amp;$I133,$E$127:$E$131&amp;$I$127:$I$131,0))</f>
        <v>0</v>
      </c>
      <c r="AE133" s="65" cm="1">
        <f t="array" ref="AE133">INDEX(AE$127:AE$131,MATCH($E133&amp;$I133,$E$127:$E$131&amp;$I$127:$I$131,0))</f>
        <v>0</v>
      </c>
      <c r="AF133" s="65" cm="1">
        <f t="array" ref="AF133">INDEX(AF$127:AF$131,MATCH($E133&amp;$I133,$E$127:$E$131&amp;$I$127:$I$131,0))</f>
        <v>0</v>
      </c>
      <c r="AG133" s="65" cm="1">
        <f t="array" ref="AG133">INDEX(AG$127:AG$131,MATCH($E133&amp;$I133,$E$127:$E$131&amp;$I$127:$I$131,0))</f>
        <v>0</v>
      </c>
      <c r="AH133" s="65" cm="1">
        <f t="array" ref="AH133">INDEX(AH$127:AH$131,MATCH($E133&amp;$I133,$E$127:$E$131&amp;$I$127:$I$131,0))</f>
        <v>0</v>
      </c>
      <c r="AI133" s="65" cm="1">
        <f t="array" ref="AI133">INDEX(AI$127:AI$131,MATCH($E133&amp;$I133,$E$127:$E$131&amp;$I$127:$I$131,0))</f>
        <v>0</v>
      </c>
      <c r="AJ133" s="65" cm="1">
        <f t="array" ref="AJ133">INDEX(AJ$127:AJ$131,MATCH($E133&amp;$I133,$E$127:$E$131&amp;$I$127:$I$131,0))</f>
        <v>0</v>
      </c>
      <c r="AK133" s="65" cm="1">
        <f t="array" ref="AK133">INDEX(AK$127:AK$131,MATCH($E133&amp;$I133,$E$127:$E$131&amp;$I$127:$I$131,0))</f>
        <v>0</v>
      </c>
      <c r="AL133" s="65" cm="1">
        <f t="array" ref="AL133">INDEX(AL$127:AL$131,MATCH($E133&amp;$I133,$E$127:$E$131&amp;$I$127:$I$131,0))</f>
        <v>0</v>
      </c>
      <c r="AM133" s="65" cm="1">
        <f t="array" ref="AM133">INDEX(AM$127:AM$131,MATCH($E133&amp;$I133,$E$127:$E$131&amp;$I$127:$I$131,0))</f>
        <v>0</v>
      </c>
      <c r="AN133" s="65" cm="1">
        <f t="array" ref="AN133">INDEX(AN$127:AN$131,MATCH($E133&amp;$I133,$E$127:$E$131&amp;$I$127:$I$131,0))</f>
        <v>0</v>
      </c>
      <c r="AO133" s="65" cm="1">
        <f t="array" ref="AO133">INDEX(AO$127:AO$131,MATCH($E133&amp;$I133,$E$127:$E$131&amp;$I$127:$I$131,0))</f>
        <v>0</v>
      </c>
      <c r="AP133" s="65" cm="1">
        <f t="array" ref="AP133">INDEX(AP$127:AP$131,MATCH($E133&amp;$I133,$E$127:$E$131&amp;$I$127:$I$131,0))</f>
        <v>0</v>
      </c>
      <c r="AQ133" s="65" cm="1">
        <f t="array" ref="AQ133">INDEX(AQ$127:AQ$131,MATCH($E133&amp;$I133,$E$127:$E$131&amp;$I$127:$I$131,0))</f>
        <v>0</v>
      </c>
      <c r="AR133" s="65" cm="1">
        <f t="array" ref="AR133">INDEX(AR$127:AR$131,MATCH($E133&amp;$I133,$E$127:$E$131&amp;$I$127:$I$131,0))</f>
        <v>0</v>
      </c>
      <c r="AS133" s="65" cm="1">
        <f t="array" ref="AS133">INDEX(AS$127:AS$131,MATCH($E133&amp;$I133,$E$127:$E$131&amp;$I$127:$I$131,0))</f>
        <v>0</v>
      </c>
      <c r="AT133" s="65" cm="1">
        <f t="array" ref="AT133">INDEX(AT$127:AT$131,MATCH($E133&amp;$I133,$E$127:$E$131&amp;$I$127:$I$131,0))</f>
        <v>0</v>
      </c>
      <c r="AU133" s="65" cm="1">
        <f t="array" ref="AU133">INDEX(AU$127:AU$131,MATCH($E133&amp;$I133,$E$127:$E$131&amp;$I$127:$I$131,0))</f>
        <v>0</v>
      </c>
      <c r="AV133" s="65" cm="1">
        <f t="array" ref="AV133">INDEX(AV$127:AV$131,MATCH($E133&amp;$I133,$E$127:$E$131&amp;$I$127:$I$131,0))</f>
        <v>0</v>
      </c>
      <c r="AW133" s="65" cm="1">
        <f t="array" ref="AW133">INDEX(AW$127:AW$131,MATCH($E133&amp;$I133,$E$127:$E$131&amp;$I$127:$I$131,0))</f>
        <v>0</v>
      </c>
      <c r="AX133" s="65" cm="1">
        <f t="array" ref="AX133">INDEX(AX$127:AX$131,MATCH($E133&amp;$I133,$E$127:$E$131&amp;$I$127:$I$131,0))</f>
        <v>0</v>
      </c>
      <c r="AY133" s="65" cm="1">
        <f t="array" ref="AY133">INDEX(AY$127:AY$131,MATCH($E133&amp;$I133,$E$127:$E$131&amp;$I$127:$I$131,0))</f>
        <v>0</v>
      </c>
      <c r="AZ133" s="65" cm="1">
        <f t="array" ref="AZ133">INDEX(AZ$127:AZ$131,MATCH($E133&amp;$I133,$E$127:$E$131&amp;$I$127:$I$131,0))</f>
        <v>0</v>
      </c>
      <c r="BA133" s="65" cm="1">
        <f t="array" ref="BA133">INDEX(BA$127:BA$131,MATCH($E133&amp;$I133,$E$127:$E$131&amp;$I$127:$I$131,0))</f>
        <v>0</v>
      </c>
      <c r="BB133" s="65" cm="1">
        <f t="array" ref="BB133">INDEX(BB$127:BB$131,MATCH($E133&amp;$I133,$E$127:$E$131&amp;$I$127:$I$131,0))</f>
        <v>0</v>
      </c>
      <c r="BC133" s="65" cm="1">
        <f t="array" ref="BC133">INDEX(BC$127:BC$131,MATCH($E133&amp;$I133,$E$127:$E$131&amp;$I$127:$I$131,0))</f>
        <v>0</v>
      </c>
      <c r="BD133" s="65" cm="1">
        <f t="array" ref="BD133">INDEX(BD$127:BD$131,MATCH($E133&amp;$I133,$E$127:$E$131&amp;$I$127:$I$131,0))</f>
        <v>0</v>
      </c>
      <c r="BE133" s="65" cm="1">
        <f t="array" ref="BE133">INDEX(BE$127:BE$131,MATCH($E133&amp;$I133,$E$127:$E$131&amp;$I$127:$I$131,0))</f>
        <v>0</v>
      </c>
      <c r="BF133" s="65" cm="1">
        <f t="array" ref="BF133">INDEX(BF$127:BF$131,MATCH($E133&amp;$I133,$E$127:$E$131&amp;$I$127:$I$131,0))</f>
        <v>0</v>
      </c>
      <c r="BG133" s="65" cm="1">
        <f t="array" ref="BG133">INDEX(BG$127:BG$131,MATCH($E133&amp;$I133,$E$127:$E$131&amp;$I$127:$I$131,0))</f>
        <v>0</v>
      </c>
      <c r="BH133" s="65" cm="1">
        <f t="array" ref="BH133">INDEX(BH$127:BH$131,MATCH($E133&amp;$I133,$E$127:$E$131&amp;$I$127:$I$131,0))</f>
        <v>0</v>
      </c>
      <c r="BI133" s="65" cm="1">
        <f t="array" ref="BI133">INDEX(BI$127:BI$131,MATCH($E133&amp;$I133,$E$127:$E$131&amp;$I$127:$I$131,0))</f>
        <v>0</v>
      </c>
      <c r="BJ133" s="65" cm="1">
        <f t="array" ref="BJ133">INDEX(BJ$127:BJ$131,MATCH($E133&amp;$I133,$E$127:$E$131&amp;$I$127:$I$131,0))</f>
        <v>0</v>
      </c>
      <c r="BK133" s="65" cm="1">
        <f t="array" ref="BK133">INDEX(BK$127:BK$131,MATCH($E133&amp;$I133,$E$127:$E$131&amp;$I$127:$I$131,0))</f>
        <v>0</v>
      </c>
      <c r="BL133" s="65" cm="1">
        <f t="array" ref="BL133">INDEX(BL$127:BL$131,MATCH($E133&amp;$I133,$E$127:$E$131&amp;$I$127:$I$131,0))</f>
        <v>0</v>
      </c>
      <c r="BM133" s="65" cm="1">
        <f t="array" ref="BM133">INDEX(BM$127:BM$131,MATCH($E133&amp;$I133,$E$127:$E$131&amp;$I$127:$I$131,0))</f>
        <v>0</v>
      </c>
      <c r="BN133" s="65" cm="1">
        <f t="array" ref="BN133">INDEX(BN$127:BN$131,MATCH($E133&amp;$I133,$E$127:$E$131&amp;$I$127:$I$131,0))</f>
        <v>0</v>
      </c>
      <c r="BO133" s="65" cm="1">
        <f t="array" ref="BO133">INDEX(BO$127:BO$131,MATCH($E133&amp;$I133,$E$127:$E$131&amp;$I$127:$I$131,0))</f>
        <v>0</v>
      </c>
      <c r="BP133" s="65" cm="1">
        <f t="array" ref="BP133">INDEX(BP$127:BP$131,MATCH($E133&amp;$I133,$E$127:$E$131&amp;$I$127:$I$131,0))</f>
        <v>0</v>
      </c>
      <c r="BQ133" s="65" cm="1">
        <f t="array" ref="BQ133">INDEX(BQ$127:BQ$131,MATCH($E133&amp;$I133,$E$127:$E$131&amp;$I$127:$I$131,0))</f>
        <v>0</v>
      </c>
      <c r="BR133" s="65" cm="1">
        <f t="array" ref="BR133">INDEX(BR$127:BR$131,MATCH($E133&amp;$I133,$E$127:$E$131&amp;$I$127:$I$131,0))</f>
        <v>0</v>
      </c>
      <c r="BS133" s="65" cm="1">
        <f t="array" ref="BS133">INDEX(BS$127:BS$131,MATCH($E133&amp;$I133,$E$127:$E$131&amp;$I$127:$I$131,0))</f>
        <v>0</v>
      </c>
      <c r="BT133" s="65" cm="1">
        <f t="array" ref="BT133">INDEX(BT$127:BT$131,MATCH($E133&amp;$I133,$E$127:$E$131&amp;$I$127:$I$131,0))</f>
        <v>0</v>
      </c>
      <c r="BU133" s="65" cm="1">
        <f t="array" ref="BU133">INDEX(BU$127:BU$131,MATCH($E133&amp;$I133,$E$127:$E$131&amp;$I$127:$I$131,0))</f>
        <v>0</v>
      </c>
      <c r="BV133" s="65" cm="1">
        <f t="array" ref="BV133">INDEX(BV$127:BV$131,MATCH($E133&amp;$I133,$E$127:$E$131&amp;$I$127:$I$131,0))</f>
        <v>0</v>
      </c>
      <c r="BW133" s="65" cm="1">
        <f t="array" ref="BW133">INDEX(BW$127:BW$131,MATCH($E133&amp;$I133,$E$127:$E$131&amp;$I$127:$I$131,0))</f>
        <v>0</v>
      </c>
      <c r="BX133" s="65" cm="1">
        <f t="array" ref="BX133">INDEX(BX$127:BX$131,MATCH($E133&amp;$I133,$E$127:$E$131&amp;$I$127:$I$131,0))</f>
        <v>0</v>
      </c>
      <c r="BY133" s="65" cm="1">
        <f t="array" ref="BY133">INDEX(BY$127:BY$131,MATCH($E133&amp;$I133,$E$127:$E$131&amp;$I$127:$I$131,0))</f>
        <v>0</v>
      </c>
      <c r="BZ133" s="65" cm="1">
        <f t="array" ref="BZ133">INDEX(BZ$127:BZ$131,MATCH($E133&amp;$I133,$E$127:$E$131&amp;$I$127:$I$131,0))</f>
        <v>0</v>
      </c>
      <c r="CA133" s="65" cm="1">
        <f t="array" ref="CA133">INDEX(CA$127:CA$131,MATCH($E133&amp;$I133,$E$127:$E$131&amp;$I$127:$I$131,0))</f>
        <v>0</v>
      </c>
      <c r="CB133" s="65" cm="1">
        <f t="array" ref="CB133">INDEX(CB$127:CB$131,MATCH($E133&amp;$I133,$E$127:$E$131&amp;$I$127:$I$131,0))</f>
        <v>0</v>
      </c>
      <c r="CC133" s="65" cm="1">
        <f t="array" ref="CC133">INDEX(CC$127:CC$131,MATCH($E133&amp;$I133,$E$127:$E$131&amp;$I$127:$I$131,0))</f>
        <v>0</v>
      </c>
      <c r="CD133" s="65" cm="1">
        <f t="array" ref="CD133">INDEX(CD$127:CD$131,MATCH($E133&amp;$I133,$E$127:$E$131&amp;$I$127:$I$131,0))</f>
        <v>0</v>
      </c>
      <c r="CE133" s="65" cm="1">
        <f t="array" ref="CE133">INDEX(CE$127:CE$131,MATCH($E133&amp;$I133,$E$127:$E$131&amp;$I$127:$I$131,0))</f>
        <v>0</v>
      </c>
      <c r="CF133" s="65" cm="1">
        <f t="array" ref="CF133">INDEX(CF$127:CF$131,MATCH($E133&amp;$I133,$E$127:$E$131&amp;$I$127:$I$131,0))</f>
        <v>0</v>
      </c>
      <c r="CG133" s="65" cm="1">
        <f t="array" ref="CG133">INDEX(CG$127:CG$131,MATCH($E133&amp;$I133,$E$127:$E$131&amp;$I$127:$I$131,0))</f>
        <v>0</v>
      </c>
      <c r="CH133" s="65" cm="1">
        <f t="array" ref="CH133">INDEX(CH$127:CH$131,MATCH($E133&amp;$I133,$E$127:$E$131&amp;$I$127:$I$131,0))</f>
        <v>0</v>
      </c>
      <c r="CI133" s="65" cm="1">
        <f t="array" ref="CI133">INDEX(CI$127:CI$131,MATCH($E133&amp;$I133,$E$127:$E$131&amp;$I$127:$I$131,0))</f>
        <v>0</v>
      </c>
      <c r="CJ133" s="65" cm="1">
        <f t="array" ref="CJ133">INDEX(CJ$127:CJ$131,MATCH($E133&amp;$I133,$E$127:$E$131&amp;$I$127:$I$131,0))</f>
        <v>0</v>
      </c>
      <c r="CK133" s="65" cm="1">
        <f t="array" ref="CK133">INDEX(CK$127:CK$131,MATCH($E133&amp;$I133,$E$127:$E$131&amp;$I$127:$I$131,0))</f>
        <v>0</v>
      </c>
      <c r="CL133" s="65" cm="1">
        <f t="array" ref="CL133">INDEX(CL$127:CL$131,MATCH($E133&amp;$I133,$E$127:$E$131&amp;$I$127:$I$131,0))</f>
        <v>0</v>
      </c>
      <c r="CM133" s="65" cm="1">
        <f t="array" ref="CM133">INDEX(CM$127:CM$131,MATCH($E133&amp;$I133,$E$127:$E$131&amp;$I$127:$I$131,0))</f>
        <v>0</v>
      </c>
      <c r="CN133" s="65" cm="1">
        <f t="array" ref="CN133">INDEX(CN$127:CN$131,MATCH($E133&amp;$I133,$E$127:$E$131&amp;$I$127:$I$131,0))</f>
        <v>0</v>
      </c>
      <c r="CO133" s="65" cm="1">
        <f t="array" ref="CO133">INDEX(CO$127:CO$131,MATCH($E133&amp;$I133,$E$127:$E$131&amp;$I$127:$I$131,0))</f>
        <v>0</v>
      </c>
      <c r="CP133" s="65" cm="1">
        <f t="array" ref="CP133">INDEX(CP$127:CP$131,MATCH($E133&amp;$I133,$E$127:$E$131&amp;$I$127:$I$131,0))</f>
        <v>0</v>
      </c>
      <c r="CQ133" s="65" cm="1">
        <f t="array" ref="CQ133">INDEX(CQ$127:CQ$131,MATCH($E133&amp;$I133,$E$127:$E$131&amp;$I$127:$I$131,0))</f>
        <v>0</v>
      </c>
      <c r="CR133" s="65" cm="1">
        <f t="array" ref="CR133">INDEX(CR$127:CR$131,MATCH($E133&amp;$I133,$E$127:$E$131&amp;$I$127:$I$131,0))</f>
        <v>0</v>
      </c>
      <c r="CS133" s="65" cm="1">
        <f t="array" ref="CS133">INDEX(CS$127:CS$131,MATCH($E133&amp;$I133,$E$127:$E$131&amp;$I$127:$I$131,0))</f>
        <v>0</v>
      </c>
      <c r="CT133" s="65" cm="1">
        <f t="array" ref="CT133">INDEX(CT$127:CT$131,MATCH($E133&amp;$I133,$E$127:$E$131&amp;$I$127:$I$131,0))</f>
        <v>0</v>
      </c>
      <c r="CU133" s="65" cm="1">
        <f t="array" ref="CU133">INDEX(CU$127:CU$131,MATCH($E133&amp;$I133,$E$127:$E$131&amp;$I$127:$I$131,0))</f>
        <v>0</v>
      </c>
      <c r="CV133" s="65" cm="1">
        <f t="array" ref="CV133">INDEX(CV$127:CV$131,MATCH($E133&amp;$I133,$E$127:$E$131&amp;$I$127:$I$131,0))</f>
        <v>0</v>
      </c>
      <c r="CW133" s="24"/>
      <c r="CX133" s="24"/>
      <c r="CY133" s="24"/>
    </row>
    <row r="134" spans="2:126" s="90" customFormat="1">
      <c r="C134" s="93"/>
      <c r="D134" s="93"/>
      <c r="F134" s="1"/>
      <c r="G134" s="1"/>
      <c r="I134"/>
      <c r="J134" s="94"/>
      <c r="L134" s="146"/>
      <c r="M134" s="146"/>
      <c r="N134" s="146"/>
      <c r="O134" s="146"/>
      <c r="P134" s="146"/>
      <c r="Q134" s="146"/>
      <c r="R134" s="146"/>
      <c r="S134" s="146"/>
      <c r="T134" s="146"/>
      <c r="U134" s="146"/>
      <c r="V134" s="146"/>
      <c r="W134" s="146"/>
      <c r="X134" s="146"/>
      <c r="Y134" s="146"/>
      <c r="Z134" s="146"/>
      <c r="AA134" s="146"/>
      <c r="AB134" s="146"/>
      <c r="AC134" s="146"/>
      <c r="AD134" s="146"/>
      <c r="AE134" s="146"/>
      <c r="AF134" s="146"/>
      <c r="AG134" s="146"/>
      <c r="AH134" s="146"/>
      <c r="AI134" s="146"/>
      <c r="AJ134" s="146"/>
      <c r="AK134" s="146"/>
      <c r="AL134" s="146"/>
      <c r="AM134" s="146"/>
      <c r="AN134" s="146"/>
      <c r="AO134" s="146"/>
      <c r="AP134" s="146"/>
      <c r="AQ134" s="146"/>
      <c r="AR134" s="146"/>
      <c r="AS134" s="146"/>
      <c r="AT134" s="146"/>
      <c r="AU134" s="146"/>
      <c r="AV134" s="146"/>
      <c r="AW134" s="146"/>
      <c r="AX134" s="146"/>
      <c r="AY134" s="146"/>
      <c r="AZ134" s="146"/>
      <c r="BA134" s="146"/>
      <c r="BB134" s="146"/>
      <c r="BC134" s="146"/>
      <c r="BD134" s="146"/>
      <c r="BE134" s="146"/>
      <c r="BF134" s="146"/>
      <c r="BG134" s="146"/>
      <c r="BH134" s="146"/>
      <c r="BI134" s="146"/>
      <c r="BJ134" s="146"/>
      <c r="BK134" s="146"/>
      <c r="BL134" s="146"/>
      <c r="BM134" s="146"/>
      <c r="BN134" s="146"/>
      <c r="BO134" s="146"/>
      <c r="BP134" s="146"/>
      <c r="BQ134" s="146"/>
      <c r="BR134" s="146"/>
      <c r="BS134" s="146"/>
      <c r="BT134" s="146"/>
      <c r="BU134" s="146"/>
      <c r="BV134" s="146"/>
      <c r="BW134" s="146"/>
      <c r="BX134" s="146"/>
      <c r="BY134" s="146"/>
      <c r="BZ134" s="146"/>
      <c r="CA134" s="146"/>
      <c r="CB134" s="146"/>
      <c r="CC134" s="146"/>
      <c r="CD134" s="146"/>
      <c r="CE134" s="146"/>
      <c r="CF134" s="146"/>
      <c r="CG134" s="146"/>
      <c r="CH134" s="146"/>
      <c r="CI134" s="146"/>
      <c r="CJ134" s="146"/>
      <c r="CK134" s="146"/>
      <c r="CL134" s="146"/>
      <c r="CM134" s="146"/>
      <c r="CN134" s="146"/>
      <c r="CO134" s="146"/>
      <c r="CP134" s="146"/>
      <c r="CQ134" s="146"/>
      <c r="CR134" s="146"/>
      <c r="CS134" s="146"/>
      <c r="CT134" s="146"/>
      <c r="CU134" s="146"/>
      <c r="CV134" s="146"/>
    </row>
    <row r="135" spans="2:126">
      <c r="B135" s="22">
        <f>MAX(B$4:$B134)+1</f>
        <v>8</v>
      </c>
      <c r="C135" s="22" t="s">
        <v>244</v>
      </c>
      <c r="D135" s="22"/>
      <c r="E135" s="22"/>
      <c r="F135" s="22"/>
      <c r="G135" s="22"/>
      <c r="H135" s="22"/>
      <c r="I135" s="22"/>
      <c r="J135" s="22"/>
      <c r="K135" s="22"/>
      <c r="L135" s="22"/>
      <c r="M135" s="22"/>
      <c r="N135" s="22"/>
      <c r="O135" s="22"/>
      <c r="P135" s="22"/>
      <c r="Q135" s="22"/>
      <c r="R135" s="22"/>
      <c r="S135" s="22"/>
      <c r="T135" s="22"/>
      <c r="U135" s="22"/>
      <c r="V135" s="22"/>
      <c r="W135" s="22"/>
      <c r="X135" s="22"/>
      <c r="Y135" s="22"/>
      <c r="Z135" s="22"/>
      <c r="AA135" s="22"/>
      <c r="AB135" s="22"/>
      <c r="AC135" s="22"/>
      <c r="AD135" s="22"/>
      <c r="AE135" s="22"/>
      <c r="AF135" s="22"/>
      <c r="AG135" s="22"/>
      <c r="AH135" s="22"/>
      <c r="AI135" s="22"/>
      <c r="AJ135" s="22"/>
      <c r="AK135" s="22"/>
      <c r="AL135" s="22"/>
      <c r="AM135" s="22"/>
      <c r="AN135" s="22"/>
      <c r="AO135" s="22"/>
      <c r="AP135" s="22"/>
      <c r="AQ135" s="22"/>
      <c r="AR135" s="22"/>
      <c r="AS135" s="22"/>
      <c r="AT135" s="22"/>
      <c r="AU135" s="22"/>
      <c r="AV135" s="22"/>
      <c r="AW135" s="22"/>
      <c r="AX135" s="22"/>
      <c r="AY135" s="22"/>
      <c r="AZ135" s="22"/>
      <c r="BA135" s="22"/>
      <c r="BB135" s="22"/>
      <c r="BC135" s="22"/>
      <c r="BD135" s="22"/>
      <c r="BE135" s="22"/>
      <c r="BF135" s="22"/>
      <c r="BG135" s="22"/>
      <c r="BH135" s="22"/>
      <c r="BI135" s="22"/>
      <c r="BJ135" s="22"/>
      <c r="BK135" s="22"/>
      <c r="BL135" s="22"/>
      <c r="BM135" s="22"/>
      <c r="BN135" s="22"/>
      <c r="BO135" s="22"/>
      <c r="BP135" s="22"/>
      <c r="BQ135" s="22"/>
      <c r="BR135" s="22"/>
      <c r="BS135" s="22"/>
      <c r="BT135" s="22"/>
      <c r="BU135" s="22"/>
      <c r="BV135" s="22"/>
      <c r="BW135" s="22"/>
      <c r="BX135" s="22"/>
      <c r="BY135" s="22"/>
      <c r="BZ135" s="22"/>
      <c r="CA135" s="22"/>
      <c r="CB135" s="22"/>
      <c r="CC135" s="22"/>
      <c r="CD135" s="22"/>
      <c r="CE135" s="22"/>
      <c r="CF135" s="22"/>
      <c r="CG135" s="22"/>
      <c r="CH135" s="22"/>
      <c r="CI135" s="22"/>
      <c r="CJ135" s="22"/>
      <c r="CK135" s="22"/>
      <c r="CL135" s="22"/>
      <c r="CM135" s="22"/>
      <c r="CN135" s="22"/>
      <c r="CO135" s="22"/>
      <c r="CP135" s="22"/>
      <c r="CQ135" s="22"/>
      <c r="CR135" s="22"/>
      <c r="CS135" s="22"/>
      <c r="CT135" s="22"/>
      <c r="CU135" s="22"/>
      <c r="CV135" s="22"/>
      <c r="CW135" s="23"/>
      <c r="CX135" s="23"/>
      <c r="CY135" s="23"/>
    </row>
    <row r="136" spans="2:126">
      <c r="B136" s="222" t="s">
        <v>230</v>
      </c>
      <c r="C136" s="222"/>
      <c r="D136" s="222"/>
      <c r="E136" s="222"/>
      <c r="F136" s="222"/>
      <c r="G136" s="222"/>
      <c r="H136" s="222"/>
      <c r="I136" s="222"/>
      <c r="J136" s="222"/>
      <c r="K136" s="222"/>
      <c r="L136" s="222"/>
      <c r="M136" s="222"/>
      <c r="N136" s="222"/>
      <c r="O136" s="222"/>
      <c r="P136" s="222"/>
      <c r="Q136" s="222"/>
      <c r="R136" s="222"/>
      <c r="S136" s="222"/>
      <c r="T136" s="222"/>
      <c r="U136" s="222"/>
      <c r="V136" s="222"/>
      <c r="W136" s="222"/>
      <c r="X136" s="222"/>
      <c r="Y136" s="222"/>
      <c r="Z136" s="222"/>
      <c r="AA136" s="222"/>
      <c r="AB136" s="222"/>
      <c r="AC136" s="222"/>
      <c r="AD136" s="222"/>
      <c r="AE136" s="222"/>
      <c r="AF136" s="222"/>
      <c r="AG136" s="222"/>
      <c r="AH136" s="222"/>
      <c r="AI136" s="222"/>
      <c r="AJ136" s="222"/>
      <c r="AK136" s="222"/>
      <c r="AL136" s="222"/>
      <c r="AM136" s="222"/>
      <c r="AN136" s="222"/>
      <c r="AO136" s="222"/>
      <c r="AP136" s="222"/>
      <c r="AQ136" s="222"/>
      <c r="AR136" s="222"/>
      <c r="AS136" s="222"/>
      <c r="AT136" s="222"/>
      <c r="AU136" s="222"/>
      <c r="AV136" s="222"/>
      <c r="AW136" s="222"/>
      <c r="AX136" s="222"/>
      <c r="AY136" s="222"/>
      <c r="AZ136" s="222"/>
      <c r="BA136" s="222"/>
      <c r="BB136" s="222"/>
      <c r="BC136" s="222"/>
      <c r="BD136" s="222"/>
      <c r="BE136" s="222"/>
      <c r="BF136" s="222"/>
      <c r="BG136" s="222"/>
      <c r="BH136" s="222"/>
      <c r="BI136" s="222"/>
      <c r="BJ136" s="222"/>
      <c r="BK136" s="222"/>
      <c r="BL136" s="222"/>
      <c r="BM136" s="222"/>
      <c r="BN136" s="222"/>
      <c r="BO136" s="222"/>
      <c r="BP136" s="222"/>
      <c r="BQ136" s="222"/>
      <c r="BR136" s="222"/>
      <c r="BS136" s="222"/>
      <c r="BT136" s="222"/>
      <c r="BU136" s="222"/>
      <c r="BV136" s="222"/>
      <c r="BW136" s="222"/>
      <c r="BX136" s="222"/>
      <c r="BY136" s="222"/>
      <c r="BZ136" s="222"/>
      <c r="CA136" s="222"/>
      <c r="CB136" s="222"/>
      <c r="CC136" s="222"/>
      <c r="CD136" s="222"/>
      <c r="CE136" s="222"/>
      <c r="CF136" s="222"/>
      <c r="CG136" s="222"/>
      <c r="CH136" s="222"/>
      <c r="CI136" s="222"/>
      <c r="CJ136" s="222"/>
      <c r="CK136" s="222"/>
      <c r="CL136" s="222"/>
      <c r="CM136" s="222"/>
      <c r="CN136" s="222"/>
      <c r="CO136" s="222"/>
      <c r="CP136" s="222"/>
      <c r="CQ136" s="222"/>
      <c r="CR136" s="222"/>
      <c r="CS136" s="222"/>
      <c r="CT136" s="222"/>
      <c r="CU136" s="222"/>
      <c r="CV136" s="222"/>
      <c r="CW136" s="222"/>
      <c r="CX136" s="222"/>
      <c r="CY136" s="222"/>
    </row>
    <row r="137" spans="2:126">
      <c r="C137" s="43">
        <f>MAX($B$5:C136)+0.1</f>
        <v>8.1</v>
      </c>
      <c r="D137" s="41" t="s">
        <v>245</v>
      </c>
      <c r="E137" s="41"/>
      <c r="F137" s="41"/>
      <c r="G137" s="41"/>
      <c r="H137" s="41"/>
      <c r="I137" s="41"/>
      <c r="J137" s="41"/>
      <c r="K137" s="41"/>
      <c r="L137" s="41"/>
      <c r="M137" s="41"/>
      <c r="N137" s="41"/>
      <c r="O137" s="41"/>
      <c r="P137" s="41"/>
      <c r="Q137" s="41"/>
      <c r="R137" s="41"/>
      <c r="S137" s="41"/>
      <c r="T137" s="41"/>
      <c r="U137" s="41"/>
      <c r="V137" s="41"/>
      <c r="W137" s="41"/>
      <c r="X137" s="41"/>
      <c r="Y137" s="41"/>
      <c r="Z137" s="41"/>
      <c r="AA137" s="41"/>
      <c r="AB137" s="41"/>
      <c r="AC137" s="41"/>
      <c r="AD137" s="41"/>
      <c r="AE137" s="41"/>
      <c r="AF137" s="41"/>
      <c r="AG137" s="41"/>
      <c r="AH137" s="346"/>
      <c r="AI137" s="41"/>
      <c r="AJ137" s="41"/>
      <c r="AK137" s="41"/>
      <c r="AL137" s="41"/>
      <c r="AM137" s="41"/>
      <c r="AN137" s="41"/>
      <c r="AO137" s="41"/>
      <c r="AP137" s="41"/>
      <c r="AQ137" s="41"/>
      <c r="AR137" s="41"/>
      <c r="AS137" s="41"/>
      <c r="AT137" s="41"/>
      <c r="AU137" s="41"/>
      <c r="AV137" s="41"/>
      <c r="AW137" s="41"/>
      <c r="AX137" s="41"/>
      <c r="AY137" s="41"/>
      <c r="AZ137" s="41"/>
      <c r="BA137" s="41"/>
      <c r="BB137" s="41"/>
      <c r="BC137" s="41"/>
      <c r="BD137" s="41"/>
      <c r="BE137" s="41"/>
      <c r="BF137" s="41"/>
      <c r="BG137" s="41"/>
      <c r="BH137" s="41"/>
      <c r="BI137" s="41"/>
      <c r="BJ137" s="41"/>
      <c r="BK137" s="41"/>
      <c r="BL137" s="41"/>
      <c r="BM137" s="41"/>
      <c r="BN137" s="41"/>
      <c r="BO137" s="41"/>
      <c r="BP137" s="41"/>
      <c r="BQ137" s="41"/>
      <c r="BR137" s="41"/>
      <c r="BS137" s="41"/>
      <c r="BT137" s="41"/>
      <c r="BU137" s="41"/>
      <c r="BV137" s="41"/>
      <c r="BW137" s="41"/>
      <c r="BX137" s="41"/>
      <c r="BY137" s="41"/>
      <c r="BZ137" s="41"/>
      <c r="CA137" s="41"/>
      <c r="CB137" s="41"/>
      <c r="CC137" s="41"/>
      <c r="CD137" s="41"/>
      <c r="CE137" s="41"/>
      <c r="CF137" s="41"/>
      <c r="CG137" s="41"/>
      <c r="CH137" s="41"/>
      <c r="CI137" s="41"/>
      <c r="CJ137" s="41"/>
      <c r="CK137" s="41"/>
      <c r="CL137" s="41"/>
      <c r="CM137" s="41"/>
      <c r="CN137" s="41"/>
      <c r="CO137" s="41"/>
      <c r="CP137" s="41"/>
      <c r="CQ137" s="41"/>
      <c r="CR137" s="41"/>
      <c r="CS137" s="41"/>
      <c r="CT137" s="41"/>
      <c r="CU137" s="41"/>
      <c r="CV137" s="41"/>
    </row>
    <row r="138" spans="2:126" ht="16.149999999999999">
      <c r="E138" s="1" t="s">
        <v>246</v>
      </c>
      <c r="F138"/>
      <c r="G138" s="179" t="s">
        <v>164</v>
      </c>
      <c r="H138" s="29" t="s">
        <v>247</v>
      </c>
      <c r="I138" s="2" t="s">
        <v>54</v>
      </c>
      <c r="J138" s="94">
        <f>SUM(L138:CV138)</f>
        <v>0</v>
      </c>
      <c r="L138" s="57"/>
      <c r="M138" s="57"/>
      <c r="N138" s="57"/>
      <c r="O138" s="57"/>
      <c r="P138" s="57"/>
      <c r="Q138" s="57"/>
      <c r="R138" s="57"/>
      <c r="S138" s="57"/>
      <c r="T138" s="57"/>
      <c r="U138" s="57"/>
      <c r="V138" s="57"/>
      <c r="W138" s="57"/>
      <c r="X138" s="57"/>
      <c r="Y138" s="57"/>
      <c r="Z138" s="57"/>
      <c r="AA138" s="57"/>
      <c r="AB138" s="57"/>
      <c r="AC138" s="57"/>
      <c r="AD138" s="57"/>
      <c r="AE138" s="57"/>
      <c r="AF138" s="57"/>
      <c r="AG138" s="57"/>
      <c r="AH138" s="57"/>
      <c r="AI138" s="57"/>
      <c r="AJ138" s="57"/>
      <c r="AK138" s="57"/>
      <c r="AL138" s="57"/>
      <c r="AM138" s="57"/>
      <c r="AN138" s="57"/>
      <c r="AO138" s="57"/>
      <c r="AP138" s="57"/>
      <c r="AQ138" s="57"/>
      <c r="AR138" s="57"/>
      <c r="AS138" s="57"/>
      <c r="AT138" s="57"/>
      <c r="AU138" s="57"/>
      <c r="AV138" s="57"/>
      <c r="AW138" s="57"/>
      <c r="AX138" s="57"/>
      <c r="AY138" s="57"/>
      <c r="AZ138" s="57"/>
      <c r="BA138" s="57"/>
      <c r="BB138" s="57"/>
      <c r="BC138" s="57"/>
      <c r="BD138" s="57"/>
      <c r="BE138" s="57"/>
      <c r="BF138" s="57"/>
      <c r="BG138" s="57"/>
      <c r="BH138" s="57"/>
      <c r="BI138" s="57"/>
      <c r="BJ138" s="57"/>
      <c r="BK138" s="57"/>
      <c r="BL138" s="57"/>
      <c r="BM138" s="57"/>
      <c r="BN138" s="57"/>
      <c r="BO138" s="57"/>
      <c r="BP138" s="57"/>
      <c r="BQ138" s="57"/>
      <c r="BR138" s="57"/>
      <c r="BS138" s="57"/>
      <c r="BT138" s="57"/>
      <c r="BU138" s="57"/>
      <c r="BV138" s="57"/>
      <c r="BW138" s="57"/>
      <c r="BX138" s="57"/>
      <c r="BY138" s="57"/>
      <c r="BZ138" s="57"/>
      <c r="CA138" s="57"/>
      <c r="CB138" s="57"/>
      <c r="CC138" s="57"/>
      <c r="CD138" s="57"/>
      <c r="CE138" s="57"/>
      <c r="CF138" s="57"/>
      <c r="CG138" s="57"/>
      <c r="CH138" s="57"/>
      <c r="CI138" s="57"/>
      <c r="CJ138" s="57"/>
      <c r="CK138" s="57"/>
      <c r="CL138" s="57"/>
      <c r="CM138" s="57"/>
      <c r="CN138" s="57"/>
      <c r="CO138" s="57"/>
      <c r="CP138" s="57"/>
      <c r="CQ138" s="57"/>
      <c r="CR138" s="57"/>
      <c r="CS138" s="57"/>
      <c r="CT138" s="57"/>
      <c r="CU138" s="57"/>
      <c r="CV138" s="57"/>
    </row>
    <row r="139" spans="2:126" ht="16.149999999999999">
      <c r="E139" s="1" t="s">
        <v>248</v>
      </c>
      <c r="F139"/>
      <c r="G139" s="179" t="s">
        <v>164</v>
      </c>
      <c r="H139" s="29" t="s">
        <v>249</v>
      </c>
      <c r="I139" s="2" t="s">
        <v>54</v>
      </c>
      <c r="J139" s="94">
        <f>SUM(L139:CV139)</f>
        <v>0</v>
      </c>
      <c r="L139" s="57"/>
      <c r="M139" s="57"/>
      <c r="N139" s="57"/>
      <c r="O139" s="57"/>
      <c r="P139" s="57"/>
      <c r="Q139" s="57"/>
      <c r="R139" s="57"/>
      <c r="S139" s="57"/>
      <c r="T139" s="57"/>
      <c r="U139" s="57"/>
      <c r="V139" s="57"/>
      <c r="W139" s="57"/>
      <c r="X139" s="57"/>
      <c r="Y139" s="57"/>
      <c r="Z139" s="57"/>
      <c r="AA139" s="57"/>
      <c r="AB139" s="57"/>
      <c r="AC139" s="57"/>
      <c r="AD139" s="57"/>
      <c r="AE139" s="57"/>
      <c r="AF139" s="57"/>
      <c r="AG139" s="57"/>
      <c r="AH139" s="57"/>
      <c r="AI139" s="57"/>
      <c r="AJ139" s="57"/>
      <c r="AK139" s="57"/>
      <c r="AL139" s="57"/>
      <c r="AM139" s="57"/>
      <c r="AN139" s="57"/>
      <c r="AO139" s="57"/>
      <c r="AP139" s="57"/>
      <c r="AQ139" s="57"/>
      <c r="AR139" s="57"/>
      <c r="AS139" s="57"/>
      <c r="AT139" s="57"/>
      <c r="AU139" s="57"/>
      <c r="AV139" s="57"/>
      <c r="AW139" s="57"/>
      <c r="AX139" s="57"/>
      <c r="AY139" s="57"/>
      <c r="AZ139" s="57"/>
      <c r="BA139" s="57"/>
      <c r="BB139" s="57"/>
      <c r="BC139" s="57"/>
      <c r="BD139" s="57"/>
      <c r="BE139" s="57"/>
      <c r="BF139" s="57"/>
      <c r="BG139" s="57"/>
      <c r="BH139" s="57"/>
      <c r="BI139" s="57"/>
      <c r="BJ139" s="57"/>
      <c r="BK139" s="57"/>
      <c r="BL139" s="57"/>
      <c r="BM139" s="57"/>
      <c r="BN139" s="57"/>
      <c r="BO139" s="57"/>
      <c r="BP139" s="57"/>
      <c r="BQ139" s="57"/>
      <c r="BR139" s="57"/>
      <c r="BS139" s="57"/>
      <c r="BT139" s="57"/>
      <c r="BU139" s="57"/>
      <c r="BV139" s="57"/>
      <c r="BW139" s="57"/>
      <c r="BX139" s="57"/>
      <c r="BY139" s="57"/>
      <c r="BZ139" s="57"/>
      <c r="CA139" s="57"/>
      <c r="CB139" s="57"/>
      <c r="CC139" s="57"/>
      <c r="CD139" s="57"/>
      <c r="CE139" s="57"/>
      <c r="CF139" s="57"/>
      <c r="CG139" s="57"/>
      <c r="CH139" s="57"/>
      <c r="CI139" s="57"/>
      <c r="CJ139" s="57"/>
      <c r="CK139" s="57"/>
      <c r="CL139" s="57"/>
      <c r="CM139" s="57"/>
      <c r="CN139" s="57"/>
      <c r="CO139" s="57"/>
      <c r="CP139" s="57"/>
      <c r="CQ139" s="57"/>
      <c r="CR139" s="57"/>
      <c r="CS139" s="57"/>
      <c r="CT139" s="57"/>
      <c r="CU139" s="57"/>
      <c r="CV139" s="57"/>
    </row>
    <row r="140" spans="2:126" ht="16.149999999999999">
      <c r="E140" s="1" t="s">
        <v>250</v>
      </c>
      <c r="F140"/>
      <c r="G140" s="179" t="s">
        <v>164</v>
      </c>
      <c r="H140" s="29" t="s">
        <v>251</v>
      </c>
      <c r="I140" s="2" t="s">
        <v>54</v>
      </c>
      <c r="J140" s="94">
        <f>SUM(L140:CV140)</f>
        <v>0</v>
      </c>
      <c r="L140" s="313">
        <f>L138-L139</f>
        <v>0</v>
      </c>
      <c r="M140" s="313">
        <f>M138-M139</f>
        <v>0</v>
      </c>
      <c r="N140" s="313">
        <f t="shared" ref="N140:P140" si="27">N138-N139</f>
        <v>0</v>
      </c>
      <c r="O140" s="313">
        <f t="shared" si="27"/>
        <v>0</v>
      </c>
      <c r="P140" s="313">
        <f t="shared" si="27"/>
        <v>0</v>
      </c>
      <c r="Q140" s="313">
        <f>Q138-Q139</f>
        <v>0</v>
      </c>
      <c r="R140" s="313">
        <f t="shared" ref="R140:AG140" si="28">R138-R139</f>
        <v>0</v>
      </c>
      <c r="S140" s="313">
        <f t="shared" si="28"/>
        <v>0</v>
      </c>
      <c r="T140" s="313">
        <f t="shared" si="28"/>
        <v>0</v>
      </c>
      <c r="U140" s="313">
        <f t="shared" si="28"/>
        <v>0</v>
      </c>
      <c r="V140" s="313">
        <f t="shared" si="28"/>
        <v>0</v>
      </c>
      <c r="W140" s="313">
        <f t="shared" si="28"/>
        <v>0</v>
      </c>
      <c r="X140" s="313">
        <f t="shared" si="28"/>
        <v>0</v>
      </c>
      <c r="Y140" s="313">
        <f t="shared" si="28"/>
        <v>0</v>
      </c>
      <c r="Z140" s="313">
        <f t="shared" si="28"/>
        <v>0</v>
      </c>
      <c r="AA140" s="313">
        <f t="shared" si="28"/>
        <v>0</v>
      </c>
      <c r="AB140" s="313">
        <f t="shared" si="28"/>
        <v>0</v>
      </c>
      <c r="AC140" s="313">
        <f t="shared" si="28"/>
        <v>0</v>
      </c>
      <c r="AD140" s="313">
        <f t="shared" si="28"/>
        <v>0</v>
      </c>
      <c r="AE140" s="313">
        <f t="shared" si="28"/>
        <v>0</v>
      </c>
      <c r="AF140" s="313">
        <f t="shared" si="28"/>
        <v>0</v>
      </c>
      <c r="AG140" s="313">
        <f t="shared" si="28"/>
        <v>0</v>
      </c>
      <c r="AH140" s="313">
        <f>AH138-AH139</f>
        <v>0</v>
      </c>
      <c r="AI140" s="313">
        <f t="shared" ref="AI140:CT140" si="29">AI138-AI139</f>
        <v>0</v>
      </c>
      <c r="AJ140" s="313">
        <f t="shared" si="29"/>
        <v>0</v>
      </c>
      <c r="AK140" s="313">
        <f t="shared" si="29"/>
        <v>0</v>
      </c>
      <c r="AL140" s="313">
        <f t="shared" si="29"/>
        <v>0</v>
      </c>
      <c r="AM140" s="313">
        <f t="shared" si="29"/>
        <v>0</v>
      </c>
      <c r="AN140" s="313">
        <f t="shared" si="29"/>
        <v>0</v>
      </c>
      <c r="AO140" s="313">
        <f t="shared" si="29"/>
        <v>0</v>
      </c>
      <c r="AP140" s="313">
        <f t="shared" si="29"/>
        <v>0</v>
      </c>
      <c r="AQ140" s="313">
        <f t="shared" si="29"/>
        <v>0</v>
      </c>
      <c r="AR140" s="313">
        <f t="shared" si="29"/>
        <v>0</v>
      </c>
      <c r="AS140" s="313">
        <f t="shared" si="29"/>
        <v>0</v>
      </c>
      <c r="AT140" s="313">
        <f t="shared" si="29"/>
        <v>0</v>
      </c>
      <c r="AU140" s="313">
        <f t="shared" si="29"/>
        <v>0</v>
      </c>
      <c r="AV140" s="313">
        <f t="shared" si="29"/>
        <v>0</v>
      </c>
      <c r="AW140" s="313">
        <f t="shared" si="29"/>
        <v>0</v>
      </c>
      <c r="AX140" s="313">
        <f t="shared" si="29"/>
        <v>0</v>
      </c>
      <c r="AY140" s="313">
        <f t="shared" si="29"/>
        <v>0</v>
      </c>
      <c r="AZ140" s="313">
        <f t="shared" si="29"/>
        <v>0</v>
      </c>
      <c r="BA140" s="313">
        <f t="shared" si="29"/>
        <v>0</v>
      </c>
      <c r="BB140" s="313">
        <f t="shared" si="29"/>
        <v>0</v>
      </c>
      <c r="BC140" s="313">
        <f t="shared" si="29"/>
        <v>0</v>
      </c>
      <c r="BD140" s="313">
        <f t="shared" si="29"/>
        <v>0</v>
      </c>
      <c r="BE140" s="313">
        <f t="shared" si="29"/>
        <v>0</v>
      </c>
      <c r="BF140" s="313">
        <f t="shared" si="29"/>
        <v>0</v>
      </c>
      <c r="BG140" s="313">
        <f t="shared" si="29"/>
        <v>0</v>
      </c>
      <c r="BH140" s="313">
        <f t="shared" si="29"/>
        <v>0</v>
      </c>
      <c r="BI140" s="313">
        <f t="shared" si="29"/>
        <v>0</v>
      </c>
      <c r="BJ140" s="313">
        <f t="shared" si="29"/>
        <v>0</v>
      </c>
      <c r="BK140" s="313">
        <f t="shared" si="29"/>
        <v>0</v>
      </c>
      <c r="BL140" s="313">
        <f t="shared" si="29"/>
        <v>0</v>
      </c>
      <c r="BM140" s="313">
        <f t="shared" si="29"/>
        <v>0</v>
      </c>
      <c r="BN140" s="313">
        <f t="shared" si="29"/>
        <v>0</v>
      </c>
      <c r="BO140" s="313">
        <f t="shared" si="29"/>
        <v>0</v>
      </c>
      <c r="BP140" s="313">
        <f t="shared" si="29"/>
        <v>0</v>
      </c>
      <c r="BQ140" s="313">
        <f t="shared" si="29"/>
        <v>0</v>
      </c>
      <c r="BR140" s="313">
        <f t="shared" si="29"/>
        <v>0</v>
      </c>
      <c r="BS140" s="313">
        <f t="shared" si="29"/>
        <v>0</v>
      </c>
      <c r="BT140" s="313">
        <f t="shared" si="29"/>
        <v>0</v>
      </c>
      <c r="BU140" s="313">
        <f t="shared" si="29"/>
        <v>0</v>
      </c>
      <c r="BV140" s="313">
        <f t="shared" si="29"/>
        <v>0</v>
      </c>
      <c r="BW140" s="313">
        <f t="shared" si="29"/>
        <v>0</v>
      </c>
      <c r="BX140" s="313">
        <f t="shared" si="29"/>
        <v>0</v>
      </c>
      <c r="BY140" s="313">
        <f t="shared" si="29"/>
        <v>0</v>
      </c>
      <c r="BZ140" s="313">
        <f t="shared" si="29"/>
        <v>0</v>
      </c>
      <c r="CA140" s="313">
        <f t="shared" si="29"/>
        <v>0</v>
      </c>
      <c r="CB140" s="313">
        <f t="shared" si="29"/>
        <v>0</v>
      </c>
      <c r="CC140" s="313">
        <f t="shared" si="29"/>
        <v>0</v>
      </c>
      <c r="CD140" s="313">
        <f t="shared" si="29"/>
        <v>0</v>
      </c>
      <c r="CE140" s="313">
        <f t="shared" si="29"/>
        <v>0</v>
      </c>
      <c r="CF140" s="313">
        <f t="shared" si="29"/>
        <v>0</v>
      </c>
      <c r="CG140" s="313">
        <f t="shared" si="29"/>
        <v>0</v>
      </c>
      <c r="CH140" s="313">
        <f t="shared" si="29"/>
        <v>0</v>
      </c>
      <c r="CI140" s="313">
        <f t="shared" si="29"/>
        <v>0</v>
      </c>
      <c r="CJ140" s="313">
        <f t="shared" si="29"/>
        <v>0</v>
      </c>
      <c r="CK140" s="313">
        <f t="shared" si="29"/>
        <v>0</v>
      </c>
      <c r="CL140" s="313">
        <f t="shared" si="29"/>
        <v>0</v>
      </c>
      <c r="CM140" s="313">
        <f t="shared" si="29"/>
        <v>0</v>
      </c>
      <c r="CN140" s="313">
        <f t="shared" si="29"/>
        <v>0</v>
      </c>
      <c r="CO140" s="313">
        <f t="shared" si="29"/>
        <v>0</v>
      </c>
      <c r="CP140" s="313">
        <f t="shared" si="29"/>
        <v>0</v>
      </c>
      <c r="CQ140" s="313">
        <f t="shared" si="29"/>
        <v>0</v>
      </c>
      <c r="CR140" s="313">
        <f t="shared" si="29"/>
        <v>0</v>
      </c>
      <c r="CS140" s="313">
        <f t="shared" si="29"/>
        <v>0</v>
      </c>
      <c r="CT140" s="313">
        <f t="shared" si="29"/>
        <v>0</v>
      </c>
      <c r="CU140" s="313">
        <f t="shared" ref="CU140:CV140" si="30">CU138-CU139</f>
        <v>0</v>
      </c>
      <c r="CV140" s="313">
        <f t="shared" si="30"/>
        <v>0</v>
      </c>
    </row>
    <row r="141" spans="2:126">
      <c r="F141"/>
      <c r="G141" s="179"/>
      <c r="H141" s="29"/>
      <c r="I141"/>
      <c r="J141" s="94"/>
      <c r="L141" s="358"/>
      <c r="M141" s="358"/>
      <c r="N141" s="358"/>
      <c r="O141" s="358"/>
      <c r="P141" s="358"/>
      <c r="Q141" s="358"/>
      <c r="R141" s="358"/>
      <c r="S141" s="358"/>
      <c r="T141" s="358"/>
      <c r="U141" s="358"/>
      <c r="V141" s="358"/>
      <c r="W141" s="358"/>
      <c r="X141" s="358"/>
      <c r="Y141" s="358"/>
      <c r="Z141" s="358"/>
      <c r="AA141" s="358"/>
      <c r="AB141" s="358"/>
      <c r="AC141" s="358"/>
      <c r="AD141" s="358"/>
      <c r="AE141" s="358"/>
      <c r="AF141" s="358"/>
      <c r="AG141" s="358"/>
      <c r="AH141" s="358"/>
      <c r="AI141" s="358"/>
      <c r="AJ141" s="358"/>
      <c r="AK141" s="358"/>
      <c r="AL141" s="358"/>
      <c r="AM141" s="358"/>
      <c r="AN141" s="358"/>
      <c r="AO141" s="358"/>
      <c r="AP141" s="358"/>
      <c r="AQ141" s="358"/>
      <c r="AR141" s="358"/>
      <c r="AS141" s="358"/>
      <c r="AT141" s="358"/>
      <c r="AU141" s="358"/>
      <c r="AV141" s="358"/>
      <c r="AW141" s="358"/>
      <c r="AX141" s="358"/>
      <c r="AY141" s="358"/>
      <c r="AZ141" s="358"/>
      <c r="BA141" s="358"/>
      <c r="BB141" s="358"/>
      <c r="BC141" s="358"/>
      <c r="BD141" s="358"/>
      <c r="BE141" s="358"/>
      <c r="BF141" s="358"/>
      <c r="BG141" s="358"/>
      <c r="BH141" s="358"/>
      <c r="BI141" s="358"/>
      <c r="BJ141" s="358"/>
      <c r="BK141" s="358"/>
      <c r="BL141" s="358"/>
      <c r="BM141" s="358"/>
      <c r="BN141" s="358"/>
      <c r="BO141" s="358"/>
      <c r="BP141" s="358"/>
      <c r="BQ141" s="358"/>
      <c r="BR141" s="358"/>
      <c r="BS141" s="358"/>
      <c r="BT141" s="358"/>
      <c r="BU141" s="358"/>
      <c r="BV141" s="358"/>
      <c r="BW141" s="358"/>
      <c r="BX141" s="358"/>
      <c r="BY141" s="358"/>
      <c r="BZ141" s="358"/>
      <c r="CA141" s="358"/>
      <c r="CB141" s="358"/>
      <c r="CC141" s="358"/>
      <c r="CD141" s="358"/>
      <c r="CE141" s="358"/>
      <c r="CF141" s="358"/>
      <c r="CG141" s="358"/>
      <c r="CH141" s="358"/>
      <c r="CI141" s="358"/>
      <c r="CJ141" s="358"/>
      <c r="CK141" s="358"/>
      <c r="CL141" s="358"/>
      <c r="CM141" s="358"/>
      <c r="CN141" s="358"/>
      <c r="CO141" s="358"/>
      <c r="CP141" s="358"/>
      <c r="CQ141" s="358"/>
      <c r="CR141" s="358"/>
      <c r="CS141" s="358"/>
      <c r="CT141" s="358"/>
      <c r="CU141" s="358"/>
      <c r="CV141" s="358"/>
    </row>
    <row r="142" spans="2:126" ht="16.149999999999999">
      <c r="E142" s="1" t="s">
        <v>252</v>
      </c>
      <c r="F142"/>
      <c r="G142" s="179" t="s">
        <v>164</v>
      </c>
      <c r="H142" s="29" t="s">
        <v>249</v>
      </c>
      <c r="I142" s="2" t="s">
        <v>54</v>
      </c>
      <c r="J142" s="94">
        <f>SUM(L142:CV142)</f>
        <v>0</v>
      </c>
      <c r="L142" s="57"/>
      <c r="M142" s="57"/>
      <c r="N142" s="57"/>
      <c r="O142" s="57"/>
      <c r="P142" s="57"/>
      <c r="Q142" s="57"/>
      <c r="R142" s="57"/>
      <c r="S142" s="57"/>
      <c r="T142" s="57"/>
      <c r="U142" s="57"/>
      <c r="V142" s="57"/>
      <c r="W142" s="57"/>
      <c r="X142" s="57"/>
      <c r="Y142" s="57"/>
      <c r="Z142" s="57"/>
      <c r="AA142" s="57"/>
      <c r="AB142" s="57"/>
      <c r="AC142" s="57"/>
      <c r="AD142" s="57"/>
      <c r="AE142" s="57"/>
      <c r="AF142" s="57"/>
      <c r="AG142" s="57"/>
      <c r="AH142" s="57"/>
      <c r="AI142" s="57"/>
      <c r="AJ142" s="57"/>
      <c r="AK142" s="57"/>
      <c r="AL142" s="57"/>
      <c r="AM142" s="57"/>
      <c r="AN142" s="57"/>
      <c r="AO142" s="57"/>
      <c r="AP142" s="57"/>
      <c r="AQ142" s="57"/>
      <c r="AR142" s="57"/>
      <c r="AS142" s="57"/>
      <c r="AT142" s="57"/>
      <c r="AU142" s="57"/>
      <c r="AV142" s="57"/>
      <c r="AW142" s="57"/>
      <c r="AX142" s="57"/>
      <c r="AY142" s="57"/>
      <c r="AZ142" s="57"/>
      <c r="BA142" s="57"/>
      <c r="BB142" s="57"/>
      <c r="BC142" s="57"/>
      <c r="BD142" s="57"/>
      <c r="BE142" s="57"/>
      <c r="BF142" s="57"/>
      <c r="BG142" s="57"/>
      <c r="BH142" s="57"/>
      <c r="BI142" s="57"/>
      <c r="BJ142" s="57"/>
      <c r="BK142" s="57"/>
      <c r="BL142" s="57"/>
      <c r="BM142" s="57"/>
      <c r="BN142" s="57"/>
      <c r="BO142" s="57"/>
      <c r="BP142" s="57"/>
      <c r="BQ142" s="57"/>
      <c r="BR142" s="57"/>
      <c r="BS142" s="57"/>
      <c r="BT142" s="57"/>
      <c r="BU142" s="57"/>
      <c r="BV142" s="57"/>
      <c r="BW142" s="57"/>
      <c r="BX142" s="57"/>
      <c r="BY142" s="57"/>
      <c r="BZ142" s="57"/>
      <c r="CA142" s="57"/>
      <c r="CB142" s="57"/>
      <c r="CC142" s="57"/>
      <c r="CD142" s="57"/>
      <c r="CE142" s="57"/>
      <c r="CF142" s="57"/>
      <c r="CG142" s="57"/>
      <c r="CH142" s="57"/>
      <c r="CI142" s="57"/>
      <c r="CJ142" s="57"/>
      <c r="CK142" s="57"/>
      <c r="CL142" s="57"/>
      <c r="CM142" s="57"/>
      <c r="CN142" s="57"/>
      <c r="CO142" s="57"/>
      <c r="CP142" s="57"/>
      <c r="CQ142" s="57"/>
      <c r="CR142" s="57"/>
      <c r="CS142" s="57"/>
      <c r="CT142" s="57"/>
      <c r="CU142" s="57"/>
      <c r="CV142" s="57"/>
    </row>
    <row r="143" spans="2:126">
      <c r="H143" s="1"/>
      <c r="I143" s="1"/>
      <c r="J143" s="1"/>
    </row>
    <row r="144" spans="2:126">
      <c r="C144" s="43">
        <f>MAX($B$5:C143)+0.1</f>
        <v>8.1999999999999993</v>
      </c>
      <c r="D144" s="41" t="s">
        <v>253</v>
      </c>
      <c r="E144" s="41"/>
      <c r="F144" s="41"/>
      <c r="G144" s="41"/>
      <c r="H144" s="41"/>
      <c r="I144" s="41"/>
      <c r="J144" s="41"/>
      <c r="K144" s="41"/>
      <c r="L144" s="41"/>
      <c r="M144" s="41"/>
      <c r="N144" s="41"/>
      <c r="O144" s="41"/>
      <c r="P144" s="41"/>
      <c r="Q144" s="41"/>
      <c r="R144" s="41"/>
      <c r="S144" s="41"/>
      <c r="T144" s="41"/>
      <c r="U144" s="41"/>
      <c r="V144" s="41"/>
      <c r="W144" s="41"/>
      <c r="X144" s="41"/>
      <c r="Y144" s="41"/>
      <c r="Z144" s="41"/>
      <c r="AA144" s="41"/>
      <c r="AB144" s="41"/>
      <c r="AC144" s="41"/>
      <c r="AD144" s="41"/>
      <c r="AE144" s="41"/>
      <c r="AF144" s="41"/>
      <c r="AG144" s="41"/>
      <c r="AH144" s="346"/>
      <c r="AI144" s="41"/>
      <c r="AJ144" s="41"/>
      <c r="AK144" s="41"/>
      <c r="AL144" s="41"/>
      <c r="AM144" s="41"/>
      <c r="AN144" s="41"/>
      <c r="AO144" s="41"/>
      <c r="AP144" s="41"/>
      <c r="AQ144" s="41"/>
      <c r="AR144" s="41"/>
      <c r="AS144" s="41"/>
      <c r="AT144" s="41"/>
      <c r="AU144" s="41"/>
      <c r="AV144" s="41"/>
      <c r="AW144" s="41"/>
      <c r="AX144" s="41"/>
      <c r="AY144" s="41"/>
      <c r="AZ144" s="41"/>
      <c r="BA144" s="41"/>
      <c r="BB144" s="41"/>
      <c r="BC144" s="41"/>
      <c r="BD144" s="41"/>
      <c r="BE144" s="41"/>
      <c r="BF144" s="41"/>
      <c r="BG144" s="41"/>
      <c r="BH144" s="41"/>
      <c r="BI144" s="41"/>
      <c r="BJ144" s="41"/>
      <c r="BK144" s="41"/>
      <c r="BL144" s="41"/>
      <c r="BM144" s="41"/>
      <c r="BN144" s="41"/>
      <c r="BO144" s="41"/>
      <c r="BP144" s="41"/>
      <c r="BQ144" s="41"/>
      <c r="BR144" s="41"/>
      <c r="BS144" s="41"/>
      <c r="BT144" s="41"/>
      <c r="BU144" s="41"/>
      <c r="BV144" s="41"/>
      <c r="BW144" s="41"/>
      <c r="BX144" s="41"/>
      <c r="BY144" s="41"/>
      <c r="BZ144" s="41"/>
      <c r="CA144" s="41"/>
      <c r="CB144" s="41"/>
      <c r="CC144" s="41"/>
      <c r="CD144" s="41"/>
      <c r="CE144" s="41"/>
      <c r="CF144" s="41"/>
      <c r="CG144" s="41"/>
      <c r="CH144" s="41"/>
      <c r="CI144" s="41"/>
      <c r="CJ144" s="41"/>
      <c r="CK144" s="41"/>
      <c r="CL144" s="41"/>
      <c r="CM144" s="41"/>
      <c r="CN144" s="41"/>
      <c r="CO144" s="41"/>
      <c r="CP144" s="41"/>
      <c r="CQ144" s="41"/>
      <c r="CR144" s="41"/>
      <c r="CS144" s="41"/>
      <c r="CT144" s="41"/>
      <c r="CU144" s="41"/>
      <c r="CV144" s="41"/>
    </row>
    <row r="145" spans="2:103" ht="16.149999999999999">
      <c r="E145" s="1" t="s">
        <v>246</v>
      </c>
      <c r="F145"/>
      <c r="G145" s="179" t="s">
        <v>164</v>
      </c>
      <c r="H145" s="29" t="s">
        <v>247</v>
      </c>
      <c r="I145" s="88" t="s">
        <v>55</v>
      </c>
      <c r="J145" s="94">
        <f>SUM(L145:CV145)</f>
        <v>0</v>
      </c>
      <c r="L145" s="57"/>
      <c r="M145" s="57"/>
      <c r="N145" s="57"/>
      <c r="O145" s="57"/>
      <c r="P145" s="57"/>
      <c r="Q145" s="57"/>
      <c r="R145" s="57"/>
      <c r="S145" s="57"/>
      <c r="T145" s="57"/>
      <c r="U145" s="57"/>
      <c r="V145" s="57"/>
      <c r="W145" s="57"/>
      <c r="X145" s="57"/>
      <c r="Y145" s="57"/>
      <c r="Z145" s="57"/>
      <c r="AA145" s="57"/>
      <c r="AB145" s="57"/>
      <c r="AC145" s="57"/>
      <c r="AD145" s="57"/>
      <c r="AE145" s="57"/>
      <c r="AF145" s="57"/>
      <c r="AG145" s="57"/>
      <c r="AH145" s="57"/>
      <c r="AI145" s="57"/>
      <c r="AJ145" s="57"/>
      <c r="AK145" s="57"/>
      <c r="AL145" s="57"/>
      <c r="AM145" s="57"/>
      <c r="AN145" s="57"/>
      <c r="AO145" s="57"/>
      <c r="AP145" s="57"/>
      <c r="AQ145" s="57"/>
      <c r="AR145" s="57"/>
      <c r="AS145" s="57"/>
      <c r="AT145" s="57"/>
      <c r="AU145" s="57"/>
      <c r="AV145" s="57"/>
      <c r="AW145" s="57"/>
      <c r="AX145" s="57"/>
      <c r="AY145" s="57"/>
      <c r="AZ145" s="57"/>
      <c r="BA145" s="57"/>
      <c r="BB145" s="57"/>
      <c r="BC145" s="57"/>
      <c r="BD145" s="57"/>
      <c r="BE145" s="57"/>
      <c r="BF145" s="57"/>
      <c r="BG145" s="57"/>
      <c r="BH145" s="57"/>
      <c r="BI145" s="57"/>
      <c r="BJ145" s="57"/>
      <c r="BK145" s="57"/>
      <c r="BL145" s="57"/>
      <c r="BM145" s="57"/>
      <c r="BN145" s="57"/>
      <c r="BO145" s="57"/>
      <c r="BP145" s="57"/>
      <c r="BQ145" s="57"/>
      <c r="BR145" s="57"/>
      <c r="BS145" s="57"/>
      <c r="BT145" s="57"/>
      <c r="BU145" s="57"/>
      <c r="BV145" s="57"/>
      <c r="BW145" s="57"/>
      <c r="BX145" s="57"/>
      <c r="BY145" s="57"/>
      <c r="BZ145" s="57"/>
      <c r="CA145" s="57"/>
      <c r="CB145" s="57"/>
      <c r="CC145" s="57"/>
      <c r="CD145" s="57"/>
      <c r="CE145" s="57"/>
      <c r="CF145" s="57"/>
      <c r="CG145" s="57"/>
      <c r="CH145" s="57"/>
      <c r="CI145" s="57"/>
      <c r="CJ145" s="57"/>
      <c r="CK145" s="57"/>
      <c r="CL145" s="57"/>
      <c r="CM145" s="57"/>
      <c r="CN145" s="57"/>
      <c r="CO145" s="57"/>
      <c r="CP145" s="57"/>
      <c r="CQ145" s="57"/>
      <c r="CR145" s="57"/>
      <c r="CS145" s="57"/>
      <c r="CT145" s="57"/>
      <c r="CU145" s="57"/>
      <c r="CV145" s="57"/>
    </row>
    <row r="146" spans="2:103" ht="16.149999999999999">
      <c r="E146" s="1" t="s">
        <v>248</v>
      </c>
      <c r="F146"/>
      <c r="G146" s="179" t="s">
        <v>164</v>
      </c>
      <c r="H146" s="29" t="s">
        <v>249</v>
      </c>
      <c r="I146" s="88" t="s">
        <v>55</v>
      </c>
      <c r="J146" s="94">
        <f>SUM(L146:CV146)</f>
        <v>0</v>
      </c>
      <c r="L146" s="57"/>
      <c r="M146" s="57"/>
      <c r="N146" s="57"/>
      <c r="O146" s="57"/>
      <c r="P146" s="57"/>
      <c r="Q146" s="57"/>
      <c r="R146" s="57"/>
      <c r="S146" s="57"/>
      <c r="T146" s="57"/>
      <c r="U146" s="57"/>
      <c r="V146" s="57"/>
      <c r="W146" s="57"/>
      <c r="X146" s="57"/>
      <c r="Y146" s="57"/>
      <c r="Z146" s="57"/>
      <c r="AA146" s="57"/>
      <c r="AB146" s="57"/>
      <c r="AC146" s="57"/>
      <c r="AD146" s="57"/>
      <c r="AE146" s="57"/>
      <c r="AF146" s="57"/>
      <c r="AG146" s="57"/>
      <c r="AH146" s="57"/>
      <c r="AI146" s="57"/>
      <c r="AJ146" s="57"/>
      <c r="AK146" s="57"/>
      <c r="AL146" s="57"/>
      <c r="AM146" s="57"/>
      <c r="AN146" s="57"/>
      <c r="AO146" s="57"/>
      <c r="AP146" s="57"/>
      <c r="AQ146" s="57"/>
      <c r="AR146" s="57"/>
      <c r="AS146" s="57"/>
      <c r="AT146" s="57"/>
      <c r="AU146" s="57"/>
      <c r="AV146" s="57"/>
      <c r="AW146" s="57"/>
      <c r="AX146" s="57"/>
      <c r="AY146" s="57"/>
      <c r="AZ146" s="57"/>
      <c r="BA146" s="57"/>
      <c r="BB146" s="57"/>
      <c r="BC146" s="57"/>
      <c r="BD146" s="57"/>
      <c r="BE146" s="57"/>
      <c r="BF146" s="57"/>
      <c r="BG146" s="57"/>
      <c r="BH146" s="57"/>
      <c r="BI146" s="57"/>
      <c r="BJ146" s="57"/>
      <c r="BK146" s="57"/>
      <c r="BL146" s="57"/>
      <c r="BM146" s="57"/>
      <c r="BN146" s="57"/>
      <c r="BO146" s="57"/>
      <c r="BP146" s="57"/>
      <c r="BQ146" s="57"/>
      <c r="BR146" s="57"/>
      <c r="BS146" s="57"/>
      <c r="BT146" s="57"/>
      <c r="BU146" s="57"/>
      <c r="BV146" s="57"/>
      <c r="BW146" s="57"/>
      <c r="BX146" s="57"/>
      <c r="BY146" s="57"/>
      <c r="BZ146" s="57"/>
      <c r="CA146" s="57"/>
      <c r="CB146" s="57"/>
      <c r="CC146" s="57"/>
      <c r="CD146" s="57"/>
      <c r="CE146" s="57"/>
      <c r="CF146" s="57"/>
      <c r="CG146" s="57"/>
      <c r="CH146" s="57"/>
      <c r="CI146" s="57"/>
      <c r="CJ146" s="57"/>
      <c r="CK146" s="57"/>
      <c r="CL146" s="57"/>
      <c r="CM146" s="57"/>
      <c r="CN146" s="57"/>
      <c r="CO146" s="57"/>
      <c r="CP146" s="57"/>
      <c r="CQ146" s="57"/>
      <c r="CR146" s="57"/>
      <c r="CS146" s="57"/>
      <c r="CT146" s="57"/>
      <c r="CU146" s="57"/>
      <c r="CV146" s="57"/>
    </row>
    <row r="147" spans="2:103" ht="16.149999999999999">
      <c r="E147" s="1" t="s">
        <v>250</v>
      </c>
      <c r="F147"/>
      <c r="G147" s="179" t="s">
        <v>164</v>
      </c>
      <c r="H147" s="29" t="s">
        <v>251</v>
      </c>
      <c r="I147" s="88" t="s">
        <v>55</v>
      </c>
      <c r="J147" s="94">
        <f>SUM(L147:CV147)</f>
        <v>0</v>
      </c>
      <c r="L147" s="313">
        <f>L145-L146</f>
        <v>0</v>
      </c>
      <c r="M147" s="313">
        <f>M145-M146</f>
        <v>0</v>
      </c>
      <c r="N147" s="313">
        <f t="shared" ref="N147:P147" si="31">N145-N146</f>
        <v>0</v>
      </c>
      <c r="O147" s="313">
        <f t="shared" si="31"/>
        <v>0</v>
      </c>
      <c r="P147" s="313">
        <f t="shared" si="31"/>
        <v>0</v>
      </c>
      <c r="Q147" s="313">
        <f>Q145-Q146</f>
        <v>0</v>
      </c>
      <c r="R147" s="313">
        <f t="shared" ref="R147:AG147" si="32">R145-R146</f>
        <v>0</v>
      </c>
      <c r="S147" s="313">
        <f t="shared" si="32"/>
        <v>0</v>
      </c>
      <c r="T147" s="313">
        <f t="shared" si="32"/>
        <v>0</v>
      </c>
      <c r="U147" s="313">
        <f t="shared" si="32"/>
        <v>0</v>
      </c>
      <c r="V147" s="313">
        <f t="shared" si="32"/>
        <v>0</v>
      </c>
      <c r="W147" s="313">
        <f t="shared" si="32"/>
        <v>0</v>
      </c>
      <c r="X147" s="313">
        <f t="shared" si="32"/>
        <v>0</v>
      </c>
      <c r="Y147" s="313">
        <f t="shared" si="32"/>
        <v>0</v>
      </c>
      <c r="Z147" s="313">
        <f t="shared" si="32"/>
        <v>0</v>
      </c>
      <c r="AA147" s="313">
        <f t="shared" si="32"/>
        <v>0</v>
      </c>
      <c r="AB147" s="313">
        <f t="shared" si="32"/>
        <v>0</v>
      </c>
      <c r="AC147" s="313">
        <f t="shared" si="32"/>
        <v>0</v>
      </c>
      <c r="AD147" s="313">
        <f t="shared" si="32"/>
        <v>0</v>
      </c>
      <c r="AE147" s="313">
        <f t="shared" si="32"/>
        <v>0</v>
      </c>
      <c r="AF147" s="313">
        <f t="shared" si="32"/>
        <v>0</v>
      </c>
      <c r="AG147" s="313">
        <f t="shared" si="32"/>
        <v>0</v>
      </c>
      <c r="AH147" s="313">
        <f>AH145-AH146</f>
        <v>0</v>
      </c>
      <c r="AI147" s="313">
        <f t="shared" ref="AI147:CT147" si="33">AI145-AI146</f>
        <v>0</v>
      </c>
      <c r="AJ147" s="313">
        <f t="shared" si="33"/>
        <v>0</v>
      </c>
      <c r="AK147" s="313">
        <f t="shared" si="33"/>
        <v>0</v>
      </c>
      <c r="AL147" s="313">
        <f t="shared" si="33"/>
        <v>0</v>
      </c>
      <c r="AM147" s="313">
        <f t="shared" si="33"/>
        <v>0</v>
      </c>
      <c r="AN147" s="313">
        <f t="shared" si="33"/>
        <v>0</v>
      </c>
      <c r="AO147" s="313">
        <f t="shared" si="33"/>
        <v>0</v>
      </c>
      <c r="AP147" s="313">
        <f t="shared" si="33"/>
        <v>0</v>
      </c>
      <c r="AQ147" s="313">
        <f t="shared" si="33"/>
        <v>0</v>
      </c>
      <c r="AR147" s="313">
        <f t="shared" si="33"/>
        <v>0</v>
      </c>
      <c r="AS147" s="313">
        <f t="shared" si="33"/>
        <v>0</v>
      </c>
      <c r="AT147" s="313">
        <f t="shared" si="33"/>
        <v>0</v>
      </c>
      <c r="AU147" s="313">
        <f t="shared" si="33"/>
        <v>0</v>
      </c>
      <c r="AV147" s="313">
        <f t="shared" si="33"/>
        <v>0</v>
      </c>
      <c r="AW147" s="313">
        <f t="shared" si="33"/>
        <v>0</v>
      </c>
      <c r="AX147" s="313">
        <f t="shared" si="33"/>
        <v>0</v>
      </c>
      <c r="AY147" s="313">
        <f t="shared" si="33"/>
        <v>0</v>
      </c>
      <c r="AZ147" s="313">
        <f t="shared" si="33"/>
        <v>0</v>
      </c>
      <c r="BA147" s="313">
        <f t="shared" si="33"/>
        <v>0</v>
      </c>
      <c r="BB147" s="313">
        <f t="shared" si="33"/>
        <v>0</v>
      </c>
      <c r="BC147" s="313">
        <f t="shared" si="33"/>
        <v>0</v>
      </c>
      <c r="BD147" s="313">
        <f t="shared" si="33"/>
        <v>0</v>
      </c>
      <c r="BE147" s="313">
        <f t="shared" si="33"/>
        <v>0</v>
      </c>
      <c r="BF147" s="313">
        <f t="shared" si="33"/>
        <v>0</v>
      </c>
      <c r="BG147" s="313">
        <f t="shared" si="33"/>
        <v>0</v>
      </c>
      <c r="BH147" s="313">
        <f t="shared" si="33"/>
        <v>0</v>
      </c>
      <c r="BI147" s="313">
        <f t="shared" si="33"/>
        <v>0</v>
      </c>
      <c r="BJ147" s="313">
        <f t="shared" si="33"/>
        <v>0</v>
      </c>
      <c r="BK147" s="313">
        <f t="shared" si="33"/>
        <v>0</v>
      </c>
      <c r="BL147" s="313">
        <f t="shared" si="33"/>
        <v>0</v>
      </c>
      <c r="BM147" s="313">
        <f t="shared" si="33"/>
        <v>0</v>
      </c>
      <c r="BN147" s="313">
        <f t="shared" si="33"/>
        <v>0</v>
      </c>
      <c r="BO147" s="313">
        <f t="shared" si="33"/>
        <v>0</v>
      </c>
      <c r="BP147" s="313">
        <f t="shared" si="33"/>
        <v>0</v>
      </c>
      <c r="BQ147" s="313">
        <f t="shared" si="33"/>
        <v>0</v>
      </c>
      <c r="BR147" s="313">
        <f t="shared" si="33"/>
        <v>0</v>
      </c>
      <c r="BS147" s="313">
        <f t="shared" si="33"/>
        <v>0</v>
      </c>
      <c r="BT147" s="313">
        <f t="shared" si="33"/>
        <v>0</v>
      </c>
      <c r="BU147" s="313">
        <f t="shared" si="33"/>
        <v>0</v>
      </c>
      <c r="BV147" s="313">
        <f t="shared" si="33"/>
        <v>0</v>
      </c>
      <c r="BW147" s="313">
        <f t="shared" si="33"/>
        <v>0</v>
      </c>
      <c r="BX147" s="313">
        <f t="shared" si="33"/>
        <v>0</v>
      </c>
      <c r="BY147" s="313">
        <f t="shared" si="33"/>
        <v>0</v>
      </c>
      <c r="BZ147" s="313">
        <f t="shared" si="33"/>
        <v>0</v>
      </c>
      <c r="CA147" s="313">
        <f t="shared" si="33"/>
        <v>0</v>
      </c>
      <c r="CB147" s="313">
        <f t="shared" si="33"/>
        <v>0</v>
      </c>
      <c r="CC147" s="313">
        <f t="shared" si="33"/>
        <v>0</v>
      </c>
      <c r="CD147" s="313">
        <f t="shared" si="33"/>
        <v>0</v>
      </c>
      <c r="CE147" s="313">
        <f t="shared" si="33"/>
        <v>0</v>
      </c>
      <c r="CF147" s="313">
        <f t="shared" si="33"/>
        <v>0</v>
      </c>
      <c r="CG147" s="313">
        <f t="shared" si="33"/>
        <v>0</v>
      </c>
      <c r="CH147" s="313">
        <f t="shared" si="33"/>
        <v>0</v>
      </c>
      <c r="CI147" s="313">
        <f t="shared" si="33"/>
        <v>0</v>
      </c>
      <c r="CJ147" s="313">
        <f t="shared" si="33"/>
        <v>0</v>
      </c>
      <c r="CK147" s="313">
        <f t="shared" si="33"/>
        <v>0</v>
      </c>
      <c r="CL147" s="313">
        <f t="shared" si="33"/>
        <v>0</v>
      </c>
      <c r="CM147" s="313">
        <f t="shared" si="33"/>
        <v>0</v>
      </c>
      <c r="CN147" s="313">
        <f t="shared" si="33"/>
        <v>0</v>
      </c>
      <c r="CO147" s="313">
        <f t="shared" si="33"/>
        <v>0</v>
      </c>
      <c r="CP147" s="313">
        <f t="shared" si="33"/>
        <v>0</v>
      </c>
      <c r="CQ147" s="313">
        <f t="shared" si="33"/>
        <v>0</v>
      </c>
      <c r="CR147" s="313">
        <f t="shared" si="33"/>
        <v>0</v>
      </c>
      <c r="CS147" s="313">
        <f t="shared" si="33"/>
        <v>0</v>
      </c>
      <c r="CT147" s="313">
        <f t="shared" si="33"/>
        <v>0</v>
      </c>
      <c r="CU147" s="313">
        <f t="shared" ref="CU147:CV147" si="34">CU145-CU146</f>
        <v>0</v>
      </c>
      <c r="CV147" s="313">
        <f t="shared" si="34"/>
        <v>0</v>
      </c>
    </row>
    <row r="148" spans="2:103">
      <c r="F148"/>
      <c r="G148" s="179"/>
      <c r="H148" s="29"/>
      <c r="I148"/>
      <c r="J148" s="94"/>
      <c r="L148" s="358"/>
      <c r="M148" s="358"/>
      <c r="N148" s="358"/>
      <c r="O148" s="358"/>
      <c r="P148" s="358"/>
      <c r="Q148" s="358"/>
      <c r="R148" s="358"/>
      <c r="S148" s="358"/>
      <c r="T148" s="358"/>
      <c r="U148" s="358"/>
      <c r="V148" s="358"/>
      <c r="W148" s="358"/>
      <c r="X148" s="358"/>
      <c r="Y148" s="358"/>
      <c r="Z148" s="358"/>
      <c r="AA148" s="358"/>
      <c r="AB148" s="358"/>
      <c r="AC148" s="358"/>
      <c r="AD148" s="358"/>
      <c r="AE148" s="358"/>
      <c r="AF148" s="358"/>
      <c r="AG148" s="358"/>
      <c r="AH148" s="358"/>
      <c r="AI148" s="358"/>
      <c r="AJ148" s="358"/>
      <c r="AK148" s="358"/>
      <c r="AL148" s="358"/>
      <c r="AM148" s="358"/>
      <c r="AN148" s="358"/>
      <c r="AO148" s="358"/>
      <c r="AP148" s="358"/>
      <c r="AQ148" s="358"/>
      <c r="AR148" s="358"/>
      <c r="AS148" s="358"/>
      <c r="AT148" s="358"/>
      <c r="AU148" s="358"/>
      <c r="AV148" s="358"/>
      <c r="AW148" s="358"/>
      <c r="AX148" s="358"/>
      <c r="AY148" s="358"/>
      <c r="AZ148" s="358"/>
      <c r="BA148" s="358"/>
      <c r="BB148" s="358"/>
      <c r="BC148" s="358"/>
      <c r="BD148" s="358"/>
      <c r="BE148" s="358"/>
      <c r="BF148" s="358"/>
      <c r="BG148" s="358"/>
      <c r="BH148" s="358"/>
      <c r="BI148" s="358"/>
      <c r="BJ148" s="358"/>
      <c r="BK148" s="358"/>
      <c r="BL148" s="358"/>
      <c r="BM148" s="358"/>
      <c r="BN148" s="358"/>
      <c r="BO148" s="358"/>
      <c r="BP148" s="358"/>
      <c r="BQ148" s="358"/>
      <c r="BR148" s="358"/>
      <c r="BS148" s="358"/>
      <c r="BT148" s="358"/>
      <c r="BU148" s="358"/>
      <c r="BV148" s="358"/>
      <c r="BW148" s="358"/>
      <c r="BX148" s="358"/>
      <c r="BY148" s="358"/>
      <c r="BZ148" s="358"/>
      <c r="CA148" s="358"/>
      <c r="CB148" s="358"/>
      <c r="CC148" s="358"/>
      <c r="CD148" s="358"/>
      <c r="CE148" s="358"/>
      <c r="CF148" s="358"/>
      <c r="CG148" s="358"/>
      <c r="CH148" s="358"/>
      <c r="CI148" s="358"/>
      <c r="CJ148" s="358"/>
      <c r="CK148" s="358"/>
      <c r="CL148" s="358"/>
      <c r="CM148" s="358"/>
      <c r="CN148" s="358"/>
      <c r="CO148" s="358"/>
      <c r="CP148" s="358"/>
      <c r="CQ148" s="358"/>
      <c r="CR148" s="358"/>
      <c r="CS148" s="358"/>
      <c r="CT148" s="358"/>
      <c r="CU148" s="358"/>
      <c r="CV148" s="358"/>
    </row>
    <row r="149" spans="2:103" ht="16.149999999999999">
      <c r="E149" s="1" t="s">
        <v>252</v>
      </c>
      <c r="F149"/>
      <c r="G149" s="179" t="s">
        <v>164</v>
      </c>
      <c r="H149" s="29" t="s">
        <v>249</v>
      </c>
      <c r="I149" s="88" t="s">
        <v>55</v>
      </c>
      <c r="J149" s="94">
        <f>SUM(L149:CV149)</f>
        <v>0</v>
      </c>
      <c r="L149" s="57"/>
      <c r="M149" s="57"/>
      <c r="N149" s="57"/>
      <c r="O149" s="57"/>
      <c r="P149" s="57"/>
      <c r="Q149" s="57"/>
      <c r="R149" s="57"/>
      <c r="S149" s="57"/>
      <c r="T149" s="57"/>
      <c r="U149" s="57"/>
      <c r="V149" s="57"/>
      <c r="W149" s="57"/>
      <c r="X149" s="57"/>
      <c r="Y149" s="57"/>
      <c r="Z149" s="57"/>
      <c r="AA149" s="57"/>
      <c r="AB149" s="57"/>
      <c r="AC149" s="57"/>
      <c r="AD149" s="57"/>
      <c r="AE149" s="57"/>
      <c r="AF149" s="57"/>
      <c r="AG149" s="57"/>
      <c r="AH149" s="57"/>
      <c r="AI149" s="57"/>
      <c r="AJ149" s="57"/>
      <c r="AK149" s="57"/>
      <c r="AL149" s="57"/>
      <c r="AM149" s="57"/>
      <c r="AN149" s="57"/>
      <c r="AO149" s="57"/>
      <c r="AP149" s="57"/>
      <c r="AQ149" s="57"/>
      <c r="AR149" s="57"/>
      <c r="AS149" s="57"/>
      <c r="AT149" s="57"/>
      <c r="AU149" s="57"/>
      <c r="AV149" s="57"/>
      <c r="AW149" s="57"/>
      <c r="AX149" s="57"/>
      <c r="AY149" s="57"/>
      <c r="AZ149" s="57"/>
      <c r="BA149" s="57"/>
      <c r="BB149" s="57"/>
      <c r="BC149" s="57"/>
      <c r="BD149" s="57"/>
      <c r="BE149" s="57"/>
      <c r="BF149" s="57"/>
      <c r="BG149" s="57"/>
      <c r="BH149" s="57"/>
      <c r="BI149" s="57"/>
      <c r="BJ149" s="57"/>
      <c r="BK149" s="57"/>
      <c r="BL149" s="57"/>
      <c r="BM149" s="57"/>
      <c r="BN149" s="57"/>
      <c r="BO149" s="57"/>
      <c r="BP149" s="57"/>
      <c r="BQ149" s="57"/>
      <c r="BR149" s="57"/>
      <c r="BS149" s="57"/>
      <c r="BT149" s="57"/>
      <c r="BU149" s="57"/>
      <c r="BV149" s="57"/>
      <c r="BW149" s="57"/>
      <c r="BX149" s="57"/>
      <c r="BY149" s="57"/>
      <c r="BZ149" s="57"/>
      <c r="CA149" s="57"/>
      <c r="CB149" s="57"/>
      <c r="CC149" s="57"/>
      <c r="CD149" s="57"/>
      <c r="CE149" s="57"/>
      <c r="CF149" s="57"/>
      <c r="CG149" s="57"/>
      <c r="CH149" s="57"/>
      <c r="CI149" s="57"/>
      <c r="CJ149" s="57"/>
      <c r="CK149" s="57"/>
      <c r="CL149" s="57"/>
      <c r="CM149" s="57"/>
      <c r="CN149" s="57"/>
      <c r="CO149" s="57"/>
      <c r="CP149" s="57"/>
      <c r="CQ149" s="57"/>
      <c r="CR149" s="57"/>
      <c r="CS149" s="57"/>
      <c r="CT149" s="57"/>
      <c r="CU149" s="57"/>
      <c r="CV149" s="57"/>
    </row>
    <row r="150" spans="2:103">
      <c r="H150" s="1"/>
      <c r="I150" s="1"/>
      <c r="J150" s="1"/>
    </row>
    <row r="151" spans="2:103">
      <c r="B151" s="24"/>
      <c r="C151" s="43">
        <f>MAX($B$5:C150)+0.1</f>
        <v>8.2999999999999989</v>
      </c>
      <c r="D151" s="41" t="s">
        <v>254</v>
      </c>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41"/>
      <c r="AC151" s="41"/>
      <c r="AD151" s="41"/>
      <c r="AE151" s="41"/>
      <c r="AF151" s="41"/>
      <c r="AG151" s="41"/>
      <c r="AH151" s="346"/>
      <c r="AI151" s="41"/>
      <c r="AJ151" s="41"/>
      <c r="AK151" s="41"/>
      <c r="AL151" s="41"/>
      <c r="AM151" s="41"/>
      <c r="AN151" s="41"/>
      <c r="AO151" s="41"/>
      <c r="AP151" s="41"/>
      <c r="AQ151" s="41"/>
      <c r="AR151" s="41"/>
      <c r="AS151" s="41"/>
      <c r="AT151" s="41"/>
      <c r="AU151" s="41"/>
      <c r="AV151" s="41"/>
      <c r="AW151" s="41"/>
      <c r="AX151" s="41"/>
      <c r="AY151" s="41"/>
      <c r="AZ151" s="41"/>
      <c r="BA151" s="41"/>
      <c r="BB151" s="41"/>
      <c r="BC151" s="41"/>
      <c r="BD151" s="41"/>
      <c r="BE151" s="41"/>
      <c r="BF151" s="41"/>
      <c r="BG151" s="41"/>
      <c r="BH151" s="41"/>
      <c r="BI151" s="41"/>
      <c r="BJ151" s="41"/>
      <c r="BK151" s="41"/>
      <c r="BL151" s="41"/>
      <c r="BM151" s="41"/>
      <c r="BN151" s="41"/>
      <c r="BO151" s="41"/>
      <c r="BP151" s="41"/>
      <c r="BQ151" s="41"/>
      <c r="BR151" s="41"/>
      <c r="BS151" s="41"/>
      <c r="BT151" s="41"/>
      <c r="BU151" s="41"/>
      <c r="BV151" s="41"/>
      <c r="BW151" s="41"/>
      <c r="BX151" s="41"/>
      <c r="BY151" s="41"/>
      <c r="BZ151" s="41"/>
      <c r="CA151" s="41"/>
      <c r="CB151" s="41"/>
      <c r="CC151" s="41"/>
      <c r="CD151" s="41"/>
      <c r="CE151" s="41"/>
      <c r="CF151" s="41"/>
      <c r="CG151" s="41"/>
      <c r="CH151" s="41"/>
      <c r="CI151" s="41"/>
      <c r="CJ151" s="41"/>
      <c r="CK151" s="41"/>
      <c r="CL151" s="41"/>
      <c r="CM151" s="41"/>
      <c r="CN151" s="41"/>
      <c r="CO151" s="41"/>
      <c r="CP151" s="41"/>
      <c r="CQ151" s="41"/>
      <c r="CR151" s="41"/>
      <c r="CS151" s="41"/>
      <c r="CT151" s="41"/>
      <c r="CU151" s="41"/>
      <c r="CV151" s="41"/>
      <c r="CW151" s="41"/>
      <c r="CX151" s="41"/>
      <c r="CY151" s="41"/>
    </row>
    <row r="152" spans="2:103" ht="16.149999999999999">
      <c r="E152" s="1" t="s">
        <v>246</v>
      </c>
      <c r="F152"/>
      <c r="G152" s="179" t="s">
        <v>164</v>
      </c>
      <c r="H152" s="29" t="s">
        <v>247</v>
      </c>
      <c r="I152" s="88" t="str">
        <f>Scenarios!$J$106</f>
        <v>Scenario 1</v>
      </c>
      <c r="J152" s="94">
        <f>SUM(L152:CV152)</f>
        <v>0</v>
      </c>
      <c r="L152" s="65" cm="1">
        <f t="array" ref="L152">INDEX(L$138:L$149,MATCH($E152&amp;$I152,$E$138:$E$149&amp;$I$138:$I$149,0))</f>
        <v>0</v>
      </c>
      <c r="M152" s="65" cm="1">
        <f t="array" ref="M152">INDEX(M$138:M$149,MATCH($E152&amp;$I152,$E$138:$E$149&amp;$I$138:$I$149,0))</f>
        <v>0</v>
      </c>
      <c r="N152" s="65" cm="1">
        <f t="array" ref="N152">INDEX(N$138:N$149,MATCH($E152&amp;$I152,$E$138:$E$149&amp;$I$138:$I$149,0))</f>
        <v>0</v>
      </c>
      <c r="O152" s="65" cm="1">
        <f t="array" ref="O152">INDEX(O$138:O$149,MATCH($E152&amp;$I152,$E$138:$E$149&amp;$I$138:$I$149,0))</f>
        <v>0</v>
      </c>
      <c r="P152" s="65" cm="1">
        <f t="array" ref="P152">INDEX(P$138:P$149,MATCH($E152&amp;$I152,$E$138:$E$149&amp;$I$138:$I$149,0))</f>
        <v>0</v>
      </c>
      <c r="Q152" s="65" cm="1">
        <f t="array" ref="Q152">INDEX(Q$138:Q$149,MATCH($E152&amp;$I152,$E$138:$E$149&amp;$I$138:$I$149,0))</f>
        <v>0</v>
      </c>
      <c r="R152" s="65" cm="1">
        <f t="array" ref="R152">INDEX(R$138:R$149,MATCH($E152&amp;$I152,$E$138:$E$149&amp;$I$138:$I$149,0))</f>
        <v>0</v>
      </c>
      <c r="S152" s="65" cm="1">
        <f t="array" ref="S152">INDEX(S$138:S$149,MATCH($E152&amp;$I152,$E$138:$E$149&amp;$I$138:$I$149,0))</f>
        <v>0</v>
      </c>
      <c r="T152" s="65" cm="1">
        <f t="array" ref="T152">INDEX(T$138:T$149,MATCH($E152&amp;$I152,$E$138:$E$149&amp;$I$138:$I$149,0))</f>
        <v>0</v>
      </c>
      <c r="U152" s="65" cm="1">
        <f t="array" ref="U152">INDEX(U$138:U$149,MATCH($E152&amp;$I152,$E$138:$E$149&amp;$I$138:$I$149,0))</f>
        <v>0</v>
      </c>
      <c r="V152" s="65" cm="1">
        <f t="array" ref="V152">INDEX(V$138:V$149,MATCH($E152&amp;$I152,$E$138:$E$149&amp;$I$138:$I$149,0))</f>
        <v>0</v>
      </c>
      <c r="W152" s="65" cm="1">
        <f t="array" ref="W152">INDEX(W$138:W$149,MATCH($E152&amp;$I152,$E$138:$E$149&amp;$I$138:$I$149,0))</f>
        <v>0</v>
      </c>
      <c r="X152" s="65" cm="1">
        <f t="array" ref="X152">INDEX(X$138:X$149,MATCH($E152&amp;$I152,$E$138:$E$149&amp;$I$138:$I$149,0))</f>
        <v>0</v>
      </c>
      <c r="Y152" s="65" cm="1">
        <f t="array" ref="Y152">INDEX(Y$138:Y$149,MATCH($E152&amp;$I152,$E$138:$E$149&amp;$I$138:$I$149,0))</f>
        <v>0</v>
      </c>
      <c r="Z152" s="65" cm="1">
        <f t="array" ref="Z152">INDEX(Z$138:Z$149,MATCH($E152&amp;$I152,$E$138:$E$149&amp;$I$138:$I$149,0))</f>
        <v>0</v>
      </c>
      <c r="AA152" s="65" cm="1">
        <f t="array" ref="AA152">INDEX(AA$138:AA$149,MATCH($E152&amp;$I152,$E$138:$E$149&amp;$I$138:$I$149,0))</f>
        <v>0</v>
      </c>
      <c r="AB152" s="65" cm="1">
        <f t="array" ref="AB152">INDEX(AB$138:AB$149,MATCH($E152&amp;$I152,$E$138:$E$149&amp;$I$138:$I$149,0))</f>
        <v>0</v>
      </c>
      <c r="AC152" s="65" cm="1">
        <f t="array" ref="AC152">INDEX(AC$138:AC$149,MATCH($E152&amp;$I152,$E$138:$E$149&amp;$I$138:$I$149,0))</f>
        <v>0</v>
      </c>
      <c r="AD152" s="65" cm="1">
        <f t="array" ref="AD152">INDEX(AD$138:AD$149,MATCH($E152&amp;$I152,$E$138:$E$149&amp;$I$138:$I$149,0))</f>
        <v>0</v>
      </c>
      <c r="AE152" s="65" cm="1">
        <f t="array" ref="AE152">INDEX(AE$138:AE$149,MATCH($E152&amp;$I152,$E$138:$E$149&amp;$I$138:$I$149,0))</f>
        <v>0</v>
      </c>
      <c r="AF152" s="65" cm="1">
        <f t="array" ref="AF152">INDEX(AF$138:AF$149,MATCH($E152&amp;$I152,$E$138:$E$149&amp;$I$138:$I$149,0))</f>
        <v>0</v>
      </c>
      <c r="AG152" s="65" cm="1">
        <f t="array" ref="AG152">INDEX(AG$138:AG$149,MATCH($E152&amp;$I152,$E$138:$E$149&amp;$I$138:$I$149,0))</f>
        <v>0</v>
      </c>
      <c r="AH152" s="65" cm="1">
        <f t="array" ref="AH152">INDEX(AH$138:AH$149,MATCH($E152&amp;$I152,$E$138:$E$149&amp;$I$138:$I$149,0))</f>
        <v>0</v>
      </c>
      <c r="AI152" s="65" cm="1">
        <f t="array" ref="AI152">INDEX(AI$138:AI$149,MATCH($E152&amp;$I152,$E$138:$E$149&amp;$I$138:$I$149,0))</f>
        <v>0</v>
      </c>
      <c r="AJ152" s="65" cm="1">
        <f t="array" ref="AJ152">INDEX(AJ$138:AJ$149,MATCH($E152&amp;$I152,$E$138:$E$149&amp;$I$138:$I$149,0))</f>
        <v>0</v>
      </c>
      <c r="AK152" s="65" cm="1">
        <f t="array" ref="AK152">INDEX(AK$138:AK$149,MATCH($E152&amp;$I152,$E$138:$E$149&amp;$I$138:$I$149,0))</f>
        <v>0</v>
      </c>
      <c r="AL152" s="65" cm="1">
        <f t="array" ref="AL152">INDEX(AL$138:AL$149,MATCH($E152&amp;$I152,$E$138:$E$149&amp;$I$138:$I$149,0))</f>
        <v>0</v>
      </c>
      <c r="AM152" s="65" cm="1">
        <f t="array" ref="AM152">INDEX(AM$138:AM$149,MATCH($E152&amp;$I152,$E$138:$E$149&amp;$I$138:$I$149,0))</f>
        <v>0</v>
      </c>
      <c r="AN152" s="65" cm="1">
        <f t="array" ref="AN152">INDEX(AN$138:AN$149,MATCH($E152&amp;$I152,$E$138:$E$149&amp;$I$138:$I$149,0))</f>
        <v>0</v>
      </c>
      <c r="AO152" s="65" cm="1">
        <f t="array" ref="AO152">INDEX(AO$138:AO$149,MATCH($E152&amp;$I152,$E$138:$E$149&amp;$I$138:$I$149,0))</f>
        <v>0</v>
      </c>
      <c r="AP152" s="65" cm="1">
        <f t="array" ref="AP152">INDEX(AP$138:AP$149,MATCH($E152&amp;$I152,$E$138:$E$149&amp;$I$138:$I$149,0))</f>
        <v>0</v>
      </c>
      <c r="AQ152" s="65" cm="1">
        <f t="array" ref="AQ152">INDEX(AQ$138:AQ$149,MATCH($E152&amp;$I152,$E$138:$E$149&amp;$I$138:$I$149,0))</f>
        <v>0</v>
      </c>
      <c r="AR152" s="65" cm="1">
        <f t="array" ref="AR152">INDEX(AR$138:AR$149,MATCH($E152&amp;$I152,$E$138:$E$149&amp;$I$138:$I$149,0))</f>
        <v>0</v>
      </c>
      <c r="AS152" s="65" cm="1">
        <f t="array" ref="AS152">INDEX(AS$138:AS$149,MATCH($E152&amp;$I152,$E$138:$E$149&amp;$I$138:$I$149,0))</f>
        <v>0</v>
      </c>
      <c r="AT152" s="65" cm="1">
        <f t="array" ref="AT152">INDEX(AT$138:AT$149,MATCH($E152&amp;$I152,$E$138:$E$149&amp;$I$138:$I$149,0))</f>
        <v>0</v>
      </c>
      <c r="AU152" s="65" cm="1">
        <f t="array" ref="AU152">INDEX(AU$138:AU$149,MATCH($E152&amp;$I152,$E$138:$E$149&amp;$I$138:$I$149,0))</f>
        <v>0</v>
      </c>
      <c r="AV152" s="65" cm="1">
        <f t="array" ref="AV152">INDEX(AV$138:AV$149,MATCH($E152&amp;$I152,$E$138:$E$149&amp;$I$138:$I$149,0))</f>
        <v>0</v>
      </c>
      <c r="AW152" s="65" cm="1">
        <f t="array" ref="AW152">INDEX(AW$138:AW$149,MATCH($E152&amp;$I152,$E$138:$E$149&amp;$I$138:$I$149,0))</f>
        <v>0</v>
      </c>
      <c r="AX152" s="65" cm="1">
        <f t="array" ref="AX152">INDEX(AX$138:AX$149,MATCH($E152&amp;$I152,$E$138:$E$149&amp;$I$138:$I$149,0))</f>
        <v>0</v>
      </c>
      <c r="AY152" s="65" cm="1">
        <f t="array" ref="AY152">INDEX(AY$138:AY$149,MATCH($E152&amp;$I152,$E$138:$E$149&amp;$I$138:$I$149,0))</f>
        <v>0</v>
      </c>
      <c r="AZ152" s="65" cm="1">
        <f t="array" ref="AZ152">INDEX(AZ$138:AZ$149,MATCH($E152&amp;$I152,$E$138:$E$149&amp;$I$138:$I$149,0))</f>
        <v>0</v>
      </c>
      <c r="BA152" s="65" cm="1">
        <f t="array" ref="BA152">INDEX(BA$138:BA$149,MATCH($E152&amp;$I152,$E$138:$E$149&amp;$I$138:$I$149,0))</f>
        <v>0</v>
      </c>
      <c r="BB152" s="65" cm="1">
        <f t="array" ref="BB152">INDEX(BB$138:BB$149,MATCH($E152&amp;$I152,$E$138:$E$149&amp;$I$138:$I$149,0))</f>
        <v>0</v>
      </c>
      <c r="BC152" s="65" cm="1">
        <f t="array" ref="BC152">INDEX(BC$138:BC$149,MATCH($E152&amp;$I152,$E$138:$E$149&amp;$I$138:$I$149,0))</f>
        <v>0</v>
      </c>
      <c r="BD152" s="65" cm="1">
        <f t="array" ref="BD152">INDEX(BD$138:BD$149,MATCH($E152&amp;$I152,$E$138:$E$149&amp;$I$138:$I$149,0))</f>
        <v>0</v>
      </c>
      <c r="BE152" s="65" cm="1">
        <f t="array" ref="BE152">INDEX(BE$138:BE$149,MATCH($E152&amp;$I152,$E$138:$E$149&amp;$I$138:$I$149,0))</f>
        <v>0</v>
      </c>
      <c r="BF152" s="65" cm="1">
        <f t="array" ref="BF152">INDEX(BF$138:BF$149,MATCH($E152&amp;$I152,$E$138:$E$149&amp;$I$138:$I$149,0))</f>
        <v>0</v>
      </c>
      <c r="BG152" s="65" cm="1">
        <f t="array" ref="BG152">INDEX(BG$138:BG$149,MATCH($E152&amp;$I152,$E$138:$E$149&amp;$I$138:$I$149,0))</f>
        <v>0</v>
      </c>
      <c r="BH152" s="65" cm="1">
        <f t="array" ref="BH152">INDEX(BH$138:BH$149,MATCH($E152&amp;$I152,$E$138:$E$149&amp;$I$138:$I$149,0))</f>
        <v>0</v>
      </c>
      <c r="BI152" s="65" cm="1">
        <f t="array" ref="BI152">INDEX(BI$138:BI$149,MATCH($E152&amp;$I152,$E$138:$E$149&amp;$I$138:$I$149,0))</f>
        <v>0</v>
      </c>
      <c r="BJ152" s="65" cm="1">
        <f t="array" ref="BJ152">INDEX(BJ$138:BJ$149,MATCH($E152&amp;$I152,$E$138:$E$149&amp;$I$138:$I$149,0))</f>
        <v>0</v>
      </c>
      <c r="BK152" s="65" cm="1">
        <f t="array" ref="BK152">INDEX(BK$138:BK$149,MATCH($E152&amp;$I152,$E$138:$E$149&amp;$I$138:$I$149,0))</f>
        <v>0</v>
      </c>
      <c r="BL152" s="65" cm="1">
        <f t="array" ref="BL152">INDEX(BL$138:BL$149,MATCH($E152&amp;$I152,$E$138:$E$149&amp;$I$138:$I$149,0))</f>
        <v>0</v>
      </c>
      <c r="BM152" s="65" cm="1">
        <f t="array" ref="BM152">INDEX(BM$138:BM$149,MATCH($E152&amp;$I152,$E$138:$E$149&amp;$I$138:$I$149,0))</f>
        <v>0</v>
      </c>
      <c r="BN152" s="65" cm="1">
        <f t="array" ref="BN152">INDEX(BN$138:BN$149,MATCH($E152&amp;$I152,$E$138:$E$149&amp;$I$138:$I$149,0))</f>
        <v>0</v>
      </c>
      <c r="BO152" s="65" cm="1">
        <f t="array" ref="BO152">INDEX(BO$138:BO$149,MATCH($E152&amp;$I152,$E$138:$E$149&amp;$I$138:$I$149,0))</f>
        <v>0</v>
      </c>
      <c r="BP152" s="65" cm="1">
        <f t="array" ref="BP152">INDEX(BP$138:BP$149,MATCH($E152&amp;$I152,$E$138:$E$149&amp;$I$138:$I$149,0))</f>
        <v>0</v>
      </c>
      <c r="BQ152" s="65" cm="1">
        <f t="array" ref="BQ152">INDEX(BQ$138:BQ$149,MATCH($E152&amp;$I152,$E$138:$E$149&amp;$I$138:$I$149,0))</f>
        <v>0</v>
      </c>
      <c r="BR152" s="65" cm="1">
        <f t="array" ref="BR152">INDEX(BR$138:BR$149,MATCH($E152&amp;$I152,$E$138:$E$149&amp;$I$138:$I$149,0))</f>
        <v>0</v>
      </c>
      <c r="BS152" s="65" cm="1">
        <f t="array" ref="BS152">INDEX(BS$138:BS$149,MATCH($E152&amp;$I152,$E$138:$E$149&amp;$I$138:$I$149,0))</f>
        <v>0</v>
      </c>
      <c r="BT152" s="65" cm="1">
        <f t="array" ref="BT152">INDEX(BT$138:BT$149,MATCH($E152&amp;$I152,$E$138:$E$149&amp;$I$138:$I$149,0))</f>
        <v>0</v>
      </c>
      <c r="BU152" s="65" cm="1">
        <f t="array" ref="BU152">INDEX(BU$138:BU$149,MATCH($E152&amp;$I152,$E$138:$E$149&amp;$I$138:$I$149,0))</f>
        <v>0</v>
      </c>
      <c r="BV152" s="65" cm="1">
        <f t="array" ref="BV152">INDEX(BV$138:BV$149,MATCH($E152&amp;$I152,$E$138:$E$149&amp;$I$138:$I$149,0))</f>
        <v>0</v>
      </c>
      <c r="BW152" s="65" cm="1">
        <f t="array" ref="BW152">INDEX(BW$138:BW$149,MATCH($E152&amp;$I152,$E$138:$E$149&amp;$I$138:$I$149,0))</f>
        <v>0</v>
      </c>
      <c r="BX152" s="65" cm="1">
        <f t="array" ref="BX152">INDEX(BX$138:BX$149,MATCH($E152&amp;$I152,$E$138:$E$149&amp;$I$138:$I$149,0))</f>
        <v>0</v>
      </c>
      <c r="BY152" s="65" cm="1">
        <f t="array" ref="BY152">INDEX(BY$138:BY$149,MATCH($E152&amp;$I152,$E$138:$E$149&amp;$I$138:$I$149,0))</f>
        <v>0</v>
      </c>
      <c r="BZ152" s="65" cm="1">
        <f t="array" ref="BZ152">INDEX(BZ$138:BZ$149,MATCH($E152&amp;$I152,$E$138:$E$149&amp;$I$138:$I$149,0))</f>
        <v>0</v>
      </c>
      <c r="CA152" s="65" cm="1">
        <f t="array" ref="CA152">INDEX(CA$138:CA$149,MATCH($E152&amp;$I152,$E$138:$E$149&amp;$I$138:$I$149,0))</f>
        <v>0</v>
      </c>
      <c r="CB152" s="65" cm="1">
        <f t="array" ref="CB152">INDEX(CB$138:CB$149,MATCH($E152&amp;$I152,$E$138:$E$149&amp;$I$138:$I$149,0))</f>
        <v>0</v>
      </c>
      <c r="CC152" s="65" cm="1">
        <f t="array" ref="CC152">INDEX(CC$138:CC$149,MATCH($E152&amp;$I152,$E$138:$E$149&amp;$I$138:$I$149,0))</f>
        <v>0</v>
      </c>
      <c r="CD152" s="65" cm="1">
        <f t="array" ref="CD152">INDEX(CD$138:CD$149,MATCH($E152&amp;$I152,$E$138:$E$149&amp;$I$138:$I$149,0))</f>
        <v>0</v>
      </c>
      <c r="CE152" s="65" cm="1">
        <f t="array" ref="CE152">INDEX(CE$138:CE$149,MATCH($E152&amp;$I152,$E$138:$E$149&amp;$I$138:$I$149,0))</f>
        <v>0</v>
      </c>
      <c r="CF152" s="65" cm="1">
        <f t="array" ref="CF152">INDEX(CF$138:CF$149,MATCH($E152&amp;$I152,$E$138:$E$149&amp;$I$138:$I$149,0))</f>
        <v>0</v>
      </c>
      <c r="CG152" s="65" cm="1">
        <f t="array" ref="CG152">INDEX(CG$138:CG$149,MATCH($E152&amp;$I152,$E$138:$E$149&amp;$I$138:$I$149,0))</f>
        <v>0</v>
      </c>
      <c r="CH152" s="65" cm="1">
        <f t="array" ref="CH152">INDEX(CH$138:CH$149,MATCH($E152&amp;$I152,$E$138:$E$149&amp;$I$138:$I$149,0))</f>
        <v>0</v>
      </c>
      <c r="CI152" s="65" cm="1">
        <f t="array" ref="CI152">INDEX(CI$138:CI$149,MATCH($E152&amp;$I152,$E$138:$E$149&amp;$I$138:$I$149,0))</f>
        <v>0</v>
      </c>
      <c r="CJ152" s="65" cm="1">
        <f t="array" ref="CJ152">INDEX(CJ$138:CJ$149,MATCH($E152&amp;$I152,$E$138:$E$149&amp;$I$138:$I$149,0))</f>
        <v>0</v>
      </c>
      <c r="CK152" s="65" cm="1">
        <f t="array" ref="CK152">INDEX(CK$138:CK$149,MATCH($E152&amp;$I152,$E$138:$E$149&amp;$I$138:$I$149,0))</f>
        <v>0</v>
      </c>
      <c r="CL152" s="65" cm="1">
        <f t="array" ref="CL152">INDEX(CL$138:CL$149,MATCH($E152&amp;$I152,$E$138:$E$149&amp;$I$138:$I$149,0))</f>
        <v>0</v>
      </c>
      <c r="CM152" s="65" cm="1">
        <f t="array" ref="CM152">INDEX(CM$138:CM$149,MATCH($E152&amp;$I152,$E$138:$E$149&amp;$I$138:$I$149,0))</f>
        <v>0</v>
      </c>
      <c r="CN152" s="65" cm="1">
        <f t="array" ref="CN152">INDEX(CN$138:CN$149,MATCH($E152&amp;$I152,$E$138:$E$149&amp;$I$138:$I$149,0))</f>
        <v>0</v>
      </c>
      <c r="CO152" s="65" cm="1">
        <f t="array" ref="CO152">INDEX(CO$138:CO$149,MATCH($E152&amp;$I152,$E$138:$E$149&amp;$I$138:$I$149,0))</f>
        <v>0</v>
      </c>
      <c r="CP152" s="65" cm="1">
        <f t="array" ref="CP152">INDEX(CP$138:CP$149,MATCH($E152&amp;$I152,$E$138:$E$149&amp;$I$138:$I$149,0))</f>
        <v>0</v>
      </c>
      <c r="CQ152" s="65" cm="1">
        <f t="array" ref="CQ152">INDEX(CQ$138:CQ$149,MATCH($E152&amp;$I152,$E$138:$E$149&amp;$I$138:$I$149,0))</f>
        <v>0</v>
      </c>
      <c r="CR152" s="65" cm="1">
        <f t="array" ref="CR152">INDEX(CR$138:CR$149,MATCH($E152&amp;$I152,$E$138:$E$149&amp;$I$138:$I$149,0))</f>
        <v>0</v>
      </c>
      <c r="CS152" s="65" cm="1">
        <f t="array" ref="CS152">INDEX(CS$138:CS$149,MATCH($E152&amp;$I152,$E$138:$E$149&amp;$I$138:$I$149,0))</f>
        <v>0</v>
      </c>
      <c r="CT152" s="65" cm="1">
        <f t="array" ref="CT152">INDEX(CT$138:CT$149,MATCH($E152&amp;$I152,$E$138:$E$149&amp;$I$138:$I$149,0))</f>
        <v>0</v>
      </c>
      <c r="CU152" s="65" cm="1">
        <f t="array" ref="CU152">INDEX(CU$138:CU$149,MATCH($E152&amp;$I152,$E$138:$E$149&amp;$I$138:$I$149,0))</f>
        <v>0</v>
      </c>
      <c r="CV152" s="65" cm="1">
        <f t="array" ref="CV152">INDEX(CV$138:CV$149,MATCH($E152&amp;$I152,$E$138:$E$149&amp;$I$138:$I$149,0))</f>
        <v>0</v>
      </c>
    </row>
    <row r="153" spans="2:103" ht="16.149999999999999">
      <c r="E153" s="1" t="s">
        <v>248</v>
      </c>
      <c r="F153"/>
      <c r="G153" s="179" t="s">
        <v>164</v>
      </c>
      <c r="H153" s="29" t="s">
        <v>249</v>
      </c>
      <c r="I153" s="88" t="str">
        <f>Scenarios!$J$106</f>
        <v>Scenario 1</v>
      </c>
      <c r="J153" s="94">
        <f>SUM(L153:CV153)</f>
        <v>0</v>
      </c>
      <c r="L153" s="65" cm="1">
        <f t="array" ref="L153">INDEX(L$138:L$149,MATCH($E153&amp;$I153,$E$138:$E$149&amp;$I$138:$I$149,0))</f>
        <v>0</v>
      </c>
      <c r="M153" s="65" cm="1">
        <f t="array" ref="M153">INDEX(M$138:M$149,MATCH($E153&amp;$I153,$E$138:$E$149&amp;$I$138:$I$149,0))</f>
        <v>0</v>
      </c>
      <c r="N153" s="65" cm="1">
        <f t="array" ref="N153">INDEX(N$138:N$149,MATCH($E153&amp;$I153,$E$138:$E$149&amp;$I$138:$I$149,0))</f>
        <v>0</v>
      </c>
      <c r="O153" s="65" cm="1">
        <f t="array" ref="O153">INDEX(O$138:O$149,MATCH($E153&amp;$I153,$E$138:$E$149&amp;$I$138:$I$149,0))</f>
        <v>0</v>
      </c>
      <c r="P153" s="65" cm="1">
        <f t="array" ref="P153">INDEX(P$138:P$149,MATCH($E153&amp;$I153,$E$138:$E$149&amp;$I$138:$I$149,0))</f>
        <v>0</v>
      </c>
      <c r="Q153" s="65" cm="1">
        <f t="array" ref="Q153">INDEX(Q$138:Q$149,MATCH($E153&amp;$I153,$E$138:$E$149&amp;$I$138:$I$149,0))</f>
        <v>0</v>
      </c>
      <c r="R153" s="65" cm="1">
        <f t="array" ref="R153">INDEX(R$138:R$149,MATCH($E153&amp;$I153,$E$138:$E$149&amp;$I$138:$I$149,0))</f>
        <v>0</v>
      </c>
      <c r="S153" s="65" cm="1">
        <f t="array" ref="S153">INDEX(S$138:S$149,MATCH($E153&amp;$I153,$E$138:$E$149&amp;$I$138:$I$149,0))</f>
        <v>0</v>
      </c>
      <c r="T153" s="65" cm="1">
        <f t="array" ref="T153">INDEX(T$138:T$149,MATCH($E153&amp;$I153,$E$138:$E$149&amp;$I$138:$I$149,0))</f>
        <v>0</v>
      </c>
      <c r="U153" s="65" cm="1">
        <f t="array" ref="U153">INDEX(U$138:U$149,MATCH($E153&amp;$I153,$E$138:$E$149&amp;$I$138:$I$149,0))</f>
        <v>0</v>
      </c>
      <c r="V153" s="65" cm="1">
        <f t="array" ref="V153">INDEX(V$138:V$149,MATCH($E153&amp;$I153,$E$138:$E$149&amp;$I$138:$I$149,0))</f>
        <v>0</v>
      </c>
      <c r="W153" s="65" cm="1">
        <f t="array" ref="W153">INDEX(W$138:W$149,MATCH($E153&amp;$I153,$E$138:$E$149&amp;$I$138:$I$149,0))</f>
        <v>0</v>
      </c>
      <c r="X153" s="65" cm="1">
        <f t="array" ref="X153">INDEX(X$138:X$149,MATCH($E153&amp;$I153,$E$138:$E$149&amp;$I$138:$I$149,0))</f>
        <v>0</v>
      </c>
      <c r="Y153" s="65" cm="1">
        <f t="array" ref="Y153">INDEX(Y$138:Y$149,MATCH($E153&amp;$I153,$E$138:$E$149&amp;$I$138:$I$149,0))</f>
        <v>0</v>
      </c>
      <c r="Z153" s="65" cm="1">
        <f t="array" ref="Z153">INDEX(Z$138:Z$149,MATCH($E153&amp;$I153,$E$138:$E$149&amp;$I$138:$I$149,0))</f>
        <v>0</v>
      </c>
      <c r="AA153" s="65" cm="1">
        <f t="array" ref="AA153">INDEX(AA$138:AA$149,MATCH($E153&amp;$I153,$E$138:$E$149&amp;$I$138:$I$149,0))</f>
        <v>0</v>
      </c>
      <c r="AB153" s="65" cm="1">
        <f t="array" ref="AB153">INDEX(AB$138:AB$149,MATCH($E153&amp;$I153,$E$138:$E$149&amp;$I$138:$I$149,0))</f>
        <v>0</v>
      </c>
      <c r="AC153" s="65" cm="1">
        <f t="array" ref="AC153">INDEX(AC$138:AC$149,MATCH($E153&amp;$I153,$E$138:$E$149&amp;$I$138:$I$149,0))</f>
        <v>0</v>
      </c>
      <c r="AD153" s="65" cm="1">
        <f t="array" ref="AD153">INDEX(AD$138:AD$149,MATCH($E153&amp;$I153,$E$138:$E$149&amp;$I$138:$I$149,0))</f>
        <v>0</v>
      </c>
      <c r="AE153" s="65" cm="1">
        <f t="array" ref="AE153">INDEX(AE$138:AE$149,MATCH($E153&amp;$I153,$E$138:$E$149&amp;$I$138:$I$149,0))</f>
        <v>0</v>
      </c>
      <c r="AF153" s="65" cm="1">
        <f t="array" ref="AF153">INDEX(AF$138:AF$149,MATCH($E153&amp;$I153,$E$138:$E$149&amp;$I$138:$I$149,0))</f>
        <v>0</v>
      </c>
      <c r="AG153" s="65" cm="1">
        <f t="array" ref="AG153">INDEX(AG$138:AG$149,MATCH($E153&amp;$I153,$E$138:$E$149&amp;$I$138:$I$149,0))</f>
        <v>0</v>
      </c>
      <c r="AH153" s="65" cm="1">
        <f t="array" ref="AH153">INDEX(AH$138:AH$149,MATCH($E153&amp;$I153,$E$138:$E$149&amp;$I$138:$I$149,0))</f>
        <v>0</v>
      </c>
      <c r="AI153" s="65" cm="1">
        <f t="array" ref="AI153">INDEX(AI$138:AI$149,MATCH($E153&amp;$I153,$E$138:$E$149&amp;$I$138:$I$149,0))</f>
        <v>0</v>
      </c>
      <c r="AJ153" s="65" cm="1">
        <f t="array" ref="AJ153">INDEX(AJ$138:AJ$149,MATCH($E153&amp;$I153,$E$138:$E$149&amp;$I$138:$I$149,0))</f>
        <v>0</v>
      </c>
      <c r="AK153" s="65" cm="1">
        <f t="array" ref="AK153">INDEX(AK$138:AK$149,MATCH($E153&amp;$I153,$E$138:$E$149&amp;$I$138:$I$149,0))</f>
        <v>0</v>
      </c>
      <c r="AL153" s="65" cm="1">
        <f t="array" ref="AL153">INDEX(AL$138:AL$149,MATCH($E153&amp;$I153,$E$138:$E$149&amp;$I$138:$I$149,0))</f>
        <v>0</v>
      </c>
      <c r="AM153" s="65" cm="1">
        <f t="array" ref="AM153">INDEX(AM$138:AM$149,MATCH($E153&amp;$I153,$E$138:$E$149&amp;$I$138:$I$149,0))</f>
        <v>0</v>
      </c>
      <c r="AN153" s="65" cm="1">
        <f t="array" ref="AN153">INDEX(AN$138:AN$149,MATCH($E153&amp;$I153,$E$138:$E$149&amp;$I$138:$I$149,0))</f>
        <v>0</v>
      </c>
      <c r="AO153" s="65" cm="1">
        <f t="array" ref="AO153">INDEX(AO$138:AO$149,MATCH($E153&amp;$I153,$E$138:$E$149&amp;$I$138:$I$149,0))</f>
        <v>0</v>
      </c>
      <c r="AP153" s="65" cm="1">
        <f t="array" ref="AP153">INDEX(AP$138:AP$149,MATCH($E153&amp;$I153,$E$138:$E$149&amp;$I$138:$I$149,0))</f>
        <v>0</v>
      </c>
      <c r="AQ153" s="65" cm="1">
        <f t="array" ref="AQ153">INDEX(AQ$138:AQ$149,MATCH($E153&amp;$I153,$E$138:$E$149&amp;$I$138:$I$149,0))</f>
        <v>0</v>
      </c>
      <c r="AR153" s="65" cm="1">
        <f t="array" ref="AR153">INDEX(AR$138:AR$149,MATCH($E153&amp;$I153,$E$138:$E$149&amp;$I$138:$I$149,0))</f>
        <v>0</v>
      </c>
      <c r="AS153" s="65" cm="1">
        <f t="array" ref="AS153">INDEX(AS$138:AS$149,MATCH($E153&amp;$I153,$E$138:$E$149&amp;$I$138:$I$149,0))</f>
        <v>0</v>
      </c>
      <c r="AT153" s="65" cm="1">
        <f t="array" ref="AT153">INDEX(AT$138:AT$149,MATCH($E153&amp;$I153,$E$138:$E$149&amp;$I$138:$I$149,0))</f>
        <v>0</v>
      </c>
      <c r="AU153" s="65" cm="1">
        <f t="array" ref="AU153">INDEX(AU$138:AU$149,MATCH($E153&amp;$I153,$E$138:$E$149&amp;$I$138:$I$149,0))</f>
        <v>0</v>
      </c>
      <c r="AV153" s="65" cm="1">
        <f t="array" ref="AV153">INDEX(AV$138:AV$149,MATCH($E153&amp;$I153,$E$138:$E$149&amp;$I$138:$I$149,0))</f>
        <v>0</v>
      </c>
      <c r="AW153" s="65" cm="1">
        <f t="array" ref="AW153">INDEX(AW$138:AW$149,MATCH($E153&amp;$I153,$E$138:$E$149&amp;$I$138:$I$149,0))</f>
        <v>0</v>
      </c>
      <c r="AX153" s="65" cm="1">
        <f t="array" ref="AX153">INDEX(AX$138:AX$149,MATCH($E153&amp;$I153,$E$138:$E$149&amp;$I$138:$I$149,0))</f>
        <v>0</v>
      </c>
      <c r="AY153" s="65" cm="1">
        <f t="array" ref="AY153">INDEX(AY$138:AY$149,MATCH($E153&amp;$I153,$E$138:$E$149&amp;$I$138:$I$149,0))</f>
        <v>0</v>
      </c>
      <c r="AZ153" s="65" cm="1">
        <f t="array" ref="AZ153">INDEX(AZ$138:AZ$149,MATCH($E153&amp;$I153,$E$138:$E$149&amp;$I$138:$I$149,0))</f>
        <v>0</v>
      </c>
      <c r="BA153" s="65" cm="1">
        <f t="array" ref="BA153">INDEX(BA$138:BA$149,MATCH($E153&amp;$I153,$E$138:$E$149&amp;$I$138:$I$149,0))</f>
        <v>0</v>
      </c>
      <c r="BB153" s="65" cm="1">
        <f t="array" ref="BB153">INDEX(BB$138:BB$149,MATCH($E153&amp;$I153,$E$138:$E$149&amp;$I$138:$I$149,0))</f>
        <v>0</v>
      </c>
      <c r="BC153" s="65" cm="1">
        <f t="array" ref="BC153">INDEX(BC$138:BC$149,MATCH($E153&amp;$I153,$E$138:$E$149&amp;$I$138:$I$149,0))</f>
        <v>0</v>
      </c>
      <c r="BD153" s="65" cm="1">
        <f t="array" ref="BD153">INDEX(BD$138:BD$149,MATCH($E153&amp;$I153,$E$138:$E$149&amp;$I$138:$I$149,0))</f>
        <v>0</v>
      </c>
      <c r="BE153" s="65" cm="1">
        <f t="array" ref="BE153">INDEX(BE$138:BE$149,MATCH($E153&amp;$I153,$E$138:$E$149&amp;$I$138:$I$149,0))</f>
        <v>0</v>
      </c>
      <c r="BF153" s="65" cm="1">
        <f t="array" ref="BF153">INDEX(BF$138:BF$149,MATCH($E153&amp;$I153,$E$138:$E$149&amp;$I$138:$I$149,0))</f>
        <v>0</v>
      </c>
      <c r="BG153" s="65" cm="1">
        <f t="array" ref="BG153">INDEX(BG$138:BG$149,MATCH($E153&amp;$I153,$E$138:$E$149&amp;$I$138:$I$149,0))</f>
        <v>0</v>
      </c>
      <c r="BH153" s="65" cm="1">
        <f t="array" ref="BH153">INDEX(BH$138:BH$149,MATCH($E153&amp;$I153,$E$138:$E$149&amp;$I$138:$I$149,0))</f>
        <v>0</v>
      </c>
      <c r="BI153" s="65" cm="1">
        <f t="array" ref="BI153">INDEX(BI$138:BI$149,MATCH($E153&amp;$I153,$E$138:$E$149&amp;$I$138:$I$149,0))</f>
        <v>0</v>
      </c>
      <c r="BJ153" s="65" cm="1">
        <f t="array" ref="BJ153">INDEX(BJ$138:BJ$149,MATCH($E153&amp;$I153,$E$138:$E$149&amp;$I$138:$I$149,0))</f>
        <v>0</v>
      </c>
      <c r="BK153" s="65" cm="1">
        <f t="array" ref="BK153">INDEX(BK$138:BK$149,MATCH($E153&amp;$I153,$E$138:$E$149&amp;$I$138:$I$149,0))</f>
        <v>0</v>
      </c>
      <c r="BL153" s="65" cm="1">
        <f t="array" ref="BL153">INDEX(BL$138:BL$149,MATCH($E153&amp;$I153,$E$138:$E$149&amp;$I$138:$I$149,0))</f>
        <v>0</v>
      </c>
      <c r="BM153" s="65" cm="1">
        <f t="array" ref="BM153">INDEX(BM$138:BM$149,MATCH($E153&amp;$I153,$E$138:$E$149&amp;$I$138:$I$149,0))</f>
        <v>0</v>
      </c>
      <c r="BN153" s="65" cm="1">
        <f t="array" ref="BN153">INDEX(BN$138:BN$149,MATCH($E153&amp;$I153,$E$138:$E$149&amp;$I$138:$I$149,0))</f>
        <v>0</v>
      </c>
      <c r="BO153" s="65" cm="1">
        <f t="array" ref="BO153">INDEX(BO$138:BO$149,MATCH($E153&amp;$I153,$E$138:$E$149&amp;$I$138:$I$149,0))</f>
        <v>0</v>
      </c>
      <c r="BP153" s="65" cm="1">
        <f t="array" ref="BP153">INDEX(BP$138:BP$149,MATCH($E153&amp;$I153,$E$138:$E$149&amp;$I$138:$I$149,0))</f>
        <v>0</v>
      </c>
      <c r="BQ153" s="65" cm="1">
        <f t="array" ref="BQ153">INDEX(BQ$138:BQ$149,MATCH($E153&amp;$I153,$E$138:$E$149&amp;$I$138:$I$149,0))</f>
        <v>0</v>
      </c>
      <c r="BR153" s="65" cm="1">
        <f t="array" ref="BR153">INDEX(BR$138:BR$149,MATCH($E153&amp;$I153,$E$138:$E$149&amp;$I$138:$I$149,0))</f>
        <v>0</v>
      </c>
      <c r="BS153" s="65" cm="1">
        <f t="array" ref="BS153">INDEX(BS$138:BS$149,MATCH($E153&amp;$I153,$E$138:$E$149&amp;$I$138:$I$149,0))</f>
        <v>0</v>
      </c>
      <c r="BT153" s="65" cm="1">
        <f t="array" ref="BT153">INDEX(BT$138:BT$149,MATCH($E153&amp;$I153,$E$138:$E$149&amp;$I$138:$I$149,0))</f>
        <v>0</v>
      </c>
      <c r="BU153" s="65" cm="1">
        <f t="array" ref="BU153">INDEX(BU$138:BU$149,MATCH($E153&amp;$I153,$E$138:$E$149&amp;$I$138:$I$149,0))</f>
        <v>0</v>
      </c>
      <c r="BV153" s="65" cm="1">
        <f t="array" ref="BV153">INDEX(BV$138:BV$149,MATCH($E153&amp;$I153,$E$138:$E$149&amp;$I$138:$I$149,0))</f>
        <v>0</v>
      </c>
      <c r="BW153" s="65" cm="1">
        <f t="array" ref="BW153">INDEX(BW$138:BW$149,MATCH($E153&amp;$I153,$E$138:$E$149&amp;$I$138:$I$149,0))</f>
        <v>0</v>
      </c>
      <c r="BX153" s="65" cm="1">
        <f t="array" ref="BX153">INDEX(BX$138:BX$149,MATCH($E153&amp;$I153,$E$138:$E$149&amp;$I$138:$I$149,0))</f>
        <v>0</v>
      </c>
      <c r="BY153" s="65" cm="1">
        <f t="array" ref="BY153">INDEX(BY$138:BY$149,MATCH($E153&amp;$I153,$E$138:$E$149&amp;$I$138:$I$149,0))</f>
        <v>0</v>
      </c>
      <c r="BZ153" s="65" cm="1">
        <f t="array" ref="BZ153">INDEX(BZ$138:BZ$149,MATCH($E153&amp;$I153,$E$138:$E$149&amp;$I$138:$I$149,0))</f>
        <v>0</v>
      </c>
      <c r="CA153" s="65" cm="1">
        <f t="array" ref="CA153">INDEX(CA$138:CA$149,MATCH($E153&amp;$I153,$E$138:$E$149&amp;$I$138:$I$149,0))</f>
        <v>0</v>
      </c>
      <c r="CB153" s="65" cm="1">
        <f t="array" ref="CB153">INDEX(CB$138:CB$149,MATCH($E153&amp;$I153,$E$138:$E$149&amp;$I$138:$I$149,0))</f>
        <v>0</v>
      </c>
      <c r="CC153" s="65" cm="1">
        <f t="array" ref="CC153">INDEX(CC$138:CC$149,MATCH($E153&amp;$I153,$E$138:$E$149&amp;$I$138:$I$149,0))</f>
        <v>0</v>
      </c>
      <c r="CD153" s="65" cm="1">
        <f t="array" ref="CD153">INDEX(CD$138:CD$149,MATCH($E153&amp;$I153,$E$138:$E$149&amp;$I$138:$I$149,0))</f>
        <v>0</v>
      </c>
      <c r="CE153" s="65" cm="1">
        <f t="array" ref="CE153">INDEX(CE$138:CE$149,MATCH($E153&amp;$I153,$E$138:$E$149&amp;$I$138:$I$149,0))</f>
        <v>0</v>
      </c>
      <c r="CF153" s="65" cm="1">
        <f t="array" ref="CF153">INDEX(CF$138:CF$149,MATCH($E153&amp;$I153,$E$138:$E$149&amp;$I$138:$I$149,0))</f>
        <v>0</v>
      </c>
      <c r="CG153" s="65" cm="1">
        <f t="array" ref="CG153">INDEX(CG$138:CG$149,MATCH($E153&amp;$I153,$E$138:$E$149&amp;$I$138:$I$149,0))</f>
        <v>0</v>
      </c>
      <c r="CH153" s="65" cm="1">
        <f t="array" ref="CH153">INDEX(CH$138:CH$149,MATCH($E153&amp;$I153,$E$138:$E$149&amp;$I$138:$I$149,0))</f>
        <v>0</v>
      </c>
      <c r="CI153" s="65" cm="1">
        <f t="array" ref="CI153">INDEX(CI$138:CI$149,MATCH($E153&amp;$I153,$E$138:$E$149&amp;$I$138:$I$149,0))</f>
        <v>0</v>
      </c>
      <c r="CJ153" s="65" cm="1">
        <f t="array" ref="CJ153">INDEX(CJ$138:CJ$149,MATCH($E153&amp;$I153,$E$138:$E$149&amp;$I$138:$I$149,0))</f>
        <v>0</v>
      </c>
      <c r="CK153" s="65" cm="1">
        <f t="array" ref="CK153">INDEX(CK$138:CK$149,MATCH($E153&amp;$I153,$E$138:$E$149&amp;$I$138:$I$149,0))</f>
        <v>0</v>
      </c>
      <c r="CL153" s="65" cm="1">
        <f t="array" ref="CL153">INDEX(CL$138:CL$149,MATCH($E153&amp;$I153,$E$138:$E$149&amp;$I$138:$I$149,0))</f>
        <v>0</v>
      </c>
      <c r="CM153" s="65" cm="1">
        <f t="array" ref="CM153">INDEX(CM$138:CM$149,MATCH($E153&amp;$I153,$E$138:$E$149&amp;$I$138:$I$149,0))</f>
        <v>0</v>
      </c>
      <c r="CN153" s="65" cm="1">
        <f t="array" ref="CN153">INDEX(CN$138:CN$149,MATCH($E153&amp;$I153,$E$138:$E$149&amp;$I$138:$I$149,0))</f>
        <v>0</v>
      </c>
      <c r="CO153" s="65" cm="1">
        <f t="array" ref="CO153">INDEX(CO$138:CO$149,MATCH($E153&amp;$I153,$E$138:$E$149&amp;$I$138:$I$149,0))</f>
        <v>0</v>
      </c>
      <c r="CP153" s="65" cm="1">
        <f t="array" ref="CP153">INDEX(CP$138:CP$149,MATCH($E153&amp;$I153,$E$138:$E$149&amp;$I$138:$I$149,0))</f>
        <v>0</v>
      </c>
      <c r="CQ153" s="65" cm="1">
        <f t="array" ref="CQ153">INDEX(CQ$138:CQ$149,MATCH($E153&amp;$I153,$E$138:$E$149&amp;$I$138:$I$149,0))</f>
        <v>0</v>
      </c>
      <c r="CR153" s="65" cm="1">
        <f t="array" ref="CR153">INDEX(CR$138:CR$149,MATCH($E153&amp;$I153,$E$138:$E$149&amp;$I$138:$I$149,0))</f>
        <v>0</v>
      </c>
      <c r="CS153" s="65" cm="1">
        <f t="array" ref="CS153">INDEX(CS$138:CS$149,MATCH($E153&amp;$I153,$E$138:$E$149&amp;$I$138:$I$149,0))</f>
        <v>0</v>
      </c>
      <c r="CT153" s="65" cm="1">
        <f t="array" ref="CT153">INDEX(CT$138:CT$149,MATCH($E153&amp;$I153,$E$138:$E$149&amp;$I$138:$I$149,0))</f>
        <v>0</v>
      </c>
      <c r="CU153" s="65" cm="1">
        <f t="array" ref="CU153">INDEX(CU$138:CU$149,MATCH($E153&amp;$I153,$E$138:$E$149&amp;$I$138:$I$149,0))</f>
        <v>0</v>
      </c>
      <c r="CV153" s="65" cm="1">
        <f t="array" ref="CV153">INDEX(CV$138:CV$149,MATCH($E153&amp;$I153,$E$138:$E$149&amp;$I$138:$I$149,0))</f>
        <v>0</v>
      </c>
    </row>
    <row r="154" spans="2:103" ht="16.149999999999999">
      <c r="E154" s="1" t="s">
        <v>250</v>
      </c>
      <c r="F154"/>
      <c r="G154" s="179" t="s">
        <v>164</v>
      </c>
      <c r="H154" s="29" t="s">
        <v>251</v>
      </c>
      <c r="I154" s="88" t="str">
        <f>Scenarios!$J$106</f>
        <v>Scenario 1</v>
      </c>
      <c r="J154" s="94">
        <f>SUM(L154:CV154)</f>
        <v>0</v>
      </c>
      <c r="L154" s="313">
        <f>L152-L153</f>
        <v>0</v>
      </c>
      <c r="M154" s="313">
        <f>M152-M153</f>
        <v>0</v>
      </c>
      <c r="N154" s="313">
        <f t="shared" ref="N154:BX154" si="35">N152-N153</f>
        <v>0</v>
      </c>
      <c r="O154" s="313">
        <f t="shared" si="35"/>
        <v>0</v>
      </c>
      <c r="P154" s="313">
        <f t="shared" si="35"/>
        <v>0</v>
      </c>
      <c r="Q154" s="313">
        <f>Q152-Q153</f>
        <v>0</v>
      </c>
      <c r="R154" s="313">
        <f t="shared" si="35"/>
        <v>0</v>
      </c>
      <c r="S154" s="313">
        <f t="shared" si="35"/>
        <v>0</v>
      </c>
      <c r="T154" s="313">
        <f t="shared" si="35"/>
        <v>0</v>
      </c>
      <c r="U154" s="313">
        <f t="shared" si="35"/>
        <v>0</v>
      </c>
      <c r="V154" s="313">
        <f t="shared" si="35"/>
        <v>0</v>
      </c>
      <c r="W154" s="313">
        <f t="shared" si="35"/>
        <v>0</v>
      </c>
      <c r="X154" s="313">
        <f t="shared" si="35"/>
        <v>0</v>
      </c>
      <c r="Y154" s="313">
        <f t="shared" si="35"/>
        <v>0</v>
      </c>
      <c r="Z154" s="313">
        <f t="shared" si="35"/>
        <v>0</v>
      </c>
      <c r="AA154" s="313">
        <f t="shared" si="35"/>
        <v>0</v>
      </c>
      <c r="AB154" s="313">
        <f t="shared" si="35"/>
        <v>0</v>
      </c>
      <c r="AC154" s="313">
        <f t="shared" si="35"/>
        <v>0</v>
      </c>
      <c r="AD154" s="313">
        <f t="shared" si="35"/>
        <v>0</v>
      </c>
      <c r="AE154" s="313">
        <f t="shared" si="35"/>
        <v>0</v>
      </c>
      <c r="AF154" s="313">
        <f t="shared" si="35"/>
        <v>0</v>
      </c>
      <c r="AG154" s="313">
        <f t="shared" si="35"/>
        <v>0</v>
      </c>
      <c r="AH154" s="313">
        <f>AH152-AH153</f>
        <v>0</v>
      </c>
      <c r="AI154" s="313">
        <f t="shared" si="35"/>
        <v>0</v>
      </c>
      <c r="AJ154" s="313">
        <f t="shared" si="35"/>
        <v>0</v>
      </c>
      <c r="AK154" s="313">
        <f t="shared" si="35"/>
        <v>0</v>
      </c>
      <c r="AL154" s="313">
        <f t="shared" si="35"/>
        <v>0</v>
      </c>
      <c r="AM154" s="313">
        <f t="shared" si="35"/>
        <v>0</v>
      </c>
      <c r="AN154" s="313">
        <f t="shared" si="35"/>
        <v>0</v>
      </c>
      <c r="AO154" s="313">
        <f t="shared" si="35"/>
        <v>0</v>
      </c>
      <c r="AP154" s="313">
        <f t="shared" si="35"/>
        <v>0</v>
      </c>
      <c r="AQ154" s="313">
        <f t="shared" si="35"/>
        <v>0</v>
      </c>
      <c r="AR154" s="313">
        <f t="shared" si="35"/>
        <v>0</v>
      </c>
      <c r="AS154" s="313">
        <f t="shared" si="35"/>
        <v>0</v>
      </c>
      <c r="AT154" s="313">
        <f t="shared" si="35"/>
        <v>0</v>
      </c>
      <c r="AU154" s="313">
        <f t="shared" si="35"/>
        <v>0</v>
      </c>
      <c r="AV154" s="313">
        <f t="shared" si="35"/>
        <v>0</v>
      </c>
      <c r="AW154" s="313">
        <f t="shared" si="35"/>
        <v>0</v>
      </c>
      <c r="AX154" s="313">
        <f t="shared" si="35"/>
        <v>0</v>
      </c>
      <c r="AY154" s="313">
        <f t="shared" si="35"/>
        <v>0</v>
      </c>
      <c r="AZ154" s="313">
        <f t="shared" si="35"/>
        <v>0</v>
      </c>
      <c r="BA154" s="313">
        <f t="shared" si="35"/>
        <v>0</v>
      </c>
      <c r="BB154" s="313">
        <f t="shared" si="35"/>
        <v>0</v>
      </c>
      <c r="BC154" s="313">
        <f t="shared" si="35"/>
        <v>0</v>
      </c>
      <c r="BD154" s="313">
        <f t="shared" si="35"/>
        <v>0</v>
      </c>
      <c r="BE154" s="313">
        <f t="shared" si="35"/>
        <v>0</v>
      </c>
      <c r="BF154" s="313">
        <f t="shared" si="35"/>
        <v>0</v>
      </c>
      <c r="BG154" s="313">
        <f t="shared" si="35"/>
        <v>0</v>
      </c>
      <c r="BH154" s="313">
        <f t="shared" si="35"/>
        <v>0</v>
      </c>
      <c r="BI154" s="313">
        <f t="shared" si="35"/>
        <v>0</v>
      </c>
      <c r="BJ154" s="313">
        <f t="shared" si="35"/>
        <v>0</v>
      </c>
      <c r="BK154" s="313">
        <f t="shared" si="35"/>
        <v>0</v>
      </c>
      <c r="BL154" s="313">
        <f t="shared" si="35"/>
        <v>0</v>
      </c>
      <c r="BM154" s="313">
        <f t="shared" si="35"/>
        <v>0</v>
      </c>
      <c r="BN154" s="313">
        <f t="shared" si="35"/>
        <v>0</v>
      </c>
      <c r="BO154" s="313">
        <f t="shared" si="35"/>
        <v>0</v>
      </c>
      <c r="BP154" s="313">
        <f t="shared" si="35"/>
        <v>0</v>
      </c>
      <c r="BQ154" s="313">
        <f t="shared" si="35"/>
        <v>0</v>
      </c>
      <c r="BR154" s="313">
        <f t="shared" si="35"/>
        <v>0</v>
      </c>
      <c r="BS154" s="313">
        <f t="shared" si="35"/>
        <v>0</v>
      </c>
      <c r="BT154" s="313">
        <f t="shared" si="35"/>
        <v>0</v>
      </c>
      <c r="BU154" s="313">
        <f t="shared" si="35"/>
        <v>0</v>
      </c>
      <c r="BV154" s="313">
        <f t="shared" si="35"/>
        <v>0</v>
      </c>
      <c r="BW154" s="313">
        <f t="shared" si="35"/>
        <v>0</v>
      </c>
      <c r="BX154" s="313">
        <f t="shared" si="35"/>
        <v>0</v>
      </c>
      <c r="BY154" s="313">
        <f t="shared" ref="BY154:CV154" si="36">BY152-BY153</f>
        <v>0</v>
      </c>
      <c r="BZ154" s="313">
        <f t="shared" si="36"/>
        <v>0</v>
      </c>
      <c r="CA154" s="313">
        <f t="shared" si="36"/>
        <v>0</v>
      </c>
      <c r="CB154" s="313">
        <f t="shared" si="36"/>
        <v>0</v>
      </c>
      <c r="CC154" s="313">
        <f t="shared" si="36"/>
        <v>0</v>
      </c>
      <c r="CD154" s="313">
        <f t="shared" si="36"/>
        <v>0</v>
      </c>
      <c r="CE154" s="313">
        <f t="shared" si="36"/>
        <v>0</v>
      </c>
      <c r="CF154" s="313">
        <f t="shared" si="36"/>
        <v>0</v>
      </c>
      <c r="CG154" s="313">
        <f t="shared" si="36"/>
        <v>0</v>
      </c>
      <c r="CH154" s="313">
        <f t="shared" si="36"/>
        <v>0</v>
      </c>
      <c r="CI154" s="313">
        <f t="shared" si="36"/>
        <v>0</v>
      </c>
      <c r="CJ154" s="313">
        <f t="shared" si="36"/>
        <v>0</v>
      </c>
      <c r="CK154" s="313">
        <f t="shared" si="36"/>
        <v>0</v>
      </c>
      <c r="CL154" s="313">
        <f t="shared" si="36"/>
        <v>0</v>
      </c>
      <c r="CM154" s="313">
        <f t="shared" si="36"/>
        <v>0</v>
      </c>
      <c r="CN154" s="313">
        <f t="shared" si="36"/>
        <v>0</v>
      </c>
      <c r="CO154" s="313">
        <f t="shared" si="36"/>
        <v>0</v>
      </c>
      <c r="CP154" s="313">
        <f t="shared" si="36"/>
        <v>0</v>
      </c>
      <c r="CQ154" s="313">
        <f t="shared" si="36"/>
        <v>0</v>
      </c>
      <c r="CR154" s="313">
        <f t="shared" si="36"/>
        <v>0</v>
      </c>
      <c r="CS154" s="313">
        <f t="shared" si="36"/>
        <v>0</v>
      </c>
      <c r="CT154" s="313">
        <f t="shared" si="36"/>
        <v>0</v>
      </c>
      <c r="CU154" s="313">
        <f t="shared" si="36"/>
        <v>0</v>
      </c>
      <c r="CV154" s="313">
        <f t="shared" si="36"/>
        <v>0</v>
      </c>
    </row>
    <row r="155" spans="2:103">
      <c r="F155"/>
      <c r="G155" s="179"/>
      <c r="H155" s="29"/>
      <c r="I155"/>
      <c r="J155" s="94"/>
      <c r="L155" s="358"/>
      <c r="M155" s="358"/>
      <c r="N155" s="358"/>
      <c r="O155" s="358"/>
      <c r="P155" s="358"/>
      <c r="Q155" s="358"/>
      <c r="R155" s="358"/>
      <c r="S155" s="358"/>
      <c r="T155" s="358"/>
      <c r="U155" s="358"/>
      <c r="V155" s="358"/>
      <c r="W155" s="358"/>
      <c r="X155" s="358"/>
      <c r="Y155" s="358"/>
      <c r="Z155" s="358"/>
      <c r="AA155" s="358"/>
      <c r="AB155" s="358"/>
      <c r="AC155" s="358"/>
      <c r="AD155" s="358"/>
      <c r="AE155" s="358"/>
      <c r="AF155" s="358"/>
      <c r="AG155" s="358"/>
      <c r="AH155" s="358"/>
      <c r="AI155" s="358"/>
      <c r="AJ155" s="358"/>
      <c r="AK155" s="358"/>
      <c r="AL155" s="358"/>
      <c r="AM155" s="358"/>
      <c r="AN155" s="358"/>
      <c r="AO155" s="358"/>
      <c r="AP155" s="358"/>
      <c r="AQ155" s="358"/>
      <c r="AR155" s="358"/>
      <c r="AS155" s="358"/>
      <c r="AT155" s="358"/>
      <c r="AU155" s="358"/>
      <c r="AV155" s="358"/>
      <c r="AW155" s="358"/>
      <c r="AX155" s="358"/>
      <c r="AY155" s="358"/>
      <c r="AZ155" s="358"/>
      <c r="BA155" s="358"/>
      <c r="BB155" s="358"/>
      <c r="BC155" s="358"/>
      <c r="BD155" s="358"/>
      <c r="BE155" s="358"/>
      <c r="BF155" s="358"/>
      <c r="BG155" s="358"/>
      <c r="BH155" s="358"/>
      <c r="BI155" s="358"/>
      <c r="BJ155" s="358"/>
      <c r="BK155" s="358"/>
      <c r="BL155" s="358"/>
      <c r="BM155" s="358"/>
      <c r="BN155" s="358"/>
      <c r="BO155" s="358"/>
      <c r="BP155" s="358"/>
      <c r="BQ155" s="358"/>
      <c r="BR155" s="358"/>
      <c r="BS155" s="358"/>
      <c r="BT155" s="358"/>
      <c r="BU155" s="358"/>
      <c r="BV155" s="358"/>
      <c r="BW155" s="358"/>
      <c r="BX155" s="358"/>
      <c r="BY155" s="358"/>
      <c r="BZ155" s="358"/>
      <c r="CA155" s="358"/>
      <c r="CB155" s="358"/>
      <c r="CC155" s="358"/>
      <c r="CD155" s="358"/>
      <c r="CE155" s="358"/>
      <c r="CF155" s="358"/>
      <c r="CG155" s="358"/>
      <c r="CH155" s="358"/>
      <c r="CI155" s="358"/>
      <c r="CJ155" s="358"/>
      <c r="CK155" s="358"/>
      <c r="CL155" s="358"/>
      <c r="CM155" s="358"/>
      <c r="CN155" s="358"/>
      <c r="CO155" s="358"/>
      <c r="CP155" s="358"/>
      <c r="CQ155" s="358"/>
      <c r="CR155" s="358"/>
      <c r="CS155" s="358"/>
      <c r="CT155" s="358"/>
      <c r="CU155" s="358"/>
      <c r="CV155" s="358"/>
    </row>
    <row r="156" spans="2:103" ht="16.149999999999999">
      <c r="E156" s="1" t="s">
        <v>252</v>
      </c>
      <c r="F156"/>
      <c r="G156" s="179" t="s">
        <v>164</v>
      </c>
      <c r="H156" s="29" t="s">
        <v>249</v>
      </c>
      <c r="I156" s="88" t="str">
        <f>Scenarios!$J$106</f>
        <v>Scenario 1</v>
      </c>
      <c r="J156" s="94">
        <f>SUM(L156:CV156)</f>
        <v>0</v>
      </c>
      <c r="L156" s="57"/>
      <c r="M156" s="57"/>
      <c r="N156" s="57"/>
      <c r="O156" s="57"/>
      <c r="P156" s="57"/>
      <c r="Q156" s="57"/>
      <c r="R156" s="57"/>
      <c r="S156" s="57"/>
      <c r="T156" s="57"/>
      <c r="U156" s="57"/>
      <c r="V156" s="57"/>
      <c r="W156" s="57"/>
      <c r="X156" s="57"/>
      <c r="Y156" s="57"/>
      <c r="Z156" s="57"/>
      <c r="AA156" s="57"/>
      <c r="AB156" s="57"/>
      <c r="AC156" s="57"/>
      <c r="AD156" s="57"/>
      <c r="AE156" s="57"/>
      <c r="AF156" s="57"/>
      <c r="AG156" s="57"/>
      <c r="AH156" s="57"/>
      <c r="AI156" s="57"/>
      <c r="AJ156" s="57"/>
      <c r="AK156" s="57"/>
      <c r="AL156" s="57"/>
      <c r="AM156" s="57"/>
      <c r="AN156" s="57"/>
      <c r="AO156" s="57"/>
      <c r="AP156" s="57"/>
      <c r="AQ156" s="57"/>
      <c r="AR156" s="57"/>
      <c r="AS156" s="57"/>
      <c r="AT156" s="57"/>
      <c r="AU156" s="57"/>
      <c r="AV156" s="57"/>
      <c r="AW156" s="57"/>
      <c r="AX156" s="57"/>
      <c r="AY156" s="57"/>
      <c r="AZ156" s="57"/>
      <c r="BA156" s="57"/>
      <c r="BB156" s="57"/>
      <c r="BC156" s="57"/>
      <c r="BD156" s="57"/>
      <c r="BE156" s="57"/>
      <c r="BF156" s="57"/>
      <c r="BG156" s="57"/>
      <c r="BH156" s="57"/>
      <c r="BI156" s="57"/>
      <c r="BJ156" s="57"/>
      <c r="BK156" s="57"/>
      <c r="BL156" s="57"/>
      <c r="BM156" s="57"/>
      <c r="BN156" s="57"/>
      <c r="BO156" s="57"/>
      <c r="BP156" s="57"/>
      <c r="BQ156" s="57"/>
      <c r="BR156" s="57"/>
      <c r="BS156" s="57"/>
      <c r="BT156" s="57"/>
      <c r="BU156" s="57"/>
      <c r="BV156" s="57"/>
      <c r="BW156" s="57"/>
      <c r="BX156" s="57"/>
      <c r="BY156" s="57"/>
      <c r="BZ156" s="57"/>
      <c r="CA156" s="57"/>
      <c r="CB156" s="57"/>
      <c r="CC156" s="57"/>
      <c r="CD156" s="57"/>
      <c r="CE156" s="57"/>
      <c r="CF156" s="57"/>
      <c r="CG156" s="57"/>
      <c r="CH156" s="57"/>
      <c r="CI156" s="57"/>
      <c r="CJ156" s="57"/>
      <c r="CK156" s="57"/>
      <c r="CL156" s="57"/>
      <c r="CM156" s="57"/>
      <c r="CN156" s="57"/>
      <c r="CO156" s="57"/>
      <c r="CP156" s="57"/>
      <c r="CQ156" s="57"/>
      <c r="CR156" s="57"/>
      <c r="CS156" s="57"/>
      <c r="CT156" s="57"/>
      <c r="CU156" s="57"/>
      <c r="CV156" s="57"/>
    </row>
    <row r="157" spans="2:103">
      <c r="F157"/>
      <c r="H157" s="29"/>
      <c r="I157"/>
      <c r="J157" s="94"/>
      <c r="L157" s="358"/>
      <c r="M157" s="358"/>
      <c r="N157" s="358"/>
      <c r="O157" s="358"/>
      <c r="P157" s="358"/>
      <c r="Q157" s="358"/>
      <c r="R157" s="358"/>
      <c r="S157" s="358"/>
      <c r="T157" s="358"/>
      <c r="U157" s="358"/>
      <c r="V157" s="358"/>
      <c r="W157" s="358"/>
      <c r="X157" s="358"/>
      <c r="Y157" s="358"/>
      <c r="Z157" s="358"/>
      <c r="AA157" s="358"/>
      <c r="AB157" s="358"/>
      <c r="AC157" s="358"/>
      <c r="AD157" s="358"/>
      <c r="AE157" s="358"/>
      <c r="AF157" s="358"/>
      <c r="AG157" s="358"/>
      <c r="AH157" s="358"/>
      <c r="AI157" s="358"/>
      <c r="AJ157" s="358"/>
      <c r="AK157" s="358"/>
      <c r="AL157" s="358"/>
      <c r="AM157" s="358"/>
      <c r="AN157" s="358"/>
      <c r="AO157" s="358"/>
      <c r="AP157" s="358"/>
      <c r="AQ157" s="358"/>
      <c r="AR157" s="358"/>
      <c r="AS157" s="358"/>
      <c r="AT157" s="358"/>
      <c r="AU157" s="358"/>
      <c r="AV157" s="358"/>
      <c r="AW157" s="358"/>
      <c r="AX157" s="358"/>
      <c r="AY157" s="358"/>
      <c r="AZ157" s="358"/>
      <c r="BA157" s="358"/>
      <c r="BB157" s="358"/>
      <c r="BC157" s="358"/>
      <c r="BD157" s="358"/>
      <c r="BE157" s="358"/>
      <c r="BF157" s="358"/>
      <c r="BG157" s="358"/>
      <c r="BH157" s="358"/>
      <c r="BI157" s="358"/>
      <c r="BJ157" s="358"/>
      <c r="BK157" s="358"/>
      <c r="BL157" s="358"/>
      <c r="BM157" s="358"/>
      <c r="BN157" s="358"/>
      <c r="BO157" s="358"/>
      <c r="BP157" s="358"/>
      <c r="BQ157" s="358"/>
      <c r="BR157" s="358"/>
      <c r="BS157" s="358"/>
      <c r="BT157" s="358"/>
      <c r="BU157" s="358"/>
      <c r="BV157" s="358"/>
      <c r="BW157" s="358"/>
      <c r="BX157" s="358"/>
      <c r="BY157" s="358"/>
      <c r="BZ157" s="358"/>
      <c r="CA157" s="358"/>
      <c r="CB157" s="358"/>
      <c r="CC157" s="358"/>
      <c r="CD157" s="358"/>
      <c r="CE157" s="358"/>
      <c r="CF157" s="358"/>
      <c r="CG157" s="358"/>
      <c r="CH157" s="358"/>
      <c r="CI157" s="358"/>
      <c r="CJ157" s="358"/>
      <c r="CK157" s="358"/>
      <c r="CL157" s="358"/>
      <c r="CM157" s="358"/>
      <c r="CN157" s="358"/>
      <c r="CO157" s="358"/>
      <c r="CP157" s="358"/>
      <c r="CQ157" s="358"/>
      <c r="CR157" s="358"/>
      <c r="CS157" s="358"/>
      <c r="CT157" s="358"/>
      <c r="CU157" s="358"/>
      <c r="CV157" s="358"/>
    </row>
    <row r="158" spans="2:103" s="12" customFormat="1">
      <c r="B158" s="117" t="s">
        <v>51</v>
      </c>
      <c r="C158" s="117"/>
      <c r="D158" s="117"/>
      <c r="E158" s="117"/>
      <c r="F158" s="117"/>
      <c r="G158" s="117"/>
      <c r="H158" s="117"/>
      <c r="I158" s="117"/>
      <c r="J158" s="117"/>
      <c r="K158" s="117"/>
      <c r="L158" s="117"/>
      <c r="M158" s="117"/>
      <c r="N158" s="117"/>
      <c r="O158" s="117"/>
      <c r="P158" s="117"/>
      <c r="Q158" s="117"/>
      <c r="R158" s="117"/>
      <c r="S158" s="117"/>
      <c r="T158" s="117"/>
      <c r="U158" s="117"/>
      <c r="V158" s="117"/>
      <c r="W158" s="117"/>
      <c r="X158" s="117"/>
      <c r="Y158" s="117"/>
      <c r="Z158" s="117"/>
      <c r="AA158" s="117"/>
      <c r="AB158" s="117"/>
      <c r="AC158" s="117"/>
      <c r="AD158" s="117"/>
      <c r="AE158" s="117"/>
      <c r="AF158" s="117"/>
      <c r="AG158" s="117"/>
      <c r="AH158" s="117"/>
      <c r="AI158" s="117"/>
      <c r="AJ158" s="117"/>
      <c r="AK158" s="117"/>
      <c r="AL158" s="117"/>
      <c r="AM158" s="117"/>
      <c r="AN158" s="117"/>
      <c r="AO158" s="117"/>
      <c r="AP158" s="117"/>
      <c r="AQ158" s="117"/>
      <c r="AR158" s="117"/>
      <c r="AS158" s="117"/>
      <c r="AT158" s="117"/>
      <c r="AU158" s="117"/>
      <c r="AV158" s="117"/>
      <c r="AW158" s="117"/>
      <c r="AX158" s="117"/>
      <c r="AY158" s="117"/>
      <c r="AZ158" s="117"/>
      <c r="BA158" s="117"/>
      <c r="BB158" s="117"/>
      <c r="BC158" s="117"/>
      <c r="BD158" s="117"/>
      <c r="BE158" s="117"/>
      <c r="BF158" s="117"/>
      <c r="BG158" s="117"/>
      <c r="BH158" s="117"/>
      <c r="BI158" s="117"/>
      <c r="BJ158" s="117"/>
      <c r="BK158" s="117"/>
      <c r="BL158" s="117"/>
      <c r="BM158" s="117"/>
      <c r="BN158" s="117"/>
      <c r="BO158" s="117"/>
      <c r="BP158" s="117"/>
      <c r="BQ158" s="117"/>
      <c r="BR158" s="117"/>
      <c r="BS158" s="117"/>
      <c r="BT158" s="117"/>
      <c r="BU158" s="117"/>
      <c r="BV158" s="117"/>
      <c r="BW158" s="117"/>
      <c r="BX158" s="117"/>
      <c r="BY158" s="117"/>
      <c r="BZ158" s="117"/>
      <c r="CA158" s="117"/>
      <c r="CB158" s="117"/>
      <c r="CC158" s="117"/>
      <c r="CD158" s="117"/>
      <c r="CE158" s="117"/>
      <c r="CF158" s="117"/>
      <c r="CG158" s="117"/>
      <c r="CH158" s="117"/>
      <c r="CI158" s="117"/>
      <c r="CJ158" s="117"/>
      <c r="CK158" s="117"/>
      <c r="CL158" s="117"/>
      <c r="CM158" s="117"/>
      <c r="CN158" s="117"/>
      <c r="CO158" s="117"/>
      <c r="CP158" s="117"/>
      <c r="CQ158" s="117"/>
      <c r="CR158" s="117"/>
      <c r="CS158" s="117"/>
      <c r="CT158" s="117"/>
      <c r="CU158" s="117"/>
      <c r="CV158" s="117"/>
      <c r="CW158" s="118"/>
      <c r="CX158" s="118"/>
      <c r="CY158" s="118"/>
    </row>
    <row r="159" spans="2:103"/>
    <row r="160" spans="2:103"/>
    <row r="161"/>
    <row r="162"/>
    <row r="163"/>
    <row r="164"/>
    <row r="165"/>
    <row r="166"/>
    <row r="167"/>
    <row r="168"/>
    <row r="169"/>
    <row r="170"/>
  </sheetData>
  <pageMargins left="0.7" right="0.7" top="0.75" bottom="0.75" header="0.3" footer="0.3"/>
  <pageSetup paperSize="9" orientation="portrait" r:id="rId1"/>
  <headerFooter>
    <oddHeader>&amp;C&amp;"Aptos"&amp;10&amp;K000000 OFFICIAL&amp;1#_x000D_</oddHeader>
    <oddFooter>&amp;C_x000D_&amp;1#&amp;"Aptos"&amp;10&amp;K000000 OFFICIAL</oddFooter>
  </headerFooter>
  <ignoredErrors>
    <ignoredError sqref="J102:J103 J105 J110:J111 J113" formulaRange="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BD5CDF-E32B-49FE-952C-8867EC767169}">
  <sheetPr codeName="Sheet7">
    <tabColor rgb="FFFFFFCC"/>
    <pageSetUpPr autoPageBreaks="0"/>
  </sheetPr>
  <dimension ref="A1:DV406"/>
  <sheetViews>
    <sheetView tabSelected="1" zoomScale="90" zoomScaleNormal="90" workbookViewId="0">
      <pane xSplit="10" ySplit="3" topLeftCell="K317" activePane="bottomRight" state="frozen"/>
      <selection pane="bottomRight" activeCell="K332" sqref="K332"/>
      <selection pane="bottomLeft" activeCell="M68" sqref="M68"/>
      <selection pane="topRight" activeCell="M68" sqref="M68"/>
    </sheetView>
  </sheetViews>
  <sheetFormatPr defaultColWidth="0" defaultRowHeight="15.4" zeroHeight="1"/>
  <cols>
    <col min="1" max="3" width="3" style="1" customWidth="1"/>
    <col min="4" max="4" width="4.125" style="1" customWidth="1"/>
    <col min="5" max="5" width="33" style="1" customWidth="1"/>
    <col min="6" max="6" width="10.375" style="1" customWidth="1"/>
    <col min="7" max="7" width="8.875" style="1" customWidth="1"/>
    <col min="8" max="8" width="9.75" style="2" customWidth="1"/>
    <col min="9" max="9" width="3.625" style="2" customWidth="1"/>
    <col min="10" max="10" width="9.25" style="2" customWidth="1"/>
    <col min="11" max="11" width="9.75" style="1" customWidth="1"/>
    <col min="12" max="12" width="11.125" style="1" customWidth="1"/>
    <col min="13" max="28" width="10.875" style="1" customWidth="1"/>
    <col min="29" max="29" width="13.5" style="1" customWidth="1"/>
    <col min="30" max="100" width="10.875" style="1" customWidth="1"/>
    <col min="101" max="104" width="9.25" style="1" customWidth="1"/>
    <col min="105" max="16384" width="9.25" style="1" hidden="1"/>
  </cols>
  <sheetData>
    <row r="1" spans="1:103" s="50" customFormat="1">
      <c r="A1" s="50" t="s">
        <v>26</v>
      </c>
      <c r="H1" s="51"/>
      <c r="I1" s="51"/>
      <c r="J1" s="51"/>
      <c r="K1" s="52">
        <f t="shared" ref="K1:AP1" si="0">DATE(K3-1,4,1)</f>
        <v>43922</v>
      </c>
      <c r="L1" s="52">
        <f t="shared" si="0"/>
        <v>44287</v>
      </c>
      <c r="M1" s="52">
        <f t="shared" si="0"/>
        <v>44652</v>
      </c>
      <c r="N1" s="52">
        <f t="shared" si="0"/>
        <v>45017</v>
      </c>
      <c r="O1" s="52">
        <f t="shared" si="0"/>
        <v>45383</v>
      </c>
      <c r="P1" s="52">
        <f t="shared" si="0"/>
        <v>45748</v>
      </c>
      <c r="Q1" s="52">
        <f t="shared" si="0"/>
        <v>46113</v>
      </c>
      <c r="R1" s="52">
        <f t="shared" si="0"/>
        <v>46478</v>
      </c>
      <c r="S1" s="52">
        <f t="shared" si="0"/>
        <v>46844</v>
      </c>
      <c r="T1" s="52">
        <f t="shared" si="0"/>
        <v>47209</v>
      </c>
      <c r="U1" s="52">
        <f t="shared" si="0"/>
        <v>47574</v>
      </c>
      <c r="V1" s="52">
        <f t="shared" si="0"/>
        <v>47939</v>
      </c>
      <c r="W1" s="52">
        <f t="shared" si="0"/>
        <v>48305</v>
      </c>
      <c r="X1" s="52">
        <f t="shared" si="0"/>
        <v>48670</v>
      </c>
      <c r="Y1" s="52">
        <f t="shared" si="0"/>
        <v>49035</v>
      </c>
      <c r="Z1" s="52">
        <f t="shared" si="0"/>
        <v>49400</v>
      </c>
      <c r="AA1" s="52">
        <f t="shared" si="0"/>
        <v>49766</v>
      </c>
      <c r="AB1" s="52">
        <f t="shared" si="0"/>
        <v>50131</v>
      </c>
      <c r="AC1" s="52">
        <f t="shared" si="0"/>
        <v>50496</v>
      </c>
      <c r="AD1" s="52">
        <f t="shared" si="0"/>
        <v>50861</v>
      </c>
      <c r="AE1" s="52">
        <f t="shared" si="0"/>
        <v>51227</v>
      </c>
      <c r="AF1" s="52">
        <f t="shared" si="0"/>
        <v>51592</v>
      </c>
      <c r="AG1" s="52">
        <f t="shared" si="0"/>
        <v>51957</v>
      </c>
      <c r="AH1" s="52">
        <f t="shared" si="0"/>
        <v>52322</v>
      </c>
      <c r="AI1" s="52">
        <f t="shared" si="0"/>
        <v>52688</v>
      </c>
      <c r="AJ1" s="52">
        <f t="shared" si="0"/>
        <v>53053</v>
      </c>
      <c r="AK1" s="52">
        <f t="shared" si="0"/>
        <v>53418</v>
      </c>
      <c r="AL1" s="52">
        <f t="shared" si="0"/>
        <v>53783</v>
      </c>
      <c r="AM1" s="52">
        <f t="shared" si="0"/>
        <v>54149</v>
      </c>
      <c r="AN1" s="52">
        <f t="shared" si="0"/>
        <v>54514</v>
      </c>
      <c r="AO1" s="52">
        <f t="shared" si="0"/>
        <v>54879</v>
      </c>
      <c r="AP1" s="52">
        <f t="shared" si="0"/>
        <v>55244</v>
      </c>
      <c r="AQ1" s="52">
        <f t="shared" ref="AQ1:BV1" si="1">DATE(AQ3-1,4,1)</f>
        <v>55610</v>
      </c>
      <c r="AR1" s="52">
        <f t="shared" si="1"/>
        <v>55975</v>
      </c>
      <c r="AS1" s="52">
        <f t="shared" si="1"/>
        <v>56340</v>
      </c>
      <c r="AT1" s="52">
        <f t="shared" si="1"/>
        <v>56705</v>
      </c>
      <c r="AU1" s="52">
        <f t="shared" si="1"/>
        <v>57071</v>
      </c>
      <c r="AV1" s="52">
        <f t="shared" si="1"/>
        <v>57436</v>
      </c>
      <c r="AW1" s="52">
        <f t="shared" si="1"/>
        <v>57801</v>
      </c>
      <c r="AX1" s="52">
        <f t="shared" si="1"/>
        <v>58166</v>
      </c>
      <c r="AY1" s="52">
        <f t="shared" si="1"/>
        <v>58532</v>
      </c>
      <c r="AZ1" s="52">
        <f t="shared" si="1"/>
        <v>58897</v>
      </c>
      <c r="BA1" s="52">
        <f t="shared" si="1"/>
        <v>59262</v>
      </c>
      <c r="BB1" s="52">
        <f t="shared" si="1"/>
        <v>59627</v>
      </c>
      <c r="BC1" s="52">
        <f t="shared" si="1"/>
        <v>59993</v>
      </c>
      <c r="BD1" s="52">
        <f t="shared" si="1"/>
        <v>60358</v>
      </c>
      <c r="BE1" s="52">
        <f t="shared" si="1"/>
        <v>60723</v>
      </c>
      <c r="BF1" s="52">
        <f t="shared" si="1"/>
        <v>61088</v>
      </c>
      <c r="BG1" s="52">
        <f t="shared" si="1"/>
        <v>61454</v>
      </c>
      <c r="BH1" s="52">
        <f t="shared" si="1"/>
        <v>61819</v>
      </c>
      <c r="BI1" s="52">
        <f t="shared" si="1"/>
        <v>62184</v>
      </c>
      <c r="BJ1" s="52">
        <f t="shared" si="1"/>
        <v>62549</v>
      </c>
      <c r="BK1" s="52">
        <f t="shared" si="1"/>
        <v>62915</v>
      </c>
      <c r="BL1" s="52">
        <f t="shared" si="1"/>
        <v>63280</v>
      </c>
      <c r="BM1" s="52">
        <f t="shared" si="1"/>
        <v>63645</v>
      </c>
      <c r="BN1" s="52">
        <f t="shared" si="1"/>
        <v>64010</v>
      </c>
      <c r="BO1" s="52">
        <f t="shared" si="1"/>
        <v>64376</v>
      </c>
      <c r="BP1" s="52">
        <f t="shared" si="1"/>
        <v>64741</v>
      </c>
      <c r="BQ1" s="52">
        <f t="shared" si="1"/>
        <v>65106</v>
      </c>
      <c r="BR1" s="52">
        <f t="shared" si="1"/>
        <v>65471</v>
      </c>
      <c r="BS1" s="52">
        <f t="shared" si="1"/>
        <v>65837</v>
      </c>
      <c r="BT1" s="52">
        <f t="shared" si="1"/>
        <v>66202</v>
      </c>
      <c r="BU1" s="52">
        <f t="shared" si="1"/>
        <v>66567</v>
      </c>
      <c r="BV1" s="52">
        <f t="shared" si="1"/>
        <v>66932</v>
      </c>
      <c r="BW1" s="52">
        <f t="shared" ref="BW1:CV1" si="2">DATE(BW3-1,4,1)</f>
        <v>67298</v>
      </c>
      <c r="BX1" s="52">
        <f t="shared" si="2"/>
        <v>67663</v>
      </c>
      <c r="BY1" s="52">
        <f t="shared" si="2"/>
        <v>68028</v>
      </c>
      <c r="BZ1" s="52">
        <f t="shared" si="2"/>
        <v>68393</v>
      </c>
      <c r="CA1" s="52">
        <f t="shared" si="2"/>
        <v>68759</v>
      </c>
      <c r="CB1" s="52">
        <f t="shared" si="2"/>
        <v>69124</v>
      </c>
      <c r="CC1" s="52">
        <f t="shared" si="2"/>
        <v>69489</v>
      </c>
      <c r="CD1" s="52">
        <f t="shared" si="2"/>
        <v>69854</v>
      </c>
      <c r="CE1" s="52">
        <f t="shared" si="2"/>
        <v>70220</v>
      </c>
      <c r="CF1" s="52">
        <f t="shared" si="2"/>
        <v>70585</v>
      </c>
      <c r="CG1" s="52">
        <f t="shared" si="2"/>
        <v>70950</v>
      </c>
      <c r="CH1" s="52">
        <f t="shared" si="2"/>
        <v>71315</v>
      </c>
      <c r="CI1" s="52">
        <f t="shared" si="2"/>
        <v>71681</v>
      </c>
      <c r="CJ1" s="52">
        <f t="shared" si="2"/>
        <v>72046</v>
      </c>
      <c r="CK1" s="52">
        <f t="shared" si="2"/>
        <v>72411</v>
      </c>
      <c r="CL1" s="52">
        <f t="shared" si="2"/>
        <v>72776</v>
      </c>
      <c r="CM1" s="52">
        <f t="shared" si="2"/>
        <v>73141</v>
      </c>
      <c r="CN1" s="52">
        <f t="shared" si="2"/>
        <v>73506</v>
      </c>
      <c r="CO1" s="52">
        <f t="shared" si="2"/>
        <v>73871</v>
      </c>
      <c r="CP1" s="52">
        <f t="shared" si="2"/>
        <v>74236</v>
      </c>
      <c r="CQ1" s="52">
        <f t="shared" si="2"/>
        <v>74602</v>
      </c>
      <c r="CR1" s="52">
        <f t="shared" si="2"/>
        <v>74967</v>
      </c>
      <c r="CS1" s="52">
        <f t="shared" si="2"/>
        <v>75332</v>
      </c>
      <c r="CT1" s="52">
        <f t="shared" si="2"/>
        <v>75697</v>
      </c>
      <c r="CU1" s="52">
        <f t="shared" si="2"/>
        <v>76063</v>
      </c>
      <c r="CV1" s="52">
        <f t="shared" si="2"/>
        <v>76428</v>
      </c>
    </row>
    <row r="2" spans="1:103" s="50" customFormat="1">
      <c r="H2" s="51"/>
      <c r="I2" s="51"/>
      <c r="J2" s="51"/>
      <c r="K2" s="52">
        <f t="shared" ref="K2:AP2" si="3">DATE(K3,3,31)</f>
        <v>44286</v>
      </c>
      <c r="L2" s="52">
        <f t="shared" si="3"/>
        <v>44651</v>
      </c>
      <c r="M2" s="52">
        <f t="shared" si="3"/>
        <v>45016</v>
      </c>
      <c r="N2" s="52">
        <f t="shared" si="3"/>
        <v>45382</v>
      </c>
      <c r="O2" s="52">
        <f t="shared" si="3"/>
        <v>45747</v>
      </c>
      <c r="P2" s="52">
        <f t="shared" si="3"/>
        <v>46112</v>
      </c>
      <c r="Q2" s="52">
        <f t="shared" si="3"/>
        <v>46477</v>
      </c>
      <c r="R2" s="52">
        <f t="shared" si="3"/>
        <v>46843</v>
      </c>
      <c r="S2" s="52">
        <f t="shared" si="3"/>
        <v>47208</v>
      </c>
      <c r="T2" s="52">
        <f t="shared" si="3"/>
        <v>47573</v>
      </c>
      <c r="U2" s="52">
        <f t="shared" si="3"/>
        <v>47938</v>
      </c>
      <c r="V2" s="52">
        <f t="shared" si="3"/>
        <v>48304</v>
      </c>
      <c r="W2" s="52">
        <f t="shared" si="3"/>
        <v>48669</v>
      </c>
      <c r="X2" s="52">
        <f t="shared" si="3"/>
        <v>49034</v>
      </c>
      <c r="Y2" s="52">
        <f t="shared" si="3"/>
        <v>49399</v>
      </c>
      <c r="Z2" s="52">
        <f t="shared" si="3"/>
        <v>49765</v>
      </c>
      <c r="AA2" s="52">
        <f t="shared" si="3"/>
        <v>50130</v>
      </c>
      <c r="AB2" s="52">
        <f t="shared" si="3"/>
        <v>50495</v>
      </c>
      <c r="AC2" s="52">
        <f t="shared" si="3"/>
        <v>50860</v>
      </c>
      <c r="AD2" s="52">
        <f t="shared" si="3"/>
        <v>51226</v>
      </c>
      <c r="AE2" s="52">
        <f t="shared" si="3"/>
        <v>51591</v>
      </c>
      <c r="AF2" s="52">
        <f t="shared" si="3"/>
        <v>51956</v>
      </c>
      <c r="AG2" s="52">
        <f t="shared" si="3"/>
        <v>52321</v>
      </c>
      <c r="AH2" s="52">
        <f t="shared" si="3"/>
        <v>52687</v>
      </c>
      <c r="AI2" s="52">
        <f t="shared" si="3"/>
        <v>53052</v>
      </c>
      <c r="AJ2" s="52">
        <f t="shared" si="3"/>
        <v>53417</v>
      </c>
      <c r="AK2" s="52">
        <f t="shared" si="3"/>
        <v>53782</v>
      </c>
      <c r="AL2" s="52">
        <f t="shared" si="3"/>
        <v>54148</v>
      </c>
      <c r="AM2" s="52">
        <f t="shared" si="3"/>
        <v>54513</v>
      </c>
      <c r="AN2" s="52">
        <f t="shared" si="3"/>
        <v>54878</v>
      </c>
      <c r="AO2" s="52">
        <f t="shared" si="3"/>
        <v>55243</v>
      </c>
      <c r="AP2" s="52">
        <f t="shared" si="3"/>
        <v>55609</v>
      </c>
      <c r="AQ2" s="52">
        <f t="shared" ref="AQ2:BV2" si="4">DATE(AQ3,3,31)</f>
        <v>55974</v>
      </c>
      <c r="AR2" s="52">
        <f t="shared" si="4"/>
        <v>56339</v>
      </c>
      <c r="AS2" s="52">
        <f t="shared" si="4"/>
        <v>56704</v>
      </c>
      <c r="AT2" s="52">
        <f t="shared" si="4"/>
        <v>57070</v>
      </c>
      <c r="AU2" s="52">
        <f t="shared" si="4"/>
        <v>57435</v>
      </c>
      <c r="AV2" s="52">
        <f t="shared" si="4"/>
        <v>57800</v>
      </c>
      <c r="AW2" s="52">
        <f t="shared" si="4"/>
        <v>58165</v>
      </c>
      <c r="AX2" s="52">
        <f t="shared" si="4"/>
        <v>58531</v>
      </c>
      <c r="AY2" s="52">
        <f t="shared" si="4"/>
        <v>58896</v>
      </c>
      <c r="AZ2" s="52">
        <f t="shared" si="4"/>
        <v>59261</v>
      </c>
      <c r="BA2" s="52">
        <f t="shared" si="4"/>
        <v>59626</v>
      </c>
      <c r="BB2" s="52">
        <f t="shared" si="4"/>
        <v>59992</v>
      </c>
      <c r="BC2" s="52">
        <f t="shared" si="4"/>
        <v>60357</v>
      </c>
      <c r="BD2" s="52">
        <f t="shared" si="4"/>
        <v>60722</v>
      </c>
      <c r="BE2" s="52">
        <f t="shared" si="4"/>
        <v>61087</v>
      </c>
      <c r="BF2" s="52">
        <f t="shared" si="4"/>
        <v>61453</v>
      </c>
      <c r="BG2" s="52">
        <f t="shared" si="4"/>
        <v>61818</v>
      </c>
      <c r="BH2" s="52">
        <f t="shared" si="4"/>
        <v>62183</v>
      </c>
      <c r="BI2" s="52">
        <f t="shared" si="4"/>
        <v>62548</v>
      </c>
      <c r="BJ2" s="52">
        <f t="shared" si="4"/>
        <v>62914</v>
      </c>
      <c r="BK2" s="52">
        <f t="shared" si="4"/>
        <v>63279</v>
      </c>
      <c r="BL2" s="52">
        <f t="shared" si="4"/>
        <v>63644</v>
      </c>
      <c r="BM2" s="52">
        <f t="shared" si="4"/>
        <v>64009</v>
      </c>
      <c r="BN2" s="52">
        <f t="shared" si="4"/>
        <v>64375</v>
      </c>
      <c r="BO2" s="52">
        <f t="shared" si="4"/>
        <v>64740</v>
      </c>
      <c r="BP2" s="52">
        <f t="shared" si="4"/>
        <v>65105</v>
      </c>
      <c r="BQ2" s="52">
        <f t="shared" si="4"/>
        <v>65470</v>
      </c>
      <c r="BR2" s="52">
        <f t="shared" si="4"/>
        <v>65836</v>
      </c>
      <c r="BS2" s="52">
        <f t="shared" si="4"/>
        <v>66201</v>
      </c>
      <c r="BT2" s="52">
        <f t="shared" si="4"/>
        <v>66566</v>
      </c>
      <c r="BU2" s="52">
        <f t="shared" si="4"/>
        <v>66931</v>
      </c>
      <c r="BV2" s="52">
        <f t="shared" si="4"/>
        <v>67297</v>
      </c>
      <c r="BW2" s="52">
        <f t="shared" ref="BW2:CV2" si="5">DATE(BW3,3,31)</f>
        <v>67662</v>
      </c>
      <c r="BX2" s="52">
        <f t="shared" si="5"/>
        <v>68027</v>
      </c>
      <c r="BY2" s="52">
        <f t="shared" si="5"/>
        <v>68392</v>
      </c>
      <c r="BZ2" s="52">
        <f t="shared" si="5"/>
        <v>68758</v>
      </c>
      <c r="CA2" s="52">
        <f t="shared" si="5"/>
        <v>69123</v>
      </c>
      <c r="CB2" s="52">
        <f t="shared" si="5"/>
        <v>69488</v>
      </c>
      <c r="CC2" s="52">
        <f t="shared" si="5"/>
        <v>69853</v>
      </c>
      <c r="CD2" s="52">
        <f t="shared" si="5"/>
        <v>70219</v>
      </c>
      <c r="CE2" s="52">
        <f t="shared" si="5"/>
        <v>70584</v>
      </c>
      <c r="CF2" s="52">
        <f t="shared" si="5"/>
        <v>70949</v>
      </c>
      <c r="CG2" s="52">
        <f t="shared" si="5"/>
        <v>71314</v>
      </c>
      <c r="CH2" s="52">
        <f t="shared" si="5"/>
        <v>71680</v>
      </c>
      <c r="CI2" s="52">
        <f t="shared" si="5"/>
        <v>72045</v>
      </c>
      <c r="CJ2" s="52">
        <f t="shared" si="5"/>
        <v>72410</v>
      </c>
      <c r="CK2" s="52">
        <f t="shared" si="5"/>
        <v>72775</v>
      </c>
      <c r="CL2" s="52">
        <f t="shared" si="5"/>
        <v>73140</v>
      </c>
      <c r="CM2" s="52">
        <f t="shared" si="5"/>
        <v>73505</v>
      </c>
      <c r="CN2" s="52">
        <f t="shared" si="5"/>
        <v>73870</v>
      </c>
      <c r="CO2" s="52">
        <f t="shared" si="5"/>
        <v>74235</v>
      </c>
      <c r="CP2" s="52">
        <f t="shared" si="5"/>
        <v>74601</v>
      </c>
      <c r="CQ2" s="52">
        <f t="shared" si="5"/>
        <v>74966</v>
      </c>
      <c r="CR2" s="52">
        <f t="shared" si="5"/>
        <v>75331</v>
      </c>
      <c r="CS2" s="52">
        <f t="shared" si="5"/>
        <v>75696</v>
      </c>
      <c r="CT2" s="52">
        <f t="shared" si="5"/>
        <v>76062</v>
      </c>
      <c r="CU2" s="52">
        <f t="shared" si="5"/>
        <v>76427</v>
      </c>
      <c r="CV2" s="52">
        <f t="shared" si="5"/>
        <v>76792</v>
      </c>
    </row>
    <row r="3" spans="1:103" s="50" customFormat="1">
      <c r="E3" s="50" t="s">
        <v>52</v>
      </c>
      <c r="G3" s="50" t="s">
        <v>145</v>
      </c>
      <c r="K3" s="50">
        <v>2021</v>
      </c>
      <c r="L3" s="50">
        <v>2022</v>
      </c>
      <c r="M3" s="50">
        <v>2023</v>
      </c>
      <c r="N3" s="50">
        <v>2024</v>
      </c>
      <c r="O3" s="50">
        <v>2025</v>
      </c>
      <c r="P3" s="50">
        <v>2026</v>
      </c>
      <c r="Q3" s="50">
        <v>2027</v>
      </c>
      <c r="R3" s="50">
        <v>2028</v>
      </c>
      <c r="S3" s="50">
        <v>2029</v>
      </c>
      <c r="T3" s="50">
        <v>2030</v>
      </c>
      <c r="U3" s="50">
        <v>2031</v>
      </c>
      <c r="V3" s="50">
        <v>2032</v>
      </c>
      <c r="W3" s="50">
        <v>2033</v>
      </c>
      <c r="X3" s="50">
        <v>2034</v>
      </c>
      <c r="Y3" s="50">
        <v>2035</v>
      </c>
      <c r="Z3" s="50">
        <v>2036</v>
      </c>
      <c r="AA3" s="50">
        <v>2037</v>
      </c>
      <c r="AB3" s="50">
        <v>2038</v>
      </c>
      <c r="AC3" s="50">
        <v>2039</v>
      </c>
      <c r="AD3" s="50">
        <v>2040</v>
      </c>
      <c r="AE3" s="50">
        <v>2041</v>
      </c>
      <c r="AF3" s="50">
        <v>2042</v>
      </c>
      <c r="AG3" s="50">
        <v>2043</v>
      </c>
      <c r="AH3" s="50">
        <v>2044</v>
      </c>
      <c r="AI3" s="50">
        <v>2045</v>
      </c>
      <c r="AJ3" s="50">
        <v>2046</v>
      </c>
      <c r="AK3" s="50">
        <v>2047</v>
      </c>
      <c r="AL3" s="50">
        <v>2048</v>
      </c>
      <c r="AM3" s="50">
        <v>2049</v>
      </c>
      <c r="AN3" s="50">
        <v>2050</v>
      </c>
      <c r="AO3" s="50">
        <v>2051</v>
      </c>
      <c r="AP3" s="50">
        <v>2052</v>
      </c>
      <c r="AQ3" s="50">
        <v>2053</v>
      </c>
      <c r="AR3" s="50">
        <v>2054</v>
      </c>
      <c r="AS3" s="50">
        <v>2055</v>
      </c>
      <c r="AT3" s="50">
        <v>2056</v>
      </c>
      <c r="AU3" s="50">
        <v>2057</v>
      </c>
      <c r="AV3" s="50">
        <v>2058</v>
      </c>
      <c r="AW3" s="50">
        <v>2059</v>
      </c>
      <c r="AX3" s="50">
        <v>2060</v>
      </c>
      <c r="AY3" s="50">
        <v>2061</v>
      </c>
      <c r="AZ3" s="50">
        <v>2062</v>
      </c>
      <c r="BA3" s="50">
        <v>2063</v>
      </c>
      <c r="BB3" s="50">
        <v>2064</v>
      </c>
      <c r="BC3" s="50">
        <v>2065</v>
      </c>
      <c r="BD3" s="50">
        <v>2066</v>
      </c>
      <c r="BE3" s="50">
        <v>2067</v>
      </c>
      <c r="BF3" s="50">
        <v>2068</v>
      </c>
      <c r="BG3" s="50">
        <v>2069</v>
      </c>
      <c r="BH3" s="50">
        <v>2070</v>
      </c>
      <c r="BI3" s="50">
        <v>2071</v>
      </c>
      <c r="BJ3" s="50">
        <v>2072</v>
      </c>
      <c r="BK3" s="50">
        <v>2073</v>
      </c>
      <c r="BL3" s="50">
        <v>2074</v>
      </c>
      <c r="BM3" s="50">
        <v>2075</v>
      </c>
      <c r="BN3" s="50">
        <v>2076</v>
      </c>
      <c r="BO3" s="50">
        <v>2077</v>
      </c>
      <c r="BP3" s="50">
        <v>2078</v>
      </c>
      <c r="BQ3" s="50">
        <v>2079</v>
      </c>
      <c r="BR3" s="50">
        <v>2080</v>
      </c>
      <c r="BS3" s="50">
        <v>2081</v>
      </c>
      <c r="BT3" s="50">
        <v>2082</v>
      </c>
      <c r="BU3" s="50">
        <v>2083</v>
      </c>
      <c r="BV3" s="50">
        <v>2084</v>
      </c>
      <c r="BW3" s="50">
        <v>2085</v>
      </c>
      <c r="BX3" s="50">
        <v>2086</v>
      </c>
      <c r="BY3" s="50">
        <v>2087</v>
      </c>
      <c r="BZ3" s="50">
        <v>2088</v>
      </c>
      <c r="CA3" s="50">
        <v>2089</v>
      </c>
      <c r="CB3" s="50">
        <v>2090</v>
      </c>
      <c r="CC3" s="50">
        <v>2091</v>
      </c>
      <c r="CD3" s="50">
        <v>2092</v>
      </c>
      <c r="CE3" s="50">
        <v>2093</v>
      </c>
      <c r="CF3" s="50">
        <v>2094</v>
      </c>
      <c r="CG3" s="50">
        <v>2095</v>
      </c>
      <c r="CH3" s="50">
        <v>2096</v>
      </c>
      <c r="CI3" s="50">
        <v>2097</v>
      </c>
      <c r="CJ3" s="50">
        <v>2098</v>
      </c>
      <c r="CK3" s="50">
        <v>2099</v>
      </c>
      <c r="CL3" s="50">
        <v>2100</v>
      </c>
      <c r="CM3" s="50">
        <v>2101</v>
      </c>
      <c r="CN3" s="50">
        <v>2102</v>
      </c>
      <c r="CO3" s="50">
        <v>2103</v>
      </c>
      <c r="CP3" s="50">
        <v>2104</v>
      </c>
      <c r="CQ3" s="50">
        <v>2105</v>
      </c>
      <c r="CR3" s="50">
        <v>2106</v>
      </c>
      <c r="CS3" s="50">
        <v>2107</v>
      </c>
      <c r="CT3" s="50">
        <v>2108</v>
      </c>
      <c r="CU3" s="50">
        <v>2109</v>
      </c>
      <c r="CV3" s="50">
        <v>2110</v>
      </c>
      <c r="CW3" s="51"/>
    </row>
    <row r="4" spans="1:103">
      <c r="H4" s="1"/>
      <c r="I4" s="1"/>
      <c r="J4" s="1"/>
      <c r="X4" s="186"/>
      <c r="Y4" s="186"/>
      <c r="Z4" s="186"/>
      <c r="AA4" s="186"/>
      <c r="AB4" s="186"/>
      <c r="AC4" s="186"/>
      <c r="AD4" s="186"/>
      <c r="CW4" s="2"/>
    </row>
    <row r="5" spans="1:103">
      <c r="B5" s="22">
        <v>0</v>
      </c>
      <c r="C5" s="22" t="s">
        <v>56</v>
      </c>
      <c r="D5" s="22"/>
      <c r="E5" s="22"/>
      <c r="F5" s="22"/>
      <c r="G5" s="22"/>
      <c r="H5" s="22"/>
      <c r="I5" s="22"/>
      <c r="J5" s="22"/>
      <c r="K5" s="22"/>
      <c r="L5" s="22"/>
      <c r="M5" s="22"/>
      <c r="N5" s="22"/>
      <c r="O5" s="22"/>
      <c r="P5" s="22"/>
      <c r="Q5" s="22"/>
      <c r="R5" s="22"/>
      <c r="S5" s="22"/>
      <c r="T5" s="22"/>
      <c r="U5" s="22"/>
      <c r="V5" s="22"/>
      <c r="W5" s="22"/>
      <c r="X5" s="22"/>
      <c r="Y5" s="22"/>
      <c r="Z5" s="22"/>
      <c r="AA5" s="22"/>
      <c r="AB5" s="22"/>
      <c r="AC5" s="22"/>
      <c r="AD5" s="22"/>
      <c r="AE5" s="22"/>
      <c r="AF5" s="22"/>
      <c r="AG5" s="22"/>
      <c r="AH5" s="22"/>
      <c r="AI5" s="22"/>
      <c r="AJ5" s="22"/>
      <c r="AK5" s="22"/>
      <c r="AL5" s="22"/>
      <c r="AM5" s="22"/>
      <c r="AN5" s="22"/>
      <c r="AO5" s="22"/>
      <c r="AP5" s="22"/>
      <c r="AQ5" s="22"/>
      <c r="AR5" s="22"/>
      <c r="AS5" s="22"/>
      <c r="AT5" s="22"/>
      <c r="AU5" s="22"/>
      <c r="AV5" s="22"/>
      <c r="AW5" s="22"/>
      <c r="AX5" s="22"/>
      <c r="AY5" s="22"/>
      <c r="AZ5" s="22"/>
      <c r="BA5" s="22"/>
      <c r="BB5" s="22"/>
      <c r="BC5" s="22"/>
      <c r="BD5" s="22"/>
      <c r="BE5" s="22"/>
      <c r="BF5" s="22"/>
      <c r="BG5" s="22"/>
      <c r="BH5" s="22"/>
      <c r="BI5" s="22"/>
      <c r="BJ5" s="22"/>
      <c r="BK5" s="22"/>
      <c r="BL5" s="22"/>
      <c r="BM5" s="22"/>
      <c r="BN5" s="22"/>
      <c r="BO5" s="22"/>
      <c r="BP5" s="22"/>
      <c r="BQ5" s="22"/>
      <c r="BR5" s="22"/>
      <c r="BS5" s="22"/>
      <c r="BT5" s="22"/>
      <c r="BU5" s="22"/>
      <c r="BV5" s="22"/>
      <c r="BW5" s="22"/>
      <c r="BX5" s="22"/>
      <c r="BY5" s="22"/>
      <c r="BZ5" s="22"/>
      <c r="CA5" s="22"/>
      <c r="CB5" s="22"/>
      <c r="CC5" s="22"/>
      <c r="CD5" s="22"/>
      <c r="CE5" s="22"/>
      <c r="CF5" s="22"/>
      <c r="CG5" s="22"/>
      <c r="CH5" s="22"/>
      <c r="CI5" s="22"/>
      <c r="CJ5" s="22"/>
      <c r="CK5" s="22"/>
      <c r="CL5" s="22"/>
      <c r="CM5" s="22"/>
      <c r="CN5" s="22"/>
      <c r="CO5" s="22"/>
      <c r="CP5" s="22"/>
      <c r="CQ5" s="22"/>
      <c r="CR5" s="22"/>
      <c r="CS5" s="22"/>
      <c r="CT5" s="22"/>
      <c r="CU5" s="22"/>
      <c r="CV5" s="22"/>
      <c r="CW5" s="23"/>
      <c r="CX5" s="23"/>
      <c r="CY5" s="23"/>
    </row>
    <row r="6" spans="1:103">
      <c r="B6" s="31"/>
      <c r="C6" s="31"/>
      <c r="D6" s="31"/>
      <c r="E6" s="31"/>
      <c r="F6" s="31"/>
      <c r="G6" s="31"/>
      <c r="H6" s="31"/>
      <c r="I6" s="31"/>
      <c r="J6" s="31"/>
      <c r="K6" s="31"/>
      <c r="L6" s="31"/>
      <c r="M6" s="31"/>
      <c r="N6" s="31"/>
      <c r="O6" s="31"/>
      <c r="P6" s="31"/>
      <c r="Q6" s="31"/>
      <c r="R6" s="31"/>
      <c r="S6" s="31"/>
      <c r="T6" s="31"/>
      <c r="U6" s="31"/>
      <c r="V6" s="31"/>
      <c r="W6" s="31"/>
      <c r="X6" s="31"/>
      <c r="Y6" s="31"/>
      <c r="Z6" s="31"/>
      <c r="AA6" s="31"/>
      <c r="AB6" s="31"/>
      <c r="AC6" s="445"/>
      <c r="AD6" s="445"/>
      <c r="AE6" s="445"/>
      <c r="AF6" s="31"/>
      <c r="AG6" s="31"/>
      <c r="AH6" s="31"/>
      <c r="AI6" s="31"/>
      <c r="AJ6" s="31"/>
      <c r="AK6" s="31"/>
      <c r="AL6" s="31"/>
      <c r="AM6" s="31"/>
      <c r="AN6" s="31"/>
      <c r="AO6" s="31"/>
      <c r="AP6" s="31"/>
      <c r="AQ6" s="31"/>
      <c r="AR6" s="31"/>
      <c r="AS6" s="31"/>
      <c r="AT6" s="31"/>
      <c r="AU6" s="31"/>
      <c r="AV6" s="31"/>
      <c r="AW6" s="31"/>
      <c r="AX6" s="31"/>
      <c r="AY6" s="31"/>
      <c r="AZ6" s="31"/>
      <c r="BA6" s="31"/>
      <c r="BB6" s="31"/>
      <c r="BC6" s="31"/>
      <c r="BD6" s="31"/>
      <c r="BE6" s="31"/>
      <c r="BF6" s="31"/>
      <c r="BG6" s="31"/>
      <c r="BH6" s="31"/>
      <c r="BI6" s="31"/>
      <c r="BJ6" s="31"/>
      <c r="BK6" s="31"/>
      <c r="BL6" s="31"/>
      <c r="BM6" s="31"/>
      <c r="BN6" s="31"/>
      <c r="BO6" s="31"/>
      <c r="BP6" s="31"/>
      <c r="BQ6" s="31"/>
      <c r="BR6" s="31"/>
      <c r="BS6" s="31"/>
      <c r="BT6" s="31"/>
      <c r="BU6" s="31"/>
      <c r="BV6" s="31"/>
      <c r="BW6" s="31"/>
      <c r="BX6" s="31"/>
      <c r="BY6" s="31"/>
      <c r="BZ6" s="31"/>
      <c r="CA6" s="31"/>
      <c r="CB6" s="31"/>
      <c r="CC6" s="31"/>
      <c r="CD6" s="31"/>
      <c r="CE6" s="31"/>
      <c r="CF6" s="31"/>
      <c r="CG6" s="31"/>
      <c r="CH6" s="31"/>
      <c r="CI6" s="31"/>
      <c r="CJ6" s="31"/>
      <c r="CK6" s="31"/>
      <c r="CL6" s="31"/>
      <c r="CM6" s="31"/>
      <c r="CN6" s="31"/>
      <c r="CO6" s="31"/>
      <c r="CP6" s="31"/>
      <c r="CQ6" s="31"/>
      <c r="CR6" s="31"/>
      <c r="CS6" s="31"/>
      <c r="CT6" s="31"/>
      <c r="CU6" s="31"/>
      <c r="CV6" s="31"/>
      <c r="CW6" s="31"/>
      <c r="CX6" s="31"/>
      <c r="CY6" s="31"/>
    </row>
    <row r="7" spans="1:103">
      <c r="E7" s="1" t="s">
        <v>147</v>
      </c>
      <c r="G7" s="1" t="s">
        <v>255</v>
      </c>
      <c r="H7" s="1"/>
      <c r="I7" s="1"/>
      <c r="J7" s="1"/>
      <c r="L7" s="1">
        <f>IF(AND(L2&gt;=Scenarios!$J$17,L1&lt;Scenarios!$J$21),1,0)</f>
        <v>0</v>
      </c>
      <c r="M7" s="1">
        <f>IF(AND(M2&gt;=Scenarios!$J$17,M1&lt;Scenarios!$J$21),1,0)</f>
        <v>0</v>
      </c>
      <c r="N7" s="1">
        <f>IF(AND(N2&gt;=Scenarios!$J$17,N1&lt;Scenarios!$J$21),1,0)</f>
        <v>0</v>
      </c>
      <c r="O7" s="1">
        <f>IF(AND(O2&gt;=Scenarios!$J$17,O1&lt;Scenarios!$J$21),1,0)</f>
        <v>0</v>
      </c>
      <c r="P7" s="1">
        <f>IF(AND(P2&gt;=Scenarios!$J$17,P1&lt;Scenarios!$J$21),1,0)</f>
        <v>0</v>
      </c>
      <c r="Q7" s="1">
        <f>IF(AND(Q2&gt;=Scenarios!$J$17,Q1&lt;Scenarios!$J$21),1,0)</f>
        <v>0</v>
      </c>
      <c r="R7" s="1">
        <f>IF(AND(R2&gt;=Scenarios!$J$17,R1&lt;Scenarios!$J$21),1,0)</f>
        <v>0</v>
      </c>
      <c r="S7" s="1">
        <f>IF(AND(S2&gt;=Scenarios!$J$17,S1&lt;Scenarios!$J$21),1,0)</f>
        <v>0</v>
      </c>
      <c r="T7" s="1">
        <f>IF(AND(T2&gt;=Scenarios!$J$17,T1&lt;Scenarios!$J$21),1,0)</f>
        <v>0</v>
      </c>
      <c r="U7" s="1">
        <f>IF(AND(U2&gt;=Scenarios!$J$17,U1&lt;Scenarios!$J$21),1,0)</f>
        <v>0</v>
      </c>
      <c r="V7" s="1">
        <f>IF(AND(V2&gt;=Scenarios!$J$17,V1&lt;Scenarios!$J$21),1,0)</f>
        <v>0</v>
      </c>
      <c r="W7" s="1">
        <f>IF(AND(W2&gt;=Scenarios!$J$17,W1&lt;Scenarios!$J$21),1,0)</f>
        <v>0</v>
      </c>
      <c r="X7" s="1">
        <f>IF(AND(X2&gt;=Scenarios!$J$17,X1&lt;Scenarios!$J$21),1,0)</f>
        <v>0</v>
      </c>
      <c r="Y7" s="1">
        <f>IF(AND(Y2&gt;=Scenarios!$J$17,Y1&lt;Scenarios!$J$21),1,0)</f>
        <v>0</v>
      </c>
      <c r="Z7" s="1">
        <f>IF(AND(Z2&gt;=Scenarios!$J$17,Z1&lt;Scenarios!$J$21),1,0)</f>
        <v>0</v>
      </c>
      <c r="AA7" s="1">
        <f>IF(AND(AA2&gt;=Scenarios!$J$17,AA1&lt;Scenarios!$J$21),1,0)</f>
        <v>0</v>
      </c>
      <c r="AB7" s="1">
        <f>IF(AND(AB2&gt;=Scenarios!$J$17,AB1&lt;Scenarios!$J$21),1,0)</f>
        <v>0</v>
      </c>
      <c r="AC7" s="1">
        <f>IF(AND(AC2&gt;=Scenarios!$J$17,AC1&lt;Scenarios!$J$21),1,0)</f>
        <v>0</v>
      </c>
      <c r="AD7" s="1">
        <f>IF(AND(AD2&gt;=Scenarios!$J$17,AD1&lt;Scenarios!$J$21),1,0)</f>
        <v>0</v>
      </c>
      <c r="AE7" s="1">
        <f>IF(AND(AE2&gt;=Scenarios!$J$17,AE1&lt;Scenarios!$J$21),1,0)</f>
        <v>0</v>
      </c>
      <c r="AF7" s="1">
        <f>IF(AND(AF2&gt;=Scenarios!$J$17,AF1&lt;Scenarios!$J$21),1,0)</f>
        <v>0</v>
      </c>
      <c r="AG7" s="1">
        <f>IF(AND(AG2&gt;=Scenarios!$J$17,AG1&lt;Scenarios!$J$21),1,0)</f>
        <v>0</v>
      </c>
      <c r="AH7" s="1">
        <f>IF(AND(AH2&gt;=Scenarios!$J$17,AH1&lt;Scenarios!$J$21),1,0)</f>
        <v>0</v>
      </c>
      <c r="AI7" s="1">
        <f>IF(AND(AI2&gt;=Scenarios!$J$17,AI1&lt;Scenarios!$J$21),1,0)</f>
        <v>0</v>
      </c>
      <c r="AJ7" s="1">
        <f>IF(AND(AJ2&gt;=Scenarios!$J$17,AJ1&lt;Scenarios!$J$21),1,0)</f>
        <v>0</v>
      </c>
      <c r="AK7" s="1">
        <f>IF(AND(AK2&gt;=Scenarios!$J$17,AK1&lt;Scenarios!$J$21),1,0)</f>
        <v>0</v>
      </c>
      <c r="AL7" s="1">
        <f>IF(AND(AL2&gt;=Scenarios!$J$17,AL1&lt;Scenarios!$J$21),1,0)</f>
        <v>0</v>
      </c>
      <c r="AM7" s="1">
        <f>IF(AND(AM2&gt;=Scenarios!$J$17,AM1&lt;Scenarios!$J$21),1,0)</f>
        <v>0</v>
      </c>
      <c r="AN7" s="1">
        <f>IF(AND(AN2&gt;=Scenarios!$J$17,AN1&lt;Scenarios!$J$21),1,0)</f>
        <v>0</v>
      </c>
      <c r="AO7" s="1">
        <f>IF(AND(AO2&gt;=Scenarios!$J$17,AO1&lt;Scenarios!$J$21),1,0)</f>
        <v>0</v>
      </c>
      <c r="AP7" s="1">
        <f>IF(AND(AP2&gt;=Scenarios!$J$17,AP1&lt;Scenarios!$J$21),1,0)</f>
        <v>0</v>
      </c>
      <c r="AQ7" s="1">
        <f>IF(AND(AQ2&gt;=Scenarios!$J$17,AQ1&lt;Scenarios!$J$21),1,0)</f>
        <v>0</v>
      </c>
      <c r="AR7" s="1">
        <f>IF(AND(AR2&gt;=Scenarios!$J$17,AR1&lt;Scenarios!$J$21),1,0)</f>
        <v>0</v>
      </c>
      <c r="AS7" s="1">
        <f>IF(AND(AS2&gt;=Scenarios!$J$17,AS1&lt;Scenarios!$J$21),1,0)</f>
        <v>0</v>
      </c>
      <c r="AT7" s="1">
        <f>IF(AND(AT2&gt;=Scenarios!$J$17,AT1&lt;Scenarios!$J$21),1,0)</f>
        <v>0</v>
      </c>
      <c r="AU7" s="1">
        <f>IF(AND(AU2&gt;=Scenarios!$J$17,AU1&lt;Scenarios!$J$21),1,0)</f>
        <v>0</v>
      </c>
      <c r="AV7" s="1">
        <f>IF(AND(AV2&gt;=Scenarios!$J$17,AV1&lt;Scenarios!$J$21),1,0)</f>
        <v>0</v>
      </c>
      <c r="AW7" s="1">
        <f>IF(AND(AW2&gt;=Scenarios!$J$17,AW1&lt;Scenarios!$J$21),1,0)</f>
        <v>0</v>
      </c>
      <c r="AX7" s="1">
        <f>IF(AND(AX2&gt;=Scenarios!$J$17,AX1&lt;Scenarios!$J$21),1,0)</f>
        <v>0</v>
      </c>
      <c r="AY7" s="1">
        <f>IF(AND(AY2&gt;=Scenarios!$J$17,AY1&lt;Scenarios!$J$21),1,0)</f>
        <v>0</v>
      </c>
      <c r="AZ7" s="1">
        <f>IF(AND(AZ2&gt;=Scenarios!$J$17,AZ1&lt;Scenarios!$J$21),1,0)</f>
        <v>0</v>
      </c>
      <c r="BA7" s="1">
        <f>IF(AND(BA2&gt;=Scenarios!$J$17,BA1&lt;Scenarios!$J$21),1,0)</f>
        <v>0</v>
      </c>
      <c r="BB7" s="1">
        <f>IF(AND(BB2&gt;=Scenarios!$J$17,BB1&lt;Scenarios!$J$21),1,0)</f>
        <v>0</v>
      </c>
      <c r="BC7" s="1">
        <f>IF(AND(BC2&gt;=Scenarios!$J$17,BC1&lt;Scenarios!$J$21),1,0)</f>
        <v>0</v>
      </c>
      <c r="BD7" s="1">
        <f>IF(AND(BD2&gt;=Scenarios!$J$17,BD1&lt;Scenarios!$J$21),1,0)</f>
        <v>0</v>
      </c>
      <c r="BE7" s="1">
        <f>IF(AND(BE2&gt;=Scenarios!$J$17,BE1&lt;Scenarios!$J$21),1,0)</f>
        <v>0</v>
      </c>
      <c r="BF7" s="1">
        <f>IF(AND(BF2&gt;=Scenarios!$J$17,BF1&lt;Scenarios!$J$21),1,0)</f>
        <v>0</v>
      </c>
      <c r="BG7" s="1">
        <f>IF(AND(BG2&gt;=Scenarios!$J$17,BG1&lt;Scenarios!$J$21),1,0)</f>
        <v>0</v>
      </c>
      <c r="BH7" s="1">
        <f>IF(AND(BH2&gt;=Scenarios!$J$17,BH1&lt;Scenarios!$J$21),1,0)</f>
        <v>0</v>
      </c>
      <c r="BI7" s="1">
        <f>IF(AND(BI2&gt;=Scenarios!$J$17,BI1&lt;Scenarios!$J$21),1,0)</f>
        <v>0</v>
      </c>
      <c r="BJ7" s="1">
        <f>IF(AND(BJ2&gt;=Scenarios!$J$17,BJ1&lt;Scenarios!$J$21),1,0)</f>
        <v>0</v>
      </c>
      <c r="BK7" s="1">
        <f>IF(AND(BK2&gt;=Scenarios!$J$17,BK1&lt;Scenarios!$J$21),1,0)</f>
        <v>0</v>
      </c>
      <c r="BL7" s="1">
        <f>IF(AND(BL2&gt;=Scenarios!$J$17,BL1&lt;Scenarios!$J$21),1,0)</f>
        <v>0</v>
      </c>
      <c r="BM7" s="1">
        <f>IF(AND(BM2&gt;=Scenarios!$J$17,BM1&lt;Scenarios!$J$21),1,0)</f>
        <v>0</v>
      </c>
      <c r="BN7" s="1">
        <f>IF(AND(BN2&gt;=Scenarios!$J$17,BN1&lt;Scenarios!$J$21),1,0)</f>
        <v>0</v>
      </c>
      <c r="BO7" s="1">
        <f>IF(AND(BO2&gt;=Scenarios!$J$17,BO1&lt;Scenarios!$J$21),1,0)</f>
        <v>0</v>
      </c>
      <c r="BP7" s="1">
        <f>IF(AND(BP2&gt;=Scenarios!$J$17,BP1&lt;Scenarios!$J$21),1,0)</f>
        <v>0</v>
      </c>
      <c r="BQ7" s="1">
        <f>IF(AND(BQ2&gt;=Scenarios!$J$17,BQ1&lt;Scenarios!$J$21),1,0)</f>
        <v>0</v>
      </c>
      <c r="BR7" s="1">
        <f>IF(AND(BR2&gt;=Scenarios!$J$17,BR1&lt;Scenarios!$J$21),1,0)</f>
        <v>0</v>
      </c>
      <c r="BS7" s="1">
        <f>IF(AND(BS2&gt;=Scenarios!$J$17,BS1&lt;Scenarios!$J$21),1,0)</f>
        <v>0</v>
      </c>
      <c r="BT7" s="1">
        <f>IF(AND(BT2&gt;=Scenarios!$J$17,BT1&lt;Scenarios!$J$21),1,0)</f>
        <v>0</v>
      </c>
      <c r="BU7" s="1">
        <f>IF(AND(BU2&gt;=Scenarios!$J$17,BU1&lt;Scenarios!$J$21),1,0)</f>
        <v>0</v>
      </c>
      <c r="BV7" s="1">
        <f>IF(AND(BV2&gt;=Scenarios!$J$17,BV1&lt;Scenarios!$J$21),1,0)</f>
        <v>0</v>
      </c>
      <c r="BW7" s="1">
        <f>IF(AND(BW2&gt;=Scenarios!$J$17,BW1&lt;Scenarios!$J$21),1,0)</f>
        <v>0</v>
      </c>
      <c r="BX7" s="1">
        <f>IF(AND(BX2&gt;=Scenarios!$J$17,BX1&lt;Scenarios!$J$21),1,0)</f>
        <v>0</v>
      </c>
      <c r="BY7" s="1">
        <f>IF(AND(BY2&gt;=Scenarios!$J$17,BY1&lt;Scenarios!$J$21),1,0)</f>
        <v>0</v>
      </c>
      <c r="BZ7" s="1">
        <f>IF(AND(BZ2&gt;=Scenarios!$J$17,BZ1&lt;Scenarios!$J$21),1,0)</f>
        <v>0</v>
      </c>
      <c r="CA7" s="1">
        <f>IF(AND(CA2&gt;=Scenarios!$J$17,CA1&lt;Scenarios!$J$21),1,0)</f>
        <v>0</v>
      </c>
      <c r="CB7" s="1">
        <f>IF(AND(CB2&gt;=Scenarios!$J$17,CB1&lt;Scenarios!$J$21),1,0)</f>
        <v>0</v>
      </c>
      <c r="CC7" s="1">
        <f>IF(AND(CC2&gt;=Scenarios!$J$17,CC1&lt;Scenarios!$J$21),1,0)</f>
        <v>0</v>
      </c>
      <c r="CD7" s="1">
        <f>IF(AND(CD2&gt;=Scenarios!$J$17,CD1&lt;Scenarios!$J$21),1,0)</f>
        <v>0</v>
      </c>
      <c r="CE7" s="1">
        <f>IF(AND(CE2&gt;=Scenarios!$J$17,CE1&lt;Scenarios!$J$21),1,0)</f>
        <v>0</v>
      </c>
      <c r="CF7" s="1">
        <f>IF(AND(CF2&gt;=Scenarios!$J$17,CF1&lt;Scenarios!$J$21),1,0)</f>
        <v>0</v>
      </c>
      <c r="CG7" s="1">
        <f>IF(AND(CG2&gt;=Scenarios!$J$17,CG1&lt;Scenarios!$J$21),1,0)</f>
        <v>0</v>
      </c>
      <c r="CH7" s="1">
        <f>IF(AND(CH2&gt;=Scenarios!$J$17,CH1&lt;Scenarios!$J$21),1,0)</f>
        <v>0</v>
      </c>
      <c r="CI7" s="1">
        <f>IF(AND(CI2&gt;=Scenarios!$J$17,CI1&lt;Scenarios!$J$21),1,0)</f>
        <v>0</v>
      </c>
      <c r="CJ7" s="1">
        <f>IF(AND(CJ2&gt;=Scenarios!$J$17,CJ1&lt;Scenarios!$J$21),1,0)</f>
        <v>0</v>
      </c>
      <c r="CK7" s="1">
        <f>IF(AND(CK2&gt;=Scenarios!$J$17,CK1&lt;Scenarios!$J$21),1,0)</f>
        <v>0</v>
      </c>
      <c r="CL7" s="1">
        <f>IF(AND(CL2&gt;=Scenarios!$J$17,CL1&lt;Scenarios!$J$21),1,0)</f>
        <v>0</v>
      </c>
      <c r="CM7" s="1">
        <f>IF(AND(CM2&gt;=Scenarios!$J$17,CM1&lt;Scenarios!$J$21),1,0)</f>
        <v>0</v>
      </c>
      <c r="CN7" s="1">
        <f>IF(AND(CN2&gt;=Scenarios!$J$17,CN1&lt;Scenarios!$J$21),1,0)</f>
        <v>0</v>
      </c>
      <c r="CO7" s="1">
        <f>IF(AND(CO2&gt;=Scenarios!$J$17,CO1&lt;Scenarios!$J$21),1,0)</f>
        <v>0</v>
      </c>
      <c r="CP7" s="1">
        <f>IF(AND(CP2&gt;=Scenarios!$J$17,CP1&lt;Scenarios!$J$21),1,0)</f>
        <v>0</v>
      </c>
      <c r="CQ7" s="1">
        <f>IF(AND(CQ2&gt;=Scenarios!$J$17,CQ1&lt;Scenarios!$J$21),1,0)</f>
        <v>0</v>
      </c>
      <c r="CR7" s="1">
        <f>IF(AND(CR2&gt;=Scenarios!$J$17,CR1&lt;Scenarios!$J$21),1,0)</f>
        <v>0</v>
      </c>
      <c r="CS7" s="1">
        <f>IF(AND(CS2&gt;=Scenarios!$J$17,CS1&lt;Scenarios!$J$21),1,0)</f>
        <v>0</v>
      </c>
      <c r="CT7" s="1">
        <f>IF(AND(CT2&gt;=Scenarios!$J$17,CT1&lt;Scenarios!$J$21),1,0)</f>
        <v>0</v>
      </c>
      <c r="CU7" s="1">
        <f>IF(AND(CU2&gt;=Scenarios!$J$17,CU1&lt;Scenarios!$J$21),1,0)</f>
        <v>0</v>
      </c>
      <c r="CV7" s="1">
        <f>IF(AND(CV2&gt;=Scenarios!$J$17,CV1&lt;Scenarios!$J$21),1,0)</f>
        <v>0</v>
      </c>
      <c r="CW7" s="2"/>
      <c r="CX7" s="2"/>
      <c r="CY7" s="2"/>
    </row>
    <row r="8" spans="1:103">
      <c r="E8" s="1" t="s">
        <v>148</v>
      </c>
      <c r="G8" s="1" t="s">
        <v>255</v>
      </c>
      <c r="H8" s="1"/>
      <c r="I8" s="1"/>
      <c r="J8" s="1"/>
      <c r="L8" s="1">
        <f>IF(AND(L1&lt;Scenarios!$J$36,L2&gt;=Scenarios!$J$21),1,0)</f>
        <v>0</v>
      </c>
      <c r="M8" s="1">
        <f>IF(AND(M1&lt;Scenarios!$J$36,M2&gt;=Scenarios!$J$21),1,0)</f>
        <v>0</v>
      </c>
      <c r="N8" s="1">
        <f>IF(AND(N1&lt;Scenarios!$J$36,N2&gt;=Scenarios!$J$21),1,0)</f>
        <v>0</v>
      </c>
      <c r="O8" s="1">
        <f>IF(AND(O1&lt;Scenarios!$J$36,O2&gt;=Scenarios!$J$21),1,0)</f>
        <v>0</v>
      </c>
      <c r="P8" s="1">
        <f>IF(AND(P1&lt;Scenarios!$J$36,P2&gt;=Scenarios!$J$21),1,0)</f>
        <v>0</v>
      </c>
      <c r="Q8" s="1">
        <f>IF(AND(Q1&lt;Scenarios!$J$36,Q2&gt;=Scenarios!$J$21),1,0)</f>
        <v>0</v>
      </c>
      <c r="R8" s="1">
        <f>IF(AND(R1&lt;Scenarios!$J$36,R2&gt;=Scenarios!$J$21),1,0)</f>
        <v>0</v>
      </c>
      <c r="S8" s="1">
        <f>IF(AND(S1&lt;Scenarios!$J$36,S2&gt;=Scenarios!$J$21),1,0)</f>
        <v>0</v>
      </c>
      <c r="T8" s="1">
        <f>IF(AND(T1&lt;Scenarios!$J$36,T2&gt;=Scenarios!$J$21),1,0)</f>
        <v>0</v>
      </c>
      <c r="U8" s="1">
        <f>IF(AND(U1&lt;Scenarios!$J$36,U2&gt;=Scenarios!$J$21),1,0)</f>
        <v>0</v>
      </c>
      <c r="V8" s="1">
        <f>IF(AND(V1&lt;Scenarios!$J$36,V2&gt;=Scenarios!$J$21),1,0)</f>
        <v>0</v>
      </c>
      <c r="W8" s="1">
        <f>IF(AND(W1&lt;Scenarios!$J$36,W2&gt;=Scenarios!$J$21),1,0)</f>
        <v>0</v>
      </c>
      <c r="X8" s="1">
        <f>IF(AND(X1&lt;Scenarios!$J$36,X2&gt;=Scenarios!$J$21),1,0)</f>
        <v>0</v>
      </c>
      <c r="Y8" s="1">
        <f>IF(AND(Y1&lt;Scenarios!$J$36,Y2&gt;=Scenarios!$J$21),1,0)</f>
        <v>0</v>
      </c>
      <c r="Z8" s="1">
        <f>IF(AND(Z1&lt;Scenarios!$J$36,Z2&gt;=Scenarios!$J$21),1,0)</f>
        <v>0</v>
      </c>
      <c r="AA8" s="1">
        <f>IF(AND(AA1&lt;Scenarios!$J$36,AA2&gt;=Scenarios!$J$21),1,0)</f>
        <v>0</v>
      </c>
      <c r="AB8" s="1">
        <f>IF(AND(AB1&lt;Scenarios!$J$36,AB2&gt;=Scenarios!$J$21),1,0)</f>
        <v>0</v>
      </c>
      <c r="AC8" s="1">
        <f>IF(AND(AC1&lt;Scenarios!$J$36,AC2&gt;=Scenarios!$J$21),1,0)</f>
        <v>0</v>
      </c>
      <c r="AD8" s="1">
        <f>IF(AND(AD1&lt;Scenarios!$J$36,AD2&gt;=Scenarios!$J$21),1,0)</f>
        <v>0</v>
      </c>
      <c r="AE8" s="1">
        <f>IF(AND(AE1&lt;Scenarios!$J$36,AE2&gt;=Scenarios!$J$21),1,0)</f>
        <v>0</v>
      </c>
      <c r="AF8" s="1">
        <f>IF(AND(AF1&lt;Scenarios!$J$36,AF2&gt;=Scenarios!$J$21),1,0)</f>
        <v>0</v>
      </c>
      <c r="AG8" s="1">
        <f>IF(AND(AG1&lt;Scenarios!$J$36,AG2&gt;=Scenarios!$J$21),1,0)</f>
        <v>0</v>
      </c>
      <c r="AH8" s="1">
        <f>IF(AND(AH1&lt;Scenarios!$J$36,AH2&gt;=Scenarios!$J$21),1,0)</f>
        <v>0</v>
      </c>
      <c r="AI8" s="1">
        <f>IF(AND(AI1&lt;Scenarios!$J$36,AI2&gt;=Scenarios!$J$21),1,0)</f>
        <v>0</v>
      </c>
      <c r="AJ8" s="1">
        <f>IF(AND(AJ1&lt;Scenarios!$J$36,AJ2&gt;=Scenarios!$J$21),1,0)</f>
        <v>0</v>
      </c>
      <c r="AK8" s="1">
        <f>IF(AND(AK1&lt;Scenarios!$J$36,AK2&gt;=Scenarios!$J$21),1,0)</f>
        <v>0</v>
      </c>
      <c r="AL8" s="1">
        <f>IF(AND(AL1&lt;Scenarios!$J$36,AL2&gt;=Scenarios!$J$21),1,0)</f>
        <v>0</v>
      </c>
      <c r="AM8" s="1">
        <f>IF(AND(AM1&lt;Scenarios!$J$36,AM2&gt;=Scenarios!$J$21),1,0)</f>
        <v>0</v>
      </c>
      <c r="AN8" s="1">
        <f>IF(AND(AN1&lt;Scenarios!$J$36,AN2&gt;=Scenarios!$J$21),1,0)</f>
        <v>0</v>
      </c>
      <c r="AO8" s="1">
        <f>IF(AND(AO1&lt;Scenarios!$J$36,AO2&gt;=Scenarios!$J$21),1,0)</f>
        <v>0</v>
      </c>
      <c r="AP8" s="1">
        <f>IF(AND(AP1&lt;Scenarios!$J$36,AP2&gt;=Scenarios!$J$21),1,0)</f>
        <v>0</v>
      </c>
      <c r="AQ8" s="1">
        <f>IF(AND(AQ1&lt;Scenarios!$J$36,AQ2&gt;=Scenarios!$J$21),1,0)</f>
        <v>0</v>
      </c>
      <c r="AR8" s="1">
        <f>IF(AND(AR1&lt;Scenarios!$J$36,AR2&gt;=Scenarios!$J$21),1,0)</f>
        <v>0</v>
      </c>
      <c r="AS8" s="1">
        <f>IF(AND(AS1&lt;Scenarios!$J$36,AS2&gt;=Scenarios!$J$21),1,0)</f>
        <v>0</v>
      </c>
      <c r="AT8" s="1">
        <f>IF(AND(AT1&lt;Scenarios!$J$36,AT2&gt;=Scenarios!$J$21),1,0)</f>
        <v>0</v>
      </c>
      <c r="AU8" s="1">
        <f>IF(AND(AU1&lt;Scenarios!$J$36,AU2&gt;=Scenarios!$J$21),1,0)</f>
        <v>0</v>
      </c>
      <c r="AV8" s="1">
        <f>IF(AND(AV1&lt;Scenarios!$J$36,AV2&gt;=Scenarios!$J$21),1,0)</f>
        <v>0</v>
      </c>
      <c r="AW8" s="1">
        <f>IF(AND(AW1&lt;Scenarios!$J$36,AW2&gt;=Scenarios!$J$21),1,0)</f>
        <v>0</v>
      </c>
      <c r="AX8" s="1">
        <f>IF(AND(AX1&lt;Scenarios!$J$36,AX2&gt;=Scenarios!$J$21),1,0)</f>
        <v>0</v>
      </c>
      <c r="AY8" s="1">
        <f>IF(AND(AY1&lt;Scenarios!$J$36,AY2&gt;=Scenarios!$J$21),1,0)</f>
        <v>0</v>
      </c>
      <c r="AZ8" s="1">
        <f>IF(AND(AZ1&lt;Scenarios!$J$36,AZ2&gt;=Scenarios!$J$21),1,0)</f>
        <v>0</v>
      </c>
      <c r="BA8" s="1">
        <f>IF(AND(BA1&lt;Scenarios!$J$36,BA2&gt;=Scenarios!$J$21),1,0)</f>
        <v>0</v>
      </c>
      <c r="BB8" s="1">
        <f>IF(AND(BB1&lt;Scenarios!$J$36,BB2&gt;=Scenarios!$J$21),1,0)</f>
        <v>0</v>
      </c>
      <c r="BC8" s="1">
        <f>IF(AND(BC1&lt;Scenarios!$J$36,BC2&gt;=Scenarios!$J$21),1,0)</f>
        <v>0</v>
      </c>
      <c r="BD8" s="1">
        <f>IF(AND(BD1&lt;Scenarios!$J$36,BD2&gt;=Scenarios!$J$21),1,0)</f>
        <v>0</v>
      </c>
      <c r="BE8" s="1">
        <f>IF(AND(BE1&lt;Scenarios!$J$36,BE2&gt;=Scenarios!$J$21),1,0)</f>
        <v>0</v>
      </c>
      <c r="BF8" s="1">
        <f>IF(AND(BF1&lt;Scenarios!$J$36,BF2&gt;=Scenarios!$J$21),1,0)</f>
        <v>0</v>
      </c>
      <c r="BG8" s="1">
        <f>IF(AND(BG1&lt;Scenarios!$J$36,BG2&gt;=Scenarios!$J$21),1,0)</f>
        <v>0</v>
      </c>
      <c r="BH8" s="1">
        <f>IF(AND(BH1&lt;Scenarios!$J$36,BH2&gt;=Scenarios!$J$21),1,0)</f>
        <v>0</v>
      </c>
      <c r="BI8" s="1">
        <f>IF(AND(BI1&lt;Scenarios!$J$36,BI2&gt;=Scenarios!$J$21),1,0)</f>
        <v>0</v>
      </c>
      <c r="BJ8" s="1">
        <f>IF(AND(BJ1&lt;Scenarios!$J$36,BJ2&gt;=Scenarios!$J$21),1,0)</f>
        <v>0</v>
      </c>
      <c r="BK8" s="1">
        <f>IF(AND(BK1&lt;Scenarios!$J$36,BK2&gt;=Scenarios!$J$21),1,0)</f>
        <v>0</v>
      </c>
      <c r="BL8" s="1">
        <f>IF(AND(BL1&lt;Scenarios!$J$36,BL2&gt;=Scenarios!$J$21),1,0)</f>
        <v>0</v>
      </c>
      <c r="BM8" s="1">
        <f>IF(AND(BM1&lt;Scenarios!$J$36,BM2&gt;=Scenarios!$J$21),1,0)</f>
        <v>0</v>
      </c>
      <c r="BN8" s="1">
        <f>IF(AND(BN1&lt;Scenarios!$J$36,BN2&gt;=Scenarios!$J$21),1,0)</f>
        <v>0</v>
      </c>
      <c r="BO8" s="1">
        <f>IF(AND(BO1&lt;Scenarios!$J$36,BO2&gt;=Scenarios!$J$21),1,0)</f>
        <v>0</v>
      </c>
      <c r="BP8" s="1">
        <f>IF(AND(BP1&lt;Scenarios!$J$36,BP2&gt;=Scenarios!$J$21),1,0)</f>
        <v>0</v>
      </c>
      <c r="BQ8" s="1">
        <f>IF(AND(BQ1&lt;Scenarios!$J$36,BQ2&gt;=Scenarios!$J$21),1,0)</f>
        <v>0</v>
      </c>
      <c r="BR8" s="1">
        <f>IF(AND(BR1&lt;Scenarios!$J$36,BR2&gt;=Scenarios!$J$21),1,0)</f>
        <v>0</v>
      </c>
      <c r="BS8" s="1">
        <f>IF(AND(BS1&lt;Scenarios!$J$36,BS2&gt;=Scenarios!$J$21),1,0)</f>
        <v>0</v>
      </c>
      <c r="BT8" s="1">
        <f>IF(AND(BT1&lt;Scenarios!$J$36,BT2&gt;=Scenarios!$J$21),1,0)</f>
        <v>0</v>
      </c>
      <c r="BU8" s="1">
        <f>IF(AND(BU1&lt;Scenarios!$J$36,BU2&gt;=Scenarios!$J$21),1,0)</f>
        <v>0</v>
      </c>
      <c r="BV8" s="1">
        <f>IF(AND(BV1&lt;Scenarios!$J$36,BV2&gt;=Scenarios!$J$21),1,0)</f>
        <v>0</v>
      </c>
      <c r="BW8" s="1">
        <f>IF(AND(BW1&lt;Scenarios!$J$36,BW2&gt;=Scenarios!$J$21),1,0)</f>
        <v>0</v>
      </c>
      <c r="BX8" s="1">
        <f>IF(AND(BX1&lt;Scenarios!$J$36,BX2&gt;=Scenarios!$J$21),1,0)</f>
        <v>0</v>
      </c>
      <c r="BY8" s="1">
        <f>IF(AND(BY1&lt;Scenarios!$J$36,BY2&gt;=Scenarios!$J$21),1,0)</f>
        <v>0</v>
      </c>
      <c r="BZ8" s="1">
        <f>IF(AND(BZ1&lt;Scenarios!$J$36,BZ2&gt;=Scenarios!$J$21),1,0)</f>
        <v>0</v>
      </c>
      <c r="CA8" s="1">
        <f>IF(AND(CA1&lt;Scenarios!$J$36,CA2&gt;=Scenarios!$J$21),1,0)</f>
        <v>0</v>
      </c>
      <c r="CB8" s="1">
        <f>IF(AND(CB1&lt;Scenarios!$J$36,CB2&gt;=Scenarios!$J$21),1,0)</f>
        <v>0</v>
      </c>
      <c r="CC8" s="1">
        <f>IF(AND(CC1&lt;Scenarios!$J$36,CC2&gt;=Scenarios!$J$21),1,0)</f>
        <v>0</v>
      </c>
      <c r="CD8" s="1">
        <f>IF(AND(CD1&lt;Scenarios!$J$36,CD2&gt;=Scenarios!$J$21),1,0)</f>
        <v>0</v>
      </c>
      <c r="CE8" s="1">
        <f>IF(AND(CE1&lt;Scenarios!$J$36,CE2&gt;=Scenarios!$J$21),1,0)</f>
        <v>0</v>
      </c>
      <c r="CF8" s="1">
        <f>IF(AND(CF1&lt;Scenarios!$J$36,CF2&gt;=Scenarios!$J$21),1,0)</f>
        <v>0</v>
      </c>
      <c r="CG8" s="1">
        <f>IF(AND(CG1&lt;Scenarios!$J$36,CG2&gt;=Scenarios!$J$21),1,0)</f>
        <v>0</v>
      </c>
      <c r="CH8" s="1">
        <f>IF(AND(CH1&lt;Scenarios!$J$36,CH2&gt;=Scenarios!$J$21),1,0)</f>
        <v>0</v>
      </c>
      <c r="CI8" s="1">
        <f>IF(AND(CI1&lt;Scenarios!$J$36,CI2&gt;=Scenarios!$J$21),1,0)</f>
        <v>0</v>
      </c>
      <c r="CJ8" s="1">
        <f>IF(AND(CJ1&lt;Scenarios!$J$36,CJ2&gt;=Scenarios!$J$21),1,0)</f>
        <v>0</v>
      </c>
      <c r="CK8" s="1">
        <f>IF(AND(CK1&lt;Scenarios!$J$36,CK2&gt;=Scenarios!$J$21),1,0)</f>
        <v>0</v>
      </c>
      <c r="CL8" s="1">
        <f>IF(AND(CL1&lt;Scenarios!$J$36,CL2&gt;=Scenarios!$J$21),1,0)</f>
        <v>0</v>
      </c>
      <c r="CM8" s="1">
        <f>IF(AND(CM1&lt;Scenarios!$J$36,CM2&gt;=Scenarios!$J$21),1,0)</f>
        <v>0</v>
      </c>
      <c r="CN8" s="1">
        <f>IF(AND(CN1&lt;Scenarios!$J$36,CN2&gt;=Scenarios!$J$21),1,0)</f>
        <v>0</v>
      </c>
      <c r="CO8" s="1">
        <f>IF(AND(CO1&lt;Scenarios!$J$36,CO2&gt;=Scenarios!$J$21),1,0)</f>
        <v>0</v>
      </c>
      <c r="CP8" s="1">
        <f>IF(AND(CP1&lt;Scenarios!$J$36,CP2&gt;=Scenarios!$J$21),1,0)</f>
        <v>0</v>
      </c>
      <c r="CQ8" s="1">
        <f>IF(AND(CQ1&lt;Scenarios!$J$36,CQ2&gt;=Scenarios!$J$21),1,0)</f>
        <v>0</v>
      </c>
      <c r="CR8" s="1">
        <f>IF(AND(CR1&lt;Scenarios!$J$36,CR2&gt;=Scenarios!$J$21),1,0)</f>
        <v>0</v>
      </c>
      <c r="CS8" s="1">
        <f>IF(AND(CS1&lt;Scenarios!$J$36,CS2&gt;=Scenarios!$J$21),1,0)</f>
        <v>0</v>
      </c>
      <c r="CT8" s="1">
        <f>IF(AND(CT1&lt;Scenarios!$J$36,CT2&gt;=Scenarios!$J$21),1,0)</f>
        <v>0</v>
      </c>
      <c r="CU8" s="1">
        <f>IF(AND(CU1&lt;Scenarios!$J$36,CU2&gt;=Scenarios!$J$21),1,0)</f>
        <v>0</v>
      </c>
      <c r="CV8" s="1">
        <f>IF(AND(CV1&lt;Scenarios!$J$36,CV2&gt;=Scenarios!$J$21),1,0)</f>
        <v>0</v>
      </c>
      <c r="CW8" s="2"/>
      <c r="CX8" s="2"/>
      <c r="CY8" s="2"/>
    </row>
    <row r="9" spans="1:103">
      <c r="E9" s="1" t="s">
        <v>149</v>
      </c>
      <c r="G9" s="1" t="s">
        <v>255</v>
      </c>
      <c r="J9" s="1"/>
      <c r="L9" s="1">
        <f>IF(AND(L2&gt;=Scenarios!$J$36,L1&lt;=Scenarios!$J$38),1,0)</f>
        <v>0</v>
      </c>
      <c r="M9" s="1">
        <f>IF(AND(M2&gt;=Scenarios!$J$36,M1&lt;=Scenarios!$J$38),1,0)</f>
        <v>0</v>
      </c>
      <c r="N9" s="1">
        <f>IF(AND(N2&gt;=Scenarios!$J$36,N1&lt;=Scenarios!$J$38),1,0)</f>
        <v>0</v>
      </c>
      <c r="O9" s="1">
        <f>IF(AND(O2&gt;=Scenarios!$J$36,O1&lt;=Scenarios!$J$38),1,0)</f>
        <v>0</v>
      </c>
      <c r="P9" s="1">
        <f>IF(AND(P2&gt;=Scenarios!$J$36,P1&lt;=Scenarios!$J$38),1,0)</f>
        <v>0</v>
      </c>
      <c r="Q9" s="1">
        <f>IF(AND(Q2&gt;=Scenarios!$J$36,Q1&lt;=Scenarios!$J$38),1,0)</f>
        <v>0</v>
      </c>
      <c r="R9" s="1">
        <f>IF(AND(R2&gt;=Scenarios!$J$36,R1&lt;=Scenarios!$J$38),1,0)</f>
        <v>0</v>
      </c>
      <c r="S9" s="1">
        <f>IF(AND(S2&gt;=Scenarios!$J$36,S1&lt;=Scenarios!$J$38),1,0)</f>
        <v>0</v>
      </c>
      <c r="T9" s="1">
        <f>IF(AND(T2&gt;=Scenarios!$J$36,T1&lt;=Scenarios!$J$38),1,0)</f>
        <v>0</v>
      </c>
      <c r="U9" s="1">
        <f>IF(AND(U2&gt;=Scenarios!$J$36,U1&lt;=Scenarios!$J$38),1,0)</f>
        <v>0</v>
      </c>
      <c r="V9" s="1">
        <f>IF(AND(V2&gt;=Scenarios!$J$36,V1&lt;=Scenarios!$J$38),1,0)</f>
        <v>0</v>
      </c>
      <c r="W9" s="1">
        <f>IF(AND(W2&gt;=Scenarios!$J$36,W1&lt;=Scenarios!$J$38),1,0)</f>
        <v>0</v>
      </c>
      <c r="X9" s="1">
        <f>IF(AND(X2&gt;=Scenarios!$J$36,X1&lt;=Scenarios!$J$38),1,0)</f>
        <v>0</v>
      </c>
      <c r="Y9" s="1">
        <f>IF(AND(Y2&gt;=Scenarios!$J$36,Y1&lt;=Scenarios!$J$38),1,0)</f>
        <v>0</v>
      </c>
      <c r="Z9" s="1">
        <f>IF(AND(Z2&gt;=Scenarios!$J$36,Z1&lt;=Scenarios!$J$38),1,0)</f>
        <v>0</v>
      </c>
      <c r="AA9" s="1">
        <f>IF(AND(AA2&gt;=Scenarios!$J$36,AA1&lt;=Scenarios!$J$38),1,0)</f>
        <v>0</v>
      </c>
      <c r="AB9" s="1">
        <f>IF(AND(AB2&gt;=Scenarios!$J$36,AB1&lt;=Scenarios!$J$38),1,0)</f>
        <v>0</v>
      </c>
      <c r="AC9" s="1">
        <f>IF(AND(AC2&gt;=Scenarios!$J$36,AC1&lt;=Scenarios!$J$38),1,0)</f>
        <v>0</v>
      </c>
      <c r="AD9" s="1">
        <f>IF(AND(AD2&gt;=Scenarios!$J$36,AD1&lt;=Scenarios!$J$38),1,0)</f>
        <v>0</v>
      </c>
      <c r="AE9" s="1">
        <f>IF(AND(AE2&gt;=Scenarios!$J$36,AE1&lt;=Scenarios!$J$38),1,0)</f>
        <v>0</v>
      </c>
      <c r="AF9" s="1">
        <f>IF(AND(AF2&gt;=Scenarios!$J$36,AF1&lt;=Scenarios!$J$38),1,0)</f>
        <v>0</v>
      </c>
      <c r="AG9" s="1">
        <f>IF(AND(AG2&gt;=Scenarios!$J$36,AG1&lt;=Scenarios!$J$38),1,0)</f>
        <v>0</v>
      </c>
      <c r="AH9" s="1">
        <f>IF(AND(AH2&gt;=Scenarios!$J$36,AH1&lt;=Scenarios!$J$38),1,0)</f>
        <v>0</v>
      </c>
      <c r="AI9" s="1">
        <f>IF(AND(AI2&gt;=Scenarios!$J$36,AI1&lt;=Scenarios!$J$38),1,0)</f>
        <v>0</v>
      </c>
      <c r="AJ9" s="1">
        <f>IF(AND(AJ2&gt;=Scenarios!$J$36,AJ1&lt;=Scenarios!$J$38),1,0)</f>
        <v>0</v>
      </c>
      <c r="AK9" s="1">
        <f>IF(AND(AK2&gt;=Scenarios!$J$36,AK1&lt;=Scenarios!$J$38),1,0)</f>
        <v>0</v>
      </c>
      <c r="AL9" s="1">
        <f>IF(AND(AL2&gt;=Scenarios!$J$36,AL1&lt;=Scenarios!$J$38),1,0)</f>
        <v>0</v>
      </c>
      <c r="AM9" s="1">
        <f>IF(AND(AM2&gt;=Scenarios!$J$36,AM1&lt;=Scenarios!$J$38),1,0)</f>
        <v>0</v>
      </c>
      <c r="AN9" s="1">
        <f>IF(AND(AN2&gt;=Scenarios!$J$36,AN1&lt;=Scenarios!$J$38),1,0)</f>
        <v>0</v>
      </c>
      <c r="AO9" s="1">
        <f>IF(AND(AO2&gt;=Scenarios!$J$36,AO1&lt;=Scenarios!$J$38),1,0)</f>
        <v>0</v>
      </c>
      <c r="AP9" s="1">
        <f>IF(AND(AP2&gt;=Scenarios!$J$36,AP1&lt;=Scenarios!$J$38),1,0)</f>
        <v>0</v>
      </c>
      <c r="AQ9" s="1">
        <f>IF(AND(AQ2&gt;=Scenarios!$J$36,AQ1&lt;=Scenarios!$J$38),1,0)</f>
        <v>0</v>
      </c>
      <c r="AR9" s="1">
        <f>IF(AND(AR2&gt;=Scenarios!$J$36,AR1&lt;=Scenarios!$J$38),1,0)</f>
        <v>0</v>
      </c>
      <c r="AS9" s="1">
        <f>IF(AND(AS2&gt;=Scenarios!$J$36,AS1&lt;=Scenarios!$J$38),1,0)</f>
        <v>0</v>
      </c>
      <c r="AT9" s="1">
        <f>IF(AND(AT2&gt;=Scenarios!$J$36,AT1&lt;=Scenarios!$J$38),1,0)</f>
        <v>0</v>
      </c>
      <c r="AU9" s="1">
        <f>IF(AND(AU2&gt;=Scenarios!$J$36,AU1&lt;=Scenarios!$J$38),1,0)</f>
        <v>0</v>
      </c>
      <c r="AV9" s="1">
        <f>IF(AND(AV2&gt;=Scenarios!$J$36,AV1&lt;=Scenarios!$J$38),1,0)</f>
        <v>0</v>
      </c>
      <c r="AW9" s="1">
        <f>IF(AND(AW2&gt;=Scenarios!$J$36,AW1&lt;=Scenarios!$J$38),1,0)</f>
        <v>0</v>
      </c>
      <c r="AX9" s="1">
        <f>IF(AND(AX2&gt;=Scenarios!$J$36,AX1&lt;=Scenarios!$J$38),1,0)</f>
        <v>0</v>
      </c>
      <c r="AY9" s="1">
        <f>IF(AND(AY2&gt;=Scenarios!$J$36,AY1&lt;=Scenarios!$J$38),1,0)</f>
        <v>0</v>
      </c>
      <c r="AZ9" s="1">
        <f>IF(AND(AZ2&gt;=Scenarios!$J$36,AZ1&lt;=Scenarios!$J$38),1,0)</f>
        <v>0</v>
      </c>
      <c r="BA9" s="1">
        <f>IF(AND(BA2&gt;=Scenarios!$J$36,BA1&lt;=Scenarios!$J$38),1,0)</f>
        <v>0</v>
      </c>
      <c r="BB9" s="1">
        <f>IF(AND(BB2&gt;=Scenarios!$J$36,BB1&lt;=Scenarios!$J$38),1,0)</f>
        <v>0</v>
      </c>
      <c r="BC9" s="1">
        <f>IF(AND(BC2&gt;=Scenarios!$J$36,BC1&lt;=Scenarios!$J$38),1,0)</f>
        <v>0</v>
      </c>
      <c r="BD9" s="1">
        <f>IF(AND(BD2&gt;=Scenarios!$J$36,BD1&lt;=Scenarios!$J$38),1,0)</f>
        <v>0</v>
      </c>
      <c r="BE9" s="1">
        <f>IF(AND(BE2&gt;=Scenarios!$J$36,BE1&lt;=Scenarios!$J$38),1,0)</f>
        <v>0</v>
      </c>
      <c r="BF9" s="1">
        <f>IF(AND(BF2&gt;=Scenarios!$J$36,BF1&lt;=Scenarios!$J$38),1,0)</f>
        <v>0</v>
      </c>
      <c r="BG9" s="1">
        <f>IF(AND(BG2&gt;=Scenarios!$J$36,BG1&lt;=Scenarios!$J$38),1,0)</f>
        <v>0</v>
      </c>
      <c r="BH9" s="1">
        <f>IF(AND(BH2&gt;=Scenarios!$J$36,BH1&lt;=Scenarios!$J$38),1,0)</f>
        <v>0</v>
      </c>
      <c r="BI9" s="1">
        <f>IF(AND(BI2&gt;=Scenarios!$J$36,BI1&lt;=Scenarios!$J$38),1,0)</f>
        <v>0</v>
      </c>
      <c r="BJ9" s="1">
        <f>IF(AND(BJ2&gt;=Scenarios!$J$36,BJ1&lt;=Scenarios!$J$38),1,0)</f>
        <v>0</v>
      </c>
      <c r="BK9" s="1">
        <f>IF(AND(BK2&gt;=Scenarios!$J$36,BK1&lt;=Scenarios!$J$38),1,0)</f>
        <v>0</v>
      </c>
      <c r="BL9" s="1">
        <f>IF(AND(BL2&gt;=Scenarios!$J$36,BL1&lt;=Scenarios!$J$38),1,0)</f>
        <v>0</v>
      </c>
      <c r="BM9" s="1">
        <f>IF(AND(BM2&gt;=Scenarios!$J$36,BM1&lt;=Scenarios!$J$38),1,0)</f>
        <v>0</v>
      </c>
      <c r="BN9" s="1">
        <f>IF(AND(BN2&gt;=Scenarios!$J$36,BN1&lt;=Scenarios!$J$38),1,0)</f>
        <v>0</v>
      </c>
      <c r="BO9" s="1">
        <f>IF(AND(BO2&gt;=Scenarios!$J$36,BO1&lt;=Scenarios!$J$38),1,0)</f>
        <v>0</v>
      </c>
      <c r="BP9" s="1">
        <f>IF(AND(BP2&gt;=Scenarios!$J$36,BP1&lt;=Scenarios!$J$38),1,0)</f>
        <v>0</v>
      </c>
      <c r="BQ9" s="1">
        <f>IF(AND(BQ2&gt;=Scenarios!$J$36,BQ1&lt;=Scenarios!$J$38),1,0)</f>
        <v>0</v>
      </c>
      <c r="BR9" s="1">
        <f>IF(AND(BR2&gt;=Scenarios!$J$36,BR1&lt;=Scenarios!$J$38),1,0)</f>
        <v>0</v>
      </c>
      <c r="BS9" s="1">
        <f>IF(AND(BS2&gt;=Scenarios!$J$36,BS1&lt;=Scenarios!$J$38),1,0)</f>
        <v>0</v>
      </c>
      <c r="BT9" s="1">
        <f>IF(AND(BT2&gt;=Scenarios!$J$36,BT1&lt;=Scenarios!$J$38),1,0)</f>
        <v>0</v>
      </c>
      <c r="BU9" s="1">
        <f>IF(AND(BU2&gt;=Scenarios!$J$36,BU1&lt;=Scenarios!$J$38),1,0)</f>
        <v>0</v>
      </c>
      <c r="BV9" s="1">
        <f>IF(AND(BV2&gt;=Scenarios!$J$36,BV1&lt;=Scenarios!$J$38),1,0)</f>
        <v>0</v>
      </c>
      <c r="BW9" s="1">
        <f>IF(AND(BW2&gt;=Scenarios!$J$36,BW1&lt;=Scenarios!$J$38),1,0)</f>
        <v>0</v>
      </c>
      <c r="BX9" s="1">
        <f>IF(AND(BX2&gt;=Scenarios!$J$36,BX1&lt;=Scenarios!$J$38),1,0)</f>
        <v>0</v>
      </c>
      <c r="BY9" s="1">
        <f>IF(AND(BY2&gt;=Scenarios!$J$36,BY1&lt;=Scenarios!$J$38),1,0)</f>
        <v>0</v>
      </c>
      <c r="BZ9" s="1">
        <f>IF(AND(BZ2&gt;=Scenarios!$J$36,BZ1&lt;=Scenarios!$J$38),1,0)</f>
        <v>0</v>
      </c>
      <c r="CA9" s="1">
        <f>IF(AND(CA2&gt;=Scenarios!$J$36,CA1&lt;=Scenarios!$J$38),1,0)</f>
        <v>0</v>
      </c>
      <c r="CB9" s="1">
        <f>IF(AND(CB2&gt;=Scenarios!$J$36,CB1&lt;=Scenarios!$J$38),1,0)</f>
        <v>0</v>
      </c>
      <c r="CC9" s="1">
        <f>IF(AND(CC2&gt;=Scenarios!$J$36,CC1&lt;=Scenarios!$J$38),1,0)</f>
        <v>0</v>
      </c>
      <c r="CD9" s="1">
        <f>IF(AND(CD2&gt;=Scenarios!$J$36,CD1&lt;=Scenarios!$J$38),1,0)</f>
        <v>0</v>
      </c>
      <c r="CE9" s="1">
        <f>IF(AND(CE2&gt;=Scenarios!$J$36,CE1&lt;=Scenarios!$J$38),1,0)</f>
        <v>0</v>
      </c>
      <c r="CF9" s="1">
        <f>IF(AND(CF2&gt;=Scenarios!$J$36,CF1&lt;=Scenarios!$J$38),1,0)</f>
        <v>0</v>
      </c>
      <c r="CG9" s="1">
        <f>IF(AND(CG2&gt;=Scenarios!$J$36,CG1&lt;=Scenarios!$J$38),1,0)</f>
        <v>0</v>
      </c>
      <c r="CH9" s="1">
        <f>IF(AND(CH2&gt;=Scenarios!$J$36,CH1&lt;=Scenarios!$J$38),1,0)</f>
        <v>0</v>
      </c>
      <c r="CI9" s="1">
        <f>IF(AND(CI2&gt;=Scenarios!$J$36,CI1&lt;=Scenarios!$J$38),1,0)</f>
        <v>0</v>
      </c>
      <c r="CJ9" s="1">
        <f>IF(AND(CJ2&gt;=Scenarios!$J$36,CJ1&lt;=Scenarios!$J$38),1,0)</f>
        <v>0</v>
      </c>
      <c r="CK9" s="1">
        <f>IF(AND(CK2&gt;=Scenarios!$J$36,CK1&lt;=Scenarios!$J$38),1,0)</f>
        <v>0</v>
      </c>
      <c r="CL9" s="1">
        <f>IF(AND(CL2&gt;=Scenarios!$J$36,CL1&lt;=Scenarios!$J$38),1,0)</f>
        <v>0</v>
      </c>
      <c r="CM9" s="1">
        <f>IF(AND(CM2&gt;=Scenarios!$J$36,CM1&lt;=Scenarios!$J$38),1,0)</f>
        <v>0</v>
      </c>
      <c r="CN9" s="1">
        <f>IF(AND(CN2&gt;=Scenarios!$J$36,CN1&lt;=Scenarios!$J$38),1,0)</f>
        <v>0</v>
      </c>
      <c r="CO9" s="1">
        <f>IF(AND(CO2&gt;=Scenarios!$J$36,CO1&lt;=Scenarios!$J$38),1,0)</f>
        <v>0</v>
      </c>
      <c r="CP9" s="1">
        <f>IF(AND(CP2&gt;=Scenarios!$J$36,CP1&lt;=Scenarios!$J$38),1,0)</f>
        <v>0</v>
      </c>
      <c r="CQ9" s="1">
        <f>IF(AND(CQ2&gt;=Scenarios!$J$36,CQ1&lt;=Scenarios!$J$38),1,0)</f>
        <v>0</v>
      </c>
      <c r="CR9" s="1">
        <f>IF(AND(CR2&gt;=Scenarios!$J$36,CR1&lt;=Scenarios!$J$38),1,0)</f>
        <v>0</v>
      </c>
      <c r="CS9" s="1">
        <f>IF(AND(CS2&gt;=Scenarios!$J$36,CS1&lt;=Scenarios!$J$38),1,0)</f>
        <v>0</v>
      </c>
      <c r="CT9" s="1">
        <f>IF(AND(CT2&gt;=Scenarios!$J$36,CT1&lt;=Scenarios!$J$38),1,0)</f>
        <v>0</v>
      </c>
      <c r="CU9" s="1">
        <f>IF(AND(CU2&gt;=Scenarios!$J$36,CU1&lt;=Scenarios!$J$38),1,0)</f>
        <v>0</v>
      </c>
      <c r="CV9" s="1">
        <f>IF(AND(CV2&gt;=Scenarios!$J$36,CV1&lt;=Scenarios!$J$38),1,0)</f>
        <v>0</v>
      </c>
      <c r="CW9" s="2"/>
      <c r="CX9" s="2"/>
      <c r="CY9" s="2"/>
    </row>
    <row r="10" spans="1:103">
      <c r="E10" s="1" t="s">
        <v>150</v>
      </c>
      <c r="G10" s="1" t="s">
        <v>256</v>
      </c>
      <c r="J10" s="1"/>
      <c r="L10" s="1" t="b">
        <f>AND(Scenarios!$J$30&gt;Scenarios!$J$33,FinancialInputs!L2&gt;Scenarios!$J$33,FinancialInputs!L1&lt;Scenarios!$J$30)</f>
        <v>0</v>
      </c>
      <c r="M10" s="1" t="b">
        <f>AND(Scenarios!$J$30&gt;Scenarios!$J$33,FinancialInputs!M2&gt;Scenarios!$J$33,FinancialInputs!M1&lt;Scenarios!$J$30)</f>
        <v>0</v>
      </c>
      <c r="N10" s="1" t="b">
        <f>AND(Scenarios!$J$30&gt;Scenarios!$J$33,FinancialInputs!N2&gt;Scenarios!$J$33,FinancialInputs!N1&lt;Scenarios!$J$30)</f>
        <v>0</v>
      </c>
      <c r="O10" s="1" t="b">
        <f>AND(Scenarios!$J$30&gt;Scenarios!$J$33,FinancialInputs!O2&gt;Scenarios!$J$33,FinancialInputs!O1&lt;Scenarios!$J$30)</f>
        <v>0</v>
      </c>
      <c r="P10" s="1" t="b">
        <f>AND(Scenarios!$J$30&gt;Scenarios!$J$33,FinancialInputs!P2&gt;Scenarios!$J$33,FinancialInputs!P1&lt;Scenarios!$J$30)</f>
        <v>0</v>
      </c>
      <c r="Q10" s="1" t="b">
        <f>AND(Scenarios!$J$30&gt;Scenarios!$J$33,FinancialInputs!Q2&gt;Scenarios!$J$33,FinancialInputs!Q1&lt;Scenarios!$J$30)</f>
        <v>0</v>
      </c>
      <c r="R10" s="1" t="b">
        <f>AND(Scenarios!$J$30&gt;Scenarios!$J$33,FinancialInputs!R2&gt;Scenarios!$J$33,FinancialInputs!R1&lt;Scenarios!$J$30)</f>
        <v>0</v>
      </c>
      <c r="S10" s="1" t="b">
        <f>AND(Scenarios!$J$30&gt;Scenarios!$J$33,FinancialInputs!S2&gt;Scenarios!$J$33,FinancialInputs!S1&lt;Scenarios!$J$30)</f>
        <v>0</v>
      </c>
      <c r="T10" s="1" t="b">
        <f>AND(Scenarios!$J$30&gt;Scenarios!$J$33,FinancialInputs!T2&gt;Scenarios!$J$33,FinancialInputs!T1&lt;Scenarios!$J$30)</f>
        <v>0</v>
      </c>
      <c r="U10" s="1" t="b">
        <f>AND(Scenarios!$J$30&gt;Scenarios!$J$33,FinancialInputs!U2&gt;Scenarios!$J$33,FinancialInputs!U1&lt;Scenarios!$J$30)</f>
        <v>0</v>
      </c>
      <c r="V10" s="1" t="b">
        <f>AND(Scenarios!$J$30&gt;Scenarios!$J$33,FinancialInputs!V2&gt;Scenarios!$J$33,FinancialInputs!V1&lt;Scenarios!$J$30)</f>
        <v>0</v>
      </c>
      <c r="W10" s="1" t="b">
        <f>AND(Scenarios!$J$30&gt;Scenarios!$J$33,FinancialInputs!W2&gt;Scenarios!$J$33,FinancialInputs!W1&lt;Scenarios!$J$30)</f>
        <v>0</v>
      </c>
      <c r="X10" s="1" t="b">
        <f>AND(Scenarios!$J$30&gt;Scenarios!$J$33,FinancialInputs!X2&gt;Scenarios!$J$33,FinancialInputs!X1&lt;Scenarios!$J$30)</f>
        <v>0</v>
      </c>
      <c r="Y10" s="1" t="b">
        <f>AND(Scenarios!$J$30&gt;Scenarios!$J$33,FinancialInputs!Y2&gt;Scenarios!$J$33,FinancialInputs!Y1&lt;Scenarios!$J$30)</f>
        <v>0</v>
      </c>
      <c r="Z10" s="1" t="b">
        <f>AND(Scenarios!$J$30&gt;Scenarios!$J$33,FinancialInputs!Z2&gt;Scenarios!$J$33,FinancialInputs!Z1&lt;Scenarios!$J$30)</f>
        <v>0</v>
      </c>
      <c r="AA10" s="1" t="b">
        <f>AND(Scenarios!$J$30&gt;Scenarios!$J$33,FinancialInputs!AA2&gt;Scenarios!$J$33,FinancialInputs!AA1&lt;Scenarios!$J$30)</f>
        <v>0</v>
      </c>
      <c r="AB10" s="1" t="b">
        <f>AND(Scenarios!$J$30&gt;Scenarios!$J$33,FinancialInputs!AB2&gt;Scenarios!$J$33,FinancialInputs!AB1&lt;Scenarios!$J$30)</f>
        <v>0</v>
      </c>
      <c r="AC10" s="1" t="b">
        <f>AND(Scenarios!$J$30&gt;Scenarios!$J$33,FinancialInputs!AC2&gt;Scenarios!$J$33,FinancialInputs!AC1&lt;Scenarios!$J$30)</f>
        <v>0</v>
      </c>
      <c r="AD10" s="1" t="b">
        <f>AND(Scenarios!$J$30&gt;Scenarios!$J$33,FinancialInputs!AD2&gt;Scenarios!$J$33,FinancialInputs!AD1&lt;Scenarios!$J$30)</f>
        <v>0</v>
      </c>
      <c r="AE10" s="1" t="b">
        <f>AND(Scenarios!$J$30&gt;Scenarios!$J$33,FinancialInputs!AE2&gt;Scenarios!$J$33,FinancialInputs!AE1&lt;Scenarios!$J$30)</f>
        <v>0</v>
      </c>
      <c r="AF10" s="1" t="b">
        <f>AND(Scenarios!$J$30&gt;Scenarios!$J$33,FinancialInputs!AF2&gt;Scenarios!$J$33,FinancialInputs!AF1&lt;Scenarios!$J$30)</f>
        <v>0</v>
      </c>
      <c r="AG10" s="1" t="b">
        <f>AND(Scenarios!$J$30&gt;Scenarios!$J$33,FinancialInputs!AG2&gt;Scenarios!$J$33,FinancialInputs!AG1&lt;Scenarios!$J$30)</f>
        <v>0</v>
      </c>
      <c r="AH10" s="1" t="b">
        <f>AND(Scenarios!$J$30&gt;Scenarios!$J$33,FinancialInputs!AH2&gt;Scenarios!$J$33,FinancialInputs!AH1&lt;Scenarios!$J$30)</f>
        <v>0</v>
      </c>
      <c r="AI10" s="1" t="b">
        <f>AND(Scenarios!$J$30&gt;Scenarios!$J$33,FinancialInputs!AI2&gt;Scenarios!$J$33,FinancialInputs!AI1&lt;Scenarios!$J$30)</f>
        <v>0</v>
      </c>
      <c r="AJ10" s="1" t="b">
        <f>AND(Scenarios!$J$30&gt;Scenarios!$J$33,FinancialInputs!AJ2&gt;Scenarios!$J$33,FinancialInputs!AJ1&lt;Scenarios!$J$30)</f>
        <v>0</v>
      </c>
      <c r="AK10" s="1" t="b">
        <f>AND(Scenarios!$J$30&gt;Scenarios!$J$33,FinancialInputs!AK2&gt;Scenarios!$J$33,FinancialInputs!AK1&lt;Scenarios!$J$30)</f>
        <v>0</v>
      </c>
      <c r="AL10" s="1" t="b">
        <f>AND(Scenarios!$J$30&gt;Scenarios!$J$33,FinancialInputs!AL2&gt;Scenarios!$J$33,FinancialInputs!AL1&lt;Scenarios!$J$30)</f>
        <v>0</v>
      </c>
      <c r="AM10" s="1" t="b">
        <f>AND(Scenarios!$J$30&gt;Scenarios!$J$33,FinancialInputs!AM2&gt;Scenarios!$J$33,FinancialInputs!AM1&lt;Scenarios!$J$30)</f>
        <v>0</v>
      </c>
      <c r="AN10" s="1" t="b">
        <f>AND(Scenarios!$J$30&gt;Scenarios!$J$33,FinancialInputs!AN2&gt;Scenarios!$J$33,FinancialInputs!AN1&lt;Scenarios!$J$30)</f>
        <v>0</v>
      </c>
      <c r="AO10" s="1" t="b">
        <f>AND(Scenarios!$J$30&gt;Scenarios!$J$33,FinancialInputs!AO2&gt;Scenarios!$J$33,FinancialInputs!AO1&lt;Scenarios!$J$30)</f>
        <v>0</v>
      </c>
      <c r="AP10" s="1" t="b">
        <f>AND(Scenarios!$J$30&gt;Scenarios!$J$33,FinancialInputs!AP2&gt;Scenarios!$J$33,FinancialInputs!AP1&lt;Scenarios!$J$30)</f>
        <v>0</v>
      </c>
      <c r="AQ10" s="1" t="b">
        <f>AND(Scenarios!$J$30&gt;Scenarios!$J$33,FinancialInputs!AQ2&gt;Scenarios!$J$33,FinancialInputs!AQ1&lt;Scenarios!$J$30)</f>
        <v>0</v>
      </c>
      <c r="AR10" s="1" t="b">
        <f>AND(Scenarios!$J$30&gt;Scenarios!$J$33,FinancialInputs!AR2&gt;Scenarios!$J$33,FinancialInputs!AR1&lt;Scenarios!$J$30)</f>
        <v>0</v>
      </c>
      <c r="AS10" s="1" t="b">
        <f>AND(Scenarios!$J$30&gt;Scenarios!$J$33,FinancialInputs!AS2&gt;Scenarios!$J$33,FinancialInputs!AS1&lt;Scenarios!$J$30)</f>
        <v>0</v>
      </c>
      <c r="AT10" s="1" t="b">
        <f>AND(Scenarios!$J$30&gt;Scenarios!$J$33,FinancialInputs!AT2&gt;Scenarios!$J$33,FinancialInputs!AT1&lt;Scenarios!$J$30)</f>
        <v>0</v>
      </c>
      <c r="AU10" s="1" t="b">
        <f>AND(Scenarios!$J$30&gt;Scenarios!$J$33,FinancialInputs!AU2&gt;Scenarios!$J$33,FinancialInputs!AU1&lt;Scenarios!$J$30)</f>
        <v>0</v>
      </c>
      <c r="AV10" s="1" t="b">
        <f>AND(Scenarios!$J$30&gt;Scenarios!$J$33,FinancialInputs!AV2&gt;Scenarios!$J$33,FinancialInputs!AV1&lt;Scenarios!$J$30)</f>
        <v>0</v>
      </c>
      <c r="AW10" s="1" t="b">
        <f>AND(Scenarios!$J$30&gt;Scenarios!$J$33,FinancialInputs!AW2&gt;Scenarios!$J$33,FinancialInputs!AW1&lt;Scenarios!$J$30)</f>
        <v>0</v>
      </c>
      <c r="AX10" s="1" t="b">
        <f>AND(Scenarios!$J$30&gt;Scenarios!$J$33,FinancialInputs!AX2&gt;Scenarios!$J$33,FinancialInputs!AX1&lt;Scenarios!$J$30)</f>
        <v>0</v>
      </c>
      <c r="AY10" s="1" t="b">
        <f>AND(Scenarios!$J$30&gt;Scenarios!$J$33,FinancialInputs!AY2&gt;Scenarios!$J$33,FinancialInputs!AY1&lt;Scenarios!$J$30)</f>
        <v>0</v>
      </c>
      <c r="AZ10" s="1" t="b">
        <f>AND(Scenarios!$J$30&gt;Scenarios!$J$33,FinancialInputs!AZ2&gt;Scenarios!$J$33,FinancialInputs!AZ1&lt;Scenarios!$J$30)</f>
        <v>0</v>
      </c>
      <c r="BA10" s="1" t="b">
        <f>AND(Scenarios!$J$30&gt;Scenarios!$J$33,FinancialInputs!BA2&gt;Scenarios!$J$33,FinancialInputs!BA1&lt;Scenarios!$J$30)</f>
        <v>0</v>
      </c>
      <c r="BB10" s="1" t="b">
        <f>AND(Scenarios!$J$30&gt;Scenarios!$J$33,FinancialInputs!BB2&gt;Scenarios!$J$33,FinancialInputs!BB1&lt;Scenarios!$J$30)</f>
        <v>0</v>
      </c>
      <c r="BC10" s="1" t="b">
        <f>AND(Scenarios!$J$30&gt;Scenarios!$J$33,FinancialInputs!BC2&gt;Scenarios!$J$33,FinancialInputs!BC1&lt;Scenarios!$J$30)</f>
        <v>0</v>
      </c>
      <c r="BD10" s="1" t="b">
        <f>AND(Scenarios!$J$30&gt;Scenarios!$J$33,FinancialInputs!BD2&gt;Scenarios!$J$33,FinancialInputs!BD1&lt;Scenarios!$J$30)</f>
        <v>0</v>
      </c>
      <c r="BE10" s="1" t="b">
        <f>AND(Scenarios!$J$30&gt;Scenarios!$J$33,FinancialInputs!BE2&gt;Scenarios!$J$33,FinancialInputs!BE1&lt;Scenarios!$J$30)</f>
        <v>0</v>
      </c>
      <c r="BF10" s="1" t="b">
        <f>AND(Scenarios!$J$30&gt;Scenarios!$J$33,FinancialInputs!BF2&gt;Scenarios!$J$33,FinancialInputs!BF1&lt;Scenarios!$J$30)</f>
        <v>0</v>
      </c>
      <c r="BG10" s="1" t="b">
        <f>AND(Scenarios!$J$30&gt;Scenarios!$J$33,FinancialInputs!BG2&gt;Scenarios!$J$33,FinancialInputs!BG1&lt;Scenarios!$J$30)</f>
        <v>0</v>
      </c>
      <c r="BH10" s="1" t="b">
        <f>AND(Scenarios!$J$30&gt;Scenarios!$J$33,FinancialInputs!BH2&gt;Scenarios!$J$33,FinancialInputs!BH1&lt;Scenarios!$J$30)</f>
        <v>0</v>
      </c>
      <c r="BI10" s="1" t="b">
        <f>AND(Scenarios!$J$30&gt;Scenarios!$J$33,FinancialInputs!BI2&gt;Scenarios!$J$33,FinancialInputs!BI1&lt;Scenarios!$J$30)</f>
        <v>0</v>
      </c>
      <c r="BJ10" s="1" t="b">
        <f>AND(Scenarios!$J$30&gt;Scenarios!$J$33,FinancialInputs!BJ2&gt;Scenarios!$J$33,FinancialInputs!BJ1&lt;Scenarios!$J$30)</f>
        <v>0</v>
      </c>
      <c r="BK10" s="1" t="b">
        <f>AND(Scenarios!$J$30&gt;Scenarios!$J$33,FinancialInputs!BK2&gt;Scenarios!$J$33,FinancialInputs!BK1&lt;Scenarios!$J$30)</f>
        <v>0</v>
      </c>
      <c r="BL10" s="1" t="b">
        <f>AND(Scenarios!$J$30&gt;Scenarios!$J$33,FinancialInputs!BL2&gt;Scenarios!$J$33,FinancialInputs!BL1&lt;Scenarios!$J$30)</f>
        <v>0</v>
      </c>
      <c r="BM10" s="1" t="b">
        <f>AND(Scenarios!$J$30&gt;Scenarios!$J$33,FinancialInputs!BM2&gt;Scenarios!$J$33,FinancialInputs!BM1&lt;Scenarios!$J$30)</f>
        <v>0</v>
      </c>
      <c r="BN10" s="1" t="b">
        <f>AND(Scenarios!$J$30&gt;Scenarios!$J$33,FinancialInputs!BN2&gt;Scenarios!$J$33,FinancialInputs!BN1&lt;Scenarios!$J$30)</f>
        <v>0</v>
      </c>
      <c r="BO10" s="1" t="b">
        <f>AND(Scenarios!$J$30&gt;Scenarios!$J$33,FinancialInputs!BO2&gt;Scenarios!$J$33,FinancialInputs!BO1&lt;Scenarios!$J$30)</f>
        <v>0</v>
      </c>
      <c r="BP10" s="1" t="b">
        <f>AND(Scenarios!$J$30&gt;Scenarios!$J$33,FinancialInputs!BP2&gt;Scenarios!$J$33,FinancialInputs!BP1&lt;Scenarios!$J$30)</f>
        <v>0</v>
      </c>
      <c r="BQ10" s="1" t="b">
        <f>AND(Scenarios!$J$30&gt;Scenarios!$J$33,FinancialInputs!BQ2&gt;Scenarios!$J$33,FinancialInputs!BQ1&lt;Scenarios!$J$30)</f>
        <v>0</v>
      </c>
      <c r="BR10" s="1" t="b">
        <f>AND(Scenarios!$J$30&gt;Scenarios!$J$33,FinancialInputs!BR2&gt;Scenarios!$J$33,FinancialInputs!BR1&lt;Scenarios!$J$30)</f>
        <v>0</v>
      </c>
      <c r="BS10" s="1" t="b">
        <f>AND(Scenarios!$J$30&gt;Scenarios!$J$33,FinancialInputs!BS2&gt;Scenarios!$J$33,FinancialInputs!BS1&lt;Scenarios!$J$30)</f>
        <v>0</v>
      </c>
      <c r="BT10" s="1" t="b">
        <f>AND(Scenarios!$J$30&gt;Scenarios!$J$33,FinancialInputs!BT2&gt;Scenarios!$J$33,FinancialInputs!BT1&lt;Scenarios!$J$30)</f>
        <v>0</v>
      </c>
      <c r="BU10" s="1" t="b">
        <f>AND(Scenarios!$J$30&gt;Scenarios!$J$33,FinancialInputs!BU2&gt;Scenarios!$J$33,FinancialInputs!BU1&lt;Scenarios!$J$30)</f>
        <v>0</v>
      </c>
      <c r="BV10" s="1" t="b">
        <f>AND(Scenarios!$J$30&gt;Scenarios!$J$33,FinancialInputs!BV2&gt;Scenarios!$J$33,FinancialInputs!BV1&lt;Scenarios!$J$30)</f>
        <v>0</v>
      </c>
      <c r="BW10" s="1" t="b">
        <f>AND(Scenarios!$J$30&gt;Scenarios!$J$33,FinancialInputs!BW2&gt;Scenarios!$J$33,FinancialInputs!BW1&lt;Scenarios!$J$30)</f>
        <v>0</v>
      </c>
      <c r="BX10" s="1" t="b">
        <f>AND(Scenarios!$J$30&gt;Scenarios!$J$33,FinancialInputs!BX2&gt;Scenarios!$J$33,FinancialInputs!BX1&lt;Scenarios!$J$30)</f>
        <v>0</v>
      </c>
      <c r="BY10" s="1" t="b">
        <f>AND(Scenarios!$J$30&gt;Scenarios!$J$33,FinancialInputs!BY2&gt;Scenarios!$J$33,FinancialInputs!BY1&lt;Scenarios!$J$30)</f>
        <v>0</v>
      </c>
      <c r="BZ10" s="1" t="b">
        <f>AND(Scenarios!$J$30&gt;Scenarios!$J$33,FinancialInputs!BZ2&gt;Scenarios!$J$33,FinancialInputs!BZ1&lt;Scenarios!$J$30)</f>
        <v>0</v>
      </c>
      <c r="CA10" s="1" t="b">
        <f>AND(Scenarios!$J$30&gt;Scenarios!$J$33,FinancialInputs!CA2&gt;Scenarios!$J$33,FinancialInputs!CA1&lt;Scenarios!$J$30)</f>
        <v>0</v>
      </c>
      <c r="CB10" s="1" t="b">
        <f>AND(Scenarios!$J$30&gt;Scenarios!$J$33,FinancialInputs!CB2&gt;Scenarios!$J$33,FinancialInputs!CB1&lt;Scenarios!$J$30)</f>
        <v>0</v>
      </c>
      <c r="CC10" s="1" t="b">
        <f>AND(Scenarios!$J$30&gt;Scenarios!$J$33,FinancialInputs!CC2&gt;Scenarios!$J$33,FinancialInputs!CC1&lt;Scenarios!$J$30)</f>
        <v>0</v>
      </c>
      <c r="CD10" s="1" t="b">
        <f>AND(Scenarios!$J$30&gt;Scenarios!$J$33,FinancialInputs!CD2&gt;Scenarios!$J$33,FinancialInputs!CD1&lt;Scenarios!$J$30)</f>
        <v>0</v>
      </c>
      <c r="CE10" s="1" t="b">
        <f>AND(Scenarios!$J$30&gt;Scenarios!$J$33,FinancialInputs!CE2&gt;Scenarios!$J$33,FinancialInputs!CE1&lt;Scenarios!$J$30)</f>
        <v>0</v>
      </c>
      <c r="CF10" s="1" t="b">
        <f>AND(Scenarios!$J$30&gt;Scenarios!$J$33,FinancialInputs!CF2&gt;Scenarios!$J$33,FinancialInputs!CF1&lt;Scenarios!$J$30)</f>
        <v>0</v>
      </c>
      <c r="CG10" s="1" t="b">
        <f>AND(Scenarios!$J$30&gt;Scenarios!$J$33,FinancialInputs!CG2&gt;Scenarios!$J$33,FinancialInputs!CG1&lt;Scenarios!$J$30)</f>
        <v>0</v>
      </c>
      <c r="CH10" s="1" t="b">
        <f>AND(Scenarios!$J$30&gt;Scenarios!$J$33,FinancialInputs!CH2&gt;Scenarios!$J$33,FinancialInputs!CH1&lt;Scenarios!$J$30)</f>
        <v>0</v>
      </c>
      <c r="CI10" s="1" t="b">
        <f>AND(Scenarios!$J$30&gt;Scenarios!$J$33,FinancialInputs!CI2&gt;Scenarios!$J$33,FinancialInputs!CI1&lt;Scenarios!$J$30)</f>
        <v>0</v>
      </c>
      <c r="CJ10" s="1" t="b">
        <f>AND(Scenarios!$J$30&gt;Scenarios!$J$33,FinancialInputs!CJ2&gt;Scenarios!$J$33,FinancialInputs!CJ1&lt;Scenarios!$J$30)</f>
        <v>0</v>
      </c>
      <c r="CK10" s="1" t="b">
        <f>AND(Scenarios!$J$30&gt;Scenarios!$J$33,FinancialInputs!CK2&gt;Scenarios!$J$33,FinancialInputs!CK1&lt;Scenarios!$J$30)</f>
        <v>0</v>
      </c>
      <c r="CL10" s="1" t="b">
        <f>AND(Scenarios!$J$30&gt;Scenarios!$J$33,FinancialInputs!CL2&gt;Scenarios!$J$33,FinancialInputs!CL1&lt;Scenarios!$J$30)</f>
        <v>0</v>
      </c>
      <c r="CM10" s="1" t="b">
        <f>AND(Scenarios!$J$30&gt;Scenarios!$J$33,FinancialInputs!CM2&gt;Scenarios!$J$33,FinancialInputs!CM1&lt;Scenarios!$J$30)</f>
        <v>0</v>
      </c>
      <c r="CN10" s="1" t="b">
        <f>AND(Scenarios!$J$30&gt;Scenarios!$J$33,FinancialInputs!CN2&gt;Scenarios!$J$33,FinancialInputs!CN1&lt;Scenarios!$J$30)</f>
        <v>0</v>
      </c>
      <c r="CO10" s="1" t="b">
        <f>AND(Scenarios!$J$30&gt;Scenarios!$J$33,FinancialInputs!CO2&gt;Scenarios!$J$33,FinancialInputs!CO1&lt;Scenarios!$J$30)</f>
        <v>0</v>
      </c>
      <c r="CP10" s="1" t="b">
        <f>AND(Scenarios!$J$30&gt;Scenarios!$J$33,FinancialInputs!CP2&gt;Scenarios!$J$33,FinancialInputs!CP1&lt;Scenarios!$J$30)</f>
        <v>0</v>
      </c>
      <c r="CQ10" s="1" t="b">
        <f>AND(Scenarios!$J$30&gt;Scenarios!$J$33,FinancialInputs!CQ2&gt;Scenarios!$J$33,FinancialInputs!CQ1&lt;Scenarios!$J$30)</f>
        <v>0</v>
      </c>
      <c r="CR10" s="1" t="b">
        <f>AND(Scenarios!$J$30&gt;Scenarios!$J$33,FinancialInputs!CR2&gt;Scenarios!$J$33,FinancialInputs!CR1&lt;Scenarios!$J$30)</f>
        <v>0</v>
      </c>
      <c r="CS10" s="1" t="b">
        <f>AND(Scenarios!$J$30&gt;Scenarios!$J$33,FinancialInputs!CS2&gt;Scenarios!$J$33,FinancialInputs!CS1&lt;Scenarios!$J$30)</f>
        <v>0</v>
      </c>
      <c r="CT10" s="1" t="b">
        <f>AND(Scenarios!$J$30&gt;Scenarios!$J$33,FinancialInputs!CT2&gt;Scenarios!$J$33,FinancialInputs!CT1&lt;Scenarios!$J$30)</f>
        <v>0</v>
      </c>
      <c r="CU10" s="1" t="b">
        <f>AND(Scenarios!$J$30&gt;Scenarios!$J$33,FinancialInputs!CU2&gt;Scenarios!$J$33,FinancialInputs!CU1&lt;Scenarios!$J$30)</f>
        <v>0</v>
      </c>
      <c r="CV10" s="1" t="b">
        <f>AND(Scenarios!$J$30&gt;Scenarios!$J$33,FinancialInputs!CV2&gt;Scenarios!$J$33,FinancialInputs!CV1&lt;Scenarios!$J$30)</f>
        <v>0</v>
      </c>
      <c r="CW10" s="2"/>
      <c r="CX10" s="2"/>
      <c r="CY10" s="2"/>
    </row>
    <row r="11" spans="1:103">
      <c r="E11" s="1" t="s">
        <v>151</v>
      </c>
      <c r="G11" s="1" t="s">
        <v>154</v>
      </c>
      <c r="J11" s="1"/>
      <c r="K11" s="103"/>
      <c r="L11" s="11">
        <f>L10*(MAX(0,MIN(Scenarios!$J$30-1,L2)-MAX(L1,Scenarios!$J$33)+1)/(M1-L1))</f>
        <v>0</v>
      </c>
      <c r="M11" s="11">
        <f>M10*(MAX(0,MIN(Scenarios!$J$30-1,M2)-MAX(M1,Scenarios!$J$33)+1)/(N1-M1))</f>
        <v>0</v>
      </c>
      <c r="N11" s="11">
        <f>N10*(MAX(0,MIN(Scenarios!$J$30-1,N2)-MAX(N1,Scenarios!$J$33)+1)/(O1-N1))</f>
        <v>0</v>
      </c>
      <c r="O11" s="11">
        <f>O10*(MAX(0,MIN(Scenarios!$J$30-1,O2)-MAX(O1,Scenarios!$J$33)+1)/(P1-O1))</f>
        <v>0</v>
      </c>
      <c r="P11" s="11">
        <f>P10*(MAX(0,MIN(Scenarios!$J$30-1,P2)-MAX(P1,Scenarios!$J$33)+1)/(Q1-P1))</f>
        <v>0</v>
      </c>
      <c r="Q11" s="11">
        <f>Q10*(MAX(0,MIN(Scenarios!$J$30-1,Q2)-MAX(Q1,Scenarios!$J$33)+1)/(R1-Q1))</f>
        <v>0</v>
      </c>
      <c r="R11" s="11">
        <f>R10*(MAX(0,MIN(Scenarios!$J$30-1,R2)-MAX(R1,Scenarios!$J$33)+1)/(S1-R1))</f>
        <v>0</v>
      </c>
      <c r="S11" s="11">
        <f>S10*(MAX(0,MIN(Scenarios!$J$30-1,S2)-MAX(S1,Scenarios!$J$33)+1)/(T1-S1))</f>
        <v>0</v>
      </c>
      <c r="T11" s="11">
        <f>T10*(MAX(0,MIN(Scenarios!$J$30-1,T2)-MAX(T1,Scenarios!$J$33)+1)/(U1-T1))</f>
        <v>0</v>
      </c>
      <c r="U11" s="11">
        <f>U10*(MAX(0,MIN(Scenarios!$J$30-1,U2)-MAX(U1,Scenarios!$J$33)+1)/(V1-U1))</f>
        <v>0</v>
      </c>
      <c r="V11" s="11">
        <f>V10*(MAX(0,MIN(Scenarios!$J$30-1,V2)-MAX(V1,Scenarios!$J$33)+1)/(W1-V1))</f>
        <v>0</v>
      </c>
      <c r="W11" s="11">
        <f>W10*(MAX(0,MIN(Scenarios!$J$30-1,W2)-MAX(W1,Scenarios!$J$33)+1)/(X1-W1))</f>
        <v>0</v>
      </c>
      <c r="X11" s="11">
        <f>X10*(MAX(0,MIN(Scenarios!$J$30-1,X2)-MAX(X1,Scenarios!$J$33)+1)/(Y1-X1))</f>
        <v>0</v>
      </c>
      <c r="Y11" s="11">
        <f>Y10*(MAX(0,MIN(Scenarios!$J$30-1,Y2)-MAX(Y1,Scenarios!$J$33)+1)/(Z1-Y1))</f>
        <v>0</v>
      </c>
      <c r="Z11" s="11">
        <f>Z10*(MAX(0,MIN(Scenarios!$J$30-1,Z2)-MAX(Z1,Scenarios!$J$33)+1)/(AA1-Z1))</f>
        <v>0</v>
      </c>
      <c r="AA11" s="11">
        <f>AA10*(MAX(0,MIN(Scenarios!$J$30-1,AA2)-MAX(AA1,Scenarios!$J$33)+1)/(AB1-AA1))</f>
        <v>0</v>
      </c>
      <c r="AB11" s="11">
        <f>AB10*(MAX(0,MIN(Scenarios!$J$30-1,AB2)-MAX(AB1,Scenarios!$J$33)+1)/(AC1-AB1))</f>
        <v>0</v>
      </c>
      <c r="AC11" s="11">
        <f>AC10*(MAX(0,MIN(Scenarios!$J$30-1,AC2)-MAX(AC1,Scenarios!$J$33)+1)/(AD1-AC1))</f>
        <v>0</v>
      </c>
      <c r="AD11" s="11">
        <f>AD10*(MAX(0,MIN(Scenarios!$J$30-1,AD2)-MAX(AD1,Scenarios!$J$33)+1)/(AE1-AD1))</f>
        <v>0</v>
      </c>
      <c r="AE11" s="11">
        <f>AE10*(MAX(0,MIN(Scenarios!$J$30-1,AE2)-MAX(AE1,Scenarios!$J$33)+1)/(AF1-AE1))</f>
        <v>0</v>
      </c>
      <c r="AF11" s="11">
        <f>AF10*(MAX(0,MIN(Scenarios!$J$30-1,AF2)-MAX(AF1,Scenarios!$J$33)+1)/(AG1-AF1))</f>
        <v>0</v>
      </c>
      <c r="AG11" s="11">
        <f>AG10*(MAX(0,MIN(Scenarios!$J$30-1,AG2)-MAX(AG1,Scenarios!$J$33)+1)/(AH1-AG1))</f>
        <v>0</v>
      </c>
      <c r="AH11" s="11">
        <f>AH10*(MAX(0,MIN(Scenarios!$J$30-1,AH2)-MAX(AH1,Scenarios!$J$33)+1)/(AI1-AH1))</f>
        <v>0</v>
      </c>
      <c r="AI11" s="11">
        <f>AI10*(MAX(0,MIN(Scenarios!$J$30-1,AI2)-MAX(AI1,Scenarios!$J$33)+1)/(AJ1-AI1))</f>
        <v>0</v>
      </c>
      <c r="AJ11" s="11">
        <f>AJ10*(MAX(0,MIN(Scenarios!$J$30-1,AJ2)-MAX(AJ1,Scenarios!$J$33)+1)/(AK1-AJ1))</f>
        <v>0</v>
      </c>
      <c r="AK11" s="11">
        <f>AK10*(MAX(0,MIN(Scenarios!$J$30-1,AK2)-MAX(AK1,Scenarios!$J$33)+1)/(AL1-AK1))</f>
        <v>0</v>
      </c>
      <c r="AL11" s="11">
        <f>AL10*(MAX(0,MIN(Scenarios!$J$30-1,AL2)-MAX(AL1,Scenarios!$J$33)+1)/(AM1-AL1))</f>
        <v>0</v>
      </c>
      <c r="AM11" s="11">
        <f>AM10*(MAX(0,MIN(Scenarios!$J$30-1,AM2)-MAX(AM1,Scenarios!$J$33)+1)/(AN1-AM1))</f>
        <v>0</v>
      </c>
      <c r="AN11" s="11">
        <f>AN10*(MAX(0,MIN(Scenarios!$J$30-1,AN2)-MAX(AN1,Scenarios!$J$33)+1)/(AO1-AN1))</f>
        <v>0</v>
      </c>
      <c r="AO11" s="11">
        <f>AO10*(MAX(0,MIN(Scenarios!$J$30-1,AO2)-MAX(AO1,Scenarios!$J$33)+1)/(AP1-AO1))</f>
        <v>0</v>
      </c>
      <c r="AP11" s="11">
        <f>AP10*(MAX(0,MIN(Scenarios!$J$30-1,AP2)-MAX(AP1,Scenarios!$J$33)+1)/(AQ1-AP1))</f>
        <v>0</v>
      </c>
      <c r="AQ11" s="11">
        <f>AQ10*(MAX(0,MIN(Scenarios!$J$30-1,AQ2)-MAX(AQ1,Scenarios!$J$33)+1)/(AR1-AQ1))</f>
        <v>0</v>
      </c>
      <c r="AR11" s="11">
        <f>AR10*(MAX(0,MIN(Scenarios!$J$30-1,AR2)-MAX(AR1,Scenarios!$J$33)+1)/(AS1-AR1))</f>
        <v>0</v>
      </c>
      <c r="AS11" s="11">
        <f>AS10*(MAX(0,MIN(Scenarios!$J$30-1,AS2)-MAX(AS1,Scenarios!$J$33)+1)/(AT1-AS1))</f>
        <v>0</v>
      </c>
      <c r="AT11" s="11">
        <f>AT10*(MAX(0,MIN(Scenarios!$J$30-1,AT2)-MAX(AT1,Scenarios!$J$33)+1)/(AU1-AT1))</f>
        <v>0</v>
      </c>
      <c r="AU11" s="11">
        <f>AU10*(MAX(0,MIN(Scenarios!$J$30-1,AU2)-MAX(AU1,Scenarios!$J$33)+1)/(AV1-AU1))</f>
        <v>0</v>
      </c>
      <c r="AV11" s="11">
        <f>AV10*(MAX(0,MIN(Scenarios!$J$30-1,AV2)-MAX(AV1,Scenarios!$J$33)+1)/(AW1-AV1))</f>
        <v>0</v>
      </c>
      <c r="AW11" s="11">
        <f>AW10*(MAX(0,MIN(Scenarios!$J$30-1,AW2)-MAX(AW1,Scenarios!$J$33)+1)/(AX1-AW1))</f>
        <v>0</v>
      </c>
      <c r="AX11" s="11">
        <f>AX10*(MAX(0,MIN(Scenarios!$J$30-1,AX2)-MAX(AX1,Scenarios!$J$33)+1)/(AY1-AX1))</f>
        <v>0</v>
      </c>
      <c r="AY11" s="11">
        <f>AY10*(MAX(0,MIN(Scenarios!$J$30-1,AY2)-MAX(AY1,Scenarios!$J$33)+1)/(AZ1-AY1))</f>
        <v>0</v>
      </c>
      <c r="AZ11" s="11">
        <f>AZ10*(MAX(0,MIN(Scenarios!$J$30-1,AZ2)-MAX(AZ1,Scenarios!$J$33)+1)/(BA1-AZ1))</f>
        <v>0</v>
      </c>
      <c r="BA11" s="11">
        <f>BA10*(MAX(0,MIN(Scenarios!$J$30-1,BA2)-MAX(BA1,Scenarios!$J$33)+1)/(BB1-BA1))</f>
        <v>0</v>
      </c>
      <c r="BB11" s="11">
        <f>BB10*(MAX(0,MIN(Scenarios!$J$30-1,BB2)-MAX(BB1,Scenarios!$J$33)+1)/(BC1-BB1))</f>
        <v>0</v>
      </c>
      <c r="BC11" s="11">
        <f>BC10*(MAX(0,MIN(Scenarios!$J$30-1,BC2)-MAX(BC1,Scenarios!$J$33)+1)/(BD1-BC1))</f>
        <v>0</v>
      </c>
      <c r="BD11" s="11">
        <f>BD10*(MAX(0,MIN(Scenarios!$J$30-1,BD2)-MAX(BD1,Scenarios!$J$33)+1)/(BE1-BD1))</f>
        <v>0</v>
      </c>
      <c r="BE11" s="11">
        <f>BE10*(MAX(0,MIN(Scenarios!$J$30-1,BE2)-MAX(BE1,Scenarios!$J$33)+1)/(BF1-BE1))</f>
        <v>0</v>
      </c>
      <c r="BF11" s="11">
        <f>BF10*(MAX(0,MIN(Scenarios!$J$30-1,BF2)-MAX(BF1,Scenarios!$J$33)+1)/(BG1-BF1))</f>
        <v>0</v>
      </c>
      <c r="BG11" s="11">
        <f>BG10*(MAX(0,MIN(Scenarios!$J$30-1,BG2)-MAX(BG1,Scenarios!$J$33)+1)/(BH1-BG1))</f>
        <v>0</v>
      </c>
      <c r="BH11" s="11">
        <f>BH10*(MAX(0,MIN(Scenarios!$J$30-1,BH2)-MAX(BH1,Scenarios!$J$33)+1)/(BI1-BH1))</f>
        <v>0</v>
      </c>
      <c r="BI11" s="11">
        <f>BI10*(MAX(0,MIN(Scenarios!$J$30-1,BI2)-MAX(BI1,Scenarios!$J$33)+1)/(BJ1-BI1))</f>
        <v>0</v>
      </c>
      <c r="BJ11" s="11">
        <f>BJ10*(MAX(0,MIN(Scenarios!$J$30-1,BJ2)-MAX(BJ1,Scenarios!$J$33)+1)/(BK1-BJ1))</f>
        <v>0</v>
      </c>
      <c r="BK11" s="11">
        <f>BK10*(MAX(0,MIN(Scenarios!$J$30-1,BK2)-MAX(BK1,Scenarios!$J$33)+1)/(BL1-BK1))</f>
        <v>0</v>
      </c>
      <c r="BL11" s="11">
        <f>BL10*(MAX(0,MIN(Scenarios!$J$30-1,BL2)-MAX(BL1,Scenarios!$J$33)+1)/(BM1-BL1))</f>
        <v>0</v>
      </c>
      <c r="BM11" s="11">
        <f>BM10*(MAX(0,MIN(Scenarios!$J$30-1,BM2)-MAX(BM1,Scenarios!$J$33)+1)/(BN1-BM1))</f>
        <v>0</v>
      </c>
      <c r="BN11" s="11">
        <f>BN10*(MAX(0,MIN(Scenarios!$J$30-1,BN2)-MAX(BN1,Scenarios!$J$33)+1)/(BO1-BN1))</f>
        <v>0</v>
      </c>
      <c r="BO11" s="11">
        <f>BO10*(MAX(0,MIN(Scenarios!$J$30-1,BO2)-MAX(BO1,Scenarios!$J$33)+1)/(BP1-BO1))</f>
        <v>0</v>
      </c>
      <c r="BP11" s="11">
        <f>BP10*(MAX(0,MIN(Scenarios!$J$30-1,BP2)-MAX(BP1,Scenarios!$J$33)+1)/(BQ1-BP1))</f>
        <v>0</v>
      </c>
      <c r="BQ11" s="11">
        <f>BQ10*(MAX(0,MIN(Scenarios!$J$30-1,BQ2)-MAX(BQ1,Scenarios!$J$33)+1)/(BR1-BQ1))</f>
        <v>0</v>
      </c>
      <c r="BR11" s="11">
        <f>BR10*(MAX(0,MIN(Scenarios!$J$30-1,BR2)-MAX(BR1,Scenarios!$J$33)+1)/(BS1-BR1))</f>
        <v>0</v>
      </c>
      <c r="BS11" s="11">
        <f>BS10*(MAX(0,MIN(Scenarios!$J$30-1,BS2)-MAX(BS1,Scenarios!$J$33)+1)/(BT1-BS1))</f>
        <v>0</v>
      </c>
      <c r="BT11" s="11">
        <f>BT10*(MAX(0,MIN(Scenarios!$J$30-1,BT2)-MAX(BT1,Scenarios!$J$33)+1)/(BU1-BT1))</f>
        <v>0</v>
      </c>
      <c r="BU11" s="11">
        <f>BU10*(MAX(0,MIN(Scenarios!$J$30-1,BU2)-MAX(BU1,Scenarios!$J$33)+1)/(BV1-BU1))</f>
        <v>0</v>
      </c>
      <c r="BV11" s="11">
        <f>BV10*(MAX(0,MIN(Scenarios!$J$30-1,BV2)-MAX(BV1,Scenarios!$J$33)+1)/(BW1-BV1))</f>
        <v>0</v>
      </c>
      <c r="BW11" s="11">
        <f>BW10*(MAX(0,MIN(Scenarios!$J$30-1,BW2)-MAX(BW1,Scenarios!$J$33)+1)/(BX1-BW1))</f>
        <v>0</v>
      </c>
      <c r="BX11" s="11">
        <f>BX10*(MAX(0,MIN(Scenarios!$J$30-1,BX2)-MAX(BX1,Scenarios!$J$33)+1)/(BY1-BX1))</f>
        <v>0</v>
      </c>
      <c r="BY11" s="11">
        <f>BY10*(MAX(0,MIN(Scenarios!$J$30-1,BY2)-MAX(BY1,Scenarios!$J$33)+1)/(BZ1-BY1))</f>
        <v>0</v>
      </c>
      <c r="BZ11" s="11">
        <f>BZ10*(MAX(0,MIN(Scenarios!$J$30-1,BZ2)-MAX(BZ1,Scenarios!$J$33)+1)/(CA1-BZ1))</f>
        <v>0</v>
      </c>
      <c r="CA11" s="11">
        <f>CA10*(MAX(0,MIN(Scenarios!$J$30-1,CA2)-MAX(CA1,Scenarios!$J$33)+1)/(CB1-CA1))</f>
        <v>0</v>
      </c>
      <c r="CB11" s="11">
        <f>CB10*(MAX(0,MIN(Scenarios!$J$30-1,CB2)-MAX(CB1,Scenarios!$J$33)+1)/(CC1-CB1))</f>
        <v>0</v>
      </c>
      <c r="CC11" s="11">
        <f>CC10*(MAX(0,MIN(Scenarios!$J$30-1,CC2)-MAX(CC1,Scenarios!$J$33)+1)/(CD1-CC1))</f>
        <v>0</v>
      </c>
      <c r="CD11" s="11">
        <f>CD10*(MAX(0,MIN(Scenarios!$J$30-1,CD2)-MAX(CD1,Scenarios!$J$33)+1)/(CE1-CD1))</f>
        <v>0</v>
      </c>
      <c r="CE11" s="11">
        <f>CE10*(MAX(0,MIN(Scenarios!$J$30-1,CE2)-MAX(CE1,Scenarios!$J$33)+1)/(CF1-CE1))</f>
        <v>0</v>
      </c>
      <c r="CF11" s="11">
        <f>CF10*(MAX(0,MIN(Scenarios!$J$30-1,CF2)-MAX(CF1,Scenarios!$J$33)+1)/(CG1-CF1))</f>
        <v>0</v>
      </c>
      <c r="CG11" s="11">
        <f>CG10*(MAX(0,MIN(Scenarios!$J$30-1,CG2)-MAX(CG1,Scenarios!$J$33)+1)/(CH1-CG1))</f>
        <v>0</v>
      </c>
      <c r="CH11" s="11">
        <f>CH10*(MAX(0,MIN(Scenarios!$J$30-1,CH2)-MAX(CH1,Scenarios!$J$33)+1)/(CI1-CH1))</f>
        <v>0</v>
      </c>
      <c r="CI11" s="11">
        <f>CI10*(MAX(0,MIN(Scenarios!$J$30-1,CI2)-MAX(CI1,Scenarios!$J$33)+1)/(CJ1-CI1))</f>
        <v>0</v>
      </c>
      <c r="CJ11" s="11">
        <f>CJ10*(MAX(0,MIN(Scenarios!$J$30-1,CJ2)-MAX(CJ1,Scenarios!$J$33)+1)/(CK1-CJ1))</f>
        <v>0</v>
      </c>
      <c r="CK11" s="11">
        <f>CK10*(MAX(0,MIN(Scenarios!$J$30-1,CK2)-MAX(CK1,Scenarios!$J$33)+1)/(CL1-CK1))</f>
        <v>0</v>
      </c>
      <c r="CL11" s="11">
        <f>CL10*(MAX(0,MIN(Scenarios!$J$30-1,CL2)-MAX(CL1,Scenarios!$J$33)+1)/(CM1-CL1))</f>
        <v>0</v>
      </c>
      <c r="CM11" s="11">
        <f>CM10*(MAX(0,MIN(Scenarios!$J$30-1,CM2)-MAX(CM1,Scenarios!$J$33)+1)/(CN1-CM1))</f>
        <v>0</v>
      </c>
      <c r="CN11" s="11">
        <f>CN10*(MAX(0,MIN(Scenarios!$J$30-1,CN2)-MAX(CN1,Scenarios!$J$33)+1)/(CO1-CN1))</f>
        <v>0</v>
      </c>
      <c r="CO11" s="11">
        <f>CO10*(MAX(0,MIN(Scenarios!$J$30-1,CO2)-MAX(CO1,Scenarios!$J$33)+1)/(CP1-CO1))</f>
        <v>0</v>
      </c>
      <c r="CP11" s="11">
        <f>CP10*(MAX(0,MIN(Scenarios!$J$30-1,CP2)-MAX(CP1,Scenarios!$J$33)+1)/(CQ1-CP1))</f>
        <v>0</v>
      </c>
      <c r="CQ11" s="11">
        <f>CQ10*(MAX(0,MIN(Scenarios!$J$30-1,CQ2)-MAX(CQ1,Scenarios!$J$33)+1)/(CR1-CQ1))</f>
        <v>0</v>
      </c>
      <c r="CR11" s="11">
        <f>CR10*(MAX(0,MIN(Scenarios!$J$30-1,CR2)-MAX(CR1,Scenarios!$J$33)+1)/(CS1-CR1))</f>
        <v>0</v>
      </c>
      <c r="CS11" s="11">
        <f>CS10*(MAX(0,MIN(Scenarios!$J$30-1,CS2)-MAX(CS1,Scenarios!$J$33)+1)/(CT1-CS1))</f>
        <v>0</v>
      </c>
      <c r="CT11" s="11">
        <f>CT10*(MAX(0,MIN(Scenarios!$J$30-1,CT2)-MAX(CT1,Scenarios!$J$33)+1)/(CU1-CT1))</f>
        <v>0</v>
      </c>
      <c r="CU11" s="11">
        <f>CU10*(MAX(0,MIN(Scenarios!$J$30-1,CU2)-MAX(CU1,Scenarios!$J$33)+1)/(CV1-CU1))</f>
        <v>0</v>
      </c>
      <c r="CV11" s="11">
        <f>CV10*(MAX(0,MIN(Scenarios!$J$30-1,CV2)-MAX(CV1,Scenarios!$J$33)+1)/(CW1-CV1))</f>
        <v>0</v>
      </c>
      <c r="CW11" s="2"/>
      <c r="CX11" s="2"/>
      <c r="CY11" s="2"/>
    </row>
    <row r="12" spans="1:103">
      <c r="E12" s="1" t="s">
        <v>152</v>
      </c>
      <c r="G12" s="1" t="s">
        <v>60</v>
      </c>
      <c r="J12" s="1"/>
      <c r="K12" s="37"/>
      <c r="L12" s="13">
        <f>SUM($K$11:L11)*L10</f>
        <v>0</v>
      </c>
      <c r="M12" s="13">
        <f>SUM($K$11:M11)*M10</f>
        <v>0</v>
      </c>
      <c r="N12" s="13">
        <f>SUM($K$11:N11)*N10</f>
        <v>0</v>
      </c>
      <c r="O12" s="13">
        <f>SUM($K$11:O11)*O10</f>
        <v>0</v>
      </c>
      <c r="P12" s="13">
        <f>SUM($K$11:P11)*P10</f>
        <v>0</v>
      </c>
      <c r="Q12" s="13">
        <f>SUM($K$11:Q11)*Q10</f>
        <v>0</v>
      </c>
      <c r="R12" s="13">
        <f>SUM($K$11:R11)*R10</f>
        <v>0</v>
      </c>
      <c r="S12" s="13">
        <f>SUM($K$11:S11)*S10</f>
        <v>0</v>
      </c>
      <c r="T12" s="13">
        <f>SUM($K$11:T11)*T10</f>
        <v>0</v>
      </c>
      <c r="U12" s="13">
        <f>SUM($K$11:U11)*U10</f>
        <v>0</v>
      </c>
      <c r="V12" s="13">
        <f>SUM($K$11:V11)*V10</f>
        <v>0</v>
      </c>
      <c r="W12" s="13">
        <f>SUM($K$11:W11)*W10</f>
        <v>0</v>
      </c>
      <c r="X12" s="13">
        <f>SUM($K$11:X11)*X10</f>
        <v>0</v>
      </c>
      <c r="Y12" s="13">
        <f>SUM($K$11:Y11)*Y10</f>
        <v>0</v>
      </c>
      <c r="Z12" s="13">
        <f>SUM($K$11:Z11)*Z10</f>
        <v>0</v>
      </c>
      <c r="AA12" s="13">
        <f>SUM($K$11:AA11)*AA10</f>
        <v>0</v>
      </c>
      <c r="AB12" s="13">
        <f>SUM($K$11:AB11)*AB10</f>
        <v>0</v>
      </c>
      <c r="AC12" s="13">
        <f>SUM($K$11:AC11)*AC10</f>
        <v>0</v>
      </c>
      <c r="AD12" s="13">
        <f>SUM($K$11:AD11)*AD10</f>
        <v>0</v>
      </c>
      <c r="AE12" s="13">
        <f>SUM($K$11:AE11)*AE10</f>
        <v>0</v>
      </c>
      <c r="AF12" s="13">
        <f>SUM($K$11:AF11)*AF10</f>
        <v>0</v>
      </c>
      <c r="AG12" s="13">
        <f>SUM($K$11:AG11)*AG10</f>
        <v>0</v>
      </c>
      <c r="AH12" s="13">
        <f>SUM($K$11:AH11)*AH10</f>
        <v>0</v>
      </c>
      <c r="AI12" s="13">
        <f>SUM($K$11:AI11)*AI10</f>
        <v>0</v>
      </c>
      <c r="AJ12" s="13">
        <f>SUM($K$11:AJ11)*AJ10</f>
        <v>0</v>
      </c>
      <c r="AK12" s="13">
        <f>SUM($K$11:AK11)*AK10</f>
        <v>0</v>
      </c>
      <c r="AL12" s="13">
        <f>SUM($K$11:AL11)*AL10</f>
        <v>0</v>
      </c>
      <c r="AM12" s="13">
        <f>SUM($K$11:AM11)*AM10</f>
        <v>0</v>
      </c>
      <c r="AN12" s="13">
        <f>SUM($K$11:AN11)*AN10</f>
        <v>0</v>
      </c>
      <c r="AO12" s="13">
        <f>SUM($K$11:AO11)*AO10</f>
        <v>0</v>
      </c>
      <c r="AP12" s="13">
        <f>SUM($K$11:AP11)*AP10</f>
        <v>0</v>
      </c>
      <c r="AQ12" s="13">
        <f>SUM($K$11:AQ11)*AQ10</f>
        <v>0</v>
      </c>
      <c r="AR12" s="13">
        <f>SUM($K$11:AR11)*AR10</f>
        <v>0</v>
      </c>
      <c r="AS12" s="13">
        <f>SUM($K$11:AS11)*AS10</f>
        <v>0</v>
      </c>
      <c r="AT12" s="13">
        <f>SUM($K$11:AT11)*AT10</f>
        <v>0</v>
      </c>
      <c r="AU12" s="13">
        <f>SUM($K$11:AU11)*AU10</f>
        <v>0</v>
      </c>
      <c r="AV12" s="13">
        <f>SUM($K$11:AV11)*AV10</f>
        <v>0</v>
      </c>
      <c r="AW12" s="13">
        <f>SUM($K$11:AW11)*AW10</f>
        <v>0</v>
      </c>
      <c r="AX12" s="13">
        <f>SUM($K$11:AX11)*AX10</f>
        <v>0</v>
      </c>
      <c r="AY12" s="13">
        <f>SUM($K$11:AY11)*AY10</f>
        <v>0</v>
      </c>
      <c r="AZ12" s="13">
        <f>SUM($K$11:AZ11)*AZ10</f>
        <v>0</v>
      </c>
      <c r="BA12" s="13">
        <f>SUM($K$11:BA11)*BA10</f>
        <v>0</v>
      </c>
      <c r="BB12" s="13">
        <f>SUM($K$11:BB11)*BB10</f>
        <v>0</v>
      </c>
      <c r="BC12" s="13">
        <f>SUM($K$11:BC11)*BC10</f>
        <v>0</v>
      </c>
      <c r="BD12" s="13">
        <f>SUM($K$11:BD11)*BD10</f>
        <v>0</v>
      </c>
      <c r="BE12" s="13">
        <f>SUM($K$11:BE11)*BE10</f>
        <v>0</v>
      </c>
      <c r="BF12" s="13">
        <f>SUM($K$11:BF11)*BF10</f>
        <v>0</v>
      </c>
      <c r="BG12" s="13">
        <f>SUM($K$11:BG11)*BG10</f>
        <v>0</v>
      </c>
      <c r="BH12" s="13">
        <f>SUM($K$11:BH11)*BH10</f>
        <v>0</v>
      </c>
      <c r="BI12" s="13">
        <f>SUM($K$11:BI11)*BI10</f>
        <v>0</v>
      </c>
      <c r="BJ12" s="13">
        <f>SUM($K$11:BJ11)*BJ10</f>
        <v>0</v>
      </c>
      <c r="BK12" s="13">
        <f>SUM($K$11:BK11)*BK10</f>
        <v>0</v>
      </c>
      <c r="BL12" s="13">
        <f>SUM($K$11:BL11)*BL10</f>
        <v>0</v>
      </c>
      <c r="BM12" s="13">
        <f>SUM($K$11:BM11)*BM10</f>
        <v>0</v>
      </c>
      <c r="BN12" s="13">
        <f>SUM($K$11:BN11)*BN10</f>
        <v>0</v>
      </c>
      <c r="BO12" s="13">
        <f>SUM($K$11:BO11)*BO10</f>
        <v>0</v>
      </c>
      <c r="BP12" s="13">
        <f>SUM($K$11:BP11)*BP10</f>
        <v>0</v>
      </c>
      <c r="BQ12" s="13">
        <f>SUM($K$11:BQ11)*BQ10</f>
        <v>0</v>
      </c>
      <c r="BR12" s="13">
        <f>SUM($K$11:BR11)*BR10</f>
        <v>0</v>
      </c>
      <c r="BS12" s="13">
        <f>SUM($K$11:BS11)*BS10</f>
        <v>0</v>
      </c>
      <c r="BT12" s="13">
        <f>SUM($K$11:BT11)*BT10</f>
        <v>0</v>
      </c>
      <c r="BU12" s="13">
        <f>SUM($K$11:BU11)*BU10</f>
        <v>0</v>
      </c>
      <c r="BV12" s="13">
        <f>SUM($K$11:BV11)*BV10</f>
        <v>0</v>
      </c>
      <c r="BW12" s="13">
        <f>SUM($K$11:BW11)*BW10</f>
        <v>0</v>
      </c>
      <c r="BX12" s="13">
        <f>SUM($K$11:BX11)*BX10</f>
        <v>0</v>
      </c>
      <c r="BY12" s="13">
        <f>SUM($K$11:BY11)*BY10</f>
        <v>0</v>
      </c>
      <c r="BZ12" s="13">
        <f>SUM($K$11:BZ11)*BZ10</f>
        <v>0</v>
      </c>
      <c r="CA12" s="13">
        <f>SUM($K$11:CA11)*CA10</f>
        <v>0</v>
      </c>
      <c r="CB12" s="13">
        <f>SUM($K$11:CB11)*CB10</f>
        <v>0</v>
      </c>
      <c r="CC12" s="13">
        <f>SUM($K$11:CC11)*CC10</f>
        <v>0</v>
      </c>
      <c r="CD12" s="13">
        <f>SUM($K$11:CD11)*CD10</f>
        <v>0</v>
      </c>
      <c r="CE12" s="13">
        <f>SUM($K$11:CE11)*CE10</f>
        <v>0</v>
      </c>
      <c r="CF12" s="13">
        <f>SUM($K$11:CF11)*CF10</f>
        <v>0</v>
      </c>
      <c r="CG12" s="13">
        <f>SUM($K$11:CG11)*CG10</f>
        <v>0</v>
      </c>
      <c r="CH12" s="13">
        <f>SUM($K$11:CH11)*CH10</f>
        <v>0</v>
      </c>
      <c r="CI12" s="13">
        <f>SUM($K$11:CI11)*CI10</f>
        <v>0</v>
      </c>
      <c r="CJ12" s="13">
        <f>SUM($K$11:CJ11)*CJ10</f>
        <v>0</v>
      </c>
      <c r="CK12" s="13">
        <f>SUM($K$11:CK11)*CK10</f>
        <v>0</v>
      </c>
      <c r="CL12" s="13">
        <f>SUM($K$11:CL11)*CL10</f>
        <v>0</v>
      </c>
      <c r="CM12" s="13">
        <f>SUM($K$11:CM11)*CM10</f>
        <v>0</v>
      </c>
      <c r="CN12" s="13">
        <f>SUM($K$11:CN11)*CN10</f>
        <v>0</v>
      </c>
      <c r="CO12" s="13">
        <f>SUM($K$11:CO11)*CO10</f>
        <v>0</v>
      </c>
      <c r="CP12" s="13">
        <f>SUM($K$11:CP11)*CP10</f>
        <v>0</v>
      </c>
      <c r="CQ12" s="13">
        <f>SUM($K$11:CQ11)*CQ10</f>
        <v>0</v>
      </c>
      <c r="CR12" s="13">
        <f>SUM($K$11:CR11)*CR10</f>
        <v>0</v>
      </c>
      <c r="CS12" s="13">
        <f>SUM($K$11:CS11)*CS10</f>
        <v>0</v>
      </c>
      <c r="CT12" s="13">
        <f>SUM($K$11:CT11)*CT10</f>
        <v>0</v>
      </c>
      <c r="CU12" s="13">
        <f>SUM($K$11:CU11)*CU10</f>
        <v>0</v>
      </c>
      <c r="CV12" s="13">
        <f>SUM($K$11:CV11)*CV10</f>
        <v>0</v>
      </c>
      <c r="CW12" s="2"/>
      <c r="CX12" s="2"/>
      <c r="CY12" s="2"/>
    </row>
    <row r="13" spans="1:103">
      <c r="E13" s="1" t="s">
        <v>257</v>
      </c>
      <c r="G13" s="1" t="s">
        <v>255</v>
      </c>
      <c r="J13" s="1"/>
      <c r="K13" s="37"/>
      <c r="L13" s="116">
        <f>SUM($L$9:L9)*L9</f>
        <v>0</v>
      </c>
      <c r="M13" s="116">
        <f>SUM($L$9:M9)*M9</f>
        <v>0</v>
      </c>
      <c r="N13" s="116">
        <f>SUM($L$9:N9)*N9</f>
        <v>0</v>
      </c>
      <c r="O13" s="116">
        <f>SUM($L$9:O9)*O9</f>
        <v>0</v>
      </c>
      <c r="P13" s="116">
        <f>SUM($L$9:P9)*P9</f>
        <v>0</v>
      </c>
      <c r="Q13" s="116">
        <f>SUM($L$9:Q9)*Q9</f>
        <v>0</v>
      </c>
      <c r="R13" s="116">
        <f>SUM($L$9:R9)*R9</f>
        <v>0</v>
      </c>
      <c r="S13" s="116">
        <f>SUM($L$9:S9)*S9</f>
        <v>0</v>
      </c>
      <c r="T13" s="116">
        <f>SUM($L$9:T9)*T9</f>
        <v>0</v>
      </c>
      <c r="U13" s="116">
        <f>SUM($L$9:U9)*U9</f>
        <v>0</v>
      </c>
      <c r="V13" s="116">
        <f>SUM($L$9:V9)*V9</f>
        <v>0</v>
      </c>
      <c r="W13" s="116">
        <f>SUM($L$9:W9)*W9</f>
        <v>0</v>
      </c>
      <c r="X13" s="116">
        <f>SUM($L$9:X9)*X9</f>
        <v>0</v>
      </c>
      <c r="Y13" s="116">
        <f>SUM($L$9:Y9)*Y9</f>
        <v>0</v>
      </c>
      <c r="Z13" s="116">
        <f>SUM($L$9:Z9)*Z9</f>
        <v>0</v>
      </c>
      <c r="AA13" s="116">
        <f>SUM($L$9:AA9)*AA9</f>
        <v>0</v>
      </c>
      <c r="AB13" s="116">
        <f>SUM($L$9:AB9)*AB9</f>
        <v>0</v>
      </c>
      <c r="AC13" s="116">
        <f>SUM($L$9:AC9)*AC9</f>
        <v>0</v>
      </c>
      <c r="AD13" s="116">
        <f>SUM($L$9:AD9)*AD9</f>
        <v>0</v>
      </c>
      <c r="AE13" s="116">
        <f>SUM($L$9:AE9)*AE9</f>
        <v>0</v>
      </c>
      <c r="AF13" s="116">
        <f>SUM($L$9:AF9)*AF9</f>
        <v>0</v>
      </c>
      <c r="AG13" s="116">
        <f>SUM($L$9:AG9)*AG9</f>
        <v>0</v>
      </c>
      <c r="AH13" s="116">
        <f>SUM($L$9:AH9)*AH9</f>
        <v>0</v>
      </c>
      <c r="AI13" s="116">
        <f>SUM($L$9:AI9)*AI9</f>
        <v>0</v>
      </c>
      <c r="AJ13" s="116">
        <f>SUM($L$9:AJ9)*AJ9</f>
        <v>0</v>
      </c>
      <c r="AK13" s="116">
        <f>SUM($L$9:AK9)*AK9</f>
        <v>0</v>
      </c>
      <c r="AL13" s="116">
        <f>SUM($L$9:AL9)*AL9</f>
        <v>0</v>
      </c>
      <c r="AM13" s="116">
        <f>SUM($L$9:AM9)*AM9</f>
        <v>0</v>
      </c>
      <c r="AN13" s="116">
        <f>SUM($L$9:AN9)*AN9</f>
        <v>0</v>
      </c>
      <c r="AO13" s="116">
        <f>SUM($L$9:AO9)*AO9</f>
        <v>0</v>
      </c>
      <c r="AP13" s="116">
        <f>SUM($L$9:AP9)*AP9</f>
        <v>0</v>
      </c>
      <c r="AQ13" s="116">
        <f>SUM($L$9:AQ9)*AQ9</f>
        <v>0</v>
      </c>
      <c r="AR13" s="116">
        <f>SUM($L$9:AR9)*AR9</f>
        <v>0</v>
      </c>
      <c r="AS13" s="116">
        <f>SUM($L$9:AS9)*AS9</f>
        <v>0</v>
      </c>
      <c r="AT13" s="116">
        <f>SUM($L$9:AT9)*AT9</f>
        <v>0</v>
      </c>
      <c r="AU13" s="116">
        <f>SUM($L$9:AU9)*AU9</f>
        <v>0</v>
      </c>
      <c r="AV13" s="116">
        <f>SUM($L$9:AV9)*AV9</f>
        <v>0</v>
      </c>
      <c r="AW13" s="116">
        <f>SUM($L$9:AW9)*AW9</f>
        <v>0</v>
      </c>
      <c r="AX13" s="116">
        <f>SUM($L$9:AX9)*AX9</f>
        <v>0</v>
      </c>
      <c r="AY13" s="116">
        <f>SUM($L$9:AY9)*AY9</f>
        <v>0</v>
      </c>
      <c r="AZ13" s="116">
        <f>SUM($L$9:AZ9)*AZ9</f>
        <v>0</v>
      </c>
      <c r="BA13" s="116">
        <f>SUM($L$9:BA9)*BA9</f>
        <v>0</v>
      </c>
      <c r="BB13" s="116">
        <f>SUM($L$9:BB9)*BB9</f>
        <v>0</v>
      </c>
      <c r="BC13" s="116">
        <f>SUM($L$9:BC9)*BC9</f>
        <v>0</v>
      </c>
      <c r="BD13" s="116">
        <f>SUM($L$9:BD9)*BD9</f>
        <v>0</v>
      </c>
      <c r="BE13" s="116">
        <f>SUM($L$9:BE9)*BE9</f>
        <v>0</v>
      </c>
      <c r="BF13" s="116">
        <f>SUM($L$9:BF9)*BF9</f>
        <v>0</v>
      </c>
      <c r="BG13" s="116">
        <f>SUM($L$9:BG9)*BG9</f>
        <v>0</v>
      </c>
      <c r="BH13" s="116">
        <f>SUM($L$9:BH9)*BH9</f>
        <v>0</v>
      </c>
      <c r="BI13" s="116">
        <f>SUM($L$9:BI9)*BI9</f>
        <v>0</v>
      </c>
      <c r="BJ13" s="116">
        <f>SUM($L$9:BJ9)*BJ9</f>
        <v>0</v>
      </c>
      <c r="BK13" s="116">
        <f>SUM($L$9:BK9)*BK9</f>
        <v>0</v>
      </c>
      <c r="BL13" s="116">
        <f>SUM($L$9:BL9)*BL9</f>
        <v>0</v>
      </c>
      <c r="BM13" s="116">
        <f>SUM($L$9:BM9)*BM9</f>
        <v>0</v>
      </c>
      <c r="BN13" s="116">
        <f>SUM($L$9:BN9)*BN9</f>
        <v>0</v>
      </c>
      <c r="BO13" s="116">
        <f>SUM($L$9:BO9)*BO9</f>
        <v>0</v>
      </c>
      <c r="BP13" s="116">
        <f>SUM($L$9:BP9)*BP9</f>
        <v>0</v>
      </c>
      <c r="BQ13" s="116">
        <f>SUM($L$9:BQ9)*BQ9</f>
        <v>0</v>
      </c>
      <c r="BR13" s="116">
        <f>SUM($L$9:BR9)*BR9</f>
        <v>0</v>
      </c>
      <c r="BS13" s="116">
        <f>SUM($L$9:BS9)*BS9</f>
        <v>0</v>
      </c>
      <c r="BT13" s="116">
        <f>SUM($L$9:BT9)*BT9</f>
        <v>0</v>
      </c>
      <c r="BU13" s="116">
        <f>SUM($L$9:BU9)*BU9</f>
        <v>0</v>
      </c>
      <c r="BV13" s="116">
        <f>SUM($L$9:BV9)*BV9</f>
        <v>0</v>
      </c>
      <c r="BW13" s="116">
        <f>SUM($L$9:BW9)*BW9</f>
        <v>0</v>
      </c>
      <c r="BX13" s="116">
        <f>SUM($L$9:BX9)*BX9</f>
        <v>0</v>
      </c>
      <c r="BY13" s="116">
        <f>SUM($L$9:BY9)*BY9</f>
        <v>0</v>
      </c>
      <c r="BZ13" s="116">
        <f>SUM($L$9:BZ9)*BZ9</f>
        <v>0</v>
      </c>
      <c r="CA13" s="116">
        <f>SUM($L$9:CA9)*CA9</f>
        <v>0</v>
      </c>
      <c r="CB13" s="116">
        <f>SUM($L$9:CB9)*CB9</f>
        <v>0</v>
      </c>
      <c r="CC13" s="116">
        <f>SUM($L$9:CC9)*CC9</f>
        <v>0</v>
      </c>
      <c r="CD13" s="116">
        <f>SUM($L$9:CD9)*CD9</f>
        <v>0</v>
      </c>
      <c r="CE13" s="116">
        <f>SUM($L$9:CE9)*CE9</f>
        <v>0</v>
      </c>
      <c r="CF13" s="116">
        <f>SUM($L$9:CF9)*CF9</f>
        <v>0</v>
      </c>
      <c r="CG13" s="116">
        <f>SUM($L$9:CG9)*CG9</f>
        <v>0</v>
      </c>
      <c r="CH13" s="116">
        <f>SUM($L$9:CH9)*CH9</f>
        <v>0</v>
      </c>
      <c r="CI13" s="116">
        <f>SUM($L$9:CI9)*CI9</f>
        <v>0</v>
      </c>
      <c r="CJ13" s="116">
        <f>SUM($L$9:CJ9)*CJ9</f>
        <v>0</v>
      </c>
      <c r="CK13" s="116">
        <f>SUM($L$9:CK9)*CK9</f>
        <v>0</v>
      </c>
      <c r="CL13" s="116">
        <f>SUM($L$9:CL9)*CL9</f>
        <v>0</v>
      </c>
      <c r="CM13" s="116">
        <f>SUM($L$9:CM9)*CM9</f>
        <v>0</v>
      </c>
      <c r="CN13" s="116">
        <f>SUM($L$9:CN9)*CN9</f>
        <v>0</v>
      </c>
      <c r="CO13" s="116">
        <f>SUM($L$9:CO9)*CO9</f>
        <v>0</v>
      </c>
      <c r="CP13" s="116">
        <f>SUM($L$9:CP9)*CP9</f>
        <v>0</v>
      </c>
      <c r="CQ13" s="116">
        <f>SUM($L$9:CQ9)*CQ9</f>
        <v>0</v>
      </c>
      <c r="CR13" s="116">
        <f>SUM($L$9:CR9)*CR9</f>
        <v>0</v>
      </c>
      <c r="CS13" s="116">
        <f>SUM($L$9:CS9)*CS9</f>
        <v>0</v>
      </c>
      <c r="CT13" s="116">
        <f>SUM($L$9:CT9)*CT9</f>
        <v>0</v>
      </c>
      <c r="CU13" s="116">
        <f>SUM($L$9:CU9)*CU9</f>
        <v>0</v>
      </c>
      <c r="CV13" s="116">
        <f>SUM($L$9:CV9)*CV9</f>
        <v>0</v>
      </c>
      <c r="CW13" s="2"/>
      <c r="CX13" s="2"/>
      <c r="CY13" s="2"/>
    </row>
    <row r="14" spans="1:103">
      <c r="E14" s="1" t="s">
        <v>207</v>
      </c>
      <c r="G14" s="1" t="s">
        <v>154</v>
      </c>
      <c r="J14" s="1"/>
      <c r="K14" s="37"/>
      <c r="L14" s="12">
        <f>MAX(MIN(((L2+1-Scenarios!$J$17)/_xlfn.DAYS(L2+1,L1)),1,MAX((Scenarios!$J$21-L1)/_xlfn.DAYS(L2+1,L1),0)),0)</f>
        <v>0</v>
      </c>
      <c r="M14" s="12">
        <f>MAX(MIN(((M2+1-Scenarios!$J$17)/_xlfn.DAYS(M2+1,M1)),1,MAX((Scenarios!$J$21-M1)/_xlfn.DAYS(M2+1,M1),0)),0)</f>
        <v>0</v>
      </c>
      <c r="N14" s="12">
        <f>MAX(MIN(((N2+1-Scenarios!$J$17)/_xlfn.DAYS(N2+1,N1)),1,MAX((Scenarios!$J$21-N1)/_xlfn.DAYS(N2+1,N1),0)),0)</f>
        <v>0</v>
      </c>
      <c r="O14" s="12">
        <f>MAX(MIN(((O2+1-Scenarios!$J$17)/_xlfn.DAYS(O2+1,O1)),1,MAX((Scenarios!$J$21-O1)/_xlfn.DAYS(O2+1,O1),0)),0)</f>
        <v>0</v>
      </c>
      <c r="P14" s="12">
        <f>MAX(MIN(((P2+1-Scenarios!$J$17)/_xlfn.DAYS(P2+1,P1)),1,MAX((Scenarios!$J$21-P1)/_xlfn.DAYS(P2+1,P1),0)),0)</f>
        <v>0</v>
      </c>
      <c r="Q14" s="12">
        <f>MAX(MIN(((Q2+1-Scenarios!$J$17)/_xlfn.DAYS(Q2+1,Q1)),1,MAX((Scenarios!$J$21-Q1)/_xlfn.DAYS(Q2+1,Q1),0)),0)</f>
        <v>0</v>
      </c>
      <c r="R14" s="12">
        <f>MAX(MIN(((R2+1-Scenarios!$J$17)/_xlfn.DAYS(R2+1,R1)),1,MAX((Scenarios!$J$21-R1)/_xlfn.DAYS(R2+1,R1),0)),0)</f>
        <v>0</v>
      </c>
      <c r="S14" s="12">
        <f>MAX(MIN(((S2+1-Scenarios!$J$17)/_xlfn.DAYS(S2+1,S1)),1,MAX((Scenarios!$J$21-S1)/_xlfn.DAYS(S2+1,S1),0)),0)</f>
        <v>0</v>
      </c>
      <c r="T14" s="12">
        <f>MAX(MIN(((T2+1-Scenarios!$J$17)/_xlfn.DAYS(T2+1,T1)),1,MAX((Scenarios!$J$21-T1)/_xlfn.DAYS(T2+1,T1),0)),0)</f>
        <v>0</v>
      </c>
      <c r="U14" s="12">
        <f>MAX(MIN(((U2+1-Scenarios!$J$17)/_xlfn.DAYS(U2+1,U1)),1,MAX((Scenarios!$J$21-U1)/_xlfn.DAYS(U2+1,U1),0)),0)</f>
        <v>0</v>
      </c>
      <c r="V14" s="12">
        <f>MAX(MIN(((V2+1-Scenarios!$J$17)/_xlfn.DAYS(V2+1,V1)),1,MAX((Scenarios!$J$21-V1)/_xlfn.DAYS(V2+1,V1),0)),0)</f>
        <v>0</v>
      </c>
      <c r="W14" s="12">
        <f>MAX(MIN(((W2+1-Scenarios!$J$17)/_xlfn.DAYS(W2+1,W1)),1,MAX((Scenarios!$J$21-W1)/_xlfn.DAYS(W2+1,W1),0)),0)</f>
        <v>0</v>
      </c>
      <c r="X14" s="12">
        <f>MAX(MIN(((X2+1-Scenarios!$J$17)/_xlfn.DAYS(X2+1,X1)),1,MAX((Scenarios!$J$21-X1)/_xlfn.DAYS(X2+1,X1),0)),0)</f>
        <v>0</v>
      </c>
      <c r="Y14" s="12">
        <f>MAX(MIN(((Y2+1-Scenarios!$J$17)/_xlfn.DAYS(Y2+1,Y1)),1,MAX((Scenarios!$J$21-Y1)/_xlfn.DAYS(Y2+1,Y1),0)),0)</f>
        <v>0</v>
      </c>
      <c r="Z14" s="12">
        <f>MAX(MIN(((Z2+1-Scenarios!$J$17)/_xlfn.DAYS(Z2+1,Z1)),1,MAX((Scenarios!$J$21-Z1)/_xlfn.DAYS(Z2+1,Z1),0)),0)</f>
        <v>0</v>
      </c>
      <c r="AA14" s="12">
        <f>MAX(MIN(((AA2+1-Scenarios!$J$17)/_xlfn.DAYS(AA2+1,AA1)),1,MAX((Scenarios!$J$21-AA1)/_xlfn.DAYS(AA2+1,AA1),0)),0)</f>
        <v>0</v>
      </c>
      <c r="AB14" s="12">
        <f>MAX(MIN(((AB2+1-Scenarios!$J$17)/_xlfn.DAYS(AB2+1,AB1)),1,MAX((Scenarios!$J$21-AB1)/_xlfn.DAYS(AB2+1,AB1),0)),0)</f>
        <v>0</v>
      </c>
      <c r="AC14" s="12">
        <f>MAX(MIN(((AC2+1-Scenarios!$J$17)/_xlfn.DAYS(AC2+1,AC1)),1,MAX((Scenarios!$J$21-AC1)/_xlfn.DAYS(AC2+1,AC1),0)),0)</f>
        <v>0</v>
      </c>
      <c r="AD14" s="12">
        <f>MAX(MIN(((AD2+1-Scenarios!$J$17)/_xlfn.DAYS(AD2+1,AD1)),1,MAX((Scenarios!$J$21-AD1)/_xlfn.DAYS(AD2+1,AD1),0)),0)</f>
        <v>0</v>
      </c>
      <c r="AE14" s="12">
        <f>MAX(MIN(((AE2+1-Scenarios!$J$17)/_xlfn.DAYS(AE2+1,AE1)),1,MAX((Scenarios!$J$21-AE1)/_xlfn.DAYS(AE2+1,AE1),0)),0)</f>
        <v>0</v>
      </c>
      <c r="AF14" s="12">
        <f>MAX(MIN(((AF2+1-Scenarios!$J$17)/_xlfn.DAYS(AF2+1,AF1)),1,MAX((Scenarios!$J$21-AF1)/_xlfn.DAYS(AF2+1,AF1),0)),0)</f>
        <v>0</v>
      </c>
      <c r="AG14" s="12">
        <f>MAX(MIN(((AG2+1-Scenarios!$J$17)/_xlfn.DAYS(AG2+1,AG1)),1,MAX((Scenarios!$J$21-AG1)/_xlfn.DAYS(AG2+1,AG1),0)),0)</f>
        <v>0</v>
      </c>
      <c r="AH14" s="12">
        <f>MAX(MIN(((AH2+1-Scenarios!$J$17)/_xlfn.DAYS(AH2+1,AH1)),1,MAX((Scenarios!$J$21-AH1)/_xlfn.DAYS(AH2+1,AH1),0)),0)</f>
        <v>0</v>
      </c>
      <c r="AI14" s="12">
        <f>MAX(MIN(((AI2+1-Scenarios!$J$17)/_xlfn.DAYS(AI2+1,AI1)),1,MAX((Scenarios!$J$21-AI1)/_xlfn.DAYS(AI2+1,AI1),0)),0)</f>
        <v>0</v>
      </c>
      <c r="AJ14" s="12">
        <f>MAX(MIN(((AJ2+1-Scenarios!$J$17)/_xlfn.DAYS(AJ2+1,AJ1)),1,MAX((Scenarios!$J$21-AJ1)/_xlfn.DAYS(AJ2+1,AJ1),0)),0)</f>
        <v>0</v>
      </c>
      <c r="AK14" s="12">
        <f>MAX(MIN(((AK2+1-Scenarios!$J$17)/_xlfn.DAYS(AK2+1,AK1)),1,MAX((Scenarios!$J$21-AK1)/_xlfn.DAYS(AK2+1,AK1),0)),0)</f>
        <v>0</v>
      </c>
      <c r="AL14" s="12">
        <f>MAX(MIN(((AL2+1-Scenarios!$J$17)/_xlfn.DAYS(AL2+1,AL1)),1,MAX((Scenarios!$J$21-AL1)/_xlfn.DAYS(AL2+1,AL1),0)),0)</f>
        <v>0</v>
      </c>
      <c r="AM14" s="12">
        <f>MAX(MIN(((AM2+1-Scenarios!$J$17)/_xlfn.DAYS(AM2+1,AM1)),1,MAX((Scenarios!$J$21-AM1)/_xlfn.DAYS(AM2+1,AM1),0)),0)</f>
        <v>0</v>
      </c>
      <c r="AN14" s="12">
        <f>MAX(MIN(((AN2+1-Scenarios!$J$17)/_xlfn.DAYS(AN2+1,AN1)),1,MAX((Scenarios!$J$21-AN1)/_xlfn.DAYS(AN2+1,AN1),0)),0)</f>
        <v>0</v>
      </c>
      <c r="AO14" s="12">
        <f>MAX(MIN(((AO2+1-Scenarios!$J$17)/_xlfn.DAYS(AO2+1,AO1)),1,MAX((Scenarios!$J$21-AO1)/_xlfn.DAYS(AO2+1,AO1),0)),0)</f>
        <v>0</v>
      </c>
      <c r="AP14" s="12">
        <f>MAX(MIN(((AP2+1-Scenarios!$J$17)/_xlfn.DAYS(AP2+1,AP1)),1,MAX((Scenarios!$J$21-AP1)/_xlfn.DAYS(AP2+1,AP1),0)),0)</f>
        <v>0</v>
      </c>
      <c r="AQ14" s="12">
        <f>MAX(MIN(((AQ2+1-Scenarios!$J$17)/_xlfn.DAYS(AQ2+1,AQ1)),1,MAX((Scenarios!$J$21-AQ1)/_xlfn.DAYS(AQ2+1,AQ1),0)),0)</f>
        <v>0</v>
      </c>
      <c r="AR14" s="12">
        <f>MAX(MIN(((AR2+1-Scenarios!$J$17)/_xlfn.DAYS(AR2+1,AR1)),1,MAX((Scenarios!$J$21-AR1)/_xlfn.DAYS(AR2+1,AR1),0)),0)</f>
        <v>0</v>
      </c>
      <c r="AS14" s="12">
        <f>MAX(MIN(((AS2+1-Scenarios!$J$17)/_xlfn.DAYS(AS2+1,AS1)),1,MAX((Scenarios!$J$21-AS1)/_xlfn.DAYS(AS2+1,AS1),0)),0)</f>
        <v>0</v>
      </c>
      <c r="AT14" s="12">
        <f>MAX(MIN(((AT2+1-Scenarios!$J$17)/_xlfn.DAYS(AT2+1,AT1)),1,MAX((Scenarios!$J$21-AT1)/_xlfn.DAYS(AT2+1,AT1),0)),0)</f>
        <v>0</v>
      </c>
      <c r="AU14" s="12">
        <f>MAX(MIN(((AU2+1-Scenarios!$J$17)/_xlfn.DAYS(AU2+1,AU1)),1,MAX((Scenarios!$J$21-AU1)/_xlfn.DAYS(AU2+1,AU1),0)),0)</f>
        <v>0</v>
      </c>
      <c r="AV14" s="12">
        <f>MAX(MIN(((AV2+1-Scenarios!$J$17)/_xlfn.DAYS(AV2+1,AV1)),1,MAX((Scenarios!$J$21-AV1)/_xlfn.DAYS(AV2+1,AV1),0)),0)</f>
        <v>0</v>
      </c>
      <c r="AW14" s="12">
        <f>MAX(MIN(((AW2+1-Scenarios!$J$17)/_xlfn.DAYS(AW2+1,AW1)),1,MAX((Scenarios!$J$21-AW1)/_xlfn.DAYS(AW2+1,AW1),0)),0)</f>
        <v>0</v>
      </c>
      <c r="AX14" s="12">
        <f>MAX(MIN(((AX2+1-Scenarios!$J$17)/_xlfn.DAYS(AX2+1,AX1)),1,MAX((Scenarios!$J$21-AX1)/_xlfn.DAYS(AX2+1,AX1),0)),0)</f>
        <v>0</v>
      </c>
      <c r="AY14" s="12">
        <f>MAX(MIN(((AY2+1-Scenarios!$J$17)/_xlfn.DAYS(AY2+1,AY1)),1,MAX((Scenarios!$J$21-AY1)/_xlfn.DAYS(AY2+1,AY1),0)),0)</f>
        <v>0</v>
      </c>
      <c r="AZ14" s="12">
        <f>MAX(MIN(((AZ2+1-Scenarios!$J$17)/_xlfn.DAYS(AZ2+1,AZ1)),1,MAX((Scenarios!$J$21-AZ1)/_xlfn.DAYS(AZ2+1,AZ1),0)),0)</f>
        <v>0</v>
      </c>
      <c r="BA14" s="12">
        <f>MAX(MIN(((BA2+1-Scenarios!$J$17)/_xlfn.DAYS(BA2+1,BA1)),1,MAX((Scenarios!$J$21-BA1)/_xlfn.DAYS(BA2+1,BA1),0)),0)</f>
        <v>0</v>
      </c>
      <c r="BB14" s="12">
        <f>MAX(MIN(((BB2+1-Scenarios!$J$17)/_xlfn.DAYS(BB2+1,BB1)),1,MAX((Scenarios!$J$21-BB1)/_xlfn.DAYS(BB2+1,BB1),0)),0)</f>
        <v>0</v>
      </c>
      <c r="BC14" s="12">
        <f>MAX(MIN(((BC2+1-Scenarios!$J$17)/_xlfn.DAYS(BC2+1,BC1)),1,MAX((Scenarios!$J$21-BC1)/_xlfn.DAYS(BC2+1,BC1),0)),0)</f>
        <v>0</v>
      </c>
      <c r="BD14" s="12">
        <f>MAX(MIN(((BD2+1-Scenarios!$J$17)/_xlfn.DAYS(BD2+1,BD1)),1,MAX((Scenarios!$J$21-BD1)/_xlfn.DAYS(BD2+1,BD1),0)),0)</f>
        <v>0</v>
      </c>
      <c r="BE14" s="12">
        <f>MAX(MIN(((BE2+1-Scenarios!$J$17)/_xlfn.DAYS(BE2+1,BE1)),1,MAX((Scenarios!$J$21-BE1)/_xlfn.DAYS(BE2+1,BE1),0)),0)</f>
        <v>0</v>
      </c>
      <c r="BF14" s="12">
        <f>MAX(MIN(((BF2+1-Scenarios!$J$17)/_xlfn.DAYS(BF2+1,BF1)),1,MAX((Scenarios!$J$21-BF1)/_xlfn.DAYS(BF2+1,BF1),0)),0)</f>
        <v>0</v>
      </c>
      <c r="BG14" s="12">
        <f>MAX(MIN(((BG2+1-Scenarios!$J$17)/_xlfn.DAYS(BG2+1,BG1)),1,MAX((Scenarios!$J$21-BG1)/_xlfn.DAYS(BG2+1,BG1),0)),0)</f>
        <v>0</v>
      </c>
      <c r="BH14" s="12">
        <f>MAX(MIN(((BH2+1-Scenarios!$J$17)/_xlfn.DAYS(BH2+1,BH1)),1,MAX((Scenarios!$J$21-BH1)/_xlfn.DAYS(BH2+1,BH1),0)),0)</f>
        <v>0</v>
      </c>
      <c r="BI14" s="12">
        <f>MAX(MIN(((BI2+1-Scenarios!$J$17)/_xlfn.DAYS(BI2+1,BI1)),1,MAX((Scenarios!$J$21-BI1)/_xlfn.DAYS(BI2+1,BI1),0)),0)</f>
        <v>0</v>
      </c>
      <c r="BJ14" s="12">
        <f>MAX(MIN(((BJ2+1-Scenarios!$J$17)/_xlfn.DAYS(BJ2+1,BJ1)),1,MAX((Scenarios!$J$21-BJ1)/_xlfn.DAYS(BJ2+1,BJ1),0)),0)</f>
        <v>0</v>
      </c>
      <c r="BK14" s="12">
        <f>MAX(MIN(((BK2+1-Scenarios!$J$17)/_xlfn.DAYS(BK2+1,BK1)),1,MAX((Scenarios!$J$21-BK1)/_xlfn.DAYS(BK2+1,BK1),0)),0)</f>
        <v>0</v>
      </c>
      <c r="BL14" s="12">
        <f>MAX(MIN(((BL2+1-Scenarios!$J$17)/_xlfn.DAYS(BL2+1,BL1)),1,MAX((Scenarios!$J$21-BL1)/_xlfn.DAYS(BL2+1,BL1),0)),0)</f>
        <v>0</v>
      </c>
      <c r="BM14" s="12">
        <f>MAX(MIN(((BM2+1-Scenarios!$J$17)/_xlfn.DAYS(BM2+1,BM1)),1,MAX((Scenarios!$J$21-BM1)/_xlfn.DAYS(BM2+1,BM1),0)),0)</f>
        <v>0</v>
      </c>
      <c r="BN14" s="12">
        <f>MAX(MIN(((BN2+1-Scenarios!$J$17)/_xlfn.DAYS(BN2+1,BN1)),1,MAX((Scenarios!$J$21-BN1)/_xlfn.DAYS(BN2+1,BN1),0)),0)</f>
        <v>0</v>
      </c>
      <c r="BO14" s="12">
        <f>MAX(MIN(((BO2+1-Scenarios!$J$17)/_xlfn.DAYS(BO2+1,BO1)),1,MAX((Scenarios!$J$21-BO1)/_xlfn.DAYS(BO2+1,BO1),0)),0)</f>
        <v>0</v>
      </c>
      <c r="BP14" s="12">
        <f>MAX(MIN(((BP2+1-Scenarios!$J$17)/_xlfn.DAYS(BP2+1,BP1)),1,MAX((Scenarios!$J$21-BP1)/_xlfn.DAYS(BP2+1,BP1),0)),0)</f>
        <v>0</v>
      </c>
      <c r="BQ14" s="12">
        <f>MAX(MIN(((BQ2+1-Scenarios!$J$17)/_xlfn.DAYS(BQ2+1,BQ1)),1,MAX((Scenarios!$J$21-BQ1)/_xlfn.DAYS(BQ2+1,BQ1),0)),0)</f>
        <v>0</v>
      </c>
      <c r="BR14" s="12">
        <f>MAX(MIN(((BR2+1-Scenarios!$J$17)/_xlfn.DAYS(BR2+1,BR1)),1,MAX((Scenarios!$J$21-BR1)/_xlfn.DAYS(BR2+1,BR1),0)),0)</f>
        <v>0</v>
      </c>
      <c r="BS14" s="12">
        <f>MAX(MIN(((BS2+1-Scenarios!$J$17)/_xlfn.DAYS(BS2+1,BS1)),1,MAX((Scenarios!$J$21-BS1)/_xlfn.DAYS(BS2+1,BS1),0)),0)</f>
        <v>0</v>
      </c>
      <c r="BT14" s="12">
        <f>MAX(MIN(((BT2+1-Scenarios!$J$17)/_xlfn.DAYS(BT2+1,BT1)),1,MAX((Scenarios!$J$21-BT1)/_xlfn.DAYS(BT2+1,BT1),0)),0)</f>
        <v>0</v>
      </c>
      <c r="BU14" s="12">
        <f>MAX(MIN(((BU2+1-Scenarios!$J$17)/_xlfn.DAYS(BU2+1,BU1)),1,MAX((Scenarios!$J$21-BU1)/_xlfn.DAYS(BU2+1,BU1),0)),0)</f>
        <v>0</v>
      </c>
      <c r="BV14" s="12">
        <f>MAX(MIN(((BV2+1-Scenarios!$J$17)/_xlfn.DAYS(BV2+1,BV1)),1,MAX((Scenarios!$J$21-BV1)/_xlfn.DAYS(BV2+1,BV1),0)),0)</f>
        <v>0</v>
      </c>
      <c r="BW14" s="12">
        <f>MAX(MIN(((BW2+1-Scenarios!$J$17)/_xlfn.DAYS(BW2+1,BW1)),1,MAX((Scenarios!$J$21-BW1)/_xlfn.DAYS(BW2+1,BW1),0)),0)</f>
        <v>0</v>
      </c>
      <c r="BX14" s="12">
        <f>MAX(MIN(((BX2+1-Scenarios!$J$17)/_xlfn.DAYS(BX2+1,BX1)),1,MAX((Scenarios!$J$21-BX1)/_xlfn.DAYS(BX2+1,BX1),0)),0)</f>
        <v>0</v>
      </c>
      <c r="BY14" s="12">
        <f>MAX(MIN(((BY2+1-Scenarios!$J$17)/_xlfn.DAYS(BY2+1,BY1)),1,MAX((Scenarios!$J$21-BY1)/_xlfn.DAYS(BY2+1,BY1),0)),0)</f>
        <v>0</v>
      </c>
      <c r="BZ14" s="12">
        <f>MAX(MIN(((BZ2+1-Scenarios!$J$17)/_xlfn.DAYS(BZ2+1,BZ1)),1,MAX((Scenarios!$J$21-BZ1)/_xlfn.DAYS(BZ2+1,BZ1),0)),0)</f>
        <v>0</v>
      </c>
      <c r="CA14" s="12">
        <f>MAX(MIN(((CA2+1-Scenarios!$J$17)/_xlfn.DAYS(CA2+1,CA1)),1,MAX((Scenarios!$J$21-CA1)/_xlfn.DAYS(CA2+1,CA1),0)),0)</f>
        <v>0</v>
      </c>
      <c r="CB14" s="12">
        <f>MAX(MIN(((CB2+1-Scenarios!$J$17)/_xlfn.DAYS(CB2+1,CB1)),1,MAX((Scenarios!$J$21-CB1)/_xlfn.DAYS(CB2+1,CB1),0)),0)</f>
        <v>0</v>
      </c>
      <c r="CC14" s="12">
        <f>MAX(MIN(((CC2+1-Scenarios!$J$17)/_xlfn.DAYS(CC2+1,CC1)),1,MAX((Scenarios!$J$21-CC1)/_xlfn.DAYS(CC2+1,CC1),0)),0)</f>
        <v>0</v>
      </c>
      <c r="CD14" s="12">
        <f>MAX(MIN(((CD2+1-Scenarios!$J$17)/_xlfn.DAYS(CD2+1,CD1)),1,MAX((Scenarios!$J$21-CD1)/_xlfn.DAYS(CD2+1,CD1),0)),0)</f>
        <v>0</v>
      </c>
      <c r="CE14" s="12">
        <f>MAX(MIN(((CE2+1-Scenarios!$J$17)/_xlfn.DAYS(CE2+1,CE1)),1,MAX((Scenarios!$J$21-CE1)/_xlfn.DAYS(CE2+1,CE1),0)),0)</f>
        <v>0</v>
      </c>
      <c r="CF14" s="12">
        <f>MAX(MIN(((CF2+1-Scenarios!$J$17)/_xlfn.DAYS(CF2+1,CF1)),1,MAX((Scenarios!$J$21-CF1)/_xlfn.DAYS(CF2+1,CF1),0)),0)</f>
        <v>0</v>
      </c>
      <c r="CG14" s="12">
        <f>MAX(MIN(((CG2+1-Scenarios!$J$17)/_xlfn.DAYS(CG2+1,CG1)),1,MAX((Scenarios!$J$21-CG1)/_xlfn.DAYS(CG2+1,CG1),0)),0)</f>
        <v>0</v>
      </c>
      <c r="CH14" s="12">
        <f>MAX(MIN(((CH2+1-Scenarios!$J$17)/_xlfn.DAYS(CH2+1,CH1)),1,MAX((Scenarios!$J$21-CH1)/_xlfn.DAYS(CH2+1,CH1),0)),0)</f>
        <v>0</v>
      </c>
      <c r="CI14" s="12">
        <f>MAX(MIN(((CI2+1-Scenarios!$J$17)/_xlfn.DAYS(CI2+1,CI1)),1,MAX((Scenarios!$J$21-CI1)/_xlfn.DAYS(CI2+1,CI1),0)),0)</f>
        <v>0</v>
      </c>
      <c r="CJ14" s="12">
        <f>MAX(MIN(((CJ2+1-Scenarios!$J$17)/_xlfn.DAYS(CJ2+1,CJ1)),1,MAX((Scenarios!$J$21-CJ1)/_xlfn.DAYS(CJ2+1,CJ1),0)),0)</f>
        <v>0</v>
      </c>
      <c r="CK14" s="12">
        <f>MAX(MIN(((CK2+1-Scenarios!$J$17)/_xlfn.DAYS(CK2+1,CK1)),1,MAX((Scenarios!$J$21-CK1)/_xlfn.DAYS(CK2+1,CK1),0)),0)</f>
        <v>0</v>
      </c>
      <c r="CL14" s="12">
        <f>MAX(MIN(((CL2+1-Scenarios!$J$17)/_xlfn.DAYS(CL2+1,CL1)),1,MAX((Scenarios!$J$21-CL1)/_xlfn.DAYS(CL2+1,CL1),0)),0)</f>
        <v>0</v>
      </c>
      <c r="CM14" s="12">
        <f>MAX(MIN(((CM2+1-Scenarios!$J$17)/_xlfn.DAYS(CM2+1,CM1)),1,MAX((Scenarios!$J$21-CM1)/_xlfn.DAYS(CM2+1,CM1),0)),0)</f>
        <v>0</v>
      </c>
      <c r="CN14" s="12">
        <f>MAX(MIN(((CN2+1-Scenarios!$J$17)/_xlfn.DAYS(CN2+1,CN1)),1,MAX((Scenarios!$J$21-CN1)/_xlfn.DAYS(CN2+1,CN1),0)),0)</f>
        <v>0</v>
      </c>
      <c r="CO14" s="12">
        <f>MAX(MIN(((CO2+1-Scenarios!$J$17)/_xlfn.DAYS(CO2+1,CO1)),1,MAX((Scenarios!$J$21-CO1)/_xlfn.DAYS(CO2+1,CO1),0)),0)</f>
        <v>0</v>
      </c>
      <c r="CP14" s="12">
        <f>MAX(MIN(((CP2+1-Scenarios!$J$17)/_xlfn.DAYS(CP2+1,CP1)),1,MAX((Scenarios!$J$21-CP1)/_xlfn.DAYS(CP2+1,CP1),0)),0)</f>
        <v>0</v>
      </c>
      <c r="CQ14" s="12">
        <f>MAX(MIN(((CQ2+1-Scenarios!$J$17)/_xlfn.DAYS(CQ2+1,CQ1)),1,MAX((Scenarios!$J$21-CQ1)/_xlfn.DAYS(CQ2+1,CQ1),0)),0)</f>
        <v>0</v>
      </c>
      <c r="CR14" s="12">
        <f>MAX(MIN(((CR2+1-Scenarios!$J$17)/_xlfn.DAYS(CR2+1,CR1)),1,MAX((Scenarios!$J$21-CR1)/_xlfn.DAYS(CR2+1,CR1),0)),0)</f>
        <v>0</v>
      </c>
      <c r="CS14" s="12">
        <f>MAX(MIN(((CS2+1-Scenarios!$J$17)/_xlfn.DAYS(CS2+1,CS1)),1,MAX((Scenarios!$J$21-CS1)/_xlfn.DAYS(CS2+1,CS1),0)),0)</f>
        <v>0</v>
      </c>
      <c r="CT14" s="12">
        <f>MAX(MIN(((CT2+1-Scenarios!$J$17)/_xlfn.DAYS(CT2+1,CT1)),1,MAX((Scenarios!$J$21-CT1)/_xlfn.DAYS(CT2+1,CT1),0)),0)</f>
        <v>0</v>
      </c>
      <c r="CU14" s="12">
        <f>MAX(MIN(((CU2+1-Scenarios!$J$17)/_xlfn.DAYS(CU2+1,CU1)),1,MAX((Scenarios!$J$21-CU1)/_xlfn.DAYS(CU2+1,CU1),0)),0)</f>
        <v>0</v>
      </c>
      <c r="CV14" s="12">
        <f>MAX(MIN(((CV2+1-Scenarios!$J$17)/_xlfn.DAYS(CV2+1,CV1)),1,MAX((Scenarios!$J$21-CV1)/_xlfn.DAYS(CV2+1,CV1),0)),0)</f>
        <v>0</v>
      </c>
      <c r="CW14" s="2"/>
      <c r="CX14" s="2"/>
      <c r="CY14" s="2"/>
    </row>
    <row r="15" spans="1:103">
      <c r="E15" s="1" t="s">
        <v>208</v>
      </c>
      <c r="G15" s="1" t="s">
        <v>154</v>
      </c>
      <c r="J15" s="1"/>
      <c r="K15" s="37"/>
      <c r="L15" s="12">
        <f>MAX(MIN(((L$2+1-Scenarios!$J$21)/_xlfn.DAYS(L2+1,L1)),1,MAX((Scenarios!$J$36-L$1)/_xlfn.DAYS(L2+1,L1),0)),0)</f>
        <v>0</v>
      </c>
      <c r="M15" s="12">
        <f>MAX(MIN(((M$2+1-Scenarios!$J$21)/_xlfn.DAYS(M2+1,M1)),1,MAX((Scenarios!$J$36-M$1)/_xlfn.DAYS(M2+1,M1),0)),0)</f>
        <v>0</v>
      </c>
      <c r="N15" s="12">
        <f>MAX(MIN(((N$2+1-Scenarios!$J$21)/_xlfn.DAYS(N2+1,N1)),1,MAX((Scenarios!$J$36-N$1)/_xlfn.DAYS(N2+1,N1),0)),0)</f>
        <v>0</v>
      </c>
      <c r="O15" s="12">
        <f>MAX(MIN(((O$2+1-Scenarios!$J$21)/_xlfn.DAYS(O2+1,O1)),1,MAX((Scenarios!$J$36-O$1)/_xlfn.DAYS(O2+1,O1),0)),0)</f>
        <v>0</v>
      </c>
      <c r="P15" s="12">
        <f>MAX(MIN(((P$2+1-Scenarios!$J$21)/_xlfn.DAYS(P2+1,P1)),1,MAX((Scenarios!$J$36-P$1)/_xlfn.DAYS(P2+1,P1),0)),0)</f>
        <v>0</v>
      </c>
      <c r="Q15" s="12">
        <f>MAX(MIN(((Q$2+1-Scenarios!$J$21)/_xlfn.DAYS(Q2+1,Q1)),1,MAX((Scenarios!$J$36-Q$1)/_xlfn.DAYS(Q2+1,Q1),0)),0)</f>
        <v>0</v>
      </c>
      <c r="R15" s="12">
        <f>MAX(MIN(((R$2+1-Scenarios!$J$21)/_xlfn.DAYS(R2+1,R1)),1,MAX((Scenarios!$J$36-R$1)/_xlfn.DAYS(R2+1,R1),0)),0)</f>
        <v>0</v>
      </c>
      <c r="S15" s="12">
        <f>MAX(MIN(((S$2+1-Scenarios!$J$21)/_xlfn.DAYS(S2+1,S1)),1,MAX((Scenarios!$J$36-S$1)/_xlfn.DAYS(S2+1,S1),0)),0)</f>
        <v>0</v>
      </c>
      <c r="T15" s="12">
        <f>MAX(MIN(((T$2+1-Scenarios!$J$21)/_xlfn.DAYS(T2+1,T1)),1,MAX((Scenarios!$J$36-T$1)/_xlfn.DAYS(T2+1,T1),0)),0)</f>
        <v>0</v>
      </c>
      <c r="U15" s="12">
        <f>MAX(MIN(((U$2+1-Scenarios!$J$21)/_xlfn.DAYS(U2+1,U1)),1,MAX((Scenarios!$J$36-U$1)/_xlfn.DAYS(U2+1,U1),0)),0)</f>
        <v>0</v>
      </c>
      <c r="V15" s="12">
        <f>MAX(MIN(((V$2+1-Scenarios!$J$21)/_xlfn.DAYS(V2+1,V1)),1,MAX((Scenarios!$J$36-V$1)/_xlfn.DAYS(V2+1,V1),0)),0)</f>
        <v>0</v>
      </c>
      <c r="W15" s="12">
        <f>MAX(MIN(((W$2+1-Scenarios!$J$21)/_xlfn.DAYS(W2+1,W1)),1,MAX((Scenarios!$J$36-W$1)/_xlfn.DAYS(W2+1,W1),0)),0)</f>
        <v>0</v>
      </c>
      <c r="X15" s="12">
        <f>MAX(MIN(((X$2+1-Scenarios!$J$21)/_xlfn.DAYS(X2+1,X1)),1,MAX((Scenarios!$J$36-X$1)/_xlfn.DAYS(X2+1,X1),0)),0)</f>
        <v>0</v>
      </c>
      <c r="Y15" s="12">
        <f>MAX(MIN(((Y$2+1-Scenarios!$J$21)/_xlfn.DAYS(Y2+1,Y1)),1,MAX((Scenarios!$J$36-Y$1)/_xlfn.DAYS(Y2+1,Y1),0)),0)</f>
        <v>0</v>
      </c>
      <c r="Z15" s="12">
        <f>MAX(MIN(((Z$2+1-Scenarios!$J$21)/_xlfn.DAYS(Z2+1,Z1)),1,MAX((Scenarios!$J$36-Z$1)/_xlfn.DAYS(Z2+1,Z1),0)),0)</f>
        <v>0</v>
      </c>
      <c r="AA15" s="12">
        <f>MAX(MIN(((AA$2+1-Scenarios!$J$21)/_xlfn.DAYS(AA2+1,AA1)),1,MAX((Scenarios!$J$36-AA$1)/_xlfn.DAYS(AA2+1,AA1),0)),0)</f>
        <v>0</v>
      </c>
      <c r="AB15" s="12">
        <f>MAX(MIN(((AB$2+1-Scenarios!$J$21)/_xlfn.DAYS(AB2+1,AB1)),1,MAX((Scenarios!$J$36-AB$1)/_xlfn.DAYS(AB2+1,AB1),0)),0)</f>
        <v>0</v>
      </c>
      <c r="AC15" s="12">
        <f>MAX(MIN(((AC$2+1-Scenarios!$J$21)/_xlfn.DAYS(AC2+1,AC1)),1,MAX((Scenarios!$J$36-AC$1)/_xlfn.DAYS(AC2+1,AC1),0)),0)</f>
        <v>0</v>
      </c>
      <c r="AD15" s="12">
        <f>MAX(MIN(((AD$2+1-Scenarios!$J$21)/_xlfn.DAYS(AD2+1,AD1)),1,MAX((Scenarios!$J$36-AD$1)/_xlfn.DAYS(AD2+1,AD1),0)),0)</f>
        <v>0</v>
      </c>
      <c r="AE15" s="12">
        <f>MAX(MIN(((AE$2+1-Scenarios!$J$21)/_xlfn.DAYS(AE2+1,AE1)),1,MAX((Scenarios!$J$36-AE$1)/_xlfn.DAYS(AE2+1,AE1),0)),0)</f>
        <v>0</v>
      </c>
      <c r="AF15" s="12">
        <f>MAX(MIN(((AF$2+1-Scenarios!$J$21)/_xlfn.DAYS(AF2+1,AF1)),1,MAX((Scenarios!$J$36-AF$1)/_xlfn.DAYS(AF2+1,AF1),0)),0)</f>
        <v>0</v>
      </c>
      <c r="AG15" s="12">
        <f>MAX(MIN(((AG$2+1-Scenarios!$J$21)/_xlfn.DAYS(AG2+1,AG1)),1,MAX((Scenarios!$J$36-AG$1)/_xlfn.DAYS(AG2+1,AG1),0)),0)</f>
        <v>0</v>
      </c>
      <c r="AH15" s="12">
        <f>MAX(MIN(((AH$2+1-Scenarios!$J$21)/_xlfn.DAYS(AH2+1,AH1)),1,MAX((Scenarios!$J$36-AH$1)/_xlfn.DAYS(AH2+1,AH1),0)),0)</f>
        <v>0</v>
      </c>
      <c r="AI15" s="12">
        <f>MAX(MIN(((AI$2+1-Scenarios!$J$21)/_xlfn.DAYS(AI2+1,AI1)),1,MAX((Scenarios!$J$36-AI$1)/_xlfn.DAYS(AI2+1,AI1),0)),0)</f>
        <v>0</v>
      </c>
      <c r="AJ15" s="12">
        <f>MAX(MIN(((AJ$2+1-Scenarios!$J$21)/_xlfn.DAYS(AJ2+1,AJ1)),1,MAX((Scenarios!$J$36-AJ$1)/_xlfn.DAYS(AJ2+1,AJ1),0)),0)</f>
        <v>0</v>
      </c>
      <c r="AK15" s="12">
        <f>MAX(MIN(((AK$2+1-Scenarios!$J$21)/_xlfn.DAYS(AK2+1,AK1)),1,MAX((Scenarios!$J$36-AK$1)/_xlfn.DAYS(AK2+1,AK1),0)),0)</f>
        <v>0</v>
      </c>
      <c r="AL15" s="12">
        <f>MAX(MIN(((AL$2+1-Scenarios!$J$21)/_xlfn.DAYS(AL2+1,AL1)),1,MAX((Scenarios!$J$36-AL$1)/_xlfn.DAYS(AL2+1,AL1),0)),0)</f>
        <v>0</v>
      </c>
      <c r="AM15" s="12">
        <f>MAX(MIN(((AM$2+1-Scenarios!$J$21)/_xlfn.DAYS(AM2+1,AM1)),1,MAX((Scenarios!$J$36-AM$1)/_xlfn.DAYS(AM2+1,AM1),0)),0)</f>
        <v>0</v>
      </c>
      <c r="AN15" s="12">
        <f>MAX(MIN(((AN$2+1-Scenarios!$J$21)/_xlfn.DAYS(AN2+1,AN1)),1,MAX((Scenarios!$J$36-AN$1)/_xlfn.DAYS(AN2+1,AN1),0)),0)</f>
        <v>0</v>
      </c>
      <c r="AO15" s="12">
        <f>MAX(MIN(((AO$2+1-Scenarios!$J$21)/_xlfn.DAYS(AO2+1,AO1)),1,MAX((Scenarios!$J$36-AO$1)/_xlfn.DAYS(AO2+1,AO1),0)),0)</f>
        <v>0</v>
      </c>
      <c r="AP15" s="12">
        <f>MAX(MIN(((AP$2+1-Scenarios!$J$21)/_xlfn.DAYS(AP2+1,AP1)),1,MAX((Scenarios!$J$36-AP$1)/_xlfn.DAYS(AP2+1,AP1),0)),0)</f>
        <v>0</v>
      </c>
      <c r="AQ15" s="12">
        <f>MAX(MIN(((AQ$2+1-Scenarios!$J$21)/_xlfn.DAYS(AQ2+1,AQ1)),1,MAX((Scenarios!$J$36-AQ$1)/_xlfn.DAYS(AQ2+1,AQ1),0)),0)</f>
        <v>0</v>
      </c>
      <c r="AR15" s="12">
        <f>MAX(MIN(((AR$2+1-Scenarios!$J$21)/_xlfn.DAYS(AR2+1,AR1)),1,MAX((Scenarios!$J$36-AR$1)/_xlfn.DAYS(AR2+1,AR1),0)),0)</f>
        <v>0</v>
      </c>
      <c r="AS15" s="12">
        <f>MAX(MIN(((AS$2+1-Scenarios!$J$21)/_xlfn.DAYS(AS2+1,AS1)),1,MAX((Scenarios!$J$36-AS$1)/_xlfn.DAYS(AS2+1,AS1),0)),0)</f>
        <v>0</v>
      </c>
      <c r="AT15" s="12">
        <f>MAX(MIN(((AT$2+1-Scenarios!$J$21)/_xlfn.DAYS(AT2+1,AT1)),1,MAX((Scenarios!$J$36-AT$1)/_xlfn.DAYS(AT2+1,AT1),0)),0)</f>
        <v>0</v>
      </c>
      <c r="AU15" s="12">
        <f>MAX(MIN(((AU$2+1-Scenarios!$J$21)/_xlfn.DAYS(AU2+1,AU1)),1,MAX((Scenarios!$J$36-AU$1)/_xlfn.DAYS(AU2+1,AU1),0)),0)</f>
        <v>0</v>
      </c>
      <c r="AV15" s="12">
        <f>MAX(MIN(((AV$2+1-Scenarios!$J$21)/_xlfn.DAYS(AV2+1,AV1)),1,MAX((Scenarios!$J$36-AV$1)/_xlfn.DAYS(AV2+1,AV1),0)),0)</f>
        <v>0</v>
      </c>
      <c r="AW15" s="12">
        <f>MAX(MIN(((AW$2+1-Scenarios!$J$21)/_xlfn.DAYS(AW2+1,AW1)),1,MAX((Scenarios!$J$36-AW$1)/_xlfn.DAYS(AW2+1,AW1),0)),0)</f>
        <v>0</v>
      </c>
      <c r="AX15" s="12">
        <f>MAX(MIN(((AX$2+1-Scenarios!$J$21)/_xlfn.DAYS(AX2+1,AX1)),1,MAX((Scenarios!$J$36-AX$1)/_xlfn.DAYS(AX2+1,AX1),0)),0)</f>
        <v>0</v>
      </c>
      <c r="AY15" s="12">
        <f>MAX(MIN(((AY$2+1-Scenarios!$J$21)/_xlfn.DAYS(AY2+1,AY1)),1,MAX((Scenarios!$J$36-AY$1)/_xlfn.DAYS(AY2+1,AY1),0)),0)</f>
        <v>0</v>
      </c>
      <c r="AZ15" s="12">
        <f>MAX(MIN(((AZ$2+1-Scenarios!$J$21)/_xlfn.DAYS(AZ2+1,AZ1)),1,MAX((Scenarios!$J$36-AZ$1)/_xlfn.DAYS(AZ2+1,AZ1),0)),0)</f>
        <v>0</v>
      </c>
      <c r="BA15" s="12">
        <f>MAX(MIN(((BA$2+1-Scenarios!$J$21)/_xlfn.DAYS(BA2+1,BA1)),1,MAX((Scenarios!$J$36-BA$1)/_xlfn.DAYS(BA2+1,BA1),0)),0)</f>
        <v>0</v>
      </c>
      <c r="BB15" s="12">
        <f>MAX(MIN(((BB$2+1-Scenarios!$J$21)/_xlfn.DAYS(BB2+1,BB1)),1,MAX((Scenarios!$J$36-BB$1)/_xlfn.DAYS(BB2+1,BB1),0)),0)</f>
        <v>0</v>
      </c>
      <c r="BC15" s="12">
        <f>MAX(MIN(((BC$2+1-Scenarios!$J$21)/_xlfn.DAYS(BC2+1,BC1)),1,MAX((Scenarios!$J$36-BC$1)/_xlfn.DAYS(BC2+1,BC1),0)),0)</f>
        <v>0</v>
      </c>
      <c r="BD15" s="12">
        <f>MAX(MIN(((BD$2+1-Scenarios!$J$21)/_xlfn.DAYS(BD2+1,BD1)),1,MAX((Scenarios!$J$36-BD$1)/_xlfn.DAYS(BD2+1,BD1),0)),0)</f>
        <v>0</v>
      </c>
      <c r="BE15" s="12">
        <f>MAX(MIN(((BE$2+1-Scenarios!$J$21)/_xlfn.DAYS(BE2+1,BE1)),1,MAX((Scenarios!$J$36-BE$1)/_xlfn.DAYS(BE2+1,BE1),0)),0)</f>
        <v>0</v>
      </c>
      <c r="BF15" s="12">
        <f>MAX(MIN(((BF$2+1-Scenarios!$J$21)/_xlfn.DAYS(BF2+1,BF1)),1,MAX((Scenarios!$J$36-BF$1)/_xlfn.DAYS(BF2+1,BF1),0)),0)</f>
        <v>0</v>
      </c>
      <c r="BG15" s="12">
        <f>MAX(MIN(((BG$2+1-Scenarios!$J$21)/_xlfn.DAYS(BG2+1,BG1)),1,MAX((Scenarios!$J$36-BG$1)/_xlfn.DAYS(BG2+1,BG1),0)),0)</f>
        <v>0</v>
      </c>
      <c r="BH15" s="12">
        <f>MAX(MIN(((BH$2+1-Scenarios!$J$21)/_xlfn.DAYS(BH2+1,BH1)),1,MAX((Scenarios!$J$36-BH$1)/_xlfn.DAYS(BH2+1,BH1),0)),0)</f>
        <v>0</v>
      </c>
      <c r="BI15" s="12">
        <f>MAX(MIN(((BI$2+1-Scenarios!$J$21)/_xlfn.DAYS(BI2+1,BI1)),1,MAX((Scenarios!$J$36-BI$1)/_xlfn.DAYS(BI2+1,BI1),0)),0)</f>
        <v>0</v>
      </c>
      <c r="BJ15" s="12">
        <f>MAX(MIN(((BJ$2+1-Scenarios!$J$21)/_xlfn.DAYS(BJ2+1,BJ1)),1,MAX((Scenarios!$J$36-BJ$1)/_xlfn.DAYS(BJ2+1,BJ1),0)),0)</f>
        <v>0</v>
      </c>
      <c r="BK15" s="12">
        <f>MAX(MIN(((BK$2+1-Scenarios!$J$21)/_xlfn.DAYS(BK2+1,BK1)),1,MAX((Scenarios!$J$36-BK$1)/_xlfn.DAYS(BK2+1,BK1),0)),0)</f>
        <v>0</v>
      </c>
      <c r="BL15" s="12">
        <f>MAX(MIN(((BL$2+1-Scenarios!$J$21)/_xlfn.DAYS(BL2+1,BL1)),1,MAX((Scenarios!$J$36-BL$1)/_xlfn.DAYS(BL2+1,BL1),0)),0)</f>
        <v>0</v>
      </c>
      <c r="BM15" s="12">
        <f>MAX(MIN(((BM$2+1-Scenarios!$J$21)/_xlfn.DAYS(BM2+1,BM1)),1,MAX((Scenarios!$J$36-BM$1)/_xlfn.DAYS(BM2+1,BM1),0)),0)</f>
        <v>0</v>
      </c>
      <c r="BN15" s="12">
        <f>MAX(MIN(((BN$2+1-Scenarios!$J$21)/_xlfn.DAYS(BN2+1,BN1)),1,MAX((Scenarios!$J$36-BN$1)/_xlfn.DAYS(BN2+1,BN1),0)),0)</f>
        <v>0</v>
      </c>
      <c r="BO15" s="12">
        <f>MAX(MIN(((BO$2+1-Scenarios!$J$21)/_xlfn.DAYS(BO2+1,BO1)),1,MAX((Scenarios!$J$36-BO$1)/_xlfn.DAYS(BO2+1,BO1),0)),0)</f>
        <v>0</v>
      </c>
      <c r="BP15" s="12">
        <f>MAX(MIN(((BP$2+1-Scenarios!$J$21)/_xlfn.DAYS(BP2+1,BP1)),1,MAX((Scenarios!$J$36-BP$1)/_xlfn.DAYS(BP2+1,BP1),0)),0)</f>
        <v>0</v>
      </c>
      <c r="BQ15" s="12">
        <f>MAX(MIN(((BQ$2+1-Scenarios!$J$21)/_xlfn.DAYS(BQ2+1,BQ1)),1,MAX((Scenarios!$J$36-BQ$1)/_xlfn.DAYS(BQ2+1,BQ1),0)),0)</f>
        <v>0</v>
      </c>
      <c r="BR15" s="12">
        <f>MAX(MIN(((BR$2+1-Scenarios!$J$21)/_xlfn.DAYS(BR2+1,BR1)),1,MAX((Scenarios!$J$36-BR$1)/_xlfn.DAYS(BR2+1,BR1),0)),0)</f>
        <v>0</v>
      </c>
      <c r="BS15" s="12">
        <f>MAX(MIN(((BS$2+1-Scenarios!$J$21)/_xlfn.DAYS(BS2+1,BS1)),1,MAX((Scenarios!$J$36-BS$1)/_xlfn.DAYS(BS2+1,BS1),0)),0)</f>
        <v>0</v>
      </c>
      <c r="BT15" s="12">
        <f>MAX(MIN(((BT$2+1-Scenarios!$J$21)/_xlfn.DAYS(BT2+1,BT1)),1,MAX((Scenarios!$J$36-BT$1)/_xlfn.DAYS(BT2+1,BT1),0)),0)</f>
        <v>0</v>
      </c>
      <c r="BU15" s="12">
        <f>MAX(MIN(((BU$2+1-Scenarios!$J$21)/_xlfn.DAYS(BU2+1,BU1)),1,MAX((Scenarios!$J$36-BU$1)/_xlfn.DAYS(BU2+1,BU1),0)),0)</f>
        <v>0</v>
      </c>
      <c r="BV15" s="12">
        <f>MAX(MIN(((BV$2+1-Scenarios!$J$21)/_xlfn.DAYS(BV2+1,BV1)),1,MAX((Scenarios!$J$36-BV$1)/_xlfn.DAYS(BV2+1,BV1),0)),0)</f>
        <v>0</v>
      </c>
      <c r="BW15" s="12">
        <f>MAX(MIN(((BW$2+1-Scenarios!$J$21)/_xlfn.DAYS(BW2+1,BW1)),1,MAX((Scenarios!$J$36-BW$1)/_xlfn.DAYS(BW2+1,BW1),0)),0)</f>
        <v>0</v>
      </c>
      <c r="BX15" s="12">
        <f>MAX(MIN(((BX$2+1-Scenarios!$J$21)/_xlfn.DAYS(BX2+1,BX1)),1,MAX((Scenarios!$J$36-BX$1)/_xlfn.DAYS(BX2+1,BX1),0)),0)</f>
        <v>0</v>
      </c>
      <c r="BY15" s="12">
        <f>MAX(MIN(((BY$2+1-Scenarios!$J$21)/_xlfn.DAYS(BY2+1,BY1)),1,MAX((Scenarios!$J$36-BY$1)/_xlfn.DAYS(BY2+1,BY1),0)),0)</f>
        <v>0</v>
      </c>
      <c r="BZ15" s="12">
        <f>MAX(MIN(((BZ$2+1-Scenarios!$J$21)/_xlfn.DAYS(BZ2+1,BZ1)),1,MAX((Scenarios!$J$36-BZ$1)/_xlfn.DAYS(BZ2+1,BZ1),0)),0)</f>
        <v>0</v>
      </c>
      <c r="CA15" s="12">
        <f>MAX(MIN(((CA$2+1-Scenarios!$J$21)/_xlfn.DAYS(CA2+1,CA1)),1,MAX((Scenarios!$J$36-CA$1)/_xlfn.DAYS(CA2+1,CA1),0)),0)</f>
        <v>0</v>
      </c>
      <c r="CB15" s="12">
        <f>MAX(MIN(((CB$2+1-Scenarios!$J$21)/_xlfn.DAYS(CB2+1,CB1)),1,MAX((Scenarios!$J$36-CB$1)/_xlfn.DAYS(CB2+1,CB1),0)),0)</f>
        <v>0</v>
      </c>
      <c r="CC15" s="12">
        <f>MAX(MIN(((CC$2+1-Scenarios!$J$21)/_xlfn.DAYS(CC2+1,CC1)),1,MAX((Scenarios!$J$36-CC$1)/_xlfn.DAYS(CC2+1,CC1),0)),0)</f>
        <v>0</v>
      </c>
      <c r="CD15" s="12">
        <f>MAX(MIN(((CD$2+1-Scenarios!$J$21)/_xlfn.DAYS(CD2+1,CD1)),1,MAX((Scenarios!$J$36-CD$1)/_xlfn.DAYS(CD2+1,CD1),0)),0)</f>
        <v>0</v>
      </c>
      <c r="CE15" s="12">
        <f>MAX(MIN(((CE$2+1-Scenarios!$J$21)/_xlfn.DAYS(CE2+1,CE1)),1,MAX((Scenarios!$J$36-CE$1)/_xlfn.DAYS(CE2+1,CE1),0)),0)</f>
        <v>0</v>
      </c>
      <c r="CF15" s="12">
        <f>MAX(MIN(((CF$2+1-Scenarios!$J$21)/_xlfn.DAYS(CF2+1,CF1)),1,MAX((Scenarios!$J$36-CF$1)/_xlfn.DAYS(CF2+1,CF1),0)),0)</f>
        <v>0</v>
      </c>
      <c r="CG15" s="12">
        <f>MAX(MIN(((CG$2+1-Scenarios!$J$21)/_xlfn.DAYS(CG2+1,CG1)),1,MAX((Scenarios!$J$36-CG$1)/_xlfn.DAYS(CG2+1,CG1),0)),0)</f>
        <v>0</v>
      </c>
      <c r="CH15" s="12">
        <f>MAX(MIN(((CH$2+1-Scenarios!$J$21)/_xlfn.DAYS(CH2+1,CH1)),1,MAX((Scenarios!$J$36-CH$1)/_xlfn.DAYS(CH2+1,CH1),0)),0)</f>
        <v>0</v>
      </c>
      <c r="CI15" s="12">
        <f>MAX(MIN(((CI$2+1-Scenarios!$J$21)/_xlfn.DAYS(CI2+1,CI1)),1,MAX((Scenarios!$J$36-CI$1)/_xlfn.DAYS(CI2+1,CI1),0)),0)</f>
        <v>0</v>
      </c>
      <c r="CJ15" s="12">
        <f>MAX(MIN(((CJ$2+1-Scenarios!$J$21)/_xlfn.DAYS(CJ2+1,CJ1)),1,MAX((Scenarios!$J$36-CJ$1)/_xlfn.DAYS(CJ2+1,CJ1),0)),0)</f>
        <v>0</v>
      </c>
      <c r="CK15" s="12">
        <f>MAX(MIN(((CK$2+1-Scenarios!$J$21)/_xlfn.DAYS(CK2+1,CK1)),1,MAX((Scenarios!$J$36-CK$1)/_xlfn.DAYS(CK2+1,CK1),0)),0)</f>
        <v>0</v>
      </c>
      <c r="CL15" s="12">
        <f>MAX(MIN(((CL$2+1-Scenarios!$J$21)/_xlfn.DAYS(CL2+1,CL1)),1,MAX((Scenarios!$J$36-CL$1)/_xlfn.DAYS(CL2+1,CL1),0)),0)</f>
        <v>0</v>
      </c>
      <c r="CM15" s="12">
        <f>MAX(MIN(((CM$2+1-Scenarios!$J$21)/_xlfn.DAYS(CM2+1,CM1)),1,MAX((Scenarios!$J$36-CM$1)/_xlfn.DAYS(CM2+1,CM1),0)),0)</f>
        <v>0</v>
      </c>
      <c r="CN15" s="12">
        <f>MAX(MIN(((CN$2+1-Scenarios!$J$21)/_xlfn.DAYS(CN2+1,CN1)),1,MAX((Scenarios!$J$36-CN$1)/_xlfn.DAYS(CN2+1,CN1),0)),0)</f>
        <v>0</v>
      </c>
      <c r="CO15" s="12">
        <f>MAX(MIN(((CO$2+1-Scenarios!$J$21)/_xlfn.DAYS(CO2+1,CO1)),1,MAX((Scenarios!$J$36-CO$1)/_xlfn.DAYS(CO2+1,CO1),0)),0)</f>
        <v>0</v>
      </c>
      <c r="CP15" s="12">
        <f>MAX(MIN(((CP$2+1-Scenarios!$J$21)/_xlfn.DAYS(CP2+1,CP1)),1,MAX((Scenarios!$J$36-CP$1)/_xlfn.DAYS(CP2+1,CP1),0)),0)</f>
        <v>0</v>
      </c>
      <c r="CQ15" s="12">
        <f>MAX(MIN(((CQ$2+1-Scenarios!$J$21)/_xlfn.DAYS(CQ2+1,CQ1)),1,MAX((Scenarios!$J$36-CQ$1)/_xlfn.DAYS(CQ2+1,CQ1),0)),0)</f>
        <v>0</v>
      </c>
      <c r="CR15" s="12">
        <f>MAX(MIN(((CR$2+1-Scenarios!$J$21)/_xlfn.DAYS(CR2+1,CR1)),1,MAX((Scenarios!$J$36-CR$1)/_xlfn.DAYS(CR2+1,CR1),0)),0)</f>
        <v>0</v>
      </c>
      <c r="CS15" s="12">
        <f>MAX(MIN(((CS$2+1-Scenarios!$J$21)/_xlfn.DAYS(CS2+1,CS1)),1,MAX((Scenarios!$J$36-CS$1)/_xlfn.DAYS(CS2+1,CS1),0)),0)</f>
        <v>0</v>
      </c>
      <c r="CT15" s="12">
        <f>MAX(MIN(((CT$2+1-Scenarios!$J$21)/_xlfn.DAYS(CT2+1,CT1)),1,MAX((Scenarios!$J$36-CT$1)/_xlfn.DAYS(CT2+1,CT1),0)),0)</f>
        <v>0</v>
      </c>
      <c r="CU15" s="12">
        <f>MAX(MIN(((CU$2+1-Scenarios!$J$21)/_xlfn.DAYS(CU2+1,CU1)),1,MAX((Scenarios!$J$36-CU$1)/_xlfn.DAYS(CU2+1,CU1),0)),0)</f>
        <v>0</v>
      </c>
      <c r="CV15" s="12">
        <f>MAX(MIN(((CV$2+1-Scenarios!$J$21)/_xlfn.DAYS(CV2+1,CV1)),1,MAX((Scenarios!$J$36-CV$1)/_xlfn.DAYS(CV2+1,CV1),0)),0)</f>
        <v>0</v>
      </c>
      <c r="CW15" s="2"/>
      <c r="CX15" s="2"/>
      <c r="CY15" s="2"/>
    </row>
    <row r="16" spans="1:103">
      <c r="E16" s="1" t="s">
        <v>209</v>
      </c>
      <c r="G16" s="1" t="s">
        <v>154</v>
      </c>
      <c r="J16" s="1"/>
      <c r="K16" s="37"/>
      <c r="L16" s="12">
        <f>MAX(MIN(((L$2+1-Scenarios!$J$36)/_xlfn.DAYS(L2+1,L1)),1,MAX((Scenarios!$J$38+1-L$1)/_xlfn.DAYS(L2+1,L1),0)),0)</f>
        <v>0</v>
      </c>
      <c r="M16" s="12">
        <f>MAX(MIN(((M$2+1-Scenarios!$J$36)/_xlfn.DAYS(M2+1,M1)),1,MAX((Scenarios!$J$38+1-M$1)/_xlfn.DAYS(M2+1,M1),0)),0)</f>
        <v>0</v>
      </c>
      <c r="N16" s="12">
        <f>MAX(MIN(((N$2+1-Scenarios!$J$36)/_xlfn.DAYS(N2+1,N1)),1,MAX((Scenarios!$J$38+1-N$1)/_xlfn.DAYS(N2+1,N1),0)),0)</f>
        <v>0</v>
      </c>
      <c r="O16" s="12">
        <f>MAX(MIN(((O$2+1-Scenarios!$J$36)/_xlfn.DAYS(O2+1,O1)),1,MAX((Scenarios!$J$38+1-O$1)/_xlfn.DAYS(O2+1,O1),0)),0)</f>
        <v>0</v>
      </c>
      <c r="P16" s="12">
        <f>MAX(MIN(((P$2+1-Scenarios!$J$36)/_xlfn.DAYS(P2+1,P1)),1,MAX((Scenarios!$J$38+1-P$1)/_xlfn.DAYS(P2+1,P1),0)),0)</f>
        <v>0</v>
      </c>
      <c r="Q16" s="12">
        <f>MAX(MIN(((Q$2+1-Scenarios!$J$36)/_xlfn.DAYS(Q2+1,Q1)),1,MAX((Scenarios!$J$38+1-Q$1)/_xlfn.DAYS(Q2+1,Q1),0)),0)</f>
        <v>0</v>
      </c>
      <c r="R16" s="12">
        <f>MAX(MIN(((R$2+1-Scenarios!$J$36)/_xlfn.DAYS(R2+1,R1)),1,MAX((Scenarios!$J$38+1-R$1)/_xlfn.DAYS(R2+1,R1),0)),0)</f>
        <v>0</v>
      </c>
      <c r="S16" s="12">
        <f>MAX(MIN(((S$2+1-Scenarios!$J$36)/_xlfn.DAYS(S2+1,S1)),1,MAX((Scenarios!$J$38+1-S$1)/_xlfn.DAYS(S2+1,S1),0)),0)</f>
        <v>0</v>
      </c>
      <c r="T16" s="12">
        <f>MAX(MIN(((T$2+1-Scenarios!$J$36)/_xlfn.DAYS(T2+1,T1)),1,MAX((Scenarios!$J$38+1-T$1)/_xlfn.DAYS(T2+1,T1),0)),0)</f>
        <v>0</v>
      </c>
      <c r="U16" s="12">
        <f>MAX(MIN(((U$2+1-Scenarios!$J$36)/_xlfn.DAYS(U2+1,U1)),1,MAX((Scenarios!$J$38+1-U$1)/_xlfn.DAYS(U2+1,U1),0)),0)</f>
        <v>0</v>
      </c>
      <c r="V16" s="12">
        <f>MAX(MIN(((V$2+1-Scenarios!$J$36)/_xlfn.DAYS(V2+1,V1)),1,MAX((Scenarios!$J$38+1-V$1)/_xlfn.DAYS(V2+1,V1),0)),0)</f>
        <v>0</v>
      </c>
      <c r="W16" s="12">
        <f>MAX(MIN(((W$2+1-Scenarios!$J$36)/_xlfn.DAYS(W2+1,W1)),1,MAX((Scenarios!$J$38+1-W$1)/_xlfn.DAYS(W2+1,W1),0)),0)</f>
        <v>0</v>
      </c>
      <c r="X16" s="12">
        <f>MAX(MIN(((X$2+1-Scenarios!$J$36)/_xlfn.DAYS(X2+1,X1)),1,MAX((Scenarios!$J$38+1-X$1)/_xlfn.DAYS(X2+1,X1),0)),0)</f>
        <v>0</v>
      </c>
      <c r="Y16" s="12">
        <f>MAX(MIN(((Y$2+1-Scenarios!$J$36)/_xlfn.DAYS(Y2+1,Y1)),1,MAX((Scenarios!$J$38+1-Y$1)/_xlfn.DAYS(Y2+1,Y1),0)),0)</f>
        <v>0</v>
      </c>
      <c r="Z16" s="12">
        <f>MAX(MIN(((Z$2+1-Scenarios!$J$36)/_xlfn.DAYS(Z2+1,Z1)),1,MAX((Scenarios!$J$38+1-Z$1)/_xlfn.DAYS(Z2+1,Z1),0)),0)</f>
        <v>0</v>
      </c>
      <c r="AA16" s="12">
        <f>MAX(MIN(((AA$2+1-Scenarios!$J$36)/_xlfn.DAYS(AA2+1,AA1)),1,MAX((Scenarios!$J$38+1-AA$1)/_xlfn.DAYS(AA2+1,AA1),0)),0)</f>
        <v>0</v>
      </c>
      <c r="AB16" s="12">
        <f>MAX(MIN(((AB$2+1-Scenarios!$J$36)/_xlfn.DAYS(AB2+1,AB1)),1,MAX((Scenarios!$J$38+1-AB$1)/_xlfn.DAYS(AB2+1,AB1),0)),0)</f>
        <v>0</v>
      </c>
      <c r="AC16" s="12">
        <f>MAX(MIN(((AC$2+1-Scenarios!$J$36)/_xlfn.DAYS(AC2+1,AC1)),1,MAX((Scenarios!$J$38+1-AC$1)/_xlfn.DAYS(AC2+1,AC1),0)),0)</f>
        <v>0</v>
      </c>
      <c r="AD16" s="12">
        <f>MAX(MIN(((AD$2+1-Scenarios!$J$36)/_xlfn.DAYS(AD2+1,AD1)),1,MAX((Scenarios!$J$38+1-AD$1)/_xlfn.DAYS(AD2+1,AD1),0)),0)</f>
        <v>0</v>
      </c>
      <c r="AE16" s="12">
        <f>MAX(MIN(((AE$2+1-Scenarios!$J$36)/_xlfn.DAYS(AE2+1,AE1)),1,MAX((Scenarios!$J$38+1-AE$1)/_xlfn.DAYS(AE2+1,AE1),0)),0)</f>
        <v>0</v>
      </c>
      <c r="AF16" s="12">
        <f>MAX(MIN(((AF$2+1-Scenarios!$J$36)/_xlfn.DAYS(AF2+1,AF1)),1,MAX((Scenarios!$J$38+1-AF$1)/_xlfn.DAYS(AF2+1,AF1),0)),0)</f>
        <v>0</v>
      </c>
      <c r="AG16" s="12">
        <f>MAX(MIN(((AG$2+1-Scenarios!$J$36)/_xlfn.DAYS(AG2+1,AG1)),1,MAX((Scenarios!$J$38+1-AG$1)/_xlfn.DAYS(AG2+1,AG1),0)),0)</f>
        <v>0</v>
      </c>
      <c r="AH16" s="12">
        <f>MAX(MIN(((AH$2+1-Scenarios!$J$36)/_xlfn.DAYS(AH2+1,AH1)),1,MAX((Scenarios!$J$38+1-AH$1)/_xlfn.DAYS(AH2+1,AH1),0)),0)</f>
        <v>0</v>
      </c>
      <c r="AI16" s="12">
        <f>MAX(MIN(((AI$2+1-Scenarios!$J$36)/_xlfn.DAYS(AI2+1,AI1)),1,MAX((Scenarios!$J$38+1-AI$1)/_xlfn.DAYS(AI2+1,AI1),0)),0)</f>
        <v>0</v>
      </c>
      <c r="AJ16" s="12">
        <f>MAX(MIN(((AJ$2+1-Scenarios!$J$36)/_xlfn.DAYS(AJ2+1,AJ1)),1,MAX((Scenarios!$J$38+1-AJ$1)/_xlfn.DAYS(AJ2+1,AJ1),0)),0)</f>
        <v>0</v>
      </c>
      <c r="AK16" s="12">
        <f>MAX(MIN(((AK$2+1-Scenarios!$J$36)/_xlfn.DAYS(AK2+1,AK1)),1,MAX((Scenarios!$J$38+1-AK$1)/_xlfn.DAYS(AK2+1,AK1),0)),0)</f>
        <v>0</v>
      </c>
      <c r="AL16" s="12">
        <f>MAX(MIN(((AL$2+1-Scenarios!$J$36)/_xlfn.DAYS(AL2+1,AL1)),1,MAX((Scenarios!$J$38+1-AL$1)/_xlfn.DAYS(AL2+1,AL1),0)),0)</f>
        <v>0</v>
      </c>
      <c r="AM16" s="12">
        <f>MAX(MIN(((AM$2+1-Scenarios!$J$36)/_xlfn.DAYS(AM2+1,AM1)),1,MAX((Scenarios!$J$38+1-AM$1)/_xlfn.DAYS(AM2+1,AM1),0)),0)</f>
        <v>0</v>
      </c>
      <c r="AN16" s="12">
        <f>MAX(MIN(((AN$2+1-Scenarios!$J$36)/_xlfn.DAYS(AN2+1,AN1)),1,MAX((Scenarios!$J$38+1-AN$1)/_xlfn.DAYS(AN2+1,AN1),0)),0)</f>
        <v>0</v>
      </c>
      <c r="AO16" s="12">
        <f>MAX(MIN(((AO$2+1-Scenarios!$J$36)/_xlfn.DAYS(AO2+1,AO1)),1,MAX((Scenarios!$J$38+1-AO$1)/_xlfn.DAYS(AO2+1,AO1),0)),0)</f>
        <v>0</v>
      </c>
      <c r="AP16" s="12">
        <f>MAX(MIN(((AP$2+1-Scenarios!$J$36)/_xlfn.DAYS(AP2+1,AP1)),1,MAX((Scenarios!$J$38+1-AP$1)/_xlfn.DAYS(AP2+1,AP1),0)),0)</f>
        <v>0</v>
      </c>
      <c r="AQ16" s="12">
        <f>MAX(MIN(((AQ$2+1-Scenarios!$J$36)/_xlfn.DAYS(AQ2+1,AQ1)),1,MAX((Scenarios!$J$38+1-AQ$1)/_xlfn.DAYS(AQ2+1,AQ1),0)),0)</f>
        <v>0</v>
      </c>
      <c r="AR16" s="12">
        <f>MAX(MIN(((AR$2+1-Scenarios!$J$36)/_xlfn.DAYS(AR2+1,AR1)),1,MAX((Scenarios!$J$38+1-AR$1)/_xlfn.DAYS(AR2+1,AR1),0)),0)</f>
        <v>0</v>
      </c>
      <c r="AS16" s="12">
        <f>MAX(MIN(((AS$2+1-Scenarios!$J$36)/_xlfn.DAYS(AS2+1,AS1)),1,MAX((Scenarios!$J$38+1-AS$1)/_xlfn.DAYS(AS2+1,AS1),0)),0)</f>
        <v>0</v>
      </c>
      <c r="AT16" s="12">
        <f>MAX(MIN(((AT$2+1-Scenarios!$J$36)/_xlfn.DAYS(AT2+1,AT1)),1,MAX((Scenarios!$J$38+1-AT$1)/_xlfn.DAYS(AT2+1,AT1),0)),0)</f>
        <v>0</v>
      </c>
      <c r="AU16" s="12">
        <f>MAX(MIN(((AU$2+1-Scenarios!$J$36)/_xlfn.DAYS(AU2+1,AU1)),1,MAX((Scenarios!$J$38+1-AU$1)/_xlfn.DAYS(AU2+1,AU1),0)),0)</f>
        <v>0</v>
      </c>
      <c r="AV16" s="12">
        <f>MAX(MIN(((AV$2+1-Scenarios!$J$36)/_xlfn.DAYS(AV2+1,AV1)),1,MAX((Scenarios!$J$38+1-AV$1)/_xlfn.DAYS(AV2+1,AV1),0)),0)</f>
        <v>0</v>
      </c>
      <c r="AW16" s="12">
        <f>MAX(MIN(((AW$2+1-Scenarios!$J$36)/_xlfn.DAYS(AW2+1,AW1)),1,MAX((Scenarios!$J$38+1-AW$1)/_xlfn.DAYS(AW2+1,AW1),0)),0)</f>
        <v>0</v>
      </c>
      <c r="AX16" s="12">
        <f>MAX(MIN(((AX$2+1-Scenarios!$J$36)/_xlfn.DAYS(AX2+1,AX1)),1,MAX((Scenarios!$J$38+1-AX$1)/_xlfn.DAYS(AX2+1,AX1),0)),0)</f>
        <v>0</v>
      </c>
      <c r="AY16" s="12">
        <f>MAX(MIN(((AY$2+1-Scenarios!$J$36)/_xlfn.DAYS(AY2+1,AY1)),1,MAX((Scenarios!$J$38+1-AY$1)/_xlfn.DAYS(AY2+1,AY1),0)),0)</f>
        <v>0</v>
      </c>
      <c r="AZ16" s="12">
        <f>MAX(MIN(((AZ$2+1-Scenarios!$J$36)/_xlfn.DAYS(AZ2+1,AZ1)),1,MAX((Scenarios!$J$38+1-AZ$1)/_xlfn.DAYS(AZ2+1,AZ1),0)),0)</f>
        <v>0</v>
      </c>
      <c r="BA16" s="12">
        <f>MAX(MIN(((BA$2+1-Scenarios!$J$36)/_xlfn.DAYS(BA2+1,BA1)),1,MAX((Scenarios!$J$38+1-BA$1)/_xlfn.DAYS(BA2+1,BA1),0)),0)</f>
        <v>0</v>
      </c>
      <c r="BB16" s="12">
        <f>MAX(MIN(((BB$2+1-Scenarios!$J$36)/_xlfn.DAYS(BB2+1,BB1)),1,MAX((Scenarios!$J$38+1-BB$1)/_xlfn.DAYS(BB2+1,BB1),0)),0)</f>
        <v>0</v>
      </c>
      <c r="BC16" s="12">
        <f>MAX(MIN(((BC$2+1-Scenarios!$J$36)/_xlfn.DAYS(BC2+1,BC1)),1,MAX((Scenarios!$J$38+1-BC$1)/_xlfn.DAYS(BC2+1,BC1),0)),0)</f>
        <v>0</v>
      </c>
      <c r="BD16" s="12">
        <f>MAX(MIN(((BD$2+1-Scenarios!$J$36)/_xlfn.DAYS(BD2+1,BD1)),1,MAX((Scenarios!$J$38+1-BD$1)/_xlfn.DAYS(BD2+1,BD1),0)),0)</f>
        <v>0</v>
      </c>
      <c r="BE16" s="12">
        <f>MAX(MIN(((BE$2+1-Scenarios!$J$36)/_xlfn.DAYS(BE2+1,BE1)),1,MAX((Scenarios!$J$38+1-BE$1)/_xlfn.DAYS(BE2+1,BE1),0)),0)</f>
        <v>0</v>
      </c>
      <c r="BF16" s="12">
        <f>MAX(MIN(((BF$2+1-Scenarios!$J$36)/_xlfn.DAYS(BF2+1,BF1)),1,MAX((Scenarios!$J$38+1-BF$1)/_xlfn.DAYS(BF2+1,BF1),0)),0)</f>
        <v>0</v>
      </c>
      <c r="BG16" s="12">
        <f>MAX(MIN(((BG$2+1-Scenarios!$J$36)/_xlfn.DAYS(BG2+1,BG1)),1,MAX((Scenarios!$J$38+1-BG$1)/_xlfn.DAYS(BG2+1,BG1),0)),0)</f>
        <v>0</v>
      </c>
      <c r="BH16" s="12">
        <f>MAX(MIN(((BH$2+1-Scenarios!$J$36)/_xlfn.DAYS(BH2+1,BH1)),1,MAX((Scenarios!$J$38+1-BH$1)/_xlfn.DAYS(BH2+1,BH1),0)),0)</f>
        <v>0</v>
      </c>
      <c r="BI16" s="12">
        <f>MAX(MIN(((BI$2+1-Scenarios!$J$36)/_xlfn.DAYS(BI2+1,BI1)),1,MAX((Scenarios!$J$38+1-BI$1)/_xlfn.DAYS(BI2+1,BI1),0)),0)</f>
        <v>0</v>
      </c>
      <c r="BJ16" s="12">
        <f>MAX(MIN(((BJ$2+1-Scenarios!$J$36)/_xlfn.DAYS(BJ2+1,BJ1)),1,MAX((Scenarios!$J$38+1-BJ$1)/_xlfn.DAYS(BJ2+1,BJ1),0)),0)</f>
        <v>0</v>
      </c>
      <c r="BK16" s="12">
        <f>MAX(MIN(((BK$2+1-Scenarios!$J$36)/_xlfn.DAYS(BK2+1,BK1)),1,MAX((Scenarios!$J$38+1-BK$1)/_xlfn.DAYS(BK2+1,BK1),0)),0)</f>
        <v>0</v>
      </c>
      <c r="BL16" s="12">
        <f>MAX(MIN(((BL$2+1-Scenarios!$J$36)/_xlfn.DAYS(BL2+1,BL1)),1,MAX((Scenarios!$J$38+1-BL$1)/_xlfn.DAYS(BL2+1,BL1),0)),0)</f>
        <v>0</v>
      </c>
      <c r="BM16" s="12">
        <f>MAX(MIN(((BM$2+1-Scenarios!$J$36)/_xlfn.DAYS(BM2+1,BM1)),1,MAX((Scenarios!$J$38+1-BM$1)/_xlfn.DAYS(BM2+1,BM1),0)),0)</f>
        <v>0</v>
      </c>
      <c r="BN16" s="12">
        <f>MAX(MIN(((BN$2+1-Scenarios!$J$36)/_xlfn.DAYS(BN2+1,BN1)),1,MAX((Scenarios!$J$38+1-BN$1)/_xlfn.DAYS(BN2+1,BN1),0)),0)</f>
        <v>0</v>
      </c>
      <c r="BO16" s="12">
        <f>MAX(MIN(((BO$2+1-Scenarios!$J$36)/_xlfn.DAYS(BO2+1,BO1)),1,MAX((Scenarios!$J$38+1-BO$1)/_xlfn.DAYS(BO2+1,BO1),0)),0)</f>
        <v>0</v>
      </c>
      <c r="BP16" s="12">
        <f>MAX(MIN(((BP$2+1-Scenarios!$J$36)/_xlfn.DAYS(BP2+1,BP1)),1,MAX((Scenarios!$J$38+1-BP$1)/_xlfn.DAYS(BP2+1,BP1),0)),0)</f>
        <v>0</v>
      </c>
      <c r="BQ16" s="12">
        <f>MAX(MIN(((BQ$2+1-Scenarios!$J$36)/_xlfn.DAYS(BQ2+1,BQ1)),1,MAX((Scenarios!$J$38+1-BQ$1)/_xlfn.DAYS(BQ2+1,BQ1),0)),0)</f>
        <v>0</v>
      </c>
      <c r="BR16" s="12">
        <f>MAX(MIN(((BR$2+1-Scenarios!$J$36)/_xlfn.DAYS(BR2+1,BR1)),1,MAX((Scenarios!$J$38+1-BR$1)/_xlfn.DAYS(BR2+1,BR1),0)),0)</f>
        <v>0</v>
      </c>
      <c r="BS16" s="12">
        <f>MAX(MIN(((BS$2+1-Scenarios!$J$36)/_xlfn.DAYS(BS2+1,BS1)),1,MAX((Scenarios!$J$38+1-BS$1)/_xlfn.DAYS(BS2+1,BS1),0)),0)</f>
        <v>0</v>
      </c>
      <c r="BT16" s="12">
        <f>MAX(MIN(((BT$2+1-Scenarios!$J$36)/_xlfn.DAYS(BT2+1,BT1)),1,MAX((Scenarios!$J$38+1-BT$1)/_xlfn.DAYS(BT2+1,BT1),0)),0)</f>
        <v>0</v>
      </c>
      <c r="BU16" s="12">
        <f>MAX(MIN(((BU$2+1-Scenarios!$J$36)/_xlfn.DAYS(BU2+1,BU1)),1,MAX((Scenarios!$J$38+1-BU$1)/_xlfn.DAYS(BU2+1,BU1),0)),0)</f>
        <v>0</v>
      </c>
      <c r="BV16" s="12">
        <f>MAX(MIN(((BV$2+1-Scenarios!$J$36)/_xlfn.DAYS(BV2+1,BV1)),1,MAX((Scenarios!$J$38+1-BV$1)/_xlfn.DAYS(BV2+1,BV1),0)),0)</f>
        <v>0</v>
      </c>
      <c r="BW16" s="12">
        <f>MAX(MIN(((BW$2+1-Scenarios!$J$36)/_xlfn.DAYS(BW2+1,BW1)),1,MAX((Scenarios!$J$38+1-BW$1)/_xlfn.DAYS(BW2+1,BW1),0)),0)</f>
        <v>0</v>
      </c>
      <c r="BX16" s="12">
        <f>MAX(MIN(((BX$2+1-Scenarios!$J$36)/_xlfn.DAYS(BX2+1,BX1)),1,MAX((Scenarios!$J$38+1-BX$1)/_xlfn.DAYS(BX2+1,BX1),0)),0)</f>
        <v>0</v>
      </c>
      <c r="BY16" s="12">
        <f>MAX(MIN(((BY$2+1-Scenarios!$J$36)/_xlfn.DAYS(BY2+1,BY1)),1,MAX((Scenarios!$J$38+1-BY$1)/_xlfn.DAYS(BY2+1,BY1),0)),0)</f>
        <v>0</v>
      </c>
      <c r="BZ16" s="12">
        <f>MAX(MIN(((BZ$2+1-Scenarios!$J$36)/_xlfn.DAYS(BZ2+1,BZ1)),1,MAX((Scenarios!$J$38+1-BZ$1)/_xlfn.DAYS(BZ2+1,BZ1),0)),0)</f>
        <v>0</v>
      </c>
      <c r="CA16" s="12">
        <f>MAX(MIN(((CA$2+1-Scenarios!$J$36)/_xlfn.DAYS(CA2+1,CA1)),1,MAX((Scenarios!$J$38+1-CA$1)/_xlfn.DAYS(CA2+1,CA1),0)),0)</f>
        <v>0</v>
      </c>
      <c r="CB16" s="12">
        <f>MAX(MIN(((CB$2+1-Scenarios!$J$36)/_xlfn.DAYS(CB2+1,CB1)),1,MAX((Scenarios!$J$38+1-CB$1)/_xlfn.DAYS(CB2+1,CB1),0)),0)</f>
        <v>0</v>
      </c>
      <c r="CC16" s="12">
        <f>MAX(MIN(((CC$2+1-Scenarios!$J$36)/_xlfn.DAYS(CC2+1,CC1)),1,MAX((Scenarios!$J$38+1-CC$1)/_xlfn.DAYS(CC2+1,CC1),0)),0)</f>
        <v>0</v>
      </c>
      <c r="CD16" s="12">
        <f>MAX(MIN(((CD$2+1-Scenarios!$J$36)/_xlfn.DAYS(CD2+1,CD1)),1,MAX((Scenarios!$J$38+1-CD$1)/_xlfn.DAYS(CD2+1,CD1),0)),0)</f>
        <v>0</v>
      </c>
      <c r="CE16" s="12">
        <f>MAX(MIN(((CE$2+1-Scenarios!$J$36)/_xlfn.DAYS(CE2+1,CE1)),1,MAX((Scenarios!$J$38+1-CE$1)/_xlfn.DAYS(CE2+1,CE1),0)),0)</f>
        <v>0</v>
      </c>
      <c r="CF16" s="12">
        <f>MAX(MIN(((CF$2+1-Scenarios!$J$36)/_xlfn.DAYS(CF2+1,CF1)),1,MAX((Scenarios!$J$38+1-CF$1)/_xlfn.DAYS(CF2+1,CF1),0)),0)</f>
        <v>0</v>
      </c>
      <c r="CG16" s="12">
        <f>MAX(MIN(((CG$2+1-Scenarios!$J$36)/_xlfn.DAYS(CG2+1,CG1)),1,MAX((Scenarios!$J$38+1-CG$1)/_xlfn.DAYS(CG2+1,CG1),0)),0)</f>
        <v>0</v>
      </c>
      <c r="CH16" s="12">
        <f>MAX(MIN(((CH$2+1-Scenarios!$J$36)/_xlfn.DAYS(CH2+1,CH1)),1,MAX((Scenarios!$J$38+1-CH$1)/_xlfn.DAYS(CH2+1,CH1),0)),0)</f>
        <v>0</v>
      </c>
      <c r="CI16" s="12">
        <f>MAX(MIN(((CI$2+1-Scenarios!$J$36)/_xlfn.DAYS(CI2+1,CI1)),1,MAX((Scenarios!$J$38+1-CI$1)/_xlfn.DAYS(CI2+1,CI1),0)),0)</f>
        <v>0</v>
      </c>
      <c r="CJ16" s="12">
        <f>MAX(MIN(((CJ$2+1-Scenarios!$J$36)/_xlfn.DAYS(CJ2+1,CJ1)),1,MAX((Scenarios!$J$38+1-CJ$1)/_xlfn.DAYS(CJ2+1,CJ1),0)),0)</f>
        <v>0</v>
      </c>
      <c r="CK16" s="12">
        <f>MAX(MIN(((CK$2+1-Scenarios!$J$36)/_xlfn.DAYS(CK2+1,CK1)),1,MAX((Scenarios!$J$38+1-CK$1)/_xlfn.DAYS(CK2+1,CK1),0)),0)</f>
        <v>0</v>
      </c>
      <c r="CL16" s="12">
        <f>MAX(MIN(((CL$2+1-Scenarios!$J$36)/_xlfn.DAYS(CL2+1,CL1)),1,MAX((Scenarios!$J$38+1-CL$1)/_xlfn.DAYS(CL2+1,CL1),0)),0)</f>
        <v>0</v>
      </c>
      <c r="CM16" s="12">
        <f>MAX(MIN(((CM$2+1-Scenarios!$J$36)/_xlfn.DAYS(CM2+1,CM1)),1,MAX((Scenarios!$J$38+1-CM$1)/_xlfn.DAYS(CM2+1,CM1),0)),0)</f>
        <v>0</v>
      </c>
      <c r="CN16" s="12">
        <f>MAX(MIN(((CN$2+1-Scenarios!$J$36)/_xlfn.DAYS(CN2+1,CN1)),1,MAX((Scenarios!$J$38+1-CN$1)/_xlfn.DAYS(CN2+1,CN1),0)),0)</f>
        <v>0</v>
      </c>
      <c r="CO16" s="12">
        <f>MAX(MIN(((CO$2+1-Scenarios!$J$36)/_xlfn.DAYS(CO2+1,CO1)),1,MAX((Scenarios!$J$38+1-CO$1)/_xlfn.DAYS(CO2+1,CO1),0)),0)</f>
        <v>0</v>
      </c>
      <c r="CP16" s="12">
        <f>MAX(MIN(((CP$2+1-Scenarios!$J$36)/_xlfn.DAYS(CP2+1,CP1)),1,MAX((Scenarios!$J$38+1-CP$1)/_xlfn.DAYS(CP2+1,CP1),0)),0)</f>
        <v>0</v>
      </c>
      <c r="CQ16" s="12">
        <f>MAX(MIN(((CQ$2+1-Scenarios!$J$36)/_xlfn.DAYS(CQ2+1,CQ1)),1,MAX((Scenarios!$J$38+1-CQ$1)/_xlfn.DAYS(CQ2+1,CQ1),0)),0)</f>
        <v>0</v>
      </c>
      <c r="CR16" s="12">
        <f>MAX(MIN(((CR$2+1-Scenarios!$J$36)/_xlfn.DAYS(CR2+1,CR1)),1,MAX((Scenarios!$J$38+1-CR$1)/_xlfn.DAYS(CR2+1,CR1),0)),0)</f>
        <v>0</v>
      </c>
      <c r="CS16" s="12">
        <f>MAX(MIN(((CS$2+1-Scenarios!$J$36)/_xlfn.DAYS(CS2+1,CS1)),1,MAX((Scenarios!$J$38+1-CS$1)/_xlfn.DAYS(CS2+1,CS1),0)),0)</f>
        <v>0</v>
      </c>
      <c r="CT16" s="12">
        <f>MAX(MIN(((CT$2+1-Scenarios!$J$36)/_xlfn.DAYS(CT2+1,CT1)),1,MAX((Scenarios!$J$38+1-CT$1)/_xlfn.DAYS(CT2+1,CT1),0)),0)</f>
        <v>0</v>
      </c>
      <c r="CU16" s="12">
        <f>MAX(MIN(((CU$2+1-Scenarios!$J$36)/_xlfn.DAYS(CU2+1,CU1)),1,MAX((Scenarios!$J$38+1-CU$1)/_xlfn.DAYS(CU2+1,CU1),0)),0)</f>
        <v>0</v>
      </c>
      <c r="CV16" s="12">
        <f>MAX(MIN(((CV$2+1-Scenarios!$J$36)/_xlfn.DAYS(CV2+1,CV1)),1,MAX((Scenarios!$J$38+1-CV$1)/_xlfn.DAYS(CV2+1,CV1),0)),0)</f>
        <v>0</v>
      </c>
      <c r="CW16" s="2"/>
      <c r="CX16" s="2"/>
      <c r="CY16" s="2"/>
    </row>
    <row r="17" spans="2:104">
      <c r="E17" s="1" t="s">
        <v>210</v>
      </c>
      <c r="G17" s="1" t="s">
        <v>154</v>
      </c>
      <c r="J17" s="1"/>
      <c r="K17" s="37"/>
      <c r="L17" s="12">
        <f>MAX(MIN(((L$2+1-Scenarios!$J$17)/_xlfn.DAYS(L2+1,L1)),1,MAX((Scenarios!$J$38+1-L$1)/_xlfn.DAYS(L2+1,L1),0)),0)</f>
        <v>0</v>
      </c>
      <c r="M17" s="12">
        <f>MAX(MIN(((M$2+1-Scenarios!$J$17)/_xlfn.DAYS(M2+1,M1)),1,MAX((Scenarios!$J$38+1-M$1)/_xlfn.DAYS(M2+1,M1),0)),0)</f>
        <v>0</v>
      </c>
      <c r="N17" s="12">
        <f>MAX(MIN(((N$2+1-Scenarios!$J$17)/_xlfn.DAYS(N2+1,N1)),1,MAX((Scenarios!$J$38+1-N$1)/_xlfn.DAYS(N2+1,N1),0)),0)</f>
        <v>0</v>
      </c>
      <c r="O17" s="12">
        <f>MAX(MIN(((O$2+1-Scenarios!$J$17)/_xlfn.DAYS(O2+1,O1)),1,MAX((Scenarios!$J$38+1-O$1)/_xlfn.DAYS(O2+1,O1),0)),0)</f>
        <v>0</v>
      </c>
      <c r="P17" s="12">
        <f>MAX(MIN(((P$2+1-Scenarios!$J$17)/_xlfn.DAYS(P2+1,P1)),1,MAX((Scenarios!$J$38+1-P$1)/_xlfn.DAYS(P2+1,P1),0)),0)</f>
        <v>0</v>
      </c>
      <c r="Q17" s="12">
        <f>MAX(MIN(((Q$2+1-Scenarios!$J$17)/_xlfn.DAYS(Q2+1,Q1)),1,MAX((Scenarios!$J$38+1-Q$1)/_xlfn.DAYS(Q2+1,Q1),0)),0)</f>
        <v>0</v>
      </c>
      <c r="R17" s="12">
        <f>MAX(MIN(((R$2+1-Scenarios!$J$17)/_xlfn.DAYS(R2+1,R1)),1,MAX((Scenarios!$J$38+1-R$1)/_xlfn.DAYS(R2+1,R1),0)),0)</f>
        <v>0</v>
      </c>
      <c r="S17" s="12">
        <f>MAX(MIN(((S$2+1-Scenarios!$J$17)/_xlfn.DAYS(S2+1,S1)),1,MAX((Scenarios!$J$38+1-S$1)/_xlfn.DAYS(S2+1,S1),0)),0)</f>
        <v>0</v>
      </c>
      <c r="T17" s="12">
        <f>MAX(MIN(((T$2+1-Scenarios!$J$17)/_xlfn.DAYS(T2+1,T1)),1,MAX((Scenarios!$J$38+1-T$1)/_xlfn.DAYS(T2+1,T1),0)),0)</f>
        <v>0</v>
      </c>
      <c r="U17" s="12">
        <f>MAX(MIN(((U$2+1-Scenarios!$J$17)/_xlfn.DAYS(U2+1,U1)),1,MAX((Scenarios!$J$38+1-U$1)/_xlfn.DAYS(U2+1,U1),0)),0)</f>
        <v>0</v>
      </c>
      <c r="V17" s="12">
        <f>MAX(MIN(((V$2+1-Scenarios!$J$17)/_xlfn.DAYS(V2+1,V1)),1,MAX((Scenarios!$J$38+1-V$1)/_xlfn.DAYS(V2+1,V1),0)),0)</f>
        <v>0</v>
      </c>
      <c r="W17" s="12">
        <f>MAX(MIN(((W$2+1-Scenarios!$J$17)/_xlfn.DAYS(W2+1,W1)),1,MAX((Scenarios!$J$38+1-W$1)/_xlfn.DAYS(W2+1,W1),0)),0)</f>
        <v>0</v>
      </c>
      <c r="X17" s="12">
        <f>MAX(MIN(((X$2+1-Scenarios!$J$17)/_xlfn.DAYS(X2+1,X1)),1,MAX((Scenarios!$J$38+1-X$1)/_xlfn.DAYS(X2+1,X1),0)),0)</f>
        <v>0</v>
      </c>
      <c r="Y17" s="12">
        <f>MAX(MIN(((Y$2+1-Scenarios!$J$17)/_xlfn.DAYS(Y2+1,Y1)),1,MAX((Scenarios!$J$38+1-Y$1)/_xlfn.DAYS(Y2+1,Y1),0)),0)</f>
        <v>0</v>
      </c>
      <c r="Z17" s="12">
        <f>MAX(MIN(((Z$2+1-Scenarios!$J$17)/_xlfn.DAYS(Z2+1,Z1)),1,MAX((Scenarios!$J$38+1-Z$1)/_xlfn.DAYS(Z2+1,Z1),0)),0)</f>
        <v>0</v>
      </c>
      <c r="AA17" s="12">
        <f>MAX(MIN(((AA$2+1-Scenarios!$J$17)/_xlfn.DAYS(AA2+1,AA1)),1,MAX((Scenarios!$J$38+1-AA$1)/_xlfn.DAYS(AA2+1,AA1),0)),0)</f>
        <v>0</v>
      </c>
      <c r="AB17" s="12">
        <f>MAX(MIN(((AB$2+1-Scenarios!$J$17)/_xlfn.DAYS(AB2+1,AB1)),1,MAX((Scenarios!$J$38+1-AB$1)/_xlfn.DAYS(AB2+1,AB1),0)),0)</f>
        <v>0</v>
      </c>
      <c r="AC17" s="12">
        <f>MAX(MIN(((AC$2+1-Scenarios!$J$17)/_xlfn.DAYS(AC2+1,AC1)),1,MAX((Scenarios!$J$38+1-AC$1)/_xlfn.DAYS(AC2+1,AC1),0)),0)</f>
        <v>0</v>
      </c>
      <c r="AD17" s="12">
        <f>MAX(MIN(((AD$2+1-Scenarios!$J$17)/_xlfn.DAYS(AD2+1,AD1)),1,MAX((Scenarios!$J$38+1-AD$1)/_xlfn.DAYS(AD2+1,AD1),0)),0)</f>
        <v>0</v>
      </c>
      <c r="AE17" s="12">
        <f>MAX(MIN(((AE$2+1-Scenarios!$J$17)/_xlfn.DAYS(AE2+1,AE1)),1,MAX((Scenarios!$J$38+1-AE$1)/_xlfn.DAYS(AE2+1,AE1),0)),0)</f>
        <v>0</v>
      </c>
      <c r="AF17" s="12">
        <f>MAX(MIN(((AF$2+1-Scenarios!$J$17)/_xlfn.DAYS(AF2+1,AF1)),1,MAX((Scenarios!$J$38+1-AF$1)/_xlfn.DAYS(AF2+1,AF1),0)),0)</f>
        <v>0</v>
      </c>
      <c r="AG17" s="12">
        <f>MAX(MIN(((AG$2+1-Scenarios!$J$17)/_xlfn.DAYS(AG2+1,AG1)),1,MAX((Scenarios!$J$38+1-AG$1)/_xlfn.DAYS(AG2+1,AG1),0)),0)</f>
        <v>0</v>
      </c>
      <c r="AH17" s="12">
        <f>MAX(MIN(((AH$2+1-Scenarios!$J$17)/_xlfn.DAYS(AH2+1,AH1)),1,MAX((Scenarios!$J$38+1-AH$1)/_xlfn.DAYS(AH2+1,AH1),0)),0)</f>
        <v>0</v>
      </c>
      <c r="AI17" s="12">
        <f>MAX(MIN(((AI$2+1-Scenarios!$J$17)/_xlfn.DAYS(AI2+1,AI1)),1,MAX((Scenarios!$J$38+1-AI$1)/_xlfn.DAYS(AI2+1,AI1),0)),0)</f>
        <v>0</v>
      </c>
      <c r="AJ17" s="12">
        <f>MAX(MIN(((AJ$2+1-Scenarios!$J$17)/_xlfn.DAYS(AJ2+1,AJ1)),1,MAX((Scenarios!$J$38+1-AJ$1)/_xlfn.DAYS(AJ2+1,AJ1),0)),0)</f>
        <v>0</v>
      </c>
      <c r="AK17" s="12">
        <f>MAX(MIN(((AK$2+1-Scenarios!$J$17)/_xlfn.DAYS(AK2+1,AK1)),1,MAX((Scenarios!$J$38+1-AK$1)/_xlfn.DAYS(AK2+1,AK1),0)),0)</f>
        <v>0</v>
      </c>
      <c r="AL17" s="12">
        <f>MAX(MIN(((AL$2+1-Scenarios!$J$17)/_xlfn.DAYS(AL2+1,AL1)),1,MAX((Scenarios!$J$38+1-AL$1)/_xlfn.DAYS(AL2+1,AL1),0)),0)</f>
        <v>0</v>
      </c>
      <c r="AM17" s="12">
        <f>MAX(MIN(((AM$2+1-Scenarios!$J$17)/_xlfn.DAYS(AM2+1,AM1)),1,MAX((Scenarios!$J$38+1-AM$1)/_xlfn.DAYS(AM2+1,AM1),0)),0)</f>
        <v>0</v>
      </c>
      <c r="AN17" s="12">
        <f>MAX(MIN(((AN$2+1-Scenarios!$J$17)/_xlfn.DAYS(AN2+1,AN1)),1,MAX((Scenarios!$J$38+1-AN$1)/_xlfn.DAYS(AN2+1,AN1),0)),0)</f>
        <v>0</v>
      </c>
      <c r="AO17" s="12">
        <f>MAX(MIN(((AO$2+1-Scenarios!$J$17)/_xlfn.DAYS(AO2+1,AO1)),1,MAX((Scenarios!$J$38+1-AO$1)/_xlfn.DAYS(AO2+1,AO1),0)),0)</f>
        <v>0</v>
      </c>
      <c r="AP17" s="12">
        <f>MAX(MIN(((AP$2+1-Scenarios!$J$17)/_xlfn.DAYS(AP2+1,AP1)),1,MAX((Scenarios!$J$38+1-AP$1)/_xlfn.DAYS(AP2+1,AP1),0)),0)</f>
        <v>0</v>
      </c>
      <c r="AQ17" s="12">
        <f>MAX(MIN(((AQ$2+1-Scenarios!$J$17)/_xlfn.DAYS(AQ2+1,AQ1)),1,MAX((Scenarios!$J$38+1-AQ$1)/_xlfn.DAYS(AQ2+1,AQ1),0)),0)</f>
        <v>0</v>
      </c>
      <c r="AR17" s="12">
        <f>MAX(MIN(((AR$2+1-Scenarios!$J$17)/_xlfn.DAYS(AR2+1,AR1)),1,MAX((Scenarios!$J$38+1-AR$1)/_xlfn.DAYS(AR2+1,AR1),0)),0)</f>
        <v>0</v>
      </c>
      <c r="AS17" s="12">
        <f>MAX(MIN(((AS$2+1-Scenarios!$J$17)/_xlfn.DAYS(AS2+1,AS1)),1,MAX((Scenarios!$J$38+1-AS$1)/_xlfn.DAYS(AS2+1,AS1),0)),0)</f>
        <v>0</v>
      </c>
      <c r="AT17" s="12">
        <f>MAX(MIN(((AT$2+1-Scenarios!$J$17)/_xlfn.DAYS(AT2+1,AT1)),1,MAX((Scenarios!$J$38+1-AT$1)/_xlfn.DAYS(AT2+1,AT1),0)),0)</f>
        <v>0</v>
      </c>
      <c r="AU17" s="12">
        <f>MAX(MIN(((AU$2+1-Scenarios!$J$17)/_xlfn.DAYS(AU2+1,AU1)),1,MAX((Scenarios!$J$38+1-AU$1)/_xlfn.DAYS(AU2+1,AU1),0)),0)</f>
        <v>0</v>
      </c>
      <c r="AV17" s="12">
        <f>MAX(MIN(((AV$2+1-Scenarios!$J$17)/_xlfn.DAYS(AV2+1,AV1)),1,MAX((Scenarios!$J$38+1-AV$1)/_xlfn.DAYS(AV2+1,AV1),0)),0)</f>
        <v>0</v>
      </c>
      <c r="AW17" s="12">
        <f>MAX(MIN(((AW$2+1-Scenarios!$J$17)/_xlfn.DAYS(AW2+1,AW1)),1,MAX((Scenarios!$J$38+1-AW$1)/_xlfn.DAYS(AW2+1,AW1),0)),0)</f>
        <v>0</v>
      </c>
      <c r="AX17" s="12">
        <f>MAX(MIN(((AX$2+1-Scenarios!$J$17)/_xlfn.DAYS(AX2+1,AX1)),1,MAX((Scenarios!$J$38+1-AX$1)/_xlfn.DAYS(AX2+1,AX1),0)),0)</f>
        <v>0</v>
      </c>
      <c r="AY17" s="12">
        <f>MAX(MIN(((AY$2+1-Scenarios!$J$17)/_xlfn.DAYS(AY2+1,AY1)),1,MAX((Scenarios!$J$38+1-AY$1)/_xlfn.DAYS(AY2+1,AY1),0)),0)</f>
        <v>0</v>
      </c>
      <c r="AZ17" s="12">
        <f>MAX(MIN(((AZ$2+1-Scenarios!$J$17)/_xlfn.DAYS(AZ2+1,AZ1)),1,MAX((Scenarios!$J$38+1-AZ$1)/_xlfn.DAYS(AZ2+1,AZ1),0)),0)</f>
        <v>0</v>
      </c>
      <c r="BA17" s="12">
        <f>MAX(MIN(((BA$2+1-Scenarios!$J$17)/_xlfn.DAYS(BA2+1,BA1)),1,MAX((Scenarios!$J$38+1-BA$1)/_xlfn.DAYS(BA2+1,BA1),0)),0)</f>
        <v>0</v>
      </c>
      <c r="BB17" s="12">
        <f>MAX(MIN(((BB$2+1-Scenarios!$J$17)/_xlfn.DAYS(BB2+1,BB1)),1,MAX((Scenarios!$J$38+1-BB$1)/_xlfn.DAYS(BB2+1,BB1),0)),0)</f>
        <v>0</v>
      </c>
      <c r="BC17" s="12">
        <f>MAX(MIN(((BC$2+1-Scenarios!$J$17)/_xlfn.DAYS(BC2+1,BC1)),1,MAX((Scenarios!$J$38+1-BC$1)/_xlfn.DAYS(BC2+1,BC1),0)),0)</f>
        <v>0</v>
      </c>
      <c r="BD17" s="12">
        <f>MAX(MIN(((BD$2+1-Scenarios!$J$17)/_xlfn.DAYS(BD2+1,BD1)),1,MAX((Scenarios!$J$38+1-BD$1)/_xlfn.DAYS(BD2+1,BD1),0)),0)</f>
        <v>0</v>
      </c>
      <c r="BE17" s="12">
        <f>MAX(MIN(((BE$2+1-Scenarios!$J$17)/_xlfn.DAYS(BE2+1,BE1)),1,MAX((Scenarios!$J$38+1-BE$1)/_xlfn.DAYS(BE2+1,BE1),0)),0)</f>
        <v>0</v>
      </c>
      <c r="BF17" s="12">
        <f>MAX(MIN(((BF$2+1-Scenarios!$J$17)/_xlfn.DAYS(BF2+1,BF1)),1,MAX((Scenarios!$J$38+1-BF$1)/_xlfn.DAYS(BF2+1,BF1),0)),0)</f>
        <v>0</v>
      </c>
      <c r="BG17" s="12">
        <f>MAX(MIN(((BG$2+1-Scenarios!$J$17)/_xlfn.DAYS(BG2+1,BG1)),1,MAX((Scenarios!$J$38+1-BG$1)/_xlfn.DAYS(BG2+1,BG1),0)),0)</f>
        <v>0</v>
      </c>
      <c r="BH17" s="12">
        <f>MAX(MIN(((BH$2+1-Scenarios!$J$17)/_xlfn.DAYS(BH2+1,BH1)),1,MAX((Scenarios!$J$38+1-BH$1)/_xlfn.DAYS(BH2+1,BH1),0)),0)</f>
        <v>0</v>
      </c>
      <c r="BI17" s="12">
        <f>MAX(MIN(((BI$2+1-Scenarios!$J$17)/_xlfn.DAYS(BI2+1,BI1)),1,MAX((Scenarios!$J$38+1-BI$1)/_xlfn.DAYS(BI2+1,BI1),0)),0)</f>
        <v>0</v>
      </c>
      <c r="BJ17" s="12">
        <f>MAX(MIN(((BJ$2+1-Scenarios!$J$17)/_xlfn.DAYS(BJ2+1,BJ1)),1,MAX((Scenarios!$J$38+1-BJ$1)/_xlfn.DAYS(BJ2+1,BJ1),0)),0)</f>
        <v>0</v>
      </c>
      <c r="BK17" s="12">
        <f>MAX(MIN(((BK$2+1-Scenarios!$J$17)/_xlfn.DAYS(BK2+1,BK1)),1,MAX((Scenarios!$J$38+1-BK$1)/_xlfn.DAYS(BK2+1,BK1),0)),0)</f>
        <v>0</v>
      </c>
      <c r="BL17" s="12">
        <f>MAX(MIN(((BL$2+1-Scenarios!$J$17)/_xlfn.DAYS(BL2+1,BL1)),1,MAX((Scenarios!$J$38+1-BL$1)/_xlfn.DAYS(BL2+1,BL1),0)),0)</f>
        <v>0</v>
      </c>
      <c r="BM17" s="12">
        <f>MAX(MIN(((BM$2+1-Scenarios!$J$17)/_xlfn.DAYS(BM2+1,BM1)),1,MAX((Scenarios!$J$38+1-BM$1)/_xlfn.DAYS(BM2+1,BM1),0)),0)</f>
        <v>0</v>
      </c>
      <c r="BN17" s="12">
        <f>MAX(MIN(((BN$2+1-Scenarios!$J$17)/_xlfn.DAYS(BN2+1,BN1)),1,MAX((Scenarios!$J$38+1-BN$1)/_xlfn.DAYS(BN2+1,BN1),0)),0)</f>
        <v>0</v>
      </c>
      <c r="BO17" s="12">
        <f>MAX(MIN(((BO$2+1-Scenarios!$J$17)/_xlfn.DAYS(BO2+1,BO1)),1,MAX((Scenarios!$J$38+1-BO$1)/_xlfn.DAYS(BO2+1,BO1),0)),0)</f>
        <v>0</v>
      </c>
      <c r="BP17" s="12">
        <f>MAX(MIN(((BP$2+1-Scenarios!$J$17)/_xlfn.DAYS(BP2+1,BP1)),1,MAX((Scenarios!$J$38+1-BP$1)/_xlfn.DAYS(BP2+1,BP1),0)),0)</f>
        <v>0</v>
      </c>
      <c r="BQ17" s="12">
        <f>MAX(MIN(((BQ$2+1-Scenarios!$J$17)/_xlfn.DAYS(BQ2+1,BQ1)),1,MAX((Scenarios!$J$38+1-BQ$1)/_xlfn.DAYS(BQ2+1,BQ1),0)),0)</f>
        <v>0</v>
      </c>
      <c r="BR17" s="12">
        <f>MAX(MIN(((BR$2+1-Scenarios!$J$17)/_xlfn.DAYS(BR2+1,BR1)),1,MAX((Scenarios!$J$38+1-BR$1)/_xlfn.DAYS(BR2+1,BR1),0)),0)</f>
        <v>0</v>
      </c>
      <c r="BS17" s="12">
        <f>MAX(MIN(((BS$2+1-Scenarios!$J$17)/_xlfn.DAYS(BS2+1,BS1)),1,MAX((Scenarios!$J$38+1-BS$1)/_xlfn.DAYS(BS2+1,BS1),0)),0)</f>
        <v>0</v>
      </c>
      <c r="BT17" s="12">
        <f>MAX(MIN(((BT$2+1-Scenarios!$J$17)/_xlfn.DAYS(BT2+1,BT1)),1,MAX((Scenarios!$J$38+1-BT$1)/_xlfn.DAYS(BT2+1,BT1),0)),0)</f>
        <v>0</v>
      </c>
      <c r="BU17" s="12">
        <f>MAX(MIN(((BU$2+1-Scenarios!$J$17)/_xlfn.DAYS(BU2+1,BU1)),1,MAX((Scenarios!$J$38+1-BU$1)/_xlfn.DAYS(BU2+1,BU1),0)),0)</f>
        <v>0</v>
      </c>
      <c r="BV17" s="12">
        <f>MAX(MIN(((BV$2+1-Scenarios!$J$17)/_xlfn.DAYS(BV2+1,BV1)),1,MAX((Scenarios!$J$38+1-BV$1)/_xlfn.DAYS(BV2+1,BV1),0)),0)</f>
        <v>0</v>
      </c>
      <c r="BW17" s="12">
        <f>MAX(MIN(((BW$2+1-Scenarios!$J$17)/_xlfn.DAYS(BW2+1,BW1)),1,MAX((Scenarios!$J$38+1-BW$1)/_xlfn.DAYS(BW2+1,BW1),0)),0)</f>
        <v>0</v>
      </c>
      <c r="BX17" s="12">
        <f>MAX(MIN(((BX$2+1-Scenarios!$J$17)/_xlfn.DAYS(BX2+1,BX1)),1,MAX((Scenarios!$J$38+1-BX$1)/_xlfn.DAYS(BX2+1,BX1),0)),0)</f>
        <v>0</v>
      </c>
      <c r="BY17" s="12">
        <f>MAX(MIN(((BY$2+1-Scenarios!$J$17)/_xlfn.DAYS(BY2+1,BY1)),1,MAX((Scenarios!$J$38+1-BY$1)/_xlfn.DAYS(BY2+1,BY1),0)),0)</f>
        <v>0</v>
      </c>
      <c r="BZ17" s="12">
        <f>MAX(MIN(((BZ$2+1-Scenarios!$J$17)/_xlfn.DAYS(BZ2+1,BZ1)),1,MAX((Scenarios!$J$38+1-BZ$1)/_xlfn.DAYS(BZ2+1,BZ1),0)),0)</f>
        <v>0</v>
      </c>
      <c r="CA17" s="12">
        <f>MAX(MIN(((CA$2+1-Scenarios!$J$17)/_xlfn.DAYS(CA2+1,CA1)),1,MAX((Scenarios!$J$38+1-CA$1)/_xlfn.DAYS(CA2+1,CA1),0)),0)</f>
        <v>0</v>
      </c>
      <c r="CB17" s="12">
        <f>MAX(MIN(((CB$2+1-Scenarios!$J$17)/_xlfn.DAYS(CB2+1,CB1)),1,MAX((Scenarios!$J$38+1-CB$1)/_xlfn.DAYS(CB2+1,CB1),0)),0)</f>
        <v>0</v>
      </c>
      <c r="CC17" s="12">
        <f>MAX(MIN(((CC$2+1-Scenarios!$J$17)/_xlfn.DAYS(CC2+1,CC1)),1,MAX((Scenarios!$J$38+1-CC$1)/_xlfn.DAYS(CC2+1,CC1),0)),0)</f>
        <v>0</v>
      </c>
      <c r="CD17" s="12">
        <f>MAX(MIN(((CD$2+1-Scenarios!$J$17)/_xlfn.DAYS(CD2+1,CD1)),1,MAX((Scenarios!$J$38+1-CD$1)/_xlfn.DAYS(CD2+1,CD1),0)),0)</f>
        <v>0</v>
      </c>
      <c r="CE17" s="12">
        <f>MAX(MIN(((CE$2+1-Scenarios!$J$17)/_xlfn.DAYS(CE2+1,CE1)),1,MAX((Scenarios!$J$38+1-CE$1)/_xlfn.DAYS(CE2+1,CE1),0)),0)</f>
        <v>0</v>
      </c>
      <c r="CF17" s="12">
        <f>MAX(MIN(((CF$2+1-Scenarios!$J$17)/_xlfn.DAYS(CF2+1,CF1)),1,MAX((Scenarios!$J$38+1-CF$1)/_xlfn.DAYS(CF2+1,CF1),0)),0)</f>
        <v>0</v>
      </c>
      <c r="CG17" s="12">
        <f>MAX(MIN(((CG$2+1-Scenarios!$J$17)/_xlfn.DAYS(CG2+1,CG1)),1,MAX((Scenarios!$J$38+1-CG$1)/_xlfn.DAYS(CG2+1,CG1),0)),0)</f>
        <v>0</v>
      </c>
      <c r="CH17" s="12">
        <f>MAX(MIN(((CH$2+1-Scenarios!$J$17)/_xlfn.DAYS(CH2+1,CH1)),1,MAX((Scenarios!$J$38+1-CH$1)/_xlfn.DAYS(CH2+1,CH1),0)),0)</f>
        <v>0</v>
      </c>
      <c r="CI17" s="12">
        <f>MAX(MIN(((CI$2+1-Scenarios!$J$17)/_xlfn.DAYS(CI2+1,CI1)),1,MAX((Scenarios!$J$38+1-CI$1)/_xlfn.DAYS(CI2+1,CI1),0)),0)</f>
        <v>0</v>
      </c>
      <c r="CJ17" s="12">
        <f>MAX(MIN(((CJ$2+1-Scenarios!$J$17)/_xlfn.DAYS(CJ2+1,CJ1)),1,MAX((Scenarios!$J$38+1-CJ$1)/_xlfn.DAYS(CJ2+1,CJ1),0)),0)</f>
        <v>0</v>
      </c>
      <c r="CK17" s="12">
        <f>MAX(MIN(((CK$2+1-Scenarios!$J$17)/_xlfn.DAYS(CK2+1,CK1)),1,MAX((Scenarios!$J$38+1-CK$1)/_xlfn.DAYS(CK2+1,CK1),0)),0)</f>
        <v>0</v>
      </c>
      <c r="CL17" s="12">
        <f>MAX(MIN(((CL$2+1-Scenarios!$J$17)/_xlfn.DAYS(CL2+1,CL1)),1,MAX((Scenarios!$J$38+1-CL$1)/_xlfn.DAYS(CL2+1,CL1),0)),0)</f>
        <v>0</v>
      </c>
      <c r="CM17" s="12">
        <f>MAX(MIN(((CM$2+1-Scenarios!$J$17)/_xlfn.DAYS(CM2+1,CM1)),1,MAX((Scenarios!$J$38+1-CM$1)/_xlfn.DAYS(CM2+1,CM1),0)),0)</f>
        <v>0</v>
      </c>
      <c r="CN17" s="12">
        <f>MAX(MIN(((CN$2+1-Scenarios!$J$17)/_xlfn.DAYS(CN2+1,CN1)),1,MAX((Scenarios!$J$38+1-CN$1)/_xlfn.DAYS(CN2+1,CN1),0)),0)</f>
        <v>0</v>
      </c>
      <c r="CO17" s="12">
        <f>MAX(MIN(((CO$2+1-Scenarios!$J$17)/_xlfn.DAYS(CO2+1,CO1)),1,MAX((Scenarios!$J$38+1-CO$1)/_xlfn.DAYS(CO2+1,CO1),0)),0)</f>
        <v>0</v>
      </c>
      <c r="CP17" s="12">
        <f>MAX(MIN(((CP$2+1-Scenarios!$J$17)/_xlfn.DAYS(CP2+1,CP1)),1,MAX((Scenarios!$J$38+1-CP$1)/_xlfn.DAYS(CP2+1,CP1),0)),0)</f>
        <v>0</v>
      </c>
      <c r="CQ17" s="12">
        <f>MAX(MIN(((CQ$2+1-Scenarios!$J$17)/_xlfn.DAYS(CQ2+1,CQ1)),1,MAX((Scenarios!$J$38+1-CQ$1)/_xlfn.DAYS(CQ2+1,CQ1),0)),0)</f>
        <v>0</v>
      </c>
      <c r="CR17" s="12">
        <f>MAX(MIN(((CR$2+1-Scenarios!$J$17)/_xlfn.DAYS(CR2+1,CR1)),1,MAX((Scenarios!$J$38+1-CR$1)/_xlfn.DAYS(CR2+1,CR1),0)),0)</f>
        <v>0</v>
      </c>
      <c r="CS17" s="12">
        <f>MAX(MIN(((CS$2+1-Scenarios!$J$17)/_xlfn.DAYS(CS2+1,CS1)),1,MAX((Scenarios!$J$38+1-CS$1)/_xlfn.DAYS(CS2+1,CS1),0)),0)</f>
        <v>0</v>
      </c>
      <c r="CT17" s="12">
        <f>MAX(MIN(((CT$2+1-Scenarios!$J$17)/_xlfn.DAYS(CT2+1,CT1)),1,MAX((Scenarios!$J$38+1-CT$1)/_xlfn.DAYS(CT2+1,CT1),0)),0)</f>
        <v>0</v>
      </c>
      <c r="CU17" s="12">
        <f>MAX(MIN(((CU$2+1-Scenarios!$J$17)/_xlfn.DAYS(CU2+1,CU1)),1,MAX((Scenarios!$J$38+1-CU$1)/_xlfn.DAYS(CU2+1,CU1),0)),0)</f>
        <v>0</v>
      </c>
      <c r="CV17" s="12">
        <f>MAX(MIN(((CV$2+1-Scenarios!$J$17)/_xlfn.DAYS(CV2+1,CV1)),1,MAX((Scenarios!$J$38+1-CV$1)/_xlfn.DAYS(CV2+1,CV1),0)),0)</f>
        <v>0</v>
      </c>
      <c r="CW17" s="2"/>
      <c r="CX17" s="2"/>
      <c r="CY17" s="2"/>
    </row>
    <row r="18" spans="2:104">
      <c r="E18" s="1" t="s">
        <v>211</v>
      </c>
      <c r="G18" s="1" t="s">
        <v>255</v>
      </c>
      <c r="J18" s="1"/>
      <c r="K18" s="37"/>
      <c r="L18" s="116">
        <f>IF(AND(Scenarios!$J$36&gt;=L1,Scenarios!$J$36&lt;=L2),1,0)</f>
        <v>0</v>
      </c>
      <c r="M18" s="116">
        <f>IF(AND(Scenarios!$J$36&gt;=M1,Scenarios!$J$36&lt;=M2),1,0)</f>
        <v>0</v>
      </c>
      <c r="N18" s="116">
        <f>IF(AND(Scenarios!$J$36&gt;=N1,Scenarios!$J$36&lt;=N2),1,0)</f>
        <v>0</v>
      </c>
      <c r="O18" s="116">
        <f>IF(AND(Scenarios!$J$36&gt;=O1,Scenarios!$J$36&lt;=O2),1,0)</f>
        <v>0</v>
      </c>
      <c r="P18" s="116">
        <f>IF(AND(Scenarios!$J$36&gt;=P1,Scenarios!$J$36&lt;=P2),1,0)</f>
        <v>0</v>
      </c>
      <c r="Q18" s="116">
        <f>IF(AND(Scenarios!$J$36&gt;=Q1,Scenarios!$J$36&lt;=Q2),1,0)</f>
        <v>0</v>
      </c>
      <c r="R18" s="116">
        <f>IF(AND(Scenarios!$J$36&gt;=R1,Scenarios!$J$36&lt;=R2),1,0)</f>
        <v>0</v>
      </c>
      <c r="S18" s="116">
        <f>IF(AND(Scenarios!$J$36&gt;=S1,Scenarios!$J$36&lt;=S2),1,0)</f>
        <v>0</v>
      </c>
      <c r="T18" s="116">
        <f>IF(AND(Scenarios!$J$36&gt;=T1,Scenarios!$J$36&lt;=T2),1,0)</f>
        <v>0</v>
      </c>
      <c r="U18" s="116">
        <f>IF(AND(Scenarios!$J$36&gt;=U1,Scenarios!$J$36&lt;=U2),1,0)</f>
        <v>0</v>
      </c>
      <c r="V18" s="116">
        <f>IF(AND(Scenarios!$J$36&gt;=V1,Scenarios!$J$36&lt;=V2),1,0)</f>
        <v>0</v>
      </c>
      <c r="W18" s="116">
        <f>IF(AND(Scenarios!$J$36&gt;=W1,Scenarios!$J$36&lt;=W2),1,0)</f>
        <v>0</v>
      </c>
      <c r="X18" s="116">
        <f>IF(AND(Scenarios!$J$36&gt;=X1,Scenarios!$J$36&lt;=X2),1,0)</f>
        <v>0</v>
      </c>
      <c r="Y18" s="116">
        <f>IF(AND(Scenarios!$J$36&gt;=Y1,Scenarios!$J$36&lt;=Y2),1,0)</f>
        <v>0</v>
      </c>
      <c r="Z18" s="116">
        <f>IF(AND(Scenarios!$J$36&gt;=Z1,Scenarios!$J$36&lt;=Z2),1,0)</f>
        <v>0</v>
      </c>
      <c r="AA18" s="116">
        <f>IF(AND(Scenarios!$J$36&gt;=AA1,Scenarios!$J$36&lt;=AA2),1,0)</f>
        <v>0</v>
      </c>
      <c r="AB18" s="116">
        <f>IF(AND(Scenarios!$J$36&gt;=AB1,Scenarios!$J$36&lt;=AB2),1,0)</f>
        <v>0</v>
      </c>
      <c r="AC18" s="116">
        <f>IF(AND(Scenarios!$J$36&gt;=AC1,Scenarios!$J$36&lt;=AC2),1,0)</f>
        <v>0</v>
      </c>
      <c r="AD18" s="116">
        <f>IF(AND(Scenarios!$J$36&gt;=AD1,Scenarios!$J$36&lt;=AD2),1,0)</f>
        <v>0</v>
      </c>
      <c r="AE18" s="116">
        <f>IF(AND(Scenarios!$J$36&gt;=AE1,Scenarios!$J$36&lt;=AE2),1,0)</f>
        <v>0</v>
      </c>
      <c r="AF18" s="116">
        <f>IF(AND(Scenarios!$J$36&gt;=AF1,Scenarios!$J$36&lt;=AF2),1,0)</f>
        <v>0</v>
      </c>
      <c r="AG18" s="116">
        <f>IF(AND(Scenarios!$J$36&gt;=AG1,Scenarios!$J$36&lt;=AG2),1,0)</f>
        <v>0</v>
      </c>
      <c r="AH18" s="116">
        <f>IF(AND(Scenarios!$J$36&gt;=AH1,Scenarios!$J$36&lt;=AH2),1,0)</f>
        <v>0</v>
      </c>
      <c r="AI18" s="116">
        <f>IF(AND(Scenarios!$J$36&gt;=AI1,Scenarios!$J$36&lt;=AI2),1,0)</f>
        <v>0</v>
      </c>
      <c r="AJ18" s="116">
        <f>IF(AND(Scenarios!$J$36&gt;=AJ1,Scenarios!$J$36&lt;=AJ2),1,0)</f>
        <v>0</v>
      </c>
      <c r="AK18" s="116">
        <f>IF(AND(Scenarios!$J$36&gt;=AK1,Scenarios!$J$36&lt;=AK2),1,0)</f>
        <v>0</v>
      </c>
      <c r="AL18" s="116">
        <f>IF(AND(Scenarios!$J$36&gt;=AL1,Scenarios!$J$36&lt;=AL2),1,0)</f>
        <v>0</v>
      </c>
      <c r="AM18" s="116">
        <f>IF(AND(Scenarios!$J$36&gt;=AM1,Scenarios!$J$36&lt;=AM2),1,0)</f>
        <v>0</v>
      </c>
      <c r="AN18" s="116">
        <f>IF(AND(Scenarios!$J$36&gt;=AN1,Scenarios!$J$36&lt;=AN2),1,0)</f>
        <v>0</v>
      </c>
      <c r="AO18" s="116">
        <f>IF(AND(Scenarios!$J$36&gt;=AO1,Scenarios!$J$36&lt;=AO2),1,0)</f>
        <v>0</v>
      </c>
      <c r="AP18" s="116">
        <f>IF(AND(Scenarios!$J$36&gt;=AP1,Scenarios!$J$36&lt;=AP2),1,0)</f>
        <v>0</v>
      </c>
      <c r="AQ18" s="116">
        <f>IF(AND(Scenarios!$J$36&gt;=AQ1,Scenarios!$J$36&lt;=AQ2),1,0)</f>
        <v>0</v>
      </c>
      <c r="AR18" s="116">
        <f>IF(AND(Scenarios!$J$36&gt;=AR1,Scenarios!$J$36&lt;=AR2),1,0)</f>
        <v>0</v>
      </c>
      <c r="AS18" s="116">
        <f>IF(AND(Scenarios!$J$36&gt;=AS1,Scenarios!$J$36&lt;=AS2),1,0)</f>
        <v>0</v>
      </c>
      <c r="AT18" s="116">
        <f>IF(AND(Scenarios!$J$36&gt;=AT1,Scenarios!$J$36&lt;=AT2),1,0)</f>
        <v>0</v>
      </c>
      <c r="AU18" s="116">
        <f>IF(AND(Scenarios!$J$36&gt;=AU1,Scenarios!$J$36&lt;=AU2),1,0)</f>
        <v>0</v>
      </c>
      <c r="AV18" s="116">
        <f>IF(AND(Scenarios!$J$36&gt;=AV1,Scenarios!$J$36&lt;=AV2),1,0)</f>
        <v>0</v>
      </c>
      <c r="AW18" s="116">
        <f>IF(AND(Scenarios!$J$36&gt;=AW1,Scenarios!$J$36&lt;=AW2),1,0)</f>
        <v>0</v>
      </c>
      <c r="AX18" s="116">
        <f>IF(AND(Scenarios!$J$36&gt;=AX1,Scenarios!$J$36&lt;=AX2),1,0)</f>
        <v>0</v>
      </c>
      <c r="AY18" s="116">
        <f>IF(AND(Scenarios!$J$36&gt;=AY1,Scenarios!$J$36&lt;=AY2),1,0)</f>
        <v>0</v>
      </c>
      <c r="AZ18" s="116">
        <f>IF(AND(Scenarios!$J$36&gt;=AZ1,Scenarios!$J$36&lt;=AZ2),1,0)</f>
        <v>0</v>
      </c>
      <c r="BA18" s="116">
        <f>IF(AND(Scenarios!$J$36&gt;=BA1,Scenarios!$J$36&lt;=BA2),1,0)</f>
        <v>0</v>
      </c>
      <c r="BB18" s="116">
        <f>IF(AND(Scenarios!$J$36&gt;=BB1,Scenarios!$J$36&lt;=BB2),1,0)</f>
        <v>0</v>
      </c>
      <c r="BC18" s="116">
        <f>IF(AND(Scenarios!$J$36&gt;=BC1,Scenarios!$J$36&lt;=BC2),1,0)</f>
        <v>0</v>
      </c>
      <c r="BD18" s="116">
        <f>IF(AND(Scenarios!$J$36&gt;=BD1,Scenarios!$J$36&lt;=BD2),1,0)</f>
        <v>0</v>
      </c>
      <c r="BE18" s="116">
        <f>IF(AND(Scenarios!$J$36&gt;=BE1,Scenarios!$J$36&lt;=BE2),1,0)</f>
        <v>0</v>
      </c>
      <c r="BF18" s="116">
        <f>IF(AND(Scenarios!$J$36&gt;=BF1,Scenarios!$J$36&lt;=BF2),1,0)</f>
        <v>0</v>
      </c>
      <c r="BG18" s="116">
        <f>IF(AND(Scenarios!$J$36&gt;=BG1,Scenarios!$J$36&lt;=BG2),1,0)</f>
        <v>0</v>
      </c>
      <c r="BH18" s="116">
        <f>IF(AND(Scenarios!$J$36&gt;=BH1,Scenarios!$J$36&lt;=BH2),1,0)</f>
        <v>0</v>
      </c>
      <c r="BI18" s="116">
        <f>IF(AND(Scenarios!$J$36&gt;=BI1,Scenarios!$J$36&lt;=BI2),1,0)</f>
        <v>0</v>
      </c>
      <c r="BJ18" s="116">
        <f>IF(AND(Scenarios!$J$36&gt;=BJ1,Scenarios!$J$36&lt;=BJ2),1,0)</f>
        <v>0</v>
      </c>
      <c r="BK18" s="116">
        <f>IF(AND(Scenarios!$J$36&gt;=BK1,Scenarios!$J$36&lt;=BK2),1,0)</f>
        <v>0</v>
      </c>
      <c r="BL18" s="116">
        <f>IF(AND(Scenarios!$J$36&gt;=BL1,Scenarios!$J$36&lt;=BL2),1,0)</f>
        <v>0</v>
      </c>
      <c r="BM18" s="116">
        <f>IF(AND(Scenarios!$J$36&gt;=BM1,Scenarios!$J$36&lt;=BM2),1,0)</f>
        <v>0</v>
      </c>
      <c r="BN18" s="116">
        <f>IF(AND(Scenarios!$J$36&gt;=BN1,Scenarios!$J$36&lt;=BN2),1,0)</f>
        <v>0</v>
      </c>
      <c r="BO18" s="116">
        <f>IF(AND(Scenarios!$J$36&gt;=BO1,Scenarios!$J$36&lt;=BO2),1,0)</f>
        <v>0</v>
      </c>
      <c r="BP18" s="116">
        <f>IF(AND(Scenarios!$J$36&gt;=BP1,Scenarios!$J$36&lt;=BP2),1,0)</f>
        <v>0</v>
      </c>
      <c r="BQ18" s="116">
        <f>IF(AND(Scenarios!$J$36&gt;=BQ1,Scenarios!$J$36&lt;=BQ2),1,0)</f>
        <v>0</v>
      </c>
      <c r="BR18" s="116">
        <f>IF(AND(Scenarios!$J$36&gt;=BR1,Scenarios!$J$36&lt;=BR2),1,0)</f>
        <v>0</v>
      </c>
      <c r="BS18" s="116">
        <f>IF(AND(Scenarios!$J$36&gt;=BS1,Scenarios!$J$36&lt;=BS2),1,0)</f>
        <v>0</v>
      </c>
      <c r="BT18" s="116">
        <f>IF(AND(Scenarios!$J$36&gt;=BT1,Scenarios!$J$36&lt;=BT2),1,0)</f>
        <v>0</v>
      </c>
      <c r="BU18" s="116">
        <f>IF(AND(Scenarios!$J$36&gt;=BU1,Scenarios!$J$36&lt;=BU2),1,0)</f>
        <v>0</v>
      </c>
      <c r="BV18" s="116">
        <f>IF(AND(Scenarios!$J$36&gt;=BV1,Scenarios!$J$36&lt;=BV2),1,0)</f>
        <v>0</v>
      </c>
      <c r="BW18" s="116">
        <f>IF(AND(Scenarios!$J$36&gt;=BW1,Scenarios!$J$36&lt;=BW2),1,0)</f>
        <v>0</v>
      </c>
      <c r="BX18" s="116">
        <f>IF(AND(Scenarios!$J$36&gt;=BX1,Scenarios!$J$36&lt;=BX2),1,0)</f>
        <v>0</v>
      </c>
      <c r="BY18" s="116">
        <f>IF(AND(Scenarios!$J$36&gt;=BY1,Scenarios!$J$36&lt;=BY2),1,0)</f>
        <v>0</v>
      </c>
      <c r="BZ18" s="116">
        <f>IF(AND(Scenarios!$J$36&gt;=BZ1,Scenarios!$J$36&lt;=BZ2),1,0)</f>
        <v>0</v>
      </c>
      <c r="CA18" s="116">
        <f>IF(AND(Scenarios!$J$36&gt;=CA1,Scenarios!$J$36&lt;=CA2),1,0)</f>
        <v>0</v>
      </c>
      <c r="CB18" s="116">
        <f>IF(AND(Scenarios!$J$36&gt;=CB1,Scenarios!$J$36&lt;=CB2),1,0)</f>
        <v>0</v>
      </c>
      <c r="CC18" s="116">
        <f>IF(AND(Scenarios!$J$36&gt;=CC1,Scenarios!$J$36&lt;=CC2),1,0)</f>
        <v>0</v>
      </c>
      <c r="CD18" s="116">
        <f>IF(AND(Scenarios!$J$36&gt;=CD1,Scenarios!$J$36&lt;=CD2),1,0)</f>
        <v>0</v>
      </c>
      <c r="CE18" s="116">
        <f>IF(AND(Scenarios!$J$36&gt;=CE1,Scenarios!$J$36&lt;=CE2),1,0)</f>
        <v>0</v>
      </c>
      <c r="CF18" s="116">
        <f>IF(AND(Scenarios!$J$36&gt;=CF1,Scenarios!$J$36&lt;=CF2),1,0)</f>
        <v>0</v>
      </c>
      <c r="CG18" s="116">
        <f>IF(AND(Scenarios!$J$36&gt;=CG1,Scenarios!$J$36&lt;=CG2),1,0)</f>
        <v>0</v>
      </c>
      <c r="CH18" s="116">
        <f>IF(AND(Scenarios!$J$36&gt;=CH1,Scenarios!$J$36&lt;=CH2),1,0)</f>
        <v>0</v>
      </c>
      <c r="CI18" s="116">
        <f>IF(AND(Scenarios!$J$36&gt;=CI1,Scenarios!$J$36&lt;=CI2),1,0)</f>
        <v>0</v>
      </c>
      <c r="CJ18" s="116">
        <f>IF(AND(Scenarios!$J$36&gt;=CJ1,Scenarios!$J$36&lt;=CJ2),1,0)</f>
        <v>0</v>
      </c>
      <c r="CK18" s="116">
        <f>IF(AND(Scenarios!$J$36&gt;=CK1,Scenarios!$J$36&lt;=CK2),1,0)</f>
        <v>0</v>
      </c>
      <c r="CL18" s="116">
        <f>IF(AND(Scenarios!$J$36&gt;=CL1,Scenarios!$J$36&lt;=CL2),1,0)</f>
        <v>0</v>
      </c>
      <c r="CM18" s="116">
        <f>IF(AND(Scenarios!$J$36&gt;=CM1,Scenarios!$J$36&lt;=CM2),1,0)</f>
        <v>0</v>
      </c>
      <c r="CN18" s="116">
        <f>IF(AND(Scenarios!$J$36&gt;=CN1,Scenarios!$J$36&lt;=CN2),1,0)</f>
        <v>0</v>
      </c>
      <c r="CO18" s="116">
        <f>IF(AND(Scenarios!$J$36&gt;=CO1,Scenarios!$J$36&lt;=CO2),1,0)</f>
        <v>0</v>
      </c>
      <c r="CP18" s="116">
        <f>IF(AND(Scenarios!$J$36&gt;=CP1,Scenarios!$J$36&lt;=CP2),1,0)</f>
        <v>0</v>
      </c>
      <c r="CQ18" s="116">
        <f>IF(AND(Scenarios!$J$36&gt;=CQ1,Scenarios!$J$36&lt;=CQ2),1,0)</f>
        <v>0</v>
      </c>
      <c r="CR18" s="116">
        <f>IF(AND(Scenarios!$J$36&gt;=CR1,Scenarios!$J$36&lt;=CR2),1,0)</f>
        <v>0</v>
      </c>
      <c r="CS18" s="116">
        <f>IF(AND(Scenarios!$J$36&gt;=CS1,Scenarios!$J$36&lt;=CS2),1,0)</f>
        <v>0</v>
      </c>
      <c r="CT18" s="116">
        <f>IF(AND(Scenarios!$J$36&gt;=CT1,Scenarios!$J$36&lt;=CT2),1,0)</f>
        <v>0</v>
      </c>
      <c r="CU18" s="116">
        <f>IF(AND(Scenarios!$J$36&gt;=CU1,Scenarios!$J$36&lt;=CU2),1,0)</f>
        <v>0</v>
      </c>
      <c r="CV18" s="116">
        <f>IF(AND(Scenarios!$J$36&gt;=CV1,Scenarios!$J$36&lt;=CV2),1,0)</f>
        <v>0</v>
      </c>
      <c r="CW18" s="2"/>
      <c r="CX18" s="2"/>
      <c r="CY18" s="2"/>
    </row>
    <row r="19" spans="2:104">
      <c r="E19" s="1" t="s">
        <v>258</v>
      </c>
      <c r="G19" s="1" t="s">
        <v>154</v>
      </c>
      <c r="J19" s="1"/>
      <c r="K19" s="37"/>
      <c r="L19" s="12" t="e">
        <f>MAX(MIN(((L$2+1-Scenarios!$J$21)/_xlfn.DAYS(L2+1,L1)),1,MAX((Scenarios!$J$39+1-L$1)/_xlfn.DAYS(L2+1,L1),0)),0)</f>
        <v>#NUM!</v>
      </c>
      <c r="M19" s="12" t="e">
        <f>MAX(MIN(((M$2+1-Scenarios!$J$21)/_xlfn.DAYS(M2+1,M1)),1,MAX((Scenarios!$J$39+1-M$1)/_xlfn.DAYS(M2+1,M1),0)),0)</f>
        <v>#NUM!</v>
      </c>
      <c r="N19" s="12" t="e">
        <f>MAX(MIN(((N$2+1-Scenarios!$J$21)/_xlfn.DAYS(N2+1,N1)),1,MAX((Scenarios!$J$39+1-N$1)/_xlfn.DAYS(N2+1,N1),0)),0)</f>
        <v>#NUM!</v>
      </c>
      <c r="O19" s="12" t="e">
        <f>MAX(MIN(((O$2+1-Scenarios!$J$21)/_xlfn.DAYS(O2+1,O1)),1,MAX((Scenarios!$J$39+1-O$1)/_xlfn.DAYS(O2+1,O1),0)),0)</f>
        <v>#NUM!</v>
      </c>
      <c r="P19" s="12" t="e">
        <f>MAX(MIN(((P$2+1-Scenarios!$J$21)/_xlfn.DAYS(P2+1,P1)),1,MAX((Scenarios!$J$39+1-P$1)/_xlfn.DAYS(P2+1,P1),0)),0)</f>
        <v>#NUM!</v>
      </c>
      <c r="Q19" s="12" t="e">
        <f>MAX(MIN(((Q$2+1-Scenarios!$J$21)/_xlfn.DAYS(Q2+1,Q1)),1,MAX((Scenarios!$J$39+1-Q$1)/_xlfn.DAYS(Q2+1,Q1),0)),0)</f>
        <v>#NUM!</v>
      </c>
      <c r="R19" s="12" t="e">
        <f>MAX(MIN(((R$2+1-Scenarios!$J$21)/_xlfn.DAYS(R2+1,R1)),1,MAX((Scenarios!$J$39+1-R$1)/_xlfn.DAYS(R2+1,R1),0)),0)</f>
        <v>#NUM!</v>
      </c>
      <c r="S19" s="12" t="e">
        <f>MAX(MIN(((S$2+1-Scenarios!$J$21)/_xlfn.DAYS(S2+1,S1)),1,MAX((Scenarios!$J$39+1-S$1)/_xlfn.DAYS(S2+1,S1),0)),0)</f>
        <v>#NUM!</v>
      </c>
      <c r="T19" s="12" t="e">
        <f>MAX(MIN(((T$2+1-Scenarios!$J$21)/_xlfn.DAYS(T2+1,T1)),1,MAX((Scenarios!$J$39+1-T$1)/_xlfn.DAYS(T2+1,T1),0)),0)</f>
        <v>#NUM!</v>
      </c>
      <c r="U19" s="12" t="e">
        <f>MAX(MIN(((U$2+1-Scenarios!$J$21)/_xlfn.DAYS(U2+1,U1)),1,MAX((Scenarios!$J$39+1-U$1)/_xlfn.DAYS(U2+1,U1),0)),0)</f>
        <v>#NUM!</v>
      </c>
      <c r="V19" s="12" t="e">
        <f>MAX(MIN(((V$2+1-Scenarios!$J$21)/_xlfn.DAYS(V2+1,V1)),1,MAX((Scenarios!$J$39+1-V$1)/_xlfn.DAYS(V2+1,V1),0)),0)</f>
        <v>#NUM!</v>
      </c>
      <c r="W19" s="12" t="e">
        <f>MAX(MIN(((W$2+1-Scenarios!$J$21)/_xlfn.DAYS(W2+1,W1)),1,MAX((Scenarios!$J$39+1-W$1)/_xlfn.DAYS(W2+1,W1),0)),0)</f>
        <v>#NUM!</v>
      </c>
      <c r="X19" s="12" t="e">
        <f>MAX(MIN(((X$2+1-Scenarios!$J$21)/_xlfn.DAYS(X2+1,X1)),1,MAX((Scenarios!$J$39+1-X$1)/_xlfn.DAYS(X2+1,X1),0)),0)</f>
        <v>#NUM!</v>
      </c>
      <c r="Y19" s="12" t="e">
        <f>MAX(MIN(((Y$2+1-Scenarios!$J$21)/_xlfn.DAYS(Y2+1,Y1)),1,MAX((Scenarios!$J$39+1-Y$1)/_xlfn.DAYS(Y2+1,Y1),0)),0)</f>
        <v>#NUM!</v>
      </c>
      <c r="Z19" s="12" t="e">
        <f>MAX(MIN(((Z$2+1-Scenarios!$J$21)/_xlfn.DAYS(Z2+1,Z1)),1,MAX((Scenarios!$J$39+1-Z$1)/_xlfn.DAYS(Z2+1,Z1),0)),0)</f>
        <v>#NUM!</v>
      </c>
      <c r="AA19" s="12" t="e">
        <f>MAX(MIN(((AA$2+1-Scenarios!$J$21)/_xlfn.DAYS(AA2+1,AA1)),1,MAX((Scenarios!$J$39+1-AA$1)/_xlfn.DAYS(AA2+1,AA1),0)),0)</f>
        <v>#NUM!</v>
      </c>
      <c r="AB19" s="12" t="e">
        <f>MAX(MIN(((AB$2+1-Scenarios!$J$21)/_xlfn.DAYS(AB2+1,AB1)),1,MAX((Scenarios!$J$39+1-AB$1)/_xlfn.DAYS(AB2+1,AB1),0)),0)</f>
        <v>#NUM!</v>
      </c>
      <c r="AC19" s="12" t="e">
        <f>MAX(MIN(((AC$2+1-Scenarios!$J$21)/_xlfn.DAYS(AC2+1,AC1)),1,MAX((Scenarios!$J$39+1-AC$1)/_xlfn.DAYS(AC2+1,AC1),0)),0)</f>
        <v>#NUM!</v>
      </c>
      <c r="AD19" s="12" t="e">
        <f>MAX(MIN(((AD$2+1-Scenarios!$J$21)/_xlfn.DAYS(AD2+1,AD1)),1,MAX((Scenarios!$J$39+1-AD$1)/_xlfn.DAYS(AD2+1,AD1),0)),0)</f>
        <v>#NUM!</v>
      </c>
      <c r="AE19" s="12" t="e">
        <f>MAX(MIN(((AE$2+1-Scenarios!$J$21)/_xlfn.DAYS(AE2+1,AE1)),1,MAX((Scenarios!$J$39+1-AE$1)/_xlfn.DAYS(AE2+1,AE1),0)),0)</f>
        <v>#NUM!</v>
      </c>
      <c r="AF19" s="12" t="e">
        <f>MAX(MIN(((AF$2+1-Scenarios!$J$21)/_xlfn.DAYS(AF2+1,AF1)),1,MAX((Scenarios!$J$39+1-AF$1)/_xlfn.DAYS(AF2+1,AF1),0)),0)</f>
        <v>#NUM!</v>
      </c>
      <c r="AG19" s="12" t="e">
        <f>MAX(MIN(((AG$2+1-Scenarios!$J$21)/_xlfn.DAYS(AG2+1,AG1)),1,MAX((Scenarios!$J$39+1-AG$1)/_xlfn.DAYS(AG2+1,AG1),0)),0)</f>
        <v>#NUM!</v>
      </c>
      <c r="AH19" s="12" t="e">
        <f>MAX(MIN(((AH$2+1-Scenarios!$J$21)/_xlfn.DAYS(AH2+1,AH1)),1,MAX((Scenarios!$J$39+1-AH$1)/_xlfn.DAYS(AH2+1,AH1),0)),0)</f>
        <v>#NUM!</v>
      </c>
      <c r="AI19" s="12" t="e">
        <f>MAX(MIN(((AI$2+1-Scenarios!$J$21)/_xlfn.DAYS(AI2+1,AI1)),1,MAX((Scenarios!$J$39+1-AI$1)/_xlfn.DAYS(AI2+1,AI1),0)),0)</f>
        <v>#NUM!</v>
      </c>
      <c r="AJ19" s="12" t="e">
        <f>MAX(MIN(((AJ$2+1-Scenarios!$J$21)/_xlfn.DAYS(AJ2+1,AJ1)),1,MAX((Scenarios!$J$39+1-AJ$1)/_xlfn.DAYS(AJ2+1,AJ1),0)),0)</f>
        <v>#NUM!</v>
      </c>
      <c r="AK19" s="12" t="e">
        <f>MAX(MIN(((AK$2+1-Scenarios!$J$21)/_xlfn.DAYS(AK2+1,AK1)),1,MAX((Scenarios!$J$39+1-AK$1)/_xlfn.DAYS(AK2+1,AK1),0)),0)</f>
        <v>#NUM!</v>
      </c>
      <c r="AL19" s="12" t="e">
        <f>MAX(MIN(((AL$2+1-Scenarios!$J$21)/_xlfn.DAYS(AL2+1,AL1)),1,MAX((Scenarios!$J$39+1-AL$1)/_xlfn.DAYS(AL2+1,AL1),0)),0)</f>
        <v>#NUM!</v>
      </c>
      <c r="AM19" s="12" t="e">
        <f>MAX(MIN(((AM$2+1-Scenarios!$J$21)/_xlfn.DAYS(AM2+1,AM1)),1,MAX((Scenarios!$J$39+1-AM$1)/_xlfn.DAYS(AM2+1,AM1),0)),0)</f>
        <v>#NUM!</v>
      </c>
      <c r="AN19" s="12" t="e">
        <f>MAX(MIN(((AN$2+1-Scenarios!$J$21)/_xlfn.DAYS(AN2+1,AN1)),1,MAX((Scenarios!$J$39+1-AN$1)/_xlfn.DAYS(AN2+1,AN1),0)),0)</f>
        <v>#NUM!</v>
      </c>
      <c r="AO19" s="12" t="e">
        <f>MAX(MIN(((AO$2+1-Scenarios!$J$21)/_xlfn.DAYS(AO2+1,AO1)),1,MAX((Scenarios!$J$39+1-AO$1)/_xlfn.DAYS(AO2+1,AO1),0)),0)</f>
        <v>#NUM!</v>
      </c>
      <c r="AP19" s="12" t="e">
        <f>MAX(MIN(((AP$2+1-Scenarios!$J$21)/_xlfn.DAYS(AP2+1,AP1)),1,MAX((Scenarios!$J$39+1-AP$1)/_xlfn.DAYS(AP2+1,AP1),0)),0)</f>
        <v>#NUM!</v>
      </c>
      <c r="AQ19" s="12" t="e">
        <f>MAX(MIN(((AQ$2+1-Scenarios!$J$21)/_xlfn.DAYS(AQ2+1,AQ1)),1,MAX((Scenarios!$J$39+1-AQ$1)/_xlfn.DAYS(AQ2+1,AQ1),0)),0)</f>
        <v>#NUM!</v>
      </c>
      <c r="AR19" s="12" t="e">
        <f>MAX(MIN(((AR$2+1-Scenarios!$J$21)/_xlfn.DAYS(AR2+1,AR1)),1,MAX((Scenarios!$J$39+1-AR$1)/_xlfn.DAYS(AR2+1,AR1),0)),0)</f>
        <v>#NUM!</v>
      </c>
      <c r="AS19" s="12" t="e">
        <f>MAX(MIN(((AS$2+1-Scenarios!$J$21)/_xlfn.DAYS(AS2+1,AS1)),1,MAX((Scenarios!$J$39+1-AS$1)/_xlfn.DAYS(AS2+1,AS1),0)),0)</f>
        <v>#NUM!</v>
      </c>
      <c r="AT19" s="12" t="e">
        <f>MAX(MIN(((AT$2+1-Scenarios!$J$21)/_xlfn.DAYS(AT2+1,AT1)),1,MAX((Scenarios!$J$39+1-AT$1)/_xlfn.DAYS(AT2+1,AT1),0)),0)</f>
        <v>#NUM!</v>
      </c>
      <c r="AU19" s="12" t="e">
        <f>MAX(MIN(((AU$2+1-Scenarios!$J$21)/_xlfn.DAYS(AU2+1,AU1)),1,MAX((Scenarios!$J$39+1-AU$1)/_xlfn.DAYS(AU2+1,AU1),0)),0)</f>
        <v>#NUM!</v>
      </c>
      <c r="AV19" s="12" t="e">
        <f>MAX(MIN(((AV$2+1-Scenarios!$J$21)/_xlfn.DAYS(AV2+1,AV1)),1,MAX((Scenarios!$J$39+1-AV$1)/_xlfn.DAYS(AV2+1,AV1),0)),0)</f>
        <v>#NUM!</v>
      </c>
      <c r="AW19" s="12" t="e">
        <f>MAX(MIN(((AW$2+1-Scenarios!$J$21)/_xlfn.DAYS(AW2+1,AW1)),1,MAX((Scenarios!$J$39+1-AW$1)/_xlfn.DAYS(AW2+1,AW1),0)),0)</f>
        <v>#NUM!</v>
      </c>
      <c r="AX19" s="12" t="e">
        <f>MAX(MIN(((AX$2+1-Scenarios!$J$21)/_xlfn.DAYS(AX2+1,AX1)),1,MAX((Scenarios!$J$39+1-AX$1)/_xlfn.DAYS(AX2+1,AX1),0)),0)</f>
        <v>#NUM!</v>
      </c>
      <c r="AY19" s="12" t="e">
        <f>MAX(MIN(((AY$2+1-Scenarios!$J$21)/_xlfn.DAYS(AY2+1,AY1)),1,MAX((Scenarios!$J$39+1-AY$1)/_xlfn.DAYS(AY2+1,AY1),0)),0)</f>
        <v>#NUM!</v>
      </c>
      <c r="AZ19" s="12" t="e">
        <f>MAX(MIN(((AZ$2+1-Scenarios!$J$21)/_xlfn.DAYS(AZ2+1,AZ1)),1,MAX((Scenarios!$J$39+1-AZ$1)/_xlfn.DAYS(AZ2+1,AZ1),0)),0)</f>
        <v>#NUM!</v>
      </c>
      <c r="BA19" s="12" t="e">
        <f>MAX(MIN(((BA$2+1-Scenarios!$J$21)/_xlfn.DAYS(BA2+1,BA1)),1,MAX((Scenarios!$J$39+1-BA$1)/_xlfn.DAYS(BA2+1,BA1),0)),0)</f>
        <v>#NUM!</v>
      </c>
      <c r="BB19" s="12" t="e">
        <f>MAX(MIN(((BB$2+1-Scenarios!$J$21)/_xlfn.DAYS(BB2+1,BB1)),1,MAX((Scenarios!$J$39+1-BB$1)/_xlfn.DAYS(BB2+1,BB1),0)),0)</f>
        <v>#NUM!</v>
      </c>
      <c r="BC19" s="12" t="e">
        <f>MAX(MIN(((BC$2+1-Scenarios!$J$21)/_xlfn.DAYS(BC2+1,BC1)),1,MAX((Scenarios!$J$39+1-BC$1)/_xlfn.DAYS(BC2+1,BC1),0)),0)</f>
        <v>#NUM!</v>
      </c>
      <c r="BD19" s="12" t="e">
        <f>MAX(MIN(((BD$2+1-Scenarios!$J$21)/_xlfn.DAYS(BD2+1,BD1)),1,MAX((Scenarios!$J$39+1-BD$1)/_xlfn.DAYS(BD2+1,BD1),0)),0)</f>
        <v>#NUM!</v>
      </c>
      <c r="BE19" s="12" t="e">
        <f>MAX(MIN(((BE$2+1-Scenarios!$J$21)/_xlfn.DAYS(BE2+1,BE1)),1,MAX((Scenarios!$J$39+1-BE$1)/_xlfn.DAYS(BE2+1,BE1),0)),0)</f>
        <v>#NUM!</v>
      </c>
      <c r="BF19" s="12" t="e">
        <f>MAX(MIN(((BF$2+1-Scenarios!$J$21)/_xlfn.DAYS(BF2+1,BF1)),1,MAX((Scenarios!$J$39+1-BF$1)/_xlfn.DAYS(BF2+1,BF1),0)),0)</f>
        <v>#NUM!</v>
      </c>
      <c r="BG19" s="12" t="e">
        <f>MAX(MIN(((BG$2+1-Scenarios!$J$21)/_xlfn.DAYS(BG2+1,BG1)),1,MAX((Scenarios!$J$39+1-BG$1)/_xlfn.DAYS(BG2+1,BG1),0)),0)</f>
        <v>#NUM!</v>
      </c>
      <c r="BH19" s="12" t="e">
        <f>MAX(MIN(((BH$2+1-Scenarios!$J$21)/_xlfn.DAYS(BH2+1,BH1)),1,MAX((Scenarios!$J$39+1-BH$1)/_xlfn.DAYS(BH2+1,BH1),0)),0)</f>
        <v>#NUM!</v>
      </c>
      <c r="BI19" s="12" t="e">
        <f>MAX(MIN(((BI$2+1-Scenarios!$J$21)/_xlfn.DAYS(BI2+1,BI1)),1,MAX((Scenarios!$J$39+1-BI$1)/_xlfn.DAYS(BI2+1,BI1),0)),0)</f>
        <v>#NUM!</v>
      </c>
      <c r="BJ19" s="12" t="e">
        <f>MAX(MIN(((BJ$2+1-Scenarios!$J$21)/_xlfn.DAYS(BJ2+1,BJ1)),1,MAX((Scenarios!$J$39+1-BJ$1)/_xlfn.DAYS(BJ2+1,BJ1),0)),0)</f>
        <v>#NUM!</v>
      </c>
      <c r="BK19" s="12" t="e">
        <f>MAX(MIN(((BK$2+1-Scenarios!$J$21)/_xlfn.DAYS(BK2+1,BK1)),1,MAX((Scenarios!$J$39+1-BK$1)/_xlfn.DAYS(BK2+1,BK1),0)),0)</f>
        <v>#NUM!</v>
      </c>
      <c r="BL19" s="12" t="e">
        <f>MAX(MIN(((BL$2+1-Scenarios!$J$21)/_xlfn.DAYS(BL2+1,BL1)),1,MAX((Scenarios!$J$39+1-BL$1)/_xlfn.DAYS(BL2+1,BL1),0)),0)</f>
        <v>#NUM!</v>
      </c>
      <c r="BM19" s="12" t="e">
        <f>MAX(MIN(((BM$2+1-Scenarios!$J$21)/_xlfn.DAYS(BM2+1,BM1)),1,MAX((Scenarios!$J$39+1-BM$1)/_xlfn.DAYS(BM2+1,BM1),0)),0)</f>
        <v>#NUM!</v>
      </c>
      <c r="BN19" s="12" t="e">
        <f>MAX(MIN(((BN$2+1-Scenarios!$J$21)/_xlfn.DAYS(BN2+1,BN1)),1,MAX((Scenarios!$J$39+1-BN$1)/_xlfn.DAYS(BN2+1,BN1),0)),0)</f>
        <v>#NUM!</v>
      </c>
      <c r="BO19" s="12" t="e">
        <f>MAX(MIN(((BO$2+1-Scenarios!$J$21)/_xlfn.DAYS(BO2+1,BO1)),1,MAX((Scenarios!$J$39+1-BO$1)/_xlfn.DAYS(BO2+1,BO1),0)),0)</f>
        <v>#NUM!</v>
      </c>
      <c r="BP19" s="12" t="e">
        <f>MAX(MIN(((BP$2+1-Scenarios!$J$21)/_xlfn.DAYS(BP2+1,BP1)),1,MAX((Scenarios!$J$39+1-BP$1)/_xlfn.DAYS(BP2+1,BP1),0)),0)</f>
        <v>#NUM!</v>
      </c>
      <c r="BQ19" s="12" t="e">
        <f>MAX(MIN(((BQ$2+1-Scenarios!$J$21)/_xlfn.DAYS(BQ2+1,BQ1)),1,MAX((Scenarios!$J$39+1-BQ$1)/_xlfn.DAYS(BQ2+1,BQ1),0)),0)</f>
        <v>#NUM!</v>
      </c>
      <c r="BR19" s="12" t="e">
        <f>MAX(MIN(((BR$2+1-Scenarios!$J$21)/_xlfn.DAYS(BR2+1,BR1)),1,MAX((Scenarios!$J$39+1-BR$1)/_xlfn.DAYS(BR2+1,BR1),0)),0)</f>
        <v>#NUM!</v>
      </c>
      <c r="BS19" s="12" t="e">
        <f>MAX(MIN(((BS$2+1-Scenarios!$J$21)/_xlfn.DAYS(BS2+1,BS1)),1,MAX((Scenarios!$J$39+1-BS$1)/_xlfn.DAYS(BS2+1,BS1),0)),0)</f>
        <v>#NUM!</v>
      </c>
      <c r="BT19" s="12" t="e">
        <f>MAX(MIN(((BT$2+1-Scenarios!$J$21)/_xlfn.DAYS(BT2+1,BT1)),1,MAX((Scenarios!$J$39+1-BT$1)/_xlfn.DAYS(BT2+1,BT1),0)),0)</f>
        <v>#NUM!</v>
      </c>
      <c r="BU19" s="12" t="e">
        <f>MAX(MIN(((BU$2+1-Scenarios!$J$21)/_xlfn.DAYS(BU2+1,BU1)),1,MAX((Scenarios!$J$39+1-BU$1)/_xlfn.DAYS(BU2+1,BU1),0)),0)</f>
        <v>#NUM!</v>
      </c>
      <c r="BV19" s="12" t="e">
        <f>MAX(MIN(((BV$2+1-Scenarios!$J$21)/_xlfn.DAYS(BV2+1,BV1)),1,MAX((Scenarios!$J$39+1-BV$1)/_xlfn.DAYS(BV2+1,BV1),0)),0)</f>
        <v>#NUM!</v>
      </c>
      <c r="BW19" s="12" t="e">
        <f>MAX(MIN(((BW$2+1-Scenarios!$J$21)/_xlfn.DAYS(BW2+1,BW1)),1,MAX((Scenarios!$J$39+1-BW$1)/_xlfn.DAYS(BW2+1,BW1),0)),0)</f>
        <v>#NUM!</v>
      </c>
      <c r="BX19" s="12" t="e">
        <f>MAX(MIN(((BX$2+1-Scenarios!$J$21)/_xlfn.DAYS(BX2+1,BX1)),1,MAX((Scenarios!$J$39+1-BX$1)/_xlfn.DAYS(BX2+1,BX1),0)),0)</f>
        <v>#NUM!</v>
      </c>
      <c r="BY19" s="12" t="e">
        <f>MAX(MIN(((BY$2+1-Scenarios!$J$21)/_xlfn.DAYS(BY2+1,BY1)),1,MAX((Scenarios!$J$39+1-BY$1)/_xlfn.DAYS(BY2+1,BY1),0)),0)</f>
        <v>#NUM!</v>
      </c>
      <c r="BZ19" s="12" t="e">
        <f>MAX(MIN(((BZ$2+1-Scenarios!$J$21)/_xlfn.DAYS(BZ2+1,BZ1)),1,MAX((Scenarios!$J$39+1-BZ$1)/_xlfn.DAYS(BZ2+1,BZ1),0)),0)</f>
        <v>#NUM!</v>
      </c>
      <c r="CA19" s="12" t="e">
        <f>MAX(MIN(((CA$2+1-Scenarios!$J$21)/_xlfn.DAYS(CA2+1,CA1)),1,MAX((Scenarios!$J$39+1-CA$1)/_xlfn.DAYS(CA2+1,CA1),0)),0)</f>
        <v>#NUM!</v>
      </c>
      <c r="CB19" s="12" t="e">
        <f>MAX(MIN(((CB$2+1-Scenarios!$J$21)/_xlfn.DAYS(CB2+1,CB1)),1,MAX((Scenarios!$J$39+1-CB$1)/_xlfn.DAYS(CB2+1,CB1),0)),0)</f>
        <v>#NUM!</v>
      </c>
      <c r="CC19" s="12" t="e">
        <f>MAX(MIN(((CC$2+1-Scenarios!$J$21)/_xlfn.DAYS(CC2+1,CC1)),1,MAX((Scenarios!$J$39+1-CC$1)/_xlfn.DAYS(CC2+1,CC1),0)),0)</f>
        <v>#NUM!</v>
      </c>
      <c r="CD19" s="12" t="e">
        <f>MAX(MIN(((CD$2+1-Scenarios!$J$21)/_xlfn.DAYS(CD2+1,CD1)),1,MAX((Scenarios!$J$39+1-CD$1)/_xlfn.DAYS(CD2+1,CD1),0)),0)</f>
        <v>#NUM!</v>
      </c>
      <c r="CE19" s="12" t="e">
        <f>MAX(MIN(((CE$2+1-Scenarios!$J$21)/_xlfn.DAYS(CE2+1,CE1)),1,MAX((Scenarios!$J$39+1-CE$1)/_xlfn.DAYS(CE2+1,CE1),0)),0)</f>
        <v>#NUM!</v>
      </c>
      <c r="CF19" s="12" t="e">
        <f>MAX(MIN(((CF$2+1-Scenarios!$J$21)/_xlfn.DAYS(CF2+1,CF1)),1,MAX((Scenarios!$J$39+1-CF$1)/_xlfn.DAYS(CF2+1,CF1),0)),0)</f>
        <v>#NUM!</v>
      </c>
      <c r="CG19" s="12" t="e">
        <f>MAX(MIN(((CG$2+1-Scenarios!$J$21)/_xlfn.DAYS(CG2+1,CG1)),1,MAX((Scenarios!$J$39+1-CG$1)/_xlfn.DAYS(CG2+1,CG1),0)),0)</f>
        <v>#NUM!</v>
      </c>
      <c r="CH19" s="12" t="e">
        <f>MAX(MIN(((CH$2+1-Scenarios!$J$21)/_xlfn.DAYS(CH2+1,CH1)),1,MAX((Scenarios!$J$39+1-CH$1)/_xlfn.DAYS(CH2+1,CH1),0)),0)</f>
        <v>#NUM!</v>
      </c>
      <c r="CI19" s="12" t="e">
        <f>MAX(MIN(((CI$2+1-Scenarios!$J$21)/_xlfn.DAYS(CI2+1,CI1)),1,MAX((Scenarios!$J$39+1-CI$1)/_xlfn.DAYS(CI2+1,CI1),0)),0)</f>
        <v>#NUM!</v>
      </c>
      <c r="CJ19" s="12" t="e">
        <f>MAX(MIN(((CJ$2+1-Scenarios!$J$21)/_xlfn.DAYS(CJ2+1,CJ1)),1,MAX((Scenarios!$J$39+1-CJ$1)/_xlfn.DAYS(CJ2+1,CJ1),0)),0)</f>
        <v>#NUM!</v>
      </c>
      <c r="CK19" s="12" t="e">
        <f>MAX(MIN(((CK$2+1-Scenarios!$J$21)/_xlfn.DAYS(CK2+1,CK1)),1,MAX((Scenarios!$J$39+1-CK$1)/_xlfn.DAYS(CK2+1,CK1),0)),0)</f>
        <v>#NUM!</v>
      </c>
      <c r="CL19" s="12" t="e">
        <f>MAX(MIN(((CL$2+1-Scenarios!$J$21)/_xlfn.DAYS(CL2+1,CL1)),1,MAX((Scenarios!$J$39+1-CL$1)/_xlfn.DAYS(CL2+1,CL1),0)),0)</f>
        <v>#NUM!</v>
      </c>
      <c r="CM19" s="12" t="e">
        <f>MAX(MIN(((CM$2+1-Scenarios!$J$21)/_xlfn.DAYS(CM2+1,CM1)),1,MAX((Scenarios!$J$39+1-CM$1)/_xlfn.DAYS(CM2+1,CM1),0)),0)</f>
        <v>#NUM!</v>
      </c>
      <c r="CN19" s="12" t="e">
        <f>MAX(MIN(((CN$2+1-Scenarios!$J$21)/_xlfn.DAYS(CN2+1,CN1)),1,MAX((Scenarios!$J$39+1-CN$1)/_xlfn.DAYS(CN2+1,CN1),0)),0)</f>
        <v>#NUM!</v>
      </c>
      <c r="CO19" s="12" t="e">
        <f>MAX(MIN(((CO$2+1-Scenarios!$J$21)/_xlfn.DAYS(CO2+1,CO1)),1,MAX((Scenarios!$J$39+1-CO$1)/_xlfn.DAYS(CO2+1,CO1),0)),0)</f>
        <v>#NUM!</v>
      </c>
      <c r="CP19" s="12" t="e">
        <f>MAX(MIN(((CP$2+1-Scenarios!$J$21)/_xlfn.DAYS(CP2+1,CP1)),1,MAX((Scenarios!$J$39+1-CP$1)/_xlfn.DAYS(CP2+1,CP1),0)),0)</f>
        <v>#NUM!</v>
      </c>
      <c r="CQ19" s="12" t="e">
        <f>MAX(MIN(((CQ$2+1-Scenarios!$J$21)/_xlfn.DAYS(CQ2+1,CQ1)),1,MAX((Scenarios!$J$39+1-CQ$1)/_xlfn.DAYS(CQ2+1,CQ1),0)),0)</f>
        <v>#NUM!</v>
      </c>
      <c r="CR19" s="12" t="e">
        <f>MAX(MIN(((CR$2+1-Scenarios!$J$21)/_xlfn.DAYS(CR2+1,CR1)),1,MAX((Scenarios!$J$39+1-CR$1)/_xlfn.DAYS(CR2+1,CR1),0)),0)</f>
        <v>#NUM!</v>
      </c>
      <c r="CS19" s="12" t="e">
        <f>MAX(MIN(((CS$2+1-Scenarios!$J$21)/_xlfn.DAYS(CS2+1,CS1)),1,MAX((Scenarios!$J$39+1-CS$1)/_xlfn.DAYS(CS2+1,CS1),0)),0)</f>
        <v>#NUM!</v>
      </c>
      <c r="CT19" s="12" t="e">
        <f>MAX(MIN(((CT$2+1-Scenarios!$J$21)/_xlfn.DAYS(CT2+1,CT1)),1,MAX((Scenarios!$J$39+1-CT$1)/_xlfn.DAYS(CT2+1,CT1),0)),0)</f>
        <v>#NUM!</v>
      </c>
      <c r="CU19" s="12" t="e">
        <f>MAX(MIN(((CU$2+1-Scenarios!$J$21)/_xlfn.DAYS(CU2+1,CU1)),1,MAX((Scenarios!$J$39+1-CU$1)/_xlfn.DAYS(CU2+1,CU1),0)),0)</f>
        <v>#NUM!</v>
      </c>
      <c r="CV19" s="12" t="e">
        <f>MAX(MIN(((CV$2+1-Scenarios!$J$21)/_xlfn.DAYS(CV2+1,CV1)),1,MAX((Scenarios!$J$39+1-CV$1)/_xlfn.DAYS(CV2+1,CV1),0)),0)</f>
        <v>#NUM!</v>
      </c>
      <c r="CW19" s="2"/>
      <c r="CX19" s="2"/>
      <c r="CY19" s="2"/>
    </row>
    <row r="20" spans="2:104">
      <c r="E20" s="1" t="s">
        <v>259</v>
      </c>
      <c r="G20" s="1" t="s">
        <v>154</v>
      </c>
      <c r="J20" s="1"/>
      <c r="K20" s="37"/>
      <c r="L20" s="12">
        <f>MAX(MIN(((L$2+1-Scenarios!$J$19)/_xlfn.DAYS(L2+1,L1)),1,MAX((Scenarios!$J$24-L$1)/_xlfn.DAYS(L2+1,L1),0)),0)</f>
        <v>0</v>
      </c>
      <c r="M20" s="12">
        <f>MAX(MIN(((M$2+1-Scenarios!$J$19)/_xlfn.DAYS(M2+1,M1)),1,MAX((Scenarios!$J$24-M$1)/_xlfn.DAYS(M2+1,M1),0)),0)</f>
        <v>0</v>
      </c>
      <c r="N20" s="12">
        <f>MAX(MIN(((N$2+1-Scenarios!$J$19)/_xlfn.DAYS(N2+1,N1)),1,MAX((Scenarios!$J$24-N$1)/_xlfn.DAYS(N2+1,N1),0)),0)</f>
        <v>0</v>
      </c>
      <c r="O20" s="12">
        <f>MAX(MIN(((O$2+1-Scenarios!$J$19)/_xlfn.DAYS(O2+1,O1)),1,MAX((Scenarios!$J$24-O$1)/_xlfn.DAYS(O2+1,O1),0)),0)</f>
        <v>0</v>
      </c>
      <c r="P20" s="12">
        <f>MAX(MIN(((P$2+1-Scenarios!$J$19)/_xlfn.DAYS(P2+1,P1)),1,MAX((Scenarios!$J$24-P$1)/_xlfn.DAYS(P2+1,P1),0)),0)</f>
        <v>0</v>
      </c>
      <c r="Q20" s="12">
        <f>MAX(MIN(((Q$2+1-Scenarios!$J$19)/_xlfn.DAYS(Q2+1,Q1)),1,MAX((Scenarios!$J$24-Q$1)/_xlfn.DAYS(Q2+1,Q1),0)),0)</f>
        <v>0</v>
      </c>
      <c r="R20" s="12">
        <f>MAX(MIN(((R$2+1-Scenarios!$J$19)/_xlfn.DAYS(R2+1,R1)),1,MAX((Scenarios!$J$24-R$1)/_xlfn.DAYS(R2+1,R1),0)),0)</f>
        <v>0</v>
      </c>
      <c r="S20" s="12">
        <f>MAX(MIN(((S$2+1-Scenarios!$J$19)/_xlfn.DAYS(S2+1,S1)),1,MAX((Scenarios!$J$24-S$1)/_xlfn.DAYS(S2+1,S1),0)),0)</f>
        <v>0</v>
      </c>
      <c r="T20" s="12">
        <f>MAX(MIN(((T$2+1-Scenarios!$J$19)/_xlfn.DAYS(T2+1,T1)),1,MAX((Scenarios!$J$24-T$1)/_xlfn.DAYS(T2+1,T1),0)),0)</f>
        <v>0</v>
      </c>
      <c r="U20" s="12">
        <f>MAX(MIN(((U$2+1-Scenarios!$J$19)/_xlfn.DAYS(U2+1,U1)),1,MAX((Scenarios!$J$24-U$1)/_xlfn.DAYS(U2+1,U1),0)),0)</f>
        <v>0</v>
      </c>
      <c r="V20" s="12">
        <f>MAX(MIN(((V$2+1-Scenarios!$J$19)/_xlfn.DAYS(V2+1,V1)),1,MAX((Scenarios!$J$24-V$1)/_xlfn.DAYS(V2+1,V1),0)),0)</f>
        <v>0</v>
      </c>
      <c r="W20" s="12">
        <f>MAX(MIN(((W$2+1-Scenarios!$J$19)/_xlfn.DAYS(W2+1,W1)),1,MAX((Scenarios!$J$24-W$1)/_xlfn.DAYS(W2+1,W1),0)),0)</f>
        <v>0</v>
      </c>
      <c r="X20" s="12">
        <f>MAX(MIN(((X$2+1-Scenarios!$J$19)/_xlfn.DAYS(X2+1,X1)),1,MAX((Scenarios!$J$24-X$1)/_xlfn.DAYS(X2+1,X1),0)),0)</f>
        <v>0</v>
      </c>
      <c r="Y20" s="12">
        <f>MAX(MIN(((Y$2+1-Scenarios!$J$19)/_xlfn.DAYS(Y2+1,Y1)),1,MAX((Scenarios!$J$24-Y$1)/_xlfn.DAYS(Y2+1,Y1),0)),0)</f>
        <v>0</v>
      </c>
      <c r="Z20" s="12">
        <f>MAX(MIN(((Z$2+1-Scenarios!$J$19)/_xlfn.DAYS(Z2+1,Z1)),1,MAX((Scenarios!$J$24-Z$1)/_xlfn.DAYS(Z2+1,Z1),0)),0)</f>
        <v>0</v>
      </c>
      <c r="AA20" s="12">
        <f>MAX(MIN(((AA$2+1-Scenarios!$J$19)/_xlfn.DAYS(AA2+1,AA1)),1,MAX((Scenarios!$J$24-AA$1)/_xlfn.DAYS(AA2+1,AA1),0)),0)</f>
        <v>0</v>
      </c>
      <c r="AB20" s="12">
        <f>MAX(MIN(((AB$2+1-Scenarios!$J$19)/_xlfn.DAYS(AB2+1,AB1)),1,MAX((Scenarios!$J$24-AB$1)/_xlfn.DAYS(AB2+1,AB1),0)),0)</f>
        <v>0</v>
      </c>
      <c r="AC20" s="12">
        <f>MAX(MIN(((AC$2+1-Scenarios!$J$19)/_xlfn.DAYS(AC2+1,AC1)),1,MAX((Scenarios!$J$24-AC$1)/_xlfn.DAYS(AC2+1,AC1),0)),0)</f>
        <v>0</v>
      </c>
      <c r="AD20" s="12">
        <f>MAX(MIN(((AD$2+1-Scenarios!$J$19)/_xlfn.DAYS(AD2+1,AD1)),1,MAX((Scenarios!$J$24-AD$1)/_xlfn.DAYS(AD2+1,AD1),0)),0)</f>
        <v>0</v>
      </c>
      <c r="AE20" s="12">
        <f>MAX(MIN(((AE$2+1-Scenarios!$J$19)/_xlfn.DAYS(AE2+1,AE1)),1,MAX((Scenarios!$J$24-AE$1)/_xlfn.DAYS(AE2+1,AE1),0)),0)</f>
        <v>0</v>
      </c>
      <c r="AF20" s="12">
        <f>MAX(MIN(((AF$2+1-Scenarios!$J$19)/_xlfn.DAYS(AF2+1,AF1)),1,MAX((Scenarios!$J$24-AF$1)/_xlfn.DAYS(AF2+1,AF1),0)),0)</f>
        <v>0</v>
      </c>
      <c r="AG20" s="12">
        <f>MAX(MIN(((AG$2+1-Scenarios!$J$19)/_xlfn.DAYS(AG2+1,AG1)),1,MAX((Scenarios!$J$24-AG$1)/_xlfn.DAYS(AG2+1,AG1),0)),0)</f>
        <v>0</v>
      </c>
      <c r="AH20" s="12">
        <f>MAX(MIN(((AH$2+1-Scenarios!$J$19)/_xlfn.DAYS(AH2+1,AH1)),1,MAX((Scenarios!$J$24-AH$1)/_xlfn.DAYS(AH2+1,AH1),0)),0)</f>
        <v>0</v>
      </c>
      <c r="AI20" s="12">
        <f>MAX(MIN(((AI$2+1-Scenarios!$J$19)/_xlfn.DAYS(AI2+1,AI1)),1,MAX((Scenarios!$J$24-AI$1)/_xlfn.DAYS(AI2+1,AI1),0)),0)</f>
        <v>0</v>
      </c>
      <c r="AJ20" s="12">
        <f>MAX(MIN(((AJ$2+1-Scenarios!$J$19)/_xlfn.DAYS(AJ2+1,AJ1)),1,MAX((Scenarios!$J$24-AJ$1)/_xlfn.DAYS(AJ2+1,AJ1),0)),0)</f>
        <v>0</v>
      </c>
      <c r="AK20" s="12">
        <f>MAX(MIN(((AK$2+1-Scenarios!$J$19)/_xlfn.DAYS(AK2+1,AK1)),1,MAX((Scenarios!$J$24-AK$1)/_xlfn.DAYS(AK2+1,AK1),0)),0)</f>
        <v>0</v>
      </c>
      <c r="AL20" s="12">
        <f>MAX(MIN(((AL$2+1-Scenarios!$J$19)/_xlfn.DAYS(AL2+1,AL1)),1,MAX((Scenarios!$J$24-AL$1)/_xlfn.DAYS(AL2+1,AL1),0)),0)</f>
        <v>0</v>
      </c>
      <c r="AM20" s="12">
        <f>MAX(MIN(((AM$2+1-Scenarios!$J$19)/_xlfn.DAYS(AM2+1,AM1)),1,MAX((Scenarios!$J$24-AM$1)/_xlfn.DAYS(AM2+1,AM1),0)),0)</f>
        <v>0</v>
      </c>
      <c r="AN20" s="12">
        <f>MAX(MIN(((AN$2+1-Scenarios!$J$19)/_xlfn.DAYS(AN2+1,AN1)),1,MAX((Scenarios!$J$24-AN$1)/_xlfn.DAYS(AN2+1,AN1),0)),0)</f>
        <v>0</v>
      </c>
      <c r="AO20" s="12">
        <f>MAX(MIN(((AO$2+1-Scenarios!$J$19)/_xlfn.DAYS(AO2+1,AO1)),1,MAX((Scenarios!$J$24-AO$1)/_xlfn.DAYS(AO2+1,AO1),0)),0)</f>
        <v>0</v>
      </c>
      <c r="AP20" s="12">
        <f>MAX(MIN(((AP$2+1-Scenarios!$J$19)/_xlfn.DAYS(AP2+1,AP1)),1,MAX((Scenarios!$J$24-AP$1)/_xlfn.DAYS(AP2+1,AP1),0)),0)</f>
        <v>0</v>
      </c>
      <c r="AQ20" s="12">
        <f>MAX(MIN(((AQ$2+1-Scenarios!$J$19)/_xlfn.DAYS(AQ2+1,AQ1)),1,MAX((Scenarios!$J$24-AQ$1)/_xlfn.DAYS(AQ2+1,AQ1),0)),0)</f>
        <v>0</v>
      </c>
      <c r="AR20" s="12">
        <f>MAX(MIN(((AR$2+1-Scenarios!$J$19)/_xlfn.DAYS(AR2+1,AR1)),1,MAX((Scenarios!$J$24-AR$1)/_xlfn.DAYS(AR2+1,AR1),0)),0)</f>
        <v>0</v>
      </c>
      <c r="AS20" s="12">
        <f>MAX(MIN(((AS$2+1-Scenarios!$J$19)/_xlfn.DAYS(AS2+1,AS1)),1,MAX((Scenarios!$J$24-AS$1)/_xlfn.DAYS(AS2+1,AS1),0)),0)</f>
        <v>0</v>
      </c>
      <c r="AT20" s="12">
        <f>MAX(MIN(((AT$2+1-Scenarios!$J$19)/_xlfn.DAYS(AT2+1,AT1)),1,MAX((Scenarios!$J$24-AT$1)/_xlfn.DAYS(AT2+1,AT1),0)),0)</f>
        <v>0</v>
      </c>
      <c r="AU20" s="12">
        <f>MAX(MIN(((AU$2+1-Scenarios!$J$19)/_xlfn.DAYS(AU2+1,AU1)),1,MAX((Scenarios!$J$24-AU$1)/_xlfn.DAYS(AU2+1,AU1),0)),0)</f>
        <v>0</v>
      </c>
      <c r="AV20" s="12">
        <f>MAX(MIN(((AV$2+1-Scenarios!$J$19)/_xlfn.DAYS(AV2+1,AV1)),1,MAX((Scenarios!$J$24-AV$1)/_xlfn.DAYS(AV2+1,AV1),0)),0)</f>
        <v>0</v>
      </c>
      <c r="AW20" s="12">
        <f>MAX(MIN(((AW$2+1-Scenarios!$J$19)/_xlfn.DAYS(AW2+1,AW1)),1,MAX((Scenarios!$J$24-AW$1)/_xlfn.DAYS(AW2+1,AW1),0)),0)</f>
        <v>0</v>
      </c>
      <c r="AX20" s="12">
        <f>MAX(MIN(((AX$2+1-Scenarios!$J$19)/_xlfn.DAYS(AX2+1,AX1)),1,MAX((Scenarios!$J$24-AX$1)/_xlfn.DAYS(AX2+1,AX1),0)),0)</f>
        <v>0</v>
      </c>
      <c r="AY20" s="12">
        <f>MAX(MIN(((AY$2+1-Scenarios!$J$19)/_xlfn.DAYS(AY2+1,AY1)),1,MAX((Scenarios!$J$24-AY$1)/_xlfn.DAYS(AY2+1,AY1),0)),0)</f>
        <v>0</v>
      </c>
      <c r="AZ20" s="12">
        <f>MAX(MIN(((AZ$2+1-Scenarios!$J$19)/_xlfn.DAYS(AZ2+1,AZ1)),1,MAX((Scenarios!$J$24-AZ$1)/_xlfn.DAYS(AZ2+1,AZ1),0)),0)</f>
        <v>0</v>
      </c>
      <c r="BA20" s="12">
        <f>MAX(MIN(((BA$2+1-Scenarios!$J$19)/_xlfn.DAYS(BA2+1,BA1)),1,MAX((Scenarios!$J$24-BA$1)/_xlfn.DAYS(BA2+1,BA1),0)),0)</f>
        <v>0</v>
      </c>
      <c r="BB20" s="12">
        <f>MAX(MIN(((BB$2+1-Scenarios!$J$19)/_xlfn.DAYS(BB2+1,BB1)),1,MAX((Scenarios!$J$24-BB$1)/_xlfn.DAYS(BB2+1,BB1),0)),0)</f>
        <v>0</v>
      </c>
      <c r="BC20" s="12">
        <f>MAX(MIN(((BC$2+1-Scenarios!$J$19)/_xlfn.DAYS(BC2+1,BC1)),1,MAX((Scenarios!$J$24-BC$1)/_xlfn.DAYS(BC2+1,BC1),0)),0)</f>
        <v>0</v>
      </c>
      <c r="BD20" s="12">
        <f>MAX(MIN(((BD$2+1-Scenarios!$J$19)/_xlfn.DAYS(BD2+1,BD1)),1,MAX((Scenarios!$J$24-BD$1)/_xlfn.DAYS(BD2+1,BD1),0)),0)</f>
        <v>0</v>
      </c>
      <c r="BE20" s="12">
        <f>MAX(MIN(((BE$2+1-Scenarios!$J$19)/_xlfn.DAYS(BE2+1,BE1)),1,MAX((Scenarios!$J$24-BE$1)/_xlfn.DAYS(BE2+1,BE1),0)),0)</f>
        <v>0</v>
      </c>
      <c r="BF20" s="12">
        <f>MAX(MIN(((BF$2+1-Scenarios!$J$19)/_xlfn.DAYS(BF2+1,BF1)),1,MAX((Scenarios!$J$24-BF$1)/_xlfn.DAYS(BF2+1,BF1),0)),0)</f>
        <v>0</v>
      </c>
      <c r="BG20" s="12">
        <f>MAX(MIN(((BG$2+1-Scenarios!$J$19)/_xlfn.DAYS(BG2+1,BG1)),1,MAX((Scenarios!$J$24-BG$1)/_xlfn.DAYS(BG2+1,BG1),0)),0)</f>
        <v>0</v>
      </c>
      <c r="BH20" s="12">
        <f>MAX(MIN(((BH$2+1-Scenarios!$J$19)/_xlfn.DAYS(BH2+1,BH1)),1,MAX((Scenarios!$J$24-BH$1)/_xlfn.DAYS(BH2+1,BH1),0)),0)</f>
        <v>0</v>
      </c>
      <c r="BI20" s="12">
        <f>MAX(MIN(((BI$2+1-Scenarios!$J$19)/_xlfn.DAYS(BI2+1,BI1)),1,MAX((Scenarios!$J$24-BI$1)/_xlfn.DAYS(BI2+1,BI1),0)),0)</f>
        <v>0</v>
      </c>
      <c r="BJ20" s="12">
        <f>MAX(MIN(((BJ$2+1-Scenarios!$J$19)/_xlfn.DAYS(BJ2+1,BJ1)),1,MAX((Scenarios!$J$24-BJ$1)/_xlfn.DAYS(BJ2+1,BJ1),0)),0)</f>
        <v>0</v>
      </c>
      <c r="BK20" s="12">
        <f>MAX(MIN(((BK$2+1-Scenarios!$J$19)/_xlfn.DAYS(BK2+1,BK1)),1,MAX((Scenarios!$J$24-BK$1)/_xlfn.DAYS(BK2+1,BK1),0)),0)</f>
        <v>0</v>
      </c>
      <c r="BL20" s="12">
        <f>MAX(MIN(((BL$2+1-Scenarios!$J$19)/_xlfn.DAYS(BL2+1,BL1)),1,MAX((Scenarios!$J$24-BL$1)/_xlfn.DAYS(BL2+1,BL1),0)),0)</f>
        <v>0</v>
      </c>
      <c r="BM20" s="12">
        <f>MAX(MIN(((BM$2+1-Scenarios!$J$19)/_xlfn.DAYS(BM2+1,BM1)),1,MAX((Scenarios!$J$24-BM$1)/_xlfn.DAYS(BM2+1,BM1),0)),0)</f>
        <v>0</v>
      </c>
      <c r="BN20" s="12">
        <f>MAX(MIN(((BN$2+1-Scenarios!$J$19)/_xlfn.DAYS(BN2+1,BN1)),1,MAX((Scenarios!$J$24-BN$1)/_xlfn.DAYS(BN2+1,BN1),0)),0)</f>
        <v>0</v>
      </c>
      <c r="BO20" s="12">
        <f>MAX(MIN(((BO$2+1-Scenarios!$J$19)/_xlfn.DAYS(BO2+1,BO1)),1,MAX((Scenarios!$J$24-BO$1)/_xlfn.DAYS(BO2+1,BO1),0)),0)</f>
        <v>0</v>
      </c>
      <c r="BP20" s="12">
        <f>MAX(MIN(((BP$2+1-Scenarios!$J$19)/_xlfn.DAYS(BP2+1,BP1)),1,MAX((Scenarios!$J$24-BP$1)/_xlfn.DAYS(BP2+1,BP1),0)),0)</f>
        <v>0</v>
      </c>
      <c r="BQ20" s="12">
        <f>MAX(MIN(((BQ$2+1-Scenarios!$J$19)/_xlfn.DAYS(BQ2+1,BQ1)),1,MAX((Scenarios!$J$24-BQ$1)/_xlfn.DAYS(BQ2+1,BQ1),0)),0)</f>
        <v>0</v>
      </c>
      <c r="BR20" s="12">
        <f>MAX(MIN(((BR$2+1-Scenarios!$J$19)/_xlfn.DAYS(BR2+1,BR1)),1,MAX((Scenarios!$J$24-BR$1)/_xlfn.DAYS(BR2+1,BR1),0)),0)</f>
        <v>0</v>
      </c>
      <c r="BS20" s="12">
        <f>MAX(MIN(((BS$2+1-Scenarios!$J$19)/_xlfn.DAYS(BS2+1,BS1)),1,MAX((Scenarios!$J$24-BS$1)/_xlfn.DAYS(BS2+1,BS1),0)),0)</f>
        <v>0</v>
      </c>
      <c r="BT20" s="12">
        <f>MAX(MIN(((BT$2+1-Scenarios!$J$19)/_xlfn.DAYS(BT2+1,BT1)),1,MAX((Scenarios!$J$24-BT$1)/_xlfn.DAYS(BT2+1,BT1),0)),0)</f>
        <v>0</v>
      </c>
      <c r="BU20" s="12">
        <f>MAX(MIN(((BU$2+1-Scenarios!$J$19)/_xlfn.DAYS(BU2+1,BU1)),1,MAX((Scenarios!$J$24-BU$1)/_xlfn.DAYS(BU2+1,BU1),0)),0)</f>
        <v>0</v>
      </c>
      <c r="BV20" s="12">
        <f>MAX(MIN(((BV$2+1-Scenarios!$J$19)/_xlfn.DAYS(BV2+1,BV1)),1,MAX((Scenarios!$J$24-BV$1)/_xlfn.DAYS(BV2+1,BV1),0)),0)</f>
        <v>0</v>
      </c>
      <c r="BW20" s="12">
        <f>MAX(MIN(((BW$2+1-Scenarios!$J$19)/_xlfn.DAYS(BW2+1,BW1)),1,MAX((Scenarios!$J$24-BW$1)/_xlfn.DAYS(BW2+1,BW1),0)),0)</f>
        <v>0</v>
      </c>
      <c r="BX20" s="12">
        <f>MAX(MIN(((BX$2+1-Scenarios!$J$19)/_xlfn.DAYS(BX2+1,BX1)),1,MAX((Scenarios!$J$24-BX$1)/_xlfn.DAYS(BX2+1,BX1),0)),0)</f>
        <v>0</v>
      </c>
      <c r="BY20" s="12">
        <f>MAX(MIN(((BY$2+1-Scenarios!$J$19)/_xlfn.DAYS(BY2+1,BY1)),1,MAX((Scenarios!$J$24-BY$1)/_xlfn.DAYS(BY2+1,BY1),0)),0)</f>
        <v>0</v>
      </c>
      <c r="BZ20" s="12">
        <f>MAX(MIN(((BZ$2+1-Scenarios!$J$19)/_xlfn.DAYS(BZ2+1,BZ1)),1,MAX((Scenarios!$J$24-BZ$1)/_xlfn.DAYS(BZ2+1,BZ1),0)),0)</f>
        <v>0</v>
      </c>
      <c r="CA20" s="12">
        <f>MAX(MIN(((CA$2+1-Scenarios!$J$19)/_xlfn.DAYS(CA2+1,CA1)),1,MAX((Scenarios!$J$24-CA$1)/_xlfn.DAYS(CA2+1,CA1),0)),0)</f>
        <v>0</v>
      </c>
      <c r="CB20" s="12">
        <f>MAX(MIN(((CB$2+1-Scenarios!$J$19)/_xlfn.DAYS(CB2+1,CB1)),1,MAX((Scenarios!$J$24-CB$1)/_xlfn.DAYS(CB2+1,CB1),0)),0)</f>
        <v>0</v>
      </c>
      <c r="CC20" s="12">
        <f>MAX(MIN(((CC$2+1-Scenarios!$J$19)/_xlfn.DAYS(CC2+1,CC1)),1,MAX((Scenarios!$J$24-CC$1)/_xlfn.DAYS(CC2+1,CC1),0)),0)</f>
        <v>0</v>
      </c>
      <c r="CD20" s="12">
        <f>MAX(MIN(((CD$2+1-Scenarios!$J$19)/_xlfn.DAYS(CD2+1,CD1)),1,MAX((Scenarios!$J$24-CD$1)/_xlfn.DAYS(CD2+1,CD1),0)),0)</f>
        <v>0</v>
      </c>
      <c r="CE20" s="12">
        <f>MAX(MIN(((CE$2+1-Scenarios!$J$19)/_xlfn.DAYS(CE2+1,CE1)),1,MAX((Scenarios!$J$24-CE$1)/_xlfn.DAYS(CE2+1,CE1),0)),0)</f>
        <v>0</v>
      </c>
      <c r="CF20" s="12">
        <f>MAX(MIN(((CF$2+1-Scenarios!$J$19)/_xlfn.DAYS(CF2+1,CF1)),1,MAX((Scenarios!$J$24-CF$1)/_xlfn.DAYS(CF2+1,CF1),0)),0)</f>
        <v>0</v>
      </c>
      <c r="CG20" s="12">
        <f>MAX(MIN(((CG$2+1-Scenarios!$J$19)/_xlfn.DAYS(CG2+1,CG1)),1,MAX((Scenarios!$J$24-CG$1)/_xlfn.DAYS(CG2+1,CG1),0)),0)</f>
        <v>0</v>
      </c>
      <c r="CH20" s="12">
        <f>MAX(MIN(((CH$2+1-Scenarios!$J$19)/_xlfn.DAYS(CH2+1,CH1)),1,MAX((Scenarios!$J$24-CH$1)/_xlfn.DAYS(CH2+1,CH1),0)),0)</f>
        <v>0</v>
      </c>
      <c r="CI20" s="12">
        <f>MAX(MIN(((CI$2+1-Scenarios!$J$19)/_xlfn.DAYS(CI2+1,CI1)),1,MAX((Scenarios!$J$24-CI$1)/_xlfn.DAYS(CI2+1,CI1),0)),0)</f>
        <v>0</v>
      </c>
      <c r="CJ20" s="12">
        <f>MAX(MIN(((CJ$2+1-Scenarios!$J$19)/_xlfn.DAYS(CJ2+1,CJ1)),1,MAX((Scenarios!$J$24-CJ$1)/_xlfn.DAYS(CJ2+1,CJ1),0)),0)</f>
        <v>0</v>
      </c>
      <c r="CK20" s="12">
        <f>MAX(MIN(((CK$2+1-Scenarios!$J$19)/_xlfn.DAYS(CK2+1,CK1)),1,MAX((Scenarios!$J$24-CK$1)/_xlfn.DAYS(CK2+1,CK1),0)),0)</f>
        <v>0</v>
      </c>
      <c r="CL20" s="12">
        <f>MAX(MIN(((CL$2+1-Scenarios!$J$19)/_xlfn.DAYS(CL2+1,CL1)),1,MAX((Scenarios!$J$24-CL$1)/_xlfn.DAYS(CL2+1,CL1),0)),0)</f>
        <v>0</v>
      </c>
      <c r="CM20" s="12">
        <f>MAX(MIN(((CM$2+1-Scenarios!$J$19)/_xlfn.DAYS(CM2+1,CM1)),1,MAX((Scenarios!$J$24-CM$1)/_xlfn.DAYS(CM2+1,CM1),0)),0)</f>
        <v>0</v>
      </c>
      <c r="CN20" s="12">
        <f>MAX(MIN(((CN$2+1-Scenarios!$J$19)/_xlfn.DAYS(CN2+1,CN1)),1,MAX((Scenarios!$J$24-CN$1)/_xlfn.DAYS(CN2+1,CN1),0)),0)</f>
        <v>0</v>
      </c>
      <c r="CO20" s="12">
        <f>MAX(MIN(((CO$2+1-Scenarios!$J$19)/_xlfn.DAYS(CO2+1,CO1)),1,MAX((Scenarios!$J$24-CO$1)/_xlfn.DAYS(CO2+1,CO1),0)),0)</f>
        <v>0</v>
      </c>
      <c r="CP20" s="12">
        <f>MAX(MIN(((CP$2+1-Scenarios!$J$19)/_xlfn.DAYS(CP2+1,CP1)),1,MAX((Scenarios!$J$24-CP$1)/_xlfn.DAYS(CP2+1,CP1),0)),0)</f>
        <v>0</v>
      </c>
      <c r="CQ20" s="12">
        <f>MAX(MIN(((CQ$2+1-Scenarios!$J$19)/_xlfn.DAYS(CQ2+1,CQ1)),1,MAX((Scenarios!$J$24-CQ$1)/_xlfn.DAYS(CQ2+1,CQ1),0)),0)</f>
        <v>0</v>
      </c>
      <c r="CR20" s="12">
        <f>MAX(MIN(((CR$2+1-Scenarios!$J$19)/_xlfn.DAYS(CR2+1,CR1)),1,MAX((Scenarios!$J$24-CR$1)/_xlfn.DAYS(CR2+1,CR1),0)),0)</f>
        <v>0</v>
      </c>
      <c r="CS20" s="12">
        <f>MAX(MIN(((CS$2+1-Scenarios!$J$19)/_xlfn.DAYS(CS2+1,CS1)),1,MAX((Scenarios!$J$24-CS$1)/_xlfn.DAYS(CS2+1,CS1),0)),0)</f>
        <v>0</v>
      </c>
      <c r="CT20" s="12">
        <f>MAX(MIN(((CT$2+1-Scenarios!$J$19)/_xlfn.DAYS(CT2+1,CT1)),1,MAX((Scenarios!$J$24-CT$1)/_xlfn.DAYS(CT2+1,CT1),0)),0)</f>
        <v>0</v>
      </c>
      <c r="CU20" s="12">
        <f>MAX(MIN(((CU$2+1-Scenarios!$J$19)/_xlfn.DAYS(CU2+1,CU1)),1,MAX((Scenarios!$J$24-CU$1)/_xlfn.DAYS(CU2+1,CU1),0)),0)</f>
        <v>0</v>
      </c>
      <c r="CV20" s="12">
        <f>MAX(MIN(((CV$2+1-Scenarios!$J$19)/_xlfn.DAYS(CV2+1,CV1)),1,MAX((Scenarios!$J$24-CV$1)/_xlfn.DAYS(CV2+1,CV1),0)),0)</f>
        <v>0</v>
      </c>
      <c r="CW20" s="2"/>
      <c r="CX20" s="2"/>
      <c r="CY20" s="2"/>
    </row>
    <row r="21" spans="2:104">
      <c r="E21" s="1" t="s">
        <v>260</v>
      </c>
      <c r="G21" s="1" t="s">
        <v>154</v>
      </c>
      <c r="J21" s="1"/>
      <c r="K21" s="37"/>
      <c r="L21" s="12" t="e">
        <f>MAX(MIN(((L$2+1-Scenarios!$J$24)/_xlfn.DAYS(L2+1,L1)),1,MAX((Scenarios!$J$39-L$1)/_xlfn.DAYS(L2+1,L1),0)),0)</f>
        <v>#NUM!</v>
      </c>
      <c r="M21" s="12" t="e">
        <f>MAX(MIN(((M$2+1-Scenarios!$J$24)/_xlfn.DAYS(M2+1,M1)),1,MAX((Scenarios!$J$39-M$1)/_xlfn.DAYS(M2+1,M1),0)),0)</f>
        <v>#NUM!</v>
      </c>
      <c r="N21" s="12" t="e">
        <f>MAX(MIN(((N$2+1-Scenarios!$J$24)/_xlfn.DAYS(N2+1,N1)),1,MAX((Scenarios!$J$39-N$1)/_xlfn.DAYS(N2+1,N1),0)),0)</f>
        <v>#NUM!</v>
      </c>
      <c r="O21" s="12" t="e">
        <f>MAX(MIN(((O$2+1-Scenarios!$J$24)/_xlfn.DAYS(O2+1,O1)),1,MAX((Scenarios!$J$39-O$1)/_xlfn.DAYS(O2+1,O1),0)),0)</f>
        <v>#NUM!</v>
      </c>
      <c r="P21" s="12" t="e">
        <f>MAX(MIN(((P$2+1-Scenarios!$J$24)/_xlfn.DAYS(P2+1,P1)),1,MAX((Scenarios!$J$39-P$1)/_xlfn.DAYS(P2+1,P1),0)),0)</f>
        <v>#NUM!</v>
      </c>
      <c r="Q21" s="12" t="e">
        <f>MAX(MIN(((Q$2+1-Scenarios!$J$24)/_xlfn.DAYS(Q2+1,Q1)),1,MAX((Scenarios!$J$39-Q$1)/_xlfn.DAYS(Q2+1,Q1),0)),0)</f>
        <v>#NUM!</v>
      </c>
      <c r="R21" s="12" t="e">
        <f>MAX(MIN(((R$2+1-Scenarios!$J$24)/_xlfn.DAYS(R2+1,R1)),1,MAX((Scenarios!$J$39-R$1)/_xlfn.DAYS(R2+1,R1),0)),0)</f>
        <v>#NUM!</v>
      </c>
      <c r="S21" s="12" t="e">
        <f>MAX(MIN(((S$2+1-Scenarios!$J$24)/_xlfn.DAYS(S2+1,S1)),1,MAX((Scenarios!$J$39-S$1)/_xlfn.DAYS(S2+1,S1),0)),0)</f>
        <v>#NUM!</v>
      </c>
      <c r="T21" s="12" t="e">
        <f>MAX(MIN(((T$2+1-Scenarios!$J$24)/_xlfn.DAYS(T2+1,T1)),1,MAX((Scenarios!$J$39-T$1)/_xlfn.DAYS(T2+1,T1),0)),0)</f>
        <v>#NUM!</v>
      </c>
      <c r="U21" s="12" t="e">
        <f>MAX(MIN(((U$2+1-Scenarios!$J$24)/_xlfn.DAYS(U2+1,U1)),1,MAX((Scenarios!$J$39-U$1)/_xlfn.DAYS(U2+1,U1),0)),0)</f>
        <v>#NUM!</v>
      </c>
      <c r="V21" s="12" t="e">
        <f>MAX(MIN(((V$2+1-Scenarios!$J$24)/_xlfn.DAYS(V2+1,V1)),1,MAX((Scenarios!$J$39-V$1)/_xlfn.DAYS(V2+1,V1),0)),0)</f>
        <v>#NUM!</v>
      </c>
      <c r="W21" s="12" t="e">
        <f>MAX(MIN(((W$2+1-Scenarios!$J$24)/_xlfn.DAYS(W2+1,W1)),1,MAX((Scenarios!$J$39-W$1)/_xlfn.DAYS(W2+1,W1),0)),0)</f>
        <v>#NUM!</v>
      </c>
      <c r="X21" s="12" t="e">
        <f>MAX(MIN(((X$2+1-Scenarios!$J$24)/_xlfn.DAYS(X2+1,X1)),1,MAX((Scenarios!$J$39-X$1)/_xlfn.DAYS(X2+1,X1),0)),0)</f>
        <v>#NUM!</v>
      </c>
      <c r="Y21" s="12" t="e">
        <f>MAX(MIN(((Y$2+1-Scenarios!$J$24)/_xlfn.DAYS(Y2+1,Y1)),1,MAX((Scenarios!$J$39-Y$1)/_xlfn.DAYS(Y2+1,Y1),0)),0)</f>
        <v>#NUM!</v>
      </c>
      <c r="Z21" s="12" t="e">
        <f>MAX(MIN(((Z$2+1-Scenarios!$J$24)/_xlfn.DAYS(Z2+1,Z1)),1,MAX((Scenarios!$J$39-Z$1)/_xlfn.DAYS(Z2+1,Z1),0)),0)</f>
        <v>#NUM!</v>
      </c>
      <c r="AA21" s="12" t="e">
        <f>MAX(MIN(((AA$2+1-Scenarios!$J$24)/_xlfn.DAYS(AA2+1,AA1)),1,MAX((Scenarios!$J$39-AA$1)/_xlfn.DAYS(AA2+1,AA1),0)),0)</f>
        <v>#NUM!</v>
      </c>
      <c r="AB21" s="12" t="e">
        <f>MAX(MIN(((AB$2+1-Scenarios!$J$24)/_xlfn.DAYS(AB2+1,AB1)),1,MAX((Scenarios!$J$39-AB$1)/_xlfn.DAYS(AB2+1,AB1),0)),0)</f>
        <v>#NUM!</v>
      </c>
      <c r="AC21" s="12" t="e">
        <f>MAX(MIN(((AC$2+1-Scenarios!$J$24)/_xlfn.DAYS(AC2+1,AC1)),1,MAX((Scenarios!$J$39-AC$1)/_xlfn.DAYS(AC2+1,AC1),0)),0)</f>
        <v>#NUM!</v>
      </c>
      <c r="AD21" s="12" t="e">
        <f>MAX(MIN(((AD$2+1-Scenarios!$J$24)/_xlfn.DAYS(AD2+1,AD1)),1,MAX((Scenarios!$J$39-AD$1)/_xlfn.DAYS(AD2+1,AD1),0)),0)</f>
        <v>#NUM!</v>
      </c>
      <c r="AE21" s="12" t="e">
        <f>MAX(MIN(((AE$2+1-Scenarios!$J$24)/_xlfn.DAYS(AE2+1,AE1)),1,MAX((Scenarios!$J$39-AE$1)/_xlfn.DAYS(AE2+1,AE1),0)),0)</f>
        <v>#NUM!</v>
      </c>
      <c r="AF21" s="12" t="e">
        <f>MAX(MIN(((AF$2+1-Scenarios!$J$24)/_xlfn.DAYS(AF2+1,AF1)),1,MAX((Scenarios!$J$39-AF$1)/_xlfn.DAYS(AF2+1,AF1),0)),0)</f>
        <v>#NUM!</v>
      </c>
      <c r="AG21" s="12" t="e">
        <f>MAX(MIN(((AG$2+1-Scenarios!$J$24)/_xlfn.DAYS(AG2+1,AG1)),1,MAX((Scenarios!$J$39-AG$1)/_xlfn.DAYS(AG2+1,AG1),0)),0)</f>
        <v>#NUM!</v>
      </c>
      <c r="AH21" s="12" t="e">
        <f>MAX(MIN(((AH$2+1-Scenarios!$J$24)/_xlfn.DAYS(AH2+1,AH1)),1,MAX((Scenarios!$J$39-AH$1)/_xlfn.DAYS(AH2+1,AH1),0)),0)</f>
        <v>#NUM!</v>
      </c>
      <c r="AI21" s="12" t="e">
        <f>MAX(MIN(((AI$2+1-Scenarios!$J$24)/_xlfn.DAYS(AI2+1,AI1)),1,MAX((Scenarios!$J$39-AI$1)/_xlfn.DAYS(AI2+1,AI1),0)),0)</f>
        <v>#NUM!</v>
      </c>
      <c r="AJ21" s="12" t="e">
        <f>MAX(MIN(((AJ$2+1-Scenarios!$J$24)/_xlfn.DAYS(AJ2+1,AJ1)),1,MAX((Scenarios!$J$39-AJ$1)/_xlfn.DAYS(AJ2+1,AJ1),0)),0)</f>
        <v>#NUM!</v>
      </c>
      <c r="AK21" s="12" t="e">
        <f>MAX(MIN(((AK$2+1-Scenarios!$J$24)/_xlfn.DAYS(AK2+1,AK1)),1,MAX((Scenarios!$J$39-AK$1)/_xlfn.DAYS(AK2+1,AK1),0)),0)</f>
        <v>#NUM!</v>
      </c>
      <c r="AL21" s="12" t="e">
        <f>MAX(MIN(((AL$2+1-Scenarios!$J$24)/_xlfn.DAYS(AL2+1,AL1)),1,MAX((Scenarios!$J$39-AL$1)/_xlfn.DAYS(AL2+1,AL1),0)),0)</f>
        <v>#NUM!</v>
      </c>
      <c r="AM21" s="12" t="e">
        <f>MAX(MIN(((AM$2+1-Scenarios!$J$24)/_xlfn.DAYS(AM2+1,AM1)),1,MAX((Scenarios!$J$39-AM$1)/_xlfn.DAYS(AM2+1,AM1),0)),0)</f>
        <v>#NUM!</v>
      </c>
      <c r="AN21" s="12" t="e">
        <f>MAX(MIN(((AN$2+1-Scenarios!$J$24)/_xlfn.DAYS(AN2+1,AN1)),1,MAX((Scenarios!$J$39-AN$1)/_xlfn.DAYS(AN2+1,AN1),0)),0)</f>
        <v>#NUM!</v>
      </c>
      <c r="AO21" s="12" t="e">
        <f>MAX(MIN(((AO$2+1-Scenarios!$J$24)/_xlfn.DAYS(AO2+1,AO1)),1,MAX((Scenarios!$J$39-AO$1)/_xlfn.DAYS(AO2+1,AO1),0)),0)</f>
        <v>#NUM!</v>
      </c>
      <c r="AP21" s="12" t="e">
        <f>MAX(MIN(((AP$2+1-Scenarios!$J$24)/_xlfn.DAYS(AP2+1,AP1)),1,MAX((Scenarios!$J$39-AP$1)/_xlfn.DAYS(AP2+1,AP1),0)),0)</f>
        <v>#NUM!</v>
      </c>
      <c r="AQ21" s="12" t="e">
        <f>MAX(MIN(((AQ$2+1-Scenarios!$J$24)/_xlfn.DAYS(AQ2+1,AQ1)),1,MAX((Scenarios!$J$39-AQ$1)/_xlfn.DAYS(AQ2+1,AQ1),0)),0)</f>
        <v>#NUM!</v>
      </c>
      <c r="AR21" s="12" t="e">
        <f>MAX(MIN(((AR$2+1-Scenarios!$J$24)/_xlfn.DAYS(AR2+1,AR1)),1,MAX((Scenarios!$J$39-AR$1)/_xlfn.DAYS(AR2+1,AR1),0)),0)</f>
        <v>#NUM!</v>
      </c>
      <c r="AS21" s="12" t="e">
        <f>MAX(MIN(((AS$2+1-Scenarios!$J$24)/_xlfn.DAYS(AS2+1,AS1)),1,MAX((Scenarios!$J$39-AS$1)/_xlfn.DAYS(AS2+1,AS1),0)),0)</f>
        <v>#NUM!</v>
      </c>
      <c r="AT21" s="12" t="e">
        <f>MAX(MIN(((AT$2+1-Scenarios!$J$24)/_xlfn.DAYS(AT2+1,AT1)),1,MAX((Scenarios!$J$39-AT$1)/_xlfn.DAYS(AT2+1,AT1),0)),0)</f>
        <v>#NUM!</v>
      </c>
      <c r="AU21" s="12" t="e">
        <f>MAX(MIN(((AU$2+1-Scenarios!$J$24)/_xlfn.DAYS(AU2+1,AU1)),1,MAX((Scenarios!$J$39-AU$1)/_xlfn.DAYS(AU2+1,AU1),0)),0)</f>
        <v>#NUM!</v>
      </c>
      <c r="AV21" s="12" t="e">
        <f>MAX(MIN(((AV$2+1-Scenarios!$J$24)/_xlfn.DAYS(AV2+1,AV1)),1,MAX((Scenarios!$J$39-AV$1)/_xlfn.DAYS(AV2+1,AV1),0)),0)</f>
        <v>#NUM!</v>
      </c>
      <c r="AW21" s="12" t="e">
        <f>MAX(MIN(((AW$2+1-Scenarios!$J$24)/_xlfn.DAYS(AW2+1,AW1)),1,MAX((Scenarios!$J$39-AW$1)/_xlfn.DAYS(AW2+1,AW1),0)),0)</f>
        <v>#NUM!</v>
      </c>
      <c r="AX21" s="12" t="e">
        <f>MAX(MIN(((AX$2+1-Scenarios!$J$24)/_xlfn.DAYS(AX2+1,AX1)),1,MAX((Scenarios!$J$39-AX$1)/_xlfn.DAYS(AX2+1,AX1),0)),0)</f>
        <v>#NUM!</v>
      </c>
      <c r="AY21" s="12" t="e">
        <f>MAX(MIN(((AY$2+1-Scenarios!$J$24)/_xlfn.DAYS(AY2+1,AY1)),1,MAX((Scenarios!$J$39-AY$1)/_xlfn.DAYS(AY2+1,AY1),0)),0)</f>
        <v>#NUM!</v>
      </c>
      <c r="AZ21" s="12" t="e">
        <f>MAX(MIN(((AZ$2+1-Scenarios!$J$24)/_xlfn.DAYS(AZ2+1,AZ1)),1,MAX((Scenarios!$J$39-AZ$1)/_xlfn.DAYS(AZ2+1,AZ1),0)),0)</f>
        <v>#NUM!</v>
      </c>
      <c r="BA21" s="12" t="e">
        <f>MAX(MIN(((BA$2+1-Scenarios!$J$24)/_xlfn.DAYS(BA2+1,BA1)),1,MAX((Scenarios!$J$39-BA$1)/_xlfn.DAYS(BA2+1,BA1),0)),0)</f>
        <v>#NUM!</v>
      </c>
      <c r="BB21" s="12" t="e">
        <f>MAX(MIN(((BB$2+1-Scenarios!$J$24)/_xlfn.DAYS(BB2+1,BB1)),1,MAX((Scenarios!$J$39-BB$1)/_xlfn.DAYS(BB2+1,BB1),0)),0)</f>
        <v>#NUM!</v>
      </c>
      <c r="BC21" s="12" t="e">
        <f>MAX(MIN(((BC$2+1-Scenarios!$J$24)/_xlfn.DAYS(BC2+1,BC1)),1,MAX((Scenarios!$J$39-BC$1)/_xlfn.DAYS(BC2+1,BC1),0)),0)</f>
        <v>#NUM!</v>
      </c>
      <c r="BD21" s="12" t="e">
        <f>MAX(MIN(((BD$2+1-Scenarios!$J$24)/_xlfn.DAYS(BD2+1,BD1)),1,MAX((Scenarios!$J$39-BD$1)/_xlfn.DAYS(BD2+1,BD1),0)),0)</f>
        <v>#NUM!</v>
      </c>
      <c r="BE21" s="12" t="e">
        <f>MAX(MIN(((BE$2+1-Scenarios!$J$24)/_xlfn.DAYS(BE2+1,BE1)),1,MAX((Scenarios!$J$39-BE$1)/_xlfn.DAYS(BE2+1,BE1),0)),0)</f>
        <v>#NUM!</v>
      </c>
      <c r="BF21" s="12" t="e">
        <f>MAX(MIN(((BF$2+1-Scenarios!$J$24)/_xlfn.DAYS(BF2+1,BF1)),1,MAX((Scenarios!$J$39-BF$1)/_xlfn.DAYS(BF2+1,BF1),0)),0)</f>
        <v>#NUM!</v>
      </c>
      <c r="BG21" s="12" t="e">
        <f>MAX(MIN(((BG$2+1-Scenarios!$J$24)/_xlfn.DAYS(BG2+1,BG1)),1,MAX((Scenarios!$J$39-BG$1)/_xlfn.DAYS(BG2+1,BG1),0)),0)</f>
        <v>#NUM!</v>
      </c>
      <c r="BH21" s="12" t="e">
        <f>MAX(MIN(((BH$2+1-Scenarios!$J$24)/_xlfn.DAYS(BH2+1,BH1)),1,MAX((Scenarios!$J$39-BH$1)/_xlfn.DAYS(BH2+1,BH1),0)),0)</f>
        <v>#NUM!</v>
      </c>
      <c r="BI21" s="12" t="e">
        <f>MAX(MIN(((BI$2+1-Scenarios!$J$24)/_xlfn.DAYS(BI2+1,BI1)),1,MAX((Scenarios!$J$39-BI$1)/_xlfn.DAYS(BI2+1,BI1),0)),0)</f>
        <v>#NUM!</v>
      </c>
      <c r="BJ21" s="12" t="e">
        <f>MAX(MIN(((BJ$2+1-Scenarios!$J$24)/_xlfn.DAYS(BJ2+1,BJ1)),1,MAX((Scenarios!$J$39-BJ$1)/_xlfn.DAYS(BJ2+1,BJ1),0)),0)</f>
        <v>#NUM!</v>
      </c>
      <c r="BK21" s="12" t="e">
        <f>MAX(MIN(((BK$2+1-Scenarios!$J$24)/_xlfn.DAYS(BK2+1,BK1)),1,MAX((Scenarios!$J$39-BK$1)/_xlfn.DAYS(BK2+1,BK1),0)),0)</f>
        <v>#NUM!</v>
      </c>
      <c r="BL21" s="12" t="e">
        <f>MAX(MIN(((BL$2+1-Scenarios!$J$24)/_xlfn.DAYS(BL2+1,BL1)),1,MAX((Scenarios!$J$39-BL$1)/_xlfn.DAYS(BL2+1,BL1),0)),0)</f>
        <v>#NUM!</v>
      </c>
      <c r="BM21" s="12" t="e">
        <f>MAX(MIN(((BM$2+1-Scenarios!$J$24)/_xlfn.DAYS(BM2+1,BM1)),1,MAX((Scenarios!$J$39-BM$1)/_xlfn.DAYS(BM2+1,BM1),0)),0)</f>
        <v>#NUM!</v>
      </c>
      <c r="BN21" s="12" t="e">
        <f>MAX(MIN(((BN$2+1-Scenarios!$J$24)/_xlfn.DAYS(BN2+1,BN1)),1,MAX((Scenarios!$J$39-BN$1)/_xlfn.DAYS(BN2+1,BN1),0)),0)</f>
        <v>#NUM!</v>
      </c>
      <c r="BO21" s="12" t="e">
        <f>MAX(MIN(((BO$2+1-Scenarios!$J$24)/_xlfn.DAYS(BO2+1,BO1)),1,MAX((Scenarios!$J$39-BO$1)/_xlfn.DAYS(BO2+1,BO1),0)),0)</f>
        <v>#NUM!</v>
      </c>
      <c r="BP21" s="12" t="e">
        <f>MAX(MIN(((BP$2+1-Scenarios!$J$24)/_xlfn.DAYS(BP2+1,BP1)),1,MAX((Scenarios!$J$39-BP$1)/_xlfn.DAYS(BP2+1,BP1),0)),0)</f>
        <v>#NUM!</v>
      </c>
      <c r="BQ21" s="12" t="e">
        <f>MAX(MIN(((BQ$2+1-Scenarios!$J$24)/_xlfn.DAYS(BQ2+1,BQ1)),1,MAX((Scenarios!$J$39-BQ$1)/_xlfn.DAYS(BQ2+1,BQ1),0)),0)</f>
        <v>#NUM!</v>
      </c>
      <c r="BR21" s="12" t="e">
        <f>MAX(MIN(((BR$2+1-Scenarios!$J$24)/_xlfn.DAYS(BR2+1,BR1)),1,MAX((Scenarios!$J$39-BR$1)/_xlfn.DAYS(BR2+1,BR1),0)),0)</f>
        <v>#NUM!</v>
      </c>
      <c r="BS21" s="12" t="e">
        <f>MAX(MIN(((BS$2+1-Scenarios!$J$24)/_xlfn.DAYS(BS2+1,BS1)),1,MAX((Scenarios!$J$39-BS$1)/_xlfn.DAYS(BS2+1,BS1),0)),0)</f>
        <v>#NUM!</v>
      </c>
      <c r="BT21" s="12" t="e">
        <f>MAX(MIN(((BT$2+1-Scenarios!$J$24)/_xlfn.DAYS(BT2+1,BT1)),1,MAX((Scenarios!$J$39-BT$1)/_xlfn.DAYS(BT2+1,BT1),0)),0)</f>
        <v>#NUM!</v>
      </c>
      <c r="BU21" s="12" t="e">
        <f>MAX(MIN(((BU$2+1-Scenarios!$J$24)/_xlfn.DAYS(BU2+1,BU1)),1,MAX((Scenarios!$J$39-BU$1)/_xlfn.DAYS(BU2+1,BU1),0)),0)</f>
        <v>#NUM!</v>
      </c>
      <c r="BV21" s="12" t="e">
        <f>MAX(MIN(((BV$2+1-Scenarios!$J$24)/_xlfn.DAYS(BV2+1,BV1)),1,MAX((Scenarios!$J$39-BV$1)/_xlfn.DAYS(BV2+1,BV1),0)),0)</f>
        <v>#NUM!</v>
      </c>
      <c r="BW21" s="12" t="e">
        <f>MAX(MIN(((BW$2+1-Scenarios!$J$24)/_xlfn.DAYS(BW2+1,BW1)),1,MAX((Scenarios!$J$39-BW$1)/_xlfn.DAYS(BW2+1,BW1),0)),0)</f>
        <v>#NUM!</v>
      </c>
      <c r="BX21" s="12" t="e">
        <f>MAX(MIN(((BX$2+1-Scenarios!$J$24)/_xlfn.DAYS(BX2+1,BX1)),1,MAX((Scenarios!$J$39-BX$1)/_xlfn.DAYS(BX2+1,BX1),0)),0)</f>
        <v>#NUM!</v>
      </c>
      <c r="BY21" s="12" t="e">
        <f>MAX(MIN(((BY$2+1-Scenarios!$J$24)/_xlfn.DAYS(BY2+1,BY1)),1,MAX((Scenarios!$J$39-BY$1)/_xlfn.DAYS(BY2+1,BY1),0)),0)</f>
        <v>#NUM!</v>
      </c>
      <c r="BZ21" s="12" t="e">
        <f>MAX(MIN(((BZ$2+1-Scenarios!$J$24)/_xlfn.DAYS(BZ2+1,BZ1)),1,MAX((Scenarios!$J$39-BZ$1)/_xlfn.DAYS(BZ2+1,BZ1),0)),0)</f>
        <v>#NUM!</v>
      </c>
      <c r="CA21" s="12" t="e">
        <f>MAX(MIN(((CA$2+1-Scenarios!$J$24)/_xlfn.DAYS(CA2+1,CA1)),1,MAX((Scenarios!$J$39-CA$1)/_xlfn.DAYS(CA2+1,CA1),0)),0)</f>
        <v>#NUM!</v>
      </c>
      <c r="CB21" s="12" t="e">
        <f>MAX(MIN(((CB$2+1-Scenarios!$J$24)/_xlfn.DAYS(CB2+1,CB1)),1,MAX((Scenarios!$J$39-CB$1)/_xlfn.DAYS(CB2+1,CB1),0)),0)</f>
        <v>#NUM!</v>
      </c>
      <c r="CC21" s="12" t="e">
        <f>MAX(MIN(((CC$2+1-Scenarios!$J$24)/_xlfn.DAYS(CC2+1,CC1)),1,MAX((Scenarios!$J$39-CC$1)/_xlfn.DAYS(CC2+1,CC1),0)),0)</f>
        <v>#NUM!</v>
      </c>
      <c r="CD21" s="12" t="e">
        <f>MAX(MIN(((CD$2+1-Scenarios!$J$24)/_xlfn.DAYS(CD2+1,CD1)),1,MAX((Scenarios!$J$39-CD$1)/_xlfn.DAYS(CD2+1,CD1),0)),0)</f>
        <v>#NUM!</v>
      </c>
      <c r="CE21" s="12" t="e">
        <f>MAX(MIN(((CE$2+1-Scenarios!$J$24)/_xlfn.DAYS(CE2+1,CE1)),1,MAX((Scenarios!$J$39-CE$1)/_xlfn.DAYS(CE2+1,CE1),0)),0)</f>
        <v>#NUM!</v>
      </c>
      <c r="CF21" s="12" t="e">
        <f>MAX(MIN(((CF$2+1-Scenarios!$J$24)/_xlfn.DAYS(CF2+1,CF1)),1,MAX((Scenarios!$J$39-CF$1)/_xlfn.DAYS(CF2+1,CF1),0)),0)</f>
        <v>#NUM!</v>
      </c>
      <c r="CG21" s="12" t="e">
        <f>MAX(MIN(((CG$2+1-Scenarios!$J$24)/_xlfn.DAYS(CG2+1,CG1)),1,MAX((Scenarios!$J$39-CG$1)/_xlfn.DAYS(CG2+1,CG1),0)),0)</f>
        <v>#NUM!</v>
      </c>
      <c r="CH21" s="12" t="e">
        <f>MAX(MIN(((CH$2+1-Scenarios!$J$24)/_xlfn.DAYS(CH2+1,CH1)),1,MAX((Scenarios!$J$39-CH$1)/_xlfn.DAYS(CH2+1,CH1),0)),0)</f>
        <v>#NUM!</v>
      </c>
      <c r="CI21" s="12" t="e">
        <f>MAX(MIN(((CI$2+1-Scenarios!$J$24)/_xlfn.DAYS(CI2+1,CI1)),1,MAX((Scenarios!$J$39-CI$1)/_xlfn.DAYS(CI2+1,CI1),0)),0)</f>
        <v>#NUM!</v>
      </c>
      <c r="CJ21" s="12" t="e">
        <f>MAX(MIN(((CJ$2+1-Scenarios!$J$24)/_xlfn.DAYS(CJ2+1,CJ1)),1,MAX((Scenarios!$J$39-CJ$1)/_xlfn.DAYS(CJ2+1,CJ1),0)),0)</f>
        <v>#NUM!</v>
      </c>
      <c r="CK21" s="12" t="e">
        <f>MAX(MIN(((CK$2+1-Scenarios!$J$24)/_xlfn.DAYS(CK2+1,CK1)),1,MAX((Scenarios!$J$39-CK$1)/_xlfn.DAYS(CK2+1,CK1),0)),0)</f>
        <v>#NUM!</v>
      </c>
      <c r="CL21" s="12" t="e">
        <f>MAX(MIN(((CL$2+1-Scenarios!$J$24)/_xlfn.DAYS(CL2+1,CL1)),1,MAX((Scenarios!$J$39-CL$1)/_xlfn.DAYS(CL2+1,CL1),0)),0)</f>
        <v>#NUM!</v>
      </c>
      <c r="CM21" s="12" t="e">
        <f>MAX(MIN(((CM$2+1-Scenarios!$J$24)/_xlfn.DAYS(CM2+1,CM1)),1,MAX((Scenarios!$J$39-CM$1)/_xlfn.DAYS(CM2+1,CM1),0)),0)</f>
        <v>#NUM!</v>
      </c>
      <c r="CN21" s="12" t="e">
        <f>MAX(MIN(((CN$2+1-Scenarios!$J$24)/_xlfn.DAYS(CN2+1,CN1)),1,MAX((Scenarios!$J$39-CN$1)/_xlfn.DAYS(CN2+1,CN1),0)),0)</f>
        <v>#NUM!</v>
      </c>
      <c r="CO21" s="12" t="e">
        <f>MAX(MIN(((CO$2+1-Scenarios!$J$24)/_xlfn.DAYS(CO2+1,CO1)),1,MAX((Scenarios!$J$39-CO$1)/_xlfn.DAYS(CO2+1,CO1),0)),0)</f>
        <v>#NUM!</v>
      </c>
      <c r="CP21" s="12" t="e">
        <f>MAX(MIN(((CP$2+1-Scenarios!$J$24)/_xlfn.DAYS(CP2+1,CP1)),1,MAX((Scenarios!$J$39-CP$1)/_xlfn.DAYS(CP2+1,CP1),0)),0)</f>
        <v>#NUM!</v>
      </c>
      <c r="CQ21" s="12" t="e">
        <f>MAX(MIN(((CQ$2+1-Scenarios!$J$24)/_xlfn.DAYS(CQ2+1,CQ1)),1,MAX((Scenarios!$J$39-CQ$1)/_xlfn.DAYS(CQ2+1,CQ1),0)),0)</f>
        <v>#NUM!</v>
      </c>
      <c r="CR21" s="12" t="e">
        <f>MAX(MIN(((CR$2+1-Scenarios!$J$24)/_xlfn.DAYS(CR2+1,CR1)),1,MAX((Scenarios!$J$39-CR$1)/_xlfn.DAYS(CR2+1,CR1),0)),0)</f>
        <v>#NUM!</v>
      </c>
      <c r="CS21" s="12" t="e">
        <f>MAX(MIN(((CS$2+1-Scenarios!$J$24)/_xlfn.DAYS(CS2+1,CS1)),1,MAX((Scenarios!$J$39-CS$1)/_xlfn.DAYS(CS2+1,CS1),0)),0)</f>
        <v>#NUM!</v>
      </c>
      <c r="CT21" s="12" t="e">
        <f>MAX(MIN(((CT$2+1-Scenarios!$J$24)/_xlfn.DAYS(CT2+1,CT1)),1,MAX((Scenarios!$J$39-CT$1)/_xlfn.DAYS(CT2+1,CT1),0)),0)</f>
        <v>#NUM!</v>
      </c>
      <c r="CU21" s="12" t="e">
        <f>MAX(MIN(((CU$2+1-Scenarios!$J$24)/_xlfn.DAYS(CU2+1,CU1)),1,MAX((Scenarios!$J$39-CU$1)/_xlfn.DAYS(CU2+1,CU1),0)),0)</f>
        <v>#NUM!</v>
      </c>
      <c r="CV21" s="12" t="e">
        <f>MAX(MIN(((CV$2+1-Scenarios!$J$24)/_xlfn.DAYS(CV2+1,CV1)),1,MAX((Scenarios!$J$39-CV$1)/_xlfn.DAYS(CV2+1,CV1),0)),0)</f>
        <v>#NUM!</v>
      </c>
      <c r="CW21" s="2"/>
      <c r="CX21" s="2"/>
      <c r="CY21" s="2"/>
    </row>
    <row r="22" spans="2:104">
      <c r="E22" s="1" t="s">
        <v>261</v>
      </c>
      <c r="G22" s="1" t="s">
        <v>255</v>
      </c>
      <c r="J22" s="1"/>
      <c r="K22" s="37"/>
      <c r="L22" s="434">
        <f>IF(AND(Scenarios!$J$24&gt;=L1,Scenarios!$J$24&lt;=L2),1,0)</f>
        <v>0</v>
      </c>
      <c r="M22" s="434">
        <f>IF(AND(Scenarios!$J$24&gt;=M1,Scenarios!$J$24&lt;=M2),1,0)</f>
        <v>0</v>
      </c>
      <c r="N22" s="434">
        <f>IF(AND(Scenarios!$J$24&gt;=N1,Scenarios!$J$24&lt;=N2),1,0)</f>
        <v>0</v>
      </c>
      <c r="O22" s="434">
        <f>IF(AND(Scenarios!$J$24&gt;=O1,Scenarios!$J$24&lt;=O2),1,0)</f>
        <v>0</v>
      </c>
      <c r="P22" s="434">
        <f>IF(AND(Scenarios!$J$24&gt;=P1,Scenarios!$J$24&lt;=P2),1,0)</f>
        <v>0</v>
      </c>
      <c r="Q22" s="434">
        <f>IF(AND(Scenarios!$J$24&gt;=Q1,Scenarios!$J$24&lt;=Q2),1,0)</f>
        <v>0</v>
      </c>
      <c r="R22" s="434">
        <f>IF(AND(Scenarios!$J$24&gt;=R1,Scenarios!$J$24&lt;=R2),1,0)</f>
        <v>0</v>
      </c>
      <c r="S22" s="434">
        <f>IF(AND(Scenarios!$J$24&gt;=S1,Scenarios!$J$24&lt;=S2),1,0)</f>
        <v>0</v>
      </c>
      <c r="T22" s="434">
        <f>IF(AND(Scenarios!$J$24&gt;=T1,Scenarios!$J$24&lt;=T2),1,0)</f>
        <v>0</v>
      </c>
      <c r="U22" s="434">
        <f>IF(AND(Scenarios!$J$24&gt;=U1,Scenarios!$J$24&lt;=U2),1,0)</f>
        <v>0</v>
      </c>
      <c r="V22" s="434">
        <f>IF(AND(Scenarios!$J$24&gt;=V1,Scenarios!$J$24&lt;=V2),1,0)</f>
        <v>0</v>
      </c>
      <c r="W22" s="434">
        <f>IF(AND(Scenarios!$J$24&gt;=W1,Scenarios!$J$24&lt;=W2),1,0)</f>
        <v>0</v>
      </c>
      <c r="X22" s="434">
        <f>IF(AND(Scenarios!$J$24&gt;=X1,Scenarios!$J$24&lt;=X2),1,0)</f>
        <v>0</v>
      </c>
      <c r="Y22" s="434">
        <f>IF(AND(Scenarios!$J$24&gt;=Y1,Scenarios!$J$24&lt;=Y2),1,0)</f>
        <v>0</v>
      </c>
      <c r="Z22" s="434">
        <f>IF(AND(Scenarios!$J$24&gt;=Z1,Scenarios!$J$24&lt;=Z2),1,0)</f>
        <v>0</v>
      </c>
      <c r="AA22" s="434">
        <f>IF(AND(Scenarios!$J$24&gt;=AA1,Scenarios!$J$24&lt;=AA2),1,0)</f>
        <v>0</v>
      </c>
      <c r="AB22" s="434">
        <f>IF(AND(Scenarios!$J$24&gt;=AB1,Scenarios!$J$24&lt;=AB2),1,0)</f>
        <v>0</v>
      </c>
      <c r="AC22" s="434">
        <f>IF(AND(Scenarios!$J$24&gt;=AC1,Scenarios!$J$24&lt;=AC2),1,0)</f>
        <v>0</v>
      </c>
      <c r="AD22" s="434">
        <f>IF(AND(Scenarios!$J$24&gt;=AD1,Scenarios!$J$24&lt;=AD2),1,0)</f>
        <v>0</v>
      </c>
      <c r="AE22" s="434">
        <f>IF(AND(Scenarios!$J$24&gt;=AE1,Scenarios!$J$24&lt;=AE2),1,0)</f>
        <v>0</v>
      </c>
      <c r="AF22" s="434">
        <f>IF(AND(Scenarios!$J$24&gt;=AF1,Scenarios!$J$24&lt;=AF2),1,0)</f>
        <v>0</v>
      </c>
      <c r="AG22" s="434">
        <f>IF(AND(Scenarios!$J$24&gt;=AG1,Scenarios!$J$24&lt;=AG2),1,0)</f>
        <v>0</v>
      </c>
      <c r="AH22" s="434">
        <f>IF(AND(Scenarios!$J$24&gt;=AH1,Scenarios!$J$24&lt;=AH2),1,0)</f>
        <v>0</v>
      </c>
      <c r="AI22" s="434">
        <f>IF(AND(Scenarios!$J$24&gt;=AI1,Scenarios!$J$24&lt;=AI2),1,0)</f>
        <v>0</v>
      </c>
      <c r="AJ22" s="434">
        <f>IF(AND(Scenarios!$J$24&gt;=AJ1,Scenarios!$J$24&lt;=AJ2),1,0)</f>
        <v>0</v>
      </c>
      <c r="AK22" s="434">
        <f>IF(AND(Scenarios!$J$24&gt;=AK1,Scenarios!$J$24&lt;=AK2),1,0)</f>
        <v>0</v>
      </c>
      <c r="AL22" s="434">
        <f>IF(AND(Scenarios!$J$24&gt;=AL1,Scenarios!$J$24&lt;=AL2),1,0)</f>
        <v>0</v>
      </c>
      <c r="AM22" s="434">
        <f>IF(AND(Scenarios!$J$24&gt;=AM1,Scenarios!$J$24&lt;=AM2),1,0)</f>
        <v>0</v>
      </c>
      <c r="AN22" s="434">
        <f>IF(AND(Scenarios!$J$24&gt;=AN1,Scenarios!$J$24&lt;=AN2),1,0)</f>
        <v>0</v>
      </c>
      <c r="AO22" s="434">
        <f>IF(AND(Scenarios!$J$24&gt;=AO1,Scenarios!$J$24&lt;=AO2),1,0)</f>
        <v>0</v>
      </c>
      <c r="AP22" s="434">
        <f>IF(AND(Scenarios!$J$24&gt;=AP1,Scenarios!$J$24&lt;=AP2),1,0)</f>
        <v>0</v>
      </c>
      <c r="AQ22" s="434">
        <f>IF(AND(Scenarios!$J$24&gt;=AQ1,Scenarios!$J$24&lt;=AQ2),1,0)</f>
        <v>0</v>
      </c>
      <c r="AR22" s="434">
        <f>IF(AND(Scenarios!$J$24&gt;=AR1,Scenarios!$J$24&lt;=AR2),1,0)</f>
        <v>0</v>
      </c>
      <c r="AS22" s="434">
        <f>IF(AND(Scenarios!$J$24&gt;=AS1,Scenarios!$J$24&lt;=AS2),1,0)</f>
        <v>0</v>
      </c>
      <c r="AT22" s="434">
        <f>IF(AND(Scenarios!$J$24&gt;=AT1,Scenarios!$J$24&lt;=AT2),1,0)</f>
        <v>0</v>
      </c>
      <c r="AU22" s="434">
        <f>IF(AND(Scenarios!$J$24&gt;=AU1,Scenarios!$J$24&lt;=AU2),1,0)</f>
        <v>0</v>
      </c>
      <c r="AV22" s="434">
        <f>IF(AND(Scenarios!$J$24&gt;=AV1,Scenarios!$J$24&lt;=AV2),1,0)</f>
        <v>0</v>
      </c>
      <c r="AW22" s="434">
        <f>IF(AND(Scenarios!$J$24&gt;=AW1,Scenarios!$J$24&lt;=AW2),1,0)</f>
        <v>0</v>
      </c>
      <c r="AX22" s="434">
        <f>IF(AND(Scenarios!$J$24&gt;=AX1,Scenarios!$J$24&lt;=AX2),1,0)</f>
        <v>0</v>
      </c>
      <c r="AY22" s="434">
        <f>IF(AND(Scenarios!$J$24&gt;=AY1,Scenarios!$J$24&lt;=AY2),1,0)</f>
        <v>0</v>
      </c>
      <c r="AZ22" s="434">
        <f>IF(AND(Scenarios!$J$24&gt;=AZ1,Scenarios!$J$24&lt;=AZ2),1,0)</f>
        <v>0</v>
      </c>
      <c r="BA22" s="434">
        <f>IF(AND(Scenarios!$J$24&gt;=BA1,Scenarios!$J$24&lt;=BA2),1,0)</f>
        <v>0</v>
      </c>
      <c r="BB22" s="434">
        <f>IF(AND(Scenarios!$J$24&gt;=BB1,Scenarios!$J$24&lt;=BB2),1,0)</f>
        <v>0</v>
      </c>
      <c r="BC22" s="434">
        <f>IF(AND(Scenarios!$J$24&gt;=BC1,Scenarios!$J$24&lt;=BC2),1,0)</f>
        <v>0</v>
      </c>
      <c r="BD22" s="434">
        <f>IF(AND(Scenarios!$J$24&gt;=BD1,Scenarios!$J$24&lt;=BD2),1,0)</f>
        <v>0</v>
      </c>
      <c r="BE22" s="434">
        <f>IF(AND(Scenarios!$J$24&gt;=BE1,Scenarios!$J$24&lt;=BE2),1,0)</f>
        <v>0</v>
      </c>
      <c r="BF22" s="434">
        <f>IF(AND(Scenarios!$J$24&gt;=BF1,Scenarios!$J$24&lt;=BF2),1,0)</f>
        <v>0</v>
      </c>
      <c r="BG22" s="434">
        <f>IF(AND(Scenarios!$J$24&gt;=BG1,Scenarios!$J$24&lt;=BG2),1,0)</f>
        <v>0</v>
      </c>
      <c r="BH22" s="434">
        <f>IF(AND(Scenarios!$J$24&gt;=BH1,Scenarios!$J$24&lt;=BH2),1,0)</f>
        <v>0</v>
      </c>
      <c r="BI22" s="434">
        <f>IF(AND(Scenarios!$J$24&gt;=BI1,Scenarios!$J$24&lt;=BI2),1,0)</f>
        <v>0</v>
      </c>
      <c r="BJ22" s="434">
        <f>IF(AND(Scenarios!$J$24&gt;=BJ1,Scenarios!$J$24&lt;=BJ2),1,0)</f>
        <v>0</v>
      </c>
      <c r="BK22" s="434">
        <f>IF(AND(Scenarios!$J$24&gt;=BK1,Scenarios!$J$24&lt;=BK2),1,0)</f>
        <v>0</v>
      </c>
      <c r="BL22" s="434">
        <f>IF(AND(Scenarios!$J$24&gt;=BL1,Scenarios!$J$24&lt;=BL2),1,0)</f>
        <v>0</v>
      </c>
      <c r="BM22" s="434">
        <f>IF(AND(Scenarios!$J$24&gt;=BM1,Scenarios!$J$24&lt;=BM2),1,0)</f>
        <v>0</v>
      </c>
      <c r="BN22" s="434">
        <f>IF(AND(Scenarios!$J$24&gt;=BN1,Scenarios!$J$24&lt;=BN2),1,0)</f>
        <v>0</v>
      </c>
      <c r="BO22" s="434">
        <f>IF(AND(Scenarios!$J$24&gt;=BO1,Scenarios!$J$24&lt;=BO2),1,0)</f>
        <v>0</v>
      </c>
      <c r="BP22" s="434">
        <f>IF(AND(Scenarios!$J$24&gt;=BP1,Scenarios!$J$24&lt;=BP2),1,0)</f>
        <v>0</v>
      </c>
      <c r="BQ22" s="434">
        <f>IF(AND(Scenarios!$J$24&gt;=BQ1,Scenarios!$J$24&lt;=BQ2),1,0)</f>
        <v>0</v>
      </c>
      <c r="BR22" s="434">
        <f>IF(AND(Scenarios!$J$24&gt;=BR1,Scenarios!$J$24&lt;=BR2),1,0)</f>
        <v>0</v>
      </c>
      <c r="BS22" s="434">
        <f>IF(AND(Scenarios!$J$24&gt;=BS1,Scenarios!$J$24&lt;=BS2),1,0)</f>
        <v>0</v>
      </c>
      <c r="BT22" s="434">
        <f>IF(AND(Scenarios!$J$24&gt;=BT1,Scenarios!$J$24&lt;=BT2),1,0)</f>
        <v>0</v>
      </c>
      <c r="BU22" s="434">
        <f>IF(AND(Scenarios!$J$24&gt;=BU1,Scenarios!$J$24&lt;=BU2),1,0)</f>
        <v>0</v>
      </c>
      <c r="BV22" s="434">
        <f>IF(AND(Scenarios!$J$24&gt;=BV1,Scenarios!$J$24&lt;=BV2),1,0)</f>
        <v>0</v>
      </c>
      <c r="BW22" s="434">
        <f>IF(AND(Scenarios!$J$24&gt;=BW1,Scenarios!$J$24&lt;=BW2),1,0)</f>
        <v>0</v>
      </c>
      <c r="BX22" s="434">
        <f>IF(AND(Scenarios!$J$24&gt;=BX1,Scenarios!$J$24&lt;=BX2),1,0)</f>
        <v>0</v>
      </c>
      <c r="BY22" s="434">
        <f>IF(AND(Scenarios!$J$24&gt;=BY1,Scenarios!$J$24&lt;=BY2),1,0)</f>
        <v>0</v>
      </c>
      <c r="BZ22" s="434">
        <f>IF(AND(Scenarios!$J$24&gt;=BZ1,Scenarios!$J$24&lt;=BZ2),1,0)</f>
        <v>0</v>
      </c>
      <c r="CA22" s="434">
        <f>IF(AND(Scenarios!$J$24&gt;=CA1,Scenarios!$J$24&lt;=CA2),1,0)</f>
        <v>0</v>
      </c>
      <c r="CB22" s="434">
        <f>IF(AND(Scenarios!$J$24&gt;=CB1,Scenarios!$J$24&lt;=CB2),1,0)</f>
        <v>0</v>
      </c>
      <c r="CC22" s="434">
        <f>IF(AND(Scenarios!$J$24&gt;=CC1,Scenarios!$J$24&lt;=CC2),1,0)</f>
        <v>0</v>
      </c>
      <c r="CD22" s="434">
        <f>IF(AND(Scenarios!$J$24&gt;=CD1,Scenarios!$J$24&lt;=CD2),1,0)</f>
        <v>0</v>
      </c>
      <c r="CE22" s="434">
        <f>IF(AND(Scenarios!$J$24&gt;=CE1,Scenarios!$J$24&lt;=CE2),1,0)</f>
        <v>0</v>
      </c>
      <c r="CF22" s="434">
        <f>IF(AND(Scenarios!$J$24&gt;=CF1,Scenarios!$J$24&lt;=CF2),1,0)</f>
        <v>0</v>
      </c>
      <c r="CG22" s="434">
        <f>IF(AND(Scenarios!$J$24&gt;=CG1,Scenarios!$J$24&lt;=CG2),1,0)</f>
        <v>0</v>
      </c>
      <c r="CH22" s="434">
        <f>IF(AND(Scenarios!$J$24&gt;=CH1,Scenarios!$J$24&lt;=CH2),1,0)</f>
        <v>0</v>
      </c>
      <c r="CI22" s="434">
        <f>IF(AND(Scenarios!$J$24&gt;=CI1,Scenarios!$J$24&lt;=CI2),1,0)</f>
        <v>0</v>
      </c>
      <c r="CJ22" s="434">
        <f>IF(AND(Scenarios!$J$24&gt;=CJ1,Scenarios!$J$24&lt;=CJ2),1,0)</f>
        <v>0</v>
      </c>
      <c r="CK22" s="434">
        <f>IF(AND(Scenarios!$J$24&gt;=CK1,Scenarios!$J$24&lt;=CK2),1,0)</f>
        <v>0</v>
      </c>
      <c r="CL22" s="434">
        <f>IF(AND(Scenarios!$J$24&gt;=CL1,Scenarios!$J$24&lt;=CL2),1,0)</f>
        <v>0</v>
      </c>
      <c r="CM22" s="434">
        <f>IF(AND(Scenarios!$J$24&gt;=CM1,Scenarios!$J$24&lt;=CM2),1,0)</f>
        <v>0</v>
      </c>
      <c r="CN22" s="434">
        <f>IF(AND(Scenarios!$J$24&gt;=CN1,Scenarios!$J$24&lt;=CN2),1,0)</f>
        <v>0</v>
      </c>
      <c r="CO22" s="434">
        <f>IF(AND(Scenarios!$J$24&gt;=CO1,Scenarios!$J$24&lt;=CO2),1,0)</f>
        <v>0</v>
      </c>
      <c r="CP22" s="434">
        <f>IF(AND(Scenarios!$J$24&gt;=CP1,Scenarios!$J$24&lt;=CP2),1,0)</f>
        <v>0</v>
      </c>
      <c r="CQ22" s="434">
        <f>IF(AND(Scenarios!$J$24&gt;=CQ1,Scenarios!$J$24&lt;=CQ2),1,0)</f>
        <v>0</v>
      </c>
      <c r="CR22" s="434">
        <f>IF(AND(Scenarios!$J$24&gt;=CR1,Scenarios!$J$24&lt;=CR2),1,0)</f>
        <v>0</v>
      </c>
      <c r="CS22" s="434">
        <f>IF(AND(Scenarios!$J$24&gt;=CS1,Scenarios!$J$24&lt;=CS2),1,0)</f>
        <v>0</v>
      </c>
      <c r="CT22" s="434">
        <f>IF(AND(Scenarios!$J$24&gt;=CT1,Scenarios!$J$24&lt;=CT2),1,0)</f>
        <v>0</v>
      </c>
      <c r="CU22" s="434">
        <f>IF(AND(Scenarios!$J$24&gt;=CU1,Scenarios!$J$24&lt;=CU2),1,0)</f>
        <v>0</v>
      </c>
      <c r="CV22" s="434">
        <f>IF(AND(Scenarios!$J$24&gt;=CV1,Scenarios!$J$24&lt;=CV2),1,0)</f>
        <v>0</v>
      </c>
      <c r="CW22" s="2"/>
      <c r="CX22" s="2"/>
      <c r="CY22" s="2"/>
    </row>
    <row r="23" spans="2:104">
      <c r="E23" s="1" t="s">
        <v>262</v>
      </c>
      <c r="G23" s="1" t="s">
        <v>255</v>
      </c>
      <c r="J23" s="1"/>
      <c r="K23" s="37"/>
      <c r="L23" s="434" t="e">
        <f>IF(AND(Scenarios!$J$39&gt;=L1,Scenarios!$J$39&lt;=L2),1,0)</f>
        <v>#NUM!</v>
      </c>
      <c r="M23" s="434" t="e">
        <f>IF(AND(Scenarios!$J$39&gt;=M1,Scenarios!$J$39&lt;=M2),1,0)</f>
        <v>#NUM!</v>
      </c>
      <c r="N23" s="434" t="e">
        <f>IF(AND(Scenarios!$J$39&gt;=N1,Scenarios!$J$39&lt;=N2),1,0)</f>
        <v>#NUM!</v>
      </c>
      <c r="O23" s="434" t="e">
        <f>IF(AND(Scenarios!$J$39&gt;=O1,Scenarios!$J$39&lt;=O2),1,0)</f>
        <v>#NUM!</v>
      </c>
      <c r="P23" s="434" t="e">
        <f>IF(AND(Scenarios!$J$39&gt;=P1,Scenarios!$J$39&lt;=P2),1,0)</f>
        <v>#NUM!</v>
      </c>
      <c r="Q23" s="434" t="e">
        <f>IF(AND(Scenarios!$J$39&gt;=Q1,Scenarios!$J$39&lt;=Q2),1,0)</f>
        <v>#NUM!</v>
      </c>
      <c r="R23" s="434" t="e">
        <f>IF(AND(Scenarios!$J$39&gt;=R1,Scenarios!$J$39&lt;=R2),1,0)</f>
        <v>#NUM!</v>
      </c>
      <c r="S23" s="434" t="e">
        <f>IF(AND(Scenarios!$J$39&gt;=S1,Scenarios!$J$39&lt;=S2),1,0)</f>
        <v>#NUM!</v>
      </c>
      <c r="T23" s="434" t="e">
        <f>IF(AND(Scenarios!$J$39&gt;=T1,Scenarios!$J$39&lt;=T2),1,0)</f>
        <v>#NUM!</v>
      </c>
      <c r="U23" s="434" t="e">
        <f>IF(AND(Scenarios!$J$39&gt;=U1,Scenarios!$J$39&lt;=U2),1,0)</f>
        <v>#NUM!</v>
      </c>
      <c r="V23" s="434" t="e">
        <f>IF(AND(Scenarios!$J$39&gt;=V1,Scenarios!$J$39&lt;=V2),1,0)</f>
        <v>#NUM!</v>
      </c>
      <c r="W23" s="434" t="e">
        <f>IF(AND(Scenarios!$J$39&gt;=W1,Scenarios!$J$39&lt;=W2),1,0)</f>
        <v>#NUM!</v>
      </c>
      <c r="X23" s="434" t="e">
        <f>IF(AND(Scenarios!$J$39&gt;=X1,Scenarios!$J$39&lt;=X2),1,0)</f>
        <v>#NUM!</v>
      </c>
      <c r="Y23" s="434" t="e">
        <f>IF(AND(Scenarios!$J$39&gt;=Y1,Scenarios!$J$39&lt;=Y2),1,0)</f>
        <v>#NUM!</v>
      </c>
      <c r="Z23" s="434" t="e">
        <f>IF(AND(Scenarios!$J$39&gt;=Z1,Scenarios!$J$39&lt;=Z2),1,0)</f>
        <v>#NUM!</v>
      </c>
      <c r="AA23" s="434" t="e">
        <f>IF(AND(Scenarios!$J$39&gt;=AA1,Scenarios!$J$39&lt;=AA2),1,0)</f>
        <v>#NUM!</v>
      </c>
      <c r="AB23" s="434" t="e">
        <f>IF(AND(Scenarios!$J$39&gt;=AB1,Scenarios!$J$39&lt;=AB2),1,0)</f>
        <v>#NUM!</v>
      </c>
      <c r="AC23" s="434" t="e">
        <f>IF(AND(Scenarios!$J$39&gt;=AC1,Scenarios!$J$39&lt;=AC2),1,0)</f>
        <v>#NUM!</v>
      </c>
      <c r="AD23" s="434" t="e">
        <f>IF(AND(Scenarios!$J$39&gt;=AD1,Scenarios!$J$39&lt;=AD2),1,0)</f>
        <v>#NUM!</v>
      </c>
      <c r="AE23" s="434" t="e">
        <f>IF(AND(Scenarios!$J$39&gt;=AE1,Scenarios!$J$39&lt;=AE2),1,0)</f>
        <v>#NUM!</v>
      </c>
      <c r="AF23" s="434" t="e">
        <f>IF(AND(Scenarios!$J$39&gt;=AF1,Scenarios!$J$39&lt;=AF2),1,0)</f>
        <v>#NUM!</v>
      </c>
      <c r="AG23" s="434" t="e">
        <f>IF(AND(Scenarios!$J$39&gt;=AG1,Scenarios!$J$39&lt;=AG2),1,0)</f>
        <v>#NUM!</v>
      </c>
      <c r="AH23" s="434" t="e">
        <f>IF(AND(Scenarios!$J$39&gt;=AH1,Scenarios!$J$39&lt;=AH2),1,0)</f>
        <v>#NUM!</v>
      </c>
      <c r="AI23" s="434" t="e">
        <f>IF(AND(Scenarios!$J$39&gt;=AI1,Scenarios!$J$39&lt;=AI2),1,0)</f>
        <v>#NUM!</v>
      </c>
      <c r="AJ23" s="434" t="e">
        <f>IF(AND(Scenarios!$J$39&gt;=AJ1,Scenarios!$J$39&lt;=AJ2),1,0)</f>
        <v>#NUM!</v>
      </c>
      <c r="AK23" s="434" t="e">
        <f>IF(AND(Scenarios!$J$39&gt;=AK1,Scenarios!$J$39&lt;=AK2),1,0)</f>
        <v>#NUM!</v>
      </c>
      <c r="AL23" s="434" t="e">
        <f>IF(AND(Scenarios!$J$39&gt;=AL1,Scenarios!$J$39&lt;=AL2),1,0)</f>
        <v>#NUM!</v>
      </c>
      <c r="AM23" s="434" t="e">
        <f>IF(AND(Scenarios!$J$39&gt;=AM1,Scenarios!$J$39&lt;=AM2),1,0)</f>
        <v>#NUM!</v>
      </c>
      <c r="AN23" s="434" t="e">
        <f>IF(AND(Scenarios!$J$39&gt;=AN1,Scenarios!$J$39&lt;=AN2),1,0)</f>
        <v>#NUM!</v>
      </c>
      <c r="AO23" s="434" t="e">
        <f>IF(AND(Scenarios!$J$39&gt;=AO1,Scenarios!$J$39&lt;=AO2),1,0)</f>
        <v>#NUM!</v>
      </c>
      <c r="AP23" s="434" t="e">
        <f>IF(AND(Scenarios!$J$39&gt;=AP1,Scenarios!$J$39&lt;=AP2),1,0)</f>
        <v>#NUM!</v>
      </c>
      <c r="AQ23" s="434" t="e">
        <f>IF(AND(Scenarios!$J$39&gt;=AQ1,Scenarios!$J$39&lt;=AQ2),1,0)</f>
        <v>#NUM!</v>
      </c>
      <c r="AR23" s="434" t="e">
        <f>IF(AND(Scenarios!$J$39&gt;=AR1,Scenarios!$J$39&lt;=AR2),1,0)</f>
        <v>#NUM!</v>
      </c>
      <c r="AS23" s="434" t="e">
        <f>IF(AND(Scenarios!$J$39&gt;=AS1,Scenarios!$J$39&lt;=AS2),1,0)</f>
        <v>#NUM!</v>
      </c>
      <c r="AT23" s="434" t="e">
        <f>IF(AND(Scenarios!$J$39&gt;=AT1,Scenarios!$J$39&lt;=AT2),1,0)</f>
        <v>#NUM!</v>
      </c>
      <c r="AU23" s="434" t="e">
        <f>IF(AND(Scenarios!$J$39&gt;=AU1,Scenarios!$J$39&lt;=AU2),1,0)</f>
        <v>#NUM!</v>
      </c>
      <c r="AV23" s="434" t="e">
        <f>IF(AND(Scenarios!$J$39&gt;=AV1,Scenarios!$J$39&lt;=AV2),1,0)</f>
        <v>#NUM!</v>
      </c>
      <c r="AW23" s="434" t="e">
        <f>IF(AND(Scenarios!$J$39&gt;=AW1,Scenarios!$J$39&lt;=AW2),1,0)</f>
        <v>#NUM!</v>
      </c>
      <c r="AX23" s="434" t="e">
        <f>IF(AND(Scenarios!$J$39&gt;=AX1,Scenarios!$J$39&lt;=AX2),1,0)</f>
        <v>#NUM!</v>
      </c>
      <c r="AY23" s="434" t="e">
        <f>IF(AND(Scenarios!$J$39&gt;=AY1,Scenarios!$J$39&lt;=AY2),1,0)</f>
        <v>#NUM!</v>
      </c>
      <c r="AZ23" s="434" t="e">
        <f>IF(AND(Scenarios!$J$39&gt;=AZ1,Scenarios!$J$39&lt;=AZ2),1,0)</f>
        <v>#NUM!</v>
      </c>
      <c r="BA23" s="434" t="e">
        <f>IF(AND(Scenarios!$J$39&gt;=BA1,Scenarios!$J$39&lt;=BA2),1,0)</f>
        <v>#NUM!</v>
      </c>
      <c r="BB23" s="434" t="e">
        <f>IF(AND(Scenarios!$J$39&gt;=BB1,Scenarios!$J$39&lt;=BB2),1,0)</f>
        <v>#NUM!</v>
      </c>
      <c r="BC23" s="434" t="e">
        <f>IF(AND(Scenarios!$J$39&gt;=BC1,Scenarios!$J$39&lt;=BC2),1,0)</f>
        <v>#NUM!</v>
      </c>
      <c r="BD23" s="434" t="e">
        <f>IF(AND(Scenarios!$J$39&gt;=BD1,Scenarios!$J$39&lt;=BD2),1,0)</f>
        <v>#NUM!</v>
      </c>
      <c r="BE23" s="434" t="e">
        <f>IF(AND(Scenarios!$J$39&gt;=BE1,Scenarios!$J$39&lt;=BE2),1,0)</f>
        <v>#NUM!</v>
      </c>
      <c r="BF23" s="434" t="e">
        <f>IF(AND(Scenarios!$J$39&gt;=BF1,Scenarios!$J$39&lt;=BF2),1,0)</f>
        <v>#NUM!</v>
      </c>
      <c r="BG23" s="434" t="e">
        <f>IF(AND(Scenarios!$J$39&gt;=BG1,Scenarios!$J$39&lt;=BG2),1,0)</f>
        <v>#NUM!</v>
      </c>
      <c r="BH23" s="434" t="e">
        <f>IF(AND(Scenarios!$J$39&gt;=BH1,Scenarios!$J$39&lt;=BH2),1,0)</f>
        <v>#NUM!</v>
      </c>
      <c r="BI23" s="434" t="e">
        <f>IF(AND(Scenarios!$J$39&gt;=BI1,Scenarios!$J$39&lt;=BI2),1,0)</f>
        <v>#NUM!</v>
      </c>
      <c r="BJ23" s="434" t="e">
        <f>IF(AND(Scenarios!$J$39&gt;=BJ1,Scenarios!$J$39&lt;=BJ2),1,0)</f>
        <v>#NUM!</v>
      </c>
      <c r="BK23" s="434" t="e">
        <f>IF(AND(Scenarios!$J$39&gt;=BK1,Scenarios!$J$39&lt;=BK2),1,0)</f>
        <v>#NUM!</v>
      </c>
      <c r="BL23" s="434" t="e">
        <f>IF(AND(Scenarios!$J$39&gt;=BL1,Scenarios!$J$39&lt;=BL2),1,0)</f>
        <v>#NUM!</v>
      </c>
      <c r="BM23" s="434" t="e">
        <f>IF(AND(Scenarios!$J$39&gt;=BM1,Scenarios!$J$39&lt;=BM2),1,0)</f>
        <v>#NUM!</v>
      </c>
      <c r="BN23" s="434" t="e">
        <f>IF(AND(Scenarios!$J$39&gt;=BN1,Scenarios!$J$39&lt;=BN2),1,0)</f>
        <v>#NUM!</v>
      </c>
      <c r="BO23" s="434" t="e">
        <f>IF(AND(Scenarios!$J$39&gt;=BO1,Scenarios!$J$39&lt;=BO2),1,0)</f>
        <v>#NUM!</v>
      </c>
      <c r="BP23" s="434" t="e">
        <f>IF(AND(Scenarios!$J$39&gt;=BP1,Scenarios!$J$39&lt;=BP2),1,0)</f>
        <v>#NUM!</v>
      </c>
      <c r="BQ23" s="434" t="e">
        <f>IF(AND(Scenarios!$J$39&gt;=BQ1,Scenarios!$J$39&lt;=BQ2),1,0)</f>
        <v>#NUM!</v>
      </c>
      <c r="BR23" s="434" t="e">
        <f>IF(AND(Scenarios!$J$39&gt;=BR1,Scenarios!$J$39&lt;=BR2),1,0)</f>
        <v>#NUM!</v>
      </c>
      <c r="BS23" s="434" t="e">
        <f>IF(AND(Scenarios!$J$39&gt;=BS1,Scenarios!$J$39&lt;=BS2),1,0)</f>
        <v>#NUM!</v>
      </c>
      <c r="BT23" s="434" t="e">
        <f>IF(AND(Scenarios!$J$39&gt;=BT1,Scenarios!$J$39&lt;=BT2),1,0)</f>
        <v>#NUM!</v>
      </c>
      <c r="BU23" s="434" t="e">
        <f>IF(AND(Scenarios!$J$39&gt;=BU1,Scenarios!$J$39&lt;=BU2),1,0)</f>
        <v>#NUM!</v>
      </c>
      <c r="BV23" s="434" t="e">
        <f>IF(AND(Scenarios!$J$39&gt;=BV1,Scenarios!$J$39&lt;=BV2),1,0)</f>
        <v>#NUM!</v>
      </c>
      <c r="BW23" s="434" t="e">
        <f>IF(AND(Scenarios!$J$39&gt;=BW1,Scenarios!$J$39&lt;=BW2),1,0)</f>
        <v>#NUM!</v>
      </c>
      <c r="BX23" s="434" t="e">
        <f>IF(AND(Scenarios!$J$39&gt;=BX1,Scenarios!$J$39&lt;=BX2),1,0)</f>
        <v>#NUM!</v>
      </c>
      <c r="BY23" s="434" t="e">
        <f>IF(AND(Scenarios!$J$39&gt;=BY1,Scenarios!$J$39&lt;=BY2),1,0)</f>
        <v>#NUM!</v>
      </c>
      <c r="BZ23" s="434" t="e">
        <f>IF(AND(Scenarios!$J$39&gt;=BZ1,Scenarios!$J$39&lt;=BZ2),1,0)</f>
        <v>#NUM!</v>
      </c>
      <c r="CA23" s="434" t="e">
        <f>IF(AND(Scenarios!$J$39&gt;=CA1,Scenarios!$J$39&lt;=CA2),1,0)</f>
        <v>#NUM!</v>
      </c>
      <c r="CB23" s="434" t="e">
        <f>IF(AND(Scenarios!$J$39&gt;=CB1,Scenarios!$J$39&lt;=CB2),1,0)</f>
        <v>#NUM!</v>
      </c>
      <c r="CC23" s="434" t="e">
        <f>IF(AND(Scenarios!$J$39&gt;=CC1,Scenarios!$J$39&lt;=CC2),1,0)</f>
        <v>#NUM!</v>
      </c>
      <c r="CD23" s="434" t="e">
        <f>IF(AND(Scenarios!$J$39&gt;=CD1,Scenarios!$J$39&lt;=CD2),1,0)</f>
        <v>#NUM!</v>
      </c>
      <c r="CE23" s="434" t="e">
        <f>IF(AND(Scenarios!$J$39&gt;=CE1,Scenarios!$J$39&lt;=CE2),1,0)</f>
        <v>#NUM!</v>
      </c>
      <c r="CF23" s="434" t="e">
        <f>IF(AND(Scenarios!$J$39&gt;=CF1,Scenarios!$J$39&lt;=CF2),1,0)</f>
        <v>#NUM!</v>
      </c>
      <c r="CG23" s="434" t="e">
        <f>IF(AND(Scenarios!$J$39&gt;=CG1,Scenarios!$J$39&lt;=CG2),1,0)</f>
        <v>#NUM!</v>
      </c>
      <c r="CH23" s="434" t="e">
        <f>IF(AND(Scenarios!$J$39&gt;=CH1,Scenarios!$J$39&lt;=CH2),1,0)</f>
        <v>#NUM!</v>
      </c>
      <c r="CI23" s="434" t="e">
        <f>IF(AND(Scenarios!$J$39&gt;=CI1,Scenarios!$J$39&lt;=CI2),1,0)</f>
        <v>#NUM!</v>
      </c>
      <c r="CJ23" s="434" t="e">
        <f>IF(AND(Scenarios!$J$39&gt;=CJ1,Scenarios!$J$39&lt;=CJ2),1,0)</f>
        <v>#NUM!</v>
      </c>
      <c r="CK23" s="434" t="e">
        <f>IF(AND(Scenarios!$J$39&gt;=CK1,Scenarios!$J$39&lt;=CK2),1,0)</f>
        <v>#NUM!</v>
      </c>
      <c r="CL23" s="434" t="e">
        <f>IF(AND(Scenarios!$J$39&gt;=CL1,Scenarios!$J$39&lt;=CL2),1,0)</f>
        <v>#NUM!</v>
      </c>
      <c r="CM23" s="434" t="e">
        <f>IF(AND(Scenarios!$J$39&gt;=CM1,Scenarios!$J$39&lt;=CM2),1,0)</f>
        <v>#NUM!</v>
      </c>
      <c r="CN23" s="434" t="e">
        <f>IF(AND(Scenarios!$J$39&gt;=CN1,Scenarios!$J$39&lt;=CN2),1,0)</f>
        <v>#NUM!</v>
      </c>
      <c r="CO23" s="434" t="e">
        <f>IF(AND(Scenarios!$J$39&gt;=CO1,Scenarios!$J$39&lt;=CO2),1,0)</f>
        <v>#NUM!</v>
      </c>
      <c r="CP23" s="434" t="e">
        <f>IF(AND(Scenarios!$J$39&gt;=CP1,Scenarios!$J$39&lt;=CP2),1,0)</f>
        <v>#NUM!</v>
      </c>
      <c r="CQ23" s="434" t="e">
        <f>IF(AND(Scenarios!$J$39&gt;=CQ1,Scenarios!$J$39&lt;=CQ2),1,0)</f>
        <v>#NUM!</v>
      </c>
      <c r="CR23" s="434" t="e">
        <f>IF(AND(Scenarios!$J$39&gt;=CR1,Scenarios!$J$39&lt;=CR2),1,0)</f>
        <v>#NUM!</v>
      </c>
      <c r="CS23" s="434" t="e">
        <f>IF(AND(Scenarios!$J$39&gt;=CS1,Scenarios!$J$39&lt;=CS2),1,0)</f>
        <v>#NUM!</v>
      </c>
      <c r="CT23" s="434" t="e">
        <f>IF(AND(Scenarios!$J$39&gt;=CT1,Scenarios!$J$39&lt;=CT2),1,0)</f>
        <v>#NUM!</v>
      </c>
      <c r="CU23" s="434" t="e">
        <f>IF(AND(Scenarios!$J$39&gt;=CU1,Scenarios!$J$39&lt;=CU2),1,0)</f>
        <v>#NUM!</v>
      </c>
      <c r="CV23" s="434" t="e">
        <f>IF(AND(Scenarios!$J$39&gt;=CV1,Scenarios!$J$39&lt;=CV2),1,0)</f>
        <v>#NUM!</v>
      </c>
      <c r="CW23" s="2"/>
      <c r="CX23" s="2"/>
      <c r="CY23" s="2"/>
    </row>
    <row r="24" spans="2:104">
      <c r="J24" s="1"/>
      <c r="K24" s="37"/>
      <c r="L24" s="37"/>
      <c r="M24" s="37"/>
      <c r="N24" s="37"/>
      <c r="O24" s="37"/>
      <c r="P24" s="37"/>
      <c r="Q24" s="37"/>
      <c r="R24" s="37"/>
      <c r="S24" s="37"/>
      <c r="T24" s="37"/>
      <c r="U24" s="37"/>
      <c r="V24" s="37"/>
      <c r="W24" s="37"/>
      <c r="X24" s="12"/>
      <c r="Y24" s="12"/>
      <c r="Z24" s="12"/>
      <c r="AA24" s="12"/>
      <c r="AB24" s="12"/>
      <c r="AC24" s="12"/>
      <c r="AD24" s="12"/>
      <c r="AE24" s="12"/>
      <c r="AF24" s="12"/>
      <c r="AG24" s="12"/>
      <c r="AH24" s="268"/>
      <c r="AI24" s="12"/>
      <c r="AJ24" s="12"/>
      <c r="AK24" s="12"/>
      <c r="AL24" s="37"/>
      <c r="AM24" s="37"/>
      <c r="AN24" s="37"/>
      <c r="AO24" s="37"/>
      <c r="AP24" s="37"/>
      <c r="AQ24" s="37"/>
      <c r="AR24" s="37"/>
      <c r="AS24" s="37"/>
      <c r="AT24" s="37"/>
      <c r="AU24" s="37"/>
      <c r="AV24" s="37"/>
      <c r="AW24" s="37"/>
      <c r="AX24" s="37"/>
      <c r="AY24" s="37"/>
      <c r="AZ24" s="37"/>
      <c r="BA24" s="37"/>
      <c r="BB24" s="37"/>
      <c r="BC24" s="37"/>
      <c r="BD24" s="37"/>
      <c r="BE24" s="37"/>
      <c r="BF24" s="37"/>
      <c r="BG24" s="37"/>
      <c r="BH24" s="37"/>
      <c r="BI24" s="37"/>
      <c r="BJ24" s="37"/>
      <c r="BK24" s="37"/>
      <c r="BL24" s="37"/>
      <c r="BM24" s="37"/>
      <c r="BN24" s="37"/>
      <c r="BO24" s="37"/>
      <c r="BP24" s="37"/>
      <c r="BQ24" s="37"/>
      <c r="BR24" s="37"/>
      <c r="BS24" s="37"/>
      <c r="BT24" s="37"/>
      <c r="BU24" s="37"/>
      <c r="BV24" s="37"/>
      <c r="BW24" s="37"/>
      <c r="BX24" s="37"/>
      <c r="BY24" s="37"/>
      <c r="BZ24" s="37"/>
      <c r="CA24" s="37"/>
      <c r="CB24" s="37"/>
      <c r="CC24" s="37"/>
      <c r="CD24" s="37"/>
      <c r="CE24" s="37"/>
      <c r="CF24" s="37"/>
      <c r="CG24" s="37"/>
      <c r="CH24" s="37"/>
      <c r="CI24" s="37"/>
      <c r="CJ24" s="37"/>
      <c r="CK24" s="37"/>
      <c r="CL24" s="37"/>
      <c r="CM24" s="37"/>
      <c r="CN24" s="37"/>
      <c r="CO24" s="37"/>
      <c r="CP24" s="37"/>
      <c r="CQ24" s="37"/>
      <c r="CR24" s="37"/>
      <c r="CS24" s="37"/>
      <c r="CT24" s="37"/>
      <c r="CU24" s="37"/>
      <c r="CV24" s="37"/>
      <c r="CW24" s="2"/>
      <c r="CX24" s="2"/>
      <c r="CY24" s="2"/>
    </row>
    <row r="25" spans="2:104">
      <c r="B25" s="22">
        <f>MAX(B$5:$B24)+1</f>
        <v>1</v>
      </c>
      <c r="C25" s="22" t="s">
        <v>263</v>
      </c>
      <c r="D25" s="22"/>
      <c r="E25" s="22"/>
      <c r="F25" s="22"/>
      <c r="G25" s="22"/>
      <c r="H25" s="22"/>
      <c r="I25" s="22"/>
      <c r="J25" s="22"/>
      <c r="K25" s="22"/>
      <c r="L25" s="22"/>
      <c r="M25" s="22"/>
      <c r="N25" s="22"/>
      <c r="O25" s="433"/>
      <c r="P25" s="433"/>
      <c r="Q25" s="433"/>
      <c r="R25" s="433"/>
      <c r="S25" s="433"/>
      <c r="T25" s="433"/>
      <c r="U25" s="22"/>
      <c r="V25" s="22"/>
      <c r="W25" s="22"/>
      <c r="X25" s="22"/>
      <c r="Y25" s="22"/>
      <c r="Z25" s="22"/>
      <c r="AA25" s="22"/>
      <c r="AB25" s="22"/>
      <c r="AC25" s="22"/>
      <c r="AD25" s="22"/>
      <c r="AE25" s="22"/>
      <c r="AF25" s="22"/>
      <c r="AG25" s="22"/>
      <c r="AH25" s="22"/>
      <c r="AI25" s="22"/>
      <c r="AJ25" s="22"/>
      <c r="AK25" s="22"/>
      <c r="AL25" s="22"/>
      <c r="AM25" s="22"/>
      <c r="AN25" s="22"/>
      <c r="AO25" s="22"/>
      <c r="AP25" s="22"/>
      <c r="AQ25" s="22"/>
      <c r="AR25" s="22"/>
      <c r="AS25" s="22"/>
      <c r="AT25" s="22"/>
      <c r="AU25" s="22"/>
      <c r="AV25" s="22"/>
      <c r="AW25" s="22"/>
      <c r="AX25" s="22"/>
      <c r="AY25" s="22"/>
      <c r="AZ25" s="22"/>
      <c r="BA25" s="22"/>
      <c r="BB25" s="22"/>
      <c r="BC25" s="22"/>
      <c r="BD25" s="22"/>
      <c r="BE25" s="22"/>
      <c r="BF25" s="22"/>
      <c r="BG25" s="22"/>
      <c r="BH25" s="22"/>
      <c r="BI25" s="22"/>
      <c r="BJ25" s="22"/>
      <c r="BK25" s="22"/>
      <c r="BL25" s="22"/>
      <c r="BM25" s="22"/>
      <c r="BN25" s="22"/>
      <c r="BO25" s="22"/>
      <c r="BP25" s="22"/>
      <c r="BQ25" s="22"/>
      <c r="BR25" s="22"/>
      <c r="BS25" s="22"/>
      <c r="BT25" s="22"/>
      <c r="BU25" s="22"/>
      <c r="BV25" s="22"/>
      <c r="BW25" s="22"/>
      <c r="BX25" s="22"/>
      <c r="BY25" s="22"/>
      <c r="BZ25" s="22"/>
      <c r="CA25" s="22"/>
      <c r="CB25" s="22"/>
      <c r="CC25" s="22"/>
      <c r="CD25" s="22"/>
      <c r="CE25" s="22"/>
      <c r="CF25" s="22"/>
      <c r="CG25" s="22"/>
      <c r="CH25" s="22"/>
      <c r="CI25" s="22"/>
      <c r="CJ25" s="22"/>
      <c r="CK25" s="22"/>
      <c r="CL25" s="22"/>
      <c r="CM25" s="22"/>
      <c r="CN25" s="22"/>
      <c r="CO25" s="22"/>
      <c r="CP25" s="22"/>
      <c r="CQ25" s="22"/>
      <c r="CR25" s="22"/>
      <c r="CS25" s="22"/>
      <c r="CT25" s="22"/>
      <c r="CU25" s="22"/>
      <c r="CV25" s="22"/>
      <c r="CW25" s="23"/>
      <c r="CX25" s="23"/>
      <c r="CY25" s="23"/>
    </row>
    <row r="26" spans="2:104">
      <c r="J26" s="1"/>
      <c r="M26" s="430"/>
      <c r="N26" s="430"/>
      <c r="O26" s="430"/>
      <c r="P26" s="430"/>
      <c r="Q26" s="430"/>
      <c r="R26" s="430"/>
      <c r="S26" s="430"/>
      <c r="T26" s="430"/>
      <c r="U26" s="430"/>
      <c r="V26" s="430"/>
      <c r="CW26" s="2"/>
      <c r="CX26" s="2"/>
      <c r="CY26" s="2"/>
    </row>
    <row r="27" spans="2:104">
      <c r="E27" s="1" t="s">
        <v>264</v>
      </c>
      <c r="G27" s="1" t="s">
        <v>154</v>
      </c>
      <c r="J27" s="1"/>
      <c r="K27" s="131"/>
      <c r="L27" s="176">
        <v>3.6737187810280014E-2</v>
      </c>
      <c r="M27" s="176">
        <v>8.7741270075143651E-2</v>
      </c>
      <c r="N27" s="176">
        <v>5.5469014561463137E-2</v>
      </c>
      <c r="O27" s="176">
        <v>3.1548303625740459E-2</v>
      </c>
      <c r="P27" s="177">
        <v>3.1839525675199321E-2</v>
      </c>
      <c r="Q27" s="177">
        <v>1.9284498520649729E-2</v>
      </c>
      <c r="R27" s="177">
        <v>1.9960271760866011E-2</v>
      </c>
      <c r="S27" s="177">
        <v>2.0004016956388426E-2</v>
      </c>
      <c r="T27" s="177">
        <v>2.1648737301261267E-2</v>
      </c>
      <c r="U27" s="177">
        <v>2.2144709721002132E-2</v>
      </c>
      <c r="V27" s="176">
        <f>V30</f>
        <v>0.02</v>
      </c>
      <c r="W27" s="176">
        <f t="shared" ref="W27:CH27" si="6">W30</f>
        <v>0.02</v>
      </c>
      <c r="X27" s="176">
        <f t="shared" si="6"/>
        <v>0.02</v>
      </c>
      <c r="Y27" s="176">
        <f t="shared" si="6"/>
        <v>0.02</v>
      </c>
      <c r="Z27" s="176">
        <f t="shared" si="6"/>
        <v>0.02</v>
      </c>
      <c r="AA27" s="176">
        <f t="shared" si="6"/>
        <v>0.02</v>
      </c>
      <c r="AB27" s="176">
        <f t="shared" si="6"/>
        <v>0.02</v>
      </c>
      <c r="AC27" s="176">
        <f t="shared" si="6"/>
        <v>0.02</v>
      </c>
      <c r="AD27" s="176">
        <f t="shared" si="6"/>
        <v>0.02</v>
      </c>
      <c r="AE27" s="176">
        <f t="shared" si="6"/>
        <v>0.02</v>
      </c>
      <c r="AF27" s="176">
        <f t="shared" si="6"/>
        <v>0.02</v>
      </c>
      <c r="AG27" s="176">
        <f t="shared" si="6"/>
        <v>0.02</v>
      </c>
      <c r="AH27" s="176">
        <f t="shared" si="6"/>
        <v>0.02</v>
      </c>
      <c r="AI27" s="176">
        <f t="shared" si="6"/>
        <v>0.02</v>
      </c>
      <c r="AJ27" s="176">
        <f t="shared" si="6"/>
        <v>0.02</v>
      </c>
      <c r="AK27" s="176">
        <f t="shared" si="6"/>
        <v>0.02</v>
      </c>
      <c r="AL27" s="176">
        <f t="shared" si="6"/>
        <v>0.02</v>
      </c>
      <c r="AM27" s="176">
        <f t="shared" si="6"/>
        <v>0.02</v>
      </c>
      <c r="AN27" s="176">
        <f t="shared" si="6"/>
        <v>0.02</v>
      </c>
      <c r="AO27" s="176">
        <f t="shared" si="6"/>
        <v>0.02</v>
      </c>
      <c r="AP27" s="176">
        <f t="shared" si="6"/>
        <v>0.02</v>
      </c>
      <c r="AQ27" s="176">
        <f t="shared" si="6"/>
        <v>0.02</v>
      </c>
      <c r="AR27" s="176">
        <f t="shared" si="6"/>
        <v>0.02</v>
      </c>
      <c r="AS27" s="176">
        <f t="shared" si="6"/>
        <v>0.02</v>
      </c>
      <c r="AT27" s="176">
        <f t="shared" si="6"/>
        <v>0.02</v>
      </c>
      <c r="AU27" s="176">
        <f t="shared" si="6"/>
        <v>0.02</v>
      </c>
      <c r="AV27" s="176">
        <f t="shared" si="6"/>
        <v>0.02</v>
      </c>
      <c r="AW27" s="176">
        <f t="shared" si="6"/>
        <v>0.02</v>
      </c>
      <c r="AX27" s="176">
        <f t="shared" si="6"/>
        <v>0.02</v>
      </c>
      <c r="AY27" s="176">
        <f t="shared" si="6"/>
        <v>0.02</v>
      </c>
      <c r="AZ27" s="176">
        <f t="shared" si="6"/>
        <v>0.02</v>
      </c>
      <c r="BA27" s="176">
        <f t="shared" si="6"/>
        <v>0.02</v>
      </c>
      <c r="BB27" s="176">
        <f t="shared" si="6"/>
        <v>0.02</v>
      </c>
      <c r="BC27" s="176">
        <f t="shared" si="6"/>
        <v>0.02</v>
      </c>
      <c r="BD27" s="176">
        <f t="shared" si="6"/>
        <v>0.02</v>
      </c>
      <c r="BE27" s="176">
        <f t="shared" si="6"/>
        <v>0.02</v>
      </c>
      <c r="BF27" s="176">
        <f t="shared" si="6"/>
        <v>0.02</v>
      </c>
      <c r="BG27" s="176">
        <f t="shared" si="6"/>
        <v>0.02</v>
      </c>
      <c r="BH27" s="176">
        <f t="shared" si="6"/>
        <v>0.02</v>
      </c>
      <c r="BI27" s="176">
        <f t="shared" si="6"/>
        <v>0.02</v>
      </c>
      <c r="BJ27" s="176">
        <f t="shared" si="6"/>
        <v>0.02</v>
      </c>
      <c r="BK27" s="176">
        <f t="shared" si="6"/>
        <v>0.02</v>
      </c>
      <c r="BL27" s="176">
        <f t="shared" si="6"/>
        <v>0.02</v>
      </c>
      <c r="BM27" s="176">
        <f t="shared" si="6"/>
        <v>0.02</v>
      </c>
      <c r="BN27" s="176">
        <f t="shared" si="6"/>
        <v>0.02</v>
      </c>
      <c r="BO27" s="176">
        <f t="shared" si="6"/>
        <v>0.02</v>
      </c>
      <c r="BP27" s="176">
        <f t="shared" si="6"/>
        <v>0.02</v>
      </c>
      <c r="BQ27" s="176">
        <f t="shared" si="6"/>
        <v>0.02</v>
      </c>
      <c r="BR27" s="176">
        <f t="shared" si="6"/>
        <v>0.02</v>
      </c>
      <c r="BS27" s="176">
        <f t="shared" si="6"/>
        <v>0.02</v>
      </c>
      <c r="BT27" s="176">
        <f t="shared" si="6"/>
        <v>0.02</v>
      </c>
      <c r="BU27" s="176">
        <f t="shared" si="6"/>
        <v>0.02</v>
      </c>
      <c r="BV27" s="176">
        <f t="shared" si="6"/>
        <v>0.02</v>
      </c>
      <c r="BW27" s="176">
        <f t="shared" si="6"/>
        <v>0.02</v>
      </c>
      <c r="BX27" s="176">
        <f t="shared" si="6"/>
        <v>0.02</v>
      </c>
      <c r="BY27" s="176">
        <f t="shared" si="6"/>
        <v>0.02</v>
      </c>
      <c r="BZ27" s="176">
        <f t="shared" si="6"/>
        <v>0.02</v>
      </c>
      <c r="CA27" s="176">
        <f t="shared" si="6"/>
        <v>0.02</v>
      </c>
      <c r="CB27" s="176">
        <f t="shared" si="6"/>
        <v>0.02</v>
      </c>
      <c r="CC27" s="176">
        <f t="shared" si="6"/>
        <v>0.02</v>
      </c>
      <c r="CD27" s="176">
        <f t="shared" si="6"/>
        <v>0.02</v>
      </c>
      <c r="CE27" s="176">
        <f t="shared" si="6"/>
        <v>0.02</v>
      </c>
      <c r="CF27" s="176">
        <f t="shared" si="6"/>
        <v>0.02</v>
      </c>
      <c r="CG27" s="176">
        <f t="shared" si="6"/>
        <v>0.02</v>
      </c>
      <c r="CH27" s="176">
        <f t="shared" si="6"/>
        <v>0.02</v>
      </c>
      <c r="CI27" s="176">
        <f t="shared" ref="CI27:CV27" si="7">CI30</f>
        <v>0.02</v>
      </c>
      <c r="CJ27" s="176">
        <f t="shared" si="7"/>
        <v>0.02</v>
      </c>
      <c r="CK27" s="176">
        <f t="shared" si="7"/>
        <v>0.02</v>
      </c>
      <c r="CL27" s="176">
        <f>CL30</f>
        <v>0.02</v>
      </c>
      <c r="CM27" s="176">
        <f>CM30</f>
        <v>0.02</v>
      </c>
      <c r="CN27" s="176">
        <f t="shared" si="7"/>
        <v>0.02</v>
      </c>
      <c r="CO27" s="176">
        <f t="shared" si="7"/>
        <v>0.02</v>
      </c>
      <c r="CP27" s="176">
        <f t="shared" si="7"/>
        <v>0.02</v>
      </c>
      <c r="CQ27" s="176">
        <f t="shared" si="7"/>
        <v>0.02</v>
      </c>
      <c r="CR27" s="176">
        <f t="shared" si="7"/>
        <v>0.02</v>
      </c>
      <c r="CS27" s="176">
        <f t="shared" si="7"/>
        <v>0.02</v>
      </c>
      <c r="CT27" s="176">
        <f t="shared" si="7"/>
        <v>0.02</v>
      </c>
      <c r="CU27" s="176">
        <f t="shared" si="7"/>
        <v>0.02</v>
      </c>
      <c r="CV27" s="176">
        <f t="shared" si="7"/>
        <v>0.02</v>
      </c>
      <c r="CW27" s="2"/>
    </row>
    <row r="28" spans="2:104">
      <c r="E28" s="1" t="s">
        <v>265</v>
      </c>
      <c r="J28" s="2" t="s">
        <v>266</v>
      </c>
      <c r="K28" s="436">
        <v>109.10833333333335</v>
      </c>
      <c r="L28" s="436">
        <v>113.11666666666666</v>
      </c>
      <c r="M28" s="436">
        <v>123.04166666666666</v>
      </c>
      <c r="N28" s="436">
        <v>129.86666666666667</v>
      </c>
      <c r="O28" s="436">
        <v>133.96373969752955</v>
      </c>
      <c r="P28" s="45">
        <f>O28*(1+P27)</f>
        <v>138.22908162717476</v>
      </c>
      <c r="Q28" s="45">
        <f>P28*(1+Q27)</f>
        <v>140.89476014732477</v>
      </c>
      <c r="R28" s="45">
        <f t="shared" ref="R28:CC28" si="8">Q28*(1+R27)</f>
        <v>143.7070578495474</v>
      </c>
      <c r="S28" s="45">
        <f t="shared" si="8"/>
        <v>146.58177627152244</v>
      </c>
      <c r="T28" s="45">
        <f t="shared" si="8"/>
        <v>149.75508663917688</v>
      </c>
      <c r="U28" s="45">
        <f t="shared" si="8"/>
        <v>153.07136956204496</v>
      </c>
      <c r="V28" s="45">
        <f t="shared" si="8"/>
        <v>156.13279695328586</v>
      </c>
      <c r="W28" s="45">
        <f t="shared" si="8"/>
        <v>159.25545289235157</v>
      </c>
      <c r="X28" s="45">
        <f t="shared" si="8"/>
        <v>162.4405619501986</v>
      </c>
      <c r="Y28" s="45">
        <f t="shared" si="8"/>
        <v>165.68937318920257</v>
      </c>
      <c r="Z28" s="45">
        <f t="shared" si="8"/>
        <v>169.00316065298662</v>
      </c>
      <c r="AA28" s="45">
        <f t="shared" si="8"/>
        <v>172.38322386604636</v>
      </c>
      <c r="AB28" s="45">
        <f t="shared" si="8"/>
        <v>175.83088834336729</v>
      </c>
      <c r="AC28" s="45">
        <f t="shared" si="8"/>
        <v>179.34750611023463</v>
      </c>
      <c r="AD28" s="45">
        <f t="shared" si="8"/>
        <v>182.93445623243932</v>
      </c>
      <c r="AE28" s="45">
        <f t="shared" si="8"/>
        <v>186.5931453570881</v>
      </c>
      <c r="AF28" s="45">
        <f t="shared" si="8"/>
        <v>190.32500826422987</v>
      </c>
      <c r="AG28" s="45">
        <f t="shared" si="8"/>
        <v>194.13150842951447</v>
      </c>
      <c r="AH28" s="45">
        <f t="shared" si="8"/>
        <v>198.01413859810475</v>
      </c>
      <c r="AI28" s="45">
        <f t="shared" si="8"/>
        <v>201.97442137006684</v>
      </c>
      <c r="AJ28" s="45">
        <f t="shared" si="8"/>
        <v>206.01390979746819</v>
      </c>
      <c r="AK28" s="45">
        <f t="shared" si="8"/>
        <v>210.13418799341756</v>
      </c>
      <c r="AL28" s="45">
        <f t="shared" si="8"/>
        <v>214.33687175328592</v>
      </c>
      <c r="AM28" s="45">
        <f t="shared" si="8"/>
        <v>218.62360918835165</v>
      </c>
      <c r="AN28" s="45">
        <f t="shared" si="8"/>
        <v>222.99608137211868</v>
      </c>
      <c r="AO28" s="45">
        <f t="shared" si="8"/>
        <v>227.45600299956106</v>
      </c>
      <c r="AP28" s="45">
        <f t="shared" si="8"/>
        <v>232.00512305955229</v>
      </c>
      <c r="AQ28" s="45">
        <f t="shared" si="8"/>
        <v>236.64522552074334</v>
      </c>
      <c r="AR28" s="45">
        <f t="shared" si="8"/>
        <v>241.37813003115821</v>
      </c>
      <c r="AS28" s="45">
        <f t="shared" si="8"/>
        <v>246.20569263178137</v>
      </c>
      <c r="AT28" s="45">
        <f t="shared" si="8"/>
        <v>251.129806484417</v>
      </c>
      <c r="AU28" s="45">
        <f t="shared" si="8"/>
        <v>256.15240261410537</v>
      </c>
      <c r="AV28" s="45">
        <f t="shared" si="8"/>
        <v>261.27545066638748</v>
      </c>
      <c r="AW28" s="45">
        <f t="shared" si="8"/>
        <v>266.50095967971527</v>
      </c>
      <c r="AX28" s="45">
        <f t="shared" si="8"/>
        <v>271.83097887330956</v>
      </c>
      <c r="AY28" s="45">
        <f t="shared" si="8"/>
        <v>277.26759845077578</v>
      </c>
      <c r="AZ28" s="45">
        <f t="shared" si="8"/>
        <v>282.81295041979132</v>
      </c>
      <c r="BA28" s="45">
        <f t="shared" si="8"/>
        <v>288.46920942818713</v>
      </c>
      <c r="BB28" s="45">
        <f t="shared" si="8"/>
        <v>294.23859361675085</v>
      </c>
      <c r="BC28" s="45">
        <f t="shared" si="8"/>
        <v>300.12336548908587</v>
      </c>
      <c r="BD28" s="45">
        <f t="shared" si="8"/>
        <v>306.12583279886758</v>
      </c>
      <c r="BE28" s="45">
        <f t="shared" si="8"/>
        <v>312.24834945484491</v>
      </c>
      <c r="BF28" s="45">
        <f t="shared" si="8"/>
        <v>318.49331644394181</v>
      </c>
      <c r="BG28" s="45">
        <f t="shared" si="8"/>
        <v>324.86318277282066</v>
      </c>
      <c r="BH28" s="45">
        <f t="shared" si="8"/>
        <v>331.3604464282771</v>
      </c>
      <c r="BI28" s="45">
        <f t="shared" si="8"/>
        <v>337.98765535684265</v>
      </c>
      <c r="BJ28" s="45">
        <f t="shared" si="8"/>
        <v>344.74740846397953</v>
      </c>
      <c r="BK28" s="45">
        <f t="shared" si="8"/>
        <v>351.64235663325911</v>
      </c>
      <c r="BL28" s="45">
        <f t="shared" si="8"/>
        <v>358.67520376592432</v>
      </c>
      <c r="BM28" s="45">
        <f t="shared" si="8"/>
        <v>365.8487078412428</v>
      </c>
      <c r="BN28" s="45">
        <f t="shared" si="8"/>
        <v>373.16568199806767</v>
      </c>
      <c r="BO28" s="45">
        <f t="shared" si="8"/>
        <v>380.62899563802904</v>
      </c>
      <c r="BP28" s="45">
        <f t="shared" si="8"/>
        <v>388.24157555078961</v>
      </c>
      <c r="BQ28" s="45">
        <f t="shared" si="8"/>
        <v>396.00640706180542</v>
      </c>
      <c r="BR28" s="45">
        <f t="shared" si="8"/>
        <v>403.92653520304151</v>
      </c>
      <c r="BS28" s="45">
        <f t="shared" si="8"/>
        <v>412.00506590710233</v>
      </c>
      <c r="BT28" s="45">
        <f t="shared" si="8"/>
        <v>420.24516722524442</v>
      </c>
      <c r="BU28" s="45">
        <f t="shared" si="8"/>
        <v>428.65007056974929</v>
      </c>
      <c r="BV28" s="45">
        <f t="shared" si="8"/>
        <v>437.2230719811443</v>
      </c>
      <c r="BW28" s="45">
        <f t="shared" si="8"/>
        <v>445.96753342076721</v>
      </c>
      <c r="BX28" s="45">
        <f t="shared" si="8"/>
        <v>454.88688408918256</v>
      </c>
      <c r="BY28" s="45">
        <f t="shared" si="8"/>
        <v>463.98462177096621</v>
      </c>
      <c r="BZ28" s="45">
        <f t="shared" si="8"/>
        <v>473.26431420638556</v>
      </c>
      <c r="CA28" s="45">
        <f t="shared" si="8"/>
        <v>482.72960049051329</v>
      </c>
      <c r="CB28" s="45">
        <f t="shared" si="8"/>
        <v>492.38419250032359</v>
      </c>
      <c r="CC28" s="45">
        <f t="shared" si="8"/>
        <v>502.23187635033008</v>
      </c>
      <c r="CD28" s="45">
        <f t="shared" ref="CD28:CV28" si="9">CC28*(1+CD27)</f>
        <v>512.2765138773367</v>
      </c>
      <c r="CE28" s="45">
        <f t="shared" si="9"/>
        <v>522.52204415488347</v>
      </c>
      <c r="CF28" s="45">
        <f t="shared" si="9"/>
        <v>532.97248503798119</v>
      </c>
      <c r="CG28" s="45">
        <f t="shared" si="9"/>
        <v>543.63193473874082</v>
      </c>
      <c r="CH28" s="45">
        <f t="shared" si="9"/>
        <v>554.5045734335157</v>
      </c>
      <c r="CI28" s="45">
        <f t="shared" si="9"/>
        <v>565.59466490218608</v>
      </c>
      <c r="CJ28" s="45">
        <f t="shared" si="9"/>
        <v>576.90655820022982</v>
      </c>
      <c r="CK28" s="45">
        <f t="shared" si="9"/>
        <v>588.44468936423448</v>
      </c>
      <c r="CL28" s="45">
        <f t="shared" si="9"/>
        <v>600.21358315151917</v>
      </c>
      <c r="CM28" s="45">
        <f t="shared" si="9"/>
        <v>612.21785481454958</v>
      </c>
      <c r="CN28" s="45">
        <f t="shared" si="9"/>
        <v>624.46221191084055</v>
      </c>
      <c r="CO28" s="45">
        <f t="shared" si="9"/>
        <v>636.95145614905732</v>
      </c>
      <c r="CP28" s="45">
        <f t="shared" si="9"/>
        <v>649.69048527203847</v>
      </c>
      <c r="CQ28" s="45">
        <f t="shared" si="9"/>
        <v>662.68429497747923</v>
      </c>
      <c r="CR28" s="45">
        <f t="shared" si="9"/>
        <v>675.93798087702885</v>
      </c>
      <c r="CS28" s="45">
        <f t="shared" si="9"/>
        <v>689.45674049456943</v>
      </c>
      <c r="CT28" s="45">
        <f t="shared" si="9"/>
        <v>703.24587530446081</v>
      </c>
      <c r="CU28" s="45">
        <f t="shared" si="9"/>
        <v>717.31079281055008</v>
      </c>
      <c r="CV28" s="45">
        <f t="shared" si="9"/>
        <v>731.65700866676104</v>
      </c>
      <c r="CW28" s="27"/>
    </row>
    <row r="29" spans="2:104">
      <c r="E29" s="1" t="s">
        <v>267</v>
      </c>
      <c r="G29" s="1" t="s">
        <v>268</v>
      </c>
      <c r="H29" s="1"/>
      <c r="I29" s="1"/>
      <c r="J29" s="31"/>
      <c r="K29" s="45">
        <f>K28/$O$28</f>
        <v>0.81446168627185189</v>
      </c>
      <c r="L29" s="45">
        <f t="shared" ref="L29:BW29" si="10">L28/$O$28</f>
        <v>0.84438271820469835</v>
      </c>
      <c r="M29" s="45">
        <f t="shared" si="10"/>
        <v>0.91846993032948077</v>
      </c>
      <c r="N29" s="45">
        <f>N28/$O$28</f>
        <v>0.96941655226919266</v>
      </c>
      <c r="O29" s="45">
        <f>O28/$O$28</f>
        <v>1</v>
      </c>
      <c r="P29" s="45">
        <f>P28/$O$28</f>
        <v>1.0318395256751993</v>
      </c>
      <c r="Q29" s="45">
        <f t="shared" si="10"/>
        <v>1.0517380334816306</v>
      </c>
      <c r="R29" s="45">
        <f t="shared" si="10"/>
        <v>1.0727310104511627</v>
      </c>
      <c r="S29" s="45">
        <f t="shared" si="10"/>
        <v>1.0941899397738715</v>
      </c>
      <c r="T29" s="45">
        <f t="shared" si="10"/>
        <v>1.1178777703377187</v>
      </c>
      <c r="U29" s="45">
        <f t="shared" si="10"/>
        <v>1.1426328490654085</v>
      </c>
      <c r="V29" s="45">
        <f t="shared" si="10"/>
        <v>1.1654855060467169</v>
      </c>
      <c r="W29" s="45">
        <f t="shared" si="10"/>
        <v>1.1887952161676509</v>
      </c>
      <c r="X29" s="45">
        <f t="shared" si="10"/>
        <v>1.2125711204910041</v>
      </c>
      <c r="Y29" s="45">
        <f t="shared" si="10"/>
        <v>1.2368225429008242</v>
      </c>
      <c r="Z29" s="45">
        <f t="shared" si="10"/>
        <v>1.2615589937588405</v>
      </c>
      <c r="AA29" s="45">
        <f t="shared" si="10"/>
        <v>1.2867901736340175</v>
      </c>
      <c r="AB29" s="45">
        <f t="shared" si="10"/>
        <v>1.3125259771066977</v>
      </c>
      <c r="AC29" s="45">
        <f t="shared" si="10"/>
        <v>1.3387764966488318</v>
      </c>
      <c r="AD29" s="45">
        <f>AD28/$O$28</f>
        <v>1.3655520265818084</v>
      </c>
      <c r="AE29" s="45">
        <f t="shared" si="10"/>
        <v>1.3928630671134445</v>
      </c>
      <c r="AF29" s="45">
        <f t="shared" si="10"/>
        <v>1.4207203284557133</v>
      </c>
      <c r="AG29" s="45">
        <f t="shared" si="10"/>
        <v>1.4491347350248276</v>
      </c>
      <c r="AH29" s="45">
        <f t="shared" si="10"/>
        <v>1.4781174297253241</v>
      </c>
      <c r="AI29" s="45">
        <f t="shared" si="10"/>
        <v>1.5076797783198306</v>
      </c>
      <c r="AJ29" s="45">
        <f t="shared" si="10"/>
        <v>1.5378333738862273</v>
      </c>
      <c r="AK29" s="45">
        <f t="shared" si="10"/>
        <v>1.568590041363952</v>
      </c>
      <c r="AL29" s="45">
        <f t="shared" si="10"/>
        <v>1.5999618421912309</v>
      </c>
      <c r="AM29" s="45">
        <f t="shared" si="10"/>
        <v>1.6319610790350558</v>
      </c>
      <c r="AN29" s="45">
        <f t="shared" si="10"/>
        <v>1.6646003006157568</v>
      </c>
      <c r="AO29" s="45">
        <f t="shared" si="10"/>
        <v>1.697892306628072</v>
      </c>
      <c r="AP29" s="45">
        <f t="shared" si="10"/>
        <v>1.7318501527606336</v>
      </c>
      <c r="AQ29" s="45">
        <f t="shared" si="10"/>
        <v>1.7664871558158461</v>
      </c>
      <c r="AR29" s="45">
        <f t="shared" si="10"/>
        <v>1.8018168989321632</v>
      </c>
      <c r="AS29" s="45">
        <f t="shared" si="10"/>
        <v>1.8378532369108065</v>
      </c>
      <c r="AT29" s="45">
        <f t="shared" si="10"/>
        <v>1.8746103016490225</v>
      </c>
      <c r="AU29" s="45">
        <f t="shared" si="10"/>
        <v>1.9121025076820033</v>
      </c>
      <c r="AV29" s="45">
        <f t="shared" si="10"/>
        <v>1.9503445578356433</v>
      </c>
      <c r="AW29" s="45">
        <f t="shared" si="10"/>
        <v>1.9893514489923565</v>
      </c>
      <c r="AX29" s="45">
        <f t="shared" si="10"/>
        <v>2.0291384779722037</v>
      </c>
      <c r="AY29" s="45">
        <f t="shared" si="10"/>
        <v>2.0697212475316475</v>
      </c>
      <c r="AZ29" s="45">
        <f t="shared" si="10"/>
        <v>2.1111156724822808</v>
      </c>
      <c r="BA29" s="45">
        <f t="shared" si="10"/>
        <v>2.1533379859319264</v>
      </c>
      <c r="BB29" s="45">
        <f t="shared" si="10"/>
        <v>2.1964047456505646</v>
      </c>
      <c r="BC29" s="45">
        <f t="shared" si="10"/>
        <v>2.2403328405635761</v>
      </c>
      <c r="BD29" s="45">
        <f t="shared" si="10"/>
        <v>2.2851394973748476</v>
      </c>
      <c r="BE29" s="45">
        <f t="shared" si="10"/>
        <v>2.3308422873223442</v>
      </c>
      <c r="BF29" s="45">
        <f t="shared" si="10"/>
        <v>2.3774591330687911</v>
      </c>
      <c r="BG29" s="45">
        <f t="shared" si="10"/>
        <v>2.4250083157301674</v>
      </c>
      <c r="BH29" s="45">
        <f t="shared" si="10"/>
        <v>2.4735084820447706</v>
      </c>
      <c r="BI29" s="45">
        <f t="shared" si="10"/>
        <v>2.522978651685666</v>
      </c>
      <c r="BJ29" s="45">
        <f t="shared" si="10"/>
        <v>2.5734382247193794</v>
      </c>
      <c r="BK29" s="45">
        <f t="shared" si="10"/>
        <v>2.6249069892137671</v>
      </c>
      <c r="BL29" s="45">
        <f t="shared" si="10"/>
        <v>2.6774051289980427</v>
      </c>
      <c r="BM29" s="45">
        <f t="shared" si="10"/>
        <v>2.7309532315780034</v>
      </c>
      <c r="BN29" s="45">
        <f t="shared" si="10"/>
        <v>2.7855722962095637</v>
      </c>
      <c r="BO29" s="45">
        <f t="shared" si="10"/>
        <v>2.8412837421337551</v>
      </c>
      <c r="BP29" s="45">
        <f t="shared" si="10"/>
        <v>2.8981094169764301</v>
      </c>
      <c r="BQ29" s="45">
        <f t="shared" si="10"/>
        <v>2.9560716053159588</v>
      </c>
      <c r="BR29" s="45">
        <f t="shared" si="10"/>
        <v>3.0151930374222777</v>
      </c>
      <c r="BS29" s="45">
        <f t="shared" si="10"/>
        <v>3.0754968981707234</v>
      </c>
      <c r="BT29" s="45">
        <f t="shared" si="10"/>
        <v>3.1370068361341383</v>
      </c>
      <c r="BU29" s="45">
        <f t="shared" si="10"/>
        <v>3.1997469728568206</v>
      </c>
      <c r="BV29" s="45">
        <f t="shared" si="10"/>
        <v>3.2637419123139573</v>
      </c>
      <c r="BW29" s="45">
        <f t="shared" si="10"/>
        <v>3.3290167505602368</v>
      </c>
      <c r="BX29" s="45">
        <f t="shared" ref="BX29:CV29" si="11">BX28/$O$28</f>
        <v>3.3955970855714415</v>
      </c>
      <c r="BY29" s="45">
        <f t="shared" si="11"/>
        <v>3.4635090272828704</v>
      </c>
      <c r="BZ29" s="45">
        <f t="shared" si="11"/>
        <v>3.5327792078285278</v>
      </c>
      <c r="CA29" s="45">
        <f t="shared" si="11"/>
        <v>3.6034347919850989</v>
      </c>
      <c r="CB29" s="45">
        <f t="shared" si="11"/>
        <v>3.675503487824801</v>
      </c>
      <c r="CC29" s="45">
        <f t="shared" si="11"/>
        <v>3.7490135575812973</v>
      </c>
      <c r="CD29" s="45">
        <f t="shared" si="11"/>
        <v>3.8239938287329229</v>
      </c>
      <c r="CE29" s="45">
        <f t="shared" si="11"/>
        <v>3.900473705307582</v>
      </c>
      <c r="CF29" s="45">
        <f t="shared" si="11"/>
        <v>3.9784831794137339</v>
      </c>
      <c r="CG29" s="45">
        <f t="shared" si="11"/>
        <v>4.0580528430020086</v>
      </c>
      <c r="CH29" s="45">
        <f t="shared" si="11"/>
        <v>4.1392138998620496</v>
      </c>
      <c r="CI29" s="45">
        <f t="shared" si="11"/>
        <v>4.221998177859291</v>
      </c>
      <c r="CJ29" s="45">
        <f t="shared" si="11"/>
        <v>4.3064381414164767</v>
      </c>
      <c r="CK29" s="45">
        <f t="shared" si="11"/>
        <v>4.3925669042448066</v>
      </c>
      <c r="CL29" s="45">
        <f t="shared" si="11"/>
        <v>4.4804182423297032</v>
      </c>
      <c r="CM29" s="45">
        <f t="shared" si="11"/>
        <v>4.5700266071762972</v>
      </c>
      <c r="CN29" s="45">
        <f t="shared" si="11"/>
        <v>4.661427139319823</v>
      </c>
      <c r="CO29" s="45">
        <f t="shared" si="11"/>
        <v>4.7546556821062191</v>
      </c>
      <c r="CP29" s="45">
        <f t="shared" si="11"/>
        <v>4.8497487957483436</v>
      </c>
      <c r="CQ29" s="45">
        <f t="shared" si="11"/>
        <v>4.9467437716633098</v>
      </c>
      <c r="CR29" s="45">
        <f t="shared" si="11"/>
        <v>5.0456786470965769</v>
      </c>
      <c r="CS29" s="45">
        <f t="shared" si="11"/>
        <v>5.1465922200385084</v>
      </c>
      <c r="CT29" s="45">
        <f t="shared" si="11"/>
        <v>5.249524064439278</v>
      </c>
      <c r="CU29" s="45">
        <f t="shared" si="11"/>
        <v>5.3545145457280645</v>
      </c>
      <c r="CV29" s="45">
        <f t="shared" si="11"/>
        <v>5.4616048366426257</v>
      </c>
      <c r="CW29" s="37"/>
      <c r="CX29" s="37"/>
      <c r="CY29" s="37"/>
      <c r="CZ29" s="37"/>
    </row>
    <row r="30" spans="2:104">
      <c r="E30" s="1" t="s">
        <v>269</v>
      </c>
      <c r="G30" s="1" t="s">
        <v>154</v>
      </c>
      <c r="H30" s="1"/>
      <c r="I30" s="1"/>
      <c r="J30" s="31"/>
      <c r="K30" s="176">
        <v>0.02</v>
      </c>
      <c r="L30" s="176">
        <v>0.02</v>
      </c>
      <c r="M30" s="177">
        <v>0.02</v>
      </c>
      <c r="N30" s="177">
        <v>0.02</v>
      </c>
      <c r="O30" s="177">
        <v>0.02</v>
      </c>
      <c r="P30" s="177">
        <v>0.02</v>
      </c>
      <c r="Q30" s="177">
        <v>0.02</v>
      </c>
      <c r="R30" s="177">
        <v>0.02</v>
      </c>
      <c r="S30" s="177">
        <v>0.02</v>
      </c>
      <c r="T30" s="177">
        <v>0.02</v>
      </c>
      <c r="U30" s="177">
        <v>0.02</v>
      </c>
      <c r="V30" s="177">
        <v>0.02</v>
      </c>
      <c r="W30" s="177">
        <v>0.02</v>
      </c>
      <c r="X30" s="177">
        <v>0.02</v>
      </c>
      <c r="Y30" s="177">
        <v>0.02</v>
      </c>
      <c r="Z30" s="177">
        <v>0.02</v>
      </c>
      <c r="AA30" s="177">
        <v>0.02</v>
      </c>
      <c r="AB30" s="177">
        <v>0.02</v>
      </c>
      <c r="AC30" s="177">
        <v>0.02</v>
      </c>
      <c r="AD30" s="177">
        <v>0.02</v>
      </c>
      <c r="AE30" s="177">
        <v>0.02</v>
      </c>
      <c r="AF30" s="177">
        <v>0.02</v>
      </c>
      <c r="AG30" s="177">
        <v>0.02</v>
      </c>
      <c r="AH30" s="177">
        <v>0.02</v>
      </c>
      <c r="AI30" s="177">
        <v>0.02</v>
      </c>
      <c r="AJ30" s="177">
        <v>0.02</v>
      </c>
      <c r="AK30" s="177">
        <v>0.02</v>
      </c>
      <c r="AL30" s="177">
        <v>0.02</v>
      </c>
      <c r="AM30" s="177">
        <v>0.02</v>
      </c>
      <c r="AN30" s="177">
        <v>0.02</v>
      </c>
      <c r="AO30" s="177">
        <v>0.02</v>
      </c>
      <c r="AP30" s="177">
        <v>0.02</v>
      </c>
      <c r="AQ30" s="177">
        <v>0.02</v>
      </c>
      <c r="AR30" s="177">
        <v>0.02</v>
      </c>
      <c r="AS30" s="177">
        <v>0.02</v>
      </c>
      <c r="AT30" s="177">
        <v>0.02</v>
      </c>
      <c r="AU30" s="177">
        <v>0.02</v>
      </c>
      <c r="AV30" s="177">
        <v>0.02</v>
      </c>
      <c r="AW30" s="177">
        <v>0.02</v>
      </c>
      <c r="AX30" s="177">
        <v>0.02</v>
      </c>
      <c r="AY30" s="177">
        <v>0.02</v>
      </c>
      <c r="AZ30" s="177">
        <v>0.02</v>
      </c>
      <c r="BA30" s="177">
        <v>0.02</v>
      </c>
      <c r="BB30" s="177">
        <v>0.02</v>
      </c>
      <c r="BC30" s="177">
        <v>0.02</v>
      </c>
      <c r="BD30" s="177">
        <v>0.02</v>
      </c>
      <c r="BE30" s="177">
        <v>0.02</v>
      </c>
      <c r="BF30" s="177">
        <v>0.02</v>
      </c>
      <c r="BG30" s="177">
        <v>0.02</v>
      </c>
      <c r="BH30" s="177">
        <v>0.02</v>
      </c>
      <c r="BI30" s="177">
        <v>0.02</v>
      </c>
      <c r="BJ30" s="177">
        <v>0.02</v>
      </c>
      <c r="BK30" s="177">
        <v>0.02</v>
      </c>
      <c r="BL30" s="177">
        <v>0.02</v>
      </c>
      <c r="BM30" s="177">
        <v>0.02</v>
      </c>
      <c r="BN30" s="177">
        <v>0.02</v>
      </c>
      <c r="BO30" s="177">
        <v>0.02</v>
      </c>
      <c r="BP30" s="177">
        <v>0.02</v>
      </c>
      <c r="BQ30" s="177">
        <v>0.02</v>
      </c>
      <c r="BR30" s="177">
        <v>0.02</v>
      </c>
      <c r="BS30" s="177">
        <v>0.02</v>
      </c>
      <c r="BT30" s="177">
        <v>0.02</v>
      </c>
      <c r="BU30" s="177">
        <v>0.02</v>
      </c>
      <c r="BV30" s="177">
        <v>0.02</v>
      </c>
      <c r="BW30" s="177">
        <v>0.02</v>
      </c>
      <c r="BX30" s="177">
        <v>0.02</v>
      </c>
      <c r="BY30" s="177">
        <v>0.02</v>
      </c>
      <c r="BZ30" s="177">
        <v>0.02</v>
      </c>
      <c r="CA30" s="177">
        <v>0.02</v>
      </c>
      <c r="CB30" s="177">
        <v>0.02</v>
      </c>
      <c r="CC30" s="177">
        <v>0.02</v>
      </c>
      <c r="CD30" s="177">
        <v>0.02</v>
      </c>
      <c r="CE30" s="177">
        <v>0.02</v>
      </c>
      <c r="CF30" s="177">
        <v>0.02</v>
      </c>
      <c r="CG30" s="177">
        <v>0.02</v>
      </c>
      <c r="CH30" s="177">
        <v>0.02</v>
      </c>
      <c r="CI30" s="177">
        <v>0.02</v>
      </c>
      <c r="CJ30" s="177">
        <v>0.02</v>
      </c>
      <c r="CK30" s="177">
        <v>0.02</v>
      </c>
      <c r="CL30" s="177">
        <v>0.02</v>
      </c>
      <c r="CM30" s="177">
        <v>0.02</v>
      </c>
      <c r="CN30" s="177">
        <v>0.02</v>
      </c>
      <c r="CO30" s="177">
        <v>0.02</v>
      </c>
      <c r="CP30" s="177">
        <v>0.02</v>
      </c>
      <c r="CQ30" s="177">
        <v>0.02</v>
      </c>
      <c r="CR30" s="177">
        <v>0.02</v>
      </c>
      <c r="CS30" s="177">
        <v>0.02</v>
      </c>
      <c r="CT30" s="177">
        <v>0.02</v>
      </c>
      <c r="CU30" s="177">
        <v>0.02</v>
      </c>
      <c r="CV30" s="177">
        <v>0.02</v>
      </c>
      <c r="CW30" s="37"/>
      <c r="CX30" s="37"/>
      <c r="CY30" s="37"/>
      <c r="CZ30" s="37"/>
    </row>
    <row r="31" spans="2:104">
      <c r="H31" s="1"/>
      <c r="I31" s="1"/>
      <c r="J31" s="1"/>
      <c r="L31" s="11"/>
      <c r="M31" s="11"/>
      <c r="N31" s="11"/>
      <c r="O31" s="11"/>
      <c r="P31" s="11"/>
      <c r="Q31" s="11"/>
      <c r="R31" s="11"/>
      <c r="S31" s="11"/>
      <c r="T31" s="11"/>
      <c r="U31" s="11"/>
      <c r="V31" s="11"/>
      <c r="W31" s="11"/>
      <c r="X31" s="11"/>
      <c r="Y31" s="11"/>
      <c r="Z31" s="11"/>
      <c r="AA31" s="11"/>
      <c r="AB31" s="11"/>
      <c r="AC31" s="11"/>
      <c r="AD31" s="11"/>
      <c r="AE31" s="204"/>
      <c r="AF31" s="11"/>
      <c r="AG31" s="11"/>
      <c r="AH31" s="11"/>
      <c r="AI31" s="11"/>
      <c r="AJ31" s="11"/>
      <c r="AK31" s="11"/>
      <c r="AL31" s="11"/>
      <c r="AM31" s="11"/>
      <c r="AN31" s="11"/>
      <c r="AO31" s="11"/>
      <c r="AP31" s="11"/>
      <c r="AQ31" s="11"/>
      <c r="AR31" s="11"/>
      <c r="AS31" s="11"/>
      <c r="AT31" s="11"/>
      <c r="AU31" s="11"/>
      <c r="AV31" s="11"/>
      <c r="AW31" s="11"/>
      <c r="AX31" s="11"/>
      <c r="AY31" s="11"/>
      <c r="AZ31" s="11"/>
      <c r="BA31" s="11"/>
      <c r="BB31" s="11"/>
      <c r="BC31" s="11"/>
      <c r="BD31" s="11"/>
      <c r="BE31" s="11"/>
      <c r="BF31" s="11"/>
      <c r="BG31" s="11"/>
      <c r="BH31" s="11"/>
      <c r="BI31" s="11"/>
      <c r="BJ31" s="11"/>
      <c r="BK31" s="11"/>
      <c r="BL31" s="11"/>
      <c r="BM31" s="11"/>
      <c r="BN31" s="11"/>
      <c r="BO31" s="11"/>
      <c r="BP31" s="11"/>
      <c r="BQ31" s="11"/>
      <c r="BR31" s="11"/>
      <c r="BS31" s="11"/>
      <c r="BT31" s="11"/>
      <c r="BU31" s="11"/>
      <c r="BV31" s="11"/>
      <c r="BW31" s="11"/>
      <c r="BX31" s="11"/>
      <c r="BY31" s="11"/>
      <c r="BZ31" s="11"/>
      <c r="CA31" s="11"/>
      <c r="CB31" s="11"/>
      <c r="CC31" s="11"/>
      <c r="CD31" s="11"/>
      <c r="CE31" s="11"/>
      <c r="CF31" s="11"/>
      <c r="CG31" s="11"/>
      <c r="CH31" s="11"/>
      <c r="CI31" s="11"/>
      <c r="CJ31" s="11"/>
      <c r="CK31" s="11"/>
      <c r="CL31" s="11"/>
      <c r="CM31" s="11"/>
      <c r="CN31" s="11"/>
      <c r="CO31" s="11"/>
      <c r="CP31" s="11"/>
      <c r="CQ31" s="11"/>
      <c r="CR31" s="11"/>
      <c r="CS31" s="11"/>
      <c r="CT31" s="11"/>
      <c r="CU31" s="11"/>
      <c r="CV31" s="11"/>
      <c r="CW31" s="2"/>
    </row>
    <row r="32" spans="2:104">
      <c r="B32" s="22">
        <f>MAX(B$5:$B31)+1</f>
        <v>2</v>
      </c>
      <c r="C32" s="22" t="s">
        <v>81</v>
      </c>
      <c r="D32" s="22"/>
      <c r="E32" s="22"/>
      <c r="F32" s="22"/>
      <c r="G32" s="22"/>
      <c r="H32" s="22"/>
      <c r="I32" s="22"/>
      <c r="J32" s="22"/>
      <c r="K32" s="22"/>
      <c r="L32" s="22"/>
      <c r="M32" s="22"/>
      <c r="N32" s="22"/>
      <c r="O32" s="22"/>
      <c r="P32" s="22"/>
      <c r="Q32" s="22"/>
      <c r="R32" s="22"/>
      <c r="S32" s="22"/>
      <c r="T32" s="22"/>
      <c r="U32" s="22"/>
      <c r="V32" s="22"/>
      <c r="W32" s="22"/>
      <c r="X32" s="22"/>
      <c r="Y32" s="22"/>
      <c r="Z32" s="22"/>
      <c r="AA32" s="22"/>
      <c r="AB32" s="22"/>
      <c r="AC32" s="22"/>
      <c r="AD32" s="433"/>
      <c r="AE32" s="433"/>
      <c r="AF32" s="433"/>
      <c r="AG32" s="22"/>
      <c r="AH32" s="22"/>
      <c r="AI32" s="22"/>
      <c r="AJ32" s="22"/>
      <c r="AK32" s="22"/>
      <c r="AL32" s="22"/>
      <c r="AM32" s="22"/>
      <c r="AN32" s="22"/>
      <c r="AO32" s="22"/>
      <c r="AP32" s="22"/>
      <c r="AQ32" s="22"/>
      <c r="AR32" s="22"/>
      <c r="AS32" s="22"/>
      <c r="AT32" s="22"/>
      <c r="AU32" s="22"/>
      <c r="AV32" s="22"/>
      <c r="AW32" s="22"/>
      <c r="AX32" s="22"/>
      <c r="AY32" s="22"/>
      <c r="AZ32" s="22"/>
      <c r="BA32" s="22"/>
      <c r="BB32" s="22"/>
      <c r="BC32" s="22"/>
      <c r="BD32" s="22"/>
      <c r="BE32" s="22"/>
      <c r="BF32" s="22"/>
      <c r="BG32" s="22"/>
      <c r="BH32" s="22"/>
      <c r="BI32" s="22"/>
      <c r="BJ32" s="22"/>
      <c r="BK32" s="22"/>
      <c r="BL32" s="22"/>
      <c r="BM32" s="22"/>
      <c r="BN32" s="22"/>
      <c r="BO32" s="22"/>
      <c r="BP32" s="22"/>
      <c r="BQ32" s="22"/>
      <c r="BR32" s="22"/>
      <c r="BS32" s="22"/>
      <c r="BT32" s="22"/>
      <c r="BU32" s="22"/>
      <c r="BV32" s="22"/>
      <c r="BW32" s="22"/>
      <c r="BX32" s="22"/>
      <c r="BY32" s="22"/>
      <c r="BZ32" s="22"/>
      <c r="CA32" s="22"/>
      <c r="CB32" s="22"/>
      <c r="CC32" s="22"/>
      <c r="CD32" s="22"/>
      <c r="CE32" s="22"/>
      <c r="CF32" s="22"/>
      <c r="CG32" s="22"/>
      <c r="CH32" s="22"/>
      <c r="CI32" s="22"/>
      <c r="CJ32" s="22"/>
      <c r="CK32" s="22"/>
      <c r="CL32" s="22"/>
      <c r="CM32" s="22"/>
      <c r="CN32" s="22"/>
      <c r="CO32" s="22"/>
      <c r="CP32" s="22"/>
      <c r="CQ32" s="22"/>
      <c r="CR32" s="22"/>
      <c r="CS32" s="22"/>
      <c r="CT32" s="22"/>
      <c r="CU32" s="22"/>
      <c r="CV32" s="22"/>
      <c r="CW32" s="23"/>
      <c r="CX32" s="23"/>
      <c r="CY32" s="23"/>
    </row>
    <row r="33" spans="5:100">
      <c r="L33" s="14"/>
      <c r="M33" s="14"/>
      <c r="N33" s="14"/>
      <c r="O33" s="14"/>
      <c r="P33" s="14"/>
      <c r="Q33" s="14"/>
      <c r="R33" s="14"/>
      <c r="S33" s="14"/>
      <c r="T33" s="14"/>
      <c r="U33" s="14"/>
      <c r="V33" s="14"/>
      <c r="W33" s="14"/>
      <c r="X33" s="14"/>
      <c r="Y33" s="14"/>
      <c r="Z33" s="14"/>
      <c r="AA33" s="14"/>
      <c r="AB33" s="14"/>
      <c r="AC33" s="14"/>
      <c r="AD33" s="432"/>
      <c r="AE33" s="432"/>
      <c r="AF33" s="432"/>
      <c r="AG33" s="432"/>
      <c r="AH33" s="14"/>
      <c r="AI33" s="14"/>
      <c r="AJ33" s="14"/>
      <c r="AK33" s="14"/>
      <c r="AL33" s="14"/>
      <c r="AM33" s="14"/>
      <c r="AN33" s="14"/>
      <c r="AO33" s="14"/>
      <c r="AP33" s="14"/>
      <c r="AQ33" s="14"/>
      <c r="AR33" s="14"/>
      <c r="AS33" s="14"/>
      <c r="AT33" s="14"/>
      <c r="AU33" s="14"/>
      <c r="AV33" s="14"/>
      <c r="AW33" s="14"/>
      <c r="AX33" s="14"/>
      <c r="AY33" s="14"/>
      <c r="AZ33" s="14"/>
      <c r="BA33" s="14"/>
      <c r="BB33" s="14"/>
      <c r="BC33" s="14"/>
      <c r="BD33" s="14"/>
      <c r="BE33" s="14"/>
      <c r="BF33" s="14"/>
      <c r="BG33" s="14"/>
      <c r="BH33" s="14"/>
      <c r="BI33" s="14"/>
      <c r="BJ33" s="14"/>
      <c r="BK33" s="14"/>
      <c r="BL33" s="14"/>
      <c r="BM33" s="14"/>
      <c r="BN33" s="14"/>
      <c r="BO33" s="14"/>
      <c r="BP33" s="14"/>
      <c r="BQ33" s="14"/>
      <c r="BR33" s="14"/>
      <c r="BS33" s="14"/>
      <c r="BT33" s="14"/>
      <c r="BU33" s="14"/>
      <c r="BV33" s="14"/>
      <c r="BW33" s="14"/>
      <c r="BX33" s="14"/>
      <c r="BY33" s="14"/>
      <c r="BZ33" s="14"/>
      <c r="CA33" s="14"/>
      <c r="CB33" s="14"/>
      <c r="CC33" s="14"/>
      <c r="CD33" s="14"/>
      <c r="CE33" s="14"/>
      <c r="CF33" s="14"/>
      <c r="CG33" s="14"/>
      <c r="CH33" s="14"/>
      <c r="CI33" s="14"/>
      <c r="CJ33" s="14"/>
      <c r="CK33" s="14"/>
      <c r="CL33" s="14"/>
      <c r="CM33" s="14"/>
      <c r="CN33" s="14"/>
      <c r="CO33" s="14"/>
      <c r="CP33" s="14"/>
      <c r="CQ33" s="14"/>
      <c r="CR33" s="14"/>
      <c r="CS33" s="14"/>
      <c r="CT33" s="14"/>
      <c r="CU33" s="14"/>
      <c r="CV33" s="14"/>
    </row>
    <row r="34" spans="5:100">
      <c r="E34" s="15" t="s">
        <v>87</v>
      </c>
      <c r="F34" s="15"/>
      <c r="G34" s="1" t="s">
        <v>154</v>
      </c>
      <c r="K34" s="55"/>
      <c r="L34" s="104">
        <f>Scenarios_TD!L22</f>
        <v>0</v>
      </c>
      <c r="M34" s="104">
        <f>Scenarios_TD!M22</f>
        <v>0</v>
      </c>
      <c r="N34" s="104">
        <f>Scenarios_TD!N22</f>
        <v>0</v>
      </c>
      <c r="O34" s="104">
        <f>Scenarios_TD!O22</f>
        <v>0</v>
      </c>
      <c r="P34" s="104">
        <f>Scenarios_TD!P22</f>
        <v>0</v>
      </c>
      <c r="Q34" s="104">
        <f>Scenarios_TD!Q22</f>
        <v>0</v>
      </c>
      <c r="R34" s="104">
        <f>Scenarios_TD!R22</f>
        <v>0</v>
      </c>
      <c r="S34" s="104">
        <f>Scenarios_TD!S22</f>
        <v>0</v>
      </c>
      <c r="T34" s="104">
        <f>Scenarios_TD!T22</f>
        <v>0</v>
      </c>
      <c r="U34" s="104">
        <f>Scenarios_TD!U22</f>
        <v>0</v>
      </c>
      <c r="V34" s="104">
        <f>Scenarios_TD!V22</f>
        <v>0</v>
      </c>
      <c r="W34" s="104">
        <f>Scenarios_TD!W22</f>
        <v>0</v>
      </c>
      <c r="X34" s="104">
        <f>Scenarios_TD!X22</f>
        <v>0</v>
      </c>
      <c r="Y34" s="104">
        <f>Scenarios_TD!Y22</f>
        <v>0</v>
      </c>
      <c r="Z34" s="104">
        <f>Scenarios_TD!Z22</f>
        <v>0</v>
      </c>
      <c r="AA34" s="104">
        <f>Scenarios_TD!AA22</f>
        <v>0</v>
      </c>
      <c r="AB34" s="104">
        <f>Scenarios_TD!AB22</f>
        <v>0</v>
      </c>
      <c r="AC34" s="104">
        <f>Scenarios_TD!AC22</f>
        <v>0</v>
      </c>
      <c r="AD34" s="104">
        <f>Scenarios_TD!AD22</f>
        <v>0</v>
      </c>
      <c r="AE34" s="104">
        <f>Scenarios_TD!AE22</f>
        <v>0</v>
      </c>
      <c r="AF34" s="104">
        <f>Scenarios_TD!AF22</f>
        <v>0</v>
      </c>
      <c r="AG34" s="104">
        <f>Scenarios_TD!AG22</f>
        <v>0</v>
      </c>
      <c r="AH34" s="104">
        <f>Scenarios_TD!AH22</f>
        <v>0</v>
      </c>
      <c r="AI34" s="104">
        <f>Scenarios_TD!AI22</f>
        <v>0</v>
      </c>
      <c r="AJ34" s="104">
        <f>Scenarios_TD!AJ22</f>
        <v>0</v>
      </c>
      <c r="AK34" s="104">
        <f>Scenarios_TD!AK22</f>
        <v>0</v>
      </c>
      <c r="AL34" s="104">
        <f>Scenarios_TD!AL22</f>
        <v>0</v>
      </c>
      <c r="AM34" s="104">
        <f>Scenarios_TD!AM22</f>
        <v>0</v>
      </c>
      <c r="AN34" s="104">
        <f>Scenarios_TD!AN22</f>
        <v>0</v>
      </c>
      <c r="AO34" s="104">
        <f>Scenarios_TD!AO22</f>
        <v>0</v>
      </c>
      <c r="AP34" s="104">
        <f>Scenarios_TD!AP22</f>
        <v>0</v>
      </c>
      <c r="AQ34" s="104">
        <f>Scenarios_TD!AQ22</f>
        <v>0</v>
      </c>
      <c r="AR34" s="104">
        <f>Scenarios_TD!AR22</f>
        <v>0</v>
      </c>
      <c r="AS34" s="104">
        <f>Scenarios_TD!AS22</f>
        <v>0</v>
      </c>
      <c r="AT34" s="104">
        <f>Scenarios_TD!AT22</f>
        <v>0</v>
      </c>
      <c r="AU34" s="104">
        <f>Scenarios_TD!AU22</f>
        <v>0</v>
      </c>
      <c r="AV34" s="104">
        <f>Scenarios_TD!AV22</f>
        <v>0</v>
      </c>
      <c r="AW34" s="104">
        <f>Scenarios_TD!AW22</f>
        <v>0</v>
      </c>
      <c r="AX34" s="104">
        <f>Scenarios_TD!AX22</f>
        <v>0</v>
      </c>
      <c r="AY34" s="104">
        <f>Scenarios_TD!AY22</f>
        <v>0</v>
      </c>
      <c r="AZ34" s="104">
        <f>Scenarios_TD!AZ22</f>
        <v>0</v>
      </c>
      <c r="BA34" s="104">
        <f>Scenarios_TD!BA22</f>
        <v>0</v>
      </c>
      <c r="BB34" s="104">
        <f>Scenarios_TD!BB22</f>
        <v>0</v>
      </c>
      <c r="BC34" s="104">
        <f>Scenarios_TD!BC22</f>
        <v>0</v>
      </c>
      <c r="BD34" s="104">
        <f>Scenarios_TD!BD22</f>
        <v>0</v>
      </c>
      <c r="BE34" s="104">
        <f>Scenarios_TD!BE22</f>
        <v>0</v>
      </c>
      <c r="BF34" s="104">
        <f>Scenarios_TD!BF22</f>
        <v>0</v>
      </c>
      <c r="BG34" s="104">
        <f>Scenarios_TD!BG22</f>
        <v>0</v>
      </c>
      <c r="BH34" s="104">
        <f>Scenarios_TD!BH22</f>
        <v>0</v>
      </c>
      <c r="BI34" s="104">
        <f>Scenarios_TD!BI22</f>
        <v>0</v>
      </c>
      <c r="BJ34" s="104">
        <f>Scenarios_TD!BJ22</f>
        <v>0</v>
      </c>
      <c r="BK34" s="104">
        <f>Scenarios_TD!BK22</f>
        <v>0</v>
      </c>
      <c r="BL34" s="104">
        <f>Scenarios_TD!BL22</f>
        <v>0</v>
      </c>
      <c r="BM34" s="104">
        <f>Scenarios_TD!BM22</f>
        <v>0</v>
      </c>
      <c r="BN34" s="104">
        <f>Scenarios_TD!BN22</f>
        <v>0</v>
      </c>
      <c r="BO34" s="104">
        <f>Scenarios_TD!BO22</f>
        <v>0</v>
      </c>
      <c r="BP34" s="104">
        <f>Scenarios_TD!BP22</f>
        <v>0</v>
      </c>
      <c r="BQ34" s="104">
        <f>Scenarios_TD!BQ22</f>
        <v>0</v>
      </c>
      <c r="BR34" s="104">
        <f>Scenarios_TD!BR22</f>
        <v>0</v>
      </c>
      <c r="BS34" s="104">
        <f>Scenarios_TD!BS22</f>
        <v>0</v>
      </c>
      <c r="BT34" s="104">
        <f>Scenarios_TD!BT22</f>
        <v>0</v>
      </c>
      <c r="BU34" s="104">
        <f>Scenarios_TD!BU22</f>
        <v>0</v>
      </c>
      <c r="BV34" s="104">
        <f>Scenarios_TD!BV22</f>
        <v>0</v>
      </c>
      <c r="BW34" s="104">
        <f>Scenarios_TD!BW22</f>
        <v>0</v>
      </c>
      <c r="BX34" s="104">
        <f>Scenarios_TD!BX22</f>
        <v>0</v>
      </c>
      <c r="BY34" s="104">
        <f>Scenarios_TD!BY22</f>
        <v>0</v>
      </c>
      <c r="BZ34" s="104">
        <f>Scenarios_TD!BZ22</f>
        <v>0</v>
      </c>
      <c r="CA34" s="104">
        <f>Scenarios_TD!CA22</f>
        <v>0</v>
      </c>
      <c r="CB34" s="104">
        <f>Scenarios_TD!CB22</f>
        <v>0</v>
      </c>
      <c r="CC34" s="104">
        <f>Scenarios_TD!CC22</f>
        <v>0</v>
      </c>
      <c r="CD34" s="104">
        <f>Scenarios_TD!CD22</f>
        <v>0</v>
      </c>
      <c r="CE34" s="104">
        <f>Scenarios_TD!CE22</f>
        <v>0</v>
      </c>
      <c r="CF34" s="104">
        <f>Scenarios_TD!CF22</f>
        <v>0</v>
      </c>
      <c r="CG34" s="104">
        <f>Scenarios_TD!CG22</f>
        <v>0</v>
      </c>
      <c r="CH34" s="104">
        <f>Scenarios_TD!CH22</f>
        <v>0</v>
      </c>
      <c r="CI34" s="104">
        <f>Scenarios_TD!CI22</f>
        <v>0</v>
      </c>
      <c r="CJ34" s="104">
        <f>Scenarios_TD!CJ22</f>
        <v>0</v>
      </c>
      <c r="CK34" s="104">
        <f>Scenarios_TD!CK22</f>
        <v>0</v>
      </c>
      <c r="CL34" s="104">
        <f>Scenarios_TD!CL22</f>
        <v>0</v>
      </c>
      <c r="CM34" s="104">
        <f>Scenarios_TD!CM22</f>
        <v>0</v>
      </c>
      <c r="CN34" s="104">
        <f>Scenarios_TD!CN22</f>
        <v>0</v>
      </c>
      <c r="CO34" s="104">
        <f>Scenarios_TD!CO22</f>
        <v>0</v>
      </c>
      <c r="CP34" s="104">
        <f>Scenarios_TD!CP22</f>
        <v>0</v>
      </c>
      <c r="CQ34" s="104">
        <f>Scenarios_TD!CQ22</f>
        <v>0</v>
      </c>
      <c r="CR34" s="104">
        <f>Scenarios_TD!CR22</f>
        <v>0</v>
      </c>
      <c r="CS34" s="104">
        <f>Scenarios_TD!CS22</f>
        <v>0</v>
      </c>
      <c r="CT34" s="104">
        <f>Scenarios_TD!CT22</f>
        <v>0</v>
      </c>
      <c r="CU34" s="104">
        <f>Scenarios_TD!CU22</f>
        <v>0</v>
      </c>
      <c r="CV34" s="104">
        <f>Scenarios_TD!CV22</f>
        <v>0</v>
      </c>
    </row>
    <row r="35" spans="5:100">
      <c r="E35" s="15" t="s">
        <v>270</v>
      </c>
      <c r="F35" s="15"/>
      <c r="G35" s="1" t="s">
        <v>154</v>
      </c>
      <c r="K35" s="55"/>
      <c r="L35" s="104">
        <f>Scenarios!$J$48</f>
        <v>0</v>
      </c>
      <c r="M35" s="104">
        <f>Scenarios!$J$48</f>
        <v>0</v>
      </c>
      <c r="N35" s="104">
        <f>Scenarios!$J$48</f>
        <v>0</v>
      </c>
      <c r="O35" s="104">
        <f>Scenarios!$J$48</f>
        <v>0</v>
      </c>
      <c r="P35" s="104">
        <f>Scenarios!$J$48</f>
        <v>0</v>
      </c>
      <c r="Q35" s="104">
        <f>Scenarios!$J$48</f>
        <v>0</v>
      </c>
      <c r="R35" s="104">
        <f>Scenarios!$J$48</f>
        <v>0</v>
      </c>
      <c r="S35" s="104">
        <f>Scenarios!$J$48</f>
        <v>0</v>
      </c>
      <c r="T35" s="104">
        <f>Scenarios!$J$48</f>
        <v>0</v>
      </c>
      <c r="U35" s="104">
        <f>Scenarios!$J$48</f>
        <v>0</v>
      </c>
      <c r="V35" s="104">
        <f>Scenarios!$J$48</f>
        <v>0</v>
      </c>
      <c r="W35" s="104">
        <f>Scenarios!$J$48</f>
        <v>0</v>
      </c>
      <c r="X35" s="104">
        <f>Scenarios!$J$48</f>
        <v>0</v>
      </c>
      <c r="Y35" s="104">
        <f>Scenarios!$J$48</f>
        <v>0</v>
      </c>
      <c r="Z35" s="104">
        <f>Scenarios!$J$48</f>
        <v>0</v>
      </c>
      <c r="AA35" s="104">
        <f>Scenarios!$J$48</f>
        <v>0</v>
      </c>
      <c r="AB35" s="104">
        <f>Scenarios!$J$48</f>
        <v>0</v>
      </c>
      <c r="AC35" s="104">
        <f>Scenarios!$J$48</f>
        <v>0</v>
      </c>
      <c r="AD35" s="104">
        <f>Scenarios!$J$48</f>
        <v>0</v>
      </c>
      <c r="AE35" s="104">
        <f>Scenarios!$J$48</f>
        <v>0</v>
      </c>
      <c r="AF35" s="104">
        <f>Scenarios!$J$48</f>
        <v>0</v>
      </c>
      <c r="AG35" s="104">
        <f>Scenarios!$J$48</f>
        <v>0</v>
      </c>
      <c r="AH35" s="104">
        <f>Scenarios!$J$48</f>
        <v>0</v>
      </c>
      <c r="AI35" s="104">
        <f>Scenarios!$J$48</f>
        <v>0</v>
      </c>
      <c r="AJ35" s="104">
        <f>Scenarios!$J$48</f>
        <v>0</v>
      </c>
      <c r="AK35" s="104">
        <f>Scenarios!$J$48</f>
        <v>0</v>
      </c>
      <c r="AL35" s="104">
        <f>Scenarios!$J$48</f>
        <v>0</v>
      </c>
      <c r="AM35" s="104">
        <f>Scenarios!$J$48</f>
        <v>0</v>
      </c>
      <c r="AN35" s="104">
        <f>Scenarios!$J$48</f>
        <v>0</v>
      </c>
      <c r="AO35" s="104">
        <f>Scenarios!$J$48</f>
        <v>0</v>
      </c>
      <c r="AP35" s="104">
        <f>Scenarios!$J$48</f>
        <v>0</v>
      </c>
      <c r="AQ35" s="104">
        <f>Scenarios!$J$48</f>
        <v>0</v>
      </c>
      <c r="AR35" s="104">
        <f>Scenarios!$J$48</f>
        <v>0</v>
      </c>
      <c r="AS35" s="104">
        <f>Scenarios!$J$48</f>
        <v>0</v>
      </c>
      <c r="AT35" s="104">
        <f>Scenarios!$J$48</f>
        <v>0</v>
      </c>
      <c r="AU35" s="104">
        <f>Scenarios!$J$48</f>
        <v>0</v>
      </c>
      <c r="AV35" s="104">
        <f>Scenarios!$J$48</f>
        <v>0</v>
      </c>
      <c r="AW35" s="104">
        <f>Scenarios!$J$48</f>
        <v>0</v>
      </c>
      <c r="AX35" s="104">
        <f>Scenarios!$J$48</f>
        <v>0</v>
      </c>
      <c r="AY35" s="104">
        <f>Scenarios!$J$48</f>
        <v>0</v>
      </c>
      <c r="AZ35" s="104">
        <f>Scenarios!$J$48</f>
        <v>0</v>
      </c>
      <c r="BA35" s="104">
        <f>Scenarios!$J$48</f>
        <v>0</v>
      </c>
      <c r="BB35" s="104">
        <f>Scenarios!$J$48</f>
        <v>0</v>
      </c>
      <c r="BC35" s="104">
        <f>Scenarios!$J$48</f>
        <v>0</v>
      </c>
      <c r="BD35" s="104">
        <f>Scenarios!$J$48</f>
        <v>0</v>
      </c>
      <c r="BE35" s="104">
        <f>Scenarios!$J$48</f>
        <v>0</v>
      </c>
      <c r="BF35" s="104">
        <f>Scenarios!$J$48</f>
        <v>0</v>
      </c>
      <c r="BG35" s="104">
        <f>Scenarios!$J$48</f>
        <v>0</v>
      </c>
      <c r="BH35" s="104">
        <f>Scenarios!$J$48</f>
        <v>0</v>
      </c>
      <c r="BI35" s="104">
        <f>Scenarios!$J$48</f>
        <v>0</v>
      </c>
      <c r="BJ35" s="104">
        <f>Scenarios!$J$48</f>
        <v>0</v>
      </c>
      <c r="BK35" s="104">
        <f>Scenarios!$J$48</f>
        <v>0</v>
      </c>
      <c r="BL35" s="104">
        <f>Scenarios!$J$48</f>
        <v>0</v>
      </c>
      <c r="BM35" s="104">
        <f>Scenarios!$J$48</f>
        <v>0</v>
      </c>
      <c r="BN35" s="104">
        <f>Scenarios!$J$48</f>
        <v>0</v>
      </c>
      <c r="BO35" s="104">
        <f>Scenarios!$J$48</f>
        <v>0</v>
      </c>
      <c r="BP35" s="104">
        <f>Scenarios!$J$48</f>
        <v>0</v>
      </c>
      <c r="BQ35" s="104">
        <f>Scenarios!$J$48</f>
        <v>0</v>
      </c>
      <c r="BR35" s="104">
        <f>Scenarios!$J$48</f>
        <v>0</v>
      </c>
      <c r="BS35" s="104">
        <f>Scenarios!$J$48</f>
        <v>0</v>
      </c>
      <c r="BT35" s="104">
        <f>Scenarios!$J$48</f>
        <v>0</v>
      </c>
      <c r="BU35" s="104">
        <f>Scenarios!$J$48</f>
        <v>0</v>
      </c>
      <c r="BV35" s="104">
        <f>Scenarios!$J$48</f>
        <v>0</v>
      </c>
      <c r="BW35" s="104">
        <f>Scenarios!$J$48</f>
        <v>0</v>
      </c>
      <c r="BX35" s="104">
        <f>Scenarios!$J$48</f>
        <v>0</v>
      </c>
      <c r="BY35" s="104">
        <f>Scenarios!$J$48</f>
        <v>0</v>
      </c>
      <c r="BZ35" s="104">
        <f>Scenarios!$J$48</f>
        <v>0</v>
      </c>
      <c r="CA35" s="104">
        <f>Scenarios!$J$48</f>
        <v>0</v>
      </c>
      <c r="CB35" s="104">
        <f>Scenarios!$J$48</f>
        <v>0</v>
      </c>
      <c r="CC35" s="104">
        <f>Scenarios!$J$48</f>
        <v>0</v>
      </c>
      <c r="CD35" s="104">
        <f>Scenarios!$J$48</f>
        <v>0</v>
      </c>
      <c r="CE35" s="104">
        <f>Scenarios!$J$48</f>
        <v>0</v>
      </c>
      <c r="CF35" s="104">
        <f>Scenarios!$J$48</f>
        <v>0</v>
      </c>
      <c r="CG35" s="104">
        <f>Scenarios!$J$48</f>
        <v>0</v>
      </c>
      <c r="CH35" s="104">
        <f>Scenarios!$J$48</f>
        <v>0</v>
      </c>
      <c r="CI35" s="104">
        <f>Scenarios!$J$48</f>
        <v>0</v>
      </c>
      <c r="CJ35" s="104">
        <f>Scenarios!$J$48</f>
        <v>0</v>
      </c>
      <c r="CK35" s="104">
        <f>Scenarios!$J$48</f>
        <v>0</v>
      </c>
      <c r="CL35" s="104">
        <f>Scenarios!$J$48</f>
        <v>0</v>
      </c>
      <c r="CM35" s="104">
        <f>Scenarios!$J$48</f>
        <v>0</v>
      </c>
      <c r="CN35" s="104">
        <f>Scenarios!$J$48</f>
        <v>0</v>
      </c>
      <c r="CO35" s="104">
        <f>Scenarios!$J$48</f>
        <v>0</v>
      </c>
      <c r="CP35" s="104">
        <f>Scenarios!$J$48</f>
        <v>0</v>
      </c>
      <c r="CQ35" s="104">
        <f>Scenarios!$J$48</f>
        <v>0</v>
      </c>
      <c r="CR35" s="104">
        <f>Scenarios!$J$48</f>
        <v>0</v>
      </c>
      <c r="CS35" s="104">
        <f>Scenarios!$J$48</f>
        <v>0</v>
      </c>
      <c r="CT35" s="104">
        <f>Scenarios!$J$48</f>
        <v>0</v>
      </c>
      <c r="CU35" s="104">
        <f>Scenarios!$J$48</f>
        <v>0</v>
      </c>
      <c r="CV35" s="104">
        <f>Scenarios!$J$48</f>
        <v>0</v>
      </c>
    </row>
    <row r="36" spans="5:100">
      <c r="E36" s="15"/>
      <c r="F36" s="15"/>
      <c r="H36" s="2" t="s">
        <v>271</v>
      </c>
      <c r="J36" s="2" t="s">
        <v>272</v>
      </c>
      <c r="K36" s="55"/>
      <c r="L36" s="55"/>
      <c r="M36" s="55"/>
      <c r="N36" s="55"/>
      <c r="O36" s="55"/>
      <c r="P36" s="55"/>
      <c r="Q36" s="55"/>
      <c r="R36" s="55"/>
      <c r="S36" s="55"/>
      <c r="T36" s="55"/>
      <c r="U36" s="55"/>
      <c r="V36" s="55"/>
      <c r="W36" s="55"/>
      <c r="X36" s="55"/>
      <c r="Y36" s="55"/>
      <c r="Z36" s="55"/>
      <c r="AA36" s="55"/>
      <c r="AB36" s="55"/>
      <c r="AC36" s="55"/>
      <c r="AF36" s="431"/>
      <c r="AG36" s="55"/>
      <c r="AH36" s="55"/>
      <c r="AI36" s="55"/>
      <c r="AJ36" s="55"/>
      <c r="AK36" s="55"/>
      <c r="AL36" s="55"/>
      <c r="AM36" s="55"/>
      <c r="AN36" s="55"/>
      <c r="AO36" s="55"/>
      <c r="AP36" s="55"/>
      <c r="AQ36" s="55"/>
      <c r="AR36" s="55"/>
      <c r="AS36" s="55"/>
      <c r="AT36" s="55"/>
      <c r="AU36" s="55"/>
      <c r="AV36" s="55"/>
      <c r="AW36" s="55"/>
      <c r="AX36" s="55"/>
      <c r="AY36" s="55"/>
      <c r="AZ36" s="55"/>
      <c r="BA36" s="55"/>
      <c r="BB36" s="55"/>
      <c r="BC36" s="55"/>
      <c r="BD36" s="55"/>
      <c r="BE36" s="55"/>
      <c r="BF36" s="55"/>
      <c r="BG36" s="55"/>
      <c r="BH36" s="55"/>
      <c r="BI36" s="55"/>
      <c r="BJ36" s="55"/>
      <c r="BK36" s="55"/>
      <c r="BL36" s="55"/>
      <c r="BM36" s="55"/>
      <c r="BN36" s="55"/>
      <c r="BO36" s="55"/>
      <c r="BP36" s="55"/>
      <c r="BQ36" s="55"/>
      <c r="BR36" s="55"/>
      <c r="BS36" s="55"/>
      <c r="BT36" s="55"/>
      <c r="BU36" s="55"/>
      <c r="BV36" s="55"/>
      <c r="BW36" s="55"/>
      <c r="BX36" s="55"/>
      <c r="BY36" s="55"/>
      <c r="BZ36" s="55"/>
      <c r="CA36" s="55"/>
      <c r="CB36" s="55"/>
      <c r="CC36" s="55"/>
      <c r="CD36" s="55"/>
      <c r="CE36" s="55"/>
      <c r="CF36" s="55"/>
      <c r="CG36" s="55"/>
      <c r="CH36" s="55"/>
      <c r="CI36" s="55"/>
      <c r="CJ36" s="55"/>
      <c r="CK36" s="55"/>
      <c r="CL36" s="55"/>
      <c r="CM36" s="55"/>
      <c r="CN36" s="55"/>
      <c r="CO36" s="55"/>
      <c r="CP36" s="55"/>
      <c r="CQ36" s="55"/>
      <c r="CR36" s="55"/>
      <c r="CS36" s="55"/>
      <c r="CT36" s="55"/>
      <c r="CU36" s="55"/>
      <c r="CV36" s="55"/>
    </row>
    <row r="37" spans="5:100">
      <c r="E37" s="15" t="s">
        <v>273</v>
      </c>
      <c r="F37" s="15"/>
      <c r="G37" s="1" t="s">
        <v>256</v>
      </c>
      <c r="H37" s="260">
        <f>Scenarios!$J$33</f>
        <v>0</v>
      </c>
      <c r="J37" s="260">
        <f>MIN(EDATE(Scenarios!$J$33,24)-1,Scenarios!$J$30-1)</f>
        <v>-1</v>
      </c>
      <c r="K37" s="55"/>
      <c r="L37" s="55" t="b">
        <f t="shared" ref="L37:AQ37" si="12">AND(L10, L1&lt;$H$41)</f>
        <v>0</v>
      </c>
      <c r="M37" s="55" t="b">
        <f t="shared" si="12"/>
        <v>0</v>
      </c>
      <c r="N37" s="55" t="b">
        <f t="shared" si="12"/>
        <v>0</v>
      </c>
      <c r="O37" s="55" t="b">
        <f t="shared" si="12"/>
        <v>0</v>
      </c>
      <c r="P37" s="55" t="b">
        <f t="shared" si="12"/>
        <v>0</v>
      </c>
      <c r="Q37" s="55" t="b">
        <f t="shared" si="12"/>
        <v>0</v>
      </c>
      <c r="R37" s="55" t="b">
        <f t="shared" si="12"/>
        <v>0</v>
      </c>
      <c r="S37" s="55" t="b">
        <f t="shared" si="12"/>
        <v>0</v>
      </c>
      <c r="T37" s="55" t="b">
        <f t="shared" si="12"/>
        <v>0</v>
      </c>
      <c r="U37" s="55" t="b">
        <f t="shared" si="12"/>
        <v>0</v>
      </c>
      <c r="V37" s="55" t="b">
        <f t="shared" si="12"/>
        <v>0</v>
      </c>
      <c r="W37" s="55" t="b">
        <f t="shared" si="12"/>
        <v>0</v>
      </c>
      <c r="X37" s="55" t="b">
        <f t="shared" si="12"/>
        <v>0</v>
      </c>
      <c r="Y37" s="55" t="b">
        <f t="shared" si="12"/>
        <v>0</v>
      </c>
      <c r="Z37" s="55" t="b">
        <f t="shared" si="12"/>
        <v>0</v>
      </c>
      <c r="AA37" s="55" t="b">
        <f t="shared" si="12"/>
        <v>0</v>
      </c>
      <c r="AB37" s="55" t="b">
        <f t="shared" si="12"/>
        <v>0</v>
      </c>
      <c r="AC37" s="55" t="b">
        <f t="shared" si="12"/>
        <v>0</v>
      </c>
      <c r="AD37" s="55" t="b">
        <f t="shared" si="12"/>
        <v>0</v>
      </c>
      <c r="AE37" s="55" t="b">
        <f t="shared" si="12"/>
        <v>0</v>
      </c>
      <c r="AF37" s="55" t="b">
        <f t="shared" si="12"/>
        <v>0</v>
      </c>
      <c r="AG37" s="55" t="b">
        <f t="shared" si="12"/>
        <v>0</v>
      </c>
      <c r="AH37" s="55" t="b">
        <f t="shared" si="12"/>
        <v>0</v>
      </c>
      <c r="AI37" s="55" t="b">
        <f t="shared" si="12"/>
        <v>0</v>
      </c>
      <c r="AJ37" s="55" t="b">
        <f t="shared" si="12"/>
        <v>0</v>
      </c>
      <c r="AK37" s="55" t="b">
        <f t="shared" si="12"/>
        <v>0</v>
      </c>
      <c r="AL37" s="55" t="b">
        <f t="shared" si="12"/>
        <v>0</v>
      </c>
      <c r="AM37" s="55" t="b">
        <f t="shared" si="12"/>
        <v>0</v>
      </c>
      <c r="AN37" s="55" t="b">
        <f t="shared" si="12"/>
        <v>0</v>
      </c>
      <c r="AO37" s="55" t="b">
        <f t="shared" si="12"/>
        <v>0</v>
      </c>
      <c r="AP37" s="55" t="b">
        <f t="shared" si="12"/>
        <v>0</v>
      </c>
      <c r="AQ37" s="55" t="b">
        <f t="shared" si="12"/>
        <v>0</v>
      </c>
      <c r="AR37" s="55" t="b">
        <f t="shared" ref="AR37:BW37" si="13">AND(AR10, AR1&lt;$H$41)</f>
        <v>0</v>
      </c>
      <c r="AS37" s="55" t="b">
        <f t="shared" si="13"/>
        <v>0</v>
      </c>
      <c r="AT37" s="55" t="b">
        <f t="shared" si="13"/>
        <v>0</v>
      </c>
      <c r="AU37" s="55" t="b">
        <f t="shared" si="13"/>
        <v>0</v>
      </c>
      <c r="AV37" s="55" t="b">
        <f t="shared" si="13"/>
        <v>0</v>
      </c>
      <c r="AW37" s="55" t="b">
        <f t="shared" si="13"/>
        <v>0</v>
      </c>
      <c r="AX37" s="55" t="b">
        <f t="shared" si="13"/>
        <v>0</v>
      </c>
      <c r="AY37" s="55" t="b">
        <f t="shared" si="13"/>
        <v>0</v>
      </c>
      <c r="AZ37" s="55" t="b">
        <f t="shared" si="13"/>
        <v>0</v>
      </c>
      <c r="BA37" s="55" t="b">
        <f t="shared" si="13"/>
        <v>0</v>
      </c>
      <c r="BB37" s="55" t="b">
        <f t="shared" si="13"/>
        <v>0</v>
      </c>
      <c r="BC37" s="55" t="b">
        <f t="shared" si="13"/>
        <v>0</v>
      </c>
      <c r="BD37" s="55" t="b">
        <f t="shared" si="13"/>
        <v>0</v>
      </c>
      <c r="BE37" s="55" t="b">
        <f t="shared" si="13"/>
        <v>0</v>
      </c>
      <c r="BF37" s="55" t="b">
        <f t="shared" si="13"/>
        <v>0</v>
      </c>
      <c r="BG37" s="55" t="b">
        <f t="shared" si="13"/>
        <v>0</v>
      </c>
      <c r="BH37" s="55" t="b">
        <f t="shared" si="13"/>
        <v>0</v>
      </c>
      <c r="BI37" s="55" t="b">
        <f t="shared" si="13"/>
        <v>0</v>
      </c>
      <c r="BJ37" s="55" t="b">
        <f t="shared" si="13"/>
        <v>0</v>
      </c>
      <c r="BK37" s="55" t="b">
        <f t="shared" si="13"/>
        <v>0</v>
      </c>
      <c r="BL37" s="55" t="b">
        <f t="shared" si="13"/>
        <v>0</v>
      </c>
      <c r="BM37" s="55" t="b">
        <f t="shared" si="13"/>
        <v>0</v>
      </c>
      <c r="BN37" s="55" t="b">
        <f t="shared" si="13"/>
        <v>0</v>
      </c>
      <c r="BO37" s="55" t="b">
        <f t="shared" si="13"/>
        <v>0</v>
      </c>
      <c r="BP37" s="55" t="b">
        <f t="shared" si="13"/>
        <v>0</v>
      </c>
      <c r="BQ37" s="55" t="b">
        <f t="shared" si="13"/>
        <v>0</v>
      </c>
      <c r="BR37" s="55" t="b">
        <f t="shared" si="13"/>
        <v>0</v>
      </c>
      <c r="BS37" s="55" t="b">
        <f t="shared" si="13"/>
        <v>0</v>
      </c>
      <c r="BT37" s="55" t="b">
        <f t="shared" si="13"/>
        <v>0</v>
      </c>
      <c r="BU37" s="55" t="b">
        <f t="shared" si="13"/>
        <v>0</v>
      </c>
      <c r="BV37" s="55" t="b">
        <f t="shared" si="13"/>
        <v>0</v>
      </c>
      <c r="BW37" s="55" t="b">
        <f t="shared" si="13"/>
        <v>0</v>
      </c>
      <c r="BX37" s="55" t="b">
        <f t="shared" ref="BX37:CV37" si="14">AND(BX10, BX1&lt;$H$41)</f>
        <v>0</v>
      </c>
      <c r="BY37" s="55" t="b">
        <f t="shared" si="14"/>
        <v>0</v>
      </c>
      <c r="BZ37" s="55" t="b">
        <f t="shared" si="14"/>
        <v>0</v>
      </c>
      <c r="CA37" s="55" t="b">
        <f t="shared" si="14"/>
        <v>0</v>
      </c>
      <c r="CB37" s="55" t="b">
        <f t="shared" si="14"/>
        <v>0</v>
      </c>
      <c r="CC37" s="55" t="b">
        <f t="shared" si="14"/>
        <v>0</v>
      </c>
      <c r="CD37" s="55" t="b">
        <f t="shared" si="14"/>
        <v>0</v>
      </c>
      <c r="CE37" s="55" t="b">
        <f t="shared" si="14"/>
        <v>0</v>
      </c>
      <c r="CF37" s="55" t="b">
        <f t="shared" si="14"/>
        <v>0</v>
      </c>
      <c r="CG37" s="55" t="b">
        <f t="shared" si="14"/>
        <v>0</v>
      </c>
      <c r="CH37" s="55" t="b">
        <f t="shared" si="14"/>
        <v>0</v>
      </c>
      <c r="CI37" s="55" t="b">
        <f t="shared" si="14"/>
        <v>0</v>
      </c>
      <c r="CJ37" s="55" t="b">
        <f t="shared" si="14"/>
        <v>0</v>
      </c>
      <c r="CK37" s="55" t="b">
        <f t="shared" si="14"/>
        <v>0</v>
      </c>
      <c r="CL37" s="55" t="b">
        <f t="shared" si="14"/>
        <v>0</v>
      </c>
      <c r="CM37" s="55" t="b">
        <f t="shared" si="14"/>
        <v>0</v>
      </c>
      <c r="CN37" s="55" t="b">
        <f t="shared" si="14"/>
        <v>0</v>
      </c>
      <c r="CO37" s="55" t="b">
        <f t="shared" si="14"/>
        <v>0</v>
      </c>
      <c r="CP37" s="55" t="b">
        <f t="shared" si="14"/>
        <v>0</v>
      </c>
      <c r="CQ37" s="55" t="b">
        <f t="shared" si="14"/>
        <v>0</v>
      </c>
      <c r="CR37" s="55" t="b">
        <f t="shared" si="14"/>
        <v>0</v>
      </c>
      <c r="CS37" s="55" t="b">
        <f t="shared" si="14"/>
        <v>0</v>
      </c>
      <c r="CT37" s="55" t="b">
        <f t="shared" si="14"/>
        <v>0</v>
      </c>
      <c r="CU37" s="55" t="b">
        <f t="shared" si="14"/>
        <v>0</v>
      </c>
      <c r="CV37" s="55" t="b">
        <f t="shared" si="14"/>
        <v>0</v>
      </c>
    </row>
    <row r="38" spans="5:100">
      <c r="E38" s="15" t="s">
        <v>274</v>
      </c>
      <c r="F38" s="15"/>
      <c r="G38" s="1" t="s">
        <v>154</v>
      </c>
      <c r="K38" s="54"/>
      <c r="L38" s="35">
        <f t="shared" ref="L38:AQ38" si="15">L37*(MAX(0,MIN($J$37,L2)-MAX(L1,$H$37)+1)/(M1-L1))</f>
        <v>0</v>
      </c>
      <c r="M38" s="35">
        <f t="shared" si="15"/>
        <v>0</v>
      </c>
      <c r="N38" s="35">
        <f t="shared" si="15"/>
        <v>0</v>
      </c>
      <c r="O38" s="35">
        <f t="shared" si="15"/>
        <v>0</v>
      </c>
      <c r="P38" s="35">
        <f t="shared" si="15"/>
        <v>0</v>
      </c>
      <c r="Q38" s="35">
        <f t="shared" si="15"/>
        <v>0</v>
      </c>
      <c r="R38" s="35">
        <f t="shared" si="15"/>
        <v>0</v>
      </c>
      <c r="S38" s="35">
        <f t="shared" si="15"/>
        <v>0</v>
      </c>
      <c r="T38" s="35">
        <f t="shared" si="15"/>
        <v>0</v>
      </c>
      <c r="U38" s="35">
        <f t="shared" si="15"/>
        <v>0</v>
      </c>
      <c r="V38" s="35">
        <f t="shared" si="15"/>
        <v>0</v>
      </c>
      <c r="W38" s="35">
        <f t="shared" si="15"/>
        <v>0</v>
      </c>
      <c r="X38" s="35">
        <f t="shared" si="15"/>
        <v>0</v>
      </c>
      <c r="Y38" s="35">
        <f t="shared" si="15"/>
        <v>0</v>
      </c>
      <c r="Z38" s="35">
        <f t="shared" si="15"/>
        <v>0</v>
      </c>
      <c r="AA38" s="35">
        <f t="shared" si="15"/>
        <v>0</v>
      </c>
      <c r="AB38" s="35">
        <f t="shared" si="15"/>
        <v>0</v>
      </c>
      <c r="AC38" s="35">
        <f t="shared" si="15"/>
        <v>0</v>
      </c>
      <c r="AD38" s="35">
        <f t="shared" si="15"/>
        <v>0</v>
      </c>
      <c r="AE38" s="35">
        <f t="shared" si="15"/>
        <v>0</v>
      </c>
      <c r="AF38" s="35">
        <f t="shared" si="15"/>
        <v>0</v>
      </c>
      <c r="AG38" s="35">
        <f t="shared" si="15"/>
        <v>0</v>
      </c>
      <c r="AH38" s="35">
        <f t="shared" si="15"/>
        <v>0</v>
      </c>
      <c r="AI38" s="35">
        <f t="shared" si="15"/>
        <v>0</v>
      </c>
      <c r="AJ38" s="35">
        <f t="shared" si="15"/>
        <v>0</v>
      </c>
      <c r="AK38" s="35">
        <f t="shared" si="15"/>
        <v>0</v>
      </c>
      <c r="AL38" s="35">
        <f t="shared" si="15"/>
        <v>0</v>
      </c>
      <c r="AM38" s="35">
        <f t="shared" si="15"/>
        <v>0</v>
      </c>
      <c r="AN38" s="35">
        <f t="shared" si="15"/>
        <v>0</v>
      </c>
      <c r="AO38" s="35">
        <f t="shared" si="15"/>
        <v>0</v>
      </c>
      <c r="AP38" s="35">
        <f t="shared" si="15"/>
        <v>0</v>
      </c>
      <c r="AQ38" s="35">
        <f t="shared" si="15"/>
        <v>0</v>
      </c>
      <c r="AR38" s="35">
        <f t="shared" ref="AR38:BW38" si="16">AR37*(MAX(0,MIN($J$37,AR2)-MAX(AR1,$H$37)+1)/(AS1-AR1))</f>
        <v>0</v>
      </c>
      <c r="AS38" s="35">
        <f t="shared" si="16"/>
        <v>0</v>
      </c>
      <c r="AT38" s="35">
        <f t="shared" si="16"/>
        <v>0</v>
      </c>
      <c r="AU38" s="35">
        <f t="shared" si="16"/>
        <v>0</v>
      </c>
      <c r="AV38" s="35">
        <f t="shared" si="16"/>
        <v>0</v>
      </c>
      <c r="AW38" s="35">
        <f t="shared" si="16"/>
        <v>0</v>
      </c>
      <c r="AX38" s="35">
        <f t="shared" si="16"/>
        <v>0</v>
      </c>
      <c r="AY38" s="35">
        <f t="shared" si="16"/>
        <v>0</v>
      </c>
      <c r="AZ38" s="35">
        <f t="shared" si="16"/>
        <v>0</v>
      </c>
      <c r="BA38" s="35">
        <f t="shared" si="16"/>
        <v>0</v>
      </c>
      <c r="BB38" s="35">
        <f t="shared" si="16"/>
        <v>0</v>
      </c>
      <c r="BC38" s="35">
        <f t="shared" si="16"/>
        <v>0</v>
      </c>
      <c r="BD38" s="35">
        <f t="shared" si="16"/>
        <v>0</v>
      </c>
      <c r="BE38" s="35">
        <f t="shared" si="16"/>
        <v>0</v>
      </c>
      <c r="BF38" s="35">
        <f t="shared" si="16"/>
        <v>0</v>
      </c>
      <c r="BG38" s="35">
        <f t="shared" si="16"/>
        <v>0</v>
      </c>
      <c r="BH38" s="35">
        <f t="shared" si="16"/>
        <v>0</v>
      </c>
      <c r="BI38" s="35">
        <f t="shared" si="16"/>
        <v>0</v>
      </c>
      <c r="BJ38" s="35">
        <f t="shared" si="16"/>
        <v>0</v>
      </c>
      <c r="BK38" s="35">
        <f t="shared" si="16"/>
        <v>0</v>
      </c>
      <c r="BL38" s="35">
        <f t="shared" si="16"/>
        <v>0</v>
      </c>
      <c r="BM38" s="35">
        <f t="shared" si="16"/>
        <v>0</v>
      </c>
      <c r="BN38" s="35">
        <f t="shared" si="16"/>
        <v>0</v>
      </c>
      <c r="BO38" s="35">
        <f t="shared" si="16"/>
        <v>0</v>
      </c>
      <c r="BP38" s="35">
        <f t="shared" si="16"/>
        <v>0</v>
      </c>
      <c r="BQ38" s="35">
        <f t="shared" si="16"/>
        <v>0</v>
      </c>
      <c r="BR38" s="35">
        <f t="shared" si="16"/>
        <v>0</v>
      </c>
      <c r="BS38" s="35">
        <f t="shared" si="16"/>
        <v>0</v>
      </c>
      <c r="BT38" s="35">
        <f t="shared" si="16"/>
        <v>0</v>
      </c>
      <c r="BU38" s="35">
        <f t="shared" si="16"/>
        <v>0</v>
      </c>
      <c r="BV38" s="35">
        <f t="shared" si="16"/>
        <v>0</v>
      </c>
      <c r="BW38" s="35">
        <f t="shared" si="16"/>
        <v>0</v>
      </c>
      <c r="BX38" s="35">
        <f t="shared" ref="BX38:CV38" si="17">BX37*(MAX(0,MIN($J$37,BX2)-MAX(BX1,$H$37)+1)/(BY1-BX1))</f>
        <v>0</v>
      </c>
      <c r="BY38" s="35">
        <f t="shared" si="17"/>
        <v>0</v>
      </c>
      <c r="BZ38" s="35">
        <f t="shared" si="17"/>
        <v>0</v>
      </c>
      <c r="CA38" s="35">
        <f t="shared" si="17"/>
        <v>0</v>
      </c>
      <c r="CB38" s="35">
        <f t="shared" si="17"/>
        <v>0</v>
      </c>
      <c r="CC38" s="35">
        <f t="shared" si="17"/>
        <v>0</v>
      </c>
      <c r="CD38" s="35">
        <f t="shared" si="17"/>
        <v>0</v>
      </c>
      <c r="CE38" s="35">
        <f t="shared" si="17"/>
        <v>0</v>
      </c>
      <c r="CF38" s="35">
        <f t="shared" si="17"/>
        <v>0</v>
      </c>
      <c r="CG38" s="35">
        <f t="shared" si="17"/>
        <v>0</v>
      </c>
      <c r="CH38" s="35">
        <f t="shared" si="17"/>
        <v>0</v>
      </c>
      <c r="CI38" s="35">
        <f t="shared" si="17"/>
        <v>0</v>
      </c>
      <c r="CJ38" s="35">
        <f t="shared" si="17"/>
        <v>0</v>
      </c>
      <c r="CK38" s="35">
        <f t="shared" si="17"/>
        <v>0</v>
      </c>
      <c r="CL38" s="35">
        <f t="shared" si="17"/>
        <v>0</v>
      </c>
      <c r="CM38" s="35">
        <f t="shared" si="17"/>
        <v>0</v>
      </c>
      <c r="CN38" s="35">
        <f t="shared" si="17"/>
        <v>0</v>
      </c>
      <c r="CO38" s="35">
        <f t="shared" si="17"/>
        <v>0</v>
      </c>
      <c r="CP38" s="35">
        <f t="shared" si="17"/>
        <v>0</v>
      </c>
      <c r="CQ38" s="35">
        <f t="shared" si="17"/>
        <v>0</v>
      </c>
      <c r="CR38" s="35">
        <f t="shared" si="17"/>
        <v>0</v>
      </c>
      <c r="CS38" s="35">
        <f t="shared" si="17"/>
        <v>0</v>
      </c>
      <c r="CT38" s="35">
        <f t="shared" si="17"/>
        <v>0</v>
      </c>
      <c r="CU38" s="35">
        <f t="shared" si="17"/>
        <v>0</v>
      </c>
      <c r="CV38" s="35">
        <f t="shared" si="17"/>
        <v>0</v>
      </c>
    </row>
    <row r="39" spans="5:100">
      <c r="E39" s="15" t="s">
        <v>275</v>
      </c>
      <c r="F39" s="15"/>
      <c r="G39" s="1" t="s">
        <v>159</v>
      </c>
      <c r="H39" s="104">
        <f>Scenarios!J54</f>
        <v>0</v>
      </c>
      <c r="K39" s="54"/>
      <c r="L39" s="35">
        <f t="shared" ref="L39:AQ39" si="18">$H39*L38</f>
        <v>0</v>
      </c>
      <c r="M39" s="35">
        <f t="shared" si="18"/>
        <v>0</v>
      </c>
      <c r="N39" s="35">
        <f t="shared" si="18"/>
        <v>0</v>
      </c>
      <c r="O39" s="35">
        <f t="shared" si="18"/>
        <v>0</v>
      </c>
      <c r="P39" s="35">
        <f t="shared" si="18"/>
        <v>0</v>
      </c>
      <c r="Q39" s="35">
        <f t="shared" si="18"/>
        <v>0</v>
      </c>
      <c r="R39" s="35">
        <f t="shared" si="18"/>
        <v>0</v>
      </c>
      <c r="S39" s="35">
        <f t="shared" si="18"/>
        <v>0</v>
      </c>
      <c r="T39" s="35">
        <f t="shared" si="18"/>
        <v>0</v>
      </c>
      <c r="U39" s="35">
        <f t="shared" si="18"/>
        <v>0</v>
      </c>
      <c r="V39" s="35">
        <f t="shared" si="18"/>
        <v>0</v>
      </c>
      <c r="W39" s="35">
        <f t="shared" si="18"/>
        <v>0</v>
      </c>
      <c r="X39" s="35">
        <f t="shared" si="18"/>
        <v>0</v>
      </c>
      <c r="Y39" s="35">
        <f t="shared" si="18"/>
        <v>0</v>
      </c>
      <c r="Z39" s="35">
        <f t="shared" si="18"/>
        <v>0</v>
      </c>
      <c r="AA39" s="35">
        <f t="shared" si="18"/>
        <v>0</v>
      </c>
      <c r="AB39" s="35">
        <f t="shared" si="18"/>
        <v>0</v>
      </c>
      <c r="AC39" s="35">
        <f t="shared" si="18"/>
        <v>0</v>
      </c>
      <c r="AD39" s="35">
        <f t="shared" si="18"/>
        <v>0</v>
      </c>
      <c r="AE39" s="35">
        <f t="shared" si="18"/>
        <v>0</v>
      </c>
      <c r="AF39" s="35">
        <f t="shared" si="18"/>
        <v>0</v>
      </c>
      <c r="AG39" s="35">
        <f t="shared" si="18"/>
        <v>0</v>
      </c>
      <c r="AH39" s="35">
        <f t="shared" si="18"/>
        <v>0</v>
      </c>
      <c r="AI39" s="35">
        <f t="shared" si="18"/>
        <v>0</v>
      </c>
      <c r="AJ39" s="35">
        <f t="shared" si="18"/>
        <v>0</v>
      </c>
      <c r="AK39" s="35">
        <f t="shared" si="18"/>
        <v>0</v>
      </c>
      <c r="AL39" s="35">
        <f t="shared" si="18"/>
        <v>0</v>
      </c>
      <c r="AM39" s="35">
        <f t="shared" si="18"/>
        <v>0</v>
      </c>
      <c r="AN39" s="35">
        <f t="shared" si="18"/>
        <v>0</v>
      </c>
      <c r="AO39" s="35">
        <f t="shared" si="18"/>
        <v>0</v>
      </c>
      <c r="AP39" s="35">
        <f t="shared" si="18"/>
        <v>0</v>
      </c>
      <c r="AQ39" s="35">
        <f t="shared" si="18"/>
        <v>0</v>
      </c>
      <c r="AR39" s="35">
        <f t="shared" ref="AR39:BW39" si="19">$H39*AR38</f>
        <v>0</v>
      </c>
      <c r="AS39" s="35">
        <f t="shared" si="19"/>
        <v>0</v>
      </c>
      <c r="AT39" s="35">
        <f t="shared" si="19"/>
        <v>0</v>
      </c>
      <c r="AU39" s="35">
        <f t="shared" si="19"/>
        <v>0</v>
      </c>
      <c r="AV39" s="35">
        <f t="shared" si="19"/>
        <v>0</v>
      </c>
      <c r="AW39" s="35">
        <f t="shared" si="19"/>
        <v>0</v>
      </c>
      <c r="AX39" s="35">
        <f t="shared" si="19"/>
        <v>0</v>
      </c>
      <c r="AY39" s="35">
        <f t="shared" si="19"/>
        <v>0</v>
      </c>
      <c r="AZ39" s="35">
        <f t="shared" si="19"/>
        <v>0</v>
      </c>
      <c r="BA39" s="35">
        <f t="shared" si="19"/>
        <v>0</v>
      </c>
      <c r="BB39" s="35">
        <f t="shared" si="19"/>
        <v>0</v>
      </c>
      <c r="BC39" s="35">
        <f t="shared" si="19"/>
        <v>0</v>
      </c>
      <c r="BD39" s="35">
        <f t="shared" si="19"/>
        <v>0</v>
      </c>
      <c r="BE39" s="35">
        <f t="shared" si="19"/>
        <v>0</v>
      </c>
      <c r="BF39" s="35">
        <f t="shared" si="19"/>
        <v>0</v>
      </c>
      <c r="BG39" s="35">
        <f t="shared" si="19"/>
        <v>0</v>
      </c>
      <c r="BH39" s="35">
        <f t="shared" si="19"/>
        <v>0</v>
      </c>
      <c r="BI39" s="35">
        <f t="shared" si="19"/>
        <v>0</v>
      </c>
      <c r="BJ39" s="35">
        <f t="shared" si="19"/>
        <v>0</v>
      </c>
      <c r="BK39" s="35">
        <f t="shared" si="19"/>
        <v>0</v>
      </c>
      <c r="BL39" s="35">
        <f t="shared" si="19"/>
        <v>0</v>
      </c>
      <c r="BM39" s="35">
        <f t="shared" si="19"/>
        <v>0</v>
      </c>
      <c r="BN39" s="35">
        <f t="shared" si="19"/>
        <v>0</v>
      </c>
      <c r="BO39" s="35">
        <f t="shared" si="19"/>
        <v>0</v>
      </c>
      <c r="BP39" s="35">
        <f t="shared" si="19"/>
        <v>0</v>
      </c>
      <c r="BQ39" s="35">
        <f t="shared" si="19"/>
        <v>0</v>
      </c>
      <c r="BR39" s="35">
        <f t="shared" si="19"/>
        <v>0</v>
      </c>
      <c r="BS39" s="35">
        <f t="shared" si="19"/>
        <v>0</v>
      </c>
      <c r="BT39" s="35">
        <f t="shared" si="19"/>
        <v>0</v>
      </c>
      <c r="BU39" s="35">
        <f t="shared" si="19"/>
        <v>0</v>
      </c>
      <c r="BV39" s="35">
        <f t="shared" si="19"/>
        <v>0</v>
      </c>
      <c r="BW39" s="35">
        <f t="shared" si="19"/>
        <v>0</v>
      </c>
      <c r="BX39" s="35">
        <f t="shared" ref="BX39:CV39" si="20">$H39*BX38</f>
        <v>0</v>
      </c>
      <c r="BY39" s="35">
        <f t="shared" si="20"/>
        <v>0</v>
      </c>
      <c r="BZ39" s="35">
        <f t="shared" si="20"/>
        <v>0</v>
      </c>
      <c r="CA39" s="35">
        <f t="shared" si="20"/>
        <v>0</v>
      </c>
      <c r="CB39" s="35">
        <f t="shared" si="20"/>
        <v>0</v>
      </c>
      <c r="CC39" s="35">
        <f t="shared" si="20"/>
        <v>0</v>
      </c>
      <c r="CD39" s="35">
        <f t="shared" si="20"/>
        <v>0</v>
      </c>
      <c r="CE39" s="35">
        <f t="shared" si="20"/>
        <v>0</v>
      </c>
      <c r="CF39" s="35">
        <f t="shared" si="20"/>
        <v>0</v>
      </c>
      <c r="CG39" s="35">
        <f t="shared" si="20"/>
        <v>0</v>
      </c>
      <c r="CH39" s="35">
        <f t="shared" si="20"/>
        <v>0</v>
      </c>
      <c r="CI39" s="35">
        <f t="shared" si="20"/>
        <v>0</v>
      </c>
      <c r="CJ39" s="35">
        <f t="shared" si="20"/>
        <v>0</v>
      </c>
      <c r="CK39" s="35">
        <f t="shared" si="20"/>
        <v>0</v>
      </c>
      <c r="CL39" s="35">
        <f t="shared" si="20"/>
        <v>0</v>
      </c>
      <c r="CM39" s="35">
        <f t="shared" si="20"/>
        <v>0</v>
      </c>
      <c r="CN39" s="35">
        <f t="shared" si="20"/>
        <v>0</v>
      </c>
      <c r="CO39" s="35">
        <f t="shared" si="20"/>
        <v>0</v>
      </c>
      <c r="CP39" s="35">
        <f t="shared" si="20"/>
        <v>0</v>
      </c>
      <c r="CQ39" s="35">
        <f t="shared" si="20"/>
        <v>0</v>
      </c>
      <c r="CR39" s="35">
        <f t="shared" si="20"/>
        <v>0</v>
      </c>
      <c r="CS39" s="35">
        <f t="shared" si="20"/>
        <v>0</v>
      </c>
      <c r="CT39" s="35">
        <f t="shared" si="20"/>
        <v>0</v>
      </c>
      <c r="CU39" s="35">
        <f t="shared" si="20"/>
        <v>0</v>
      </c>
      <c r="CV39" s="35">
        <f t="shared" si="20"/>
        <v>0</v>
      </c>
    </row>
    <row r="40" spans="5:100">
      <c r="E40" s="15"/>
      <c r="F40" s="15"/>
      <c r="H40" s="260"/>
      <c r="K40" s="54"/>
      <c r="L40" s="35"/>
      <c r="M40" s="35"/>
      <c r="N40" s="35"/>
      <c r="O40" s="35"/>
      <c r="P40" s="35"/>
      <c r="Q40" s="35"/>
      <c r="R40" s="35"/>
      <c r="S40" s="35"/>
      <c r="T40" s="35"/>
      <c r="U40" s="35"/>
      <c r="V40" s="35"/>
      <c r="W40" s="35"/>
      <c r="X40" s="35"/>
      <c r="Y40" s="35"/>
      <c r="Z40" s="35"/>
      <c r="AA40" s="35"/>
      <c r="AB40" s="35"/>
      <c r="AC40" s="35"/>
      <c r="AD40" s="35"/>
      <c r="AE40" s="35"/>
      <c r="AF40" s="35"/>
      <c r="AG40" s="35"/>
      <c r="AH40" s="35"/>
      <c r="AI40" s="35"/>
      <c r="AJ40" s="35"/>
      <c r="AK40" s="35"/>
      <c r="AL40" s="35"/>
      <c r="AM40" s="35"/>
      <c r="AN40" s="35"/>
      <c r="AO40" s="35"/>
      <c r="AP40" s="35"/>
      <c r="AQ40" s="35"/>
      <c r="AR40" s="35"/>
      <c r="AS40" s="35"/>
      <c r="AT40" s="35"/>
      <c r="AU40" s="35"/>
      <c r="AV40" s="35"/>
      <c r="AW40" s="35"/>
      <c r="AX40" s="35"/>
      <c r="AY40" s="35"/>
      <c r="AZ40" s="35"/>
      <c r="BA40" s="35"/>
      <c r="BB40" s="35"/>
      <c r="BC40" s="35"/>
      <c r="BD40" s="35"/>
      <c r="BE40" s="35"/>
      <c r="BF40" s="35"/>
      <c r="BG40" s="35"/>
      <c r="BH40" s="35"/>
      <c r="BI40" s="35"/>
      <c r="BJ40" s="35"/>
      <c r="BK40" s="35"/>
      <c r="BL40" s="35"/>
      <c r="BM40" s="35"/>
      <c r="BN40" s="35"/>
      <c r="BO40" s="35"/>
      <c r="BP40" s="35"/>
      <c r="BQ40" s="35"/>
      <c r="BR40" s="35"/>
      <c r="BS40" s="35"/>
      <c r="BT40" s="35"/>
      <c r="BU40" s="35"/>
      <c r="BV40" s="35"/>
      <c r="BW40" s="35"/>
      <c r="BX40" s="35"/>
      <c r="BY40" s="35"/>
      <c r="BZ40" s="35"/>
      <c r="CA40" s="35"/>
      <c r="CB40" s="35"/>
      <c r="CC40" s="35"/>
      <c r="CD40" s="35"/>
      <c r="CE40" s="35"/>
      <c r="CF40" s="35"/>
      <c r="CG40" s="35"/>
      <c r="CH40" s="35"/>
      <c r="CI40" s="35"/>
      <c r="CJ40" s="35"/>
      <c r="CK40" s="35"/>
      <c r="CL40" s="35"/>
      <c r="CM40" s="35"/>
      <c r="CN40" s="35"/>
      <c r="CO40" s="35"/>
      <c r="CP40" s="35"/>
      <c r="CQ40" s="35"/>
      <c r="CR40" s="35"/>
      <c r="CS40" s="35"/>
      <c r="CT40" s="35"/>
      <c r="CU40" s="35"/>
      <c r="CV40" s="35"/>
    </row>
    <row r="41" spans="5:100">
      <c r="E41" s="15" t="s">
        <v>276</v>
      </c>
      <c r="F41" s="15"/>
      <c r="G41" s="1" t="s">
        <v>256</v>
      </c>
      <c r="H41" s="260">
        <f>EDATE(Scenarios!$J$33,24)</f>
        <v>731</v>
      </c>
      <c r="J41" s="260">
        <f>MIN(EDATE(Scenarios!$J$33,48)-1,Scenarios!$J$30-1)</f>
        <v>-1</v>
      </c>
      <c r="K41" s="54"/>
      <c r="L41" s="35" t="b">
        <f t="shared" ref="L41:AQ41" si="21">AND(L10,L2&gt;$H$41)</f>
        <v>0</v>
      </c>
      <c r="M41" s="35" t="b">
        <f t="shared" si="21"/>
        <v>0</v>
      </c>
      <c r="N41" s="35" t="b">
        <f t="shared" si="21"/>
        <v>0</v>
      </c>
      <c r="O41" s="35" t="b">
        <f t="shared" si="21"/>
        <v>0</v>
      </c>
      <c r="P41" s="35" t="b">
        <f t="shared" si="21"/>
        <v>0</v>
      </c>
      <c r="Q41" s="35" t="b">
        <f t="shared" si="21"/>
        <v>0</v>
      </c>
      <c r="R41" s="35" t="b">
        <f t="shared" si="21"/>
        <v>0</v>
      </c>
      <c r="S41" s="35" t="b">
        <f t="shared" si="21"/>
        <v>0</v>
      </c>
      <c r="T41" s="35" t="b">
        <f t="shared" si="21"/>
        <v>0</v>
      </c>
      <c r="U41" s="35" t="b">
        <f t="shared" si="21"/>
        <v>0</v>
      </c>
      <c r="V41" s="35" t="b">
        <f t="shared" si="21"/>
        <v>0</v>
      </c>
      <c r="W41" s="35" t="b">
        <f t="shared" si="21"/>
        <v>0</v>
      </c>
      <c r="X41" s="35" t="b">
        <f t="shared" si="21"/>
        <v>0</v>
      </c>
      <c r="Y41" s="35" t="b">
        <f t="shared" si="21"/>
        <v>0</v>
      </c>
      <c r="Z41" s="35" t="b">
        <f t="shared" si="21"/>
        <v>0</v>
      </c>
      <c r="AA41" s="35" t="b">
        <f t="shared" si="21"/>
        <v>0</v>
      </c>
      <c r="AB41" s="35" t="b">
        <f t="shared" si="21"/>
        <v>0</v>
      </c>
      <c r="AC41" s="35" t="b">
        <f t="shared" si="21"/>
        <v>0</v>
      </c>
      <c r="AD41" s="35" t="b">
        <f t="shared" si="21"/>
        <v>0</v>
      </c>
      <c r="AE41" s="35" t="b">
        <f t="shared" si="21"/>
        <v>0</v>
      </c>
      <c r="AF41" s="35" t="b">
        <f t="shared" si="21"/>
        <v>0</v>
      </c>
      <c r="AG41" s="35" t="b">
        <f t="shared" si="21"/>
        <v>0</v>
      </c>
      <c r="AH41" s="35" t="b">
        <f t="shared" si="21"/>
        <v>0</v>
      </c>
      <c r="AI41" s="35" t="b">
        <f t="shared" si="21"/>
        <v>0</v>
      </c>
      <c r="AJ41" s="35" t="b">
        <f t="shared" si="21"/>
        <v>0</v>
      </c>
      <c r="AK41" s="35" t="b">
        <f t="shared" si="21"/>
        <v>0</v>
      </c>
      <c r="AL41" s="35" t="b">
        <f t="shared" si="21"/>
        <v>0</v>
      </c>
      <c r="AM41" s="35" t="b">
        <f t="shared" si="21"/>
        <v>0</v>
      </c>
      <c r="AN41" s="35" t="b">
        <f t="shared" si="21"/>
        <v>0</v>
      </c>
      <c r="AO41" s="35" t="b">
        <f t="shared" si="21"/>
        <v>0</v>
      </c>
      <c r="AP41" s="35" t="b">
        <f t="shared" si="21"/>
        <v>0</v>
      </c>
      <c r="AQ41" s="35" t="b">
        <f t="shared" si="21"/>
        <v>0</v>
      </c>
      <c r="AR41" s="35" t="b">
        <f t="shared" ref="AR41:BW41" si="22">AND(AR10,AR2&gt;$H$41)</f>
        <v>0</v>
      </c>
      <c r="AS41" s="35" t="b">
        <f t="shared" si="22"/>
        <v>0</v>
      </c>
      <c r="AT41" s="35" t="b">
        <f t="shared" si="22"/>
        <v>0</v>
      </c>
      <c r="AU41" s="35" t="b">
        <f t="shared" si="22"/>
        <v>0</v>
      </c>
      <c r="AV41" s="35" t="b">
        <f t="shared" si="22"/>
        <v>0</v>
      </c>
      <c r="AW41" s="35" t="b">
        <f t="shared" si="22"/>
        <v>0</v>
      </c>
      <c r="AX41" s="35" t="b">
        <f t="shared" si="22"/>
        <v>0</v>
      </c>
      <c r="AY41" s="35" t="b">
        <f t="shared" si="22"/>
        <v>0</v>
      </c>
      <c r="AZ41" s="35" t="b">
        <f t="shared" si="22"/>
        <v>0</v>
      </c>
      <c r="BA41" s="35" t="b">
        <f t="shared" si="22"/>
        <v>0</v>
      </c>
      <c r="BB41" s="35" t="b">
        <f t="shared" si="22"/>
        <v>0</v>
      </c>
      <c r="BC41" s="35" t="b">
        <f t="shared" si="22"/>
        <v>0</v>
      </c>
      <c r="BD41" s="35" t="b">
        <f t="shared" si="22"/>
        <v>0</v>
      </c>
      <c r="BE41" s="35" t="b">
        <f t="shared" si="22"/>
        <v>0</v>
      </c>
      <c r="BF41" s="35" t="b">
        <f t="shared" si="22"/>
        <v>0</v>
      </c>
      <c r="BG41" s="35" t="b">
        <f t="shared" si="22"/>
        <v>0</v>
      </c>
      <c r="BH41" s="35" t="b">
        <f t="shared" si="22"/>
        <v>0</v>
      </c>
      <c r="BI41" s="35" t="b">
        <f t="shared" si="22"/>
        <v>0</v>
      </c>
      <c r="BJ41" s="35" t="b">
        <f t="shared" si="22"/>
        <v>0</v>
      </c>
      <c r="BK41" s="35" t="b">
        <f t="shared" si="22"/>
        <v>0</v>
      </c>
      <c r="BL41" s="35" t="b">
        <f t="shared" si="22"/>
        <v>0</v>
      </c>
      <c r="BM41" s="35" t="b">
        <f t="shared" si="22"/>
        <v>0</v>
      </c>
      <c r="BN41" s="35" t="b">
        <f t="shared" si="22"/>
        <v>0</v>
      </c>
      <c r="BO41" s="35" t="b">
        <f t="shared" si="22"/>
        <v>0</v>
      </c>
      <c r="BP41" s="35" t="b">
        <f t="shared" si="22"/>
        <v>0</v>
      </c>
      <c r="BQ41" s="35" t="b">
        <f t="shared" si="22"/>
        <v>0</v>
      </c>
      <c r="BR41" s="35" t="b">
        <f t="shared" si="22"/>
        <v>0</v>
      </c>
      <c r="BS41" s="35" t="b">
        <f t="shared" si="22"/>
        <v>0</v>
      </c>
      <c r="BT41" s="35" t="b">
        <f t="shared" si="22"/>
        <v>0</v>
      </c>
      <c r="BU41" s="35" t="b">
        <f t="shared" si="22"/>
        <v>0</v>
      </c>
      <c r="BV41" s="35" t="b">
        <f t="shared" si="22"/>
        <v>0</v>
      </c>
      <c r="BW41" s="35" t="b">
        <f t="shared" si="22"/>
        <v>0</v>
      </c>
      <c r="BX41" s="35" t="b">
        <f t="shared" ref="BX41:CV41" si="23">AND(BX10,BX2&gt;$H$41)</f>
        <v>0</v>
      </c>
      <c r="BY41" s="35" t="b">
        <f t="shared" si="23"/>
        <v>0</v>
      </c>
      <c r="BZ41" s="35" t="b">
        <f t="shared" si="23"/>
        <v>0</v>
      </c>
      <c r="CA41" s="35" t="b">
        <f t="shared" si="23"/>
        <v>0</v>
      </c>
      <c r="CB41" s="35" t="b">
        <f t="shared" si="23"/>
        <v>0</v>
      </c>
      <c r="CC41" s="35" t="b">
        <f t="shared" si="23"/>
        <v>0</v>
      </c>
      <c r="CD41" s="35" t="b">
        <f t="shared" si="23"/>
        <v>0</v>
      </c>
      <c r="CE41" s="35" t="b">
        <f t="shared" si="23"/>
        <v>0</v>
      </c>
      <c r="CF41" s="35" t="b">
        <f t="shared" si="23"/>
        <v>0</v>
      </c>
      <c r="CG41" s="35" t="b">
        <f t="shared" si="23"/>
        <v>0</v>
      </c>
      <c r="CH41" s="35" t="b">
        <f t="shared" si="23"/>
        <v>0</v>
      </c>
      <c r="CI41" s="35" t="b">
        <f t="shared" si="23"/>
        <v>0</v>
      </c>
      <c r="CJ41" s="35" t="b">
        <f t="shared" si="23"/>
        <v>0</v>
      </c>
      <c r="CK41" s="35" t="b">
        <f t="shared" si="23"/>
        <v>0</v>
      </c>
      <c r="CL41" s="35" t="b">
        <f t="shared" si="23"/>
        <v>0</v>
      </c>
      <c r="CM41" s="35" t="b">
        <f t="shared" si="23"/>
        <v>0</v>
      </c>
      <c r="CN41" s="35" t="b">
        <f t="shared" si="23"/>
        <v>0</v>
      </c>
      <c r="CO41" s="35" t="b">
        <f t="shared" si="23"/>
        <v>0</v>
      </c>
      <c r="CP41" s="35" t="b">
        <f t="shared" si="23"/>
        <v>0</v>
      </c>
      <c r="CQ41" s="35" t="b">
        <f t="shared" si="23"/>
        <v>0</v>
      </c>
      <c r="CR41" s="35" t="b">
        <f t="shared" si="23"/>
        <v>0</v>
      </c>
      <c r="CS41" s="35" t="b">
        <f t="shared" si="23"/>
        <v>0</v>
      </c>
      <c r="CT41" s="35" t="b">
        <f t="shared" si="23"/>
        <v>0</v>
      </c>
      <c r="CU41" s="35" t="b">
        <f t="shared" si="23"/>
        <v>0</v>
      </c>
      <c r="CV41" s="35" t="b">
        <f t="shared" si="23"/>
        <v>0</v>
      </c>
    </row>
    <row r="42" spans="5:100">
      <c r="E42" s="15" t="s">
        <v>277</v>
      </c>
      <c r="F42" s="15"/>
      <c r="G42" s="1" t="s">
        <v>154</v>
      </c>
      <c r="K42" s="54"/>
      <c r="L42" s="35">
        <f t="shared" ref="L42:AQ42" si="24">L41*(MAX(0,MIN($J$41,L2)-MAX(L1,$H$41)+1)/(M1-L1))</f>
        <v>0</v>
      </c>
      <c r="M42" s="35">
        <f t="shared" si="24"/>
        <v>0</v>
      </c>
      <c r="N42" s="35">
        <f t="shared" si="24"/>
        <v>0</v>
      </c>
      <c r="O42" s="35">
        <f t="shared" si="24"/>
        <v>0</v>
      </c>
      <c r="P42" s="35">
        <f t="shared" si="24"/>
        <v>0</v>
      </c>
      <c r="Q42" s="35">
        <f t="shared" si="24"/>
        <v>0</v>
      </c>
      <c r="R42" s="35">
        <f t="shared" si="24"/>
        <v>0</v>
      </c>
      <c r="S42" s="35">
        <f t="shared" si="24"/>
        <v>0</v>
      </c>
      <c r="T42" s="35">
        <f t="shared" si="24"/>
        <v>0</v>
      </c>
      <c r="U42" s="35">
        <f t="shared" si="24"/>
        <v>0</v>
      </c>
      <c r="V42" s="35">
        <f t="shared" si="24"/>
        <v>0</v>
      </c>
      <c r="W42" s="35">
        <f t="shared" si="24"/>
        <v>0</v>
      </c>
      <c r="X42" s="35">
        <f t="shared" si="24"/>
        <v>0</v>
      </c>
      <c r="Y42" s="35">
        <f t="shared" si="24"/>
        <v>0</v>
      </c>
      <c r="Z42" s="35">
        <f t="shared" si="24"/>
        <v>0</v>
      </c>
      <c r="AA42" s="35">
        <f t="shared" si="24"/>
        <v>0</v>
      </c>
      <c r="AB42" s="35">
        <f t="shared" si="24"/>
        <v>0</v>
      </c>
      <c r="AC42" s="35">
        <f t="shared" si="24"/>
        <v>0</v>
      </c>
      <c r="AD42" s="35">
        <f t="shared" si="24"/>
        <v>0</v>
      </c>
      <c r="AE42" s="35">
        <f t="shared" si="24"/>
        <v>0</v>
      </c>
      <c r="AF42" s="35">
        <f t="shared" si="24"/>
        <v>0</v>
      </c>
      <c r="AG42" s="35">
        <f t="shared" si="24"/>
        <v>0</v>
      </c>
      <c r="AH42" s="35">
        <f>AH41*(MAX(0,MIN($J$41,AH2)-MAX(AH1,$H$41)+1)/(AI1-AH1))</f>
        <v>0</v>
      </c>
      <c r="AI42" s="35">
        <f t="shared" si="24"/>
        <v>0</v>
      </c>
      <c r="AJ42" s="35">
        <f t="shared" si="24"/>
        <v>0</v>
      </c>
      <c r="AK42" s="35">
        <f t="shared" si="24"/>
        <v>0</v>
      </c>
      <c r="AL42" s="35">
        <f t="shared" si="24"/>
        <v>0</v>
      </c>
      <c r="AM42" s="35">
        <f t="shared" si="24"/>
        <v>0</v>
      </c>
      <c r="AN42" s="35">
        <f t="shared" si="24"/>
        <v>0</v>
      </c>
      <c r="AO42" s="35">
        <f t="shared" si="24"/>
        <v>0</v>
      </c>
      <c r="AP42" s="35">
        <f t="shared" si="24"/>
        <v>0</v>
      </c>
      <c r="AQ42" s="35">
        <f t="shared" si="24"/>
        <v>0</v>
      </c>
      <c r="AR42" s="35">
        <f t="shared" ref="AR42:BW42" si="25">AR41*(MAX(0,MIN($J$41,AR2)-MAX(AR1,$H$41)+1)/(AS1-AR1))</f>
        <v>0</v>
      </c>
      <c r="AS42" s="35">
        <f t="shared" si="25"/>
        <v>0</v>
      </c>
      <c r="AT42" s="35">
        <f t="shared" si="25"/>
        <v>0</v>
      </c>
      <c r="AU42" s="35">
        <f t="shared" si="25"/>
        <v>0</v>
      </c>
      <c r="AV42" s="35">
        <f t="shared" si="25"/>
        <v>0</v>
      </c>
      <c r="AW42" s="35">
        <f t="shared" si="25"/>
        <v>0</v>
      </c>
      <c r="AX42" s="35">
        <f t="shared" si="25"/>
        <v>0</v>
      </c>
      <c r="AY42" s="35">
        <f t="shared" si="25"/>
        <v>0</v>
      </c>
      <c r="AZ42" s="35">
        <f t="shared" si="25"/>
        <v>0</v>
      </c>
      <c r="BA42" s="35">
        <f t="shared" si="25"/>
        <v>0</v>
      </c>
      <c r="BB42" s="35">
        <f t="shared" si="25"/>
        <v>0</v>
      </c>
      <c r="BC42" s="35">
        <f t="shared" si="25"/>
        <v>0</v>
      </c>
      <c r="BD42" s="35">
        <f t="shared" si="25"/>
        <v>0</v>
      </c>
      <c r="BE42" s="35">
        <f t="shared" si="25"/>
        <v>0</v>
      </c>
      <c r="BF42" s="35">
        <f t="shared" si="25"/>
        <v>0</v>
      </c>
      <c r="BG42" s="35">
        <f t="shared" si="25"/>
        <v>0</v>
      </c>
      <c r="BH42" s="35">
        <f t="shared" si="25"/>
        <v>0</v>
      </c>
      <c r="BI42" s="35">
        <f t="shared" si="25"/>
        <v>0</v>
      </c>
      <c r="BJ42" s="35">
        <f t="shared" si="25"/>
        <v>0</v>
      </c>
      <c r="BK42" s="35">
        <f t="shared" si="25"/>
        <v>0</v>
      </c>
      <c r="BL42" s="35">
        <f t="shared" si="25"/>
        <v>0</v>
      </c>
      <c r="BM42" s="35">
        <f t="shared" si="25"/>
        <v>0</v>
      </c>
      <c r="BN42" s="35">
        <f t="shared" si="25"/>
        <v>0</v>
      </c>
      <c r="BO42" s="35">
        <f t="shared" si="25"/>
        <v>0</v>
      </c>
      <c r="BP42" s="35">
        <f t="shared" si="25"/>
        <v>0</v>
      </c>
      <c r="BQ42" s="35">
        <f t="shared" si="25"/>
        <v>0</v>
      </c>
      <c r="BR42" s="35">
        <f t="shared" si="25"/>
        <v>0</v>
      </c>
      <c r="BS42" s="35">
        <f t="shared" si="25"/>
        <v>0</v>
      </c>
      <c r="BT42" s="35">
        <f t="shared" si="25"/>
        <v>0</v>
      </c>
      <c r="BU42" s="35">
        <f t="shared" si="25"/>
        <v>0</v>
      </c>
      <c r="BV42" s="35">
        <f t="shared" si="25"/>
        <v>0</v>
      </c>
      <c r="BW42" s="35">
        <f t="shared" si="25"/>
        <v>0</v>
      </c>
      <c r="BX42" s="35">
        <f t="shared" ref="BX42:CV42" si="26">BX41*(MAX(0,MIN($J$41,BX2)-MAX(BX1,$H$41)+1)/(BY1-BX1))</f>
        <v>0</v>
      </c>
      <c r="BY42" s="35">
        <f t="shared" si="26"/>
        <v>0</v>
      </c>
      <c r="BZ42" s="35">
        <f t="shared" si="26"/>
        <v>0</v>
      </c>
      <c r="CA42" s="35">
        <f t="shared" si="26"/>
        <v>0</v>
      </c>
      <c r="CB42" s="35">
        <f t="shared" si="26"/>
        <v>0</v>
      </c>
      <c r="CC42" s="35">
        <f t="shared" si="26"/>
        <v>0</v>
      </c>
      <c r="CD42" s="35">
        <f t="shared" si="26"/>
        <v>0</v>
      </c>
      <c r="CE42" s="35">
        <f t="shared" si="26"/>
        <v>0</v>
      </c>
      <c r="CF42" s="35">
        <f t="shared" si="26"/>
        <v>0</v>
      </c>
      <c r="CG42" s="35">
        <f t="shared" si="26"/>
        <v>0</v>
      </c>
      <c r="CH42" s="35">
        <f t="shared" si="26"/>
        <v>0</v>
      </c>
      <c r="CI42" s="35">
        <f t="shared" si="26"/>
        <v>0</v>
      </c>
      <c r="CJ42" s="35">
        <f t="shared" si="26"/>
        <v>0</v>
      </c>
      <c r="CK42" s="35">
        <f t="shared" si="26"/>
        <v>0</v>
      </c>
      <c r="CL42" s="35">
        <f t="shared" si="26"/>
        <v>0</v>
      </c>
      <c r="CM42" s="35">
        <f t="shared" si="26"/>
        <v>0</v>
      </c>
      <c r="CN42" s="35">
        <f t="shared" si="26"/>
        <v>0</v>
      </c>
      <c r="CO42" s="35">
        <f t="shared" si="26"/>
        <v>0</v>
      </c>
      <c r="CP42" s="35">
        <f t="shared" si="26"/>
        <v>0</v>
      </c>
      <c r="CQ42" s="35">
        <f t="shared" si="26"/>
        <v>0</v>
      </c>
      <c r="CR42" s="35">
        <f t="shared" si="26"/>
        <v>0</v>
      </c>
      <c r="CS42" s="35">
        <f t="shared" si="26"/>
        <v>0</v>
      </c>
      <c r="CT42" s="35">
        <f t="shared" si="26"/>
        <v>0</v>
      </c>
      <c r="CU42" s="35">
        <f t="shared" si="26"/>
        <v>0</v>
      </c>
      <c r="CV42" s="35">
        <f t="shared" si="26"/>
        <v>0</v>
      </c>
    </row>
    <row r="43" spans="5:100" s="8" customFormat="1">
      <c r="E43" s="419" t="s">
        <v>278</v>
      </c>
      <c r="F43" s="419"/>
      <c r="G43" s="1" t="s">
        <v>159</v>
      </c>
      <c r="H43" s="104">
        <f>Scenarios!J55</f>
        <v>0</v>
      </c>
      <c r="I43" s="2"/>
      <c r="K43" s="54"/>
      <c r="L43" s="35">
        <f t="shared" ref="L43:AQ43" si="27">$H43*L42</f>
        <v>0</v>
      </c>
      <c r="M43" s="35">
        <f t="shared" si="27"/>
        <v>0</v>
      </c>
      <c r="N43" s="35">
        <f t="shared" si="27"/>
        <v>0</v>
      </c>
      <c r="O43" s="35">
        <f t="shared" si="27"/>
        <v>0</v>
      </c>
      <c r="P43" s="35">
        <f t="shared" si="27"/>
        <v>0</v>
      </c>
      <c r="Q43" s="35">
        <f t="shared" si="27"/>
        <v>0</v>
      </c>
      <c r="R43" s="35">
        <f t="shared" si="27"/>
        <v>0</v>
      </c>
      <c r="S43" s="35">
        <f t="shared" si="27"/>
        <v>0</v>
      </c>
      <c r="T43" s="35">
        <f t="shared" si="27"/>
        <v>0</v>
      </c>
      <c r="U43" s="35">
        <f t="shared" si="27"/>
        <v>0</v>
      </c>
      <c r="V43" s="35">
        <f t="shared" si="27"/>
        <v>0</v>
      </c>
      <c r="W43" s="35">
        <f t="shared" si="27"/>
        <v>0</v>
      </c>
      <c r="X43" s="35">
        <f t="shared" si="27"/>
        <v>0</v>
      </c>
      <c r="Y43" s="35">
        <f t="shared" si="27"/>
        <v>0</v>
      </c>
      <c r="Z43" s="35">
        <f t="shared" si="27"/>
        <v>0</v>
      </c>
      <c r="AA43" s="35">
        <f t="shared" si="27"/>
        <v>0</v>
      </c>
      <c r="AB43" s="35">
        <f t="shared" si="27"/>
        <v>0</v>
      </c>
      <c r="AC43" s="35">
        <f t="shared" si="27"/>
        <v>0</v>
      </c>
      <c r="AD43" s="35">
        <f t="shared" si="27"/>
        <v>0</v>
      </c>
      <c r="AE43" s="35">
        <f t="shared" si="27"/>
        <v>0</v>
      </c>
      <c r="AF43" s="35">
        <f>$H43*AF42</f>
        <v>0</v>
      </c>
      <c r="AG43" s="35">
        <f t="shared" si="27"/>
        <v>0</v>
      </c>
      <c r="AH43" s="35">
        <f>$H43*AH42</f>
        <v>0</v>
      </c>
      <c r="AI43" s="35">
        <f t="shared" si="27"/>
        <v>0</v>
      </c>
      <c r="AJ43" s="35">
        <f t="shared" si="27"/>
        <v>0</v>
      </c>
      <c r="AK43" s="35">
        <f t="shared" si="27"/>
        <v>0</v>
      </c>
      <c r="AL43" s="35">
        <f t="shared" si="27"/>
        <v>0</v>
      </c>
      <c r="AM43" s="35">
        <f t="shared" si="27"/>
        <v>0</v>
      </c>
      <c r="AN43" s="35">
        <f t="shared" si="27"/>
        <v>0</v>
      </c>
      <c r="AO43" s="35">
        <f t="shared" si="27"/>
        <v>0</v>
      </c>
      <c r="AP43" s="35">
        <f t="shared" si="27"/>
        <v>0</v>
      </c>
      <c r="AQ43" s="35">
        <f t="shared" si="27"/>
        <v>0</v>
      </c>
      <c r="AR43" s="35">
        <f t="shared" ref="AR43:BW43" si="28">$H43*AR42</f>
        <v>0</v>
      </c>
      <c r="AS43" s="35">
        <f t="shared" si="28"/>
        <v>0</v>
      </c>
      <c r="AT43" s="35">
        <f t="shared" si="28"/>
        <v>0</v>
      </c>
      <c r="AU43" s="35">
        <f t="shared" si="28"/>
        <v>0</v>
      </c>
      <c r="AV43" s="35">
        <f t="shared" si="28"/>
        <v>0</v>
      </c>
      <c r="AW43" s="35">
        <f t="shared" si="28"/>
        <v>0</v>
      </c>
      <c r="AX43" s="35">
        <f t="shared" si="28"/>
        <v>0</v>
      </c>
      <c r="AY43" s="35">
        <f t="shared" si="28"/>
        <v>0</v>
      </c>
      <c r="AZ43" s="35">
        <f t="shared" si="28"/>
        <v>0</v>
      </c>
      <c r="BA43" s="35">
        <f t="shared" si="28"/>
        <v>0</v>
      </c>
      <c r="BB43" s="35">
        <f t="shared" si="28"/>
        <v>0</v>
      </c>
      <c r="BC43" s="35">
        <f t="shared" si="28"/>
        <v>0</v>
      </c>
      <c r="BD43" s="35">
        <f t="shared" si="28"/>
        <v>0</v>
      </c>
      <c r="BE43" s="35">
        <f t="shared" si="28"/>
        <v>0</v>
      </c>
      <c r="BF43" s="35">
        <f t="shared" si="28"/>
        <v>0</v>
      </c>
      <c r="BG43" s="35">
        <f t="shared" si="28"/>
        <v>0</v>
      </c>
      <c r="BH43" s="35">
        <f t="shared" si="28"/>
        <v>0</v>
      </c>
      <c r="BI43" s="35">
        <f t="shared" si="28"/>
        <v>0</v>
      </c>
      <c r="BJ43" s="35">
        <f t="shared" si="28"/>
        <v>0</v>
      </c>
      <c r="BK43" s="35">
        <f t="shared" si="28"/>
        <v>0</v>
      </c>
      <c r="BL43" s="35">
        <f t="shared" si="28"/>
        <v>0</v>
      </c>
      <c r="BM43" s="35">
        <f t="shared" si="28"/>
        <v>0</v>
      </c>
      <c r="BN43" s="35">
        <f t="shared" si="28"/>
        <v>0</v>
      </c>
      <c r="BO43" s="35">
        <f t="shared" si="28"/>
        <v>0</v>
      </c>
      <c r="BP43" s="35">
        <f t="shared" si="28"/>
        <v>0</v>
      </c>
      <c r="BQ43" s="35">
        <f t="shared" si="28"/>
        <v>0</v>
      </c>
      <c r="BR43" s="35">
        <f t="shared" si="28"/>
        <v>0</v>
      </c>
      <c r="BS43" s="35">
        <f t="shared" si="28"/>
        <v>0</v>
      </c>
      <c r="BT43" s="35">
        <f t="shared" si="28"/>
        <v>0</v>
      </c>
      <c r="BU43" s="35">
        <f t="shared" si="28"/>
        <v>0</v>
      </c>
      <c r="BV43" s="35">
        <f t="shared" si="28"/>
        <v>0</v>
      </c>
      <c r="BW43" s="35">
        <f t="shared" si="28"/>
        <v>0</v>
      </c>
      <c r="BX43" s="35">
        <f t="shared" ref="BX43:CV43" si="29">$H43*BX42</f>
        <v>0</v>
      </c>
      <c r="BY43" s="35">
        <f t="shared" si="29"/>
        <v>0</v>
      </c>
      <c r="BZ43" s="35">
        <f t="shared" si="29"/>
        <v>0</v>
      </c>
      <c r="CA43" s="35">
        <f t="shared" si="29"/>
        <v>0</v>
      </c>
      <c r="CB43" s="35">
        <f t="shared" si="29"/>
        <v>0</v>
      </c>
      <c r="CC43" s="35">
        <f t="shared" si="29"/>
        <v>0</v>
      </c>
      <c r="CD43" s="35">
        <f t="shared" si="29"/>
        <v>0</v>
      </c>
      <c r="CE43" s="35">
        <f t="shared" si="29"/>
        <v>0</v>
      </c>
      <c r="CF43" s="35">
        <f t="shared" si="29"/>
        <v>0</v>
      </c>
      <c r="CG43" s="35">
        <f t="shared" si="29"/>
        <v>0</v>
      </c>
      <c r="CH43" s="35">
        <f t="shared" si="29"/>
        <v>0</v>
      </c>
      <c r="CI43" s="35">
        <f t="shared" si="29"/>
        <v>0</v>
      </c>
      <c r="CJ43" s="35">
        <f t="shared" si="29"/>
        <v>0</v>
      </c>
      <c r="CK43" s="35">
        <f t="shared" si="29"/>
        <v>0</v>
      </c>
      <c r="CL43" s="35">
        <f t="shared" si="29"/>
        <v>0</v>
      </c>
      <c r="CM43" s="35">
        <f t="shared" si="29"/>
        <v>0</v>
      </c>
      <c r="CN43" s="35">
        <f t="shared" si="29"/>
        <v>0</v>
      </c>
      <c r="CO43" s="35">
        <f t="shared" si="29"/>
        <v>0</v>
      </c>
      <c r="CP43" s="35">
        <f t="shared" si="29"/>
        <v>0</v>
      </c>
      <c r="CQ43" s="35">
        <f t="shared" si="29"/>
        <v>0</v>
      </c>
      <c r="CR43" s="35">
        <f t="shared" si="29"/>
        <v>0</v>
      </c>
      <c r="CS43" s="35">
        <f t="shared" si="29"/>
        <v>0</v>
      </c>
      <c r="CT43" s="35">
        <f t="shared" si="29"/>
        <v>0</v>
      </c>
      <c r="CU43" s="35">
        <f t="shared" si="29"/>
        <v>0</v>
      </c>
      <c r="CV43" s="35">
        <f t="shared" si="29"/>
        <v>0</v>
      </c>
    </row>
    <row r="44" spans="5:100">
      <c r="E44" s="15"/>
      <c r="F44" s="15"/>
      <c r="H44" s="260"/>
      <c r="K44" s="54"/>
      <c r="L44" s="35"/>
      <c r="M44" s="35"/>
      <c r="N44" s="35"/>
      <c r="O44" s="35"/>
      <c r="P44" s="35"/>
      <c r="Q44" s="35"/>
      <c r="R44" s="35"/>
      <c r="S44" s="35"/>
      <c r="T44" s="35"/>
      <c r="U44" s="35"/>
      <c r="V44" s="35"/>
      <c r="W44" s="35"/>
      <c r="X44" s="35"/>
      <c r="Y44" s="35"/>
      <c r="Z44" s="35"/>
      <c r="AA44" s="35"/>
      <c r="AB44" s="35"/>
      <c r="AC44" s="35"/>
      <c r="AD44" s="35"/>
      <c r="AE44" s="35"/>
      <c r="AF44" s="35"/>
      <c r="AG44" s="35"/>
      <c r="AH44" s="35"/>
      <c r="AI44" s="35"/>
      <c r="AJ44" s="35"/>
      <c r="AK44" s="35"/>
      <c r="AL44" s="35"/>
      <c r="AM44" s="35"/>
      <c r="AN44" s="35"/>
      <c r="AO44" s="35"/>
      <c r="AP44" s="35"/>
      <c r="AQ44" s="35"/>
      <c r="AR44" s="35"/>
      <c r="AS44" s="35"/>
      <c r="AT44" s="35"/>
      <c r="AU44" s="35"/>
      <c r="AV44" s="35"/>
      <c r="AW44" s="35"/>
      <c r="AX44" s="35"/>
      <c r="AY44" s="35"/>
      <c r="AZ44" s="35"/>
      <c r="BA44" s="35"/>
      <c r="BB44" s="35"/>
      <c r="BC44" s="35"/>
      <c r="BD44" s="35"/>
      <c r="BE44" s="35"/>
      <c r="BF44" s="35"/>
      <c r="BG44" s="35"/>
      <c r="BH44" s="35"/>
      <c r="BI44" s="35"/>
      <c r="BJ44" s="35"/>
      <c r="BK44" s="35"/>
      <c r="BL44" s="35"/>
      <c r="BM44" s="35"/>
      <c r="BN44" s="35"/>
      <c r="BO44" s="35"/>
      <c r="BP44" s="35"/>
      <c r="BQ44" s="35"/>
      <c r="BR44" s="35"/>
      <c r="BS44" s="35"/>
      <c r="BT44" s="35"/>
      <c r="BU44" s="35"/>
      <c r="BV44" s="35"/>
      <c r="BW44" s="35"/>
      <c r="BX44" s="35"/>
      <c r="BY44" s="35"/>
      <c r="BZ44" s="35"/>
      <c r="CA44" s="35"/>
      <c r="CB44" s="35"/>
      <c r="CC44" s="35"/>
      <c r="CD44" s="35"/>
      <c r="CE44" s="35"/>
      <c r="CF44" s="35"/>
      <c r="CG44" s="35"/>
      <c r="CH44" s="35"/>
      <c r="CI44" s="35"/>
      <c r="CJ44" s="35"/>
      <c r="CK44" s="35"/>
      <c r="CL44" s="35"/>
      <c r="CM44" s="35"/>
      <c r="CN44" s="35"/>
      <c r="CO44" s="35"/>
      <c r="CP44" s="35"/>
      <c r="CQ44" s="35"/>
      <c r="CR44" s="35"/>
      <c r="CS44" s="35"/>
      <c r="CT44" s="35"/>
      <c r="CU44" s="35"/>
      <c r="CV44" s="35"/>
    </row>
    <row r="45" spans="5:100">
      <c r="E45" s="15" t="s">
        <v>279</v>
      </c>
      <c r="F45" s="15"/>
      <c r="G45" s="1" t="s">
        <v>256</v>
      </c>
      <c r="H45" s="260">
        <f>EDATE(Scenarios!$J$33,48)</f>
        <v>1461</v>
      </c>
      <c r="J45" s="260">
        <f>Scenarios!$J$30-1</f>
        <v>-1</v>
      </c>
      <c r="K45" s="54"/>
      <c r="L45" s="35" t="b">
        <f t="shared" ref="L45:AQ45" si="30">AND(L10, L2&gt;$J$41, $J$45&gt;=$H$45)</f>
        <v>0</v>
      </c>
      <c r="M45" s="35" t="b">
        <f t="shared" si="30"/>
        <v>0</v>
      </c>
      <c r="N45" s="35" t="b">
        <f t="shared" si="30"/>
        <v>0</v>
      </c>
      <c r="O45" s="35" t="b">
        <f t="shared" si="30"/>
        <v>0</v>
      </c>
      <c r="P45" s="35" t="b">
        <f t="shared" si="30"/>
        <v>0</v>
      </c>
      <c r="Q45" s="35" t="b">
        <f t="shared" si="30"/>
        <v>0</v>
      </c>
      <c r="R45" s="35" t="b">
        <f t="shared" si="30"/>
        <v>0</v>
      </c>
      <c r="S45" s="35" t="b">
        <f t="shared" si="30"/>
        <v>0</v>
      </c>
      <c r="T45" s="35" t="b">
        <f t="shared" si="30"/>
        <v>0</v>
      </c>
      <c r="U45" s="35" t="b">
        <f t="shared" si="30"/>
        <v>0</v>
      </c>
      <c r="V45" s="35" t="b">
        <f t="shared" si="30"/>
        <v>0</v>
      </c>
      <c r="W45" s="35" t="b">
        <f t="shared" si="30"/>
        <v>0</v>
      </c>
      <c r="X45" s="35" t="b">
        <f t="shared" si="30"/>
        <v>0</v>
      </c>
      <c r="Y45" s="35" t="b">
        <f t="shared" si="30"/>
        <v>0</v>
      </c>
      <c r="Z45" s="35" t="b">
        <f t="shared" si="30"/>
        <v>0</v>
      </c>
      <c r="AA45" s="35" t="b">
        <f t="shared" si="30"/>
        <v>0</v>
      </c>
      <c r="AB45" s="35" t="b">
        <f t="shared" si="30"/>
        <v>0</v>
      </c>
      <c r="AC45" s="35" t="b">
        <f t="shared" si="30"/>
        <v>0</v>
      </c>
      <c r="AD45" s="35" t="b">
        <f t="shared" si="30"/>
        <v>0</v>
      </c>
      <c r="AE45" s="35" t="b">
        <f t="shared" si="30"/>
        <v>0</v>
      </c>
      <c r="AF45" s="35" t="b">
        <f t="shared" si="30"/>
        <v>0</v>
      </c>
      <c r="AG45" s="35" t="b">
        <f t="shared" si="30"/>
        <v>0</v>
      </c>
      <c r="AH45" s="35" t="b">
        <f t="shared" si="30"/>
        <v>0</v>
      </c>
      <c r="AI45" s="35" t="b">
        <f t="shared" si="30"/>
        <v>0</v>
      </c>
      <c r="AJ45" s="35" t="b">
        <f t="shared" si="30"/>
        <v>0</v>
      </c>
      <c r="AK45" s="35" t="b">
        <f t="shared" si="30"/>
        <v>0</v>
      </c>
      <c r="AL45" s="35" t="b">
        <f t="shared" si="30"/>
        <v>0</v>
      </c>
      <c r="AM45" s="35" t="b">
        <f t="shared" si="30"/>
        <v>0</v>
      </c>
      <c r="AN45" s="35" t="b">
        <f t="shared" si="30"/>
        <v>0</v>
      </c>
      <c r="AO45" s="35" t="b">
        <f t="shared" si="30"/>
        <v>0</v>
      </c>
      <c r="AP45" s="35" t="b">
        <f t="shared" si="30"/>
        <v>0</v>
      </c>
      <c r="AQ45" s="35" t="b">
        <f t="shared" si="30"/>
        <v>0</v>
      </c>
      <c r="AR45" s="35" t="b">
        <f t="shared" ref="AR45:BW45" si="31">AND(AR10, AR2&gt;$J$41, $J$45&gt;=$H$45)</f>
        <v>0</v>
      </c>
      <c r="AS45" s="35" t="b">
        <f t="shared" si="31"/>
        <v>0</v>
      </c>
      <c r="AT45" s="35" t="b">
        <f t="shared" si="31"/>
        <v>0</v>
      </c>
      <c r="AU45" s="35" t="b">
        <f t="shared" si="31"/>
        <v>0</v>
      </c>
      <c r="AV45" s="35" t="b">
        <f t="shared" si="31"/>
        <v>0</v>
      </c>
      <c r="AW45" s="35" t="b">
        <f t="shared" si="31"/>
        <v>0</v>
      </c>
      <c r="AX45" s="35" t="b">
        <f t="shared" si="31"/>
        <v>0</v>
      </c>
      <c r="AY45" s="35" t="b">
        <f t="shared" si="31"/>
        <v>0</v>
      </c>
      <c r="AZ45" s="35" t="b">
        <f t="shared" si="31"/>
        <v>0</v>
      </c>
      <c r="BA45" s="35" t="b">
        <f t="shared" si="31"/>
        <v>0</v>
      </c>
      <c r="BB45" s="35" t="b">
        <f t="shared" si="31"/>
        <v>0</v>
      </c>
      <c r="BC45" s="35" t="b">
        <f t="shared" si="31"/>
        <v>0</v>
      </c>
      <c r="BD45" s="35" t="b">
        <f t="shared" si="31"/>
        <v>0</v>
      </c>
      <c r="BE45" s="35" t="b">
        <f t="shared" si="31"/>
        <v>0</v>
      </c>
      <c r="BF45" s="35" t="b">
        <f t="shared" si="31"/>
        <v>0</v>
      </c>
      <c r="BG45" s="35" t="b">
        <f t="shared" si="31"/>
        <v>0</v>
      </c>
      <c r="BH45" s="35" t="b">
        <f t="shared" si="31"/>
        <v>0</v>
      </c>
      <c r="BI45" s="35" t="b">
        <f t="shared" si="31"/>
        <v>0</v>
      </c>
      <c r="BJ45" s="35" t="b">
        <f t="shared" si="31"/>
        <v>0</v>
      </c>
      <c r="BK45" s="35" t="b">
        <f t="shared" si="31"/>
        <v>0</v>
      </c>
      <c r="BL45" s="35" t="b">
        <f t="shared" si="31"/>
        <v>0</v>
      </c>
      <c r="BM45" s="35" t="b">
        <f t="shared" si="31"/>
        <v>0</v>
      </c>
      <c r="BN45" s="35" t="b">
        <f t="shared" si="31"/>
        <v>0</v>
      </c>
      <c r="BO45" s="35" t="b">
        <f t="shared" si="31"/>
        <v>0</v>
      </c>
      <c r="BP45" s="35" t="b">
        <f t="shared" si="31"/>
        <v>0</v>
      </c>
      <c r="BQ45" s="35" t="b">
        <f t="shared" si="31"/>
        <v>0</v>
      </c>
      <c r="BR45" s="35" t="b">
        <f t="shared" si="31"/>
        <v>0</v>
      </c>
      <c r="BS45" s="35" t="b">
        <f t="shared" si="31"/>
        <v>0</v>
      </c>
      <c r="BT45" s="35" t="b">
        <f t="shared" si="31"/>
        <v>0</v>
      </c>
      <c r="BU45" s="35" t="b">
        <f t="shared" si="31"/>
        <v>0</v>
      </c>
      <c r="BV45" s="35" t="b">
        <f t="shared" si="31"/>
        <v>0</v>
      </c>
      <c r="BW45" s="35" t="b">
        <f t="shared" si="31"/>
        <v>0</v>
      </c>
      <c r="BX45" s="35" t="b">
        <f t="shared" ref="BX45:CV45" si="32">AND(BX10, BX2&gt;$J$41, $J$45&gt;=$H$45)</f>
        <v>0</v>
      </c>
      <c r="BY45" s="35" t="b">
        <f t="shared" si="32"/>
        <v>0</v>
      </c>
      <c r="BZ45" s="35" t="b">
        <f t="shared" si="32"/>
        <v>0</v>
      </c>
      <c r="CA45" s="35" t="b">
        <f t="shared" si="32"/>
        <v>0</v>
      </c>
      <c r="CB45" s="35" t="b">
        <f t="shared" si="32"/>
        <v>0</v>
      </c>
      <c r="CC45" s="35" t="b">
        <f t="shared" si="32"/>
        <v>0</v>
      </c>
      <c r="CD45" s="35" t="b">
        <f t="shared" si="32"/>
        <v>0</v>
      </c>
      <c r="CE45" s="35" t="b">
        <f t="shared" si="32"/>
        <v>0</v>
      </c>
      <c r="CF45" s="35" t="b">
        <f t="shared" si="32"/>
        <v>0</v>
      </c>
      <c r="CG45" s="35" t="b">
        <f t="shared" si="32"/>
        <v>0</v>
      </c>
      <c r="CH45" s="35" t="b">
        <f t="shared" si="32"/>
        <v>0</v>
      </c>
      <c r="CI45" s="35" t="b">
        <f t="shared" si="32"/>
        <v>0</v>
      </c>
      <c r="CJ45" s="35" t="b">
        <f t="shared" si="32"/>
        <v>0</v>
      </c>
      <c r="CK45" s="35" t="b">
        <f t="shared" si="32"/>
        <v>0</v>
      </c>
      <c r="CL45" s="35" t="b">
        <f t="shared" si="32"/>
        <v>0</v>
      </c>
      <c r="CM45" s="35" t="b">
        <f t="shared" si="32"/>
        <v>0</v>
      </c>
      <c r="CN45" s="35" t="b">
        <f t="shared" si="32"/>
        <v>0</v>
      </c>
      <c r="CO45" s="35" t="b">
        <f t="shared" si="32"/>
        <v>0</v>
      </c>
      <c r="CP45" s="35" t="b">
        <f t="shared" si="32"/>
        <v>0</v>
      </c>
      <c r="CQ45" s="35" t="b">
        <f t="shared" si="32"/>
        <v>0</v>
      </c>
      <c r="CR45" s="35" t="b">
        <f t="shared" si="32"/>
        <v>0</v>
      </c>
      <c r="CS45" s="35" t="b">
        <f t="shared" si="32"/>
        <v>0</v>
      </c>
      <c r="CT45" s="35" t="b">
        <f t="shared" si="32"/>
        <v>0</v>
      </c>
      <c r="CU45" s="35" t="b">
        <f t="shared" si="32"/>
        <v>0</v>
      </c>
      <c r="CV45" s="35" t="b">
        <f t="shared" si="32"/>
        <v>0</v>
      </c>
    </row>
    <row r="46" spans="5:100">
      <c r="E46" s="1" t="s">
        <v>280</v>
      </c>
      <c r="F46" s="15"/>
      <c r="G46" s="1" t="s">
        <v>154</v>
      </c>
      <c r="K46" s="54"/>
      <c r="L46" s="35">
        <f t="shared" ref="L46:AQ46" si="33">L45*(MAX(0,MIN($J$45,L2)-MAX(L1,$H$45)+1)/(M1-L1))</f>
        <v>0</v>
      </c>
      <c r="M46" s="35">
        <f t="shared" si="33"/>
        <v>0</v>
      </c>
      <c r="N46" s="35">
        <f t="shared" si="33"/>
        <v>0</v>
      </c>
      <c r="O46" s="35">
        <f t="shared" si="33"/>
        <v>0</v>
      </c>
      <c r="P46" s="35">
        <f t="shared" si="33"/>
        <v>0</v>
      </c>
      <c r="Q46" s="35">
        <f t="shared" si="33"/>
        <v>0</v>
      </c>
      <c r="R46" s="35">
        <f t="shared" si="33"/>
        <v>0</v>
      </c>
      <c r="S46" s="35">
        <f t="shared" si="33"/>
        <v>0</v>
      </c>
      <c r="T46" s="35">
        <f t="shared" si="33"/>
        <v>0</v>
      </c>
      <c r="U46" s="35">
        <f t="shared" si="33"/>
        <v>0</v>
      </c>
      <c r="V46" s="35">
        <f t="shared" si="33"/>
        <v>0</v>
      </c>
      <c r="W46" s="35">
        <f t="shared" si="33"/>
        <v>0</v>
      </c>
      <c r="X46" s="35">
        <f t="shared" si="33"/>
        <v>0</v>
      </c>
      <c r="Y46" s="35">
        <f t="shared" si="33"/>
        <v>0</v>
      </c>
      <c r="Z46" s="35">
        <f t="shared" si="33"/>
        <v>0</v>
      </c>
      <c r="AA46" s="35">
        <f t="shared" si="33"/>
        <v>0</v>
      </c>
      <c r="AB46" s="35">
        <f t="shared" si="33"/>
        <v>0</v>
      </c>
      <c r="AC46" s="35">
        <f t="shared" si="33"/>
        <v>0</v>
      </c>
      <c r="AD46" s="35">
        <f t="shared" si="33"/>
        <v>0</v>
      </c>
      <c r="AE46" s="35">
        <f t="shared" si="33"/>
        <v>0</v>
      </c>
      <c r="AF46" s="35">
        <f t="shared" si="33"/>
        <v>0</v>
      </c>
      <c r="AG46" s="35">
        <f t="shared" si="33"/>
        <v>0</v>
      </c>
      <c r="AH46" s="35">
        <f t="shared" si="33"/>
        <v>0</v>
      </c>
      <c r="AI46" s="35">
        <f t="shared" si="33"/>
        <v>0</v>
      </c>
      <c r="AJ46" s="35">
        <f t="shared" si="33"/>
        <v>0</v>
      </c>
      <c r="AK46" s="35">
        <f t="shared" si="33"/>
        <v>0</v>
      </c>
      <c r="AL46" s="35">
        <f t="shared" si="33"/>
        <v>0</v>
      </c>
      <c r="AM46" s="35">
        <f t="shared" si="33"/>
        <v>0</v>
      </c>
      <c r="AN46" s="35">
        <f t="shared" si="33"/>
        <v>0</v>
      </c>
      <c r="AO46" s="35">
        <f t="shared" si="33"/>
        <v>0</v>
      </c>
      <c r="AP46" s="35">
        <f t="shared" si="33"/>
        <v>0</v>
      </c>
      <c r="AQ46" s="35">
        <f t="shared" si="33"/>
        <v>0</v>
      </c>
      <c r="AR46" s="35">
        <f t="shared" ref="AR46:BW46" si="34">AR45*(MAX(0,MIN($J$45,AR2)-MAX(AR1,$H$45)+1)/(AS1-AR1))</f>
        <v>0</v>
      </c>
      <c r="AS46" s="35">
        <f t="shared" si="34"/>
        <v>0</v>
      </c>
      <c r="AT46" s="35">
        <f t="shared" si="34"/>
        <v>0</v>
      </c>
      <c r="AU46" s="35">
        <f t="shared" si="34"/>
        <v>0</v>
      </c>
      <c r="AV46" s="35">
        <f t="shared" si="34"/>
        <v>0</v>
      </c>
      <c r="AW46" s="35">
        <f t="shared" si="34"/>
        <v>0</v>
      </c>
      <c r="AX46" s="35">
        <f t="shared" si="34"/>
        <v>0</v>
      </c>
      <c r="AY46" s="35">
        <f t="shared" si="34"/>
        <v>0</v>
      </c>
      <c r="AZ46" s="35">
        <f t="shared" si="34"/>
        <v>0</v>
      </c>
      <c r="BA46" s="35">
        <f t="shared" si="34"/>
        <v>0</v>
      </c>
      <c r="BB46" s="35">
        <f t="shared" si="34"/>
        <v>0</v>
      </c>
      <c r="BC46" s="35">
        <f t="shared" si="34"/>
        <v>0</v>
      </c>
      <c r="BD46" s="35">
        <f t="shared" si="34"/>
        <v>0</v>
      </c>
      <c r="BE46" s="35">
        <f t="shared" si="34"/>
        <v>0</v>
      </c>
      <c r="BF46" s="35">
        <f t="shared" si="34"/>
        <v>0</v>
      </c>
      <c r="BG46" s="35">
        <f t="shared" si="34"/>
        <v>0</v>
      </c>
      <c r="BH46" s="35">
        <f t="shared" si="34"/>
        <v>0</v>
      </c>
      <c r="BI46" s="35">
        <f t="shared" si="34"/>
        <v>0</v>
      </c>
      <c r="BJ46" s="35">
        <f t="shared" si="34"/>
        <v>0</v>
      </c>
      <c r="BK46" s="35">
        <f t="shared" si="34"/>
        <v>0</v>
      </c>
      <c r="BL46" s="35">
        <f t="shared" si="34"/>
        <v>0</v>
      </c>
      <c r="BM46" s="35">
        <f t="shared" si="34"/>
        <v>0</v>
      </c>
      <c r="BN46" s="35">
        <f t="shared" si="34"/>
        <v>0</v>
      </c>
      <c r="BO46" s="35">
        <f t="shared" si="34"/>
        <v>0</v>
      </c>
      <c r="BP46" s="35">
        <f t="shared" si="34"/>
        <v>0</v>
      </c>
      <c r="BQ46" s="35">
        <f t="shared" si="34"/>
        <v>0</v>
      </c>
      <c r="BR46" s="35">
        <f t="shared" si="34"/>
        <v>0</v>
      </c>
      <c r="BS46" s="35">
        <f t="shared" si="34"/>
        <v>0</v>
      </c>
      <c r="BT46" s="35">
        <f t="shared" si="34"/>
        <v>0</v>
      </c>
      <c r="BU46" s="35">
        <f t="shared" si="34"/>
        <v>0</v>
      </c>
      <c r="BV46" s="35">
        <f t="shared" si="34"/>
        <v>0</v>
      </c>
      <c r="BW46" s="35">
        <f t="shared" si="34"/>
        <v>0</v>
      </c>
      <c r="BX46" s="35">
        <f t="shared" ref="BX46:CV46" si="35">BX45*(MAX(0,MIN($J$45,BX2)-MAX(BX1,$H$45)+1)/(BY1-BX1))</f>
        <v>0</v>
      </c>
      <c r="BY46" s="35">
        <f t="shared" si="35"/>
        <v>0</v>
      </c>
      <c r="BZ46" s="35">
        <f t="shared" si="35"/>
        <v>0</v>
      </c>
      <c r="CA46" s="35">
        <f t="shared" si="35"/>
        <v>0</v>
      </c>
      <c r="CB46" s="35">
        <f t="shared" si="35"/>
        <v>0</v>
      </c>
      <c r="CC46" s="35">
        <f t="shared" si="35"/>
        <v>0</v>
      </c>
      <c r="CD46" s="35">
        <f t="shared" si="35"/>
        <v>0</v>
      </c>
      <c r="CE46" s="35">
        <f t="shared" si="35"/>
        <v>0</v>
      </c>
      <c r="CF46" s="35">
        <f t="shared" si="35"/>
        <v>0</v>
      </c>
      <c r="CG46" s="35">
        <f t="shared" si="35"/>
        <v>0</v>
      </c>
      <c r="CH46" s="35">
        <f t="shared" si="35"/>
        <v>0</v>
      </c>
      <c r="CI46" s="35">
        <f t="shared" si="35"/>
        <v>0</v>
      </c>
      <c r="CJ46" s="35">
        <f t="shared" si="35"/>
        <v>0</v>
      </c>
      <c r="CK46" s="35">
        <f t="shared" si="35"/>
        <v>0</v>
      </c>
      <c r="CL46" s="35">
        <f t="shared" si="35"/>
        <v>0</v>
      </c>
      <c r="CM46" s="35">
        <f t="shared" si="35"/>
        <v>0</v>
      </c>
      <c r="CN46" s="35">
        <f t="shared" si="35"/>
        <v>0</v>
      </c>
      <c r="CO46" s="35">
        <f t="shared" si="35"/>
        <v>0</v>
      </c>
      <c r="CP46" s="35">
        <f t="shared" si="35"/>
        <v>0</v>
      </c>
      <c r="CQ46" s="35">
        <f t="shared" si="35"/>
        <v>0</v>
      </c>
      <c r="CR46" s="35">
        <f t="shared" si="35"/>
        <v>0</v>
      </c>
      <c r="CS46" s="35">
        <f t="shared" si="35"/>
        <v>0</v>
      </c>
      <c r="CT46" s="35">
        <f t="shared" si="35"/>
        <v>0</v>
      </c>
      <c r="CU46" s="35">
        <f t="shared" si="35"/>
        <v>0</v>
      </c>
      <c r="CV46" s="35">
        <f t="shared" si="35"/>
        <v>0</v>
      </c>
    </row>
    <row r="47" spans="5:100" s="8" customFormat="1">
      <c r="E47" s="8" t="s">
        <v>281</v>
      </c>
      <c r="F47" s="419"/>
      <c r="G47" s="1" t="s">
        <v>159</v>
      </c>
      <c r="H47" s="104">
        <f>Scenarios!J56</f>
        <v>0</v>
      </c>
      <c r="I47" s="2"/>
      <c r="K47" s="54"/>
      <c r="L47" s="35">
        <f t="shared" ref="L47:AQ47" si="36">$H47*L46</f>
        <v>0</v>
      </c>
      <c r="M47" s="35">
        <f t="shared" si="36"/>
        <v>0</v>
      </c>
      <c r="N47" s="35">
        <f t="shared" si="36"/>
        <v>0</v>
      </c>
      <c r="O47" s="35">
        <f t="shared" si="36"/>
        <v>0</v>
      </c>
      <c r="P47" s="35">
        <f t="shared" si="36"/>
        <v>0</v>
      </c>
      <c r="Q47" s="35">
        <f t="shared" si="36"/>
        <v>0</v>
      </c>
      <c r="R47" s="35">
        <f t="shared" si="36"/>
        <v>0</v>
      </c>
      <c r="S47" s="35">
        <f t="shared" si="36"/>
        <v>0</v>
      </c>
      <c r="T47" s="35">
        <f t="shared" si="36"/>
        <v>0</v>
      </c>
      <c r="U47" s="35">
        <f t="shared" si="36"/>
        <v>0</v>
      </c>
      <c r="V47" s="35">
        <f t="shared" si="36"/>
        <v>0</v>
      </c>
      <c r="W47" s="35">
        <f t="shared" si="36"/>
        <v>0</v>
      </c>
      <c r="X47" s="35">
        <f t="shared" si="36"/>
        <v>0</v>
      </c>
      <c r="Y47" s="35">
        <f t="shared" si="36"/>
        <v>0</v>
      </c>
      <c r="Z47" s="35">
        <f t="shared" si="36"/>
        <v>0</v>
      </c>
      <c r="AA47" s="35">
        <f t="shared" si="36"/>
        <v>0</v>
      </c>
      <c r="AB47" s="35">
        <f t="shared" si="36"/>
        <v>0</v>
      </c>
      <c r="AC47" s="35">
        <f t="shared" si="36"/>
        <v>0</v>
      </c>
      <c r="AD47" s="35">
        <f t="shared" si="36"/>
        <v>0</v>
      </c>
      <c r="AE47" s="35">
        <f t="shared" si="36"/>
        <v>0</v>
      </c>
      <c r="AF47" s="35">
        <f t="shared" si="36"/>
        <v>0</v>
      </c>
      <c r="AG47" s="35">
        <f t="shared" si="36"/>
        <v>0</v>
      </c>
      <c r="AH47" s="35">
        <f t="shared" si="36"/>
        <v>0</v>
      </c>
      <c r="AI47" s="35">
        <f t="shared" si="36"/>
        <v>0</v>
      </c>
      <c r="AJ47" s="35">
        <f t="shared" si="36"/>
        <v>0</v>
      </c>
      <c r="AK47" s="35">
        <f t="shared" si="36"/>
        <v>0</v>
      </c>
      <c r="AL47" s="35">
        <f t="shared" si="36"/>
        <v>0</v>
      </c>
      <c r="AM47" s="35">
        <f t="shared" si="36"/>
        <v>0</v>
      </c>
      <c r="AN47" s="35">
        <f t="shared" si="36"/>
        <v>0</v>
      </c>
      <c r="AO47" s="35">
        <f t="shared" si="36"/>
        <v>0</v>
      </c>
      <c r="AP47" s="35">
        <f t="shared" si="36"/>
        <v>0</v>
      </c>
      <c r="AQ47" s="35">
        <f t="shared" si="36"/>
        <v>0</v>
      </c>
      <c r="AR47" s="35">
        <f t="shared" ref="AR47:BW47" si="37">$H47*AR46</f>
        <v>0</v>
      </c>
      <c r="AS47" s="35">
        <f t="shared" si="37"/>
        <v>0</v>
      </c>
      <c r="AT47" s="35">
        <f t="shared" si="37"/>
        <v>0</v>
      </c>
      <c r="AU47" s="35">
        <f t="shared" si="37"/>
        <v>0</v>
      </c>
      <c r="AV47" s="35">
        <f t="shared" si="37"/>
        <v>0</v>
      </c>
      <c r="AW47" s="35">
        <f t="shared" si="37"/>
        <v>0</v>
      </c>
      <c r="AX47" s="35">
        <f t="shared" si="37"/>
        <v>0</v>
      </c>
      <c r="AY47" s="35">
        <f t="shared" si="37"/>
        <v>0</v>
      </c>
      <c r="AZ47" s="35">
        <f t="shared" si="37"/>
        <v>0</v>
      </c>
      <c r="BA47" s="35">
        <f t="shared" si="37"/>
        <v>0</v>
      </c>
      <c r="BB47" s="35">
        <f t="shared" si="37"/>
        <v>0</v>
      </c>
      <c r="BC47" s="35">
        <f t="shared" si="37"/>
        <v>0</v>
      </c>
      <c r="BD47" s="35">
        <f t="shared" si="37"/>
        <v>0</v>
      </c>
      <c r="BE47" s="35">
        <f t="shared" si="37"/>
        <v>0</v>
      </c>
      <c r="BF47" s="35">
        <f t="shared" si="37"/>
        <v>0</v>
      </c>
      <c r="BG47" s="35">
        <f t="shared" si="37"/>
        <v>0</v>
      </c>
      <c r="BH47" s="35">
        <f t="shared" si="37"/>
        <v>0</v>
      </c>
      <c r="BI47" s="35">
        <f t="shared" si="37"/>
        <v>0</v>
      </c>
      <c r="BJ47" s="35">
        <f t="shared" si="37"/>
        <v>0</v>
      </c>
      <c r="BK47" s="35">
        <f t="shared" si="37"/>
        <v>0</v>
      </c>
      <c r="BL47" s="35">
        <f t="shared" si="37"/>
        <v>0</v>
      </c>
      <c r="BM47" s="35">
        <f t="shared" si="37"/>
        <v>0</v>
      </c>
      <c r="BN47" s="35">
        <f t="shared" si="37"/>
        <v>0</v>
      </c>
      <c r="BO47" s="35">
        <f t="shared" si="37"/>
        <v>0</v>
      </c>
      <c r="BP47" s="35">
        <f t="shared" si="37"/>
        <v>0</v>
      </c>
      <c r="BQ47" s="35">
        <f t="shared" si="37"/>
        <v>0</v>
      </c>
      <c r="BR47" s="35">
        <f t="shared" si="37"/>
        <v>0</v>
      </c>
      <c r="BS47" s="35">
        <f t="shared" si="37"/>
        <v>0</v>
      </c>
      <c r="BT47" s="35">
        <f t="shared" si="37"/>
        <v>0</v>
      </c>
      <c r="BU47" s="35">
        <f t="shared" si="37"/>
        <v>0</v>
      </c>
      <c r="BV47" s="35">
        <f t="shared" si="37"/>
        <v>0</v>
      </c>
      <c r="BW47" s="35">
        <f t="shared" si="37"/>
        <v>0</v>
      </c>
      <c r="BX47" s="35">
        <f t="shared" ref="BX47:CV47" si="38">$H47*BX46</f>
        <v>0</v>
      </c>
      <c r="BY47" s="35">
        <f t="shared" si="38"/>
        <v>0</v>
      </c>
      <c r="BZ47" s="35">
        <f t="shared" si="38"/>
        <v>0</v>
      </c>
      <c r="CA47" s="35">
        <f t="shared" si="38"/>
        <v>0</v>
      </c>
      <c r="CB47" s="35">
        <f t="shared" si="38"/>
        <v>0</v>
      </c>
      <c r="CC47" s="35">
        <f t="shared" si="38"/>
        <v>0</v>
      </c>
      <c r="CD47" s="35">
        <f t="shared" si="38"/>
        <v>0</v>
      </c>
      <c r="CE47" s="35">
        <f t="shared" si="38"/>
        <v>0</v>
      </c>
      <c r="CF47" s="35">
        <f t="shared" si="38"/>
        <v>0</v>
      </c>
      <c r="CG47" s="35">
        <f t="shared" si="38"/>
        <v>0</v>
      </c>
      <c r="CH47" s="35">
        <f t="shared" si="38"/>
        <v>0</v>
      </c>
      <c r="CI47" s="35">
        <f t="shared" si="38"/>
        <v>0</v>
      </c>
      <c r="CJ47" s="35">
        <f t="shared" si="38"/>
        <v>0</v>
      </c>
      <c r="CK47" s="35">
        <f t="shared" si="38"/>
        <v>0</v>
      </c>
      <c r="CL47" s="35">
        <f t="shared" si="38"/>
        <v>0</v>
      </c>
      <c r="CM47" s="35">
        <f t="shared" si="38"/>
        <v>0</v>
      </c>
      <c r="CN47" s="35">
        <f t="shared" si="38"/>
        <v>0</v>
      </c>
      <c r="CO47" s="35">
        <f t="shared" si="38"/>
        <v>0</v>
      </c>
      <c r="CP47" s="35">
        <f t="shared" si="38"/>
        <v>0</v>
      </c>
      <c r="CQ47" s="35">
        <f t="shared" si="38"/>
        <v>0</v>
      </c>
      <c r="CR47" s="35">
        <f t="shared" si="38"/>
        <v>0</v>
      </c>
      <c r="CS47" s="35">
        <f t="shared" si="38"/>
        <v>0</v>
      </c>
      <c r="CT47" s="35">
        <f t="shared" si="38"/>
        <v>0</v>
      </c>
      <c r="CU47" s="35">
        <f t="shared" si="38"/>
        <v>0</v>
      </c>
      <c r="CV47" s="35">
        <f t="shared" si="38"/>
        <v>0</v>
      </c>
    </row>
    <row r="48" spans="5:100">
      <c r="F48" s="15"/>
      <c r="K48" s="54"/>
      <c r="L48" s="35"/>
      <c r="M48" s="35"/>
      <c r="N48" s="35"/>
      <c r="O48" s="35"/>
      <c r="P48" s="35"/>
      <c r="Q48" s="35"/>
      <c r="R48" s="35"/>
      <c r="S48" s="35"/>
      <c r="T48" s="35"/>
      <c r="U48" s="35"/>
      <c r="V48" s="35"/>
      <c r="W48" s="35"/>
      <c r="X48" s="35"/>
      <c r="Y48" s="35"/>
      <c r="Z48" s="35"/>
      <c r="AA48" s="35"/>
      <c r="AB48" s="35"/>
      <c r="AC48" s="35"/>
      <c r="AD48" s="35"/>
      <c r="AE48" s="35"/>
      <c r="AF48" s="35"/>
      <c r="AG48" s="35"/>
      <c r="AH48" s="35"/>
      <c r="AI48" s="35"/>
      <c r="AJ48" s="35"/>
      <c r="AK48" s="35"/>
      <c r="AL48" s="35"/>
      <c r="AM48" s="35"/>
      <c r="AN48" s="35"/>
      <c r="AO48" s="35"/>
      <c r="AP48" s="35"/>
      <c r="AQ48" s="35"/>
      <c r="AR48" s="35"/>
      <c r="AS48" s="35"/>
      <c r="AT48" s="35"/>
      <c r="AU48" s="35"/>
      <c r="AV48" s="35"/>
      <c r="AW48" s="35"/>
      <c r="AX48" s="35"/>
      <c r="AY48" s="35"/>
      <c r="AZ48" s="35"/>
      <c r="BA48" s="35"/>
      <c r="BB48" s="35"/>
      <c r="BC48" s="35"/>
      <c r="BD48" s="35"/>
      <c r="BE48" s="35"/>
      <c r="BF48" s="35"/>
      <c r="BG48" s="35"/>
      <c r="BH48" s="35"/>
      <c r="BI48" s="35"/>
      <c r="BJ48" s="35"/>
      <c r="BK48" s="35"/>
      <c r="BL48" s="35"/>
      <c r="BM48" s="35"/>
      <c r="BN48" s="35"/>
      <c r="BO48" s="35"/>
      <c r="BP48" s="35"/>
      <c r="BQ48" s="35"/>
      <c r="BR48" s="35"/>
      <c r="BS48" s="35"/>
      <c r="BT48" s="35"/>
      <c r="BU48" s="35"/>
      <c r="BV48" s="35"/>
      <c r="BW48" s="35"/>
      <c r="BX48" s="35"/>
      <c r="BY48" s="35"/>
      <c r="BZ48" s="35"/>
      <c r="CA48" s="35"/>
      <c r="CB48" s="35"/>
      <c r="CC48" s="35"/>
      <c r="CD48" s="35"/>
      <c r="CE48" s="35"/>
      <c r="CF48" s="35"/>
      <c r="CG48" s="35"/>
      <c r="CH48" s="35"/>
      <c r="CI48" s="35"/>
      <c r="CJ48" s="35"/>
      <c r="CK48" s="35"/>
      <c r="CL48" s="35"/>
      <c r="CM48" s="35"/>
      <c r="CN48" s="35"/>
      <c r="CO48" s="35"/>
      <c r="CP48" s="35"/>
      <c r="CQ48" s="35"/>
      <c r="CR48" s="35"/>
      <c r="CS48" s="35"/>
      <c r="CT48" s="35"/>
      <c r="CU48" s="35"/>
      <c r="CV48" s="35"/>
    </row>
    <row r="49" spans="5:100">
      <c r="E49" s="1" t="s">
        <v>15</v>
      </c>
      <c r="F49" s="15"/>
      <c r="G49" s="1" t="s">
        <v>256</v>
      </c>
      <c r="H49" s="135" t="b">
        <f>AND(L49:CV49)</f>
        <v>1</v>
      </c>
      <c r="K49" s="54"/>
      <c r="L49" s="135" t="b">
        <f t="shared" ref="L49:AQ49" si="39">L11 = SUM(L38, L42, L46)</f>
        <v>1</v>
      </c>
      <c r="M49" s="135" t="b">
        <f t="shared" si="39"/>
        <v>1</v>
      </c>
      <c r="N49" s="135" t="b">
        <f t="shared" si="39"/>
        <v>1</v>
      </c>
      <c r="O49" s="135" t="b">
        <f t="shared" si="39"/>
        <v>1</v>
      </c>
      <c r="P49" s="135" t="b">
        <f t="shared" si="39"/>
        <v>1</v>
      </c>
      <c r="Q49" s="135" t="b">
        <f t="shared" si="39"/>
        <v>1</v>
      </c>
      <c r="R49" s="135" t="b">
        <f t="shared" si="39"/>
        <v>1</v>
      </c>
      <c r="S49" s="135" t="b">
        <f t="shared" si="39"/>
        <v>1</v>
      </c>
      <c r="T49" s="135" t="b">
        <f t="shared" si="39"/>
        <v>1</v>
      </c>
      <c r="U49" s="135" t="b">
        <f t="shared" si="39"/>
        <v>1</v>
      </c>
      <c r="V49" s="135" t="b">
        <f t="shared" si="39"/>
        <v>1</v>
      </c>
      <c r="W49" s="135" t="b">
        <f t="shared" si="39"/>
        <v>1</v>
      </c>
      <c r="X49" s="135" t="b">
        <f t="shared" si="39"/>
        <v>1</v>
      </c>
      <c r="Y49" s="135" t="b">
        <f t="shared" si="39"/>
        <v>1</v>
      </c>
      <c r="Z49" s="135" t="b">
        <f t="shared" si="39"/>
        <v>1</v>
      </c>
      <c r="AA49" s="135" t="b">
        <f t="shared" si="39"/>
        <v>1</v>
      </c>
      <c r="AB49" s="135" t="b">
        <f t="shared" si="39"/>
        <v>1</v>
      </c>
      <c r="AC49" s="135" t="b">
        <f t="shared" si="39"/>
        <v>1</v>
      </c>
      <c r="AD49" s="135" t="b">
        <f t="shared" si="39"/>
        <v>1</v>
      </c>
      <c r="AE49" s="135" t="b">
        <f t="shared" si="39"/>
        <v>1</v>
      </c>
      <c r="AF49" s="135" t="b">
        <f t="shared" si="39"/>
        <v>1</v>
      </c>
      <c r="AG49" s="135" t="b">
        <f t="shared" si="39"/>
        <v>1</v>
      </c>
      <c r="AH49" s="135" t="b">
        <f t="shared" si="39"/>
        <v>1</v>
      </c>
      <c r="AI49" s="135" t="b">
        <f t="shared" si="39"/>
        <v>1</v>
      </c>
      <c r="AJ49" s="135" t="b">
        <f t="shared" si="39"/>
        <v>1</v>
      </c>
      <c r="AK49" s="135" t="b">
        <f t="shared" si="39"/>
        <v>1</v>
      </c>
      <c r="AL49" s="135" t="b">
        <f t="shared" si="39"/>
        <v>1</v>
      </c>
      <c r="AM49" s="135" t="b">
        <f t="shared" si="39"/>
        <v>1</v>
      </c>
      <c r="AN49" s="135" t="b">
        <f t="shared" si="39"/>
        <v>1</v>
      </c>
      <c r="AO49" s="135" t="b">
        <f t="shared" si="39"/>
        <v>1</v>
      </c>
      <c r="AP49" s="135" t="b">
        <f t="shared" si="39"/>
        <v>1</v>
      </c>
      <c r="AQ49" s="135" t="b">
        <f t="shared" si="39"/>
        <v>1</v>
      </c>
      <c r="AR49" s="135" t="b">
        <f t="shared" ref="AR49:BW49" si="40">AR11 = SUM(AR38, AR42, AR46)</f>
        <v>1</v>
      </c>
      <c r="AS49" s="135" t="b">
        <f t="shared" si="40"/>
        <v>1</v>
      </c>
      <c r="AT49" s="135" t="b">
        <f t="shared" si="40"/>
        <v>1</v>
      </c>
      <c r="AU49" s="135" t="b">
        <f t="shared" si="40"/>
        <v>1</v>
      </c>
      <c r="AV49" s="135" t="b">
        <f t="shared" si="40"/>
        <v>1</v>
      </c>
      <c r="AW49" s="135" t="b">
        <f t="shared" si="40"/>
        <v>1</v>
      </c>
      <c r="AX49" s="135" t="b">
        <f t="shared" si="40"/>
        <v>1</v>
      </c>
      <c r="AY49" s="135" t="b">
        <f t="shared" si="40"/>
        <v>1</v>
      </c>
      <c r="AZ49" s="135" t="b">
        <f t="shared" si="40"/>
        <v>1</v>
      </c>
      <c r="BA49" s="135" t="b">
        <f t="shared" si="40"/>
        <v>1</v>
      </c>
      <c r="BB49" s="135" t="b">
        <f t="shared" si="40"/>
        <v>1</v>
      </c>
      <c r="BC49" s="135" t="b">
        <f t="shared" si="40"/>
        <v>1</v>
      </c>
      <c r="BD49" s="135" t="b">
        <f t="shared" si="40"/>
        <v>1</v>
      </c>
      <c r="BE49" s="135" t="b">
        <f t="shared" si="40"/>
        <v>1</v>
      </c>
      <c r="BF49" s="135" t="b">
        <f t="shared" si="40"/>
        <v>1</v>
      </c>
      <c r="BG49" s="135" t="b">
        <f t="shared" si="40"/>
        <v>1</v>
      </c>
      <c r="BH49" s="135" t="b">
        <f t="shared" si="40"/>
        <v>1</v>
      </c>
      <c r="BI49" s="135" t="b">
        <f t="shared" si="40"/>
        <v>1</v>
      </c>
      <c r="BJ49" s="135" t="b">
        <f t="shared" si="40"/>
        <v>1</v>
      </c>
      <c r="BK49" s="135" t="b">
        <f t="shared" si="40"/>
        <v>1</v>
      </c>
      <c r="BL49" s="135" t="b">
        <f t="shared" si="40"/>
        <v>1</v>
      </c>
      <c r="BM49" s="135" t="b">
        <f t="shared" si="40"/>
        <v>1</v>
      </c>
      <c r="BN49" s="135" t="b">
        <f t="shared" si="40"/>
        <v>1</v>
      </c>
      <c r="BO49" s="135" t="b">
        <f t="shared" si="40"/>
        <v>1</v>
      </c>
      <c r="BP49" s="135" t="b">
        <f t="shared" si="40"/>
        <v>1</v>
      </c>
      <c r="BQ49" s="135" t="b">
        <f t="shared" si="40"/>
        <v>1</v>
      </c>
      <c r="BR49" s="135" t="b">
        <f t="shared" si="40"/>
        <v>1</v>
      </c>
      <c r="BS49" s="135" t="b">
        <f t="shared" si="40"/>
        <v>1</v>
      </c>
      <c r="BT49" s="135" t="b">
        <f t="shared" si="40"/>
        <v>1</v>
      </c>
      <c r="BU49" s="135" t="b">
        <f t="shared" si="40"/>
        <v>1</v>
      </c>
      <c r="BV49" s="135" t="b">
        <f t="shared" si="40"/>
        <v>1</v>
      </c>
      <c r="BW49" s="135" t="b">
        <f t="shared" si="40"/>
        <v>1</v>
      </c>
      <c r="BX49" s="135" t="b">
        <f t="shared" ref="BX49:CV49" si="41">BX11 = SUM(BX38, BX42, BX46)</f>
        <v>1</v>
      </c>
      <c r="BY49" s="135" t="b">
        <f t="shared" si="41"/>
        <v>1</v>
      </c>
      <c r="BZ49" s="135" t="b">
        <f t="shared" si="41"/>
        <v>1</v>
      </c>
      <c r="CA49" s="135" t="b">
        <f t="shared" si="41"/>
        <v>1</v>
      </c>
      <c r="CB49" s="135" t="b">
        <f t="shared" si="41"/>
        <v>1</v>
      </c>
      <c r="CC49" s="135" t="b">
        <f t="shared" si="41"/>
        <v>1</v>
      </c>
      <c r="CD49" s="135" t="b">
        <f t="shared" si="41"/>
        <v>1</v>
      </c>
      <c r="CE49" s="135" t="b">
        <f t="shared" si="41"/>
        <v>1</v>
      </c>
      <c r="CF49" s="135" t="b">
        <f t="shared" si="41"/>
        <v>1</v>
      </c>
      <c r="CG49" s="135" t="b">
        <f t="shared" si="41"/>
        <v>1</v>
      </c>
      <c r="CH49" s="135" t="b">
        <f t="shared" si="41"/>
        <v>1</v>
      </c>
      <c r="CI49" s="135" t="b">
        <f t="shared" si="41"/>
        <v>1</v>
      </c>
      <c r="CJ49" s="135" t="b">
        <f t="shared" si="41"/>
        <v>1</v>
      </c>
      <c r="CK49" s="135" t="b">
        <f t="shared" si="41"/>
        <v>1</v>
      </c>
      <c r="CL49" s="135" t="b">
        <f t="shared" si="41"/>
        <v>1</v>
      </c>
      <c r="CM49" s="135" t="b">
        <f t="shared" si="41"/>
        <v>1</v>
      </c>
      <c r="CN49" s="135" t="b">
        <f t="shared" si="41"/>
        <v>1</v>
      </c>
      <c r="CO49" s="135" t="b">
        <f t="shared" si="41"/>
        <v>1</v>
      </c>
      <c r="CP49" s="135" t="b">
        <f t="shared" si="41"/>
        <v>1</v>
      </c>
      <c r="CQ49" s="135" t="b">
        <f t="shared" si="41"/>
        <v>1</v>
      </c>
      <c r="CR49" s="135" t="b">
        <f t="shared" si="41"/>
        <v>1</v>
      </c>
      <c r="CS49" s="135" t="b">
        <f t="shared" si="41"/>
        <v>1</v>
      </c>
      <c r="CT49" s="135" t="b">
        <f t="shared" si="41"/>
        <v>1</v>
      </c>
      <c r="CU49" s="135" t="b">
        <f t="shared" si="41"/>
        <v>1</v>
      </c>
      <c r="CV49" s="135" t="b">
        <f t="shared" si="41"/>
        <v>1</v>
      </c>
    </row>
    <row r="50" spans="5:100">
      <c r="E50" s="15"/>
      <c r="F50" s="15"/>
      <c r="K50" s="54"/>
      <c r="L50" s="35"/>
      <c r="M50" s="35"/>
      <c r="N50" s="35"/>
      <c r="O50" s="35"/>
      <c r="P50" s="35"/>
      <c r="Q50" s="35"/>
      <c r="R50" s="35"/>
      <c r="S50" s="35"/>
      <c r="T50" s="35"/>
      <c r="U50" s="35"/>
      <c r="V50" s="35"/>
      <c r="W50" s="35"/>
      <c r="X50" s="35"/>
      <c r="Y50" s="35"/>
      <c r="Z50" s="35"/>
      <c r="AA50" s="35"/>
      <c r="AB50" s="35"/>
      <c r="AC50" s="35"/>
      <c r="AD50" s="35"/>
      <c r="AE50" s="35"/>
      <c r="AF50" s="35"/>
      <c r="AG50" s="35"/>
      <c r="AH50" s="35"/>
      <c r="AI50" s="35"/>
      <c r="AJ50" s="35"/>
      <c r="AK50" s="35"/>
      <c r="AL50" s="35"/>
      <c r="AM50" s="35"/>
      <c r="AN50" s="35"/>
      <c r="AO50" s="35"/>
      <c r="AP50" s="35"/>
      <c r="AQ50" s="35"/>
      <c r="AR50" s="35"/>
      <c r="AS50" s="35"/>
      <c r="AT50" s="35"/>
      <c r="AU50" s="35"/>
      <c r="AV50" s="35"/>
      <c r="AW50" s="35"/>
      <c r="AX50" s="35"/>
      <c r="AY50" s="35"/>
      <c r="AZ50" s="35"/>
      <c r="BA50" s="35"/>
      <c r="BB50" s="35"/>
      <c r="BC50" s="35"/>
      <c r="BD50" s="35"/>
      <c r="BE50" s="35"/>
      <c r="BF50" s="35"/>
      <c r="BG50" s="35"/>
      <c r="BH50" s="35"/>
      <c r="BI50" s="35"/>
      <c r="BJ50" s="35"/>
      <c r="BK50" s="35"/>
      <c r="BL50" s="35"/>
      <c r="BM50" s="35"/>
      <c r="BN50" s="35"/>
      <c r="BO50" s="35"/>
      <c r="BP50" s="35"/>
      <c r="BQ50" s="35"/>
      <c r="BR50" s="35"/>
      <c r="BS50" s="35"/>
      <c r="BT50" s="35"/>
      <c r="BU50" s="35"/>
      <c r="BV50" s="35"/>
      <c r="BW50" s="35"/>
      <c r="BX50" s="35"/>
      <c r="BY50" s="35"/>
      <c r="BZ50" s="35"/>
      <c r="CA50" s="35"/>
      <c r="CB50" s="35"/>
      <c r="CC50" s="35"/>
      <c r="CD50" s="35"/>
      <c r="CE50" s="35"/>
      <c r="CF50" s="35"/>
      <c r="CG50" s="35"/>
      <c r="CH50" s="35"/>
      <c r="CI50" s="35"/>
      <c r="CJ50" s="35"/>
      <c r="CK50" s="35"/>
      <c r="CL50" s="35"/>
      <c r="CM50" s="35"/>
      <c r="CN50" s="35"/>
      <c r="CO50" s="35"/>
      <c r="CP50" s="35"/>
      <c r="CQ50" s="35"/>
      <c r="CR50" s="35"/>
      <c r="CS50" s="35"/>
      <c r="CT50" s="35"/>
      <c r="CU50" s="35"/>
      <c r="CV50" s="35"/>
    </row>
    <row r="51" spans="5:100">
      <c r="E51" s="15" t="s">
        <v>82</v>
      </c>
      <c r="F51" s="15"/>
      <c r="G51" s="1" t="s">
        <v>159</v>
      </c>
      <c r="K51" s="54"/>
      <c r="L51" s="104">
        <f>Scenarios!$J$46*MAX(L7,L8)</f>
        <v>0</v>
      </c>
      <c r="M51" s="104">
        <f>Scenarios!$J$46*MAX(M7,M8)</f>
        <v>0</v>
      </c>
      <c r="N51" s="104">
        <f>Scenarios!$J$46*MAX(N7,N8)</f>
        <v>0</v>
      </c>
      <c r="O51" s="104">
        <f>Scenarios!$J$46*MAX(O7,O8)</f>
        <v>0</v>
      </c>
      <c r="P51" s="104">
        <f>Scenarios!$J$46*MAX(P7,P8)</f>
        <v>0</v>
      </c>
      <c r="Q51" s="104">
        <f>Scenarios!$J$46*MAX(Q7,Q8)</f>
        <v>0</v>
      </c>
      <c r="R51" s="104">
        <f>Scenarios!$J$46*MAX(R7,R8)</f>
        <v>0</v>
      </c>
      <c r="S51" s="104">
        <f>Scenarios!$J$46*MAX(S7,S8)</f>
        <v>0</v>
      </c>
      <c r="T51" s="104">
        <f>Scenarios!$J$46*MAX(T7,T8)</f>
        <v>0</v>
      </c>
      <c r="U51" s="104">
        <f>Scenarios!$J$46*MAX(U7,U8)</f>
        <v>0</v>
      </c>
      <c r="V51" s="104">
        <f>Scenarios!$J$46*MAX(V7,V8)</f>
        <v>0</v>
      </c>
      <c r="W51" s="104">
        <f>Scenarios!$J$46*MAX(W7,W8)</f>
        <v>0</v>
      </c>
      <c r="X51" s="104">
        <f>Scenarios!$J$46*MAX(X7,X8)</f>
        <v>0</v>
      </c>
      <c r="Y51" s="104">
        <f>Scenarios!$J$46*MAX(Y7,Y8)</f>
        <v>0</v>
      </c>
      <c r="Z51" s="104">
        <f>Scenarios!$J$46*MAX(Z7,Z8)</f>
        <v>0</v>
      </c>
      <c r="AA51" s="104">
        <f>Scenarios!$J$46*MAX(AA7,AA8)</f>
        <v>0</v>
      </c>
      <c r="AB51" s="104">
        <f>Scenarios!$J$46*MAX(AB7,AB8)</f>
        <v>0</v>
      </c>
      <c r="AC51" s="104">
        <f>Scenarios!$J$46*MAX(AC7,AC8)</f>
        <v>0</v>
      </c>
      <c r="AD51" s="104">
        <f>Scenarios!$J$46*MAX(AD7,AD8)</f>
        <v>0</v>
      </c>
      <c r="AE51" s="104">
        <f>Scenarios!$J$46*MAX(AE7,AE8)</f>
        <v>0</v>
      </c>
      <c r="AF51" s="104">
        <f>Scenarios!$J$46*MAX(AF7,AF8)</f>
        <v>0</v>
      </c>
      <c r="AG51" s="104">
        <f>Scenarios!$J$46*MAX(AG7,AG8)</f>
        <v>0</v>
      </c>
      <c r="AH51" s="104">
        <f>Scenarios!$J$46*MAX(AH7,AH8)</f>
        <v>0</v>
      </c>
      <c r="AI51" s="104">
        <f>Scenarios!$J$46*MAX(AI7,AI8)</f>
        <v>0</v>
      </c>
      <c r="AJ51" s="104">
        <f>Scenarios!$J$46*MAX(AJ7,AJ8)</f>
        <v>0</v>
      </c>
      <c r="AK51" s="104">
        <f>Scenarios!$J$46*MAX(AK7,AK8)</f>
        <v>0</v>
      </c>
      <c r="AL51" s="104">
        <f>Scenarios!$J$46*MAX(AL7,AL8)</f>
        <v>0</v>
      </c>
      <c r="AM51" s="104">
        <f>Scenarios!$J$46*MAX(AM7,AM8)</f>
        <v>0</v>
      </c>
      <c r="AN51" s="104">
        <f>Scenarios!$J$46*MAX(AN7,AN8)</f>
        <v>0</v>
      </c>
      <c r="AO51" s="104">
        <f>Scenarios!$J$46*MAX(AO7,AO8)</f>
        <v>0</v>
      </c>
      <c r="AP51" s="104">
        <f>Scenarios!$J$46*MAX(AP7,AP8)</f>
        <v>0</v>
      </c>
      <c r="AQ51" s="104">
        <f>Scenarios!$J$46*MAX(AQ7,AQ8)</f>
        <v>0</v>
      </c>
      <c r="AR51" s="104">
        <f>Scenarios!$J$46*MAX(AR7,AR8)</f>
        <v>0</v>
      </c>
      <c r="AS51" s="104">
        <f>Scenarios!$J$46*MAX(AS7,AS8)</f>
        <v>0</v>
      </c>
      <c r="AT51" s="104">
        <f>Scenarios!$J$46*MAX(AT7,AT8)</f>
        <v>0</v>
      </c>
      <c r="AU51" s="104">
        <f>Scenarios!$J$46*MAX(AU7,AU8)</f>
        <v>0</v>
      </c>
      <c r="AV51" s="104">
        <f>Scenarios!$J$46*MAX(AV7,AV8)</f>
        <v>0</v>
      </c>
      <c r="AW51" s="104">
        <f>Scenarios!$J$46*MAX(AW7,AW8)</f>
        <v>0</v>
      </c>
      <c r="AX51" s="104">
        <f>Scenarios!$J$46*MAX(AX7,AX8)</f>
        <v>0</v>
      </c>
      <c r="AY51" s="104">
        <f>Scenarios!$J$46*MAX(AY7,AY8)</f>
        <v>0</v>
      </c>
      <c r="AZ51" s="104">
        <f>Scenarios!$J$46*MAX(AZ7,AZ8)</f>
        <v>0</v>
      </c>
      <c r="BA51" s="104">
        <f>Scenarios!$J$46*MAX(BA7,BA8)</f>
        <v>0</v>
      </c>
      <c r="BB51" s="104">
        <f>Scenarios!$J$46*MAX(BB7,BB8)</f>
        <v>0</v>
      </c>
      <c r="BC51" s="104">
        <f>Scenarios!$J$46*MAX(BC7,BC8)</f>
        <v>0</v>
      </c>
      <c r="BD51" s="104">
        <f>Scenarios!$J$46*MAX(BD7,BD8)</f>
        <v>0</v>
      </c>
      <c r="BE51" s="104">
        <f>Scenarios!$J$46*MAX(BE7,BE8)</f>
        <v>0</v>
      </c>
      <c r="BF51" s="104">
        <f>Scenarios!$J$46*MAX(BF7,BF8)</f>
        <v>0</v>
      </c>
      <c r="BG51" s="104">
        <f>Scenarios!$J$46*MAX(BG7,BG8)</f>
        <v>0</v>
      </c>
      <c r="BH51" s="104">
        <f>Scenarios!$J$46*MAX(BH7,BH8)</f>
        <v>0</v>
      </c>
      <c r="BI51" s="104">
        <f>Scenarios!$J$46*MAX(BI7,BI8)</f>
        <v>0</v>
      </c>
      <c r="BJ51" s="104">
        <f>Scenarios!$J$46*MAX(BJ7,BJ8)</f>
        <v>0</v>
      </c>
      <c r="BK51" s="104">
        <f>Scenarios!$J$46*MAX(BK7,BK8)</f>
        <v>0</v>
      </c>
      <c r="BL51" s="104">
        <f>Scenarios!$J$46*MAX(BL7,BL8)</f>
        <v>0</v>
      </c>
      <c r="BM51" s="104">
        <f>Scenarios!$J$46*MAX(BM7,BM8)</f>
        <v>0</v>
      </c>
      <c r="BN51" s="104">
        <f>Scenarios!$J$46*MAX(BN7,BN8)</f>
        <v>0</v>
      </c>
      <c r="BO51" s="104">
        <f>Scenarios!$J$46*MAX(BO7,BO8)</f>
        <v>0</v>
      </c>
      <c r="BP51" s="104">
        <f>Scenarios!$J$46*MAX(BP7,BP8)</f>
        <v>0</v>
      </c>
      <c r="BQ51" s="104">
        <f>Scenarios!$J$46*MAX(BQ7,BQ8)</f>
        <v>0</v>
      </c>
      <c r="BR51" s="104">
        <f>Scenarios!$J$46*MAX(BR7,BR8)</f>
        <v>0</v>
      </c>
      <c r="BS51" s="104">
        <f>Scenarios!$J$46*MAX(BS7,BS8)</f>
        <v>0</v>
      </c>
      <c r="BT51" s="104">
        <f>Scenarios!$J$46*MAX(BT7,BT8)</f>
        <v>0</v>
      </c>
      <c r="BU51" s="104">
        <f>Scenarios!$J$46*MAX(BU7,BU8)</f>
        <v>0</v>
      </c>
      <c r="BV51" s="104">
        <f>Scenarios!$J$46*MAX(BV7,BV8)</f>
        <v>0</v>
      </c>
      <c r="BW51" s="104">
        <f>Scenarios!$J$46*MAX(BW7,BW8)</f>
        <v>0</v>
      </c>
      <c r="BX51" s="104">
        <f>Scenarios!$J$46*MAX(BX7,BX8)</f>
        <v>0</v>
      </c>
      <c r="BY51" s="104">
        <f>Scenarios!$J$46*MAX(BY7,BY8)</f>
        <v>0</v>
      </c>
      <c r="BZ51" s="104">
        <f>Scenarios!$J$46*MAX(BZ7,BZ8)</f>
        <v>0</v>
      </c>
      <c r="CA51" s="104">
        <f>Scenarios!$J$46*MAX(CA7,CA8)</f>
        <v>0</v>
      </c>
      <c r="CB51" s="104">
        <f>Scenarios!$J$46*MAX(CB7,CB8)</f>
        <v>0</v>
      </c>
      <c r="CC51" s="104">
        <f>Scenarios!$J$46*MAX(CC7,CC8)</f>
        <v>0</v>
      </c>
      <c r="CD51" s="104">
        <f>Scenarios!$J$46*MAX(CD7,CD8)</f>
        <v>0</v>
      </c>
      <c r="CE51" s="104">
        <f>Scenarios!$J$46*MAX(CE7,CE8)</f>
        <v>0</v>
      </c>
      <c r="CF51" s="104">
        <f>Scenarios!$J$46*MAX(CF7,CF8)</f>
        <v>0</v>
      </c>
      <c r="CG51" s="104">
        <f>Scenarios!$J$46*MAX(CG7,CG8)</f>
        <v>0</v>
      </c>
      <c r="CH51" s="104">
        <f>Scenarios!$J$46*MAX(CH7,CH8)</f>
        <v>0</v>
      </c>
      <c r="CI51" s="104">
        <f>Scenarios!$J$46*MAX(CI7,CI8)</f>
        <v>0</v>
      </c>
      <c r="CJ51" s="104">
        <f>Scenarios!$J$46*MAX(CJ7,CJ8)</f>
        <v>0</v>
      </c>
      <c r="CK51" s="104">
        <f>Scenarios!$J$46*MAX(CK7,CK8)</f>
        <v>0</v>
      </c>
      <c r="CL51" s="104">
        <f>Scenarios!$J$46*MAX(CL7,CL8)</f>
        <v>0</v>
      </c>
      <c r="CM51" s="104">
        <f>Scenarios!$J$46*MAX(CM7,CM8)</f>
        <v>0</v>
      </c>
      <c r="CN51" s="104">
        <f>Scenarios!$J$46*MAX(CN7,CN8)</f>
        <v>0</v>
      </c>
      <c r="CO51" s="104">
        <f>Scenarios!$J$46*MAX(CO7,CO8)</f>
        <v>0</v>
      </c>
      <c r="CP51" s="104">
        <f>Scenarios!$J$46*MAX(CP7,CP8)</f>
        <v>0</v>
      </c>
      <c r="CQ51" s="104">
        <f>Scenarios!$J$46*MAX(CQ7,CQ8)</f>
        <v>0</v>
      </c>
      <c r="CR51" s="104">
        <f>Scenarios!$J$46*MAX(CR7,CR8)</f>
        <v>0</v>
      </c>
      <c r="CS51" s="104">
        <f>Scenarios!$J$46*MAX(CS7,CS8)</f>
        <v>0</v>
      </c>
      <c r="CT51" s="104">
        <f>Scenarios!$J$46*MAX(CT7,CT8)</f>
        <v>0</v>
      </c>
      <c r="CU51" s="104">
        <f>Scenarios!$J$46*MAX(CU7,CU8)</f>
        <v>0</v>
      </c>
      <c r="CV51" s="104">
        <f>Scenarios!$J$46*MAX(CV7,CV8)</f>
        <v>0</v>
      </c>
    </row>
    <row r="52" spans="5:100">
      <c r="E52" s="15" t="s">
        <v>83</v>
      </c>
      <c r="F52" s="15"/>
      <c r="G52" s="1" t="s">
        <v>159</v>
      </c>
      <c r="K52" s="54"/>
      <c r="L52" s="104">
        <f>Scenarios!$J$47*MAX(L7,L8)</f>
        <v>0</v>
      </c>
      <c r="M52" s="104">
        <f>Scenarios!$J$47*MAX(M7,M8)</f>
        <v>0</v>
      </c>
      <c r="N52" s="104">
        <f>Scenarios!$J$47*MAX(N7,N8)</f>
        <v>0</v>
      </c>
      <c r="O52" s="104">
        <f>Scenarios!$J$47*MAX(O7,O8)</f>
        <v>0</v>
      </c>
      <c r="P52" s="104">
        <f>Scenarios!$J$47*MAX(P7,P8)</f>
        <v>0</v>
      </c>
      <c r="Q52" s="104">
        <f>Scenarios!$J$47*MAX(Q7,Q8)</f>
        <v>0</v>
      </c>
      <c r="R52" s="104">
        <f>Scenarios!$J$47*MAX(R7,R8)</f>
        <v>0</v>
      </c>
      <c r="S52" s="104">
        <f>Scenarios!$J$47*MAX(S7,S8)</f>
        <v>0</v>
      </c>
      <c r="T52" s="104">
        <f>Scenarios!$J$47*MAX(T7,T8)</f>
        <v>0</v>
      </c>
      <c r="U52" s="104">
        <f>Scenarios!$J$47*MAX(U7,U8)</f>
        <v>0</v>
      </c>
      <c r="V52" s="104">
        <f>Scenarios!$J$47*MAX(V7,V8)</f>
        <v>0</v>
      </c>
      <c r="W52" s="104">
        <f>Scenarios!$J$47*MAX(W7,W8)</f>
        <v>0</v>
      </c>
      <c r="X52" s="104">
        <f>Scenarios!$J$47*MAX(X7,X8)</f>
        <v>0</v>
      </c>
      <c r="Y52" s="104">
        <f>Scenarios!$J$47*MAX(Y7,Y8)</f>
        <v>0</v>
      </c>
      <c r="Z52" s="104">
        <f>Scenarios!$J$47*MAX(Z7,Z8)</f>
        <v>0</v>
      </c>
      <c r="AA52" s="104">
        <f>Scenarios!$J$47*MAX(AA7,AA8)</f>
        <v>0</v>
      </c>
      <c r="AB52" s="104">
        <f>Scenarios!$J$47*MAX(AB7,AB8)</f>
        <v>0</v>
      </c>
      <c r="AC52" s="104">
        <f>Scenarios!$J$47*MAX(AC7,AC8)</f>
        <v>0</v>
      </c>
      <c r="AD52" s="104">
        <f>Scenarios!$J$47*MAX(AD7,AD8)</f>
        <v>0</v>
      </c>
      <c r="AE52" s="104">
        <f>Scenarios!$J$47*MAX(AE7,AE8)</f>
        <v>0</v>
      </c>
      <c r="AF52" s="104">
        <f>Scenarios!$J$47*MAX(AF7,AF8)</f>
        <v>0</v>
      </c>
      <c r="AG52" s="104">
        <f>Scenarios!$J$47*MAX(AG7,AG8)</f>
        <v>0</v>
      </c>
      <c r="AH52" s="104">
        <f>Scenarios!$J$47*MAX(AH7,AH8)</f>
        <v>0</v>
      </c>
      <c r="AI52" s="104">
        <f>Scenarios!$J$47*MAX(AI7,AI8)</f>
        <v>0</v>
      </c>
      <c r="AJ52" s="104">
        <f>Scenarios!$J$47*MAX(AJ7,AJ8)</f>
        <v>0</v>
      </c>
      <c r="AK52" s="104">
        <f>Scenarios!$J$47*MAX(AK7,AK8)</f>
        <v>0</v>
      </c>
      <c r="AL52" s="104">
        <f>Scenarios!$J$47*MAX(AL7,AL8)</f>
        <v>0</v>
      </c>
      <c r="AM52" s="104">
        <f>Scenarios!$J$47*MAX(AM7,AM8)</f>
        <v>0</v>
      </c>
      <c r="AN52" s="104">
        <f>Scenarios!$J$47*MAX(AN7,AN8)</f>
        <v>0</v>
      </c>
      <c r="AO52" s="104">
        <f>Scenarios!$J$47*MAX(AO7,AO8)</f>
        <v>0</v>
      </c>
      <c r="AP52" s="104">
        <f>Scenarios!$J$47*MAX(AP7,AP8)</f>
        <v>0</v>
      </c>
      <c r="AQ52" s="104">
        <f>Scenarios!$J$47*MAX(AQ7,AQ8)</f>
        <v>0</v>
      </c>
      <c r="AR52" s="104">
        <f>Scenarios!$J$47*MAX(AR7,AR8)</f>
        <v>0</v>
      </c>
      <c r="AS52" s="104">
        <f>Scenarios!$J$47*MAX(AS7,AS8)</f>
        <v>0</v>
      </c>
      <c r="AT52" s="104">
        <f>Scenarios!$J$47*MAX(AT7,AT8)</f>
        <v>0</v>
      </c>
      <c r="AU52" s="104">
        <f>Scenarios!$J$47*MAX(AU7,AU8)</f>
        <v>0</v>
      </c>
      <c r="AV52" s="104">
        <f>Scenarios!$J$47*MAX(AV7,AV8)</f>
        <v>0</v>
      </c>
      <c r="AW52" s="104">
        <f>Scenarios!$J$47*MAX(AW7,AW8)</f>
        <v>0</v>
      </c>
      <c r="AX52" s="104">
        <f>Scenarios!$J$47*MAX(AX7,AX8)</f>
        <v>0</v>
      </c>
      <c r="AY52" s="104">
        <f>Scenarios!$J$47*MAX(AY7,AY8)</f>
        <v>0</v>
      </c>
      <c r="AZ52" s="104">
        <f>Scenarios!$J$47*MAX(AZ7,AZ8)</f>
        <v>0</v>
      </c>
      <c r="BA52" s="104">
        <f>Scenarios!$J$47*MAX(BA7,BA8)</f>
        <v>0</v>
      </c>
      <c r="BB52" s="104">
        <f>Scenarios!$J$47*MAX(BB7,BB8)</f>
        <v>0</v>
      </c>
      <c r="BC52" s="104">
        <f>Scenarios!$J$47*MAX(BC7,BC8)</f>
        <v>0</v>
      </c>
      <c r="BD52" s="104">
        <f>Scenarios!$J$47*MAX(BD7,BD8)</f>
        <v>0</v>
      </c>
      <c r="BE52" s="104">
        <f>Scenarios!$J$47*MAX(BE7,BE8)</f>
        <v>0</v>
      </c>
      <c r="BF52" s="104">
        <f>Scenarios!$J$47*MAX(BF7,BF8)</f>
        <v>0</v>
      </c>
      <c r="BG52" s="104">
        <f>Scenarios!$J$47*MAX(BG7,BG8)</f>
        <v>0</v>
      </c>
      <c r="BH52" s="104">
        <f>Scenarios!$J$47*MAX(BH7,BH8)</f>
        <v>0</v>
      </c>
      <c r="BI52" s="104">
        <f>Scenarios!$J$47*MAX(BI7,BI8)</f>
        <v>0</v>
      </c>
      <c r="BJ52" s="104">
        <f>Scenarios!$J$47*MAX(BJ7,BJ8)</f>
        <v>0</v>
      </c>
      <c r="BK52" s="104">
        <f>Scenarios!$J$47*MAX(BK7,BK8)</f>
        <v>0</v>
      </c>
      <c r="BL52" s="104">
        <f>Scenarios!$J$47*MAX(BL7,BL8)</f>
        <v>0</v>
      </c>
      <c r="BM52" s="104">
        <f>Scenarios!$J$47*MAX(BM7,BM8)</f>
        <v>0</v>
      </c>
      <c r="BN52" s="104">
        <f>Scenarios!$J$47*MAX(BN7,BN8)</f>
        <v>0</v>
      </c>
      <c r="BO52" s="104">
        <f>Scenarios!$J$47*MAX(BO7,BO8)</f>
        <v>0</v>
      </c>
      <c r="BP52" s="104">
        <f>Scenarios!$J$47*MAX(BP7,BP8)</f>
        <v>0</v>
      </c>
      <c r="BQ52" s="104">
        <f>Scenarios!$J$47*MAX(BQ7,BQ8)</f>
        <v>0</v>
      </c>
      <c r="BR52" s="104">
        <f>Scenarios!$J$47*MAX(BR7,BR8)</f>
        <v>0</v>
      </c>
      <c r="BS52" s="104">
        <f>Scenarios!$J$47*MAX(BS7,BS8)</f>
        <v>0</v>
      </c>
      <c r="BT52" s="104">
        <f>Scenarios!$J$47*MAX(BT7,BT8)</f>
        <v>0</v>
      </c>
      <c r="BU52" s="104">
        <f>Scenarios!$J$47*MAX(BU7,BU8)</f>
        <v>0</v>
      </c>
      <c r="BV52" s="104">
        <f>Scenarios!$J$47*MAX(BV7,BV8)</f>
        <v>0</v>
      </c>
      <c r="BW52" s="104">
        <f>Scenarios!$J$47*MAX(BW7,BW8)</f>
        <v>0</v>
      </c>
      <c r="BX52" s="104">
        <f>Scenarios!$J$47*MAX(BX7,BX8)</f>
        <v>0</v>
      </c>
      <c r="BY52" s="104">
        <f>Scenarios!$J$47*MAX(BY7,BY8)</f>
        <v>0</v>
      </c>
      <c r="BZ52" s="104">
        <f>Scenarios!$J$47*MAX(BZ7,BZ8)</f>
        <v>0</v>
      </c>
      <c r="CA52" s="104">
        <f>Scenarios!$J$47*MAX(CA7,CA8)</f>
        <v>0</v>
      </c>
      <c r="CB52" s="104">
        <f>Scenarios!$J$47*MAX(CB7,CB8)</f>
        <v>0</v>
      </c>
      <c r="CC52" s="104">
        <f>Scenarios!$J$47*MAX(CC7,CC8)</f>
        <v>0</v>
      </c>
      <c r="CD52" s="104">
        <f>Scenarios!$J$47*MAX(CD7,CD8)</f>
        <v>0</v>
      </c>
      <c r="CE52" s="104">
        <f>Scenarios!$J$47*MAX(CE7,CE8)</f>
        <v>0</v>
      </c>
      <c r="CF52" s="104">
        <f>Scenarios!$J$47*MAX(CF7,CF8)</f>
        <v>0</v>
      </c>
      <c r="CG52" s="104">
        <f>Scenarios!$J$47*MAX(CG7,CG8)</f>
        <v>0</v>
      </c>
      <c r="CH52" s="104">
        <f>Scenarios!$J$47*MAX(CH7,CH8)</f>
        <v>0</v>
      </c>
      <c r="CI52" s="104">
        <f>Scenarios!$J$47*MAX(CI7,CI8)</f>
        <v>0</v>
      </c>
      <c r="CJ52" s="104">
        <f>Scenarios!$J$47*MAX(CJ7,CJ8)</f>
        <v>0</v>
      </c>
      <c r="CK52" s="104">
        <f>Scenarios!$J$47*MAX(CK7,CK8)</f>
        <v>0</v>
      </c>
      <c r="CL52" s="104">
        <f>Scenarios!$J$47*MAX(CL7,CL8)</f>
        <v>0</v>
      </c>
      <c r="CM52" s="104">
        <f>Scenarios!$J$47*MAX(CM7,CM8)</f>
        <v>0</v>
      </c>
      <c r="CN52" s="104">
        <f>Scenarios!$J$47*MAX(CN7,CN8)</f>
        <v>0</v>
      </c>
      <c r="CO52" s="104">
        <f>Scenarios!$J$47*MAX(CO7,CO8)</f>
        <v>0</v>
      </c>
      <c r="CP52" s="104">
        <f>Scenarios!$J$47*MAX(CP7,CP8)</f>
        <v>0</v>
      </c>
      <c r="CQ52" s="104">
        <f>Scenarios!$J$47*MAX(CQ7,CQ8)</f>
        <v>0</v>
      </c>
      <c r="CR52" s="104">
        <f>Scenarios!$J$47*MAX(CR7,CR8)</f>
        <v>0</v>
      </c>
      <c r="CS52" s="104">
        <f>Scenarios!$J$47*MAX(CS7,CS8)</f>
        <v>0</v>
      </c>
      <c r="CT52" s="104">
        <f>Scenarios!$J$47*MAX(CT7,CT8)</f>
        <v>0</v>
      </c>
      <c r="CU52" s="104">
        <f>Scenarios!$J$47*MAX(CU7,CU8)</f>
        <v>0</v>
      </c>
      <c r="CV52" s="104">
        <f>Scenarios!$J$47*MAX(CV7,CV8)</f>
        <v>0</v>
      </c>
    </row>
    <row r="53" spans="5:100">
      <c r="E53" s="1" t="s">
        <v>282</v>
      </c>
      <c r="G53" s="1" t="s">
        <v>159</v>
      </c>
      <c r="K53" s="55"/>
      <c r="L53" s="144">
        <f t="shared" ref="L53:AQ53" si="42">L51*L35+L52*(1-L35)</f>
        <v>0</v>
      </c>
      <c r="M53" s="144">
        <f t="shared" si="42"/>
        <v>0</v>
      </c>
      <c r="N53" s="144">
        <f t="shared" si="42"/>
        <v>0</v>
      </c>
      <c r="O53" s="144">
        <f t="shared" si="42"/>
        <v>0</v>
      </c>
      <c r="P53" s="144">
        <f>P51*P35+P52*(1-P35)</f>
        <v>0</v>
      </c>
      <c r="Q53" s="144">
        <f t="shared" si="42"/>
        <v>0</v>
      </c>
      <c r="R53" s="144">
        <f t="shared" si="42"/>
        <v>0</v>
      </c>
      <c r="S53" s="144">
        <f>S51*S35+S52*(1-S35)</f>
        <v>0</v>
      </c>
      <c r="T53" s="144">
        <f t="shared" si="42"/>
        <v>0</v>
      </c>
      <c r="U53" s="144">
        <f t="shared" si="42"/>
        <v>0</v>
      </c>
      <c r="V53" s="144">
        <f t="shared" si="42"/>
        <v>0</v>
      </c>
      <c r="W53" s="144">
        <f t="shared" si="42"/>
        <v>0</v>
      </c>
      <c r="X53" s="144">
        <f t="shared" si="42"/>
        <v>0</v>
      </c>
      <c r="Y53" s="144">
        <f t="shared" si="42"/>
        <v>0</v>
      </c>
      <c r="Z53" s="144">
        <f t="shared" si="42"/>
        <v>0</v>
      </c>
      <c r="AA53" s="144">
        <f t="shared" si="42"/>
        <v>0</v>
      </c>
      <c r="AB53" s="144">
        <f t="shared" si="42"/>
        <v>0</v>
      </c>
      <c r="AC53" s="144">
        <f t="shared" si="42"/>
        <v>0</v>
      </c>
      <c r="AD53" s="144">
        <f t="shared" si="42"/>
        <v>0</v>
      </c>
      <c r="AE53" s="144">
        <f t="shared" si="42"/>
        <v>0</v>
      </c>
      <c r="AF53" s="144">
        <f t="shared" si="42"/>
        <v>0</v>
      </c>
      <c r="AG53" s="144">
        <f t="shared" si="42"/>
        <v>0</v>
      </c>
      <c r="AH53" s="144">
        <f>AH51*AH35+AH52*(1-AH35)</f>
        <v>0</v>
      </c>
      <c r="AI53" s="144">
        <f t="shared" si="42"/>
        <v>0</v>
      </c>
      <c r="AJ53" s="144">
        <f t="shared" si="42"/>
        <v>0</v>
      </c>
      <c r="AK53" s="144">
        <f t="shared" si="42"/>
        <v>0</v>
      </c>
      <c r="AL53" s="144">
        <f t="shared" si="42"/>
        <v>0</v>
      </c>
      <c r="AM53" s="144">
        <f t="shared" si="42"/>
        <v>0</v>
      </c>
      <c r="AN53" s="144">
        <f t="shared" si="42"/>
        <v>0</v>
      </c>
      <c r="AO53" s="144">
        <f t="shared" si="42"/>
        <v>0</v>
      </c>
      <c r="AP53" s="144">
        <f t="shared" si="42"/>
        <v>0</v>
      </c>
      <c r="AQ53" s="144">
        <f t="shared" si="42"/>
        <v>0</v>
      </c>
      <c r="AR53" s="144">
        <f t="shared" ref="AR53:BW53" si="43">AR51*AR35+AR52*(1-AR35)</f>
        <v>0</v>
      </c>
      <c r="AS53" s="144">
        <f t="shared" si="43"/>
        <v>0</v>
      </c>
      <c r="AT53" s="144">
        <f t="shared" si="43"/>
        <v>0</v>
      </c>
      <c r="AU53" s="144">
        <f t="shared" si="43"/>
        <v>0</v>
      </c>
      <c r="AV53" s="144">
        <f t="shared" si="43"/>
        <v>0</v>
      </c>
      <c r="AW53" s="144">
        <f t="shared" si="43"/>
        <v>0</v>
      </c>
      <c r="AX53" s="144">
        <f t="shared" si="43"/>
        <v>0</v>
      </c>
      <c r="AY53" s="144">
        <f t="shared" si="43"/>
        <v>0</v>
      </c>
      <c r="AZ53" s="144">
        <f t="shared" si="43"/>
        <v>0</v>
      </c>
      <c r="BA53" s="144">
        <f t="shared" si="43"/>
        <v>0</v>
      </c>
      <c r="BB53" s="144">
        <f t="shared" si="43"/>
        <v>0</v>
      </c>
      <c r="BC53" s="144">
        <f t="shared" si="43"/>
        <v>0</v>
      </c>
      <c r="BD53" s="144">
        <f t="shared" si="43"/>
        <v>0</v>
      </c>
      <c r="BE53" s="144">
        <f t="shared" si="43"/>
        <v>0</v>
      </c>
      <c r="BF53" s="144">
        <f t="shared" si="43"/>
        <v>0</v>
      </c>
      <c r="BG53" s="144">
        <f t="shared" si="43"/>
        <v>0</v>
      </c>
      <c r="BH53" s="144">
        <f t="shared" si="43"/>
        <v>0</v>
      </c>
      <c r="BI53" s="144">
        <f t="shared" si="43"/>
        <v>0</v>
      </c>
      <c r="BJ53" s="144">
        <f t="shared" si="43"/>
        <v>0</v>
      </c>
      <c r="BK53" s="144">
        <f t="shared" si="43"/>
        <v>0</v>
      </c>
      <c r="BL53" s="144">
        <f t="shared" si="43"/>
        <v>0</v>
      </c>
      <c r="BM53" s="144">
        <f t="shared" si="43"/>
        <v>0</v>
      </c>
      <c r="BN53" s="144">
        <f t="shared" si="43"/>
        <v>0</v>
      </c>
      <c r="BO53" s="144">
        <f t="shared" si="43"/>
        <v>0</v>
      </c>
      <c r="BP53" s="144">
        <f t="shared" si="43"/>
        <v>0</v>
      </c>
      <c r="BQ53" s="144">
        <f t="shared" si="43"/>
        <v>0</v>
      </c>
      <c r="BR53" s="144">
        <f t="shared" si="43"/>
        <v>0</v>
      </c>
      <c r="BS53" s="144">
        <f t="shared" si="43"/>
        <v>0</v>
      </c>
      <c r="BT53" s="144">
        <f t="shared" si="43"/>
        <v>0</v>
      </c>
      <c r="BU53" s="144">
        <f t="shared" si="43"/>
        <v>0</v>
      </c>
      <c r="BV53" s="144">
        <f t="shared" si="43"/>
        <v>0</v>
      </c>
      <c r="BW53" s="144">
        <f t="shared" si="43"/>
        <v>0</v>
      </c>
      <c r="BX53" s="144">
        <f t="shared" ref="BX53:CV53" si="44">BX51*BX35+BX52*(1-BX35)</f>
        <v>0</v>
      </c>
      <c r="BY53" s="144">
        <f t="shared" si="44"/>
        <v>0</v>
      </c>
      <c r="BZ53" s="144">
        <f t="shared" si="44"/>
        <v>0</v>
      </c>
      <c r="CA53" s="144">
        <f t="shared" si="44"/>
        <v>0</v>
      </c>
      <c r="CB53" s="144">
        <f t="shared" si="44"/>
        <v>0</v>
      </c>
      <c r="CC53" s="144">
        <f t="shared" si="44"/>
        <v>0</v>
      </c>
      <c r="CD53" s="144">
        <f t="shared" si="44"/>
        <v>0</v>
      </c>
      <c r="CE53" s="144">
        <f t="shared" si="44"/>
        <v>0</v>
      </c>
      <c r="CF53" s="144">
        <f t="shared" si="44"/>
        <v>0</v>
      </c>
      <c r="CG53" s="144">
        <f t="shared" si="44"/>
        <v>0</v>
      </c>
      <c r="CH53" s="144">
        <f t="shared" si="44"/>
        <v>0</v>
      </c>
      <c r="CI53" s="144">
        <f t="shared" si="44"/>
        <v>0</v>
      </c>
      <c r="CJ53" s="144">
        <f t="shared" si="44"/>
        <v>0</v>
      </c>
      <c r="CK53" s="144">
        <f t="shared" si="44"/>
        <v>0</v>
      </c>
      <c r="CL53" s="144">
        <f t="shared" si="44"/>
        <v>0</v>
      </c>
      <c r="CM53" s="144">
        <f t="shared" si="44"/>
        <v>0</v>
      </c>
      <c r="CN53" s="144">
        <f t="shared" si="44"/>
        <v>0</v>
      </c>
      <c r="CO53" s="144">
        <f t="shared" si="44"/>
        <v>0</v>
      </c>
      <c r="CP53" s="144">
        <f t="shared" si="44"/>
        <v>0</v>
      </c>
      <c r="CQ53" s="144">
        <f t="shared" si="44"/>
        <v>0</v>
      </c>
      <c r="CR53" s="144">
        <f t="shared" si="44"/>
        <v>0</v>
      </c>
      <c r="CS53" s="144">
        <f t="shared" si="44"/>
        <v>0</v>
      </c>
      <c r="CT53" s="144">
        <f t="shared" si="44"/>
        <v>0</v>
      </c>
      <c r="CU53" s="144">
        <f t="shared" si="44"/>
        <v>0</v>
      </c>
      <c r="CV53" s="144">
        <f t="shared" si="44"/>
        <v>0</v>
      </c>
    </row>
    <row r="54" spans="5:100">
      <c r="E54" s="1" t="s">
        <v>283</v>
      </c>
      <c r="G54" s="1" t="s">
        <v>159</v>
      </c>
      <c r="K54" s="55"/>
      <c r="L54" s="35">
        <f t="shared" ref="L54:AQ54" si="45">SUM(L39+L43+L47)</f>
        <v>0</v>
      </c>
      <c r="M54" s="35">
        <f t="shared" si="45"/>
        <v>0</v>
      </c>
      <c r="N54" s="35">
        <f t="shared" si="45"/>
        <v>0</v>
      </c>
      <c r="O54" s="35">
        <f t="shared" si="45"/>
        <v>0</v>
      </c>
      <c r="P54" s="35">
        <f t="shared" si="45"/>
        <v>0</v>
      </c>
      <c r="Q54" s="35">
        <f t="shared" si="45"/>
        <v>0</v>
      </c>
      <c r="R54" s="35">
        <f t="shared" si="45"/>
        <v>0</v>
      </c>
      <c r="S54" s="35">
        <f t="shared" si="45"/>
        <v>0</v>
      </c>
      <c r="T54" s="35">
        <f t="shared" si="45"/>
        <v>0</v>
      </c>
      <c r="U54" s="35">
        <f t="shared" si="45"/>
        <v>0</v>
      </c>
      <c r="V54" s="35">
        <f t="shared" si="45"/>
        <v>0</v>
      </c>
      <c r="W54" s="35">
        <f t="shared" si="45"/>
        <v>0</v>
      </c>
      <c r="X54" s="35">
        <f t="shared" si="45"/>
        <v>0</v>
      </c>
      <c r="Y54" s="35">
        <f t="shared" si="45"/>
        <v>0</v>
      </c>
      <c r="Z54" s="35">
        <f t="shared" si="45"/>
        <v>0</v>
      </c>
      <c r="AA54" s="35">
        <f t="shared" si="45"/>
        <v>0</v>
      </c>
      <c r="AB54" s="35">
        <f t="shared" si="45"/>
        <v>0</v>
      </c>
      <c r="AC54" s="35">
        <f t="shared" si="45"/>
        <v>0</v>
      </c>
      <c r="AD54" s="35">
        <f t="shared" si="45"/>
        <v>0</v>
      </c>
      <c r="AE54" s="35">
        <f t="shared" si="45"/>
        <v>0</v>
      </c>
      <c r="AF54" s="35">
        <f>SUM(AF39+AF43+AF47)</f>
        <v>0</v>
      </c>
      <c r="AG54" s="35">
        <f t="shared" si="45"/>
        <v>0</v>
      </c>
      <c r="AH54" s="35">
        <f>SUM(AH39+AH43+AH47)</f>
        <v>0</v>
      </c>
      <c r="AI54" s="35">
        <f t="shared" si="45"/>
        <v>0</v>
      </c>
      <c r="AJ54" s="35">
        <f t="shared" si="45"/>
        <v>0</v>
      </c>
      <c r="AK54" s="35">
        <f t="shared" si="45"/>
        <v>0</v>
      </c>
      <c r="AL54" s="35">
        <f t="shared" si="45"/>
        <v>0</v>
      </c>
      <c r="AM54" s="35">
        <f t="shared" si="45"/>
        <v>0</v>
      </c>
      <c r="AN54" s="35">
        <f t="shared" si="45"/>
        <v>0</v>
      </c>
      <c r="AO54" s="35">
        <f t="shared" si="45"/>
        <v>0</v>
      </c>
      <c r="AP54" s="35">
        <f t="shared" si="45"/>
        <v>0</v>
      </c>
      <c r="AQ54" s="35">
        <f t="shared" si="45"/>
        <v>0</v>
      </c>
      <c r="AR54" s="35">
        <f t="shared" ref="AR54:BW54" si="46">SUM(AR39+AR43+AR47)</f>
        <v>0</v>
      </c>
      <c r="AS54" s="35">
        <f t="shared" si="46"/>
        <v>0</v>
      </c>
      <c r="AT54" s="35">
        <f t="shared" si="46"/>
        <v>0</v>
      </c>
      <c r="AU54" s="35">
        <f t="shared" si="46"/>
        <v>0</v>
      </c>
      <c r="AV54" s="35">
        <f t="shared" si="46"/>
        <v>0</v>
      </c>
      <c r="AW54" s="35">
        <f t="shared" si="46"/>
        <v>0</v>
      </c>
      <c r="AX54" s="35">
        <f t="shared" si="46"/>
        <v>0</v>
      </c>
      <c r="AY54" s="35">
        <f t="shared" si="46"/>
        <v>0</v>
      </c>
      <c r="AZ54" s="35">
        <f t="shared" si="46"/>
        <v>0</v>
      </c>
      <c r="BA54" s="35">
        <f t="shared" si="46"/>
        <v>0</v>
      </c>
      <c r="BB54" s="35">
        <f t="shared" si="46"/>
        <v>0</v>
      </c>
      <c r="BC54" s="35">
        <f t="shared" si="46"/>
        <v>0</v>
      </c>
      <c r="BD54" s="35">
        <f t="shared" si="46"/>
        <v>0</v>
      </c>
      <c r="BE54" s="35">
        <f t="shared" si="46"/>
        <v>0</v>
      </c>
      <c r="BF54" s="35">
        <f t="shared" si="46"/>
        <v>0</v>
      </c>
      <c r="BG54" s="35">
        <f t="shared" si="46"/>
        <v>0</v>
      </c>
      <c r="BH54" s="35">
        <f t="shared" si="46"/>
        <v>0</v>
      </c>
      <c r="BI54" s="35">
        <f t="shared" si="46"/>
        <v>0</v>
      </c>
      <c r="BJ54" s="35">
        <f t="shared" si="46"/>
        <v>0</v>
      </c>
      <c r="BK54" s="35">
        <f t="shared" si="46"/>
        <v>0</v>
      </c>
      <c r="BL54" s="35">
        <f t="shared" si="46"/>
        <v>0</v>
      </c>
      <c r="BM54" s="35">
        <f t="shared" si="46"/>
        <v>0</v>
      </c>
      <c r="BN54" s="35">
        <f t="shared" si="46"/>
        <v>0</v>
      </c>
      <c r="BO54" s="35">
        <f t="shared" si="46"/>
        <v>0</v>
      </c>
      <c r="BP54" s="35">
        <f t="shared" si="46"/>
        <v>0</v>
      </c>
      <c r="BQ54" s="35">
        <f t="shared" si="46"/>
        <v>0</v>
      </c>
      <c r="BR54" s="35">
        <f t="shared" si="46"/>
        <v>0</v>
      </c>
      <c r="BS54" s="35">
        <f t="shared" si="46"/>
        <v>0</v>
      </c>
      <c r="BT54" s="35">
        <f t="shared" si="46"/>
        <v>0</v>
      </c>
      <c r="BU54" s="35">
        <f t="shared" si="46"/>
        <v>0</v>
      </c>
      <c r="BV54" s="35">
        <f t="shared" si="46"/>
        <v>0</v>
      </c>
      <c r="BW54" s="35">
        <f t="shared" si="46"/>
        <v>0</v>
      </c>
      <c r="BX54" s="35">
        <f t="shared" ref="BX54:CV54" si="47">SUM(BX39+BX43+BX47)</f>
        <v>0</v>
      </c>
      <c r="BY54" s="35">
        <f t="shared" si="47"/>
        <v>0</v>
      </c>
      <c r="BZ54" s="35">
        <f t="shared" si="47"/>
        <v>0</v>
      </c>
      <c r="CA54" s="35">
        <f t="shared" si="47"/>
        <v>0</v>
      </c>
      <c r="CB54" s="35">
        <f t="shared" si="47"/>
        <v>0</v>
      </c>
      <c r="CC54" s="35">
        <f t="shared" si="47"/>
        <v>0</v>
      </c>
      <c r="CD54" s="35">
        <f t="shared" si="47"/>
        <v>0</v>
      </c>
      <c r="CE54" s="35">
        <f t="shared" si="47"/>
        <v>0</v>
      </c>
      <c r="CF54" s="35">
        <f t="shared" si="47"/>
        <v>0</v>
      </c>
      <c r="CG54" s="35">
        <f t="shared" si="47"/>
        <v>0</v>
      </c>
      <c r="CH54" s="35">
        <f t="shared" si="47"/>
        <v>0</v>
      </c>
      <c r="CI54" s="35">
        <f t="shared" si="47"/>
        <v>0</v>
      </c>
      <c r="CJ54" s="35">
        <f t="shared" si="47"/>
        <v>0</v>
      </c>
      <c r="CK54" s="35">
        <f t="shared" si="47"/>
        <v>0</v>
      </c>
      <c r="CL54" s="35">
        <f t="shared" si="47"/>
        <v>0</v>
      </c>
      <c r="CM54" s="35">
        <f t="shared" si="47"/>
        <v>0</v>
      </c>
      <c r="CN54" s="35">
        <f t="shared" si="47"/>
        <v>0</v>
      </c>
      <c r="CO54" s="35">
        <f t="shared" si="47"/>
        <v>0</v>
      </c>
      <c r="CP54" s="35">
        <f t="shared" si="47"/>
        <v>0</v>
      </c>
      <c r="CQ54" s="35">
        <f t="shared" si="47"/>
        <v>0</v>
      </c>
      <c r="CR54" s="35">
        <f t="shared" si="47"/>
        <v>0</v>
      </c>
      <c r="CS54" s="35">
        <f t="shared" si="47"/>
        <v>0</v>
      </c>
      <c r="CT54" s="35">
        <f t="shared" si="47"/>
        <v>0</v>
      </c>
      <c r="CU54" s="35">
        <f t="shared" si="47"/>
        <v>0</v>
      </c>
      <c r="CV54" s="35">
        <f t="shared" si="47"/>
        <v>0</v>
      </c>
    </row>
    <row r="55" spans="5:100">
      <c r="E55" s="1" t="s">
        <v>284</v>
      </c>
      <c r="G55" s="1" t="s">
        <v>159</v>
      </c>
      <c r="K55" s="55"/>
      <c r="L55" s="144">
        <f>SUM(L53,L54)</f>
        <v>0</v>
      </c>
      <c r="M55" s="144">
        <f>SUM(M53,M54)</f>
        <v>0</v>
      </c>
      <c r="N55" s="144">
        <f>SUM(N53,N54)</f>
        <v>0</v>
      </c>
      <c r="O55" s="144">
        <f t="shared" ref="O55:BX55" si="48">SUM(O53,O54)</f>
        <v>0</v>
      </c>
      <c r="P55" s="144">
        <f>SUM(P53,P54)</f>
        <v>0</v>
      </c>
      <c r="Q55" s="144">
        <f t="shared" si="48"/>
        <v>0</v>
      </c>
      <c r="R55" s="144">
        <f t="shared" si="48"/>
        <v>0</v>
      </c>
      <c r="S55" s="144">
        <f t="shared" si="48"/>
        <v>0</v>
      </c>
      <c r="T55" s="144">
        <f t="shared" si="48"/>
        <v>0</v>
      </c>
      <c r="U55" s="144">
        <f t="shared" si="48"/>
        <v>0</v>
      </c>
      <c r="V55" s="144">
        <f t="shared" si="48"/>
        <v>0</v>
      </c>
      <c r="W55" s="144">
        <f t="shared" si="48"/>
        <v>0</v>
      </c>
      <c r="X55" s="144">
        <f>SUM(X53,X54)</f>
        <v>0</v>
      </c>
      <c r="Y55" s="144">
        <f t="shared" si="48"/>
        <v>0</v>
      </c>
      <c r="Z55" s="144">
        <f t="shared" si="48"/>
        <v>0</v>
      </c>
      <c r="AA55" s="144">
        <f t="shared" si="48"/>
        <v>0</v>
      </c>
      <c r="AB55" s="144">
        <f t="shared" si="48"/>
        <v>0</v>
      </c>
      <c r="AC55" s="144">
        <f t="shared" si="48"/>
        <v>0</v>
      </c>
      <c r="AD55" s="144">
        <f t="shared" si="48"/>
        <v>0</v>
      </c>
      <c r="AE55" s="144">
        <f t="shared" si="48"/>
        <v>0</v>
      </c>
      <c r="AF55" s="144">
        <f t="shared" si="48"/>
        <v>0</v>
      </c>
      <c r="AG55" s="144">
        <f t="shared" si="48"/>
        <v>0</v>
      </c>
      <c r="AH55" s="144">
        <f>SUM(AH53,AH54)</f>
        <v>0</v>
      </c>
      <c r="AI55" s="144">
        <f t="shared" si="48"/>
        <v>0</v>
      </c>
      <c r="AJ55" s="144">
        <f>SUM(AJ53,AJ54)</f>
        <v>0</v>
      </c>
      <c r="AK55" s="144">
        <f t="shared" si="48"/>
        <v>0</v>
      </c>
      <c r="AL55" s="144">
        <f t="shared" si="48"/>
        <v>0</v>
      </c>
      <c r="AM55" s="144">
        <f t="shared" si="48"/>
        <v>0</v>
      </c>
      <c r="AN55" s="144">
        <f t="shared" si="48"/>
        <v>0</v>
      </c>
      <c r="AO55" s="144">
        <f t="shared" si="48"/>
        <v>0</v>
      </c>
      <c r="AP55" s="144">
        <f t="shared" si="48"/>
        <v>0</v>
      </c>
      <c r="AQ55" s="144">
        <f t="shared" si="48"/>
        <v>0</v>
      </c>
      <c r="AR55" s="144">
        <f t="shared" si="48"/>
        <v>0</v>
      </c>
      <c r="AS55" s="144">
        <f t="shared" si="48"/>
        <v>0</v>
      </c>
      <c r="AT55" s="144">
        <f t="shared" si="48"/>
        <v>0</v>
      </c>
      <c r="AU55" s="144">
        <f t="shared" si="48"/>
        <v>0</v>
      </c>
      <c r="AV55" s="144">
        <f t="shared" si="48"/>
        <v>0</v>
      </c>
      <c r="AW55" s="144">
        <f t="shared" si="48"/>
        <v>0</v>
      </c>
      <c r="AX55" s="144">
        <f t="shared" si="48"/>
        <v>0</v>
      </c>
      <c r="AY55" s="144">
        <f t="shared" si="48"/>
        <v>0</v>
      </c>
      <c r="AZ55" s="144">
        <f t="shared" si="48"/>
        <v>0</v>
      </c>
      <c r="BA55" s="144">
        <f t="shared" si="48"/>
        <v>0</v>
      </c>
      <c r="BB55" s="144">
        <f t="shared" si="48"/>
        <v>0</v>
      </c>
      <c r="BC55" s="144">
        <f t="shared" si="48"/>
        <v>0</v>
      </c>
      <c r="BD55" s="144">
        <f t="shared" si="48"/>
        <v>0</v>
      </c>
      <c r="BE55" s="144">
        <f t="shared" si="48"/>
        <v>0</v>
      </c>
      <c r="BF55" s="144">
        <f t="shared" si="48"/>
        <v>0</v>
      </c>
      <c r="BG55" s="144">
        <f t="shared" si="48"/>
        <v>0</v>
      </c>
      <c r="BH55" s="144">
        <f t="shared" si="48"/>
        <v>0</v>
      </c>
      <c r="BI55" s="144">
        <f t="shared" si="48"/>
        <v>0</v>
      </c>
      <c r="BJ55" s="144">
        <f t="shared" si="48"/>
        <v>0</v>
      </c>
      <c r="BK55" s="144">
        <f t="shared" si="48"/>
        <v>0</v>
      </c>
      <c r="BL55" s="144">
        <f t="shared" si="48"/>
        <v>0</v>
      </c>
      <c r="BM55" s="144">
        <f t="shared" si="48"/>
        <v>0</v>
      </c>
      <c r="BN55" s="144">
        <f t="shared" si="48"/>
        <v>0</v>
      </c>
      <c r="BO55" s="144">
        <f t="shared" si="48"/>
        <v>0</v>
      </c>
      <c r="BP55" s="144">
        <f t="shared" si="48"/>
        <v>0</v>
      </c>
      <c r="BQ55" s="144">
        <f t="shared" si="48"/>
        <v>0</v>
      </c>
      <c r="BR55" s="144">
        <f t="shared" si="48"/>
        <v>0</v>
      </c>
      <c r="BS55" s="144">
        <f t="shared" si="48"/>
        <v>0</v>
      </c>
      <c r="BT55" s="144">
        <f t="shared" si="48"/>
        <v>0</v>
      </c>
      <c r="BU55" s="144">
        <f t="shared" si="48"/>
        <v>0</v>
      </c>
      <c r="BV55" s="144">
        <f t="shared" si="48"/>
        <v>0</v>
      </c>
      <c r="BW55" s="144">
        <f t="shared" si="48"/>
        <v>0</v>
      </c>
      <c r="BX55" s="144">
        <f t="shared" si="48"/>
        <v>0</v>
      </c>
      <c r="BY55" s="144">
        <f t="shared" ref="BY55:CV55" si="49">SUM(BY53,BY54)</f>
        <v>0</v>
      </c>
      <c r="BZ55" s="144">
        <f t="shared" si="49"/>
        <v>0</v>
      </c>
      <c r="CA55" s="144">
        <f t="shared" si="49"/>
        <v>0</v>
      </c>
      <c r="CB55" s="144">
        <f t="shared" si="49"/>
        <v>0</v>
      </c>
      <c r="CC55" s="144">
        <f t="shared" si="49"/>
        <v>0</v>
      </c>
      <c r="CD55" s="144">
        <f t="shared" si="49"/>
        <v>0</v>
      </c>
      <c r="CE55" s="144">
        <f t="shared" si="49"/>
        <v>0</v>
      </c>
      <c r="CF55" s="144">
        <f t="shared" si="49"/>
        <v>0</v>
      </c>
      <c r="CG55" s="144">
        <f t="shared" si="49"/>
        <v>0</v>
      </c>
      <c r="CH55" s="144">
        <f t="shared" si="49"/>
        <v>0</v>
      </c>
      <c r="CI55" s="144">
        <f t="shared" si="49"/>
        <v>0</v>
      </c>
      <c r="CJ55" s="144">
        <f t="shared" si="49"/>
        <v>0</v>
      </c>
      <c r="CK55" s="144">
        <f t="shared" si="49"/>
        <v>0</v>
      </c>
      <c r="CL55" s="144">
        <f t="shared" si="49"/>
        <v>0</v>
      </c>
      <c r="CM55" s="144">
        <f t="shared" si="49"/>
        <v>0</v>
      </c>
      <c r="CN55" s="144">
        <f t="shared" si="49"/>
        <v>0</v>
      </c>
      <c r="CO55" s="144">
        <f t="shared" si="49"/>
        <v>0</v>
      </c>
      <c r="CP55" s="144">
        <f t="shared" si="49"/>
        <v>0</v>
      </c>
      <c r="CQ55" s="144">
        <f t="shared" si="49"/>
        <v>0</v>
      </c>
      <c r="CR55" s="144">
        <f t="shared" si="49"/>
        <v>0</v>
      </c>
      <c r="CS55" s="144">
        <f t="shared" si="49"/>
        <v>0</v>
      </c>
      <c r="CT55" s="144">
        <f t="shared" si="49"/>
        <v>0</v>
      </c>
      <c r="CU55" s="144">
        <f t="shared" si="49"/>
        <v>0</v>
      </c>
      <c r="CV55" s="144">
        <f t="shared" si="49"/>
        <v>0</v>
      </c>
    </row>
    <row r="56" spans="5:100">
      <c r="E56" s="15"/>
      <c r="F56" s="15"/>
      <c r="K56" s="54"/>
      <c r="CM56" s="35"/>
      <c r="CN56" s="35"/>
      <c r="CO56" s="35"/>
      <c r="CP56" s="35"/>
      <c r="CQ56" s="35"/>
      <c r="CR56" s="35"/>
      <c r="CS56" s="35"/>
      <c r="CT56" s="35"/>
      <c r="CU56" s="35"/>
      <c r="CV56" s="35"/>
    </row>
    <row r="57" spans="5:100">
      <c r="E57" s="15" t="s">
        <v>285</v>
      </c>
      <c r="F57" s="15"/>
      <c r="G57" s="1" t="s">
        <v>159</v>
      </c>
      <c r="K57" s="55"/>
      <c r="L57" s="104">
        <f>Scenarios_TD!L28*L9</f>
        <v>0</v>
      </c>
      <c r="M57" s="104">
        <f>Scenarios_TD!M28*M9</f>
        <v>0</v>
      </c>
      <c r="N57" s="104">
        <f>Scenarios_TD!N28*N9</f>
        <v>0</v>
      </c>
      <c r="O57" s="104">
        <f>Scenarios_TD!O28*O9</f>
        <v>0</v>
      </c>
      <c r="P57" s="104">
        <f>Scenarios_TD!P28*P9</f>
        <v>0</v>
      </c>
      <c r="Q57" s="104">
        <f>Scenarios_TD!Q28*Q9</f>
        <v>0</v>
      </c>
      <c r="R57" s="104">
        <f>Scenarios_TD!R28*R9</f>
        <v>0</v>
      </c>
      <c r="S57" s="104">
        <f>Scenarios_TD!S28*S9</f>
        <v>0</v>
      </c>
      <c r="T57" s="104">
        <f>Scenarios_TD!T28*T9</f>
        <v>0</v>
      </c>
      <c r="U57" s="104">
        <f>Scenarios_TD!U28*U9</f>
        <v>0</v>
      </c>
      <c r="V57" s="104">
        <f>Scenarios_TD!V28*V9</f>
        <v>0</v>
      </c>
      <c r="W57" s="104">
        <f>Scenarios_TD!W28*W9</f>
        <v>0</v>
      </c>
      <c r="X57" s="104">
        <f>Scenarios_TD!X28*X9</f>
        <v>0</v>
      </c>
      <c r="Y57" s="104">
        <f>Scenarios_TD!Y28*Y9</f>
        <v>0</v>
      </c>
      <c r="Z57" s="104">
        <f>Scenarios_TD!Z28*Z9</f>
        <v>0</v>
      </c>
      <c r="AA57" s="104">
        <f>Scenarios_TD!AA28*AA9</f>
        <v>0</v>
      </c>
      <c r="AB57" s="104">
        <f>Scenarios_TD!AB28*AB9</f>
        <v>0</v>
      </c>
      <c r="AC57" s="104">
        <f>Scenarios_TD!AC28*AC9</f>
        <v>0</v>
      </c>
      <c r="AD57" s="104">
        <f>Scenarios_TD!AD28*AD9</f>
        <v>0</v>
      </c>
      <c r="AE57" s="104">
        <f>Scenarios_TD!AE28*AE9</f>
        <v>0</v>
      </c>
      <c r="AF57" s="104">
        <f>Scenarios_TD!AF28*AF9</f>
        <v>0</v>
      </c>
      <c r="AG57" s="104">
        <f>Scenarios_TD!AG28*AG9</f>
        <v>0</v>
      </c>
      <c r="AH57" s="104">
        <f>Scenarios_TD!AH28*AH9</f>
        <v>0</v>
      </c>
      <c r="AI57" s="104">
        <f>Scenarios_TD!AI28*AI9</f>
        <v>0</v>
      </c>
      <c r="AJ57" s="104">
        <f>Scenarios_TD!AJ28*AJ9</f>
        <v>0</v>
      </c>
      <c r="AK57" s="104">
        <f>Scenarios_TD!AK28*AK9</f>
        <v>0</v>
      </c>
      <c r="AL57" s="104">
        <f>Scenarios_TD!AL28*AL9</f>
        <v>0</v>
      </c>
      <c r="AM57" s="104">
        <f>Scenarios_TD!AM28*AM9</f>
        <v>0</v>
      </c>
      <c r="AN57" s="104">
        <f>Scenarios_TD!AN28*AN9</f>
        <v>0</v>
      </c>
      <c r="AO57" s="104">
        <f>Scenarios_TD!AO28*AO9</f>
        <v>0</v>
      </c>
      <c r="AP57" s="104">
        <f>Scenarios_TD!AP28*AP9</f>
        <v>0</v>
      </c>
      <c r="AQ57" s="104">
        <f>Scenarios_TD!AQ28*AQ9</f>
        <v>0</v>
      </c>
      <c r="AR57" s="104">
        <f>Scenarios_TD!AR28*AR9</f>
        <v>0</v>
      </c>
      <c r="AS57" s="104">
        <f>Scenarios_TD!AS28*AS9</f>
        <v>0</v>
      </c>
      <c r="AT57" s="104">
        <f>Scenarios_TD!AT28*AT9</f>
        <v>0</v>
      </c>
      <c r="AU57" s="104">
        <f>Scenarios_TD!AU28*AU9</f>
        <v>0</v>
      </c>
      <c r="AV57" s="104">
        <f>Scenarios_TD!AV28*AV9</f>
        <v>0</v>
      </c>
      <c r="AW57" s="104">
        <f>Scenarios_TD!AW28*AW9</f>
        <v>0</v>
      </c>
      <c r="AX57" s="104">
        <f>Scenarios_TD!AX28*AX9</f>
        <v>0</v>
      </c>
      <c r="AY57" s="104">
        <f>Scenarios_TD!AY28*AY9</f>
        <v>0</v>
      </c>
      <c r="AZ57" s="104">
        <f>Scenarios_TD!AZ28*AZ9</f>
        <v>0</v>
      </c>
      <c r="BA57" s="104">
        <f>Scenarios_TD!BA28*BA9</f>
        <v>0</v>
      </c>
      <c r="BB57" s="104">
        <f>Scenarios_TD!BB28*BB9</f>
        <v>0</v>
      </c>
      <c r="BC57" s="104">
        <f>Scenarios_TD!BC28*BC9</f>
        <v>0</v>
      </c>
      <c r="BD57" s="104">
        <f>Scenarios_TD!BD28*BD9</f>
        <v>0</v>
      </c>
      <c r="BE57" s="104">
        <f>Scenarios_TD!BE28*BE9</f>
        <v>0</v>
      </c>
      <c r="BF57" s="104">
        <f>Scenarios_TD!BF28*BF9</f>
        <v>0</v>
      </c>
      <c r="BG57" s="104">
        <f>Scenarios_TD!BG28*BG9</f>
        <v>0</v>
      </c>
      <c r="BH57" s="104">
        <f>Scenarios_TD!BH28*BH9</f>
        <v>0</v>
      </c>
      <c r="BI57" s="104">
        <f>Scenarios_TD!BI28*BI9</f>
        <v>0</v>
      </c>
      <c r="BJ57" s="104">
        <f>Scenarios_TD!BJ28*BJ9</f>
        <v>0</v>
      </c>
      <c r="BK57" s="104">
        <f>Scenarios_TD!BK28*BK9</f>
        <v>0</v>
      </c>
      <c r="BL57" s="104">
        <f>Scenarios_TD!BL28*BL9</f>
        <v>0</v>
      </c>
      <c r="BM57" s="104">
        <f>Scenarios_TD!BM28*BM9</f>
        <v>0</v>
      </c>
      <c r="BN57" s="104">
        <f>Scenarios_TD!BN28*BN9</f>
        <v>0</v>
      </c>
      <c r="BO57" s="104">
        <f>Scenarios_TD!BO28*BO9</f>
        <v>0</v>
      </c>
      <c r="BP57" s="104">
        <f>Scenarios_TD!BP28*BP9</f>
        <v>0</v>
      </c>
      <c r="BQ57" s="104">
        <f>Scenarios_TD!BQ28*BQ9</f>
        <v>0</v>
      </c>
      <c r="BR57" s="104">
        <f>Scenarios_TD!BR28*BR9</f>
        <v>0</v>
      </c>
      <c r="BS57" s="104">
        <f>Scenarios_TD!BS28*BS9</f>
        <v>0</v>
      </c>
      <c r="BT57" s="104">
        <f>Scenarios_TD!BT28*BT9</f>
        <v>0</v>
      </c>
      <c r="BU57" s="104">
        <f>Scenarios_TD!BU28*BU9</f>
        <v>0</v>
      </c>
      <c r="BV57" s="104">
        <f>Scenarios_TD!BV28*BV9</f>
        <v>0</v>
      </c>
      <c r="BW57" s="104">
        <f>Scenarios_TD!BW28*BW9</f>
        <v>0</v>
      </c>
      <c r="BX57" s="104">
        <f>Scenarios_TD!BX28*BX9</f>
        <v>0</v>
      </c>
      <c r="BY57" s="104">
        <f>Scenarios_TD!BY28*BY9</f>
        <v>0</v>
      </c>
      <c r="BZ57" s="104">
        <f>Scenarios_TD!BZ28*BZ9</f>
        <v>0</v>
      </c>
      <c r="CA57" s="104">
        <f>Scenarios_TD!CA28*CA9</f>
        <v>0</v>
      </c>
      <c r="CB57" s="104">
        <f>Scenarios_TD!CB28*CB9</f>
        <v>0</v>
      </c>
      <c r="CC57" s="104">
        <f>Scenarios_TD!CC28*CC9</f>
        <v>0</v>
      </c>
      <c r="CD57" s="104">
        <f>Scenarios_TD!CD28*CD9</f>
        <v>0</v>
      </c>
      <c r="CE57" s="104">
        <f>Scenarios_TD!CE28*CE9</f>
        <v>0</v>
      </c>
      <c r="CF57" s="104">
        <f>Scenarios_TD!CF28*CF9</f>
        <v>0</v>
      </c>
      <c r="CG57" s="104">
        <f>Scenarios_TD!CG28*CG9</f>
        <v>0</v>
      </c>
      <c r="CH57" s="104">
        <f>Scenarios_TD!CH28*CH9</f>
        <v>0</v>
      </c>
      <c r="CI57" s="104">
        <f>Scenarios_TD!CI28*CI9</f>
        <v>0</v>
      </c>
      <c r="CJ57" s="104">
        <f>Scenarios_TD!CJ28*CJ9</f>
        <v>0</v>
      </c>
      <c r="CK57" s="104">
        <f>Scenarios_TD!CK28*CK9</f>
        <v>0</v>
      </c>
      <c r="CL57" s="104">
        <f>Scenarios_TD!CL28*CL9</f>
        <v>0</v>
      </c>
      <c r="CM57" s="104">
        <f>Scenarios_TD!CM28*CM9</f>
        <v>0</v>
      </c>
      <c r="CN57" s="104">
        <f>Scenarios_TD!CN28*CN9</f>
        <v>0</v>
      </c>
      <c r="CO57" s="104">
        <f>Scenarios_TD!CO28*CO9</f>
        <v>0</v>
      </c>
      <c r="CP57" s="104">
        <f>Scenarios_TD!CP28*CP9</f>
        <v>0</v>
      </c>
      <c r="CQ57" s="104">
        <f>Scenarios_TD!CQ28*CQ9</f>
        <v>0</v>
      </c>
      <c r="CR57" s="104">
        <f>Scenarios_TD!CR28*CR9</f>
        <v>0</v>
      </c>
      <c r="CS57" s="104">
        <f>Scenarios_TD!CS28*CS9</f>
        <v>0</v>
      </c>
      <c r="CT57" s="104">
        <f>Scenarios_TD!CT28*CT9</f>
        <v>0</v>
      </c>
      <c r="CU57" s="104">
        <f>Scenarios_TD!CU28*CU9</f>
        <v>0</v>
      </c>
      <c r="CV57" s="104">
        <f>Scenarios_TD!CV28*CV9</f>
        <v>0</v>
      </c>
    </row>
    <row r="58" spans="5:100">
      <c r="E58" s="15" t="s">
        <v>286</v>
      </c>
      <c r="F58" s="15"/>
      <c r="G58" s="1" t="s">
        <v>159</v>
      </c>
      <c r="K58" s="55"/>
      <c r="L58" s="104">
        <f>Scenarios_TD!L34*L9</f>
        <v>0</v>
      </c>
      <c r="M58" s="104">
        <f>Scenarios_TD!M34*M9</f>
        <v>0</v>
      </c>
      <c r="N58" s="104">
        <f>Scenarios_TD!N34*N9</f>
        <v>0</v>
      </c>
      <c r="O58" s="104">
        <f>Scenarios_TD!O34*O9</f>
        <v>0</v>
      </c>
      <c r="P58" s="104">
        <f>Scenarios_TD!P34*P9</f>
        <v>0</v>
      </c>
      <c r="Q58" s="104">
        <f>Scenarios_TD!Q34*Q9</f>
        <v>0</v>
      </c>
      <c r="R58" s="104">
        <f>Scenarios_TD!R34*R9</f>
        <v>0</v>
      </c>
      <c r="S58" s="104">
        <f>Scenarios_TD!S34*S9</f>
        <v>0</v>
      </c>
      <c r="T58" s="104">
        <f>Scenarios_TD!T34*T9</f>
        <v>0</v>
      </c>
      <c r="U58" s="104">
        <f>Scenarios_TD!U34*U9</f>
        <v>0</v>
      </c>
      <c r="V58" s="104">
        <f>Scenarios_TD!V34*V9</f>
        <v>0</v>
      </c>
      <c r="W58" s="104">
        <f>Scenarios_TD!W34*W9</f>
        <v>0</v>
      </c>
      <c r="X58" s="104">
        <f>Scenarios_TD!X34*X9</f>
        <v>0</v>
      </c>
      <c r="Y58" s="104">
        <f>Scenarios_TD!Y34*Y9</f>
        <v>0</v>
      </c>
      <c r="Z58" s="104">
        <f>Scenarios_TD!Z34*Z9</f>
        <v>0</v>
      </c>
      <c r="AA58" s="104">
        <f>Scenarios_TD!AA34*AA9</f>
        <v>0</v>
      </c>
      <c r="AB58" s="104">
        <f>Scenarios_TD!AB34*AB9</f>
        <v>0</v>
      </c>
      <c r="AC58" s="104">
        <f>Scenarios_TD!AC34*AC9</f>
        <v>0</v>
      </c>
      <c r="AD58" s="104">
        <f>Scenarios_TD!AD34*AD9</f>
        <v>0</v>
      </c>
      <c r="AE58" s="104">
        <f>Scenarios_TD!AE34*AE9</f>
        <v>0</v>
      </c>
      <c r="AF58" s="104">
        <f>Scenarios_TD!AF34*AF9</f>
        <v>0</v>
      </c>
      <c r="AG58" s="104">
        <f>Scenarios_TD!AG34*AG9</f>
        <v>0</v>
      </c>
      <c r="AH58" s="104">
        <f>Scenarios_TD!AH34*AH9</f>
        <v>0</v>
      </c>
      <c r="AI58" s="104">
        <f>Scenarios_TD!AI34*AI9</f>
        <v>0</v>
      </c>
      <c r="AJ58" s="104">
        <f>Scenarios_TD!AJ34*AJ9</f>
        <v>0</v>
      </c>
      <c r="AK58" s="104">
        <f>Scenarios_TD!AK34*AK9</f>
        <v>0</v>
      </c>
      <c r="AL58" s="104">
        <f>Scenarios_TD!AL34*AL9</f>
        <v>0</v>
      </c>
      <c r="AM58" s="104">
        <f>Scenarios_TD!AM34*AM9</f>
        <v>0</v>
      </c>
      <c r="AN58" s="104">
        <f>Scenarios_TD!AN34*AN9</f>
        <v>0</v>
      </c>
      <c r="AO58" s="104">
        <f>Scenarios_TD!AO34*AO9</f>
        <v>0</v>
      </c>
      <c r="AP58" s="104">
        <f>Scenarios_TD!AP34*AP9</f>
        <v>0</v>
      </c>
      <c r="AQ58" s="104">
        <f>Scenarios_TD!AQ34*AQ9</f>
        <v>0</v>
      </c>
      <c r="AR58" s="104">
        <f>Scenarios_TD!AR34*AR9</f>
        <v>0</v>
      </c>
      <c r="AS58" s="104">
        <f>Scenarios_TD!AS34*AS9</f>
        <v>0</v>
      </c>
      <c r="AT58" s="104">
        <f>Scenarios_TD!AT34*AT9</f>
        <v>0</v>
      </c>
      <c r="AU58" s="104">
        <f>Scenarios_TD!AU34*AU9</f>
        <v>0</v>
      </c>
      <c r="AV58" s="104">
        <f>Scenarios_TD!AV34*AV9</f>
        <v>0</v>
      </c>
      <c r="AW58" s="104">
        <f>Scenarios_TD!AW34*AW9</f>
        <v>0</v>
      </c>
      <c r="AX58" s="104">
        <f>Scenarios_TD!AX34*AX9</f>
        <v>0</v>
      </c>
      <c r="AY58" s="104">
        <f>Scenarios_TD!AY34*AY9</f>
        <v>0</v>
      </c>
      <c r="AZ58" s="104">
        <f>Scenarios_TD!AZ34*AZ9</f>
        <v>0</v>
      </c>
      <c r="BA58" s="104">
        <f>Scenarios_TD!BA34*BA9</f>
        <v>0</v>
      </c>
      <c r="BB58" s="104">
        <f>Scenarios_TD!BB34*BB9</f>
        <v>0</v>
      </c>
      <c r="BC58" s="104">
        <f>Scenarios_TD!BC34*BC9</f>
        <v>0</v>
      </c>
      <c r="BD58" s="104">
        <f>Scenarios_TD!BD34*BD9</f>
        <v>0</v>
      </c>
      <c r="BE58" s="104">
        <f>Scenarios_TD!BE34*BE9</f>
        <v>0</v>
      </c>
      <c r="BF58" s="104">
        <f>Scenarios_TD!BF34*BF9</f>
        <v>0</v>
      </c>
      <c r="BG58" s="104">
        <f>Scenarios_TD!BG34*BG9</f>
        <v>0</v>
      </c>
      <c r="BH58" s="104">
        <f>Scenarios_TD!BH34*BH9</f>
        <v>0</v>
      </c>
      <c r="BI58" s="104">
        <f>Scenarios_TD!BI34*BI9</f>
        <v>0</v>
      </c>
      <c r="BJ58" s="104">
        <f>Scenarios_TD!BJ34*BJ9</f>
        <v>0</v>
      </c>
      <c r="BK58" s="104">
        <f>Scenarios_TD!BK34*BK9</f>
        <v>0</v>
      </c>
      <c r="BL58" s="104">
        <f>Scenarios_TD!BL34*BL9</f>
        <v>0</v>
      </c>
      <c r="BM58" s="104">
        <f>Scenarios_TD!BM34*BM9</f>
        <v>0</v>
      </c>
      <c r="BN58" s="104">
        <f>Scenarios_TD!BN34*BN9</f>
        <v>0</v>
      </c>
      <c r="BO58" s="104">
        <f>Scenarios_TD!BO34*BO9</f>
        <v>0</v>
      </c>
      <c r="BP58" s="104">
        <f>Scenarios_TD!BP34*BP9</f>
        <v>0</v>
      </c>
      <c r="BQ58" s="104">
        <f>Scenarios_TD!BQ34*BQ9</f>
        <v>0</v>
      </c>
      <c r="BR58" s="104">
        <f>Scenarios_TD!BR34*BR9</f>
        <v>0</v>
      </c>
      <c r="BS58" s="104">
        <f>Scenarios_TD!BS34*BS9</f>
        <v>0</v>
      </c>
      <c r="BT58" s="104">
        <f>Scenarios_TD!BT34*BT9</f>
        <v>0</v>
      </c>
      <c r="BU58" s="104">
        <f>Scenarios_TD!BU34*BU9</f>
        <v>0</v>
      </c>
      <c r="BV58" s="104">
        <f>Scenarios_TD!BV34*BV9</f>
        <v>0</v>
      </c>
      <c r="BW58" s="104">
        <f>Scenarios_TD!BW34*BW9</f>
        <v>0</v>
      </c>
      <c r="BX58" s="104">
        <f>Scenarios_TD!BX34*BX9</f>
        <v>0</v>
      </c>
      <c r="BY58" s="104">
        <f>Scenarios_TD!BY34*BY9</f>
        <v>0</v>
      </c>
      <c r="BZ58" s="104">
        <f>Scenarios_TD!BZ34*BZ9</f>
        <v>0</v>
      </c>
      <c r="CA58" s="104">
        <f>Scenarios_TD!CA34*CA9</f>
        <v>0</v>
      </c>
      <c r="CB58" s="104">
        <f>Scenarios_TD!CB34*CB9</f>
        <v>0</v>
      </c>
      <c r="CC58" s="104">
        <f>Scenarios_TD!CC34*CC9</f>
        <v>0</v>
      </c>
      <c r="CD58" s="104">
        <f>Scenarios_TD!CD34*CD9</f>
        <v>0</v>
      </c>
      <c r="CE58" s="104">
        <f>Scenarios_TD!CE34*CE9</f>
        <v>0</v>
      </c>
      <c r="CF58" s="104">
        <f>Scenarios_TD!CF34*CF9</f>
        <v>0</v>
      </c>
      <c r="CG58" s="104">
        <f>Scenarios_TD!CG34*CG9</f>
        <v>0</v>
      </c>
      <c r="CH58" s="104">
        <f>Scenarios_TD!CH34*CH9</f>
        <v>0</v>
      </c>
      <c r="CI58" s="104">
        <f>Scenarios_TD!CI34*CI9</f>
        <v>0</v>
      </c>
      <c r="CJ58" s="104">
        <f>Scenarios_TD!CJ34*CJ9</f>
        <v>0</v>
      </c>
      <c r="CK58" s="104">
        <f>Scenarios_TD!CK34*CK9</f>
        <v>0</v>
      </c>
      <c r="CL58" s="104">
        <f>Scenarios_TD!CL34*CL9</f>
        <v>0</v>
      </c>
      <c r="CM58" s="104">
        <f>Scenarios_TD!CM34*CM9</f>
        <v>0</v>
      </c>
      <c r="CN58" s="104">
        <f>Scenarios_TD!CN34*CN9</f>
        <v>0</v>
      </c>
      <c r="CO58" s="104">
        <f>Scenarios_TD!CO34*CO9</f>
        <v>0</v>
      </c>
      <c r="CP58" s="104">
        <f>Scenarios_TD!CP34*CP9</f>
        <v>0</v>
      </c>
      <c r="CQ58" s="104">
        <f>Scenarios_TD!CQ34*CQ9</f>
        <v>0</v>
      </c>
      <c r="CR58" s="104">
        <f>Scenarios_TD!CR34*CR9</f>
        <v>0</v>
      </c>
      <c r="CS58" s="104">
        <f>Scenarios_TD!CS34*CS9</f>
        <v>0</v>
      </c>
      <c r="CT58" s="104">
        <f>Scenarios_TD!CT34*CT9</f>
        <v>0</v>
      </c>
      <c r="CU58" s="104">
        <f>Scenarios_TD!CU34*CU9</f>
        <v>0</v>
      </c>
      <c r="CV58" s="104">
        <f>Scenarios_TD!CV34*CV9</f>
        <v>0</v>
      </c>
    </row>
    <row r="59" spans="5:100">
      <c r="E59" s="15" t="s">
        <v>287</v>
      </c>
      <c r="F59" s="15"/>
      <c r="G59" s="1" t="s">
        <v>159</v>
      </c>
      <c r="J59" s="219"/>
      <c r="K59" s="35"/>
      <c r="L59" s="144">
        <f t="shared" ref="L59:AQ59" si="50">(L58*(1-L34)+L57*L34)</f>
        <v>0</v>
      </c>
      <c r="M59" s="144">
        <f t="shared" si="50"/>
        <v>0</v>
      </c>
      <c r="N59" s="144">
        <f t="shared" si="50"/>
        <v>0</v>
      </c>
      <c r="O59" s="144">
        <f t="shared" si="50"/>
        <v>0</v>
      </c>
      <c r="P59" s="144">
        <f t="shared" si="50"/>
        <v>0</v>
      </c>
      <c r="Q59" s="144">
        <f t="shared" si="50"/>
        <v>0</v>
      </c>
      <c r="R59" s="144">
        <f t="shared" si="50"/>
        <v>0</v>
      </c>
      <c r="S59" s="144">
        <f t="shared" si="50"/>
        <v>0</v>
      </c>
      <c r="T59" s="144">
        <f t="shared" si="50"/>
        <v>0</v>
      </c>
      <c r="U59" s="144">
        <f t="shared" si="50"/>
        <v>0</v>
      </c>
      <c r="V59" s="144">
        <f t="shared" si="50"/>
        <v>0</v>
      </c>
      <c r="W59" s="144">
        <f t="shared" si="50"/>
        <v>0</v>
      </c>
      <c r="X59" s="144">
        <f t="shared" si="50"/>
        <v>0</v>
      </c>
      <c r="Y59" s="144">
        <f t="shared" si="50"/>
        <v>0</v>
      </c>
      <c r="Z59" s="144">
        <f t="shared" si="50"/>
        <v>0</v>
      </c>
      <c r="AA59" s="144">
        <f t="shared" si="50"/>
        <v>0</v>
      </c>
      <c r="AB59" s="144">
        <f t="shared" si="50"/>
        <v>0</v>
      </c>
      <c r="AC59" s="144">
        <f t="shared" si="50"/>
        <v>0</v>
      </c>
      <c r="AD59" s="144">
        <f t="shared" si="50"/>
        <v>0</v>
      </c>
      <c r="AE59" s="144">
        <f t="shared" si="50"/>
        <v>0</v>
      </c>
      <c r="AF59" s="144">
        <f t="shared" si="50"/>
        <v>0</v>
      </c>
      <c r="AG59" s="144">
        <f>(AG58*(1-AG34)+AG57*AG34)</f>
        <v>0</v>
      </c>
      <c r="AH59" s="144">
        <f t="shared" si="50"/>
        <v>0</v>
      </c>
      <c r="AI59" s="144">
        <f t="shared" si="50"/>
        <v>0</v>
      </c>
      <c r="AJ59" s="144">
        <f t="shared" si="50"/>
        <v>0</v>
      </c>
      <c r="AK59" s="144">
        <f t="shared" si="50"/>
        <v>0</v>
      </c>
      <c r="AL59" s="144">
        <f t="shared" si="50"/>
        <v>0</v>
      </c>
      <c r="AM59" s="144">
        <f t="shared" si="50"/>
        <v>0</v>
      </c>
      <c r="AN59" s="144">
        <f t="shared" si="50"/>
        <v>0</v>
      </c>
      <c r="AO59" s="144">
        <f t="shared" si="50"/>
        <v>0</v>
      </c>
      <c r="AP59" s="144">
        <f t="shared" si="50"/>
        <v>0</v>
      </c>
      <c r="AQ59" s="144">
        <f t="shared" si="50"/>
        <v>0</v>
      </c>
      <c r="AR59" s="144">
        <f t="shared" ref="AR59:BW59" si="51">(AR58*(1-AR34)+AR57*AR34)</f>
        <v>0</v>
      </c>
      <c r="AS59" s="144">
        <f t="shared" si="51"/>
        <v>0</v>
      </c>
      <c r="AT59" s="144">
        <f t="shared" si="51"/>
        <v>0</v>
      </c>
      <c r="AU59" s="144">
        <f t="shared" si="51"/>
        <v>0</v>
      </c>
      <c r="AV59" s="144">
        <f t="shared" si="51"/>
        <v>0</v>
      </c>
      <c r="AW59" s="144">
        <f t="shared" si="51"/>
        <v>0</v>
      </c>
      <c r="AX59" s="144">
        <f t="shared" si="51"/>
        <v>0</v>
      </c>
      <c r="AY59" s="144">
        <f t="shared" si="51"/>
        <v>0</v>
      </c>
      <c r="AZ59" s="144">
        <f t="shared" si="51"/>
        <v>0</v>
      </c>
      <c r="BA59" s="144">
        <f t="shared" si="51"/>
        <v>0</v>
      </c>
      <c r="BB59" s="144">
        <f t="shared" si="51"/>
        <v>0</v>
      </c>
      <c r="BC59" s="144">
        <f t="shared" si="51"/>
        <v>0</v>
      </c>
      <c r="BD59" s="144">
        <f t="shared" si="51"/>
        <v>0</v>
      </c>
      <c r="BE59" s="144">
        <f t="shared" si="51"/>
        <v>0</v>
      </c>
      <c r="BF59" s="144">
        <f t="shared" si="51"/>
        <v>0</v>
      </c>
      <c r="BG59" s="144">
        <f t="shared" si="51"/>
        <v>0</v>
      </c>
      <c r="BH59" s="144">
        <f t="shared" si="51"/>
        <v>0</v>
      </c>
      <c r="BI59" s="144">
        <f t="shared" si="51"/>
        <v>0</v>
      </c>
      <c r="BJ59" s="144">
        <f t="shared" si="51"/>
        <v>0</v>
      </c>
      <c r="BK59" s="144">
        <f t="shared" si="51"/>
        <v>0</v>
      </c>
      <c r="BL59" s="144">
        <f t="shared" si="51"/>
        <v>0</v>
      </c>
      <c r="BM59" s="144">
        <f t="shared" si="51"/>
        <v>0</v>
      </c>
      <c r="BN59" s="144">
        <f t="shared" si="51"/>
        <v>0</v>
      </c>
      <c r="BO59" s="144">
        <f t="shared" si="51"/>
        <v>0</v>
      </c>
      <c r="BP59" s="144">
        <f t="shared" si="51"/>
        <v>0</v>
      </c>
      <c r="BQ59" s="144">
        <f t="shared" si="51"/>
        <v>0</v>
      </c>
      <c r="BR59" s="144">
        <f t="shared" si="51"/>
        <v>0</v>
      </c>
      <c r="BS59" s="144">
        <f t="shared" si="51"/>
        <v>0</v>
      </c>
      <c r="BT59" s="144">
        <f t="shared" si="51"/>
        <v>0</v>
      </c>
      <c r="BU59" s="144">
        <f t="shared" si="51"/>
        <v>0</v>
      </c>
      <c r="BV59" s="144">
        <f t="shared" si="51"/>
        <v>0</v>
      </c>
      <c r="BW59" s="144">
        <f t="shared" si="51"/>
        <v>0</v>
      </c>
      <c r="BX59" s="144">
        <f t="shared" ref="BX59:CV59" si="52">(BX58*(1-BX34)+BX57*BX34)</f>
        <v>0</v>
      </c>
      <c r="BY59" s="144">
        <f t="shared" si="52"/>
        <v>0</v>
      </c>
      <c r="BZ59" s="144">
        <f t="shared" si="52"/>
        <v>0</v>
      </c>
      <c r="CA59" s="144">
        <f t="shared" si="52"/>
        <v>0</v>
      </c>
      <c r="CB59" s="144">
        <f t="shared" si="52"/>
        <v>0</v>
      </c>
      <c r="CC59" s="144">
        <f t="shared" si="52"/>
        <v>0</v>
      </c>
      <c r="CD59" s="144">
        <f t="shared" si="52"/>
        <v>0</v>
      </c>
      <c r="CE59" s="144">
        <f t="shared" si="52"/>
        <v>0</v>
      </c>
      <c r="CF59" s="144">
        <f t="shared" si="52"/>
        <v>0</v>
      </c>
      <c r="CG59" s="144">
        <f t="shared" si="52"/>
        <v>0</v>
      </c>
      <c r="CH59" s="144">
        <f t="shared" si="52"/>
        <v>0</v>
      </c>
      <c r="CI59" s="144">
        <f t="shared" si="52"/>
        <v>0</v>
      </c>
      <c r="CJ59" s="144">
        <f t="shared" si="52"/>
        <v>0</v>
      </c>
      <c r="CK59" s="144">
        <f t="shared" si="52"/>
        <v>0</v>
      </c>
      <c r="CL59" s="144">
        <f>(CL58*(1-CL34)+CL57*CL34)</f>
        <v>0</v>
      </c>
      <c r="CM59" s="144">
        <f t="shared" si="52"/>
        <v>0</v>
      </c>
      <c r="CN59" s="144">
        <f t="shared" si="52"/>
        <v>0</v>
      </c>
      <c r="CO59" s="144">
        <f t="shared" si="52"/>
        <v>0</v>
      </c>
      <c r="CP59" s="144">
        <f t="shared" si="52"/>
        <v>0</v>
      </c>
      <c r="CQ59" s="144">
        <f t="shared" si="52"/>
        <v>0</v>
      </c>
      <c r="CR59" s="144">
        <f t="shared" si="52"/>
        <v>0</v>
      </c>
      <c r="CS59" s="144">
        <f t="shared" si="52"/>
        <v>0</v>
      </c>
      <c r="CT59" s="144">
        <f t="shared" si="52"/>
        <v>0</v>
      </c>
      <c r="CU59" s="144">
        <f t="shared" si="52"/>
        <v>0</v>
      </c>
      <c r="CV59" s="144">
        <f t="shared" si="52"/>
        <v>0</v>
      </c>
    </row>
    <row r="60" spans="5:100">
      <c r="E60" s="15"/>
      <c r="F60" s="15"/>
      <c r="J60" s="219"/>
      <c r="K60" s="35"/>
      <c r="L60" s="35"/>
      <c r="M60" s="35"/>
      <c r="N60" s="35"/>
      <c r="O60" s="35"/>
      <c r="P60" s="35"/>
      <c r="Q60" s="35"/>
      <c r="R60" s="35"/>
      <c r="S60" s="35"/>
      <c r="T60" s="35"/>
      <c r="U60" s="35"/>
      <c r="V60" s="35"/>
      <c r="W60" s="35"/>
      <c r="X60" s="35"/>
      <c r="Y60" s="35"/>
      <c r="Z60" s="35"/>
      <c r="AA60" s="35"/>
      <c r="AB60" s="35"/>
      <c r="AC60" s="35"/>
      <c r="AD60" s="35"/>
      <c r="AE60" s="35"/>
      <c r="AF60" s="35"/>
      <c r="AG60" s="35"/>
      <c r="AH60" s="35"/>
      <c r="AI60" s="35"/>
      <c r="AJ60" s="35"/>
      <c r="AK60" s="35"/>
      <c r="AL60" s="35"/>
      <c r="AM60" s="35"/>
      <c r="AN60" s="35"/>
      <c r="AO60" s="35"/>
      <c r="AP60" s="35"/>
      <c r="AQ60" s="35"/>
      <c r="AR60" s="35"/>
      <c r="AS60" s="35"/>
      <c r="AT60" s="35"/>
      <c r="AU60" s="35"/>
      <c r="AV60" s="35"/>
      <c r="AW60" s="35"/>
      <c r="AX60" s="35"/>
      <c r="AY60" s="35"/>
      <c r="AZ60" s="35"/>
      <c r="BA60" s="35"/>
      <c r="BB60" s="35"/>
      <c r="BC60" s="35"/>
      <c r="BD60" s="35"/>
      <c r="BE60" s="35"/>
      <c r="BF60" s="35"/>
      <c r="BG60" s="35"/>
      <c r="BH60" s="35"/>
      <c r="BI60" s="35"/>
      <c r="BJ60" s="35"/>
      <c r="BK60" s="35"/>
      <c r="BL60" s="35"/>
      <c r="BM60" s="35"/>
      <c r="BN60" s="35"/>
      <c r="BO60" s="35"/>
      <c r="BP60" s="35"/>
      <c r="BQ60" s="35"/>
      <c r="BR60" s="35"/>
      <c r="BS60" s="35"/>
      <c r="BT60" s="35"/>
      <c r="BU60" s="35"/>
      <c r="BV60" s="35"/>
      <c r="BW60" s="35"/>
      <c r="BX60" s="35"/>
      <c r="BY60" s="35"/>
      <c r="BZ60" s="35"/>
      <c r="CA60" s="35"/>
      <c r="CB60" s="35"/>
      <c r="CC60" s="35"/>
      <c r="CD60" s="35"/>
      <c r="CE60" s="35"/>
      <c r="CF60" s="35"/>
      <c r="CG60" s="35"/>
      <c r="CH60" s="35"/>
      <c r="CI60" s="35"/>
      <c r="CJ60" s="35"/>
      <c r="CK60" s="35"/>
      <c r="CL60" s="35"/>
      <c r="CM60" s="35"/>
      <c r="CN60" s="35"/>
      <c r="CO60" s="35"/>
      <c r="CP60" s="35"/>
      <c r="CQ60" s="35"/>
      <c r="CR60" s="35"/>
      <c r="CS60" s="35"/>
      <c r="CT60" s="35"/>
      <c r="CU60" s="35"/>
      <c r="CV60" s="35"/>
    </row>
    <row r="61" spans="5:100">
      <c r="E61" s="1" t="s">
        <v>288</v>
      </c>
      <c r="F61" s="15"/>
      <c r="G61" s="1" t="s">
        <v>159</v>
      </c>
      <c r="J61" s="219"/>
      <c r="K61" s="35"/>
      <c r="L61" s="35">
        <f t="shared" ref="L61:AQ61" si="53">(1+L55)^SUM(L14,L15)-1</f>
        <v>0</v>
      </c>
      <c r="M61" s="35">
        <f t="shared" si="53"/>
        <v>0</v>
      </c>
      <c r="N61" s="35">
        <f t="shared" si="53"/>
        <v>0</v>
      </c>
      <c r="O61" s="35">
        <f t="shared" si="53"/>
        <v>0</v>
      </c>
      <c r="P61" s="35">
        <f>(1+P55)^SUM(P14,P15)-1</f>
        <v>0</v>
      </c>
      <c r="Q61" s="35">
        <f t="shared" si="53"/>
        <v>0</v>
      </c>
      <c r="R61" s="35">
        <f t="shared" si="53"/>
        <v>0</v>
      </c>
      <c r="S61" s="35">
        <f t="shared" si="53"/>
        <v>0</v>
      </c>
      <c r="T61" s="35">
        <f t="shared" si="53"/>
        <v>0</v>
      </c>
      <c r="U61" s="35">
        <f t="shared" si="53"/>
        <v>0</v>
      </c>
      <c r="V61" s="35">
        <f t="shared" si="53"/>
        <v>0</v>
      </c>
      <c r="W61" s="35">
        <f t="shared" si="53"/>
        <v>0</v>
      </c>
      <c r="X61" s="35">
        <f t="shared" si="53"/>
        <v>0</v>
      </c>
      <c r="Y61" s="35">
        <f t="shared" si="53"/>
        <v>0</v>
      </c>
      <c r="Z61" s="35">
        <f t="shared" si="53"/>
        <v>0</v>
      </c>
      <c r="AA61" s="35">
        <f t="shared" si="53"/>
        <v>0</v>
      </c>
      <c r="AB61" s="35">
        <f t="shared" si="53"/>
        <v>0</v>
      </c>
      <c r="AC61" s="35">
        <f t="shared" si="53"/>
        <v>0</v>
      </c>
      <c r="AD61" s="35">
        <f t="shared" si="53"/>
        <v>0</v>
      </c>
      <c r="AE61" s="35">
        <f t="shared" si="53"/>
        <v>0</v>
      </c>
      <c r="AF61" s="35">
        <f t="shared" si="53"/>
        <v>0</v>
      </c>
      <c r="AG61" s="35">
        <f t="shared" si="53"/>
        <v>0</v>
      </c>
      <c r="AH61" s="35">
        <f>(1+AH55)^SUM(AH14,AH15)-1</f>
        <v>0</v>
      </c>
      <c r="AI61" s="35">
        <f t="shared" si="53"/>
        <v>0</v>
      </c>
      <c r="AJ61" s="35">
        <f t="shared" si="53"/>
        <v>0</v>
      </c>
      <c r="AK61" s="35">
        <f t="shared" si="53"/>
        <v>0</v>
      </c>
      <c r="AL61" s="35">
        <f t="shared" si="53"/>
        <v>0</v>
      </c>
      <c r="AM61" s="35">
        <f t="shared" si="53"/>
        <v>0</v>
      </c>
      <c r="AN61" s="35">
        <f t="shared" si="53"/>
        <v>0</v>
      </c>
      <c r="AO61" s="35">
        <f t="shared" si="53"/>
        <v>0</v>
      </c>
      <c r="AP61" s="35">
        <f t="shared" si="53"/>
        <v>0</v>
      </c>
      <c r="AQ61" s="35">
        <f t="shared" si="53"/>
        <v>0</v>
      </c>
      <c r="AR61" s="35">
        <f t="shared" ref="AR61:BW61" si="54">(1+AR55)^SUM(AR14,AR15)-1</f>
        <v>0</v>
      </c>
      <c r="AS61" s="35">
        <f t="shared" si="54"/>
        <v>0</v>
      </c>
      <c r="AT61" s="35">
        <f t="shared" si="54"/>
        <v>0</v>
      </c>
      <c r="AU61" s="35">
        <f t="shared" si="54"/>
        <v>0</v>
      </c>
      <c r="AV61" s="35">
        <f t="shared" si="54"/>
        <v>0</v>
      </c>
      <c r="AW61" s="35">
        <f t="shared" si="54"/>
        <v>0</v>
      </c>
      <c r="AX61" s="35">
        <f t="shared" si="54"/>
        <v>0</v>
      </c>
      <c r="AY61" s="35">
        <f t="shared" si="54"/>
        <v>0</v>
      </c>
      <c r="AZ61" s="35">
        <f t="shared" si="54"/>
        <v>0</v>
      </c>
      <c r="BA61" s="35">
        <f t="shared" si="54"/>
        <v>0</v>
      </c>
      <c r="BB61" s="35">
        <f t="shared" si="54"/>
        <v>0</v>
      </c>
      <c r="BC61" s="35">
        <f t="shared" si="54"/>
        <v>0</v>
      </c>
      <c r="BD61" s="35">
        <f t="shared" si="54"/>
        <v>0</v>
      </c>
      <c r="BE61" s="35">
        <f t="shared" si="54"/>
        <v>0</v>
      </c>
      <c r="BF61" s="35">
        <f t="shared" si="54"/>
        <v>0</v>
      </c>
      <c r="BG61" s="35">
        <f t="shared" si="54"/>
        <v>0</v>
      </c>
      <c r="BH61" s="35">
        <f t="shared" si="54"/>
        <v>0</v>
      </c>
      <c r="BI61" s="35">
        <f t="shared" si="54"/>
        <v>0</v>
      </c>
      <c r="BJ61" s="35">
        <f t="shared" si="54"/>
        <v>0</v>
      </c>
      <c r="BK61" s="35">
        <f t="shared" si="54"/>
        <v>0</v>
      </c>
      <c r="BL61" s="35">
        <f t="shared" si="54"/>
        <v>0</v>
      </c>
      <c r="BM61" s="35">
        <f t="shared" si="54"/>
        <v>0</v>
      </c>
      <c r="BN61" s="35">
        <f t="shared" si="54"/>
        <v>0</v>
      </c>
      <c r="BO61" s="35">
        <f t="shared" si="54"/>
        <v>0</v>
      </c>
      <c r="BP61" s="35">
        <f t="shared" si="54"/>
        <v>0</v>
      </c>
      <c r="BQ61" s="35">
        <f t="shared" si="54"/>
        <v>0</v>
      </c>
      <c r="BR61" s="35">
        <f t="shared" si="54"/>
        <v>0</v>
      </c>
      <c r="BS61" s="35">
        <f t="shared" si="54"/>
        <v>0</v>
      </c>
      <c r="BT61" s="35">
        <f t="shared" si="54"/>
        <v>0</v>
      </c>
      <c r="BU61" s="35">
        <f t="shared" si="54"/>
        <v>0</v>
      </c>
      <c r="BV61" s="35">
        <f t="shared" si="54"/>
        <v>0</v>
      </c>
      <c r="BW61" s="35">
        <f t="shared" si="54"/>
        <v>0</v>
      </c>
      <c r="BX61" s="35">
        <f t="shared" ref="BX61:CV61" si="55">(1+BX55)^SUM(BX14,BX15)-1</f>
        <v>0</v>
      </c>
      <c r="BY61" s="35">
        <f t="shared" si="55"/>
        <v>0</v>
      </c>
      <c r="BZ61" s="35">
        <f t="shared" si="55"/>
        <v>0</v>
      </c>
      <c r="CA61" s="35">
        <f t="shared" si="55"/>
        <v>0</v>
      </c>
      <c r="CB61" s="35">
        <f t="shared" si="55"/>
        <v>0</v>
      </c>
      <c r="CC61" s="35">
        <f t="shared" si="55"/>
        <v>0</v>
      </c>
      <c r="CD61" s="35">
        <f t="shared" si="55"/>
        <v>0</v>
      </c>
      <c r="CE61" s="35">
        <f t="shared" si="55"/>
        <v>0</v>
      </c>
      <c r="CF61" s="35">
        <f t="shared" si="55"/>
        <v>0</v>
      </c>
      <c r="CG61" s="35">
        <f t="shared" si="55"/>
        <v>0</v>
      </c>
      <c r="CH61" s="35">
        <f t="shared" si="55"/>
        <v>0</v>
      </c>
      <c r="CI61" s="35">
        <f t="shared" si="55"/>
        <v>0</v>
      </c>
      <c r="CJ61" s="35">
        <f t="shared" si="55"/>
        <v>0</v>
      </c>
      <c r="CK61" s="35">
        <f t="shared" si="55"/>
        <v>0</v>
      </c>
      <c r="CL61" s="35">
        <f t="shared" si="55"/>
        <v>0</v>
      </c>
      <c r="CM61" s="35">
        <f t="shared" si="55"/>
        <v>0</v>
      </c>
      <c r="CN61" s="35">
        <f t="shared" si="55"/>
        <v>0</v>
      </c>
      <c r="CO61" s="35">
        <f t="shared" si="55"/>
        <v>0</v>
      </c>
      <c r="CP61" s="35">
        <f t="shared" si="55"/>
        <v>0</v>
      </c>
      <c r="CQ61" s="35">
        <f t="shared" si="55"/>
        <v>0</v>
      </c>
      <c r="CR61" s="35">
        <f t="shared" si="55"/>
        <v>0</v>
      </c>
      <c r="CS61" s="35">
        <f t="shared" si="55"/>
        <v>0</v>
      </c>
      <c r="CT61" s="35">
        <f t="shared" si="55"/>
        <v>0</v>
      </c>
      <c r="CU61" s="35">
        <f t="shared" si="55"/>
        <v>0</v>
      </c>
      <c r="CV61" s="35">
        <f t="shared" si="55"/>
        <v>0</v>
      </c>
    </row>
    <row r="62" spans="5:100">
      <c r="E62" s="1" t="s">
        <v>289</v>
      </c>
      <c r="F62" s="15"/>
      <c r="G62" s="1" t="s">
        <v>159</v>
      </c>
      <c r="J62" s="219"/>
      <c r="K62" s="35"/>
      <c r="L62" s="35">
        <f t="shared" ref="L62:AQ62" si="56">(1+L59)^L16-1</f>
        <v>0</v>
      </c>
      <c r="M62" s="35">
        <f t="shared" si="56"/>
        <v>0</v>
      </c>
      <c r="N62" s="35">
        <f t="shared" si="56"/>
        <v>0</v>
      </c>
      <c r="O62" s="35">
        <f t="shared" si="56"/>
        <v>0</v>
      </c>
      <c r="P62" s="35">
        <f t="shared" si="56"/>
        <v>0</v>
      </c>
      <c r="Q62" s="35">
        <f t="shared" si="56"/>
        <v>0</v>
      </c>
      <c r="R62" s="35">
        <f t="shared" si="56"/>
        <v>0</v>
      </c>
      <c r="S62" s="35">
        <f t="shared" si="56"/>
        <v>0</v>
      </c>
      <c r="T62" s="35">
        <f t="shared" si="56"/>
        <v>0</v>
      </c>
      <c r="U62" s="35">
        <f t="shared" si="56"/>
        <v>0</v>
      </c>
      <c r="V62" s="35">
        <f t="shared" si="56"/>
        <v>0</v>
      </c>
      <c r="W62" s="35">
        <f t="shared" si="56"/>
        <v>0</v>
      </c>
      <c r="X62" s="35">
        <f t="shared" si="56"/>
        <v>0</v>
      </c>
      <c r="Y62" s="35">
        <f t="shared" si="56"/>
        <v>0</v>
      </c>
      <c r="Z62" s="35">
        <f t="shared" si="56"/>
        <v>0</v>
      </c>
      <c r="AA62" s="35">
        <f t="shared" si="56"/>
        <v>0</v>
      </c>
      <c r="AB62" s="35">
        <f t="shared" si="56"/>
        <v>0</v>
      </c>
      <c r="AC62" s="35">
        <f t="shared" si="56"/>
        <v>0</v>
      </c>
      <c r="AD62" s="35">
        <f t="shared" si="56"/>
        <v>0</v>
      </c>
      <c r="AE62" s="35">
        <f t="shared" si="56"/>
        <v>0</v>
      </c>
      <c r="AF62" s="35">
        <f t="shared" si="56"/>
        <v>0</v>
      </c>
      <c r="AG62" s="35">
        <f t="shared" si="56"/>
        <v>0</v>
      </c>
      <c r="AH62" s="35">
        <f t="shared" si="56"/>
        <v>0</v>
      </c>
      <c r="AI62" s="35">
        <f t="shared" si="56"/>
        <v>0</v>
      </c>
      <c r="AJ62" s="35">
        <f t="shared" si="56"/>
        <v>0</v>
      </c>
      <c r="AK62" s="35">
        <f t="shared" si="56"/>
        <v>0</v>
      </c>
      <c r="AL62" s="35">
        <f t="shared" si="56"/>
        <v>0</v>
      </c>
      <c r="AM62" s="35">
        <f t="shared" si="56"/>
        <v>0</v>
      </c>
      <c r="AN62" s="35">
        <f t="shared" si="56"/>
        <v>0</v>
      </c>
      <c r="AO62" s="35">
        <f t="shared" si="56"/>
        <v>0</v>
      </c>
      <c r="AP62" s="35">
        <f t="shared" si="56"/>
        <v>0</v>
      </c>
      <c r="AQ62" s="35">
        <f t="shared" si="56"/>
        <v>0</v>
      </c>
      <c r="AR62" s="35">
        <f t="shared" ref="AR62:BW62" si="57">(1+AR59)^AR16-1</f>
        <v>0</v>
      </c>
      <c r="AS62" s="35">
        <f t="shared" si="57"/>
        <v>0</v>
      </c>
      <c r="AT62" s="35">
        <f t="shared" si="57"/>
        <v>0</v>
      </c>
      <c r="AU62" s="35">
        <f t="shared" si="57"/>
        <v>0</v>
      </c>
      <c r="AV62" s="35">
        <f t="shared" si="57"/>
        <v>0</v>
      </c>
      <c r="AW62" s="35">
        <f t="shared" si="57"/>
        <v>0</v>
      </c>
      <c r="AX62" s="35">
        <f t="shared" si="57"/>
        <v>0</v>
      </c>
      <c r="AY62" s="35">
        <f t="shared" si="57"/>
        <v>0</v>
      </c>
      <c r="AZ62" s="35">
        <f t="shared" si="57"/>
        <v>0</v>
      </c>
      <c r="BA62" s="35">
        <f t="shared" si="57"/>
        <v>0</v>
      </c>
      <c r="BB62" s="35">
        <f t="shared" si="57"/>
        <v>0</v>
      </c>
      <c r="BC62" s="35">
        <f t="shared" si="57"/>
        <v>0</v>
      </c>
      <c r="BD62" s="35">
        <f t="shared" si="57"/>
        <v>0</v>
      </c>
      <c r="BE62" s="35">
        <f t="shared" si="57"/>
        <v>0</v>
      </c>
      <c r="BF62" s="35">
        <f t="shared" si="57"/>
        <v>0</v>
      </c>
      <c r="BG62" s="35">
        <f t="shared" si="57"/>
        <v>0</v>
      </c>
      <c r="BH62" s="35">
        <f t="shared" si="57"/>
        <v>0</v>
      </c>
      <c r="BI62" s="35">
        <f t="shared" si="57"/>
        <v>0</v>
      </c>
      <c r="BJ62" s="35">
        <f t="shared" si="57"/>
        <v>0</v>
      </c>
      <c r="BK62" s="35">
        <f t="shared" si="57"/>
        <v>0</v>
      </c>
      <c r="BL62" s="35">
        <f t="shared" si="57"/>
        <v>0</v>
      </c>
      <c r="BM62" s="35">
        <f t="shared" si="57"/>
        <v>0</v>
      </c>
      <c r="BN62" s="35">
        <f t="shared" si="57"/>
        <v>0</v>
      </c>
      <c r="BO62" s="35">
        <f t="shared" si="57"/>
        <v>0</v>
      </c>
      <c r="BP62" s="35">
        <f t="shared" si="57"/>
        <v>0</v>
      </c>
      <c r="BQ62" s="35">
        <f t="shared" si="57"/>
        <v>0</v>
      </c>
      <c r="BR62" s="35">
        <f t="shared" si="57"/>
        <v>0</v>
      </c>
      <c r="BS62" s="35">
        <f t="shared" si="57"/>
        <v>0</v>
      </c>
      <c r="BT62" s="35">
        <f t="shared" si="57"/>
        <v>0</v>
      </c>
      <c r="BU62" s="35">
        <f t="shared" si="57"/>
        <v>0</v>
      </c>
      <c r="BV62" s="35">
        <f t="shared" si="57"/>
        <v>0</v>
      </c>
      <c r="BW62" s="35">
        <f t="shared" si="57"/>
        <v>0</v>
      </c>
      <c r="BX62" s="35">
        <f t="shared" ref="BX62:CV62" si="58">(1+BX59)^BX16-1</f>
        <v>0</v>
      </c>
      <c r="BY62" s="35">
        <f t="shared" si="58"/>
        <v>0</v>
      </c>
      <c r="BZ62" s="35">
        <f t="shared" si="58"/>
        <v>0</v>
      </c>
      <c r="CA62" s="35">
        <f t="shared" si="58"/>
        <v>0</v>
      </c>
      <c r="CB62" s="35">
        <f t="shared" si="58"/>
        <v>0</v>
      </c>
      <c r="CC62" s="35">
        <f t="shared" si="58"/>
        <v>0</v>
      </c>
      <c r="CD62" s="35">
        <f t="shared" si="58"/>
        <v>0</v>
      </c>
      <c r="CE62" s="35">
        <f t="shared" si="58"/>
        <v>0</v>
      </c>
      <c r="CF62" s="35">
        <f t="shared" si="58"/>
        <v>0</v>
      </c>
      <c r="CG62" s="35">
        <f t="shared" si="58"/>
        <v>0</v>
      </c>
      <c r="CH62" s="35">
        <f t="shared" si="58"/>
        <v>0</v>
      </c>
      <c r="CI62" s="35">
        <f t="shared" si="58"/>
        <v>0</v>
      </c>
      <c r="CJ62" s="35">
        <f t="shared" si="58"/>
        <v>0</v>
      </c>
      <c r="CK62" s="35">
        <f t="shared" si="58"/>
        <v>0</v>
      </c>
      <c r="CL62" s="35">
        <f t="shared" si="58"/>
        <v>0</v>
      </c>
      <c r="CM62" s="35">
        <f t="shared" si="58"/>
        <v>0</v>
      </c>
      <c r="CN62" s="35">
        <f t="shared" si="58"/>
        <v>0</v>
      </c>
      <c r="CO62" s="35">
        <f t="shared" si="58"/>
        <v>0</v>
      </c>
      <c r="CP62" s="35">
        <f t="shared" si="58"/>
        <v>0</v>
      </c>
      <c r="CQ62" s="35">
        <f t="shared" si="58"/>
        <v>0</v>
      </c>
      <c r="CR62" s="35">
        <f t="shared" si="58"/>
        <v>0</v>
      </c>
      <c r="CS62" s="35">
        <f t="shared" si="58"/>
        <v>0</v>
      </c>
      <c r="CT62" s="35">
        <f t="shared" si="58"/>
        <v>0</v>
      </c>
      <c r="CU62" s="35">
        <f t="shared" si="58"/>
        <v>0</v>
      </c>
      <c r="CV62" s="35">
        <f t="shared" si="58"/>
        <v>0</v>
      </c>
    </row>
    <row r="63" spans="5:100">
      <c r="E63" s="1" t="s">
        <v>290</v>
      </c>
      <c r="F63" s="15"/>
      <c r="G63" s="1" t="s">
        <v>159</v>
      </c>
      <c r="K63" s="35"/>
      <c r="L63" s="144">
        <f>(1+L61)*(1+L62)-1</f>
        <v>0</v>
      </c>
      <c r="M63" s="144">
        <f>(1+M61)*(1+M62)-1</f>
        <v>0</v>
      </c>
      <c r="N63" s="144">
        <f t="shared" ref="N63:AQ63" si="59">(1+N61)*(1+N62)-1</f>
        <v>0</v>
      </c>
      <c r="O63" s="144">
        <f t="shared" si="59"/>
        <v>0</v>
      </c>
      <c r="P63" s="144">
        <f>(1+P61)*(1+P62)-1</f>
        <v>0</v>
      </c>
      <c r="Q63" s="144">
        <f t="shared" si="59"/>
        <v>0</v>
      </c>
      <c r="R63" s="144">
        <f t="shared" si="59"/>
        <v>0</v>
      </c>
      <c r="S63" s="144">
        <f t="shared" si="59"/>
        <v>0</v>
      </c>
      <c r="T63" s="144">
        <f t="shared" si="59"/>
        <v>0</v>
      </c>
      <c r="U63" s="144">
        <f t="shared" si="59"/>
        <v>0</v>
      </c>
      <c r="V63" s="144">
        <f t="shared" si="59"/>
        <v>0</v>
      </c>
      <c r="W63" s="144">
        <f t="shared" si="59"/>
        <v>0</v>
      </c>
      <c r="X63" s="144">
        <f t="shared" si="59"/>
        <v>0</v>
      </c>
      <c r="Y63" s="144">
        <f t="shared" si="59"/>
        <v>0</v>
      </c>
      <c r="Z63" s="144">
        <f t="shared" si="59"/>
        <v>0</v>
      </c>
      <c r="AA63" s="144">
        <f t="shared" si="59"/>
        <v>0</v>
      </c>
      <c r="AB63" s="144">
        <f t="shared" si="59"/>
        <v>0</v>
      </c>
      <c r="AC63" s="144">
        <f t="shared" si="59"/>
        <v>0</v>
      </c>
      <c r="AD63" s="144">
        <f>(1+AD61)*(1+AD62)-1</f>
        <v>0</v>
      </c>
      <c r="AE63" s="144">
        <f t="shared" si="59"/>
        <v>0</v>
      </c>
      <c r="AF63" s="144">
        <f t="shared" si="59"/>
        <v>0</v>
      </c>
      <c r="AG63" s="144">
        <f t="shared" si="59"/>
        <v>0</v>
      </c>
      <c r="AH63" s="144">
        <f>(1+AH61)*(1+AH62)-1</f>
        <v>0</v>
      </c>
      <c r="AI63" s="144">
        <f t="shared" si="59"/>
        <v>0</v>
      </c>
      <c r="AJ63" s="144">
        <f t="shared" si="59"/>
        <v>0</v>
      </c>
      <c r="AK63" s="144">
        <f t="shared" si="59"/>
        <v>0</v>
      </c>
      <c r="AL63" s="144">
        <f t="shared" si="59"/>
        <v>0</v>
      </c>
      <c r="AM63" s="144">
        <f t="shared" si="59"/>
        <v>0</v>
      </c>
      <c r="AN63" s="144">
        <f t="shared" si="59"/>
        <v>0</v>
      </c>
      <c r="AO63" s="144">
        <f t="shared" si="59"/>
        <v>0</v>
      </c>
      <c r="AP63" s="144">
        <f t="shared" si="59"/>
        <v>0</v>
      </c>
      <c r="AQ63" s="144">
        <f t="shared" si="59"/>
        <v>0</v>
      </c>
      <c r="AR63" s="144">
        <f t="shared" ref="AR63:BW63" si="60">(1+AR61)*(1+AR62)-1</f>
        <v>0</v>
      </c>
      <c r="AS63" s="144">
        <f t="shared" si="60"/>
        <v>0</v>
      </c>
      <c r="AT63" s="144">
        <f t="shared" si="60"/>
        <v>0</v>
      </c>
      <c r="AU63" s="144">
        <f t="shared" si="60"/>
        <v>0</v>
      </c>
      <c r="AV63" s="144">
        <f t="shared" si="60"/>
        <v>0</v>
      </c>
      <c r="AW63" s="144">
        <f t="shared" si="60"/>
        <v>0</v>
      </c>
      <c r="AX63" s="144">
        <f t="shared" si="60"/>
        <v>0</v>
      </c>
      <c r="AY63" s="144">
        <f t="shared" si="60"/>
        <v>0</v>
      </c>
      <c r="AZ63" s="144">
        <f t="shared" si="60"/>
        <v>0</v>
      </c>
      <c r="BA63" s="144">
        <f t="shared" si="60"/>
        <v>0</v>
      </c>
      <c r="BB63" s="144">
        <f t="shared" si="60"/>
        <v>0</v>
      </c>
      <c r="BC63" s="144">
        <f t="shared" si="60"/>
        <v>0</v>
      </c>
      <c r="BD63" s="144">
        <f t="shared" si="60"/>
        <v>0</v>
      </c>
      <c r="BE63" s="144">
        <f t="shared" si="60"/>
        <v>0</v>
      </c>
      <c r="BF63" s="144">
        <f t="shared" si="60"/>
        <v>0</v>
      </c>
      <c r="BG63" s="144">
        <f t="shared" si="60"/>
        <v>0</v>
      </c>
      <c r="BH63" s="144">
        <f t="shared" si="60"/>
        <v>0</v>
      </c>
      <c r="BI63" s="144">
        <f t="shared" si="60"/>
        <v>0</v>
      </c>
      <c r="BJ63" s="144">
        <f t="shared" si="60"/>
        <v>0</v>
      </c>
      <c r="BK63" s="144">
        <f t="shared" si="60"/>
        <v>0</v>
      </c>
      <c r="BL63" s="144">
        <f t="shared" si="60"/>
        <v>0</v>
      </c>
      <c r="BM63" s="144">
        <f t="shared" si="60"/>
        <v>0</v>
      </c>
      <c r="BN63" s="144">
        <f t="shared" si="60"/>
        <v>0</v>
      </c>
      <c r="BO63" s="144">
        <f t="shared" si="60"/>
        <v>0</v>
      </c>
      <c r="BP63" s="144">
        <f t="shared" si="60"/>
        <v>0</v>
      </c>
      <c r="BQ63" s="144">
        <f t="shared" si="60"/>
        <v>0</v>
      </c>
      <c r="BR63" s="144">
        <f t="shared" si="60"/>
        <v>0</v>
      </c>
      <c r="BS63" s="144">
        <f t="shared" si="60"/>
        <v>0</v>
      </c>
      <c r="BT63" s="144">
        <f t="shared" si="60"/>
        <v>0</v>
      </c>
      <c r="BU63" s="144">
        <f t="shared" si="60"/>
        <v>0</v>
      </c>
      <c r="BV63" s="144">
        <f t="shared" si="60"/>
        <v>0</v>
      </c>
      <c r="BW63" s="144">
        <f t="shared" si="60"/>
        <v>0</v>
      </c>
      <c r="BX63" s="144">
        <f t="shared" ref="BX63:CV63" si="61">(1+BX61)*(1+BX62)-1</f>
        <v>0</v>
      </c>
      <c r="BY63" s="144">
        <f t="shared" si="61"/>
        <v>0</v>
      </c>
      <c r="BZ63" s="144">
        <f t="shared" si="61"/>
        <v>0</v>
      </c>
      <c r="CA63" s="144">
        <f t="shared" si="61"/>
        <v>0</v>
      </c>
      <c r="CB63" s="144">
        <f t="shared" si="61"/>
        <v>0</v>
      </c>
      <c r="CC63" s="144">
        <f t="shared" si="61"/>
        <v>0</v>
      </c>
      <c r="CD63" s="144">
        <f t="shared" si="61"/>
        <v>0</v>
      </c>
      <c r="CE63" s="144">
        <f t="shared" si="61"/>
        <v>0</v>
      </c>
      <c r="CF63" s="144">
        <f t="shared" si="61"/>
        <v>0</v>
      </c>
      <c r="CG63" s="144">
        <f t="shared" si="61"/>
        <v>0</v>
      </c>
      <c r="CH63" s="144">
        <f t="shared" si="61"/>
        <v>0</v>
      </c>
      <c r="CI63" s="144">
        <f t="shared" si="61"/>
        <v>0</v>
      </c>
      <c r="CJ63" s="144">
        <f t="shared" si="61"/>
        <v>0</v>
      </c>
      <c r="CK63" s="144">
        <f t="shared" si="61"/>
        <v>0</v>
      </c>
      <c r="CL63" s="144">
        <f t="shared" si="61"/>
        <v>0</v>
      </c>
      <c r="CM63" s="144">
        <f t="shared" si="61"/>
        <v>0</v>
      </c>
      <c r="CN63" s="144">
        <f t="shared" si="61"/>
        <v>0</v>
      </c>
      <c r="CO63" s="144">
        <f t="shared" si="61"/>
        <v>0</v>
      </c>
      <c r="CP63" s="144">
        <f t="shared" si="61"/>
        <v>0</v>
      </c>
      <c r="CQ63" s="144">
        <f t="shared" si="61"/>
        <v>0</v>
      </c>
      <c r="CR63" s="144">
        <f t="shared" si="61"/>
        <v>0</v>
      </c>
      <c r="CS63" s="144">
        <f t="shared" si="61"/>
        <v>0</v>
      </c>
      <c r="CT63" s="144">
        <f t="shared" si="61"/>
        <v>0</v>
      </c>
      <c r="CU63" s="144">
        <f t="shared" si="61"/>
        <v>0</v>
      </c>
      <c r="CV63" s="144">
        <f t="shared" si="61"/>
        <v>0</v>
      </c>
    </row>
    <row r="64" spans="5:100">
      <c r="E64" s="15"/>
      <c r="F64" s="15"/>
      <c r="K64" s="16"/>
      <c r="L64" s="16"/>
      <c r="M64" s="16"/>
      <c r="N64" s="16"/>
      <c r="O64" s="16"/>
      <c r="P64" s="16"/>
      <c r="Q64" s="16"/>
      <c r="R64" s="16"/>
      <c r="S64" s="16"/>
      <c r="T64" s="16"/>
      <c r="U64" s="16"/>
      <c r="V64" s="16"/>
      <c r="W64" s="16"/>
      <c r="X64" s="16"/>
      <c r="Y64" s="16"/>
      <c r="Z64" s="16"/>
      <c r="AA64" s="16"/>
      <c r="AB64" s="16"/>
      <c r="AC64" s="16"/>
      <c r="AD64" s="16"/>
      <c r="AE64" s="16"/>
      <c r="AF64" s="16"/>
      <c r="AG64" s="16"/>
      <c r="AH64" s="16"/>
      <c r="AI64" s="16"/>
      <c r="AJ64" s="16"/>
      <c r="AK64" s="16"/>
      <c r="AL64" s="16"/>
      <c r="AM64" s="16"/>
      <c r="AN64" s="16"/>
      <c r="AO64" s="16"/>
      <c r="AP64" s="16"/>
      <c r="AQ64" s="16"/>
      <c r="AR64" s="16"/>
      <c r="AS64" s="16"/>
      <c r="AT64" s="16"/>
      <c r="AU64" s="16"/>
      <c r="AV64" s="16"/>
      <c r="AW64" s="16"/>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75"/>
      <c r="CN64" s="75"/>
      <c r="CO64" s="75"/>
      <c r="CP64" s="75"/>
      <c r="CQ64" s="75"/>
      <c r="CR64" s="75"/>
      <c r="CS64" s="75"/>
      <c r="CT64" s="75"/>
      <c r="CU64" s="75"/>
      <c r="CV64" s="75"/>
    </row>
    <row r="65" spans="2:103">
      <c r="E65" s="15" t="s">
        <v>202</v>
      </c>
      <c r="F65" s="15"/>
      <c r="G65" s="1" t="s">
        <v>164</v>
      </c>
      <c r="K65" s="55"/>
      <c r="L65" s="204">
        <f>Scenarios_TD!L164</f>
        <v>0</v>
      </c>
      <c r="M65" s="204">
        <f>Scenarios_TD!M164</f>
        <v>0</v>
      </c>
      <c r="N65" s="204">
        <f>Scenarios_TD!N164</f>
        <v>0</v>
      </c>
      <c r="O65" s="204">
        <f>Scenarios_TD!O164</f>
        <v>0</v>
      </c>
      <c r="P65" s="204">
        <f>Scenarios_TD!P164</f>
        <v>0</v>
      </c>
      <c r="Q65" s="204">
        <f>Scenarios_TD!Q164</f>
        <v>0</v>
      </c>
      <c r="R65" s="204">
        <f>Scenarios_TD!R164</f>
        <v>0</v>
      </c>
      <c r="S65" s="204">
        <f>Scenarios_TD!S164</f>
        <v>0</v>
      </c>
      <c r="T65" s="204">
        <f>Scenarios_TD!T164</f>
        <v>0</v>
      </c>
      <c r="U65" s="204">
        <f>Scenarios_TD!U164</f>
        <v>0</v>
      </c>
      <c r="V65" s="204">
        <f>Scenarios_TD!V164</f>
        <v>0</v>
      </c>
      <c r="W65" s="204">
        <f>Scenarios_TD!W164</f>
        <v>0</v>
      </c>
      <c r="X65" s="204">
        <f>Scenarios_TD!X164</f>
        <v>0</v>
      </c>
      <c r="Y65" s="204">
        <f>Scenarios_TD!Y164</f>
        <v>0</v>
      </c>
      <c r="Z65" s="204">
        <f>Scenarios_TD!Z164</f>
        <v>0</v>
      </c>
      <c r="AA65" s="204">
        <f>Scenarios_TD!AA164</f>
        <v>0</v>
      </c>
      <c r="AB65" s="204">
        <f>Scenarios_TD!AB164</f>
        <v>0</v>
      </c>
      <c r="AC65" s="204">
        <f>Scenarios_TD!AC164</f>
        <v>0</v>
      </c>
      <c r="AD65" s="204">
        <f>Scenarios_TD!AD164</f>
        <v>0</v>
      </c>
      <c r="AE65" s="204">
        <f>Scenarios_TD!AE164</f>
        <v>0</v>
      </c>
      <c r="AF65" s="204">
        <f>Scenarios_TD!AF164</f>
        <v>0</v>
      </c>
      <c r="AG65" s="204">
        <f>Scenarios_TD!AG164</f>
        <v>0</v>
      </c>
      <c r="AH65" s="204">
        <f>Scenarios_TD!AH164</f>
        <v>0</v>
      </c>
      <c r="AI65" s="204">
        <f>Scenarios_TD!AI164</f>
        <v>0</v>
      </c>
      <c r="AJ65" s="204">
        <f>Scenarios_TD!AJ164</f>
        <v>0</v>
      </c>
      <c r="AK65" s="204">
        <f>Scenarios_TD!AK164</f>
        <v>0</v>
      </c>
      <c r="AL65" s="204">
        <f>Scenarios_TD!AL164</f>
        <v>0</v>
      </c>
      <c r="AM65" s="204">
        <f>Scenarios_TD!AM164</f>
        <v>0</v>
      </c>
      <c r="AN65" s="204">
        <f>Scenarios_TD!AN164</f>
        <v>0</v>
      </c>
      <c r="AO65" s="204">
        <f>Scenarios_TD!AO164</f>
        <v>0</v>
      </c>
      <c r="AP65" s="204">
        <f>Scenarios_TD!AP164</f>
        <v>0</v>
      </c>
      <c r="AQ65" s="204">
        <f>Scenarios_TD!AQ164</f>
        <v>0</v>
      </c>
      <c r="AR65" s="204">
        <f>Scenarios_TD!AR164</f>
        <v>0</v>
      </c>
      <c r="AS65" s="204">
        <f>Scenarios_TD!AS164</f>
        <v>0</v>
      </c>
      <c r="AT65" s="204">
        <f>Scenarios_TD!AT164</f>
        <v>0</v>
      </c>
      <c r="AU65" s="204">
        <f>Scenarios_TD!AU164</f>
        <v>0</v>
      </c>
      <c r="AV65" s="204">
        <f>Scenarios_TD!AV164</f>
        <v>0</v>
      </c>
      <c r="AW65" s="204">
        <f>Scenarios_TD!AW164</f>
        <v>0</v>
      </c>
      <c r="AX65" s="204">
        <f>Scenarios_TD!AX164</f>
        <v>0</v>
      </c>
      <c r="AY65" s="204">
        <f>Scenarios_TD!AY164</f>
        <v>0</v>
      </c>
      <c r="AZ65" s="204">
        <f>Scenarios_TD!AZ164</f>
        <v>0</v>
      </c>
      <c r="BA65" s="204">
        <f>Scenarios_TD!BA164</f>
        <v>0</v>
      </c>
      <c r="BB65" s="204">
        <f>Scenarios_TD!BB164</f>
        <v>0</v>
      </c>
      <c r="BC65" s="204">
        <f>Scenarios_TD!BC164</f>
        <v>0</v>
      </c>
      <c r="BD65" s="204">
        <f>Scenarios_TD!BD164</f>
        <v>0</v>
      </c>
      <c r="BE65" s="204">
        <f>Scenarios_TD!BE164</f>
        <v>0</v>
      </c>
      <c r="BF65" s="204">
        <f>Scenarios_TD!BF164</f>
        <v>0</v>
      </c>
      <c r="BG65" s="204">
        <f>Scenarios_TD!BG164</f>
        <v>0</v>
      </c>
      <c r="BH65" s="204">
        <f>Scenarios_TD!BH164</f>
        <v>0</v>
      </c>
      <c r="BI65" s="204">
        <f>Scenarios_TD!BI164</f>
        <v>0</v>
      </c>
      <c r="BJ65" s="204">
        <f>Scenarios_TD!BJ164</f>
        <v>0</v>
      </c>
      <c r="BK65" s="204">
        <f>Scenarios_TD!BK164</f>
        <v>0</v>
      </c>
      <c r="BL65" s="204">
        <f>Scenarios_TD!BL164</f>
        <v>0</v>
      </c>
      <c r="BM65" s="204">
        <f>Scenarios_TD!BM164</f>
        <v>0</v>
      </c>
      <c r="BN65" s="204">
        <f>Scenarios_TD!BN164</f>
        <v>0</v>
      </c>
      <c r="BO65" s="204">
        <f>Scenarios_TD!BO164</f>
        <v>0</v>
      </c>
      <c r="BP65" s="204">
        <f>Scenarios_TD!BP164</f>
        <v>0</v>
      </c>
      <c r="BQ65" s="204">
        <f>Scenarios_TD!BQ164</f>
        <v>0</v>
      </c>
      <c r="BR65" s="204">
        <f>Scenarios_TD!BR164</f>
        <v>0</v>
      </c>
      <c r="BS65" s="204">
        <f>Scenarios_TD!BS164</f>
        <v>0</v>
      </c>
      <c r="BT65" s="204">
        <f>Scenarios_TD!BT164</f>
        <v>0</v>
      </c>
      <c r="BU65" s="204">
        <f>Scenarios_TD!BU164</f>
        <v>0</v>
      </c>
      <c r="BV65" s="204">
        <f>Scenarios_TD!BV164</f>
        <v>0</v>
      </c>
      <c r="BW65" s="204">
        <f>Scenarios_TD!BW164</f>
        <v>0</v>
      </c>
      <c r="BX65" s="204">
        <f>Scenarios_TD!BX164</f>
        <v>0</v>
      </c>
      <c r="BY65" s="204">
        <f>Scenarios_TD!BY164</f>
        <v>0</v>
      </c>
      <c r="BZ65" s="204">
        <f>Scenarios_TD!BZ164</f>
        <v>0</v>
      </c>
      <c r="CA65" s="204">
        <f>Scenarios_TD!CA164</f>
        <v>0</v>
      </c>
      <c r="CB65" s="204">
        <f>Scenarios_TD!CB164</f>
        <v>0</v>
      </c>
      <c r="CC65" s="204">
        <f>Scenarios_TD!CC164</f>
        <v>0</v>
      </c>
      <c r="CD65" s="204">
        <f>Scenarios_TD!CD164</f>
        <v>0</v>
      </c>
      <c r="CE65" s="204">
        <f>Scenarios_TD!CE164</f>
        <v>0</v>
      </c>
      <c r="CF65" s="204">
        <f>Scenarios_TD!CF164</f>
        <v>0</v>
      </c>
      <c r="CG65" s="204">
        <f>Scenarios_TD!CG164</f>
        <v>0</v>
      </c>
      <c r="CH65" s="204">
        <f>Scenarios_TD!CH164</f>
        <v>0</v>
      </c>
      <c r="CI65" s="204">
        <f>Scenarios_TD!CI164</f>
        <v>0</v>
      </c>
      <c r="CJ65" s="204">
        <f>Scenarios_TD!CJ164</f>
        <v>0</v>
      </c>
      <c r="CK65" s="204">
        <f>Scenarios_TD!CK164</f>
        <v>0</v>
      </c>
      <c r="CL65" s="204">
        <f>Scenarios_TD!CL164</f>
        <v>0</v>
      </c>
      <c r="CM65" s="204">
        <f>Scenarios_TD!CM164</f>
        <v>0</v>
      </c>
      <c r="CN65" s="204">
        <f>Scenarios_TD!CN164</f>
        <v>0</v>
      </c>
      <c r="CO65" s="204">
        <f>Scenarios_TD!CO164</f>
        <v>0</v>
      </c>
      <c r="CP65" s="204">
        <f>Scenarios_TD!CP164</f>
        <v>0</v>
      </c>
      <c r="CQ65" s="204">
        <f>Scenarios_TD!CQ164</f>
        <v>0</v>
      </c>
      <c r="CR65" s="204">
        <f>Scenarios_TD!CR164</f>
        <v>0</v>
      </c>
      <c r="CS65" s="204">
        <f>Scenarios_TD!CS164</f>
        <v>0</v>
      </c>
      <c r="CT65" s="204">
        <f>Scenarios_TD!CT164</f>
        <v>0</v>
      </c>
      <c r="CU65" s="204">
        <f>Scenarios_TD!CU164</f>
        <v>0</v>
      </c>
      <c r="CV65" s="204">
        <f>Scenarios_TD!CV164</f>
        <v>0</v>
      </c>
    </row>
    <row r="66" spans="2:103">
      <c r="E66" s="15" t="s">
        <v>203</v>
      </c>
      <c r="F66" s="15"/>
      <c r="G66" s="1" t="s">
        <v>164</v>
      </c>
      <c r="K66" s="55"/>
      <c r="L66" s="204">
        <f>Scenarios_TD!L165</f>
        <v>0</v>
      </c>
      <c r="M66" s="204">
        <f>Scenarios_TD!M165</f>
        <v>0</v>
      </c>
      <c r="N66" s="204">
        <f>Scenarios_TD!N165</f>
        <v>0</v>
      </c>
      <c r="O66" s="204">
        <f>Scenarios_TD!O165</f>
        <v>0</v>
      </c>
      <c r="P66" s="204">
        <f>Scenarios_TD!P165</f>
        <v>0</v>
      </c>
      <c r="Q66" s="204">
        <f>Scenarios_TD!Q165</f>
        <v>0</v>
      </c>
      <c r="R66" s="204">
        <f>Scenarios_TD!R165</f>
        <v>0</v>
      </c>
      <c r="S66" s="204">
        <f>Scenarios_TD!S165</f>
        <v>0</v>
      </c>
      <c r="T66" s="204">
        <f>Scenarios_TD!T165</f>
        <v>0</v>
      </c>
      <c r="U66" s="204">
        <f>Scenarios_TD!U165</f>
        <v>0</v>
      </c>
      <c r="V66" s="204">
        <f>Scenarios_TD!V165</f>
        <v>0</v>
      </c>
      <c r="W66" s="204">
        <f>Scenarios_TD!W165</f>
        <v>0</v>
      </c>
      <c r="X66" s="204">
        <f>Scenarios_TD!X165</f>
        <v>0</v>
      </c>
      <c r="Y66" s="204">
        <f>Scenarios_TD!Y165</f>
        <v>0</v>
      </c>
      <c r="Z66" s="204">
        <f>Scenarios_TD!Z165</f>
        <v>0</v>
      </c>
      <c r="AA66" s="204">
        <f>Scenarios_TD!AA165</f>
        <v>0</v>
      </c>
      <c r="AB66" s="204">
        <f>Scenarios_TD!AB165</f>
        <v>0</v>
      </c>
      <c r="AC66" s="204">
        <f>Scenarios_TD!AC165</f>
        <v>0</v>
      </c>
      <c r="AD66" s="204">
        <f>Scenarios_TD!AD165</f>
        <v>0</v>
      </c>
      <c r="AE66" s="204">
        <f>Scenarios_TD!AE165</f>
        <v>0</v>
      </c>
      <c r="AF66" s="204">
        <f>Scenarios_TD!AF165</f>
        <v>0</v>
      </c>
      <c r="AG66" s="204">
        <f>Scenarios_TD!AG165</f>
        <v>0</v>
      </c>
      <c r="AH66" s="204">
        <f>Scenarios_TD!AH165</f>
        <v>0</v>
      </c>
      <c r="AI66" s="204">
        <f>Scenarios_TD!AI165</f>
        <v>0</v>
      </c>
      <c r="AJ66" s="204">
        <f>Scenarios_TD!AJ165</f>
        <v>0</v>
      </c>
      <c r="AK66" s="204">
        <f>Scenarios_TD!AK165</f>
        <v>0</v>
      </c>
      <c r="AL66" s="204">
        <f>Scenarios_TD!AL165</f>
        <v>0</v>
      </c>
      <c r="AM66" s="204">
        <f>Scenarios_TD!AM165</f>
        <v>0</v>
      </c>
      <c r="AN66" s="204">
        <f>Scenarios_TD!AN165</f>
        <v>0</v>
      </c>
      <c r="AO66" s="204">
        <f>Scenarios_TD!AO165</f>
        <v>0</v>
      </c>
      <c r="AP66" s="204">
        <f>Scenarios_TD!AP165</f>
        <v>0</v>
      </c>
      <c r="AQ66" s="204">
        <f>Scenarios_TD!AQ165</f>
        <v>0</v>
      </c>
      <c r="AR66" s="204">
        <f>Scenarios_TD!AR165</f>
        <v>0</v>
      </c>
      <c r="AS66" s="204">
        <f>Scenarios_TD!AS165</f>
        <v>0</v>
      </c>
      <c r="AT66" s="204">
        <f>Scenarios_TD!AT165</f>
        <v>0</v>
      </c>
      <c r="AU66" s="204">
        <f>Scenarios_TD!AU165</f>
        <v>0</v>
      </c>
      <c r="AV66" s="204">
        <f>Scenarios_TD!AV165</f>
        <v>0</v>
      </c>
      <c r="AW66" s="204">
        <f>Scenarios_TD!AW165</f>
        <v>0</v>
      </c>
      <c r="AX66" s="204">
        <f>Scenarios_TD!AX165</f>
        <v>0</v>
      </c>
      <c r="AY66" s="204">
        <f>Scenarios_TD!AY165</f>
        <v>0</v>
      </c>
      <c r="AZ66" s="204">
        <f>Scenarios_TD!AZ165</f>
        <v>0</v>
      </c>
      <c r="BA66" s="204">
        <f>Scenarios_TD!BA165</f>
        <v>0</v>
      </c>
      <c r="BB66" s="204">
        <f>Scenarios_TD!BB165</f>
        <v>0</v>
      </c>
      <c r="BC66" s="204">
        <f>Scenarios_TD!BC165</f>
        <v>0</v>
      </c>
      <c r="BD66" s="204">
        <f>Scenarios_TD!BD165</f>
        <v>0</v>
      </c>
      <c r="BE66" s="204">
        <f>Scenarios_TD!BE165</f>
        <v>0</v>
      </c>
      <c r="BF66" s="204">
        <f>Scenarios_TD!BF165</f>
        <v>0</v>
      </c>
      <c r="BG66" s="204">
        <f>Scenarios_TD!BG165</f>
        <v>0</v>
      </c>
      <c r="BH66" s="204">
        <f>Scenarios_TD!BH165</f>
        <v>0</v>
      </c>
      <c r="BI66" s="204">
        <f>Scenarios_TD!BI165</f>
        <v>0</v>
      </c>
      <c r="BJ66" s="204">
        <f>Scenarios_TD!BJ165</f>
        <v>0</v>
      </c>
      <c r="BK66" s="204">
        <f>Scenarios_TD!BK165</f>
        <v>0</v>
      </c>
      <c r="BL66" s="204">
        <f>Scenarios_TD!BL165</f>
        <v>0</v>
      </c>
      <c r="BM66" s="204">
        <f>Scenarios_TD!BM165</f>
        <v>0</v>
      </c>
      <c r="BN66" s="204">
        <f>Scenarios_TD!BN165</f>
        <v>0</v>
      </c>
      <c r="BO66" s="204">
        <f>Scenarios_TD!BO165</f>
        <v>0</v>
      </c>
      <c r="BP66" s="204">
        <f>Scenarios_TD!BP165</f>
        <v>0</v>
      </c>
      <c r="BQ66" s="204">
        <f>Scenarios_TD!BQ165</f>
        <v>0</v>
      </c>
      <c r="BR66" s="204">
        <f>Scenarios_TD!BR165</f>
        <v>0</v>
      </c>
      <c r="BS66" s="204">
        <f>Scenarios_TD!BS165</f>
        <v>0</v>
      </c>
      <c r="BT66" s="204">
        <f>Scenarios_TD!BT165</f>
        <v>0</v>
      </c>
      <c r="BU66" s="204">
        <f>Scenarios_TD!BU165</f>
        <v>0</v>
      </c>
      <c r="BV66" s="204">
        <f>Scenarios_TD!BV165</f>
        <v>0</v>
      </c>
      <c r="BW66" s="204">
        <f>Scenarios_TD!BW165</f>
        <v>0</v>
      </c>
      <c r="BX66" s="204">
        <f>Scenarios_TD!BX165</f>
        <v>0</v>
      </c>
      <c r="BY66" s="204">
        <f>Scenarios_TD!BY165</f>
        <v>0</v>
      </c>
      <c r="BZ66" s="204">
        <f>Scenarios_TD!BZ165</f>
        <v>0</v>
      </c>
      <c r="CA66" s="204">
        <f>Scenarios_TD!CA165</f>
        <v>0</v>
      </c>
      <c r="CB66" s="204">
        <f>Scenarios_TD!CB165</f>
        <v>0</v>
      </c>
      <c r="CC66" s="204">
        <f>Scenarios_TD!CC165</f>
        <v>0</v>
      </c>
      <c r="CD66" s="204">
        <f>Scenarios_TD!CD165</f>
        <v>0</v>
      </c>
      <c r="CE66" s="204">
        <f>Scenarios_TD!CE165</f>
        <v>0</v>
      </c>
      <c r="CF66" s="204">
        <f>Scenarios_TD!CF165</f>
        <v>0</v>
      </c>
      <c r="CG66" s="204">
        <f>Scenarios_TD!CG165</f>
        <v>0</v>
      </c>
      <c r="CH66" s="204">
        <f>Scenarios_TD!CH165</f>
        <v>0</v>
      </c>
      <c r="CI66" s="204">
        <f>Scenarios_TD!CI165</f>
        <v>0</v>
      </c>
      <c r="CJ66" s="204">
        <f>Scenarios_TD!CJ165</f>
        <v>0</v>
      </c>
      <c r="CK66" s="204">
        <f>Scenarios_TD!CK165</f>
        <v>0</v>
      </c>
      <c r="CL66" s="204">
        <f>Scenarios_TD!CL165</f>
        <v>0</v>
      </c>
      <c r="CM66" s="204">
        <f>Scenarios_TD!CM165</f>
        <v>0</v>
      </c>
      <c r="CN66" s="204">
        <f>Scenarios_TD!CN165</f>
        <v>0</v>
      </c>
      <c r="CO66" s="204">
        <f>Scenarios_TD!CO165</f>
        <v>0</v>
      </c>
      <c r="CP66" s="204">
        <f>Scenarios_TD!CP165</f>
        <v>0</v>
      </c>
      <c r="CQ66" s="204">
        <f>Scenarios_TD!CQ165</f>
        <v>0</v>
      </c>
      <c r="CR66" s="204">
        <f>Scenarios_TD!CR165</f>
        <v>0</v>
      </c>
      <c r="CS66" s="204">
        <f>Scenarios_TD!CS165</f>
        <v>0</v>
      </c>
      <c r="CT66" s="204">
        <f>Scenarios_TD!CT165</f>
        <v>0</v>
      </c>
      <c r="CU66" s="204">
        <f>Scenarios_TD!CU165</f>
        <v>0</v>
      </c>
      <c r="CV66" s="204">
        <f>Scenarios_TD!CV165</f>
        <v>0</v>
      </c>
    </row>
    <row r="67" spans="2:103">
      <c r="E67" s="15"/>
      <c r="F67" s="15"/>
      <c r="K67" s="55"/>
      <c r="L67" s="104"/>
      <c r="M67" s="104"/>
      <c r="N67" s="104"/>
      <c r="O67" s="104"/>
      <c r="P67" s="104"/>
      <c r="Q67" s="104"/>
      <c r="R67" s="104"/>
      <c r="S67" s="104"/>
      <c r="T67" s="104"/>
      <c r="U67" s="104"/>
      <c r="V67" s="104"/>
      <c r="W67" s="104"/>
      <c r="X67" s="104"/>
      <c r="Y67" s="104"/>
      <c r="Z67" s="104"/>
      <c r="AA67" s="104"/>
      <c r="AB67" s="104"/>
      <c r="AC67" s="104"/>
      <c r="AD67" s="104"/>
      <c r="AE67" s="104"/>
      <c r="AF67" s="104"/>
      <c r="AG67" s="104"/>
      <c r="AH67" s="104"/>
      <c r="AI67" s="104"/>
      <c r="AJ67" s="104"/>
      <c r="AK67" s="104"/>
      <c r="AL67" s="104"/>
      <c r="AM67" s="104"/>
      <c r="AN67" s="104"/>
      <c r="AO67" s="104"/>
      <c r="AP67" s="104"/>
      <c r="AQ67" s="104"/>
      <c r="AR67" s="104"/>
      <c r="AS67" s="104"/>
      <c r="AT67" s="104"/>
      <c r="AU67" s="104"/>
      <c r="AV67" s="104"/>
      <c r="AW67" s="104"/>
      <c r="AX67" s="104"/>
      <c r="AY67" s="104"/>
      <c r="AZ67" s="104"/>
      <c r="BA67" s="104"/>
      <c r="BB67" s="104"/>
      <c r="BC67" s="104"/>
      <c r="BD67" s="104"/>
      <c r="BE67" s="104"/>
      <c r="BF67" s="104"/>
      <c r="BG67" s="104"/>
      <c r="BH67" s="104"/>
      <c r="BI67" s="104"/>
      <c r="BJ67" s="104"/>
      <c r="BK67" s="104"/>
      <c r="BL67" s="104"/>
      <c r="BM67" s="104"/>
      <c r="BN67" s="104"/>
      <c r="BO67" s="104"/>
      <c r="BP67" s="104"/>
      <c r="BQ67" s="104"/>
      <c r="BR67" s="104"/>
      <c r="BS67" s="104"/>
      <c r="BT67" s="104"/>
      <c r="BU67" s="104"/>
      <c r="BV67" s="104"/>
      <c r="BW67" s="104"/>
      <c r="BX67" s="104"/>
      <c r="BY67" s="104"/>
      <c r="BZ67" s="104"/>
      <c r="CA67" s="104"/>
      <c r="CB67" s="104"/>
      <c r="CC67" s="104"/>
      <c r="CD67" s="104"/>
      <c r="CE67" s="104"/>
      <c r="CF67" s="104"/>
      <c r="CG67" s="104"/>
      <c r="CH67" s="104"/>
      <c r="CI67" s="104"/>
      <c r="CJ67" s="104"/>
      <c r="CK67" s="104"/>
      <c r="CL67" s="104"/>
      <c r="CM67" s="104"/>
      <c r="CN67" s="104"/>
      <c r="CO67" s="104"/>
      <c r="CP67" s="104"/>
      <c r="CQ67" s="104"/>
      <c r="CR67" s="104"/>
      <c r="CS67" s="104"/>
      <c r="CT67" s="104"/>
      <c r="CU67" s="104"/>
      <c r="CV67" s="104"/>
    </row>
    <row r="68" spans="2:103">
      <c r="E68" s="15" t="s">
        <v>291</v>
      </c>
      <c r="F68" s="15"/>
      <c r="G68" s="1" t="s">
        <v>268</v>
      </c>
      <c r="K68" s="55"/>
      <c r="L68" s="298">
        <v>0</v>
      </c>
      <c r="M68" s="298">
        <v>0</v>
      </c>
      <c r="N68" s="298">
        <v>0</v>
      </c>
      <c r="O68" s="298">
        <v>0</v>
      </c>
      <c r="P68" s="298">
        <v>0</v>
      </c>
      <c r="Q68" s="298">
        <v>0</v>
      </c>
      <c r="R68" s="298">
        <v>0</v>
      </c>
      <c r="S68" s="298">
        <v>0</v>
      </c>
      <c r="T68" s="298">
        <v>0</v>
      </c>
      <c r="U68" s="298">
        <v>0</v>
      </c>
      <c r="V68" s="298">
        <v>0</v>
      </c>
      <c r="W68" s="298">
        <v>0</v>
      </c>
      <c r="X68" s="298">
        <v>0</v>
      </c>
      <c r="Y68" s="298">
        <v>0</v>
      </c>
      <c r="Z68" s="298">
        <v>0</v>
      </c>
      <c r="AA68" s="298">
        <v>0</v>
      </c>
      <c r="AB68" s="298">
        <v>0</v>
      </c>
      <c r="AC68" s="298">
        <v>0</v>
      </c>
      <c r="AD68" s="298">
        <v>0</v>
      </c>
      <c r="AE68" s="298">
        <v>0</v>
      </c>
      <c r="AF68" s="298">
        <v>0</v>
      </c>
      <c r="AG68" s="298">
        <v>0</v>
      </c>
      <c r="AH68" s="298">
        <v>0</v>
      </c>
      <c r="AI68" s="298">
        <v>0</v>
      </c>
      <c r="AJ68" s="298">
        <v>0</v>
      </c>
      <c r="AK68" s="298">
        <v>0</v>
      </c>
      <c r="AL68" s="298">
        <v>0</v>
      </c>
      <c r="AM68" s="298">
        <v>0</v>
      </c>
      <c r="AN68" s="298">
        <v>0</v>
      </c>
      <c r="AO68" s="298">
        <v>0</v>
      </c>
      <c r="AP68" s="298">
        <v>0</v>
      </c>
      <c r="AQ68" s="298">
        <v>0</v>
      </c>
      <c r="AR68" s="298">
        <v>0</v>
      </c>
      <c r="AS68" s="298">
        <v>0</v>
      </c>
      <c r="AT68" s="298">
        <v>0</v>
      </c>
      <c r="AU68" s="298">
        <v>0</v>
      </c>
      <c r="AV68" s="298">
        <v>0</v>
      </c>
      <c r="AW68" s="298">
        <v>0</v>
      </c>
      <c r="AX68" s="298">
        <v>0</v>
      </c>
      <c r="AY68" s="298">
        <v>0</v>
      </c>
      <c r="AZ68" s="298">
        <v>0</v>
      </c>
      <c r="BA68" s="298">
        <v>0</v>
      </c>
      <c r="BB68" s="298">
        <v>0</v>
      </c>
      <c r="BC68" s="298">
        <v>0</v>
      </c>
      <c r="BD68" s="298">
        <v>0</v>
      </c>
      <c r="BE68" s="298">
        <v>0</v>
      </c>
      <c r="BF68" s="298">
        <v>0</v>
      </c>
      <c r="BG68" s="298">
        <v>0</v>
      </c>
      <c r="BH68" s="298">
        <v>0</v>
      </c>
      <c r="BI68" s="298">
        <v>0</v>
      </c>
      <c r="BJ68" s="298">
        <v>0</v>
      </c>
      <c r="BK68" s="298">
        <v>0</v>
      </c>
      <c r="BL68" s="298">
        <v>0</v>
      </c>
      <c r="BM68" s="298">
        <v>0</v>
      </c>
      <c r="BN68" s="298">
        <v>0</v>
      </c>
      <c r="BO68" s="298">
        <v>0</v>
      </c>
      <c r="BP68" s="298">
        <v>0</v>
      </c>
      <c r="BQ68" s="298">
        <v>0</v>
      </c>
      <c r="BR68" s="298">
        <v>0</v>
      </c>
      <c r="BS68" s="298">
        <v>0</v>
      </c>
      <c r="BT68" s="298">
        <v>0</v>
      </c>
      <c r="BU68" s="298">
        <v>0</v>
      </c>
      <c r="BV68" s="298">
        <v>0</v>
      </c>
      <c r="BW68" s="298">
        <v>0</v>
      </c>
      <c r="BX68" s="298">
        <v>0</v>
      </c>
      <c r="BY68" s="298">
        <v>0</v>
      </c>
      <c r="BZ68" s="298">
        <v>0</v>
      </c>
      <c r="CA68" s="298">
        <v>0</v>
      </c>
      <c r="CB68" s="298">
        <v>0</v>
      </c>
      <c r="CC68" s="298">
        <v>0</v>
      </c>
      <c r="CD68" s="298">
        <v>0</v>
      </c>
      <c r="CE68" s="298">
        <v>0</v>
      </c>
      <c r="CF68" s="298">
        <v>0</v>
      </c>
      <c r="CG68" s="298">
        <v>0</v>
      </c>
      <c r="CH68" s="298">
        <v>0</v>
      </c>
      <c r="CI68" s="298">
        <v>0</v>
      </c>
      <c r="CJ68" s="298">
        <v>0</v>
      </c>
      <c r="CK68" s="298">
        <v>0</v>
      </c>
      <c r="CL68" s="298">
        <v>0</v>
      </c>
      <c r="CM68" s="298">
        <v>0</v>
      </c>
      <c r="CN68" s="298">
        <v>0</v>
      </c>
      <c r="CO68" s="298">
        <v>0</v>
      </c>
      <c r="CP68" s="298">
        <v>0</v>
      </c>
      <c r="CQ68" s="298">
        <v>0</v>
      </c>
      <c r="CR68" s="298">
        <v>0</v>
      </c>
      <c r="CS68" s="298">
        <v>0</v>
      </c>
      <c r="CT68" s="298">
        <v>0</v>
      </c>
      <c r="CU68" s="298">
        <v>0</v>
      </c>
      <c r="CV68" s="298">
        <v>0</v>
      </c>
    </row>
    <row r="69" spans="2:103">
      <c r="E69" s="15"/>
      <c r="F69" s="15"/>
      <c r="K69" s="55"/>
      <c r="L69" s="104"/>
      <c r="M69" s="104"/>
      <c r="N69" s="104"/>
      <c r="O69" s="104"/>
      <c r="P69" s="104"/>
      <c r="Q69" s="104"/>
      <c r="R69" s="104"/>
      <c r="S69" s="104"/>
      <c r="T69" s="104"/>
      <c r="U69" s="104"/>
      <c r="V69" s="104"/>
      <c r="W69" s="104"/>
      <c r="X69" s="104"/>
      <c r="Y69" s="104"/>
      <c r="Z69" s="104"/>
      <c r="AA69" s="104"/>
      <c r="AB69" s="104"/>
      <c r="AC69" s="104"/>
      <c r="AD69" s="104"/>
      <c r="AE69" s="104"/>
      <c r="AF69" s="104"/>
      <c r="AG69" s="104"/>
      <c r="AH69" s="104"/>
      <c r="AI69" s="104"/>
      <c r="AJ69" s="104"/>
      <c r="AK69" s="104"/>
      <c r="AL69" s="104"/>
      <c r="AM69" s="104"/>
      <c r="AN69" s="104"/>
      <c r="AO69" s="104"/>
      <c r="AP69" s="104"/>
      <c r="AQ69" s="104"/>
      <c r="AR69" s="104"/>
      <c r="AS69" s="104"/>
      <c r="AT69" s="104"/>
      <c r="AU69" s="104"/>
      <c r="AV69" s="104"/>
      <c r="AW69" s="104"/>
      <c r="AX69" s="104"/>
      <c r="AY69" s="104"/>
      <c r="AZ69" s="104"/>
      <c r="BA69" s="104"/>
      <c r="BB69" s="104"/>
      <c r="BC69" s="104"/>
      <c r="BD69" s="104"/>
      <c r="BE69" s="104"/>
      <c r="BF69" s="104"/>
      <c r="BG69" s="104"/>
      <c r="BH69" s="104"/>
      <c r="BI69" s="104"/>
      <c r="BJ69" s="104"/>
      <c r="BK69" s="104"/>
      <c r="BL69" s="104"/>
      <c r="BM69" s="104"/>
      <c r="BN69" s="104"/>
      <c r="BO69" s="104"/>
      <c r="BP69" s="104"/>
      <c r="BQ69" s="104"/>
      <c r="BR69" s="104"/>
      <c r="BS69" s="104"/>
      <c r="BT69" s="104"/>
      <c r="BU69" s="104"/>
      <c r="BV69" s="104"/>
      <c r="BW69" s="104"/>
      <c r="BX69" s="104"/>
      <c r="BY69" s="104"/>
      <c r="BZ69" s="104"/>
      <c r="CA69" s="104"/>
      <c r="CB69" s="104"/>
      <c r="CC69" s="104"/>
      <c r="CD69" s="104"/>
      <c r="CE69" s="104"/>
      <c r="CF69" s="104"/>
      <c r="CG69" s="104"/>
      <c r="CH69" s="104"/>
      <c r="CI69" s="104"/>
      <c r="CJ69" s="104"/>
      <c r="CK69" s="104"/>
      <c r="CL69" s="104"/>
      <c r="CM69" s="104"/>
      <c r="CN69" s="104"/>
      <c r="CO69" s="104"/>
      <c r="CP69" s="104"/>
      <c r="CQ69" s="104"/>
      <c r="CR69" s="104"/>
      <c r="CS69" s="104"/>
      <c r="CT69" s="104"/>
      <c r="CU69" s="104"/>
      <c r="CV69" s="104"/>
    </row>
    <row r="70" spans="2:103">
      <c r="B70" s="22">
        <f>MAX(B$5:$B64)+1</f>
        <v>3</v>
      </c>
      <c r="C70" s="22" t="s">
        <v>292</v>
      </c>
      <c r="D70" s="22"/>
      <c r="E70" s="22"/>
      <c r="F70" s="22"/>
      <c r="G70" s="22"/>
      <c r="H70" s="22"/>
      <c r="I70" s="22"/>
      <c r="J70" s="22"/>
      <c r="K70" s="22"/>
      <c r="L70" s="424"/>
      <c r="M70" s="424"/>
      <c r="N70" s="424"/>
      <c r="O70" s="424"/>
      <c r="P70" s="424"/>
      <c r="Q70" s="424"/>
      <c r="R70" s="424"/>
      <c r="S70" s="424"/>
      <c r="T70" s="424"/>
      <c r="U70" s="424"/>
      <c r="V70" s="424"/>
      <c r="W70" s="424"/>
      <c r="X70" s="424"/>
      <c r="Y70" s="424"/>
      <c r="Z70" s="424"/>
      <c r="AA70" s="424"/>
      <c r="AB70" s="424"/>
      <c r="AC70" s="424"/>
      <c r="AD70" s="424"/>
      <c r="AE70" s="424"/>
      <c r="AF70" s="424"/>
      <c r="AG70" s="424"/>
      <c r="AH70" s="424"/>
      <c r="AI70" s="424"/>
      <c r="AJ70" s="424"/>
      <c r="AK70" s="424"/>
      <c r="AL70" s="424"/>
      <c r="AM70" s="424"/>
      <c r="AN70" s="424"/>
      <c r="AO70" s="424"/>
      <c r="AP70" s="424"/>
      <c r="AQ70" s="424"/>
      <c r="AR70" s="424"/>
      <c r="AS70" s="424"/>
      <c r="AT70" s="424"/>
      <c r="AU70" s="424"/>
      <c r="AV70" s="424"/>
      <c r="AW70" s="424"/>
      <c r="AX70" s="424"/>
      <c r="AY70" s="424"/>
      <c r="AZ70" s="424"/>
      <c r="BA70" s="424"/>
      <c r="BB70" s="424"/>
      <c r="BC70" s="424"/>
      <c r="BD70" s="424"/>
      <c r="BE70" s="424"/>
      <c r="BF70" s="424"/>
      <c r="BG70" s="424"/>
      <c r="BH70" s="424"/>
      <c r="BI70" s="424"/>
      <c r="BJ70" s="424"/>
      <c r="BK70" s="424"/>
      <c r="BL70" s="424"/>
      <c r="BM70" s="424"/>
      <c r="BN70" s="424"/>
      <c r="BO70" s="424"/>
      <c r="BP70" s="424"/>
      <c r="BQ70" s="424"/>
      <c r="BR70" s="424"/>
      <c r="BS70" s="424"/>
      <c r="BT70" s="424"/>
      <c r="BU70" s="424"/>
      <c r="BV70" s="424"/>
      <c r="BW70" s="424"/>
      <c r="BX70" s="424"/>
      <c r="BY70" s="424"/>
      <c r="BZ70" s="424"/>
      <c r="CA70" s="424"/>
      <c r="CB70" s="424"/>
      <c r="CC70" s="424"/>
      <c r="CD70" s="424"/>
      <c r="CE70" s="424"/>
      <c r="CF70" s="424"/>
      <c r="CG70" s="424"/>
      <c r="CH70" s="424"/>
      <c r="CI70" s="424"/>
      <c r="CJ70" s="424"/>
      <c r="CK70" s="424"/>
      <c r="CL70" s="424"/>
      <c r="CM70" s="424"/>
      <c r="CN70" s="424"/>
      <c r="CO70" s="424"/>
      <c r="CP70" s="424"/>
      <c r="CQ70" s="424"/>
      <c r="CR70" s="424"/>
      <c r="CS70" s="424"/>
      <c r="CT70" s="424"/>
      <c r="CU70" s="424"/>
      <c r="CV70" s="424"/>
      <c r="CW70" s="23"/>
      <c r="CX70" s="23"/>
      <c r="CY70" s="23"/>
    </row>
    <row r="71" spans="2:103">
      <c r="C71" s="24"/>
      <c r="D71" s="24"/>
      <c r="E71" s="24"/>
      <c r="F71" s="24"/>
      <c r="G71" s="24"/>
      <c r="H71" s="24"/>
      <c r="I71" s="24"/>
      <c r="J71" s="24"/>
      <c r="K71" s="24"/>
      <c r="L71" s="24"/>
      <c r="M71" s="24"/>
      <c r="N71" s="24"/>
      <c r="O71" s="24"/>
      <c r="P71" s="24"/>
      <c r="Q71" s="24"/>
      <c r="R71" s="24"/>
      <c r="S71" s="24"/>
      <c r="T71" s="24"/>
      <c r="U71" s="24"/>
      <c r="V71" s="24"/>
      <c r="W71" s="24"/>
      <c r="X71" s="24"/>
      <c r="Y71" s="24"/>
      <c r="Z71" s="24"/>
      <c r="AA71" s="24"/>
      <c r="AB71" s="24"/>
      <c r="AC71" s="24"/>
      <c r="AD71" s="24"/>
      <c r="AE71" s="24"/>
      <c r="AF71" s="24"/>
      <c r="AG71" s="24"/>
      <c r="AH71" s="24"/>
      <c r="AI71" s="24"/>
      <c r="AJ71" s="24"/>
      <c r="AK71" s="24"/>
      <c r="AL71" s="24"/>
      <c r="AM71" s="24"/>
      <c r="AN71" s="24"/>
      <c r="AO71" s="24"/>
      <c r="AP71" s="24"/>
      <c r="AQ71" s="24"/>
      <c r="AR71" s="24"/>
      <c r="AS71" s="24"/>
      <c r="AT71" s="24"/>
      <c r="AU71" s="24"/>
      <c r="AV71" s="24"/>
      <c r="AW71" s="24"/>
      <c r="AX71" s="24"/>
      <c r="AY71" s="24"/>
      <c r="AZ71" s="24"/>
      <c r="BA71" s="24"/>
      <c r="BB71" s="24"/>
      <c r="BC71" s="24"/>
      <c r="BD71" s="24"/>
      <c r="BE71" s="24"/>
      <c r="BF71" s="24"/>
      <c r="BG71" s="24"/>
      <c r="BH71" s="24"/>
      <c r="BI71" s="24"/>
      <c r="BJ71" s="24"/>
      <c r="BK71" s="24"/>
      <c r="BL71" s="24"/>
      <c r="BM71" s="24"/>
      <c r="BN71" s="24"/>
      <c r="BO71" s="24"/>
      <c r="BP71" s="24"/>
      <c r="BQ71" s="24"/>
      <c r="BR71" s="24"/>
      <c r="BS71" s="24"/>
      <c r="BT71" s="24"/>
      <c r="BU71" s="24"/>
      <c r="BV71" s="24"/>
      <c r="BW71" s="24"/>
      <c r="BX71" s="24"/>
      <c r="BY71" s="24"/>
      <c r="BZ71" s="24"/>
      <c r="CA71" s="24"/>
      <c r="CB71" s="24"/>
      <c r="CC71" s="24"/>
      <c r="CD71" s="24"/>
      <c r="CE71" s="24"/>
      <c r="CF71" s="24"/>
      <c r="CG71" s="24"/>
      <c r="CH71" s="24"/>
      <c r="CI71" s="24"/>
      <c r="CJ71" s="24"/>
      <c r="CK71" s="24"/>
      <c r="CL71" s="24"/>
      <c r="CM71" s="24"/>
      <c r="CN71" s="24"/>
      <c r="CO71" s="24"/>
      <c r="CP71" s="24"/>
      <c r="CQ71" s="24"/>
      <c r="CR71" s="24"/>
      <c r="CS71" s="24"/>
      <c r="CT71" s="24"/>
      <c r="CU71" s="24"/>
      <c r="CV71" s="24"/>
      <c r="CW71" s="25"/>
      <c r="CX71" s="25"/>
      <c r="CY71" s="25"/>
    </row>
    <row r="72" spans="2:103">
      <c r="E72" s="1" t="s">
        <v>293</v>
      </c>
      <c r="G72" s="1" t="s">
        <v>154</v>
      </c>
      <c r="K72" s="55"/>
      <c r="L72" s="53">
        <v>0</v>
      </c>
      <c r="M72" s="53">
        <v>0</v>
      </c>
      <c r="N72" s="53">
        <v>0</v>
      </c>
      <c r="O72" s="53">
        <v>0</v>
      </c>
      <c r="P72" s="53">
        <v>0</v>
      </c>
      <c r="Q72" s="53">
        <v>0</v>
      </c>
      <c r="R72" s="53">
        <v>0</v>
      </c>
      <c r="S72" s="53">
        <v>0</v>
      </c>
      <c r="T72" s="53">
        <v>0</v>
      </c>
      <c r="U72" s="53">
        <v>0</v>
      </c>
      <c r="V72" s="53">
        <v>0</v>
      </c>
      <c r="W72" s="53">
        <v>0</v>
      </c>
      <c r="X72" s="53">
        <v>0</v>
      </c>
      <c r="Y72" s="53">
        <v>0</v>
      </c>
      <c r="Z72" s="53">
        <v>0</v>
      </c>
      <c r="AA72" s="53">
        <v>0</v>
      </c>
      <c r="AB72" s="53">
        <v>0</v>
      </c>
      <c r="AC72" s="53">
        <v>0</v>
      </c>
      <c r="AD72" s="53">
        <v>0</v>
      </c>
      <c r="AE72" s="53">
        <v>0</v>
      </c>
      <c r="AF72" s="53">
        <v>0</v>
      </c>
      <c r="AG72" s="53">
        <v>0</v>
      </c>
      <c r="AH72" s="53">
        <v>0</v>
      </c>
      <c r="AI72" s="53">
        <v>0</v>
      </c>
      <c r="AJ72" s="53">
        <v>0</v>
      </c>
      <c r="AK72" s="53">
        <v>0</v>
      </c>
      <c r="AL72" s="53">
        <v>0</v>
      </c>
      <c r="AM72" s="53">
        <v>0</v>
      </c>
      <c r="AN72" s="53">
        <v>0</v>
      </c>
      <c r="AO72" s="53">
        <v>0</v>
      </c>
      <c r="AP72" s="53">
        <v>0</v>
      </c>
      <c r="AQ72" s="53">
        <v>0</v>
      </c>
      <c r="AR72" s="53">
        <v>0</v>
      </c>
      <c r="AS72" s="53">
        <v>0</v>
      </c>
      <c r="AT72" s="53">
        <v>0</v>
      </c>
      <c r="AU72" s="53">
        <v>0</v>
      </c>
      <c r="AV72" s="53">
        <v>0</v>
      </c>
      <c r="AW72" s="53">
        <v>0</v>
      </c>
      <c r="AX72" s="53">
        <v>0</v>
      </c>
      <c r="AY72" s="53">
        <v>0</v>
      </c>
      <c r="AZ72" s="53">
        <v>0</v>
      </c>
      <c r="BA72" s="53">
        <v>0</v>
      </c>
      <c r="BB72" s="53">
        <v>0</v>
      </c>
      <c r="BC72" s="53">
        <v>0</v>
      </c>
      <c r="BD72" s="53">
        <v>0</v>
      </c>
      <c r="BE72" s="53">
        <v>0</v>
      </c>
      <c r="BF72" s="53">
        <v>0</v>
      </c>
      <c r="BG72" s="53">
        <v>0</v>
      </c>
      <c r="BH72" s="53">
        <v>0</v>
      </c>
      <c r="BI72" s="53">
        <v>0</v>
      </c>
      <c r="BJ72" s="53">
        <v>0</v>
      </c>
      <c r="BK72" s="53">
        <v>0</v>
      </c>
      <c r="BL72" s="53">
        <v>0</v>
      </c>
      <c r="BM72" s="53">
        <v>0</v>
      </c>
      <c r="BN72" s="53">
        <v>0</v>
      </c>
      <c r="BO72" s="53">
        <v>0</v>
      </c>
      <c r="BP72" s="53">
        <v>0</v>
      </c>
      <c r="BQ72" s="53">
        <v>0</v>
      </c>
      <c r="BR72" s="53">
        <v>0</v>
      </c>
      <c r="BS72" s="53">
        <v>0</v>
      </c>
      <c r="BT72" s="53">
        <v>0</v>
      </c>
      <c r="BU72" s="53">
        <v>0</v>
      </c>
      <c r="BV72" s="53">
        <v>0</v>
      </c>
      <c r="BW72" s="53">
        <v>0</v>
      </c>
      <c r="BX72" s="53">
        <v>0</v>
      </c>
      <c r="BY72" s="53">
        <v>0</v>
      </c>
      <c r="BZ72" s="53">
        <v>0</v>
      </c>
      <c r="CA72" s="53">
        <v>0</v>
      </c>
      <c r="CB72" s="53">
        <v>0</v>
      </c>
      <c r="CC72" s="53">
        <v>0</v>
      </c>
      <c r="CD72" s="53">
        <v>0</v>
      </c>
      <c r="CE72" s="53">
        <v>0</v>
      </c>
      <c r="CF72" s="53">
        <v>0</v>
      </c>
      <c r="CG72" s="53">
        <v>0</v>
      </c>
      <c r="CH72" s="53">
        <v>0</v>
      </c>
      <c r="CI72" s="53">
        <v>0</v>
      </c>
      <c r="CJ72" s="53">
        <v>0</v>
      </c>
      <c r="CK72" s="53">
        <v>0</v>
      </c>
      <c r="CL72" s="53">
        <v>0</v>
      </c>
      <c r="CM72" s="53">
        <v>0</v>
      </c>
      <c r="CN72" s="53">
        <v>0</v>
      </c>
      <c r="CO72" s="53">
        <v>0</v>
      </c>
      <c r="CP72" s="53">
        <v>0</v>
      </c>
      <c r="CQ72" s="53">
        <v>0</v>
      </c>
      <c r="CR72" s="53">
        <v>0</v>
      </c>
      <c r="CS72" s="53">
        <v>0</v>
      </c>
      <c r="CT72" s="53">
        <v>0</v>
      </c>
      <c r="CU72" s="53">
        <v>0</v>
      </c>
      <c r="CV72" s="53">
        <v>0</v>
      </c>
      <c r="CW72" s="17"/>
      <c r="CX72" s="17"/>
      <c r="CY72" s="17"/>
    </row>
    <row r="73" spans="2:103">
      <c r="E73" s="1" t="s">
        <v>294</v>
      </c>
      <c r="G73" s="1" t="s">
        <v>154</v>
      </c>
      <c r="K73" s="55"/>
      <c r="L73" s="53">
        <v>0</v>
      </c>
      <c r="M73" s="53">
        <v>0</v>
      </c>
      <c r="N73" s="53">
        <v>0</v>
      </c>
      <c r="O73" s="53">
        <v>0</v>
      </c>
      <c r="P73" s="53">
        <v>0</v>
      </c>
      <c r="Q73" s="53">
        <v>0</v>
      </c>
      <c r="R73" s="53">
        <v>0</v>
      </c>
      <c r="S73" s="53">
        <v>0</v>
      </c>
      <c r="T73" s="53">
        <v>0</v>
      </c>
      <c r="U73" s="53">
        <v>0</v>
      </c>
      <c r="V73" s="53">
        <v>0</v>
      </c>
      <c r="W73" s="53">
        <v>0</v>
      </c>
      <c r="X73" s="53">
        <v>0</v>
      </c>
      <c r="Y73" s="53">
        <v>0</v>
      </c>
      <c r="Z73" s="53">
        <v>0</v>
      </c>
      <c r="AA73" s="53">
        <v>0</v>
      </c>
      <c r="AB73" s="53">
        <v>0</v>
      </c>
      <c r="AC73" s="53">
        <v>0</v>
      </c>
      <c r="AD73" s="53">
        <v>0</v>
      </c>
      <c r="AE73" s="53">
        <v>0</v>
      </c>
      <c r="AF73" s="53">
        <v>0</v>
      </c>
      <c r="AG73" s="53">
        <v>0</v>
      </c>
      <c r="AH73" s="53">
        <v>0</v>
      </c>
      <c r="AI73" s="53">
        <v>0</v>
      </c>
      <c r="AJ73" s="53">
        <v>0</v>
      </c>
      <c r="AK73" s="53">
        <v>0</v>
      </c>
      <c r="AL73" s="53">
        <v>0</v>
      </c>
      <c r="AM73" s="53">
        <v>0</v>
      </c>
      <c r="AN73" s="53">
        <v>0</v>
      </c>
      <c r="AO73" s="53">
        <v>0</v>
      </c>
      <c r="AP73" s="53">
        <v>0</v>
      </c>
      <c r="AQ73" s="53">
        <v>0</v>
      </c>
      <c r="AR73" s="53">
        <v>0</v>
      </c>
      <c r="AS73" s="53">
        <v>0</v>
      </c>
      <c r="AT73" s="53">
        <v>0</v>
      </c>
      <c r="AU73" s="53">
        <v>0</v>
      </c>
      <c r="AV73" s="53">
        <v>0</v>
      </c>
      <c r="AW73" s="53">
        <v>0</v>
      </c>
      <c r="AX73" s="53">
        <v>0</v>
      </c>
      <c r="AY73" s="53">
        <v>0</v>
      </c>
      <c r="AZ73" s="53">
        <v>0</v>
      </c>
      <c r="BA73" s="53">
        <v>0</v>
      </c>
      <c r="BB73" s="53">
        <v>0</v>
      </c>
      <c r="BC73" s="53">
        <v>0</v>
      </c>
      <c r="BD73" s="53">
        <v>0</v>
      </c>
      <c r="BE73" s="53">
        <v>0</v>
      </c>
      <c r="BF73" s="53">
        <v>0</v>
      </c>
      <c r="BG73" s="53">
        <v>0</v>
      </c>
      <c r="BH73" s="53">
        <v>0</v>
      </c>
      <c r="BI73" s="53">
        <v>0</v>
      </c>
      <c r="BJ73" s="53">
        <v>0</v>
      </c>
      <c r="BK73" s="53">
        <v>0</v>
      </c>
      <c r="BL73" s="53">
        <v>0</v>
      </c>
      <c r="BM73" s="53">
        <v>0</v>
      </c>
      <c r="BN73" s="53">
        <v>0</v>
      </c>
      <c r="BO73" s="53">
        <v>0</v>
      </c>
      <c r="BP73" s="53">
        <v>0</v>
      </c>
      <c r="BQ73" s="53">
        <v>0</v>
      </c>
      <c r="BR73" s="53">
        <v>0</v>
      </c>
      <c r="BS73" s="53">
        <v>0</v>
      </c>
      <c r="BT73" s="53">
        <v>0</v>
      </c>
      <c r="BU73" s="53">
        <v>0</v>
      </c>
      <c r="BV73" s="53">
        <v>0</v>
      </c>
      <c r="BW73" s="53">
        <v>0</v>
      </c>
      <c r="BX73" s="53">
        <v>0</v>
      </c>
      <c r="BY73" s="53">
        <v>0</v>
      </c>
      <c r="BZ73" s="53">
        <v>0</v>
      </c>
      <c r="CA73" s="53">
        <v>0</v>
      </c>
      <c r="CB73" s="53">
        <v>0</v>
      </c>
      <c r="CC73" s="53">
        <v>0</v>
      </c>
      <c r="CD73" s="53">
        <v>0</v>
      </c>
      <c r="CE73" s="53">
        <v>0</v>
      </c>
      <c r="CF73" s="53">
        <v>0</v>
      </c>
      <c r="CG73" s="53">
        <v>0</v>
      </c>
      <c r="CH73" s="53">
        <v>0</v>
      </c>
      <c r="CI73" s="53">
        <v>0</v>
      </c>
      <c r="CJ73" s="53">
        <v>0</v>
      </c>
      <c r="CK73" s="53">
        <v>0</v>
      </c>
      <c r="CL73" s="53">
        <v>0</v>
      </c>
      <c r="CM73" s="53">
        <v>0</v>
      </c>
      <c r="CN73" s="53">
        <v>0</v>
      </c>
      <c r="CO73" s="53">
        <v>0</v>
      </c>
      <c r="CP73" s="53">
        <v>0</v>
      </c>
      <c r="CQ73" s="53">
        <v>0</v>
      </c>
      <c r="CR73" s="53">
        <v>0</v>
      </c>
      <c r="CS73" s="53">
        <v>0</v>
      </c>
      <c r="CT73" s="53">
        <v>0</v>
      </c>
      <c r="CU73" s="53">
        <v>0</v>
      </c>
      <c r="CV73" s="53">
        <v>0</v>
      </c>
      <c r="CW73" s="17"/>
      <c r="CX73" s="17"/>
      <c r="CY73" s="17"/>
    </row>
    <row r="74" spans="2:103">
      <c r="E74" s="1" t="s">
        <v>295</v>
      </c>
      <c r="G74" s="1" t="s">
        <v>154</v>
      </c>
      <c r="H74" s="76"/>
      <c r="K74" s="55"/>
      <c r="L74" s="53">
        <v>0</v>
      </c>
      <c r="M74" s="53">
        <v>0</v>
      </c>
      <c r="N74" s="53">
        <v>0</v>
      </c>
      <c r="O74" s="53">
        <v>0</v>
      </c>
      <c r="P74" s="53">
        <v>0</v>
      </c>
      <c r="Q74" s="53">
        <v>0</v>
      </c>
      <c r="R74" s="53">
        <v>0</v>
      </c>
      <c r="S74" s="53">
        <v>0</v>
      </c>
      <c r="T74" s="53">
        <v>0</v>
      </c>
      <c r="U74" s="53">
        <v>0</v>
      </c>
      <c r="V74" s="53">
        <v>0</v>
      </c>
      <c r="W74" s="53">
        <v>0</v>
      </c>
      <c r="X74" s="53">
        <v>0</v>
      </c>
      <c r="Y74" s="53">
        <v>0</v>
      </c>
      <c r="Z74" s="53">
        <v>0</v>
      </c>
      <c r="AA74" s="53">
        <v>0</v>
      </c>
      <c r="AB74" s="53">
        <v>0</v>
      </c>
      <c r="AC74" s="53">
        <v>0</v>
      </c>
      <c r="AD74" s="53">
        <v>0</v>
      </c>
      <c r="AE74" s="53">
        <v>0</v>
      </c>
      <c r="AF74" s="53">
        <v>0</v>
      </c>
      <c r="AG74" s="53">
        <v>0</v>
      </c>
      <c r="AH74" s="53">
        <v>0</v>
      </c>
      <c r="AI74" s="53">
        <v>0</v>
      </c>
      <c r="AJ74" s="53">
        <v>0</v>
      </c>
      <c r="AK74" s="53">
        <v>0</v>
      </c>
      <c r="AL74" s="53">
        <v>0</v>
      </c>
      <c r="AM74" s="53">
        <v>0</v>
      </c>
      <c r="AN74" s="53">
        <v>0</v>
      </c>
      <c r="AO74" s="53">
        <v>0</v>
      </c>
      <c r="AP74" s="53">
        <v>0</v>
      </c>
      <c r="AQ74" s="53">
        <v>0</v>
      </c>
      <c r="AR74" s="53">
        <v>0</v>
      </c>
      <c r="AS74" s="53">
        <v>0</v>
      </c>
      <c r="AT74" s="53">
        <v>0</v>
      </c>
      <c r="AU74" s="53">
        <v>0</v>
      </c>
      <c r="AV74" s="53">
        <v>0</v>
      </c>
      <c r="AW74" s="53">
        <v>0</v>
      </c>
      <c r="AX74" s="53">
        <v>0</v>
      </c>
      <c r="AY74" s="53">
        <v>0</v>
      </c>
      <c r="AZ74" s="53">
        <v>0</v>
      </c>
      <c r="BA74" s="53">
        <v>0</v>
      </c>
      <c r="BB74" s="53">
        <v>0</v>
      </c>
      <c r="BC74" s="53">
        <v>0</v>
      </c>
      <c r="BD74" s="53">
        <v>0</v>
      </c>
      <c r="BE74" s="53">
        <v>0</v>
      </c>
      <c r="BF74" s="53">
        <v>0</v>
      </c>
      <c r="BG74" s="53">
        <v>0</v>
      </c>
      <c r="BH74" s="53">
        <v>0</v>
      </c>
      <c r="BI74" s="53">
        <v>0</v>
      </c>
      <c r="BJ74" s="53">
        <v>0</v>
      </c>
      <c r="BK74" s="53">
        <v>0</v>
      </c>
      <c r="BL74" s="53">
        <v>0</v>
      </c>
      <c r="BM74" s="53">
        <v>0</v>
      </c>
      <c r="BN74" s="53">
        <v>0</v>
      </c>
      <c r="BO74" s="53">
        <v>0</v>
      </c>
      <c r="BP74" s="53">
        <v>0</v>
      </c>
      <c r="BQ74" s="53">
        <v>0</v>
      </c>
      <c r="BR74" s="53">
        <v>0</v>
      </c>
      <c r="BS74" s="53">
        <v>0</v>
      </c>
      <c r="BT74" s="53">
        <v>0</v>
      </c>
      <c r="BU74" s="53">
        <v>0</v>
      </c>
      <c r="BV74" s="53">
        <v>0</v>
      </c>
      <c r="BW74" s="53">
        <v>0</v>
      </c>
      <c r="BX74" s="53">
        <v>0</v>
      </c>
      <c r="BY74" s="53">
        <v>0</v>
      </c>
      <c r="BZ74" s="53">
        <v>0</v>
      </c>
      <c r="CA74" s="53">
        <v>0</v>
      </c>
      <c r="CB74" s="53">
        <v>0</v>
      </c>
      <c r="CC74" s="53">
        <v>0</v>
      </c>
      <c r="CD74" s="53">
        <v>0</v>
      </c>
      <c r="CE74" s="53">
        <v>0</v>
      </c>
      <c r="CF74" s="53">
        <v>0</v>
      </c>
      <c r="CG74" s="53">
        <v>0</v>
      </c>
      <c r="CH74" s="53">
        <v>0</v>
      </c>
      <c r="CI74" s="53">
        <v>0</v>
      </c>
      <c r="CJ74" s="53">
        <v>0</v>
      </c>
      <c r="CK74" s="53">
        <v>0</v>
      </c>
      <c r="CL74" s="53">
        <v>0</v>
      </c>
      <c r="CM74" s="53">
        <v>0</v>
      </c>
      <c r="CN74" s="53">
        <v>0</v>
      </c>
      <c r="CO74" s="53">
        <v>0</v>
      </c>
      <c r="CP74" s="53">
        <v>0</v>
      </c>
      <c r="CQ74" s="53">
        <v>0</v>
      </c>
      <c r="CR74" s="53">
        <v>0</v>
      </c>
      <c r="CS74" s="53">
        <v>0</v>
      </c>
      <c r="CT74" s="53">
        <v>0</v>
      </c>
      <c r="CU74" s="53">
        <v>0</v>
      </c>
      <c r="CV74" s="53">
        <v>0</v>
      </c>
      <c r="CW74" s="17"/>
      <c r="CX74" s="17"/>
      <c r="CY74" s="17"/>
    </row>
    <row r="75" spans="2:103">
      <c r="K75" s="4"/>
      <c r="L75" s="4"/>
      <c r="M75" s="4"/>
      <c r="N75" s="4"/>
      <c r="O75" s="4"/>
      <c r="P75" s="4"/>
      <c r="Q75" s="4"/>
      <c r="R75" s="4"/>
      <c r="S75" s="4"/>
      <c r="T75" s="4"/>
      <c r="U75" s="4"/>
      <c r="V75" s="4"/>
      <c r="W75" s="4"/>
      <c r="X75" s="4"/>
      <c r="Y75" s="4"/>
      <c r="Z75" s="4"/>
      <c r="AA75" s="4"/>
      <c r="AB75" s="4"/>
      <c r="AC75" s="4"/>
      <c r="AD75" s="4"/>
      <c r="AE75" s="4"/>
      <c r="AF75" s="4"/>
      <c r="AG75" s="4"/>
      <c r="AH75" s="4"/>
      <c r="AI75" s="4"/>
      <c r="AJ75" s="4"/>
      <c r="AK75" s="4"/>
      <c r="AL75" s="4"/>
      <c r="AM75" s="4"/>
      <c r="AN75" s="4"/>
      <c r="AO75" s="4"/>
      <c r="AP75" s="4"/>
      <c r="AQ75" s="4"/>
      <c r="AR75" s="4"/>
      <c r="AS75" s="4"/>
      <c r="AT75" s="4"/>
      <c r="AU75" s="4"/>
      <c r="AV75" s="4"/>
      <c r="AW75" s="4"/>
      <c r="AX75" s="4"/>
      <c r="AY75" s="4"/>
      <c r="AZ75" s="4"/>
      <c r="BA75" s="4"/>
      <c r="BB75" s="4"/>
      <c r="BC75" s="4"/>
      <c r="BD75" s="4"/>
      <c r="BE75" s="4"/>
      <c r="BF75" s="4"/>
      <c r="BG75" s="4"/>
      <c r="BH75" s="4"/>
      <c r="BI75" s="4"/>
      <c r="BJ75" s="4"/>
      <c r="BK75" s="4"/>
      <c r="BL75" s="4"/>
      <c r="BM75" s="4"/>
      <c r="BN75" s="4"/>
      <c r="BO75" s="4"/>
      <c r="BP75" s="4"/>
      <c r="BQ75" s="4"/>
      <c r="BR75" s="4"/>
      <c r="BS75" s="4"/>
      <c r="BT75" s="4"/>
      <c r="BU75" s="4"/>
      <c r="BV75" s="4"/>
      <c r="BW75" s="4"/>
      <c r="BX75" s="4"/>
      <c r="BY75" s="4"/>
      <c r="BZ75" s="4"/>
      <c r="CA75" s="4"/>
      <c r="CB75" s="4"/>
      <c r="CC75" s="4"/>
      <c r="CD75" s="4"/>
      <c r="CE75" s="4"/>
      <c r="CF75" s="4"/>
      <c r="CG75" s="4"/>
      <c r="CH75" s="4"/>
      <c r="CI75" s="4"/>
      <c r="CJ75" s="4"/>
      <c r="CK75" s="4"/>
      <c r="CL75" s="4"/>
      <c r="CM75" s="4"/>
      <c r="CN75" s="4"/>
      <c r="CO75" s="4"/>
      <c r="CP75" s="4"/>
      <c r="CQ75" s="4"/>
      <c r="CR75" s="4"/>
      <c r="CS75" s="4"/>
      <c r="CT75" s="4"/>
      <c r="CU75" s="4"/>
      <c r="CV75" s="4"/>
      <c r="CW75" s="17"/>
      <c r="CX75" s="17"/>
      <c r="CY75" s="17"/>
    </row>
    <row r="76" spans="2:103">
      <c r="B76" s="22">
        <f>MAX(B$5:$B75)+1</f>
        <v>4</v>
      </c>
      <c r="C76" s="22" t="s">
        <v>296</v>
      </c>
      <c r="D76" s="22"/>
      <c r="E76" s="22"/>
      <c r="F76" s="22"/>
      <c r="G76" s="22"/>
      <c r="H76" s="22"/>
      <c r="I76" s="22"/>
      <c r="J76" s="22"/>
      <c r="K76" s="22"/>
      <c r="L76" s="22"/>
      <c r="M76" s="22"/>
      <c r="N76" s="22"/>
      <c r="O76" s="22"/>
      <c r="P76" s="22"/>
      <c r="Q76" s="22"/>
      <c r="R76" s="22"/>
      <c r="S76" s="22"/>
      <c r="T76" s="22"/>
      <c r="U76" s="22"/>
      <c r="V76" s="22"/>
      <c r="W76" s="22"/>
      <c r="X76" s="22"/>
      <c r="Y76" s="22"/>
      <c r="Z76" s="22"/>
      <c r="AA76" s="22"/>
      <c r="AB76" s="22"/>
      <c r="AC76" s="22"/>
      <c r="AD76" s="22"/>
      <c r="AE76" s="22"/>
      <c r="AF76" s="22"/>
      <c r="AG76" s="22"/>
      <c r="AH76" s="22"/>
      <c r="AI76" s="22"/>
      <c r="AJ76" s="22"/>
      <c r="AK76" s="22"/>
      <c r="AL76" s="22"/>
      <c r="AM76" s="22"/>
      <c r="AN76" s="22"/>
      <c r="AO76" s="22"/>
      <c r="AP76" s="22"/>
      <c r="AQ76" s="22"/>
      <c r="AR76" s="22"/>
      <c r="AS76" s="22"/>
      <c r="AT76" s="22"/>
      <c r="AU76" s="22"/>
      <c r="AV76" s="22"/>
      <c r="AW76" s="22"/>
      <c r="AX76" s="22"/>
      <c r="AY76" s="22"/>
      <c r="AZ76" s="22"/>
      <c r="BA76" s="22"/>
      <c r="BB76" s="22"/>
      <c r="BC76" s="22"/>
      <c r="BD76" s="22"/>
      <c r="BE76" s="22"/>
      <c r="BF76" s="22"/>
      <c r="BG76" s="22"/>
      <c r="BH76" s="22"/>
      <c r="BI76" s="22"/>
      <c r="BJ76" s="22"/>
      <c r="BK76" s="22"/>
      <c r="BL76" s="22"/>
      <c r="BM76" s="22"/>
      <c r="BN76" s="22"/>
      <c r="BO76" s="22"/>
      <c r="BP76" s="22"/>
      <c r="BQ76" s="22"/>
      <c r="BR76" s="22"/>
      <c r="BS76" s="22"/>
      <c r="BT76" s="22"/>
      <c r="BU76" s="22"/>
      <c r="BV76" s="22"/>
      <c r="BW76" s="22"/>
      <c r="BX76" s="22"/>
      <c r="BY76" s="22"/>
      <c r="BZ76" s="22"/>
      <c r="CA76" s="22"/>
      <c r="CB76" s="22"/>
      <c r="CC76" s="22"/>
      <c r="CD76" s="22"/>
      <c r="CE76" s="22"/>
      <c r="CF76" s="22"/>
      <c r="CG76" s="22"/>
      <c r="CH76" s="22"/>
      <c r="CI76" s="22"/>
      <c r="CJ76" s="22"/>
      <c r="CK76" s="22"/>
      <c r="CL76" s="22"/>
      <c r="CM76" s="22"/>
      <c r="CN76" s="22"/>
      <c r="CO76" s="22"/>
      <c r="CP76" s="22"/>
      <c r="CQ76" s="22"/>
      <c r="CR76" s="22"/>
      <c r="CS76" s="22"/>
      <c r="CT76" s="22"/>
      <c r="CU76" s="22"/>
      <c r="CV76" s="22"/>
      <c r="CW76" s="23"/>
      <c r="CX76" s="23"/>
      <c r="CY76" s="23"/>
    </row>
    <row r="77" spans="2:103">
      <c r="B77" s="38" t="s">
        <v>297</v>
      </c>
      <c r="C77" s="38"/>
      <c r="D77" s="38"/>
      <c r="E77" s="38"/>
      <c r="F77" s="38"/>
      <c r="G77" s="38"/>
      <c r="H77" s="38"/>
      <c r="I77" s="38"/>
      <c r="J77" s="38"/>
      <c r="K77" s="38"/>
      <c r="L77" s="38"/>
      <c r="M77" s="38"/>
      <c r="N77" s="38"/>
      <c r="O77" s="38"/>
      <c r="P77" s="38"/>
      <c r="Q77" s="38"/>
      <c r="R77" s="38"/>
      <c r="S77" s="38"/>
      <c r="T77" s="38"/>
      <c r="U77" s="38"/>
      <c r="V77" s="38"/>
      <c r="W77" s="38"/>
      <c r="X77" s="38"/>
      <c r="Y77" s="38"/>
      <c r="Z77" s="38"/>
      <c r="AA77" s="38"/>
      <c r="AB77" s="38"/>
      <c r="AC77" s="38"/>
      <c r="AD77" s="38"/>
      <c r="AE77" s="38"/>
      <c r="AF77" s="38"/>
      <c r="AG77" s="38"/>
      <c r="AH77" s="38"/>
      <c r="AI77" s="38"/>
      <c r="AJ77" s="38"/>
      <c r="AK77" s="38"/>
      <c r="AL77" s="38"/>
      <c r="AM77" s="38"/>
      <c r="AN77" s="38"/>
      <c r="AO77" s="38"/>
      <c r="AP77" s="38"/>
      <c r="AQ77" s="38"/>
      <c r="AR77" s="38"/>
      <c r="AS77" s="38"/>
      <c r="AT77" s="38"/>
      <c r="AU77" s="38"/>
      <c r="AV77" s="38"/>
      <c r="AW77" s="38"/>
      <c r="AX77" s="38"/>
      <c r="AY77" s="38"/>
      <c r="AZ77" s="38"/>
      <c r="BA77" s="38"/>
      <c r="BB77" s="38"/>
      <c r="BC77" s="38"/>
      <c r="BD77" s="38"/>
      <c r="BE77" s="38"/>
      <c r="BF77" s="38"/>
      <c r="BG77" s="38"/>
      <c r="BH77" s="38"/>
      <c r="BI77" s="38"/>
      <c r="BJ77" s="38"/>
      <c r="BK77" s="38"/>
      <c r="BL77" s="38"/>
      <c r="BM77" s="38"/>
      <c r="BN77" s="38"/>
      <c r="BO77" s="38"/>
      <c r="BP77" s="38"/>
      <c r="BQ77" s="38"/>
      <c r="BR77" s="38"/>
      <c r="BS77" s="38"/>
      <c r="BT77" s="38"/>
      <c r="BU77" s="38"/>
      <c r="BV77" s="38"/>
      <c r="BW77" s="38"/>
      <c r="BX77" s="38"/>
      <c r="BY77" s="38"/>
      <c r="BZ77" s="38"/>
      <c r="CA77" s="38"/>
      <c r="CB77" s="38"/>
      <c r="CC77" s="38"/>
      <c r="CD77" s="38"/>
      <c r="CE77" s="38"/>
      <c r="CF77" s="38"/>
      <c r="CG77" s="38"/>
      <c r="CH77" s="38"/>
      <c r="CI77" s="38"/>
      <c r="CJ77" s="38"/>
      <c r="CK77" s="38"/>
      <c r="CL77" s="38"/>
      <c r="CM77" s="38"/>
      <c r="CN77" s="38"/>
      <c r="CO77" s="38"/>
      <c r="CP77" s="38"/>
      <c r="CQ77" s="38"/>
      <c r="CR77" s="38"/>
      <c r="CS77" s="38"/>
      <c r="CT77" s="38"/>
      <c r="CU77" s="38"/>
      <c r="CV77" s="38"/>
      <c r="CW77" s="38"/>
      <c r="CX77" s="38"/>
      <c r="CY77" s="38"/>
    </row>
    <row r="78" spans="2:103" ht="15" customHeight="1">
      <c r="E78" s="1" t="s">
        <v>298</v>
      </c>
      <c r="G78" s="1" t="s">
        <v>154</v>
      </c>
      <c r="K78" s="55"/>
      <c r="L78" s="53">
        <v>0.19</v>
      </c>
      <c r="M78" s="53">
        <v>0.19</v>
      </c>
      <c r="N78" s="53">
        <v>0.25</v>
      </c>
      <c r="O78" s="53">
        <v>0.25</v>
      </c>
      <c r="P78" s="53">
        <v>0.25</v>
      </c>
      <c r="Q78" s="53">
        <v>0.25</v>
      </c>
      <c r="R78" s="53">
        <v>0.25</v>
      </c>
      <c r="S78" s="53">
        <v>0.25</v>
      </c>
      <c r="T78" s="53">
        <v>0.25</v>
      </c>
      <c r="U78" s="53">
        <v>0.25</v>
      </c>
      <c r="V78" s="53">
        <v>0.25</v>
      </c>
      <c r="W78" s="53">
        <v>0.25</v>
      </c>
      <c r="X78" s="53">
        <v>0.25</v>
      </c>
      <c r="Y78" s="53">
        <v>0.25</v>
      </c>
      <c r="Z78" s="53">
        <v>0.25</v>
      </c>
      <c r="AA78" s="53">
        <v>0.25</v>
      </c>
      <c r="AB78" s="53">
        <v>0.25</v>
      </c>
      <c r="AC78" s="53">
        <v>0.25</v>
      </c>
      <c r="AD78" s="53">
        <v>0.25</v>
      </c>
      <c r="AE78" s="53">
        <v>0.25</v>
      </c>
      <c r="AF78" s="53">
        <v>0.25</v>
      </c>
      <c r="AG78" s="53">
        <v>0.25</v>
      </c>
      <c r="AH78" s="53">
        <v>0.25</v>
      </c>
      <c r="AI78" s="53">
        <v>0.25</v>
      </c>
      <c r="AJ78" s="53">
        <v>0.25</v>
      </c>
      <c r="AK78" s="53">
        <v>0.25</v>
      </c>
      <c r="AL78" s="53">
        <v>0.25</v>
      </c>
      <c r="AM78" s="53">
        <v>0.25</v>
      </c>
      <c r="AN78" s="53">
        <v>0.25</v>
      </c>
      <c r="AO78" s="53">
        <v>0.25</v>
      </c>
      <c r="AP78" s="53">
        <v>0.25</v>
      </c>
      <c r="AQ78" s="53">
        <v>0.25</v>
      </c>
      <c r="AR78" s="53">
        <v>0.25</v>
      </c>
      <c r="AS78" s="53">
        <v>0.25</v>
      </c>
      <c r="AT78" s="53">
        <v>0.25</v>
      </c>
      <c r="AU78" s="53">
        <v>0.25</v>
      </c>
      <c r="AV78" s="53">
        <v>0.25</v>
      </c>
      <c r="AW78" s="53">
        <v>0.25</v>
      </c>
      <c r="AX78" s="53">
        <v>0.25</v>
      </c>
      <c r="AY78" s="53">
        <v>0.25</v>
      </c>
      <c r="AZ78" s="53">
        <v>0.25</v>
      </c>
      <c r="BA78" s="53">
        <v>0.25</v>
      </c>
      <c r="BB78" s="53">
        <v>0.25</v>
      </c>
      <c r="BC78" s="53">
        <v>0.25</v>
      </c>
      <c r="BD78" s="53">
        <v>0.25</v>
      </c>
      <c r="BE78" s="53">
        <v>0.25</v>
      </c>
      <c r="BF78" s="53">
        <v>0.25</v>
      </c>
      <c r="BG78" s="53">
        <v>0.25</v>
      </c>
      <c r="BH78" s="53">
        <v>0.25</v>
      </c>
      <c r="BI78" s="53">
        <v>0.25</v>
      </c>
      <c r="BJ78" s="53">
        <v>0.25</v>
      </c>
      <c r="BK78" s="53">
        <v>0.25</v>
      </c>
      <c r="BL78" s="53">
        <v>0.25</v>
      </c>
      <c r="BM78" s="53">
        <v>0.25</v>
      </c>
      <c r="BN78" s="53">
        <v>0.25</v>
      </c>
      <c r="BO78" s="53">
        <v>0.25</v>
      </c>
      <c r="BP78" s="53">
        <v>0.25</v>
      </c>
      <c r="BQ78" s="53">
        <v>0.25</v>
      </c>
      <c r="BR78" s="53">
        <v>0.25</v>
      </c>
      <c r="BS78" s="53">
        <v>0.25</v>
      </c>
      <c r="BT78" s="53">
        <v>0.25</v>
      </c>
      <c r="BU78" s="53">
        <v>0.25</v>
      </c>
      <c r="BV78" s="53">
        <v>0.25</v>
      </c>
      <c r="BW78" s="53">
        <v>0.25</v>
      </c>
      <c r="BX78" s="53">
        <v>0.25</v>
      </c>
      <c r="BY78" s="53">
        <v>0.25</v>
      </c>
      <c r="BZ78" s="53">
        <v>0.25</v>
      </c>
      <c r="CA78" s="53">
        <v>0.25</v>
      </c>
      <c r="CB78" s="53">
        <v>0.25</v>
      </c>
      <c r="CC78" s="53">
        <v>0.25</v>
      </c>
      <c r="CD78" s="53">
        <v>0.25</v>
      </c>
      <c r="CE78" s="53">
        <v>0.25</v>
      </c>
      <c r="CF78" s="53">
        <v>0.25</v>
      </c>
      <c r="CG78" s="53">
        <v>0.25</v>
      </c>
      <c r="CH78" s="53">
        <v>0.25</v>
      </c>
      <c r="CI78" s="53">
        <v>0.25</v>
      </c>
      <c r="CJ78" s="53">
        <v>0.25</v>
      </c>
      <c r="CK78" s="53">
        <v>0.25</v>
      </c>
      <c r="CL78" s="53">
        <v>0.25</v>
      </c>
      <c r="CM78" s="53">
        <v>0.25</v>
      </c>
      <c r="CN78" s="53">
        <v>0.25</v>
      </c>
      <c r="CO78" s="53">
        <v>0.25</v>
      </c>
      <c r="CP78" s="53">
        <v>0.25</v>
      </c>
      <c r="CQ78" s="53">
        <v>0.25</v>
      </c>
      <c r="CR78" s="53">
        <v>0.25</v>
      </c>
      <c r="CS78" s="53">
        <v>0.25</v>
      </c>
      <c r="CT78" s="53">
        <v>0.25</v>
      </c>
      <c r="CU78" s="53">
        <v>0.25</v>
      </c>
      <c r="CV78" s="53">
        <v>0.25</v>
      </c>
      <c r="CW78" s="17"/>
      <c r="CX78" s="17"/>
      <c r="CY78" s="17"/>
    </row>
    <row r="79" spans="2:103">
      <c r="C79" s="15"/>
      <c r="D79" s="15"/>
      <c r="E79" s="15" t="s">
        <v>299</v>
      </c>
      <c r="F79" s="15"/>
      <c r="G79" s="1" t="s">
        <v>154</v>
      </c>
      <c r="K79" s="55"/>
      <c r="L79" s="53">
        <v>0.18</v>
      </c>
      <c r="M79" s="53">
        <v>0.18</v>
      </c>
      <c r="N79" s="53">
        <v>0.18</v>
      </c>
      <c r="O79" s="53">
        <v>0.18</v>
      </c>
      <c r="P79" s="53">
        <v>0.18</v>
      </c>
      <c r="Q79" s="53">
        <v>0.18</v>
      </c>
      <c r="R79" s="53">
        <v>0.18</v>
      </c>
      <c r="S79" s="53">
        <v>0.18</v>
      </c>
      <c r="T79" s="53">
        <v>0.18</v>
      </c>
      <c r="U79" s="53">
        <v>0.18</v>
      </c>
      <c r="V79" s="53">
        <v>0.18</v>
      </c>
      <c r="W79" s="53">
        <v>0.18</v>
      </c>
      <c r="X79" s="53">
        <v>0.18</v>
      </c>
      <c r="Y79" s="53">
        <v>0.18</v>
      </c>
      <c r="Z79" s="53">
        <v>0.18</v>
      </c>
      <c r="AA79" s="53">
        <v>0.18</v>
      </c>
      <c r="AB79" s="53">
        <v>0.18</v>
      </c>
      <c r="AC79" s="53">
        <v>0.18</v>
      </c>
      <c r="AD79" s="53">
        <v>0.18</v>
      </c>
      <c r="AE79" s="53">
        <v>0.18</v>
      </c>
      <c r="AF79" s="53">
        <v>0.18</v>
      </c>
      <c r="AG79" s="53">
        <v>0.18</v>
      </c>
      <c r="AH79" s="53">
        <v>0.18</v>
      </c>
      <c r="AI79" s="53">
        <v>0.18</v>
      </c>
      <c r="AJ79" s="53">
        <v>0.18</v>
      </c>
      <c r="AK79" s="53">
        <v>0.18</v>
      </c>
      <c r="AL79" s="53">
        <v>0.18</v>
      </c>
      <c r="AM79" s="53">
        <v>0.18</v>
      </c>
      <c r="AN79" s="53">
        <v>0.18</v>
      </c>
      <c r="AO79" s="53">
        <v>0.18</v>
      </c>
      <c r="AP79" s="53">
        <v>0.18</v>
      </c>
      <c r="AQ79" s="53">
        <v>0.18</v>
      </c>
      <c r="AR79" s="53">
        <v>0.18</v>
      </c>
      <c r="AS79" s="53">
        <v>0.18</v>
      </c>
      <c r="AT79" s="53">
        <v>0.18</v>
      </c>
      <c r="AU79" s="53">
        <v>0.18</v>
      </c>
      <c r="AV79" s="53">
        <v>0.18</v>
      </c>
      <c r="AW79" s="53">
        <v>0.18</v>
      </c>
      <c r="AX79" s="53">
        <v>0.18</v>
      </c>
      <c r="AY79" s="53">
        <v>0.18</v>
      </c>
      <c r="AZ79" s="53">
        <v>0.18</v>
      </c>
      <c r="BA79" s="53">
        <v>0.18</v>
      </c>
      <c r="BB79" s="53">
        <v>0.18</v>
      </c>
      <c r="BC79" s="53">
        <v>0.18</v>
      </c>
      <c r="BD79" s="53">
        <v>0.18</v>
      </c>
      <c r="BE79" s="53">
        <v>0.18</v>
      </c>
      <c r="BF79" s="53">
        <v>0.18</v>
      </c>
      <c r="BG79" s="53">
        <v>0.18</v>
      </c>
      <c r="BH79" s="53">
        <v>0.18</v>
      </c>
      <c r="BI79" s="53">
        <v>0.18</v>
      </c>
      <c r="BJ79" s="53">
        <v>0.18</v>
      </c>
      <c r="BK79" s="53">
        <v>0.18</v>
      </c>
      <c r="BL79" s="53">
        <v>0.18</v>
      </c>
      <c r="BM79" s="53">
        <v>0.18</v>
      </c>
      <c r="BN79" s="53">
        <v>0.18</v>
      </c>
      <c r="BO79" s="53">
        <v>0.18</v>
      </c>
      <c r="BP79" s="53">
        <v>0.18</v>
      </c>
      <c r="BQ79" s="53">
        <v>0.18</v>
      </c>
      <c r="BR79" s="53">
        <v>0.18</v>
      </c>
      <c r="BS79" s="53">
        <v>0.18</v>
      </c>
      <c r="BT79" s="53">
        <v>0.18</v>
      </c>
      <c r="BU79" s="53">
        <v>0.18</v>
      </c>
      <c r="BV79" s="53">
        <v>0.18</v>
      </c>
      <c r="BW79" s="53">
        <v>0.18</v>
      </c>
      <c r="BX79" s="53">
        <v>0.18</v>
      </c>
      <c r="BY79" s="53">
        <v>0.18</v>
      </c>
      <c r="BZ79" s="53">
        <v>0.18</v>
      </c>
      <c r="CA79" s="53">
        <v>0.18</v>
      </c>
      <c r="CB79" s="53">
        <v>0.18</v>
      </c>
      <c r="CC79" s="53">
        <v>0.18</v>
      </c>
      <c r="CD79" s="53">
        <v>0.18</v>
      </c>
      <c r="CE79" s="53">
        <v>0.18</v>
      </c>
      <c r="CF79" s="53">
        <v>0.18</v>
      </c>
      <c r="CG79" s="53">
        <v>0.18</v>
      </c>
      <c r="CH79" s="53">
        <v>0.18</v>
      </c>
      <c r="CI79" s="53">
        <v>0.18</v>
      </c>
      <c r="CJ79" s="53">
        <v>0.18</v>
      </c>
      <c r="CK79" s="53">
        <v>0.18</v>
      </c>
      <c r="CL79" s="53">
        <v>0.18</v>
      </c>
      <c r="CM79" s="53">
        <v>0.18</v>
      </c>
      <c r="CN79" s="53">
        <v>0.18</v>
      </c>
      <c r="CO79" s="53">
        <v>0.18</v>
      </c>
      <c r="CP79" s="53">
        <v>0.18</v>
      </c>
      <c r="CQ79" s="53">
        <v>0.18</v>
      </c>
      <c r="CR79" s="53">
        <v>0.18</v>
      </c>
      <c r="CS79" s="53">
        <v>0.18</v>
      </c>
      <c r="CT79" s="53">
        <v>0.18</v>
      </c>
      <c r="CU79" s="53">
        <v>0.18</v>
      </c>
      <c r="CV79" s="53">
        <v>0.18</v>
      </c>
      <c r="CW79" s="18"/>
      <c r="CX79" s="18"/>
      <c r="CY79" s="18"/>
    </row>
    <row r="80" spans="2:103">
      <c r="C80" s="15"/>
      <c r="D80" s="15"/>
      <c r="E80" s="15" t="s">
        <v>300</v>
      </c>
      <c r="F80" s="15"/>
      <c r="G80" s="1" t="s">
        <v>154</v>
      </c>
      <c r="K80" s="55"/>
      <c r="L80" s="53">
        <v>0.06</v>
      </c>
      <c r="M80" s="53">
        <v>0.06</v>
      </c>
      <c r="N80" s="53">
        <v>0.06</v>
      </c>
      <c r="O80" s="53">
        <v>0.06</v>
      </c>
      <c r="P80" s="53">
        <v>0.06</v>
      </c>
      <c r="Q80" s="53">
        <v>0.06</v>
      </c>
      <c r="R80" s="53">
        <v>0.06</v>
      </c>
      <c r="S80" s="53">
        <v>0.06</v>
      </c>
      <c r="T80" s="53">
        <v>0.06</v>
      </c>
      <c r="U80" s="53">
        <v>0.06</v>
      </c>
      <c r="V80" s="53">
        <v>0.06</v>
      </c>
      <c r="W80" s="53">
        <v>0.06</v>
      </c>
      <c r="X80" s="53">
        <v>0.06</v>
      </c>
      <c r="Y80" s="53">
        <v>0.06</v>
      </c>
      <c r="Z80" s="53">
        <v>0.06</v>
      </c>
      <c r="AA80" s="53">
        <v>0.06</v>
      </c>
      <c r="AB80" s="53">
        <v>0.06</v>
      </c>
      <c r="AC80" s="53">
        <v>0.06</v>
      </c>
      <c r="AD80" s="53">
        <v>0.06</v>
      </c>
      <c r="AE80" s="53">
        <v>0.06</v>
      </c>
      <c r="AF80" s="53">
        <v>0.06</v>
      </c>
      <c r="AG80" s="53">
        <v>0.06</v>
      </c>
      <c r="AH80" s="53">
        <v>0.06</v>
      </c>
      <c r="AI80" s="53">
        <v>0.06</v>
      </c>
      <c r="AJ80" s="53">
        <v>0.06</v>
      </c>
      <c r="AK80" s="53">
        <v>0.06</v>
      </c>
      <c r="AL80" s="53">
        <v>0.06</v>
      </c>
      <c r="AM80" s="53">
        <v>0.06</v>
      </c>
      <c r="AN80" s="53">
        <v>0.06</v>
      </c>
      <c r="AO80" s="53">
        <v>0.06</v>
      </c>
      <c r="AP80" s="53">
        <v>0.06</v>
      </c>
      <c r="AQ80" s="53">
        <v>0.06</v>
      </c>
      <c r="AR80" s="53">
        <v>0.06</v>
      </c>
      <c r="AS80" s="53">
        <v>0.06</v>
      </c>
      <c r="AT80" s="53">
        <v>0.06</v>
      </c>
      <c r="AU80" s="53">
        <v>0.06</v>
      </c>
      <c r="AV80" s="53">
        <v>0.06</v>
      </c>
      <c r="AW80" s="53">
        <v>0.06</v>
      </c>
      <c r="AX80" s="53">
        <v>0.06</v>
      </c>
      <c r="AY80" s="53">
        <v>0.06</v>
      </c>
      <c r="AZ80" s="53">
        <v>0.06</v>
      </c>
      <c r="BA80" s="53">
        <v>0.06</v>
      </c>
      <c r="BB80" s="53">
        <v>0.06</v>
      </c>
      <c r="BC80" s="53">
        <v>0.06</v>
      </c>
      <c r="BD80" s="53">
        <v>0.06</v>
      </c>
      <c r="BE80" s="53">
        <v>0.06</v>
      </c>
      <c r="BF80" s="53">
        <v>0.06</v>
      </c>
      <c r="BG80" s="53">
        <v>0.06</v>
      </c>
      <c r="BH80" s="53">
        <v>0.06</v>
      </c>
      <c r="BI80" s="53">
        <v>0.06</v>
      </c>
      <c r="BJ80" s="53">
        <v>0.06</v>
      </c>
      <c r="BK80" s="53">
        <v>0.06</v>
      </c>
      <c r="BL80" s="53">
        <v>0.06</v>
      </c>
      <c r="BM80" s="53">
        <v>0.06</v>
      </c>
      <c r="BN80" s="53">
        <v>0.06</v>
      </c>
      <c r="BO80" s="53">
        <v>0.06</v>
      </c>
      <c r="BP80" s="53">
        <v>0.06</v>
      </c>
      <c r="BQ80" s="53">
        <v>0.06</v>
      </c>
      <c r="BR80" s="53">
        <v>0.06</v>
      </c>
      <c r="BS80" s="53">
        <v>0.06</v>
      </c>
      <c r="BT80" s="53">
        <v>0.06</v>
      </c>
      <c r="BU80" s="53">
        <v>0.06</v>
      </c>
      <c r="BV80" s="53">
        <v>0.06</v>
      </c>
      <c r="BW80" s="53">
        <v>0.06</v>
      </c>
      <c r="BX80" s="53">
        <v>0.06</v>
      </c>
      <c r="BY80" s="53">
        <v>0.06</v>
      </c>
      <c r="BZ80" s="53">
        <v>0.06</v>
      </c>
      <c r="CA80" s="53">
        <v>0.06</v>
      </c>
      <c r="CB80" s="53">
        <v>0.06</v>
      </c>
      <c r="CC80" s="53">
        <v>0.06</v>
      </c>
      <c r="CD80" s="53">
        <v>0.06</v>
      </c>
      <c r="CE80" s="53">
        <v>0.06</v>
      </c>
      <c r="CF80" s="53">
        <v>0.06</v>
      </c>
      <c r="CG80" s="53">
        <v>0.06</v>
      </c>
      <c r="CH80" s="53">
        <v>0.06</v>
      </c>
      <c r="CI80" s="53">
        <v>0.06</v>
      </c>
      <c r="CJ80" s="53">
        <v>0.06</v>
      </c>
      <c r="CK80" s="53">
        <v>0.06</v>
      </c>
      <c r="CL80" s="53">
        <v>0.06</v>
      </c>
      <c r="CM80" s="53">
        <v>0.06</v>
      </c>
      <c r="CN80" s="53">
        <v>0.06</v>
      </c>
      <c r="CO80" s="53">
        <v>0.06</v>
      </c>
      <c r="CP80" s="53">
        <v>0.06</v>
      </c>
      <c r="CQ80" s="53">
        <v>0.06</v>
      </c>
      <c r="CR80" s="53">
        <v>0.06</v>
      </c>
      <c r="CS80" s="53">
        <v>0.06</v>
      </c>
      <c r="CT80" s="53">
        <v>0.06</v>
      </c>
      <c r="CU80" s="53">
        <v>0.06</v>
      </c>
      <c r="CV80" s="53">
        <v>0.06</v>
      </c>
      <c r="CW80" s="18"/>
      <c r="CX80" s="18"/>
      <c r="CY80" s="18"/>
    </row>
    <row r="81" spans="3:103">
      <c r="C81" s="15"/>
      <c r="D81" s="15"/>
      <c r="E81" s="15" t="s">
        <v>301</v>
      </c>
      <c r="F81" s="15"/>
      <c r="G81" s="1" t="s">
        <v>154</v>
      </c>
      <c r="K81" s="55"/>
      <c r="L81" s="53">
        <v>0.03</v>
      </c>
      <c r="M81" s="53">
        <v>0.03</v>
      </c>
      <c r="N81" s="53">
        <v>0.03</v>
      </c>
      <c r="O81" s="53">
        <v>0.03</v>
      </c>
      <c r="P81" s="53">
        <v>0.03</v>
      </c>
      <c r="Q81" s="53">
        <v>0.03</v>
      </c>
      <c r="R81" s="53">
        <v>0.03</v>
      </c>
      <c r="S81" s="53">
        <v>0.03</v>
      </c>
      <c r="T81" s="53">
        <v>0.03</v>
      </c>
      <c r="U81" s="53">
        <v>0.03</v>
      </c>
      <c r="V81" s="53">
        <v>0.03</v>
      </c>
      <c r="W81" s="53">
        <v>0.03</v>
      </c>
      <c r="X81" s="53">
        <v>0.03</v>
      </c>
      <c r="Y81" s="53">
        <v>0.03</v>
      </c>
      <c r="Z81" s="53">
        <v>0.03</v>
      </c>
      <c r="AA81" s="53">
        <v>0.03</v>
      </c>
      <c r="AB81" s="53">
        <v>0.03</v>
      </c>
      <c r="AC81" s="53">
        <v>0.03</v>
      </c>
      <c r="AD81" s="53">
        <v>0.03</v>
      </c>
      <c r="AE81" s="53">
        <v>0.03</v>
      </c>
      <c r="AF81" s="53">
        <v>0.03</v>
      </c>
      <c r="AG81" s="53">
        <v>0.03</v>
      </c>
      <c r="AH81" s="53">
        <v>0.03</v>
      </c>
      <c r="AI81" s="53">
        <v>0.03</v>
      </c>
      <c r="AJ81" s="53">
        <v>0.03</v>
      </c>
      <c r="AK81" s="53">
        <v>0.03</v>
      </c>
      <c r="AL81" s="53">
        <v>0.03</v>
      </c>
      <c r="AM81" s="53">
        <v>0.03</v>
      </c>
      <c r="AN81" s="53">
        <v>0.03</v>
      </c>
      <c r="AO81" s="53">
        <v>0.03</v>
      </c>
      <c r="AP81" s="53">
        <v>0.03</v>
      </c>
      <c r="AQ81" s="53">
        <v>0.03</v>
      </c>
      <c r="AR81" s="53">
        <v>0.03</v>
      </c>
      <c r="AS81" s="53">
        <v>0.03</v>
      </c>
      <c r="AT81" s="53">
        <v>0.03</v>
      </c>
      <c r="AU81" s="53">
        <v>0.03</v>
      </c>
      <c r="AV81" s="53">
        <v>0.03</v>
      </c>
      <c r="AW81" s="53">
        <v>0.03</v>
      </c>
      <c r="AX81" s="53">
        <v>0.03</v>
      </c>
      <c r="AY81" s="53">
        <v>0.03</v>
      </c>
      <c r="AZ81" s="53">
        <v>0.03</v>
      </c>
      <c r="BA81" s="53">
        <v>0.03</v>
      </c>
      <c r="BB81" s="53">
        <v>0.03</v>
      </c>
      <c r="BC81" s="53">
        <v>0.03</v>
      </c>
      <c r="BD81" s="53">
        <v>0.03</v>
      </c>
      <c r="BE81" s="53">
        <v>0.03</v>
      </c>
      <c r="BF81" s="53">
        <v>0.03</v>
      </c>
      <c r="BG81" s="53">
        <v>0.03</v>
      </c>
      <c r="BH81" s="53">
        <v>0.03</v>
      </c>
      <c r="BI81" s="53">
        <v>0.03</v>
      </c>
      <c r="BJ81" s="53">
        <v>0.03</v>
      </c>
      <c r="BK81" s="53">
        <v>0.03</v>
      </c>
      <c r="BL81" s="53">
        <v>0.03</v>
      </c>
      <c r="BM81" s="53">
        <v>0.03</v>
      </c>
      <c r="BN81" s="53">
        <v>0.03</v>
      </c>
      <c r="BO81" s="53">
        <v>0.03</v>
      </c>
      <c r="BP81" s="53">
        <v>0.03</v>
      </c>
      <c r="BQ81" s="53">
        <v>0.03</v>
      </c>
      <c r="BR81" s="53">
        <v>0.03</v>
      </c>
      <c r="BS81" s="53">
        <v>0.03</v>
      </c>
      <c r="BT81" s="53">
        <v>0.03</v>
      </c>
      <c r="BU81" s="53">
        <v>0.03</v>
      </c>
      <c r="BV81" s="53">
        <v>0.03</v>
      </c>
      <c r="BW81" s="53">
        <v>0.03</v>
      </c>
      <c r="BX81" s="53">
        <v>0.03</v>
      </c>
      <c r="BY81" s="53">
        <v>0.03</v>
      </c>
      <c r="BZ81" s="53">
        <v>0.03</v>
      </c>
      <c r="CA81" s="53">
        <v>0.03</v>
      </c>
      <c r="CB81" s="53">
        <v>0.03</v>
      </c>
      <c r="CC81" s="53">
        <v>0.03</v>
      </c>
      <c r="CD81" s="53">
        <v>0.03</v>
      </c>
      <c r="CE81" s="53">
        <v>0.03</v>
      </c>
      <c r="CF81" s="53">
        <v>0.03</v>
      </c>
      <c r="CG81" s="53">
        <v>0.03</v>
      </c>
      <c r="CH81" s="53">
        <v>0.03</v>
      </c>
      <c r="CI81" s="53">
        <v>0.03</v>
      </c>
      <c r="CJ81" s="53">
        <v>0.03</v>
      </c>
      <c r="CK81" s="53">
        <v>0.03</v>
      </c>
      <c r="CL81" s="53">
        <v>0.03</v>
      </c>
      <c r="CM81" s="53">
        <v>0.03</v>
      </c>
      <c r="CN81" s="53">
        <v>0.03</v>
      </c>
      <c r="CO81" s="53">
        <v>0.03</v>
      </c>
      <c r="CP81" s="53">
        <v>0.03</v>
      </c>
      <c r="CQ81" s="53">
        <v>0.03</v>
      </c>
      <c r="CR81" s="53">
        <v>0.03</v>
      </c>
      <c r="CS81" s="53">
        <v>0.03</v>
      </c>
      <c r="CT81" s="53">
        <v>0.03</v>
      </c>
      <c r="CU81" s="53">
        <v>0.03</v>
      </c>
      <c r="CV81" s="53">
        <v>0.03</v>
      </c>
      <c r="CW81" s="18"/>
      <c r="CX81" s="18"/>
      <c r="CY81" s="18"/>
    </row>
    <row r="82" spans="3:103">
      <c r="C82" s="15"/>
      <c r="D82" s="15"/>
      <c r="E82" s="15" t="s">
        <v>302</v>
      </c>
      <c r="F82" s="15"/>
      <c r="G82" s="1" t="s">
        <v>154</v>
      </c>
      <c r="K82" s="55"/>
      <c r="L82" s="53">
        <v>0.03</v>
      </c>
      <c r="M82" s="53">
        <v>0.03</v>
      </c>
      <c r="N82" s="53">
        <v>0.03</v>
      </c>
      <c r="O82" s="53">
        <v>0.03</v>
      </c>
      <c r="P82" s="53">
        <v>0.03</v>
      </c>
      <c r="Q82" s="53">
        <v>0.03</v>
      </c>
      <c r="R82" s="53">
        <v>0.03</v>
      </c>
      <c r="S82" s="53">
        <v>0.03</v>
      </c>
      <c r="T82" s="53">
        <v>0.03</v>
      </c>
      <c r="U82" s="53">
        <v>0.03</v>
      </c>
      <c r="V82" s="53">
        <v>0.03</v>
      </c>
      <c r="W82" s="53">
        <v>0.03</v>
      </c>
      <c r="X82" s="53">
        <v>0.03</v>
      </c>
      <c r="Y82" s="53">
        <v>0.03</v>
      </c>
      <c r="Z82" s="53">
        <v>0.03</v>
      </c>
      <c r="AA82" s="53">
        <v>0.03</v>
      </c>
      <c r="AB82" s="53">
        <v>0.03</v>
      </c>
      <c r="AC82" s="53">
        <v>0.03</v>
      </c>
      <c r="AD82" s="53">
        <v>0.03</v>
      </c>
      <c r="AE82" s="53">
        <v>0.03</v>
      </c>
      <c r="AF82" s="53">
        <v>0.03</v>
      </c>
      <c r="AG82" s="53">
        <v>0.03</v>
      </c>
      <c r="AH82" s="53">
        <v>0.03</v>
      </c>
      <c r="AI82" s="53">
        <v>0.03</v>
      </c>
      <c r="AJ82" s="53">
        <v>0.03</v>
      </c>
      <c r="AK82" s="53">
        <v>0.03</v>
      </c>
      <c r="AL82" s="53">
        <v>0.03</v>
      </c>
      <c r="AM82" s="53">
        <v>0.03</v>
      </c>
      <c r="AN82" s="53">
        <v>0.03</v>
      </c>
      <c r="AO82" s="53">
        <v>0.03</v>
      </c>
      <c r="AP82" s="53">
        <v>0.03</v>
      </c>
      <c r="AQ82" s="53">
        <v>0.03</v>
      </c>
      <c r="AR82" s="53">
        <v>0.03</v>
      </c>
      <c r="AS82" s="53">
        <v>0.03</v>
      </c>
      <c r="AT82" s="53">
        <v>0.03</v>
      </c>
      <c r="AU82" s="53">
        <v>0.03</v>
      </c>
      <c r="AV82" s="53">
        <v>0.03</v>
      </c>
      <c r="AW82" s="53">
        <v>0.03</v>
      </c>
      <c r="AX82" s="53">
        <v>0.03</v>
      </c>
      <c r="AY82" s="53">
        <v>0.03</v>
      </c>
      <c r="AZ82" s="53">
        <v>0.03</v>
      </c>
      <c r="BA82" s="53">
        <v>0.03</v>
      </c>
      <c r="BB82" s="53">
        <v>0.03</v>
      </c>
      <c r="BC82" s="53">
        <v>0.03</v>
      </c>
      <c r="BD82" s="53">
        <v>0.03</v>
      </c>
      <c r="BE82" s="53">
        <v>0.03</v>
      </c>
      <c r="BF82" s="53">
        <v>0.03</v>
      </c>
      <c r="BG82" s="53">
        <v>0.03</v>
      </c>
      <c r="BH82" s="53">
        <v>0.03</v>
      </c>
      <c r="BI82" s="53">
        <v>0.03</v>
      </c>
      <c r="BJ82" s="53">
        <v>0.03</v>
      </c>
      <c r="BK82" s="53">
        <v>0.03</v>
      </c>
      <c r="BL82" s="53">
        <v>0.03</v>
      </c>
      <c r="BM82" s="53">
        <v>0.03</v>
      </c>
      <c r="BN82" s="53">
        <v>0.03</v>
      </c>
      <c r="BO82" s="53">
        <v>0.03</v>
      </c>
      <c r="BP82" s="53">
        <v>0.03</v>
      </c>
      <c r="BQ82" s="53">
        <v>0.03</v>
      </c>
      <c r="BR82" s="53">
        <v>0.03</v>
      </c>
      <c r="BS82" s="53">
        <v>0.03</v>
      </c>
      <c r="BT82" s="53">
        <v>0.03</v>
      </c>
      <c r="BU82" s="53">
        <v>0.03</v>
      </c>
      <c r="BV82" s="53">
        <v>0.03</v>
      </c>
      <c r="BW82" s="53">
        <v>0.03</v>
      </c>
      <c r="BX82" s="53">
        <v>0.03</v>
      </c>
      <c r="BY82" s="53">
        <v>0.03</v>
      </c>
      <c r="BZ82" s="53">
        <v>0.03</v>
      </c>
      <c r="CA82" s="53">
        <v>0.03</v>
      </c>
      <c r="CB82" s="53">
        <v>0.03</v>
      </c>
      <c r="CC82" s="53">
        <v>0.03</v>
      </c>
      <c r="CD82" s="53">
        <v>0.03</v>
      </c>
      <c r="CE82" s="53">
        <v>0.03</v>
      </c>
      <c r="CF82" s="53">
        <v>0.03</v>
      </c>
      <c r="CG82" s="53">
        <v>0.03</v>
      </c>
      <c r="CH82" s="53">
        <v>0.03</v>
      </c>
      <c r="CI82" s="53">
        <v>0.03</v>
      </c>
      <c r="CJ82" s="53">
        <v>0.03</v>
      </c>
      <c r="CK82" s="53">
        <v>0.03</v>
      </c>
      <c r="CL82" s="53">
        <v>0.03</v>
      </c>
      <c r="CM82" s="53">
        <v>0.03</v>
      </c>
      <c r="CN82" s="53">
        <v>0.03</v>
      </c>
      <c r="CO82" s="53">
        <v>0.03</v>
      </c>
      <c r="CP82" s="53">
        <v>0.03</v>
      </c>
      <c r="CQ82" s="53">
        <v>0.03</v>
      </c>
      <c r="CR82" s="53">
        <v>0.03</v>
      </c>
      <c r="CS82" s="53">
        <v>0.03</v>
      </c>
      <c r="CT82" s="53">
        <v>0.03</v>
      </c>
      <c r="CU82" s="53">
        <v>0.03</v>
      </c>
      <c r="CV82" s="53">
        <v>0.03</v>
      </c>
      <c r="CW82" s="18"/>
      <c r="CX82" s="18"/>
      <c r="CY82" s="18"/>
    </row>
    <row r="83" spans="3:103">
      <c r="C83" s="15"/>
      <c r="D83" s="15"/>
      <c r="E83" s="15"/>
      <c r="F83" s="1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c r="BA83" s="55"/>
      <c r="BB83" s="55"/>
      <c r="BC83" s="55"/>
      <c r="BD83" s="55"/>
      <c r="BE83" s="55"/>
      <c r="BF83" s="55"/>
      <c r="BG83" s="55"/>
      <c r="BH83" s="55"/>
      <c r="BI83" s="55"/>
      <c r="BJ83" s="55"/>
      <c r="BK83" s="55"/>
      <c r="BL83" s="55"/>
      <c r="BM83" s="55"/>
      <c r="BN83" s="55"/>
      <c r="BO83" s="55"/>
      <c r="BP83" s="55"/>
      <c r="BQ83" s="55"/>
      <c r="BR83" s="55"/>
      <c r="BS83" s="55"/>
      <c r="BT83" s="55"/>
      <c r="BU83" s="55"/>
      <c r="BV83" s="55"/>
      <c r="BW83" s="55"/>
      <c r="BX83" s="55"/>
      <c r="BY83" s="55"/>
      <c r="BZ83" s="55"/>
      <c r="CA83" s="55"/>
      <c r="CB83" s="55"/>
      <c r="CC83" s="55"/>
      <c r="CD83" s="55"/>
      <c r="CE83" s="55"/>
      <c r="CF83" s="55"/>
      <c r="CG83" s="55"/>
      <c r="CH83" s="55"/>
      <c r="CI83" s="55"/>
      <c r="CJ83" s="55"/>
      <c r="CK83" s="55"/>
      <c r="CL83" s="55"/>
      <c r="CM83" s="55"/>
      <c r="CN83" s="55"/>
      <c r="CO83" s="55"/>
      <c r="CP83" s="55"/>
      <c r="CQ83" s="55"/>
      <c r="CR83" s="55"/>
      <c r="CS83" s="55"/>
      <c r="CT83" s="55"/>
      <c r="CU83" s="55"/>
      <c r="CV83" s="55"/>
      <c r="CW83" s="18"/>
      <c r="CX83" s="18"/>
      <c r="CY83" s="18"/>
    </row>
    <row r="84" spans="3:103">
      <c r="C84" s="43">
        <f>MAX($B$15:C83)+0.1</f>
        <v>4.0999999999999996</v>
      </c>
      <c r="D84" s="41" t="s">
        <v>303</v>
      </c>
      <c r="E84" s="41"/>
      <c r="F84" s="41"/>
      <c r="G84" s="41"/>
      <c r="H84" s="41"/>
      <c r="I84" s="41"/>
      <c r="J84" s="41"/>
      <c r="K84" s="41"/>
      <c r="L84" s="41"/>
      <c r="M84" s="41"/>
      <c r="N84" s="41"/>
      <c r="O84" s="41"/>
      <c r="P84" s="41"/>
      <c r="Q84" s="41"/>
      <c r="R84" s="41"/>
      <c r="S84" s="41"/>
      <c r="T84" s="41"/>
      <c r="U84" s="41"/>
      <c r="V84" s="41"/>
      <c r="W84" s="41"/>
      <c r="X84" s="41"/>
      <c r="Y84" s="41"/>
      <c r="Z84" s="41"/>
      <c r="AA84" s="41"/>
      <c r="AB84" s="41"/>
      <c r="AC84" s="41"/>
      <c r="AD84" s="41"/>
      <c r="AE84" s="41"/>
      <c r="AF84" s="41"/>
      <c r="AG84" s="41"/>
      <c r="AH84" s="41"/>
      <c r="AI84" s="41"/>
      <c r="AJ84" s="41"/>
      <c r="AK84" s="41"/>
      <c r="AL84" s="41"/>
      <c r="AM84" s="41"/>
      <c r="AN84" s="41"/>
      <c r="AO84" s="41"/>
      <c r="AP84" s="41"/>
      <c r="AQ84" s="41"/>
      <c r="AR84" s="41"/>
      <c r="AS84" s="41"/>
      <c r="AT84" s="41"/>
      <c r="AU84" s="41"/>
      <c r="AV84" s="41"/>
      <c r="AW84" s="41"/>
      <c r="AX84" s="41"/>
      <c r="AY84" s="41"/>
      <c r="AZ84" s="41"/>
      <c r="BA84" s="41"/>
      <c r="BB84" s="41"/>
      <c r="BC84" s="41"/>
      <c r="BD84" s="41"/>
      <c r="BE84" s="41"/>
      <c r="BF84" s="41"/>
      <c r="BG84" s="41"/>
      <c r="BH84" s="41"/>
      <c r="BI84" s="41"/>
      <c r="BJ84" s="41"/>
      <c r="BK84" s="41"/>
      <c r="BL84" s="41"/>
      <c r="BM84" s="41"/>
      <c r="BN84" s="41"/>
      <c r="BO84" s="41"/>
      <c r="BP84" s="41"/>
      <c r="BQ84" s="41"/>
      <c r="BR84" s="41"/>
      <c r="BS84" s="41"/>
      <c r="BT84" s="41"/>
      <c r="BU84" s="41"/>
      <c r="BV84" s="41"/>
      <c r="BW84" s="41"/>
      <c r="BX84" s="41"/>
      <c r="BY84" s="41"/>
      <c r="BZ84" s="41"/>
      <c r="CA84" s="41"/>
      <c r="CB84" s="41"/>
      <c r="CC84" s="41"/>
      <c r="CD84" s="41"/>
      <c r="CE84" s="41"/>
      <c r="CF84" s="41"/>
      <c r="CG84" s="41"/>
      <c r="CH84" s="41"/>
      <c r="CI84" s="41"/>
      <c r="CJ84" s="41"/>
      <c r="CK84" s="41"/>
      <c r="CL84" s="41"/>
      <c r="CM84" s="41"/>
      <c r="CN84" s="41"/>
      <c r="CO84" s="41"/>
      <c r="CP84" s="41"/>
      <c r="CQ84" s="41"/>
      <c r="CR84" s="41"/>
      <c r="CS84" s="41"/>
      <c r="CT84" s="41"/>
      <c r="CU84" s="41"/>
      <c r="CV84" s="41"/>
      <c r="CW84" s="41"/>
      <c r="CX84" s="41"/>
      <c r="CY84" s="41"/>
    </row>
    <row r="85" spans="3:103">
      <c r="C85" s="38" t="s">
        <v>304</v>
      </c>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c r="AF85" s="38"/>
      <c r="AG85" s="38"/>
      <c r="AH85" s="38"/>
      <c r="AI85" s="38"/>
      <c r="AJ85" s="38"/>
      <c r="AK85" s="38"/>
      <c r="AL85" s="38"/>
      <c r="AM85" s="38"/>
      <c r="AN85" s="38"/>
      <c r="AO85" s="38"/>
      <c r="AP85" s="38"/>
      <c r="AQ85" s="38"/>
      <c r="AR85" s="38"/>
      <c r="AS85" s="38"/>
      <c r="AT85" s="38"/>
      <c r="AU85" s="38"/>
      <c r="AV85" s="38"/>
      <c r="AW85" s="38"/>
      <c r="AX85" s="38"/>
      <c r="AY85" s="38"/>
      <c r="AZ85" s="38"/>
      <c r="BA85" s="38"/>
      <c r="BB85" s="38"/>
      <c r="BC85" s="38"/>
      <c r="BD85" s="38"/>
      <c r="BE85" s="38"/>
      <c r="BF85" s="38"/>
      <c r="BG85" s="38"/>
      <c r="BH85" s="38"/>
      <c r="BI85" s="38"/>
      <c r="BJ85" s="38"/>
      <c r="BK85" s="38"/>
      <c r="BL85" s="38"/>
      <c r="BM85" s="38"/>
      <c r="BN85" s="38"/>
      <c r="BO85" s="38"/>
      <c r="BP85" s="38"/>
      <c r="BQ85" s="38"/>
      <c r="BR85" s="38"/>
      <c r="BS85" s="38"/>
      <c r="BT85" s="38"/>
      <c r="BU85" s="38"/>
      <c r="BV85" s="38"/>
      <c r="BW85" s="38"/>
      <c r="BX85" s="38"/>
      <c r="BY85" s="38"/>
      <c r="BZ85" s="38"/>
      <c r="CA85" s="38"/>
      <c r="CB85" s="38"/>
      <c r="CC85" s="38"/>
      <c r="CD85" s="38"/>
      <c r="CE85" s="38"/>
      <c r="CF85" s="38"/>
      <c r="CG85" s="38"/>
      <c r="CH85" s="38"/>
      <c r="CI85" s="38"/>
      <c r="CJ85" s="38"/>
      <c r="CK85" s="38"/>
      <c r="CL85" s="38"/>
      <c r="CM85" s="38"/>
      <c r="CN85" s="38"/>
      <c r="CO85" s="38"/>
      <c r="CP85" s="38"/>
      <c r="CQ85" s="38"/>
      <c r="CR85" s="38"/>
      <c r="CS85" s="38"/>
      <c r="CT85" s="38"/>
      <c r="CU85" s="38"/>
      <c r="CV85" s="38"/>
      <c r="CW85" s="38"/>
      <c r="CX85" s="38"/>
      <c r="CY85" s="38"/>
    </row>
    <row r="86" spans="3:103">
      <c r="C86" s="15"/>
      <c r="D86" s="15"/>
      <c r="E86" s="90" t="s">
        <v>171</v>
      </c>
      <c r="F86" s="15"/>
      <c r="G86" s="455" t="s">
        <v>305</v>
      </c>
      <c r="H86" s="456">
        <v>0</v>
      </c>
      <c r="K86" s="55"/>
      <c r="L86" s="457">
        <f>Scenarios_TD!L85*(MAX(L$7:L$8))*L$29</f>
        <v>0</v>
      </c>
      <c r="M86" s="457">
        <f>Scenarios_TD!M85*(MAX(M$7:M$8))*M$29</f>
        <v>0</v>
      </c>
      <c r="N86" s="457">
        <f>Scenarios_TD!N85*(MAX(N$7:N$8))*N$29</f>
        <v>0</v>
      </c>
      <c r="O86" s="457">
        <f>Scenarios_TD!O85*(MAX(O$7:O$8))*O$29</f>
        <v>0</v>
      </c>
      <c r="P86" s="457">
        <f>Scenarios_TD!P85*(MAX(P$7:P$8))*P$29</f>
        <v>0</v>
      </c>
      <c r="Q86" s="457">
        <f>Scenarios_TD!Q85*(MAX(Q$7:Q$8))*Q$29</f>
        <v>0</v>
      </c>
      <c r="R86" s="457">
        <f>Scenarios_TD!R85*(MAX(R$7:R$8))*R$29</f>
        <v>0</v>
      </c>
      <c r="S86" s="457">
        <f>Scenarios_TD!S85*(MAX(S$7:S$8))*S$29</f>
        <v>0</v>
      </c>
      <c r="T86" s="457">
        <f>Scenarios_TD!T85*(MAX(T$7:T$8))*T$29</f>
        <v>0</v>
      </c>
      <c r="U86" s="457">
        <f>Scenarios_TD!U85*(MAX(U$7:U$8))*U$29</f>
        <v>0</v>
      </c>
      <c r="V86" s="457">
        <f>Scenarios_TD!V85*(MAX(V$7:V$8))*V$29</f>
        <v>0</v>
      </c>
      <c r="W86" s="457">
        <f>Scenarios_TD!W85*(MAX(W$7:W$8))*W$29</f>
        <v>0</v>
      </c>
      <c r="X86" s="457">
        <f>Scenarios_TD!X85*(MAX(X$7:X$8))*X$29</f>
        <v>0</v>
      </c>
      <c r="Y86" s="457">
        <f>Scenarios_TD!Y85*(MAX(Y$7:Y$8))*Y$29</f>
        <v>0</v>
      </c>
      <c r="Z86" s="457">
        <f>Scenarios_TD!Z85*(MAX(Z$7:Z$8))*Z$29</f>
        <v>0</v>
      </c>
      <c r="AA86" s="457">
        <f>Scenarios_TD!AA85*(MAX(AA$7:AA$8))*AA$29</f>
        <v>0</v>
      </c>
      <c r="AB86" s="457">
        <f>Scenarios_TD!AB85*(MAX(AB$7:AB$8))*AB$29</f>
        <v>0</v>
      </c>
      <c r="AC86" s="457">
        <f>Scenarios_TD!AC85*(MAX(AC$7:AC$8))*AC$29</f>
        <v>0</v>
      </c>
      <c r="AD86" s="457">
        <f>Scenarios_TD!AD85*(MAX(AD$7:AD$8))*AD$29</f>
        <v>0</v>
      </c>
      <c r="AE86" s="457">
        <f>Scenarios_TD!AE85*(MAX(AE$7:AE$8))*AE$29</f>
        <v>0</v>
      </c>
      <c r="AF86" s="457">
        <f>Scenarios_TD!AF85*(MAX(AF$7:AF$8))*AF$29</f>
        <v>0</v>
      </c>
      <c r="AG86" s="457">
        <f>Scenarios_TD!AG85*(MAX(AG$7:AG$8))*AG$29</f>
        <v>0</v>
      </c>
      <c r="AH86" s="457">
        <f>Scenarios_TD!AH85*(MAX(AH$7:AH$8))*AH$29</f>
        <v>0</v>
      </c>
      <c r="AI86" s="457">
        <f>Scenarios_TD!AI85*(MAX(AI$7:AI$8))*AI$29</f>
        <v>0</v>
      </c>
      <c r="AJ86" s="457">
        <f>Scenarios_TD!AJ85*(MAX(AJ$7:AJ$8))*AJ$29</f>
        <v>0</v>
      </c>
      <c r="AK86" s="457">
        <f>Scenarios_TD!AK85*(MAX(AK$7:AK$8))*AK$29</f>
        <v>0</v>
      </c>
      <c r="AL86" s="457">
        <f>Scenarios_TD!AL85*(MAX(AL$7:AL$8))*AL$29</f>
        <v>0</v>
      </c>
      <c r="AM86" s="457">
        <f>Scenarios_TD!AM85*(MAX(AM$7:AM$8))*AM$29</f>
        <v>0</v>
      </c>
      <c r="AN86" s="457">
        <f>Scenarios_TD!AN85*(MAX(AN$7:AN$8))*AN$29</f>
        <v>0</v>
      </c>
      <c r="AO86" s="457">
        <f>Scenarios_TD!AO85*(MAX(AO$7:AO$8))*AO$29</f>
        <v>0</v>
      </c>
      <c r="AP86" s="457">
        <f>Scenarios_TD!AP85*(MAX(AP$7:AP$8))*AP$29</f>
        <v>0</v>
      </c>
      <c r="AQ86" s="457">
        <f>Scenarios_TD!AQ85*(MAX(AQ$7:AQ$8))*AQ$29</f>
        <v>0</v>
      </c>
      <c r="AR86" s="457">
        <f>Scenarios_TD!AR85*(MAX(AR$7:AR$8))*AR$29</f>
        <v>0</v>
      </c>
      <c r="AS86" s="457">
        <f>Scenarios_TD!AS85*(MAX(AS$7:AS$8))*AS$29</f>
        <v>0</v>
      </c>
      <c r="AT86" s="457">
        <f>Scenarios_TD!AT85*(MAX(AT$7:AT$8))*AT$29</f>
        <v>0</v>
      </c>
      <c r="AU86" s="457">
        <f>Scenarios_TD!AU85*(MAX(AU$7:AU$8))*AU$29</f>
        <v>0</v>
      </c>
      <c r="AV86" s="457">
        <f>Scenarios_TD!AV85*(MAX(AV$7:AV$8))*AV$29</f>
        <v>0</v>
      </c>
      <c r="AW86" s="457">
        <f>Scenarios_TD!AW85*(MAX(AW$7:AW$8))*AW$29</f>
        <v>0</v>
      </c>
      <c r="AX86" s="457">
        <f>Scenarios_TD!AX85*(MAX(AX$7:AX$8))*AX$29</f>
        <v>0</v>
      </c>
      <c r="AY86" s="457">
        <f>Scenarios_TD!AY85*(MAX(AY$7:AY$8))*AY$29</f>
        <v>0</v>
      </c>
      <c r="AZ86" s="457">
        <f>Scenarios_TD!AZ85*(MAX(AZ$7:AZ$8))*AZ$29</f>
        <v>0</v>
      </c>
      <c r="BA86" s="457">
        <f>Scenarios_TD!BA85*(MAX(BA$7:BA$8))*BA$29</f>
        <v>0</v>
      </c>
      <c r="BB86" s="457">
        <f>Scenarios_TD!BB85*(MAX(BB$7:BB$8))*BB$29</f>
        <v>0</v>
      </c>
      <c r="BC86" s="457">
        <f>Scenarios_TD!BC85*(MAX(BC$7:BC$8))*BC$29</f>
        <v>0</v>
      </c>
      <c r="BD86" s="457">
        <f>Scenarios_TD!BD85*(MAX(BD$7:BD$8))*BD$29</f>
        <v>0</v>
      </c>
      <c r="BE86" s="457">
        <f>Scenarios_TD!BE85*(MAX(BE$7:BE$8))*BE$29</f>
        <v>0</v>
      </c>
      <c r="BF86" s="457">
        <f>Scenarios_TD!BF85*(MAX(BF$7:BF$8))*BF$29</f>
        <v>0</v>
      </c>
      <c r="BG86" s="457">
        <f>Scenarios_TD!BG85*(MAX(BG$7:BG$8))*BG$29</f>
        <v>0</v>
      </c>
      <c r="BH86" s="457">
        <f>Scenarios_TD!BH85*(MAX(BH$7:BH$8))*BH$29</f>
        <v>0</v>
      </c>
      <c r="BI86" s="457">
        <f>Scenarios_TD!BI85*(MAX(BI$7:BI$8))*BI$29</f>
        <v>0</v>
      </c>
      <c r="BJ86" s="457">
        <f>Scenarios_TD!BJ85*(MAX(BJ$7:BJ$8))*BJ$29</f>
        <v>0</v>
      </c>
      <c r="BK86" s="457">
        <f>Scenarios_TD!BK85*(MAX(BK$7:BK$8))*BK$29</f>
        <v>0</v>
      </c>
      <c r="BL86" s="457">
        <f>Scenarios_TD!BL85*(MAX(BL$7:BL$8))*BL$29</f>
        <v>0</v>
      </c>
      <c r="BM86" s="457">
        <f>Scenarios_TD!BM85*(MAX(BM$7:BM$8))*BM$29</f>
        <v>0</v>
      </c>
      <c r="BN86" s="457">
        <f>Scenarios_TD!BN85*(MAX(BN$7:BN$8))*BN$29</f>
        <v>0</v>
      </c>
      <c r="BO86" s="457">
        <f>Scenarios_TD!BO85*(MAX(BO$7:BO$8))*BO$29</f>
        <v>0</v>
      </c>
      <c r="BP86" s="457">
        <f>Scenarios_TD!BP85*(MAX(BP$7:BP$8))*BP$29</f>
        <v>0</v>
      </c>
      <c r="BQ86" s="457">
        <f>Scenarios_TD!BQ85*(MAX(BQ$7:BQ$8))*BQ$29</f>
        <v>0</v>
      </c>
      <c r="BR86" s="457">
        <f>Scenarios_TD!BR85*(MAX(BR$7:BR$8))*BR$29</f>
        <v>0</v>
      </c>
      <c r="BS86" s="457">
        <f>Scenarios_TD!BS85*(MAX(BS$7:BS$8))*BS$29</f>
        <v>0</v>
      </c>
      <c r="BT86" s="457">
        <f>Scenarios_TD!BT85*(MAX(BT$7:BT$8))*BT$29</f>
        <v>0</v>
      </c>
      <c r="BU86" s="457">
        <f>Scenarios_TD!BU85*(MAX(BU$7:BU$8))*BU$29</f>
        <v>0</v>
      </c>
      <c r="BV86" s="457">
        <f>Scenarios_TD!BV85*(MAX(BV$7:BV$8))*BV$29</f>
        <v>0</v>
      </c>
      <c r="BW86" s="457">
        <f>Scenarios_TD!BW85*(MAX(BW$7:BW$8))*BW$29</f>
        <v>0</v>
      </c>
      <c r="BX86" s="457">
        <f>Scenarios_TD!BX85*(MAX(BX$7:BX$8))*BX$29</f>
        <v>0</v>
      </c>
      <c r="BY86" s="457">
        <f>Scenarios_TD!BY85*(MAX(BY$7:BY$8))*BY$29</f>
        <v>0</v>
      </c>
      <c r="BZ86" s="457">
        <f>Scenarios_TD!BZ85*(MAX(BZ$7:BZ$8))*BZ$29</f>
        <v>0</v>
      </c>
      <c r="CA86" s="457">
        <f>Scenarios_TD!CA85*(MAX(CA$7:CA$8))*CA$29</f>
        <v>0</v>
      </c>
      <c r="CB86" s="457">
        <f>Scenarios_TD!CB85*(MAX(CB$7:CB$8))*CB$29</f>
        <v>0</v>
      </c>
      <c r="CC86" s="457">
        <f>Scenarios_TD!CC85*(MAX(CC$7:CC$8))*CC$29</f>
        <v>0</v>
      </c>
      <c r="CD86" s="457">
        <f>Scenarios_TD!CD85*(MAX(CD$7:CD$8))*CD$29</f>
        <v>0</v>
      </c>
      <c r="CE86" s="457">
        <f>Scenarios_TD!CE85*(MAX(CE$7:CE$8))*CE$29</f>
        <v>0</v>
      </c>
      <c r="CF86" s="457">
        <f>Scenarios_TD!CF85*(MAX(CF$7:CF$8))*CF$29</f>
        <v>0</v>
      </c>
      <c r="CG86" s="457">
        <f>Scenarios_TD!CG85*(MAX(CG$7:CG$8))*CG$29</f>
        <v>0</v>
      </c>
      <c r="CH86" s="457">
        <f>Scenarios_TD!CH85*(MAX(CH$7:CH$8))*CH$29</f>
        <v>0</v>
      </c>
      <c r="CI86" s="457">
        <f>Scenarios_TD!CI85*(MAX(CI$7:CI$8))*CI$29</f>
        <v>0</v>
      </c>
      <c r="CJ86" s="457">
        <f>Scenarios_TD!CJ85*(MAX(CJ$7:CJ$8))*CJ$29</f>
        <v>0</v>
      </c>
      <c r="CK86" s="457">
        <f>Scenarios_TD!CK85*(MAX(CK$7:CK$8))*CK$29</f>
        <v>0</v>
      </c>
      <c r="CL86" s="457">
        <f>Scenarios_TD!CL85*(MAX(CL$7:CL$8))*CL$29</f>
        <v>0</v>
      </c>
      <c r="CM86" s="457">
        <f>Scenarios_TD!CM85*(MAX(CM$7:CM$8))*CM$29</f>
        <v>0</v>
      </c>
      <c r="CN86" s="457">
        <f>Scenarios_TD!CN85*(MAX(CN$7:CN$8))*CN$29</f>
        <v>0</v>
      </c>
      <c r="CO86" s="457">
        <f>Scenarios_TD!CO85*(MAX(CO$7:CO$8))*CO$29</f>
        <v>0</v>
      </c>
      <c r="CP86" s="457">
        <f>Scenarios_TD!CP85*(MAX(CP$7:CP$8))*CP$29</f>
        <v>0</v>
      </c>
      <c r="CQ86" s="457">
        <f>Scenarios_TD!CQ85*(MAX(CQ$7:CQ$8))*CQ$29</f>
        <v>0</v>
      </c>
      <c r="CR86" s="457">
        <f>Scenarios_TD!CR85*(MAX(CR$7:CR$8))*CR$29</f>
        <v>0</v>
      </c>
      <c r="CS86" s="457">
        <f>Scenarios_TD!CS85*(MAX(CS$7:CS$8))*CS$29</f>
        <v>0</v>
      </c>
      <c r="CT86" s="457">
        <f>Scenarios_TD!CT85*(MAX(CT$7:CT$8))*CT$29</f>
        <v>0</v>
      </c>
      <c r="CU86" s="457">
        <f>Scenarios_TD!CU85*(MAX(CU$7:CU$8))*CU$29</f>
        <v>0</v>
      </c>
      <c r="CV86" s="457">
        <f>Scenarios_TD!CV85*(MAX(CV$7:CV$8))*CV$29</f>
        <v>0</v>
      </c>
      <c r="CW86" s="18"/>
      <c r="CX86" s="18"/>
      <c r="CY86" s="18"/>
    </row>
    <row r="87" spans="3:103">
      <c r="C87" s="15"/>
      <c r="D87" s="15"/>
      <c r="E87" s="90" t="s">
        <v>172</v>
      </c>
      <c r="F87" s="15"/>
      <c r="G87" s="455" t="s">
        <v>305</v>
      </c>
      <c r="H87" s="456">
        <v>0</v>
      </c>
      <c r="K87" s="55"/>
      <c r="L87" s="457">
        <f>Scenarios_TD!L86*(MAX(L$7:L$8))*L$29</f>
        <v>0</v>
      </c>
      <c r="M87" s="457">
        <f>Scenarios_TD!M86*(MAX(M$7:M$8))*M$29</f>
        <v>0</v>
      </c>
      <c r="N87" s="457">
        <f>Scenarios_TD!N86*(MAX(N$7:N$8))*N$29</f>
        <v>0</v>
      </c>
      <c r="O87" s="457">
        <f>Scenarios_TD!O86*(MAX(O$7:O$8))*O$29</f>
        <v>0</v>
      </c>
      <c r="P87" s="457">
        <f>Scenarios_TD!P86*(MAX(P$7:P$8))*P$29</f>
        <v>0</v>
      </c>
      <c r="Q87" s="457">
        <f>Scenarios_TD!Q86*(MAX(Q$7:Q$8))*Q$29</f>
        <v>0</v>
      </c>
      <c r="R87" s="457">
        <f>Scenarios_TD!R86*(MAX(R$7:R$8))*R$29</f>
        <v>0</v>
      </c>
      <c r="S87" s="457">
        <f>Scenarios_TD!S86*(MAX(S$7:S$8))*S$29</f>
        <v>0</v>
      </c>
      <c r="T87" s="457">
        <f>Scenarios_TD!T86*(MAX(T$7:T$8))*T$29</f>
        <v>0</v>
      </c>
      <c r="U87" s="457">
        <f>Scenarios_TD!U86*(MAX(U$7:U$8))*U$29</f>
        <v>0</v>
      </c>
      <c r="V87" s="457">
        <f>Scenarios_TD!V86*(MAX(V$7:V$8))*V$29</f>
        <v>0</v>
      </c>
      <c r="W87" s="457">
        <f>Scenarios_TD!W86*(MAX(W$7:W$8))*W$29</f>
        <v>0</v>
      </c>
      <c r="X87" s="457">
        <f>Scenarios_TD!X86*(MAX(X$7:X$8))*X$29</f>
        <v>0</v>
      </c>
      <c r="Y87" s="457">
        <f>Scenarios_TD!Y86*(MAX(Y$7:Y$8))*Y$29</f>
        <v>0</v>
      </c>
      <c r="Z87" s="457">
        <f>Scenarios_TD!Z86*(MAX(Z$7:Z$8))*Z$29</f>
        <v>0</v>
      </c>
      <c r="AA87" s="457">
        <f>Scenarios_TD!AA86*(MAX(AA$7:AA$8))*AA$29</f>
        <v>0</v>
      </c>
      <c r="AB87" s="457">
        <f>Scenarios_TD!AB86*(MAX(AB$7:AB$8))*AB$29</f>
        <v>0</v>
      </c>
      <c r="AC87" s="457">
        <f>Scenarios_TD!AC86*(MAX(AC$7:AC$8))*AC$29</f>
        <v>0</v>
      </c>
      <c r="AD87" s="457">
        <f>Scenarios_TD!AD86*(MAX(AD$7:AD$8))*AD$29</f>
        <v>0</v>
      </c>
      <c r="AE87" s="457">
        <f>Scenarios_TD!AE86*(MAX(AE$7:AE$8))*AE$29</f>
        <v>0</v>
      </c>
      <c r="AF87" s="457">
        <f>Scenarios_TD!AF86*(MAX(AF$7:AF$8))*AF$29</f>
        <v>0</v>
      </c>
      <c r="AG87" s="457">
        <f>Scenarios_TD!AG86*(MAX(AG$7:AG$8))*AG$29</f>
        <v>0</v>
      </c>
      <c r="AH87" s="457">
        <f>Scenarios_TD!AH86*(MAX(AH$7:AH$8))*AH$29</f>
        <v>0</v>
      </c>
      <c r="AI87" s="457">
        <f>Scenarios_TD!AI86*(MAX(AI$7:AI$8))*AI$29</f>
        <v>0</v>
      </c>
      <c r="AJ87" s="457">
        <f>Scenarios_TD!AJ86*(MAX(AJ$7:AJ$8))*AJ$29</f>
        <v>0</v>
      </c>
      <c r="AK87" s="457">
        <f>Scenarios_TD!AK86*(MAX(AK$7:AK$8))*AK$29</f>
        <v>0</v>
      </c>
      <c r="AL87" s="457">
        <f>Scenarios_TD!AL86*(MAX(AL$7:AL$8))*AL$29</f>
        <v>0</v>
      </c>
      <c r="AM87" s="457">
        <f>Scenarios_TD!AM86*(MAX(AM$7:AM$8))*AM$29</f>
        <v>0</v>
      </c>
      <c r="AN87" s="457">
        <f>Scenarios_TD!AN86*(MAX(AN$7:AN$8))*AN$29</f>
        <v>0</v>
      </c>
      <c r="AO87" s="457">
        <f>Scenarios_TD!AO86*(MAX(AO$7:AO$8))*AO$29</f>
        <v>0</v>
      </c>
      <c r="AP87" s="457">
        <f>Scenarios_TD!AP86*(MAX(AP$7:AP$8))*AP$29</f>
        <v>0</v>
      </c>
      <c r="AQ87" s="457">
        <f>Scenarios_TD!AQ86*(MAX(AQ$7:AQ$8))*AQ$29</f>
        <v>0</v>
      </c>
      <c r="AR87" s="457">
        <f>Scenarios_TD!AR86*(MAX(AR$7:AR$8))*AR$29</f>
        <v>0</v>
      </c>
      <c r="AS87" s="457">
        <f>Scenarios_TD!AS86*(MAX(AS$7:AS$8))*AS$29</f>
        <v>0</v>
      </c>
      <c r="AT87" s="457">
        <f>Scenarios_TD!AT86*(MAX(AT$7:AT$8))*AT$29</f>
        <v>0</v>
      </c>
      <c r="AU87" s="457">
        <f>Scenarios_TD!AU86*(MAX(AU$7:AU$8))*AU$29</f>
        <v>0</v>
      </c>
      <c r="AV87" s="457">
        <f>Scenarios_TD!AV86*(MAX(AV$7:AV$8))*AV$29</f>
        <v>0</v>
      </c>
      <c r="AW87" s="457">
        <f>Scenarios_TD!AW86*(MAX(AW$7:AW$8))*AW$29</f>
        <v>0</v>
      </c>
      <c r="AX87" s="457">
        <f>Scenarios_TD!AX86*(MAX(AX$7:AX$8))*AX$29</f>
        <v>0</v>
      </c>
      <c r="AY87" s="457">
        <f>Scenarios_TD!AY86*(MAX(AY$7:AY$8))*AY$29</f>
        <v>0</v>
      </c>
      <c r="AZ87" s="457">
        <f>Scenarios_TD!AZ86*(MAX(AZ$7:AZ$8))*AZ$29</f>
        <v>0</v>
      </c>
      <c r="BA87" s="457">
        <f>Scenarios_TD!BA86*(MAX(BA$7:BA$8))*BA$29</f>
        <v>0</v>
      </c>
      <c r="BB87" s="457">
        <f>Scenarios_TD!BB86*(MAX(BB$7:BB$8))*BB$29</f>
        <v>0</v>
      </c>
      <c r="BC87" s="457">
        <f>Scenarios_TD!BC86*(MAX(BC$7:BC$8))*BC$29</f>
        <v>0</v>
      </c>
      <c r="BD87" s="457">
        <f>Scenarios_TD!BD86*(MAX(BD$7:BD$8))*BD$29</f>
        <v>0</v>
      </c>
      <c r="BE87" s="457">
        <f>Scenarios_TD!BE86*(MAX(BE$7:BE$8))*BE$29</f>
        <v>0</v>
      </c>
      <c r="BF87" s="457">
        <f>Scenarios_TD!BF86*(MAX(BF$7:BF$8))*BF$29</f>
        <v>0</v>
      </c>
      <c r="BG87" s="457">
        <f>Scenarios_TD!BG86*(MAX(BG$7:BG$8))*BG$29</f>
        <v>0</v>
      </c>
      <c r="BH87" s="457">
        <f>Scenarios_TD!BH86*(MAX(BH$7:BH$8))*BH$29</f>
        <v>0</v>
      </c>
      <c r="BI87" s="457">
        <f>Scenarios_TD!BI86*(MAX(BI$7:BI$8))*BI$29</f>
        <v>0</v>
      </c>
      <c r="BJ87" s="457">
        <f>Scenarios_TD!BJ86*(MAX(BJ$7:BJ$8))*BJ$29</f>
        <v>0</v>
      </c>
      <c r="BK87" s="457">
        <f>Scenarios_TD!BK86*(MAX(BK$7:BK$8))*BK$29</f>
        <v>0</v>
      </c>
      <c r="BL87" s="457">
        <f>Scenarios_TD!BL86*(MAX(BL$7:BL$8))*BL$29</f>
        <v>0</v>
      </c>
      <c r="BM87" s="457">
        <f>Scenarios_TD!BM86*(MAX(BM$7:BM$8))*BM$29</f>
        <v>0</v>
      </c>
      <c r="BN87" s="457">
        <f>Scenarios_TD!BN86*(MAX(BN$7:BN$8))*BN$29</f>
        <v>0</v>
      </c>
      <c r="BO87" s="457">
        <f>Scenarios_TD!BO86*(MAX(BO$7:BO$8))*BO$29</f>
        <v>0</v>
      </c>
      <c r="BP87" s="457">
        <f>Scenarios_TD!BP86*(MAX(BP$7:BP$8))*BP$29</f>
        <v>0</v>
      </c>
      <c r="BQ87" s="457">
        <f>Scenarios_TD!BQ86*(MAX(BQ$7:BQ$8))*BQ$29</f>
        <v>0</v>
      </c>
      <c r="BR87" s="457">
        <f>Scenarios_TD!BR86*(MAX(BR$7:BR$8))*BR$29</f>
        <v>0</v>
      </c>
      <c r="BS87" s="457">
        <f>Scenarios_TD!BS86*(MAX(BS$7:BS$8))*BS$29</f>
        <v>0</v>
      </c>
      <c r="BT87" s="457">
        <f>Scenarios_TD!BT86*(MAX(BT$7:BT$8))*BT$29</f>
        <v>0</v>
      </c>
      <c r="BU87" s="457">
        <f>Scenarios_TD!BU86*(MAX(BU$7:BU$8))*BU$29</f>
        <v>0</v>
      </c>
      <c r="BV87" s="457">
        <f>Scenarios_TD!BV86*(MAX(BV$7:BV$8))*BV$29</f>
        <v>0</v>
      </c>
      <c r="BW87" s="457">
        <f>Scenarios_TD!BW86*(MAX(BW$7:BW$8))*BW$29</f>
        <v>0</v>
      </c>
      <c r="BX87" s="457">
        <f>Scenarios_TD!BX86*(MAX(BX$7:BX$8))*BX$29</f>
        <v>0</v>
      </c>
      <c r="BY87" s="457">
        <f>Scenarios_TD!BY86*(MAX(BY$7:BY$8))*BY$29</f>
        <v>0</v>
      </c>
      <c r="BZ87" s="457">
        <f>Scenarios_TD!BZ86*(MAX(BZ$7:BZ$8))*BZ$29</f>
        <v>0</v>
      </c>
      <c r="CA87" s="457">
        <f>Scenarios_TD!CA86*(MAX(CA$7:CA$8))*CA$29</f>
        <v>0</v>
      </c>
      <c r="CB87" s="457">
        <f>Scenarios_TD!CB86*(MAX(CB$7:CB$8))*CB$29</f>
        <v>0</v>
      </c>
      <c r="CC87" s="457">
        <f>Scenarios_TD!CC86*(MAX(CC$7:CC$8))*CC$29</f>
        <v>0</v>
      </c>
      <c r="CD87" s="457">
        <f>Scenarios_TD!CD86*(MAX(CD$7:CD$8))*CD$29</f>
        <v>0</v>
      </c>
      <c r="CE87" s="457">
        <f>Scenarios_TD!CE86*(MAX(CE$7:CE$8))*CE$29</f>
        <v>0</v>
      </c>
      <c r="CF87" s="457">
        <f>Scenarios_TD!CF86*(MAX(CF$7:CF$8))*CF$29</f>
        <v>0</v>
      </c>
      <c r="CG87" s="457">
        <f>Scenarios_TD!CG86*(MAX(CG$7:CG$8))*CG$29</f>
        <v>0</v>
      </c>
      <c r="CH87" s="457">
        <f>Scenarios_TD!CH86*(MAX(CH$7:CH$8))*CH$29</f>
        <v>0</v>
      </c>
      <c r="CI87" s="457">
        <f>Scenarios_TD!CI86*(MAX(CI$7:CI$8))*CI$29</f>
        <v>0</v>
      </c>
      <c r="CJ87" s="457">
        <f>Scenarios_TD!CJ86*(MAX(CJ$7:CJ$8))*CJ$29</f>
        <v>0</v>
      </c>
      <c r="CK87" s="457">
        <f>Scenarios_TD!CK86*(MAX(CK$7:CK$8))*CK$29</f>
        <v>0</v>
      </c>
      <c r="CL87" s="457">
        <f>Scenarios_TD!CL86*(MAX(CL$7:CL$8))*CL$29</f>
        <v>0</v>
      </c>
      <c r="CM87" s="457">
        <f>Scenarios_TD!CM86*(MAX(CM$7:CM$8))*CM$29</f>
        <v>0</v>
      </c>
      <c r="CN87" s="457">
        <f>Scenarios_TD!CN86*(MAX(CN$7:CN$8))*CN$29</f>
        <v>0</v>
      </c>
      <c r="CO87" s="457">
        <f>Scenarios_TD!CO86*(MAX(CO$7:CO$8))*CO$29</f>
        <v>0</v>
      </c>
      <c r="CP87" s="457">
        <f>Scenarios_TD!CP86*(MAX(CP$7:CP$8))*CP$29</f>
        <v>0</v>
      </c>
      <c r="CQ87" s="457">
        <f>Scenarios_TD!CQ86*(MAX(CQ$7:CQ$8))*CQ$29</f>
        <v>0</v>
      </c>
      <c r="CR87" s="457">
        <f>Scenarios_TD!CR86*(MAX(CR$7:CR$8))*CR$29</f>
        <v>0</v>
      </c>
      <c r="CS87" s="457">
        <f>Scenarios_TD!CS86*(MAX(CS$7:CS$8))*CS$29</f>
        <v>0</v>
      </c>
      <c r="CT87" s="457">
        <f>Scenarios_TD!CT86*(MAX(CT$7:CT$8))*CT$29</f>
        <v>0</v>
      </c>
      <c r="CU87" s="457">
        <f>Scenarios_TD!CU86*(MAX(CU$7:CU$8))*CU$29</f>
        <v>0</v>
      </c>
      <c r="CV87" s="457">
        <f>Scenarios_TD!CV86*(MAX(CV$7:CV$8))*CV$29</f>
        <v>0</v>
      </c>
      <c r="CW87" s="18"/>
      <c r="CX87" s="18"/>
      <c r="CY87" s="18"/>
    </row>
    <row r="88" spans="3:103">
      <c r="C88" s="15"/>
      <c r="D88" s="15"/>
      <c r="E88" s="90" t="s">
        <v>173</v>
      </c>
      <c r="F88" s="15"/>
      <c r="G88" s="455" t="s">
        <v>305</v>
      </c>
      <c r="H88" s="456">
        <v>0</v>
      </c>
      <c r="K88" s="55"/>
      <c r="L88" s="457">
        <f>Scenarios_TD!L87*(MAX(L$7:L$8))*L$29</f>
        <v>0</v>
      </c>
      <c r="M88" s="457">
        <f>Scenarios_TD!M87*(MAX(M$7:M$8))*M$29</f>
        <v>0</v>
      </c>
      <c r="N88" s="457">
        <f>Scenarios_TD!N87*(MAX(N$7:N$8))*N$29</f>
        <v>0</v>
      </c>
      <c r="O88" s="457">
        <f>Scenarios_TD!O87*(MAX(O$7:O$8))*O$29</f>
        <v>0</v>
      </c>
      <c r="P88" s="457">
        <f>Scenarios_TD!P87*(MAX(P$7:P$8))*P$29</f>
        <v>0</v>
      </c>
      <c r="Q88" s="457">
        <f>Scenarios_TD!Q87*(MAX(Q$7:Q$8))*Q$29</f>
        <v>0</v>
      </c>
      <c r="R88" s="457">
        <f>Scenarios_TD!R87*(MAX(R$7:R$8))*R$29</f>
        <v>0</v>
      </c>
      <c r="S88" s="457">
        <f>Scenarios_TD!S87*(MAX(S$7:S$8))*S$29</f>
        <v>0</v>
      </c>
      <c r="T88" s="457">
        <f>Scenarios_TD!T87*(MAX(T$7:T$8))*T$29</f>
        <v>0</v>
      </c>
      <c r="U88" s="457">
        <f>Scenarios_TD!U87*(MAX(U$7:U$8))*U$29</f>
        <v>0</v>
      </c>
      <c r="V88" s="457">
        <f>Scenarios_TD!V87*(MAX(V$7:V$8))*V$29</f>
        <v>0</v>
      </c>
      <c r="W88" s="457">
        <f>Scenarios_TD!W87*(MAX(W$7:W$8))*W$29</f>
        <v>0</v>
      </c>
      <c r="X88" s="457">
        <f>Scenarios_TD!X87*(MAX(X$7:X$8))*X$29</f>
        <v>0</v>
      </c>
      <c r="Y88" s="457">
        <f>Scenarios_TD!Y87*(MAX(Y$7:Y$8))*Y$29</f>
        <v>0</v>
      </c>
      <c r="Z88" s="457">
        <f>Scenarios_TD!Z87*(MAX(Z$7:Z$8))*Z$29</f>
        <v>0</v>
      </c>
      <c r="AA88" s="457">
        <f>Scenarios_TD!AA87*(MAX(AA$7:AA$8))*AA$29</f>
        <v>0</v>
      </c>
      <c r="AB88" s="457">
        <f>Scenarios_TD!AB87*(MAX(AB$7:AB$8))*AB$29</f>
        <v>0</v>
      </c>
      <c r="AC88" s="457">
        <f>Scenarios_TD!AC87*(MAX(AC$7:AC$8))*AC$29</f>
        <v>0</v>
      </c>
      <c r="AD88" s="457">
        <f>Scenarios_TD!AD87*(MAX(AD$7:AD$8))*AD$29</f>
        <v>0</v>
      </c>
      <c r="AE88" s="457">
        <f>Scenarios_TD!AE87*(MAX(AE$7:AE$8))*AE$29</f>
        <v>0</v>
      </c>
      <c r="AF88" s="457">
        <f>Scenarios_TD!AF87*(MAX(AF$7:AF$8))*AF$29</f>
        <v>0</v>
      </c>
      <c r="AG88" s="457">
        <f>Scenarios_TD!AG87*(MAX(AG$7:AG$8))*AG$29</f>
        <v>0</v>
      </c>
      <c r="AH88" s="457">
        <f>Scenarios_TD!AH87*(MAX(AH$7:AH$8))*AH$29</f>
        <v>0</v>
      </c>
      <c r="AI88" s="457">
        <f>Scenarios_TD!AI87*(MAX(AI$7:AI$8))*AI$29</f>
        <v>0</v>
      </c>
      <c r="AJ88" s="457">
        <f>Scenarios_TD!AJ87*(MAX(AJ$7:AJ$8))*AJ$29</f>
        <v>0</v>
      </c>
      <c r="AK88" s="457">
        <f>Scenarios_TD!AK87*(MAX(AK$7:AK$8))*AK$29</f>
        <v>0</v>
      </c>
      <c r="AL88" s="457">
        <f>Scenarios_TD!AL87*(MAX(AL$7:AL$8))*AL$29</f>
        <v>0</v>
      </c>
      <c r="AM88" s="457">
        <f>Scenarios_TD!AM87*(MAX(AM$7:AM$8))*AM$29</f>
        <v>0</v>
      </c>
      <c r="AN88" s="457">
        <f>Scenarios_TD!AN87*(MAX(AN$7:AN$8))*AN$29</f>
        <v>0</v>
      </c>
      <c r="AO88" s="457">
        <f>Scenarios_TD!AO87*(MAX(AO$7:AO$8))*AO$29</f>
        <v>0</v>
      </c>
      <c r="AP88" s="457">
        <f>Scenarios_TD!AP87*(MAX(AP$7:AP$8))*AP$29</f>
        <v>0</v>
      </c>
      <c r="AQ88" s="457">
        <f>Scenarios_TD!AQ87*(MAX(AQ$7:AQ$8))*AQ$29</f>
        <v>0</v>
      </c>
      <c r="AR88" s="457">
        <f>Scenarios_TD!AR87*(MAX(AR$7:AR$8))*AR$29</f>
        <v>0</v>
      </c>
      <c r="AS88" s="457">
        <f>Scenarios_TD!AS87*(MAX(AS$7:AS$8))*AS$29</f>
        <v>0</v>
      </c>
      <c r="AT88" s="457">
        <f>Scenarios_TD!AT87*(MAX(AT$7:AT$8))*AT$29</f>
        <v>0</v>
      </c>
      <c r="AU88" s="457">
        <f>Scenarios_TD!AU87*(MAX(AU$7:AU$8))*AU$29</f>
        <v>0</v>
      </c>
      <c r="AV88" s="457">
        <f>Scenarios_TD!AV87*(MAX(AV$7:AV$8))*AV$29</f>
        <v>0</v>
      </c>
      <c r="AW88" s="457">
        <f>Scenarios_TD!AW87*(MAX(AW$7:AW$8))*AW$29</f>
        <v>0</v>
      </c>
      <c r="AX88" s="457">
        <f>Scenarios_TD!AX87*(MAX(AX$7:AX$8))*AX$29</f>
        <v>0</v>
      </c>
      <c r="AY88" s="457">
        <f>Scenarios_TD!AY87*(MAX(AY$7:AY$8))*AY$29</f>
        <v>0</v>
      </c>
      <c r="AZ88" s="457">
        <f>Scenarios_TD!AZ87*(MAX(AZ$7:AZ$8))*AZ$29</f>
        <v>0</v>
      </c>
      <c r="BA88" s="457">
        <f>Scenarios_TD!BA87*(MAX(BA$7:BA$8))*BA$29</f>
        <v>0</v>
      </c>
      <c r="BB88" s="457">
        <f>Scenarios_TD!BB87*(MAX(BB$7:BB$8))*BB$29</f>
        <v>0</v>
      </c>
      <c r="BC88" s="457">
        <f>Scenarios_TD!BC87*(MAX(BC$7:BC$8))*BC$29</f>
        <v>0</v>
      </c>
      <c r="BD88" s="457">
        <f>Scenarios_TD!BD87*(MAX(BD$7:BD$8))*BD$29</f>
        <v>0</v>
      </c>
      <c r="BE88" s="457">
        <f>Scenarios_TD!BE87*(MAX(BE$7:BE$8))*BE$29</f>
        <v>0</v>
      </c>
      <c r="BF88" s="457">
        <f>Scenarios_TD!BF87*(MAX(BF$7:BF$8))*BF$29</f>
        <v>0</v>
      </c>
      <c r="BG88" s="457">
        <f>Scenarios_TD!BG87*(MAX(BG$7:BG$8))*BG$29</f>
        <v>0</v>
      </c>
      <c r="BH88" s="457">
        <f>Scenarios_TD!BH87*(MAX(BH$7:BH$8))*BH$29</f>
        <v>0</v>
      </c>
      <c r="BI88" s="457">
        <f>Scenarios_TD!BI87*(MAX(BI$7:BI$8))*BI$29</f>
        <v>0</v>
      </c>
      <c r="BJ88" s="457">
        <f>Scenarios_TD!BJ87*(MAX(BJ$7:BJ$8))*BJ$29</f>
        <v>0</v>
      </c>
      <c r="BK88" s="457">
        <f>Scenarios_TD!BK87*(MAX(BK$7:BK$8))*BK$29</f>
        <v>0</v>
      </c>
      <c r="BL88" s="457">
        <f>Scenarios_TD!BL87*(MAX(BL$7:BL$8))*BL$29</f>
        <v>0</v>
      </c>
      <c r="BM88" s="457">
        <f>Scenarios_TD!BM87*(MAX(BM$7:BM$8))*BM$29</f>
        <v>0</v>
      </c>
      <c r="BN88" s="457">
        <f>Scenarios_TD!BN87*(MAX(BN$7:BN$8))*BN$29</f>
        <v>0</v>
      </c>
      <c r="BO88" s="457">
        <f>Scenarios_TD!BO87*(MAX(BO$7:BO$8))*BO$29</f>
        <v>0</v>
      </c>
      <c r="BP88" s="457">
        <f>Scenarios_TD!BP87*(MAX(BP$7:BP$8))*BP$29</f>
        <v>0</v>
      </c>
      <c r="BQ88" s="457">
        <f>Scenarios_TD!BQ87*(MAX(BQ$7:BQ$8))*BQ$29</f>
        <v>0</v>
      </c>
      <c r="BR88" s="457">
        <f>Scenarios_TD!BR87*(MAX(BR$7:BR$8))*BR$29</f>
        <v>0</v>
      </c>
      <c r="BS88" s="457">
        <f>Scenarios_TD!BS87*(MAX(BS$7:BS$8))*BS$29</f>
        <v>0</v>
      </c>
      <c r="BT88" s="457">
        <f>Scenarios_TD!BT87*(MAX(BT$7:BT$8))*BT$29</f>
        <v>0</v>
      </c>
      <c r="BU88" s="457">
        <f>Scenarios_TD!BU87*(MAX(BU$7:BU$8))*BU$29</f>
        <v>0</v>
      </c>
      <c r="BV88" s="457">
        <f>Scenarios_TD!BV87*(MAX(BV$7:BV$8))*BV$29</f>
        <v>0</v>
      </c>
      <c r="BW88" s="457">
        <f>Scenarios_TD!BW87*(MAX(BW$7:BW$8))*BW$29</f>
        <v>0</v>
      </c>
      <c r="BX88" s="457">
        <f>Scenarios_TD!BX87*(MAX(BX$7:BX$8))*BX$29</f>
        <v>0</v>
      </c>
      <c r="BY88" s="457">
        <f>Scenarios_TD!BY87*(MAX(BY$7:BY$8))*BY$29</f>
        <v>0</v>
      </c>
      <c r="BZ88" s="457">
        <f>Scenarios_TD!BZ87*(MAX(BZ$7:BZ$8))*BZ$29</f>
        <v>0</v>
      </c>
      <c r="CA88" s="457">
        <f>Scenarios_TD!CA87*(MAX(CA$7:CA$8))*CA$29</f>
        <v>0</v>
      </c>
      <c r="CB88" s="457">
        <f>Scenarios_TD!CB87*(MAX(CB$7:CB$8))*CB$29</f>
        <v>0</v>
      </c>
      <c r="CC88" s="457">
        <f>Scenarios_TD!CC87*(MAX(CC$7:CC$8))*CC$29</f>
        <v>0</v>
      </c>
      <c r="CD88" s="457">
        <f>Scenarios_TD!CD87*(MAX(CD$7:CD$8))*CD$29</f>
        <v>0</v>
      </c>
      <c r="CE88" s="457">
        <f>Scenarios_TD!CE87*(MAX(CE$7:CE$8))*CE$29</f>
        <v>0</v>
      </c>
      <c r="CF88" s="457">
        <f>Scenarios_TD!CF87*(MAX(CF$7:CF$8))*CF$29</f>
        <v>0</v>
      </c>
      <c r="CG88" s="457">
        <f>Scenarios_TD!CG87*(MAX(CG$7:CG$8))*CG$29</f>
        <v>0</v>
      </c>
      <c r="CH88" s="457">
        <f>Scenarios_TD!CH87*(MAX(CH$7:CH$8))*CH$29</f>
        <v>0</v>
      </c>
      <c r="CI88" s="457">
        <f>Scenarios_TD!CI87*(MAX(CI$7:CI$8))*CI$29</f>
        <v>0</v>
      </c>
      <c r="CJ88" s="457">
        <f>Scenarios_TD!CJ87*(MAX(CJ$7:CJ$8))*CJ$29</f>
        <v>0</v>
      </c>
      <c r="CK88" s="457">
        <f>Scenarios_TD!CK87*(MAX(CK$7:CK$8))*CK$29</f>
        <v>0</v>
      </c>
      <c r="CL88" s="457">
        <f>Scenarios_TD!CL87*(MAX(CL$7:CL$8))*CL$29</f>
        <v>0</v>
      </c>
      <c r="CM88" s="457">
        <f>Scenarios_TD!CM87*(MAX(CM$7:CM$8))*CM$29</f>
        <v>0</v>
      </c>
      <c r="CN88" s="457">
        <f>Scenarios_TD!CN87*(MAX(CN$7:CN$8))*CN$29</f>
        <v>0</v>
      </c>
      <c r="CO88" s="457">
        <f>Scenarios_TD!CO87*(MAX(CO$7:CO$8))*CO$29</f>
        <v>0</v>
      </c>
      <c r="CP88" s="457">
        <f>Scenarios_TD!CP87*(MAX(CP$7:CP$8))*CP$29</f>
        <v>0</v>
      </c>
      <c r="CQ88" s="457">
        <f>Scenarios_TD!CQ87*(MAX(CQ$7:CQ$8))*CQ$29</f>
        <v>0</v>
      </c>
      <c r="CR88" s="457">
        <f>Scenarios_TD!CR87*(MAX(CR$7:CR$8))*CR$29</f>
        <v>0</v>
      </c>
      <c r="CS88" s="457">
        <f>Scenarios_TD!CS87*(MAX(CS$7:CS$8))*CS$29</f>
        <v>0</v>
      </c>
      <c r="CT88" s="457">
        <f>Scenarios_TD!CT87*(MAX(CT$7:CT$8))*CT$29</f>
        <v>0</v>
      </c>
      <c r="CU88" s="457">
        <f>Scenarios_TD!CU87*(MAX(CU$7:CU$8))*CU$29</f>
        <v>0</v>
      </c>
      <c r="CV88" s="457">
        <f>Scenarios_TD!CV87*(MAX(CV$7:CV$8))*CV$29</f>
        <v>0</v>
      </c>
      <c r="CW88" s="18"/>
      <c r="CX88" s="18"/>
      <c r="CY88" s="18"/>
    </row>
    <row r="89" spans="3:103">
      <c r="C89" s="15"/>
      <c r="D89" s="15"/>
      <c r="E89" s="90" t="s">
        <v>174</v>
      </c>
      <c r="F89" s="15"/>
      <c r="G89" s="455" t="s">
        <v>305</v>
      </c>
      <c r="H89" s="456">
        <v>0</v>
      </c>
      <c r="K89" s="55"/>
      <c r="L89" s="457">
        <f>Scenarios_TD!L88*(MAX(L$7:L$8))*L$29</f>
        <v>0</v>
      </c>
      <c r="M89" s="457">
        <f>Scenarios_TD!M88*(MAX(M$7:M$8))*M$29</f>
        <v>0</v>
      </c>
      <c r="N89" s="457">
        <f>Scenarios_TD!N88*(MAX(N$7:N$8))*N$29</f>
        <v>0</v>
      </c>
      <c r="O89" s="457">
        <f>Scenarios_TD!O88*(MAX(O$7:O$8))*O$29</f>
        <v>0</v>
      </c>
      <c r="P89" s="457">
        <f>Scenarios_TD!P88*(MAX(P$7:P$8))*P$29</f>
        <v>0</v>
      </c>
      <c r="Q89" s="457">
        <f>Scenarios_TD!Q88*(MAX(Q$7:Q$8))*Q$29</f>
        <v>0</v>
      </c>
      <c r="R89" s="457">
        <f>Scenarios_TD!R88*(MAX(R$7:R$8))*R$29</f>
        <v>0</v>
      </c>
      <c r="S89" s="457">
        <f>Scenarios_TD!S88*(MAX(S$7:S$8))*S$29</f>
        <v>0</v>
      </c>
      <c r="T89" s="457">
        <f>Scenarios_TD!T88*(MAX(T$7:T$8))*T$29</f>
        <v>0</v>
      </c>
      <c r="U89" s="457">
        <f>Scenarios_TD!U88*(MAX(U$7:U$8))*U$29</f>
        <v>0</v>
      </c>
      <c r="V89" s="457">
        <f>Scenarios_TD!V88*(MAX(V$7:V$8))*V$29</f>
        <v>0</v>
      </c>
      <c r="W89" s="457">
        <f>Scenarios_TD!W88*(MAX(W$7:W$8))*W$29</f>
        <v>0</v>
      </c>
      <c r="X89" s="457">
        <f>Scenarios_TD!X88*(MAX(X$7:X$8))*X$29</f>
        <v>0</v>
      </c>
      <c r="Y89" s="457">
        <f>Scenarios_TD!Y88*(MAX(Y$7:Y$8))*Y$29</f>
        <v>0</v>
      </c>
      <c r="Z89" s="457">
        <f>Scenarios_TD!Z88*(MAX(Z$7:Z$8))*Z$29</f>
        <v>0</v>
      </c>
      <c r="AA89" s="457">
        <f>Scenarios_TD!AA88*(MAX(AA$7:AA$8))*AA$29</f>
        <v>0</v>
      </c>
      <c r="AB89" s="457">
        <f>Scenarios_TD!AB88*(MAX(AB$7:AB$8))*AB$29</f>
        <v>0</v>
      </c>
      <c r="AC89" s="457">
        <f>Scenarios_TD!AC88*(MAX(AC$7:AC$8))*AC$29</f>
        <v>0</v>
      </c>
      <c r="AD89" s="457">
        <f>Scenarios_TD!AD88*(MAX(AD$7:AD$8))*AD$29</f>
        <v>0</v>
      </c>
      <c r="AE89" s="457">
        <f>Scenarios_TD!AE88*(MAX(AE$7:AE$8))*AE$29</f>
        <v>0</v>
      </c>
      <c r="AF89" s="457">
        <f>Scenarios_TD!AF88*(MAX(AF$7:AF$8))*AF$29</f>
        <v>0</v>
      </c>
      <c r="AG89" s="457">
        <f>Scenarios_TD!AG88*(MAX(AG$7:AG$8))*AG$29</f>
        <v>0</v>
      </c>
      <c r="AH89" s="457">
        <f>Scenarios_TD!AH88*(MAX(AH$7:AH$8))*AH$29</f>
        <v>0</v>
      </c>
      <c r="AI89" s="457">
        <f>Scenarios_TD!AI88*(MAX(AI$7:AI$8))*AI$29</f>
        <v>0</v>
      </c>
      <c r="AJ89" s="457">
        <f>Scenarios_TD!AJ88*(MAX(AJ$7:AJ$8))*AJ$29</f>
        <v>0</v>
      </c>
      <c r="AK89" s="457">
        <f>Scenarios_TD!AK88*(MAX(AK$7:AK$8))*AK$29</f>
        <v>0</v>
      </c>
      <c r="AL89" s="457">
        <f>Scenarios_TD!AL88*(MAX(AL$7:AL$8))*AL$29</f>
        <v>0</v>
      </c>
      <c r="AM89" s="457">
        <f>Scenarios_TD!AM88*(MAX(AM$7:AM$8))*AM$29</f>
        <v>0</v>
      </c>
      <c r="AN89" s="457">
        <f>Scenarios_TD!AN88*(MAX(AN$7:AN$8))*AN$29</f>
        <v>0</v>
      </c>
      <c r="AO89" s="457">
        <f>Scenarios_TD!AO88*(MAX(AO$7:AO$8))*AO$29</f>
        <v>0</v>
      </c>
      <c r="AP89" s="457">
        <f>Scenarios_TD!AP88*(MAX(AP$7:AP$8))*AP$29</f>
        <v>0</v>
      </c>
      <c r="AQ89" s="457">
        <f>Scenarios_TD!AQ88*(MAX(AQ$7:AQ$8))*AQ$29</f>
        <v>0</v>
      </c>
      <c r="AR89" s="457">
        <f>Scenarios_TD!AR88*(MAX(AR$7:AR$8))*AR$29</f>
        <v>0</v>
      </c>
      <c r="AS89" s="457">
        <f>Scenarios_TD!AS88*(MAX(AS$7:AS$8))*AS$29</f>
        <v>0</v>
      </c>
      <c r="AT89" s="457">
        <f>Scenarios_TD!AT88*(MAX(AT$7:AT$8))*AT$29</f>
        <v>0</v>
      </c>
      <c r="AU89" s="457">
        <f>Scenarios_TD!AU88*(MAX(AU$7:AU$8))*AU$29</f>
        <v>0</v>
      </c>
      <c r="AV89" s="457">
        <f>Scenarios_TD!AV88*(MAX(AV$7:AV$8))*AV$29</f>
        <v>0</v>
      </c>
      <c r="AW89" s="457">
        <f>Scenarios_TD!AW88*(MAX(AW$7:AW$8))*AW$29</f>
        <v>0</v>
      </c>
      <c r="AX89" s="457">
        <f>Scenarios_TD!AX88*(MAX(AX$7:AX$8))*AX$29</f>
        <v>0</v>
      </c>
      <c r="AY89" s="457">
        <f>Scenarios_TD!AY88*(MAX(AY$7:AY$8))*AY$29</f>
        <v>0</v>
      </c>
      <c r="AZ89" s="457">
        <f>Scenarios_TD!AZ88*(MAX(AZ$7:AZ$8))*AZ$29</f>
        <v>0</v>
      </c>
      <c r="BA89" s="457">
        <f>Scenarios_TD!BA88*(MAX(BA$7:BA$8))*BA$29</f>
        <v>0</v>
      </c>
      <c r="BB89" s="457">
        <f>Scenarios_TD!BB88*(MAX(BB$7:BB$8))*BB$29</f>
        <v>0</v>
      </c>
      <c r="BC89" s="457">
        <f>Scenarios_TD!BC88*(MAX(BC$7:BC$8))*BC$29</f>
        <v>0</v>
      </c>
      <c r="BD89" s="457">
        <f>Scenarios_TD!BD88*(MAX(BD$7:BD$8))*BD$29</f>
        <v>0</v>
      </c>
      <c r="BE89" s="457">
        <f>Scenarios_TD!BE88*(MAX(BE$7:BE$8))*BE$29</f>
        <v>0</v>
      </c>
      <c r="BF89" s="457">
        <f>Scenarios_TD!BF88*(MAX(BF$7:BF$8))*BF$29</f>
        <v>0</v>
      </c>
      <c r="BG89" s="457">
        <f>Scenarios_TD!BG88*(MAX(BG$7:BG$8))*BG$29</f>
        <v>0</v>
      </c>
      <c r="BH89" s="457">
        <f>Scenarios_TD!BH88*(MAX(BH$7:BH$8))*BH$29</f>
        <v>0</v>
      </c>
      <c r="BI89" s="457">
        <f>Scenarios_TD!BI88*(MAX(BI$7:BI$8))*BI$29</f>
        <v>0</v>
      </c>
      <c r="BJ89" s="457">
        <f>Scenarios_TD!BJ88*(MAX(BJ$7:BJ$8))*BJ$29</f>
        <v>0</v>
      </c>
      <c r="BK89" s="457">
        <f>Scenarios_TD!BK88*(MAX(BK$7:BK$8))*BK$29</f>
        <v>0</v>
      </c>
      <c r="BL89" s="457">
        <f>Scenarios_TD!BL88*(MAX(BL$7:BL$8))*BL$29</f>
        <v>0</v>
      </c>
      <c r="BM89" s="457">
        <f>Scenarios_TD!BM88*(MAX(BM$7:BM$8))*BM$29</f>
        <v>0</v>
      </c>
      <c r="BN89" s="457">
        <f>Scenarios_TD!BN88*(MAX(BN$7:BN$8))*BN$29</f>
        <v>0</v>
      </c>
      <c r="BO89" s="457">
        <f>Scenarios_TD!BO88*(MAX(BO$7:BO$8))*BO$29</f>
        <v>0</v>
      </c>
      <c r="BP89" s="457">
        <f>Scenarios_TD!BP88*(MAX(BP$7:BP$8))*BP$29</f>
        <v>0</v>
      </c>
      <c r="BQ89" s="457">
        <f>Scenarios_TD!BQ88*(MAX(BQ$7:BQ$8))*BQ$29</f>
        <v>0</v>
      </c>
      <c r="BR89" s="457">
        <f>Scenarios_TD!BR88*(MAX(BR$7:BR$8))*BR$29</f>
        <v>0</v>
      </c>
      <c r="BS89" s="457">
        <f>Scenarios_TD!BS88*(MAX(BS$7:BS$8))*BS$29</f>
        <v>0</v>
      </c>
      <c r="BT89" s="457">
        <f>Scenarios_TD!BT88*(MAX(BT$7:BT$8))*BT$29</f>
        <v>0</v>
      </c>
      <c r="BU89" s="457">
        <f>Scenarios_TD!BU88*(MAX(BU$7:BU$8))*BU$29</f>
        <v>0</v>
      </c>
      <c r="BV89" s="457">
        <f>Scenarios_TD!BV88*(MAX(BV$7:BV$8))*BV$29</f>
        <v>0</v>
      </c>
      <c r="BW89" s="457">
        <f>Scenarios_TD!BW88*(MAX(BW$7:BW$8))*BW$29</f>
        <v>0</v>
      </c>
      <c r="BX89" s="457">
        <f>Scenarios_TD!BX88*(MAX(BX$7:BX$8))*BX$29</f>
        <v>0</v>
      </c>
      <c r="BY89" s="457">
        <f>Scenarios_TD!BY88*(MAX(BY$7:BY$8))*BY$29</f>
        <v>0</v>
      </c>
      <c r="BZ89" s="457">
        <f>Scenarios_TD!BZ88*(MAX(BZ$7:BZ$8))*BZ$29</f>
        <v>0</v>
      </c>
      <c r="CA89" s="457">
        <f>Scenarios_TD!CA88*(MAX(CA$7:CA$8))*CA$29</f>
        <v>0</v>
      </c>
      <c r="CB89" s="457">
        <f>Scenarios_TD!CB88*(MAX(CB$7:CB$8))*CB$29</f>
        <v>0</v>
      </c>
      <c r="CC89" s="457">
        <f>Scenarios_TD!CC88*(MAX(CC$7:CC$8))*CC$29</f>
        <v>0</v>
      </c>
      <c r="CD89" s="457">
        <f>Scenarios_TD!CD88*(MAX(CD$7:CD$8))*CD$29</f>
        <v>0</v>
      </c>
      <c r="CE89" s="457">
        <f>Scenarios_TD!CE88*(MAX(CE$7:CE$8))*CE$29</f>
        <v>0</v>
      </c>
      <c r="CF89" s="457">
        <f>Scenarios_TD!CF88*(MAX(CF$7:CF$8))*CF$29</f>
        <v>0</v>
      </c>
      <c r="CG89" s="457">
        <f>Scenarios_TD!CG88*(MAX(CG$7:CG$8))*CG$29</f>
        <v>0</v>
      </c>
      <c r="CH89" s="457">
        <f>Scenarios_TD!CH88*(MAX(CH$7:CH$8))*CH$29</f>
        <v>0</v>
      </c>
      <c r="CI89" s="457">
        <f>Scenarios_TD!CI88*(MAX(CI$7:CI$8))*CI$29</f>
        <v>0</v>
      </c>
      <c r="CJ89" s="457">
        <f>Scenarios_TD!CJ88*(MAX(CJ$7:CJ$8))*CJ$29</f>
        <v>0</v>
      </c>
      <c r="CK89" s="457">
        <f>Scenarios_TD!CK88*(MAX(CK$7:CK$8))*CK$29</f>
        <v>0</v>
      </c>
      <c r="CL89" s="457">
        <f>Scenarios_TD!CL88*(MAX(CL$7:CL$8))*CL$29</f>
        <v>0</v>
      </c>
      <c r="CM89" s="457">
        <f>Scenarios_TD!CM88*(MAX(CM$7:CM$8))*CM$29</f>
        <v>0</v>
      </c>
      <c r="CN89" s="457">
        <f>Scenarios_TD!CN88*(MAX(CN$7:CN$8))*CN$29</f>
        <v>0</v>
      </c>
      <c r="CO89" s="457">
        <f>Scenarios_TD!CO88*(MAX(CO$7:CO$8))*CO$29</f>
        <v>0</v>
      </c>
      <c r="CP89" s="457">
        <f>Scenarios_TD!CP88*(MAX(CP$7:CP$8))*CP$29</f>
        <v>0</v>
      </c>
      <c r="CQ89" s="457">
        <f>Scenarios_TD!CQ88*(MAX(CQ$7:CQ$8))*CQ$29</f>
        <v>0</v>
      </c>
      <c r="CR89" s="457">
        <f>Scenarios_TD!CR88*(MAX(CR$7:CR$8))*CR$29</f>
        <v>0</v>
      </c>
      <c r="CS89" s="457">
        <f>Scenarios_TD!CS88*(MAX(CS$7:CS$8))*CS$29</f>
        <v>0</v>
      </c>
      <c r="CT89" s="457">
        <f>Scenarios_TD!CT88*(MAX(CT$7:CT$8))*CT$29</f>
        <v>0</v>
      </c>
      <c r="CU89" s="457">
        <f>Scenarios_TD!CU88*(MAX(CU$7:CU$8))*CU$29</f>
        <v>0</v>
      </c>
      <c r="CV89" s="457">
        <f>Scenarios_TD!CV88*(MAX(CV$7:CV$8))*CV$29</f>
        <v>0</v>
      </c>
      <c r="CW89" s="18"/>
      <c r="CX89" s="18"/>
      <c r="CY89" s="18"/>
    </row>
    <row r="90" spans="3:103">
      <c r="C90" s="15"/>
      <c r="D90" s="15"/>
      <c r="E90" s="90" t="s">
        <v>175</v>
      </c>
      <c r="F90" s="15"/>
      <c r="G90" s="455" t="s">
        <v>305</v>
      </c>
      <c r="H90" s="456">
        <v>0</v>
      </c>
      <c r="K90" s="55"/>
      <c r="L90" s="457">
        <f>Scenarios_TD!L89*(MAX(L$7:L$8))*L$29</f>
        <v>0</v>
      </c>
      <c r="M90" s="457">
        <f>Scenarios_TD!M89*(MAX(M$7:M$8))*M$29</f>
        <v>0</v>
      </c>
      <c r="N90" s="457">
        <f>Scenarios_TD!N89*(MAX(N$7:N$8))*N$29</f>
        <v>0</v>
      </c>
      <c r="O90" s="457">
        <f>Scenarios_TD!O89*(MAX(O$7:O$8))*O$29</f>
        <v>0</v>
      </c>
      <c r="P90" s="457">
        <f>Scenarios_TD!P89*(MAX(P$7:P$8))*P$29</f>
        <v>0</v>
      </c>
      <c r="Q90" s="457">
        <f>Scenarios_TD!Q89*(MAX(Q$7:Q$8))*Q$29</f>
        <v>0</v>
      </c>
      <c r="R90" s="457">
        <f>Scenarios_TD!R89*(MAX(R$7:R$8))*R$29</f>
        <v>0</v>
      </c>
      <c r="S90" s="457">
        <f>Scenarios_TD!S89*(MAX(S$7:S$8))*S$29</f>
        <v>0</v>
      </c>
      <c r="T90" s="457">
        <f>Scenarios_TD!T89*(MAX(T$7:T$8))*T$29</f>
        <v>0</v>
      </c>
      <c r="U90" s="457">
        <f>Scenarios_TD!U89*(MAX(U$7:U$8))*U$29</f>
        <v>0</v>
      </c>
      <c r="V90" s="457">
        <f>Scenarios_TD!V89*(MAX(V$7:V$8))*V$29</f>
        <v>0</v>
      </c>
      <c r="W90" s="457">
        <f>Scenarios_TD!W89*(MAX(W$7:W$8))*W$29</f>
        <v>0</v>
      </c>
      <c r="X90" s="457">
        <f>Scenarios_TD!X89*(MAX(X$7:X$8))*X$29</f>
        <v>0</v>
      </c>
      <c r="Y90" s="457">
        <f>Scenarios_TD!Y89*(MAX(Y$7:Y$8))*Y$29</f>
        <v>0</v>
      </c>
      <c r="Z90" s="457">
        <f>Scenarios_TD!Z89*(MAX(Z$7:Z$8))*Z$29</f>
        <v>0</v>
      </c>
      <c r="AA90" s="457">
        <f>Scenarios_TD!AA89*(MAX(AA$7:AA$8))*AA$29</f>
        <v>0</v>
      </c>
      <c r="AB90" s="457">
        <f>Scenarios_TD!AB89*(MAX(AB$7:AB$8))*AB$29</f>
        <v>0</v>
      </c>
      <c r="AC90" s="457">
        <f>Scenarios_TD!AC89*(MAX(AC$7:AC$8))*AC$29</f>
        <v>0</v>
      </c>
      <c r="AD90" s="457">
        <f>Scenarios_TD!AD89*(MAX(AD$7:AD$8))*AD$29</f>
        <v>0</v>
      </c>
      <c r="AE90" s="457">
        <f>Scenarios_TD!AE89*(MAX(AE$7:AE$8))*AE$29</f>
        <v>0</v>
      </c>
      <c r="AF90" s="457">
        <f>Scenarios_TD!AF89*(MAX(AF$7:AF$8))*AF$29</f>
        <v>0</v>
      </c>
      <c r="AG90" s="457">
        <f>Scenarios_TD!AG89*(MAX(AG$7:AG$8))*AG$29</f>
        <v>0</v>
      </c>
      <c r="AH90" s="457">
        <f>Scenarios_TD!AH89*(MAX(AH$7:AH$8))*AH$29</f>
        <v>0</v>
      </c>
      <c r="AI90" s="457">
        <f>Scenarios_TD!AI89*(MAX(AI$7:AI$8))*AI$29</f>
        <v>0</v>
      </c>
      <c r="AJ90" s="457">
        <f>Scenarios_TD!AJ89*(MAX(AJ$7:AJ$8))*AJ$29</f>
        <v>0</v>
      </c>
      <c r="AK90" s="457">
        <f>Scenarios_TD!AK89*(MAX(AK$7:AK$8))*AK$29</f>
        <v>0</v>
      </c>
      <c r="AL90" s="457">
        <f>Scenarios_TD!AL89*(MAX(AL$7:AL$8))*AL$29</f>
        <v>0</v>
      </c>
      <c r="AM90" s="457">
        <f>Scenarios_TD!AM89*(MAX(AM$7:AM$8))*AM$29</f>
        <v>0</v>
      </c>
      <c r="AN90" s="457">
        <f>Scenarios_TD!AN89*(MAX(AN$7:AN$8))*AN$29</f>
        <v>0</v>
      </c>
      <c r="AO90" s="457">
        <f>Scenarios_TD!AO89*(MAX(AO$7:AO$8))*AO$29</f>
        <v>0</v>
      </c>
      <c r="AP90" s="457">
        <f>Scenarios_TD!AP89*(MAX(AP$7:AP$8))*AP$29</f>
        <v>0</v>
      </c>
      <c r="AQ90" s="457">
        <f>Scenarios_TD!AQ89*(MAX(AQ$7:AQ$8))*AQ$29</f>
        <v>0</v>
      </c>
      <c r="AR90" s="457">
        <f>Scenarios_TD!AR89*(MAX(AR$7:AR$8))*AR$29</f>
        <v>0</v>
      </c>
      <c r="AS90" s="457">
        <f>Scenarios_TD!AS89*(MAX(AS$7:AS$8))*AS$29</f>
        <v>0</v>
      </c>
      <c r="AT90" s="457">
        <f>Scenarios_TD!AT89*(MAX(AT$7:AT$8))*AT$29</f>
        <v>0</v>
      </c>
      <c r="AU90" s="457">
        <f>Scenarios_TD!AU89*(MAX(AU$7:AU$8))*AU$29</f>
        <v>0</v>
      </c>
      <c r="AV90" s="457">
        <f>Scenarios_TD!AV89*(MAX(AV$7:AV$8))*AV$29</f>
        <v>0</v>
      </c>
      <c r="AW90" s="457">
        <f>Scenarios_TD!AW89*(MAX(AW$7:AW$8))*AW$29</f>
        <v>0</v>
      </c>
      <c r="AX90" s="457">
        <f>Scenarios_TD!AX89*(MAX(AX$7:AX$8))*AX$29</f>
        <v>0</v>
      </c>
      <c r="AY90" s="457">
        <f>Scenarios_TD!AY89*(MAX(AY$7:AY$8))*AY$29</f>
        <v>0</v>
      </c>
      <c r="AZ90" s="457">
        <f>Scenarios_TD!AZ89*(MAX(AZ$7:AZ$8))*AZ$29</f>
        <v>0</v>
      </c>
      <c r="BA90" s="457">
        <f>Scenarios_TD!BA89*(MAX(BA$7:BA$8))*BA$29</f>
        <v>0</v>
      </c>
      <c r="BB90" s="457">
        <f>Scenarios_TD!BB89*(MAX(BB$7:BB$8))*BB$29</f>
        <v>0</v>
      </c>
      <c r="BC90" s="457">
        <f>Scenarios_TD!BC89*(MAX(BC$7:BC$8))*BC$29</f>
        <v>0</v>
      </c>
      <c r="BD90" s="457">
        <f>Scenarios_TD!BD89*(MAX(BD$7:BD$8))*BD$29</f>
        <v>0</v>
      </c>
      <c r="BE90" s="457">
        <f>Scenarios_TD!BE89*(MAX(BE$7:BE$8))*BE$29</f>
        <v>0</v>
      </c>
      <c r="BF90" s="457">
        <f>Scenarios_TD!BF89*(MAX(BF$7:BF$8))*BF$29</f>
        <v>0</v>
      </c>
      <c r="BG90" s="457">
        <f>Scenarios_TD!BG89*(MAX(BG$7:BG$8))*BG$29</f>
        <v>0</v>
      </c>
      <c r="BH90" s="457">
        <f>Scenarios_TD!BH89*(MAX(BH$7:BH$8))*BH$29</f>
        <v>0</v>
      </c>
      <c r="BI90" s="457">
        <f>Scenarios_TD!BI89*(MAX(BI$7:BI$8))*BI$29</f>
        <v>0</v>
      </c>
      <c r="BJ90" s="457">
        <f>Scenarios_TD!BJ89*(MAX(BJ$7:BJ$8))*BJ$29</f>
        <v>0</v>
      </c>
      <c r="BK90" s="457">
        <f>Scenarios_TD!BK89*(MAX(BK$7:BK$8))*BK$29</f>
        <v>0</v>
      </c>
      <c r="BL90" s="457">
        <f>Scenarios_TD!BL89*(MAX(BL$7:BL$8))*BL$29</f>
        <v>0</v>
      </c>
      <c r="BM90" s="457">
        <f>Scenarios_TD!BM89*(MAX(BM$7:BM$8))*BM$29</f>
        <v>0</v>
      </c>
      <c r="BN90" s="457">
        <f>Scenarios_TD!BN89*(MAX(BN$7:BN$8))*BN$29</f>
        <v>0</v>
      </c>
      <c r="BO90" s="457">
        <f>Scenarios_TD!BO89*(MAX(BO$7:BO$8))*BO$29</f>
        <v>0</v>
      </c>
      <c r="BP90" s="457">
        <f>Scenarios_TD!BP89*(MAX(BP$7:BP$8))*BP$29</f>
        <v>0</v>
      </c>
      <c r="BQ90" s="457">
        <f>Scenarios_TD!BQ89*(MAX(BQ$7:BQ$8))*BQ$29</f>
        <v>0</v>
      </c>
      <c r="BR90" s="457">
        <f>Scenarios_TD!BR89*(MAX(BR$7:BR$8))*BR$29</f>
        <v>0</v>
      </c>
      <c r="BS90" s="457">
        <f>Scenarios_TD!BS89*(MAX(BS$7:BS$8))*BS$29</f>
        <v>0</v>
      </c>
      <c r="BT90" s="457">
        <f>Scenarios_TD!BT89*(MAX(BT$7:BT$8))*BT$29</f>
        <v>0</v>
      </c>
      <c r="BU90" s="457">
        <f>Scenarios_TD!BU89*(MAX(BU$7:BU$8))*BU$29</f>
        <v>0</v>
      </c>
      <c r="BV90" s="457">
        <f>Scenarios_TD!BV89*(MAX(BV$7:BV$8))*BV$29</f>
        <v>0</v>
      </c>
      <c r="BW90" s="457">
        <f>Scenarios_TD!BW89*(MAX(BW$7:BW$8))*BW$29</f>
        <v>0</v>
      </c>
      <c r="BX90" s="457">
        <f>Scenarios_TD!BX89*(MAX(BX$7:BX$8))*BX$29</f>
        <v>0</v>
      </c>
      <c r="BY90" s="457">
        <f>Scenarios_TD!BY89*(MAX(BY$7:BY$8))*BY$29</f>
        <v>0</v>
      </c>
      <c r="BZ90" s="457">
        <f>Scenarios_TD!BZ89*(MAX(BZ$7:BZ$8))*BZ$29</f>
        <v>0</v>
      </c>
      <c r="CA90" s="457">
        <f>Scenarios_TD!CA89*(MAX(CA$7:CA$8))*CA$29</f>
        <v>0</v>
      </c>
      <c r="CB90" s="457">
        <f>Scenarios_TD!CB89*(MAX(CB$7:CB$8))*CB$29</f>
        <v>0</v>
      </c>
      <c r="CC90" s="457">
        <f>Scenarios_TD!CC89*(MAX(CC$7:CC$8))*CC$29</f>
        <v>0</v>
      </c>
      <c r="CD90" s="457">
        <f>Scenarios_TD!CD89*(MAX(CD$7:CD$8))*CD$29</f>
        <v>0</v>
      </c>
      <c r="CE90" s="457">
        <f>Scenarios_TD!CE89*(MAX(CE$7:CE$8))*CE$29</f>
        <v>0</v>
      </c>
      <c r="CF90" s="457">
        <f>Scenarios_TD!CF89*(MAX(CF$7:CF$8))*CF$29</f>
        <v>0</v>
      </c>
      <c r="CG90" s="457">
        <f>Scenarios_TD!CG89*(MAX(CG$7:CG$8))*CG$29</f>
        <v>0</v>
      </c>
      <c r="CH90" s="457">
        <f>Scenarios_TD!CH89*(MAX(CH$7:CH$8))*CH$29</f>
        <v>0</v>
      </c>
      <c r="CI90" s="457">
        <f>Scenarios_TD!CI89*(MAX(CI$7:CI$8))*CI$29</f>
        <v>0</v>
      </c>
      <c r="CJ90" s="457">
        <f>Scenarios_TD!CJ89*(MAX(CJ$7:CJ$8))*CJ$29</f>
        <v>0</v>
      </c>
      <c r="CK90" s="457">
        <f>Scenarios_TD!CK89*(MAX(CK$7:CK$8))*CK$29</f>
        <v>0</v>
      </c>
      <c r="CL90" s="457">
        <f>Scenarios_TD!CL89*(MAX(CL$7:CL$8))*CL$29</f>
        <v>0</v>
      </c>
      <c r="CM90" s="457">
        <f>Scenarios_TD!CM89*(MAX(CM$7:CM$8))*CM$29</f>
        <v>0</v>
      </c>
      <c r="CN90" s="457">
        <f>Scenarios_TD!CN89*(MAX(CN$7:CN$8))*CN$29</f>
        <v>0</v>
      </c>
      <c r="CO90" s="457">
        <f>Scenarios_TD!CO89*(MAX(CO$7:CO$8))*CO$29</f>
        <v>0</v>
      </c>
      <c r="CP90" s="457">
        <f>Scenarios_TD!CP89*(MAX(CP$7:CP$8))*CP$29</f>
        <v>0</v>
      </c>
      <c r="CQ90" s="457">
        <f>Scenarios_TD!CQ89*(MAX(CQ$7:CQ$8))*CQ$29</f>
        <v>0</v>
      </c>
      <c r="CR90" s="457">
        <f>Scenarios_TD!CR89*(MAX(CR$7:CR$8))*CR$29</f>
        <v>0</v>
      </c>
      <c r="CS90" s="457">
        <f>Scenarios_TD!CS89*(MAX(CS$7:CS$8))*CS$29</f>
        <v>0</v>
      </c>
      <c r="CT90" s="457">
        <f>Scenarios_TD!CT89*(MAX(CT$7:CT$8))*CT$29</f>
        <v>0</v>
      </c>
      <c r="CU90" s="457">
        <f>Scenarios_TD!CU89*(MAX(CU$7:CU$8))*CU$29</f>
        <v>0</v>
      </c>
      <c r="CV90" s="457">
        <f>Scenarios_TD!CV89*(MAX(CV$7:CV$8))*CV$29</f>
        <v>0</v>
      </c>
      <c r="CW90" s="18"/>
      <c r="CX90" s="18"/>
      <c r="CY90" s="18"/>
    </row>
    <row r="91" spans="3:103">
      <c r="C91" s="15"/>
      <c r="D91" s="15"/>
      <c r="E91" s="90" t="s">
        <v>176</v>
      </c>
      <c r="F91" s="15"/>
      <c r="G91" s="455" t="s">
        <v>305</v>
      </c>
      <c r="H91" s="456">
        <v>0</v>
      </c>
      <c r="K91" s="55"/>
      <c r="L91" s="457">
        <f>Scenarios_TD!L90*(MAX(L$7:L$8))*L$29</f>
        <v>0</v>
      </c>
      <c r="M91" s="457">
        <f>Scenarios_TD!M90*(MAX(M$7:M$8))*M$29</f>
        <v>0</v>
      </c>
      <c r="N91" s="457">
        <f>Scenarios_TD!N90*(MAX(N$7:N$8))*N$29</f>
        <v>0</v>
      </c>
      <c r="O91" s="457">
        <f>Scenarios_TD!O90*(MAX(O$7:O$8))*O$29</f>
        <v>0</v>
      </c>
      <c r="P91" s="457">
        <f>Scenarios_TD!P90*(MAX(P$7:P$8))*P$29</f>
        <v>0</v>
      </c>
      <c r="Q91" s="457">
        <f>Scenarios_TD!Q90*(MAX(Q$7:Q$8))*Q$29</f>
        <v>0</v>
      </c>
      <c r="R91" s="457">
        <f>Scenarios_TD!R90*(MAX(R$7:R$8))*R$29</f>
        <v>0</v>
      </c>
      <c r="S91" s="457">
        <f>Scenarios_TD!S90*(MAX(S$7:S$8))*S$29</f>
        <v>0</v>
      </c>
      <c r="T91" s="457">
        <f>Scenarios_TD!T90*(MAX(T$7:T$8))*T$29</f>
        <v>0</v>
      </c>
      <c r="U91" s="457">
        <f>Scenarios_TD!U90*(MAX(U$7:U$8))*U$29</f>
        <v>0</v>
      </c>
      <c r="V91" s="457">
        <f>Scenarios_TD!V90*(MAX(V$7:V$8))*V$29</f>
        <v>0</v>
      </c>
      <c r="W91" s="457">
        <f>Scenarios_TD!W90*(MAX(W$7:W$8))*W$29</f>
        <v>0</v>
      </c>
      <c r="X91" s="457">
        <f>Scenarios_TD!X90*(MAX(X$7:X$8))*X$29</f>
        <v>0</v>
      </c>
      <c r="Y91" s="457">
        <f>Scenarios_TD!Y90*(MAX(Y$7:Y$8))*Y$29</f>
        <v>0</v>
      </c>
      <c r="Z91" s="457">
        <f>Scenarios_TD!Z90*(MAX(Z$7:Z$8))*Z$29</f>
        <v>0</v>
      </c>
      <c r="AA91" s="457">
        <f>Scenarios_TD!AA90*(MAX(AA$7:AA$8))*AA$29</f>
        <v>0</v>
      </c>
      <c r="AB91" s="457">
        <f>Scenarios_TD!AB90*(MAX(AB$7:AB$8))*AB$29</f>
        <v>0</v>
      </c>
      <c r="AC91" s="457">
        <f>Scenarios_TD!AC90*(MAX(AC$7:AC$8))*AC$29</f>
        <v>0</v>
      </c>
      <c r="AD91" s="457">
        <f>Scenarios_TD!AD90*(MAX(AD$7:AD$8))*AD$29</f>
        <v>0</v>
      </c>
      <c r="AE91" s="457">
        <f>Scenarios_TD!AE90*(MAX(AE$7:AE$8))*AE$29</f>
        <v>0</v>
      </c>
      <c r="AF91" s="457">
        <f>Scenarios_TD!AF90*(MAX(AF$7:AF$8))*AF$29</f>
        <v>0</v>
      </c>
      <c r="AG91" s="457">
        <f>Scenarios_TD!AG90*(MAX(AG$7:AG$8))*AG$29</f>
        <v>0</v>
      </c>
      <c r="AH91" s="457">
        <f>Scenarios_TD!AH90*(MAX(AH$7:AH$8))*AH$29</f>
        <v>0</v>
      </c>
      <c r="AI91" s="457">
        <f>Scenarios_TD!AI90*(MAX(AI$7:AI$8))*AI$29</f>
        <v>0</v>
      </c>
      <c r="AJ91" s="457">
        <f>Scenarios_TD!AJ90*(MAX(AJ$7:AJ$8))*AJ$29</f>
        <v>0</v>
      </c>
      <c r="AK91" s="457">
        <f>Scenarios_TD!AK90*(MAX(AK$7:AK$8))*AK$29</f>
        <v>0</v>
      </c>
      <c r="AL91" s="457">
        <f>Scenarios_TD!AL90*(MAX(AL$7:AL$8))*AL$29</f>
        <v>0</v>
      </c>
      <c r="AM91" s="457">
        <f>Scenarios_TD!AM90*(MAX(AM$7:AM$8))*AM$29</f>
        <v>0</v>
      </c>
      <c r="AN91" s="457">
        <f>Scenarios_TD!AN90*(MAX(AN$7:AN$8))*AN$29</f>
        <v>0</v>
      </c>
      <c r="AO91" s="457">
        <f>Scenarios_TD!AO90*(MAX(AO$7:AO$8))*AO$29</f>
        <v>0</v>
      </c>
      <c r="AP91" s="457">
        <f>Scenarios_TD!AP90*(MAX(AP$7:AP$8))*AP$29</f>
        <v>0</v>
      </c>
      <c r="AQ91" s="457">
        <f>Scenarios_TD!AQ90*(MAX(AQ$7:AQ$8))*AQ$29</f>
        <v>0</v>
      </c>
      <c r="AR91" s="457">
        <f>Scenarios_TD!AR90*(MAX(AR$7:AR$8))*AR$29</f>
        <v>0</v>
      </c>
      <c r="AS91" s="457">
        <f>Scenarios_TD!AS90*(MAX(AS$7:AS$8))*AS$29</f>
        <v>0</v>
      </c>
      <c r="AT91" s="457">
        <f>Scenarios_TD!AT90*(MAX(AT$7:AT$8))*AT$29</f>
        <v>0</v>
      </c>
      <c r="AU91" s="457">
        <f>Scenarios_TD!AU90*(MAX(AU$7:AU$8))*AU$29</f>
        <v>0</v>
      </c>
      <c r="AV91" s="457">
        <f>Scenarios_TD!AV90*(MAX(AV$7:AV$8))*AV$29</f>
        <v>0</v>
      </c>
      <c r="AW91" s="457">
        <f>Scenarios_TD!AW90*(MAX(AW$7:AW$8))*AW$29</f>
        <v>0</v>
      </c>
      <c r="AX91" s="457">
        <f>Scenarios_TD!AX90*(MAX(AX$7:AX$8))*AX$29</f>
        <v>0</v>
      </c>
      <c r="AY91" s="457">
        <f>Scenarios_TD!AY90*(MAX(AY$7:AY$8))*AY$29</f>
        <v>0</v>
      </c>
      <c r="AZ91" s="457">
        <f>Scenarios_TD!AZ90*(MAX(AZ$7:AZ$8))*AZ$29</f>
        <v>0</v>
      </c>
      <c r="BA91" s="457">
        <f>Scenarios_TD!BA90*(MAX(BA$7:BA$8))*BA$29</f>
        <v>0</v>
      </c>
      <c r="BB91" s="457">
        <f>Scenarios_TD!BB90*(MAX(BB$7:BB$8))*BB$29</f>
        <v>0</v>
      </c>
      <c r="BC91" s="457">
        <f>Scenarios_TD!BC90*(MAX(BC$7:BC$8))*BC$29</f>
        <v>0</v>
      </c>
      <c r="BD91" s="457">
        <f>Scenarios_TD!BD90*(MAX(BD$7:BD$8))*BD$29</f>
        <v>0</v>
      </c>
      <c r="BE91" s="457">
        <f>Scenarios_TD!BE90*(MAX(BE$7:BE$8))*BE$29</f>
        <v>0</v>
      </c>
      <c r="BF91" s="457">
        <f>Scenarios_TD!BF90*(MAX(BF$7:BF$8))*BF$29</f>
        <v>0</v>
      </c>
      <c r="BG91" s="457">
        <f>Scenarios_TD!BG90*(MAX(BG$7:BG$8))*BG$29</f>
        <v>0</v>
      </c>
      <c r="BH91" s="457">
        <f>Scenarios_TD!BH90*(MAX(BH$7:BH$8))*BH$29</f>
        <v>0</v>
      </c>
      <c r="BI91" s="457">
        <f>Scenarios_TD!BI90*(MAX(BI$7:BI$8))*BI$29</f>
        <v>0</v>
      </c>
      <c r="BJ91" s="457">
        <f>Scenarios_TD!BJ90*(MAX(BJ$7:BJ$8))*BJ$29</f>
        <v>0</v>
      </c>
      <c r="BK91" s="457">
        <f>Scenarios_TD!BK90*(MAX(BK$7:BK$8))*BK$29</f>
        <v>0</v>
      </c>
      <c r="BL91" s="457">
        <f>Scenarios_TD!BL90*(MAX(BL$7:BL$8))*BL$29</f>
        <v>0</v>
      </c>
      <c r="BM91" s="457">
        <f>Scenarios_TD!BM90*(MAX(BM$7:BM$8))*BM$29</f>
        <v>0</v>
      </c>
      <c r="BN91" s="457">
        <f>Scenarios_TD!BN90*(MAX(BN$7:BN$8))*BN$29</f>
        <v>0</v>
      </c>
      <c r="BO91" s="457">
        <f>Scenarios_TD!BO90*(MAX(BO$7:BO$8))*BO$29</f>
        <v>0</v>
      </c>
      <c r="BP91" s="457">
        <f>Scenarios_TD!BP90*(MAX(BP$7:BP$8))*BP$29</f>
        <v>0</v>
      </c>
      <c r="BQ91" s="457">
        <f>Scenarios_TD!BQ90*(MAX(BQ$7:BQ$8))*BQ$29</f>
        <v>0</v>
      </c>
      <c r="BR91" s="457">
        <f>Scenarios_TD!BR90*(MAX(BR$7:BR$8))*BR$29</f>
        <v>0</v>
      </c>
      <c r="BS91" s="457">
        <f>Scenarios_TD!BS90*(MAX(BS$7:BS$8))*BS$29</f>
        <v>0</v>
      </c>
      <c r="BT91" s="457">
        <f>Scenarios_TD!BT90*(MAX(BT$7:BT$8))*BT$29</f>
        <v>0</v>
      </c>
      <c r="BU91" s="457">
        <f>Scenarios_TD!BU90*(MAX(BU$7:BU$8))*BU$29</f>
        <v>0</v>
      </c>
      <c r="BV91" s="457">
        <f>Scenarios_TD!BV90*(MAX(BV$7:BV$8))*BV$29</f>
        <v>0</v>
      </c>
      <c r="BW91" s="457">
        <f>Scenarios_TD!BW90*(MAX(BW$7:BW$8))*BW$29</f>
        <v>0</v>
      </c>
      <c r="BX91" s="457">
        <f>Scenarios_TD!BX90*(MAX(BX$7:BX$8))*BX$29</f>
        <v>0</v>
      </c>
      <c r="BY91" s="457">
        <f>Scenarios_TD!BY90*(MAX(BY$7:BY$8))*BY$29</f>
        <v>0</v>
      </c>
      <c r="BZ91" s="457">
        <f>Scenarios_TD!BZ90*(MAX(BZ$7:BZ$8))*BZ$29</f>
        <v>0</v>
      </c>
      <c r="CA91" s="457">
        <f>Scenarios_TD!CA90*(MAX(CA$7:CA$8))*CA$29</f>
        <v>0</v>
      </c>
      <c r="CB91" s="457">
        <f>Scenarios_TD!CB90*(MAX(CB$7:CB$8))*CB$29</f>
        <v>0</v>
      </c>
      <c r="CC91" s="457">
        <f>Scenarios_TD!CC90*(MAX(CC$7:CC$8))*CC$29</f>
        <v>0</v>
      </c>
      <c r="CD91" s="457">
        <f>Scenarios_TD!CD90*(MAX(CD$7:CD$8))*CD$29</f>
        <v>0</v>
      </c>
      <c r="CE91" s="457">
        <f>Scenarios_TD!CE90*(MAX(CE$7:CE$8))*CE$29</f>
        <v>0</v>
      </c>
      <c r="CF91" s="457">
        <f>Scenarios_TD!CF90*(MAX(CF$7:CF$8))*CF$29</f>
        <v>0</v>
      </c>
      <c r="CG91" s="457">
        <f>Scenarios_TD!CG90*(MAX(CG$7:CG$8))*CG$29</f>
        <v>0</v>
      </c>
      <c r="CH91" s="457">
        <f>Scenarios_TD!CH90*(MAX(CH$7:CH$8))*CH$29</f>
        <v>0</v>
      </c>
      <c r="CI91" s="457">
        <f>Scenarios_TD!CI90*(MAX(CI$7:CI$8))*CI$29</f>
        <v>0</v>
      </c>
      <c r="CJ91" s="457">
        <f>Scenarios_TD!CJ90*(MAX(CJ$7:CJ$8))*CJ$29</f>
        <v>0</v>
      </c>
      <c r="CK91" s="457">
        <f>Scenarios_TD!CK90*(MAX(CK$7:CK$8))*CK$29</f>
        <v>0</v>
      </c>
      <c r="CL91" s="457">
        <f>Scenarios_TD!CL90*(MAX(CL$7:CL$8))*CL$29</f>
        <v>0</v>
      </c>
      <c r="CM91" s="457">
        <f>Scenarios_TD!CM90*(MAX(CM$7:CM$8))*CM$29</f>
        <v>0</v>
      </c>
      <c r="CN91" s="457">
        <f>Scenarios_TD!CN90*(MAX(CN$7:CN$8))*CN$29</f>
        <v>0</v>
      </c>
      <c r="CO91" s="457">
        <f>Scenarios_TD!CO90*(MAX(CO$7:CO$8))*CO$29</f>
        <v>0</v>
      </c>
      <c r="CP91" s="457">
        <f>Scenarios_TD!CP90*(MAX(CP$7:CP$8))*CP$29</f>
        <v>0</v>
      </c>
      <c r="CQ91" s="457">
        <f>Scenarios_TD!CQ90*(MAX(CQ$7:CQ$8))*CQ$29</f>
        <v>0</v>
      </c>
      <c r="CR91" s="457">
        <f>Scenarios_TD!CR90*(MAX(CR$7:CR$8))*CR$29</f>
        <v>0</v>
      </c>
      <c r="CS91" s="457">
        <f>Scenarios_TD!CS90*(MAX(CS$7:CS$8))*CS$29</f>
        <v>0</v>
      </c>
      <c r="CT91" s="457">
        <f>Scenarios_TD!CT90*(MAX(CT$7:CT$8))*CT$29</f>
        <v>0</v>
      </c>
      <c r="CU91" s="457">
        <f>Scenarios_TD!CU90*(MAX(CU$7:CU$8))*CU$29</f>
        <v>0</v>
      </c>
      <c r="CV91" s="457">
        <f>Scenarios_TD!CV90*(MAX(CV$7:CV$8))*CV$29</f>
        <v>0</v>
      </c>
      <c r="CW91" s="18"/>
      <c r="CX91" s="18"/>
      <c r="CY91" s="18"/>
    </row>
    <row r="92" spans="3:103">
      <c r="C92" s="15"/>
      <c r="D92" s="15"/>
      <c r="E92" s="90" t="s">
        <v>177</v>
      </c>
      <c r="F92" s="15"/>
      <c r="G92" s="455" t="s">
        <v>305</v>
      </c>
      <c r="H92" s="456">
        <v>0</v>
      </c>
      <c r="K92" s="55"/>
      <c r="L92" s="457">
        <f>Scenarios_TD!L91*(MAX(L$7:L$8))*L$29</f>
        <v>0</v>
      </c>
      <c r="M92" s="457">
        <f>Scenarios_TD!M91*(MAX(M$7:M$8))*M$29</f>
        <v>0</v>
      </c>
      <c r="N92" s="457">
        <f>Scenarios_TD!N91*(MAX(N$7:N$8))*N$29</f>
        <v>0</v>
      </c>
      <c r="O92" s="457">
        <f>Scenarios_TD!O91*(MAX(O$7:O$8))*O$29</f>
        <v>0</v>
      </c>
      <c r="P92" s="457">
        <f>Scenarios_TD!P91*(MAX(P$7:P$8))*P$29</f>
        <v>0</v>
      </c>
      <c r="Q92" s="457">
        <f>Scenarios_TD!Q91*(MAX(Q$7:Q$8))*Q$29</f>
        <v>0</v>
      </c>
      <c r="R92" s="457">
        <f>Scenarios_TD!R91*(MAX(R$7:R$8))*R$29</f>
        <v>0</v>
      </c>
      <c r="S92" s="457">
        <f>Scenarios_TD!S91*(MAX(S$7:S$8))*S$29</f>
        <v>0</v>
      </c>
      <c r="T92" s="457">
        <f>Scenarios_TD!T91*(MAX(T$7:T$8))*T$29</f>
        <v>0</v>
      </c>
      <c r="U92" s="457">
        <f>Scenarios_TD!U91*(MAX(U$7:U$8))*U$29</f>
        <v>0</v>
      </c>
      <c r="V92" s="457">
        <f>Scenarios_TD!V91*(MAX(V$7:V$8))*V$29</f>
        <v>0</v>
      </c>
      <c r="W92" s="457">
        <f>Scenarios_TD!W91*(MAX(W$7:W$8))*W$29</f>
        <v>0</v>
      </c>
      <c r="X92" s="457">
        <f>Scenarios_TD!X91*(MAX(X$7:X$8))*X$29</f>
        <v>0</v>
      </c>
      <c r="Y92" s="457">
        <f>Scenarios_TD!Y91*(MAX(Y$7:Y$8))*Y$29</f>
        <v>0</v>
      </c>
      <c r="Z92" s="457">
        <f>Scenarios_TD!Z91*(MAX(Z$7:Z$8))*Z$29</f>
        <v>0</v>
      </c>
      <c r="AA92" s="457">
        <f>Scenarios_TD!AA91*(MAX(AA$7:AA$8))*AA$29</f>
        <v>0</v>
      </c>
      <c r="AB92" s="457">
        <f>Scenarios_TD!AB91*(MAX(AB$7:AB$8))*AB$29</f>
        <v>0</v>
      </c>
      <c r="AC92" s="457">
        <f>Scenarios_TD!AC91*(MAX(AC$7:AC$8))*AC$29</f>
        <v>0</v>
      </c>
      <c r="AD92" s="457">
        <f>Scenarios_TD!AD91*(MAX(AD$7:AD$8))*AD$29</f>
        <v>0</v>
      </c>
      <c r="AE92" s="457">
        <f>Scenarios_TD!AE91*(MAX(AE$7:AE$8))*AE$29</f>
        <v>0</v>
      </c>
      <c r="AF92" s="457">
        <f>Scenarios_TD!AF91*(MAX(AF$7:AF$8))*AF$29</f>
        <v>0</v>
      </c>
      <c r="AG92" s="457">
        <f>Scenarios_TD!AG91*(MAX(AG$7:AG$8))*AG$29</f>
        <v>0</v>
      </c>
      <c r="AH92" s="457">
        <f>Scenarios_TD!AH91*(MAX(AH$7:AH$8))*AH$29</f>
        <v>0</v>
      </c>
      <c r="AI92" s="457">
        <f>Scenarios_TD!AI91*(MAX(AI$7:AI$8))*AI$29</f>
        <v>0</v>
      </c>
      <c r="AJ92" s="457">
        <f>Scenarios_TD!AJ91*(MAX(AJ$7:AJ$8))*AJ$29</f>
        <v>0</v>
      </c>
      <c r="AK92" s="457">
        <f>Scenarios_TD!AK91*(MAX(AK$7:AK$8))*AK$29</f>
        <v>0</v>
      </c>
      <c r="AL92" s="457">
        <f>Scenarios_TD!AL91*(MAX(AL$7:AL$8))*AL$29</f>
        <v>0</v>
      </c>
      <c r="AM92" s="457">
        <f>Scenarios_TD!AM91*(MAX(AM$7:AM$8))*AM$29</f>
        <v>0</v>
      </c>
      <c r="AN92" s="457">
        <f>Scenarios_TD!AN91*(MAX(AN$7:AN$8))*AN$29</f>
        <v>0</v>
      </c>
      <c r="AO92" s="457">
        <f>Scenarios_TD!AO91*(MAX(AO$7:AO$8))*AO$29</f>
        <v>0</v>
      </c>
      <c r="AP92" s="457">
        <f>Scenarios_TD!AP91*(MAX(AP$7:AP$8))*AP$29</f>
        <v>0</v>
      </c>
      <c r="AQ92" s="457">
        <f>Scenarios_TD!AQ91*(MAX(AQ$7:AQ$8))*AQ$29</f>
        <v>0</v>
      </c>
      <c r="AR92" s="457">
        <f>Scenarios_TD!AR91*(MAX(AR$7:AR$8))*AR$29</f>
        <v>0</v>
      </c>
      <c r="AS92" s="457">
        <f>Scenarios_TD!AS91*(MAX(AS$7:AS$8))*AS$29</f>
        <v>0</v>
      </c>
      <c r="AT92" s="457">
        <f>Scenarios_TD!AT91*(MAX(AT$7:AT$8))*AT$29</f>
        <v>0</v>
      </c>
      <c r="AU92" s="457">
        <f>Scenarios_TD!AU91*(MAX(AU$7:AU$8))*AU$29</f>
        <v>0</v>
      </c>
      <c r="AV92" s="457">
        <f>Scenarios_TD!AV91*(MAX(AV$7:AV$8))*AV$29</f>
        <v>0</v>
      </c>
      <c r="AW92" s="457">
        <f>Scenarios_TD!AW91*(MAX(AW$7:AW$8))*AW$29</f>
        <v>0</v>
      </c>
      <c r="AX92" s="457">
        <f>Scenarios_TD!AX91*(MAX(AX$7:AX$8))*AX$29</f>
        <v>0</v>
      </c>
      <c r="AY92" s="457">
        <f>Scenarios_TD!AY91*(MAX(AY$7:AY$8))*AY$29</f>
        <v>0</v>
      </c>
      <c r="AZ92" s="457">
        <f>Scenarios_TD!AZ91*(MAX(AZ$7:AZ$8))*AZ$29</f>
        <v>0</v>
      </c>
      <c r="BA92" s="457">
        <f>Scenarios_TD!BA91*(MAX(BA$7:BA$8))*BA$29</f>
        <v>0</v>
      </c>
      <c r="BB92" s="457">
        <f>Scenarios_TD!BB91*(MAX(BB$7:BB$8))*BB$29</f>
        <v>0</v>
      </c>
      <c r="BC92" s="457">
        <f>Scenarios_TD!BC91*(MAX(BC$7:BC$8))*BC$29</f>
        <v>0</v>
      </c>
      <c r="BD92" s="457">
        <f>Scenarios_TD!BD91*(MAX(BD$7:BD$8))*BD$29</f>
        <v>0</v>
      </c>
      <c r="BE92" s="457">
        <f>Scenarios_TD!BE91*(MAX(BE$7:BE$8))*BE$29</f>
        <v>0</v>
      </c>
      <c r="BF92" s="457">
        <f>Scenarios_TD!BF91*(MAX(BF$7:BF$8))*BF$29</f>
        <v>0</v>
      </c>
      <c r="BG92" s="457">
        <f>Scenarios_TD!BG91*(MAX(BG$7:BG$8))*BG$29</f>
        <v>0</v>
      </c>
      <c r="BH92" s="457">
        <f>Scenarios_TD!BH91*(MAX(BH$7:BH$8))*BH$29</f>
        <v>0</v>
      </c>
      <c r="BI92" s="457">
        <f>Scenarios_TD!BI91*(MAX(BI$7:BI$8))*BI$29</f>
        <v>0</v>
      </c>
      <c r="BJ92" s="457">
        <f>Scenarios_TD!BJ91*(MAX(BJ$7:BJ$8))*BJ$29</f>
        <v>0</v>
      </c>
      <c r="BK92" s="457">
        <f>Scenarios_TD!BK91*(MAX(BK$7:BK$8))*BK$29</f>
        <v>0</v>
      </c>
      <c r="BL92" s="457">
        <f>Scenarios_TD!BL91*(MAX(BL$7:BL$8))*BL$29</f>
        <v>0</v>
      </c>
      <c r="BM92" s="457">
        <f>Scenarios_TD!BM91*(MAX(BM$7:BM$8))*BM$29</f>
        <v>0</v>
      </c>
      <c r="BN92" s="457">
        <f>Scenarios_TD!BN91*(MAX(BN$7:BN$8))*BN$29</f>
        <v>0</v>
      </c>
      <c r="BO92" s="457">
        <f>Scenarios_TD!BO91*(MAX(BO$7:BO$8))*BO$29</f>
        <v>0</v>
      </c>
      <c r="BP92" s="457">
        <f>Scenarios_TD!BP91*(MAX(BP$7:BP$8))*BP$29</f>
        <v>0</v>
      </c>
      <c r="BQ92" s="457">
        <f>Scenarios_TD!BQ91*(MAX(BQ$7:BQ$8))*BQ$29</f>
        <v>0</v>
      </c>
      <c r="BR92" s="457">
        <f>Scenarios_TD!BR91*(MAX(BR$7:BR$8))*BR$29</f>
        <v>0</v>
      </c>
      <c r="BS92" s="457">
        <f>Scenarios_TD!BS91*(MAX(BS$7:BS$8))*BS$29</f>
        <v>0</v>
      </c>
      <c r="BT92" s="457">
        <f>Scenarios_TD!BT91*(MAX(BT$7:BT$8))*BT$29</f>
        <v>0</v>
      </c>
      <c r="BU92" s="457">
        <f>Scenarios_TD!BU91*(MAX(BU$7:BU$8))*BU$29</f>
        <v>0</v>
      </c>
      <c r="BV92" s="457">
        <f>Scenarios_TD!BV91*(MAX(BV$7:BV$8))*BV$29</f>
        <v>0</v>
      </c>
      <c r="BW92" s="457">
        <f>Scenarios_TD!BW91*(MAX(BW$7:BW$8))*BW$29</f>
        <v>0</v>
      </c>
      <c r="BX92" s="457">
        <f>Scenarios_TD!BX91*(MAX(BX$7:BX$8))*BX$29</f>
        <v>0</v>
      </c>
      <c r="BY92" s="457">
        <f>Scenarios_TD!BY91*(MAX(BY$7:BY$8))*BY$29</f>
        <v>0</v>
      </c>
      <c r="BZ92" s="457">
        <f>Scenarios_TD!BZ91*(MAX(BZ$7:BZ$8))*BZ$29</f>
        <v>0</v>
      </c>
      <c r="CA92" s="457">
        <f>Scenarios_TD!CA91*(MAX(CA$7:CA$8))*CA$29</f>
        <v>0</v>
      </c>
      <c r="CB92" s="457">
        <f>Scenarios_TD!CB91*(MAX(CB$7:CB$8))*CB$29</f>
        <v>0</v>
      </c>
      <c r="CC92" s="457">
        <f>Scenarios_TD!CC91*(MAX(CC$7:CC$8))*CC$29</f>
        <v>0</v>
      </c>
      <c r="CD92" s="457">
        <f>Scenarios_TD!CD91*(MAX(CD$7:CD$8))*CD$29</f>
        <v>0</v>
      </c>
      <c r="CE92" s="457">
        <f>Scenarios_TD!CE91*(MAX(CE$7:CE$8))*CE$29</f>
        <v>0</v>
      </c>
      <c r="CF92" s="457">
        <f>Scenarios_TD!CF91*(MAX(CF$7:CF$8))*CF$29</f>
        <v>0</v>
      </c>
      <c r="CG92" s="457">
        <f>Scenarios_TD!CG91*(MAX(CG$7:CG$8))*CG$29</f>
        <v>0</v>
      </c>
      <c r="CH92" s="457">
        <f>Scenarios_TD!CH91*(MAX(CH$7:CH$8))*CH$29</f>
        <v>0</v>
      </c>
      <c r="CI92" s="457">
        <f>Scenarios_TD!CI91*(MAX(CI$7:CI$8))*CI$29</f>
        <v>0</v>
      </c>
      <c r="CJ92" s="457">
        <f>Scenarios_TD!CJ91*(MAX(CJ$7:CJ$8))*CJ$29</f>
        <v>0</v>
      </c>
      <c r="CK92" s="457">
        <f>Scenarios_TD!CK91*(MAX(CK$7:CK$8))*CK$29</f>
        <v>0</v>
      </c>
      <c r="CL92" s="457">
        <f>Scenarios_TD!CL91*(MAX(CL$7:CL$8))*CL$29</f>
        <v>0</v>
      </c>
      <c r="CM92" s="457">
        <f>Scenarios_TD!CM91*(MAX(CM$7:CM$8))*CM$29</f>
        <v>0</v>
      </c>
      <c r="CN92" s="457">
        <f>Scenarios_TD!CN91*(MAX(CN$7:CN$8))*CN$29</f>
        <v>0</v>
      </c>
      <c r="CO92" s="457">
        <f>Scenarios_TD!CO91*(MAX(CO$7:CO$8))*CO$29</f>
        <v>0</v>
      </c>
      <c r="CP92" s="457">
        <f>Scenarios_TD!CP91*(MAX(CP$7:CP$8))*CP$29</f>
        <v>0</v>
      </c>
      <c r="CQ92" s="457">
        <f>Scenarios_TD!CQ91*(MAX(CQ$7:CQ$8))*CQ$29</f>
        <v>0</v>
      </c>
      <c r="CR92" s="457">
        <f>Scenarios_TD!CR91*(MAX(CR$7:CR$8))*CR$29</f>
        <v>0</v>
      </c>
      <c r="CS92" s="457">
        <f>Scenarios_TD!CS91*(MAX(CS$7:CS$8))*CS$29</f>
        <v>0</v>
      </c>
      <c r="CT92" s="457">
        <f>Scenarios_TD!CT91*(MAX(CT$7:CT$8))*CT$29</f>
        <v>0</v>
      </c>
      <c r="CU92" s="457">
        <f>Scenarios_TD!CU91*(MAX(CU$7:CU$8))*CU$29</f>
        <v>0</v>
      </c>
      <c r="CV92" s="457">
        <f>Scenarios_TD!CV91*(MAX(CV$7:CV$8))*CV$29</f>
        <v>0</v>
      </c>
      <c r="CW92" s="18"/>
      <c r="CX92" s="18"/>
      <c r="CY92" s="18"/>
    </row>
    <row r="93" spans="3:103">
      <c r="C93" s="15"/>
      <c r="D93" s="15"/>
      <c r="E93" s="90" t="s">
        <v>178</v>
      </c>
      <c r="F93" s="15"/>
      <c r="G93" s="455" t="s">
        <v>305</v>
      </c>
      <c r="H93" s="456">
        <v>0</v>
      </c>
      <c r="K93" s="55"/>
      <c r="L93" s="457">
        <f>Scenarios_TD!L92*(MAX(L$7:L$8))*L$29</f>
        <v>0</v>
      </c>
      <c r="M93" s="457">
        <f>Scenarios_TD!M92*(MAX(M$7:M$8))*M$29</f>
        <v>0</v>
      </c>
      <c r="N93" s="457">
        <f>Scenarios_TD!N92*(MAX(N$7:N$8))*N$29</f>
        <v>0</v>
      </c>
      <c r="O93" s="457">
        <f>Scenarios_TD!O92*(MAX(O$7:O$8))*O$29</f>
        <v>0</v>
      </c>
      <c r="P93" s="457">
        <f>Scenarios_TD!P92*(MAX(P$7:P$8))*P$29</f>
        <v>0</v>
      </c>
      <c r="Q93" s="457">
        <f>Scenarios_TD!Q92*(MAX(Q$7:Q$8))*Q$29</f>
        <v>0</v>
      </c>
      <c r="R93" s="457">
        <f>Scenarios_TD!R92*(MAX(R$7:R$8))*R$29</f>
        <v>0</v>
      </c>
      <c r="S93" s="457">
        <f>Scenarios_TD!S92*(MAX(S$7:S$8))*S$29</f>
        <v>0</v>
      </c>
      <c r="T93" s="457">
        <f>Scenarios_TD!T92*(MAX(T$7:T$8))*T$29</f>
        <v>0</v>
      </c>
      <c r="U93" s="457">
        <f>Scenarios_TD!U92*(MAX(U$7:U$8))*U$29</f>
        <v>0</v>
      </c>
      <c r="V93" s="457">
        <f>Scenarios_TD!V92*(MAX(V$7:V$8))*V$29</f>
        <v>0</v>
      </c>
      <c r="W93" s="457">
        <f>Scenarios_TD!W92*(MAX(W$7:W$8))*W$29</f>
        <v>0</v>
      </c>
      <c r="X93" s="457">
        <f>Scenarios_TD!X92*(MAX(X$7:X$8))*X$29</f>
        <v>0</v>
      </c>
      <c r="Y93" s="457">
        <f>Scenarios_TD!Y92*(MAX(Y$7:Y$8))*Y$29</f>
        <v>0</v>
      </c>
      <c r="Z93" s="457">
        <f>Scenarios_TD!Z92*(MAX(Z$7:Z$8))*Z$29</f>
        <v>0</v>
      </c>
      <c r="AA93" s="457">
        <f>Scenarios_TD!AA92*(MAX(AA$7:AA$8))*AA$29</f>
        <v>0</v>
      </c>
      <c r="AB93" s="457">
        <f>Scenarios_TD!AB92*(MAX(AB$7:AB$8))*AB$29</f>
        <v>0</v>
      </c>
      <c r="AC93" s="457">
        <f>Scenarios_TD!AC92*(MAX(AC$7:AC$8))*AC$29</f>
        <v>0</v>
      </c>
      <c r="AD93" s="457">
        <f>Scenarios_TD!AD92*(MAX(AD$7:AD$8))*AD$29</f>
        <v>0</v>
      </c>
      <c r="AE93" s="457">
        <f>Scenarios_TD!AE92*(MAX(AE$7:AE$8))*AE$29</f>
        <v>0</v>
      </c>
      <c r="AF93" s="457">
        <f>Scenarios_TD!AF92*(MAX(AF$7:AF$8))*AF$29</f>
        <v>0</v>
      </c>
      <c r="AG93" s="457">
        <f>Scenarios_TD!AG92*(MAX(AG$7:AG$8))*AG$29</f>
        <v>0</v>
      </c>
      <c r="AH93" s="457">
        <f>Scenarios_TD!AH92*(MAX(AH$7:AH$8))*AH$29</f>
        <v>0</v>
      </c>
      <c r="AI93" s="457">
        <f>Scenarios_TD!AI92*(MAX(AI$7:AI$8))*AI$29</f>
        <v>0</v>
      </c>
      <c r="AJ93" s="457">
        <f>Scenarios_TD!AJ92*(MAX(AJ$7:AJ$8))*AJ$29</f>
        <v>0</v>
      </c>
      <c r="AK93" s="457">
        <f>Scenarios_TD!AK92*(MAX(AK$7:AK$8))*AK$29</f>
        <v>0</v>
      </c>
      <c r="AL93" s="457">
        <f>Scenarios_TD!AL92*(MAX(AL$7:AL$8))*AL$29</f>
        <v>0</v>
      </c>
      <c r="AM93" s="457">
        <f>Scenarios_TD!AM92*(MAX(AM$7:AM$8))*AM$29</f>
        <v>0</v>
      </c>
      <c r="AN93" s="457">
        <f>Scenarios_TD!AN92*(MAX(AN$7:AN$8))*AN$29</f>
        <v>0</v>
      </c>
      <c r="AO93" s="457">
        <f>Scenarios_TD!AO92*(MAX(AO$7:AO$8))*AO$29</f>
        <v>0</v>
      </c>
      <c r="AP93" s="457">
        <f>Scenarios_TD!AP92*(MAX(AP$7:AP$8))*AP$29</f>
        <v>0</v>
      </c>
      <c r="AQ93" s="457">
        <f>Scenarios_TD!AQ92*(MAX(AQ$7:AQ$8))*AQ$29</f>
        <v>0</v>
      </c>
      <c r="AR93" s="457">
        <f>Scenarios_TD!AR92*(MAX(AR$7:AR$8))*AR$29</f>
        <v>0</v>
      </c>
      <c r="AS93" s="457">
        <f>Scenarios_TD!AS92*(MAX(AS$7:AS$8))*AS$29</f>
        <v>0</v>
      </c>
      <c r="AT93" s="457">
        <f>Scenarios_TD!AT92*(MAX(AT$7:AT$8))*AT$29</f>
        <v>0</v>
      </c>
      <c r="AU93" s="457">
        <f>Scenarios_TD!AU92*(MAX(AU$7:AU$8))*AU$29</f>
        <v>0</v>
      </c>
      <c r="AV93" s="457">
        <f>Scenarios_TD!AV92*(MAX(AV$7:AV$8))*AV$29</f>
        <v>0</v>
      </c>
      <c r="AW93" s="457">
        <f>Scenarios_TD!AW92*(MAX(AW$7:AW$8))*AW$29</f>
        <v>0</v>
      </c>
      <c r="AX93" s="457">
        <f>Scenarios_TD!AX92*(MAX(AX$7:AX$8))*AX$29</f>
        <v>0</v>
      </c>
      <c r="AY93" s="457">
        <f>Scenarios_TD!AY92*(MAX(AY$7:AY$8))*AY$29</f>
        <v>0</v>
      </c>
      <c r="AZ93" s="457">
        <f>Scenarios_TD!AZ92*(MAX(AZ$7:AZ$8))*AZ$29</f>
        <v>0</v>
      </c>
      <c r="BA93" s="457">
        <f>Scenarios_TD!BA92*(MAX(BA$7:BA$8))*BA$29</f>
        <v>0</v>
      </c>
      <c r="BB93" s="457">
        <f>Scenarios_TD!BB92*(MAX(BB$7:BB$8))*BB$29</f>
        <v>0</v>
      </c>
      <c r="BC93" s="457">
        <f>Scenarios_TD!BC92*(MAX(BC$7:BC$8))*BC$29</f>
        <v>0</v>
      </c>
      <c r="BD93" s="457">
        <f>Scenarios_TD!BD92*(MAX(BD$7:BD$8))*BD$29</f>
        <v>0</v>
      </c>
      <c r="BE93" s="457">
        <f>Scenarios_TD!BE92*(MAX(BE$7:BE$8))*BE$29</f>
        <v>0</v>
      </c>
      <c r="BF93" s="457">
        <f>Scenarios_TD!BF92*(MAX(BF$7:BF$8))*BF$29</f>
        <v>0</v>
      </c>
      <c r="BG93" s="457">
        <f>Scenarios_TD!BG92*(MAX(BG$7:BG$8))*BG$29</f>
        <v>0</v>
      </c>
      <c r="BH93" s="457">
        <f>Scenarios_TD!BH92*(MAX(BH$7:BH$8))*BH$29</f>
        <v>0</v>
      </c>
      <c r="BI93" s="457">
        <f>Scenarios_TD!BI92*(MAX(BI$7:BI$8))*BI$29</f>
        <v>0</v>
      </c>
      <c r="BJ93" s="457">
        <f>Scenarios_TD!BJ92*(MAX(BJ$7:BJ$8))*BJ$29</f>
        <v>0</v>
      </c>
      <c r="BK93" s="457">
        <f>Scenarios_TD!BK92*(MAX(BK$7:BK$8))*BK$29</f>
        <v>0</v>
      </c>
      <c r="BL93" s="457">
        <f>Scenarios_TD!BL92*(MAX(BL$7:BL$8))*BL$29</f>
        <v>0</v>
      </c>
      <c r="BM93" s="457">
        <f>Scenarios_TD!BM92*(MAX(BM$7:BM$8))*BM$29</f>
        <v>0</v>
      </c>
      <c r="BN93" s="457">
        <f>Scenarios_TD!BN92*(MAX(BN$7:BN$8))*BN$29</f>
        <v>0</v>
      </c>
      <c r="BO93" s="457">
        <f>Scenarios_TD!BO92*(MAX(BO$7:BO$8))*BO$29</f>
        <v>0</v>
      </c>
      <c r="BP93" s="457">
        <f>Scenarios_TD!BP92*(MAX(BP$7:BP$8))*BP$29</f>
        <v>0</v>
      </c>
      <c r="BQ93" s="457">
        <f>Scenarios_TD!BQ92*(MAX(BQ$7:BQ$8))*BQ$29</f>
        <v>0</v>
      </c>
      <c r="BR93" s="457">
        <f>Scenarios_TD!BR92*(MAX(BR$7:BR$8))*BR$29</f>
        <v>0</v>
      </c>
      <c r="BS93" s="457">
        <f>Scenarios_TD!BS92*(MAX(BS$7:BS$8))*BS$29</f>
        <v>0</v>
      </c>
      <c r="BT93" s="457">
        <f>Scenarios_TD!BT92*(MAX(BT$7:BT$8))*BT$29</f>
        <v>0</v>
      </c>
      <c r="BU93" s="457">
        <f>Scenarios_TD!BU92*(MAX(BU$7:BU$8))*BU$29</f>
        <v>0</v>
      </c>
      <c r="BV93" s="457">
        <f>Scenarios_TD!BV92*(MAX(BV$7:BV$8))*BV$29</f>
        <v>0</v>
      </c>
      <c r="BW93" s="457">
        <f>Scenarios_TD!BW92*(MAX(BW$7:BW$8))*BW$29</f>
        <v>0</v>
      </c>
      <c r="BX93" s="457">
        <f>Scenarios_TD!BX92*(MAX(BX$7:BX$8))*BX$29</f>
        <v>0</v>
      </c>
      <c r="BY93" s="457">
        <f>Scenarios_TD!BY92*(MAX(BY$7:BY$8))*BY$29</f>
        <v>0</v>
      </c>
      <c r="BZ93" s="457">
        <f>Scenarios_TD!BZ92*(MAX(BZ$7:BZ$8))*BZ$29</f>
        <v>0</v>
      </c>
      <c r="CA93" s="457">
        <f>Scenarios_TD!CA92*(MAX(CA$7:CA$8))*CA$29</f>
        <v>0</v>
      </c>
      <c r="CB93" s="457">
        <f>Scenarios_TD!CB92*(MAX(CB$7:CB$8))*CB$29</f>
        <v>0</v>
      </c>
      <c r="CC93" s="457">
        <f>Scenarios_TD!CC92*(MAX(CC$7:CC$8))*CC$29</f>
        <v>0</v>
      </c>
      <c r="CD93" s="457">
        <f>Scenarios_TD!CD92*(MAX(CD$7:CD$8))*CD$29</f>
        <v>0</v>
      </c>
      <c r="CE93" s="457">
        <f>Scenarios_TD!CE92*(MAX(CE$7:CE$8))*CE$29</f>
        <v>0</v>
      </c>
      <c r="CF93" s="457">
        <f>Scenarios_TD!CF92*(MAX(CF$7:CF$8))*CF$29</f>
        <v>0</v>
      </c>
      <c r="CG93" s="457">
        <f>Scenarios_TD!CG92*(MAX(CG$7:CG$8))*CG$29</f>
        <v>0</v>
      </c>
      <c r="CH93" s="457">
        <f>Scenarios_TD!CH92*(MAX(CH$7:CH$8))*CH$29</f>
        <v>0</v>
      </c>
      <c r="CI93" s="457">
        <f>Scenarios_TD!CI92*(MAX(CI$7:CI$8))*CI$29</f>
        <v>0</v>
      </c>
      <c r="CJ93" s="457">
        <f>Scenarios_TD!CJ92*(MAX(CJ$7:CJ$8))*CJ$29</f>
        <v>0</v>
      </c>
      <c r="CK93" s="457">
        <f>Scenarios_TD!CK92*(MAX(CK$7:CK$8))*CK$29</f>
        <v>0</v>
      </c>
      <c r="CL93" s="457">
        <f>Scenarios_TD!CL92*(MAX(CL$7:CL$8))*CL$29</f>
        <v>0</v>
      </c>
      <c r="CM93" s="457">
        <f>Scenarios_TD!CM92*(MAX(CM$7:CM$8))*CM$29</f>
        <v>0</v>
      </c>
      <c r="CN93" s="457">
        <f>Scenarios_TD!CN92*(MAX(CN$7:CN$8))*CN$29</f>
        <v>0</v>
      </c>
      <c r="CO93" s="457">
        <f>Scenarios_TD!CO92*(MAX(CO$7:CO$8))*CO$29</f>
        <v>0</v>
      </c>
      <c r="CP93" s="457">
        <f>Scenarios_TD!CP92*(MAX(CP$7:CP$8))*CP$29</f>
        <v>0</v>
      </c>
      <c r="CQ93" s="457">
        <f>Scenarios_TD!CQ92*(MAX(CQ$7:CQ$8))*CQ$29</f>
        <v>0</v>
      </c>
      <c r="CR93" s="457">
        <f>Scenarios_TD!CR92*(MAX(CR$7:CR$8))*CR$29</f>
        <v>0</v>
      </c>
      <c r="CS93" s="457">
        <f>Scenarios_TD!CS92*(MAX(CS$7:CS$8))*CS$29</f>
        <v>0</v>
      </c>
      <c r="CT93" s="457">
        <f>Scenarios_TD!CT92*(MAX(CT$7:CT$8))*CT$29</f>
        <v>0</v>
      </c>
      <c r="CU93" s="457">
        <f>Scenarios_TD!CU92*(MAX(CU$7:CU$8))*CU$29</f>
        <v>0</v>
      </c>
      <c r="CV93" s="457">
        <f>Scenarios_TD!CV92*(MAX(CV$7:CV$8))*CV$29</f>
        <v>0</v>
      </c>
      <c r="CW93" s="18"/>
      <c r="CX93" s="18"/>
      <c r="CY93" s="18"/>
    </row>
    <row r="94" spans="3:103">
      <c r="C94" s="68"/>
      <c r="D94" s="68"/>
      <c r="E94" s="90" t="s">
        <v>306</v>
      </c>
      <c r="F94" s="68"/>
      <c r="G94" s="458" t="s">
        <v>305</v>
      </c>
      <c r="H94" s="102"/>
      <c r="K94" s="55"/>
      <c r="L94" s="459">
        <f>SUM(L86:L93)</f>
        <v>0</v>
      </c>
      <c r="M94" s="459">
        <f t="shared" ref="M94:BX94" si="62">SUM(M86:M93)</f>
        <v>0</v>
      </c>
      <c r="N94" s="459">
        <f>SUM(N86:N93)</f>
        <v>0</v>
      </c>
      <c r="O94" s="459">
        <f t="shared" si="62"/>
        <v>0</v>
      </c>
      <c r="P94" s="459">
        <f t="shared" si="62"/>
        <v>0</v>
      </c>
      <c r="Q94" s="459">
        <f t="shared" si="62"/>
        <v>0</v>
      </c>
      <c r="R94" s="459">
        <f t="shared" si="62"/>
        <v>0</v>
      </c>
      <c r="S94" s="459">
        <f t="shared" si="62"/>
        <v>0</v>
      </c>
      <c r="T94" s="459">
        <f t="shared" si="62"/>
        <v>0</v>
      </c>
      <c r="U94" s="459">
        <f t="shared" si="62"/>
        <v>0</v>
      </c>
      <c r="V94" s="459">
        <f t="shared" si="62"/>
        <v>0</v>
      </c>
      <c r="W94" s="459">
        <f t="shared" si="62"/>
        <v>0</v>
      </c>
      <c r="X94" s="459">
        <f t="shared" si="62"/>
        <v>0</v>
      </c>
      <c r="Y94" s="459">
        <f t="shared" si="62"/>
        <v>0</v>
      </c>
      <c r="Z94" s="459">
        <f t="shared" si="62"/>
        <v>0</v>
      </c>
      <c r="AA94" s="459">
        <f t="shared" si="62"/>
        <v>0</v>
      </c>
      <c r="AB94" s="459">
        <f t="shared" si="62"/>
        <v>0</v>
      </c>
      <c r="AC94" s="459">
        <f>SUM(AC86:AC93)</f>
        <v>0</v>
      </c>
      <c r="AD94" s="459">
        <f t="shared" si="62"/>
        <v>0</v>
      </c>
      <c r="AE94" s="459">
        <f t="shared" si="62"/>
        <v>0</v>
      </c>
      <c r="AF94" s="459">
        <f t="shared" si="62"/>
        <v>0</v>
      </c>
      <c r="AG94" s="459">
        <f t="shared" si="62"/>
        <v>0</v>
      </c>
      <c r="AH94" s="459">
        <f t="shared" si="62"/>
        <v>0</v>
      </c>
      <c r="AI94" s="459">
        <f t="shared" si="62"/>
        <v>0</v>
      </c>
      <c r="AJ94" s="459">
        <f t="shared" si="62"/>
        <v>0</v>
      </c>
      <c r="AK94" s="459">
        <f t="shared" si="62"/>
        <v>0</v>
      </c>
      <c r="AL94" s="459">
        <f t="shared" si="62"/>
        <v>0</v>
      </c>
      <c r="AM94" s="459">
        <f t="shared" si="62"/>
        <v>0</v>
      </c>
      <c r="AN94" s="459">
        <f t="shared" si="62"/>
        <v>0</v>
      </c>
      <c r="AO94" s="459">
        <f t="shared" si="62"/>
        <v>0</v>
      </c>
      <c r="AP94" s="459">
        <f t="shared" si="62"/>
        <v>0</v>
      </c>
      <c r="AQ94" s="459">
        <f t="shared" si="62"/>
        <v>0</v>
      </c>
      <c r="AR94" s="459">
        <f t="shared" si="62"/>
        <v>0</v>
      </c>
      <c r="AS94" s="459">
        <f t="shared" si="62"/>
        <v>0</v>
      </c>
      <c r="AT94" s="459">
        <f t="shared" si="62"/>
        <v>0</v>
      </c>
      <c r="AU94" s="459">
        <f t="shared" si="62"/>
        <v>0</v>
      </c>
      <c r="AV94" s="459">
        <f t="shared" si="62"/>
        <v>0</v>
      </c>
      <c r="AW94" s="459">
        <f t="shared" si="62"/>
        <v>0</v>
      </c>
      <c r="AX94" s="459">
        <f t="shared" si="62"/>
        <v>0</v>
      </c>
      <c r="AY94" s="459">
        <f t="shared" si="62"/>
        <v>0</v>
      </c>
      <c r="AZ94" s="459">
        <f t="shared" si="62"/>
        <v>0</v>
      </c>
      <c r="BA94" s="459">
        <f t="shared" si="62"/>
        <v>0</v>
      </c>
      <c r="BB94" s="459">
        <f t="shared" si="62"/>
        <v>0</v>
      </c>
      <c r="BC94" s="459">
        <f t="shared" si="62"/>
        <v>0</v>
      </c>
      <c r="BD94" s="459">
        <f t="shared" si="62"/>
        <v>0</v>
      </c>
      <c r="BE94" s="459">
        <f t="shared" si="62"/>
        <v>0</v>
      </c>
      <c r="BF94" s="459">
        <f t="shared" si="62"/>
        <v>0</v>
      </c>
      <c r="BG94" s="459">
        <f t="shared" si="62"/>
        <v>0</v>
      </c>
      <c r="BH94" s="459">
        <f t="shared" si="62"/>
        <v>0</v>
      </c>
      <c r="BI94" s="459">
        <f t="shared" si="62"/>
        <v>0</v>
      </c>
      <c r="BJ94" s="459">
        <f t="shared" si="62"/>
        <v>0</v>
      </c>
      <c r="BK94" s="459">
        <f t="shared" si="62"/>
        <v>0</v>
      </c>
      <c r="BL94" s="459">
        <f t="shared" si="62"/>
        <v>0</v>
      </c>
      <c r="BM94" s="459">
        <f t="shared" si="62"/>
        <v>0</v>
      </c>
      <c r="BN94" s="459">
        <f t="shared" si="62"/>
        <v>0</v>
      </c>
      <c r="BO94" s="459">
        <f t="shared" si="62"/>
        <v>0</v>
      </c>
      <c r="BP94" s="459">
        <f t="shared" si="62"/>
        <v>0</v>
      </c>
      <c r="BQ94" s="459">
        <f t="shared" si="62"/>
        <v>0</v>
      </c>
      <c r="BR94" s="459">
        <f t="shared" si="62"/>
        <v>0</v>
      </c>
      <c r="BS94" s="459">
        <f t="shared" si="62"/>
        <v>0</v>
      </c>
      <c r="BT94" s="459">
        <f t="shared" si="62"/>
        <v>0</v>
      </c>
      <c r="BU94" s="459">
        <f t="shared" si="62"/>
        <v>0</v>
      </c>
      <c r="BV94" s="459">
        <f t="shared" si="62"/>
        <v>0</v>
      </c>
      <c r="BW94" s="459">
        <f t="shared" si="62"/>
        <v>0</v>
      </c>
      <c r="BX94" s="459">
        <f t="shared" si="62"/>
        <v>0</v>
      </c>
      <c r="BY94" s="459">
        <f t="shared" ref="BY94:CV94" si="63">SUM(BY86:BY93)</f>
        <v>0</v>
      </c>
      <c r="BZ94" s="459">
        <f t="shared" si="63"/>
        <v>0</v>
      </c>
      <c r="CA94" s="459">
        <f t="shared" si="63"/>
        <v>0</v>
      </c>
      <c r="CB94" s="459">
        <f t="shared" si="63"/>
        <v>0</v>
      </c>
      <c r="CC94" s="459">
        <f t="shared" si="63"/>
        <v>0</v>
      </c>
      <c r="CD94" s="459">
        <f t="shared" si="63"/>
        <v>0</v>
      </c>
      <c r="CE94" s="459">
        <f t="shared" si="63"/>
        <v>0</v>
      </c>
      <c r="CF94" s="459">
        <f t="shared" si="63"/>
        <v>0</v>
      </c>
      <c r="CG94" s="459">
        <f t="shared" si="63"/>
        <v>0</v>
      </c>
      <c r="CH94" s="459">
        <f t="shared" si="63"/>
        <v>0</v>
      </c>
      <c r="CI94" s="459">
        <f t="shared" si="63"/>
        <v>0</v>
      </c>
      <c r="CJ94" s="459">
        <f t="shared" si="63"/>
        <v>0</v>
      </c>
      <c r="CK94" s="459">
        <f t="shared" si="63"/>
        <v>0</v>
      </c>
      <c r="CL94" s="459">
        <f t="shared" si="63"/>
        <v>0</v>
      </c>
      <c r="CM94" s="459">
        <f t="shared" si="63"/>
        <v>0</v>
      </c>
      <c r="CN94" s="459">
        <f t="shared" si="63"/>
        <v>0</v>
      </c>
      <c r="CO94" s="459">
        <f t="shared" si="63"/>
        <v>0</v>
      </c>
      <c r="CP94" s="459">
        <f t="shared" si="63"/>
        <v>0</v>
      </c>
      <c r="CQ94" s="459">
        <f t="shared" si="63"/>
        <v>0</v>
      </c>
      <c r="CR94" s="459">
        <f t="shared" si="63"/>
        <v>0</v>
      </c>
      <c r="CS94" s="459">
        <f t="shared" si="63"/>
        <v>0</v>
      </c>
      <c r="CT94" s="459">
        <f t="shared" si="63"/>
        <v>0</v>
      </c>
      <c r="CU94" s="459">
        <f t="shared" si="63"/>
        <v>0</v>
      </c>
      <c r="CV94" s="459">
        <f t="shared" si="63"/>
        <v>0</v>
      </c>
      <c r="CW94" s="391"/>
      <c r="CX94" s="391"/>
      <c r="CY94" s="391"/>
    </row>
    <row r="95" spans="3:103">
      <c r="C95" s="68"/>
      <c r="D95" s="68"/>
      <c r="E95" s="90" t="s">
        <v>307</v>
      </c>
      <c r="F95" s="68"/>
      <c r="G95" s="458" t="s">
        <v>305</v>
      </c>
      <c r="H95" s="102"/>
      <c r="K95" s="55"/>
      <c r="L95" s="459">
        <f>L94-L86</f>
        <v>0</v>
      </c>
      <c r="M95" s="459">
        <f t="shared" ref="M95:BX95" si="64">M94-M86</f>
        <v>0</v>
      </c>
      <c r="N95" s="459">
        <f t="shared" si="64"/>
        <v>0</v>
      </c>
      <c r="O95" s="459">
        <f t="shared" si="64"/>
        <v>0</v>
      </c>
      <c r="P95" s="459">
        <f t="shared" si="64"/>
        <v>0</v>
      </c>
      <c r="Q95" s="459">
        <f t="shared" si="64"/>
        <v>0</v>
      </c>
      <c r="R95" s="459">
        <f t="shared" si="64"/>
        <v>0</v>
      </c>
      <c r="S95" s="459">
        <f t="shared" si="64"/>
        <v>0</v>
      </c>
      <c r="T95" s="459">
        <f t="shared" si="64"/>
        <v>0</v>
      </c>
      <c r="U95" s="459">
        <f t="shared" si="64"/>
        <v>0</v>
      </c>
      <c r="V95" s="459">
        <f t="shared" si="64"/>
        <v>0</v>
      </c>
      <c r="W95" s="459">
        <f t="shared" si="64"/>
        <v>0</v>
      </c>
      <c r="X95" s="459">
        <f t="shared" si="64"/>
        <v>0</v>
      </c>
      <c r="Y95" s="459">
        <f t="shared" si="64"/>
        <v>0</v>
      </c>
      <c r="Z95" s="459">
        <f t="shared" si="64"/>
        <v>0</v>
      </c>
      <c r="AA95" s="459">
        <f t="shared" si="64"/>
        <v>0</v>
      </c>
      <c r="AB95" s="459">
        <f t="shared" si="64"/>
        <v>0</v>
      </c>
      <c r="AC95" s="459">
        <f t="shared" si="64"/>
        <v>0</v>
      </c>
      <c r="AD95" s="459">
        <f t="shared" si="64"/>
        <v>0</v>
      </c>
      <c r="AE95" s="459">
        <f t="shared" si="64"/>
        <v>0</v>
      </c>
      <c r="AF95" s="459">
        <f t="shared" si="64"/>
        <v>0</v>
      </c>
      <c r="AG95" s="459">
        <f t="shared" si="64"/>
        <v>0</v>
      </c>
      <c r="AH95" s="459">
        <f t="shared" si="64"/>
        <v>0</v>
      </c>
      <c r="AI95" s="459">
        <f t="shared" si="64"/>
        <v>0</v>
      </c>
      <c r="AJ95" s="459">
        <f t="shared" si="64"/>
        <v>0</v>
      </c>
      <c r="AK95" s="459">
        <f t="shared" si="64"/>
        <v>0</v>
      </c>
      <c r="AL95" s="459">
        <f t="shared" si="64"/>
        <v>0</v>
      </c>
      <c r="AM95" s="459">
        <f t="shared" si="64"/>
        <v>0</v>
      </c>
      <c r="AN95" s="459">
        <f t="shared" si="64"/>
        <v>0</v>
      </c>
      <c r="AO95" s="459">
        <f t="shared" si="64"/>
        <v>0</v>
      </c>
      <c r="AP95" s="459">
        <f t="shared" si="64"/>
        <v>0</v>
      </c>
      <c r="AQ95" s="459">
        <f t="shared" si="64"/>
        <v>0</v>
      </c>
      <c r="AR95" s="459">
        <f t="shared" si="64"/>
        <v>0</v>
      </c>
      <c r="AS95" s="459">
        <f t="shared" si="64"/>
        <v>0</v>
      </c>
      <c r="AT95" s="459">
        <f t="shared" si="64"/>
        <v>0</v>
      </c>
      <c r="AU95" s="459">
        <f t="shared" si="64"/>
        <v>0</v>
      </c>
      <c r="AV95" s="459">
        <f t="shared" si="64"/>
        <v>0</v>
      </c>
      <c r="AW95" s="459">
        <f t="shared" si="64"/>
        <v>0</v>
      </c>
      <c r="AX95" s="459">
        <f t="shared" si="64"/>
        <v>0</v>
      </c>
      <c r="AY95" s="459">
        <f t="shared" si="64"/>
        <v>0</v>
      </c>
      <c r="AZ95" s="459">
        <f t="shared" si="64"/>
        <v>0</v>
      </c>
      <c r="BA95" s="459">
        <f t="shared" si="64"/>
        <v>0</v>
      </c>
      <c r="BB95" s="459">
        <f t="shared" si="64"/>
        <v>0</v>
      </c>
      <c r="BC95" s="459">
        <f t="shared" si="64"/>
        <v>0</v>
      </c>
      <c r="BD95" s="459">
        <f t="shared" si="64"/>
        <v>0</v>
      </c>
      <c r="BE95" s="459">
        <f t="shared" si="64"/>
        <v>0</v>
      </c>
      <c r="BF95" s="459">
        <f t="shared" si="64"/>
        <v>0</v>
      </c>
      <c r="BG95" s="459">
        <f t="shared" si="64"/>
        <v>0</v>
      </c>
      <c r="BH95" s="459">
        <f t="shared" si="64"/>
        <v>0</v>
      </c>
      <c r="BI95" s="459">
        <f t="shared" si="64"/>
        <v>0</v>
      </c>
      <c r="BJ95" s="459">
        <f t="shared" si="64"/>
        <v>0</v>
      </c>
      <c r="BK95" s="459">
        <f t="shared" si="64"/>
        <v>0</v>
      </c>
      <c r="BL95" s="459">
        <f t="shared" si="64"/>
        <v>0</v>
      </c>
      <c r="BM95" s="459">
        <f t="shared" si="64"/>
        <v>0</v>
      </c>
      <c r="BN95" s="459">
        <f t="shared" si="64"/>
        <v>0</v>
      </c>
      <c r="BO95" s="459">
        <f t="shared" si="64"/>
        <v>0</v>
      </c>
      <c r="BP95" s="459">
        <f t="shared" si="64"/>
        <v>0</v>
      </c>
      <c r="BQ95" s="459">
        <f t="shared" si="64"/>
        <v>0</v>
      </c>
      <c r="BR95" s="459">
        <f t="shared" si="64"/>
        <v>0</v>
      </c>
      <c r="BS95" s="459">
        <f t="shared" si="64"/>
        <v>0</v>
      </c>
      <c r="BT95" s="459">
        <f t="shared" si="64"/>
        <v>0</v>
      </c>
      <c r="BU95" s="459">
        <f t="shared" si="64"/>
        <v>0</v>
      </c>
      <c r="BV95" s="459">
        <f t="shared" si="64"/>
        <v>0</v>
      </c>
      <c r="BW95" s="459">
        <f t="shared" si="64"/>
        <v>0</v>
      </c>
      <c r="BX95" s="459">
        <f t="shared" si="64"/>
        <v>0</v>
      </c>
      <c r="BY95" s="459">
        <f t="shared" ref="BY95:CV95" si="65">BY94-BY86</f>
        <v>0</v>
      </c>
      <c r="BZ95" s="459">
        <f t="shared" si="65"/>
        <v>0</v>
      </c>
      <c r="CA95" s="459">
        <f t="shared" si="65"/>
        <v>0</v>
      </c>
      <c r="CB95" s="459">
        <f t="shared" si="65"/>
        <v>0</v>
      </c>
      <c r="CC95" s="459">
        <f t="shared" si="65"/>
        <v>0</v>
      </c>
      <c r="CD95" s="459">
        <f t="shared" si="65"/>
        <v>0</v>
      </c>
      <c r="CE95" s="459">
        <f t="shared" si="65"/>
        <v>0</v>
      </c>
      <c r="CF95" s="459">
        <f t="shared" si="65"/>
        <v>0</v>
      </c>
      <c r="CG95" s="459">
        <f t="shared" si="65"/>
        <v>0</v>
      </c>
      <c r="CH95" s="459">
        <f t="shared" si="65"/>
        <v>0</v>
      </c>
      <c r="CI95" s="459">
        <f t="shared" si="65"/>
        <v>0</v>
      </c>
      <c r="CJ95" s="459">
        <f t="shared" si="65"/>
        <v>0</v>
      </c>
      <c r="CK95" s="459">
        <f t="shared" si="65"/>
        <v>0</v>
      </c>
      <c r="CL95" s="459">
        <f t="shared" si="65"/>
        <v>0</v>
      </c>
      <c r="CM95" s="459">
        <f t="shared" si="65"/>
        <v>0</v>
      </c>
      <c r="CN95" s="459">
        <f t="shared" si="65"/>
        <v>0</v>
      </c>
      <c r="CO95" s="459">
        <f t="shared" si="65"/>
        <v>0</v>
      </c>
      <c r="CP95" s="459">
        <f t="shared" si="65"/>
        <v>0</v>
      </c>
      <c r="CQ95" s="459">
        <f t="shared" si="65"/>
        <v>0</v>
      </c>
      <c r="CR95" s="459">
        <f t="shared" si="65"/>
        <v>0</v>
      </c>
      <c r="CS95" s="459">
        <f t="shared" si="65"/>
        <v>0</v>
      </c>
      <c r="CT95" s="459">
        <f t="shared" si="65"/>
        <v>0</v>
      </c>
      <c r="CU95" s="459">
        <f t="shared" si="65"/>
        <v>0</v>
      </c>
      <c r="CV95" s="459">
        <f t="shared" si="65"/>
        <v>0</v>
      </c>
      <c r="CW95" s="391"/>
      <c r="CX95" s="391"/>
      <c r="CY95" s="391"/>
    </row>
    <row r="96" spans="3:103">
      <c r="C96" s="68"/>
      <c r="D96" s="68"/>
      <c r="E96" s="90"/>
      <c r="F96" s="68"/>
      <c r="G96" s="458"/>
      <c r="H96" s="102"/>
      <c r="K96" s="55"/>
      <c r="L96" s="198"/>
      <c r="M96" s="198"/>
      <c r="N96" s="198"/>
      <c r="O96" s="198"/>
      <c r="P96" s="198"/>
      <c r="Q96" s="198"/>
      <c r="R96" s="198"/>
      <c r="S96" s="198"/>
      <c r="T96" s="198"/>
      <c r="U96" s="198"/>
      <c r="V96" s="198"/>
      <c r="W96" s="198"/>
      <c r="X96" s="198"/>
      <c r="Y96" s="198"/>
      <c r="Z96" s="198"/>
      <c r="AA96" s="198"/>
      <c r="AB96" s="198"/>
      <c r="AC96" s="198"/>
      <c r="AD96" s="198"/>
      <c r="AE96" s="198"/>
      <c r="AF96" s="198"/>
      <c r="AG96" s="198"/>
      <c r="AH96" s="285"/>
      <c r="AI96" s="285"/>
      <c r="AJ96" s="285"/>
      <c r="AK96" s="285"/>
      <c r="AL96" s="198"/>
      <c r="AM96" s="198"/>
      <c r="AN96" s="198"/>
      <c r="AO96" s="198"/>
      <c r="AP96" s="198"/>
      <c r="AQ96" s="198"/>
      <c r="AR96" s="198"/>
      <c r="AS96" s="198"/>
      <c r="AT96" s="198"/>
      <c r="AU96" s="198"/>
      <c r="AV96" s="198"/>
      <c r="AW96" s="198"/>
      <c r="AX96" s="198"/>
      <c r="AY96" s="198"/>
      <c r="AZ96" s="198"/>
      <c r="BA96" s="198"/>
      <c r="BB96" s="198"/>
      <c r="BC96" s="198"/>
      <c r="BD96" s="198"/>
      <c r="BE96" s="198"/>
      <c r="BF96" s="198"/>
      <c r="BG96" s="198"/>
      <c r="BH96" s="198"/>
      <c r="BI96" s="198"/>
      <c r="BJ96" s="198"/>
      <c r="BK96" s="198"/>
      <c r="BL96" s="198"/>
      <c r="BM96" s="198"/>
      <c r="BN96" s="198"/>
      <c r="BO96" s="198"/>
      <c r="BP96" s="198"/>
      <c r="BQ96" s="198"/>
      <c r="BR96" s="198"/>
      <c r="BS96" s="198"/>
      <c r="BT96" s="198"/>
      <c r="BU96" s="198"/>
      <c r="BV96" s="198"/>
      <c r="BW96" s="198"/>
      <c r="BX96" s="198"/>
      <c r="BY96" s="198"/>
      <c r="BZ96" s="198"/>
      <c r="CA96" s="198"/>
      <c r="CB96" s="198"/>
      <c r="CC96" s="198"/>
      <c r="CD96" s="198"/>
      <c r="CE96" s="198"/>
      <c r="CF96" s="198"/>
      <c r="CG96" s="198"/>
      <c r="CH96" s="198"/>
      <c r="CI96" s="198"/>
      <c r="CJ96" s="198"/>
      <c r="CK96" s="198"/>
      <c r="CL96" s="198"/>
      <c r="CM96" s="198"/>
      <c r="CN96" s="198"/>
      <c r="CO96" s="198"/>
      <c r="CP96" s="198"/>
      <c r="CQ96" s="198"/>
      <c r="CR96" s="198"/>
      <c r="CS96" s="198"/>
      <c r="CT96" s="198"/>
      <c r="CU96" s="198"/>
      <c r="CV96" s="198"/>
      <c r="CW96" s="391"/>
      <c r="CX96" s="391"/>
      <c r="CY96" s="391"/>
    </row>
    <row r="97" spans="1:103">
      <c r="C97" s="15"/>
      <c r="D97" s="15"/>
      <c r="E97" s="90" t="s">
        <v>308</v>
      </c>
      <c r="F97" s="68"/>
      <c r="H97" s="322"/>
      <c r="K97" s="55"/>
      <c r="L97" s="460">
        <f t="shared" ref="L97:AQ97" si="66">IFERROR(SUMPRODUCT(L87:L93,$H$87:$H$93)/L95,0)</f>
        <v>0</v>
      </c>
      <c r="M97" s="460">
        <f t="shared" si="66"/>
        <v>0</v>
      </c>
      <c r="N97" s="460">
        <f t="shared" si="66"/>
        <v>0</v>
      </c>
      <c r="O97" s="460">
        <f t="shared" si="66"/>
        <v>0</v>
      </c>
      <c r="P97" s="460">
        <f t="shared" si="66"/>
        <v>0</v>
      </c>
      <c r="Q97" s="460">
        <f t="shared" si="66"/>
        <v>0</v>
      </c>
      <c r="R97" s="460">
        <f t="shared" si="66"/>
        <v>0</v>
      </c>
      <c r="S97" s="460">
        <f t="shared" si="66"/>
        <v>0</v>
      </c>
      <c r="T97" s="460">
        <f t="shared" si="66"/>
        <v>0</v>
      </c>
      <c r="U97" s="460">
        <f t="shared" si="66"/>
        <v>0</v>
      </c>
      <c r="V97" s="460">
        <f t="shared" si="66"/>
        <v>0</v>
      </c>
      <c r="W97" s="460">
        <f t="shared" si="66"/>
        <v>0</v>
      </c>
      <c r="X97" s="460">
        <f t="shared" si="66"/>
        <v>0</v>
      </c>
      <c r="Y97" s="460">
        <f t="shared" si="66"/>
        <v>0</v>
      </c>
      <c r="Z97" s="460">
        <f t="shared" si="66"/>
        <v>0</v>
      </c>
      <c r="AA97" s="460">
        <f t="shared" si="66"/>
        <v>0</v>
      </c>
      <c r="AB97" s="460">
        <f t="shared" si="66"/>
        <v>0</v>
      </c>
      <c r="AC97" s="460">
        <f>IFERROR(SUMPRODUCT(AC87:AC93,$H$87:$H$93)/AC95,0)</f>
        <v>0</v>
      </c>
      <c r="AD97" s="460">
        <f t="shared" si="66"/>
        <v>0</v>
      </c>
      <c r="AE97" s="460">
        <f t="shared" si="66"/>
        <v>0</v>
      </c>
      <c r="AF97" s="460">
        <f t="shared" si="66"/>
        <v>0</v>
      </c>
      <c r="AG97" s="460">
        <f t="shared" si="66"/>
        <v>0</v>
      </c>
      <c r="AH97" s="460">
        <f>IFERROR(SUMPRODUCT(AH87:AH93,$H$87:$H$93)/AH95,0)</f>
        <v>0</v>
      </c>
      <c r="AI97" s="460">
        <f t="shared" si="66"/>
        <v>0</v>
      </c>
      <c r="AJ97" s="460">
        <f t="shared" si="66"/>
        <v>0</v>
      </c>
      <c r="AK97" s="460">
        <f t="shared" si="66"/>
        <v>0</v>
      </c>
      <c r="AL97" s="460">
        <f t="shared" si="66"/>
        <v>0</v>
      </c>
      <c r="AM97" s="460">
        <f t="shared" si="66"/>
        <v>0</v>
      </c>
      <c r="AN97" s="460">
        <f t="shared" si="66"/>
        <v>0</v>
      </c>
      <c r="AO97" s="460">
        <f t="shared" si="66"/>
        <v>0</v>
      </c>
      <c r="AP97" s="460">
        <f t="shared" si="66"/>
        <v>0</v>
      </c>
      <c r="AQ97" s="460">
        <f t="shared" si="66"/>
        <v>0</v>
      </c>
      <c r="AR97" s="460">
        <f t="shared" ref="AR97:BW97" si="67">IFERROR(SUMPRODUCT(AR87:AR93,$H$87:$H$93)/AR95,0)</f>
        <v>0</v>
      </c>
      <c r="AS97" s="460">
        <f t="shared" si="67"/>
        <v>0</v>
      </c>
      <c r="AT97" s="460">
        <f t="shared" si="67"/>
        <v>0</v>
      </c>
      <c r="AU97" s="460">
        <f t="shared" si="67"/>
        <v>0</v>
      </c>
      <c r="AV97" s="460">
        <f t="shared" si="67"/>
        <v>0</v>
      </c>
      <c r="AW97" s="460">
        <f t="shared" si="67"/>
        <v>0</v>
      </c>
      <c r="AX97" s="460">
        <f t="shared" si="67"/>
        <v>0</v>
      </c>
      <c r="AY97" s="460">
        <f t="shared" si="67"/>
        <v>0</v>
      </c>
      <c r="AZ97" s="460">
        <f t="shared" si="67"/>
        <v>0</v>
      </c>
      <c r="BA97" s="460">
        <f t="shared" si="67"/>
        <v>0</v>
      </c>
      <c r="BB97" s="460">
        <f t="shared" si="67"/>
        <v>0</v>
      </c>
      <c r="BC97" s="460">
        <f t="shared" si="67"/>
        <v>0</v>
      </c>
      <c r="BD97" s="460">
        <f t="shared" si="67"/>
        <v>0</v>
      </c>
      <c r="BE97" s="460">
        <f t="shared" si="67"/>
        <v>0</v>
      </c>
      <c r="BF97" s="460">
        <f t="shared" si="67"/>
        <v>0</v>
      </c>
      <c r="BG97" s="460">
        <f t="shared" si="67"/>
        <v>0</v>
      </c>
      <c r="BH97" s="460">
        <f t="shared" si="67"/>
        <v>0</v>
      </c>
      <c r="BI97" s="460">
        <f t="shared" si="67"/>
        <v>0</v>
      </c>
      <c r="BJ97" s="460">
        <f t="shared" si="67"/>
        <v>0</v>
      </c>
      <c r="BK97" s="460">
        <f t="shared" si="67"/>
        <v>0</v>
      </c>
      <c r="BL97" s="460">
        <f t="shared" si="67"/>
        <v>0</v>
      </c>
      <c r="BM97" s="460">
        <f t="shared" si="67"/>
        <v>0</v>
      </c>
      <c r="BN97" s="460">
        <f t="shared" si="67"/>
        <v>0</v>
      </c>
      <c r="BO97" s="460">
        <f t="shared" si="67"/>
        <v>0</v>
      </c>
      <c r="BP97" s="460">
        <f t="shared" si="67"/>
        <v>0</v>
      </c>
      <c r="BQ97" s="460">
        <f t="shared" si="67"/>
        <v>0</v>
      </c>
      <c r="BR97" s="460">
        <f t="shared" si="67"/>
        <v>0</v>
      </c>
      <c r="BS97" s="460">
        <f t="shared" si="67"/>
        <v>0</v>
      </c>
      <c r="BT97" s="460">
        <f t="shared" si="67"/>
        <v>0</v>
      </c>
      <c r="BU97" s="460">
        <f t="shared" si="67"/>
        <v>0</v>
      </c>
      <c r="BV97" s="460">
        <f t="shared" si="67"/>
        <v>0</v>
      </c>
      <c r="BW97" s="460">
        <f t="shared" si="67"/>
        <v>0</v>
      </c>
      <c r="BX97" s="460">
        <f t="shared" ref="BX97:CV97" si="68">IFERROR(SUMPRODUCT(BX87:BX93,$H$87:$H$93)/BX95,0)</f>
        <v>0</v>
      </c>
      <c r="BY97" s="460">
        <f t="shared" si="68"/>
        <v>0</v>
      </c>
      <c r="BZ97" s="460">
        <f t="shared" si="68"/>
        <v>0</v>
      </c>
      <c r="CA97" s="460">
        <f t="shared" si="68"/>
        <v>0</v>
      </c>
      <c r="CB97" s="460">
        <f t="shared" si="68"/>
        <v>0</v>
      </c>
      <c r="CC97" s="460">
        <f t="shared" si="68"/>
        <v>0</v>
      </c>
      <c r="CD97" s="460">
        <f t="shared" si="68"/>
        <v>0</v>
      </c>
      <c r="CE97" s="460">
        <f t="shared" si="68"/>
        <v>0</v>
      </c>
      <c r="CF97" s="460">
        <f t="shared" si="68"/>
        <v>0</v>
      </c>
      <c r="CG97" s="460">
        <f t="shared" si="68"/>
        <v>0</v>
      </c>
      <c r="CH97" s="460">
        <f t="shared" si="68"/>
        <v>0</v>
      </c>
      <c r="CI97" s="460">
        <f t="shared" si="68"/>
        <v>0</v>
      </c>
      <c r="CJ97" s="460">
        <f t="shared" si="68"/>
        <v>0</v>
      </c>
      <c r="CK97" s="460">
        <f t="shared" si="68"/>
        <v>0</v>
      </c>
      <c r="CL97" s="460">
        <f t="shared" si="68"/>
        <v>0</v>
      </c>
      <c r="CM97" s="460">
        <f t="shared" si="68"/>
        <v>0</v>
      </c>
      <c r="CN97" s="460">
        <f t="shared" si="68"/>
        <v>0</v>
      </c>
      <c r="CO97" s="460">
        <f t="shared" si="68"/>
        <v>0</v>
      </c>
      <c r="CP97" s="460">
        <f t="shared" si="68"/>
        <v>0</v>
      </c>
      <c r="CQ97" s="460">
        <f t="shared" si="68"/>
        <v>0</v>
      </c>
      <c r="CR97" s="460">
        <f t="shared" si="68"/>
        <v>0</v>
      </c>
      <c r="CS97" s="460">
        <f t="shared" si="68"/>
        <v>0</v>
      </c>
      <c r="CT97" s="460">
        <f t="shared" si="68"/>
        <v>0</v>
      </c>
      <c r="CU97" s="460">
        <f t="shared" si="68"/>
        <v>0</v>
      </c>
      <c r="CV97" s="460">
        <f t="shared" si="68"/>
        <v>0</v>
      </c>
      <c r="CW97" s="18"/>
      <c r="CX97" s="18"/>
      <c r="CY97" s="18"/>
    </row>
    <row r="98" spans="1:103">
      <c r="C98" s="15"/>
      <c r="D98" s="15"/>
      <c r="E98" s="15"/>
      <c r="F98" s="15"/>
      <c r="H98" s="322"/>
      <c r="K98" s="55"/>
      <c r="L98" s="55"/>
      <c r="M98" s="55"/>
      <c r="N98" s="55"/>
      <c r="O98" s="55"/>
      <c r="P98" s="55"/>
      <c r="Q98" s="55"/>
      <c r="R98" s="55"/>
      <c r="S98" s="55"/>
      <c r="T98" s="55"/>
      <c r="U98" s="55"/>
      <c r="V98" s="55"/>
      <c r="W98" s="55"/>
      <c r="X98" s="55"/>
      <c r="Y98" s="55"/>
      <c r="Z98" s="55"/>
      <c r="AA98" s="461"/>
      <c r="AB98" s="461"/>
      <c r="AC98" s="460"/>
      <c r="AD98" s="460"/>
      <c r="AE98" s="460"/>
      <c r="AF98" s="460"/>
      <c r="AG98" s="460"/>
      <c r="AH98" s="460"/>
      <c r="AI98" s="460"/>
      <c r="AJ98" s="460"/>
      <c r="AK98" s="460"/>
      <c r="AL98" s="55"/>
      <c r="AM98" s="55"/>
      <c r="AN98" s="55"/>
      <c r="AO98" s="55"/>
      <c r="AP98" s="55"/>
      <c r="AQ98" s="55"/>
      <c r="AR98" s="55"/>
      <c r="AS98" s="55"/>
      <c r="AT98" s="55"/>
      <c r="AU98" s="55"/>
      <c r="AV98" s="55"/>
      <c r="AW98" s="55"/>
      <c r="AX98" s="55"/>
      <c r="AY98" s="55"/>
      <c r="AZ98" s="55"/>
      <c r="BA98" s="55"/>
      <c r="BB98" s="55"/>
      <c r="BC98" s="55"/>
      <c r="BD98" s="55"/>
      <c r="BE98" s="55"/>
      <c r="BF98" s="55"/>
      <c r="BG98" s="55"/>
      <c r="BH98" s="55"/>
      <c r="BI98" s="55"/>
      <c r="BJ98" s="55"/>
      <c r="BK98" s="55"/>
      <c r="BL98" s="55"/>
      <c r="BM98" s="55"/>
      <c r="BN98" s="55"/>
      <c r="BO98" s="55"/>
      <c r="BP98" s="55"/>
      <c r="BQ98" s="55"/>
      <c r="BR98" s="55"/>
      <c r="BS98" s="55"/>
      <c r="BT98" s="55"/>
      <c r="BU98" s="55"/>
      <c r="BV98" s="55"/>
      <c r="BW98" s="55"/>
      <c r="BX98" s="55"/>
      <c r="BY98" s="55"/>
      <c r="BZ98" s="55"/>
      <c r="CA98" s="55"/>
      <c r="CB98" s="55"/>
      <c r="CC98" s="55"/>
      <c r="CD98" s="55"/>
      <c r="CE98" s="55"/>
      <c r="CF98" s="55"/>
      <c r="CG98" s="55"/>
      <c r="CH98" s="55"/>
      <c r="CI98" s="55"/>
      <c r="CJ98" s="55"/>
      <c r="CK98" s="55"/>
      <c r="CL98" s="55"/>
      <c r="CM98" s="55"/>
      <c r="CN98" s="55"/>
      <c r="CO98" s="55"/>
      <c r="CP98" s="55"/>
      <c r="CQ98" s="55"/>
      <c r="CR98" s="55"/>
      <c r="CS98" s="55"/>
      <c r="CT98" s="55"/>
      <c r="CU98" s="55"/>
      <c r="CV98" s="55"/>
      <c r="CW98" s="18"/>
      <c r="CX98" s="18"/>
      <c r="CY98" s="18"/>
    </row>
    <row r="99" spans="1:103">
      <c r="C99" s="15"/>
      <c r="D99" s="15"/>
      <c r="E99" s="15" t="s">
        <v>309</v>
      </c>
      <c r="F99" s="15"/>
      <c r="G99" s="1" t="s">
        <v>154</v>
      </c>
      <c r="H99" s="261">
        <v>0</v>
      </c>
      <c r="K99" s="55"/>
      <c r="L99" s="266">
        <f>$H99*L$97*MAX(L$7:L$8)*SUM(L14:L15)</f>
        <v>0</v>
      </c>
      <c r="M99" s="266">
        <f t="shared" ref="M99:BX99" si="69">$H99*M$97*MAX(M$7:M$8)*SUM(M14:M15)</f>
        <v>0</v>
      </c>
      <c r="N99" s="266">
        <f t="shared" si="69"/>
        <v>0</v>
      </c>
      <c r="O99" s="266">
        <f t="shared" si="69"/>
        <v>0</v>
      </c>
      <c r="P99" s="266">
        <f t="shared" si="69"/>
        <v>0</v>
      </c>
      <c r="Q99" s="266">
        <f t="shared" si="69"/>
        <v>0</v>
      </c>
      <c r="R99" s="266">
        <f t="shared" si="69"/>
        <v>0</v>
      </c>
      <c r="S99" s="266">
        <f t="shared" si="69"/>
        <v>0</v>
      </c>
      <c r="T99" s="266">
        <f t="shared" si="69"/>
        <v>0</v>
      </c>
      <c r="U99" s="266">
        <f t="shared" si="69"/>
        <v>0</v>
      </c>
      <c r="V99" s="266">
        <f t="shared" si="69"/>
        <v>0</v>
      </c>
      <c r="W99" s="266">
        <f t="shared" si="69"/>
        <v>0</v>
      </c>
      <c r="X99" s="266">
        <f t="shared" si="69"/>
        <v>0</v>
      </c>
      <c r="Y99" s="266">
        <f t="shared" si="69"/>
        <v>0</v>
      </c>
      <c r="Z99" s="266">
        <f t="shared" si="69"/>
        <v>0</v>
      </c>
      <c r="AA99" s="266">
        <f t="shared" si="69"/>
        <v>0</v>
      </c>
      <c r="AB99" s="266">
        <f t="shared" si="69"/>
        <v>0</v>
      </c>
      <c r="AC99" s="266">
        <f t="shared" si="69"/>
        <v>0</v>
      </c>
      <c r="AD99" s="266">
        <f t="shared" si="69"/>
        <v>0</v>
      </c>
      <c r="AE99" s="266">
        <f t="shared" si="69"/>
        <v>0</v>
      </c>
      <c r="AF99" s="266">
        <f t="shared" si="69"/>
        <v>0</v>
      </c>
      <c r="AG99" s="266">
        <f t="shared" si="69"/>
        <v>0</v>
      </c>
      <c r="AH99" s="266">
        <f t="shared" si="69"/>
        <v>0</v>
      </c>
      <c r="AI99" s="266">
        <f t="shared" si="69"/>
        <v>0</v>
      </c>
      <c r="AJ99" s="266">
        <f t="shared" si="69"/>
        <v>0</v>
      </c>
      <c r="AK99" s="266">
        <f t="shared" si="69"/>
        <v>0</v>
      </c>
      <c r="AL99" s="266">
        <f t="shared" si="69"/>
        <v>0</v>
      </c>
      <c r="AM99" s="266">
        <f t="shared" si="69"/>
        <v>0</v>
      </c>
      <c r="AN99" s="266">
        <f t="shared" si="69"/>
        <v>0</v>
      </c>
      <c r="AO99" s="266">
        <f t="shared" si="69"/>
        <v>0</v>
      </c>
      <c r="AP99" s="266">
        <f t="shared" si="69"/>
        <v>0</v>
      </c>
      <c r="AQ99" s="266">
        <f t="shared" si="69"/>
        <v>0</v>
      </c>
      <c r="AR99" s="266">
        <f t="shared" si="69"/>
        <v>0</v>
      </c>
      <c r="AS99" s="266">
        <f t="shared" si="69"/>
        <v>0</v>
      </c>
      <c r="AT99" s="266">
        <f t="shared" si="69"/>
        <v>0</v>
      </c>
      <c r="AU99" s="266">
        <f t="shared" si="69"/>
        <v>0</v>
      </c>
      <c r="AV99" s="266">
        <f t="shared" si="69"/>
        <v>0</v>
      </c>
      <c r="AW99" s="266">
        <f t="shared" si="69"/>
        <v>0</v>
      </c>
      <c r="AX99" s="266">
        <f t="shared" si="69"/>
        <v>0</v>
      </c>
      <c r="AY99" s="266">
        <f t="shared" si="69"/>
        <v>0</v>
      </c>
      <c r="AZ99" s="266">
        <f t="shared" si="69"/>
        <v>0</v>
      </c>
      <c r="BA99" s="266">
        <f t="shared" si="69"/>
        <v>0</v>
      </c>
      <c r="BB99" s="266">
        <f t="shared" si="69"/>
        <v>0</v>
      </c>
      <c r="BC99" s="266">
        <f t="shared" si="69"/>
        <v>0</v>
      </c>
      <c r="BD99" s="266">
        <f t="shared" si="69"/>
        <v>0</v>
      </c>
      <c r="BE99" s="266">
        <f t="shared" si="69"/>
        <v>0</v>
      </c>
      <c r="BF99" s="266">
        <f t="shared" si="69"/>
        <v>0</v>
      </c>
      <c r="BG99" s="266">
        <f t="shared" si="69"/>
        <v>0</v>
      </c>
      <c r="BH99" s="266">
        <f t="shared" si="69"/>
        <v>0</v>
      </c>
      <c r="BI99" s="266">
        <f t="shared" si="69"/>
        <v>0</v>
      </c>
      <c r="BJ99" s="266">
        <f t="shared" si="69"/>
        <v>0</v>
      </c>
      <c r="BK99" s="266">
        <f t="shared" si="69"/>
        <v>0</v>
      </c>
      <c r="BL99" s="266">
        <f t="shared" si="69"/>
        <v>0</v>
      </c>
      <c r="BM99" s="266">
        <f t="shared" si="69"/>
        <v>0</v>
      </c>
      <c r="BN99" s="266">
        <f t="shared" si="69"/>
        <v>0</v>
      </c>
      <c r="BO99" s="266">
        <f t="shared" si="69"/>
        <v>0</v>
      </c>
      <c r="BP99" s="266">
        <f t="shared" si="69"/>
        <v>0</v>
      </c>
      <c r="BQ99" s="266">
        <f t="shared" si="69"/>
        <v>0</v>
      </c>
      <c r="BR99" s="266">
        <f t="shared" si="69"/>
        <v>0</v>
      </c>
      <c r="BS99" s="266">
        <f t="shared" si="69"/>
        <v>0</v>
      </c>
      <c r="BT99" s="266">
        <f t="shared" si="69"/>
        <v>0</v>
      </c>
      <c r="BU99" s="266">
        <f t="shared" si="69"/>
        <v>0</v>
      </c>
      <c r="BV99" s="266">
        <f t="shared" si="69"/>
        <v>0</v>
      </c>
      <c r="BW99" s="266">
        <f t="shared" si="69"/>
        <v>0</v>
      </c>
      <c r="BX99" s="266">
        <f t="shared" si="69"/>
        <v>0</v>
      </c>
      <c r="BY99" s="266">
        <f t="shared" ref="BY99:CV99" si="70">$H99*BY$97*MAX(BY$7:BY$8)*SUM(BY14:BY15)</f>
        <v>0</v>
      </c>
      <c r="BZ99" s="266">
        <f t="shared" si="70"/>
        <v>0</v>
      </c>
      <c r="CA99" s="266">
        <f t="shared" si="70"/>
        <v>0</v>
      </c>
      <c r="CB99" s="266">
        <f t="shared" si="70"/>
        <v>0</v>
      </c>
      <c r="CC99" s="266">
        <f t="shared" si="70"/>
        <v>0</v>
      </c>
      <c r="CD99" s="266">
        <f t="shared" si="70"/>
        <v>0</v>
      </c>
      <c r="CE99" s="266">
        <f t="shared" si="70"/>
        <v>0</v>
      </c>
      <c r="CF99" s="266">
        <f t="shared" si="70"/>
        <v>0</v>
      </c>
      <c r="CG99" s="266">
        <f t="shared" si="70"/>
        <v>0</v>
      </c>
      <c r="CH99" s="266">
        <f t="shared" si="70"/>
        <v>0</v>
      </c>
      <c r="CI99" s="266">
        <f t="shared" si="70"/>
        <v>0</v>
      </c>
      <c r="CJ99" s="266">
        <f t="shared" si="70"/>
        <v>0</v>
      </c>
      <c r="CK99" s="266">
        <f t="shared" si="70"/>
        <v>0</v>
      </c>
      <c r="CL99" s="266">
        <f t="shared" si="70"/>
        <v>0</v>
      </c>
      <c r="CM99" s="266">
        <f t="shared" si="70"/>
        <v>0</v>
      </c>
      <c r="CN99" s="266">
        <f t="shared" si="70"/>
        <v>0</v>
      </c>
      <c r="CO99" s="266">
        <f t="shared" si="70"/>
        <v>0</v>
      </c>
      <c r="CP99" s="266">
        <f t="shared" si="70"/>
        <v>0</v>
      </c>
      <c r="CQ99" s="266">
        <f t="shared" si="70"/>
        <v>0</v>
      </c>
      <c r="CR99" s="266">
        <f t="shared" si="70"/>
        <v>0</v>
      </c>
      <c r="CS99" s="266">
        <f t="shared" si="70"/>
        <v>0</v>
      </c>
      <c r="CT99" s="266">
        <f t="shared" si="70"/>
        <v>0</v>
      </c>
      <c r="CU99" s="266">
        <f t="shared" si="70"/>
        <v>0</v>
      </c>
      <c r="CV99" s="266">
        <f t="shared" si="70"/>
        <v>0</v>
      </c>
      <c r="CW99" s="18"/>
      <c r="CX99" s="18"/>
      <c r="CY99" s="18"/>
    </row>
    <row r="100" spans="1:103">
      <c r="C100" s="15"/>
      <c r="D100" s="15"/>
      <c r="E100" s="15" t="s">
        <v>310</v>
      </c>
      <c r="F100" s="15"/>
      <c r="G100" s="1" t="s">
        <v>154</v>
      </c>
      <c r="H100" s="261">
        <v>0</v>
      </c>
      <c r="J100" s="219"/>
      <c r="K100" s="55"/>
      <c r="L100" s="55">
        <f>$H100*L$97*MAX(L$7:L$8)*SUM(L14:L15)</f>
        <v>0</v>
      </c>
      <c r="M100" s="55">
        <f t="shared" ref="M100:BX100" si="71">$H100*M$97*MAX(M$7:M$8)*SUM(M14:M15)</f>
        <v>0</v>
      </c>
      <c r="N100" s="55">
        <f t="shared" si="71"/>
        <v>0</v>
      </c>
      <c r="O100" s="55">
        <f t="shared" si="71"/>
        <v>0</v>
      </c>
      <c r="P100" s="55">
        <f t="shared" si="71"/>
        <v>0</v>
      </c>
      <c r="Q100" s="55">
        <f t="shared" si="71"/>
        <v>0</v>
      </c>
      <c r="R100" s="55">
        <f t="shared" si="71"/>
        <v>0</v>
      </c>
      <c r="S100" s="55">
        <f t="shared" si="71"/>
        <v>0</v>
      </c>
      <c r="T100" s="55">
        <f t="shared" si="71"/>
        <v>0</v>
      </c>
      <c r="U100" s="55">
        <f t="shared" si="71"/>
        <v>0</v>
      </c>
      <c r="V100" s="55">
        <f t="shared" si="71"/>
        <v>0</v>
      </c>
      <c r="W100" s="55">
        <f t="shared" si="71"/>
        <v>0</v>
      </c>
      <c r="X100" s="55">
        <f t="shared" si="71"/>
        <v>0</v>
      </c>
      <c r="Y100" s="55">
        <f t="shared" si="71"/>
        <v>0</v>
      </c>
      <c r="Z100" s="55">
        <f t="shared" si="71"/>
        <v>0</v>
      </c>
      <c r="AA100" s="55">
        <f t="shared" si="71"/>
        <v>0</v>
      </c>
      <c r="AB100" s="55">
        <f t="shared" si="71"/>
        <v>0</v>
      </c>
      <c r="AC100" s="55">
        <f>$H100*AC$97*MAX(AC$7:AC$8)*SUM(AC14:AC15)</f>
        <v>0</v>
      </c>
      <c r="AD100" s="55">
        <f t="shared" si="71"/>
        <v>0</v>
      </c>
      <c r="AE100" s="55">
        <f t="shared" si="71"/>
        <v>0</v>
      </c>
      <c r="AF100" s="55">
        <f t="shared" si="71"/>
        <v>0</v>
      </c>
      <c r="AG100" s="55">
        <f t="shared" si="71"/>
        <v>0</v>
      </c>
      <c r="AH100" s="55">
        <f t="shared" si="71"/>
        <v>0</v>
      </c>
      <c r="AI100" s="55">
        <f t="shared" si="71"/>
        <v>0</v>
      </c>
      <c r="AJ100" s="55">
        <f t="shared" si="71"/>
        <v>0</v>
      </c>
      <c r="AK100" s="55">
        <f t="shared" si="71"/>
        <v>0</v>
      </c>
      <c r="AL100" s="55">
        <f t="shared" si="71"/>
        <v>0</v>
      </c>
      <c r="AM100" s="55">
        <f t="shared" si="71"/>
        <v>0</v>
      </c>
      <c r="AN100" s="55">
        <f t="shared" si="71"/>
        <v>0</v>
      </c>
      <c r="AO100" s="55">
        <f t="shared" si="71"/>
        <v>0</v>
      </c>
      <c r="AP100" s="55">
        <f t="shared" si="71"/>
        <v>0</v>
      </c>
      <c r="AQ100" s="55">
        <f t="shared" si="71"/>
        <v>0</v>
      </c>
      <c r="AR100" s="55">
        <f t="shared" si="71"/>
        <v>0</v>
      </c>
      <c r="AS100" s="55">
        <f t="shared" si="71"/>
        <v>0</v>
      </c>
      <c r="AT100" s="55">
        <f t="shared" si="71"/>
        <v>0</v>
      </c>
      <c r="AU100" s="55">
        <f t="shared" si="71"/>
        <v>0</v>
      </c>
      <c r="AV100" s="55">
        <f t="shared" si="71"/>
        <v>0</v>
      </c>
      <c r="AW100" s="55">
        <f t="shared" si="71"/>
        <v>0</v>
      </c>
      <c r="AX100" s="55">
        <f t="shared" si="71"/>
        <v>0</v>
      </c>
      <c r="AY100" s="55">
        <f t="shared" si="71"/>
        <v>0</v>
      </c>
      <c r="AZ100" s="55">
        <f t="shared" si="71"/>
        <v>0</v>
      </c>
      <c r="BA100" s="55">
        <f t="shared" si="71"/>
        <v>0</v>
      </c>
      <c r="BB100" s="55">
        <f t="shared" si="71"/>
        <v>0</v>
      </c>
      <c r="BC100" s="55">
        <f t="shared" si="71"/>
        <v>0</v>
      </c>
      <c r="BD100" s="55">
        <f t="shared" si="71"/>
        <v>0</v>
      </c>
      <c r="BE100" s="55">
        <f t="shared" si="71"/>
        <v>0</v>
      </c>
      <c r="BF100" s="55">
        <f t="shared" si="71"/>
        <v>0</v>
      </c>
      <c r="BG100" s="55">
        <f t="shared" si="71"/>
        <v>0</v>
      </c>
      <c r="BH100" s="55">
        <f t="shared" si="71"/>
        <v>0</v>
      </c>
      <c r="BI100" s="55">
        <f t="shared" si="71"/>
        <v>0</v>
      </c>
      <c r="BJ100" s="55">
        <f t="shared" si="71"/>
        <v>0</v>
      </c>
      <c r="BK100" s="55">
        <f t="shared" si="71"/>
        <v>0</v>
      </c>
      <c r="BL100" s="55">
        <f t="shared" si="71"/>
        <v>0</v>
      </c>
      <c r="BM100" s="55">
        <f t="shared" si="71"/>
        <v>0</v>
      </c>
      <c r="BN100" s="55">
        <f t="shared" si="71"/>
        <v>0</v>
      </c>
      <c r="BO100" s="55">
        <f t="shared" si="71"/>
        <v>0</v>
      </c>
      <c r="BP100" s="55">
        <f t="shared" si="71"/>
        <v>0</v>
      </c>
      <c r="BQ100" s="55">
        <f t="shared" si="71"/>
        <v>0</v>
      </c>
      <c r="BR100" s="55">
        <f t="shared" si="71"/>
        <v>0</v>
      </c>
      <c r="BS100" s="55">
        <f t="shared" si="71"/>
        <v>0</v>
      </c>
      <c r="BT100" s="55">
        <f t="shared" si="71"/>
        <v>0</v>
      </c>
      <c r="BU100" s="55">
        <f t="shared" si="71"/>
        <v>0</v>
      </c>
      <c r="BV100" s="55">
        <f t="shared" si="71"/>
        <v>0</v>
      </c>
      <c r="BW100" s="55">
        <f t="shared" si="71"/>
        <v>0</v>
      </c>
      <c r="BX100" s="55">
        <f t="shared" si="71"/>
        <v>0</v>
      </c>
      <c r="BY100" s="55">
        <f t="shared" ref="BY100:CV100" si="72">$H100*BY$97*MAX(BY$7:BY$8)*SUM(BY14:BY15)</f>
        <v>0</v>
      </c>
      <c r="BZ100" s="55">
        <f t="shared" si="72"/>
        <v>0</v>
      </c>
      <c r="CA100" s="55">
        <f t="shared" si="72"/>
        <v>0</v>
      </c>
      <c r="CB100" s="55">
        <f t="shared" si="72"/>
        <v>0</v>
      </c>
      <c r="CC100" s="55">
        <f t="shared" si="72"/>
        <v>0</v>
      </c>
      <c r="CD100" s="55">
        <f t="shared" si="72"/>
        <v>0</v>
      </c>
      <c r="CE100" s="55">
        <f t="shared" si="72"/>
        <v>0</v>
      </c>
      <c r="CF100" s="55">
        <f t="shared" si="72"/>
        <v>0</v>
      </c>
      <c r="CG100" s="55">
        <f t="shared" si="72"/>
        <v>0</v>
      </c>
      <c r="CH100" s="55">
        <f t="shared" si="72"/>
        <v>0</v>
      </c>
      <c r="CI100" s="55">
        <f t="shared" si="72"/>
        <v>0</v>
      </c>
      <c r="CJ100" s="55">
        <f t="shared" si="72"/>
        <v>0</v>
      </c>
      <c r="CK100" s="55">
        <f t="shared" si="72"/>
        <v>0</v>
      </c>
      <c r="CL100" s="55">
        <f t="shared" si="72"/>
        <v>0</v>
      </c>
      <c r="CM100" s="55">
        <f t="shared" si="72"/>
        <v>0</v>
      </c>
      <c r="CN100" s="55">
        <f t="shared" si="72"/>
        <v>0</v>
      </c>
      <c r="CO100" s="55">
        <f t="shared" si="72"/>
        <v>0</v>
      </c>
      <c r="CP100" s="55">
        <f t="shared" si="72"/>
        <v>0</v>
      </c>
      <c r="CQ100" s="55">
        <f t="shared" si="72"/>
        <v>0</v>
      </c>
      <c r="CR100" s="55">
        <f t="shared" si="72"/>
        <v>0</v>
      </c>
      <c r="CS100" s="55">
        <f t="shared" si="72"/>
        <v>0</v>
      </c>
      <c r="CT100" s="55">
        <f t="shared" si="72"/>
        <v>0</v>
      </c>
      <c r="CU100" s="55">
        <f t="shared" si="72"/>
        <v>0</v>
      </c>
      <c r="CV100" s="55">
        <f t="shared" si="72"/>
        <v>0</v>
      </c>
      <c r="CW100" s="462"/>
      <c r="CX100" s="462"/>
      <c r="CY100" s="462"/>
    </row>
    <row r="101" spans="1:103">
      <c r="C101" s="15"/>
      <c r="D101" s="15"/>
      <c r="E101" s="15" t="s">
        <v>311</v>
      </c>
      <c r="F101" s="15"/>
      <c r="G101" s="1" t="s">
        <v>154</v>
      </c>
      <c r="H101" s="322"/>
      <c r="K101" s="55"/>
      <c r="L101" s="53">
        <v>0</v>
      </c>
      <c r="M101" s="261">
        <v>0</v>
      </c>
      <c r="N101" s="261">
        <v>0</v>
      </c>
      <c r="O101" s="261">
        <v>0</v>
      </c>
      <c r="P101" s="261">
        <v>0</v>
      </c>
      <c r="Q101" s="261">
        <v>0</v>
      </c>
      <c r="R101" s="261">
        <v>0</v>
      </c>
      <c r="S101" s="261">
        <v>0</v>
      </c>
      <c r="T101" s="261">
        <v>0</v>
      </c>
      <c r="U101" s="261">
        <v>0</v>
      </c>
      <c r="V101" s="261">
        <v>0</v>
      </c>
      <c r="W101" s="261">
        <v>0</v>
      </c>
      <c r="X101" s="261">
        <v>0</v>
      </c>
      <c r="Y101" s="261">
        <v>0</v>
      </c>
      <c r="Z101" s="261">
        <v>0</v>
      </c>
      <c r="AA101" s="261">
        <v>0</v>
      </c>
      <c r="AB101" s="261">
        <v>0</v>
      </c>
      <c r="AC101" s="261">
        <v>0</v>
      </c>
      <c r="AD101" s="261">
        <v>0</v>
      </c>
      <c r="AE101" s="261">
        <v>0</v>
      </c>
      <c r="AF101" s="261">
        <v>0</v>
      </c>
      <c r="AG101" s="261">
        <v>0</v>
      </c>
      <c r="AH101" s="261">
        <v>0</v>
      </c>
      <c r="AI101" s="261">
        <v>0</v>
      </c>
      <c r="AJ101" s="261">
        <v>0</v>
      </c>
      <c r="AK101" s="261">
        <v>0</v>
      </c>
      <c r="AL101" s="261">
        <v>0</v>
      </c>
      <c r="AM101" s="261">
        <v>0</v>
      </c>
      <c r="AN101" s="261">
        <v>0</v>
      </c>
      <c r="AO101" s="261">
        <v>0</v>
      </c>
      <c r="AP101" s="261">
        <v>0</v>
      </c>
      <c r="AQ101" s="261">
        <v>0</v>
      </c>
      <c r="AR101" s="261">
        <v>0</v>
      </c>
      <c r="AS101" s="261">
        <v>0</v>
      </c>
      <c r="AT101" s="261">
        <v>0</v>
      </c>
      <c r="AU101" s="261">
        <v>0</v>
      </c>
      <c r="AV101" s="261">
        <v>0</v>
      </c>
      <c r="AW101" s="261">
        <v>0</v>
      </c>
      <c r="AX101" s="261">
        <v>0</v>
      </c>
      <c r="AY101" s="261">
        <v>0</v>
      </c>
      <c r="AZ101" s="261">
        <v>0</v>
      </c>
      <c r="BA101" s="261">
        <v>0</v>
      </c>
      <c r="BB101" s="261">
        <v>0</v>
      </c>
      <c r="BC101" s="261">
        <v>0</v>
      </c>
      <c r="BD101" s="261">
        <v>0</v>
      </c>
      <c r="BE101" s="261">
        <v>0</v>
      </c>
      <c r="BF101" s="261">
        <v>0</v>
      </c>
      <c r="BG101" s="261">
        <v>0</v>
      </c>
      <c r="BH101" s="261">
        <v>0</v>
      </c>
      <c r="BI101" s="261">
        <v>0</v>
      </c>
      <c r="BJ101" s="261">
        <v>0</v>
      </c>
      <c r="BK101" s="261">
        <v>0</v>
      </c>
      <c r="BL101" s="261">
        <v>0</v>
      </c>
      <c r="BM101" s="261">
        <v>0</v>
      </c>
      <c r="BN101" s="261">
        <v>0</v>
      </c>
      <c r="BO101" s="261">
        <v>0</v>
      </c>
      <c r="BP101" s="261">
        <v>0</v>
      </c>
      <c r="BQ101" s="261">
        <v>0</v>
      </c>
      <c r="BR101" s="261">
        <v>0</v>
      </c>
      <c r="BS101" s="261">
        <v>0</v>
      </c>
      <c r="BT101" s="261">
        <v>0</v>
      </c>
      <c r="BU101" s="261">
        <v>0</v>
      </c>
      <c r="BV101" s="261">
        <v>0</v>
      </c>
      <c r="BW101" s="261">
        <v>0</v>
      </c>
      <c r="BX101" s="261">
        <v>0</v>
      </c>
      <c r="BY101" s="261">
        <v>0</v>
      </c>
      <c r="BZ101" s="261">
        <v>0</v>
      </c>
      <c r="CA101" s="261">
        <v>0</v>
      </c>
      <c r="CB101" s="261">
        <v>0</v>
      </c>
      <c r="CC101" s="261">
        <v>0</v>
      </c>
      <c r="CD101" s="261">
        <v>0</v>
      </c>
      <c r="CE101" s="261">
        <v>0</v>
      </c>
      <c r="CF101" s="261">
        <v>0</v>
      </c>
      <c r="CG101" s="261">
        <v>0</v>
      </c>
      <c r="CH101" s="261">
        <v>0</v>
      </c>
      <c r="CI101" s="261">
        <v>0</v>
      </c>
      <c r="CJ101" s="261">
        <v>0</v>
      </c>
      <c r="CK101" s="261">
        <v>0</v>
      </c>
      <c r="CL101" s="261">
        <v>0</v>
      </c>
      <c r="CM101" s="261">
        <v>0</v>
      </c>
      <c r="CN101" s="261">
        <v>0</v>
      </c>
      <c r="CO101" s="261">
        <v>0</v>
      </c>
      <c r="CP101" s="261">
        <v>0</v>
      </c>
      <c r="CQ101" s="261">
        <v>0</v>
      </c>
      <c r="CR101" s="261">
        <v>0</v>
      </c>
      <c r="CS101" s="261">
        <v>0</v>
      </c>
      <c r="CT101" s="261">
        <v>0</v>
      </c>
      <c r="CU101" s="261">
        <v>0</v>
      </c>
      <c r="CV101" s="261">
        <v>0</v>
      </c>
      <c r="CW101" s="18"/>
      <c r="CX101" s="18"/>
      <c r="CY101" s="18"/>
    </row>
    <row r="102" spans="1:103">
      <c r="A102" s="472" t="s">
        <v>312</v>
      </c>
      <c r="C102" s="15"/>
      <c r="D102" s="15"/>
      <c r="E102" s="15" t="s">
        <v>313</v>
      </c>
      <c r="F102" s="15"/>
      <c r="G102" s="1" t="s">
        <v>154</v>
      </c>
      <c r="H102" s="322"/>
      <c r="K102" s="55"/>
      <c r="L102" s="36">
        <f>IF(AND(K7=0,L7=1),1,L14)-((SUM(L99:L100)/(IF(L15=0,1,2)))*--NOT(IF(AND(K7=0,L7=1),1,L14)=0))</f>
        <v>0</v>
      </c>
      <c r="M102" s="36">
        <f t="shared" ref="M102:BX102" si="73">IF(AND(L7=0,M7=1),1,M14)-((SUM(M99:M100)/(IF(M15=0,1,2)))*--NOT(IF(AND(L7=0,M7=1),1,M14)=0))</f>
        <v>0</v>
      </c>
      <c r="N102" s="36">
        <f t="shared" si="73"/>
        <v>0</v>
      </c>
      <c r="O102" s="36">
        <f t="shared" si="73"/>
        <v>0</v>
      </c>
      <c r="P102" s="36">
        <f t="shared" si="73"/>
        <v>0</v>
      </c>
      <c r="Q102" s="36">
        <f t="shared" si="73"/>
        <v>0</v>
      </c>
      <c r="R102" s="36">
        <f t="shared" si="73"/>
        <v>0</v>
      </c>
      <c r="S102" s="36">
        <f t="shared" si="73"/>
        <v>0</v>
      </c>
      <c r="T102" s="36">
        <f t="shared" si="73"/>
        <v>0</v>
      </c>
      <c r="U102" s="36">
        <f t="shared" si="73"/>
        <v>0</v>
      </c>
      <c r="V102" s="36">
        <f t="shared" si="73"/>
        <v>0</v>
      </c>
      <c r="W102" s="36">
        <f t="shared" si="73"/>
        <v>0</v>
      </c>
      <c r="X102" s="36">
        <f t="shared" si="73"/>
        <v>0</v>
      </c>
      <c r="Y102" s="36">
        <f t="shared" si="73"/>
        <v>0</v>
      </c>
      <c r="Z102" s="36">
        <f t="shared" si="73"/>
        <v>0</v>
      </c>
      <c r="AA102" s="36">
        <f t="shared" si="73"/>
        <v>0</v>
      </c>
      <c r="AB102" s="36">
        <f t="shared" si="73"/>
        <v>0</v>
      </c>
      <c r="AC102" s="36">
        <f t="shared" si="73"/>
        <v>0</v>
      </c>
      <c r="AD102" s="36">
        <f t="shared" si="73"/>
        <v>0</v>
      </c>
      <c r="AE102" s="36">
        <f t="shared" si="73"/>
        <v>0</v>
      </c>
      <c r="AF102" s="36">
        <f t="shared" si="73"/>
        <v>0</v>
      </c>
      <c r="AG102" s="36">
        <f t="shared" si="73"/>
        <v>0</v>
      </c>
      <c r="AH102" s="36">
        <f t="shared" si="73"/>
        <v>0</v>
      </c>
      <c r="AI102" s="36">
        <f t="shared" si="73"/>
        <v>0</v>
      </c>
      <c r="AJ102" s="36">
        <f t="shared" si="73"/>
        <v>0</v>
      </c>
      <c r="AK102" s="36">
        <f t="shared" si="73"/>
        <v>0</v>
      </c>
      <c r="AL102" s="36">
        <f t="shared" si="73"/>
        <v>0</v>
      </c>
      <c r="AM102" s="36">
        <f t="shared" si="73"/>
        <v>0</v>
      </c>
      <c r="AN102" s="36">
        <f t="shared" si="73"/>
        <v>0</v>
      </c>
      <c r="AO102" s="36">
        <f t="shared" si="73"/>
        <v>0</v>
      </c>
      <c r="AP102" s="36">
        <f t="shared" si="73"/>
        <v>0</v>
      </c>
      <c r="AQ102" s="36">
        <f t="shared" si="73"/>
        <v>0</v>
      </c>
      <c r="AR102" s="36">
        <f t="shared" si="73"/>
        <v>0</v>
      </c>
      <c r="AS102" s="36">
        <f t="shared" si="73"/>
        <v>0</v>
      </c>
      <c r="AT102" s="36">
        <f t="shared" si="73"/>
        <v>0</v>
      </c>
      <c r="AU102" s="36">
        <f t="shared" si="73"/>
        <v>0</v>
      </c>
      <c r="AV102" s="36">
        <f t="shared" si="73"/>
        <v>0</v>
      </c>
      <c r="AW102" s="36">
        <f t="shared" si="73"/>
        <v>0</v>
      </c>
      <c r="AX102" s="36">
        <f t="shared" si="73"/>
        <v>0</v>
      </c>
      <c r="AY102" s="36">
        <f t="shared" si="73"/>
        <v>0</v>
      </c>
      <c r="AZ102" s="36">
        <f t="shared" si="73"/>
        <v>0</v>
      </c>
      <c r="BA102" s="36">
        <f t="shared" si="73"/>
        <v>0</v>
      </c>
      <c r="BB102" s="36">
        <f t="shared" si="73"/>
        <v>0</v>
      </c>
      <c r="BC102" s="36">
        <f t="shared" si="73"/>
        <v>0</v>
      </c>
      <c r="BD102" s="36">
        <f t="shared" si="73"/>
        <v>0</v>
      </c>
      <c r="BE102" s="36">
        <f t="shared" si="73"/>
        <v>0</v>
      </c>
      <c r="BF102" s="36">
        <f t="shared" si="73"/>
        <v>0</v>
      </c>
      <c r="BG102" s="36">
        <f t="shared" si="73"/>
        <v>0</v>
      </c>
      <c r="BH102" s="36">
        <f t="shared" si="73"/>
        <v>0</v>
      </c>
      <c r="BI102" s="36">
        <f t="shared" si="73"/>
        <v>0</v>
      </c>
      <c r="BJ102" s="36">
        <f t="shared" si="73"/>
        <v>0</v>
      </c>
      <c r="BK102" s="36">
        <f t="shared" si="73"/>
        <v>0</v>
      </c>
      <c r="BL102" s="36">
        <f t="shared" si="73"/>
        <v>0</v>
      </c>
      <c r="BM102" s="36">
        <f t="shared" si="73"/>
        <v>0</v>
      </c>
      <c r="BN102" s="36">
        <f t="shared" si="73"/>
        <v>0</v>
      </c>
      <c r="BO102" s="36">
        <f t="shared" si="73"/>
        <v>0</v>
      </c>
      <c r="BP102" s="36">
        <f t="shared" si="73"/>
        <v>0</v>
      </c>
      <c r="BQ102" s="36">
        <f t="shared" si="73"/>
        <v>0</v>
      </c>
      <c r="BR102" s="36">
        <f t="shared" si="73"/>
        <v>0</v>
      </c>
      <c r="BS102" s="36">
        <f t="shared" si="73"/>
        <v>0</v>
      </c>
      <c r="BT102" s="36">
        <f t="shared" si="73"/>
        <v>0</v>
      </c>
      <c r="BU102" s="36">
        <f t="shared" si="73"/>
        <v>0</v>
      </c>
      <c r="BV102" s="36">
        <f t="shared" si="73"/>
        <v>0</v>
      </c>
      <c r="BW102" s="36">
        <f t="shared" si="73"/>
        <v>0</v>
      </c>
      <c r="BX102" s="36">
        <f t="shared" si="73"/>
        <v>0</v>
      </c>
      <c r="BY102" s="36">
        <f t="shared" ref="BY102:CV102" si="74">IF(AND(BX7=0,BY7=1),1,BY14)-((SUM(BY99:BY100)/(IF(BY15=0,1,2)))*--NOT(IF(AND(BX7=0,BY7=1),1,BY14)=0))</f>
        <v>0</v>
      </c>
      <c r="BZ102" s="36">
        <f t="shared" si="74"/>
        <v>0</v>
      </c>
      <c r="CA102" s="36">
        <f t="shared" si="74"/>
        <v>0</v>
      </c>
      <c r="CB102" s="36">
        <f t="shared" si="74"/>
        <v>0</v>
      </c>
      <c r="CC102" s="36">
        <f t="shared" si="74"/>
        <v>0</v>
      </c>
      <c r="CD102" s="36">
        <f t="shared" si="74"/>
        <v>0</v>
      </c>
      <c r="CE102" s="36">
        <f t="shared" si="74"/>
        <v>0</v>
      </c>
      <c r="CF102" s="36">
        <f t="shared" si="74"/>
        <v>0</v>
      </c>
      <c r="CG102" s="36">
        <f t="shared" si="74"/>
        <v>0</v>
      </c>
      <c r="CH102" s="36">
        <f t="shared" si="74"/>
        <v>0</v>
      </c>
      <c r="CI102" s="36">
        <f t="shared" si="74"/>
        <v>0</v>
      </c>
      <c r="CJ102" s="36">
        <f t="shared" si="74"/>
        <v>0</v>
      </c>
      <c r="CK102" s="36">
        <f t="shared" si="74"/>
        <v>0</v>
      </c>
      <c r="CL102" s="36">
        <f t="shared" si="74"/>
        <v>0</v>
      </c>
      <c r="CM102" s="36">
        <f t="shared" si="74"/>
        <v>0</v>
      </c>
      <c r="CN102" s="36">
        <f t="shared" si="74"/>
        <v>0</v>
      </c>
      <c r="CO102" s="36">
        <f t="shared" si="74"/>
        <v>0</v>
      </c>
      <c r="CP102" s="36">
        <f t="shared" si="74"/>
        <v>0</v>
      </c>
      <c r="CQ102" s="36">
        <f t="shared" si="74"/>
        <v>0</v>
      </c>
      <c r="CR102" s="36">
        <f t="shared" si="74"/>
        <v>0</v>
      </c>
      <c r="CS102" s="36">
        <f t="shared" si="74"/>
        <v>0</v>
      </c>
      <c r="CT102" s="36">
        <f t="shared" si="74"/>
        <v>0</v>
      </c>
      <c r="CU102" s="36">
        <f t="shared" si="74"/>
        <v>0</v>
      </c>
      <c r="CV102" s="36">
        <f t="shared" si="74"/>
        <v>0</v>
      </c>
      <c r="CW102" s="18"/>
      <c r="CX102" s="18"/>
      <c r="CY102" s="18"/>
    </row>
    <row r="103" spans="1:103">
      <c r="A103" s="472" t="s">
        <v>312</v>
      </c>
      <c r="C103" s="15"/>
      <c r="D103" s="15"/>
      <c r="E103" s="1" t="s">
        <v>314</v>
      </c>
      <c r="F103" s="15"/>
      <c r="G103" s="1" t="s">
        <v>154</v>
      </c>
      <c r="K103" s="55"/>
      <c r="L103" s="36">
        <f>L15-((SUM(L99:L100)/(IF(L102=0,1,2)))*--NOT(L15=0))</f>
        <v>0</v>
      </c>
      <c r="M103" s="36">
        <f t="shared" ref="M103:BX103" si="75">M15-((SUM(M99:M100)/(IF(M102=0,1,2)))*--NOT(M15=0))</f>
        <v>0</v>
      </c>
      <c r="N103" s="36">
        <f t="shared" si="75"/>
        <v>0</v>
      </c>
      <c r="O103" s="36">
        <f t="shared" si="75"/>
        <v>0</v>
      </c>
      <c r="P103" s="36">
        <f t="shared" si="75"/>
        <v>0</v>
      </c>
      <c r="Q103" s="36">
        <f t="shared" si="75"/>
        <v>0</v>
      </c>
      <c r="R103" s="36">
        <f t="shared" si="75"/>
        <v>0</v>
      </c>
      <c r="S103" s="36">
        <f t="shared" si="75"/>
        <v>0</v>
      </c>
      <c r="T103" s="36">
        <f t="shared" si="75"/>
        <v>0</v>
      </c>
      <c r="U103" s="36">
        <f t="shared" si="75"/>
        <v>0</v>
      </c>
      <c r="V103" s="36">
        <f t="shared" si="75"/>
        <v>0</v>
      </c>
      <c r="W103" s="36">
        <f t="shared" si="75"/>
        <v>0</v>
      </c>
      <c r="X103" s="36">
        <f t="shared" si="75"/>
        <v>0</v>
      </c>
      <c r="Y103" s="36">
        <f t="shared" si="75"/>
        <v>0</v>
      </c>
      <c r="Z103" s="36">
        <f t="shared" si="75"/>
        <v>0</v>
      </c>
      <c r="AA103" s="36">
        <f t="shared" si="75"/>
        <v>0</v>
      </c>
      <c r="AB103" s="36">
        <f t="shared" si="75"/>
        <v>0</v>
      </c>
      <c r="AC103" s="36">
        <f t="shared" si="75"/>
        <v>0</v>
      </c>
      <c r="AD103" s="36">
        <f t="shared" si="75"/>
        <v>0</v>
      </c>
      <c r="AE103" s="36">
        <f t="shared" si="75"/>
        <v>0</v>
      </c>
      <c r="AF103" s="36">
        <f t="shared" si="75"/>
        <v>0</v>
      </c>
      <c r="AG103" s="36">
        <f t="shared" si="75"/>
        <v>0</v>
      </c>
      <c r="AH103" s="36">
        <f t="shared" si="75"/>
        <v>0</v>
      </c>
      <c r="AI103" s="36">
        <f t="shared" si="75"/>
        <v>0</v>
      </c>
      <c r="AJ103" s="36">
        <f t="shared" si="75"/>
        <v>0</v>
      </c>
      <c r="AK103" s="36">
        <f t="shared" si="75"/>
        <v>0</v>
      </c>
      <c r="AL103" s="36">
        <f t="shared" si="75"/>
        <v>0</v>
      </c>
      <c r="AM103" s="36">
        <f t="shared" si="75"/>
        <v>0</v>
      </c>
      <c r="AN103" s="36">
        <f t="shared" si="75"/>
        <v>0</v>
      </c>
      <c r="AO103" s="36">
        <f t="shared" si="75"/>
        <v>0</v>
      </c>
      <c r="AP103" s="36">
        <f t="shared" si="75"/>
        <v>0</v>
      </c>
      <c r="AQ103" s="36">
        <f t="shared" si="75"/>
        <v>0</v>
      </c>
      <c r="AR103" s="36">
        <f t="shared" si="75"/>
        <v>0</v>
      </c>
      <c r="AS103" s="36">
        <f t="shared" si="75"/>
        <v>0</v>
      </c>
      <c r="AT103" s="36">
        <f t="shared" si="75"/>
        <v>0</v>
      </c>
      <c r="AU103" s="36">
        <f t="shared" si="75"/>
        <v>0</v>
      </c>
      <c r="AV103" s="36">
        <f t="shared" si="75"/>
        <v>0</v>
      </c>
      <c r="AW103" s="36">
        <f t="shared" si="75"/>
        <v>0</v>
      </c>
      <c r="AX103" s="36">
        <f t="shared" si="75"/>
        <v>0</v>
      </c>
      <c r="AY103" s="36">
        <f t="shared" si="75"/>
        <v>0</v>
      </c>
      <c r="AZ103" s="36">
        <f t="shared" si="75"/>
        <v>0</v>
      </c>
      <c r="BA103" s="36">
        <f t="shared" si="75"/>
        <v>0</v>
      </c>
      <c r="BB103" s="36">
        <f t="shared" si="75"/>
        <v>0</v>
      </c>
      <c r="BC103" s="36">
        <f t="shared" si="75"/>
        <v>0</v>
      </c>
      <c r="BD103" s="36">
        <f t="shared" si="75"/>
        <v>0</v>
      </c>
      <c r="BE103" s="36">
        <f t="shared" si="75"/>
        <v>0</v>
      </c>
      <c r="BF103" s="36">
        <f t="shared" si="75"/>
        <v>0</v>
      </c>
      <c r="BG103" s="36">
        <f t="shared" si="75"/>
        <v>0</v>
      </c>
      <c r="BH103" s="36">
        <f t="shared" si="75"/>
        <v>0</v>
      </c>
      <c r="BI103" s="36">
        <f t="shared" si="75"/>
        <v>0</v>
      </c>
      <c r="BJ103" s="36">
        <f t="shared" si="75"/>
        <v>0</v>
      </c>
      <c r="BK103" s="36">
        <f t="shared" si="75"/>
        <v>0</v>
      </c>
      <c r="BL103" s="36">
        <f t="shared" si="75"/>
        <v>0</v>
      </c>
      <c r="BM103" s="36">
        <f t="shared" si="75"/>
        <v>0</v>
      </c>
      <c r="BN103" s="36">
        <f t="shared" si="75"/>
        <v>0</v>
      </c>
      <c r="BO103" s="36">
        <f t="shared" si="75"/>
        <v>0</v>
      </c>
      <c r="BP103" s="36">
        <f t="shared" si="75"/>
        <v>0</v>
      </c>
      <c r="BQ103" s="36">
        <f t="shared" si="75"/>
        <v>0</v>
      </c>
      <c r="BR103" s="36">
        <f t="shared" si="75"/>
        <v>0</v>
      </c>
      <c r="BS103" s="36">
        <f t="shared" si="75"/>
        <v>0</v>
      </c>
      <c r="BT103" s="36">
        <f t="shared" si="75"/>
        <v>0</v>
      </c>
      <c r="BU103" s="36">
        <f t="shared" si="75"/>
        <v>0</v>
      </c>
      <c r="BV103" s="36">
        <f t="shared" si="75"/>
        <v>0</v>
      </c>
      <c r="BW103" s="36">
        <f t="shared" si="75"/>
        <v>0</v>
      </c>
      <c r="BX103" s="36">
        <f t="shared" si="75"/>
        <v>0</v>
      </c>
      <c r="BY103" s="36">
        <f t="shared" ref="BY103:CV103" si="76">BY15-((SUM(BY99:BY100)/(IF(BY102=0,1,2)))*--NOT(BY15=0))</f>
        <v>0</v>
      </c>
      <c r="BZ103" s="36">
        <f t="shared" si="76"/>
        <v>0</v>
      </c>
      <c r="CA103" s="36">
        <f t="shared" si="76"/>
        <v>0</v>
      </c>
      <c r="CB103" s="36">
        <f t="shared" si="76"/>
        <v>0</v>
      </c>
      <c r="CC103" s="36">
        <f t="shared" si="76"/>
        <v>0</v>
      </c>
      <c r="CD103" s="36">
        <f t="shared" si="76"/>
        <v>0</v>
      </c>
      <c r="CE103" s="36">
        <f t="shared" si="76"/>
        <v>0</v>
      </c>
      <c r="CF103" s="36">
        <f t="shared" si="76"/>
        <v>0</v>
      </c>
      <c r="CG103" s="36">
        <f t="shared" si="76"/>
        <v>0</v>
      </c>
      <c r="CH103" s="36">
        <f t="shared" si="76"/>
        <v>0</v>
      </c>
      <c r="CI103" s="36">
        <f t="shared" si="76"/>
        <v>0</v>
      </c>
      <c r="CJ103" s="36">
        <f t="shared" si="76"/>
        <v>0</v>
      </c>
      <c r="CK103" s="36">
        <f t="shared" si="76"/>
        <v>0</v>
      </c>
      <c r="CL103" s="36">
        <f t="shared" si="76"/>
        <v>0</v>
      </c>
      <c r="CM103" s="36">
        <f t="shared" si="76"/>
        <v>0</v>
      </c>
      <c r="CN103" s="36">
        <f t="shared" si="76"/>
        <v>0</v>
      </c>
      <c r="CO103" s="36">
        <f t="shared" si="76"/>
        <v>0</v>
      </c>
      <c r="CP103" s="36">
        <f t="shared" si="76"/>
        <v>0</v>
      </c>
      <c r="CQ103" s="36">
        <f t="shared" si="76"/>
        <v>0</v>
      </c>
      <c r="CR103" s="36">
        <f t="shared" si="76"/>
        <v>0</v>
      </c>
      <c r="CS103" s="36">
        <f t="shared" si="76"/>
        <v>0</v>
      </c>
      <c r="CT103" s="36">
        <f t="shared" si="76"/>
        <v>0</v>
      </c>
      <c r="CU103" s="36">
        <f t="shared" si="76"/>
        <v>0</v>
      </c>
      <c r="CV103" s="36">
        <f t="shared" si="76"/>
        <v>0</v>
      </c>
      <c r="CW103" s="18"/>
      <c r="CX103" s="18"/>
      <c r="CY103" s="18"/>
    </row>
    <row r="104" spans="1:103">
      <c r="C104" s="15"/>
      <c r="D104" s="15"/>
      <c r="E104" s="1" t="s">
        <v>315</v>
      </c>
      <c r="F104" s="15"/>
      <c r="G104" s="1" t="s">
        <v>154</v>
      </c>
      <c r="H104" s="322"/>
      <c r="K104" s="55"/>
      <c r="L104" s="53">
        <v>0</v>
      </c>
      <c r="M104" s="261">
        <v>0</v>
      </c>
      <c r="N104" s="261">
        <v>0</v>
      </c>
      <c r="O104" s="261">
        <v>0</v>
      </c>
      <c r="P104" s="261">
        <v>0</v>
      </c>
      <c r="Q104" s="261">
        <v>0</v>
      </c>
      <c r="R104" s="261">
        <v>0</v>
      </c>
      <c r="S104" s="261">
        <v>0</v>
      </c>
      <c r="T104" s="261">
        <v>0</v>
      </c>
      <c r="U104" s="261">
        <v>0</v>
      </c>
      <c r="V104" s="261">
        <v>0</v>
      </c>
      <c r="W104" s="261">
        <v>0</v>
      </c>
      <c r="X104" s="261">
        <v>0</v>
      </c>
      <c r="Y104" s="261">
        <v>0</v>
      </c>
      <c r="Z104" s="261">
        <v>0</v>
      </c>
      <c r="AA104" s="261">
        <v>0</v>
      </c>
      <c r="AB104" s="261">
        <v>0</v>
      </c>
      <c r="AC104" s="261">
        <v>0</v>
      </c>
      <c r="AD104" s="261">
        <v>0</v>
      </c>
      <c r="AE104" s="261">
        <v>0</v>
      </c>
      <c r="AF104" s="261">
        <v>0</v>
      </c>
      <c r="AG104" s="261">
        <v>0</v>
      </c>
      <c r="AH104" s="261">
        <v>0</v>
      </c>
      <c r="AI104" s="261">
        <v>0</v>
      </c>
      <c r="AJ104" s="261">
        <v>0</v>
      </c>
      <c r="AK104" s="261">
        <v>0</v>
      </c>
      <c r="AL104" s="261">
        <v>0</v>
      </c>
      <c r="AM104" s="261">
        <v>0</v>
      </c>
      <c r="AN104" s="261">
        <v>0</v>
      </c>
      <c r="AO104" s="261">
        <v>0</v>
      </c>
      <c r="AP104" s="261">
        <v>0</v>
      </c>
      <c r="AQ104" s="261">
        <v>0</v>
      </c>
      <c r="AR104" s="261">
        <v>0</v>
      </c>
      <c r="AS104" s="261">
        <v>0</v>
      </c>
      <c r="AT104" s="261">
        <v>0</v>
      </c>
      <c r="AU104" s="261">
        <v>0</v>
      </c>
      <c r="AV104" s="261">
        <v>0</v>
      </c>
      <c r="AW104" s="261">
        <v>0</v>
      </c>
      <c r="AX104" s="261">
        <v>0</v>
      </c>
      <c r="AY104" s="261">
        <v>0</v>
      </c>
      <c r="AZ104" s="261">
        <v>0</v>
      </c>
      <c r="BA104" s="261">
        <v>0</v>
      </c>
      <c r="BB104" s="261">
        <v>0</v>
      </c>
      <c r="BC104" s="261">
        <v>0</v>
      </c>
      <c r="BD104" s="261">
        <v>0</v>
      </c>
      <c r="BE104" s="261">
        <v>0</v>
      </c>
      <c r="BF104" s="261">
        <v>0</v>
      </c>
      <c r="BG104" s="261">
        <v>0</v>
      </c>
      <c r="BH104" s="261">
        <v>0</v>
      </c>
      <c r="BI104" s="261">
        <v>0</v>
      </c>
      <c r="BJ104" s="261">
        <v>0</v>
      </c>
      <c r="BK104" s="261">
        <v>0</v>
      </c>
      <c r="BL104" s="261">
        <v>0</v>
      </c>
      <c r="BM104" s="261">
        <v>0</v>
      </c>
      <c r="BN104" s="261">
        <v>0</v>
      </c>
      <c r="BO104" s="261">
        <v>0</v>
      </c>
      <c r="BP104" s="261">
        <v>0</v>
      </c>
      <c r="BQ104" s="261">
        <v>0</v>
      </c>
      <c r="BR104" s="261">
        <v>0</v>
      </c>
      <c r="BS104" s="261">
        <v>0</v>
      </c>
      <c r="BT104" s="261">
        <v>0</v>
      </c>
      <c r="BU104" s="261">
        <v>0</v>
      </c>
      <c r="BV104" s="261">
        <v>0</v>
      </c>
      <c r="BW104" s="261">
        <v>0</v>
      </c>
      <c r="BX104" s="261">
        <v>0</v>
      </c>
      <c r="BY104" s="261">
        <v>0</v>
      </c>
      <c r="BZ104" s="261">
        <v>0</v>
      </c>
      <c r="CA104" s="261">
        <v>0</v>
      </c>
      <c r="CB104" s="261">
        <v>0</v>
      </c>
      <c r="CC104" s="261">
        <v>0</v>
      </c>
      <c r="CD104" s="261">
        <v>0</v>
      </c>
      <c r="CE104" s="261">
        <v>0</v>
      </c>
      <c r="CF104" s="261">
        <v>0</v>
      </c>
      <c r="CG104" s="261">
        <v>0</v>
      </c>
      <c r="CH104" s="261">
        <v>0</v>
      </c>
      <c r="CI104" s="261">
        <v>0</v>
      </c>
      <c r="CJ104" s="261">
        <v>0</v>
      </c>
      <c r="CK104" s="261">
        <v>0</v>
      </c>
      <c r="CL104" s="261">
        <v>0</v>
      </c>
      <c r="CM104" s="261">
        <v>0</v>
      </c>
      <c r="CN104" s="261">
        <v>0</v>
      </c>
      <c r="CO104" s="261">
        <v>0</v>
      </c>
      <c r="CP104" s="261">
        <v>0</v>
      </c>
      <c r="CQ104" s="261">
        <v>0</v>
      </c>
      <c r="CR104" s="261">
        <v>0</v>
      </c>
      <c r="CS104" s="261">
        <v>0</v>
      </c>
      <c r="CT104" s="261">
        <v>0</v>
      </c>
      <c r="CU104" s="261">
        <v>0</v>
      </c>
      <c r="CV104" s="261">
        <v>0</v>
      </c>
      <c r="CW104" s="18"/>
      <c r="CX104" s="18"/>
      <c r="CY104" s="18"/>
    </row>
    <row r="105" spans="1:103">
      <c r="C105" s="15"/>
      <c r="D105" s="15"/>
      <c r="E105" s="15"/>
      <c r="F105" s="15"/>
      <c r="H105" s="322"/>
      <c r="K105" s="55"/>
      <c r="L105" s="55"/>
      <c r="M105" s="55"/>
      <c r="N105" s="55"/>
      <c r="O105" s="55"/>
      <c r="P105" s="55"/>
      <c r="Q105" s="55"/>
      <c r="R105" s="55"/>
      <c r="S105" s="55"/>
      <c r="T105" s="55"/>
      <c r="U105" s="55"/>
      <c r="V105" s="55"/>
      <c r="W105" s="55"/>
      <c r="X105" s="55"/>
      <c r="Y105" s="55"/>
      <c r="Z105" s="55"/>
      <c r="AA105" s="55"/>
      <c r="AB105" s="55"/>
      <c r="AC105" s="55"/>
      <c r="AD105" s="55"/>
      <c r="AE105" s="55"/>
      <c r="AF105" s="55"/>
      <c r="AG105" s="55"/>
      <c r="AH105" s="55"/>
      <c r="AI105" s="55"/>
      <c r="AJ105" s="55"/>
      <c r="AK105" s="55"/>
      <c r="AL105" s="55"/>
      <c r="AM105" s="55"/>
      <c r="AN105" s="55"/>
      <c r="AO105" s="55"/>
      <c r="AP105" s="55"/>
      <c r="AQ105" s="55"/>
      <c r="AR105" s="55"/>
      <c r="AS105" s="55"/>
      <c r="AT105" s="55"/>
      <c r="AU105" s="55"/>
      <c r="AV105" s="55"/>
      <c r="AW105" s="55"/>
      <c r="AX105" s="55"/>
      <c r="AY105" s="55"/>
      <c r="AZ105" s="55"/>
      <c r="BA105" s="55"/>
      <c r="BB105" s="55"/>
      <c r="BC105" s="55"/>
      <c r="BD105" s="55"/>
      <c r="BE105" s="55"/>
      <c r="BF105" s="55"/>
      <c r="BG105" s="55"/>
      <c r="BH105" s="55"/>
      <c r="BI105" s="55"/>
      <c r="BJ105" s="55"/>
      <c r="BK105" s="55"/>
      <c r="BL105" s="55"/>
      <c r="BM105" s="55"/>
      <c r="BN105" s="55"/>
      <c r="BO105" s="55"/>
      <c r="BP105" s="55"/>
      <c r="BQ105" s="55"/>
      <c r="BR105" s="55"/>
      <c r="BS105" s="55"/>
      <c r="BT105" s="55"/>
      <c r="BU105" s="55"/>
      <c r="BV105" s="55"/>
      <c r="BW105" s="55"/>
      <c r="BX105" s="55"/>
      <c r="BY105" s="55"/>
      <c r="BZ105" s="55"/>
      <c r="CA105" s="55"/>
      <c r="CB105" s="55"/>
      <c r="CC105" s="55"/>
      <c r="CD105" s="55"/>
      <c r="CE105" s="55"/>
      <c r="CF105" s="55"/>
      <c r="CG105" s="55"/>
      <c r="CH105" s="55"/>
      <c r="CI105" s="55"/>
      <c r="CJ105" s="55"/>
      <c r="CK105" s="55"/>
      <c r="CL105" s="55"/>
      <c r="CM105" s="55"/>
      <c r="CN105" s="55"/>
      <c r="CO105" s="55"/>
      <c r="CP105" s="55"/>
      <c r="CQ105" s="55"/>
      <c r="CR105" s="55"/>
      <c r="CS105" s="55"/>
      <c r="CT105" s="55"/>
      <c r="CU105" s="55"/>
      <c r="CV105" s="55"/>
      <c r="CW105" s="18"/>
      <c r="CX105" s="18"/>
      <c r="CY105" s="18"/>
    </row>
    <row r="106" spans="1:103">
      <c r="C106" s="43">
        <f>MAX($B$15:C105)+0.1</f>
        <v>4.1999999999999993</v>
      </c>
      <c r="D106" s="41" t="s">
        <v>316</v>
      </c>
      <c r="E106" s="41"/>
      <c r="F106" s="41"/>
      <c r="G106" s="41"/>
      <c r="H106" s="41"/>
      <c r="I106" s="41"/>
      <c r="J106" s="41"/>
      <c r="K106" s="41"/>
      <c r="L106" s="41"/>
      <c r="M106" s="41"/>
      <c r="N106" s="41"/>
      <c r="O106" s="41"/>
      <c r="P106" s="41"/>
      <c r="Q106" s="41"/>
      <c r="R106" s="41"/>
      <c r="S106" s="41"/>
      <c r="T106" s="41"/>
      <c r="U106" s="41"/>
      <c r="V106" s="41"/>
      <c r="W106" s="41"/>
      <c r="X106" s="41"/>
      <c r="Y106" s="41"/>
      <c r="Z106" s="41"/>
      <c r="AA106" s="41"/>
      <c r="AB106" s="41"/>
      <c r="AC106" s="41"/>
      <c r="AD106" s="41"/>
      <c r="AE106" s="41"/>
      <c r="AF106" s="41"/>
      <c r="AG106" s="41"/>
      <c r="AH106" s="344"/>
      <c r="AI106" s="344"/>
      <c r="AJ106" s="344"/>
      <c r="AK106" s="344"/>
      <c r="AL106" s="41"/>
      <c r="AM106" s="41"/>
      <c r="AN106" s="41"/>
      <c r="AO106" s="41"/>
      <c r="AP106" s="41"/>
      <c r="AQ106" s="41"/>
      <c r="AR106" s="41"/>
      <c r="AS106" s="41"/>
      <c r="AT106" s="41"/>
      <c r="AU106" s="41"/>
      <c r="AV106" s="41"/>
      <c r="AW106" s="41"/>
      <c r="AX106" s="41"/>
      <c r="AY106" s="41"/>
      <c r="AZ106" s="41"/>
      <c r="BA106" s="41"/>
      <c r="BB106" s="41"/>
      <c r="BC106" s="41"/>
      <c r="BD106" s="41"/>
      <c r="BE106" s="41"/>
      <c r="BF106" s="41"/>
      <c r="BG106" s="41"/>
      <c r="BH106" s="41"/>
      <c r="BI106" s="41"/>
      <c r="BJ106" s="41"/>
      <c r="BK106" s="41"/>
      <c r="BL106" s="41"/>
      <c r="BM106" s="41"/>
      <c r="BN106" s="41"/>
      <c r="BO106" s="41"/>
      <c r="BP106" s="41"/>
      <c r="BQ106" s="41"/>
      <c r="BR106" s="41"/>
      <c r="BS106" s="41"/>
      <c r="BT106" s="41"/>
      <c r="BU106" s="41"/>
      <c r="BV106" s="41"/>
      <c r="BW106" s="41"/>
      <c r="BX106" s="41"/>
      <c r="BY106" s="41"/>
      <c r="BZ106" s="41"/>
      <c r="CA106" s="41"/>
      <c r="CB106" s="41"/>
      <c r="CC106" s="41"/>
      <c r="CD106" s="41"/>
      <c r="CE106" s="41"/>
      <c r="CF106" s="41"/>
      <c r="CG106" s="41"/>
      <c r="CH106" s="41"/>
      <c r="CI106" s="41"/>
      <c r="CJ106" s="41"/>
      <c r="CK106" s="41"/>
      <c r="CL106" s="41"/>
      <c r="CM106" s="41"/>
      <c r="CN106" s="41"/>
      <c r="CO106" s="41"/>
      <c r="CP106" s="41"/>
      <c r="CQ106" s="41"/>
      <c r="CR106" s="41"/>
      <c r="CS106" s="41"/>
      <c r="CT106" s="41"/>
      <c r="CU106" s="41"/>
      <c r="CV106" s="41"/>
      <c r="CW106" s="24"/>
      <c r="CX106" s="24"/>
      <c r="CY106" s="24"/>
    </row>
    <row r="107" spans="1:103">
      <c r="C107" s="15"/>
      <c r="D107" s="15"/>
      <c r="E107" s="15"/>
      <c r="F107" s="15"/>
      <c r="H107" s="322"/>
      <c r="K107" s="55"/>
      <c r="L107" s="55"/>
      <c r="M107" s="55"/>
      <c r="N107" s="55"/>
      <c r="O107" s="55"/>
      <c r="P107" s="55"/>
      <c r="Q107" s="55"/>
      <c r="R107" s="55"/>
      <c r="S107" s="55"/>
      <c r="T107" s="55"/>
      <c r="U107" s="55"/>
      <c r="V107" s="55"/>
      <c r="W107" s="55"/>
      <c r="X107" s="55"/>
      <c r="Y107" s="55"/>
      <c r="Z107" s="55"/>
      <c r="AA107" s="55"/>
      <c r="AB107" s="55"/>
      <c r="AC107" s="55"/>
      <c r="AD107" s="55"/>
      <c r="AE107" s="55"/>
      <c r="AF107" s="55"/>
      <c r="AG107" s="55"/>
      <c r="AH107" s="55"/>
      <c r="AI107" s="55"/>
      <c r="AJ107" s="55"/>
      <c r="AK107" s="55"/>
      <c r="AL107" s="55"/>
      <c r="AM107" s="55"/>
      <c r="AN107" s="55"/>
      <c r="AO107" s="55"/>
      <c r="AP107" s="55"/>
      <c r="AQ107" s="55"/>
      <c r="AR107" s="55"/>
      <c r="AS107" s="55"/>
      <c r="AT107" s="55"/>
      <c r="AU107" s="55"/>
      <c r="AV107" s="55"/>
      <c r="AW107" s="55"/>
      <c r="AX107" s="55"/>
      <c r="AY107" s="55"/>
      <c r="AZ107" s="55"/>
      <c r="BA107" s="55"/>
      <c r="BB107" s="55"/>
      <c r="BC107" s="55"/>
      <c r="BD107" s="55"/>
      <c r="BE107" s="55"/>
      <c r="BF107" s="55"/>
      <c r="BG107" s="55"/>
      <c r="BH107" s="55"/>
      <c r="BI107" s="55"/>
      <c r="BJ107" s="55"/>
      <c r="BK107" s="55"/>
      <c r="BL107" s="55"/>
      <c r="BM107" s="55"/>
      <c r="BN107" s="55"/>
      <c r="BO107" s="55"/>
      <c r="BP107" s="55"/>
      <c r="BQ107" s="55"/>
      <c r="BR107" s="55"/>
      <c r="BS107" s="55"/>
      <c r="BT107" s="55"/>
      <c r="BU107" s="55"/>
      <c r="BV107" s="55"/>
      <c r="BW107" s="55"/>
      <c r="BX107" s="55"/>
      <c r="BY107" s="55"/>
      <c r="BZ107" s="55"/>
      <c r="CA107" s="55"/>
      <c r="CB107" s="55"/>
      <c r="CC107" s="55"/>
      <c r="CD107" s="55"/>
      <c r="CE107" s="55"/>
      <c r="CF107" s="55"/>
      <c r="CG107" s="55"/>
      <c r="CH107" s="55"/>
      <c r="CI107" s="55"/>
      <c r="CJ107" s="55"/>
      <c r="CK107" s="55"/>
      <c r="CL107" s="55"/>
      <c r="CM107" s="55"/>
      <c r="CN107" s="55"/>
      <c r="CO107" s="55"/>
      <c r="CP107" s="55"/>
      <c r="CQ107" s="55"/>
      <c r="CR107" s="55"/>
      <c r="CS107" s="55"/>
      <c r="CT107" s="55"/>
      <c r="CU107" s="55"/>
      <c r="CV107" s="55"/>
      <c r="CW107" s="18"/>
      <c r="CX107" s="18"/>
      <c r="CY107" s="18"/>
    </row>
    <row r="108" spans="1:103">
      <c r="C108" s="15"/>
      <c r="D108" s="15"/>
      <c r="E108" s="15" t="s">
        <v>317</v>
      </c>
      <c r="F108" s="15"/>
      <c r="G108" s="1" t="s">
        <v>154</v>
      </c>
      <c r="H108" s="322" t="s">
        <v>318</v>
      </c>
      <c r="K108" s="55"/>
      <c r="L108" s="53">
        <v>0</v>
      </c>
      <c r="M108" s="53">
        <v>0</v>
      </c>
      <c r="N108" s="53">
        <v>0</v>
      </c>
      <c r="O108" s="53">
        <v>0</v>
      </c>
      <c r="P108" s="53">
        <v>0</v>
      </c>
      <c r="Q108" s="53">
        <v>0</v>
      </c>
      <c r="R108" s="53">
        <v>0</v>
      </c>
      <c r="S108" s="53">
        <v>0</v>
      </c>
      <c r="T108" s="53">
        <v>0</v>
      </c>
      <c r="U108" s="53">
        <v>0</v>
      </c>
      <c r="V108" s="53">
        <v>0</v>
      </c>
      <c r="W108" s="53">
        <v>0</v>
      </c>
      <c r="X108" s="53">
        <v>0</v>
      </c>
      <c r="Y108" s="53">
        <v>0</v>
      </c>
      <c r="Z108" s="53">
        <v>0</v>
      </c>
      <c r="AA108" s="53">
        <v>0</v>
      </c>
      <c r="AB108" s="53">
        <v>0</v>
      </c>
      <c r="AC108" s="53">
        <v>0</v>
      </c>
      <c r="AD108" s="53">
        <v>0</v>
      </c>
      <c r="AE108" s="53">
        <v>0</v>
      </c>
      <c r="AF108" s="53">
        <v>0</v>
      </c>
      <c r="AG108" s="53">
        <v>0</v>
      </c>
      <c r="AH108" s="261">
        <v>0</v>
      </c>
      <c r="AI108" s="261">
        <v>0</v>
      </c>
      <c r="AJ108" s="261">
        <v>0</v>
      </c>
      <c r="AK108" s="261">
        <v>0</v>
      </c>
      <c r="AL108" s="261">
        <v>0</v>
      </c>
      <c r="AM108" s="261">
        <v>0</v>
      </c>
      <c r="AN108" s="261">
        <v>0</v>
      </c>
      <c r="AO108" s="261">
        <v>0</v>
      </c>
      <c r="AP108" s="261">
        <v>0</v>
      </c>
      <c r="AQ108" s="261">
        <v>0</v>
      </c>
      <c r="AR108" s="261">
        <v>0</v>
      </c>
      <c r="AS108" s="261">
        <v>0</v>
      </c>
      <c r="AT108" s="261">
        <v>0</v>
      </c>
      <c r="AU108" s="261">
        <v>0</v>
      </c>
      <c r="AV108" s="261">
        <v>0</v>
      </c>
      <c r="AW108" s="261">
        <v>0</v>
      </c>
      <c r="AX108" s="261">
        <v>0</v>
      </c>
      <c r="AY108" s="261">
        <v>0</v>
      </c>
      <c r="AZ108" s="261">
        <v>0</v>
      </c>
      <c r="BA108" s="261">
        <v>0</v>
      </c>
      <c r="BB108" s="261">
        <v>0</v>
      </c>
      <c r="BC108" s="261">
        <v>0</v>
      </c>
      <c r="BD108" s="261">
        <v>0</v>
      </c>
      <c r="BE108" s="261">
        <v>0</v>
      </c>
      <c r="BF108" s="261">
        <v>0</v>
      </c>
      <c r="BG108" s="261">
        <v>0</v>
      </c>
      <c r="BH108" s="261">
        <v>0</v>
      </c>
      <c r="BI108" s="261">
        <v>0</v>
      </c>
      <c r="BJ108" s="261">
        <v>0</v>
      </c>
      <c r="BK108" s="261">
        <v>0</v>
      </c>
      <c r="BL108" s="261">
        <v>0</v>
      </c>
      <c r="BM108" s="261">
        <v>0</v>
      </c>
      <c r="BN108" s="261">
        <v>0</v>
      </c>
      <c r="BO108" s="261">
        <v>0</v>
      </c>
      <c r="BP108" s="261">
        <v>0</v>
      </c>
      <c r="BQ108" s="261">
        <v>0</v>
      </c>
      <c r="BR108" s="261">
        <v>0</v>
      </c>
      <c r="BS108" s="261">
        <v>0</v>
      </c>
      <c r="BT108" s="261">
        <v>0</v>
      </c>
      <c r="BU108" s="261">
        <v>0</v>
      </c>
      <c r="BV108" s="261">
        <v>0</v>
      </c>
      <c r="BW108" s="261">
        <v>0</v>
      </c>
      <c r="BX108" s="261">
        <v>0</v>
      </c>
      <c r="BY108" s="261">
        <v>0</v>
      </c>
      <c r="BZ108" s="261">
        <v>0</v>
      </c>
      <c r="CA108" s="261">
        <v>0</v>
      </c>
      <c r="CB108" s="261">
        <v>0</v>
      </c>
      <c r="CC108" s="261">
        <v>0</v>
      </c>
      <c r="CD108" s="261">
        <v>0</v>
      </c>
      <c r="CE108" s="261">
        <v>0</v>
      </c>
      <c r="CF108" s="261">
        <v>0</v>
      </c>
      <c r="CG108" s="261">
        <v>0</v>
      </c>
      <c r="CH108" s="261">
        <v>0</v>
      </c>
      <c r="CI108" s="261">
        <v>0</v>
      </c>
      <c r="CJ108" s="261">
        <v>0</v>
      </c>
      <c r="CK108" s="261">
        <v>0</v>
      </c>
      <c r="CL108" s="261">
        <v>0</v>
      </c>
      <c r="CM108" s="261">
        <v>0</v>
      </c>
      <c r="CN108" s="261">
        <v>0</v>
      </c>
      <c r="CO108" s="261">
        <v>0</v>
      </c>
      <c r="CP108" s="261">
        <v>0</v>
      </c>
      <c r="CQ108" s="261">
        <v>0</v>
      </c>
      <c r="CR108" s="261">
        <v>0</v>
      </c>
      <c r="CS108" s="261">
        <v>0</v>
      </c>
      <c r="CT108" s="261">
        <v>0</v>
      </c>
      <c r="CU108" s="261">
        <v>0</v>
      </c>
      <c r="CV108" s="261">
        <v>0</v>
      </c>
      <c r="CW108" s="18"/>
      <c r="CX108" s="18"/>
      <c r="CY108" s="18"/>
    </row>
    <row r="109" spans="1:103">
      <c r="C109" s="15"/>
      <c r="D109" s="15"/>
      <c r="E109" s="15" t="s">
        <v>319</v>
      </c>
      <c r="F109" s="15"/>
      <c r="G109" s="1" t="s">
        <v>154</v>
      </c>
      <c r="H109" s="53">
        <v>0</v>
      </c>
      <c r="K109" s="55"/>
      <c r="L109" s="55">
        <f>$H109*(MAX(L7:L8))</f>
        <v>0</v>
      </c>
      <c r="M109" s="55">
        <f t="shared" ref="M109:BX109" si="77">$H109*(MAX(M7:M8))</f>
        <v>0</v>
      </c>
      <c r="N109" s="55">
        <f t="shared" si="77"/>
        <v>0</v>
      </c>
      <c r="O109" s="55">
        <f t="shared" si="77"/>
        <v>0</v>
      </c>
      <c r="P109" s="55">
        <f t="shared" si="77"/>
        <v>0</v>
      </c>
      <c r="Q109" s="55">
        <f t="shared" si="77"/>
        <v>0</v>
      </c>
      <c r="R109" s="55">
        <f t="shared" si="77"/>
        <v>0</v>
      </c>
      <c r="S109" s="55">
        <f t="shared" si="77"/>
        <v>0</v>
      </c>
      <c r="T109" s="55">
        <f t="shared" si="77"/>
        <v>0</v>
      </c>
      <c r="U109" s="55">
        <f t="shared" si="77"/>
        <v>0</v>
      </c>
      <c r="V109" s="55">
        <f t="shared" si="77"/>
        <v>0</v>
      </c>
      <c r="W109" s="55">
        <f t="shared" si="77"/>
        <v>0</v>
      </c>
      <c r="X109" s="55">
        <f t="shared" si="77"/>
        <v>0</v>
      </c>
      <c r="Y109" s="55">
        <f t="shared" si="77"/>
        <v>0</v>
      </c>
      <c r="Z109" s="55">
        <f t="shared" si="77"/>
        <v>0</v>
      </c>
      <c r="AA109" s="55">
        <f t="shared" si="77"/>
        <v>0</v>
      </c>
      <c r="AB109" s="55">
        <f t="shared" si="77"/>
        <v>0</v>
      </c>
      <c r="AC109" s="55">
        <f t="shared" si="77"/>
        <v>0</v>
      </c>
      <c r="AD109" s="55">
        <f t="shared" si="77"/>
        <v>0</v>
      </c>
      <c r="AE109" s="55">
        <f t="shared" si="77"/>
        <v>0</v>
      </c>
      <c r="AF109" s="55">
        <f t="shared" si="77"/>
        <v>0</v>
      </c>
      <c r="AG109" s="55">
        <f t="shared" si="77"/>
        <v>0</v>
      </c>
      <c r="AH109" s="55">
        <f t="shared" si="77"/>
        <v>0</v>
      </c>
      <c r="AI109" s="55">
        <f t="shared" si="77"/>
        <v>0</v>
      </c>
      <c r="AJ109" s="55">
        <f t="shared" si="77"/>
        <v>0</v>
      </c>
      <c r="AK109" s="55">
        <f t="shared" si="77"/>
        <v>0</v>
      </c>
      <c r="AL109" s="55">
        <f t="shared" si="77"/>
        <v>0</v>
      </c>
      <c r="AM109" s="55">
        <f t="shared" si="77"/>
        <v>0</v>
      </c>
      <c r="AN109" s="55">
        <f t="shared" si="77"/>
        <v>0</v>
      </c>
      <c r="AO109" s="55">
        <f t="shared" si="77"/>
        <v>0</v>
      </c>
      <c r="AP109" s="55">
        <f t="shared" si="77"/>
        <v>0</v>
      </c>
      <c r="AQ109" s="55">
        <f t="shared" si="77"/>
        <v>0</v>
      </c>
      <c r="AR109" s="55">
        <f t="shared" si="77"/>
        <v>0</v>
      </c>
      <c r="AS109" s="55">
        <f t="shared" si="77"/>
        <v>0</v>
      </c>
      <c r="AT109" s="55">
        <f t="shared" si="77"/>
        <v>0</v>
      </c>
      <c r="AU109" s="55">
        <f t="shared" si="77"/>
        <v>0</v>
      </c>
      <c r="AV109" s="55">
        <f t="shared" si="77"/>
        <v>0</v>
      </c>
      <c r="AW109" s="55">
        <f t="shared" si="77"/>
        <v>0</v>
      </c>
      <c r="AX109" s="55">
        <f t="shared" si="77"/>
        <v>0</v>
      </c>
      <c r="AY109" s="55">
        <f t="shared" si="77"/>
        <v>0</v>
      </c>
      <c r="AZ109" s="55">
        <f t="shared" si="77"/>
        <v>0</v>
      </c>
      <c r="BA109" s="55">
        <f t="shared" si="77"/>
        <v>0</v>
      </c>
      <c r="BB109" s="55">
        <f t="shared" si="77"/>
        <v>0</v>
      </c>
      <c r="BC109" s="55">
        <f t="shared" si="77"/>
        <v>0</v>
      </c>
      <c r="BD109" s="55">
        <f t="shared" si="77"/>
        <v>0</v>
      </c>
      <c r="BE109" s="55">
        <f t="shared" si="77"/>
        <v>0</v>
      </c>
      <c r="BF109" s="55">
        <f t="shared" si="77"/>
        <v>0</v>
      </c>
      <c r="BG109" s="55">
        <f t="shared" si="77"/>
        <v>0</v>
      </c>
      <c r="BH109" s="55">
        <f t="shared" si="77"/>
        <v>0</v>
      </c>
      <c r="BI109" s="55">
        <f t="shared" si="77"/>
        <v>0</v>
      </c>
      <c r="BJ109" s="55">
        <f t="shared" si="77"/>
        <v>0</v>
      </c>
      <c r="BK109" s="55">
        <f t="shared" si="77"/>
        <v>0</v>
      </c>
      <c r="BL109" s="55">
        <f t="shared" si="77"/>
        <v>0</v>
      </c>
      <c r="BM109" s="55">
        <f t="shared" si="77"/>
        <v>0</v>
      </c>
      <c r="BN109" s="55">
        <f t="shared" si="77"/>
        <v>0</v>
      </c>
      <c r="BO109" s="55">
        <f t="shared" si="77"/>
        <v>0</v>
      </c>
      <c r="BP109" s="55">
        <f t="shared" si="77"/>
        <v>0</v>
      </c>
      <c r="BQ109" s="55">
        <f t="shared" si="77"/>
        <v>0</v>
      </c>
      <c r="BR109" s="55">
        <f t="shared" si="77"/>
        <v>0</v>
      </c>
      <c r="BS109" s="55">
        <f t="shared" si="77"/>
        <v>0</v>
      </c>
      <c r="BT109" s="55">
        <f t="shared" si="77"/>
        <v>0</v>
      </c>
      <c r="BU109" s="55">
        <f t="shared" si="77"/>
        <v>0</v>
      </c>
      <c r="BV109" s="55">
        <f t="shared" si="77"/>
        <v>0</v>
      </c>
      <c r="BW109" s="55">
        <f t="shared" si="77"/>
        <v>0</v>
      </c>
      <c r="BX109" s="55">
        <f t="shared" si="77"/>
        <v>0</v>
      </c>
      <c r="BY109" s="55">
        <f t="shared" ref="BY109:CV109" si="78">$H109*(MAX(BY7:BY8))</f>
        <v>0</v>
      </c>
      <c r="BZ109" s="55">
        <f t="shared" si="78"/>
        <v>0</v>
      </c>
      <c r="CA109" s="55">
        <f t="shared" si="78"/>
        <v>0</v>
      </c>
      <c r="CB109" s="55">
        <f t="shared" si="78"/>
        <v>0</v>
      </c>
      <c r="CC109" s="55">
        <f t="shared" si="78"/>
        <v>0</v>
      </c>
      <c r="CD109" s="55">
        <f t="shared" si="78"/>
        <v>0</v>
      </c>
      <c r="CE109" s="55">
        <f t="shared" si="78"/>
        <v>0</v>
      </c>
      <c r="CF109" s="55">
        <f t="shared" si="78"/>
        <v>0</v>
      </c>
      <c r="CG109" s="55">
        <f t="shared" si="78"/>
        <v>0</v>
      </c>
      <c r="CH109" s="55">
        <f t="shared" si="78"/>
        <v>0</v>
      </c>
      <c r="CI109" s="55">
        <f t="shared" si="78"/>
        <v>0</v>
      </c>
      <c r="CJ109" s="55">
        <f t="shared" si="78"/>
        <v>0</v>
      </c>
      <c r="CK109" s="55">
        <f t="shared" si="78"/>
        <v>0</v>
      </c>
      <c r="CL109" s="55">
        <f t="shared" si="78"/>
        <v>0</v>
      </c>
      <c r="CM109" s="55">
        <f t="shared" si="78"/>
        <v>0</v>
      </c>
      <c r="CN109" s="55">
        <f t="shared" si="78"/>
        <v>0</v>
      </c>
      <c r="CO109" s="55">
        <f t="shared" si="78"/>
        <v>0</v>
      </c>
      <c r="CP109" s="55">
        <f t="shared" si="78"/>
        <v>0</v>
      </c>
      <c r="CQ109" s="55">
        <f t="shared" si="78"/>
        <v>0</v>
      </c>
      <c r="CR109" s="55">
        <f t="shared" si="78"/>
        <v>0</v>
      </c>
      <c r="CS109" s="55">
        <f t="shared" si="78"/>
        <v>0</v>
      </c>
      <c r="CT109" s="55">
        <f t="shared" si="78"/>
        <v>0</v>
      </c>
      <c r="CU109" s="55">
        <f t="shared" si="78"/>
        <v>0</v>
      </c>
      <c r="CV109" s="55">
        <f t="shared" si="78"/>
        <v>0</v>
      </c>
      <c r="CW109" s="18"/>
      <c r="CX109" s="18"/>
      <c r="CY109" s="18"/>
    </row>
    <row r="110" spans="1:103">
      <c r="C110" s="15"/>
      <c r="D110" s="15"/>
      <c r="E110" s="15" t="s">
        <v>320</v>
      </c>
      <c r="F110" s="15"/>
      <c r="G110" s="1" t="s">
        <v>154</v>
      </c>
      <c r="H110" s="53">
        <v>0</v>
      </c>
      <c r="K110" s="55"/>
      <c r="L110" s="55">
        <f>$H110*MAX(L$7,L$8)</f>
        <v>0</v>
      </c>
      <c r="M110" s="55">
        <f t="shared" ref="M110:BX110" si="79">$H110*MAX(M$7,M$8)</f>
        <v>0</v>
      </c>
      <c r="N110" s="55">
        <f t="shared" si="79"/>
        <v>0</v>
      </c>
      <c r="O110" s="55">
        <f t="shared" si="79"/>
        <v>0</v>
      </c>
      <c r="P110" s="55">
        <f t="shared" si="79"/>
        <v>0</v>
      </c>
      <c r="Q110" s="55">
        <f t="shared" si="79"/>
        <v>0</v>
      </c>
      <c r="R110" s="55">
        <f t="shared" si="79"/>
        <v>0</v>
      </c>
      <c r="S110" s="55">
        <f t="shared" si="79"/>
        <v>0</v>
      </c>
      <c r="T110" s="55">
        <f t="shared" si="79"/>
        <v>0</v>
      </c>
      <c r="U110" s="55">
        <f t="shared" si="79"/>
        <v>0</v>
      </c>
      <c r="V110" s="55">
        <f t="shared" si="79"/>
        <v>0</v>
      </c>
      <c r="W110" s="55">
        <f t="shared" si="79"/>
        <v>0</v>
      </c>
      <c r="X110" s="55">
        <f t="shared" si="79"/>
        <v>0</v>
      </c>
      <c r="Y110" s="55">
        <f t="shared" si="79"/>
        <v>0</v>
      </c>
      <c r="Z110" s="55">
        <f t="shared" si="79"/>
        <v>0</v>
      </c>
      <c r="AA110" s="55">
        <f>$H110*MAX(AA$7,AA$8)</f>
        <v>0</v>
      </c>
      <c r="AB110" s="55">
        <f t="shared" si="79"/>
        <v>0</v>
      </c>
      <c r="AC110" s="55">
        <f t="shared" si="79"/>
        <v>0</v>
      </c>
      <c r="AD110" s="55">
        <f t="shared" si="79"/>
        <v>0</v>
      </c>
      <c r="AE110" s="55">
        <f t="shared" si="79"/>
        <v>0</v>
      </c>
      <c r="AF110" s="55">
        <f t="shared" si="79"/>
        <v>0</v>
      </c>
      <c r="AG110" s="55">
        <f t="shared" si="79"/>
        <v>0</v>
      </c>
      <c r="AH110" s="55">
        <f t="shared" si="79"/>
        <v>0</v>
      </c>
      <c r="AI110" s="55">
        <f t="shared" si="79"/>
        <v>0</v>
      </c>
      <c r="AJ110" s="55">
        <f t="shared" si="79"/>
        <v>0</v>
      </c>
      <c r="AK110" s="55">
        <f t="shared" si="79"/>
        <v>0</v>
      </c>
      <c r="AL110" s="55">
        <f t="shared" si="79"/>
        <v>0</v>
      </c>
      <c r="AM110" s="55">
        <f t="shared" si="79"/>
        <v>0</v>
      </c>
      <c r="AN110" s="55">
        <f t="shared" si="79"/>
        <v>0</v>
      </c>
      <c r="AO110" s="55">
        <f t="shared" si="79"/>
        <v>0</v>
      </c>
      <c r="AP110" s="55">
        <f t="shared" si="79"/>
        <v>0</v>
      </c>
      <c r="AQ110" s="55">
        <f t="shared" si="79"/>
        <v>0</v>
      </c>
      <c r="AR110" s="55">
        <f t="shared" si="79"/>
        <v>0</v>
      </c>
      <c r="AS110" s="55">
        <f t="shared" si="79"/>
        <v>0</v>
      </c>
      <c r="AT110" s="55">
        <f t="shared" si="79"/>
        <v>0</v>
      </c>
      <c r="AU110" s="55">
        <f t="shared" si="79"/>
        <v>0</v>
      </c>
      <c r="AV110" s="55">
        <f t="shared" si="79"/>
        <v>0</v>
      </c>
      <c r="AW110" s="55">
        <f t="shared" si="79"/>
        <v>0</v>
      </c>
      <c r="AX110" s="55">
        <f t="shared" si="79"/>
        <v>0</v>
      </c>
      <c r="AY110" s="55">
        <f t="shared" si="79"/>
        <v>0</v>
      </c>
      <c r="AZ110" s="55">
        <f t="shared" si="79"/>
        <v>0</v>
      </c>
      <c r="BA110" s="55">
        <f t="shared" si="79"/>
        <v>0</v>
      </c>
      <c r="BB110" s="55">
        <f t="shared" si="79"/>
        <v>0</v>
      </c>
      <c r="BC110" s="55">
        <f t="shared" si="79"/>
        <v>0</v>
      </c>
      <c r="BD110" s="55">
        <f t="shared" si="79"/>
        <v>0</v>
      </c>
      <c r="BE110" s="55">
        <f t="shared" si="79"/>
        <v>0</v>
      </c>
      <c r="BF110" s="55">
        <f t="shared" si="79"/>
        <v>0</v>
      </c>
      <c r="BG110" s="55">
        <f t="shared" si="79"/>
        <v>0</v>
      </c>
      <c r="BH110" s="55">
        <f t="shared" si="79"/>
        <v>0</v>
      </c>
      <c r="BI110" s="55">
        <f t="shared" si="79"/>
        <v>0</v>
      </c>
      <c r="BJ110" s="55">
        <f t="shared" si="79"/>
        <v>0</v>
      </c>
      <c r="BK110" s="55">
        <f t="shared" si="79"/>
        <v>0</v>
      </c>
      <c r="BL110" s="55">
        <f t="shared" si="79"/>
        <v>0</v>
      </c>
      <c r="BM110" s="55">
        <f t="shared" si="79"/>
        <v>0</v>
      </c>
      <c r="BN110" s="55">
        <f t="shared" si="79"/>
        <v>0</v>
      </c>
      <c r="BO110" s="55">
        <f t="shared" si="79"/>
        <v>0</v>
      </c>
      <c r="BP110" s="55">
        <f t="shared" si="79"/>
        <v>0</v>
      </c>
      <c r="BQ110" s="55">
        <f t="shared" si="79"/>
        <v>0</v>
      </c>
      <c r="BR110" s="55">
        <f t="shared" si="79"/>
        <v>0</v>
      </c>
      <c r="BS110" s="55">
        <f t="shared" si="79"/>
        <v>0</v>
      </c>
      <c r="BT110" s="55">
        <f t="shared" si="79"/>
        <v>0</v>
      </c>
      <c r="BU110" s="55">
        <f t="shared" si="79"/>
        <v>0</v>
      </c>
      <c r="BV110" s="55">
        <f t="shared" si="79"/>
        <v>0</v>
      </c>
      <c r="BW110" s="55">
        <f t="shared" si="79"/>
        <v>0</v>
      </c>
      <c r="BX110" s="55">
        <f t="shared" si="79"/>
        <v>0</v>
      </c>
      <c r="BY110" s="55">
        <f t="shared" ref="BY110:CV110" si="80">$H110*MAX(BY$7,BY$8)</f>
        <v>0</v>
      </c>
      <c r="BZ110" s="55">
        <f t="shared" si="80"/>
        <v>0</v>
      </c>
      <c r="CA110" s="55">
        <f t="shared" si="80"/>
        <v>0</v>
      </c>
      <c r="CB110" s="55">
        <f t="shared" si="80"/>
        <v>0</v>
      </c>
      <c r="CC110" s="55">
        <f t="shared" si="80"/>
        <v>0</v>
      </c>
      <c r="CD110" s="55">
        <f t="shared" si="80"/>
        <v>0</v>
      </c>
      <c r="CE110" s="55">
        <f t="shared" si="80"/>
        <v>0</v>
      </c>
      <c r="CF110" s="55">
        <f t="shared" si="80"/>
        <v>0</v>
      </c>
      <c r="CG110" s="55">
        <f t="shared" si="80"/>
        <v>0</v>
      </c>
      <c r="CH110" s="55">
        <f t="shared" si="80"/>
        <v>0</v>
      </c>
      <c r="CI110" s="55">
        <f t="shared" si="80"/>
        <v>0</v>
      </c>
      <c r="CJ110" s="55">
        <f t="shared" si="80"/>
        <v>0</v>
      </c>
      <c r="CK110" s="55">
        <f t="shared" si="80"/>
        <v>0</v>
      </c>
      <c r="CL110" s="55">
        <f t="shared" si="80"/>
        <v>0</v>
      </c>
      <c r="CM110" s="55">
        <f t="shared" si="80"/>
        <v>0</v>
      </c>
      <c r="CN110" s="55">
        <f t="shared" si="80"/>
        <v>0</v>
      </c>
      <c r="CO110" s="55">
        <f t="shared" si="80"/>
        <v>0</v>
      </c>
      <c r="CP110" s="55">
        <f t="shared" si="80"/>
        <v>0</v>
      </c>
      <c r="CQ110" s="55">
        <f t="shared" si="80"/>
        <v>0</v>
      </c>
      <c r="CR110" s="55">
        <f t="shared" si="80"/>
        <v>0</v>
      </c>
      <c r="CS110" s="55">
        <f t="shared" si="80"/>
        <v>0</v>
      </c>
      <c r="CT110" s="55">
        <f t="shared" si="80"/>
        <v>0</v>
      </c>
      <c r="CU110" s="55">
        <f t="shared" si="80"/>
        <v>0</v>
      </c>
      <c r="CV110" s="55">
        <f t="shared" si="80"/>
        <v>0</v>
      </c>
      <c r="CW110" s="18"/>
      <c r="CX110" s="18"/>
      <c r="CY110" s="18"/>
    </row>
    <row r="111" spans="1:103">
      <c r="C111" s="15"/>
      <c r="D111" s="15"/>
      <c r="E111" s="15" t="s">
        <v>321</v>
      </c>
      <c r="F111" s="15"/>
      <c r="G111" s="1" t="s">
        <v>154</v>
      </c>
      <c r="H111" s="55"/>
      <c r="K111" s="55"/>
      <c r="L111" s="53">
        <v>0</v>
      </c>
      <c r="M111" s="53">
        <v>0</v>
      </c>
      <c r="N111" s="53">
        <v>0</v>
      </c>
      <c r="O111" s="53">
        <v>0</v>
      </c>
      <c r="P111" s="53">
        <v>0</v>
      </c>
      <c r="Q111" s="53">
        <v>0</v>
      </c>
      <c r="R111" s="53">
        <v>0</v>
      </c>
      <c r="S111" s="53">
        <v>0</v>
      </c>
      <c r="T111" s="53">
        <v>0</v>
      </c>
      <c r="U111" s="53">
        <v>0</v>
      </c>
      <c r="V111" s="53">
        <v>0</v>
      </c>
      <c r="W111" s="53">
        <v>0</v>
      </c>
      <c r="X111" s="53">
        <v>0</v>
      </c>
      <c r="Y111" s="53">
        <v>0</v>
      </c>
      <c r="Z111" s="53">
        <v>0</v>
      </c>
      <c r="AA111" s="53">
        <v>0</v>
      </c>
      <c r="AB111" s="53">
        <v>0</v>
      </c>
      <c r="AC111" s="53">
        <v>0</v>
      </c>
      <c r="AD111" s="53">
        <v>0</v>
      </c>
      <c r="AE111" s="53">
        <v>0</v>
      </c>
      <c r="AF111" s="53">
        <v>0</v>
      </c>
      <c r="AG111" s="53">
        <v>0</v>
      </c>
      <c r="AH111" s="53">
        <v>0</v>
      </c>
      <c r="AI111" s="53">
        <v>0</v>
      </c>
      <c r="AJ111" s="53">
        <v>0</v>
      </c>
      <c r="AK111" s="53">
        <v>0</v>
      </c>
      <c r="AL111" s="53">
        <v>0</v>
      </c>
      <c r="AM111" s="53">
        <v>0</v>
      </c>
      <c r="AN111" s="53">
        <v>0</v>
      </c>
      <c r="AO111" s="53">
        <v>0</v>
      </c>
      <c r="AP111" s="53">
        <v>0</v>
      </c>
      <c r="AQ111" s="53">
        <v>0</v>
      </c>
      <c r="AR111" s="53">
        <v>0</v>
      </c>
      <c r="AS111" s="53">
        <v>0</v>
      </c>
      <c r="AT111" s="53">
        <v>0</v>
      </c>
      <c r="AU111" s="53">
        <v>0</v>
      </c>
      <c r="AV111" s="53">
        <v>0</v>
      </c>
      <c r="AW111" s="53">
        <v>0</v>
      </c>
      <c r="AX111" s="53">
        <v>0</v>
      </c>
      <c r="AY111" s="53">
        <v>0</v>
      </c>
      <c r="AZ111" s="53">
        <v>0</v>
      </c>
      <c r="BA111" s="53">
        <v>0</v>
      </c>
      <c r="BB111" s="53">
        <v>0</v>
      </c>
      <c r="BC111" s="53">
        <v>0</v>
      </c>
      <c r="BD111" s="53">
        <v>0</v>
      </c>
      <c r="BE111" s="53">
        <v>0</v>
      </c>
      <c r="BF111" s="53">
        <v>0</v>
      </c>
      <c r="BG111" s="53">
        <v>0</v>
      </c>
      <c r="BH111" s="53">
        <v>0</v>
      </c>
      <c r="BI111" s="53">
        <v>0</v>
      </c>
      <c r="BJ111" s="53">
        <v>0</v>
      </c>
      <c r="BK111" s="53">
        <v>0</v>
      </c>
      <c r="BL111" s="53">
        <v>0</v>
      </c>
      <c r="BM111" s="53">
        <v>0</v>
      </c>
      <c r="BN111" s="53">
        <v>0</v>
      </c>
      <c r="BO111" s="53">
        <v>0</v>
      </c>
      <c r="BP111" s="53">
        <v>0</v>
      </c>
      <c r="BQ111" s="53">
        <v>0</v>
      </c>
      <c r="BR111" s="53">
        <v>0</v>
      </c>
      <c r="BS111" s="53">
        <v>0</v>
      </c>
      <c r="BT111" s="53">
        <v>0</v>
      </c>
      <c r="BU111" s="53">
        <v>0</v>
      </c>
      <c r="BV111" s="53">
        <v>0</v>
      </c>
      <c r="BW111" s="53">
        <v>0</v>
      </c>
      <c r="BX111" s="53">
        <v>0</v>
      </c>
      <c r="BY111" s="53">
        <v>0</v>
      </c>
      <c r="BZ111" s="53">
        <v>0</v>
      </c>
      <c r="CA111" s="53">
        <v>0</v>
      </c>
      <c r="CB111" s="53">
        <v>0</v>
      </c>
      <c r="CC111" s="53">
        <v>0</v>
      </c>
      <c r="CD111" s="53">
        <v>0</v>
      </c>
      <c r="CE111" s="53">
        <v>0</v>
      </c>
      <c r="CF111" s="53">
        <v>0</v>
      </c>
      <c r="CG111" s="53">
        <v>0</v>
      </c>
      <c r="CH111" s="53">
        <v>0</v>
      </c>
      <c r="CI111" s="53">
        <v>0</v>
      </c>
      <c r="CJ111" s="53">
        <v>0</v>
      </c>
      <c r="CK111" s="53">
        <v>0</v>
      </c>
      <c r="CL111" s="53">
        <v>0</v>
      </c>
      <c r="CM111" s="53">
        <v>0</v>
      </c>
      <c r="CN111" s="53">
        <v>0</v>
      </c>
      <c r="CO111" s="53">
        <v>0</v>
      </c>
      <c r="CP111" s="53">
        <v>0</v>
      </c>
      <c r="CQ111" s="53">
        <v>0</v>
      </c>
      <c r="CR111" s="53">
        <v>0</v>
      </c>
      <c r="CS111" s="53">
        <v>0</v>
      </c>
      <c r="CT111" s="53">
        <v>0</v>
      </c>
      <c r="CU111" s="53">
        <v>0</v>
      </c>
      <c r="CV111" s="53">
        <v>0</v>
      </c>
      <c r="CW111" s="18"/>
      <c r="CX111" s="18"/>
      <c r="CY111" s="18"/>
    </row>
    <row r="112" spans="1:103">
      <c r="A112" s="6"/>
      <c r="E112" s="1" t="s">
        <v>322</v>
      </c>
      <c r="G112" s="1" t="s">
        <v>154</v>
      </c>
      <c r="K112" s="55"/>
      <c r="L112" s="55">
        <f>IF(L18=1, MAX(L7:L8)-L108-L109-L110-L111-L113,0)</f>
        <v>0</v>
      </c>
      <c r="M112" s="55">
        <f t="shared" ref="M112:BX112" si="81">IF(M18=1, MAX(M7:M8)-M108-M109-M110-M111-M113,0)</f>
        <v>0</v>
      </c>
      <c r="N112" s="55">
        <f t="shared" si="81"/>
        <v>0</v>
      </c>
      <c r="O112" s="55">
        <f t="shared" si="81"/>
        <v>0</v>
      </c>
      <c r="P112" s="55">
        <f t="shared" si="81"/>
        <v>0</v>
      </c>
      <c r="Q112" s="55">
        <f t="shared" si="81"/>
        <v>0</v>
      </c>
      <c r="R112" s="55">
        <f t="shared" si="81"/>
        <v>0</v>
      </c>
      <c r="S112" s="55">
        <f t="shared" si="81"/>
        <v>0</v>
      </c>
      <c r="T112" s="55">
        <f t="shared" si="81"/>
        <v>0</v>
      </c>
      <c r="U112" s="55">
        <f t="shared" si="81"/>
        <v>0</v>
      </c>
      <c r="V112" s="55">
        <f t="shared" si="81"/>
        <v>0</v>
      </c>
      <c r="W112" s="55">
        <f t="shared" si="81"/>
        <v>0</v>
      </c>
      <c r="X112" s="55">
        <f t="shared" si="81"/>
        <v>0</v>
      </c>
      <c r="Y112" s="55">
        <f t="shared" si="81"/>
        <v>0</v>
      </c>
      <c r="Z112" s="55">
        <f t="shared" si="81"/>
        <v>0</v>
      </c>
      <c r="AA112" s="55">
        <f t="shared" si="81"/>
        <v>0</v>
      </c>
      <c r="AB112" s="55">
        <f t="shared" si="81"/>
        <v>0</v>
      </c>
      <c r="AC112" s="55">
        <f t="shared" si="81"/>
        <v>0</v>
      </c>
      <c r="AD112" s="55">
        <f t="shared" si="81"/>
        <v>0</v>
      </c>
      <c r="AE112" s="55">
        <f t="shared" si="81"/>
        <v>0</v>
      </c>
      <c r="AF112" s="55">
        <f t="shared" si="81"/>
        <v>0</v>
      </c>
      <c r="AG112" s="55">
        <f t="shared" si="81"/>
        <v>0</v>
      </c>
      <c r="AH112" s="55">
        <f t="shared" si="81"/>
        <v>0</v>
      </c>
      <c r="AI112" s="55">
        <f t="shared" si="81"/>
        <v>0</v>
      </c>
      <c r="AJ112" s="55">
        <f t="shared" si="81"/>
        <v>0</v>
      </c>
      <c r="AK112" s="55">
        <f t="shared" si="81"/>
        <v>0</v>
      </c>
      <c r="AL112" s="55">
        <f t="shared" si="81"/>
        <v>0</v>
      </c>
      <c r="AM112" s="55">
        <f t="shared" si="81"/>
        <v>0</v>
      </c>
      <c r="AN112" s="55">
        <f t="shared" si="81"/>
        <v>0</v>
      </c>
      <c r="AO112" s="55">
        <f t="shared" si="81"/>
        <v>0</v>
      </c>
      <c r="AP112" s="55">
        <f t="shared" si="81"/>
        <v>0</v>
      </c>
      <c r="AQ112" s="55">
        <f t="shared" si="81"/>
        <v>0</v>
      </c>
      <c r="AR112" s="55">
        <f t="shared" si="81"/>
        <v>0</v>
      </c>
      <c r="AS112" s="55">
        <f t="shared" si="81"/>
        <v>0</v>
      </c>
      <c r="AT112" s="55">
        <f t="shared" si="81"/>
        <v>0</v>
      </c>
      <c r="AU112" s="55">
        <f t="shared" si="81"/>
        <v>0</v>
      </c>
      <c r="AV112" s="55">
        <f t="shared" si="81"/>
        <v>0</v>
      </c>
      <c r="AW112" s="55">
        <f t="shared" si="81"/>
        <v>0</v>
      </c>
      <c r="AX112" s="55">
        <f t="shared" si="81"/>
        <v>0</v>
      </c>
      <c r="AY112" s="55">
        <f t="shared" si="81"/>
        <v>0</v>
      </c>
      <c r="AZ112" s="55">
        <f t="shared" si="81"/>
        <v>0</v>
      </c>
      <c r="BA112" s="55">
        <f t="shared" si="81"/>
        <v>0</v>
      </c>
      <c r="BB112" s="55">
        <f t="shared" si="81"/>
        <v>0</v>
      </c>
      <c r="BC112" s="55">
        <f t="shared" si="81"/>
        <v>0</v>
      </c>
      <c r="BD112" s="55">
        <f t="shared" si="81"/>
        <v>0</v>
      </c>
      <c r="BE112" s="55">
        <f t="shared" si="81"/>
        <v>0</v>
      </c>
      <c r="BF112" s="55">
        <f t="shared" si="81"/>
        <v>0</v>
      </c>
      <c r="BG112" s="55">
        <f t="shared" si="81"/>
        <v>0</v>
      </c>
      <c r="BH112" s="55">
        <f t="shared" si="81"/>
        <v>0</v>
      </c>
      <c r="BI112" s="55">
        <f t="shared" si="81"/>
        <v>0</v>
      </c>
      <c r="BJ112" s="55">
        <f t="shared" si="81"/>
        <v>0</v>
      </c>
      <c r="BK112" s="55">
        <f t="shared" si="81"/>
        <v>0</v>
      </c>
      <c r="BL112" s="55">
        <f t="shared" si="81"/>
        <v>0</v>
      </c>
      <c r="BM112" s="55">
        <f t="shared" si="81"/>
        <v>0</v>
      </c>
      <c r="BN112" s="55">
        <f t="shared" si="81"/>
        <v>0</v>
      </c>
      <c r="BO112" s="55">
        <f t="shared" si="81"/>
        <v>0</v>
      </c>
      <c r="BP112" s="55">
        <f t="shared" si="81"/>
        <v>0</v>
      </c>
      <c r="BQ112" s="55">
        <f t="shared" si="81"/>
        <v>0</v>
      </c>
      <c r="BR112" s="55">
        <f t="shared" si="81"/>
        <v>0</v>
      </c>
      <c r="BS112" s="55">
        <f t="shared" si="81"/>
        <v>0</v>
      </c>
      <c r="BT112" s="55">
        <f t="shared" si="81"/>
        <v>0</v>
      </c>
      <c r="BU112" s="55">
        <f t="shared" si="81"/>
        <v>0</v>
      </c>
      <c r="BV112" s="55">
        <f t="shared" si="81"/>
        <v>0</v>
      </c>
      <c r="BW112" s="55">
        <f t="shared" si="81"/>
        <v>0</v>
      </c>
      <c r="BX112" s="55">
        <f t="shared" si="81"/>
        <v>0</v>
      </c>
      <c r="BY112" s="55">
        <f t="shared" ref="BY112:CU112" si="82">IF(BY18=1, MAX(BY7:BY8)-BY108-BY109-BY110-BY111-BY113,0)</f>
        <v>0</v>
      </c>
      <c r="BZ112" s="55">
        <f t="shared" si="82"/>
        <v>0</v>
      </c>
      <c r="CA112" s="55">
        <f t="shared" si="82"/>
        <v>0</v>
      </c>
      <c r="CB112" s="55">
        <f t="shared" si="82"/>
        <v>0</v>
      </c>
      <c r="CC112" s="55">
        <f t="shared" si="82"/>
        <v>0</v>
      </c>
      <c r="CD112" s="55">
        <f t="shared" si="82"/>
        <v>0</v>
      </c>
      <c r="CE112" s="55">
        <f t="shared" si="82"/>
        <v>0</v>
      </c>
      <c r="CF112" s="55">
        <f t="shared" si="82"/>
        <v>0</v>
      </c>
      <c r="CG112" s="55">
        <f t="shared" si="82"/>
        <v>0</v>
      </c>
      <c r="CH112" s="55">
        <f t="shared" si="82"/>
        <v>0</v>
      </c>
      <c r="CI112" s="55">
        <f t="shared" si="82"/>
        <v>0</v>
      </c>
      <c r="CJ112" s="55">
        <f t="shared" si="82"/>
        <v>0</v>
      </c>
      <c r="CK112" s="55">
        <f t="shared" si="82"/>
        <v>0</v>
      </c>
      <c r="CL112" s="55">
        <f t="shared" si="82"/>
        <v>0</v>
      </c>
      <c r="CM112" s="55">
        <f t="shared" si="82"/>
        <v>0</v>
      </c>
      <c r="CN112" s="55">
        <f t="shared" si="82"/>
        <v>0</v>
      </c>
      <c r="CO112" s="55">
        <f t="shared" si="82"/>
        <v>0</v>
      </c>
      <c r="CP112" s="55">
        <f t="shared" si="82"/>
        <v>0</v>
      </c>
      <c r="CQ112" s="55">
        <f t="shared" si="82"/>
        <v>0</v>
      </c>
      <c r="CR112" s="55">
        <f t="shared" si="82"/>
        <v>0</v>
      </c>
      <c r="CS112" s="55">
        <f t="shared" si="82"/>
        <v>0</v>
      </c>
      <c r="CT112" s="55">
        <f t="shared" si="82"/>
        <v>0</v>
      </c>
      <c r="CU112" s="55">
        <f t="shared" si="82"/>
        <v>0</v>
      </c>
      <c r="CV112" s="55">
        <f>IF(CV18=1, MAX(CV7:CV8)-CV108-CV109-CV110-CV111-CV113,0)</f>
        <v>0</v>
      </c>
    </row>
    <row r="113" spans="3:103">
      <c r="E113" s="1" t="s">
        <v>323</v>
      </c>
      <c r="G113" s="1" t="s">
        <v>154</v>
      </c>
      <c r="H113" s="53">
        <v>0</v>
      </c>
      <c r="K113" s="55"/>
      <c r="L113" s="55">
        <f>$H$113*(MAX(L7:L8))</f>
        <v>0</v>
      </c>
      <c r="M113" s="55">
        <f t="shared" ref="M113:BX113" si="83">$H$113*(MAX(M7:M8))</f>
        <v>0</v>
      </c>
      <c r="N113" s="55">
        <f t="shared" si="83"/>
        <v>0</v>
      </c>
      <c r="O113" s="55">
        <f t="shared" si="83"/>
        <v>0</v>
      </c>
      <c r="P113" s="55">
        <f t="shared" si="83"/>
        <v>0</v>
      </c>
      <c r="Q113" s="55">
        <f t="shared" si="83"/>
        <v>0</v>
      </c>
      <c r="R113" s="55">
        <f t="shared" si="83"/>
        <v>0</v>
      </c>
      <c r="S113" s="55">
        <f t="shared" si="83"/>
        <v>0</v>
      </c>
      <c r="T113" s="55">
        <f t="shared" si="83"/>
        <v>0</v>
      </c>
      <c r="U113" s="55">
        <f t="shared" si="83"/>
        <v>0</v>
      </c>
      <c r="V113" s="55">
        <f t="shared" si="83"/>
        <v>0</v>
      </c>
      <c r="W113" s="55">
        <f t="shared" si="83"/>
        <v>0</v>
      </c>
      <c r="X113" s="55">
        <f t="shared" si="83"/>
        <v>0</v>
      </c>
      <c r="Y113" s="55">
        <f t="shared" si="83"/>
        <v>0</v>
      </c>
      <c r="Z113" s="55">
        <f t="shared" si="83"/>
        <v>0</v>
      </c>
      <c r="AA113" s="55">
        <f t="shared" si="83"/>
        <v>0</v>
      </c>
      <c r="AB113" s="55">
        <f t="shared" si="83"/>
        <v>0</v>
      </c>
      <c r="AC113" s="55">
        <f t="shared" si="83"/>
        <v>0</v>
      </c>
      <c r="AD113" s="55">
        <f t="shared" si="83"/>
        <v>0</v>
      </c>
      <c r="AE113" s="55">
        <f t="shared" si="83"/>
        <v>0</v>
      </c>
      <c r="AF113" s="55">
        <f t="shared" si="83"/>
        <v>0</v>
      </c>
      <c r="AG113" s="55">
        <f t="shared" si="83"/>
        <v>0</v>
      </c>
      <c r="AH113" s="55">
        <f t="shared" si="83"/>
        <v>0</v>
      </c>
      <c r="AI113" s="55">
        <f t="shared" si="83"/>
        <v>0</v>
      </c>
      <c r="AJ113" s="55">
        <f t="shared" si="83"/>
        <v>0</v>
      </c>
      <c r="AK113" s="55">
        <f t="shared" si="83"/>
        <v>0</v>
      </c>
      <c r="AL113" s="55">
        <f>$H$113*(MAX(AL7:AL8))</f>
        <v>0</v>
      </c>
      <c r="AM113" s="55">
        <f t="shared" si="83"/>
        <v>0</v>
      </c>
      <c r="AN113" s="55">
        <f t="shared" si="83"/>
        <v>0</v>
      </c>
      <c r="AO113" s="55">
        <f t="shared" si="83"/>
        <v>0</v>
      </c>
      <c r="AP113" s="55">
        <f t="shared" si="83"/>
        <v>0</v>
      </c>
      <c r="AQ113" s="55">
        <f t="shared" si="83"/>
        <v>0</v>
      </c>
      <c r="AR113" s="55">
        <f t="shared" si="83"/>
        <v>0</v>
      </c>
      <c r="AS113" s="55">
        <f t="shared" si="83"/>
        <v>0</v>
      </c>
      <c r="AT113" s="55">
        <f t="shared" si="83"/>
        <v>0</v>
      </c>
      <c r="AU113" s="55">
        <f t="shared" si="83"/>
        <v>0</v>
      </c>
      <c r="AV113" s="55">
        <f t="shared" si="83"/>
        <v>0</v>
      </c>
      <c r="AW113" s="55">
        <f t="shared" si="83"/>
        <v>0</v>
      </c>
      <c r="AX113" s="55">
        <f t="shared" si="83"/>
        <v>0</v>
      </c>
      <c r="AY113" s="55">
        <f t="shared" si="83"/>
        <v>0</v>
      </c>
      <c r="AZ113" s="55">
        <f t="shared" si="83"/>
        <v>0</v>
      </c>
      <c r="BA113" s="55">
        <f t="shared" si="83"/>
        <v>0</v>
      </c>
      <c r="BB113" s="55">
        <f t="shared" si="83"/>
        <v>0</v>
      </c>
      <c r="BC113" s="55">
        <f t="shared" si="83"/>
        <v>0</v>
      </c>
      <c r="BD113" s="55">
        <f t="shared" si="83"/>
        <v>0</v>
      </c>
      <c r="BE113" s="55">
        <f t="shared" si="83"/>
        <v>0</v>
      </c>
      <c r="BF113" s="55">
        <f t="shared" si="83"/>
        <v>0</v>
      </c>
      <c r="BG113" s="55">
        <f t="shared" si="83"/>
        <v>0</v>
      </c>
      <c r="BH113" s="55">
        <f t="shared" si="83"/>
        <v>0</v>
      </c>
      <c r="BI113" s="55">
        <f t="shared" si="83"/>
        <v>0</v>
      </c>
      <c r="BJ113" s="55">
        <f t="shared" si="83"/>
        <v>0</v>
      </c>
      <c r="BK113" s="55">
        <f t="shared" si="83"/>
        <v>0</v>
      </c>
      <c r="BL113" s="55">
        <f t="shared" si="83"/>
        <v>0</v>
      </c>
      <c r="BM113" s="55">
        <f t="shared" si="83"/>
        <v>0</v>
      </c>
      <c r="BN113" s="55">
        <f t="shared" si="83"/>
        <v>0</v>
      </c>
      <c r="BO113" s="55">
        <f t="shared" si="83"/>
        <v>0</v>
      </c>
      <c r="BP113" s="55">
        <f t="shared" si="83"/>
        <v>0</v>
      </c>
      <c r="BQ113" s="55">
        <f t="shared" si="83"/>
        <v>0</v>
      </c>
      <c r="BR113" s="55">
        <f t="shared" si="83"/>
        <v>0</v>
      </c>
      <c r="BS113" s="55">
        <f t="shared" si="83"/>
        <v>0</v>
      </c>
      <c r="BT113" s="55">
        <f t="shared" si="83"/>
        <v>0</v>
      </c>
      <c r="BU113" s="55">
        <f t="shared" si="83"/>
        <v>0</v>
      </c>
      <c r="BV113" s="55">
        <f t="shared" si="83"/>
        <v>0</v>
      </c>
      <c r="BW113" s="55">
        <f t="shared" si="83"/>
        <v>0</v>
      </c>
      <c r="BX113" s="55">
        <f t="shared" si="83"/>
        <v>0</v>
      </c>
      <c r="BY113" s="55">
        <f t="shared" ref="BY113:CV113" si="84">$H$113*(MAX(BY7:BY8))</f>
        <v>0</v>
      </c>
      <c r="BZ113" s="55">
        <f t="shared" si="84"/>
        <v>0</v>
      </c>
      <c r="CA113" s="55">
        <f t="shared" si="84"/>
        <v>0</v>
      </c>
      <c r="CB113" s="55">
        <f t="shared" si="84"/>
        <v>0</v>
      </c>
      <c r="CC113" s="55">
        <f t="shared" si="84"/>
        <v>0</v>
      </c>
      <c r="CD113" s="55">
        <f t="shared" si="84"/>
        <v>0</v>
      </c>
      <c r="CE113" s="55">
        <f t="shared" si="84"/>
        <v>0</v>
      </c>
      <c r="CF113" s="55">
        <f t="shared" si="84"/>
        <v>0</v>
      </c>
      <c r="CG113" s="55">
        <f t="shared" si="84"/>
        <v>0</v>
      </c>
      <c r="CH113" s="55">
        <f t="shared" si="84"/>
        <v>0</v>
      </c>
      <c r="CI113" s="55">
        <f t="shared" si="84"/>
        <v>0</v>
      </c>
      <c r="CJ113" s="55">
        <f t="shared" si="84"/>
        <v>0</v>
      </c>
      <c r="CK113" s="55">
        <f t="shared" si="84"/>
        <v>0</v>
      </c>
      <c r="CL113" s="55">
        <f t="shared" si="84"/>
        <v>0</v>
      </c>
      <c r="CM113" s="55">
        <f t="shared" si="84"/>
        <v>0</v>
      </c>
      <c r="CN113" s="55">
        <f t="shared" si="84"/>
        <v>0</v>
      </c>
      <c r="CO113" s="55">
        <f t="shared" si="84"/>
        <v>0</v>
      </c>
      <c r="CP113" s="55">
        <f t="shared" si="84"/>
        <v>0</v>
      </c>
      <c r="CQ113" s="55">
        <f t="shared" si="84"/>
        <v>0</v>
      </c>
      <c r="CR113" s="55">
        <f t="shared" si="84"/>
        <v>0</v>
      </c>
      <c r="CS113" s="55">
        <f t="shared" si="84"/>
        <v>0</v>
      </c>
      <c r="CT113" s="55">
        <f t="shared" si="84"/>
        <v>0</v>
      </c>
      <c r="CU113" s="55">
        <f t="shared" si="84"/>
        <v>0</v>
      </c>
      <c r="CV113" s="55">
        <f t="shared" si="84"/>
        <v>0</v>
      </c>
    </row>
    <row r="114" spans="3:103">
      <c r="K114" s="55"/>
      <c r="L114" s="55"/>
      <c r="M114" s="55"/>
      <c r="N114" s="55"/>
      <c r="O114" s="55"/>
      <c r="P114" s="55"/>
      <c r="Q114" s="55"/>
      <c r="R114" s="55"/>
      <c r="S114" s="55"/>
      <c r="T114" s="55"/>
      <c r="U114" s="55"/>
      <c r="V114" s="55"/>
      <c r="W114" s="55"/>
      <c r="X114" s="55"/>
      <c r="Y114" s="55"/>
      <c r="Z114" s="55"/>
      <c r="AA114" s="55"/>
      <c r="AB114" s="55"/>
      <c r="AC114" s="55"/>
      <c r="AD114" s="55"/>
      <c r="AE114" s="55"/>
      <c r="AF114" s="55"/>
      <c r="AG114" s="55"/>
      <c r="AH114" s="55"/>
      <c r="AI114" s="55"/>
      <c r="AJ114" s="55"/>
      <c r="AK114" s="55"/>
      <c r="AL114" s="55"/>
      <c r="AM114" s="55"/>
      <c r="AN114" s="55"/>
      <c r="AO114" s="55"/>
      <c r="AP114" s="55"/>
      <c r="AQ114" s="55"/>
      <c r="AR114" s="55"/>
      <c r="AS114" s="55"/>
      <c r="AT114" s="55"/>
      <c r="AU114" s="55"/>
      <c r="AV114" s="55"/>
      <c r="AW114" s="55"/>
      <c r="AX114" s="55"/>
      <c r="AY114" s="55"/>
      <c r="AZ114" s="55"/>
      <c r="BA114" s="55"/>
      <c r="BB114" s="55"/>
      <c r="BC114" s="55"/>
      <c r="BD114" s="55"/>
      <c r="BE114" s="55"/>
      <c r="BF114" s="55"/>
      <c r="BG114" s="55"/>
      <c r="BH114" s="55"/>
      <c r="BI114" s="55"/>
      <c r="BJ114" s="55"/>
      <c r="BK114" s="55"/>
      <c r="BL114" s="55"/>
      <c r="BM114" s="55"/>
      <c r="BN114" s="55"/>
      <c r="BO114" s="55"/>
      <c r="BP114" s="55"/>
      <c r="BQ114" s="55"/>
      <c r="BR114" s="55"/>
      <c r="BS114" s="55"/>
      <c r="BT114" s="55"/>
      <c r="BU114" s="55"/>
      <c r="BV114" s="55"/>
      <c r="BW114" s="55"/>
      <c r="BX114" s="55"/>
      <c r="BY114" s="55"/>
      <c r="BZ114" s="55"/>
      <c r="CA114" s="55"/>
      <c r="CB114" s="55"/>
      <c r="CC114" s="55"/>
      <c r="CD114" s="55"/>
      <c r="CE114" s="55"/>
      <c r="CF114" s="55"/>
      <c r="CG114" s="55"/>
      <c r="CH114" s="55"/>
      <c r="CI114" s="55"/>
      <c r="CJ114" s="55"/>
      <c r="CK114" s="55"/>
      <c r="CL114" s="55"/>
      <c r="CM114" s="55"/>
      <c r="CN114" s="55"/>
      <c r="CO114" s="55"/>
      <c r="CP114" s="55"/>
      <c r="CQ114" s="55"/>
      <c r="CR114" s="55"/>
      <c r="CS114" s="55"/>
      <c r="CT114" s="55"/>
      <c r="CU114" s="55"/>
      <c r="CV114" s="55"/>
    </row>
    <row r="115" spans="3:103">
      <c r="C115" s="15"/>
      <c r="D115" s="15"/>
      <c r="E115" s="15" t="s">
        <v>324</v>
      </c>
      <c r="F115" s="15"/>
      <c r="G115" s="1" t="s">
        <v>154</v>
      </c>
      <c r="K115" s="55"/>
      <c r="L115" s="53">
        <v>0</v>
      </c>
      <c r="M115" s="53">
        <v>0</v>
      </c>
      <c r="N115" s="53">
        <v>0</v>
      </c>
      <c r="O115" s="53">
        <v>0</v>
      </c>
      <c r="P115" s="53">
        <v>0</v>
      </c>
      <c r="Q115" s="53">
        <v>0</v>
      </c>
      <c r="R115" s="53">
        <v>0</v>
      </c>
      <c r="S115" s="53">
        <v>0</v>
      </c>
      <c r="T115" s="53">
        <v>0</v>
      </c>
      <c r="U115" s="53">
        <v>0</v>
      </c>
      <c r="V115" s="53">
        <v>0</v>
      </c>
      <c r="W115" s="53">
        <v>0</v>
      </c>
      <c r="X115" s="53">
        <v>0</v>
      </c>
      <c r="Y115" s="53">
        <v>0</v>
      </c>
      <c r="Z115" s="53">
        <v>0</v>
      </c>
      <c r="AA115" s="53">
        <v>0</v>
      </c>
      <c r="AB115" s="53">
        <v>0</v>
      </c>
      <c r="AC115" s="53">
        <v>0</v>
      </c>
      <c r="AD115" s="53">
        <v>0</v>
      </c>
      <c r="AE115" s="53">
        <v>0</v>
      </c>
      <c r="AF115" s="53">
        <v>0</v>
      </c>
      <c r="AG115" s="53">
        <v>0</v>
      </c>
      <c r="AH115" s="53">
        <v>0</v>
      </c>
      <c r="AI115" s="53">
        <v>0</v>
      </c>
      <c r="AJ115" s="53">
        <v>0</v>
      </c>
      <c r="AK115" s="53">
        <v>0</v>
      </c>
      <c r="AL115" s="53">
        <v>0</v>
      </c>
      <c r="AM115" s="53">
        <v>0</v>
      </c>
      <c r="AN115" s="53">
        <v>0</v>
      </c>
      <c r="AO115" s="53">
        <v>0</v>
      </c>
      <c r="AP115" s="53">
        <v>0</v>
      </c>
      <c r="AQ115" s="53">
        <v>0</v>
      </c>
      <c r="AR115" s="53">
        <v>0</v>
      </c>
      <c r="AS115" s="53">
        <v>0</v>
      </c>
      <c r="AT115" s="53">
        <v>0</v>
      </c>
      <c r="AU115" s="53">
        <v>0</v>
      </c>
      <c r="AV115" s="53">
        <v>0</v>
      </c>
      <c r="AW115" s="53">
        <v>0</v>
      </c>
      <c r="AX115" s="53">
        <v>0</v>
      </c>
      <c r="AY115" s="53">
        <v>0</v>
      </c>
      <c r="AZ115" s="53">
        <v>0</v>
      </c>
      <c r="BA115" s="53">
        <v>0</v>
      </c>
      <c r="BB115" s="53">
        <v>0</v>
      </c>
      <c r="BC115" s="53">
        <v>0</v>
      </c>
      <c r="BD115" s="53">
        <v>0</v>
      </c>
      <c r="BE115" s="53">
        <v>0</v>
      </c>
      <c r="BF115" s="53">
        <v>0</v>
      </c>
      <c r="BG115" s="53">
        <v>0</v>
      </c>
      <c r="BH115" s="53">
        <v>0</v>
      </c>
      <c r="BI115" s="53">
        <v>0</v>
      </c>
      <c r="BJ115" s="53">
        <v>0</v>
      </c>
      <c r="BK115" s="53">
        <v>0</v>
      </c>
      <c r="BL115" s="53">
        <v>0</v>
      </c>
      <c r="BM115" s="53">
        <v>0</v>
      </c>
      <c r="BN115" s="53">
        <v>0</v>
      </c>
      <c r="BO115" s="53">
        <v>0</v>
      </c>
      <c r="BP115" s="53">
        <v>0</v>
      </c>
      <c r="BQ115" s="53">
        <v>0</v>
      </c>
      <c r="BR115" s="53">
        <v>0</v>
      </c>
      <c r="BS115" s="53">
        <v>0</v>
      </c>
      <c r="BT115" s="53">
        <v>0</v>
      </c>
      <c r="BU115" s="53">
        <v>0</v>
      </c>
      <c r="BV115" s="53">
        <v>0</v>
      </c>
      <c r="BW115" s="53">
        <v>0</v>
      </c>
      <c r="BX115" s="53">
        <v>0</v>
      </c>
      <c r="BY115" s="53">
        <v>0</v>
      </c>
      <c r="BZ115" s="53">
        <v>0</v>
      </c>
      <c r="CA115" s="53">
        <v>0</v>
      </c>
      <c r="CB115" s="53">
        <v>0</v>
      </c>
      <c r="CC115" s="53">
        <v>0</v>
      </c>
      <c r="CD115" s="53">
        <v>0</v>
      </c>
      <c r="CE115" s="53">
        <v>0</v>
      </c>
      <c r="CF115" s="53">
        <v>0</v>
      </c>
      <c r="CG115" s="53">
        <v>0</v>
      </c>
      <c r="CH115" s="53">
        <v>0</v>
      </c>
      <c r="CI115" s="53">
        <v>0</v>
      </c>
      <c r="CJ115" s="53">
        <v>0</v>
      </c>
      <c r="CK115" s="53">
        <v>0</v>
      </c>
      <c r="CL115" s="53">
        <v>0</v>
      </c>
      <c r="CM115" s="53">
        <v>0</v>
      </c>
      <c r="CN115" s="53">
        <v>0</v>
      </c>
      <c r="CO115" s="53">
        <v>0</v>
      </c>
      <c r="CP115" s="53">
        <v>0</v>
      </c>
      <c r="CQ115" s="53">
        <v>0</v>
      </c>
      <c r="CR115" s="53">
        <v>0</v>
      </c>
      <c r="CS115" s="53">
        <v>0</v>
      </c>
      <c r="CT115" s="53">
        <v>0</v>
      </c>
      <c r="CU115" s="53">
        <v>0</v>
      </c>
      <c r="CV115" s="53">
        <v>0</v>
      </c>
      <c r="CW115" s="18"/>
      <c r="CX115" s="18"/>
      <c r="CY115" s="18"/>
    </row>
    <row r="116" spans="3:103">
      <c r="C116" s="15"/>
      <c r="D116" s="15"/>
      <c r="E116" s="15" t="s">
        <v>325</v>
      </c>
      <c r="F116" s="15"/>
      <c r="G116" s="1" t="s">
        <v>154</v>
      </c>
      <c r="K116" s="55"/>
      <c r="L116" s="53">
        <v>0</v>
      </c>
      <c r="M116" s="53">
        <v>0</v>
      </c>
      <c r="N116" s="53">
        <v>0</v>
      </c>
      <c r="O116" s="53">
        <v>0</v>
      </c>
      <c r="P116" s="53">
        <v>0</v>
      </c>
      <c r="Q116" s="53">
        <v>0</v>
      </c>
      <c r="R116" s="53">
        <v>0</v>
      </c>
      <c r="S116" s="53">
        <v>0</v>
      </c>
      <c r="T116" s="53">
        <v>0</v>
      </c>
      <c r="U116" s="53">
        <v>0</v>
      </c>
      <c r="V116" s="53">
        <v>0</v>
      </c>
      <c r="W116" s="53">
        <v>0</v>
      </c>
      <c r="X116" s="53">
        <v>0</v>
      </c>
      <c r="Y116" s="53">
        <v>0</v>
      </c>
      <c r="Z116" s="53">
        <v>0</v>
      </c>
      <c r="AA116" s="53">
        <v>0</v>
      </c>
      <c r="AB116" s="53">
        <v>0</v>
      </c>
      <c r="AC116" s="53">
        <v>0</v>
      </c>
      <c r="AD116" s="53">
        <v>0</v>
      </c>
      <c r="AE116" s="53">
        <v>0</v>
      </c>
      <c r="AF116" s="53">
        <v>0</v>
      </c>
      <c r="AG116" s="53">
        <v>0</v>
      </c>
      <c r="AH116" s="53">
        <v>0</v>
      </c>
      <c r="AI116" s="53">
        <v>0</v>
      </c>
      <c r="AJ116" s="53">
        <v>0</v>
      </c>
      <c r="AK116" s="53">
        <v>0</v>
      </c>
      <c r="AL116" s="53">
        <v>0</v>
      </c>
      <c r="AM116" s="53">
        <v>0</v>
      </c>
      <c r="AN116" s="53">
        <v>0</v>
      </c>
      <c r="AO116" s="53">
        <v>0</v>
      </c>
      <c r="AP116" s="53">
        <v>0</v>
      </c>
      <c r="AQ116" s="53">
        <v>0</v>
      </c>
      <c r="AR116" s="53">
        <v>0</v>
      </c>
      <c r="AS116" s="53">
        <v>0</v>
      </c>
      <c r="AT116" s="53">
        <v>0</v>
      </c>
      <c r="AU116" s="53">
        <v>0</v>
      </c>
      <c r="AV116" s="53">
        <v>0</v>
      </c>
      <c r="AW116" s="53">
        <v>0</v>
      </c>
      <c r="AX116" s="53">
        <v>0</v>
      </c>
      <c r="AY116" s="53">
        <v>0</v>
      </c>
      <c r="AZ116" s="53">
        <v>0</v>
      </c>
      <c r="BA116" s="53">
        <v>0</v>
      </c>
      <c r="BB116" s="53">
        <v>0</v>
      </c>
      <c r="BC116" s="53">
        <v>0</v>
      </c>
      <c r="BD116" s="53">
        <v>0</v>
      </c>
      <c r="BE116" s="53">
        <v>0</v>
      </c>
      <c r="BF116" s="53">
        <v>0</v>
      </c>
      <c r="BG116" s="53">
        <v>0</v>
      </c>
      <c r="BH116" s="53">
        <v>0</v>
      </c>
      <c r="BI116" s="53">
        <v>0</v>
      </c>
      <c r="BJ116" s="53">
        <v>0</v>
      </c>
      <c r="BK116" s="53">
        <v>0</v>
      </c>
      <c r="BL116" s="53">
        <v>0</v>
      </c>
      <c r="BM116" s="53">
        <v>0</v>
      </c>
      <c r="BN116" s="53">
        <v>0</v>
      </c>
      <c r="BO116" s="53">
        <v>0</v>
      </c>
      <c r="BP116" s="53">
        <v>0</v>
      </c>
      <c r="BQ116" s="53">
        <v>0</v>
      </c>
      <c r="BR116" s="53">
        <v>0</v>
      </c>
      <c r="BS116" s="53">
        <v>0</v>
      </c>
      <c r="BT116" s="53">
        <v>0</v>
      </c>
      <c r="BU116" s="53">
        <v>0</v>
      </c>
      <c r="BV116" s="53">
        <v>0</v>
      </c>
      <c r="BW116" s="53">
        <v>0</v>
      </c>
      <c r="BX116" s="53">
        <v>0</v>
      </c>
      <c r="BY116" s="53">
        <v>0</v>
      </c>
      <c r="BZ116" s="53">
        <v>0</v>
      </c>
      <c r="CA116" s="53">
        <v>0</v>
      </c>
      <c r="CB116" s="53">
        <v>0</v>
      </c>
      <c r="CC116" s="53">
        <v>0</v>
      </c>
      <c r="CD116" s="53">
        <v>0</v>
      </c>
      <c r="CE116" s="53">
        <v>0</v>
      </c>
      <c r="CF116" s="53">
        <v>0</v>
      </c>
      <c r="CG116" s="53">
        <v>0</v>
      </c>
      <c r="CH116" s="53">
        <v>0</v>
      </c>
      <c r="CI116" s="53">
        <v>0</v>
      </c>
      <c r="CJ116" s="53">
        <v>0</v>
      </c>
      <c r="CK116" s="53">
        <v>0</v>
      </c>
      <c r="CL116" s="53">
        <v>0</v>
      </c>
      <c r="CM116" s="53">
        <v>0</v>
      </c>
      <c r="CN116" s="53">
        <v>0</v>
      </c>
      <c r="CO116" s="53">
        <v>0</v>
      </c>
      <c r="CP116" s="53">
        <v>0</v>
      </c>
      <c r="CQ116" s="53">
        <v>0</v>
      </c>
      <c r="CR116" s="53">
        <v>0</v>
      </c>
      <c r="CS116" s="53">
        <v>0</v>
      </c>
      <c r="CT116" s="53">
        <v>0</v>
      </c>
      <c r="CU116" s="53">
        <v>0</v>
      </c>
      <c r="CV116" s="53">
        <v>0</v>
      </c>
      <c r="CW116" s="18"/>
      <c r="CX116" s="18"/>
      <c r="CY116" s="18"/>
    </row>
    <row r="117" spans="3:103">
      <c r="C117" s="15"/>
      <c r="D117" s="15"/>
      <c r="E117" s="15" t="s">
        <v>326</v>
      </c>
      <c r="F117" s="15"/>
      <c r="G117" s="1" t="s">
        <v>154</v>
      </c>
      <c r="K117" s="55"/>
      <c r="L117" s="53">
        <v>0</v>
      </c>
      <c r="M117" s="53">
        <v>0</v>
      </c>
      <c r="N117" s="53">
        <v>0</v>
      </c>
      <c r="O117" s="53">
        <v>0</v>
      </c>
      <c r="P117" s="53">
        <v>0</v>
      </c>
      <c r="Q117" s="53">
        <v>0</v>
      </c>
      <c r="R117" s="53">
        <v>0</v>
      </c>
      <c r="S117" s="53">
        <v>0</v>
      </c>
      <c r="T117" s="53">
        <v>0</v>
      </c>
      <c r="U117" s="53">
        <v>0</v>
      </c>
      <c r="V117" s="53">
        <v>0</v>
      </c>
      <c r="W117" s="53">
        <v>0</v>
      </c>
      <c r="X117" s="53">
        <v>0</v>
      </c>
      <c r="Y117" s="53">
        <v>0</v>
      </c>
      <c r="Z117" s="53">
        <v>0</v>
      </c>
      <c r="AA117" s="53">
        <v>0</v>
      </c>
      <c r="AB117" s="53">
        <v>0</v>
      </c>
      <c r="AC117" s="53">
        <v>0</v>
      </c>
      <c r="AD117" s="53">
        <v>0</v>
      </c>
      <c r="AE117" s="53">
        <v>0</v>
      </c>
      <c r="AF117" s="53">
        <v>0</v>
      </c>
      <c r="AG117" s="53">
        <v>0</v>
      </c>
      <c r="AH117" s="53">
        <v>0</v>
      </c>
      <c r="AI117" s="53">
        <v>0</v>
      </c>
      <c r="AJ117" s="53">
        <v>0</v>
      </c>
      <c r="AK117" s="53">
        <v>0</v>
      </c>
      <c r="AL117" s="53">
        <v>0</v>
      </c>
      <c r="AM117" s="53">
        <v>0</v>
      </c>
      <c r="AN117" s="53">
        <v>0</v>
      </c>
      <c r="AO117" s="53">
        <v>0</v>
      </c>
      <c r="AP117" s="53">
        <v>0</v>
      </c>
      <c r="AQ117" s="53">
        <v>0</v>
      </c>
      <c r="AR117" s="53">
        <v>0</v>
      </c>
      <c r="AS117" s="53">
        <v>0</v>
      </c>
      <c r="AT117" s="53">
        <v>0</v>
      </c>
      <c r="AU117" s="53">
        <v>0</v>
      </c>
      <c r="AV117" s="53">
        <v>0</v>
      </c>
      <c r="AW117" s="53">
        <v>0</v>
      </c>
      <c r="AX117" s="53">
        <v>0</v>
      </c>
      <c r="AY117" s="53">
        <v>0</v>
      </c>
      <c r="AZ117" s="53">
        <v>0</v>
      </c>
      <c r="BA117" s="53">
        <v>0</v>
      </c>
      <c r="BB117" s="53">
        <v>0</v>
      </c>
      <c r="BC117" s="53">
        <v>0</v>
      </c>
      <c r="BD117" s="53">
        <v>0</v>
      </c>
      <c r="BE117" s="53">
        <v>0</v>
      </c>
      <c r="BF117" s="53">
        <v>0</v>
      </c>
      <c r="BG117" s="53">
        <v>0</v>
      </c>
      <c r="BH117" s="53">
        <v>0</v>
      </c>
      <c r="BI117" s="53">
        <v>0</v>
      </c>
      <c r="BJ117" s="53">
        <v>0</v>
      </c>
      <c r="BK117" s="53">
        <v>0</v>
      </c>
      <c r="BL117" s="53">
        <v>0</v>
      </c>
      <c r="BM117" s="53">
        <v>0</v>
      </c>
      <c r="BN117" s="53">
        <v>0</v>
      </c>
      <c r="BO117" s="53">
        <v>0</v>
      </c>
      <c r="BP117" s="53">
        <v>0</v>
      </c>
      <c r="BQ117" s="53">
        <v>0</v>
      </c>
      <c r="BR117" s="53">
        <v>0</v>
      </c>
      <c r="BS117" s="53">
        <v>0</v>
      </c>
      <c r="BT117" s="53">
        <v>0</v>
      </c>
      <c r="BU117" s="53">
        <v>0</v>
      </c>
      <c r="BV117" s="53">
        <v>0</v>
      </c>
      <c r="BW117" s="53">
        <v>0</v>
      </c>
      <c r="BX117" s="53">
        <v>0</v>
      </c>
      <c r="BY117" s="53">
        <v>0</v>
      </c>
      <c r="BZ117" s="53">
        <v>0</v>
      </c>
      <c r="CA117" s="53">
        <v>0</v>
      </c>
      <c r="CB117" s="53">
        <v>0</v>
      </c>
      <c r="CC117" s="53">
        <v>0</v>
      </c>
      <c r="CD117" s="53">
        <v>0</v>
      </c>
      <c r="CE117" s="53">
        <v>0</v>
      </c>
      <c r="CF117" s="53">
        <v>0</v>
      </c>
      <c r="CG117" s="53">
        <v>0</v>
      </c>
      <c r="CH117" s="53">
        <v>0</v>
      </c>
      <c r="CI117" s="53">
        <v>0</v>
      </c>
      <c r="CJ117" s="53">
        <v>0</v>
      </c>
      <c r="CK117" s="53">
        <v>0</v>
      </c>
      <c r="CL117" s="53">
        <v>0</v>
      </c>
      <c r="CM117" s="53">
        <v>0</v>
      </c>
      <c r="CN117" s="53">
        <v>0</v>
      </c>
      <c r="CO117" s="53">
        <v>0</v>
      </c>
      <c r="CP117" s="53">
        <v>0</v>
      </c>
      <c r="CQ117" s="53">
        <v>0</v>
      </c>
      <c r="CR117" s="53">
        <v>0</v>
      </c>
      <c r="CS117" s="53">
        <v>0</v>
      </c>
      <c r="CT117" s="53">
        <v>0</v>
      </c>
      <c r="CU117" s="53">
        <v>0</v>
      </c>
      <c r="CV117" s="53">
        <v>0</v>
      </c>
      <c r="CW117" s="18"/>
      <c r="CX117" s="18"/>
      <c r="CY117" s="18"/>
    </row>
    <row r="118" spans="3:103">
      <c r="C118" s="15"/>
      <c r="D118" s="15"/>
      <c r="E118" s="15" t="s">
        <v>327</v>
      </c>
      <c r="F118" s="15"/>
      <c r="G118" s="1" t="s">
        <v>154</v>
      </c>
      <c r="K118" s="55"/>
      <c r="L118" s="53">
        <v>0</v>
      </c>
      <c r="M118" s="53">
        <v>0</v>
      </c>
      <c r="N118" s="53">
        <v>0</v>
      </c>
      <c r="O118" s="53">
        <v>0</v>
      </c>
      <c r="P118" s="53">
        <v>0</v>
      </c>
      <c r="Q118" s="53">
        <v>0</v>
      </c>
      <c r="R118" s="53">
        <v>0</v>
      </c>
      <c r="S118" s="53">
        <v>0</v>
      </c>
      <c r="T118" s="53">
        <v>0</v>
      </c>
      <c r="U118" s="53">
        <v>0</v>
      </c>
      <c r="V118" s="53">
        <v>0</v>
      </c>
      <c r="W118" s="53">
        <v>0</v>
      </c>
      <c r="X118" s="53">
        <v>0</v>
      </c>
      <c r="Y118" s="53">
        <v>0</v>
      </c>
      <c r="Z118" s="53">
        <v>0</v>
      </c>
      <c r="AA118" s="53">
        <v>0</v>
      </c>
      <c r="AB118" s="53">
        <v>0</v>
      </c>
      <c r="AC118" s="53">
        <v>0</v>
      </c>
      <c r="AD118" s="53">
        <v>0</v>
      </c>
      <c r="AE118" s="53">
        <v>0</v>
      </c>
      <c r="AF118" s="53">
        <v>0</v>
      </c>
      <c r="AG118" s="53">
        <v>0</v>
      </c>
      <c r="AH118" s="53">
        <v>0</v>
      </c>
      <c r="AI118" s="53">
        <v>0</v>
      </c>
      <c r="AJ118" s="53">
        <v>0</v>
      </c>
      <c r="AK118" s="53">
        <v>0</v>
      </c>
      <c r="AL118" s="53">
        <v>0</v>
      </c>
      <c r="AM118" s="53">
        <v>0</v>
      </c>
      <c r="AN118" s="53">
        <v>0</v>
      </c>
      <c r="AO118" s="53">
        <v>0</v>
      </c>
      <c r="AP118" s="53">
        <v>0</v>
      </c>
      <c r="AQ118" s="53">
        <v>0</v>
      </c>
      <c r="AR118" s="53">
        <v>0</v>
      </c>
      <c r="AS118" s="53">
        <v>0</v>
      </c>
      <c r="AT118" s="53">
        <v>0</v>
      </c>
      <c r="AU118" s="53">
        <v>0</v>
      </c>
      <c r="AV118" s="53">
        <v>0</v>
      </c>
      <c r="AW118" s="53">
        <v>0</v>
      </c>
      <c r="AX118" s="53">
        <v>0</v>
      </c>
      <c r="AY118" s="53">
        <v>0</v>
      </c>
      <c r="AZ118" s="53">
        <v>0</v>
      </c>
      <c r="BA118" s="53">
        <v>0</v>
      </c>
      <c r="BB118" s="53">
        <v>0</v>
      </c>
      <c r="BC118" s="53">
        <v>0</v>
      </c>
      <c r="BD118" s="53">
        <v>0</v>
      </c>
      <c r="BE118" s="53">
        <v>0</v>
      </c>
      <c r="BF118" s="53">
        <v>0</v>
      </c>
      <c r="BG118" s="53">
        <v>0</v>
      </c>
      <c r="BH118" s="53">
        <v>0</v>
      </c>
      <c r="BI118" s="53">
        <v>0</v>
      </c>
      <c r="BJ118" s="53">
        <v>0</v>
      </c>
      <c r="BK118" s="53">
        <v>0</v>
      </c>
      <c r="BL118" s="53">
        <v>0</v>
      </c>
      <c r="BM118" s="53">
        <v>0</v>
      </c>
      <c r="BN118" s="53">
        <v>0</v>
      </c>
      <c r="BO118" s="53">
        <v>0</v>
      </c>
      <c r="BP118" s="53">
        <v>0</v>
      </c>
      <c r="BQ118" s="53">
        <v>0</v>
      </c>
      <c r="BR118" s="53">
        <v>0</v>
      </c>
      <c r="BS118" s="53">
        <v>0</v>
      </c>
      <c r="BT118" s="53">
        <v>0</v>
      </c>
      <c r="BU118" s="53">
        <v>0</v>
      </c>
      <c r="BV118" s="53">
        <v>0</v>
      </c>
      <c r="BW118" s="53">
        <v>0</v>
      </c>
      <c r="BX118" s="53">
        <v>0</v>
      </c>
      <c r="BY118" s="53">
        <v>0</v>
      </c>
      <c r="BZ118" s="53">
        <v>0</v>
      </c>
      <c r="CA118" s="53">
        <v>0</v>
      </c>
      <c r="CB118" s="53">
        <v>0</v>
      </c>
      <c r="CC118" s="53">
        <v>0</v>
      </c>
      <c r="CD118" s="53">
        <v>0</v>
      </c>
      <c r="CE118" s="53">
        <v>0</v>
      </c>
      <c r="CF118" s="53">
        <v>0</v>
      </c>
      <c r="CG118" s="53">
        <v>0</v>
      </c>
      <c r="CH118" s="53">
        <v>0</v>
      </c>
      <c r="CI118" s="53">
        <v>0</v>
      </c>
      <c r="CJ118" s="53">
        <v>0</v>
      </c>
      <c r="CK118" s="53">
        <v>0</v>
      </c>
      <c r="CL118" s="53">
        <v>0</v>
      </c>
      <c r="CM118" s="53">
        <v>0</v>
      </c>
      <c r="CN118" s="53">
        <v>0</v>
      </c>
      <c r="CO118" s="53">
        <v>0</v>
      </c>
      <c r="CP118" s="53">
        <v>0</v>
      </c>
      <c r="CQ118" s="53">
        <v>0</v>
      </c>
      <c r="CR118" s="53">
        <v>0</v>
      </c>
      <c r="CS118" s="53">
        <v>0</v>
      </c>
      <c r="CT118" s="53">
        <v>0</v>
      </c>
      <c r="CU118" s="53">
        <v>0</v>
      </c>
      <c r="CV118" s="53">
        <v>0</v>
      </c>
      <c r="CW118" s="18"/>
      <c r="CX118" s="18"/>
      <c r="CY118" s="18"/>
    </row>
    <row r="119" spans="3:103">
      <c r="E119" s="1" t="s">
        <v>328</v>
      </c>
      <c r="G119" s="1" t="s">
        <v>154</v>
      </c>
      <c r="K119" s="55"/>
      <c r="L119" s="53">
        <v>0</v>
      </c>
      <c r="M119" s="53">
        <v>0</v>
      </c>
      <c r="N119" s="53">
        <v>0</v>
      </c>
      <c r="O119" s="53">
        <v>0</v>
      </c>
      <c r="P119" s="53">
        <v>0</v>
      </c>
      <c r="Q119" s="53">
        <v>0</v>
      </c>
      <c r="R119" s="53">
        <v>0</v>
      </c>
      <c r="S119" s="53">
        <v>0</v>
      </c>
      <c r="T119" s="53">
        <v>0</v>
      </c>
      <c r="U119" s="53">
        <v>0</v>
      </c>
      <c r="V119" s="53">
        <v>0</v>
      </c>
      <c r="W119" s="53">
        <v>0</v>
      </c>
      <c r="X119" s="53">
        <v>0</v>
      </c>
      <c r="Y119" s="53">
        <v>0</v>
      </c>
      <c r="Z119" s="53">
        <v>0</v>
      </c>
      <c r="AA119" s="53">
        <v>0</v>
      </c>
      <c r="AB119" s="53">
        <v>0</v>
      </c>
      <c r="AC119" s="53">
        <v>0</v>
      </c>
      <c r="AD119" s="53">
        <v>0</v>
      </c>
      <c r="AE119" s="53">
        <v>0</v>
      </c>
      <c r="AF119" s="53">
        <v>0</v>
      </c>
      <c r="AG119" s="53">
        <v>0</v>
      </c>
      <c r="AH119" s="53">
        <v>0</v>
      </c>
      <c r="AI119" s="53">
        <v>0</v>
      </c>
      <c r="AJ119" s="53">
        <v>0</v>
      </c>
      <c r="AK119" s="53">
        <v>0</v>
      </c>
      <c r="AL119" s="53">
        <v>0</v>
      </c>
      <c r="AM119" s="53">
        <v>0</v>
      </c>
      <c r="AN119" s="53">
        <v>0</v>
      </c>
      <c r="AO119" s="53">
        <v>0</v>
      </c>
      <c r="AP119" s="53">
        <v>0</v>
      </c>
      <c r="AQ119" s="53">
        <v>0</v>
      </c>
      <c r="AR119" s="53">
        <v>0</v>
      </c>
      <c r="AS119" s="53">
        <v>0</v>
      </c>
      <c r="AT119" s="53">
        <v>0</v>
      </c>
      <c r="AU119" s="53">
        <v>0</v>
      </c>
      <c r="AV119" s="53">
        <v>0</v>
      </c>
      <c r="AW119" s="53">
        <v>0</v>
      </c>
      <c r="AX119" s="53">
        <v>0</v>
      </c>
      <c r="AY119" s="53">
        <v>0</v>
      </c>
      <c r="AZ119" s="53">
        <v>0</v>
      </c>
      <c r="BA119" s="53">
        <v>0</v>
      </c>
      <c r="BB119" s="53">
        <v>0</v>
      </c>
      <c r="BC119" s="53">
        <v>0</v>
      </c>
      <c r="BD119" s="53">
        <v>0</v>
      </c>
      <c r="BE119" s="53">
        <v>0</v>
      </c>
      <c r="BF119" s="53">
        <v>0</v>
      </c>
      <c r="BG119" s="53">
        <v>0</v>
      </c>
      <c r="BH119" s="53">
        <v>0</v>
      </c>
      <c r="BI119" s="53">
        <v>0</v>
      </c>
      <c r="BJ119" s="53">
        <v>0</v>
      </c>
      <c r="BK119" s="53">
        <v>0</v>
      </c>
      <c r="BL119" s="53">
        <v>0</v>
      </c>
      <c r="BM119" s="53">
        <v>0</v>
      </c>
      <c r="BN119" s="53">
        <v>0</v>
      </c>
      <c r="BO119" s="53">
        <v>0</v>
      </c>
      <c r="BP119" s="53">
        <v>0</v>
      </c>
      <c r="BQ119" s="53">
        <v>0</v>
      </c>
      <c r="BR119" s="53">
        <v>0</v>
      </c>
      <c r="BS119" s="53">
        <v>0</v>
      </c>
      <c r="BT119" s="53">
        <v>0</v>
      </c>
      <c r="BU119" s="53">
        <v>0</v>
      </c>
      <c r="BV119" s="53">
        <v>0</v>
      </c>
      <c r="BW119" s="53">
        <v>0</v>
      </c>
      <c r="BX119" s="53">
        <v>0</v>
      </c>
      <c r="BY119" s="53">
        <v>0</v>
      </c>
      <c r="BZ119" s="53">
        <v>0</v>
      </c>
      <c r="CA119" s="53">
        <v>0</v>
      </c>
      <c r="CB119" s="53">
        <v>0</v>
      </c>
      <c r="CC119" s="53">
        <v>0</v>
      </c>
      <c r="CD119" s="53">
        <v>0</v>
      </c>
      <c r="CE119" s="53">
        <v>0</v>
      </c>
      <c r="CF119" s="53">
        <v>0</v>
      </c>
      <c r="CG119" s="53">
        <v>0</v>
      </c>
      <c r="CH119" s="53">
        <v>0</v>
      </c>
      <c r="CI119" s="53">
        <v>0</v>
      </c>
      <c r="CJ119" s="53">
        <v>0</v>
      </c>
      <c r="CK119" s="53">
        <v>0</v>
      </c>
      <c r="CL119" s="53">
        <v>0</v>
      </c>
      <c r="CM119" s="53">
        <v>0</v>
      </c>
      <c r="CN119" s="53">
        <v>0</v>
      </c>
      <c r="CO119" s="53">
        <v>0</v>
      </c>
      <c r="CP119" s="53">
        <v>0</v>
      </c>
      <c r="CQ119" s="53">
        <v>0</v>
      </c>
      <c r="CR119" s="53">
        <v>0</v>
      </c>
      <c r="CS119" s="53">
        <v>0</v>
      </c>
      <c r="CT119" s="53">
        <v>0</v>
      </c>
      <c r="CU119" s="53">
        <v>0</v>
      </c>
      <c r="CV119" s="53">
        <v>0</v>
      </c>
    </row>
    <row r="120" spans="3:103">
      <c r="E120" s="1" t="s">
        <v>329</v>
      </c>
      <c r="G120" s="1" t="s">
        <v>154</v>
      </c>
      <c r="K120" s="55"/>
      <c r="L120" s="53">
        <v>0</v>
      </c>
      <c r="M120" s="53">
        <v>0</v>
      </c>
      <c r="N120" s="53">
        <v>0</v>
      </c>
      <c r="O120" s="53">
        <v>0</v>
      </c>
      <c r="P120" s="53">
        <v>0</v>
      </c>
      <c r="Q120" s="53">
        <v>0</v>
      </c>
      <c r="R120" s="53">
        <v>0</v>
      </c>
      <c r="S120" s="53">
        <v>0</v>
      </c>
      <c r="T120" s="53">
        <v>0</v>
      </c>
      <c r="U120" s="53">
        <v>0</v>
      </c>
      <c r="V120" s="53">
        <v>0</v>
      </c>
      <c r="W120" s="53">
        <v>0</v>
      </c>
      <c r="X120" s="53">
        <v>0</v>
      </c>
      <c r="Y120" s="53">
        <v>0</v>
      </c>
      <c r="Z120" s="53">
        <v>0</v>
      </c>
      <c r="AA120" s="53">
        <v>0</v>
      </c>
      <c r="AB120" s="53">
        <v>0</v>
      </c>
      <c r="AC120" s="53">
        <v>0</v>
      </c>
      <c r="AD120" s="53">
        <v>0</v>
      </c>
      <c r="AE120" s="53">
        <v>0</v>
      </c>
      <c r="AF120" s="53">
        <v>0</v>
      </c>
      <c r="AG120" s="53">
        <v>0</v>
      </c>
      <c r="AH120" s="53">
        <v>0</v>
      </c>
      <c r="AI120" s="53">
        <v>0</v>
      </c>
      <c r="AJ120" s="53">
        <v>0</v>
      </c>
      <c r="AK120" s="53">
        <v>0</v>
      </c>
      <c r="AL120" s="53">
        <v>0</v>
      </c>
      <c r="AM120" s="53">
        <v>0</v>
      </c>
      <c r="AN120" s="53">
        <v>0</v>
      </c>
      <c r="AO120" s="53">
        <v>0</v>
      </c>
      <c r="AP120" s="53">
        <v>0</v>
      </c>
      <c r="AQ120" s="53">
        <v>0</v>
      </c>
      <c r="AR120" s="53">
        <v>0</v>
      </c>
      <c r="AS120" s="53">
        <v>0</v>
      </c>
      <c r="AT120" s="53">
        <v>0</v>
      </c>
      <c r="AU120" s="53">
        <v>0</v>
      </c>
      <c r="AV120" s="53">
        <v>0</v>
      </c>
      <c r="AW120" s="53">
        <v>0</v>
      </c>
      <c r="AX120" s="53">
        <v>0</v>
      </c>
      <c r="AY120" s="53">
        <v>0</v>
      </c>
      <c r="AZ120" s="53">
        <v>0</v>
      </c>
      <c r="BA120" s="53">
        <v>0</v>
      </c>
      <c r="BB120" s="53">
        <v>0</v>
      </c>
      <c r="BC120" s="53">
        <v>0</v>
      </c>
      <c r="BD120" s="53">
        <v>0</v>
      </c>
      <c r="BE120" s="53">
        <v>0</v>
      </c>
      <c r="BF120" s="53">
        <v>0</v>
      </c>
      <c r="BG120" s="53">
        <v>0</v>
      </c>
      <c r="BH120" s="53">
        <v>0</v>
      </c>
      <c r="BI120" s="53">
        <v>0</v>
      </c>
      <c r="BJ120" s="53">
        <v>0</v>
      </c>
      <c r="BK120" s="53">
        <v>0</v>
      </c>
      <c r="BL120" s="53">
        <v>0</v>
      </c>
      <c r="BM120" s="53">
        <v>0</v>
      </c>
      <c r="BN120" s="53">
        <v>0</v>
      </c>
      <c r="BO120" s="53">
        <v>0</v>
      </c>
      <c r="BP120" s="53">
        <v>0</v>
      </c>
      <c r="BQ120" s="53">
        <v>0</v>
      </c>
      <c r="BR120" s="53">
        <v>0</v>
      </c>
      <c r="BS120" s="53">
        <v>0</v>
      </c>
      <c r="BT120" s="53">
        <v>0</v>
      </c>
      <c r="BU120" s="53">
        <v>0</v>
      </c>
      <c r="BV120" s="53">
        <v>0</v>
      </c>
      <c r="BW120" s="53">
        <v>0</v>
      </c>
      <c r="BX120" s="53">
        <v>0</v>
      </c>
      <c r="BY120" s="53">
        <v>0</v>
      </c>
      <c r="BZ120" s="53">
        <v>0</v>
      </c>
      <c r="CA120" s="53">
        <v>0</v>
      </c>
      <c r="CB120" s="53">
        <v>0</v>
      </c>
      <c r="CC120" s="53">
        <v>0</v>
      </c>
      <c r="CD120" s="53">
        <v>0</v>
      </c>
      <c r="CE120" s="53">
        <v>0</v>
      </c>
      <c r="CF120" s="53">
        <v>0</v>
      </c>
      <c r="CG120" s="53">
        <v>0</v>
      </c>
      <c r="CH120" s="53">
        <v>0</v>
      </c>
      <c r="CI120" s="53">
        <v>0</v>
      </c>
      <c r="CJ120" s="53">
        <v>0</v>
      </c>
      <c r="CK120" s="53">
        <v>0</v>
      </c>
      <c r="CL120" s="53">
        <v>0</v>
      </c>
      <c r="CM120" s="53">
        <v>0</v>
      </c>
      <c r="CN120" s="53">
        <v>0</v>
      </c>
      <c r="CO120" s="53">
        <v>0</v>
      </c>
      <c r="CP120" s="53">
        <v>0</v>
      </c>
      <c r="CQ120" s="53">
        <v>0</v>
      </c>
      <c r="CR120" s="53">
        <v>0</v>
      </c>
      <c r="CS120" s="53">
        <v>0</v>
      </c>
      <c r="CT120" s="53">
        <v>0</v>
      </c>
      <c r="CU120" s="53">
        <v>0</v>
      </c>
      <c r="CV120" s="53">
        <v>0</v>
      </c>
    </row>
    <row r="121" spans="3:103">
      <c r="K121" s="55"/>
      <c r="L121" s="55"/>
      <c r="M121" s="55"/>
      <c r="N121" s="55"/>
      <c r="O121" s="55"/>
      <c r="P121" s="55"/>
      <c r="Q121" s="55"/>
      <c r="R121" s="55"/>
      <c r="S121" s="55"/>
      <c r="T121" s="55"/>
      <c r="U121" s="55"/>
      <c r="V121" s="55"/>
      <c r="W121" s="55"/>
      <c r="X121" s="55"/>
      <c r="Y121" s="55"/>
      <c r="Z121" s="55"/>
      <c r="AA121" s="55"/>
      <c r="AB121" s="55"/>
      <c r="AC121" s="55"/>
      <c r="AD121" s="55"/>
      <c r="AE121" s="55"/>
      <c r="AF121" s="55"/>
      <c r="AG121" s="55"/>
      <c r="AH121" s="55"/>
      <c r="AI121" s="55"/>
      <c r="AJ121" s="55"/>
      <c r="AK121" s="55"/>
      <c r="AL121" s="55"/>
      <c r="AM121" s="55"/>
      <c r="AN121" s="55"/>
      <c r="AO121" s="55"/>
      <c r="AP121" s="55"/>
      <c r="AQ121" s="55"/>
      <c r="AR121" s="55"/>
      <c r="AS121" s="55"/>
      <c r="AT121" s="55"/>
      <c r="AU121" s="55"/>
      <c r="AV121" s="55"/>
      <c r="AW121" s="55"/>
      <c r="AX121" s="55"/>
      <c r="AY121" s="55"/>
      <c r="AZ121" s="55"/>
      <c r="BA121" s="55"/>
      <c r="BB121" s="55"/>
      <c r="BC121" s="55"/>
      <c r="BD121" s="55"/>
      <c r="BE121" s="55"/>
      <c r="BF121" s="55"/>
      <c r="BG121" s="55"/>
      <c r="BH121" s="55"/>
      <c r="BI121" s="55"/>
      <c r="BJ121" s="55"/>
      <c r="BK121" s="55"/>
      <c r="BL121" s="55"/>
      <c r="BM121" s="55"/>
      <c r="BN121" s="55"/>
      <c r="BO121" s="55"/>
      <c r="BP121" s="55"/>
      <c r="BQ121" s="55"/>
      <c r="BR121" s="55"/>
      <c r="BS121" s="55"/>
      <c r="BT121" s="55"/>
      <c r="BU121" s="55"/>
      <c r="BV121" s="55"/>
      <c r="BW121" s="55"/>
      <c r="BX121" s="55"/>
      <c r="BY121" s="55"/>
      <c r="BZ121" s="55"/>
      <c r="CA121" s="55"/>
      <c r="CB121" s="55"/>
      <c r="CC121" s="55"/>
      <c r="CD121" s="55"/>
      <c r="CE121" s="55"/>
      <c r="CF121" s="55"/>
      <c r="CG121" s="55"/>
      <c r="CH121" s="55"/>
      <c r="CI121" s="55"/>
      <c r="CJ121" s="55"/>
      <c r="CK121" s="55"/>
      <c r="CL121" s="55"/>
      <c r="CM121" s="55"/>
      <c r="CN121" s="55"/>
      <c r="CO121" s="55"/>
      <c r="CP121" s="55"/>
      <c r="CQ121" s="55"/>
      <c r="CR121" s="55"/>
      <c r="CS121" s="55"/>
      <c r="CT121" s="55"/>
      <c r="CU121" s="55"/>
      <c r="CV121" s="55"/>
    </row>
    <row r="122" spans="3:103">
      <c r="E122" s="1" t="s">
        <v>330</v>
      </c>
      <c r="G122" s="1" t="s">
        <v>305</v>
      </c>
      <c r="H122" s="1"/>
      <c r="I122" s="1"/>
      <c r="J122" s="1"/>
      <c r="L122" s="191"/>
      <c r="M122" s="191"/>
      <c r="N122" s="191"/>
      <c r="O122" s="191"/>
      <c r="P122" s="191"/>
      <c r="Q122" s="191"/>
      <c r="R122" s="191"/>
      <c r="S122" s="191"/>
      <c r="T122" s="191"/>
      <c r="U122" s="191"/>
      <c r="V122" s="191"/>
      <c r="W122" s="191"/>
      <c r="X122" s="191"/>
      <c r="Y122" s="191"/>
      <c r="Z122" s="191"/>
      <c r="AA122" s="191"/>
      <c r="AB122" s="191"/>
      <c r="AC122" s="191"/>
      <c r="AD122" s="191"/>
      <c r="AE122" s="191"/>
      <c r="AF122" s="191"/>
      <c r="AG122" s="191"/>
      <c r="AH122" s="191"/>
      <c r="AI122" s="191"/>
      <c r="AJ122" s="191"/>
      <c r="AK122" s="191"/>
      <c r="AL122" s="191"/>
      <c r="AM122" s="191"/>
      <c r="AN122" s="191"/>
      <c r="AO122" s="191"/>
      <c r="AP122" s="191"/>
      <c r="AQ122" s="191"/>
      <c r="AR122" s="191"/>
      <c r="AS122" s="191"/>
      <c r="AT122" s="191"/>
      <c r="AU122" s="191"/>
      <c r="AV122" s="191"/>
      <c r="AW122" s="191"/>
      <c r="AX122" s="191"/>
      <c r="AY122" s="191"/>
      <c r="AZ122" s="191"/>
      <c r="BA122" s="191"/>
      <c r="BB122" s="191"/>
      <c r="BC122" s="191"/>
      <c r="BD122" s="191"/>
      <c r="BE122" s="191"/>
      <c r="BF122" s="191"/>
      <c r="BG122" s="191"/>
      <c r="BH122" s="191"/>
      <c r="BI122" s="191"/>
      <c r="BJ122" s="191"/>
      <c r="BK122" s="191"/>
      <c r="BL122" s="191"/>
      <c r="BM122" s="191"/>
      <c r="BN122" s="191"/>
      <c r="BO122" s="191"/>
      <c r="BP122" s="191"/>
      <c r="BQ122" s="191"/>
      <c r="BR122" s="191"/>
      <c r="BS122" s="191"/>
      <c r="BT122" s="191"/>
      <c r="BU122" s="191"/>
      <c r="BV122" s="191"/>
      <c r="BW122" s="191"/>
      <c r="BX122" s="191"/>
      <c r="BY122" s="191"/>
      <c r="BZ122" s="191"/>
      <c r="CA122" s="191"/>
      <c r="CB122" s="191"/>
      <c r="CC122" s="191"/>
      <c r="CD122" s="191"/>
      <c r="CE122" s="191"/>
      <c r="CF122" s="191"/>
      <c r="CG122" s="191"/>
      <c r="CH122" s="191"/>
      <c r="CI122" s="191"/>
      <c r="CJ122" s="191"/>
      <c r="CK122" s="191"/>
      <c r="CL122" s="191"/>
      <c r="CM122" s="191"/>
      <c r="CN122" s="191"/>
      <c r="CO122" s="191"/>
      <c r="CP122" s="191"/>
      <c r="CQ122" s="191"/>
      <c r="CR122" s="191"/>
      <c r="CS122" s="191"/>
      <c r="CT122" s="191"/>
      <c r="CU122" s="191"/>
      <c r="CV122" s="191"/>
    </row>
    <row r="123" spans="3:103">
      <c r="E123" s="1" t="s">
        <v>331</v>
      </c>
      <c r="G123" s="1" t="s">
        <v>305</v>
      </c>
      <c r="H123" s="1"/>
      <c r="I123" s="1"/>
      <c r="J123" s="1"/>
      <c r="L123" s="191"/>
      <c r="M123" s="191"/>
      <c r="N123" s="191"/>
      <c r="O123" s="191"/>
      <c r="P123" s="191"/>
      <c r="Q123" s="191"/>
      <c r="R123" s="191"/>
      <c r="S123" s="191"/>
      <c r="T123" s="191"/>
      <c r="U123" s="191"/>
      <c r="V123" s="191"/>
      <c r="W123" s="191"/>
      <c r="X123" s="191"/>
      <c r="Y123" s="191"/>
      <c r="Z123" s="191"/>
      <c r="AA123" s="191"/>
      <c r="AB123" s="191"/>
      <c r="AC123" s="191"/>
      <c r="AD123" s="191"/>
      <c r="AE123" s="191"/>
      <c r="AF123" s="191"/>
      <c r="AG123" s="191"/>
      <c r="AH123" s="191"/>
      <c r="AI123" s="191"/>
      <c r="AJ123" s="191"/>
      <c r="AK123" s="191"/>
      <c r="AL123" s="191"/>
      <c r="AM123" s="191"/>
      <c r="AN123" s="191"/>
      <c r="AO123" s="191"/>
      <c r="AP123" s="191"/>
      <c r="AQ123" s="191"/>
      <c r="AR123" s="191"/>
      <c r="AS123" s="191"/>
      <c r="AT123" s="191"/>
      <c r="AU123" s="191"/>
      <c r="AV123" s="191"/>
      <c r="AW123" s="191"/>
      <c r="AX123" s="191"/>
      <c r="AY123" s="191"/>
      <c r="AZ123" s="191"/>
      <c r="BA123" s="191"/>
      <c r="BB123" s="191"/>
      <c r="BC123" s="191"/>
      <c r="BD123" s="191"/>
      <c r="BE123" s="191"/>
      <c r="BF123" s="191"/>
      <c r="BG123" s="191"/>
      <c r="BH123" s="191"/>
      <c r="BI123" s="191"/>
      <c r="BJ123" s="191"/>
      <c r="BK123" s="191"/>
      <c r="BL123" s="191"/>
      <c r="BM123" s="191"/>
      <c r="BN123" s="191"/>
      <c r="BO123" s="191"/>
      <c r="BP123" s="191"/>
      <c r="BQ123" s="191"/>
      <c r="BR123" s="191"/>
      <c r="BS123" s="191"/>
      <c r="BT123" s="191"/>
      <c r="BU123" s="191"/>
      <c r="BV123" s="191"/>
      <c r="BW123" s="191"/>
      <c r="BX123" s="191"/>
      <c r="BY123" s="191"/>
      <c r="BZ123" s="191"/>
      <c r="CA123" s="191"/>
      <c r="CB123" s="191"/>
      <c r="CC123" s="191"/>
      <c r="CD123" s="191"/>
      <c r="CE123" s="191"/>
      <c r="CF123" s="191"/>
      <c r="CG123" s="191"/>
      <c r="CH123" s="191"/>
      <c r="CI123" s="191"/>
      <c r="CJ123" s="191"/>
      <c r="CK123" s="191"/>
      <c r="CL123" s="191"/>
      <c r="CM123" s="191"/>
      <c r="CN123" s="191"/>
      <c r="CO123" s="191"/>
      <c r="CP123" s="191"/>
      <c r="CQ123" s="191"/>
      <c r="CR123" s="191"/>
      <c r="CS123" s="191"/>
      <c r="CT123" s="191"/>
      <c r="CU123" s="191"/>
      <c r="CV123" s="191"/>
    </row>
    <row r="124" spans="3:103">
      <c r="E124" s="15" t="s">
        <v>332</v>
      </c>
      <c r="F124" s="15"/>
      <c r="G124" s="1" t="s">
        <v>305</v>
      </c>
      <c r="K124" s="55"/>
      <c r="L124" s="191"/>
      <c r="M124" s="191"/>
      <c r="N124" s="191"/>
      <c r="O124" s="191"/>
      <c r="P124" s="191"/>
      <c r="Q124" s="191"/>
      <c r="R124" s="191"/>
      <c r="S124" s="191"/>
      <c r="T124" s="191"/>
      <c r="U124" s="191"/>
      <c r="V124" s="191"/>
      <c r="W124" s="191"/>
      <c r="X124" s="191"/>
      <c r="Y124" s="191"/>
      <c r="Z124" s="191"/>
      <c r="AA124" s="191"/>
      <c r="AB124" s="191"/>
      <c r="AC124" s="191"/>
      <c r="AD124" s="191"/>
      <c r="AE124" s="191"/>
      <c r="AF124" s="191"/>
      <c r="AG124" s="191"/>
      <c r="AH124" s="191"/>
      <c r="AI124" s="191"/>
      <c r="AJ124" s="191"/>
      <c r="AK124" s="191"/>
      <c r="AL124" s="191"/>
      <c r="AM124" s="191"/>
      <c r="AN124" s="191"/>
      <c r="AO124" s="191"/>
      <c r="AP124" s="191"/>
      <c r="AQ124" s="191"/>
      <c r="AR124" s="191"/>
      <c r="AS124" s="191"/>
      <c r="AT124" s="191"/>
      <c r="AU124" s="191"/>
      <c r="AV124" s="191"/>
      <c r="AW124" s="191"/>
      <c r="AX124" s="191"/>
      <c r="AY124" s="191"/>
      <c r="AZ124" s="191"/>
      <c r="BA124" s="191"/>
      <c r="BB124" s="191"/>
      <c r="BC124" s="191"/>
      <c r="BD124" s="191"/>
      <c r="BE124" s="191"/>
      <c r="BF124" s="191"/>
      <c r="BG124" s="191"/>
      <c r="BH124" s="191"/>
      <c r="BI124" s="191"/>
      <c r="BJ124" s="191"/>
      <c r="BK124" s="191"/>
      <c r="BL124" s="191"/>
      <c r="BM124" s="191"/>
      <c r="BN124" s="191"/>
      <c r="BO124" s="191"/>
      <c r="BP124" s="191"/>
      <c r="BQ124" s="191"/>
      <c r="BR124" s="191"/>
      <c r="BS124" s="191"/>
      <c r="BT124" s="191"/>
      <c r="BU124" s="191"/>
      <c r="BV124" s="191"/>
      <c r="BW124" s="191"/>
      <c r="BX124" s="191"/>
      <c r="BY124" s="191"/>
      <c r="BZ124" s="191"/>
      <c r="CA124" s="191"/>
      <c r="CB124" s="191"/>
      <c r="CC124" s="191"/>
      <c r="CD124" s="191"/>
      <c r="CE124" s="191"/>
      <c r="CF124" s="191"/>
      <c r="CG124" s="191"/>
      <c r="CH124" s="191"/>
      <c r="CI124" s="191"/>
      <c r="CJ124" s="191"/>
      <c r="CK124" s="191"/>
      <c r="CL124" s="191"/>
      <c r="CM124" s="191"/>
      <c r="CN124" s="191"/>
      <c r="CO124" s="191"/>
      <c r="CP124" s="191"/>
      <c r="CQ124" s="191"/>
      <c r="CR124" s="191"/>
      <c r="CS124" s="191"/>
      <c r="CT124" s="191"/>
      <c r="CU124" s="191"/>
      <c r="CV124" s="191"/>
    </row>
    <row r="125" spans="3:103">
      <c r="E125" s="15" t="s">
        <v>333</v>
      </c>
      <c r="F125" s="15"/>
      <c r="G125" s="1" t="s">
        <v>305</v>
      </c>
      <c r="K125" s="55"/>
      <c r="L125" s="191"/>
      <c r="M125" s="191"/>
      <c r="N125" s="191"/>
      <c r="O125" s="191"/>
      <c r="P125" s="191"/>
      <c r="Q125" s="191"/>
      <c r="R125" s="191"/>
      <c r="S125" s="191"/>
      <c r="T125" s="191"/>
      <c r="U125" s="191"/>
      <c r="V125" s="191"/>
      <c r="W125" s="191"/>
      <c r="X125" s="191"/>
      <c r="Y125" s="191"/>
      <c r="Z125" s="191"/>
      <c r="AA125" s="191"/>
      <c r="AB125" s="191"/>
      <c r="AC125" s="191"/>
      <c r="AD125" s="191"/>
      <c r="AE125" s="191"/>
      <c r="AF125" s="191"/>
      <c r="AG125" s="191"/>
      <c r="AH125" s="191"/>
      <c r="AI125" s="191"/>
      <c r="AJ125" s="191"/>
      <c r="AK125" s="191"/>
      <c r="AL125" s="191"/>
      <c r="AM125" s="191"/>
      <c r="AN125" s="191"/>
      <c r="AO125" s="191"/>
      <c r="AP125" s="191"/>
      <c r="AQ125" s="191"/>
      <c r="AR125" s="191"/>
      <c r="AS125" s="191"/>
      <c r="AT125" s="191"/>
      <c r="AU125" s="191"/>
      <c r="AV125" s="191"/>
      <c r="AW125" s="191"/>
      <c r="AX125" s="191"/>
      <c r="AY125" s="191"/>
      <c r="AZ125" s="191"/>
      <c r="BA125" s="191"/>
      <c r="BB125" s="191"/>
      <c r="BC125" s="191"/>
      <c r="BD125" s="191"/>
      <c r="BE125" s="191"/>
      <c r="BF125" s="191"/>
      <c r="BG125" s="191"/>
      <c r="BH125" s="191"/>
      <c r="BI125" s="191"/>
      <c r="BJ125" s="191"/>
      <c r="BK125" s="191"/>
      <c r="BL125" s="191"/>
      <c r="BM125" s="191"/>
      <c r="BN125" s="191"/>
      <c r="BO125" s="191"/>
      <c r="BP125" s="191"/>
      <c r="BQ125" s="191"/>
      <c r="BR125" s="191"/>
      <c r="BS125" s="191"/>
      <c r="BT125" s="191"/>
      <c r="BU125" s="191"/>
      <c r="BV125" s="191"/>
      <c r="BW125" s="191"/>
      <c r="BX125" s="191"/>
      <c r="BY125" s="191"/>
      <c r="BZ125" s="191"/>
      <c r="CA125" s="191"/>
      <c r="CB125" s="191"/>
      <c r="CC125" s="191"/>
      <c r="CD125" s="191"/>
      <c r="CE125" s="191"/>
      <c r="CF125" s="191"/>
      <c r="CG125" s="191"/>
      <c r="CH125" s="191"/>
      <c r="CI125" s="191"/>
      <c r="CJ125" s="191"/>
      <c r="CK125" s="191"/>
      <c r="CL125" s="191"/>
      <c r="CM125" s="191"/>
      <c r="CN125" s="191"/>
      <c r="CO125" s="191"/>
      <c r="CP125" s="191"/>
      <c r="CQ125" s="191"/>
      <c r="CR125" s="191"/>
      <c r="CS125" s="191"/>
      <c r="CT125" s="191"/>
      <c r="CU125" s="191"/>
      <c r="CV125" s="191"/>
    </row>
    <row r="126" spans="3:103">
      <c r="K126" s="11"/>
      <c r="L126" s="11"/>
      <c r="M126" s="11"/>
      <c r="N126" s="11"/>
      <c r="O126" s="11"/>
      <c r="P126" s="11"/>
      <c r="Q126" s="11"/>
      <c r="R126" s="11"/>
      <c r="S126" s="11"/>
      <c r="T126" s="11"/>
      <c r="U126" s="11"/>
      <c r="V126" s="11"/>
      <c r="W126" s="11"/>
      <c r="X126" s="11"/>
      <c r="Y126" s="11"/>
      <c r="Z126" s="11"/>
      <c r="AA126" s="11"/>
      <c r="AB126" s="11"/>
      <c r="AC126" s="11"/>
      <c r="AD126" s="11"/>
      <c r="AE126" s="11"/>
      <c r="AF126" s="11"/>
      <c r="AG126" s="11"/>
      <c r="AH126" s="11"/>
      <c r="AI126" s="11"/>
      <c r="AJ126" s="11"/>
      <c r="AK126" s="11"/>
      <c r="AL126" s="11"/>
      <c r="AM126" s="11"/>
      <c r="AN126" s="11"/>
      <c r="AO126" s="11"/>
      <c r="AP126" s="11"/>
      <c r="AQ126" s="11"/>
      <c r="AR126" s="11"/>
      <c r="AS126" s="11"/>
      <c r="AT126" s="11"/>
      <c r="AU126" s="11"/>
      <c r="AV126" s="11"/>
      <c r="AW126" s="11"/>
      <c r="AX126" s="11"/>
      <c r="AY126" s="11"/>
      <c r="AZ126" s="11"/>
      <c r="BA126" s="11"/>
      <c r="BB126" s="11"/>
      <c r="BC126" s="11"/>
      <c r="BD126" s="11"/>
      <c r="BE126" s="11"/>
      <c r="BF126" s="11"/>
      <c r="BG126" s="11"/>
      <c r="BH126" s="11"/>
      <c r="BI126" s="11"/>
      <c r="BJ126" s="11"/>
      <c r="BK126" s="11"/>
      <c r="BL126" s="11"/>
      <c r="BM126" s="11"/>
      <c r="BN126" s="11"/>
      <c r="BO126" s="11"/>
      <c r="BP126" s="11"/>
      <c r="BQ126" s="11"/>
      <c r="BR126" s="11"/>
      <c r="BS126" s="11"/>
      <c r="BT126" s="11"/>
      <c r="BU126" s="11"/>
      <c r="BV126" s="11"/>
      <c r="BW126" s="11"/>
      <c r="BX126" s="11"/>
      <c r="BY126" s="11"/>
      <c r="BZ126" s="11"/>
      <c r="CA126" s="11"/>
      <c r="CB126" s="11"/>
      <c r="CC126" s="11"/>
      <c r="CD126" s="11"/>
      <c r="CE126" s="11"/>
      <c r="CF126" s="11"/>
      <c r="CG126" s="11"/>
      <c r="CH126" s="11"/>
      <c r="CI126" s="11"/>
      <c r="CJ126" s="11"/>
      <c r="CK126" s="11"/>
      <c r="CL126" s="11"/>
      <c r="CM126" s="11"/>
      <c r="CN126" s="11"/>
      <c r="CO126" s="11"/>
      <c r="CP126" s="11"/>
      <c r="CQ126" s="11"/>
      <c r="CR126" s="11"/>
      <c r="CS126" s="11"/>
      <c r="CT126" s="11"/>
      <c r="CU126" s="11"/>
      <c r="CV126" s="11"/>
    </row>
    <row r="127" spans="3:103">
      <c r="C127" s="43">
        <f>MAX($B$15:C126)+0.1</f>
        <v>4.2999999999999989</v>
      </c>
      <c r="D127" s="41" t="s">
        <v>334</v>
      </c>
      <c r="E127" s="41"/>
      <c r="F127" s="41"/>
      <c r="G127" s="41"/>
      <c r="H127" s="41"/>
      <c r="I127" s="41"/>
      <c r="J127" s="41"/>
      <c r="K127" s="41"/>
      <c r="L127" s="41"/>
      <c r="M127" s="41"/>
      <c r="N127" s="41"/>
      <c r="O127" s="41"/>
      <c r="P127" s="41"/>
      <c r="Q127" s="41"/>
      <c r="R127" s="41"/>
      <c r="S127" s="41"/>
      <c r="T127" s="41"/>
      <c r="U127" s="41"/>
      <c r="V127" s="41"/>
      <c r="W127" s="41"/>
      <c r="X127" s="41"/>
      <c r="Y127" s="41"/>
      <c r="Z127" s="41"/>
      <c r="AA127" s="41"/>
      <c r="AB127" s="41"/>
      <c r="AC127" s="41"/>
      <c r="AD127" s="41"/>
      <c r="AE127" s="41"/>
      <c r="AF127" s="41"/>
      <c r="AG127" s="41"/>
      <c r="AH127" s="41"/>
      <c r="AI127" s="41"/>
      <c r="AJ127" s="41"/>
      <c r="AK127" s="41"/>
      <c r="AL127" s="41"/>
      <c r="AM127" s="41"/>
      <c r="AN127" s="41"/>
      <c r="AO127" s="41"/>
      <c r="AP127" s="41"/>
      <c r="AQ127" s="41"/>
      <c r="AR127" s="41"/>
      <c r="AS127" s="41"/>
      <c r="AT127" s="41"/>
      <c r="AU127" s="41"/>
      <c r="AV127" s="41"/>
      <c r="AW127" s="41"/>
      <c r="AX127" s="41"/>
      <c r="AY127" s="41"/>
      <c r="AZ127" s="41"/>
      <c r="BA127" s="41"/>
      <c r="BB127" s="41"/>
      <c r="BC127" s="41"/>
      <c r="BD127" s="41"/>
      <c r="BE127" s="41"/>
      <c r="BF127" s="41"/>
      <c r="BG127" s="41"/>
      <c r="BH127" s="41"/>
      <c r="BI127" s="41"/>
      <c r="BJ127" s="41"/>
      <c r="BK127" s="41"/>
      <c r="BL127" s="41"/>
      <c r="BM127" s="41"/>
      <c r="BN127" s="41"/>
      <c r="BO127" s="41"/>
      <c r="BP127" s="41"/>
      <c r="BQ127" s="41"/>
      <c r="BR127" s="41"/>
      <c r="BS127" s="41"/>
      <c r="BT127" s="41"/>
      <c r="BU127" s="41"/>
      <c r="BV127" s="41"/>
      <c r="BW127" s="41"/>
      <c r="BX127" s="41"/>
      <c r="BY127" s="41"/>
      <c r="BZ127" s="41"/>
      <c r="CA127" s="41"/>
      <c r="CB127" s="41"/>
      <c r="CC127" s="41"/>
      <c r="CD127" s="41"/>
      <c r="CE127" s="41"/>
      <c r="CF127" s="41"/>
      <c r="CG127" s="41"/>
      <c r="CH127" s="41"/>
      <c r="CI127" s="41"/>
      <c r="CJ127" s="41"/>
      <c r="CK127" s="41"/>
      <c r="CL127" s="41"/>
      <c r="CM127" s="41"/>
      <c r="CN127" s="41"/>
      <c r="CO127" s="41"/>
      <c r="CP127" s="41"/>
      <c r="CQ127" s="41"/>
      <c r="CR127" s="41"/>
      <c r="CS127" s="41"/>
      <c r="CT127" s="41"/>
      <c r="CU127" s="41"/>
      <c r="CV127" s="41"/>
      <c r="CW127" s="24"/>
      <c r="CX127" s="24"/>
      <c r="CY127" s="24"/>
    </row>
    <row r="128" spans="3:103">
      <c r="C128" s="15"/>
      <c r="D128" s="15"/>
      <c r="E128" s="15"/>
      <c r="F128" s="15"/>
      <c r="H128" s="322"/>
      <c r="K128" s="55"/>
      <c r="L128" s="55"/>
      <c r="M128" s="55"/>
      <c r="N128" s="55"/>
      <c r="O128" s="55"/>
      <c r="P128" s="55"/>
      <c r="Q128" s="55"/>
      <c r="R128" s="55"/>
      <c r="S128" s="55"/>
      <c r="T128" s="55"/>
      <c r="U128" s="55"/>
      <c r="V128" s="55"/>
      <c r="W128" s="55"/>
      <c r="X128" s="55"/>
      <c r="Y128" s="55"/>
      <c r="Z128" s="55"/>
      <c r="AA128" s="55"/>
      <c r="AB128" s="55"/>
      <c r="AC128" s="55"/>
      <c r="AD128" s="55"/>
      <c r="AE128" s="55"/>
      <c r="AF128" s="55"/>
      <c r="AG128" s="55"/>
      <c r="AH128" s="55"/>
      <c r="AI128" s="55"/>
      <c r="AJ128" s="55"/>
      <c r="AK128" s="55"/>
      <c r="AL128" s="55"/>
      <c r="AM128" s="55"/>
      <c r="AN128" s="55"/>
      <c r="AO128" s="55"/>
      <c r="AP128" s="55"/>
      <c r="AQ128" s="55"/>
      <c r="AR128" s="55"/>
      <c r="AS128" s="55"/>
      <c r="AT128" s="55"/>
      <c r="AU128" s="55"/>
      <c r="AV128" s="55"/>
      <c r="AW128" s="55"/>
      <c r="AX128" s="55"/>
      <c r="AY128" s="55"/>
      <c r="AZ128" s="55"/>
      <c r="BA128" s="55"/>
      <c r="BB128" s="55"/>
      <c r="BC128" s="55"/>
      <c r="BD128" s="55"/>
      <c r="BE128" s="55"/>
      <c r="BF128" s="55"/>
      <c r="BG128" s="55"/>
      <c r="BH128" s="55"/>
      <c r="BI128" s="55"/>
      <c r="BJ128" s="55"/>
      <c r="BK128" s="55"/>
      <c r="BL128" s="55"/>
      <c r="BM128" s="55"/>
      <c r="BN128" s="55"/>
      <c r="BO128" s="55"/>
      <c r="BP128" s="55"/>
      <c r="BQ128" s="55"/>
      <c r="BR128" s="55"/>
      <c r="BS128" s="55"/>
      <c r="BT128" s="55"/>
      <c r="BU128" s="55"/>
      <c r="BV128" s="55"/>
      <c r="BW128" s="55"/>
      <c r="BX128" s="55"/>
      <c r="BY128" s="55"/>
      <c r="BZ128" s="55"/>
      <c r="CA128" s="55"/>
      <c r="CB128" s="55"/>
      <c r="CC128" s="55"/>
      <c r="CD128" s="55"/>
      <c r="CE128" s="55"/>
      <c r="CF128" s="55"/>
      <c r="CG128" s="55"/>
      <c r="CH128" s="55"/>
      <c r="CI128" s="55"/>
      <c r="CJ128" s="55"/>
      <c r="CK128" s="55"/>
      <c r="CL128" s="55"/>
      <c r="CM128" s="55"/>
      <c r="CN128" s="55"/>
      <c r="CO128" s="55"/>
      <c r="CP128" s="55"/>
      <c r="CQ128" s="55"/>
      <c r="CR128" s="55"/>
      <c r="CS128" s="55"/>
      <c r="CT128" s="55"/>
      <c r="CU128" s="55"/>
      <c r="CV128" s="55"/>
      <c r="CW128" s="18"/>
      <c r="CX128" s="18"/>
      <c r="CY128" s="18"/>
    </row>
    <row r="129" spans="3:104">
      <c r="C129" s="15"/>
      <c r="D129" s="15"/>
      <c r="E129" s="15" t="s">
        <v>335</v>
      </c>
      <c r="F129" s="15"/>
      <c r="G129" s="1" t="s">
        <v>154</v>
      </c>
      <c r="H129" s="53">
        <v>0</v>
      </c>
      <c r="K129" s="55"/>
      <c r="L129" s="55">
        <f>$H129*MAX(L$7,L$8)</f>
        <v>0</v>
      </c>
      <c r="M129" s="55">
        <f>$H129*MAX(M$7,M$8)</f>
        <v>0</v>
      </c>
      <c r="N129" s="55">
        <f>$H129*MAX(N$7,N$8)</f>
        <v>0</v>
      </c>
      <c r="O129" s="55">
        <f>$H129*MAX(O$7,O$8)</f>
        <v>0</v>
      </c>
      <c r="P129" s="55">
        <f t="shared" ref="P129:BX129" si="85">$H129*MAX(P$7,P$8)</f>
        <v>0</v>
      </c>
      <c r="Q129" s="55">
        <f t="shared" si="85"/>
        <v>0</v>
      </c>
      <c r="R129" s="55">
        <f t="shared" si="85"/>
        <v>0</v>
      </c>
      <c r="S129" s="55">
        <f t="shared" si="85"/>
        <v>0</v>
      </c>
      <c r="T129" s="55">
        <f t="shared" si="85"/>
        <v>0</v>
      </c>
      <c r="U129" s="55">
        <f t="shared" si="85"/>
        <v>0</v>
      </c>
      <c r="V129" s="55">
        <f t="shared" si="85"/>
        <v>0</v>
      </c>
      <c r="W129" s="55">
        <f t="shared" si="85"/>
        <v>0</v>
      </c>
      <c r="X129" s="55">
        <f>$H129*MAX(X$7,X$8)</f>
        <v>0</v>
      </c>
      <c r="Y129" s="55">
        <f t="shared" si="85"/>
        <v>0</v>
      </c>
      <c r="Z129" s="55">
        <f t="shared" si="85"/>
        <v>0</v>
      </c>
      <c r="AA129" s="55">
        <f>$H129*MAX(AA$7,AA$8)</f>
        <v>0</v>
      </c>
      <c r="AB129" s="55">
        <f t="shared" si="85"/>
        <v>0</v>
      </c>
      <c r="AC129" s="55">
        <f t="shared" si="85"/>
        <v>0</v>
      </c>
      <c r="AD129" s="55">
        <f t="shared" si="85"/>
        <v>0</v>
      </c>
      <c r="AE129" s="55">
        <f t="shared" si="85"/>
        <v>0</v>
      </c>
      <c r="AF129" s="55">
        <f t="shared" si="85"/>
        <v>0</v>
      </c>
      <c r="AG129" s="55">
        <f t="shared" si="85"/>
        <v>0</v>
      </c>
      <c r="AH129" s="55">
        <f>$H129*MAX(AH$7,AH$8)</f>
        <v>0</v>
      </c>
      <c r="AI129" s="55">
        <f t="shared" si="85"/>
        <v>0</v>
      </c>
      <c r="AJ129" s="55">
        <f t="shared" si="85"/>
        <v>0</v>
      </c>
      <c r="AK129" s="55">
        <f t="shared" si="85"/>
        <v>0</v>
      </c>
      <c r="AL129" s="55">
        <f t="shared" si="85"/>
        <v>0</v>
      </c>
      <c r="AM129" s="55">
        <f t="shared" si="85"/>
        <v>0</v>
      </c>
      <c r="AN129" s="55">
        <f t="shared" si="85"/>
        <v>0</v>
      </c>
      <c r="AO129" s="55">
        <f t="shared" si="85"/>
        <v>0</v>
      </c>
      <c r="AP129" s="55">
        <f t="shared" si="85"/>
        <v>0</v>
      </c>
      <c r="AQ129" s="55">
        <f t="shared" si="85"/>
        <v>0</v>
      </c>
      <c r="AR129" s="55">
        <f t="shared" si="85"/>
        <v>0</v>
      </c>
      <c r="AS129" s="55">
        <f t="shared" si="85"/>
        <v>0</v>
      </c>
      <c r="AT129" s="55">
        <f t="shared" si="85"/>
        <v>0</v>
      </c>
      <c r="AU129" s="55">
        <f t="shared" si="85"/>
        <v>0</v>
      </c>
      <c r="AV129" s="55">
        <f t="shared" si="85"/>
        <v>0</v>
      </c>
      <c r="AW129" s="55">
        <f t="shared" si="85"/>
        <v>0</v>
      </c>
      <c r="AX129" s="55">
        <f t="shared" si="85"/>
        <v>0</v>
      </c>
      <c r="AY129" s="55">
        <f t="shared" si="85"/>
        <v>0</v>
      </c>
      <c r="AZ129" s="55">
        <f t="shared" si="85"/>
        <v>0</v>
      </c>
      <c r="BA129" s="55">
        <f t="shared" si="85"/>
        <v>0</v>
      </c>
      <c r="BB129" s="55">
        <f t="shared" si="85"/>
        <v>0</v>
      </c>
      <c r="BC129" s="55">
        <f t="shared" si="85"/>
        <v>0</v>
      </c>
      <c r="BD129" s="55">
        <f t="shared" si="85"/>
        <v>0</v>
      </c>
      <c r="BE129" s="55">
        <f t="shared" si="85"/>
        <v>0</v>
      </c>
      <c r="BF129" s="55">
        <f t="shared" si="85"/>
        <v>0</v>
      </c>
      <c r="BG129" s="55">
        <f t="shared" si="85"/>
        <v>0</v>
      </c>
      <c r="BH129" s="55">
        <f t="shared" si="85"/>
        <v>0</v>
      </c>
      <c r="BI129" s="55">
        <f t="shared" si="85"/>
        <v>0</v>
      </c>
      <c r="BJ129" s="55">
        <f t="shared" si="85"/>
        <v>0</v>
      </c>
      <c r="BK129" s="55">
        <f t="shared" si="85"/>
        <v>0</v>
      </c>
      <c r="BL129" s="55">
        <f t="shared" si="85"/>
        <v>0</v>
      </c>
      <c r="BM129" s="55">
        <f t="shared" si="85"/>
        <v>0</v>
      </c>
      <c r="BN129" s="55">
        <f t="shared" si="85"/>
        <v>0</v>
      </c>
      <c r="BO129" s="55">
        <f t="shared" si="85"/>
        <v>0</v>
      </c>
      <c r="BP129" s="55">
        <f t="shared" si="85"/>
        <v>0</v>
      </c>
      <c r="BQ129" s="55">
        <f t="shared" si="85"/>
        <v>0</v>
      </c>
      <c r="BR129" s="55">
        <f t="shared" si="85"/>
        <v>0</v>
      </c>
      <c r="BS129" s="55">
        <f t="shared" si="85"/>
        <v>0</v>
      </c>
      <c r="BT129" s="55">
        <f t="shared" si="85"/>
        <v>0</v>
      </c>
      <c r="BU129" s="55">
        <f t="shared" si="85"/>
        <v>0</v>
      </c>
      <c r="BV129" s="55">
        <f t="shared" si="85"/>
        <v>0</v>
      </c>
      <c r="BW129" s="55">
        <f t="shared" si="85"/>
        <v>0</v>
      </c>
      <c r="BX129" s="55">
        <f t="shared" si="85"/>
        <v>0</v>
      </c>
      <c r="BY129" s="55">
        <f t="shared" ref="BY129:CV129" si="86">$H129*MAX(BY$7,BY$8)</f>
        <v>0</v>
      </c>
      <c r="BZ129" s="55">
        <f t="shared" si="86"/>
        <v>0</v>
      </c>
      <c r="CA129" s="55">
        <f t="shared" si="86"/>
        <v>0</v>
      </c>
      <c r="CB129" s="55">
        <f t="shared" si="86"/>
        <v>0</v>
      </c>
      <c r="CC129" s="55">
        <f t="shared" si="86"/>
        <v>0</v>
      </c>
      <c r="CD129" s="55">
        <f t="shared" si="86"/>
        <v>0</v>
      </c>
      <c r="CE129" s="55">
        <f t="shared" si="86"/>
        <v>0</v>
      </c>
      <c r="CF129" s="55">
        <f t="shared" si="86"/>
        <v>0</v>
      </c>
      <c r="CG129" s="55">
        <f t="shared" si="86"/>
        <v>0</v>
      </c>
      <c r="CH129" s="55">
        <f t="shared" si="86"/>
        <v>0</v>
      </c>
      <c r="CI129" s="55">
        <f t="shared" si="86"/>
        <v>0</v>
      </c>
      <c r="CJ129" s="55">
        <f t="shared" si="86"/>
        <v>0</v>
      </c>
      <c r="CK129" s="55">
        <f t="shared" si="86"/>
        <v>0</v>
      </c>
      <c r="CL129" s="55">
        <f t="shared" si="86"/>
        <v>0</v>
      </c>
      <c r="CM129" s="55">
        <f t="shared" si="86"/>
        <v>0</v>
      </c>
      <c r="CN129" s="55">
        <f t="shared" si="86"/>
        <v>0</v>
      </c>
      <c r="CO129" s="55">
        <f t="shared" si="86"/>
        <v>0</v>
      </c>
      <c r="CP129" s="55">
        <f t="shared" si="86"/>
        <v>0</v>
      </c>
      <c r="CQ129" s="55">
        <f t="shared" si="86"/>
        <v>0</v>
      </c>
      <c r="CR129" s="55">
        <f t="shared" si="86"/>
        <v>0</v>
      </c>
      <c r="CS129" s="55">
        <f t="shared" si="86"/>
        <v>0</v>
      </c>
      <c r="CT129" s="55">
        <f t="shared" si="86"/>
        <v>0</v>
      </c>
      <c r="CU129" s="55">
        <f t="shared" si="86"/>
        <v>0</v>
      </c>
      <c r="CV129" s="55">
        <f t="shared" si="86"/>
        <v>0</v>
      </c>
      <c r="CW129" s="18"/>
      <c r="CX129" s="18"/>
      <c r="CY129" s="18"/>
    </row>
    <row r="130" spans="3:104">
      <c r="C130" s="15"/>
      <c r="D130" s="15"/>
      <c r="E130" s="15"/>
      <c r="F130" s="15"/>
      <c r="H130" s="322"/>
      <c r="K130" s="55"/>
      <c r="L130" s="55"/>
      <c r="M130" s="55"/>
      <c r="N130" s="55"/>
      <c r="O130" s="55"/>
      <c r="P130" s="55"/>
      <c r="Q130" s="55"/>
      <c r="R130" s="55"/>
      <c r="S130" s="55"/>
      <c r="T130" s="55"/>
      <c r="U130" s="55"/>
      <c r="V130" s="55"/>
      <c r="W130" s="55"/>
      <c r="X130" s="55"/>
      <c r="Y130" s="55"/>
      <c r="Z130" s="55"/>
      <c r="AA130" s="55"/>
      <c r="AB130" s="55"/>
      <c r="AC130" s="55"/>
      <c r="AD130" s="55"/>
      <c r="AE130" s="55"/>
      <c r="AF130" s="55"/>
      <c r="AG130" s="55"/>
      <c r="AH130" s="55"/>
      <c r="AI130" s="55"/>
      <c r="AJ130" s="55"/>
      <c r="AK130" s="55"/>
      <c r="AL130" s="55"/>
      <c r="AM130" s="55"/>
      <c r="AN130" s="55"/>
      <c r="AO130" s="55"/>
      <c r="AP130" s="55"/>
      <c r="AQ130" s="55"/>
      <c r="AR130" s="55"/>
      <c r="AS130" s="55"/>
      <c r="AT130" s="55"/>
      <c r="AU130" s="55"/>
      <c r="AV130" s="55"/>
      <c r="AW130" s="55"/>
      <c r="AX130" s="55"/>
      <c r="AY130" s="55"/>
      <c r="AZ130" s="55"/>
      <c r="BA130" s="55"/>
      <c r="BB130" s="55"/>
      <c r="BC130" s="55"/>
      <c r="BD130" s="55"/>
      <c r="BE130" s="55"/>
      <c r="BF130" s="55"/>
      <c r="BG130" s="55"/>
      <c r="BH130" s="55"/>
      <c r="BI130" s="55"/>
      <c r="BJ130" s="55"/>
      <c r="BK130" s="55"/>
      <c r="BL130" s="55"/>
      <c r="BM130" s="55"/>
      <c r="BN130" s="55"/>
      <c r="BO130" s="55"/>
      <c r="BP130" s="55"/>
      <c r="BQ130" s="55"/>
      <c r="BR130" s="55"/>
      <c r="BS130" s="55"/>
      <c r="BT130" s="55"/>
      <c r="BU130" s="55"/>
      <c r="BV130" s="55"/>
      <c r="BW130" s="55"/>
      <c r="BX130" s="55"/>
      <c r="BY130" s="55"/>
      <c r="BZ130" s="55"/>
      <c r="CA130" s="55"/>
      <c r="CB130" s="55"/>
      <c r="CC130" s="55"/>
      <c r="CD130" s="55"/>
      <c r="CE130" s="55"/>
      <c r="CF130" s="55"/>
      <c r="CG130" s="55"/>
      <c r="CH130" s="55"/>
      <c r="CI130" s="55"/>
      <c r="CJ130" s="55"/>
      <c r="CK130" s="55"/>
      <c r="CL130" s="55"/>
      <c r="CM130" s="55"/>
      <c r="CN130" s="55"/>
      <c r="CO130" s="55"/>
      <c r="CP130" s="55"/>
      <c r="CQ130" s="55"/>
      <c r="CR130" s="55"/>
      <c r="CS130" s="55"/>
      <c r="CT130" s="55"/>
      <c r="CU130" s="55"/>
      <c r="CV130" s="55"/>
      <c r="CW130" s="18"/>
      <c r="CX130" s="18"/>
      <c r="CY130" s="18"/>
    </row>
    <row r="131" spans="3:104">
      <c r="C131" s="43">
        <f>MAX($B$15:C130)+0.1</f>
        <v>4.3999999999999986</v>
      </c>
      <c r="D131" s="41" t="s">
        <v>336</v>
      </c>
      <c r="E131" s="41"/>
      <c r="F131" s="41"/>
      <c r="G131" s="41"/>
      <c r="H131" s="41"/>
      <c r="I131" s="41"/>
      <c r="J131" s="41"/>
      <c r="K131" s="41"/>
      <c r="L131" s="41"/>
      <c r="M131" s="41"/>
      <c r="N131" s="41"/>
      <c r="O131" s="41"/>
      <c r="P131" s="41"/>
      <c r="Q131" s="41"/>
      <c r="R131" s="41"/>
      <c r="S131" s="41"/>
      <c r="T131" s="41"/>
      <c r="U131" s="41"/>
      <c r="V131" s="41"/>
      <c r="W131" s="41"/>
      <c r="X131" s="41"/>
      <c r="Y131" s="41"/>
      <c r="Z131" s="41"/>
      <c r="AA131" s="41"/>
      <c r="AB131" s="41"/>
      <c r="AC131" s="41"/>
      <c r="AD131" s="41"/>
      <c r="AE131" s="41"/>
      <c r="AF131" s="41"/>
      <c r="AG131" s="41"/>
      <c r="AH131" s="41"/>
      <c r="AI131" s="41"/>
      <c r="AJ131" s="41"/>
      <c r="AK131" s="41"/>
      <c r="AL131" s="41"/>
      <c r="AM131" s="41"/>
      <c r="AN131" s="41"/>
      <c r="AO131" s="41"/>
      <c r="AP131" s="41"/>
      <c r="AQ131" s="41"/>
      <c r="AR131" s="41"/>
      <c r="AS131" s="41"/>
      <c r="AT131" s="41"/>
      <c r="AU131" s="41"/>
      <c r="AV131" s="41"/>
      <c r="AW131" s="41"/>
      <c r="AX131" s="41"/>
      <c r="AY131" s="41"/>
      <c r="AZ131" s="41"/>
      <c r="BA131" s="41"/>
      <c r="BB131" s="41"/>
      <c r="BC131" s="41"/>
      <c r="BD131" s="41"/>
      <c r="BE131" s="41"/>
      <c r="BF131" s="41"/>
      <c r="BG131" s="41"/>
      <c r="BH131" s="41"/>
      <c r="BI131" s="41"/>
      <c r="BJ131" s="41"/>
      <c r="BK131" s="41"/>
      <c r="BL131" s="41"/>
      <c r="BM131" s="41"/>
      <c r="BN131" s="41"/>
      <c r="BO131" s="41"/>
      <c r="BP131" s="41"/>
      <c r="BQ131" s="41"/>
      <c r="BR131" s="41"/>
      <c r="BS131" s="41"/>
      <c r="BT131" s="41"/>
      <c r="BU131" s="41"/>
      <c r="BV131" s="41"/>
      <c r="BW131" s="41"/>
      <c r="BX131" s="41"/>
      <c r="BY131" s="41"/>
      <c r="BZ131" s="41"/>
      <c r="CA131" s="41"/>
      <c r="CB131" s="41"/>
      <c r="CC131" s="41"/>
      <c r="CD131" s="41"/>
      <c r="CE131" s="41"/>
      <c r="CF131" s="41"/>
      <c r="CG131" s="41"/>
      <c r="CH131" s="41"/>
      <c r="CI131" s="41"/>
      <c r="CJ131" s="41"/>
      <c r="CK131" s="41"/>
      <c r="CL131" s="41"/>
      <c r="CM131" s="41"/>
      <c r="CN131" s="41"/>
      <c r="CO131" s="41"/>
      <c r="CP131" s="41"/>
      <c r="CQ131" s="41"/>
      <c r="CR131" s="41"/>
      <c r="CS131" s="41"/>
      <c r="CT131" s="41"/>
      <c r="CU131" s="41"/>
      <c r="CV131" s="41"/>
      <c r="CW131" s="24"/>
      <c r="CX131" s="24"/>
      <c r="CY131" s="24"/>
    </row>
    <row r="132" spans="3:104">
      <c r="C132" s="38" t="s">
        <v>337</v>
      </c>
      <c r="D132" s="38"/>
      <c r="E132" s="38"/>
      <c r="F132" s="38"/>
      <c r="G132" s="38"/>
      <c r="H132" s="38"/>
      <c r="I132" s="38"/>
      <c r="J132" s="38"/>
      <c r="K132" s="38"/>
      <c r="L132" s="38"/>
      <c r="M132" s="38"/>
      <c r="N132" s="38"/>
      <c r="O132" s="38"/>
      <c r="P132" s="38"/>
      <c r="Q132" s="38"/>
      <c r="R132" s="38"/>
      <c r="S132" s="38"/>
      <c r="T132" s="38"/>
      <c r="U132" s="38"/>
      <c r="V132" s="38"/>
      <c r="W132" s="38"/>
      <c r="X132" s="38"/>
      <c r="Y132" s="38"/>
      <c r="Z132" s="38"/>
      <c r="AA132" s="38"/>
      <c r="AB132" s="38"/>
      <c r="AC132" s="38"/>
      <c r="AD132" s="38"/>
      <c r="AE132" s="38"/>
      <c r="AF132" s="38"/>
      <c r="AG132" s="38"/>
      <c r="AH132" s="38"/>
      <c r="AI132" s="38"/>
      <c r="AJ132" s="38"/>
      <c r="AK132" s="38"/>
      <c r="AL132" s="38"/>
      <c r="AM132" s="38"/>
      <c r="AN132" s="38"/>
      <c r="AO132" s="38"/>
      <c r="AP132" s="38"/>
      <c r="AQ132" s="38"/>
      <c r="AR132" s="38"/>
      <c r="AS132" s="38"/>
      <c r="AT132" s="38"/>
      <c r="AU132" s="38"/>
      <c r="AV132" s="38"/>
      <c r="AW132" s="38"/>
      <c r="AX132" s="38"/>
      <c r="AY132" s="38"/>
      <c r="AZ132" s="38"/>
      <c r="BA132" s="38"/>
      <c r="BB132" s="38"/>
      <c r="BC132" s="38"/>
      <c r="BD132" s="38"/>
      <c r="BE132" s="38"/>
      <c r="BF132" s="38"/>
      <c r="BG132" s="38"/>
      <c r="BH132" s="38"/>
      <c r="BI132" s="38"/>
      <c r="BJ132" s="38"/>
      <c r="BK132" s="38"/>
      <c r="BL132" s="38"/>
      <c r="BM132" s="38"/>
      <c r="BN132" s="38"/>
      <c r="BO132" s="38"/>
      <c r="BP132" s="38"/>
      <c r="BQ132" s="38"/>
      <c r="BR132" s="38"/>
      <c r="BS132" s="38"/>
      <c r="BT132" s="38"/>
      <c r="BU132" s="38"/>
      <c r="BV132" s="38"/>
      <c r="BW132" s="38"/>
      <c r="BX132" s="38"/>
      <c r="BY132" s="38"/>
      <c r="BZ132" s="38"/>
      <c r="CA132" s="38"/>
      <c r="CB132" s="38"/>
      <c r="CC132" s="38"/>
      <c r="CD132" s="38"/>
      <c r="CE132" s="38"/>
      <c r="CF132" s="38"/>
      <c r="CG132" s="38"/>
      <c r="CH132" s="38"/>
      <c r="CI132" s="38"/>
      <c r="CJ132" s="38"/>
      <c r="CK132" s="38"/>
      <c r="CL132" s="38"/>
      <c r="CM132" s="38"/>
      <c r="CN132" s="38"/>
      <c r="CO132" s="38"/>
      <c r="CP132" s="38"/>
      <c r="CQ132" s="38"/>
      <c r="CR132" s="38"/>
      <c r="CS132" s="38"/>
      <c r="CT132" s="38"/>
      <c r="CU132" s="38"/>
      <c r="CV132" s="38"/>
      <c r="CW132" s="31"/>
      <c r="CX132" s="31"/>
      <c r="CY132" s="31"/>
      <c r="CZ132" s="31"/>
    </row>
    <row r="133" spans="3:104">
      <c r="C133" s="15"/>
      <c r="D133" s="15"/>
      <c r="E133" s="15" t="s">
        <v>338</v>
      </c>
      <c r="F133" s="15"/>
      <c r="G133" s="1" t="s">
        <v>154</v>
      </c>
      <c r="H133" s="53">
        <v>0</v>
      </c>
      <c r="K133" s="55"/>
      <c r="L133" s="55">
        <f>IF(L16&gt;0,(IF(L18=1,1-SUM(L135:L137,L99:L104),1-L135-L136-L137)*$H$133)/2, 0)</f>
        <v>0</v>
      </c>
      <c r="M133" s="55">
        <f t="shared" ref="M133:BX133" si="87">IF(M16&gt;0,(IF(M18=1,1-SUM(M135:M137,M99:M104),1-M135-M136-M137)*$H$133)/2, 0)</f>
        <v>0</v>
      </c>
      <c r="N133" s="55">
        <f t="shared" si="87"/>
        <v>0</v>
      </c>
      <c r="O133" s="55">
        <f t="shared" si="87"/>
        <v>0</v>
      </c>
      <c r="P133" s="55">
        <f t="shared" si="87"/>
        <v>0</v>
      </c>
      <c r="Q133" s="55">
        <f t="shared" si="87"/>
        <v>0</v>
      </c>
      <c r="R133" s="55">
        <f t="shared" si="87"/>
        <v>0</v>
      </c>
      <c r="S133" s="55">
        <f t="shared" si="87"/>
        <v>0</v>
      </c>
      <c r="T133" s="55">
        <f t="shared" si="87"/>
        <v>0</v>
      </c>
      <c r="U133" s="55">
        <f t="shared" si="87"/>
        <v>0</v>
      </c>
      <c r="V133" s="55">
        <f t="shared" si="87"/>
        <v>0</v>
      </c>
      <c r="W133" s="55">
        <f t="shared" si="87"/>
        <v>0</v>
      </c>
      <c r="X133" s="55">
        <f t="shared" si="87"/>
        <v>0</v>
      </c>
      <c r="Y133" s="55">
        <f t="shared" si="87"/>
        <v>0</v>
      </c>
      <c r="Z133" s="55">
        <f t="shared" si="87"/>
        <v>0</v>
      </c>
      <c r="AA133" s="55">
        <f t="shared" si="87"/>
        <v>0</v>
      </c>
      <c r="AB133" s="55">
        <f t="shared" si="87"/>
        <v>0</v>
      </c>
      <c r="AC133" s="55">
        <f t="shared" si="87"/>
        <v>0</v>
      </c>
      <c r="AD133" s="55">
        <f t="shared" si="87"/>
        <v>0</v>
      </c>
      <c r="AE133" s="55">
        <f t="shared" si="87"/>
        <v>0</v>
      </c>
      <c r="AF133" s="55">
        <f t="shared" si="87"/>
        <v>0</v>
      </c>
      <c r="AG133" s="55">
        <f t="shared" si="87"/>
        <v>0</v>
      </c>
      <c r="AH133" s="55">
        <f t="shared" si="87"/>
        <v>0</v>
      </c>
      <c r="AI133" s="55">
        <f t="shared" si="87"/>
        <v>0</v>
      </c>
      <c r="AJ133" s="55">
        <f t="shared" si="87"/>
        <v>0</v>
      </c>
      <c r="AK133" s="55">
        <f t="shared" si="87"/>
        <v>0</v>
      </c>
      <c r="AL133" s="55">
        <f t="shared" si="87"/>
        <v>0</v>
      </c>
      <c r="AM133" s="55">
        <f t="shared" si="87"/>
        <v>0</v>
      </c>
      <c r="AN133" s="55">
        <f t="shared" si="87"/>
        <v>0</v>
      </c>
      <c r="AO133" s="55">
        <f t="shared" si="87"/>
        <v>0</v>
      </c>
      <c r="AP133" s="55">
        <f t="shared" si="87"/>
        <v>0</v>
      </c>
      <c r="AQ133" s="55">
        <f t="shared" si="87"/>
        <v>0</v>
      </c>
      <c r="AR133" s="55">
        <f t="shared" si="87"/>
        <v>0</v>
      </c>
      <c r="AS133" s="55">
        <f t="shared" si="87"/>
        <v>0</v>
      </c>
      <c r="AT133" s="55">
        <f t="shared" si="87"/>
        <v>0</v>
      </c>
      <c r="AU133" s="55">
        <f t="shared" si="87"/>
        <v>0</v>
      </c>
      <c r="AV133" s="55">
        <f t="shared" si="87"/>
        <v>0</v>
      </c>
      <c r="AW133" s="55">
        <f t="shared" si="87"/>
        <v>0</v>
      </c>
      <c r="AX133" s="55">
        <f t="shared" si="87"/>
        <v>0</v>
      </c>
      <c r="AY133" s="55">
        <f t="shared" si="87"/>
        <v>0</v>
      </c>
      <c r="AZ133" s="55">
        <f t="shared" si="87"/>
        <v>0</v>
      </c>
      <c r="BA133" s="55">
        <f t="shared" si="87"/>
        <v>0</v>
      </c>
      <c r="BB133" s="55">
        <f t="shared" si="87"/>
        <v>0</v>
      </c>
      <c r="BC133" s="55">
        <f t="shared" si="87"/>
        <v>0</v>
      </c>
      <c r="BD133" s="55">
        <f t="shared" si="87"/>
        <v>0</v>
      </c>
      <c r="BE133" s="55">
        <f t="shared" si="87"/>
        <v>0</v>
      </c>
      <c r="BF133" s="55">
        <f t="shared" si="87"/>
        <v>0</v>
      </c>
      <c r="BG133" s="55">
        <f t="shared" si="87"/>
        <v>0</v>
      </c>
      <c r="BH133" s="55">
        <f t="shared" si="87"/>
        <v>0</v>
      </c>
      <c r="BI133" s="55">
        <f t="shared" si="87"/>
        <v>0</v>
      </c>
      <c r="BJ133" s="55">
        <f t="shared" si="87"/>
        <v>0</v>
      </c>
      <c r="BK133" s="55">
        <f t="shared" si="87"/>
        <v>0</v>
      </c>
      <c r="BL133" s="55">
        <f t="shared" si="87"/>
        <v>0</v>
      </c>
      <c r="BM133" s="55">
        <f t="shared" si="87"/>
        <v>0</v>
      </c>
      <c r="BN133" s="55">
        <f t="shared" si="87"/>
        <v>0</v>
      </c>
      <c r="BO133" s="55">
        <f t="shared" si="87"/>
        <v>0</v>
      </c>
      <c r="BP133" s="55">
        <f t="shared" si="87"/>
        <v>0</v>
      </c>
      <c r="BQ133" s="55">
        <f t="shared" si="87"/>
        <v>0</v>
      </c>
      <c r="BR133" s="55">
        <f t="shared" si="87"/>
        <v>0</v>
      </c>
      <c r="BS133" s="55">
        <f t="shared" si="87"/>
        <v>0</v>
      </c>
      <c r="BT133" s="55">
        <f t="shared" si="87"/>
        <v>0</v>
      </c>
      <c r="BU133" s="55">
        <f t="shared" si="87"/>
        <v>0</v>
      </c>
      <c r="BV133" s="55">
        <f t="shared" si="87"/>
        <v>0</v>
      </c>
      <c r="BW133" s="55">
        <f t="shared" si="87"/>
        <v>0</v>
      </c>
      <c r="BX133" s="55">
        <f t="shared" si="87"/>
        <v>0</v>
      </c>
      <c r="BY133" s="55">
        <f t="shared" ref="BY133:CV133" si="88">IF(BY16&gt;0,(IF(BY18=1,1-SUM(BY135:BY137,BY99:BY104),1-BY135-BY136-BY137)*$H$133)/2, 0)</f>
        <v>0</v>
      </c>
      <c r="BZ133" s="55">
        <f t="shared" si="88"/>
        <v>0</v>
      </c>
      <c r="CA133" s="55">
        <f t="shared" si="88"/>
        <v>0</v>
      </c>
      <c r="CB133" s="55">
        <f t="shared" si="88"/>
        <v>0</v>
      </c>
      <c r="CC133" s="55">
        <f t="shared" si="88"/>
        <v>0</v>
      </c>
      <c r="CD133" s="55">
        <f t="shared" si="88"/>
        <v>0</v>
      </c>
      <c r="CE133" s="55">
        <f t="shared" si="88"/>
        <v>0</v>
      </c>
      <c r="CF133" s="55">
        <f t="shared" si="88"/>
        <v>0</v>
      </c>
      <c r="CG133" s="55">
        <f t="shared" si="88"/>
        <v>0</v>
      </c>
      <c r="CH133" s="55">
        <f t="shared" si="88"/>
        <v>0</v>
      </c>
      <c r="CI133" s="55">
        <f t="shared" si="88"/>
        <v>0</v>
      </c>
      <c r="CJ133" s="55">
        <f t="shared" si="88"/>
        <v>0</v>
      </c>
      <c r="CK133" s="55">
        <f t="shared" si="88"/>
        <v>0</v>
      </c>
      <c r="CL133" s="55">
        <f t="shared" si="88"/>
        <v>0</v>
      </c>
      <c r="CM133" s="55">
        <f t="shared" si="88"/>
        <v>0</v>
      </c>
      <c r="CN133" s="55">
        <f t="shared" si="88"/>
        <v>0</v>
      </c>
      <c r="CO133" s="55">
        <f t="shared" si="88"/>
        <v>0</v>
      </c>
      <c r="CP133" s="55">
        <f t="shared" si="88"/>
        <v>0</v>
      </c>
      <c r="CQ133" s="55">
        <f t="shared" si="88"/>
        <v>0</v>
      </c>
      <c r="CR133" s="55">
        <f t="shared" si="88"/>
        <v>0</v>
      </c>
      <c r="CS133" s="55">
        <f t="shared" si="88"/>
        <v>0</v>
      </c>
      <c r="CT133" s="55">
        <f t="shared" si="88"/>
        <v>0</v>
      </c>
      <c r="CU133" s="55">
        <f t="shared" si="88"/>
        <v>0</v>
      </c>
      <c r="CV133" s="55">
        <f t="shared" si="88"/>
        <v>0</v>
      </c>
      <c r="CW133" s="18"/>
      <c r="CX133" s="18"/>
      <c r="CY133" s="18"/>
    </row>
    <row r="134" spans="3:104">
      <c r="C134" s="15"/>
      <c r="D134" s="15"/>
      <c r="E134" s="15" t="s">
        <v>339</v>
      </c>
      <c r="F134" s="15"/>
      <c r="G134" s="1" t="s">
        <v>154</v>
      </c>
      <c r="H134" s="322"/>
      <c r="K134" s="55"/>
      <c r="L134" s="55">
        <f t="shared" ref="L134:BW134" si="89">L133</f>
        <v>0</v>
      </c>
      <c r="M134" s="55">
        <f t="shared" si="89"/>
        <v>0</v>
      </c>
      <c r="N134" s="55">
        <f t="shared" si="89"/>
        <v>0</v>
      </c>
      <c r="O134" s="55">
        <f t="shared" si="89"/>
        <v>0</v>
      </c>
      <c r="P134" s="55">
        <f t="shared" si="89"/>
        <v>0</v>
      </c>
      <c r="Q134" s="55">
        <f t="shared" si="89"/>
        <v>0</v>
      </c>
      <c r="R134" s="55">
        <f t="shared" si="89"/>
        <v>0</v>
      </c>
      <c r="S134" s="55">
        <f t="shared" si="89"/>
        <v>0</v>
      </c>
      <c r="T134" s="55">
        <f t="shared" si="89"/>
        <v>0</v>
      </c>
      <c r="U134" s="55">
        <f t="shared" si="89"/>
        <v>0</v>
      </c>
      <c r="V134" s="55">
        <f t="shared" si="89"/>
        <v>0</v>
      </c>
      <c r="W134" s="55">
        <f t="shared" si="89"/>
        <v>0</v>
      </c>
      <c r="X134" s="55">
        <f t="shared" si="89"/>
        <v>0</v>
      </c>
      <c r="Y134" s="55">
        <f t="shared" si="89"/>
        <v>0</v>
      </c>
      <c r="Z134" s="55">
        <f t="shared" si="89"/>
        <v>0</v>
      </c>
      <c r="AA134" s="55">
        <f t="shared" si="89"/>
        <v>0</v>
      </c>
      <c r="AB134" s="55">
        <f t="shared" si="89"/>
        <v>0</v>
      </c>
      <c r="AC134" s="55">
        <f t="shared" si="89"/>
        <v>0</v>
      </c>
      <c r="AD134" s="55">
        <f t="shared" si="89"/>
        <v>0</v>
      </c>
      <c r="AE134" s="55">
        <f t="shared" si="89"/>
        <v>0</v>
      </c>
      <c r="AF134" s="55">
        <f t="shared" si="89"/>
        <v>0</v>
      </c>
      <c r="AG134" s="55">
        <f>AG133</f>
        <v>0</v>
      </c>
      <c r="AH134" s="55">
        <f t="shared" si="89"/>
        <v>0</v>
      </c>
      <c r="AI134" s="55">
        <f t="shared" si="89"/>
        <v>0</v>
      </c>
      <c r="AJ134" s="55">
        <f t="shared" si="89"/>
        <v>0</v>
      </c>
      <c r="AK134" s="55">
        <f t="shared" si="89"/>
        <v>0</v>
      </c>
      <c r="AL134" s="55">
        <f t="shared" si="89"/>
        <v>0</v>
      </c>
      <c r="AM134" s="55">
        <f t="shared" si="89"/>
        <v>0</v>
      </c>
      <c r="AN134" s="55">
        <f t="shared" si="89"/>
        <v>0</v>
      </c>
      <c r="AO134" s="55">
        <f t="shared" si="89"/>
        <v>0</v>
      </c>
      <c r="AP134" s="55">
        <f t="shared" si="89"/>
        <v>0</v>
      </c>
      <c r="AQ134" s="55">
        <f t="shared" si="89"/>
        <v>0</v>
      </c>
      <c r="AR134" s="55">
        <f t="shared" si="89"/>
        <v>0</v>
      </c>
      <c r="AS134" s="55">
        <f t="shared" si="89"/>
        <v>0</v>
      </c>
      <c r="AT134" s="55">
        <f t="shared" si="89"/>
        <v>0</v>
      </c>
      <c r="AU134" s="55">
        <f t="shared" si="89"/>
        <v>0</v>
      </c>
      <c r="AV134" s="55">
        <f t="shared" si="89"/>
        <v>0</v>
      </c>
      <c r="AW134" s="55">
        <f t="shared" si="89"/>
        <v>0</v>
      </c>
      <c r="AX134" s="55">
        <f t="shared" si="89"/>
        <v>0</v>
      </c>
      <c r="AY134" s="55">
        <f t="shared" si="89"/>
        <v>0</v>
      </c>
      <c r="AZ134" s="55">
        <f t="shared" si="89"/>
        <v>0</v>
      </c>
      <c r="BA134" s="55">
        <f t="shared" si="89"/>
        <v>0</v>
      </c>
      <c r="BB134" s="55">
        <f t="shared" si="89"/>
        <v>0</v>
      </c>
      <c r="BC134" s="55">
        <f t="shared" si="89"/>
        <v>0</v>
      </c>
      <c r="BD134" s="55">
        <f t="shared" si="89"/>
        <v>0</v>
      </c>
      <c r="BE134" s="55">
        <f t="shared" si="89"/>
        <v>0</v>
      </c>
      <c r="BF134" s="55">
        <f t="shared" si="89"/>
        <v>0</v>
      </c>
      <c r="BG134" s="55">
        <f t="shared" si="89"/>
        <v>0</v>
      </c>
      <c r="BH134" s="55">
        <f t="shared" si="89"/>
        <v>0</v>
      </c>
      <c r="BI134" s="55">
        <f t="shared" si="89"/>
        <v>0</v>
      </c>
      <c r="BJ134" s="55">
        <f t="shared" si="89"/>
        <v>0</v>
      </c>
      <c r="BK134" s="55">
        <f t="shared" si="89"/>
        <v>0</v>
      </c>
      <c r="BL134" s="55">
        <f t="shared" si="89"/>
        <v>0</v>
      </c>
      <c r="BM134" s="55">
        <f t="shared" si="89"/>
        <v>0</v>
      </c>
      <c r="BN134" s="55">
        <f t="shared" si="89"/>
        <v>0</v>
      </c>
      <c r="BO134" s="55">
        <f t="shared" si="89"/>
        <v>0</v>
      </c>
      <c r="BP134" s="55">
        <f t="shared" si="89"/>
        <v>0</v>
      </c>
      <c r="BQ134" s="55">
        <f t="shared" si="89"/>
        <v>0</v>
      </c>
      <c r="BR134" s="55">
        <f t="shared" si="89"/>
        <v>0</v>
      </c>
      <c r="BS134" s="55">
        <f t="shared" si="89"/>
        <v>0</v>
      </c>
      <c r="BT134" s="55">
        <f t="shared" si="89"/>
        <v>0</v>
      </c>
      <c r="BU134" s="55">
        <f t="shared" si="89"/>
        <v>0</v>
      </c>
      <c r="BV134" s="55">
        <f t="shared" si="89"/>
        <v>0</v>
      </c>
      <c r="BW134" s="55">
        <f t="shared" si="89"/>
        <v>0</v>
      </c>
      <c r="BX134" s="55">
        <f t="shared" ref="BX134:CV134" si="90">BX133</f>
        <v>0</v>
      </c>
      <c r="BY134" s="55">
        <f t="shared" si="90"/>
        <v>0</v>
      </c>
      <c r="BZ134" s="55">
        <f t="shared" si="90"/>
        <v>0</v>
      </c>
      <c r="CA134" s="55">
        <f t="shared" si="90"/>
        <v>0</v>
      </c>
      <c r="CB134" s="55">
        <f t="shared" si="90"/>
        <v>0</v>
      </c>
      <c r="CC134" s="55">
        <f t="shared" si="90"/>
        <v>0</v>
      </c>
      <c r="CD134" s="55">
        <f t="shared" si="90"/>
        <v>0</v>
      </c>
      <c r="CE134" s="55">
        <f t="shared" si="90"/>
        <v>0</v>
      </c>
      <c r="CF134" s="55">
        <f t="shared" si="90"/>
        <v>0</v>
      </c>
      <c r="CG134" s="55">
        <f>CG133</f>
        <v>0</v>
      </c>
      <c r="CH134" s="55">
        <f>CH133</f>
        <v>0</v>
      </c>
      <c r="CI134" s="55">
        <f t="shared" si="90"/>
        <v>0</v>
      </c>
      <c r="CJ134" s="55">
        <f t="shared" si="90"/>
        <v>0</v>
      </c>
      <c r="CK134" s="55">
        <f t="shared" si="90"/>
        <v>0</v>
      </c>
      <c r="CL134" s="55">
        <f t="shared" si="90"/>
        <v>0</v>
      </c>
      <c r="CM134" s="55">
        <f t="shared" si="90"/>
        <v>0</v>
      </c>
      <c r="CN134" s="55">
        <f t="shared" si="90"/>
        <v>0</v>
      </c>
      <c r="CO134" s="55">
        <f t="shared" si="90"/>
        <v>0</v>
      </c>
      <c r="CP134" s="55">
        <f t="shared" si="90"/>
        <v>0</v>
      </c>
      <c r="CQ134" s="55">
        <f t="shared" si="90"/>
        <v>0</v>
      </c>
      <c r="CR134" s="55">
        <f t="shared" si="90"/>
        <v>0</v>
      </c>
      <c r="CS134" s="55">
        <f t="shared" si="90"/>
        <v>0</v>
      </c>
      <c r="CT134" s="55">
        <f t="shared" si="90"/>
        <v>0</v>
      </c>
      <c r="CU134" s="55">
        <f t="shared" si="90"/>
        <v>0</v>
      </c>
      <c r="CV134" s="55">
        <f t="shared" si="90"/>
        <v>0</v>
      </c>
      <c r="CW134" s="18"/>
      <c r="CX134" s="18"/>
      <c r="CY134" s="18"/>
    </row>
    <row r="135" spans="3:104">
      <c r="C135" s="15"/>
      <c r="D135" s="15"/>
      <c r="E135" s="15" t="s">
        <v>340</v>
      </c>
      <c r="F135" s="15"/>
      <c r="G135" s="1" t="s">
        <v>154</v>
      </c>
      <c r="H135" s="322"/>
      <c r="K135" s="55"/>
      <c r="L135" s="261">
        <v>0</v>
      </c>
      <c r="M135" s="261">
        <v>0</v>
      </c>
      <c r="N135" s="261">
        <v>0</v>
      </c>
      <c r="O135" s="261">
        <v>0</v>
      </c>
      <c r="P135" s="261">
        <v>0</v>
      </c>
      <c r="Q135" s="261">
        <v>0</v>
      </c>
      <c r="R135" s="261">
        <v>0</v>
      </c>
      <c r="S135" s="261">
        <v>0</v>
      </c>
      <c r="T135" s="261">
        <v>0</v>
      </c>
      <c r="U135" s="261">
        <v>0</v>
      </c>
      <c r="V135" s="261">
        <v>0</v>
      </c>
      <c r="W135" s="261">
        <v>0</v>
      </c>
      <c r="X135" s="261">
        <v>0</v>
      </c>
      <c r="Y135" s="261">
        <v>0</v>
      </c>
      <c r="Z135" s="261">
        <v>0</v>
      </c>
      <c r="AA135" s="261">
        <v>0</v>
      </c>
      <c r="AB135" s="261">
        <v>0</v>
      </c>
      <c r="AC135" s="261">
        <v>0</v>
      </c>
      <c r="AD135" s="261">
        <v>0</v>
      </c>
      <c r="AE135" s="261">
        <v>0</v>
      </c>
      <c r="AF135" s="261">
        <v>0</v>
      </c>
      <c r="AG135" s="261">
        <v>0</v>
      </c>
      <c r="AH135" s="261">
        <v>0</v>
      </c>
      <c r="AI135" s="261">
        <v>0</v>
      </c>
      <c r="AJ135" s="261">
        <v>0</v>
      </c>
      <c r="AK135" s="261">
        <v>0</v>
      </c>
      <c r="AL135" s="261">
        <v>0</v>
      </c>
      <c r="AM135" s="261">
        <v>0</v>
      </c>
      <c r="AN135" s="261">
        <v>0</v>
      </c>
      <c r="AO135" s="261">
        <v>0</v>
      </c>
      <c r="AP135" s="261">
        <v>0</v>
      </c>
      <c r="AQ135" s="261">
        <v>0</v>
      </c>
      <c r="AR135" s="261">
        <v>0</v>
      </c>
      <c r="AS135" s="261">
        <v>0</v>
      </c>
      <c r="AT135" s="261">
        <v>0</v>
      </c>
      <c r="AU135" s="261">
        <v>0</v>
      </c>
      <c r="AV135" s="261">
        <v>0</v>
      </c>
      <c r="AW135" s="261">
        <v>0</v>
      </c>
      <c r="AX135" s="261">
        <v>0</v>
      </c>
      <c r="AY135" s="261">
        <v>0</v>
      </c>
      <c r="AZ135" s="261">
        <v>0</v>
      </c>
      <c r="BA135" s="261">
        <v>0</v>
      </c>
      <c r="BB135" s="261">
        <v>0</v>
      </c>
      <c r="BC135" s="261">
        <v>0</v>
      </c>
      <c r="BD135" s="261">
        <v>0</v>
      </c>
      <c r="BE135" s="261">
        <v>0</v>
      </c>
      <c r="BF135" s="261">
        <v>0</v>
      </c>
      <c r="BG135" s="261">
        <v>0</v>
      </c>
      <c r="BH135" s="261">
        <v>0</v>
      </c>
      <c r="BI135" s="261">
        <v>0</v>
      </c>
      <c r="BJ135" s="261">
        <v>0</v>
      </c>
      <c r="BK135" s="261">
        <v>0</v>
      </c>
      <c r="BL135" s="261">
        <v>0</v>
      </c>
      <c r="BM135" s="261">
        <v>0</v>
      </c>
      <c r="BN135" s="261">
        <v>0</v>
      </c>
      <c r="BO135" s="261">
        <v>0</v>
      </c>
      <c r="BP135" s="261">
        <v>0</v>
      </c>
      <c r="BQ135" s="261">
        <v>0</v>
      </c>
      <c r="BR135" s="261">
        <v>0</v>
      </c>
      <c r="BS135" s="261">
        <v>0</v>
      </c>
      <c r="BT135" s="261">
        <v>0</v>
      </c>
      <c r="BU135" s="261">
        <v>0</v>
      </c>
      <c r="BV135" s="261">
        <v>0</v>
      </c>
      <c r="BW135" s="261">
        <v>0</v>
      </c>
      <c r="BX135" s="261">
        <v>0</v>
      </c>
      <c r="BY135" s="261">
        <v>0</v>
      </c>
      <c r="BZ135" s="261">
        <v>0</v>
      </c>
      <c r="CA135" s="261">
        <v>0</v>
      </c>
      <c r="CB135" s="261">
        <v>0</v>
      </c>
      <c r="CC135" s="261">
        <v>0</v>
      </c>
      <c r="CD135" s="261">
        <v>0</v>
      </c>
      <c r="CE135" s="261">
        <v>0</v>
      </c>
      <c r="CF135" s="261">
        <v>0</v>
      </c>
      <c r="CG135" s="261">
        <v>0</v>
      </c>
      <c r="CH135" s="261">
        <v>0</v>
      </c>
      <c r="CI135" s="261">
        <v>0</v>
      </c>
      <c r="CJ135" s="261">
        <v>0</v>
      </c>
      <c r="CK135" s="261">
        <v>0</v>
      </c>
      <c r="CL135" s="261">
        <v>0</v>
      </c>
      <c r="CM135" s="261">
        <v>0</v>
      </c>
      <c r="CN135" s="261">
        <v>0</v>
      </c>
      <c r="CO135" s="261">
        <v>0</v>
      </c>
      <c r="CP135" s="261">
        <v>0</v>
      </c>
      <c r="CQ135" s="261">
        <v>0</v>
      </c>
      <c r="CR135" s="261">
        <v>0</v>
      </c>
      <c r="CS135" s="261">
        <v>0</v>
      </c>
      <c r="CT135" s="261">
        <v>0</v>
      </c>
      <c r="CU135" s="261">
        <v>0</v>
      </c>
      <c r="CV135" s="261">
        <v>0</v>
      </c>
      <c r="CW135" s="18"/>
      <c r="CX135" s="18"/>
      <c r="CY135" s="18"/>
    </row>
    <row r="136" spans="3:104">
      <c r="C136" s="15"/>
      <c r="D136" s="15"/>
      <c r="E136" s="15" t="s">
        <v>341</v>
      </c>
      <c r="F136" s="15"/>
      <c r="G136" s="1" t="s">
        <v>154</v>
      </c>
      <c r="H136" s="322"/>
      <c r="K136" s="55"/>
      <c r="L136" s="53">
        <v>0</v>
      </c>
      <c r="M136" s="53">
        <v>0</v>
      </c>
      <c r="N136" s="53">
        <v>0</v>
      </c>
      <c r="O136" s="53">
        <v>0</v>
      </c>
      <c r="P136" s="53">
        <v>0</v>
      </c>
      <c r="Q136" s="53">
        <v>0</v>
      </c>
      <c r="R136" s="53">
        <v>0</v>
      </c>
      <c r="S136" s="53">
        <v>0</v>
      </c>
      <c r="T136" s="53">
        <v>0</v>
      </c>
      <c r="U136" s="53">
        <v>0</v>
      </c>
      <c r="V136" s="53">
        <v>0</v>
      </c>
      <c r="W136" s="53">
        <v>0</v>
      </c>
      <c r="X136" s="53">
        <v>0</v>
      </c>
      <c r="Y136" s="53">
        <v>0</v>
      </c>
      <c r="Z136" s="53">
        <v>0</v>
      </c>
      <c r="AA136" s="53">
        <v>0</v>
      </c>
      <c r="AB136" s="53">
        <v>0</v>
      </c>
      <c r="AC136" s="53">
        <v>0</v>
      </c>
      <c r="AD136" s="53">
        <v>0</v>
      </c>
      <c r="AE136" s="53">
        <v>0</v>
      </c>
      <c r="AF136" s="53">
        <v>0</v>
      </c>
      <c r="AG136" s="53">
        <v>0</v>
      </c>
      <c r="AH136" s="53">
        <v>0</v>
      </c>
      <c r="AI136" s="53">
        <v>0</v>
      </c>
      <c r="AJ136" s="53">
        <v>0</v>
      </c>
      <c r="AK136" s="53">
        <v>0</v>
      </c>
      <c r="AL136" s="53">
        <v>0</v>
      </c>
      <c r="AM136" s="53">
        <v>0</v>
      </c>
      <c r="AN136" s="53">
        <v>0</v>
      </c>
      <c r="AO136" s="53">
        <v>0</v>
      </c>
      <c r="AP136" s="53">
        <v>0</v>
      </c>
      <c r="AQ136" s="53">
        <v>0</v>
      </c>
      <c r="AR136" s="53">
        <v>0</v>
      </c>
      <c r="AS136" s="53">
        <v>0</v>
      </c>
      <c r="AT136" s="53">
        <v>0</v>
      </c>
      <c r="AU136" s="53">
        <v>0</v>
      </c>
      <c r="AV136" s="53">
        <v>0</v>
      </c>
      <c r="AW136" s="53">
        <v>0</v>
      </c>
      <c r="AX136" s="53">
        <v>0</v>
      </c>
      <c r="AY136" s="53">
        <v>0</v>
      </c>
      <c r="AZ136" s="53">
        <v>0</v>
      </c>
      <c r="BA136" s="53">
        <v>0</v>
      </c>
      <c r="BB136" s="53">
        <v>0</v>
      </c>
      <c r="BC136" s="53">
        <v>0</v>
      </c>
      <c r="BD136" s="53">
        <v>0</v>
      </c>
      <c r="BE136" s="53">
        <v>0</v>
      </c>
      <c r="BF136" s="53">
        <v>0</v>
      </c>
      <c r="BG136" s="53">
        <v>0</v>
      </c>
      <c r="BH136" s="53">
        <v>0</v>
      </c>
      <c r="BI136" s="53">
        <v>0</v>
      </c>
      <c r="BJ136" s="53">
        <v>0</v>
      </c>
      <c r="BK136" s="53">
        <v>0</v>
      </c>
      <c r="BL136" s="53">
        <v>0</v>
      </c>
      <c r="BM136" s="53">
        <v>0</v>
      </c>
      <c r="BN136" s="53">
        <v>0</v>
      </c>
      <c r="BO136" s="53">
        <v>0</v>
      </c>
      <c r="BP136" s="53">
        <v>0</v>
      </c>
      <c r="BQ136" s="53">
        <v>0</v>
      </c>
      <c r="BR136" s="53">
        <v>0</v>
      </c>
      <c r="BS136" s="53">
        <v>0</v>
      </c>
      <c r="BT136" s="53">
        <v>0</v>
      </c>
      <c r="BU136" s="53">
        <v>0</v>
      </c>
      <c r="BV136" s="53">
        <v>0</v>
      </c>
      <c r="BW136" s="53">
        <v>0</v>
      </c>
      <c r="BX136" s="53">
        <v>0</v>
      </c>
      <c r="BY136" s="53">
        <v>0</v>
      </c>
      <c r="BZ136" s="53">
        <v>0</v>
      </c>
      <c r="CA136" s="53">
        <v>0</v>
      </c>
      <c r="CB136" s="53">
        <v>0</v>
      </c>
      <c r="CC136" s="53">
        <v>0</v>
      </c>
      <c r="CD136" s="53">
        <v>0</v>
      </c>
      <c r="CE136" s="53">
        <v>0</v>
      </c>
      <c r="CF136" s="53">
        <v>0</v>
      </c>
      <c r="CG136" s="53">
        <v>0</v>
      </c>
      <c r="CH136" s="53">
        <v>0</v>
      </c>
      <c r="CI136" s="53">
        <v>0</v>
      </c>
      <c r="CJ136" s="53">
        <v>0</v>
      </c>
      <c r="CK136" s="53">
        <v>0</v>
      </c>
      <c r="CL136" s="53">
        <v>0</v>
      </c>
      <c r="CM136" s="53">
        <v>0</v>
      </c>
      <c r="CN136" s="53">
        <v>0</v>
      </c>
      <c r="CO136" s="53">
        <v>0</v>
      </c>
      <c r="CP136" s="53">
        <v>0</v>
      </c>
      <c r="CQ136" s="53">
        <v>0</v>
      </c>
      <c r="CR136" s="53">
        <v>0</v>
      </c>
      <c r="CS136" s="53">
        <v>0</v>
      </c>
      <c r="CT136" s="53">
        <v>0</v>
      </c>
      <c r="CU136" s="53">
        <v>0</v>
      </c>
      <c r="CV136" s="53">
        <v>0</v>
      </c>
      <c r="CW136" s="18"/>
      <c r="CX136" s="18"/>
      <c r="CY136" s="18"/>
    </row>
    <row r="137" spans="3:104">
      <c r="E137" s="1" t="s">
        <v>342</v>
      </c>
      <c r="G137" s="1" t="s">
        <v>154</v>
      </c>
      <c r="H137" s="322"/>
      <c r="K137" s="55"/>
      <c r="L137" s="55" cm="1">
        <f t="array" ref="L137">IF(L18=1,L16,L9)*IFERROR(SUM(Expenditure!L46:L52*(1-Expenditure!L59:L65))/SUM(Expenditure!L46:L52),0)</f>
        <v>0</v>
      </c>
      <c r="M137" s="55" cm="1">
        <f t="array" ref="M137">IF(M18=1,M16,M9)*IFERROR(SUM(Expenditure!M46:M52*(1-Expenditure!M59:M65))/SUM(Expenditure!M46:M52),0)</f>
        <v>0</v>
      </c>
      <c r="N137" s="55" cm="1">
        <f t="array" ref="N137">IF(N18=1,N16,N9)*IFERROR(SUM(Expenditure!N46:N52*(1-Expenditure!N59:N65))/SUM(Expenditure!N46:N52),0)</f>
        <v>0</v>
      </c>
      <c r="O137" s="55" cm="1">
        <f t="array" ref="O137">IF(O18=1,O16,O9)*IFERROR(SUM(Expenditure!O46:O52*(1-Expenditure!O59:O65))/SUM(Expenditure!O46:O52),0)</f>
        <v>0</v>
      </c>
      <c r="P137" s="55" cm="1">
        <f t="array" ref="P137">IF(P18=1,P16,P9)*IFERROR(SUM(Expenditure!P46:P52*(1-Expenditure!P59:P65))/SUM(Expenditure!P46:P52),0)</f>
        <v>0</v>
      </c>
      <c r="Q137" s="55" cm="1">
        <f t="array" ref="Q137">IF(Q18=1,Q16,Q9)*IFERROR(SUM(Expenditure!Q46:Q52*(1-Expenditure!Q59:Q65))/SUM(Expenditure!Q46:Q52),0)</f>
        <v>0</v>
      </c>
      <c r="R137" s="55" cm="1">
        <f t="array" ref="R137">IF(R18=1,R16,R9)*IFERROR(SUM(Expenditure!R46:R52*(1-Expenditure!R59:R65))/SUM(Expenditure!R46:R52),0)</f>
        <v>0</v>
      </c>
      <c r="S137" s="55" cm="1">
        <f t="array" ref="S137">IF(S18=1,S16,S9)*IFERROR(SUM(Expenditure!S46:S52*(1-Expenditure!S59:S65))/SUM(Expenditure!S46:S52),0)</f>
        <v>0</v>
      </c>
      <c r="T137" s="55" cm="1">
        <f t="array" ref="T137">IF(T18=1,T16,T9)*IFERROR(SUM(Expenditure!T46:T52*(1-Expenditure!T59:T65))/SUM(Expenditure!T46:T52),0)</f>
        <v>0</v>
      </c>
      <c r="U137" s="55" cm="1">
        <f t="array" ref="U137">IF(U18=1,U16,U9)*IFERROR(SUM(Expenditure!U46:U52*(1-Expenditure!U59:U65))/SUM(Expenditure!U46:U52),0)</f>
        <v>0</v>
      </c>
      <c r="V137" s="55" cm="1">
        <f t="array" ref="V137">IF(V18=1,V16,V9)*IFERROR(SUM(Expenditure!V46:V52*(1-Expenditure!V59:V65))/SUM(Expenditure!V46:V52),0)</f>
        <v>0</v>
      </c>
      <c r="W137" s="55" cm="1">
        <f t="array" ref="W137">IF(W18=1,W16,W9)*IFERROR(SUM(Expenditure!W46:W52*(1-Expenditure!W59:W65))/SUM(Expenditure!W46:W52),0)</f>
        <v>0</v>
      </c>
      <c r="X137" s="55" cm="1">
        <f t="array" ref="X137">IF(X18=1,X16,X9)*IFERROR(SUM(Expenditure!X46:X52*(1-Expenditure!X59:X65))/SUM(Expenditure!X46:X52),0)</f>
        <v>0</v>
      </c>
      <c r="Y137" s="55" cm="1">
        <f t="array" ref="Y137">IF(Y18=1,Y16,Y9)*IFERROR(SUM(Expenditure!Y46:Y52*(1-Expenditure!Y59:Y65))/SUM(Expenditure!Y46:Y52),0)</f>
        <v>0</v>
      </c>
      <c r="Z137" s="55" cm="1">
        <f t="array" ref="Z137">IF(Z18=1,Z16,Z9)*IFERROR(SUM(Expenditure!Z46:Z52*(1-Expenditure!Z59:Z65))/SUM(Expenditure!Z46:Z52),0)</f>
        <v>0</v>
      </c>
      <c r="AA137" s="55" cm="1">
        <f t="array" ref="AA137">IF(AA18=1,AA16,AA9)*IFERROR(SUM(Expenditure!AA46:AA52*(1-Expenditure!AA59:AA65))/SUM(Expenditure!AA46:AA52),0)</f>
        <v>0</v>
      </c>
      <c r="AB137" s="55" cm="1">
        <f t="array" ref="AB137">IF(AB18=1,AB16,AB9)*IFERROR(SUM(Expenditure!AB46:AB52*(1-Expenditure!AB59:AB65))/SUM(Expenditure!AB46:AB52),0)</f>
        <v>0</v>
      </c>
      <c r="AC137" s="55" cm="1">
        <f t="array" ref="AC137">IF(AC18=1,AC16,AC9)*IFERROR(SUM(Expenditure!AC46:AC52*(1-Expenditure!AC59:AC65))/SUM(Expenditure!AC46:AC52),0)</f>
        <v>0</v>
      </c>
      <c r="AD137" s="55" cm="1">
        <f t="array" ref="AD137">IF(AD18=1,AD16,AD9)*IFERROR(SUM(Expenditure!AD46:AD52*(1-Expenditure!AD59:AD65))/SUM(Expenditure!AD46:AD52),0)</f>
        <v>0</v>
      </c>
      <c r="AE137" s="55" cm="1">
        <f t="array" ref="AE137">IF(AE18=1,AE16,AE9)*IFERROR(SUM(Expenditure!AE46:AE52*(1-Expenditure!AE59:AE65))/SUM(Expenditure!AE46:AE52),0)</f>
        <v>0</v>
      </c>
      <c r="AF137" s="55" cm="1">
        <f t="array" ref="AF137">IF(AF18=1,AF16,AF9)*IFERROR(SUM(Expenditure!AF46:AF52*(1-Expenditure!AF59:AF65))/SUM(Expenditure!AF46:AF52),0)</f>
        <v>0</v>
      </c>
      <c r="AG137" s="55" cm="1">
        <f t="array" ref="AG137">IF(AG18=1,AG16,AG9)*IFERROR(SUM(Expenditure!AG46:AG52*(1-Expenditure!AG59:AG65))/SUM(Expenditure!AG46:AG52),0)</f>
        <v>0</v>
      </c>
      <c r="AH137" s="55" cm="1">
        <f t="array" ref="AH137">IF(AH18=1,AH16,AH9)*IFERROR(SUM(Expenditure!AH46:AH52*(1-Expenditure!AH59:AH65))/SUM(Expenditure!AH46:AH52),0)</f>
        <v>0</v>
      </c>
      <c r="AI137" s="55" cm="1">
        <f t="array" ref="AI137">IF(AI18=1,AI16,AI9)*IFERROR(SUM(Expenditure!AI46:AI52*(1-Expenditure!AI59:AI65))/SUM(Expenditure!AI46:AI52),0)</f>
        <v>0</v>
      </c>
      <c r="AJ137" s="55" cm="1">
        <f t="array" ref="AJ137">IF(AJ18=1,AJ16,AJ9)*IFERROR(SUM(Expenditure!AJ46:AJ52*(1-Expenditure!AJ59:AJ65))/SUM(Expenditure!AJ46:AJ52),0)</f>
        <v>0</v>
      </c>
      <c r="AK137" s="55" cm="1">
        <f t="array" ref="AK137">IF(AK18=1,AK16,AK9)*IFERROR(SUM(Expenditure!AK46:AK52*(1-Expenditure!AK59:AK65))/SUM(Expenditure!AK46:AK52),0)</f>
        <v>0</v>
      </c>
      <c r="AL137" s="55" cm="1">
        <f t="array" ref="AL137">IF(AL18=1,AL16,AL9)*IFERROR(SUM(Expenditure!AL46:AL52*(1-Expenditure!AL59:AL65))/SUM(Expenditure!AL46:AL52),0)</f>
        <v>0</v>
      </c>
      <c r="AM137" s="55" cm="1">
        <f t="array" ref="AM137">IF(AM18=1,AM16,AM9)*IFERROR(SUM(Expenditure!AM46:AM52*(1-Expenditure!AM59:AM65))/SUM(Expenditure!AM46:AM52),0)</f>
        <v>0</v>
      </c>
      <c r="AN137" s="55" cm="1">
        <f t="array" ref="AN137">IF(AN18=1,AN16,AN9)*IFERROR(SUM(Expenditure!AN46:AN52*(1-Expenditure!AN59:AN65))/SUM(Expenditure!AN46:AN52),0)</f>
        <v>0</v>
      </c>
      <c r="AO137" s="55" cm="1">
        <f t="array" ref="AO137">IF(AO18=1,AO16,AO9)*IFERROR(SUM(Expenditure!AO46:AO52*(1-Expenditure!AO59:AO65))/SUM(Expenditure!AO46:AO52),0)</f>
        <v>0</v>
      </c>
      <c r="AP137" s="55" cm="1">
        <f t="array" ref="AP137">IF(AP18=1,AP16,AP9)*IFERROR(SUM(Expenditure!AP46:AP52*(1-Expenditure!AP59:AP65))/SUM(Expenditure!AP46:AP52),0)</f>
        <v>0</v>
      </c>
      <c r="AQ137" s="55" cm="1">
        <f t="array" ref="AQ137">IF(AQ18=1,AQ16,AQ9)*IFERROR(SUM(Expenditure!AQ46:AQ52*(1-Expenditure!AQ59:AQ65))/SUM(Expenditure!AQ46:AQ52),0)</f>
        <v>0</v>
      </c>
      <c r="AR137" s="55" cm="1">
        <f t="array" ref="AR137">IF(AR18=1,AR16,AR9)*IFERROR(SUM(Expenditure!AR46:AR52*(1-Expenditure!AR59:AR65))/SUM(Expenditure!AR46:AR52),0)</f>
        <v>0</v>
      </c>
      <c r="AS137" s="55" cm="1">
        <f t="array" ref="AS137">IF(AS18=1,AS16,AS9)*IFERROR(SUM(Expenditure!AS46:AS52*(1-Expenditure!AS59:AS65))/SUM(Expenditure!AS46:AS52),0)</f>
        <v>0</v>
      </c>
      <c r="AT137" s="55" cm="1">
        <f t="array" ref="AT137">IF(AT18=1,AT16,AT9)*IFERROR(SUM(Expenditure!AT46:AT52*(1-Expenditure!AT59:AT65))/SUM(Expenditure!AT46:AT52),0)</f>
        <v>0</v>
      </c>
      <c r="AU137" s="55" cm="1">
        <f t="array" ref="AU137">IF(AU18=1,AU16,AU9)*IFERROR(SUM(Expenditure!AU46:AU52*(1-Expenditure!AU59:AU65))/SUM(Expenditure!AU46:AU52),0)</f>
        <v>0</v>
      </c>
      <c r="AV137" s="55" cm="1">
        <f t="array" ref="AV137">IF(AV18=1,AV16,AV9)*IFERROR(SUM(Expenditure!AV46:AV52*(1-Expenditure!AV59:AV65))/SUM(Expenditure!AV46:AV52),0)</f>
        <v>0</v>
      </c>
      <c r="AW137" s="55" cm="1">
        <f t="array" ref="AW137">IF(AW18=1,AW16,AW9)*IFERROR(SUM(Expenditure!AW46:AW52*(1-Expenditure!AW59:AW65))/SUM(Expenditure!AW46:AW52),0)</f>
        <v>0</v>
      </c>
      <c r="AX137" s="55" cm="1">
        <f t="array" ref="AX137">IF(AX18=1,AX16,AX9)*IFERROR(SUM(Expenditure!AX46:AX52*(1-Expenditure!AX59:AX65))/SUM(Expenditure!AX46:AX52),0)</f>
        <v>0</v>
      </c>
      <c r="AY137" s="55" cm="1">
        <f t="array" ref="AY137">IF(AY18=1,AY16,AY9)*IFERROR(SUM(Expenditure!AY46:AY52*(1-Expenditure!AY59:AY65))/SUM(Expenditure!AY46:AY52),0)</f>
        <v>0</v>
      </c>
      <c r="AZ137" s="55" cm="1">
        <f t="array" ref="AZ137">IF(AZ18=1,AZ16,AZ9)*IFERROR(SUM(Expenditure!AZ46:AZ52*(1-Expenditure!AZ59:AZ65))/SUM(Expenditure!AZ46:AZ52),0)</f>
        <v>0</v>
      </c>
      <c r="BA137" s="55" cm="1">
        <f t="array" ref="BA137">IF(BA18=1,BA16,BA9)*IFERROR(SUM(Expenditure!BA46:BA52*(1-Expenditure!BA59:BA65))/SUM(Expenditure!BA46:BA52),0)</f>
        <v>0</v>
      </c>
      <c r="BB137" s="55" cm="1">
        <f t="array" ref="BB137">IF(BB18=1,BB16,BB9)*IFERROR(SUM(Expenditure!BB46:BB52*(1-Expenditure!BB59:BB65))/SUM(Expenditure!BB46:BB52),0)</f>
        <v>0</v>
      </c>
      <c r="BC137" s="55" cm="1">
        <f t="array" ref="BC137">IF(BC18=1,BC16,BC9)*IFERROR(SUM(Expenditure!BC46:BC52*(1-Expenditure!BC59:BC65))/SUM(Expenditure!BC46:BC52),0)</f>
        <v>0</v>
      </c>
      <c r="BD137" s="55" cm="1">
        <f t="array" ref="BD137">IF(BD18=1,BD16,BD9)*IFERROR(SUM(Expenditure!BD46:BD52*(1-Expenditure!BD59:BD65))/SUM(Expenditure!BD46:BD52),0)</f>
        <v>0</v>
      </c>
      <c r="BE137" s="55" cm="1">
        <f t="array" ref="BE137">IF(BE18=1,BE16,BE9)*IFERROR(SUM(Expenditure!BE46:BE52*(1-Expenditure!BE59:BE65))/SUM(Expenditure!BE46:BE52),0)</f>
        <v>0</v>
      </c>
      <c r="BF137" s="55" cm="1">
        <f t="array" ref="BF137">IF(BF18=1,BF16,BF9)*IFERROR(SUM(Expenditure!BF46:BF52*(1-Expenditure!BF59:BF65))/SUM(Expenditure!BF46:BF52),0)</f>
        <v>0</v>
      </c>
      <c r="BG137" s="55" cm="1">
        <f t="array" ref="BG137">IF(BG18=1,BG16,BG9)*IFERROR(SUM(Expenditure!BG46:BG52*(1-Expenditure!BG59:BG65))/SUM(Expenditure!BG46:BG52),0)</f>
        <v>0</v>
      </c>
      <c r="BH137" s="55" cm="1">
        <f t="array" ref="BH137">IF(BH18=1,BH16,BH9)*IFERROR(SUM(Expenditure!BH46:BH52*(1-Expenditure!BH59:BH65))/SUM(Expenditure!BH46:BH52),0)</f>
        <v>0</v>
      </c>
      <c r="BI137" s="55" cm="1">
        <f t="array" ref="BI137">IF(BI18=1,BI16,BI9)*IFERROR(SUM(Expenditure!BI46:BI52*(1-Expenditure!BI59:BI65))/SUM(Expenditure!BI46:BI52),0)</f>
        <v>0</v>
      </c>
      <c r="BJ137" s="55" cm="1">
        <f t="array" ref="BJ137">IF(BJ18=1,BJ16,BJ9)*IFERROR(SUM(Expenditure!BJ46:BJ52*(1-Expenditure!BJ59:BJ65))/SUM(Expenditure!BJ46:BJ52),0)</f>
        <v>0</v>
      </c>
      <c r="BK137" s="55" cm="1">
        <f t="array" ref="BK137">IF(BK18=1,BK16,BK9)*IFERROR(SUM(Expenditure!BK46:BK52*(1-Expenditure!BK59:BK65))/SUM(Expenditure!BK46:BK52),0)</f>
        <v>0</v>
      </c>
      <c r="BL137" s="55" cm="1">
        <f t="array" ref="BL137">IF(BL18=1,BL16,BL9)*IFERROR(SUM(Expenditure!BL46:BL52*(1-Expenditure!BL59:BL65))/SUM(Expenditure!BL46:BL52),0)</f>
        <v>0</v>
      </c>
      <c r="BM137" s="55" cm="1">
        <f t="array" ref="BM137">IF(BM18=1,BM16,BM9)*IFERROR(SUM(Expenditure!BM46:BM52*(1-Expenditure!BM59:BM65))/SUM(Expenditure!BM46:BM52),0)</f>
        <v>0</v>
      </c>
      <c r="BN137" s="55" cm="1">
        <f t="array" ref="BN137">IF(BN18=1,BN16,BN9)*IFERROR(SUM(Expenditure!BN46:BN52*(1-Expenditure!BN59:BN65))/SUM(Expenditure!BN46:BN52),0)</f>
        <v>0</v>
      </c>
      <c r="BO137" s="55" cm="1">
        <f t="array" ref="BO137">IF(BO18=1,BO16,BO9)*IFERROR(SUM(Expenditure!BO46:BO52*(1-Expenditure!BO59:BO65))/SUM(Expenditure!BO46:BO52),0)</f>
        <v>0</v>
      </c>
      <c r="BP137" s="55" cm="1">
        <f t="array" ref="BP137">IF(BP18=1,BP16,BP9)*IFERROR(SUM(Expenditure!BP46:BP52*(1-Expenditure!BP59:BP65))/SUM(Expenditure!BP46:BP52),0)</f>
        <v>0</v>
      </c>
      <c r="BQ137" s="55" cm="1">
        <f t="array" ref="BQ137">IF(BQ18=1,BQ16,BQ9)*IFERROR(SUM(Expenditure!BQ46:BQ52*(1-Expenditure!BQ59:BQ65))/SUM(Expenditure!BQ46:BQ52),0)</f>
        <v>0</v>
      </c>
      <c r="BR137" s="55" cm="1">
        <f t="array" ref="BR137">IF(BR18=1,BR16,BR9)*IFERROR(SUM(Expenditure!BR46:BR52*(1-Expenditure!BR59:BR65))/SUM(Expenditure!BR46:BR52),0)</f>
        <v>0</v>
      </c>
      <c r="BS137" s="55" cm="1">
        <f t="array" ref="BS137">IF(BS18=1,BS16,BS9)*IFERROR(SUM(Expenditure!BS46:BS52*(1-Expenditure!BS59:BS65))/SUM(Expenditure!BS46:BS52),0)</f>
        <v>0</v>
      </c>
      <c r="BT137" s="55" cm="1">
        <f t="array" ref="BT137">IF(BT18=1,BT16,BT9)*IFERROR(SUM(Expenditure!BT46:BT52*(1-Expenditure!BT59:BT65))/SUM(Expenditure!BT46:BT52),0)</f>
        <v>0</v>
      </c>
      <c r="BU137" s="55" cm="1">
        <f t="array" ref="BU137">IF(BU18=1,BU16,BU9)*IFERROR(SUM(Expenditure!BU46:BU52*(1-Expenditure!BU59:BU65))/SUM(Expenditure!BU46:BU52),0)</f>
        <v>0</v>
      </c>
      <c r="BV137" s="55" cm="1">
        <f t="array" ref="BV137">IF(BV18=1,BV16,BV9)*IFERROR(SUM(Expenditure!BV46:BV52*(1-Expenditure!BV59:BV65))/SUM(Expenditure!BV46:BV52),0)</f>
        <v>0</v>
      </c>
      <c r="BW137" s="55" cm="1">
        <f t="array" ref="BW137">IF(BW18=1,BW16,BW9)*IFERROR(SUM(Expenditure!BW46:BW52*(1-Expenditure!BW59:BW65))/SUM(Expenditure!BW46:BW52),0)</f>
        <v>0</v>
      </c>
      <c r="BX137" s="55" cm="1">
        <f t="array" ref="BX137">IF(BX18=1,BX16,BX9)*IFERROR(SUM(Expenditure!BX46:BX52*(1-Expenditure!BX59:BX65))/SUM(Expenditure!BX46:BX52),0)</f>
        <v>0</v>
      </c>
      <c r="BY137" s="55" cm="1">
        <f t="array" ref="BY137">IF(BY18=1,BY16,BY9)*IFERROR(SUM(Expenditure!BY46:BY52*(1-Expenditure!BY59:BY65))/SUM(Expenditure!BY46:BY52),0)</f>
        <v>0</v>
      </c>
      <c r="BZ137" s="55" cm="1">
        <f t="array" ref="BZ137">IF(BZ18=1,BZ16,BZ9)*IFERROR(SUM(Expenditure!BZ46:BZ52*(1-Expenditure!BZ59:BZ65))/SUM(Expenditure!BZ46:BZ52),0)</f>
        <v>0</v>
      </c>
      <c r="CA137" s="55" cm="1">
        <f t="array" ref="CA137">IF(CA18=1,CA16,CA9)*IFERROR(SUM(Expenditure!CA46:CA52*(1-Expenditure!CA59:CA65))/SUM(Expenditure!CA46:CA52),0)</f>
        <v>0</v>
      </c>
      <c r="CB137" s="55" cm="1">
        <f t="array" ref="CB137">IF(CB18=1,CB16,CB9)*IFERROR(SUM(Expenditure!CB46:CB52*(1-Expenditure!CB59:CB65))/SUM(Expenditure!CB46:CB52),0)</f>
        <v>0</v>
      </c>
      <c r="CC137" s="55" cm="1">
        <f t="array" ref="CC137">IF(CC18=1,CC16,CC9)*IFERROR(SUM(Expenditure!CC46:CC52*(1-Expenditure!CC59:CC65))/SUM(Expenditure!CC46:CC52),0)</f>
        <v>0</v>
      </c>
      <c r="CD137" s="55" cm="1">
        <f t="array" ref="CD137">IF(CD18=1,CD16,CD9)*IFERROR(SUM(Expenditure!CD46:CD52*(1-Expenditure!CD59:CD65))/SUM(Expenditure!CD46:CD52),0)</f>
        <v>0</v>
      </c>
      <c r="CE137" s="55" cm="1">
        <f t="array" ref="CE137">IF(CE18=1,CE16,CE9)*IFERROR(SUM(Expenditure!CE46:CE52*(1-Expenditure!CE59:CE65))/SUM(Expenditure!CE46:CE52),0)</f>
        <v>0</v>
      </c>
      <c r="CF137" s="55" cm="1">
        <f t="array" ref="CF137">IF(CF18=1,CF16,CF9)*IFERROR(SUM(Expenditure!CF46:CF52*(1-Expenditure!CF59:CF65))/SUM(Expenditure!CF46:CF52),0)</f>
        <v>0</v>
      </c>
      <c r="CG137" s="55" cm="1">
        <f t="array" ref="CG137">IF(CG18=1,CG16,CG9)*IFERROR(SUM(Expenditure!CG46:CG52*(1-Expenditure!CG59:CG65))/SUM(Expenditure!CG46:CG52),0)</f>
        <v>0</v>
      </c>
      <c r="CH137" s="55" cm="1">
        <f t="array" ref="CH137">IF(CH18=1,CH16,CH9)*IFERROR(SUM(Expenditure!CH46:CH52*(1-Expenditure!CH59:CH65))/SUM(Expenditure!CH46:CH52),0)</f>
        <v>0</v>
      </c>
      <c r="CI137" s="55" cm="1">
        <f t="array" ref="CI137">IF(CI18=1,CI16,CI9)*IFERROR(SUM(Expenditure!CI46:CI52*(1-Expenditure!CI59:CI65))/SUM(Expenditure!CI46:CI52),0)</f>
        <v>0</v>
      </c>
      <c r="CJ137" s="55" cm="1">
        <f t="array" ref="CJ137">IF(CJ18=1,CJ16,CJ9)*IFERROR(SUM(Expenditure!CJ46:CJ52*(1-Expenditure!CJ59:CJ65))/SUM(Expenditure!CJ46:CJ52),0)</f>
        <v>0</v>
      </c>
      <c r="CK137" s="55" cm="1">
        <f t="array" ref="CK137">IF(CK18=1,CK16,CK9)*IFERROR(SUM(Expenditure!CK46:CK52*(1-Expenditure!CK59:CK65))/SUM(Expenditure!CK46:CK52),0)</f>
        <v>0</v>
      </c>
      <c r="CL137" s="55" cm="1">
        <f t="array" ref="CL137">IF(CL18=1,CL16,CL9)*IFERROR(SUM(Expenditure!CL46:CL52*(1-Expenditure!CL59:CL65))/SUM(Expenditure!CL46:CL52),0)</f>
        <v>0</v>
      </c>
      <c r="CM137" s="55" cm="1">
        <f t="array" ref="CM137">IF(CM18=1,CM16,CM9)*IFERROR(SUM(Expenditure!CM46:CM52*(1-Expenditure!CM59:CM65))/SUM(Expenditure!CM46:CM52),0)</f>
        <v>0</v>
      </c>
      <c r="CN137" s="55" cm="1">
        <f t="array" ref="CN137">IF(CN18=1,CN16,CN9)*IFERROR(SUM(Expenditure!CN46:CN52*(1-Expenditure!CN59:CN65))/SUM(Expenditure!CN46:CN52),0)</f>
        <v>0</v>
      </c>
      <c r="CO137" s="55" cm="1">
        <f t="array" ref="CO137">IF(CO18=1,CO16,CO9)*IFERROR(SUM(Expenditure!CO46:CO52*(1-Expenditure!CO59:CO65))/SUM(Expenditure!CO46:CO52),0)</f>
        <v>0</v>
      </c>
      <c r="CP137" s="55" cm="1">
        <f t="array" ref="CP137">IF(CP18=1,CP16,CP9)*IFERROR(SUM(Expenditure!CP46:CP52*(1-Expenditure!CP59:CP65))/SUM(Expenditure!CP46:CP52),0)</f>
        <v>0</v>
      </c>
      <c r="CQ137" s="55" cm="1">
        <f t="array" ref="CQ137">IF(CQ18=1,CQ16,CQ9)*IFERROR(SUM(Expenditure!CQ46:CQ52*(1-Expenditure!CQ59:CQ65))/SUM(Expenditure!CQ46:CQ52),0)</f>
        <v>0</v>
      </c>
      <c r="CR137" s="55" cm="1">
        <f t="array" ref="CR137">IF(CR18=1,CR16,CR9)*IFERROR(SUM(Expenditure!CR46:CR52*(1-Expenditure!CR59:CR65))/SUM(Expenditure!CR46:CR52),0)</f>
        <v>0</v>
      </c>
      <c r="CS137" s="55" cm="1">
        <f t="array" ref="CS137">IF(CS18=1,CS16,CS9)*IFERROR(SUM(Expenditure!CS46:CS52*(1-Expenditure!CS59:CS65))/SUM(Expenditure!CS46:CS52),0)</f>
        <v>0</v>
      </c>
      <c r="CT137" s="55" cm="1">
        <f t="array" ref="CT137">IF(CT18=1,CT16,CT9)*IFERROR(SUM(Expenditure!CT46:CT52*(1-Expenditure!CT59:CT65))/SUM(Expenditure!CT46:CT52),0)</f>
        <v>0</v>
      </c>
      <c r="CU137" s="55" cm="1">
        <f t="array" ref="CU137">IF(CU18=1,CU16,CU9)*IFERROR(SUM(Expenditure!CU46:CU52*(1-Expenditure!CU59:CU65))/SUM(Expenditure!CU46:CU52),0)</f>
        <v>0</v>
      </c>
      <c r="CV137" s="55" cm="1">
        <f t="array" ref="CV137">IF(CV18=1,CV16,CV9)*IFERROR(SUM(Expenditure!CV46:CV52*(1-Expenditure!CV59:CV65))/SUM(Expenditure!CV46:CV52),0)</f>
        <v>0</v>
      </c>
      <c r="CW137" s="462"/>
    </row>
    <row r="138" spans="3:104">
      <c r="E138" s="1" t="s">
        <v>343</v>
      </c>
      <c r="G138" s="1" t="s">
        <v>154</v>
      </c>
      <c r="H138" s="53">
        <v>0</v>
      </c>
      <c r="K138" s="55"/>
      <c r="L138" s="55">
        <f>IF(L16&gt;0,(IF(L18=1,1-SUM(L135:L137,L99:L104),1-L135-L136-L137)*$H$138),0)</f>
        <v>0</v>
      </c>
      <c r="M138" s="55">
        <f t="shared" ref="M138:BX138" si="91">IF(M16&gt;0,(IF(M18=1,1-SUM(M135:M137,M99:M104),1-M135-M136-M137)*$H$138),0)</f>
        <v>0</v>
      </c>
      <c r="N138" s="55">
        <f t="shared" si="91"/>
        <v>0</v>
      </c>
      <c r="O138" s="55">
        <f t="shared" si="91"/>
        <v>0</v>
      </c>
      <c r="P138" s="55">
        <f t="shared" si="91"/>
        <v>0</v>
      </c>
      <c r="Q138" s="55">
        <f t="shared" si="91"/>
        <v>0</v>
      </c>
      <c r="R138" s="55">
        <f t="shared" si="91"/>
        <v>0</v>
      </c>
      <c r="S138" s="55">
        <f t="shared" si="91"/>
        <v>0</v>
      </c>
      <c r="T138" s="55">
        <f t="shared" si="91"/>
        <v>0</v>
      </c>
      <c r="U138" s="55">
        <f t="shared" si="91"/>
        <v>0</v>
      </c>
      <c r="V138" s="55">
        <f t="shared" si="91"/>
        <v>0</v>
      </c>
      <c r="W138" s="55">
        <f t="shared" si="91"/>
        <v>0</v>
      </c>
      <c r="X138" s="55">
        <f t="shared" si="91"/>
        <v>0</v>
      </c>
      <c r="Y138" s="55">
        <f t="shared" si="91"/>
        <v>0</v>
      </c>
      <c r="Z138" s="55">
        <f t="shared" si="91"/>
        <v>0</v>
      </c>
      <c r="AA138" s="55">
        <f t="shared" si="91"/>
        <v>0</v>
      </c>
      <c r="AB138" s="55">
        <f t="shared" si="91"/>
        <v>0</v>
      </c>
      <c r="AC138" s="55">
        <f t="shared" si="91"/>
        <v>0</v>
      </c>
      <c r="AD138" s="55">
        <f t="shared" si="91"/>
        <v>0</v>
      </c>
      <c r="AE138" s="55">
        <f t="shared" si="91"/>
        <v>0</v>
      </c>
      <c r="AF138" s="55">
        <f t="shared" si="91"/>
        <v>0</v>
      </c>
      <c r="AG138" s="55">
        <f t="shared" si="91"/>
        <v>0</v>
      </c>
      <c r="AH138" s="55">
        <f t="shared" si="91"/>
        <v>0</v>
      </c>
      <c r="AI138" s="55">
        <f t="shared" si="91"/>
        <v>0</v>
      </c>
      <c r="AJ138" s="55">
        <f t="shared" si="91"/>
        <v>0</v>
      </c>
      <c r="AK138" s="55">
        <f t="shared" si="91"/>
        <v>0</v>
      </c>
      <c r="AL138" s="55">
        <f t="shared" si="91"/>
        <v>0</v>
      </c>
      <c r="AM138" s="55">
        <f t="shared" si="91"/>
        <v>0</v>
      </c>
      <c r="AN138" s="55">
        <f t="shared" si="91"/>
        <v>0</v>
      </c>
      <c r="AO138" s="55">
        <f t="shared" si="91"/>
        <v>0</v>
      </c>
      <c r="AP138" s="55">
        <f t="shared" si="91"/>
        <v>0</v>
      </c>
      <c r="AQ138" s="55">
        <f t="shared" si="91"/>
        <v>0</v>
      </c>
      <c r="AR138" s="55">
        <f t="shared" si="91"/>
        <v>0</v>
      </c>
      <c r="AS138" s="55">
        <f t="shared" si="91"/>
        <v>0</v>
      </c>
      <c r="AT138" s="55">
        <f t="shared" si="91"/>
        <v>0</v>
      </c>
      <c r="AU138" s="55">
        <f t="shared" si="91"/>
        <v>0</v>
      </c>
      <c r="AV138" s="55">
        <f t="shared" si="91"/>
        <v>0</v>
      </c>
      <c r="AW138" s="55">
        <f t="shared" si="91"/>
        <v>0</v>
      </c>
      <c r="AX138" s="55">
        <f t="shared" si="91"/>
        <v>0</v>
      </c>
      <c r="AY138" s="55">
        <f t="shared" si="91"/>
        <v>0</v>
      </c>
      <c r="AZ138" s="55">
        <f t="shared" si="91"/>
        <v>0</v>
      </c>
      <c r="BA138" s="55">
        <f t="shared" si="91"/>
        <v>0</v>
      </c>
      <c r="BB138" s="55">
        <f t="shared" si="91"/>
        <v>0</v>
      </c>
      <c r="BC138" s="55">
        <f t="shared" si="91"/>
        <v>0</v>
      </c>
      <c r="BD138" s="55">
        <f t="shared" si="91"/>
        <v>0</v>
      </c>
      <c r="BE138" s="55">
        <f t="shared" si="91"/>
        <v>0</v>
      </c>
      <c r="BF138" s="55">
        <f t="shared" si="91"/>
        <v>0</v>
      </c>
      <c r="BG138" s="55">
        <f t="shared" si="91"/>
        <v>0</v>
      </c>
      <c r="BH138" s="55">
        <f t="shared" si="91"/>
        <v>0</v>
      </c>
      <c r="BI138" s="55">
        <f t="shared" si="91"/>
        <v>0</v>
      </c>
      <c r="BJ138" s="55">
        <f t="shared" si="91"/>
        <v>0</v>
      </c>
      <c r="BK138" s="55">
        <f t="shared" si="91"/>
        <v>0</v>
      </c>
      <c r="BL138" s="55">
        <f t="shared" si="91"/>
        <v>0</v>
      </c>
      <c r="BM138" s="55">
        <f t="shared" si="91"/>
        <v>0</v>
      </c>
      <c r="BN138" s="55">
        <f t="shared" si="91"/>
        <v>0</v>
      </c>
      <c r="BO138" s="55">
        <f t="shared" si="91"/>
        <v>0</v>
      </c>
      <c r="BP138" s="55">
        <f t="shared" si="91"/>
        <v>0</v>
      </c>
      <c r="BQ138" s="55">
        <f t="shared" si="91"/>
        <v>0</v>
      </c>
      <c r="BR138" s="55">
        <f t="shared" si="91"/>
        <v>0</v>
      </c>
      <c r="BS138" s="55">
        <f t="shared" si="91"/>
        <v>0</v>
      </c>
      <c r="BT138" s="55">
        <f t="shared" si="91"/>
        <v>0</v>
      </c>
      <c r="BU138" s="55">
        <f t="shared" si="91"/>
        <v>0</v>
      </c>
      <c r="BV138" s="55">
        <f t="shared" si="91"/>
        <v>0</v>
      </c>
      <c r="BW138" s="55">
        <f t="shared" si="91"/>
        <v>0</v>
      </c>
      <c r="BX138" s="55">
        <f t="shared" si="91"/>
        <v>0</v>
      </c>
      <c r="BY138" s="55">
        <f t="shared" ref="BY138:CV138" si="92">IF(BY16&gt;0,(IF(BY18=1,1-SUM(BY135:BY137,BY99:BY104),1-BY135-BY136-BY137)*$H$138),0)</f>
        <v>0</v>
      </c>
      <c r="BZ138" s="55">
        <f t="shared" si="92"/>
        <v>0</v>
      </c>
      <c r="CA138" s="55">
        <f t="shared" si="92"/>
        <v>0</v>
      </c>
      <c r="CB138" s="55">
        <f t="shared" si="92"/>
        <v>0</v>
      </c>
      <c r="CC138" s="55">
        <f t="shared" si="92"/>
        <v>0</v>
      </c>
      <c r="CD138" s="55">
        <f t="shared" si="92"/>
        <v>0</v>
      </c>
      <c r="CE138" s="55">
        <f t="shared" si="92"/>
        <v>0</v>
      </c>
      <c r="CF138" s="55">
        <f t="shared" si="92"/>
        <v>0</v>
      </c>
      <c r="CG138" s="55">
        <f t="shared" si="92"/>
        <v>0</v>
      </c>
      <c r="CH138" s="55">
        <f t="shared" si="92"/>
        <v>0</v>
      </c>
      <c r="CI138" s="55">
        <f t="shared" si="92"/>
        <v>0</v>
      </c>
      <c r="CJ138" s="55">
        <f t="shared" si="92"/>
        <v>0</v>
      </c>
      <c r="CK138" s="55">
        <f t="shared" si="92"/>
        <v>0</v>
      </c>
      <c r="CL138" s="55">
        <f t="shared" si="92"/>
        <v>0</v>
      </c>
      <c r="CM138" s="55">
        <f t="shared" si="92"/>
        <v>0</v>
      </c>
      <c r="CN138" s="55">
        <f t="shared" si="92"/>
        <v>0</v>
      </c>
      <c r="CO138" s="55">
        <f t="shared" si="92"/>
        <v>0</v>
      </c>
      <c r="CP138" s="55">
        <f t="shared" si="92"/>
        <v>0</v>
      </c>
      <c r="CQ138" s="55">
        <f t="shared" si="92"/>
        <v>0</v>
      </c>
      <c r="CR138" s="55">
        <f t="shared" si="92"/>
        <v>0</v>
      </c>
      <c r="CS138" s="55">
        <f t="shared" si="92"/>
        <v>0</v>
      </c>
      <c r="CT138" s="55">
        <f t="shared" si="92"/>
        <v>0</v>
      </c>
      <c r="CU138" s="55">
        <f t="shared" si="92"/>
        <v>0</v>
      </c>
      <c r="CV138" s="55">
        <f t="shared" si="92"/>
        <v>0</v>
      </c>
    </row>
    <row r="139" spans="3:104">
      <c r="K139" s="55"/>
      <c r="L139" s="55"/>
      <c r="M139" s="55"/>
      <c r="N139" s="55"/>
      <c r="O139" s="55"/>
      <c r="P139" s="55"/>
      <c r="Q139" s="55"/>
      <c r="R139" s="55"/>
      <c r="S139" s="55"/>
      <c r="T139" s="55"/>
      <c r="U139" s="55"/>
      <c r="V139" s="55"/>
      <c r="W139" s="55"/>
      <c r="X139" s="55"/>
      <c r="Y139" s="55"/>
      <c r="Z139" s="55"/>
      <c r="AA139" s="55"/>
      <c r="AB139" s="55"/>
      <c r="AC139" s="55"/>
      <c r="AD139" s="55"/>
      <c r="AE139" s="55"/>
      <c r="AF139" s="55"/>
      <c r="AG139" s="55"/>
      <c r="AH139" s="55"/>
      <c r="AI139" s="55"/>
      <c r="AJ139" s="55"/>
      <c r="AK139" s="55"/>
      <c r="AL139" s="55"/>
      <c r="AM139" s="55"/>
      <c r="AN139" s="55"/>
      <c r="AO139" s="55"/>
      <c r="AP139" s="55"/>
      <c r="AQ139" s="55"/>
      <c r="AR139" s="55"/>
      <c r="AS139" s="55"/>
      <c r="AT139" s="55"/>
      <c r="AU139" s="55"/>
      <c r="AV139" s="55"/>
      <c r="AW139" s="55"/>
      <c r="AX139" s="55"/>
      <c r="AY139" s="55"/>
      <c r="AZ139" s="55"/>
      <c r="BA139" s="55"/>
      <c r="BB139" s="55"/>
      <c r="BC139" s="55"/>
      <c r="BD139" s="55"/>
      <c r="BE139" s="55"/>
      <c r="BF139" s="55"/>
      <c r="BG139" s="55"/>
      <c r="BH139" s="55"/>
      <c r="BI139" s="55"/>
      <c r="BJ139" s="55"/>
      <c r="BK139" s="55"/>
      <c r="BL139" s="55"/>
      <c r="BM139" s="55"/>
      <c r="BN139" s="55"/>
      <c r="BO139" s="55"/>
      <c r="BP139" s="55"/>
      <c r="BQ139" s="55"/>
      <c r="BR139" s="55"/>
      <c r="BS139" s="55"/>
      <c r="BT139" s="55"/>
      <c r="BU139" s="55"/>
      <c r="BV139" s="55"/>
      <c r="BW139" s="55"/>
      <c r="BX139" s="55"/>
      <c r="BY139" s="55"/>
      <c r="BZ139" s="55"/>
      <c r="CA139" s="55"/>
      <c r="CB139" s="55"/>
      <c r="CC139" s="55"/>
      <c r="CD139" s="55"/>
      <c r="CE139" s="55"/>
      <c r="CF139" s="55"/>
      <c r="CG139" s="55"/>
      <c r="CH139" s="55"/>
      <c r="CI139" s="55"/>
      <c r="CJ139" s="55"/>
      <c r="CK139" s="55"/>
      <c r="CL139" s="55"/>
      <c r="CM139" s="55"/>
      <c r="CN139" s="55"/>
      <c r="CO139" s="55"/>
      <c r="CP139" s="55"/>
      <c r="CQ139" s="55"/>
      <c r="CR139" s="55"/>
      <c r="CS139" s="55"/>
      <c r="CT139" s="55"/>
      <c r="CU139" s="55"/>
      <c r="CV139" s="55"/>
    </row>
    <row r="140" spans="3:104">
      <c r="C140" s="15"/>
      <c r="D140" s="15"/>
      <c r="E140" s="15" t="s">
        <v>324</v>
      </c>
      <c r="F140" s="15"/>
      <c r="G140" s="1" t="s">
        <v>154</v>
      </c>
      <c r="K140" s="55"/>
      <c r="L140" s="53">
        <v>0</v>
      </c>
      <c r="M140" s="53">
        <v>0</v>
      </c>
      <c r="N140" s="53">
        <v>0</v>
      </c>
      <c r="O140" s="53">
        <v>0</v>
      </c>
      <c r="P140" s="53">
        <v>0</v>
      </c>
      <c r="Q140" s="53">
        <v>0</v>
      </c>
      <c r="R140" s="53">
        <v>0</v>
      </c>
      <c r="S140" s="53">
        <v>0</v>
      </c>
      <c r="T140" s="53">
        <v>0</v>
      </c>
      <c r="U140" s="53">
        <v>0</v>
      </c>
      <c r="V140" s="53">
        <v>0</v>
      </c>
      <c r="W140" s="53">
        <v>0</v>
      </c>
      <c r="X140" s="53">
        <v>0</v>
      </c>
      <c r="Y140" s="53">
        <v>0</v>
      </c>
      <c r="Z140" s="53">
        <v>0</v>
      </c>
      <c r="AA140" s="53">
        <v>0</v>
      </c>
      <c r="AB140" s="53">
        <v>0</v>
      </c>
      <c r="AC140" s="53">
        <v>0</v>
      </c>
      <c r="AD140" s="53">
        <v>0</v>
      </c>
      <c r="AE140" s="53">
        <v>0</v>
      </c>
      <c r="AF140" s="53">
        <v>0</v>
      </c>
      <c r="AG140" s="53">
        <v>0</v>
      </c>
      <c r="AH140" s="53">
        <v>0</v>
      </c>
      <c r="AI140" s="53">
        <v>0</v>
      </c>
      <c r="AJ140" s="53">
        <v>0</v>
      </c>
      <c r="AK140" s="53">
        <v>0</v>
      </c>
      <c r="AL140" s="53">
        <v>0</v>
      </c>
      <c r="AM140" s="53">
        <v>0</v>
      </c>
      <c r="AN140" s="53">
        <v>0</v>
      </c>
      <c r="AO140" s="53">
        <v>0</v>
      </c>
      <c r="AP140" s="53">
        <v>0</v>
      </c>
      <c r="AQ140" s="53">
        <v>0</v>
      </c>
      <c r="AR140" s="53">
        <v>0</v>
      </c>
      <c r="AS140" s="53">
        <v>0</v>
      </c>
      <c r="AT140" s="53">
        <v>0</v>
      </c>
      <c r="AU140" s="53">
        <v>0</v>
      </c>
      <c r="AV140" s="53">
        <v>0</v>
      </c>
      <c r="AW140" s="53">
        <v>0</v>
      </c>
      <c r="AX140" s="53">
        <v>0</v>
      </c>
      <c r="AY140" s="53">
        <v>0</v>
      </c>
      <c r="AZ140" s="53">
        <v>0</v>
      </c>
      <c r="BA140" s="53">
        <v>0</v>
      </c>
      <c r="BB140" s="53">
        <v>0</v>
      </c>
      <c r="BC140" s="53">
        <v>0</v>
      </c>
      <c r="BD140" s="53">
        <v>0</v>
      </c>
      <c r="BE140" s="53">
        <v>0</v>
      </c>
      <c r="BF140" s="53">
        <v>0</v>
      </c>
      <c r="BG140" s="53">
        <v>0</v>
      </c>
      <c r="BH140" s="53">
        <v>0</v>
      </c>
      <c r="BI140" s="53">
        <v>0</v>
      </c>
      <c r="BJ140" s="53">
        <v>0</v>
      </c>
      <c r="BK140" s="53">
        <v>0</v>
      </c>
      <c r="BL140" s="53">
        <v>0</v>
      </c>
      <c r="BM140" s="53">
        <v>0</v>
      </c>
      <c r="BN140" s="53">
        <v>0</v>
      </c>
      <c r="BO140" s="53">
        <v>0</v>
      </c>
      <c r="BP140" s="53">
        <v>0</v>
      </c>
      <c r="BQ140" s="53">
        <v>0</v>
      </c>
      <c r="BR140" s="53">
        <v>0</v>
      </c>
      <c r="BS140" s="53">
        <v>0</v>
      </c>
      <c r="BT140" s="53">
        <v>0</v>
      </c>
      <c r="BU140" s="53">
        <v>0</v>
      </c>
      <c r="BV140" s="53">
        <v>0</v>
      </c>
      <c r="BW140" s="53">
        <v>0</v>
      </c>
      <c r="BX140" s="53">
        <v>0</v>
      </c>
      <c r="BY140" s="53">
        <v>0</v>
      </c>
      <c r="BZ140" s="53">
        <v>0</v>
      </c>
      <c r="CA140" s="53">
        <v>0</v>
      </c>
      <c r="CB140" s="53">
        <v>0</v>
      </c>
      <c r="CC140" s="53">
        <v>0</v>
      </c>
      <c r="CD140" s="53">
        <v>0</v>
      </c>
      <c r="CE140" s="53">
        <v>0</v>
      </c>
      <c r="CF140" s="53">
        <v>0</v>
      </c>
      <c r="CG140" s="53">
        <v>0</v>
      </c>
      <c r="CH140" s="53">
        <v>0</v>
      </c>
      <c r="CI140" s="53">
        <v>0</v>
      </c>
      <c r="CJ140" s="53">
        <v>0</v>
      </c>
      <c r="CK140" s="53">
        <v>0</v>
      </c>
      <c r="CL140" s="53">
        <v>0</v>
      </c>
      <c r="CM140" s="53">
        <v>0</v>
      </c>
      <c r="CN140" s="53">
        <v>0</v>
      </c>
      <c r="CO140" s="53">
        <v>0</v>
      </c>
      <c r="CP140" s="53">
        <v>0</v>
      </c>
      <c r="CQ140" s="53">
        <v>0</v>
      </c>
      <c r="CR140" s="53">
        <v>0</v>
      </c>
      <c r="CS140" s="53">
        <v>0</v>
      </c>
      <c r="CT140" s="53">
        <v>0</v>
      </c>
      <c r="CU140" s="53">
        <v>0</v>
      </c>
      <c r="CV140" s="53">
        <v>0</v>
      </c>
      <c r="CW140" s="18"/>
      <c r="CX140" s="18"/>
      <c r="CY140" s="18"/>
    </row>
    <row r="141" spans="3:104">
      <c r="C141" s="15"/>
      <c r="D141" s="15"/>
      <c r="E141" s="15" t="s">
        <v>325</v>
      </c>
      <c r="F141" s="15"/>
      <c r="G141" s="1" t="s">
        <v>154</v>
      </c>
      <c r="K141" s="55"/>
      <c r="L141" s="53">
        <v>0</v>
      </c>
      <c r="M141" s="53">
        <v>0</v>
      </c>
      <c r="N141" s="53">
        <v>0</v>
      </c>
      <c r="O141" s="53">
        <v>0</v>
      </c>
      <c r="P141" s="53">
        <v>0</v>
      </c>
      <c r="Q141" s="53">
        <v>0</v>
      </c>
      <c r="R141" s="53">
        <v>0</v>
      </c>
      <c r="S141" s="53">
        <v>0</v>
      </c>
      <c r="T141" s="53">
        <v>0</v>
      </c>
      <c r="U141" s="53">
        <v>0</v>
      </c>
      <c r="V141" s="53">
        <v>0</v>
      </c>
      <c r="W141" s="53">
        <v>0</v>
      </c>
      <c r="X141" s="53">
        <v>0</v>
      </c>
      <c r="Y141" s="53">
        <v>0</v>
      </c>
      <c r="Z141" s="53">
        <v>0</v>
      </c>
      <c r="AA141" s="53">
        <v>0</v>
      </c>
      <c r="AB141" s="53">
        <v>0</v>
      </c>
      <c r="AC141" s="53">
        <v>0</v>
      </c>
      <c r="AD141" s="53">
        <v>0</v>
      </c>
      <c r="AE141" s="53">
        <v>0</v>
      </c>
      <c r="AF141" s="53">
        <v>0</v>
      </c>
      <c r="AG141" s="53">
        <v>0</v>
      </c>
      <c r="AH141" s="53">
        <v>0</v>
      </c>
      <c r="AI141" s="53">
        <v>0</v>
      </c>
      <c r="AJ141" s="53">
        <v>0</v>
      </c>
      <c r="AK141" s="53">
        <v>0</v>
      </c>
      <c r="AL141" s="53">
        <v>0</v>
      </c>
      <c r="AM141" s="53">
        <v>0</v>
      </c>
      <c r="AN141" s="53">
        <v>0</v>
      </c>
      <c r="AO141" s="53">
        <v>0</v>
      </c>
      <c r="AP141" s="53">
        <v>0</v>
      </c>
      <c r="AQ141" s="53">
        <v>0</v>
      </c>
      <c r="AR141" s="53">
        <v>0</v>
      </c>
      <c r="AS141" s="53">
        <v>0</v>
      </c>
      <c r="AT141" s="53">
        <v>0</v>
      </c>
      <c r="AU141" s="53">
        <v>0</v>
      </c>
      <c r="AV141" s="53">
        <v>0</v>
      </c>
      <c r="AW141" s="53">
        <v>0</v>
      </c>
      <c r="AX141" s="53">
        <v>0</v>
      </c>
      <c r="AY141" s="53">
        <v>0</v>
      </c>
      <c r="AZ141" s="53">
        <v>0</v>
      </c>
      <c r="BA141" s="53">
        <v>0</v>
      </c>
      <c r="BB141" s="53">
        <v>0</v>
      </c>
      <c r="BC141" s="53">
        <v>0</v>
      </c>
      <c r="BD141" s="53">
        <v>0</v>
      </c>
      <c r="BE141" s="53">
        <v>0</v>
      </c>
      <c r="BF141" s="53">
        <v>0</v>
      </c>
      <c r="BG141" s="53">
        <v>0</v>
      </c>
      <c r="BH141" s="53">
        <v>0</v>
      </c>
      <c r="BI141" s="53">
        <v>0</v>
      </c>
      <c r="BJ141" s="53">
        <v>0</v>
      </c>
      <c r="BK141" s="53">
        <v>0</v>
      </c>
      <c r="BL141" s="53">
        <v>0</v>
      </c>
      <c r="BM141" s="53">
        <v>0</v>
      </c>
      <c r="BN141" s="53">
        <v>0</v>
      </c>
      <c r="BO141" s="53">
        <v>0</v>
      </c>
      <c r="BP141" s="53">
        <v>0</v>
      </c>
      <c r="BQ141" s="53">
        <v>0</v>
      </c>
      <c r="BR141" s="53">
        <v>0</v>
      </c>
      <c r="BS141" s="53">
        <v>0</v>
      </c>
      <c r="BT141" s="53">
        <v>0</v>
      </c>
      <c r="BU141" s="53">
        <v>0</v>
      </c>
      <c r="BV141" s="53">
        <v>0</v>
      </c>
      <c r="BW141" s="53">
        <v>0</v>
      </c>
      <c r="BX141" s="53">
        <v>0</v>
      </c>
      <c r="BY141" s="53">
        <v>0</v>
      </c>
      <c r="BZ141" s="53">
        <v>0</v>
      </c>
      <c r="CA141" s="53">
        <v>0</v>
      </c>
      <c r="CB141" s="53">
        <v>0</v>
      </c>
      <c r="CC141" s="53">
        <v>0</v>
      </c>
      <c r="CD141" s="53">
        <v>0</v>
      </c>
      <c r="CE141" s="53">
        <v>0</v>
      </c>
      <c r="CF141" s="53">
        <v>0</v>
      </c>
      <c r="CG141" s="53">
        <v>0</v>
      </c>
      <c r="CH141" s="53">
        <v>0</v>
      </c>
      <c r="CI141" s="53">
        <v>0</v>
      </c>
      <c r="CJ141" s="53">
        <v>0</v>
      </c>
      <c r="CK141" s="53">
        <v>0</v>
      </c>
      <c r="CL141" s="53">
        <v>0</v>
      </c>
      <c r="CM141" s="53">
        <v>0</v>
      </c>
      <c r="CN141" s="53">
        <v>0</v>
      </c>
      <c r="CO141" s="53">
        <v>0</v>
      </c>
      <c r="CP141" s="53">
        <v>0</v>
      </c>
      <c r="CQ141" s="53">
        <v>0</v>
      </c>
      <c r="CR141" s="53">
        <v>0</v>
      </c>
      <c r="CS141" s="53">
        <v>0</v>
      </c>
      <c r="CT141" s="53">
        <v>0</v>
      </c>
      <c r="CU141" s="53">
        <v>0</v>
      </c>
      <c r="CV141" s="53">
        <v>0</v>
      </c>
      <c r="CW141" s="18"/>
      <c r="CX141" s="18"/>
      <c r="CY141" s="18"/>
    </row>
    <row r="142" spans="3:104">
      <c r="C142" s="15"/>
      <c r="D142" s="15"/>
      <c r="E142" s="15" t="s">
        <v>326</v>
      </c>
      <c r="F142" s="15"/>
      <c r="G142" s="1" t="s">
        <v>154</v>
      </c>
      <c r="K142" s="55"/>
      <c r="L142" s="53">
        <v>0</v>
      </c>
      <c r="M142" s="53">
        <v>0</v>
      </c>
      <c r="N142" s="53">
        <v>0</v>
      </c>
      <c r="O142" s="53">
        <v>0</v>
      </c>
      <c r="P142" s="53">
        <v>0</v>
      </c>
      <c r="Q142" s="53">
        <v>0</v>
      </c>
      <c r="R142" s="53">
        <v>0</v>
      </c>
      <c r="S142" s="53">
        <v>0</v>
      </c>
      <c r="T142" s="53">
        <v>0</v>
      </c>
      <c r="U142" s="53">
        <v>0</v>
      </c>
      <c r="V142" s="53">
        <v>0</v>
      </c>
      <c r="W142" s="53">
        <v>0</v>
      </c>
      <c r="X142" s="53">
        <v>0</v>
      </c>
      <c r="Y142" s="53">
        <v>0</v>
      </c>
      <c r="Z142" s="53">
        <v>0</v>
      </c>
      <c r="AA142" s="53">
        <v>0</v>
      </c>
      <c r="AB142" s="53">
        <v>0</v>
      </c>
      <c r="AC142" s="53">
        <v>0</v>
      </c>
      <c r="AD142" s="53">
        <v>0</v>
      </c>
      <c r="AE142" s="53">
        <v>0</v>
      </c>
      <c r="AF142" s="53">
        <v>0</v>
      </c>
      <c r="AG142" s="53">
        <v>0</v>
      </c>
      <c r="AH142" s="53">
        <v>0</v>
      </c>
      <c r="AI142" s="53">
        <v>0</v>
      </c>
      <c r="AJ142" s="53">
        <v>0</v>
      </c>
      <c r="AK142" s="53">
        <v>0</v>
      </c>
      <c r="AL142" s="53">
        <v>0</v>
      </c>
      <c r="AM142" s="53">
        <v>0</v>
      </c>
      <c r="AN142" s="53">
        <v>0</v>
      </c>
      <c r="AO142" s="53">
        <v>0</v>
      </c>
      <c r="AP142" s="53">
        <v>0</v>
      </c>
      <c r="AQ142" s="53">
        <v>0</v>
      </c>
      <c r="AR142" s="53">
        <v>0</v>
      </c>
      <c r="AS142" s="53">
        <v>0</v>
      </c>
      <c r="AT142" s="53">
        <v>0</v>
      </c>
      <c r="AU142" s="53">
        <v>0</v>
      </c>
      <c r="AV142" s="53">
        <v>0</v>
      </c>
      <c r="AW142" s="53">
        <v>0</v>
      </c>
      <c r="AX142" s="53">
        <v>0</v>
      </c>
      <c r="AY142" s="53">
        <v>0</v>
      </c>
      <c r="AZ142" s="53">
        <v>0</v>
      </c>
      <c r="BA142" s="53">
        <v>0</v>
      </c>
      <c r="BB142" s="53">
        <v>0</v>
      </c>
      <c r="BC142" s="53">
        <v>0</v>
      </c>
      <c r="BD142" s="53">
        <v>0</v>
      </c>
      <c r="BE142" s="53">
        <v>0</v>
      </c>
      <c r="BF142" s="53">
        <v>0</v>
      </c>
      <c r="BG142" s="53">
        <v>0</v>
      </c>
      <c r="BH142" s="53">
        <v>0</v>
      </c>
      <c r="BI142" s="53">
        <v>0</v>
      </c>
      <c r="BJ142" s="53">
        <v>0</v>
      </c>
      <c r="BK142" s="53">
        <v>0</v>
      </c>
      <c r="BL142" s="53">
        <v>0</v>
      </c>
      <c r="BM142" s="53">
        <v>0</v>
      </c>
      <c r="BN142" s="53">
        <v>0</v>
      </c>
      <c r="BO142" s="53">
        <v>0</v>
      </c>
      <c r="BP142" s="53">
        <v>0</v>
      </c>
      <c r="BQ142" s="53">
        <v>0</v>
      </c>
      <c r="BR142" s="53">
        <v>0</v>
      </c>
      <c r="BS142" s="53">
        <v>0</v>
      </c>
      <c r="BT142" s="53">
        <v>0</v>
      </c>
      <c r="BU142" s="53">
        <v>0</v>
      </c>
      <c r="BV142" s="53">
        <v>0</v>
      </c>
      <c r="BW142" s="53">
        <v>0</v>
      </c>
      <c r="BX142" s="53">
        <v>0</v>
      </c>
      <c r="BY142" s="53">
        <v>0</v>
      </c>
      <c r="BZ142" s="53">
        <v>0</v>
      </c>
      <c r="CA142" s="53">
        <v>0</v>
      </c>
      <c r="CB142" s="53">
        <v>0</v>
      </c>
      <c r="CC142" s="53">
        <v>0</v>
      </c>
      <c r="CD142" s="53">
        <v>0</v>
      </c>
      <c r="CE142" s="53">
        <v>0</v>
      </c>
      <c r="CF142" s="53">
        <v>0</v>
      </c>
      <c r="CG142" s="53">
        <v>0</v>
      </c>
      <c r="CH142" s="53">
        <v>0</v>
      </c>
      <c r="CI142" s="53">
        <v>0</v>
      </c>
      <c r="CJ142" s="53">
        <v>0</v>
      </c>
      <c r="CK142" s="53">
        <v>0</v>
      </c>
      <c r="CL142" s="53">
        <v>0</v>
      </c>
      <c r="CM142" s="53">
        <v>0</v>
      </c>
      <c r="CN142" s="53">
        <v>0</v>
      </c>
      <c r="CO142" s="53">
        <v>0</v>
      </c>
      <c r="CP142" s="53">
        <v>0</v>
      </c>
      <c r="CQ142" s="53">
        <v>0</v>
      </c>
      <c r="CR142" s="53">
        <v>0</v>
      </c>
      <c r="CS142" s="53">
        <v>0</v>
      </c>
      <c r="CT142" s="53">
        <v>0</v>
      </c>
      <c r="CU142" s="53">
        <v>0</v>
      </c>
      <c r="CV142" s="53">
        <v>0</v>
      </c>
      <c r="CW142" s="18"/>
      <c r="CX142" s="18"/>
      <c r="CY142" s="18"/>
    </row>
    <row r="143" spans="3:104">
      <c r="C143" s="15"/>
      <c r="D143" s="15"/>
      <c r="E143" s="15" t="s">
        <v>327</v>
      </c>
      <c r="F143" s="15"/>
      <c r="G143" s="1" t="s">
        <v>154</v>
      </c>
      <c r="K143" s="55"/>
      <c r="L143" s="53">
        <v>0</v>
      </c>
      <c r="M143" s="53">
        <v>0</v>
      </c>
      <c r="N143" s="53">
        <v>0</v>
      </c>
      <c r="O143" s="53">
        <v>0</v>
      </c>
      <c r="P143" s="53">
        <v>0</v>
      </c>
      <c r="Q143" s="53">
        <v>0</v>
      </c>
      <c r="R143" s="53">
        <v>0</v>
      </c>
      <c r="S143" s="53">
        <v>0</v>
      </c>
      <c r="T143" s="53">
        <v>0</v>
      </c>
      <c r="U143" s="53">
        <v>0</v>
      </c>
      <c r="V143" s="53">
        <v>0</v>
      </c>
      <c r="W143" s="53">
        <v>0</v>
      </c>
      <c r="X143" s="53">
        <v>0</v>
      </c>
      <c r="Y143" s="53">
        <v>0</v>
      </c>
      <c r="Z143" s="53">
        <v>0</v>
      </c>
      <c r="AA143" s="53">
        <v>0</v>
      </c>
      <c r="AB143" s="53">
        <v>0</v>
      </c>
      <c r="AC143" s="53">
        <v>0</v>
      </c>
      <c r="AD143" s="53">
        <v>0</v>
      </c>
      <c r="AE143" s="53">
        <v>0</v>
      </c>
      <c r="AF143" s="53">
        <v>0</v>
      </c>
      <c r="AG143" s="53">
        <v>0</v>
      </c>
      <c r="AH143" s="53">
        <v>0</v>
      </c>
      <c r="AI143" s="53">
        <v>0</v>
      </c>
      <c r="AJ143" s="53">
        <v>0</v>
      </c>
      <c r="AK143" s="53">
        <v>0</v>
      </c>
      <c r="AL143" s="53">
        <v>0</v>
      </c>
      <c r="AM143" s="53">
        <v>0</v>
      </c>
      <c r="AN143" s="53">
        <v>0</v>
      </c>
      <c r="AO143" s="53">
        <v>0</v>
      </c>
      <c r="AP143" s="53">
        <v>0</v>
      </c>
      <c r="AQ143" s="53">
        <v>0</v>
      </c>
      <c r="AR143" s="53">
        <v>0</v>
      </c>
      <c r="AS143" s="53">
        <v>0</v>
      </c>
      <c r="AT143" s="53">
        <v>0</v>
      </c>
      <c r="AU143" s="53">
        <v>0</v>
      </c>
      <c r="AV143" s="53">
        <v>0</v>
      </c>
      <c r="AW143" s="53">
        <v>0</v>
      </c>
      <c r="AX143" s="53">
        <v>0</v>
      </c>
      <c r="AY143" s="53">
        <v>0</v>
      </c>
      <c r="AZ143" s="53">
        <v>0</v>
      </c>
      <c r="BA143" s="53">
        <v>0</v>
      </c>
      <c r="BB143" s="53">
        <v>0</v>
      </c>
      <c r="BC143" s="53">
        <v>0</v>
      </c>
      <c r="BD143" s="53">
        <v>0</v>
      </c>
      <c r="BE143" s="53">
        <v>0</v>
      </c>
      <c r="BF143" s="53">
        <v>0</v>
      </c>
      <c r="BG143" s="53">
        <v>0</v>
      </c>
      <c r="BH143" s="53">
        <v>0</v>
      </c>
      <c r="BI143" s="53">
        <v>0</v>
      </c>
      <c r="BJ143" s="53">
        <v>0</v>
      </c>
      <c r="BK143" s="53">
        <v>0</v>
      </c>
      <c r="BL143" s="53">
        <v>0</v>
      </c>
      <c r="BM143" s="53">
        <v>0</v>
      </c>
      <c r="BN143" s="53">
        <v>0</v>
      </c>
      <c r="BO143" s="53">
        <v>0</v>
      </c>
      <c r="BP143" s="53">
        <v>0</v>
      </c>
      <c r="BQ143" s="53">
        <v>0</v>
      </c>
      <c r="BR143" s="53">
        <v>0</v>
      </c>
      <c r="BS143" s="53">
        <v>0</v>
      </c>
      <c r="BT143" s="53">
        <v>0</v>
      </c>
      <c r="BU143" s="53">
        <v>0</v>
      </c>
      <c r="BV143" s="53">
        <v>0</v>
      </c>
      <c r="BW143" s="53">
        <v>0</v>
      </c>
      <c r="BX143" s="53">
        <v>0</v>
      </c>
      <c r="BY143" s="53">
        <v>0</v>
      </c>
      <c r="BZ143" s="53">
        <v>0</v>
      </c>
      <c r="CA143" s="53">
        <v>0</v>
      </c>
      <c r="CB143" s="53">
        <v>0</v>
      </c>
      <c r="CC143" s="53">
        <v>0</v>
      </c>
      <c r="CD143" s="53">
        <v>0</v>
      </c>
      <c r="CE143" s="53">
        <v>0</v>
      </c>
      <c r="CF143" s="53">
        <v>0</v>
      </c>
      <c r="CG143" s="53">
        <v>0</v>
      </c>
      <c r="CH143" s="53">
        <v>0</v>
      </c>
      <c r="CI143" s="53">
        <v>0</v>
      </c>
      <c r="CJ143" s="53">
        <v>0</v>
      </c>
      <c r="CK143" s="53">
        <v>0</v>
      </c>
      <c r="CL143" s="53">
        <v>0</v>
      </c>
      <c r="CM143" s="53">
        <v>0</v>
      </c>
      <c r="CN143" s="53">
        <v>0</v>
      </c>
      <c r="CO143" s="53">
        <v>0</v>
      </c>
      <c r="CP143" s="53">
        <v>0</v>
      </c>
      <c r="CQ143" s="53">
        <v>0</v>
      </c>
      <c r="CR143" s="53">
        <v>0</v>
      </c>
      <c r="CS143" s="53">
        <v>0</v>
      </c>
      <c r="CT143" s="53">
        <v>0</v>
      </c>
      <c r="CU143" s="53">
        <v>0</v>
      </c>
      <c r="CV143" s="53">
        <v>0</v>
      </c>
      <c r="CW143" s="18"/>
      <c r="CX143" s="18"/>
      <c r="CY143" s="18"/>
    </row>
    <row r="144" spans="3:104">
      <c r="E144" s="1" t="s">
        <v>328</v>
      </c>
      <c r="G144" s="1" t="s">
        <v>154</v>
      </c>
      <c r="K144" s="55"/>
      <c r="L144" s="53">
        <v>0</v>
      </c>
      <c r="M144" s="53">
        <v>0</v>
      </c>
      <c r="N144" s="53">
        <v>0</v>
      </c>
      <c r="O144" s="53">
        <v>0</v>
      </c>
      <c r="P144" s="53">
        <v>0</v>
      </c>
      <c r="Q144" s="53">
        <v>0</v>
      </c>
      <c r="R144" s="53">
        <v>0</v>
      </c>
      <c r="S144" s="53">
        <v>0</v>
      </c>
      <c r="T144" s="53">
        <v>0</v>
      </c>
      <c r="U144" s="53">
        <v>0</v>
      </c>
      <c r="V144" s="53">
        <v>0</v>
      </c>
      <c r="W144" s="53">
        <v>0</v>
      </c>
      <c r="X144" s="53">
        <v>0</v>
      </c>
      <c r="Y144" s="53">
        <v>0</v>
      </c>
      <c r="Z144" s="53">
        <v>0</v>
      </c>
      <c r="AA144" s="53">
        <v>0</v>
      </c>
      <c r="AB144" s="53">
        <v>0</v>
      </c>
      <c r="AC144" s="53">
        <v>0</v>
      </c>
      <c r="AD144" s="53">
        <v>0</v>
      </c>
      <c r="AE144" s="53">
        <v>0</v>
      </c>
      <c r="AF144" s="53">
        <v>0</v>
      </c>
      <c r="AG144" s="53">
        <v>0</v>
      </c>
      <c r="AH144" s="53">
        <v>0</v>
      </c>
      <c r="AI144" s="53">
        <v>0</v>
      </c>
      <c r="AJ144" s="53">
        <v>0</v>
      </c>
      <c r="AK144" s="53">
        <v>0</v>
      </c>
      <c r="AL144" s="53">
        <v>0</v>
      </c>
      <c r="AM144" s="53">
        <v>0</v>
      </c>
      <c r="AN144" s="53">
        <v>0</v>
      </c>
      <c r="AO144" s="53">
        <v>0</v>
      </c>
      <c r="AP144" s="53">
        <v>0</v>
      </c>
      <c r="AQ144" s="53">
        <v>0</v>
      </c>
      <c r="AR144" s="53">
        <v>0</v>
      </c>
      <c r="AS144" s="53">
        <v>0</v>
      </c>
      <c r="AT144" s="53">
        <v>0</v>
      </c>
      <c r="AU144" s="53">
        <v>0</v>
      </c>
      <c r="AV144" s="53">
        <v>0</v>
      </c>
      <c r="AW144" s="53">
        <v>0</v>
      </c>
      <c r="AX144" s="53">
        <v>0</v>
      </c>
      <c r="AY144" s="53">
        <v>0</v>
      </c>
      <c r="AZ144" s="53">
        <v>0</v>
      </c>
      <c r="BA144" s="53">
        <v>0</v>
      </c>
      <c r="BB144" s="53">
        <v>0</v>
      </c>
      <c r="BC144" s="53">
        <v>0</v>
      </c>
      <c r="BD144" s="53">
        <v>0</v>
      </c>
      <c r="BE144" s="53">
        <v>0</v>
      </c>
      <c r="BF144" s="53">
        <v>0</v>
      </c>
      <c r="BG144" s="53">
        <v>0</v>
      </c>
      <c r="BH144" s="53">
        <v>0</v>
      </c>
      <c r="BI144" s="53">
        <v>0</v>
      </c>
      <c r="BJ144" s="53">
        <v>0</v>
      </c>
      <c r="BK144" s="53">
        <v>0</v>
      </c>
      <c r="BL144" s="53">
        <v>0</v>
      </c>
      <c r="BM144" s="53">
        <v>0</v>
      </c>
      <c r="BN144" s="53">
        <v>0</v>
      </c>
      <c r="BO144" s="53">
        <v>0</v>
      </c>
      <c r="BP144" s="53">
        <v>0</v>
      </c>
      <c r="BQ144" s="53">
        <v>0</v>
      </c>
      <c r="BR144" s="53">
        <v>0</v>
      </c>
      <c r="BS144" s="53">
        <v>0</v>
      </c>
      <c r="BT144" s="53">
        <v>0</v>
      </c>
      <c r="BU144" s="53">
        <v>0</v>
      </c>
      <c r="BV144" s="53">
        <v>0</v>
      </c>
      <c r="BW144" s="53">
        <v>0</v>
      </c>
      <c r="BX144" s="53">
        <v>0</v>
      </c>
      <c r="BY144" s="53">
        <v>0</v>
      </c>
      <c r="BZ144" s="53">
        <v>0</v>
      </c>
      <c r="CA144" s="53">
        <v>0</v>
      </c>
      <c r="CB144" s="53">
        <v>0</v>
      </c>
      <c r="CC144" s="53">
        <v>0</v>
      </c>
      <c r="CD144" s="53">
        <v>0</v>
      </c>
      <c r="CE144" s="53">
        <v>0</v>
      </c>
      <c r="CF144" s="53">
        <v>0</v>
      </c>
      <c r="CG144" s="53">
        <v>0</v>
      </c>
      <c r="CH144" s="53">
        <v>0</v>
      </c>
      <c r="CI144" s="53">
        <v>0</v>
      </c>
      <c r="CJ144" s="53">
        <v>0</v>
      </c>
      <c r="CK144" s="53">
        <v>0</v>
      </c>
      <c r="CL144" s="53">
        <v>0</v>
      </c>
      <c r="CM144" s="53">
        <v>0</v>
      </c>
      <c r="CN144" s="53">
        <v>0</v>
      </c>
      <c r="CO144" s="53">
        <v>0</v>
      </c>
      <c r="CP144" s="53">
        <v>0</v>
      </c>
      <c r="CQ144" s="53">
        <v>0</v>
      </c>
      <c r="CR144" s="53">
        <v>0</v>
      </c>
      <c r="CS144" s="53">
        <v>0</v>
      </c>
      <c r="CT144" s="53">
        <v>0</v>
      </c>
      <c r="CU144" s="53">
        <v>0</v>
      </c>
      <c r="CV144" s="53">
        <v>0</v>
      </c>
    </row>
    <row r="145" spans="2:103">
      <c r="E145" s="1" t="s">
        <v>329</v>
      </c>
      <c r="G145" s="1" t="s">
        <v>154</v>
      </c>
      <c r="K145" s="55"/>
      <c r="L145" s="53">
        <v>0</v>
      </c>
      <c r="M145" s="53">
        <v>0</v>
      </c>
      <c r="N145" s="53">
        <v>0</v>
      </c>
      <c r="O145" s="53">
        <v>0</v>
      </c>
      <c r="P145" s="53">
        <v>0</v>
      </c>
      <c r="Q145" s="53">
        <v>0</v>
      </c>
      <c r="R145" s="53">
        <v>0</v>
      </c>
      <c r="S145" s="53">
        <v>0</v>
      </c>
      <c r="T145" s="53">
        <v>0</v>
      </c>
      <c r="U145" s="53">
        <v>0</v>
      </c>
      <c r="V145" s="53">
        <v>0</v>
      </c>
      <c r="W145" s="53">
        <v>0</v>
      </c>
      <c r="X145" s="53">
        <v>0</v>
      </c>
      <c r="Y145" s="53">
        <v>0</v>
      </c>
      <c r="Z145" s="53">
        <v>0</v>
      </c>
      <c r="AA145" s="53">
        <v>0</v>
      </c>
      <c r="AB145" s="53">
        <v>0</v>
      </c>
      <c r="AC145" s="53">
        <v>0</v>
      </c>
      <c r="AD145" s="53">
        <v>0</v>
      </c>
      <c r="AE145" s="53">
        <v>0</v>
      </c>
      <c r="AF145" s="53">
        <v>0</v>
      </c>
      <c r="AG145" s="53">
        <v>0</v>
      </c>
      <c r="AH145" s="53">
        <v>0</v>
      </c>
      <c r="AI145" s="53">
        <v>0</v>
      </c>
      <c r="AJ145" s="53">
        <v>0</v>
      </c>
      <c r="AK145" s="53">
        <v>0</v>
      </c>
      <c r="AL145" s="53">
        <v>0</v>
      </c>
      <c r="AM145" s="53">
        <v>0</v>
      </c>
      <c r="AN145" s="53">
        <v>0</v>
      </c>
      <c r="AO145" s="53">
        <v>0</v>
      </c>
      <c r="AP145" s="53">
        <v>0</v>
      </c>
      <c r="AQ145" s="53">
        <v>0</v>
      </c>
      <c r="AR145" s="53">
        <v>0</v>
      </c>
      <c r="AS145" s="53">
        <v>0</v>
      </c>
      <c r="AT145" s="53">
        <v>0</v>
      </c>
      <c r="AU145" s="53">
        <v>0</v>
      </c>
      <c r="AV145" s="53">
        <v>0</v>
      </c>
      <c r="AW145" s="53">
        <v>0</v>
      </c>
      <c r="AX145" s="53">
        <v>0</v>
      </c>
      <c r="AY145" s="53">
        <v>0</v>
      </c>
      <c r="AZ145" s="53">
        <v>0</v>
      </c>
      <c r="BA145" s="53">
        <v>0</v>
      </c>
      <c r="BB145" s="53">
        <v>0</v>
      </c>
      <c r="BC145" s="53">
        <v>0</v>
      </c>
      <c r="BD145" s="53">
        <v>0</v>
      </c>
      <c r="BE145" s="53">
        <v>0</v>
      </c>
      <c r="BF145" s="53">
        <v>0</v>
      </c>
      <c r="BG145" s="53">
        <v>0</v>
      </c>
      <c r="BH145" s="53">
        <v>0</v>
      </c>
      <c r="BI145" s="53">
        <v>0</v>
      </c>
      <c r="BJ145" s="53">
        <v>0</v>
      </c>
      <c r="BK145" s="53">
        <v>0</v>
      </c>
      <c r="BL145" s="53">
        <v>0</v>
      </c>
      <c r="BM145" s="53">
        <v>0</v>
      </c>
      <c r="BN145" s="53">
        <v>0</v>
      </c>
      <c r="BO145" s="53">
        <v>0</v>
      </c>
      <c r="BP145" s="53">
        <v>0</v>
      </c>
      <c r="BQ145" s="53">
        <v>0</v>
      </c>
      <c r="BR145" s="53">
        <v>0</v>
      </c>
      <c r="BS145" s="53">
        <v>0</v>
      </c>
      <c r="BT145" s="53">
        <v>0</v>
      </c>
      <c r="BU145" s="53">
        <v>0</v>
      </c>
      <c r="BV145" s="53">
        <v>0</v>
      </c>
      <c r="BW145" s="53">
        <v>0</v>
      </c>
      <c r="BX145" s="53">
        <v>0</v>
      </c>
      <c r="BY145" s="53">
        <v>0</v>
      </c>
      <c r="BZ145" s="53">
        <v>0</v>
      </c>
      <c r="CA145" s="53">
        <v>0</v>
      </c>
      <c r="CB145" s="53">
        <v>0</v>
      </c>
      <c r="CC145" s="53">
        <v>0</v>
      </c>
      <c r="CD145" s="53">
        <v>0</v>
      </c>
      <c r="CE145" s="53">
        <v>0</v>
      </c>
      <c r="CF145" s="53">
        <v>0</v>
      </c>
      <c r="CG145" s="53">
        <v>0</v>
      </c>
      <c r="CH145" s="53">
        <v>0</v>
      </c>
      <c r="CI145" s="53">
        <v>0</v>
      </c>
      <c r="CJ145" s="53">
        <v>0</v>
      </c>
      <c r="CK145" s="53">
        <v>0</v>
      </c>
      <c r="CL145" s="53">
        <v>0</v>
      </c>
      <c r="CM145" s="53">
        <v>0</v>
      </c>
      <c r="CN145" s="53">
        <v>0</v>
      </c>
      <c r="CO145" s="53">
        <v>0</v>
      </c>
      <c r="CP145" s="53">
        <v>0</v>
      </c>
      <c r="CQ145" s="53">
        <v>0</v>
      </c>
      <c r="CR145" s="53">
        <v>0</v>
      </c>
      <c r="CS145" s="53">
        <v>0</v>
      </c>
      <c r="CT145" s="53">
        <v>0</v>
      </c>
      <c r="CU145" s="53">
        <v>0</v>
      </c>
      <c r="CV145" s="53">
        <v>0</v>
      </c>
    </row>
    <row r="146" spans="2:103">
      <c r="K146" s="55"/>
      <c r="L146" s="55"/>
      <c r="M146" s="55"/>
      <c r="N146" s="55"/>
      <c r="O146" s="55"/>
      <c r="P146" s="55"/>
      <c r="Q146" s="55"/>
      <c r="R146" s="55"/>
      <c r="S146" s="55"/>
      <c r="T146" s="55"/>
      <c r="U146" s="55"/>
      <c r="V146" s="55"/>
      <c r="W146" s="55"/>
      <c r="X146" s="55"/>
      <c r="Y146" s="55"/>
      <c r="Z146" s="55"/>
      <c r="AA146" s="55"/>
      <c r="AB146" s="55"/>
      <c r="AC146" s="55"/>
      <c r="AD146" s="55"/>
      <c r="AE146" s="55"/>
      <c r="AF146" s="55"/>
      <c r="AG146" s="55"/>
      <c r="AH146" s="55"/>
      <c r="AI146" s="55"/>
      <c r="AJ146" s="55"/>
      <c r="AK146" s="55"/>
      <c r="AL146" s="55"/>
      <c r="AM146" s="55"/>
      <c r="AN146" s="55"/>
      <c r="AO146" s="55"/>
      <c r="AP146" s="55"/>
      <c r="AQ146" s="55"/>
      <c r="AR146" s="55"/>
      <c r="AS146" s="55"/>
      <c r="AT146" s="55"/>
      <c r="AU146" s="55"/>
      <c r="AV146" s="55"/>
      <c r="AW146" s="55"/>
      <c r="AX146" s="55"/>
      <c r="AY146" s="55"/>
      <c r="AZ146" s="55"/>
      <c r="BA146" s="55"/>
      <c r="BB146" s="55"/>
      <c r="BC146" s="55"/>
      <c r="BD146" s="55"/>
      <c r="BE146" s="55"/>
      <c r="BF146" s="55"/>
      <c r="BG146" s="55"/>
      <c r="BH146" s="55"/>
      <c r="BI146" s="55"/>
      <c r="BJ146" s="55"/>
      <c r="BK146" s="55"/>
      <c r="BL146" s="55"/>
      <c r="BM146" s="55"/>
      <c r="BN146" s="55"/>
      <c r="BO146" s="55"/>
      <c r="BP146" s="55"/>
      <c r="BQ146" s="55"/>
      <c r="BR146" s="55"/>
      <c r="BS146" s="55"/>
      <c r="BT146" s="55"/>
      <c r="BU146" s="55"/>
      <c r="BV146" s="55"/>
      <c r="BW146" s="55"/>
      <c r="BX146" s="55"/>
      <c r="BY146" s="55"/>
      <c r="BZ146" s="55"/>
      <c r="CA146" s="55"/>
      <c r="CB146" s="55"/>
      <c r="CC146" s="55"/>
      <c r="CD146" s="55"/>
      <c r="CE146" s="55"/>
      <c r="CF146" s="55"/>
      <c r="CG146" s="55"/>
      <c r="CH146" s="55"/>
      <c r="CI146" s="55"/>
      <c r="CJ146" s="55"/>
      <c r="CK146" s="55"/>
      <c r="CL146" s="55"/>
      <c r="CM146" s="55"/>
      <c r="CN146" s="55"/>
      <c r="CO146" s="55"/>
      <c r="CP146" s="55"/>
      <c r="CQ146" s="55"/>
      <c r="CR146" s="55"/>
      <c r="CS146" s="55"/>
      <c r="CT146" s="55"/>
      <c r="CU146" s="55"/>
      <c r="CV146" s="55"/>
    </row>
    <row r="147" spans="2:103">
      <c r="E147" s="1" t="s">
        <v>330</v>
      </c>
      <c r="G147" s="1" t="s">
        <v>305</v>
      </c>
      <c r="H147" s="1"/>
      <c r="I147" s="1"/>
      <c r="J147" s="1"/>
      <c r="L147" s="191"/>
      <c r="M147" s="191"/>
      <c r="N147" s="191"/>
      <c r="O147" s="191"/>
      <c r="P147" s="191"/>
      <c r="Q147" s="191"/>
      <c r="R147" s="191"/>
      <c r="S147" s="191"/>
      <c r="T147" s="191"/>
      <c r="U147" s="191"/>
      <c r="V147" s="191"/>
      <c r="W147" s="191"/>
      <c r="X147" s="191"/>
      <c r="Y147" s="191"/>
      <c r="Z147" s="191"/>
      <c r="AA147" s="191"/>
      <c r="AB147" s="191"/>
      <c r="AC147" s="191"/>
      <c r="AD147" s="191"/>
      <c r="AE147" s="191"/>
      <c r="AF147" s="191"/>
      <c r="AG147" s="191"/>
      <c r="AH147" s="191"/>
      <c r="AI147" s="191"/>
      <c r="AJ147" s="191"/>
      <c r="AK147" s="191"/>
      <c r="AL147" s="191"/>
      <c r="AM147" s="191"/>
      <c r="AN147" s="191"/>
      <c r="AO147" s="191"/>
      <c r="AP147" s="191"/>
      <c r="AQ147" s="191"/>
      <c r="AR147" s="191"/>
      <c r="AS147" s="191"/>
      <c r="AT147" s="191"/>
      <c r="AU147" s="191"/>
      <c r="AV147" s="191"/>
      <c r="AW147" s="191"/>
      <c r="AX147" s="191"/>
      <c r="AY147" s="191"/>
      <c r="AZ147" s="191"/>
      <c r="BA147" s="191"/>
      <c r="BB147" s="191"/>
      <c r="BC147" s="191"/>
      <c r="BD147" s="191"/>
      <c r="BE147" s="191"/>
      <c r="BF147" s="191"/>
      <c r="BG147" s="191"/>
      <c r="BH147" s="191"/>
      <c r="BI147" s="191"/>
      <c r="BJ147" s="191"/>
      <c r="BK147" s="191"/>
      <c r="BL147" s="191"/>
      <c r="BM147" s="191"/>
      <c r="BN147" s="191"/>
      <c r="BO147" s="191"/>
      <c r="BP147" s="191"/>
      <c r="BQ147" s="191"/>
      <c r="BR147" s="191"/>
      <c r="BS147" s="191"/>
      <c r="BT147" s="191"/>
      <c r="BU147" s="191"/>
      <c r="BV147" s="191"/>
      <c r="BW147" s="191"/>
      <c r="BX147" s="191"/>
      <c r="BY147" s="191"/>
      <c r="BZ147" s="191"/>
      <c r="CA147" s="191"/>
      <c r="CB147" s="191"/>
      <c r="CC147" s="191"/>
      <c r="CD147" s="191"/>
      <c r="CE147" s="191"/>
      <c r="CF147" s="191"/>
      <c r="CG147" s="191"/>
      <c r="CH147" s="191"/>
      <c r="CI147" s="191"/>
      <c r="CJ147" s="191"/>
      <c r="CK147" s="191"/>
      <c r="CL147" s="191"/>
      <c r="CM147" s="191"/>
      <c r="CN147" s="191"/>
      <c r="CO147" s="191"/>
      <c r="CP147" s="191"/>
      <c r="CQ147" s="191"/>
      <c r="CR147" s="191"/>
      <c r="CS147" s="191"/>
      <c r="CT147" s="191"/>
      <c r="CU147" s="191"/>
      <c r="CV147" s="191"/>
    </row>
    <row r="148" spans="2:103">
      <c r="E148" s="1" t="s">
        <v>331</v>
      </c>
      <c r="G148" s="1" t="s">
        <v>305</v>
      </c>
      <c r="H148" s="1"/>
      <c r="I148" s="1"/>
      <c r="J148" s="1"/>
      <c r="L148" s="191"/>
      <c r="M148" s="191"/>
      <c r="N148" s="191"/>
      <c r="O148" s="191"/>
      <c r="P148" s="191"/>
      <c r="Q148" s="191"/>
      <c r="R148" s="191"/>
      <c r="S148" s="191"/>
      <c r="T148" s="191"/>
      <c r="U148" s="191"/>
      <c r="V148" s="191"/>
      <c r="W148" s="191"/>
      <c r="X148" s="191"/>
      <c r="Y148" s="191"/>
      <c r="Z148" s="191"/>
      <c r="AA148" s="191"/>
      <c r="AB148" s="191"/>
      <c r="AC148" s="191"/>
      <c r="AD148" s="191"/>
      <c r="AE148" s="191"/>
      <c r="AF148" s="191"/>
      <c r="AG148" s="191"/>
      <c r="AH148" s="191"/>
      <c r="AI148" s="191"/>
      <c r="AJ148" s="191"/>
      <c r="AK148" s="191"/>
      <c r="AL148" s="191"/>
      <c r="AM148" s="191"/>
      <c r="AN148" s="191"/>
      <c r="AO148" s="191"/>
      <c r="AP148" s="191"/>
      <c r="AQ148" s="191"/>
      <c r="AR148" s="191"/>
      <c r="AS148" s="191"/>
      <c r="AT148" s="191"/>
      <c r="AU148" s="191"/>
      <c r="AV148" s="191"/>
      <c r="AW148" s="191"/>
      <c r="AX148" s="191"/>
      <c r="AY148" s="191"/>
      <c r="AZ148" s="191"/>
      <c r="BA148" s="191"/>
      <c r="BB148" s="191"/>
      <c r="BC148" s="191"/>
      <c r="BD148" s="191"/>
      <c r="BE148" s="191"/>
      <c r="BF148" s="191"/>
      <c r="BG148" s="191"/>
      <c r="BH148" s="191"/>
      <c r="BI148" s="191"/>
      <c r="BJ148" s="191"/>
      <c r="BK148" s="191"/>
      <c r="BL148" s="191"/>
      <c r="BM148" s="191"/>
      <c r="BN148" s="191"/>
      <c r="BO148" s="191"/>
      <c r="BP148" s="191"/>
      <c r="BQ148" s="191"/>
      <c r="BR148" s="191"/>
      <c r="BS148" s="191"/>
      <c r="BT148" s="191"/>
      <c r="BU148" s="191"/>
      <c r="BV148" s="191"/>
      <c r="BW148" s="191"/>
      <c r="BX148" s="191"/>
      <c r="BY148" s="191"/>
      <c r="BZ148" s="191"/>
      <c r="CA148" s="191"/>
      <c r="CB148" s="191"/>
      <c r="CC148" s="191"/>
      <c r="CD148" s="191"/>
      <c r="CE148" s="191"/>
      <c r="CF148" s="191"/>
      <c r="CG148" s="191"/>
      <c r="CH148" s="191"/>
      <c r="CI148" s="191"/>
      <c r="CJ148" s="191"/>
      <c r="CK148" s="191"/>
      <c r="CL148" s="191"/>
      <c r="CM148" s="191"/>
      <c r="CN148" s="191"/>
      <c r="CO148" s="191"/>
      <c r="CP148" s="191"/>
      <c r="CQ148" s="191"/>
      <c r="CR148" s="191"/>
      <c r="CS148" s="191"/>
      <c r="CT148" s="191"/>
      <c r="CU148" s="191"/>
      <c r="CV148" s="191"/>
    </row>
    <row r="149" spans="2:103">
      <c r="E149" s="15" t="s">
        <v>332</v>
      </c>
      <c r="F149" s="15"/>
      <c r="G149" s="1" t="s">
        <v>305</v>
      </c>
      <c r="K149" s="55"/>
      <c r="L149" s="191"/>
      <c r="M149" s="191"/>
      <c r="N149" s="191"/>
      <c r="O149" s="191"/>
      <c r="P149" s="191"/>
      <c r="Q149" s="191"/>
      <c r="R149" s="191"/>
      <c r="S149" s="191"/>
      <c r="T149" s="191"/>
      <c r="U149" s="191"/>
      <c r="V149" s="191"/>
      <c r="W149" s="191"/>
      <c r="X149" s="191"/>
      <c r="Y149" s="191"/>
      <c r="Z149" s="191"/>
      <c r="AA149" s="191"/>
      <c r="AB149" s="191"/>
      <c r="AC149" s="191"/>
      <c r="AD149" s="191"/>
      <c r="AE149" s="191"/>
      <c r="AF149" s="191"/>
      <c r="AG149" s="191"/>
      <c r="AH149" s="191"/>
      <c r="AI149" s="191"/>
      <c r="AJ149" s="191"/>
      <c r="AK149" s="191"/>
      <c r="AL149" s="191"/>
      <c r="AM149" s="191"/>
      <c r="AN149" s="191"/>
      <c r="AO149" s="191"/>
      <c r="AP149" s="191"/>
      <c r="AQ149" s="191"/>
      <c r="AR149" s="191"/>
      <c r="AS149" s="191"/>
      <c r="AT149" s="191"/>
      <c r="AU149" s="191"/>
      <c r="AV149" s="191"/>
      <c r="AW149" s="191"/>
      <c r="AX149" s="191"/>
      <c r="AY149" s="191"/>
      <c r="AZ149" s="191"/>
      <c r="BA149" s="191"/>
      <c r="BB149" s="191"/>
      <c r="BC149" s="191"/>
      <c r="BD149" s="191"/>
      <c r="BE149" s="191"/>
      <c r="BF149" s="191"/>
      <c r="BG149" s="191"/>
      <c r="BH149" s="191"/>
      <c r="BI149" s="191"/>
      <c r="BJ149" s="191"/>
      <c r="BK149" s="191"/>
      <c r="BL149" s="191"/>
      <c r="BM149" s="191"/>
      <c r="BN149" s="191"/>
      <c r="BO149" s="191"/>
      <c r="BP149" s="191"/>
      <c r="BQ149" s="191"/>
      <c r="BR149" s="191"/>
      <c r="BS149" s="191"/>
      <c r="BT149" s="191"/>
      <c r="BU149" s="191"/>
      <c r="BV149" s="191"/>
      <c r="BW149" s="191"/>
      <c r="BX149" s="191"/>
      <c r="BY149" s="191"/>
      <c r="BZ149" s="191"/>
      <c r="CA149" s="191"/>
      <c r="CB149" s="191"/>
      <c r="CC149" s="191"/>
      <c r="CD149" s="191"/>
      <c r="CE149" s="191"/>
      <c r="CF149" s="191"/>
      <c r="CG149" s="191"/>
      <c r="CH149" s="191"/>
      <c r="CI149" s="191"/>
      <c r="CJ149" s="191"/>
      <c r="CK149" s="191"/>
      <c r="CL149" s="191"/>
      <c r="CM149" s="191"/>
      <c r="CN149" s="191"/>
      <c r="CO149" s="191"/>
      <c r="CP149" s="191"/>
      <c r="CQ149" s="191"/>
      <c r="CR149" s="191"/>
      <c r="CS149" s="191"/>
      <c r="CT149" s="191"/>
      <c r="CU149" s="191"/>
      <c r="CV149" s="191"/>
    </row>
    <row r="150" spans="2:103">
      <c r="E150" s="15" t="s">
        <v>333</v>
      </c>
      <c r="F150" s="15"/>
      <c r="G150" s="1" t="s">
        <v>305</v>
      </c>
      <c r="K150" s="55"/>
      <c r="L150" s="191"/>
      <c r="M150" s="191"/>
      <c r="N150" s="191"/>
      <c r="O150" s="191"/>
      <c r="P150" s="191"/>
      <c r="Q150" s="191"/>
      <c r="R150" s="191"/>
      <c r="S150" s="191"/>
      <c r="T150" s="191"/>
      <c r="U150" s="191"/>
      <c r="V150" s="191"/>
      <c r="W150" s="191"/>
      <c r="X150" s="191"/>
      <c r="Y150" s="191"/>
      <c r="Z150" s="191"/>
      <c r="AA150" s="191"/>
      <c r="AB150" s="191"/>
      <c r="AC150" s="191"/>
      <c r="AD150" s="191"/>
      <c r="AE150" s="191"/>
      <c r="AF150" s="191"/>
      <c r="AG150" s="191"/>
      <c r="AH150" s="191"/>
      <c r="AI150" s="191"/>
      <c r="AJ150" s="191"/>
      <c r="AK150" s="191"/>
      <c r="AL150" s="191"/>
      <c r="AM150" s="191"/>
      <c r="AN150" s="191"/>
      <c r="AO150" s="191"/>
      <c r="AP150" s="191"/>
      <c r="AQ150" s="191"/>
      <c r="AR150" s="191"/>
      <c r="AS150" s="191"/>
      <c r="AT150" s="191"/>
      <c r="AU150" s="191"/>
      <c r="AV150" s="191"/>
      <c r="AW150" s="191"/>
      <c r="AX150" s="191"/>
      <c r="AY150" s="191"/>
      <c r="AZ150" s="191"/>
      <c r="BA150" s="191"/>
      <c r="BB150" s="191"/>
      <c r="BC150" s="191"/>
      <c r="BD150" s="191"/>
      <c r="BE150" s="191"/>
      <c r="BF150" s="191"/>
      <c r="BG150" s="191"/>
      <c r="BH150" s="191"/>
      <c r="BI150" s="191"/>
      <c r="BJ150" s="191"/>
      <c r="BK150" s="191"/>
      <c r="BL150" s="191"/>
      <c r="BM150" s="191"/>
      <c r="BN150" s="191"/>
      <c r="BO150" s="191"/>
      <c r="BP150" s="191"/>
      <c r="BQ150" s="191"/>
      <c r="BR150" s="191"/>
      <c r="BS150" s="191"/>
      <c r="BT150" s="191"/>
      <c r="BU150" s="191"/>
      <c r="BV150" s="191"/>
      <c r="BW150" s="191"/>
      <c r="BX150" s="191"/>
      <c r="BY150" s="191"/>
      <c r="BZ150" s="191"/>
      <c r="CA150" s="191"/>
      <c r="CB150" s="191"/>
      <c r="CC150" s="191"/>
      <c r="CD150" s="191"/>
      <c r="CE150" s="191"/>
      <c r="CF150" s="191"/>
      <c r="CG150" s="191"/>
      <c r="CH150" s="191"/>
      <c r="CI150" s="191"/>
      <c r="CJ150" s="191"/>
      <c r="CK150" s="191"/>
      <c r="CL150" s="191"/>
      <c r="CM150" s="191"/>
      <c r="CN150" s="191"/>
      <c r="CO150" s="191"/>
      <c r="CP150" s="191"/>
      <c r="CQ150" s="191"/>
      <c r="CR150" s="191"/>
      <c r="CS150" s="191"/>
      <c r="CT150" s="191"/>
      <c r="CU150" s="191"/>
      <c r="CV150" s="191"/>
    </row>
    <row r="151" spans="2:103">
      <c r="K151" s="11"/>
      <c r="L151" s="11"/>
      <c r="M151" s="11"/>
      <c r="N151" s="11"/>
      <c r="O151" s="11"/>
      <c r="P151" s="11"/>
      <c r="Q151" s="11"/>
      <c r="R151" s="11"/>
      <c r="S151" s="11"/>
      <c r="T151" s="11"/>
      <c r="U151" s="11"/>
      <c r="V151" s="11"/>
      <c r="W151" s="11"/>
      <c r="X151" s="11"/>
      <c r="Y151" s="11"/>
      <c r="Z151" s="11"/>
      <c r="AA151" s="11"/>
      <c r="AB151" s="11"/>
      <c r="AC151" s="11"/>
      <c r="AD151" s="11"/>
      <c r="AE151" s="11"/>
      <c r="AF151" s="11"/>
      <c r="AG151" s="11"/>
      <c r="AH151" s="11"/>
      <c r="AI151" s="11"/>
      <c r="AJ151" s="11"/>
      <c r="AK151" s="11"/>
      <c r="AL151" s="11"/>
      <c r="AM151" s="11"/>
      <c r="AN151" s="11"/>
      <c r="AO151" s="11"/>
      <c r="AP151" s="11"/>
      <c r="AQ151" s="11"/>
      <c r="AR151" s="11"/>
      <c r="AS151" s="11"/>
      <c r="AT151" s="11"/>
      <c r="AU151" s="11"/>
      <c r="AV151" s="11"/>
      <c r="AW151" s="11"/>
      <c r="AX151" s="11"/>
      <c r="AY151" s="11"/>
      <c r="AZ151" s="11"/>
      <c r="BA151" s="11"/>
      <c r="BB151" s="11"/>
      <c r="BC151" s="11"/>
      <c r="BD151" s="11"/>
      <c r="BE151" s="11"/>
      <c r="BF151" s="11"/>
      <c r="BG151" s="11"/>
      <c r="BH151" s="11"/>
      <c r="BI151" s="11"/>
      <c r="BJ151" s="11"/>
      <c r="BK151" s="11"/>
      <c r="BL151" s="11"/>
      <c r="BM151" s="11"/>
      <c r="BN151" s="11"/>
      <c r="BO151" s="11"/>
      <c r="BP151" s="11"/>
      <c r="BQ151" s="11"/>
      <c r="BR151" s="11"/>
      <c r="BS151" s="11"/>
      <c r="BT151" s="11"/>
      <c r="BU151" s="11"/>
      <c r="BV151" s="11"/>
      <c r="BW151" s="11"/>
      <c r="BX151" s="11"/>
      <c r="BY151" s="11"/>
      <c r="BZ151" s="11"/>
      <c r="CA151" s="11"/>
      <c r="CB151" s="11"/>
      <c r="CC151" s="11"/>
      <c r="CD151" s="11"/>
      <c r="CE151" s="11"/>
      <c r="CF151" s="11"/>
      <c r="CG151" s="11"/>
      <c r="CH151" s="11"/>
      <c r="CI151" s="11"/>
      <c r="CJ151" s="11"/>
      <c r="CK151" s="11"/>
      <c r="CL151" s="11"/>
      <c r="CM151" s="11"/>
      <c r="CN151" s="11"/>
      <c r="CO151" s="11"/>
      <c r="CP151" s="11"/>
      <c r="CQ151" s="11"/>
      <c r="CR151" s="11"/>
      <c r="CS151" s="11"/>
      <c r="CT151" s="11"/>
      <c r="CU151" s="11"/>
      <c r="CV151" s="11"/>
    </row>
    <row r="152" spans="2:103">
      <c r="B152" s="22">
        <f>MAX(B$5:$B151)+1</f>
        <v>5</v>
      </c>
      <c r="C152" s="22" t="s">
        <v>344</v>
      </c>
      <c r="D152" s="22"/>
      <c r="E152" s="22"/>
      <c r="F152" s="22"/>
      <c r="G152" s="22"/>
      <c r="H152" s="22"/>
      <c r="I152" s="22"/>
      <c r="J152" s="22"/>
      <c r="K152" s="22"/>
      <c r="L152" s="22"/>
      <c r="M152" s="22"/>
      <c r="N152" s="22"/>
      <c r="O152" s="22"/>
      <c r="P152" s="22"/>
      <c r="Q152" s="22"/>
      <c r="R152" s="22"/>
      <c r="S152" s="22"/>
      <c r="T152" s="22"/>
      <c r="U152" s="22"/>
      <c r="V152" s="22"/>
      <c r="W152" s="22"/>
      <c r="X152" s="22"/>
      <c r="Y152" s="22"/>
      <c r="Z152" s="22"/>
      <c r="AA152" s="22"/>
      <c r="AB152" s="22"/>
      <c r="AC152" s="22"/>
      <c r="AD152" s="22"/>
      <c r="AE152" s="22"/>
      <c r="AF152" s="22"/>
      <c r="AG152" s="22"/>
      <c r="AH152" s="22"/>
      <c r="AI152" s="22"/>
      <c r="AJ152" s="22"/>
      <c r="AK152" s="22"/>
      <c r="AL152" s="22"/>
      <c r="AM152" s="22"/>
      <c r="AN152" s="22"/>
      <c r="AO152" s="22"/>
      <c r="AP152" s="22"/>
      <c r="AQ152" s="22"/>
      <c r="AR152" s="22"/>
      <c r="AS152" s="22"/>
      <c r="AT152" s="22"/>
      <c r="AU152" s="22"/>
      <c r="AV152" s="22"/>
      <c r="AW152" s="22"/>
      <c r="AX152" s="22"/>
      <c r="AY152" s="22"/>
      <c r="AZ152" s="22"/>
      <c r="BA152" s="22"/>
      <c r="BB152" s="22"/>
      <c r="BC152" s="22"/>
      <c r="BD152" s="22"/>
      <c r="BE152" s="22"/>
      <c r="BF152" s="22"/>
      <c r="BG152" s="22"/>
      <c r="BH152" s="22"/>
      <c r="BI152" s="22"/>
      <c r="BJ152" s="22"/>
      <c r="BK152" s="22"/>
      <c r="BL152" s="22"/>
      <c r="BM152" s="22"/>
      <c r="BN152" s="22"/>
      <c r="BO152" s="22"/>
      <c r="BP152" s="22"/>
      <c r="BQ152" s="22"/>
      <c r="BR152" s="22"/>
      <c r="BS152" s="22"/>
      <c r="BT152" s="22"/>
      <c r="BU152" s="22"/>
      <c r="BV152" s="22"/>
      <c r="BW152" s="22"/>
      <c r="BX152" s="22"/>
      <c r="BY152" s="22"/>
      <c r="BZ152" s="22"/>
      <c r="CA152" s="22"/>
      <c r="CB152" s="22"/>
      <c r="CC152" s="22"/>
      <c r="CD152" s="22"/>
      <c r="CE152" s="22"/>
      <c r="CF152" s="22"/>
      <c r="CG152" s="22"/>
      <c r="CH152" s="22"/>
      <c r="CI152" s="22"/>
      <c r="CJ152" s="22"/>
      <c r="CK152" s="22"/>
      <c r="CL152" s="22"/>
      <c r="CM152" s="22"/>
      <c r="CN152" s="22"/>
      <c r="CO152" s="22"/>
      <c r="CP152" s="22"/>
      <c r="CQ152" s="22"/>
      <c r="CR152" s="22"/>
      <c r="CS152" s="22"/>
      <c r="CT152" s="22"/>
      <c r="CU152" s="22"/>
      <c r="CV152" s="22"/>
      <c r="CW152" s="23"/>
      <c r="CX152" s="23"/>
      <c r="CY152" s="23"/>
    </row>
    <row r="153" spans="2:103">
      <c r="K153" s="11"/>
      <c r="L153" s="11"/>
      <c r="M153" s="11"/>
      <c r="N153" s="11"/>
      <c r="O153" s="11"/>
      <c r="P153" s="11"/>
      <c r="Q153" s="11"/>
      <c r="R153" s="11"/>
      <c r="S153" s="11"/>
      <c r="T153" s="11"/>
      <c r="U153" s="11"/>
      <c r="V153" s="11"/>
      <c r="W153" s="11"/>
      <c r="X153" s="11"/>
      <c r="Y153" s="11"/>
      <c r="Z153" s="11"/>
      <c r="AA153" s="11"/>
      <c r="AB153" s="11"/>
      <c r="AC153" s="11"/>
      <c r="AD153" s="11"/>
      <c r="AE153" s="11"/>
      <c r="AF153" s="11"/>
      <c r="AG153" s="11"/>
      <c r="AH153" s="11"/>
      <c r="AI153" s="11"/>
      <c r="AJ153" s="11"/>
      <c r="AK153" s="11"/>
      <c r="AL153" s="11"/>
      <c r="AM153" s="11"/>
      <c r="AN153" s="11"/>
      <c r="AO153" s="11"/>
      <c r="AP153" s="11"/>
      <c r="AQ153" s="11"/>
      <c r="AR153" s="11"/>
      <c r="AS153" s="11"/>
      <c r="AT153" s="11"/>
      <c r="AU153" s="11"/>
      <c r="AV153" s="11"/>
      <c r="AW153" s="11"/>
      <c r="AX153" s="11"/>
      <c r="AY153" s="11"/>
      <c r="AZ153" s="11"/>
      <c r="BA153" s="11"/>
      <c r="BB153" s="11"/>
      <c r="BC153" s="11"/>
      <c r="BD153" s="11"/>
      <c r="BE153" s="11"/>
      <c r="BF153" s="11"/>
      <c r="BG153" s="11"/>
      <c r="BH153" s="11"/>
      <c r="BI153" s="11"/>
      <c r="BJ153" s="11"/>
      <c r="BK153" s="11"/>
      <c r="BL153" s="11"/>
      <c r="BM153" s="11"/>
      <c r="BN153" s="11"/>
      <c r="BO153" s="11"/>
      <c r="BP153" s="11"/>
      <c r="BQ153" s="11"/>
      <c r="BR153" s="11"/>
      <c r="BS153" s="11"/>
      <c r="BT153" s="11"/>
      <c r="BU153" s="11"/>
      <c r="BV153" s="11"/>
      <c r="BW153" s="11"/>
      <c r="BX153" s="11"/>
      <c r="BY153" s="11"/>
      <c r="BZ153" s="11"/>
      <c r="CA153" s="11"/>
      <c r="CB153" s="11"/>
      <c r="CC153" s="11"/>
      <c r="CD153" s="11"/>
      <c r="CE153" s="11"/>
      <c r="CF153" s="11"/>
      <c r="CG153" s="11"/>
      <c r="CH153" s="11"/>
      <c r="CI153" s="11"/>
      <c r="CJ153" s="11"/>
      <c r="CK153" s="11"/>
      <c r="CL153" s="11"/>
      <c r="CM153" s="11"/>
      <c r="CN153" s="11"/>
      <c r="CO153" s="11"/>
      <c r="CP153" s="11"/>
      <c r="CQ153" s="11"/>
      <c r="CR153" s="11"/>
      <c r="CS153" s="11"/>
      <c r="CT153" s="11"/>
      <c r="CU153" s="11"/>
      <c r="CV153" s="11"/>
    </row>
    <row r="154" spans="2:103">
      <c r="E154" s="1" t="s">
        <v>345</v>
      </c>
      <c r="G154" s="1" t="s">
        <v>146</v>
      </c>
      <c r="K154" s="106"/>
      <c r="L154" s="84">
        <v>0</v>
      </c>
      <c r="M154" s="84">
        <v>0</v>
      </c>
      <c r="N154" s="84">
        <v>0</v>
      </c>
      <c r="O154" s="84">
        <v>0</v>
      </c>
      <c r="P154" s="84">
        <v>0</v>
      </c>
      <c r="Q154" s="84">
        <v>0</v>
      </c>
      <c r="R154" s="84">
        <v>0</v>
      </c>
      <c r="S154" s="84">
        <v>0</v>
      </c>
      <c r="T154" s="84">
        <v>0</v>
      </c>
      <c r="U154" s="84">
        <v>0</v>
      </c>
      <c r="V154" s="84">
        <v>0</v>
      </c>
      <c r="W154" s="84">
        <v>0</v>
      </c>
      <c r="X154" s="84">
        <v>0</v>
      </c>
      <c r="Y154" s="84">
        <v>0</v>
      </c>
      <c r="Z154" s="84">
        <v>0</v>
      </c>
      <c r="AA154" s="84">
        <v>0</v>
      </c>
      <c r="AB154" s="84">
        <v>0</v>
      </c>
      <c r="AC154" s="84">
        <v>0</v>
      </c>
      <c r="AD154" s="84">
        <v>0</v>
      </c>
      <c r="AE154" s="84">
        <v>0</v>
      </c>
      <c r="AF154" s="84">
        <v>0</v>
      </c>
      <c r="AG154" s="84">
        <v>0</v>
      </c>
      <c r="AH154" s="84">
        <v>0</v>
      </c>
      <c r="AI154" s="84">
        <v>0</v>
      </c>
      <c r="AJ154" s="84">
        <v>0</v>
      </c>
      <c r="AK154" s="84">
        <v>0</v>
      </c>
      <c r="AL154" s="84">
        <v>0</v>
      </c>
      <c r="AM154" s="84">
        <v>0</v>
      </c>
      <c r="AN154" s="84">
        <v>0</v>
      </c>
      <c r="AO154" s="84">
        <v>0</v>
      </c>
      <c r="AP154" s="84">
        <v>0</v>
      </c>
      <c r="AQ154" s="84">
        <v>0</v>
      </c>
      <c r="AR154" s="84">
        <v>0</v>
      </c>
      <c r="AS154" s="84">
        <v>0</v>
      </c>
      <c r="AT154" s="84">
        <v>0</v>
      </c>
      <c r="AU154" s="84">
        <v>0</v>
      </c>
      <c r="AV154" s="84">
        <v>0</v>
      </c>
      <c r="AW154" s="84">
        <v>0</v>
      </c>
      <c r="AX154" s="84">
        <v>0</v>
      </c>
      <c r="AY154" s="84">
        <v>0</v>
      </c>
      <c r="AZ154" s="84">
        <v>0</v>
      </c>
      <c r="BA154" s="84">
        <v>0</v>
      </c>
      <c r="BB154" s="84">
        <v>0</v>
      </c>
      <c r="BC154" s="84">
        <v>0</v>
      </c>
      <c r="BD154" s="84">
        <v>0</v>
      </c>
      <c r="BE154" s="84">
        <v>0</v>
      </c>
      <c r="BF154" s="84">
        <v>0</v>
      </c>
      <c r="BG154" s="84">
        <v>0</v>
      </c>
      <c r="BH154" s="84">
        <v>0</v>
      </c>
      <c r="BI154" s="84">
        <v>0</v>
      </c>
      <c r="BJ154" s="84">
        <v>0</v>
      </c>
      <c r="BK154" s="84">
        <v>0</v>
      </c>
      <c r="BL154" s="84">
        <v>0</v>
      </c>
      <c r="BM154" s="84">
        <v>0</v>
      </c>
      <c r="BN154" s="84">
        <v>0</v>
      </c>
      <c r="BO154" s="84">
        <v>0</v>
      </c>
      <c r="BP154" s="84">
        <v>0</v>
      </c>
      <c r="BQ154" s="84">
        <v>0</v>
      </c>
      <c r="BR154" s="84">
        <v>0</v>
      </c>
      <c r="BS154" s="84">
        <v>0</v>
      </c>
      <c r="BT154" s="84">
        <v>0</v>
      </c>
      <c r="BU154" s="84">
        <v>0</v>
      </c>
      <c r="BV154" s="84">
        <v>0</v>
      </c>
      <c r="BW154" s="84">
        <v>0</v>
      </c>
      <c r="BX154" s="84">
        <v>0</v>
      </c>
      <c r="BY154" s="84">
        <v>0</v>
      </c>
      <c r="BZ154" s="84">
        <v>0</v>
      </c>
      <c r="CA154" s="84">
        <v>0</v>
      </c>
      <c r="CB154" s="84">
        <v>0</v>
      </c>
      <c r="CC154" s="84">
        <v>0</v>
      </c>
      <c r="CD154" s="84">
        <v>0</v>
      </c>
      <c r="CE154" s="84">
        <v>0</v>
      </c>
      <c r="CF154" s="84">
        <v>0</v>
      </c>
      <c r="CG154" s="84">
        <v>0</v>
      </c>
      <c r="CH154" s="84">
        <v>0</v>
      </c>
      <c r="CI154" s="84">
        <v>0</v>
      </c>
      <c r="CJ154" s="84">
        <v>0</v>
      </c>
      <c r="CK154" s="84">
        <v>0</v>
      </c>
      <c r="CL154" s="84">
        <v>0</v>
      </c>
      <c r="CM154" s="84">
        <v>0</v>
      </c>
      <c r="CN154" s="84">
        <v>0</v>
      </c>
      <c r="CO154" s="84">
        <v>0</v>
      </c>
      <c r="CP154" s="84">
        <v>0</v>
      </c>
      <c r="CQ154" s="84">
        <v>0</v>
      </c>
      <c r="CR154" s="84">
        <v>0</v>
      </c>
      <c r="CS154" s="84">
        <v>0</v>
      </c>
      <c r="CT154" s="84">
        <v>0</v>
      </c>
      <c r="CU154" s="84">
        <v>0</v>
      </c>
      <c r="CV154" s="84">
        <v>0</v>
      </c>
    </row>
    <row r="155" spans="2:103">
      <c r="K155" s="106"/>
      <c r="L155" s="193"/>
      <c r="M155" s="193"/>
      <c r="N155" s="193"/>
      <c r="O155" s="193"/>
      <c r="P155" s="193"/>
      <c r="Q155" s="193"/>
      <c r="R155" s="193"/>
      <c r="S155" s="193"/>
      <c r="T155" s="193"/>
      <c r="U155" s="193"/>
      <c r="V155" s="193"/>
      <c r="W155" s="193"/>
      <c r="X155" s="193"/>
      <c r="Y155" s="193"/>
      <c r="Z155" s="193"/>
      <c r="AA155" s="193"/>
      <c r="AB155" s="193"/>
      <c r="AC155" s="193"/>
      <c r="AD155" s="193"/>
      <c r="AE155" s="193"/>
      <c r="AF155" s="193"/>
      <c r="AG155" s="193"/>
      <c r="AH155" s="193"/>
      <c r="AI155" s="193"/>
      <c r="AJ155" s="193"/>
      <c r="AK155" s="193"/>
      <c r="AL155" s="193"/>
      <c r="AM155" s="193"/>
      <c r="AN155" s="193"/>
      <c r="AO155" s="193"/>
      <c r="AP155" s="193"/>
      <c r="AQ155" s="193"/>
      <c r="AR155" s="193"/>
      <c r="AS155" s="193"/>
      <c r="AT155" s="193"/>
      <c r="AU155" s="193"/>
      <c r="AV155" s="193"/>
      <c r="AW155" s="193"/>
      <c r="AX155" s="193"/>
      <c r="AY155" s="193"/>
      <c r="AZ155" s="193"/>
      <c r="BA155" s="193"/>
      <c r="BB155" s="193"/>
      <c r="BC155" s="193"/>
      <c r="BD155" s="193"/>
      <c r="BE155" s="193"/>
      <c r="BF155" s="193"/>
      <c r="BG155" s="193"/>
      <c r="BH155" s="193"/>
      <c r="BI155" s="193"/>
      <c r="BJ155" s="193"/>
      <c r="BK155" s="193"/>
      <c r="BL155" s="193"/>
      <c r="BM155" s="193"/>
      <c r="BN155" s="193"/>
      <c r="BO155" s="193"/>
      <c r="BP155" s="193"/>
      <c r="BQ155" s="193"/>
      <c r="BR155" s="193"/>
      <c r="BS155" s="193"/>
      <c r="BT155" s="193"/>
      <c r="BU155" s="193"/>
      <c r="BV155" s="193"/>
      <c r="BW155" s="193"/>
      <c r="BX155" s="193"/>
      <c r="BY155" s="193"/>
      <c r="BZ155" s="193"/>
      <c r="CA155" s="193"/>
      <c r="CB155" s="193"/>
      <c r="CC155" s="193"/>
      <c r="CD155" s="193"/>
      <c r="CE155" s="193"/>
      <c r="CF155" s="193"/>
      <c r="CG155" s="193"/>
      <c r="CH155" s="193"/>
      <c r="CI155" s="193"/>
      <c r="CJ155" s="193"/>
      <c r="CK155" s="193"/>
      <c r="CL155" s="193"/>
      <c r="CM155" s="193"/>
      <c r="CN155" s="193"/>
      <c r="CO155" s="193"/>
      <c r="CP155" s="193"/>
      <c r="CQ155" s="193"/>
      <c r="CR155" s="193"/>
      <c r="CS155" s="193"/>
      <c r="CT155" s="193"/>
      <c r="CU155" s="193"/>
      <c r="CV155" s="193"/>
    </row>
    <row r="156" spans="2:103">
      <c r="E156" s="1" t="s">
        <v>346</v>
      </c>
      <c r="G156" s="1" t="s">
        <v>154</v>
      </c>
      <c r="K156" s="106"/>
      <c r="L156" s="84">
        <v>0</v>
      </c>
      <c r="M156" s="84">
        <v>0</v>
      </c>
      <c r="N156" s="84">
        <v>0</v>
      </c>
      <c r="O156" s="84">
        <v>0</v>
      </c>
      <c r="P156" s="84">
        <v>0</v>
      </c>
      <c r="Q156" s="84">
        <v>0</v>
      </c>
      <c r="R156" s="84">
        <v>0</v>
      </c>
      <c r="S156" s="84">
        <v>0</v>
      </c>
      <c r="T156" s="84">
        <v>0</v>
      </c>
      <c r="U156" s="84">
        <v>0</v>
      </c>
      <c r="V156" s="84">
        <v>0</v>
      </c>
      <c r="W156" s="84">
        <v>0</v>
      </c>
      <c r="X156" s="84">
        <v>0</v>
      </c>
      <c r="Y156" s="84">
        <v>0</v>
      </c>
      <c r="Z156" s="84">
        <v>0</v>
      </c>
      <c r="AA156" s="84">
        <v>0</v>
      </c>
      <c r="AB156" s="84">
        <v>0</v>
      </c>
      <c r="AC156" s="84">
        <v>0</v>
      </c>
      <c r="AD156" s="84">
        <v>0</v>
      </c>
      <c r="AE156" s="84">
        <v>0</v>
      </c>
      <c r="AF156" s="84">
        <v>0</v>
      </c>
      <c r="AG156" s="84">
        <v>0</v>
      </c>
      <c r="AH156" s="84">
        <v>0</v>
      </c>
      <c r="AI156" s="84">
        <v>0</v>
      </c>
      <c r="AJ156" s="84">
        <v>0</v>
      </c>
      <c r="AK156" s="84">
        <v>0</v>
      </c>
      <c r="AL156" s="84">
        <v>0</v>
      </c>
      <c r="AM156" s="84">
        <v>0</v>
      </c>
      <c r="AN156" s="84">
        <v>0</v>
      </c>
      <c r="AO156" s="84">
        <v>0</v>
      </c>
      <c r="AP156" s="84">
        <v>0</v>
      </c>
      <c r="AQ156" s="84">
        <v>0</v>
      </c>
      <c r="AR156" s="84">
        <v>0</v>
      </c>
      <c r="AS156" s="84">
        <v>0</v>
      </c>
      <c r="AT156" s="84">
        <v>0</v>
      </c>
      <c r="AU156" s="84">
        <v>0</v>
      </c>
      <c r="AV156" s="84">
        <v>0</v>
      </c>
      <c r="AW156" s="84">
        <v>0</v>
      </c>
      <c r="AX156" s="84">
        <v>0</v>
      </c>
      <c r="AY156" s="84">
        <v>0</v>
      </c>
      <c r="AZ156" s="84">
        <v>0</v>
      </c>
      <c r="BA156" s="84">
        <v>0</v>
      </c>
      <c r="BB156" s="84">
        <v>0</v>
      </c>
      <c r="BC156" s="84">
        <v>0</v>
      </c>
      <c r="BD156" s="84">
        <v>0</v>
      </c>
      <c r="BE156" s="84">
        <v>0</v>
      </c>
      <c r="BF156" s="84">
        <v>0</v>
      </c>
      <c r="BG156" s="84">
        <v>0</v>
      </c>
      <c r="BH156" s="84">
        <v>0</v>
      </c>
      <c r="BI156" s="84">
        <v>0</v>
      </c>
      <c r="BJ156" s="84">
        <v>0</v>
      </c>
      <c r="BK156" s="84">
        <v>0</v>
      </c>
      <c r="BL156" s="84">
        <v>0</v>
      </c>
      <c r="BM156" s="84">
        <v>0</v>
      </c>
      <c r="BN156" s="84">
        <v>0</v>
      </c>
      <c r="BO156" s="84">
        <v>0</v>
      </c>
      <c r="BP156" s="84">
        <v>0</v>
      </c>
      <c r="BQ156" s="84">
        <v>0</v>
      </c>
      <c r="BR156" s="84">
        <v>0</v>
      </c>
      <c r="BS156" s="84">
        <v>0</v>
      </c>
      <c r="BT156" s="84">
        <v>0</v>
      </c>
      <c r="BU156" s="84">
        <v>0</v>
      </c>
      <c r="BV156" s="84">
        <v>0</v>
      </c>
      <c r="BW156" s="84">
        <v>0</v>
      </c>
      <c r="BX156" s="84">
        <v>0</v>
      </c>
      <c r="BY156" s="84">
        <v>0</v>
      </c>
      <c r="BZ156" s="84">
        <v>0</v>
      </c>
      <c r="CA156" s="84">
        <v>0</v>
      </c>
      <c r="CB156" s="84">
        <v>0</v>
      </c>
      <c r="CC156" s="84">
        <v>0</v>
      </c>
      <c r="CD156" s="84">
        <v>0</v>
      </c>
      <c r="CE156" s="84">
        <v>0</v>
      </c>
      <c r="CF156" s="84">
        <v>0</v>
      </c>
      <c r="CG156" s="84">
        <v>0</v>
      </c>
      <c r="CH156" s="84">
        <v>0</v>
      </c>
      <c r="CI156" s="84">
        <v>0</v>
      </c>
      <c r="CJ156" s="84">
        <v>0</v>
      </c>
      <c r="CK156" s="84">
        <v>0</v>
      </c>
      <c r="CL156" s="84">
        <v>0</v>
      </c>
      <c r="CM156" s="84">
        <v>0</v>
      </c>
      <c r="CN156" s="84">
        <v>0</v>
      </c>
      <c r="CO156" s="84">
        <v>0</v>
      </c>
      <c r="CP156" s="84">
        <v>0</v>
      </c>
      <c r="CQ156" s="84">
        <v>0</v>
      </c>
      <c r="CR156" s="84">
        <v>0</v>
      </c>
      <c r="CS156" s="84">
        <v>0</v>
      </c>
      <c r="CT156" s="84">
        <v>0</v>
      </c>
      <c r="CU156" s="84">
        <v>0</v>
      </c>
      <c r="CV156" s="84">
        <v>0</v>
      </c>
    </row>
    <row r="157" spans="2:103">
      <c r="E157" s="1" t="s">
        <v>347</v>
      </c>
      <c r="G157" s="1" t="s">
        <v>256</v>
      </c>
      <c r="K157" s="106"/>
      <c r="L157" s="84"/>
      <c r="M157" s="84"/>
      <c r="N157" s="84"/>
      <c r="O157" s="84"/>
      <c r="P157" s="84"/>
      <c r="Q157" s="84"/>
      <c r="R157" s="84"/>
      <c r="S157" s="84"/>
      <c r="T157" s="84"/>
      <c r="U157" s="84"/>
      <c r="V157" s="84"/>
      <c r="W157" s="84"/>
      <c r="X157" s="84"/>
      <c r="Y157" s="84"/>
      <c r="Z157" s="84"/>
      <c r="AA157" s="84"/>
      <c r="AB157" s="84"/>
      <c r="AC157" s="84"/>
      <c r="AD157" s="84"/>
      <c r="AE157" s="84"/>
      <c r="AF157" s="84"/>
      <c r="AG157" s="84"/>
      <c r="AH157" s="84"/>
      <c r="AI157" s="84"/>
      <c r="AJ157" s="84"/>
      <c r="AK157" s="84"/>
      <c r="AL157" s="84"/>
      <c r="AM157" s="84"/>
      <c r="AN157" s="84"/>
      <c r="AO157" s="84"/>
      <c r="AP157" s="84"/>
      <c r="AQ157" s="84"/>
      <c r="AR157" s="84"/>
      <c r="AS157" s="84"/>
      <c r="AT157" s="84"/>
      <c r="AU157" s="84"/>
      <c r="AV157" s="84"/>
      <c r="AW157" s="84"/>
      <c r="AX157" s="84"/>
      <c r="AY157" s="84"/>
      <c r="AZ157" s="84"/>
      <c r="BA157" s="84"/>
      <c r="BB157" s="84"/>
      <c r="BC157" s="84"/>
      <c r="BD157" s="84"/>
      <c r="BE157" s="84"/>
      <c r="BF157" s="84"/>
      <c r="BG157" s="84"/>
      <c r="BH157" s="84"/>
      <c r="BI157" s="84"/>
      <c r="BJ157" s="84"/>
      <c r="BK157" s="84"/>
      <c r="BL157" s="84"/>
      <c r="BM157" s="84"/>
      <c r="BN157" s="84"/>
      <c r="BO157" s="84"/>
      <c r="BP157" s="84"/>
      <c r="BQ157" s="84"/>
      <c r="BR157" s="84"/>
      <c r="BS157" s="84"/>
      <c r="BT157" s="84"/>
      <c r="BU157" s="84"/>
      <c r="BV157" s="84"/>
      <c r="BW157" s="84"/>
      <c r="BX157" s="84"/>
      <c r="BY157" s="84"/>
      <c r="BZ157" s="84"/>
      <c r="CA157" s="84"/>
      <c r="CB157" s="84"/>
      <c r="CC157" s="84"/>
      <c r="CD157" s="84"/>
      <c r="CE157" s="84"/>
      <c r="CF157" s="84"/>
      <c r="CG157" s="84"/>
      <c r="CH157" s="84"/>
      <c r="CI157" s="84"/>
      <c r="CJ157" s="84"/>
      <c r="CK157" s="84"/>
      <c r="CL157" s="84"/>
      <c r="CM157" s="84"/>
      <c r="CN157" s="84"/>
      <c r="CO157" s="84"/>
      <c r="CP157" s="84"/>
      <c r="CQ157" s="84"/>
      <c r="CR157" s="84"/>
      <c r="CS157" s="84"/>
      <c r="CT157" s="84"/>
      <c r="CU157" s="84"/>
      <c r="CV157" s="84"/>
    </row>
    <row r="158" spans="2:103">
      <c r="K158" s="11"/>
      <c r="L158" s="11"/>
      <c r="M158" s="11"/>
      <c r="N158" s="11"/>
      <c r="O158" s="11"/>
      <c r="P158" s="11"/>
      <c r="Q158" s="11"/>
      <c r="R158" s="11"/>
      <c r="S158" s="11"/>
      <c r="T158" s="11"/>
      <c r="U158" s="11"/>
      <c r="V158" s="11"/>
      <c r="W158" s="11"/>
      <c r="X158" s="11"/>
      <c r="Y158" s="11"/>
      <c r="Z158" s="11"/>
      <c r="AA158" s="11"/>
      <c r="AB158" s="11"/>
      <c r="AC158" s="11"/>
      <c r="AD158" s="11"/>
      <c r="AE158" s="11"/>
      <c r="AF158" s="11"/>
      <c r="AG158" s="11"/>
      <c r="AH158" s="11"/>
      <c r="AI158" s="11"/>
      <c r="AJ158" s="11"/>
      <c r="AK158" s="11"/>
      <c r="AL158" s="11"/>
      <c r="AM158" s="11"/>
      <c r="AN158" s="11"/>
      <c r="AO158" s="11"/>
      <c r="AP158" s="11"/>
      <c r="AQ158" s="11"/>
      <c r="AR158" s="11"/>
      <c r="AS158" s="11"/>
      <c r="AT158" s="11"/>
      <c r="AU158" s="11"/>
      <c r="AV158" s="11"/>
      <c r="AW158" s="11"/>
      <c r="AX158" s="11"/>
      <c r="AY158" s="11"/>
      <c r="AZ158" s="11"/>
      <c r="BA158" s="11"/>
      <c r="BB158" s="11"/>
      <c r="BC158" s="11"/>
      <c r="BD158" s="11"/>
      <c r="BE158" s="11"/>
      <c r="BF158" s="11"/>
      <c r="BG158" s="11"/>
      <c r="BH158" s="11"/>
      <c r="BI158" s="11"/>
      <c r="BJ158" s="11"/>
      <c r="BK158" s="11"/>
      <c r="BL158" s="11"/>
      <c r="BM158" s="11"/>
      <c r="BN158" s="11"/>
      <c r="BO158" s="11"/>
      <c r="BP158" s="11"/>
      <c r="BQ158" s="11"/>
      <c r="BR158" s="11"/>
      <c r="BS158" s="11"/>
      <c r="BT158" s="11"/>
      <c r="BU158" s="11"/>
      <c r="BV158" s="11"/>
      <c r="BW158" s="11"/>
      <c r="BX158" s="11"/>
      <c r="BY158" s="11"/>
      <c r="BZ158" s="11"/>
      <c r="CA158" s="11"/>
      <c r="CB158" s="11"/>
      <c r="CC158" s="11"/>
      <c r="CD158" s="11"/>
      <c r="CE158" s="11"/>
      <c r="CF158" s="11"/>
      <c r="CG158" s="11"/>
      <c r="CH158" s="11"/>
      <c r="CI158" s="11"/>
      <c r="CJ158" s="11"/>
      <c r="CK158" s="11"/>
      <c r="CL158" s="11"/>
      <c r="CM158" s="11"/>
      <c r="CN158" s="11"/>
      <c r="CO158" s="11"/>
      <c r="CP158" s="11"/>
      <c r="CQ158" s="11"/>
      <c r="CR158" s="11"/>
      <c r="CS158" s="11"/>
      <c r="CT158" s="11"/>
      <c r="CU158" s="11"/>
      <c r="CV158" s="11"/>
    </row>
    <row r="159" spans="2:103">
      <c r="E159" s="1" t="s">
        <v>348</v>
      </c>
      <c r="G159" s="1" t="s">
        <v>154</v>
      </c>
      <c r="K159" s="11"/>
      <c r="L159" s="84">
        <v>0</v>
      </c>
      <c r="M159" s="84">
        <v>0</v>
      </c>
      <c r="N159" s="84">
        <v>0</v>
      </c>
      <c r="O159" s="84">
        <v>0</v>
      </c>
      <c r="P159" s="84">
        <v>0</v>
      </c>
      <c r="Q159" s="84">
        <v>0</v>
      </c>
      <c r="R159" s="84">
        <v>0</v>
      </c>
      <c r="S159" s="84">
        <v>0</v>
      </c>
      <c r="T159" s="84">
        <v>0</v>
      </c>
      <c r="U159" s="84">
        <v>0</v>
      </c>
      <c r="V159" s="84">
        <v>0</v>
      </c>
      <c r="W159" s="84">
        <v>0</v>
      </c>
      <c r="X159" s="84">
        <v>0</v>
      </c>
      <c r="Y159" s="84">
        <v>0</v>
      </c>
      <c r="Z159" s="84">
        <v>0</v>
      </c>
      <c r="AA159" s="84">
        <v>0</v>
      </c>
      <c r="AB159" s="84">
        <v>0</v>
      </c>
      <c r="AC159" s="84">
        <v>0</v>
      </c>
      <c r="AD159" s="84">
        <v>0</v>
      </c>
      <c r="AE159" s="84">
        <v>0</v>
      </c>
      <c r="AF159" s="84">
        <v>0</v>
      </c>
      <c r="AG159" s="84">
        <v>0</v>
      </c>
      <c r="AH159" s="84">
        <v>0</v>
      </c>
      <c r="AI159" s="84">
        <v>0</v>
      </c>
      <c r="AJ159" s="84">
        <v>0</v>
      </c>
      <c r="AK159" s="84">
        <v>0</v>
      </c>
      <c r="AL159" s="84">
        <v>0</v>
      </c>
      <c r="AM159" s="84">
        <v>0</v>
      </c>
      <c r="AN159" s="84">
        <v>0</v>
      </c>
      <c r="AO159" s="84">
        <v>0</v>
      </c>
      <c r="AP159" s="84">
        <v>0</v>
      </c>
      <c r="AQ159" s="84">
        <v>0</v>
      </c>
      <c r="AR159" s="84">
        <v>0</v>
      </c>
      <c r="AS159" s="84">
        <v>0</v>
      </c>
      <c r="AT159" s="84">
        <v>0</v>
      </c>
      <c r="AU159" s="84">
        <v>0</v>
      </c>
      <c r="AV159" s="84">
        <v>0</v>
      </c>
      <c r="AW159" s="84">
        <v>0</v>
      </c>
      <c r="AX159" s="84">
        <v>0</v>
      </c>
      <c r="AY159" s="84">
        <v>0</v>
      </c>
      <c r="AZ159" s="84">
        <v>0</v>
      </c>
      <c r="BA159" s="84">
        <v>0</v>
      </c>
      <c r="BB159" s="84">
        <v>0</v>
      </c>
      <c r="BC159" s="84">
        <v>0</v>
      </c>
      <c r="BD159" s="84">
        <v>0</v>
      </c>
      <c r="BE159" s="84">
        <v>0</v>
      </c>
      <c r="BF159" s="84">
        <v>0</v>
      </c>
      <c r="BG159" s="84">
        <v>0</v>
      </c>
      <c r="BH159" s="84">
        <v>0</v>
      </c>
      <c r="BI159" s="84">
        <v>0</v>
      </c>
      <c r="BJ159" s="84">
        <v>0</v>
      </c>
      <c r="BK159" s="84">
        <v>0</v>
      </c>
      <c r="BL159" s="84">
        <v>0</v>
      </c>
      <c r="BM159" s="84">
        <v>0</v>
      </c>
      <c r="BN159" s="84">
        <v>0</v>
      </c>
      <c r="BO159" s="84">
        <v>0</v>
      </c>
      <c r="BP159" s="84">
        <v>0</v>
      </c>
      <c r="BQ159" s="84">
        <v>0</v>
      </c>
      <c r="BR159" s="84">
        <v>0</v>
      </c>
      <c r="BS159" s="84">
        <v>0</v>
      </c>
      <c r="BT159" s="84">
        <v>0</v>
      </c>
      <c r="BU159" s="84">
        <v>0</v>
      </c>
      <c r="BV159" s="84">
        <v>0</v>
      </c>
      <c r="BW159" s="84">
        <v>0</v>
      </c>
      <c r="BX159" s="84">
        <v>0</v>
      </c>
      <c r="BY159" s="84">
        <v>0</v>
      </c>
      <c r="BZ159" s="84">
        <v>0</v>
      </c>
      <c r="CA159" s="84">
        <v>0</v>
      </c>
      <c r="CB159" s="84">
        <v>0</v>
      </c>
      <c r="CC159" s="84">
        <v>0</v>
      </c>
      <c r="CD159" s="84">
        <v>0</v>
      </c>
      <c r="CE159" s="84">
        <v>0</v>
      </c>
      <c r="CF159" s="84">
        <v>0</v>
      </c>
      <c r="CG159" s="84">
        <v>0</v>
      </c>
      <c r="CH159" s="84">
        <v>0</v>
      </c>
      <c r="CI159" s="84">
        <v>0</v>
      </c>
      <c r="CJ159" s="84">
        <v>0</v>
      </c>
      <c r="CK159" s="84">
        <v>0</v>
      </c>
      <c r="CL159" s="84">
        <v>0</v>
      </c>
      <c r="CM159" s="84">
        <v>0</v>
      </c>
      <c r="CN159" s="84">
        <v>0</v>
      </c>
      <c r="CO159" s="84">
        <v>0</v>
      </c>
      <c r="CP159" s="84">
        <v>0</v>
      </c>
      <c r="CQ159" s="84">
        <v>0</v>
      </c>
      <c r="CR159" s="84">
        <v>0</v>
      </c>
      <c r="CS159" s="84">
        <v>0</v>
      </c>
      <c r="CT159" s="84">
        <v>0</v>
      </c>
      <c r="CU159" s="84">
        <v>0</v>
      </c>
      <c r="CV159" s="84">
        <v>0</v>
      </c>
    </row>
    <row r="160" spans="2:103">
      <c r="E160" s="1" t="s">
        <v>349</v>
      </c>
      <c r="G160" s="1" t="s">
        <v>154</v>
      </c>
      <c r="K160" s="11"/>
      <c r="L160" s="84">
        <v>0</v>
      </c>
      <c r="M160" s="84">
        <v>0</v>
      </c>
      <c r="N160" s="84">
        <v>0</v>
      </c>
      <c r="O160" s="84">
        <v>0</v>
      </c>
      <c r="P160" s="84">
        <v>0</v>
      </c>
      <c r="Q160" s="84">
        <v>0</v>
      </c>
      <c r="R160" s="84">
        <v>0</v>
      </c>
      <c r="S160" s="84">
        <v>0</v>
      </c>
      <c r="T160" s="84">
        <v>0</v>
      </c>
      <c r="U160" s="84">
        <v>0</v>
      </c>
      <c r="V160" s="84">
        <v>0</v>
      </c>
      <c r="W160" s="84">
        <v>0</v>
      </c>
      <c r="X160" s="84">
        <v>0</v>
      </c>
      <c r="Y160" s="84">
        <v>0</v>
      </c>
      <c r="Z160" s="84">
        <v>0</v>
      </c>
      <c r="AA160" s="84">
        <v>0</v>
      </c>
      <c r="AB160" s="84">
        <v>0</v>
      </c>
      <c r="AC160" s="84">
        <v>0</v>
      </c>
      <c r="AD160" s="84">
        <v>0</v>
      </c>
      <c r="AE160" s="84">
        <v>0</v>
      </c>
      <c r="AF160" s="84">
        <v>0</v>
      </c>
      <c r="AG160" s="84">
        <v>0</v>
      </c>
      <c r="AH160" s="84">
        <v>0</v>
      </c>
      <c r="AI160" s="84">
        <v>0</v>
      </c>
      <c r="AJ160" s="84">
        <v>0</v>
      </c>
      <c r="AK160" s="84">
        <v>0</v>
      </c>
      <c r="AL160" s="84">
        <v>0</v>
      </c>
      <c r="AM160" s="84">
        <v>0</v>
      </c>
      <c r="AN160" s="84">
        <v>0</v>
      </c>
      <c r="AO160" s="84">
        <v>0</v>
      </c>
      <c r="AP160" s="84">
        <v>0</v>
      </c>
      <c r="AQ160" s="84">
        <v>0</v>
      </c>
      <c r="AR160" s="84">
        <v>0</v>
      </c>
      <c r="AS160" s="84">
        <v>0</v>
      </c>
      <c r="AT160" s="84">
        <v>0</v>
      </c>
      <c r="AU160" s="84">
        <v>0</v>
      </c>
      <c r="AV160" s="84">
        <v>0</v>
      </c>
      <c r="AW160" s="84">
        <v>0</v>
      </c>
      <c r="AX160" s="84">
        <v>0</v>
      </c>
      <c r="AY160" s="84">
        <v>0</v>
      </c>
      <c r="AZ160" s="84">
        <v>0</v>
      </c>
      <c r="BA160" s="84">
        <v>0</v>
      </c>
      <c r="BB160" s="84">
        <v>0</v>
      </c>
      <c r="BC160" s="84">
        <v>0</v>
      </c>
      <c r="BD160" s="84">
        <v>0</v>
      </c>
      <c r="BE160" s="84">
        <v>0</v>
      </c>
      <c r="BF160" s="84">
        <v>0</v>
      </c>
      <c r="BG160" s="84">
        <v>0</v>
      </c>
      <c r="BH160" s="84">
        <v>0</v>
      </c>
      <c r="BI160" s="84">
        <v>0</v>
      </c>
      <c r="BJ160" s="84">
        <v>0</v>
      </c>
      <c r="BK160" s="84">
        <v>0</v>
      </c>
      <c r="BL160" s="84">
        <v>0</v>
      </c>
      <c r="BM160" s="84">
        <v>0</v>
      </c>
      <c r="BN160" s="84">
        <v>0</v>
      </c>
      <c r="BO160" s="84">
        <v>0</v>
      </c>
      <c r="BP160" s="84">
        <v>0</v>
      </c>
      <c r="BQ160" s="84">
        <v>0</v>
      </c>
      <c r="BR160" s="84">
        <v>0</v>
      </c>
      <c r="BS160" s="84">
        <v>0</v>
      </c>
      <c r="BT160" s="84">
        <v>0</v>
      </c>
      <c r="BU160" s="84">
        <v>0</v>
      </c>
      <c r="BV160" s="84">
        <v>0</v>
      </c>
      <c r="BW160" s="84">
        <v>0</v>
      </c>
      <c r="BX160" s="84">
        <v>0</v>
      </c>
      <c r="BY160" s="84">
        <v>0</v>
      </c>
      <c r="BZ160" s="84">
        <v>0</v>
      </c>
      <c r="CA160" s="84">
        <v>0</v>
      </c>
      <c r="CB160" s="84">
        <v>0</v>
      </c>
      <c r="CC160" s="84">
        <v>0</v>
      </c>
      <c r="CD160" s="84">
        <v>0</v>
      </c>
      <c r="CE160" s="84">
        <v>0</v>
      </c>
      <c r="CF160" s="84">
        <v>0</v>
      </c>
      <c r="CG160" s="84">
        <v>0</v>
      </c>
      <c r="CH160" s="84">
        <v>0</v>
      </c>
      <c r="CI160" s="84">
        <v>0</v>
      </c>
      <c r="CJ160" s="84">
        <v>0</v>
      </c>
      <c r="CK160" s="84">
        <v>0</v>
      </c>
      <c r="CL160" s="84">
        <v>0</v>
      </c>
      <c r="CM160" s="84">
        <v>0</v>
      </c>
      <c r="CN160" s="84">
        <v>0</v>
      </c>
      <c r="CO160" s="84">
        <v>0</v>
      </c>
      <c r="CP160" s="84">
        <v>0</v>
      </c>
      <c r="CQ160" s="84">
        <v>0</v>
      </c>
      <c r="CR160" s="84">
        <v>0</v>
      </c>
      <c r="CS160" s="84">
        <v>0</v>
      </c>
      <c r="CT160" s="84">
        <v>0</v>
      </c>
      <c r="CU160" s="84">
        <v>0</v>
      </c>
      <c r="CV160" s="84">
        <v>0</v>
      </c>
    </row>
    <row r="161" spans="2:103">
      <c r="K161" s="11"/>
      <c r="L161" s="11"/>
      <c r="M161" s="11"/>
      <c r="N161" s="11"/>
      <c r="O161" s="11"/>
      <c r="P161" s="11"/>
      <c r="Q161" s="11"/>
      <c r="R161" s="11"/>
      <c r="S161" s="11"/>
      <c r="T161" s="11"/>
      <c r="U161" s="11"/>
      <c r="V161" s="11"/>
      <c r="W161" s="11"/>
      <c r="X161" s="11"/>
      <c r="Y161" s="11"/>
      <c r="Z161" s="11"/>
      <c r="AA161" s="11"/>
      <c r="AB161" s="11"/>
      <c r="AC161" s="11"/>
      <c r="AD161" s="11"/>
      <c r="AE161" s="11"/>
      <c r="AF161" s="11"/>
      <c r="AG161" s="11"/>
      <c r="AH161" s="11"/>
      <c r="AI161" s="11"/>
      <c r="AJ161" s="11"/>
      <c r="AK161" s="11"/>
      <c r="AL161" s="11"/>
      <c r="AM161" s="11"/>
      <c r="AN161" s="11"/>
      <c r="AO161" s="11"/>
      <c r="AP161" s="11"/>
      <c r="AQ161" s="11"/>
      <c r="AR161" s="11"/>
      <c r="AS161" s="11"/>
      <c r="AT161" s="11"/>
      <c r="AU161" s="11"/>
      <c r="AV161" s="11"/>
      <c r="AW161" s="11"/>
      <c r="AX161" s="11"/>
      <c r="AY161" s="11"/>
      <c r="AZ161" s="11"/>
      <c r="BA161" s="11"/>
      <c r="BB161" s="11"/>
      <c r="BC161" s="11"/>
      <c r="BD161" s="11"/>
      <c r="BE161" s="11"/>
      <c r="BF161" s="11"/>
      <c r="BG161" s="11"/>
      <c r="BH161" s="11"/>
      <c r="BI161" s="11"/>
      <c r="BJ161" s="11"/>
      <c r="BK161" s="11"/>
      <c r="BL161" s="11"/>
      <c r="BM161" s="11"/>
      <c r="BN161" s="11"/>
      <c r="BO161" s="11"/>
      <c r="BP161" s="11"/>
      <c r="BQ161" s="11"/>
      <c r="BR161" s="11"/>
      <c r="BS161" s="11"/>
      <c r="BT161" s="11"/>
      <c r="BU161" s="11"/>
      <c r="BV161" s="11"/>
      <c r="BW161" s="11"/>
      <c r="BX161" s="11"/>
      <c r="BY161" s="11"/>
      <c r="BZ161" s="11"/>
      <c r="CA161" s="11"/>
      <c r="CB161" s="11"/>
      <c r="CC161" s="11"/>
      <c r="CD161" s="11"/>
      <c r="CE161" s="11"/>
      <c r="CF161" s="11"/>
      <c r="CG161" s="11"/>
      <c r="CH161" s="11"/>
      <c r="CI161" s="11"/>
      <c r="CJ161" s="11"/>
      <c r="CK161" s="11"/>
      <c r="CL161" s="11"/>
      <c r="CM161" s="11"/>
      <c r="CN161" s="11"/>
      <c r="CO161" s="11"/>
      <c r="CP161" s="11"/>
      <c r="CQ161" s="11"/>
      <c r="CR161" s="11"/>
      <c r="CS161" s="11"/>
      <c r="CT161" s="11"/>
      <c r="CU161" s="11"/>
      <c r="CV161" s="11"/>
    </row>
    <row r="162" spans="2:103">
      <c r="E162" s="1" t="s">
        <v>350</v>
      </c>
      <c r="G162" s="1" t="s">
        <v>154</v>
      </c>
      <c r="K162" s="11"/>
      <c r="L162" s="84">
        <v>0</v>
      </c>
      <c r="M162" s="84">
        <v>0</v>
      </c>
      <c r="N162" s="84">
        <v>0</v>
      </c>
      <c r="O162" s="84">
        <v>0</v>
      </c>
      <c r="P162" s="84">
        <v>0</v>
      </c>
      <c r="Q162" s="84">
        <v>0</v>
      </c>
      <c r="R162" s="84">
        <v>0</v>
      </c>
      <c r="S162" s="84">
        <v>0</v>
      </c>
      <c r="T162" s="84">
        <v>0</v>
      </c>
      <c r="U162" s="84">
        <v>0</v>
      </c>
      <c r="V162" s="84">
        <v>0</v>
      </c>
      <c r="W162" s="84">
        <v>0</v>
      </c>
      <c r="X162" s="84">
        <v>0</v>
      </c>
      <c r="Y162" s="84">
        <v>0</v>
      </c>
      <c r="Z162" s="84">
        <v>0</v>
      </c>
      <c r="AA162" s="84">
        <v>0</v>
      </c>
      <c r="AB162" s="84">
        <v>0</v>
      </c>
      <c r="AC162" s="84">
        <v>0</v>
      </c>
      <c r="AD162" s="84">
        <v>0</v>
      </c>
      <c r="AE162" s="84">
        <v>0</v>
      </c>
      <c r="AF162" s="84">
        <v>0</v>
      </c>
      <c r="AG162" s="84">
        <v>0</v>
      </c>
      <c r="AH162" s="84">
        <v>0</v>
      </c>
      <c r="AI162" s="84">
        <v>0</v>
      </c>
      <c r="AJ162" s="84">
        <v>0</v>
      </c>
      <c r="AK162" s="84">
        <v>0</v>
      </c>
      <c r="AL162" s="84">
        <v>0</v>
      </c>
      <c r="AM162" s="84">
        <v>0</v>
      </c>
      <c r="AN162" s="84">
        <v>0</v>
      </c>
      <c r="AO162" s="84">
        <v>0</v>
      </c>
      <c r="AP162" s="84">
        <v>0</v>
      </c>
      <c r="AQ162" s="84">
        <v>0</v>
      </c>
      <c r="AR162" s="84">
        <v>0</v>
      </c>
      <c r="AS162" s="84">
        <v>0</v>
      </c>
      <c r="AT162" s="84">
        <v>0</v>
      </c>
      <c r="AU162" s="84">
        <v>0</v>
      </c>
      <c r="AV162" s="84">
        <v>0</v>
      </c>
      <c r="AW162" s="84">
        <v>0</v>
      </c>
      <c r="AX162" s="84">
        <v>0</v>
      </c>
      <c r="AY162" s="84">
        <v>0</v>
      </c>
      <c r="AZ162" s="84">
        <v>0</v>
      </c>
      <c r="BA162" s="84">
        <v>0</v>
      </c>
      <c r="BB162" s="84">
        <v>0</v>
      </c>
      <c r="BC162" s="84">
        <v>0</v>
      </c>
      <c r="BD162" s="84">
        <v>0</v>
      </c>
      <c r="BE162" s="84">
        <v>0</v>
      </c>
      <c r="BF162" s="84">
        <v>0</v>
      </c>
      <c r="BG162" s="84">
        <v>0</v>
      </c>
      <c r="BH162" s="84">
        <v>0</v>
      </c>
      <c r="BI162" s="84">
        <v>0</v>
      </c>
      <c r="BJ162" s="84">
        <v>0</v>
      </c>
      <c r="BK162" s="84">
        <v>0</v>
      </c>
      <c r="BL162" s="84">
        <v>0</v>
      </c>
      <c r="BM162" s="84">
        <v>0</v>
      </c>
      <c r="BN162" s="84">
        <v>0</v>
      </c>
      <c r="BO162" s="84">
        <v>0</v>
      </c>
      <c r="BP162" s="84">
        <v>0</v>
      </c>
      <c r="BQ162" s="84">
        <v>0</v>
      </c>
      <c r="BR162" s="84">
        <v>0</v>
      </c>
      <c r="BS162" s="84">
        <v>0</v>
      </c>
      <c r="BT162" s="84">
        <v>0</v>
      </c>
      <c r="BU162" s="84">
        <v>0</v>
      </c>
      <c r="BV162" s="84">
        <v>0</v>
      </c>
      <c r="BW162" s="84">
        <v>0</v>
      </c>
      <c r="BX162" s="84">
        <v>0</v>
      </c>
      <c r="BY162" s="84">
        <v>0</v>
      </c>
      <c r="BZ162" s="84">
        <v>0</v>
      </c>
      <c r="CA162" s="84">
        <v>0</v>
      </c>
      <c r="CB162" s="84">
        <v>0</v>
      </c>
      <c r="CC162" s="84">
        <v>0</v>
      </c>
      <c r="CD162" s="84">
        <v>0</v>
      </c>
      <c r="CE162" s="84">
        <v>0</v>
      </c>
      <c r="CF162" s="84">
        <v>0</v>
      </c>
      <c r="CG162" s="84">
        <v>0</v>
      </c>
      <c r="CH162" s="84">
        <v>0</v>
      </c>
      <c r="CI162" s="84">
        <v>0</v>
      </c>
      <c r="CJ162" s="84">
        <v>0</v>
      </c>
      <c r="CK162" s="84">
        <v>0</v>
      </c>
      <c r="CL162" s="84">
        <v>0</v>
      </c>
      <c r="CM162" s="84">
        <v>0</v>
      </c>
      <c r="CN162" s="84">
        <v>0</v>
      </c>
      <c r="CO162" s="84">
        <v>0</v>
      </c>
      <c r="CP162" s="84">
        <v>0</v>
      </c>
      <c r="CQ162" s="84">
        <v>0</v>
      </c>
      <c r="CR162" s="84">
        <v>0</v>
      </c>
      <c r="CS162" s="84">
        <v>0</v>
      </c>
      <c r="CT162" s="84">
        <v>0</v>
      </c>
      <c r="CU162" s="84">
        <v>0</v>
      </c>
      <c r="CV162" s="84">
        <v>0</v>
      </c>
    </row>
    <row r="163" spans="2:103">
      <c r="K163" s="11"/>
      <c r="L163" s="11"/>
      <c r="M163" s="11"/>
      <c r="N163" s="11"/>
      <c r="O163" s="11"/>
      <c r="P163" s="11"/>
      <c r="Q163" s="11"/>
      <c r="R163" s="11"/>
      <c r="S163" s="11"/>
      <c r="T163" s="11"/>
      <c r="U163" s="11"/>
      <c r="V163" s="11"/>
      <c r="W163" s="11"/>
      <c r="X163" s="11"/>
      <c r="Y163" s="11"/>
      <c r="Z163" s="11"/>
      <c r="AA163" s="11"/>
      <c r="AB163" s="11"/>
      <c r="AC163" s="11"/>
      <c r="AD163" s="11"/>
      <c r="AE163" s="11"/>
      <c r="AF163" s="11"/>
      <c r="AG163" s="11"/>
      <c r="AH163" s="11"/>
      <c r="AI163" s="11"/>
      <c r="AJ163" s="11"/>
      <c r="AK163" s="11"/>
      <c r="AL163" s="11"/>
      <c r="AM163" s="11"/>
      <c r="AN163" s="11"/>
      <c r="AO163" s="11"/>
      <c r="AP163" s="11"/>
      <c r="AQ163" s="11"/>
      <c r="AR163" s="11"/>
      <c r="AS163" s="11"/>
      <c r="AT163" s="11"/>
      <c r="AU163" s="11"/>
      <c r="AV163" s="11"/>
      <c r="AW163" s="11"/>
      <c r="AX163" s="11"/>
      <c r="AY163" s="11"/>
      <c r="AZ163" s="11"/>
      <c r="BA163" s="11"/>
      <c r="BB163" s="11"/>
      <c r="BC163" s="11"/>
      <c r="BD163" s="11"/>
      <c r="BE163" s="11"/>
      <c r="BF163" s="11"/>
      <c r="BG163" s="11"/>
      <c r="BH163" s="11"/>
      <c r="BI163" s="11"/>
      <c r="BJ163" s="11"/>
      <c r="BK163" s="11"/>
      <c r="BL163" s="11"/>
      <c r="BM163" s="11"/>
      <c r="BN163" s="11"/>
      <c r="BO163" s="11"/>
      <c r="BP163" s="11"/>
      <c r="BQ163" s="11"/>
      <c r="BR163" s="11"/>
      <c r="BS163" s="11"/>
      <c r="BT163" s="11"/>
      <c r="BU163" s="11"/>
      <c r="BV163" s="11"/>
      <c r="BW163" s="11"/>
      <c r="BX163" s="11"/>
      <c r="BY163" s="11"/>
      <c r="BZ163" s="11"/>
      <c r="CA163" s="11"/>
      <c r="CB163" s="11"/>
      <c r="CC163" s="11"/>
      <c r="CD163" s="11"/>
      <c r="CE163" s="11"/>
      <c r="CF163" s="11"/>
      <c r="CG163" s="11"/>
      <c r="CH163" s="11"/>
      <c r="CI163" s="11"/>
      <c r="CJ163" s="11"/>
      <c r="CK163" s="11"/>
      <c r="CL163" s="11"/>
      <c r="CM163" s="11"/>
      <c r="CN163" s="11"/>
      <c r="CO163" s="11"/>
      <c r="CP163" s="11"/>
      <c r="CQ163" s="11"/>
      <c r="CR163" s="11"/>
      <c r="CS163" s="11"/>
      <c r="CT163" s="11"/>
      <c r="CU163" s="11"/>
      <c r="CV163" s="11"/>
    </row>
    <row r="164" spans="2:103">
      <c r="B164" s="22">
        <f>MAX(B$5:$B158)+1</f>
        <v>6</v>
      </c>
      <c r="C164" s="22" t="s">
        <v>30</v>
      </c>
      <c r="D164" s="22"/>
      <c r="E164" s="22"/>
      <c r="F164" s="22"/>
      <c r="G164" s="22"/>
      <c r="H164" s="22"/>
      <c r="I164" s="22"/>
      <c r="J164" s="22"/>
      <c r="K164" s="22"/>
      <c r="L164" s="22"/>
      <c r="M164" s="22"/>
      <c r="N164" s="22"/>
      <c r="O164" s="22"/>
      <c r="P164" s="22"/>
      <c r="Q164" s="22"/>
      <c r="R164" s="22"/>
      <c r="S164" s="22"/>
      <c r="T164" s="22"/>
      <c r="U164" s="22"/>
      <c r="V164" s="22"/>
      <c r="W164" s="22"/>
      <c r="X164" s="22"/>
      <c r="Y164" s="22"/>
      <c r="Z164" s="22"/>
      <c r="AA164" s="22"/>
      <c r="AB164" s="22"/>
      <c r="AC164" s="22"/>
      <c r="AD164" s="22"/>
      <c r="AE164" s="22"/>
      <c r="AF164" s="22"/>
      <c r="AG164" s="22"/>
      <c r="AH164" s="22"/>
      <c r="AI164" s="22"/>
      <c r="AJ164" s="22"/>
      <c r="AK164" s="22"/>
      <c r="AL164" s="22"/>
      <c r="AM164" s="22"/>
      <c r="AN164" s="22"/>
      <c r="AO164" s="22"/>
      <c r="AP164" s="22"/>
      <c r="AQ164" s="22"/>
      <c r="AR164" s="22"/>
      <c r="AS164" s="22"/>
      <c r="AT164" s="22"/>
      <c r="AU164" s="22"/>
      <c r="AV164" s="22"/>
      <c r="AW164" s="22"/>
      <c r="AX164" s="22"/>
      <c r="AY164" s="22"/>
      <c r="AZ164" s="22"/>
      <c r="BA164" s="22"/>
      <c r="BB164" s="22"/>
      <c r="BC164" s="22"/>
      <c r="BD164" s="22"/>
      <c r="BE164" s="22"/>
      <c r="BF164" s="22"/>
      <c r="BG164" s="22"/>
      <c r="BH164" s="22"/>
      <c r="BI164" s="22"/>
      <c r="BJ164" s="22"/>
      <c r="BK164" s="22"/>
      <c r="BL164" s="22"/>
      <c r="BM164" s="22"/>
      <c r="BN164" s="22"/>
      <c r="BO164" s="22"/>
      <c r="BP164" s="22"/>
      <c r="BQ164" s="22"/>
      <c r="BR164" s="22"/>
      <c r="BS164" s="22"/>
      <c r="BT164" s="22"/>
      <c r="BU164" s="22"/>
      <c r="BV164" s="22"/>
      <c r="BW164" s="22"/>
      <c r="BX164" s="22"/>
      <c r="BY164" s="22"/>
      <c r="BZ164" s="22"/>
      <c r="CA164" s="22"/>
      <c r="CB164" s="22"/>
      <c r="CC164" s="22"/>
      <c r="CD164" s="22"/>
      <c r="CE164" s="22"/>
      <c r="CF164" s="22"/>
      <c r="CG164" s="22"/>
      <c r="CH164" s="22"/>
      <c r="CI164" s="22"/>
      <c r="CJ164" s="22"/>
      <c r="CK164" s="22"/>
      <c r="CL164" s="22"/>
      <c r="CM164" s="22"/>
      <c r="CN164" s="22"/>
      <c r="CO164" s="22"/>
      <c r="CP164" s="22"/>
      <c r="CQ164" s="22"/>
      <c r="CR164" s="22"/>
      <c r="CS164" s="22"/>
      <c r="CT164" s="22"/>
      <c r="CU164" s="22"/>
      <c r="CV164" s="22"/>
      <c r="CW164" s="23"/>
      <c r="CX164" s="23"/>
      <c r="CY164" s="23"/>
    </row>
    <row r="165" spans="2:103">
      <c r="C165" s="24"/>
      <c r="D165" s="24"/>
      <c r="E165" s="24"/>
      <c r="F165" s="24"/>
      <c r="G165" s="24"/>
      <c r="H165" s="24"/>
      <c r="I165" s="24"/>
      <c r="J165" s="24"/>
      <c r="K165" s="24"/>
      <c r="L165" s="24"/>
      <c r="M165" s="24"/>
      <c r="N165" s="24"/>
      <c r="O165" s="24"/>
      <c r="P165" s="24"/>
      <c r="Q165" s="24"/>
      <c r="R165" s="24"/>
      <c r="S165" s="24"/>
      <c r="T165" s="24"/>
      <c r="U165" s="24"/>
      <c r="V165" s="24"/>
      <c r="W165" s="24"/>
      <c r="X165" s="24"/>
      <c r="Y165" s="24"/>
      <c r="Z165" s="24"/>
      <c r="AA165" s="24"/>
      <c r="AB165" s="24"/>
      <c r="AC165" s="24"/>
      <c r="AD165" s="24"/>
      <c r="AE165" s="24"/>
      <c r="AF165" s="24"/>
      <c r="AG165" s="24"/>
      <c r="AH165" s="24"/>
      <c r="AI165" s="24"/>
      <c r="AJ165" s="24"/>
      <c r="AK165" s="24"/>
      <c r="AL165" s="24"/>
      <c r="AM165" s="24"/>
      <c r="AN165" s="24"/>
      <c r="AO165" s="24"/>
      <c r="AP165" s="24"/>
      <c r="AQ165" s="24"/>
      <c r="AR165" s="24"/>
      <c r="AS165" s="24"/>
      <c r="AT165" s="24"/>
      <c r="AU165" s="24"/>
      <c r="AV165" s="24"/>
      <c r="AW165" s="24"/>
      <c r="AX165" s="24"/>
      <c r="AY165" s="24"/>
      <c r="AZ165" s="24"/>
      <c r="BA165" s="24"/>
      <c r="BB165" s="24"/>
      <c r="BC165" s="24"/>
      <c r="BD165" s="24"/>
      <c r="BE165" s="24"/>
      <c r="BF165" s="24"/>
      <c r="BG165" s="24"/>
      <c r="BH165" s="24"/>
      <c r="BI165" s="24"/>
      <c r="BJ165" s="24"/>
      <c r="BK165" s="24"/>
      <c r="BL165" s="24"/>
      <c r="BM165" s="24"/>
      <c r="BN165" s="24"/>
      <c r="BO165" s="24"/>
      <c r="BP165" s="24"/>
      <c r="BQ165" s="24"/>
      <c r="BR165" s="24"/>
      <c r="BS165" s="24"/>
      <c r="BT165" s="24"/>
      <c r="BU165" s="24"/>
      <c r="BV165" s="24"/>
      <c r="BW165" s="24"/>
      <c r="BX165" s="24"/>
      <c r="BY165" s="24"/>
      <c r="BZ165" s="24"/>
      <c r="CA165" s="24"/>
      <c r="CB165" s="24"/>
      <c r="CC165" s="24"/>
      <c r="CD165" s="24"/>
      <c r="CE165" s="24"/>
      <c r="CF165" s="24"/>
      <c r="CG165" s="24"/>
      <c r="CH165" s="24"/>
      <c r="CI165" s="24"/>
      <c r="CJ165" s="24"/>
      <c r="CK165" s="24"/>
      <c r="CL165" s="24"/>
      <c r="CM165" s="24"/>
      <c r="CN165" s="24"/>
      <c r="CO165" s="24"/>
      <c r="CP165" s="24"/>
      <c r="CQ165" s="24"/>
      <c r="CR165" s="24"/>
      <c r="CS165" s="24"/>
      <c r="CT165" s="24"/>
      <c r="CU165" s="24"/>
      <c r="CV165" s="24"/>
      <c r="CW165" s="25"/>
      <c r="CX165" s="25"/>
      <c r="CY165" s="25"/>
    </row>
    <row r="166" spans="2:103" s="90" customFormat="1">
      <c r="B166" s="1"/>
      <c r="C166" s="43">
        <f>MAX($B$5:C165)+0.1</f>
        <v>6.1</v>
      </c>
      <c r="D166" s="41" t="s">
        <v>351</v>
      </c>
      <c r="E166" s="41"/>
      <c r="F166" s="41"/>
      <c r="G166" s="41"/>
      <c r="H166" s="41"/>
      <c r="I166" s="41"/>
      <c r="J166" s="41"/>
      <c r="K166" s="41"/>
      <c r="L166" s="41"/>
      <c r="M166" s="41"/>
      <c r="N166" s="41"/>
      <c r="O166" s="41"/>
      <c r="P166" s="41"/>
      <c r="Q166" s="41"/>
      <c r="R166" s="41"/>
      <c r="S166" s="41"/>
      <c r="T166" s="41"/>
      <c r="U166" s="41"/>
      <c r="V166" s="41"/>
      <c r="W166" s="41"/>
      <c r="X166" s="41"/>
      <c r="Y166" s="41"/>
      <c r="Z166" s="41"/>
      <c r="AA166" s="41"/>
      <c r="AB166" s="41"/>
      <c r="AC166" s="41"/>
      <c r="AD166" s="41"/>
      <c r="AE166" s="41"/>
      <c r="AF166" s="41"/>
      <c r="AG166" s="41"/>
      <c r="AH166" s="41"/>
      <c r="AI166" s="41"/>
      <c r="AJ166" s="41"/>
      <c r="AK166" s="41"/>
      <c r="AL166" s="41"/>
      <c r="AM166" s="41"/>
      <c r="AN166" s="41"/>
      <c r="AO166" s="41"/>
      <c r="AP166" s="41"/>
      <c r="AQ166" s="41"/>
      <c r="AR166" s="41"/>
      <c r="AS166" s="41"/>
      <c r="AT166" s="41"/>
      <c r="AU166" s="41"/>
      <c r="AV166" s="41"/>
      <c r="AW166" s="41"/>
      <c r="AX166" s="41"/>
      <c r="AY166" s="41"/>
      <c r="AZ166" s="41"/>
      <c r="BA166" s="41"/>
      <c r="BB166" s="41"/>
      <c r="BC166" s="41"/>
      <c r="BD166" s="41"/>
      <c r="BE166" s="41"/>
      <c r="BF166" s="41"/>
      <c r="BG166" s="41"/>
      <c r="BH166" s="41"/>
      <c r="BI166" s="41"/>
      <c r="BJ166" s="41"/>
      <c r="BK166" s="41"/>
      <c r="BL166" s="41"/>
      <c r="BM166" s="41"/>
      <c r="BN166" s="41"/>
      <c r="BO166" s="41"/>
      <c r="BP166" s="41"/>
      <c r="BQ166" s="41"/>
      <c r="BR166" s="41"/>
      <c r="BS166" s="41"/>
      <c r="BT166" s="41"/>
      <c r="BU166" s="41"/>
      <c r="BV166" s="41"/>
      <c r="BW166" s="41"/>
      <c r="BX166" s="41"/>
      <c r="BY166" s="41"/>
      <c r="BZ166" s="41"/>
      <c r="CA166" s="41"/>
      <c r="CB166" s="41"/>
      <c r="CC166" s="41"/>
      <c r="CD166" s="41"/>
      <c r="CE166" s="41"/>
      <c r="CF166" s="41"/>
      <c r="CG166" s="41"/>
      <c r="CH166" s="41"/>
      <c r="CI166" s="41"/>
      <c r="CJ166" s="41"/>
      <c r="CK166" s="41"/>
      <c r="CL166" s="41"/>
      <c r="CM166" s="41"/>
      <c r="CN166" s="41"/>
      <c r="CO166" s="41"/>
      <c r="CP166" s="41"/>
      <c r="CQ166" s="41"/>
      <c r="CR166" s="41"/>
      <c r="CS166" s="41"/>
      <c r="CT166" s="41"/>
      <c r="CU166" s="41"/>
      <c r="CV166" s="41"/>
      <c r="CW166" s="41"/>
      <c r="CX166" s="41"/>
      <c r="CY166" s="41"/>
    </row>
    <row r="167" spans="2:103">
      <c r="C167" s="38" t="s">
        <v>352</v>
      </c>
      <c r="D167" s="38"/>
      <c r="E167" s="38"/>
      <c r="F167" s="38"/>
      <c r="G167" s="38"/>
      <c r="H167" s="38"/>
      <c r="I167" s="38"/>
      <c r="J167" s="38"/>
      <c r="K167" s="38"/>
      <c r="L167" s="38"/>
      <c r="M167" s="38"/>
      <c r="N167" s="38"/>
      <c r="O167" s="38"/>
      <c r="P167" s="38"/>
      <c r="Q167" s="38"/>
      <c r="R167" s="38"/>
      <c r="S167" s="38"/>
      <c r="T167" s="38"/>
      <c r="U167" s="38"/>
      <c r="V167" s="38"/>
      <c r="W167" s="38"/>
      <c r="X167" s="38"/>
      <c r="Y167" s="38"/>
      <c r="Z167" s="38"/>
      <c r="AA167" s="38"/>
      <c r="AB167" s="38"/>
      <c r="AC167" s="38"/>
      <c r="AD167" s="38"/>
      <c r="AE167" s="38"/>
      <c r="AF167" s="38"/>
      <c r="AG167" s="38"/>
      <c r="AH167" s="38"/>
      <c r="AI167" s="38"/>
      <c r="AJ167" s="38"/>
      <c r="AK167" s="38"/>
      <c r="AL167" s="38"/>
      <c r="AM167" s="38"/>
      <c r="AN167" s="38"/>
      <c r="AO167" s="38"/>
      <c r="AP167" s="38"/>
      <c r="AQ167" s="38"/>
      <c r="AR167" s="38"/>
      <c r="AS167" s="38"/>
      <c r="AT167" s="38"/>
      <c r="AU167" s="38"/>
      <c r="AV167" s="38"/>
      <c r="AW167" s="38"/>
      <c r="AX167" s="38"/>
      <c r="AY167" s="38"/>
      <c r="AZ167" s="38"/>
      <c r="BA167" s="38"/>
      <c r="BB167" s="38"/>
      <c r="BC167" s="38"/>
      <c r="BD167" s="38"/>
      <c r="BE167" s="38"/>
      <c r="BF167" s="38"/>
      <c r="BG167" s="38"/>
      <c r="BH167" s="38"/>
      <c r="BI167" s="38"/>
      <c r="BJ167" s="38"/>
      <c r="BK167" s="38"/>
      <c r="BL167" s="38"/>
      <c r="BM167" s="38"/>
      <c r="BN167" s="38"/>
      <c r="BO167" s="38"/>
      <c r="BP167" s="38"/>
      <c r="BQ167" s="38"/>
      <c r="BR167" s="38"/>
      <c r="BS167" s="38"/>
      <c r="BT167" s="38"/>
      <c r="BU167" s="38"/>
      <c r="BV167" s="38"/>
      <c r="BW167" s="38"/>
      <c r="BX167" s="38"/>
      <c r="BY167" s="38"/>
      <c r="BZ167" s="38"/>
      <c r="CA167" s="38"/>
      <c r="CB167" s="38"/>
      <c r="CC167" s="38"/>
      <c r="CD167" s="38"/>
      <c r="CE167" s="38"/>
      <c r="CF167" s="38"/>
      <c r="CG167" s="38"/>
      <c r="CH167" s="38"/>
      <c r="CI167" s="38"/>
      <c r="CJ167" s="38"/>
      <c r="CK167" s="38"/>
      <c r="CL167" s="38"/>
      <c r="CM167" s="38"/>
      <c r="CN167" s="38"/>
      <c r="CO167" s="38"/>
      <c r="CP167" s="38"/>
      <c r="CQ167" s="38"/>
      <c r="CR167" s="38"/>
      <c r="CS167" s="38"/>
      <c r="CT167" s="38"/>
      <c r="CU167" s="38"/>
      <c r="CV167" s="38"/>
      <c r="CW167" s="38"/>
      <c r="CX167" s="38"/>
      <c r="CY167" s="38"/>
    </row>
    <row r="168" spans="2:103">
      <c r="E168" s="1" t="s">
        <v>353</v>
      </c>
      <c r="K168" s="116"/>
      <c r="M168" s="26">
        <v>1</v>
      </c>
      <c r="N168" s="26">
        <f t="shared" ref="N168:AS168" si="93">M168+1</f>
        <v>2</v>
      </c>
      <c r="O168" s="26">
        <f t="shared" si="93"/>
        <v>3</v>
      </c>
      <c r="P168" s="26">
        <f t="shared" si="93"/>
        <v>4</v>
      </c>
      <c r="Q168" s="26">
        <f t="shared" si="93"/>
        <v>5</v>
      </c>
      <c r="R168" s="26">
        <f t="shared" si="93"/>
        <v>6</v>
      </c>
      <c r="S168" s="26">
        <f t="shared" si="93"/>
        <v>7</v>
      </c>
      <c r="T168" s="26">
        <f t="shared" si="93"/>
        <v>8</v>
      </c>
      <c r="U168" s="26">
        <f t="shared" si="93"/>
        <v>9</v>
      </c>
      <c r="V168" s="26">
        <f t="shared" si="93"/>
        <v>10</v>
      </c>
      <c r="W168" s="26">
        <f t="shared" si="93"/>
        <v>11</v>
      </c>
      <c r="X168" s="26">
        <f t="shared" si="93"/>
        <v>12</v>
      </c>
      <c r="Y168" s="26">
        <f t="shared" si="93"/>
        <v>13</v>
      </c>
      <c r="Z168" s="26">
        <f t="shared" si="93"/>
        <v>14</v>
      </c>
      <c r="AA168" s="26">
        <f t="shared" si="93"/>
        <v>15</v>
      </c>
      <c r="AB168" s="26">
        <f t="shared" si="93"/>
        <v>16</v>
      </c>
      <c r="AC168" s="26">
        <f t="shared" si="93"/>
        <v>17</v>
      </c>
      <c r="AD168" s="26">
        <f t="shared" si="93"/>
        <v>18</v>
      </c>
      <c r="AE168" s="26">
        <f t="shared" si="93"/>
        <v>19</v>
      </c>
      <c r="AF168" s="26">
        <f t="shared" si="93"/>
        <v>20</v>
      </c>
      <c r="AG168" s="26">
        <f t="shared" si="93"/>
        <v>21</v>
      </c>
      <c r="AH168" s="26">
        <f t="shared" si="93"/>
        <v>22</v>
      </c>
      <c r="AI168" s="26">
        <f t="shared" si="93"/>
        <v>23</v>
      </c>
      <c r="AJ168" s="26">
        <f t="shared" si="93"/>
        <v>24</v>
      </c>
      <c r="AK168" s="26">
        <f t="shared" si="93"/>
        <v>25</v>
      </c>
      <c r="AL168" s="26">
        <f t="shared" si="93"/>
        <v>26</v>
      </c>
      <c r="AM168" s="26">
        <f t="shared" si="93"/>
        <v>27</v>
      </c>
      <c r="AN168" s="26">
        <f t="shared" si="93"/>
        <v>28</v>
      </c>
      <c r="AO168" s="26">
        <f t="shared" si="93"/>
        <v>29</v>
      </c>
      <c r="AP168" s="26">
        <f t="shared" si="93"/>
        <v>30</v>
      </c>
      <c r="AQ168" s="26">
        <f t="shared" si="93"/>
        <v>31</v>
      </c>
      <c r="AR168" s="26">
        <f t="shared" si="93"/>
        <v>32</v>
      </c>
      <c r="AS168" s="26">
        <f t="shared" si="93"/>
        <v>33</v>
      </c>
      <c r="AT168" s="26">
        <f t="shared" ref="AT168:BY168" si="94">AS168+1</f>
        <v>34</v>
      </c>
      <c r="AU168" s="26">
        <f t="shared" si="94"/>
        <v>35</v>
      </c>
      <c r="AV168" s="26">
        <f t="shared" si="94"/>
        <v>36</v>
      </c>
      <c r="AW168" s="26">
        <f t="shared" si="94"/>
        <v>37</v>
      </c>
      <c r="AX168" s="26">
        <f t="shared" si="94"/>
        <v>38</v>
      </c>
      <c r="AY168" s="26">
        <f t="shared" si="94"/>
        <v>39</v>
      </c>
      <c r="AZ168" s="26">
        <f t="shared" si="94"/>
        <v>40</v>
      </c>
      <c r="BA168" s="26">
        <f t="shared" si="94"/>
        <v>41</v>
      </c>
      <c r="BB168" s="26">
        <f t="shared" si="94"/>
        <v>42</v>
      </c>
      <c r="BC168" s="26">
        <f t="shared" si="94"/>
        <v>43</v>
      </c>
      <c r="BD168" s="26">
        <f t="shared" si="94"/>
        <v>44</v>
      </c>
      <c r="BE168" s="26">
        <f t="shared" si="94"/>
        <v>45</v>
      </c>
      <c r="BF168" s="26">
        <f t="shared" si="94"/>
        <v>46</v>
      </c>
      <c r="BG168" s="26">
        <f t="shared" si="94"/>
        <v>47</v>
      </c>
      <c r="BH168" s="26">
        <f t="shared" si="94"/>
        <v>48</v>
      </c>
      <c r="BI168" s="26">
        <f t="shared" si="94"/>
        <v>49</v>
      </c>
      <c r="BJ168" s="26">
        <f t="shared" si="94"/>
        <v>50</v>
      </c>
      <c r="BK168" s="26">
        <f t="shared" si="94"/>
        <v>51</v>
      </c>
      <c r="BL168" s="26">
        <f t="shared" si="94"/>
        <v>52</v>
      </c>
      <c r="BM168" s="26">
        <f t="shared" si="94"/>
        <v>53</v>
      </c>
      <c r="BN168" s="26">
        <f t="shared" si="94"/>
        <v>54</v>
      </c>
      <c r="BO168" s="26">
        <f t="shared" si="94"/>
        <v>55</v>
      </c>
      <c r="BP168" s="26">
        <f t="shared" si="94"/>
        <v>56</v>
      </c>
      <c r="BQ168" s="26">
        <f t="shared" si="94"/>
        <v>57</v>
      </c>
      <c r="BR168" s="26">
        <f t="shared" si="94"/>
        <v>58</v>
      </c>
      <c r="BS168" s="26">
        <f t="shared" si="94"/>
        <v>59</v>
      </c>
      <c r="BT168" s="26">
        <f t="shared" si="94"/>
        <v>60</v>
      </c>
      <c r="BU168" s="26">
        <f t="shared" si="94"/>
        <v>61</v>
      </c>
      <c r="BV168" s="26">
        <f t="shared" si="94"/>
        <v>62</v>
      </c>
      <c r="BW168" s="26">
        <f t="shared" si="94"/>
        <v>63</v>
      </c>
      <c r="BX168" s="26">
        <f t="shared" si="94"/>
        <v>64</v>
      </c>
      <c r="BY168" s="26">
        <f t="shared" si="94"/>
        <v>65</v>
      </c>
      <c r="BZ168" s="11"/>
      <c r="CA168" s="11"/>
      <c r="CB168" s="11"/>
      <c r="CC168" s="11"/>
      <c r="CD168" s="11"/>
      <c r="CE168" s="11"/>
      <c r="CF168" s="11"/>
      <c r="CG168" s="11"/>
      <c r="CH168" s="11"/>
      <c r="CI168" s="11"/>
      <c r="CJ168" s="11"/>
      <c r="CK168" s="11"/>
      <c r="CL168" s="11"/>
      <c r="CM168" s="11"/>
      <c r="CN168" s="11"/>
      <c r="CO168" s="11"/>
      <c r="CP168" s="11"/>
      <c r="CQ168" s="11"/>
      <c r="CR168" s="11"/>
      <c r="CS168" s="11"/>
      <c r="CT168" s="11"/>
      <c r="CU168" s="11"/>
      <c r="CV168" s="11"/>
    </row>
    <row r="169" spans="2:103">
      <c r="E169" s="1" t="s">
        <v>354</v>
      </c>
      <c r="G169" s="1" t="s">
        <v>154</v>
      </c>
      <c r="H169" s="135" t="b">
        <f t="shared" ref="H169:H200" si="95">ROUND(SUM(M169:BY169),10)=1</f>
        <v>1</v>
      </c>
      <c r="K169" s="55"/>
      <c r="M169" s="53">
        <f>IFERROR(SYD(1,0,57,M$168),0)</f>
        <v>3.4482758620689655E-2</v>
      </c>
      <c r="N169" s="53">
        <f t="shared" ref="N169:BQ169" si="96">IFERROR(SYD(1,0,57,N$168),0)</f>
        <v>3.3877797943133697E-2</v>
      </c>
      <c r="O169" s="53">
        <f t="shared" si="96"/>
        <v>3.327283726557774E-2</v>
      </c>
      <c r="P169" s="53">
        <f t="shared" si="96"/>
        <v>3.2667876588021776E-2</v>
      </c>
      <c r="Q169" s="53">
        <f t="shared" si="96"/>
        <v>3.2062915910465818E-2</v>
      </c>
      <c r="R169" s="53">
        <f t="shared" si="96"/>
        <v>3.1457955232909861E-2</v>
      </c>
      <c r="S169" s="53">
        <f t="shared" si="96"/>
        <v>3.0852994555353903E-2</v>
      </c>
      <c r="T169" s="53">
        <f t="shared" si="96"/>
        <v>3.0248033877797943E-2</v>
      </c>
      <c r="U169" s="53">
        <f t="shared" si="96"/>
        <v>2.9643073200241985E-2</v>
      </c>
      <c r="V169" s="53">
        <f t="shared" si="96"/>
        <v>2.9038112522686024E-2</v>
      </c>
      <c r="W169" s="53">
        <f t="shared" si="96"/>
        <v>2.8433151845130067E-2</v>
      </c>
      <c r="X169" s="53">
        <f t="shared" si="96"/>
        <v>2.7828191167574106E-2</v>
      </c>
      <c r="Y169" s="53">
        <f t="shared" si="96"/>
        <v>2.7223230490018149E-2</v>
      </c>
      <c r="Z169" s="53">
        <f t="shared" si="96"/>
        <v>2.6618269812462191E-2</v>
      </c>
      <c r="AA169" s="53">
        <f t="shared" si="96"/>
        <v>2.601330913490623E-2</v>
      </c>
      <c r="AB169" s="53">
        <f t="shared" si="96"/>
        <v>2.5408348457350273E-2</v>
      </c>
      <c r="AC169" s="53">
        <f t="shared" si="96"/>
        <v>2.4803387779794312E-2</v>
      </c>
      <c r="AD169" s="53">
        <f t="shared" si="96"/>
        <v>2.4198427102238355E-2</v>
      </c>
      <c r="AE169" s="53">
        <f t="shared" si="96"/>
        <v>2.3593466424682397E-2</v>
      </c>
      <c r="AF169" s="53">
        <f t="shared" si="96"/>
        <v>2.2988505747126436E-2</v>
      </c>
      <c r="AG169" s="53">
        <f t="shared" si="96"/>
        <v>2.2383545069570479E-2</v>
      </c>
      <c r="AH169" s="53">
        <f t="shared" si="96"/>
        <v>2.1778584392014518E-2</v>
      </c>
      <c r="AI169" s="53">
        <f t="shared" si="96"/>
        <v>2.1173623714458561E-2</v>
      </c>
      <c r="AJ169" s="53">
        <f t="shared" si="96"/>
        <v>2.05686630369026E-2</v>
      </c>
      <c r="AK169" s="53">
        <f t="shared" si="96"/>
        <v>1.9963702359346643E-2</v>
      </c>
      <c r="AL169" s="53">
        <f t="shared" si="96"/>
        <v>1.9358741681790685E-2</v>
      </c>
      <c r="AM169" s="53">
        <f t="shared" si="96"/>
        <v>1.8753781004234724E-2</v>
      </c>
      <c r="AN169" s="53">
        <f t="shared" si="96"/>
        <v>1.8148820326678767E-2</v>
      </c>
      <c r="AO169" s="53">
        <f t="shared" si="96"/>
        <v>1.7543859649122806E-2</v>
      </c>
      <c r="AP169" s="53">
        <f t="shared" si="96"/>
        <v>1.6938898971566849E-2</v>
      </c>
      <c r="AQ169" s="53">
        <f t="shared" si="96"/>
        <v>1.6333938294010888E-2</v>
      </c>
      <c r="AR169" s="53">
        <f t="shared" si="96"/>
        <v>1.572897761645493E-2</v>
      </c>
      <c r="AS169" s="53">
        <f t="shared" si="96"/>
        <v>1.5124016938898971E-2</v>
      </c>
      <c r="AT169" s="53">
        <f t="shared" si="96"/>
        <v>1.4519056261343012E-2</v>
      </c>
      <c r="AU169" s="53">
        <f t="shared" si="96"/>
        <v>1.3914095583787053E-2</v>
      </c>
      <c r="AV169" s="53">
        <f t="shared" si="96"/>
        <v>1.3309134906231096E-2</v>
      </c>
      <c r="AW169" s="53">
        <f t="shared" si="96"/>
        <v>1.2704174228675136E-2</v>
      </c>
      <c r="AX169" s="53">
        <f t="shared" si="96"/>
        <v>1.2099213551119177E-2</v>
      </c>
      <c r="AY169" s="53">
        <f t="shared" si="96"/>
        <v>1.1494252873563218E-2</v>
      </c>
      <c r="AZ169" s="53">
        <f t="shared" si="96"/>
        <v>1.0889292196007259E-2</v>
      </c>
      <c r="BA169" s="53">
        <f t="shared" si="96"/>
        <v>1.02843315184513E-2</v>
      </c>
      <c r="BB169" s="53">
        <f t="shared" si="96"/>
        <v>9.6793708408953426E-3</v>
      </c>
      <c r="BC169" s="53">
        <f t="shared" si="96"/>
        <v>9.0744101633393835E-3</v>
      </c>
      <c r="BD169" s="53">
        <f t="shared" si="96"/>
        <v>8.4694494857834243E-3</v>
      </c>
      <c r="BE169" s="53">
        <f t="shared" si="96"/>
        <v>7.8644888082274652E-3</v>
      </c>
      <c r="BF169" s="53">
        <f t="shared" si="96"/>
        <v>7.2595281306715061E-3</v>
      </c>
      <c r="BG169" s="53">
        <f t="shared" si="96"/>
        <v>6.6545674531155478E-3</v>
      </c>
      <c r="BH169" s="53">
        <f t="shared" si="96"/>
        <v>6.0496067755595887E-3</v>
      </c>
      <c r="BI169" s="53">
        <f t="shared" si="96"/>
        <v>5.4446460980036296E-3</v>
      </c>
      <c r="BJ169" s="53">
        <f t="shared" si="96"/>
        <v>4.8396854204476713E-3</v>
      </c>
      <c r="BK169" s="53">
        <f t="shared" si="96"/>
        <v>4.2347247428917122E-3</v>
      </c>
      <c r="BL169" s="53">
        <f t="shared" si="96"/>
        <v>3.629764065335753E-3</v>
      </c>
      <c r="BM169" s="53">
        <f t="shared" si="96"/>
        <v>3.0248033877797943E-3</v>
      </c>
      <c r="BN169" s="53">
        <f t="shared" si="96"/>
        <v>2.4198427102238356E-3</v>
      </c>
      <c r="BO169" s="53">
        <f t="shared" si="96"/>
        <v>1.8148820326678765E-3</v>
      </c>
      <c r="BP169" s="53">
        <f t="shared" si="96"/>
        <v>1.2099213551119178E-3</v>
      </c>
      <c r="BQ169" s="53">
        <f t="shared" si="96"/>
        <v>6.0496067755595891E-4</v>
      </c>
      <c r="BR169" s="53"/>
      <c r="BS169" s="53"/>
      <c r="BT169" s="53"/>
      <c r="BU169" s="53"/>
      <c r="BV169" s="53"/>
      <c r="BW169" s="53"/>
      <c r="BX169" s="53"/>
      <c r="BY169" s="53"/>
      <c r="BZ169"/>
      <c r="CA169"/>
      <c r="CB169"/>
      <c r="CC169"/>
      <c r="CD169"/>
      <c r="CE169"/>
      <c r="CF169"/>
      <c r="CG169"/>
      <c r="CH169"/>
      <c r="CI169"/>
      <c r="CJ169"/>
      <c r="CK169"/>
      <c r="CL169"/>
      <c r="CM169"/>
      <c r="CN169"/>
      <c r="CO169"/>
      <c r="CP169"/>
      <c r="CQ169"/>
      <c r="CR169"/>
      <c r="CS169"/>
      <c r="CT169"/>
      <c r="CU169"/>
      <c r="CV169"/>
    </row>
    <row r="170" spans="2:103">
      <c r="E170" s="1" t="s">
        <v>355</v>
      </c>
      <c r="G170" s="1" t="s">
        <v>154</v>
      </c>
      <c r="H170" s="135" t="b">
        <f t="shared" si="95"/>
        <v>1</v>
      </c>
      <c r="K170" s="55"/>
      <c r="M170" s="53">
        <v>3.9999999999999897E-2</v>
      </c>
      <c r="N170" s="53">
        <v>3.8399999999999927E-2</v>
      </c>
      <c r="O170" s="53">
        <v>3.6864000000000126E-2</v>
      </c>
      <c r="P170" s="53">
        <v>3.5389439999999786E-2</v>
      </c>
      <c r="Q170" s="53">
        <v>3.3973862400000047E-2</v>
      </c>
      <c r="R170" s="53">
        <v>3.2614907903999985E-2</v>
      </c>
      <c r="S170" s="53">
        <v>3.1310311587839992E-2</v>
      </c>
      <c r="T170" s="53">
        <v>3.0057899124326271E-2</v>
      </c>
      <c r="U170" s="53">
        <v>2.8855583159353299E-2</v>
      </c>
      <c r="V170" s="53">
        <v>2.7701359832979312E-2</v>
      </c>
      <c r="W170" s="53">
        <v>1.4270989892783907E-2</v>
      </c>
      <c r="X170" s="53">
        <v>1.4270989892783907E-2</v>
      </c>
      <c r="Y170" s="53">
        <v>1.4270989892783907E-2</v>
      </c>
      <c r="Z170" s="53">
        <v>1.4270989892783907E-2</v>
      </c>
      <c r="AA170" s="53">
        <v>1.4270989892783907E-2</v>
      </c>
      <c r="AB170" s="53">
        <v>1.4270989892783907E-2</v>
      </c>
      <c r="AC170" s="53">
        <v>1.4270989892783907E-2</v>
      </c>
      <c r="AD170" s="53">
        <v>1.4270989892783907E-2</v>
      </c>
      <c r="AE170" s="53">
        <v>1.4270989892783907E-2</v>
      </c>
      <c r="AF170" s="53">
        <v>1.4270989892783907E-2</v>
      </c>
      <c r="AG170" s="53">
        <v>1.4270989892783907E-2</v>
      </c>
      <c r="AH170" s="53">
        <v>1.4270989892783907E-2</v>
      </c>
      <c r="AI170" s="53">
        <v>1.4270989892783907E-2</v>
      </c>
      <c r="AJ170" s="53">
        <v>1.4270989892783907E-2</v>
      </c>
      <c r="AK170" s="53">
        <v>1.4270989892783907E-2</v>
      </c>
      <c r="AL170" s="53">
        <v>1.4270989892783907E-2</v>
      </c>
      <c r="AM170" s="53">
        <v>1.4270989892783907E-2</v>
      </c>
      <c r="AN170" s="53">
        <v>1.4270989892783907E-2</v>
      </c>
      <c r="AO170" s="53">
        <v>1.4270989892783907E-2</v>
      </c>
      <c r="AP170" s="53">
        <v>1.4270989892783907E-2</v>
      </c>
      <c r="AQ170" s="53">
        <v>1.4270989892783907E-2</v>
      </c>
      <c r="AR170" s="53">
        <v>1.4270989892783907E-2</v>
      </c>
      <c r="AS170" s="53">
        <v>1.4270989892783907E-2</v>
      </c>
      <c r="AT170" s="53">
        <v>1.4270989892783907E-2</v>
      </c>
      <c r="AU170" s="53">
        <v>1.4270989892783907E-2</v>
      </c>
      <c r="AV170" s="53">
        <v>1.4270989892783907E-2</v>
      </c>
      <c r="AW170" s="53">
        <v>1.4270989892783907E-2</v>
      </c>
      <c r="AX170" s="53">
        <v>1.4270989892783907E-2</v>
      </c>
      <c r="AY170" s="53">
        <v>1.4270989892783907E-2</v>
      </c>
      <c r="AZ170" s="53">
        <v>1.4270989892783907E-2</v>
      </c>
      <c r="BA170" s="53">
        <v>1.4270989892783907E-2</v>
      </c>
      <c r="BB170" s="53">
        <v>1.4270989892783907E-2</v>
      </c>
      <c r="BC170" s="53">
        <v>1.4270989892783907E-2</v>
      </c>
      <c r="BD170" s="53">
        <v>1.4270989892783907E-2</v>
      </c>
      <c r="BE170" s="53">
        <v>1.4270989892783907E-2</v>
      </c>
      <c r="BF170" s="53">
        <v>1.4270989892783907E-2</v>
      </c>
      <c r="BG170" s="53">
        <v>1.4270989892783907E-2</v>
      </c>
      <c r="BH170" s="53">
        <v>1.4270989892783907E-2</v>
      </c>
      <c r="BI170" s="53">
        <v>1.4270989892783907E-2</v>
      </c>
      <c r="BJ170" s="53">
        <v>1.4270989892783907E-2</v>
      </c>
      <c r="BK170" s="53">
        <v>1.4270989892783907E-2</v>
      </c>
      <c r="BL170" s="53">
        <v>1.4270989892783907E-2</v>
      </c>
      <c r="BM170" s="53">
        <v>1.4270989892783907E-2</v>
      </c>
      <c r="BN170" s="53">
        <v>1.4270989892783907E-2</v>
      </c>
      <c r="BO170" s="53">
        <v>1.4270989892783907E-2</v>
      </c>
      <c r="BP170" s="53">
        <v>1.4270989892783907E-2</v>
      </c>
      <c r="BQ170" s="53">
        <v>8.3671009234404289E-3</v>
      </c>
      <c r="BR170" s="53"/>
      <c r="BS170" s="53"/>
      <c r="BT170" s="53"/>
      <c r="BU170" s="53"/>
      <c r="BV170" s="53"/>
      <c r="BW170" s="53"/>
      <c r="BX170" s="53"/>
      <c r="BY170" s="53"/>
      <c r="BZ170"/>
      <c r="CA170"/>
      <c r="CB170"/>
      <c r="CC170"/>
      <c r="CD170"/>
      <c r="CE170"/>
      <c r="CF170"/>
      <c r="CG170"/>
      <c r="CH170"/>
      <c r="CI170"/>
      <c r="CJ170"/>
      <c r="CK170"/>
      <c r="CL170"/>
      <c r="CM170"/>
      <c r="CN170"/>
      <c r="CO170"/>
      <c r="CP170"/>
      <c r="CQ170"/>
      <c r="CR170"/>
      <c r="CS170"/>
      <c r="CT170"/>
      <c r="CU170"/>
      <c r="CV170"/>
    </row>
    <row r="171" spans="2:103">
      <c r="E171" s="1" t="s">
        <v>356</v>
      </c>
      <c r="G171" s="1" t="s">
        <v>154</v>
      </c>
      <c r="H171" s="135" t="b">
        <f t="shared" si="95"/>
        <v>1</v>
      </c>
      <c r="K171" s="55"/>
      <c r="M171" s="53">
        <f>1/58</f>
        <v>1.7241379310344827E-2</v>
      </c>
      <c r="N171" s="53">
        <f t="shared" ref="N171:BR171" si="97">1/58</f>
        <v>1.7241379310344827E-2</v>
      </c>
      <c r="O171" s="53">
        <f t="shared" si="97"/>
        <v>1.7241379310344827E-2</v>
      </c>
      <c r="P171" s="53">
        <f t="shared" si="97"/>
        <v>1.7241379310344827E-2</v>
      </c>
      <c r="Q171" s="53">
        <f t="shared" si="97"/>
        <v>1.7241379310344827E-2</v>
      </c>
      <c r="R171" s="53">
        <f t="shared" si="97"/>
        <v>1.7241379310344827E-2</v>
      </c>
      <c r="S171" s="53">
        <f t="shared" si="97"/>
        <v>1.7241379310344827E-2</v>
      </c>
      <c r="T171" s="53">
        <f t="shared" si="97"/>
        <v>1.7241379310344827E-2</v>
      </c>
      <c r="U171" s="53">
        <f t="shared" si="97"/>
        <v>1.7241379310344827E-2</v>
      </c>
      <c r="V171" s="53">
        <f t="shared" si="97"/>
        <v>1.7241379310344827E-2</v>
      </c>
      <c r="W171" s="53">
        <f t="shared" si="97"/>
        <v>1.7241379310344827E-2</v>
      </c>
      <c r="X171" s="53">
        <f t="shared" si="97"/>
        <v>1.7241379310344827E-2</v>
      </c>
      <c r="Y171" s="53">
        <f t="shared" si="97"/>
        <v>1.7241379310344827E-2</v>
      </c>
      <c r="Z171" s="53">
        <f t="shared" si="97"/>
        <v>1.7241379310344827E-2</v>
      </c>
      <c r="AA171" s="53">
        <f t="shared" si="97"/>
        <v>1.7241379310344827E-2</v>
      </c>
      <c r="AB171" s="53">
        <f t="shared" si="97"/>
        <v>1.7241379310344827E-2</v>
      </c>
      <c r="AC171" s="53">
        <f t="shared" si="97"/>
        <v>1.7241379310344827E-2</v>
      </c>
      <c r="AD171" s="53">
        <f t="shared" si="97"/>
        <v>1.7241379310344827E-2</v>
      </c>
      <c r="AE171" s="53">
        <f t="shared" si="97"/>
        <v>1.7241379310344827E-2</v>
      </c>
      <c r="AF171" s="53">
        <f t="shared" si="97"/>
        <v>1.7241379310344827E-2</v>
      </c>
      <c r="AG171" s="53">
        <f t="shared" si="97"/>
        <v>1.7241379310344827E-2</v>
      </c>
      <c r="AH171" s="53">
        <f t="shared" si="97"/>
        <v>1.7241379310344827E-2</v>
      </c>
      <c r="AI171" s="53">
        <f t="shared" si="97"/>
        <v>1.7241379310344827E-2</v>
      </c>
      <c r="AJ171" s="53">
        <f t="shared" si="97"/>
        <v>1.7241379310344827E-2</v>
      </c>
      <c r="AK171" s="53">
        <f t="shared" si="97"/>
        <v>1.7241379310344827E-2</v>
      </c>
      <c r="AL171" s="53">
        <f t="shared" si="97"/>
        <v>1.7241379310344827E-2</v>
      </c>
      <c r="AM171" s="53">
        <f t="shared" si="97"/>
        <v>1.7241379310344827E-2</v>
      </c>
      <c r="AN171" s="53">
        <f t="shared" si="97"/>
        <v>1.7241379310344827E-2</v>
      </c>
      <c r="AO171" s="53">
        <f t="shared" si="97"/>
        <v>1.7241379310344827E-2</v>
      </c>
      <c r="AP171" s="53">
        <f t="shared" si="97"/>
        <v>1.7241379310344827E-2</v>
      </c>
      <c r="AQ171" s="53">
        <f t="shared" si="97"/>
        <v>1.7241379310344827E-2</v>
      </c>
      <c r="AR171" s="53">
        <f t="shared" si="97"/>
        <v>1.7241379310344827E-2</v>
      </c>
      <c r="AS171" s="53">
        <f t="shared" si="97"/>
        <v>1.7241379310344827E-2</v>
      </c>
      <c r="AT171" s="53">
        <f t="shared" si="97"/>
        <v>1.7241379310344827E-2</v>
      </c>
      <c r="AU171" s="53">
        <f t="shared" si="97"/>
        <v>1.7241379310344827E-2</v>
      </c>
      <c r="AV171" s="53">
        <f t="shared" si="97"/>
        <v>1.7241379310344827E-2</v>
      </c>
      <c r="AW171" s="53">
        <f t="shared" si="97"/>
        <v>1.7241379310344827E-2</v>
      </c>
      <c r="AX171" s="53">
        <f t="shared" si="97"/>
        <v>1.7241379310344827E-2</v>
      </c>
      <c r="AY171" s="53">
        <f t="shared" si="97"/>
        <v>1.7241379310344827E-2</v>
      </c>
      <c r="AZ171" s="53">
        <f t="shared" si="97"/>
        <v>1.7241379310344827E-2</v>
      </c>
      <c r="BA171" s="53">
        <f t="shared" si="97"/>
        <v>1.7241379310344827E-2</v>
      </c>
      <c r="BB171" s="53">
        <f t="shared" si="97"/>
        <v>1.7241379310344827E-2</v>
      </c>
      <c r="BC171" s="53">
        <f t="shared" si="97"/>
        <v>1.7241379310344827E-2</v>
      </c>
      <c r="BD171" s="53">
        <f t="shared" si="97"/>
        <v>1.7241379310344827E-2</v>
      </c>
      <c r="BE171" s="53">
        <f t="shared" si="97"/>
        <v>1.7241379310344827E-2</v>
      </c>
      <c r="BF171" s="53">
        <f t="shared" si="97"/>
        <v>1.7241379310344827E-2</v>
      </c>
      <c r="BG171" s="53">
        <f t="shared" si="97"/>
        <v>1.7241379310344827E-2</v>
      </c>
      <c r="BH171" s="53">
        <f t="shared" si="97"/>
        <v>1.7241379310344827E-2</v>
      </c>
      <c r="BI171" s="53">
        <f t="shared" si="97"/>
        <v>1.7241379310344827E-2</v>
      </c>
      <c r="BJ171" s="53">
        <f t="shared" si="97"/>
        <v>1.7241379310344827E-2</v>
      </c>
      <c r="BK171" s="53">
        <f t="shared" si="97"/>
        <v>1.7241379310344827E-2</v>
      </c>
      <c r="BL171" s="53">
        <f t="shared" si="97"/>
        <v>1.7241379310344827E-2</v>
      </c>
      <c r="BM171" s="53">
        <f t="shared" si="97"/>
        <v>1.7241379310344827E-2</v>
      </c>
      <c r="BN171" s="53">
        <f t="shared" si="97"/>
        <v>1.7241379310344827E-2</v>
      </c>
      <c r="BO171" s="53">
        <f t="shared" si="97"/>
        <v>1.7241379310344827E-2</v>
      </c>
      <c r="BP171" s="53">
        <f t="shared" si="97"/>
        <v>1.7241379310344827E-2</v>
      </c>
      <c r="BQ171" s="53">
        <f t="shared" si="97"/>
        <v>1.7241379310344827E-2</v>
      </c>
      <c r="BR171" s="53">
        <f t="shared" si="97"/>
        <v>1.7241379310344827E-2</v>
      </c>
      <c r="BS171" s="53"/>
      <c r="BT171" s="53"/>
      <c r="BU171" s="53"/>
      <c r="BV171" s="53"/>
      <c r="BW171" s="53"/>
      <c r="BX171" s="53"/>
      <c r="BY171" s="53"/>
      <c r="BZ171"/>
      <c r="CA171"/>
      <c r="CB171"/>
      <c r="CC171"/>
      <c r="CD171"/>
      <c r="CE171"/>
      <c r="CF171"/>
      <c r="CG171"/>
      <c r="CH171"/>
      <c r="CI171"/>
      <c r="CJ171"/>
      <c r="CK171"/>
      <c r="CL171"/>
      <c r="CM171"/>
      <c r="CN171"/>
      <c r="CO171"/>
      <c r="CP171"/>
      <c r="CQ171"/>
      <c r="CR171"/>
      <c r="CS171"/>
      <c r="CT171"/>
      <c r="CU171"/>
      <c r="CV171"/>
    </row>
    <row r="172" spans="2:103">
      <c r="E172" s="1" t="s">
        <v>357</v>
      </c>
      <c r="G172" s="1" t="s">
        <v>154</v>
      </c>
      <c r="H172" s="135" t="b">
        <f t="shared" si="95"/>
        <v>1</v>
      </c>
      <c r="K172" s="55"/>
      <c r="M172" s="53">
        <f>1/57</f>
        <v>1.7543859649122806E-2</v>
      </c>
      <c r="N172" s="53">
        <f t="shared" ref="N172:BQ172" si="98">1/57</f>
        <v>1.7543859649122806E-2</v>
      </c>
      <c r="O172" s="53">
        <f t="shared" si="98"/>
        <v>1.7543859649122806E-2</v>
      </c>
      <c r="P172" s="53">
        <f t="shared" si="98"/>
        <v>1.7543859649122806E-2</v>
      </c>
      <c r="Q172" s="53">
        <f t="shared" si="98"/>
        <v>1.7543859649122806E-2</v>
      </c>
      <c r="R172" s="53">
        <f t="shared" si="98"/>
        <v>1.7543859649122806E-2</v>
      </c>
      <c r="S172" s="53">
        <f t="shared" si="98"/>
        <v>1.7543859649122806E-2</v>
      </c>
      <c r="T172" s="53">
        <f t="shared" si="98"/>
        <v>1.7543859649122806E-2</v>
      </c>
      <c r="U172" s="53">
        <f t="shared" si="98"/>
        <v>1.7543859649122806E-2</v>
      </c>
      <c r="V172" s="53">
        <f t="shared" si="98"/>
        <v>1.7543859649122806E-2</v>
      </c>
      <c r="W172" s="53">
        <f t="shared" si="98"/>
        <v>1.7543859649122806E-2</v>
      </c>
      <c r="X172" s="53">
        <f t="shared" si="98"/>
        <v>1.7543859649122806E-2</v>
      </c>
      <c r="Y172" s="53">
        <f t="shared" si="98"/>
        <v>1.7543859649122806E-2</v>
      </c>
      <c r="Z172" s="53">
        <f t="shared" si="98"/>
        <v>1.7543859649122806E-2</v>
      </c>
      <c r="AA172" s="53">
        <f t="shared" si="98"/>
        <v>1.7543859649122806E-2</v>
      </c>
      <c r="AB172" s="53">
        <f t="shared" si="98"/>
        <v>1.7543859649122806E-2</v>
      </c>
      <c r="AC172" s="53">
        <f t="shared" si="98"/>
        <v>1.7543859649122806E-2</v>
      </c>
      <c r="AD172" s="53">
        <f t="shared" si="98"/>
        <v>1.7543859649122806E-2</v>
      </c>
      <c r="AE172" s="53">
        <f t="shared" si="98"/>
        <v>1.7543859649122806E-2</v>
      </c>
      <c r="AF172" s="53">
        <f t="shared" si="98"/>
        <v>1.7543859649122806E-2</v>
      </c>
      <c r="AG172" s="53">
        <f t="shared" si="98"/>
        <v>1.7543859649122806E-2</v>
      </c>
      <c r="AH172" s="53">
        <f t="shared" si="98"/>
        <v>1.7543859649122806E-2</v>
      </c>
      <c r="AI172" s="53">
        <f t="shared" si="98"/>
        <v>1.7543859649122806E-2</v>
      </c>
      <c r="AJ172" s="53">
        <f t="shared" si="98"/>
        <v>1.7543859649122806E-2</v>
      </c>
      <c r="AK172" s="53">
        <f t="shared" si="98"/>
        <v>1.7543859649122806E-2</v>
      </c>
      <c r="AL172" s="53">
        <f t="shared" si="98"/>
        <v>1.7543859649122806E-2</v>
      </c>
      <c r="AM172" s="53">
        <f t="shared" si="98"/>
        <v>1.7543859649122806E-2</v>
      </c>
      <c r="AN172" s="53">
        <f t="shared" si="98"/>
        <v>1.7543859649122806E-2</v>
      </c>
      <c r="AO172" s="53">
        <f t="shared" si="98"/>
        <v>1.7543859649122806E-2</v>
      </c>
      <c r="AP172" s="53">
        <f t="shared" si="98"/>
        <v>1.7543859649122806E-2</v>
      </c>
      <c r="AQ172" s="53">
        <f t="shared" si="98"/>
        <v>1.7543859649122806E-2</v>
      </c>
      <c r="AR172" s="53">
        <f t="shared" si="98"/>
        <v>1.7543859649122806E-2</v>
      </c>
      <c r="AS172" s="53">
        <f t="shared" si="98"/>
        <v>1.7543859649122806E-2</v>
      </c>
      <c r="AT172" s="53">
        <f t="shared" si="98"/>
        <v>1.7543859649122806E-2</v>
      </c>
      <c r="AU172" s="53">
        <f t="shared" si="98"/>
        <v>1.7543859649122806E-2</v>
      </c>
      <c r="AV172" s="53">
        <f t="shared" si="98"/>
        <v>1.7543859649122806E-2</v>
      </c>
      <c r="AW172" s="53">
        <f t="shared" si="98"/>
        <v>1.7543859649122806E-2</v>
      </c>
      <c r="AX172" s="53">
        <f t="shared" si="98"/>
        <v>1.7543859649122806E-2</v>
      </c>
      <c r="AY172" s="53">
        <f t="shared" si="98"/>
        <v>1.7543859649122806E-2</v>
      </c>
      <c r="AZ172" s="53">
        <f t="shared" si="98"/>
        <v>1.7543859649122806E-2</v>
      </c>
      <c r="BA172" s="53">
        <f t="shared" si="98"/>
        <v>1.7543859649122806E-2</v>
      </c>
      <c r="BB172" s="53">
        <f t="shared" si="98"/>
        <v>1.7543859649122806E-2</v>
      </c>
      <c r="BC172" s="53">
        <f t="shared" si="98"/>
        <v>1.7543859649122806E-2</v>
      </c>
      <c r="BD172" s="53">
        <f t="shared" si="98"/>
        <v>1.7543859649122806E-2</v>
      </c>
      <c r="BE172" s="53">
        <f t="shared" si="98"/>
        <v>1.7543859649122806E-2</v>
      </c>
      <c r="BF172" s="53">
        <f t="shared" si="98"/>
        <v>1.7543859649122806E-2</v>
      </c>
      <c r="BG172" s="53">
        <f t="shared" si="98"/>
        <v>1.7543859649122806E-2</v>
      </c>
      <c r="BH172" s="53">
        <f t="shared" si="98"/>
        <v>1.7543859649122806E-2</v>
      </c>
      <c r="BI172" s="53">
        <f t="shared" si="98"/>
        <v>1.7543859649122806E-2</v>
      </c>
      <c r="BJ172" s="53">
        <f t="shared" si="98"/>
        <v>1.7543859649122806E-2</v>
      </c>
      <c r="BK172" s="53">
        <f t="shared" si="98"/>
        <v>1.7543859649122806E-2</v>
      </c>
      <c r="BL172" s="53">
        <f t="shared" si="98"/>
        <v>1.7543859649122806E-2</v>
      </c>
      <c r="BM172" s="53">
        <f t="shared" si="98"/>
        <v>1.7543859649122806E-2</v>
      </c>
      <c r="BN172" s="53">
        <f t="shared" si="98"/>
        <v>1.7543859649122806E-2</v>
      </c>
      <c r="BO172" s="53">
        <f t="shared" si="98"/>
        <v>1.7543859649122806E-2</v>
      </c>
      <c r="BP172" s="53">
        <f t="shared" si="98"/>
        <v>1.7543859649122806E-2</v>
      </c>
      <c r="BQ172" s="53">
        <f t="shared" si="98"/>
        <v>1.7543859649122806E-2</v>
      </c>
      <c r="BR172" s="53"/>
      <c r="BS172" s="53"/>
      <c r="BT172" s="53"/>
      <c r="BU172" s="53"/>
      <c r="BV172" s="53"/>
      <c r="BW172" s="53"/>
      <c r="BX172" s="53"/>
      <c r="BY172" s="53"/>
      <c r="BZ172"/>
      <c r="CA172"/>
      <c r="CB172"/>
      <c r="CC172"/>
      <c r="CD172"/>
      <c r="CE172"/>
      <c r="CF172"/>
      <c r="CG172"/>
      <c r="CH172"/>
      <c r="CI172"/>
      <c r="CJ172"/>
      <c r="CK172"/>
      <c r="CL172"/>
      <c r="CM172"/>
      <c r="CN172"/>
      <c r="CO172"/>
      <c r="CP172"/>
      <c r="CQ172"/>
      <c r="CR172"/>
      <c r="CS172"/>
      <c r="CT172"/>
      <c r="CU172"/>
      <c r="CV172"/>
    </row>
    <row r="173" spans="2:103">
      <c r="E173" s="1" t="s">
        <v>358</v>
      </c>
      <c r="G173" s="1" t="s">
        <v>154</v>
      </c>
      <c r="H173" s="135" t="b">
        <f t="shared" si="95"/>
        <v>1</v>
      </c>
      <c r="K173" s="55"/>
      <c r="M173" s="53">
        <f t="shared" ref="M173:AR173" si="99">1/56</f>
        <v>1.7857142857142856E-2</v>
      </c>
      <c r="N173" s="53">
        <f t="shared" si="99"/>
        <v>1.7857142857142856E-2</v>
      </c>
      <c r="O173" s="53">
        <f t="shared" si="99"/>
        <v>1.7857142857142856E-2</v>
      </c>
      <c r="P173" s="53">
        <f t="shared" si="99"/>
        <v>1.7857142857142856E-2</v>
      </c>
      <c r="Q173" s="53">
        <f t="shared" si="99"/>
        <v>1.7857142857142856E-2</v>
      </c>
      <c r="R173" s="53">
        <f t="shared" si="99"/>
        <v>1.7857142857142856E-2</v>
      </c>
      <c r="S173" s="53">
        <f t="shared" si="99"/>
        <v>1.7857142857142856E-2</v>
      </c>
      <c r="T173" s="53">
        <f t="shared" si="99"/>
        <v>1.7857142857142856E-2</v>
      </c>
      <c r="U173" s="53">
        <f t="shared" si="99"/>
        <v>1.7857142857142856E-2</v>
      </c>
      <c r="V173" s="53">
        <f t="shared" si="99"/>
        <v>1.7857142857142856E-2</v>
      </c>
      <c r="W173" s="53">
        <f t="shared" si="99"/>
        <v>1.7857142857142856E-2</v>
      </c>
      <c r="X173" s="53">
        <f t="shared" si="99"/>
        <v>1.7857142857142856E-2</v>
      </c>
      <c r="Y173" s="53">
        <f t="shared" si="99"/>
        <v>1.7857142857142856E-2</v>
      </c>
      <c r="Z173" s="53">
        <f t="shared" si="99"/>
        <v>1.7857142857142856E-2</v>
      </c>
      <c r="AA173" s="53">
        <f t="shared" si="99"/>
        <v>1.7857142857142856E-2</v>
      </c>
      <c r="AB173" s="53">
        <f t="shared" si="99"/>
        <v>1.7857142857142856E-2</v>
      </c>
      <c r="AC173" s="53">
        <f t="shared" si="99"/>
        <v>1.7857142857142856E-2</v>
      </c>
      <c r="AD173" s="53">
        <f t="shared" si="99"/>
        <v>1.7857142857142856E-2</v>
      </c>
      <c r="AE173" s="53">
        <f t="shared" si="99"/>
        <v>1.7857142857142856E-2</v>
      </c>
      <c r="AF173" s="53">
        <f t="shared" si="99"/>
        <v>1.7857142857142856E-2</v>
      </c>
      <c r="AG173" s="53">
        <f t="shared" si="99"/>
        <v>1.7857142857142856E-2</v>
      </c>
      <c r="AH173" s="53">
        <f t="shared" si="99"/>
        <v>1.7857142857142856E-2</v>
      </c>
      <c r="AI173" s="53">
        <f t="shared" si="99"/>
        <v>1.7857142857142856E-2</v>
      </c>
      <c r="AJ173" s="53">
        <f t="shared" si="99"/>
        <v>1.7857142857142856E-2</v>
      </c>
      <c r="AK173" s="53">
        <f t="shared" si="99"/>
        <v>1.7857142857142856E-2</v>
      </c>
      <c r="AL173" s="53">
        <f t="shared" si="99"/>
        <v>1.7857142857142856E-2</v>
      </c>
      <c r="AM173" s="53">
        <f t="shared" si="99"/>
        <v>1.7857142857142856E-2</v>
      </c>
      <c r="AN173" s="53">
        <f t="shared" si="99"/>
        <v>1.7857142857142856E-2</v>
      </c>
      <c r="AO173" s="53">
        <f t="shared" si="99"/>
        <v>1.7857142857142856E-2</v>
      </c>
      <c r="AP173" s="53">
        <f t="shared" si="99"/>
        <v>1.7857142857142856E-2</v>
      </c>
      <c r="AQ173" s="53">
        <f t="shared" si="99"/>
        <v>1.7857142857142856E-2</v>
      </c>
      <c r="AR173" s="53">
        <f t="shared" si="99"/>
        <v>1.7857142857142856E-2</v>
      </c>
      <c r="AS173" s="53">
        <f t="shared" ref="AS173:BP173" si="100">1/56</f>
        <v>1.7857142857142856E-2</v>
      </c>
      <c r="AT173" s="53">
        <f t="shared" si="100"/>
        <v>1.7857142857142856E-2</v>
      </c>
      <c r="AU173" s="53">
        <f t="shared" si="100"/>
        <v>1.7857142857142856E-2</v>
      </c>
      <c r="AV173" s="53">
        <f t="shared" si="100"/>
        <v>1.7857142857142856E-2</v>
      </c>
      <c r="AW173" s="53">
        <f t="shared" si="100"/>
        <v>1.7857142857142856E-2</v>
      </c>
      <c r="AX173" s="53">
        <f t="shared" si="100"/>
        <v>1.7857142857142856E-2</v>
      </c>
      <c r="AY173" s="53">
        <f t="shared" si="100"/>
        <v>1.7857142857142856E-2</v>
      </c>
      <c r="AZ173" s="53">
        <f t="shared" si="100"/>
        <v>1.7857142857142856E-2</v>
      </c>
      <c r="BA173" s="53">
        <f t="shared" si="100"/>
        <v>1.7857142857142856E-2</v>
      </c>
      <c r="BB173" s="53">
        <f t="shared" si="100"/>
        <v>1.7857142857142856E-2</v>
      </c>
      <c r="BC173" s="53">
        <f t="shared" si="100"/>
        <v>1.7857142857142856E-2</v>
      </c>
      <c r="BD173" s="53">
        <f t="shared" si="100"/>
        <v>1.7857142857142856E-2</v>
      </c>
      <c r="BE173" s="53">
        <f t="shared" si="100"/>
        <v>1.7857142857142856E-2</v>
      </c>
      <c r="BF173" s="53">
        <f t="shared" si="100"/>
        <v>1.7857142857142856E-2</v>
      </c>
      <c r="BG173" s="53">
        <f t="shared" si="100"/>
        <v>1.7857142857142856E-2</v>
      </c>
      <c r="BH173" s="53">
        <f t="shared" si="100"/>
        <v>1.7857142857142856E-2</v>
      </c>
      <c r="BI173" s="53">
        <f t="shared" si="100"/>
        <v>1.7857142857142856E-2</v>
      </c>
      <c r="BJ173" s="53">
        <f t="shared" si="100"/>
        <v>1.7857142857142856E-2</v>
      </c>
      <c r="BK173" s="53">
        <f t="shared" si="100"/>
        <v>1.7857142857142856E-2</v>
      </c>
      <c r="BL173" s="53">
        <f t="shared" si="100"/>
        <v>1.7857142857142856E-2</v>
      </c>
      <c r="BM173" s="53">
        <f t="shared" si="100"/>
        <v>1.7857142857142856E-2</v>
      </c>
      <c r="BN173" s="53">
        <f t="shared" si="100"/>
        <v>1.7857142857142856E-2</v>
      </c>
      <c r="BO173" s="53">
        <f t="shared" si="100"/>
        <v>1.7857142857142856E-2</v>
      </c>
      <c r="BP173" s="53">
        <f t="shared" si="100"/>
        <v>1.7857142857142856E-2</v>
      </c>
      <c r="BQ173" s="53"/>
      <c r="BR173" s="53"/>
      <c r="BS173" s="53"/>
      <c r="BT173" s="53"/>
      <c r="BU173" s="53"/>
      <c r="BV173" s="53"/>
      <c r="BW173" s="53"/>
      <c r="BX173" s="53"/>
      <c r="BY173" s="53"/>
      <c r="BZ173"/>
      <c r="CA173"/>
      <c r="CB173"/>
      <c r="CC173"/>
      <c r="CD173"/>
      <c r="CE173"/>
      <c r="CF173"/>
      <c r="CG173"/>
      <c r="CH173"/>
      <c r="CI173"/>
      <c r="CJ173"/>
      <c r="CK173"/>
      <c r="CL173"/>
      <c r="CM173"/>
      <c r="CN173"/>
      <c r="CO173"/>
      <c r="CP173"/>
      <c r="CQ173"/>
      <c r="CR173"/>
      <c r="CS173"/>
      <c r="CT173"/>
      <c r="CU173"/>
      <c r="CV173"/>
    </row>
    <row r="174" spans="2:103">
      <c r="E174" s="1" t="s">
        <v>359</v>
      </c>
      <c r="G174" s="1" t="s">
        <v>154</v>
      </c>
      <c r="H174" s="135" t="b">
        <f t="shared" si="95"/>
        <v>1</v>
      </c>
      <c r="K174" s="55"/>
      <c r="M174" s="53">
        <f t="shared" ref="M174:AR174" si="101">1/55</f>
        <v>1.8181818181818181E-2</v>
      </c>
      <c r="N174" s="53">
        <f t="shared" si="101"/>
        <v>1.8181818181818181E-2</v>
      </c>
      <c r="O174" s="53">
        <f t="shared" si="101"/>
        <v>1.8181818181818181E-2</v>
      </c>
      <c r="P174" s="53">
        <f t="shared" si="101"/>
        <v>1.8181818181818181E-2</v>
      </c>
      <c r="Q174" s="53">
        <f t="shared" si="101"/>
        <v>1.8181818181818181E-2</v>
      </c>
      <c r="R174" s="53">
        <f t="shared" si="101"/>
        <v>1.8181818181818181E-2</v>
      </c>
      <c r="S174" s="53">
        <f t="shared" si="101"/>
        <v>1.8181818181818181E-2</v>
      </c>
      <c r="T174" s="53">
        <f t="shared" si="101"/>
        <v>1.8181818181818181E-2</v>
      </c>
      <c r="U174" s="53">
        <f t="shared" si="101"/>
        <v>1.8181818181818181E-2</v>
      </c>
      <c r="V174" s="53">
        <f t="shared" si="101"/>
        <v>1.8181818181818181E-2</v>
      </c>
      <c r="W174" s="53">
        <f t="shared" si="101"/>
        <v>1.8181818181818181E-2</v>
      </c>
      <c r="X174" s="53">
        <f t="shared" si="101"/>
        <v>1.8181818181818181E-2</v>
      </c>
      <c r="Y174" s="53">
        <f t="shared" si="101"/>
        <v>1.8181818181818181E-2</v>
      </c>
      <c r="Z174" s="53">
        <f t="shared" si="101"/>
        <v>1.8181818181818181E-2</v>
      </c>
      <c r="AA174" s="53">
        <f t="shared" si="101"/>
        <v>1.8181818181818181E-2</v>
      </c>
      <c r="AB174" s="53">
        <f t="shared" si="101"/>
        <v>1.8181818181818181E-2</v>
      </c>
      <c r="AC174" s="53">
        <f t="shared" si="101"/>
        <v>1.8181818181818181E-2</v>
      </c>
      <c r="AD174" s="53">
        <f t="shared" si="101"/>
        <v>1.8181818181818181E-2</v>
      </c>
      <c r="AE174" s="53">
        <f t="shared" si="101"/>
        <v>1.8181818181818181E-2</v>
      </c>
      <c r="AF174" s="53">
        <f t="shared" si="101"/>
        <v>1.8181818181818181E-2</v>
      </c>
      <c r="AG174" s="53">
        <f t="shared" si="101"/>
        <v>1.8181818181818181E-2</v>
      </c>
      <c r="AH174" s="53">
        <f t="shared" si="101"/>
        <v>1.8181818181818181E-2</v>
      </c>
      <c r="AI174" s="53">
        <f t="shared" si="101"/>
        <v>1.8181818181818181E-2</v>
      </c>
      <c r="AJ174" s="53">
        <f t="shared" si="101"/>
        <v>1.8181818181818181E-2</v>
      </c>
      <c r="AK174" s="53">
        <f t="shared" si="101"/>
        <v>1.8181818181818181E-2</v>
      </c>
      <c r="AL174" s="53">
        <f t="shared" si="101"/>
        <v>1.8181818181818181E-2</v>
      </c>
      <c r="AM174" s="53">
        <f t="shared" si="101"/>
        <v>1.8181818181818181E-2</v>
      </c>
      <c r="AN174" s="53">
        <f t="shared" si="101"/>
        <v>1.8181818181818181E-2</v>
      </c>
      <c r="AO174" s="53">
        <f t="shared" si="101"/>
        <v>1.8181818181818181E-2</v>
      </c>
      <c r="AP174" s="53">
        <f t="shared" si="101"/>
        <v>1.8181818181818181E-2</v>
      </c>
      <c r="AQ174" s="53">
        <f t="shared" si="101"/>
        <v>1.8181818181818181E-2</v>
      </c>
      <c r="AR174" s="53">
        <f t="shared" si="101"/>
        <v>1.8181818181818181E-2</v>
      </c>
      <c r="AS174" s="53">
        <f t="shared" ref="AS174:BO174" si="102">1/55</f>
        <v>1.8181818181818181E-2</v>
      </c>
      <c r="AT174" s="53">
        <f t="shared" si="102"/>
        <v>1.8181818181818181E-2</v>
      </c>
      <c r="AU174" s="53">
        <f t="shared" si="102"/>
        <v>1.8181818181818181E-2</v>
      </c>
      <c r="AV174" s="53">
        <f t="shared" si="102"/>
        <v>1.8181818181818181E-2</v>
      </c>
      <c r="AW174" s="53">
        <f t="shared" si="102"/>
        <v>1.8181818181818181E-2</v>
      </c>
      <c r="AX174" s="53">
        <f t="shared" si="102"/>
        <v>1.8181818181818181E-2</v>
      </c>
      <c r="AY174" s="53">
        <f t="shared" si="102"/>
        <v>1.8181818181818181E-2</v>
      </c>
      <c r="AZ174" s="53">
        <f t="shared" si="102"/>
        <v>1.8181818181818181E-2</v>
      </c>
      <c r="BA174" s="53">
        <f t="shared" si="102"/>
        <v>1.8181818181818181E-2</v>
      </c>
      <c r="BB174" s="53">
        <f t="shared" si="102"/>
        <v>1.8181818181818181E-2</v>
      </c>
      <c r="BC174" s="53">
        <f t="shared" si="102"/>
        <v>1.8181818181818181E-2</v>
      </c>
      <c r="BD174" s="53">
        <f t="shared" si="102"/>
        <v>1.8181818181818181E-2</v>
      </c>
      <c r="BE174" s="53">
        <f t="shared" si="102"/>
        <v>1.8181818181818181E-2</v>
      </c>
      <c r="BF174" s="53">
        <f t="shared" si="102"/>
        <v>1.8181818181818181E-2</v>
      </c>
      <c r="BG174" s="53">
        <f t="shared" si="102"/>
        <v>1.8181818181818181E-2</v>
      </c>
      <c r="BH174" s="53">
        <f t="shared" si="102"/>
        <v>1.8181818181818181E-2</v>
      </c>
      <c r="BI174" s="53">
        <f t="shared" si="102"/>
        <v>1.8181818181818181E-2</v>
      </c>
      <c r="BJ174" s="53">
        <f t="shared" si="102"/>
        <v>1.8181818181818181E-2</v>
      </c>
      <c r="BK174" s="53">
        <f t="shared" si="102"/>
        <v>1.8181818181818181E-2</v>
      </c>
      <c r="BL174" s="53">
        <f t="shared" si="102"/>
        <v>1.8181818181818181E-2</v>
      </c>
      <c r="BM174" s="53">
        <f t="shared" si="102"/>
        <v>1.8181818181818181E-2</v>
      </c>
      <c r="BN174" s="53">
        <f t="shared" si="102"/>
        <v>1.8181818181818181E-2</v>
      </c>
      <c r="BO174" s="53">
        <f t="shared" si="102"/>
        <v>1.8181818181818181E-2</v>
      </c>
      <c r="BP174" s="53"/>
      <c r="BQ174" s="53"/>
      <c r="BR174" s="53"/>
      <c r="BS174" s="53"/>
      <c r="BT174" s="53"/>
      <c r="BU174" s="53"/>
      <c r="BV174" s="53"/>
      <c r="BW174" s="53"/>
      <c r="BX174" s="53"/>
      <c r="BY174" s="53"/>
      <c r="BZ174"/>
      <c r="CA174"/>
      <c r="CB174"/>
      <c r="CC174"/>
      <c r="CD174"/>
      <c r="CE174"/>
      <c r="CF174"/>
      <c r="CG174"/>
      <c r="CH174"/>
      <c r="CI174"/>
      <c r="CJ174"/>
      <c r="CK174"/>
      <c r="CL174"/>
      <c r="CM174"/>
      <c r="CN174"/>
      <c r="CO174"/>
      <c r="CP174"/>
      <c r="CQ174"/>
      <c r="CR174"/>
      <c r="CS174"/>
      <c r="CT174"/>
      <c r="CU174"/>
      <c r="CV174"/>
    </row>
    <row r="175" spans="2:103">
      <c r="E175" s="1" t="s">
        <v>360</v>
      </c>
      <c r="G175" s="1" t="s">
        <v>154</v>
      </c>
      <c r="H175" s="135" t="b">
        <f t="shared" si="95"/>
        <v>1</v>
      </c>
      <c r="K175" s="55"/>
      <c r="M175" s="53">
        <f>1/54</f>
        <v>1.8518518518518517E-2</v>
      </c>
      <c r="N175" s="53">
        <f t="shared" ref="N175:AR175" si="103">1/54</f>
        <v>1.8518518518518517E-2</v>
      </c>
      <c r="O175" s="53">
        <f t="shared" si="103"/>
        <v>1.8518518518518517E-2</v>
      </c>
      <c r="P175" s="53">
        <f t="shared" si="103"/>
        <v>1.8518518518518517E-2</v>
      </c>
      <c r="Q175" s="53">
        <f t="shared" si="103"/>
        <v>1.8518518518518517E-2</v>
      </c>
      <c r="R175" s="53">
        <f t="shared" si="103"/>
        <v>1.8518518518518517E-2</v>
      </c>
      <c r="S175" s="53">
        <f t="shared" si="103"/>
        <v>1.8518518518518517E-2</v>
      </c>
      <c r="T175" s="53">
        <f t="shared" si="103"/>
        <v>1.8518518518518517E-2</v>
      </c>
      <c r="U175" s="53">
        <f t="shared" si="103"/>
        <v>1.8518518518518517E-2</v>
      </c>
      <c r="V175" s="53">
        <f t="shared" si="103"/>
        <v>1.8518518518518517E-2</v>
      </c>
      <c r="W175" s="53">
        <f t="shared" si="103"/>
        <v>1.8518518518518517E-2</v>
      </c>
      <c r="X175" s="53">
        <f t="shared" si="103"/>
        <v>1.8518518518518517E-2</v>
      </c>
      <c r="Y175" s="53">
        <f t="shared" si="103"/>
        <v>1.8518518518518517E-2</v>
      </c>
      <c r="Z175" s="53">
        <f t="shared" si="103"/>
        <v>1.8518518518518517E-2</v>
      </c>
      <c r="AA175" s="53">
        <f t="shared" si="103"/>
        <v>1.8518518518518517E-2</v>
      </c>
      <c r="AB175" s="53">
        <f t="shared" si="103"/>
        <v>1.8518518518518517E-2</v>
      </c>
      <c r="AC175" s="53">
        <f t="shared" si="103"/>
        <v>1.8518518518518517E-2</v>
      </c>
      <c r="AD175" s="53">
        <f t="shared" si="103"/>
        <v>1.8518518518518517E-2</v>
      </c>
      <c r="AE175" s="53">
        <f t="shared" si="103"/>
        <v>1.8518518518518517E-2</v>
      </c>
      <c r="AF175" s="53">
        <f t="shared" si="103"/>
        <v>1.8518518518518517E-2</v>
      </c>
      <c r="AG175" s="53">
        <f t="shared" si="103"/>
        <v>1.8518518518518517E-2</v>
      </c>
      <c r="AH175" s="53">
        <f t="shared" si="103"/>
        <v>1.8518518518518517E-2</v>
      </c>
      <c r="AI175" s="53">
        <f t="shared" si="103"/>
        <v>1.8518518518518517E-2</v>
      </c>
      <c r="AJ175" s="53">
        <f t="shared" si="103"/>
        <v>1.8518518518518517E-2</v>
      </c>
      <c r="AK175" s="53">
        <f t="shared" si="103"/>
        <v>1.8518518518518517E-2</v>
      </c>
      <c r="AL175" s="53">
        <f t="shared" si="103"/>
        <v>1.8518518518518517E-2</v>
      </c>
      <c r="AM175" s="53">
        <f t="shared" si="103"/>
        <v>1.8518518518518517E-2</v>
      </c>
      <c r="AN175" s="53">
        <f t="shared" si="103"/>
        <v>1.8518518518518517E-2</v>
      </c>
      <c r="AO175" s="53">
        <f t="shared" si="103"/>
        <v>1.8518518518518517E-2</v>
      </c>
      <c r="AP175" s="53">
        <f t="shared" si="103"/>
        <v>1.8518518518518517E-2</v>
      </c>
      <c r="AQ175" s="53">
        <f t="shared" si="103"/>
        <v>1.8518518518518517E-2</v>
      </c>
      <c r="AR175" s="53">
        <f t="shared" si="103"/>
        <v>1.8518518518518517E-2</v>
      </c>
      <c r="AS175" s="53">
        <f t="shared" ref="AS175:BN175" si="104">1/54</f>
        <v>1.8518518518518517E-2</v>
      </c>
      <c r="AT175" s="53">
        <f t="shared" si="104"/>
        <v>1.8518518518518517E-2</v>
      </c>
      <c r="AU175" s="53">
        <f t="shared" si="104"/>
        <v>1.8518518518518517E-2</v>
      </c>
      <c r="AV175" s="53">
        <f t="shared" si="104"/>
        <v>1.8518518518518517E-2</v>
      </c>
      <c r="AW175" s="53">
        <f t="shared" si="104"/>
        <v>1.8518518518518517E-2</v>
      </c>
      <c r="AX175" s="53">
        <f t="shared" si="104"/>
        <v>1.8518518518518517E-2</v>
      </c>
      <c r="AY175" s="53">
        <f t="shared" si="104"/>
        <v>1.8518518518518517E-2</v>
      </c>
      <c r="AZ175" s="53">
        <f t="shared" si="104"/>
        <v>1.8518518518518517E-2</v>
      </c>
      <c r="BA175" s="53">
        <f t="shared" si="104"/>
        <v>1.8518518518518517E-2</v>
      </c>
      <c r="BB175" s="53">
        <f t="shared" si="104"/>
        <v>1.8518518518518517E-2</v>
      </c>
      <c r="BC175" s="53">
        <f t="shared" si="104"/>
        <v>1.8518518518518517E-2</v>
      </c>
      <c r="BD175" s="53">
        <f t="shared" si="104"/>
        <v>1.8518518518518517E-2</v>
      </c>
      <c r="BE175" s="53">
        <f t="shared" si="104"/>
        <v>1.8518518518518517E-2</v>
      </c>
      <c r="BF175" s="53">
        <f t="shared" si="104"/>
        <v>1.8518518518518517E-2</v>
      </c>
      <c r="BG175" s="53">
        <f t="shared" si="104"/>
        <v>1.8518518518518517E-2</v>
      </c>
      <c r="BH175" s="53">
        <f t="shared" si="104"/>
        <v>1.8518518518518517E-2</v>
      </c>
      <c r="BI175" s="53">
        <f t="shared" si="104"/>
        <v>1.8518518518518517E-2</v>
      </c>
      <c r="BJ175" s="53">
        <f t="shared" si="104"/>
        <v>1.8518518518518517E-2</v>
      </c>
      <c r="BK175" s="53">
        <f t="shared" si="104"/>
        <v>1.8518518518518517E-2</v>
      </c>
      <c r="BL175" s="53">
        <f t="shared" si="104"/>
        <v>1.8518518518518517E-2</v>
      </c>
      <c r="BM175" s="53">
        <f t="shared" si="104"/>
        <v>1.8518518518518517E-2</v>
      </c>
      <c r="BN175" s="53">
        <f t="shared" si="104"/>
        <v>1.8518518518518517E-2</v>
      </c>
      <c r="BO175" s="53"/>
      <c r="BP175" s="53"/>
      <c r="BQ175" s="53"/>
      <c r="BR175" s="53"/>
      <c r="BS175" s="53"/>
      <c r="BT175" s="53"/>
      <c r="BU175" s="53"/>
      <c r="BV175" s="53"/>
      <c r="BW175" s="53"/>
      <c r="BX175" s="53"/>
      <c r="BY175" s="53"/>
      <c r="BZ175"/>
      <c r="CA175"/>
      <c r="CB175"/>
      <c r="CC175"/>
      <c r="CD175"/>
      <c r="CE175"/>
      <c r="CF175"/>
      <c r="CG175"/>
      <c r="CH175"/>
      <c r="CI175"/>
      <c r="CJ175"/>
      <c r="CK175"/>
      <c r="CL175"/>
      <c r="CM175"/>
      <c r="CN175"/>
      <c r="CO175"/>
      <c r="CP175"/>
      <c r="CQ175"/>
      <c r="CR175"/>
      <c r="CS175"/>
      <c r="CT175"/>
      <c r="CU175"/>
      <c r="CV175"/>
    </row>
    <row r="176" spans="2:103">
      <c r="E176" s="1" t="s">
        <v>361</v>
      </c>
      <c r="G176" s="1" t="s">
        <v>154</v>
      </c>
      <c r="H176" s="135" t="b">
        <f t="shared" si="95"/>
        <v>1</v>
      </c>
      <c r="K176" s="55"/>
      <c r="M176" s="53">
        <f t="shared" ref="M176:AR176" si="105">1/53</f>
        <v>1.8867924528301886E-2</v>
      </c>
      <c r="N176" s="53">
        <f t="shared" si="105"/>
        <v>1.8867924528301886E-2</v>
      </c>
      <c r="O176" s="53">
        <f t="shared" si="105"/>
        <v>1.8867924528301886E-2</v>
      </c>
      <c r="P176" s="53">
        <f t="shared" si="105"/>
        <v>1.8867924528301886E-2</v>
      </c>
      <c r="Q176" s="53">
        <f t="shared" si="105"/>
        <v>1.8867924528301886E-2</v>
      </c>
      <c r="R176" s="53">
        <f t="shared" si="105"/>
        <v>1.8867924528301886E-2</v>
      </c>
      <c r="S176" s="53">
        <f t="shared" si="105"/>
        <v>1.8867924528301886E-2</v>
      </c>
      <c r="T176" s="53">
        <f t="shared" si="105"/>
        <v>1.8867924528301886E-2</v>
      </c>
      <c r="U176" s="53">
        <f t="shared" si="105"/>
        <v>1.8867924528301886E-2</v>
      </c>
      <c r="V176" s="53">
        <f t="shared" si="105"/>
        <v>1.8867924528301886E-2</v>
      </c>
      <c r="W176" s="53">
        <f t="shared" si="105"/>
        <v>1.8867924528301886E-2</v>
      </c>
      <c r="X176" s="53">
        <f t="shared" si="105"/>
        <v>1.8867924528301886E-2</v>
      </c>
      <c r="Y176" s="53">
        <f t="shared" si="105"/>
        <v>1.8867924528301886E-2</v>
      </c>
      <c r="Z176" s="53">
        <f t="shared" si="105"/>
        <v>1.8867924528301886E-2</v>
      </c>
      <c r="AA176" s="53">
        <f t="shared" si="105"/>
        <v>1.8867924528301886E-2</v>
      </c>
      <c r="AB176" s="53">
        <f t="shared" si="105"/>
        <v>1.8867924528301886E-2</v>
      </c>
      <c r="AC176" s="53">
        <f t="shared" si="105"/>
        <v>1.8867924528301886E-2</v>
      </c>
      <c r="AD176" s="53">
        <f t="shared" si="105"/>
        <v>1.8867924528301886E-2</v>
      </c>
      <c r="AE176" s="53">
        <f t="shared" si="105"/>
        <v>1.8867924528301886E-2</v>
      </c>
      <c r="AF176" s="53">
        <f t="shared" si="105"/>
        <v>1.8867924528301886E-2</v>
      </c>
      <c r="AG176" s="53">
        <f t="shared" si="105"/>
        <v>1.8867924528301886E-2</v>
      </c>
      <c r="AH176" s="53">
        <f t="shared" si="105"/>
        <v>1.8867924528301886E-2</v>
      </c>
      <c r="AI176" s="53">
        <f t="shared" si="105"/>
        <v>1.8867924528301886E-2</v>
      </c>
      <c r="AJ176" s="53">
        <f t="shared" si="105"/>
        <v>1.8867924528301886E-2</v>
      </c>
      <c r="AK176" s="53">
        <f t="shared" si="105"/>
        <v>1.8867924528301886E-2</v>
      </c>
      <c r="AL176" s="53">
        <f t="shared" si="105"/>
        <v>1.8867924528301886E-2</v>
      </c>
      <c r="AM176" s="53">
        <f t="shared" si="105"/>
        <v>1.8867924528301886E-2</v>
      </c>
      <c r="AN176" s="53">
        <f t="shared" si="105"/>
        <v>1.8867924528301886E-2</v>
      </c>
      <c r="AO176" s="53">
        <f t="shared" si="105"/>
        <v>1.8867924528301886E-2</v>
      </c>
      <c r="AP176" s="53">
        <f t="shared" si="105"/>
        <v>1.8867924528301886E-2</v>
      </c>
      <c r="AQ176" s="53">
        <f t="shared" si="105"/>
        <v>1.8867924528301886E-2</v>
      </c>
      <c r="AR176" s="53">
        <f t="shared" si="105"/>
        <v>1.8867924528301886E-2</v>
      </c>
      <c r="AS176" s="53">
        <f t="shared" ref="AS176:BM176" si="106">1/53</f>
        <v>1.8867924528301886E-2</v>
      </c>
      <c r="AT176" s="53">
        <f t="shared" si="106"/>
        <v>1.8867924528301886E-2</v>
      </c>
      <c r="AU176" s="53">
        <f t="shared" si="106"/>
        <v>1.8867924528301886E-2</v>
      </c>
      <c r="AV176" s="53">
        <f t="shared" si="106"/>
        <v>1.8867924528301886E-2</v>
      </c>
      <c r="AW176" s="53">
        <f t="shared" si="106"/>
        <v>1.8867924528301886E-2</v>
      </c>
      <c r="AX176" s="53">
        <f t="shared" si="106"/>
        <v>1.8867924528301886E-2</v>
      </c>
      <c r="AY176" s="53">
        <f t="shared" si="106"/>
        <v>1.8867924528301886E-2</v>
      </c>
      <c r="AZ176" s="53">
        <f t="shared" si="106"/>
        <v>1.8867924528301886E-2</v>
      </c>
      <c r="BA176" s="53">
        <f t="shared" si="106"/>
        <v>1.8867924528301886E-2</v>
      </c>
      <c r="BB176" s="53">
        <f t="shared" si="106"/>
        <v>1.8867924528301886E-2</v>
      </c>
      <c r="BC176" s="53">
        <f t="shared" si="106"/>
        <v>1.8867924528301886E-2</v>
      </c>
      <c r="BD176" s="53">
        <f t="shared" si="106"/>
        <v>1.8867924528301886E-2</v>
      </c>
      <c r="BE176" s="53">
        <f t="shared" si="106"/>
        <v>1.8867924528301886E-2</v>
      </c>
      <c r="BF176" s="53">
        <f t="shared" si="106"/>
        <v>1.8867924528301886E-2</v>
      </c>
      <c r="BG176" s="53">
        <f t="shared" si="106"/>
        <v>1.8867924528301886E-2</v>
      </c>
      <c r="BH176" s="53">
        <f t="shared" si="106"/>
        <v>1.8867924528301886E-2</v>
      </c>
      <c r="BI176" s="53">
        <f t="shared" si="106"/>
        <v>1.8867924528301886E-2</v>
      </c>
      <c r="BJ176" s="53">
        <f t="shared" si="106"/>
        <v>1.8867924528301886E-2</v>
      </c>
      <c r="BK176" s="53">
        <f t="shared" si="106"/>
        <v>1.8867924528301886E-2</v>
      </c>
      <c r="BL176" s="53">
        <f t="shared" si="106"/>
        <v>1.8867924528301886E-2</v>
      </c>
      <c r="BM176" s="53">
        <f t="shared" si="106"/>
        <v>1.8867924528301886E-2</v>
      </c>
      <c r="BN176" s="53"/>
      <c r="BO176" s="53"/>
      <c r="BP176" s="53"/>
      <c r="BQ176" s="53"/>
      <c r="BR176" s="53"/>
      <c r="BS176" s="53"/>
      <c r="BT176" s="53"/>
      <c r="BU176" s="53"/>
      <c r="BV176" s="53"/>
      <c r="BW176" s="53"/>
      <c r="BX176" s="53"/>
      <c r="BY176" s="53"/>
      <c r="BZ176"/>
      <c r="CA176"/>
      <c r="CB176"/>
      <c r="CC176"/>
      <c r="CD176"/>
      <c r="CE176"/>
      <c r="CF176"/>
      <c r="CG176"/>
      <c r="CH176"/>
      <c r="CI176"/>
      <c r="CJ176"/>
      <c r="CK176"/>
      <c r="CL176"/>
      <c r="CM176"/>
      <c r="CN176"/>
      <c r="CO176"/>
      <c r="CP176"/>
      <c r="CQ176"/>
      <c r="CR176"/>
      <c r="CS176"/>
      <c r="CT176"/>
      <c r="CU176"/>
      <c r="CV176"/>
    </row>
    <row r="177" spans="5:100">
      <c r="E177" s="1" t="s">
        <v>362</v>
      </c>
      <c r="G177" s="1" t="s">
        <v>154</v>
      </c>
      <c r="H177" s="135" t="b">
        <f t="shared" si="95"/>
        <v>1</v>
      </c>
      <c r="K177" s="55"/>
      <c r="M177" s="53">
        <f t="shared" ref="M177:AR177" si="107">1/52</f>
        <v>1.9230769230769232E-2</v>
      </c>
      <c r="N177" s="53">
        <f t="shared" si="107"/>
        <v>1.9230769230769232E-2</v>
      </c>
      <c r="O177" s="53">
        <f t="shared" si="107"/>
        <v>1.9230769230769232E-2</v>
      </c>
      <c r="P177" s="53">
        <f t="shared" si="107"/>
        <v>1.9230769230769232E-2</v>
      </c>
      <c r="Q177" s="53">
        <f t="shared" si="107"/>
        <v>1.9230769230769232E-2</v>
      </c>
      <c r="R177" s="53">
        <f t="shared" si="107"/>
        <v>1.9230769230769232E-2</v>
      </c>
      <c r="S177" s="53">
        <f t="shared" si="107"/>
        <v>1.9230769230769232E-2</v>
      </c>
      <c r="T177" s="53">
        <f t="shared" si="107"/>
        <v>1.9230769230769232E-2</v>
      </c>
      <c r="U177" s="53">
        <f t="shared" si="107"/>
        <v>1.9230769230769232E-2</v>
      </c>
      <c r="V177" s="53">
        <f t="shared" si="107"/>
        <v>1.9230769230769232E-2</v>
      </c>
      <c r="W177" s="53">
        <f t="shared" si="107"/>
        <v>1.9230769230769232E-2</v>
      </c>
      <c r="X177" s="53">
        <f t="shared" si="107"/>
        <v>1.9230769230769232E-2</v>
      </c>
      <c r="Y177" s="53">
        <f t="shared" si="107"/>
        <v>1.9230769230769232E-2</v>
      </c>
      <c r="Z177" s="53">
        <f t="shared" si="107"/>
        <v>1.9230769230769232E-2</v>
      </c>
      <c r="AA177" s="53">
        <f t="shared" si="107"/>
        <v>1.9230769230769232E-2</v>
      </c>
      <c r="AB177" s="53">
        <f t="shared" si="107"/>
        <v>1.9230769230769232E-2</v>
      </c>
      <c r="AC177" s="53">
        <f t="shared" si="107"/>
        <v>1.9230769230769232E-2</v>
      </c>
      <c r="AD177" s="53">
        <f t="shared" si="107"/>
        <v>1.9230769230769232E-2</v>
      </c>
      <c r="AE177" s="53">
        <f t="shared" si="107"/>
        <v>1.9230769230769232E-2</v>
      </c>
      <c r="AF177" s="53">
        <f t="shared" si="107"/>
        <v>1.9230769230769232E-2</v>
      </c>
      <c r="AG177" s="53">
        <f t="shared" si="107"/>
        <v>1.9230769230769232E-2</v>
      </c>
      <c r="AH177" s="53">
        <f t="shared" si="107"/>
        <v>1.9230769230769232E-2</v>
      </c>
      <c r="AI177" s="53">
        <f t="shared" si="107"/>
        <v>1.9230769230769232E-2</v>
      </c>
      <c r="AJ177" s="53">
        <f t="shared" si="107"/>
        <v>1.9230769230769232E-2</v>
      </c>
      <c r="AK177" s="53">
        <f t="shared" si="107"/>
        <v>1.9230769230769232E-2</v>
      </c>
      <c r="AL177" s="53">
        <f t="shared" si="107"/>
        <v>1.9230769230769232E-2</v>
      </c>
      <c r="AM177" s="53">
        <f t="shared" si="107"/>
        <v>1.9230769230769232E-2</v>
      </c>
      <c r="AN177" s="53">
        <f t="shared" si="107"/>
        <v>1.9230769230769232E-2</v>
      </c>
      <c r="AO177" s="53">
        <f t="shared" si="107"/>
        <v>1.9230769230769232E-2</v>
      </c>
      <c r="AP177" s="53">
        <f t="shared" si="107"/>
        <v>1.9230769230769232E-2</v>
      </c>
      <c r="AQ177" s="53">
        <f t="shared" si="107"/>
        <v>1.9230769230769232E-2</v>
      </c>
      <c r="AR177" s="53">
        <f t="shared" si="107"/>
        <v>1.9230769230769232E-2</v>
      </c>
      <c r="AS177" s="53">
        <f t="shared" ref="AS177:BL177" si="108">1/52</f>
        <v>1.9230769230769232E-2</v>
      </c>
      <c r="AT177" s="53">
        <f t="shared" si="108"/>
        <v>1.9230769230769232E-2</v>
      </c>
      <c r="AU177" s="53">
        <f t="shared" si="108"/>
        <v>1.9230769230769232E-2</v>
      </c>
      <c r="AV177" s="53">
        <f t="shared" si="108"/>
        <v>1.9230769230769232E-2</v>
      </c>
      <c r="AW177" s="53">
        <f t="shared" si="108"/>
        <v>1.9230769230769232E-2</v>
      </c>
      <c r="AX177" s="53">
        <f t="shared" si="108"/>
        <v>1.9230769230769232E-2</v>
      </c>
      <c r="AY177" s="53">
        <f t="shared" si="108"/>
        <v>1.9230769230769232E-2</v>
      </c>
      <c r="AZ177" s="53">
        <f t="shared" si="108"/>
        <v>1.9230769230769232E-2</v>
      </c>
      <c r="BA177" s="53">
        <f t="shared" si="108"/>
        <v>1.9230769230769232E-2</v>
      </c>
      <c r="BB177" s="53">
        <f t="shared" si="108"/>
        <v>1.9230769230769232E-2</v>
      </c>
      <c r="BC177" s="53">
        <f t="shared" si="108"/>
        <v>1.9230769230769232E-2</v>
      </c>
      <c r="BD177" s="53">
        <f t="shared" si="108"/>
        <v>1.9230769230769232E-2</v>
      </c>
      <c r="BE177" s="53">
        <f t="shared" si="108"/>
        <v>1.9230769230769232E-2</v>
      </c>
      <c r="BF177" s="53">
        <f t="shared" si="108"/>
        <v>1.9230769230769232E-2</v>
      </c>
      <c r="BG177" s="53">
        <f t="shared" si="108"/>
        <v>1.9230769230769232E-2</v>
      </c>
      <c r="BH177" s="53">
        <f t="shared" si="108"/>
        <v>1.9230769230769232E-2</v>
      </c>
      <c r="BI177" s="53">
        <f t="shared" si="108"/>
        <v>1.9230769230769232E-2</v>
      </c>
      <c r="BJ177" s="53">
        <f t="shared" si="108"/>
        <v>1.9230769230769232E-2</v>
      </c>
      <c r="BK177" s="53">
        <f t="shared" si="108"/>
        <v>1.9230769230769232E-2</v>
      </c>
      <c r="BL177" s="53">
        <f t="shared" si="108"/>
        <v>1.9230769230769232E-2</v>
      </c>
      <c r="BM177" s="53"/>
      <c r="BN177" s="53"/>
      <c r="BO177" s="53"/>
      <c r="BP177" s="53"/>
      <c r="BQ177" s="53"/>
      <c r="BR177" s="53"/>
      <c r="BS177" s="53"/>
      <c r="BT177" s="53"/>
      <c r="BU177" s="53"/>
      <c r="BV177" s="53"/>
      <c r="BW177" s="53"/>
      <c r="BX177" s="53"/>
      <c r="BY177" s="53"/>
      <c r="BZ177"/>
      <c r="CA177"/>
      <c r="CB177"/>
      <c r="CC177"/>
      <c r="CD177"/>
      <c r="CE177"/>
      <c r="CF177"/>
      <c r="CG177"/>
      <c r="CH177"/>
      <c r="CI177"/>
      <c r="CJ177"/>
      <c r="CK177"/>
      <c r="CL177"/>
      <c r="CM177"/>
      <c r="CN177"/>
      <c r="CO177"/>
      <c r="CP177"/>
      <c r="CQ177"/>
      <c r="CR177"/>
      <c r="CS177"/>
      <c r="CT177"/>
      <c r="CU177"/>
      <c r="CV177"/>
    </row>
    <row r="178" spans="5:100">
      <c r="E178" s="1" t="s">
        <v>363</v>
      </c>
      <c r="G178" s="1" t="s">
        <v>154</v>
      </c>
      <c r="H178" s="135" t="b">
        <f t="shared" si="95"/>
        <v>1</v>
      </c>
      <c r="K178" s="55"/>
      <c r="M178" s="53">
        <f t="shared" ref="M178:AR178" si="109">1/51</f>
        <v>1.9607843137254902E-2</v>
      </c>
      <c r="N178" s="53">
        <f t="shared" si="109"/>
        <v>1.9607843137254902E-2</v>
      </c>
      <c r="O178" s="53">
        <f t="shared" si="109"/>
        <v>1.9607843137254902E-2</v>
      </c>
      <c r="P178" s="53">
        <f t="shared" si="109"/>
        <v>1.9607843137254902E-2</v>
      </c>
      <c r="Q178" s="53">
        <f t="shared" si="109"/>
        <v>1.9607843137254902E-2</v>
      </c>
      <c r="R178" s="53">
        <f t="shared" si="109"/>
        <v>1.9607843137254902E-2</v>
      </c>
      <c r="S178" s="53">
        <f t="shared" si="109"/>
        <v>1.9607843137254902E-2</v>
      </c>
      <c r="T178" s="53">
        <f t="shared" si="109"/>
        <v>1.9607843137254902E-2</v>
      </c>
      <c r="U178" s="53">
        <f t="shared" si="109"/>
        <v>1.9607843137254902E-2</v>
      </c>
      <c r="V178" s="53">
        <f t="shared" si="109"/>
        <v>1.9607843137254902E-2</v>
      </c>
      <c r="W178" s="53">
        <f t="shared" si="109"/>
        <v>1.9607843137254902E-2</v>
      </c>
      <c r="X178" s="53">
        <f t="shared" si="109"/>
        <v>1.9607843137254902E-2</v>
      </c>
      <c r="Y178" s="53">
        <f t="shared" si="109"/>
        <v>1.9607843137254902E-2</v>
      </c>
      <c r="Z178" s="53">
        <f t="shared" si="109"/>
        <v>1.9607843137254902E-2</v>
      </c>
      <c r="AA178" s="53">
        <f t="shared" si="109"/>
        <v>1.9607843137254902E-2</v>
      </c>
      <c r="AB178" s="53">
        <f t="shared" si="109"/>
        <v>1.9607843137254902E-2</v>
      </c>
      <c r="AC178" s="53">
        <f t="shared" si="109"/>
        <v>1.9607843137254902E-2</v>
      </c>
      <c r="AD178" s="53">
        <f t="shared" si="109"/>
        <v>1.9607843137254902E-2</v>
      </c>
      <c r="AE178" s="53">
        <f t="shared" si="109"/>
        <v>1.9607843137254902E-2</v>
      </c>
      <c r="AF178" s="53">
        <f t="shared" si="109"/>
        <v>1.9607843137254902E-2</v>
      </c>
      <c r="AG178" s="53">
        <f t="shared" si="109"/>
        <v>1.9607843137254902E-2</v>
      </c>
      <c r="AH178" s="53">
        <f t="shared" si="109"/>
        <v>1.9607843137254902E-2</v>
      </c>
      <c r="AI178" s="53">
        <f t="shared" si="109"/>
        <v>1.9607843137254902E-2</v>
      </c>
      <c r="AJ178" s="53">
        <f t="shared" si="109"/>
        <v>1.9607843137254902E-2</v>
      </c>
      <c r="AK178" s="53">
        <f t="shared" si="109"/>
        <v>1.9607843137254902E-2</v>
      </c>
      <c r="AL178" s="53">
        <f t="shared" si="109"/>
        <v>1.9607843137254902E-2</v>
      </c>
      <c r="AM178" s="53">
        <f t="shared" si="109"/>
        <v>1.9607843137254902E-2</v>
      </c>
      <c r="AN178" s="53">
        <f t="shared" si="109"/>
        <v>1.9607843137254902E-2</v>
      </c>
      <c r="AO178" s="53">
        <f t="shared" si="109"/>
        <v>1.9607843137254902E-2</v>
      </c>
      <c r="AP178" s="53">
        <f t="shared" si="109"/>
        <v>1.9607843137254902E-2</v>
      </c>
      <c r="AQ178" s="53">
        <f t="shared" si="109"/>
        <v>1.9607843137254902E-2</v>
      </c>
      <c r="AR178" s="53">
        <f t="shared" si="109"/>
        <v>1.9607843137254902E-2</v>
      </c>
      <c r="AS178" s="53">
        <f t="shared" ref="AS178:BK178" si="110">1/51</f>
        <v>1.9607843137254902E-2</v>
      </c>
      <c r="AT178" s="53">
        <f t="shared" si="110"/>
        <v>1.9607843137254902E-2</v>
      </c>
      <c r="AU178" s="53">
        <f t="shared" si="110"/>
        <v>1.9607843137254902E-2</v>
      </c>
      <c r="AV178" s="53">
        <f t="shared" si="110"/>
        <v>1.9607843137254902E-2</v>
      </c>
      <c r="AW178" s="53">
        <f t="shared" si="110"/>
        <v>1.9607843137254902E-2</v>
      </c>
      <c r="AX178" s="53">
        <f t="shared" si="110"/>
        <v>1.9607843137254902E-2</v>
      </c>
      <c r="AY178" s="53">
        <f t="shared" si="110"/>
        <v>1.9607843137254902E-2</v>
      </c>
      <c r="AZ178" s="53">
        <f t="shared" si="110"/>
        <v>1.9607843137254902E-2</v>
      </c>
      <c r="BA178" s="53">
        <f t="shared" si="110"/>
        <v>1.9607843137254902E-2</v>
      </c>
      <c r="BB178" s="53">
        <f t="shared" si="110"/>
        <v>1.9607843137254902E-2</v>
      </c>
      <c r="BC178" s="53">
        <f t="shared" si="110"/>
        <v>1.9607843137254902E-2</v>
      </c>
      <c r="BD178" s="53">
        <f t="shared" si="110"/>
        <v>1.9607843137254902E-2</v>
      </c>
      <c r="BE178" s="53">
        <f t="shared" si="110"/>
        <v>1.9607843137254902E-2</v>
      </c>
      <c r="BF178" s="53">
        <f t="shared" si="110"/>
        <v>1.9607843137254902E-2</v>
      </c>
      <c r="BG178" s="53">
        <f t="shared" si="110"/>
        <v>1.9607843137254902E-2</v>
      </c>
      <c r="BH178" s="53">
        <f t="shared" si="110"/>
        <v>1.9607843137254902E-2</v>
      </c>
      <c r="BI178" s="53">
        <f t="shared" si="110"/>
        <v>1.9607843137254902E-2</v>
      </c>
      <c r="BJ178" s="53">
        <f t="shared" si="110"/>
        <v>1.9607843137254902E-2</v>
      </c>
      <c r="BK178" s="53">
        <f t="shared" si="110"/>
        <v>1.9607843137254902E-2</v>
      </c>
      <c r="BL178" s="53"/>
      <c r="BM178" s="53"/>
      <c r="BN178" s="53"/>
      <c r="BO178" s="53"/>
      <c r="BP178" s="53"/>
      <c r="BQ178" s="53"/>
      <c r="BR178" s="53"/>
      <c r="BS178" s="53"/>
      <c r="BT178" s="53"/>
      <c r="BU178" s="53"/>
      <c r="BV178" s="53"/>
      <c r="BW178" s="53"/>
      <c r="BX178" s="53"/>
      <c r="BY178" s="53"/>
      <c r="BZ178"/>
      <c r="CA178"/>
      <c r="CB178"/>
      <c r="CC178"/>
      <c r="CD178"/>
      <c r="CE178"/>
      <c r="CF178"/>
      <c r="CG178"/>
      <c r="CH178"/>
      <c r="CI178"/>
      <c r="CJ178"/>
      <c r="CK178"/>
      <c r="CL178"/>
      <c r="CM178"/>
      <c r="CN178"/>
      <c r="CO178"/>
      <c r="CP178"/>
      <c r="CQ178"/>
      <c r="CR178"/>
      <c r="CS178"/>
      <c r="CT178"/>
      <c r="CU178"/>
      <c r="CV178"/>
    </row>
    <row r="179" spans="5:100">
      <c r="E179" s="1" t="s">
        <v>364</v>
      </c>
      <c r="G179" s="1" t="s">
        <v>154</v>
      </c>
      <c r="H179" s="135" t="b">
        <f t="shared" si="95"/>
        <v>1</v>
      </c>
      <c r="K179" s="55"/>
      <c r="M179" s="53">
        <f t="shared" ref="M179:AR179" si="111">1/50</f>
        <v>0.02</v>
      </c>
      <c r="N179" s="53">
        <f t="shared" si="111"/>
        <v>0.02</v>
      </c>
      <c r="O179" s="53">
        <f t="shared" si="111"/>
        <v>0.02</v>
      </c>
      <c r="P179" s="53">
        <f t="shared" si="111"/>
        <v>0.02</v>
      </c>
      <c r="Q179" s="53">
        <f t="shared" si="111"/>
        <v>0.02</v>
      </c>
      <c r="R179" s="53">
        <f t="shared" si="111"/>
        <v>0.02</v>
      </c>
      <c r="S179" s="53">
        <f t="shared" si="111"/>
        <v>0.02</v>
      </c>
      <c r="T179" s="53">
        <f t="shared" si="111"/>
        <v>0.02</v>
      </c>
      <c r="U179" s="53">
        <f t="shared" si="111"/>
        <v>0.02</v>
      </c>
      <c r="V179" s="53">
        <f t="shared" si="111"/>
        <v>0.02</v>
      </c>
      <c r="W179" s="53">
        <f t="shared" si="111"/>
        <v>0.02</v>
      </c>
      <c r="X179" s="53">
        <f t="shared" si="111"/>
        <v>0.02</v>
      </c>
      <c r="Y179" s="53">
        <f t="shared" si="111"/>
        <v>0.02</v>
      </c>
      <c r="Z179" s="53">
        <f t="shared" si="111"/>
        <v>0.02</v>
      </c>
      <c r="AA179" s="53">
        <f t="shared" si="111"/>
        <v>0.02</v>
      </c>
      <c r="AB179" s="53">
        <f t="shared" si="111"/>
        <v>0.02</v>
      </c>
      <c r="AC179" s="53">
        <f t="shared" si="111"/>
        <v>0.02</v>
      </c>
      <c r="AD179" s="53">
        <f t="shared" si="111"/>
        <v>0.02</v>
      </c>
      <c r="AE179" s="53">
        <f t="shared" si="111"/>
        <v>0.02</v>
      </c>
      <c r="AF179" s="53">
        <f t="shared" si="111"/>
        <v>0.02</v>
      </c>
      <c r="AG179" s="53">
        <f t="shared" si="111"/>
        <v>0.02</v>
      </c>
      <c r="AH179" s="53">
        <f t="shared" si="111"/>
        <v>0.02</v>
      </c>
      <c r="AI179" s="53">
        <f t="shared" si="111"/>
        <v>0.02</v>
      </c>
      <c r="AJ179" s="53">
        <f t="shared" si="111"/>
        <v>0.02</v>
      </c>
      <c r="AK179" s="53">
        <f t="shared" si="111"/>
        <v>0.02</v>
      </c>
      <c r="AL179" s="53">
        <f t="shared" si="111"/>
        <v>0.02</v>
      </c>
      <c r="AM179" s="53">
        <f t="shared" si="111"/>
        <v>0.02</v>
      </c>
      <c r="AN179" s="53">
        <f t="shared" si="111"/>
        <v>0.02</v>
      </c>
      <c r="AO179" s="53">
        <f t="shared" si="111"/>
        <v>0.02</v>
      </c>
      <c r="AP179" s="53">
        <f t="shared" si="111"/>
        <v>0.02</v>
      </c>
      <c r="AQ179" s="53">
        <f t="shared" si="111"/>
        <v>0.02</v>
      </c>
      <c r="AR179" s="53">
        <f t="shared" si="111"/>
        <v>0.02</v>
      </c>
      <c r="AS179" s="53">
        <f t="shared" ref="AS179:BJ179" si="112">1/50</f>
        <v>0.02</v>
      </c>
      <c r="AT179" s="53">
        <f t="shared" si="112"/>
        <v>0.02</v>
      </c>
      <c r="AU179" s="53">
        <f t="shared" si="112"/>
        <v>0.02</v>
      </c>
      <c r="AV179" s="53">
        <f t="shared" si="112"/>
        <v>0.02</v>
      </c>
      <c r="AW179" s="53">
        <f t="shared" si="112"/>
        <v>0.02</v>
      </c>
      <c r="AX179" s="53">
        <f t="shared" si="112"/>
        <v>0.02</v>
      </c>
      <c r="AY179" s="53">
        <f t="shared" si="112"/>
        <v>0.02</v>
      </c>
      <c r="AZ179" s="53">
        <f t="shared" si="112"/>
        <v>0.02</v>
      </c>
      <c r="BA179" s="53">
        <f t="shared" si="112"/>
        <v>0.02</v>
      </c>
      <c r="BB179" s="53">
        <f t="shared" si="112"/>
        <v>0.02</v>
      </c>
      <c r="BC179" s="53">
        <f t="shared" si="112"/>
        <v>0.02</v>
      </c>
      <c r="BD179" s="53">
        <f t="shared" si="112"/>
        <v>0.02</v>
      </c>
      <c r="BE179" s="53">
        <f t="shared" si="112"/>
        <v>0.02</v>
      </c>
      <c r="BF179" s="53">
        <f t="shared" si="112"/>
        <v>0.02</v>
      </c>
      <c r="BG179" s="53">
        <f t="shared" si="112"/>
        <v>0.02</v>
      </c>
      <c r="BH179" s="53">
        <f t="shared" si="112"/>
        <v>0.02</v>
      </c>
      <c r="BI179" s="53">
        <f t="shared" si="112"/>
        <v>0.02</v>
      </c>
      <c r="BJ179" s="53">
        <f t="shared" si="112"/>
        <v>0.02</v>
      </c>
      <c r="BK179" s="53"/>
      <c r="BL179" s="53"/>
      <c r="BM179" s="53"/>
      <c r="BN179" s="53"/>
      <c r="BO179" s="53"/>
      <c r="BP179" s="53"/>
      <c r="BQ179" s="53"/>
      <c r="BR179" s="53"/>
      <c r="BS179" s="53"/>
      <c r="BT179" s="53"/>
      <c r="BU179" s="53"/>
      <c r="BV179" s="53"/>
      <c r="BW179" s="53"/>
      <c r="BX179" s="53"/>
      <c r="BY179" s="53"/>
      <c r="BZ179"/>
      <c r="CA179"/>
      <c r="CB179"/>
      <c r="CC179"/>
      <c r="CD179"/>
      <c r="CE179"/>
      <c r="CF179"/>
      <c r="CG179"/>
      <c r="CH179"/>
      <c r="CI179"/>
      <c r="CJ179"/>
      <c r="CK179"/>
      <c r="CL179"/>
      <c r="CM179"/>
      <c r="CN179"/>
      <c r="CO179"/>
      <c r="CP179"/>
      <c r="CQ179"/>
      <c r="CR179"/>
      <c r="CS179"/>
      <c r="CT179"/>
      <c r="CU179"/>
      <c r="CV179"/>
    </row>
    <row r="180" spans="5:100">
      <c r="E180" s="1" t="s">
        <v>365</v>
      </c>
      <c r="G180" s="1" t="s">
        <v>154</v>
      </c>
      <c r="H180" s="135" t="b">
        <f t="shared" si="95"/>
        <v>1</v>
      </c>
      <c r="K180" s="55"/>
      <c r="M180" s="53">
        <f t="shared" ref="M180:AR180" si="113">1/49</f>
        <v>2.0408163265306121E-2</v>
      </c>
      <c r="N180" s="53">
        <f t="shared" si="113"/>
        <v>2.0408163265306121E-2</v>
      </c>
      <c r="O180" s="53">
        <f t="shared" si="113"/>
        <v>2.0408163265306121E-2</v>
      </c>
      <c r="P180" s="53">
        <f t="shared" si="113"/>
        <v>2.0408163265306121E-2</v>
      </c>
      <c r="Q180" s="53">
        <f t="shared" si="113"/>
        <v>2.0408163265306121E-2</v>
      </c>
      <c r="R180" s="53">
        <f t="shared" si="113"/>
        <v>2.0408163265306121E-2</v>
      </c>
      <c r="S180" s="53">
        <f t="shared" si="113"/>
        <v>2.0408163265306121E-2</v>
      </c>
      <c r="T180" s="53">
        <f t="shared" si="113"/>
        <v>2.0408163265306121E-2</v>
      </c>
      <c r="U180" s="53">
        <f t="shared" si="113"/>
        <v>2.0408163265306121E-2</v>
      </c>
      <c r="V180" s="53">
        <f t="shared" si="113"/>
        <v>2.0408163265306121E-2</v>
      </c>
      <c r="W180" s="53">
        <f t="shared" si="113"/>
        <v>2.0408163265306121E-2</v>
      </c>
      <c r="X180" s="53">
        <f t="shared" si="113"/>
        <v>2.0408163265306121E-2</v>
      </c>
      <c r="Y180" s="53">
        <f t="shared" si="113"/>
        <v>2.0408163265306121E-2</v>
      </c>
      <c r="Z180" s="53">
        <f t="shared" si="113"/>
        <v>2.0408163265306121E-2</v>
      </c>
      <c r="AA180" s="53">
        <f t="shared" si="113"/>
        <v>2.0408163265306121E-2</v>
      </c>
      <c r="AB180" s="53">
        <f t="shared" si="113"/>
        <v>2.0408163265306121E-2</v>
      </c>
      <c r="AC180" s="53">
        <f t="shared" si="113"/>
        <v>2.0408163265306121E-2</v>
      </c>
      <c r="AD180" s="53">
        <f t="shared" si="113"/>
        <v>2.0408163265306121E-2</v>
      </c>
      <c r="AE180" s="53">
        <f t="shared" si="113"/>
        <v>2.0408163265306121E-2</v>
      </c>
      <c r="AF180" s="53">
        <f t="shared" si="113"/>
        <v>2.0408163265306121E-2</v>
      </c>
      <c r="AG180" s="53">
        <f t="shared" si="113"/>
        <v>2.0408163265306121E-2</v>
      </c>
      <c r="AH180" s="53">
        <f t="shared" si="113"/>
        <v>2.0408163265306121E-2</v>
      </c>
      <c r="AI180" s="53">
        <f t="shared" si="113"/>
        <v>2.0408163265306121E-2</v>
      </c>
      <c r="AJ180" s="53">
        <f t="shared" si="113"/>
        <v>2.0408163265306121E-2</v>
      </c>
      <c r="AK180" s="53">
        <f t="shared" si="113"/>
        <v>2.0408163265306121E-2</v>
      </c>
      <c r="AL180" s="53">
        <f t="shared" si="113"/>
        <v>2.0408163265306121E-2</v>
      </c>
      <c r="AM180" s="53">
        <f t="shared" si="113"/>
        <v>2.0408163265306121E-2</v>
      </c>
      <c r="AN180" s="53">
        <f t="shared" si="113"/>
        <v>2.0408163265306121E-2</v>
      </c>
      <c r="AO180" s="53">
        <f t="shared" si="113"/>
        <v>2.0408163265306121E-2</v>
      </c>
      <c r="AP180" s="53">
        <f t="shared" si="113"/>
        <v>2.0408163265306121E-2</v>
      </c>
      <c r="AQ180" s="53">
        <f t="shared" si="113"/>
        <v>2.0408163265306121E-2</v>
      </c>
      <c r="AR180" s="53">
        <f t="shared" si="113"/>
        <v>2.0408163265306121E-2</v>
      </c>
      <c r="AS180" s="53">
        <f t="shared" ref="AS180:BI180" si="114">1/49</f>
        <v>2.0408163265306121E-2</v>
      </c>
      <c r="AT180" s="53">
        <f t="shared" si="114"/>
        <v>2.0408163265306121E-2</v>
      </c>
      <c r="AU180" s="53">
        <f t="shared" si="114"/>
        <v>2.0408163265306121E-2</v>
      </c>
      <c r="AV180" s="53">
        <f t="shared" si="114"/>
        <v>2.0408163265306121E-2</v>
      </c>
      <c r="AW180" s="53">
        <f t="shared" si="114"/>
        <v>2.0408163265306121E-2</v>
      </c>
      <c r="AX180" s="53">
        <f t="shared" si="114"/>
        <v>2.0408163265306121E-2</v>
      </c>
      <c r="AY180" s="53">
        <f t="shared" si="114"/>
        <v>2.0408163265306121E-2</v>
      </c>
      <c r="AZ180" s="53">
        <f t="shared" si="114"/>
        <v>2.0408163265306121E-2</v>
      </c>
      <c r="BA180" s="53">
        <f t="shared" si="114"/>
        <v>2.0408163265306121E-2</v>
      </c>
      <c r="BB180" s="53">
        <f t="shared" si="114"/>
        <v>2.0408163265306121E-2</v>
      </c>
      <c r="BC180" s="53">
        <f t="shared" si="114"/>
        <v>2.0408163265306121E-2</v>
      </c>
      <c r="BD180" s="53">
        <f t="shared" si="114"/>
        <v>2.0408163265306121E-2</v>
      </c>
      <c r="BE180" s="53">
        <f t="shared" si="114"/>
        <v>2.0408163265306121E-2</v>
      </c>
      <c r="BF180" s="53">
        <f t="shared" si="114"/>
        <v>2.0408163265306121E-2</v>
      </c>
      <c r="BG180" s="53">
        <f t="shared" si="114"/>
        <v>2.0408163265306121E-2</v>
      </c>
      <c r="BH180" s="53">
        <f t="shared" si="114"/>
        <v>2.0408163265306121E-2</v>
      </c>
      <c r="BI180" s="53">
        <f t="shared" si="114"/>
        <v>2.0408163265306121E-2</v>
      </c>
      <c r="BJ180" s="53"/>
      <c r="BK180" s="53"/>
      <c r="BL180" s="53"/>
      <c r="BM180" s="53"/>
      <c r="BN180" s="53"/>
      <c r="BO180" s="53"/>
      <c r="BP180" s="53"/>
      <c r="BQ180" s="53"/>
      <c r="BR180" s="53"/>
      <c r="BS180" s="53"/>
      <c r="BT180" s="53"/>
      <c r="BU180" s="53"/>
      <c r="BV180" s="53"/>
      <c r="BW180" s="53"/>
      <c r="BX180" s="53"/>
      <c r="BY180" s="53"/>
      <c r="BZ180"/>
      <c r="CA180"/>
      <c r="CB180"/>
      <c r="CC180"/>
      <c r="CD180"/>
      <c r="CE180"/>
      <c r="CF180"/>
      <c r="CG180"/>
      <c r="CH180"/>
      <c r="CI180"/>
      <c r="CJ180"/>
      <c r="CK180"/>
      <c r="CL180"/>
      <c r="CM180"/>
      <c r="CN180"/>
      <c r="CO180"/>
      <c r="CP180"/>
      <c r="CQ180"/>
      <c r="CR180"/>
      <c r="CS180"/>
      <c r="CT180"/>
      <c r="CU180"/>
      <c r="CV180"/>
    </row>
    <row r="181" spans="5:100">
      <c r="E181" s="1" t="s">
        <v>366</v>
      </c>
      <c r="G181" s="1" t="s">
        <v>154</v>
      </c>
      <c r="H181" s="135" t="b">
        <f t="shared" si="95"/>
        <v>1</v>
      </c>
      <c r="K181" s="55"/>
      <c r="M181" s="53">
        <f t="shared" ref="M181:BH181" si="115">1/48</f>
        <v>2.0833333333333332E-2</v>
      </c>
      <c r="N181" s="53">
        <f t="shared" si="115"/>
        <v>2.0833333333333332E-2</v>
      </c>
      <c r="O181" s="53">
        <f t="shared" si="115"/>
        <v>2.0833333333333332E-2</v>
      </c>
      <c r="P181" s="53">
        <f t="shared" si="115"/>
        <v>2.0833333333333332E-2</v>
      </c>
      <c r="Q181" s="53">
        <f t="shared" si="115"/>
        <v>2.0833333333333332E-2</v>
      </c>
      <c r="R181" s="53">
        <f t="shared" si="115"/>
        <v>2.0833333333333332E-2</v>
      </c>
      <c r="S181" s="53">
        <f t="shared" si="115"/>
        <v>2.0833333333333332E-2</v>
      </c>
      <c r="T181" s="53">
        <f t="shared" si="115"/>
        <v>2.0833333333333332E-2</v>
      </c>
      <c r="U181" s="53">
        <f t="shared" si="115"/>
        <v>2.0833333333333332E-2</v>
      </c>
      <c r="V181" s="53">
        <f t="shared" si="115"/>
        <v>2.0833333333333332E-2</v>
      </c>
      <c r="W181" s="53">
        <f t="shared" si="115"/>
        <v>2.0833333333333332E-2</v>
      </c>
      <c r="X181" s="53">
        <f t="shared" si="115"/>
        <v>2.0833333333333332E-2</v>
      </c>
      <c r="Y181" s="53">
        <f t="shared" si="115"/>
        <v>2.0833333333333332E-2</v>
      </c>
      <c r="Z181" s="53">
        <f t="shared" si="115"/>
        <v>2.0833333333333332E-2</v>
      </c>
      <c r="AA181" s="53">
        <f t="shared" si="115"/>
        <v>2.0833333333333332E-2</v>
      </c>
      <c r="AB181" s="53">
        <f t="shared" si="115"/>
        <v>2.0833333333333332E-2</v>
      </c>
      <c r="AC181" s="53">
        <f t="shared" si="115"/>
        <v>2.0833333333333332E-2</v>
      </c>
      <c r="AD181" s="53">
        <f t="shared" si="115"/>
        <v>2.0833333333333332E-2</v>
      </c>
      <c r="AE181" s="53">
        <f t="shared" si="115"/>
        <v>2.0833333333333332E-2</v>
      </c>
      <c r="AF181" s="53">
        <f t="shared" si="115"/>
        <v>2.0833333333333332E-2</v>
      </c>
      <c r="AG181" s="53">
        <f t="shared" si="115"/>
        <v>2.0833333333333332E-2</v>
      </c>
      <c r="AH181" s="53">
        <f t="shared" si="115"/>
        <v>2.0833333333333332E-2</v>
      </c>
      <c r="AI181" s="53">
        <f t="shared" si="115"/>
        <v>2.0833333333333332E-2</v>
      </c>
      <c r="AJ181" s="53">
        <f t="shared" si="115"/>
        <v>2.0833333333333332E-2</v>
      </c>
      <c r="AK181" s="53">
        <f t="shared" si="115"/>
        <v>2.0833333333333332E-2</v>
      </c>
      <c r="AL181" s="53">
        <f t="shared" si="115"/>
        <v>2.0833333333333332E-2</v>
      </c>
      <c r="AM181" s="53">
        <f t="shared" si="115"/>
        <v>2.0833333333333332E-2</v>
      </c>
      <c r="AN181" s="53">
        <f t="shared" si="115"/>
        <v>2.0833333333333332E-2</v>
      </c>
      <c r="AO181" s="53">
        <f t="shared" si="115"/>
        <v>2.0833333333333332E-2</v>
      </c>
      <c r="AP181" s="53">
        <f t="shared" si="115"/>
        <v>2.0833333333333332E-2</v>
      </c>
      <c r="AQ181" s="53">
        <f t="shared" si="115"/>
        <v>2.0833333333333332E-2</v>
      </c>
      <c r="AR181" s="53">
        <f t="shared" si="115"/>
        <v>2.0833333333333332E-2</v>
      </c>
      <c r="AS181" s="53">
        <f t="shared" si="115"/>
        <v>2.0833333333333332E-2</v>
      </c>
      <c r="AT181" s="53">
        <f t="shared" si="115"/>
        <v>2.0833333333333332E-2</v>
      </c>
      <c r="AU181" s="53">
        <f t="shared" si="115"/>
        <v>2.0833333333333332E-2</v>
      </c>
      <c r="AV181" s="53">
        <f t="shared" si="115"/>
        <v>2.0833333333333332E-2</v>
      </c>
      <c r="AW181" s="53">
        <f t="shared" si="115"/>
        <v>2.0833333333333332E-2</v>
      </c>
      <c r="AX181" s="53">
        <f t="shared" si="115"/>
        <v>2.0833333333333332E-2</v>
      </c>
      <c r="AY181" s="53">
        <f t="shared" si="115"/>
        <v>2.0833333333333332E-2</v>
      </c>
      <c r="AZ181" s="53">
        <f t="shared" si="115"/>
        <v>2.0833333333333332E-2</v>
      </c>
      <c r="BA181" s="53">
        <f t="shared" si="115"/>
        <v>2.0833333333333332E-2</v>
      </c>
      <c r="BB181" s="53">
        <f t="shared" si="115"/>
        <v>2.0833333333333332E-2</v>
      </c>
      <c r="BC181" s="53">
        <f t="shared" si="115"/>
        <v>2.0833333333333332E-2</v>
      </c>
      <c r="BD181" s="53">
        <f t="shared" si="115"/>
        <v>2.0833333333333332E-2</v>
      </c>
      <c r="BE181" s="53">
        <f t="shared" si="115"/>
        <v>2.0833333333333332E-2</v>
      </c>
      <c r="BF181" s="53">
        <f t="shared" si="115"/>
        <v>2.0833333333333332E-2</v>
      </c>
      <c r="BG181" s="53">
        <f t="shared" si="115"/>
        <v>2.0833333333333332E-2</v>
      </c>
      <c r="BH181" s="53">
        <f t="shared" si="115"/>
        <v>2.0833333333333332E-2</v>
      </c>
      <c r="BI181" s="53"/>
      <c r="BJ181" s="53"/>
      <c r="BK181" s="53"/>
      <c r="BL181" s="53"/>
      <c r="BM181" s="53"/>
      <c r="BN181" s="53"/>
      <c r="BO181" s="53"/>
      <c r="BP181" s="53"/>
      <c r="BQ181" s="53"/>
      <c r="BR181" s="53"/>
      <c r="BS181" s="53"/>
      <c r="BT181" s="53"/>
      <c r="BU181" s="53"/>
      <c r="BV181" s="53"/>
      <c r="BW181" s="53"/>
      <c r="BX181" s="53"/>
      <c r="BY181" s="53"/>
      <c r="BZ181"/>
      <c r="CA181"/>
      <c r="CB181"/>
      <c r="CC181"/>
      <c r="CD181"/>
      <c r="CE181"/>
      <c r="CF181"/>
      <c r="CG181"/>
      <c r="CH181"/>
      <c r="CI181"/>
      <c r="CJ181"/>
      <c r="CK181"/>
      <c r="CL181"/>
      <c r="CM181"/>
      <c r="CN181"/>
      <c r="CO181"/>
      <c r="CP181"/>
      <c r="CQ181"/>
      <c r="CR181"/>
      <c r="CS181"/>
      <c r="CT181"/>
      <c r="CU181"/>
      <c r="CV181"/>
    </row>
    <row r="182" spans="5:100">
      <c r="E182" s="1" t="s">
        <v>367</v>
      </c>
      <c r="G182" s="1" t="s">
        <v>154</v>
      </c>
      <c r="H182" s="135" t="b">
        <f t="shared" si="95"/>
        <v>1</v>
      </c>
      <c r="K182" s="55"/>
      <c r="M182" s="53">
        <f t="shared" ref="M182:BG182" si="116">1/47</f>
        <v>2.1276595744680851E-2</v>
      </c>
      <c r="N182" s="53">
        <f t="shared" si="116"/>
        <v>2.1276595744680851E-2</v>
      </c>
      <c r="O182" s="53">
        <f t="shared" si="116"/>
        <v>2.1276595744680851E-2</v>
      </c>
      <c r="P182" s="53">
        <f t="shared" si="116"/>
        <v>2.1276595744680851E-2</v>
      </c>
      <c r="Q182" s="53">
        <f t="shared" si="116"/>
        <v>2.1276595744680851E-2</v>
      </c>
      <c r="R182" s="53">
        <f t="shared" si="116"/>
        <v>2.1276595744680851E-2</v>
      </c>
      <c r="S182" s="53">
        <f t="shared" si="116"/>
        <v>2.1276595744680851E-2</v>
      </c>
      <c r="T182" s="53">
        <f t="shared" si="116"/>
        <v>2.1276595744680851E-2</v>
      </c>
      <c r="U182" s="53">
        <f t="shared" si="116"/>
        <v>2.1276595744680851E-2</v>
      </c>
      <c r="V182" s="53">
        <f t="shared" si="116"/>
        <v>2.1276595744680851E-2</v>
      </c>
      <c r="W182" s="53">
        <f t="shared" si="116"/>
        <v>2.1276595744680851E-2</v>
      </c>
      <c r="X182" s="53">
        <f t="shared" si="116"/>
        <v>2.1276595744680851E-2</v>
      </c>
      <c r="Y182" s="53">
        <f t="shared" si="116"/>
        <v>2.1276595744680851E-2</v>
      </c>
      <c r="Z182" s="53">
        <f t="shared" si="116"/>
        <v>2.1276595744680851E-2</v>
      </c>
      <c r="AA182" s="53">
        <f t="shared" si="116"/>
        <v>2.1276595744680851E-2</v>
      </c>
      <c r="AB182" s="53">
        <f t="shared" si="116"/>
        <v>2.1276595744680851E-2</v>
      </c>
      <c r="AC182" s="53">
        <f t="shared" si="116"/>
        <v>2.1276595744680851E-2</v>
      </c>
      <c r="AD182" s="53">
        <f t="shared" si="116"/>
        <v>2.1276595744680851E-2</v>
      </c>
      <c r="AE182" s="53">
        <f t="shared" si="116"/>
        <v>2.1276595744680851E-2</v>
      </c>
      <c r="AF182" s="53">
        <f t="shared" si="116"/>
        <v>2.1276595744680851E-2</v>
      </c>
      <c r="AG182" s="53">
        <f t="shared" si="116"/>
        <v>2.1276595744680851E-2</v>
      </c>
      <c r="AH182" s="53">
        <f t="shared" si="116"/>
        <v>2.1276595744680851E-2</v>
      </c>
      <c r="AI182" s="53">
        <f t="shared" si="116"/>
        <v>2.1276595744680851E-2</v>
      </c>
      <c r="AJ182" s="53">
        <f t="shared" si="116"/>
        <v>2.1276595744680851E-2</v>
      </c>
      <c r="AK182" s="53">
        <f t="shared" si="116"/>
        <v>2.1276595744680851E-2</v>
      </c>
      <c r="AL182" s="53">
        <f t="shared" si="116"/>
        <v>2.1276595744680851E-2</v>
      </c>
      <c r="AM182" s="53">
        <f t="shared" si="116"/>
        <v>2.1276595744680851E-2</v>
      </c>
      <c r="AN182" s="53">
        <f t="shared" si="116"/>
        <v>2.1276595744680851E-2</v>
      </c>
      <c r="AO182" s="53">
        <f t="shared" si="116"/>
        <v>2.1276595744680851E-2</v>
      </c>
      <c r="AP182" s="53">
        <f t="shared" si="116"/>
        <v>2.1276595744680851E-2</v>
      </c>
      <c r="AQ182" s="53">
        <f t="shared" si="116"/>
        <v>2.1276595744680851E-2</v>
      </c>
      <c r="AR182" s="53">
        <f t="shared" si="116"/>
        <v>2.1276595744680851E-2</v>
      </c>
      <c r="AS182" s="53">
        <f t="shared" si="116"/>
        <v>2.1276595744680851E-2</v>
      </c>
      <c r="AT182" s="53">
        <f t="shared" si="116"/>
        <v>2.1276595744680851E-2</v>
      </c>
      <c r="AU182" s="53">
        <f t="shared" si="116"/>
        <v>2.1276595744680851E-2</v>
      </c>
      <c r="AV182" s="53">
        <f t="shared" si="116"/>
        <v>2.1276595744680851E-2</v>
      </c>
      <c r="AW182" s="53">
        <f t="shared" si="116"/>
        <v>2.1276595744680851E-2</v>
      </c>
      <c r="AX182" s="53">
        <f t="shared" si="116"/>
        <v>2.1276595744680851E-2</v>
      </c>
      <c r="AY182" s="53">
        <f t="shared" si="116"/>
        <v>2.1276595744680851E-2</v>
      </c>
      <c r="AZ182" s="53">
        <f t="shared" si="116"/>
        <v>2.1276595744680851E-2</v>
      </c>
      <c r="BA182" s="53">
        <f t="shared" si="116"/>
        <v>2.1276595744680851E-2</v>
      </c>
      <c r="BB182" s="53">
        <f t="shared" si="116"/>
        <v>2.1276595744680851E-2</v>
      </c>
      <c r="BC182" s="53">
        <f t="shared" si="116"/>
        <v>2.1276595744680851E-2</v>
      </c>
      <c r="BD182" s="53">
        <f t="shared" si="116"/>
        <v>2.1276595744680851E-2</v>
      </c>
      <c r="BE182" s="53">
        <f t="shared" si="116"/>
        <v>2.1276595744680851E-2</v>
      </c>
      <c r="BF182" s="53">
        <f t="shared" si="116"/>
        <v>2.1276595744680851E-2</v>
      </c>
      <c r="BG182" s="53">
        <f t="shared" si="116"/>
        <v>2.1276595744680851E-2</v>
      </c>
      <c r="BH182" s="53"/>
      <c r="BI182" s="53"/>
      <c r="BJ182" s="53"/>
      <c r="BK182" s="53"/>
      <c r="BL182" s="53"/>
      <c r="BM182" s="53"/>
      <c r="BN182" s="53"/>
      <c r="BO182" s="53"/>
      <c r="BP182" s="53"/>
      <c r="BQ182" s="53"/>
      <c r="BR182" s="53"/>
      <c r="BS182" s="53"/>
      <c r="BT182" s="53"/>
      <c r="BU182" s="53"/>
      <c r="BV182" s="53"/>
      <c r="BW182" s="53"/>
      <c r="BX182" s="53"/>
      <c r="BY182" s="53"/>
      <c r="BZ182"/>
      <c r="CA182"/>
      <c r="CB182"/>
      <c r="CC182"/>
      <c r="CD182"/>
      <c r="CE182"/>
      <c r="CF182"/>
      <c r="CG182"/>
      <c r="CH182"/>
      <c r="CI182"/>
      <c r="CJ182"/>
      <c r="CK182"/>
      <c r="CL182"/>
      <c r="CM182"/>
      <c r="CN182"/>
      <c r="CO182"/>
      <c r="CP182"/>
      <c r="CQ182"/>
      <c r="CR182"/>
      <c r="CS182"/>
      <c r="CT182"/>
      <c r="CU182"/>
      <c r="CV182"/>
    </row>
    <row r="183" spans="5:100">
      <c r="E183" s="1" t="s">
        <v>368</v>
      </c>
      <c r="G183" s="1" t="s">
        <v>154</v>
      </c>
      <c r="H183" s="135" t="b">
        <f t="shared" si="95"/>
        <v>1</v>
      </c>
      <c r="K183" s="55"/>
      <c r="M183" s="53">
        <f t="shared" ref="M183:BF183" si="117">1/46</f>
        <v>2.1739130434782608E-2</v>
      </c>
      <c r="N183" s="53">
        <f t="shared" si="117"/>
        <v>2.1739130434782608E-2</v>
      </c>
      <c r="O183" s="53">
        <f t="shared" si="117"/>
        <v>2.1739130434782608E-2</v>
      </c>
      <c r="P183" s="53">
        <f t="shared" si="117"/>
        <v>2.1739130434782608E-2</v>
      </c>
      <c r="Q183" s="53">
        <f t="shared" si="117"/>
        <v>2.1739130434782608E-2</v>
      </c>
      <c r="R183" s="53">
        <f t="shared" si="117"/>
        <v>2.1739130434782608E-2</v>
      </c>
      <c r="S183" s="53">
        <f t="shared" si="117"/>
        <v>2.1739130434782608E-2</v>
      </c>
      <c r="T183" s="53">
        <f t="shared" si="117"/>
        <v>2.1739130434782608E-2</v>
      </c>
      <c r="U183" s="53">
        <f t="shared" si="117"/>
        <v>2.1739130434782608E-2</v>
      </c>
      <c r="V183" s="53">
        <f t="shared" si="117"/>
        <v>2.1739130434782608E-2</v>
      </c>
      <c r="W183" s="53">
        <f t="shared" si="117"/>
        <v>2.1739130434782608E-2</v>
      </c>
      <c r="X183" s="53">
        <f t="shared" si="117"/>
        <v>2.1739130434782608E-2</v>
      </c>
      <c r="Y183" s="53">
        <f t="shared" si="117"/>
        <v>2.1739130434782608E-2</v>
      </c>
      <c r="Z183" s="53">
        <f t="shared" si="117"/>
        <v>2.1739130434782608E-2</v>
      </c>
      <c r="AA183" s="53">
        <f t="shared" si="117"/>
        <v>2.1739130434782608E-2</v>
      </c>
      <c r="AB183" s="53">
        <f t="shared" si="117"/>
        <v>2.1739130434782608E-2</v>
      </c>
      <c r="AC183" s="53">
        <f t="shared" si="117"/>
        <v>2.1739130434782608E-2</v>
      </c>
      <c r="AD183" s="53">
        <f t="shared" si="117"/>
        <v>2.1739130434782608E-2</v>
      </c>
      <c r="AE183" s="53">
        <f t="shared" si="117"/>
        <v>2.1739130434782608E-2</v>
      </c>
      <c r="AF183" s="53">
        <f t="shared" si="117"/>
        <v>2.1739130434782608E-2</v>
      </c>
      <c r="AG183" s="53">
        <f t="shared" si="117"/>
        <v>2.1739130434782608E-2</v>
      </c>
      <c r="AH183" s="53">
        <f t="shared" si="117"/>
        <v>2.1739130434782608E-2</v>
      </c>
      <c r="AI183" s="53">
        <f t="shared" si="117"/>
        <v>2.1739130434782608E-2</v>
      </c>
      <c r="AJ183" s="53">
        <f t="shared" si="117"/>
        <v>2.1739130434782608E-2</v>
      </c>
      <c r="AK183" s="53">
        <f t="shared" si="117"/>
        <v>2.1739130434782608E-2</v>
      </c>
      <c r="AL183" s="53">
        <f t="shared" si="117"/>
        <v>2.1739130434782608E-2</v>
      </c>
      <c r="AM183" s="53">
        <f t="shared" si="117"/>
        <v>2.1739130434782608E-2</v>
      </c>
      <c r="AN183" s="53">
        <f t="shared" si="117"/>
        <v>2.1739130434782608E-2</v>
      </c>
      <c r="AO183" s="53">
        <f t="shared" si="117"/>
        <v>2.1739130434782608E-2</v>
      </c>
      <c r="AP183" s="53">
        <f t="shared" si="117"/>
        <v>2.1739130434782608E-2</v>
      </c>
      <c r="AQ183" s="53">
        <f t="shared" si="117"/>
        <v>2.1739130434782608E-2</v>
      </c>
      <c r="AR183" s="53">
        <f t="shared" si="117"/>
        <v>2.1739130434782608E-2</v>
      </c>
      <c r="AS183" s="53">
        <f t="shared" si="117"/>
        <v>2.1739130434782608E-2</v>
      </c>
      <c r="AT183" s="53">
        <f t="shared" si="117"/>
        <v>2.1739130434782608E-2</v>
      </c>
      <c r="AU183" s="53">
        <f t="shared" si="117"/>
        <v>2.1739130434782608E-2</v>
      </c>
      <c r="AV183" s="53">
        <f t="shared" si="117"/>
        <v>2.1739130434782608E-2</v>
      </c>
      <c r="AW183" s="53">
        <f t="shared" si="117"/>
        <v>2.1739130434782608E-2</v>
      </c>
      <c r="AX183" s="53">
        <f t="shared" si="117"/>
        <v>2.1739130434782608E-2</v>
      </c>
      <c r="AY183" s="53">
        <f t="shared" si="117"/>
        <v>2.1739130434782608E-2</v>
      </c>
      <c r="AZ183" s="53">
        <f t="shared" si="117"/>
        <v>2.1739130434782608E-2</v>
      </c>
      <c r="BA183" s="53">
        <f t="shared" si="117"/>
        <v>2.1739130434782608E-2</v>
      </c>
      <c r="BB183" s="53">
        <f t="shared" si="117"/>
        <v>2.1739130434782608E-2</v>
      </c>
      <c r="BC183" s="53">
        <f t="shared" si="117"/>
        <v>2.1739130434782608E-2</v>
      </c>
      <c r="BD183" s="53">
        <f t="shared" si="117"/>
        <v>2.1739130434782608E-2</v>
      </c>
      <c r="BE183" s="53">
        <f t="shared" si="117"/>
        <v>2.1739130434782608E-2</v>
      </c>
      <c r="BF183" s="53">
        <f t="shared" si="117"/>
        <v>2.1739130434782608E-2</v>
      </c>
      <c r="BG183" s="53"/>
      <c r="BH183" s="53"/>
      <c r="BI183" s="53"/>
      <c r="BJ183" s="53"/>
      <c r="BK183" s="53"/>
      <c r="BL183" s="53"/>
      <c r="BM183" s="53"/>
      <c r="BN183" s="53"/>
      <c r="BO183" s="53"/>
      <c r="BP183" s="53"/>
      <c r="BQ183" s="53"/>
      <c r="BR183" s="53"/>
      <c r="BS183" s="53"/>
      <c r="BT183" s="53"/>
      <c r="BU183" s="53"/>
      <c r="BV183" s="53"/>
      <c r="BW183" s="53"/>
      <c r="BX183" s="53"/>
      <c r="BY183" s="53"/>
      <c r="BZ183"/>
      <c r="CA183"/>
      <c r="CB183"/>
      <c r="CC183"/>
      <c r="CD183"/>
      <c r="CE183"/>
      <c r="CF183"/>
      <c r="CG183"/>
      <c r="CH183"/>
      <c r="CI183"/>
      <c r="CJ183"/>
      <c r="CK183"/>
      <c r="CL183"/>
      <c r="CM183"/>
      <c r="CN183"/>
      <c r="CO183"/>
      <c r="CP183"/>
      <c r="CQ183"/>
      <c r="CR183"/>
      <c r="CS183"/>
      <c r="CT183"/>
      <c r="CU183"/>
      <c r="CV183"/>
    </row>
    <row r="184" spans="5:100">
      <c r="E184" s="1" t="s">
        <v>369</v>
      </c>
      <c r="G184" s="1" t="s">
        <v>154</v>
      </c>
      <c r="H184" s="135" t="b">
        <f t="shared" si="95"/>
        <v>1</v>
      </c>
      <c r="K184" s="55"/>
      <c r="M184" s="53">
        <f t="shared" ref="M184:BE184" si="118">1/45</f>
        <v>2.2222222222222223E-2</v>
      </c>
      <c r="N184" s="53">
        <f t="shared" si="118"/>
        <v>2.2222222222222223E-2</v>
      </c>
      <c r="O184" s="53">
        <f t="shared" si="118"/>
        <v>2.2222222222222223E-2</v>
      </c>
      <c r="P184" s="53">
        <f t="shared" si="118"/>
        <v>2.2222222222222223E-2</v>
      </c>
      <c r="Q184" s="53">
        <f t="shared" si="118"/>
        <v>2.2222222222222223E-2</v>
      </c>
      <c r="R184" s="53">
        <f t="shared" si="118"/>
        <v>2.2222222222222223E-2</v>
      </c>
      <c r="S184" s="53">
        <f t="shared" si="118"/>
        <v>2.2222222222222223E-2</v>
      </c>
      <c r="T184" s="53">
        <f t="shared" si="118"/>
        <v>2.2222222222222223E-2</v>
      </c>
      <c r="U184" s="53">
        <f t="shared" si="118"/>
        <v>2.2222222222222223E-2</v>
      </c>
      <c r="V184" s="53">
        <f t="shared" si="118"/>
        <v>2.2222222222222223E-2</v>
      </c>
      <c r="W184" s="53">
        <f t="shared" si="118"/>
        <v>2.2222222222222223E-2</v>
      </c>
      <c r="X184" s="53">
        <f t="shared" si="118"/>
        <v>2.2222222222222223E-2</v>
      </c>
      <c r="Y184" s="53">
        <f t="shared" si="118"/>
        <v>2.2222222222222223E-2</v>
      </c>
      <c r="Z184" s="53">
        <f t="shared" si="118"/>
        <v>2.2222222222222223E-2</v>
      </c>
      <c r="AA184" s="53">
        <f t="shared" si="118"/>
        <v>2.2222222222222223E-2</v>
      </c>
      <c r="AB184" s="53">
        <f t="shared" si="118"/>
        <v>2.2222222222222223E-2</v>
      </c>
      <c r="AC184" s="53">
        <f t="shared" si="118"/>
        <v>2.2222222222222223E-2</v>
      </c>
      <c r="AD184" s="53">
        <f t="shared" si="118"/>
        <v>2.2222222222222223E-2</v>
      </c>
      <c r="AE184" s="53">
        <f t="shared" si="118"/>
        <v>2.2222222222222223E-2</v>
      </c>
      <c r="AF184" s="53">
        <f t="shared" si="118"/>
        <v>2.2222222222222223E-2</v>
      </c>
      <c r="AG184" s="53">
        <f t="shared" si="118"/>
        <v>2.2222222222222223E-2</v>
      </c>
      <c r="AH184" s="53">
        <f t="shared" si="118"/>
        <v>2.2222222222222223E-2</v>
      </c>
      <c r="AI184" s="53">
        <f t="shared" si="118"/>
        <v>2.2222222222222223E-2</v>
      </c>
      <c r="AJ184" s="53">
        <f t="shared" si="118"/>
        <v>2.2222222222222223E-2</v>
      </c>
      <c r="AK184" s="53">
        <f t="shared" si="118"/>
        <v>2.2222222222222223E-2</v>
      </c>
      <c r="AL184" s="53">
        <f t="shared" si="118"/>
        <v>2.2222222222222223E-2</v>
      </c>
      <c r="AM184" s="53">
        <f t="shared" si="118"/>
        <v>2.2222222222222223E-2</v>
      </c>
      <c r="AN184" s="53">
        <f t="shared" si="118"/>
        <v>2.2222222222222223E-2</v>
      </c>
      <c r="AO184" s="53">
        <f t="shared" si="118"/>
        <v>2.2222222222222223E-2</v>
      </c>
      <c r="AP184" s="53">
        <f t="shared" si="118"/>
        <v>2.2222222222222223E-2</v>
      </c>
      <c r="AQ184" s="53">
        <f t="shared" si="118"/>
        <v>2.2222222222222223E-2</v>
      </c>
      <c r="AR184" s="53">
        <f t="shared" si="118"/>
        <v>2.2222222222222223E-2</v>
      </c>
      <c r="AS184" s="53">
        <f t="shared" si="118"/>
        <v>2.2222222222222223E-2</v>
      </c>
      <c r="AT184" s="53">
        <f t="shared" si="118"/>
        <v>2.2222222222222223E-2</v>
      </c>
      <c r="AU184" s="53">
        <f t="shared" si="118"/>
        <v>2.2222222222222223E-2</v>
      </c>
      <c r="AV184" s="53">
        <f t="shared" si="118"/>
        <v>2.2222222222222223E-2</v>
      </c>
      <c r="AW184" s="53">
        <f t="shared" si="118"/>
        <v>2.2222222222222223E-2</v>
      </c>
      <c r="AX184" s="53">
        <f t="shared" si="118"/>
        <v>2.2222222222222223E-2</v>
      </c>
      <c r="AY184" s="53">
        <f t="shared" si="118"/>
        <v>2.2222222222222223E-2</v>
      </c>
      <c r="AZ184" s="53">
        <f t="shared" si="118"/>
        <v>2.2222222222222223E-2</v>
      </c>
      <c r="BA184" s="53">
        <f t="shared" si="118"/>
        <v>2.2222222222222223E-2</v>
      </c>
      <c r="BB184" s="53">
        <f t="shared" si="118"/>
        <v>2.2222222222222223E-2</v>
      </c>
      <c r="BC184" s="53">
        <f t="shared" si="118"/>
        <v>2.2222222222222223E-2</v>
      </c>
      <c r="BD184" s="53">
        <f t="shared" si="118"/>
        <v>2.2222222222222223E-2</v>
      </c>
      <c r="BE184" s="53">
        <f t="shared" si="118"/>
        <v>2.2222222222222223E-2</v>
      </c>
      <c r="BF184" s="53"/>
      <c r="BG184" s="53"/>
      <c r="BH184" s="53"/>
      <c r="BI184" s="53"/>
      <c r="BJ184" s="53"/>
      <c r="BK184" s="53"/>
      <c r="BL184" s="53"/>
      <c r="BM184" s="53"/>
      <c r="BN184" s="53"/>
      <c r="BO184" s="53"/>
      <c r="BP184" s="53"/>
      <c r="BQ184" s="53"/>
      <c r="BR184" s="53"/>
      <c r="BS184" s="53"/>
      <c r="BT184" s="53"/>
      <c r="BU184" s="53"/>
      <c r="BV184" s="53"/>
      <c r="BW184" s="53"/>
      <c r="BX184" s="53"/>
      <c r="BY184" s="53"/>
      <c r="BZ184"/>
      <c r="CA184"/>
      <c r="CB184"/>
      <c r="CC184"/>
      <c r="CD184"/>
      <c r="CE184"/>
      <c r="CF184"/>
      <c r="CG184"/>
      <c r="CH184"/>
      <c r="CI184"/>
      <c r="CJ184"/>
      <c r="CK184"/>
      <c r="CL184"/>
      <c r="CM184"/>
      <c r="CN184"/>
      <c r="CO184"/>
      <c r="CP184"/>
      <c r="CQ184"/>
      <c r="CR184"/>
      <c r="CS184"/>
      <c r="CT184"/>
      <c r="CU184"/>
      <c r="CV184"/>
    </row>
    <row r="185" spans="5:100">
      <c r="E185" s="1" t="s">
        <v>370</v>
      </c>
      <c r="G185" s="1" t="s">
        <v>154</v>
      </c>
      <c r="H185" s="135" t="b">
        <f t="shared" si="95"/>
        <v>1</v>
      </c>
      <c r="K185" s="55"/>
      <c r="M185" s="53">
        <f t="shared" ref="M185:AP185" si="119">IFERROR(SYD(1,0,30,M$168),0)</f>
        <v>6.4516129032258063E-2</v>
      </c>
      <c r="N185" s="53">
        <f t="shared" si="119"/>
        <v>6.236559139784946E-2</v>
      </c>
      <c r="O185" s="53">
        <f t="shared" si="119"/>
        <v>6.0215053763440864E-2</v>
      </c>
      <c r="P185" s="53">
        <f t="shared" si="119"/>
        <v>5.8064516129032261E-2</v>
      </c>
      <c r="Q185" s="53">
        <f t="shared" si="119"/>
        <v>5.5913978494623658E-2</v>
      </c>
      <c r="R185" s="53">
        <f t="shared" si="119"/>
        <v>5.3763440860215055E-2</v>
      </c>
      <c r="S185" s="53">
        <f t="shared" si="119"/>
        <v>5.1612903225806452E-2</v>
      </c>
      <c r="T185" s="53">
        <f t="shared" si="119"/>
        <v>4.9462365591397849E-2</v>
      </c>
      <c r="U185" s="53">
        <f t="shared" si="119"/>
        <v>4.7311827956989246E-2</v>
      </c>
      <c r="V185" s="53">
        <f t="shared" si="119"/>
        <v>4.5161290322580643E-2</v>
      </c>
      <c r="W185" s="53">
        <f t="shared" si="119"/>
        <v>4.3010752688172046E-2</v>
      </c>
      <c r="X185" s="53">
        <f t="shared" si="119"/>
        <v>4.0860215053763443E-2</v>
      </c>
      <c r="Y185" s="53">
        <f t="shared" si="119"/>
        <v>3.870967741935484E-2</v>
      </c>
      <c r="Z185" s="53">
        <f t="shared" si="119"/>
        <v>3.6559139784946237E-2</v>
      </c>
      <c r="AA185" s="53">
        <f t="shared" si="119"/>
        <v>3.4408602150537634E-2</v>
      </c>
      <c r="AB185" s="53">
        <f t="shared" si="119"/>
        <v>3.2258064516129031E-2</v>
      </c>
      <c r="AC185" s="53">
        <f t="shared" si="119"/>
        <v>3.0107526881720432E-2</v>
      </c>
      <c r="AD185" s="53">
        <f t="shared" si="119"/>
        <v>2.7956989247311829E-2</v>
      </c>
      <c r="AE185" s="53">
        <f t="shared" si="119"/>
        <v>2.5806451612903226E-2</v>
      </c>
      <c r="AF185" s="53">
        <f t="shared" si="119"/>
        <v>2.3655913978494623E-2</v>
      </c>
      <c r="AG185" s="53">
        <f t="shared" si="119"/>
        <v>2.1505376344086023E-2</v>
      </c>
      <c r="AH185" s="53">
        <f t="shared" si="119"/>
        <v>1.935483870967742E-2</v>
      </c>
      <c r="AI185" s="53">
        <f t="shared" si="119"/>
        <v>1.7204301075268817E-2</v>
      </c>
      <c r="AJ185" s="53">
        <f t="shared" si="119"/>
        <v>1.5053763440860216E-2</v>
      </c>
      <c r="AK185" s="53">
        <f t="shared" si="119"/>
        <v>1.2903225806451613E-2</v>
      </c>
      <c r="AL185" s="53">
        <f t="shared" si="119"/>
        <v>1.0752688172043012E-2</v>
      </c>
      <c r="AM185" s="53">
        <f t="shared" si="119"/>
        <v>8.6021505376344086E-3</v>
      </c>
      <c r="AN185" s="53">
        <f t="shared" si="119"/>
        <v>6.4516129032258064E-3</v>
      </c>
      <c r="AO185" s="53">
        <f t="shared" si="119"/>
        <v>4.3010752688172043E-3</v>
      </c>
      <c r="AP185" s="53">
        <f t="shared" si="119"/>
        <v>2.1505376344086021E-3</v>
      </c>
      <c r="AQ185" s="53"/>
      <c r="AR185" s="53"/>
      <c r="AS185" s="53"/>
      <c r="AT185" s="53"/>
      <c r="AU185" s="53"/>
      <c r="AV185" s="53"/>
      <c r="AW185" s="53"/>
      <c r="AX185" s="53"/>
      <c r="AY185" s="53"/>
      <c r="AZ185" s="53"/>
      <c r="BA185" s="53"/>
      <c r="BB185" s="53"/>
      <c r="BC185" s="53"/>
      <c r="BD185" s="53"/>
      <c r="BE185" s="53"/>
      <c r="BF185" s="53"/>
      <c r="BG185" s="53"/>
      <c r="BH185" s="53"/>
      <c r="BI185" s="53"/>
      <c r="BJ185" s="53"/>
      <c r="BK185" s="53"/>
      <c r="BL185" s="53"/>
      <c r="BM185" s="53"/>
      <c r="BN185" s="53"/>
      <c r="BO185" s="53"/>
      <c r="BP185" s="53"/>
      <c r="BQ185" s="53"/>
      <c r="BR185" s="53"/>
      <c r="BS185" s="53"/>
      <c r="BT185" s="53"/>
      <c r="BU185" s="53"/>
      <c r="BV185" s="53"/>
      <c r="BW185" s="53"/>
      <c r="BX185" s="53"/>
      <c r="BY185" s="53"/>
      <c r="BZ185"/>
      <c r="CA185"/>
      <c r="CB185"/>
      <c r="CC185"/>
      <c r="CD185"/>
      <c r="CE185"/>
      <c r="CF185"/>
      <c r="CG185"/>
      <c r="CH185"/>
      <c r="CI185"/>
      <c r="CJ185"/>
      <c r="CK185"/>
      <c r="CL185"/>
      <c r="CM185"/>
      <c r="CN185"/>
      <c r="CO185"/>
      <c r="CP185"/>
      <c r="CQ185"/>
      <c r="CR185"/>
      <c r="CS185"/>
      <c r="CT185"/>
      <c r="CU185"/>
      <c r="CV185"/>
    </row>
    <row r="186" spans="5:100">
      <c r="E186" s="1" t="s">
        <v>371</v>
      </c>
      <c r="G186" s="1" t="s">
        <v>154</v>
      </c>
      <c r="H186" s="135" t="b">
        <f t="shared" si="95"/>
        <v>1</v>
      </c>
      <c r="K186" s="55"/>
      <c r="L186" s="107"/>
      <c r="M186" s="53">
        <f>1/RIGHT($E186,2)</f>
        <v>6.6666666666666666E-2</v>
      </c>
      <c r="N186" s="53">
        <f t="shared" ref="N186:AA186" si="120">1/15</f>
        <v>6.6666666666666666E-2</v>
      </c>
      <c r="O186" s="53">
        <f t="shared" si="120"/>
        <v>6.6666666666666666E-2</v>
      </c>
      <c r="P186" s="53">
        <f t="shared" si="120"/>
        <v>6.6666666666666666E-2</v>
      </c>
      <c r="Q186" s="53">
        <f t="shared" si="120"/>
        <v>6.6666666666666666E-2</v>
      </c>
      <c r="R186" s="53">
        <f t="shared" si="120"/>
        <v>6.6666666666666666E-2</v>
      </c>
      <c r="S186" s="53">
        <f t="shared" si="120"/>
        <v>6.6666666666666666E-2</v>
      </c>
      <c r="T186" s="53">
        <f t="shared" si="120"/>
        <v>6.6666666666666666E-2</v>
      </c>
      <c r="U186" s="53">
        <f t="shared" si="120"/>
        <v>6.6666666666666666E-2</v>
      </c>
      <c r="V186" s="53">
        <f t="shared" si="120"/>
        <v>6.6666666666666666E-2</v>
      </c>
      <c r="W186" s="53">
        <f t="shared" si="120"/>
        <v>6.6666666666666666E-2</v>
      </c>
      <c r="X186" s="53">
        <f t="shared" si="120"/>
        <v>6.6666666666666666E-2</v>
      </c>
      <c r="Y186" s="53">
        <f t="shared" si="120"/>
        <v>6.6666666666666666E-2</v>
      </c>
      <c r="Z186" s="53">
        <f t="shared" si="120"/>
        <v>6.6666666666666666E-2</v>
      </c>
      <c r="AA186" s="53">
        <f t="shared" si="120"/>
        <v>6.6666666666666666E-2</v>
      </c>
      <c r="AB186" s="53"/>
      <c r="AC186" s="53"/>
      <c r="AD186" s="53"/>
      <c r="AE186" s="53"/>
      <c r="AF186" s="53"/>
      <c r="AG186" s="53"/>
      <c r="AH186" s="53"/>
      <c r="AI186" s="53"/>
      <c r="AJ186" s="53"/>
      <c r="AK186" s="53"/>
      <c r="AL186" s="53"/>
      <c r="AM186" s="53"/>
      <c r="AN186" s="53"/>
      <c r="AO186" s="53"/>
      <c r="AP186" s="53"/>
      <c r="AQ186" s="53"/>
      <c r="AR186" s="53"/>
      <c r="AS186" s="53"/>
      <c r="AT186" s="53"/>
      <c r="AU186" s="53"/>
      <c r="AV186" s="53"/>
      <c r="AW186" s="53"/>
      <c r="AX186" s="53"/>
      <c r="AY186" s="53"/>
      <c r="AZ186" s="53"/>
      <c r="BA186" s="53"/>
      <c r="BB186" s="53"/>
      <c r="BC186" s="53"/>
      <c r="BD186" s="53"/>
      <c r="BE186" s="53"/>
      <c r="BF186" s="53"/>
      <c r="BG186" s="53"/>
      <c r="BH186" s="53"/>
      <c r="BI186" s="53"/>
      <c r="BJ186" s="53"/>
      <c r="BK186" s="53"/>
      <c r="BL186" s="53"/>
      <c r="BM186" s="53"/>
      <c r="BN186" s="53"/>
      <c r="BO186" s="53"/>
      <c r="BP186" s="53"/>
      <c r="BQ186" s="53"/>
      <c r="BR186" s="53"/>
      <c r="BS186" s="53"/>
      <c r="BT186" s="53"/>
      <c r="BU186" s="53"/>
      <c r="BV186" s="53"/>
      <c r="BW186" s="53"/>
      <c r="BX186" s="53"/>
      <c r="BY186" s="53"/>
      <c r="BZ186"/>
      <c r="CA186"/>
      <c r="CB186"/>
      <c r="CC186"/>
      <c r="CD186"/>
      <c r="CE186"/>
      <c r="CF186"/>
      <c r="CG186"/>
      <c r="CH186"/>
      <c r="CI186"/>
      <c r="CJ186"/>
      <c r="CK186"/>
      <c r="CL186"/>
      <c r="CM186"/>
      <c r="CN186"/>
      <c r="CO186"/>
      <c r="CP186"/>
      <c r="CQ186"/>
      <c r="CR186"/>
      <c r="CS186"/>
      <c r="CT186"/>
      <c r="CU186"/>
      <c r="CV186"/>
    </row>
    <row r="187" spans="5:100">
      <c r="E187" s="1" t="s">
        <v>372</v>
      </c>
      <c r="G187" s="1" t="s">
        <v>154</v>
      </c>
      <c r="H187" s="135" t="b">
        <f t="shared" si="95"/>
        <v>1</v>
      </c>
      <c r="K187" s="55"/>
      <c r="M187" s="53">
        <f t="shared" ref="M187:M191" si="121">1/RIGHT($E187,2)</f>
        <v>7.1428571428571425E-2</v>
      </c>
      <c r="N187" s="53">
        <f t="shared" ref="N187:Z187" si="122">1/RIGHT($E187,2)</f>
        <v>7.1428571428571425E-2</v>
      </c>
      <c r="O187" s="53">
        <f t="shared" si="122"/>
        <v>7.1428571428571425E-2</v>
      </c>
      <c r="P187" s="53">
        <f t="shared" si="122"/>
        <v>7.1428571428571425E-2</v>
      </c>
      <c r="Q187" s="53">
        <f t="shared" si="122"/>
        <v>7.1428571428571425E-2</v>
      </c>
      <c r="R187" s="53">
        <f t="shared" si="122"/>
        <v>7.1428571428571425E-2</v>
      </c>
      <c r="S187" s="53">
        <f t="shared" si="122"/>
        <v>7.1428571428571425E-2</v>
      </c>
      <c r="T187" s="53">
        <f t="shared" si="122"/>
        <v>7.1428571428571425E-2</v>
      </c>
      <c r="U187" s="53">
        <f t="shared" si="122"/>
        <v>7.1428571428571425E-2</v>
      </c>
      <c r="V187" s="53">
        <f t="shared" si="122"/>
        <v>7.1428571428571425E-2</v>
      </c>
      <c r="W187" s="53">
        <f t="shared" si="122"/>
        <v>7.1428571428571425E-2</v>
      </c>
      <c r="X187" s="53">
        <f t="shared" si="122"/>
        <v>7.1428571428571425E-2</v>
      </c>
      <c r="Y187" s="53">
        <f t="shared" si="122"/>
        <v>7.1428571428571425E-2</v>
      </c>
      <c r="Z187" s="53">
        <f t="shared" si="122"/>
        <v>7.1428571428571425E-2</v>
      </c>
      <c r="AA187" s="53"/>
      <c r="AB187" s="53"/>
      <c r="AC187" s="53"/>
      <c r="AD187" s="53"/>
      <c r="AE187" s="53"/>
      <c r="AF187" s="53"/>
      <c r="AG187" s="53"/>
      <c r="AH187" s="53"/>
      <c r="AI187" s="53"/>
      <c r="AJ187" s="53"/>
      <c r="AK187" s="53"/>
      <c r="AL187" s="53"/>
      <c r="AM187" s="53"/>
      <c r="AN187" s="53"/>
      <c r="AO187" s="53"/>
      <c r="AP187" s="53"/>
      <c r="AQ187" s="53"/>
      <c r="AR187" s="53"/>
      <c r="AS187" s="53"/>
      <c r="AT187" s="53"/>
      <c r="AU187" s="53"/>
      <c r="AV187" s="53"/>
      <c r="AW187" s="53"/>
      <c r="AX187" s="53"/>
      <c r="AY187" s="53"/>
      <c r="AZ187" s="53"/>
      <c r="BA187" s="53"/>
      <c r="BB187" s="53"/>
      <c r="BC187" s="53"/>
      <c r="BD187" s="53"/>
      <c r="BE187" s="53"/>
      <c r="BF187" s="53"/>
      <c r="BG187" s="53"/>
      <c r="BH187" s="53"/>
      <c r="BI187" s="53"/>
      <c r="BJ187" s="53"/>
      <c r="BK187" s="53"/>
      <c r="BL187" s="53"/>
      <c r="BM187" s="53"/>
      <c r="BN187" s="53"/>
      <c r="BO187" s="53"/>
      <c r="BP187" s="53"/>
      <c r="BQ187" s="53"/>
      <c r="BR187" s="53"/>
      <c r="BS187" s="53"/>
      <c r="BT187" s="53"/>
      <c r="BU187" s="53"/>
      <c r="BV187" s="53"/>
      <c r="BW187" s="53"/>
      <c r="BX187" s="53"/>
      <c r="BY187" s="53"/>
      <c r="BZ187"/>
      <c r="CA187"/>
      <c r="CB187"/>
      <c r="CC187"/>
      <c r="CD187"/>
      <c r="CE187"/>
      <c r="CF187"/>
      <c r="CG187"/>
      <c r="CH187"/>
      <c r="CI187"/>
      <c r="CJ187"/>
      <c r="CK187"/>
      <c r="CL187"/>
      <c r="CM187"/>
      <c r="CN187"/>
      <c r="CO187"/>
      <c r="CP187"/>
      <c r="CQ187"/>
      <c r="CR187"/>
      <c r="CS187"/>
      <c r="CT187"/>
      <c r="CU187"/>
      <c r="CV187"/>
    </row>
    <row r="188" spans="5:100">
      <c r="E188" s="1" t="s">
        <v>373</v>
      </c>
      <c r="G188" s="1" t="s">
        <v>154</v>
      </c>
      <c r="H188" s="135" t="b">
        <f t="shared" si="95"/>
        <v>1</v>
      </c>
      <c r="K188" s="55"/>
      <c r="M188" s="53">
        <f t="shared" si="121"/>
        <v>7.6923076923076927E-2</v>
      </c>
      <c r="N188" s="53">
        <f t="shared" ref="N188:Y188" si="123">1/RIGHT($E188,2)</f>
        <v>7.6923076923076927E-2</v>
      </c>
      <c r="O188" s="53">
        <f t="shared" si="123"/>
        <v>7.6923076923076927E-2</v>
      </c>
      <c r="P188" s="53">
        <f t="shared" si="123"/>
        <v>7.6923076923076927E-2</v>
      </c>
      <c r="Q188" s="53">
        <f t="shared" si="123"/>
        <v>7.6923076923076927E-2</v>
      </c>
      <c r="R188" s="53">
        <f t="shared" si="123"/>
        <v>7.6923076923076927E-2</v>
      </c>
      <c r="S188" s="53">
        <f t="shared" si="123"/>
        <v>7.6923076923076927E-2</v>
      </c>
      <c r="T188" s="53">
        <f t="shared" si="123"/>
        <v>7.6923076923076927E-2</v>
      </c>
      <c r="U188" s="53">
        <f t="shared" si="123"/>
        <v>7.6923076923076927E-2</v>
      </c>
      <c r="V188" s="53">
        <f t="shared" si="123"/>
        <v>7.6923076923076927E-2</v>
      </c>
      <c r="W188" s="53">
        <f t="shared" si="123"/>
        <v>7.6923076923076927E-2</v>
      </c>
      <c r="X188" s="53">
        <f t="shared" si="123"/>
        <v>7.6923076923076927E-2</v>
      </c>
      <c r="Y188" s="53">
        <f t="shared" si="123"/>
        <v>7.6923076923076927E-2</v>
      </c>
      <c r="Z188" s="53"/>
      <c r="AA188" s="53"/>
      <c r="AB188" s="53"/>
      <c r="AC188" s="53"/>
      <c r="AD188" s="53"/>
      <c r="AE188" s="53"/>
      <c r="AF188" s="53"/>
      <c r="AG188" s="53"/>
      <c r="AH188" s="53"/>
      <c r="AI188" s="53"/>
      <c r="AJ188" s="53"/>
      <c r="AK188" s="53"/>
      <c r="AL188" s="53"/>
      <c r="AM188" s="53"/>
      <c r="AN188" s="53"/>
      <c r="AO188" s="53"/>
      <c r="AP188" s="53"/>
      <c r="AQ188" s="53"/>
      <c r="AR188" s="53"/>
      <c r="AS188" s="53"/>
      <c r="AT188" s="53"/>
      <c r="AU188" s="53"/>
      <c r="AV188" s="53"/>
      <c r="AW188" s="53"/>
      <c r="AX188" s="53"/>
      <c r="AY188" s="53"/>
      <c r="AZ188" s="53"/>
      <c r="BA188" s="53"/>
      <c r="BB188" s="53"/>
      <c r="BC188" s="53"/>
      <c r="BD188" s="53"/>
      <c r="BE188" s="53"/>
      <c r="BF188" s="53"/>
      <c r="BG188" s="53"/>
      <c r="BH188" s="53"/>
      <c r="BI188" s="53"/>
      <c r="BJ188" s="53"/>
      <c r="BK188" s="53"/>
      <c r="BL188" s="53"/>
      <c r="BM188" s="53"/>
      <c r="BN188" s="53"/>
      <c r="BO188" s="53"/>
      <c r="BP188" s="53"/>
      <c r="BQ188" s="53"/>
      <c r="BR188" s="53"/>
      <c r="BS188" s="53"/>
      <c r="BT188" s="53"/>
      <c r="BU188" s="53"/>
      <c r="BV188" s="53"/>
      <c r="BW188" s="53"/>
      <c r="BX188" s="53"/>
      <c r="BY188" s="53"/>
      <c r="BZ188"/>
      <c r="CA188"/>
      <c r="CB188"/>
      <c r="CC188"/>
      <c r="CD188"/>
      <c r="CE188"/>
      <c r="CF188"/>
      <c r="CG188"/>
      <c r="CH188"/>
      <c r="CI188"/>
      <c r="CJ188"/>
      <c r="CK188"/>
      <c r="CL188"/>
      <c r="CM188"/>
      <c r="CN188"/>
      <c r="CO188"/>
      <c r="CP188"/>
      <c r="CQ188"/>
      <c r="CR188"/>
      <c r="CS188"/>
      <c r="CT188"/>
      <c r="CU188"/>
      <c r="CV188"/>
    </row>
    <row r="189" spans="5:100">
      <c r="E189" s="1" t="s">
        <v>374</v>
      </c>
      <c r="G189" s="1" t="s">
        <v>154</v>
      </c>
      <c r="H189" s="135" t="b">
        <f t="shared" si="95"/>
        <v>1</v>
      </c>
      <c r="K189" s="55"/>
      <c r="M189" s="53">
        <f t="shared" si="121"/>
        <v>8.3333333333333329E-2</v>
      </c>
      <c r="N189" s="53">
        <f t="shared" ref="N189:X189" si="124">1/RIGHT($E189,2)</f>
        <v>8.3333333333333329E-2</v>
      </c>
      <c r="O189" s="53">
        <f t="shared" si="124"/>
        <v>8.3333333333333329E-2</v>
      </c>
      <c r="P189" s="53">
        <f t="shared" si="124"/>
        <v>8.3333333333333329E-2</v>
      </c>
      <c r="Q189" s="53">
        <f t="shared" si="124"/>
        <v>8.3333333333333329E-2</v>
      </c>
      <c r="R189" s="53">
        <f t="shared" si="124"/>
        <v>8.3333333333333329E-2</v>
      </c>
      <c r="S189" s="53">
        <f t="shared" si="124"/>
        <v>8.3333333333333329E-2</v>
      </c>
      <c r="T189" s="53">
        <f t="shared" si="124"/>
        <v>8.3333333333333329E-2</v>
      </c>
      <c r="U189" s="53">
        <f t="shared" si="124"/>
        <v>8.3333333333333329E-2</v>
      </c>
      <c r="V189" s="53">
        <f t="shared" si="124"/>
        <v>8.3333333333333329E-2</v>
      </c>
      <c r="W189" s="53">
        <f t="shared" si="124"/>
        <v>8.3333333333333329E-2</v>
      </c>
      <c r="X189" s="53">
        <f t="shared" si="124"/>
        <v>8.3333333333333329E-2</v>
      </c>
      <c r="Y189" s="53"/>
      <c r="Z189" s="53"/>
      <c r="AA189" s="53"/>
      <c r="AB189" s="53"/>
      <c r="AC189" s="53"/>
      <c r="AD189" s="53"/>
      <c r="AE189" s="53"/>
      <c r="AF189" s="53"/>
      <c r="AG189" s="53"/>
      <c r="AH189" s="53"/>
      <c r="AI189" s="53"/>
      <c r="AJ189" s="53"/>
      <c r="AK189" s="53"/>
      <c r="AL189" s="53"/>
      <c r="AM189" s="53"/>
      <c r="AN189" s="53"/>
      <c r="AO189" s="53"/>
      <c r="AP189" s="53"/>
      <c r="AQ189" s="53"/>
      <c r="AR189" s="53"/>
      <c r="AS189" s="53"/>
      <c r="AT189" s="53"/>
      <c r="AU189" s="53"/>
      <c r="AV189" s="53"/>
      <c r="AW189" s="53"/>
      <c r="AX189" s="53"/>
      <c r="AY189" s="53"/>
      <c r="AZ189" s="53"/>
      <c r="BA189" s="53"/>
      <c r="BB189" s="53"/>
      <c r="BC189" s="53"/>
      <c r="BD189" s="53"/>
      <c r="BE189" s="53"/>
      <c r="BF189" s="53"/>
      <c r="BG189" s="53"/>
      <c r="BH189" s="53"/>
      <c r="BI189" s="53"/>
      <c r="BJ189" s="53"/>
      <c r="BK189" s="53"/>
      <c r="BL189" s="53"/>
      <c r="BM189" s="53"/>
      <c r="BN189" s="53"/>
      <c r="BO189" s="53"/>
      <c r="BP189" s="53"/>
      <c r="BQ189" s="53"/>
      <c r="BR189" s="53"/>
      <c r="BS189" s="53"/>
      <c r="BT189" s="53"/>
      <c r="BU189" s="53"/>
      <c r="BV189" s="53"/>
      <c r="BW189" s="53"/>
      <c r="BX189" s="53"/>
      <c r="BY189" s="53"/>
      <c r="BZ189"/>
      <c r="CA189"/>
      <c r="CB189"/>
      <c r="CC189"/>
      <c r="CD189"/>
      <c r="CE189"/>
      <c r="CF189"/>
      <c r="CG189"/>
      <c r="CH189"/>
      <c r="CI189"/>
      <c r="CJ189"/>
      <c r="CK189"/>
      <c r="CL189"/>
      <c r="CM189"/>
      <c r="CN189"/>
      <c r="CO189"/>
      <c r="CP189"/>
      <c r="CQ189"/>
      <c r="CR189"/>
      <c r="CS189"/>
      <c r="CT189"/>
      <c r="CU189"/>
      <c r="CV189"/>
    </row>
    <row r="190" spans="5:100">
      <c r="E190" s="1" t="s">
        <v>375</v>
      </c>
      <c r="G190" s="1" t="s">
        <v>154</v>
      </c>
      <c r="H190" s="135" t="b">
        <f t="shared" si="95"/>
        <v>1</v>
      </c>
      <c r="K190" s="55"/>
      <c r="M190" s="53">
        <f t="shared" si="121"/>
        <v>9.0909090909090912E-2</v>
      </c>
      <c r="N190" s="53">
        <f t="shared" ref="N190:W190" si="125">1/RIGHT($E190,2)</f>
        <v>9.0909090909090912E-2</v>
      </c>
      <c r="O190" s="53">
        <f t="shared" si="125"/>
        <v>9.0909090909090912E-2</v>
      </c>
      <c r="P190" s="53">
        <f t="shared" si="125"/>
        <v>9.0909090909090912E-2</v>
      </c>
      <c r="Q190" s="53">
        <f t="shared" si="125"/>
        <v>9.0909090909090912E-2</v>
      </c>
      <c r="R190" s="53">
        <f t="shared" si="125"/>
        <v>9.0909090909090912E-2</v>
      </c>
      <c r="S190" s="53">
        <f t="shared" si="125"/>
        <v>9.0909090909090912E-2</v>
      </c>
      <c r="T190" s="53">
        <f t="shared" si="125"/>
        <v>9.0909090909090912E-2</v>
      </c>
      <c r="U190" s="53">
        <f t="shared" si="125"/>
        <v>9.0909090909090912E-2</v>
      </c>
      <c r="V190" s="53">
        <f t="shared" si="125"/>
        <v>9.0909090909090912E-2</v>
      </c>
      <c r="W190" s="53">
        <f t="shared" si="125"/>
        <v>9.0909090909090912E-2</v>
      </c>
      <c r="X190" s="53"/>
      <c r="Y190" s="53"/>
      <c r="Z190" s="53"/>
      <c r="AA190" s="53"/>
      <c r="AB190" s="53"/>
      <c r="AC190" s="53"/>
      <c r="AD190" s="53"/>
      <c r="AE190" s="53"/>
      <c r="AF190" s="53"/>
      <c r="AG190" s="53"/>
      <c r="AH190" s="53"/>
      <c r="AI190" s="53"/>
      <c r="AJ190" s="53"/>
      <c r="AK190" s="53"/>
      <c r="AL190" s="53"/>
      <c r="AM190" s="53"/>
      <c r="AN190" s="53"/>
      <c r="AO190" s="53"/>
      <c r="AP190" s="53"/>
      <c r="AQ190" s="53"/>
      <c r="AR190" s="53"/>
      <c r="AS190" s="53"/>
      <c r="AT190" s="53"/>
      <c r="AU190" s="53"/>
      <c r="AV190" s="53"/>
      <c r="AW190" s="53"/>
      <c r="AX190" s="53"/>
      <c r="AY190" s="53"/>
      <c r="AZ190" s="53"/>
      <c r="BA190" s="53"/>
      <c r="BB190" s="53"/>
      <c r="BC190" s="53"/>
      <c r="BD190" s="53"/>
      <c r="BE190" s="53"/>
      <c r="BF190" s="53"/>
      <c r="BG190" s="53"/>
      <c r="BH190" s="53"/>
      <c r="BI190" s="53"/>
      <c r="BJ190" s="53"/>
      <c r="BK190" s="53"/>
      <c r="BL190" s="53"/>
      <c r="BM190" s="53"/>
      <c r="BN190" s="53"/>
      <c r="BO190" s="53"/>
      <c r="BP190" s="53"/>
      <c r="BQ190" s="53"/>
      <c r="BR190" s="53"/>
      <c r="BS190" s="53"/>
      <c r="BT190" s="53"/>
      <c r="BU190" s="53"/>
      <c r="BV190" s="53"/>
      <c r="BW190" s="53"/>
      <c r="BX190" s="53"/>
      <c r="BY190" s="53"/>
      <c r="BZ190"/>
      <c r="CA190"/>
      <c r="CB190"/>
      <c r="CC190"/>
      <c r="CD190"/>
      <c r="CE190"/>
      <c r="CF190"/>
      <c r="CG190"/>
      <c r="CH190"/>
      <c r="CI190"/>
      <c r="CJ190"/>
      <c r="CK190"/>
      <c r="CL190"/>
      <c r="CM190"/>
      <c r="CN190"/>
      <c r="CO190"/>
      <c r="CP190"/>
      <c r="CQ190"/>
      <c r="CR190"/>
      <c r="CS190"/>
      <c r="CT190"/>
      <c r="CU190"/>
      <c r="CV190"/>
    </row>
    <row r="191" spans="5:100">
      <c r="E191" s="1" t="s">
        <v>376</v>
      </c>
      <c r="G191" s="1" t="s">
        <v>154</v>
      </c>
      <c r="H191" s="135" t="b">
        <f t="shared" si="95"/>
        <v>1</v>
      </c>
      <c r="K191" s="55"/>
      <c r="M191" s="53">
        <f t="shared" si="121"/>
        <v>0.1</v>
      </c>
      <c r="N191" s="53">
        <f t="shared" ref="N191:V191" si="126">1/RIGHT($E191,2)</f>
        <v>0.1</v>
      </c>
      <c r="O191" s="53">
        <f t="shared" si="126"/>
        <v>0.1</v>
      </c>
      <c r="P191" s="53">
        <f t="shared" si="126"/>
        <v>0.1</v>
      </c>
      <c r="Q191" s="53">
        <f t="shared" si="126"/>
        <v>0.1</v>
      </c>
      <c r="R191" s="53">
        <f t="shared" si="126"/>
        <v>0.1</v>
      </c>
      <c r="S191" s="53">
        <f t="shared" si="126"/>
        <v>0.1</v>
      </c>
      <c r="T191" s="53">
        <f t="shared" si="126"/>
        <v>0.1</v>
      </c>
      <c r="U191" s="53">
        <f t="shared" si="126"/>
        <v>0.1</v>
      </c>
      <c r="V191" s="53">
        <f t="shared" si="126"/>
        <v>0.1</v>
      </c>
      <c r="W191" s="53"/>
      <c r="X191" s="53"/>
      <c r="Y191" s="53"/>
      <c r="Z191" s="53"/>
      <c r="AA191" s="53"/>
      <c r="AB191" s="53"/>
      <c r="AC191" s="53"/>
      <c r="AD191" s="53"/>
      <c r="AE191" s="53"/>
      <c r="AF191" s="53"/>
      <c r="AG191" s="53"/>
      <c r="AH191" s="53"/>
      <c r="AI191" s="53"/>
      <c r="AJ191" s="53"/>
      <c r="AK191" s="53"/>
      <c r="AL191" s="53"/>
      <c r="AM191" s="53"/>
      <c r="AN191" s="53"/>
      <c r="AO191" s="53"/>
      <c r="AP191" s="53"/>
      <c r="AQ191" s="53"/>
      <c r="AR191" s="53"/>
      <c r="AS191" s="53"/>
      <c r="AT191" s="53"/>
      <c r="AU191" s="53"/>
      <c r="AV191" s="53"/>
      <c r="AW191" s="53"/>
      <c r="AX191" s="53"/>
      <c r="AY191" s="53"/>
      <c r="AZ191" s="53"/>
      <c r="BA191" s="53"/>
      <c r="BB191" s="53"/>
      <c r="BC191" s="53"/>
      <c r="BD191" s="53"/>
      <c r="BE191" s="53"/>
      <c r="BF191" s="53"/>
      <c r="BG191" s="53"/>
      <c r="BH191" s="53"/>
      <c r="BI191" s="53"/>
      <c r="BJ191" s="53"/>
      <c r="BK191" s="53"/>
      <c r="BL191" s="53"/>
      <c r="BM191" s="53"/>
      <c r="BN191" s="53"/>
      <c r="BO191" s="53"/>
      <c r="BP191" s="53"/>
      <c r="BQ191" s="53"/>
      <c r="BR191" s="53"/>
      <c r="BS191" s="53"/>
      <c r="BT191" s="53"/>
      <c r="BU191" s="53"/>
      <c r="BV191" s="53"/>
      <c r="BW191" s="53"/>
      <c r="BX191" s="53"/>
      <c r="BY191" s="53"/>
      <c r="BZ191"/>
      <c r="CA191"/>
      <c r="CB191"/>
      <c r="CC191"/>
      <c r="CD191"/>
      <c r="CE191"/>
      <c r="CF191"/>
      <c r="CG191"/>
      <c r="CH191"/>
      <c r="CI191"/>
      <c r="CJ191"/>
      <c r="CK191"/>
      <c r="CL191"/>
      <c r="CM191"/>
      <c r="CN191"/>
      <c r="CO191"/>
      <c r="CP191"/>
      <c r="CQ191"/>
      <c r="CR191"/>
      <c r="CS191"/>
      <c r="CT191"/>
      <c r="CU191"/>
      <c r="CV191"/>
    </row>
    <row r="192" spans="5:100">
      <c r="E192" s="1" t="s">
        <v>377</v>
      </c>
      <c r="G192" s="1" t="s">
        <v>154</v>
      </c>
      <c r="H192" s="135" t="b">
        <f t="shared" si="95"/>
        <v>1</v>
      </c>
      <c r="K192" s="55"/>
      <c r="M192" s="53">
        <f t="shared" ref="M192:U192" si="127">1/RIGHT($E192,1)</f>
        <v>0.1111111111111111</v>
      </c>
      <c r="N192" s="53">
        <f t="shared" si="127"/>
        <v>0.1111111111111111</v>
      </c>
      <c r="O192" s="53">
        <f t="shared" si="127"/>
        <v>0.1111111111111111</v>
      </c>
      <c r="P192" s="53">
        <f t="shared" si="127"/>
        <v>0.1111111111111111</v>
      </c>
      <c r="Q192" s="53">
        <f t="shared" si="127"/>
        <v>0.1111111111111111</v>
      </c>
      <c r="R192" s="53">
        <f t="shared" si="127"/>
        <v>0.1111111111111111</v>
      </c>
      <c r="S192" s="53">
        <f t="shared" si="127"/>
        <v>0.1111111111111111</v>
      </c>
      <c r="T192" s="53">
        <f t="shared" si="127"/>
        <v>0.1111111111111111</v>
      </c>
      <c r="U192" s="53">
        <f t="shared" si="127"/>
        <v>0.1111111111111111</v>
      </c>
      <c r="V192" s="53"/>
      <c r="W192" s="53"/>
      <c r="X192" s="53"/>
      <c r="Y192" s="53"/>
      <c r="Z192" s="53"/>
      <c r="AA192" s="53"/>
      <c r="AB192" s="53"/>
      <c r="AC192" s="53"/>
      <c r="AD192" s="53"/>
      <c r="AE192" s="53"/>
      <c r="AF192" s="53"/>
      <c r="AG192" s="53"/>
      <c r="AH192" s="53"/>
      <c r="AI192" s="53"/>
      <c r="AJ192" s="53"/>
      <c r="AK192" s="53"/>
      <c r="AL192" s="53"/>
      <c r="AM192" s="53"/>
      <c r="AN192" s="53"/>
      <c r="AO192" s="53"/>
      <c r="AP192" s="53"/>
      <c r="AQ192" s="53"/>
      <c r="AR192" s="53"/>
      <c r="AS192" s="53"/>
      <c r="AT192" s="53"/>
      <c r="AU192" s="53"/>
      <c r="AV192" s="53"/>
      <c r="AW192" s="53"/>
      <c r="AX192" s="53"/>
      <c r="AY192" s="53"/>
      <c r="AZ192" s="53"/>
      <c r="BA192" s="53"/>
      <c r="BB192" s="53"/>
      <c r="BC192" s="53"/>
      <c r="BD192" s="53"/>
      <c r="BE192" s="53"/>
      <c r="BF192" s="53"/>
      <c r="BG192" s="53"/>
      <c r="BH192" s="53"/>
      <c r="BI192" s="53"/>
      <c r="BJ192" s="53"/>
      <c r="BK192" s="53"/>
      <c r="BL192" s="53"/>
      <c r="BM192" s="53"/>
      <c r="BN192" s="53"/>
      <c r="BO192" s="53"/>
      <c r="BP192" s="53"/>
      <c r="BQ192" s="53"/>
      <c r="BR192" s="53"/>
      <c r="BS192" s="53"/>
      <c r="BT192" s="53"/>
      <c r="BU192" s="53"/>
      <c r="BV192" s="53"/>
      <c r="BW192" s="53"/>
      <c r="BX192" s="53"/>
      <c r="BY192" s="53"/>
      <c r="BZ192"/>
      <c r="CA192"/>
      <c r="CB192"/>
      <c r="CC192"/>
      <c r="CD192"/>
      <c r="CE192"/>
      <c r="CF192"/>
      <c r="CG192"/>
      <c r="CH192"/>
      <c r="CI192"/>
      <c r="CJ192"/>
      <c r="CK192"/>
      <c r="CL192"/>
      <c r="CM192"/>
      <c r="CN192"/>
      <c r="CO192"/>
      <c r="CP192"/>
      <c r="CQ192"/>
      <c r="CR192"/>
      <c r="CS192"/>
      <c r="CT192"/>
      <c r="CU192"/>
      <c r="CV192"/>
    </row>
    <row r="193" spans="2:103">
      <c r="E193" s="1" t="s">
        <v>378</v>
      </c>
      <c r="G193" s="1" t="s">
        <v>154</v>
      </c>
      <c r="H193" s="135" t="b">
        <f t="shared" si="95"/>
        <v>1</v>
      </c>
      <c r="K193" s="55"/>
      <c r="M193" s="53">
        <f t="shared" ref="M193:T193" si="128">1/RIGHT($E193,1)</f>
        <v>0.125</v>
      </c>
      <c r="N193" s="53">
        <f t="shared" si="128"/>
        <v>0.125</v>
      </c>
      <c r="O193" s="53">
        <f t="shared" si="128"/>
        <v>0.125</v>
      </c>
      <c r="P193" s="53">
        <f t="shared" si="128"/>
        <v>0.125</v>
      </c>
      <c r="Q193" s="53">
        <f t="shared" si="128"/>
        <v>0.125</v>
      </c>
      <c r="R193" s="53">
        <f t="shared" si="128"/>
        <v>0.125</v>
      </c>
      <c r="S193" s="53">
        <f t="shared" si="128"/>
        <v>0.125</v>
      </c>
      <c r="T193" s="53">
        <f t="shared" si="128"/>
        <v>0.125</v>
      </c>
      <c r="U193" s="53"/>
      <c r="V193" s="53"/>
      <c r="W193" s="53"/>
      <c r="X193" s="53"/>
      <c r="Y193" s="53"/>
      <c r="Z193" s="53"/>
      <c r="AA193" s="53"/>
      <c r="AB193" s="53"/>
      <c r="AC193" s="53"/>
      <c r="AD193" s="53"/>
      <c r="AE193" s="53"/>
      <c r="AF193" s="53"/>
      <c r="AG193" s="53"/>
      <c r="AH193" s="53"/>
      <c r="AI193" s="53"/>
      <c r="AJ193" s="53"/>
      <c r="AK193" s="53"/>
      <c r="AL193" s="53"/>
      <c r="AM193" s="53"/>
      <c r="AN193" s="53"/>
      <c r="AO193" s="53"/>
      <c r="AP193" s="53"/>
      <c r="AQ193" s="53"/>
      <c r="AR193" s="53"/>
      <c r="AS193" s="53"/>
      <c r="AT193" s="53"/>
      <c r="AU193" s="53"/>
      <c r="AV193" s="53"/>
      <c r="AW193" s="53"/>
      <c r="AX193" s="53"/>
      <c r="AY193" s="53"/>
      <c r="AZ193" s="53"/>
      <c r="BA193" s="53"/>
      <c r="BB193" s="53"/>
      <c r="BC193" s="53"/>
      <c r="BD193" s="53"/>
      <c r="BE193" s="53"/>
      <c r="BF193" s="53"/>
      <c r="BG193" s="53"/>
      <c r="BH193" s="53"/>
      <c r="BI193" s="53"/>
      <c r="BJ193" s="53"/>
      <c r="BK193" s="53"/>
      <c r="BL193" s="53"/>
      <c r="BM193" s="53"/>
      <c r="BN193" s="53"/>
      <c r="BO193" s="53"/>
      <c r="BP193" s="53"/>
      <c r="BQ193" s="53"/>
      <c r="BR193" s="53"/>
      <c r="BS193" s="53"/>
      <c r="BT193" s="53"/>
      <c r="BU193" s="53"/>
      <c r="BV193" s="53"/>
      <c r="BW193" s="53"/>
      <c r="BX193" s="53"/>
      <c r="BY193" s="53"/>
      <c r="BZ193"/>
      <c r="CA193"/>
      <c r="CB193"/>
      <c r="CC193"/>
      <c r="CD193"/>
      <c r="CE193"/>
      <c r="CF193"/>
      <c r="CG193"/>
      <c r="CH193"/>
      <c r="CI193"/>
      <c r="CJ193"/>
      <c r="CK193"/>
      <c r="CL193"/>
      <c r="CM193"/>
      <c r="CN193"/>
      <c r="CO193"/>
      <c r="CP193"/>
      <c r="CQ193"/>
      <c r="CR193"/>
      <c r="CS193"/>
      <c r="CT193"/>
      <c r="CU193"/>
      <c r="CV193"/>
    </row>
    <row r="194" spans="2:103">
      <c r="E194" s="1" t="s">
        <v>379</v>
      </c>
      <c r="G194" s="1" t="s">
        <v>154</v>
      </c>
      <c r="H194" s="135" t="b">
        <f t="shared" si="95"/>
        <v>1</v>
      </c>
      <c r="K194" s="55"/>
      <c r="M194" s="53">
        <f t="shared" ref="M194:S194" si="129">1/RIGHT($E194,1)</f>
        <v>0.14285714285714285</v>
      </c>
      <c r="N194" s="53">
        <f t="shared" si="129"/>
        <v>0.14285714285714285</v>
      </c>
      <c r="O194" s="53">
        <f t="shared" si="129"/>
        <v>0.14285714285714285</v>
      </c>
      <c r="P194" s="53">
        <f t="shared" si="129"/>
        <v>0.14285714285714285</v>
      </c>
      <c r="Q194" s="53">
        <f t="shared" si="129"/>
        <v>0.14285714285714285</v>
      </c>
      <c r="R194" s="53">
        <f t="shared" si="129"/>
        <v>0.14285714285714285</v>
      </c>
      <c r="S194" s="53">
        <f t="shared" si="129"/>
        <v>0.14285714285714285</v>
      </c>
      <c r="T194" s="53"/>
      <c r="U194" s="53"/>
      <c r="V194" s="53"/>
      <c r="W194" s="53"/>
      <c r="X194" s="53"/>
      <c r="Y194" s="53"/>
      <c r="Z194" s="53"/>
      <c r="AA194" s="53"/>
      <c r="AB194" s="53"/>
      <c r="AC194" s="53"/>
      <c r="AD194" s="53"/>
      <c r="AE194" s="53"/>
      <c r="AF194" s="53"/>
      <c r="AG194" s="53"/>
      <c r="AH194" s="53"/>
      <c r="AI194" s="53"/>
      <c r="AJ194" s="53"/>
      <c r="AK194" s="53"/>
      <c r="AL194" s="53"/>
      <c r="AM194" s="53"/>
      <c r="AN194" s="53"/>
      <c r="AO194" s="53"/>
      <c r="AP194" s="53"/>
      <c r="AQ194" s="53"/>
      <c r="AR194" s="53"/>
      <c r="AS194" s="53"/>
      <c r="AT194" s="53"/>
      <c r="AU194" s="53"/>
      <c r="AV194" s="53"/>
      <c r="AW194" s="53"/>
      <c r="AX194" s="53"/>
      <c r="AY194" s="53"/>
      <c r="AZ194" s="53"/>
      <c r="BA194" s="53"/>
      <c r="BB194" s="53"/>
      <c r="BC194" s="53"/>
      <c r="BD194" s="53"/>
      <c r="BE194" s="53"/>
      <c r="BF194" s="53"/>
      <c r="BG194" s="53"/>
      <c r="BH194" s="53"/>
      <c r="BI194" s="53"/>
      <c r="BJ194" s="53"/>
      <c r="BK194" s="53"/>
      <c r="BL194" s="53"/>
      <c r="BM194" s="53"/>
      <c r="BN194" s="53"/>
      <c r="BO194" s="53"/>
      <c r="BP194" s="53"/>
      <c r="BQ194" s="53"/>
      <c r="BR194" s="53"/>
      <c r="BS194" s="53"/>
      <c r="BT194" s="53"/>
      <c r="BU194" s="53"/>
      <c r="BV194" s="53"/>
      <c r="BW194" s="53"/>
      <c r="BX194" s="53"/>
      <c r="BY194" s="53"/>
      <c r="BZ194"/>
      <c r="CA194"/>
      <c r="CB194"/>
      <c r="CC194"/>
      <c r="CD194"/>
      <c r="CE194"/>
      <c r="CF194"/>
      <c r="CG194"/>
      <c r="CH194"/>
      <c r="CI194"/>
      <c r="CJ194"/>
      <c r="CK194"/>
      <c r="CL194"/>
      <c r="CM194"/>
      <c r="CN194"/>
      <c r="CO194"/>
      <c r="CP194"/>
      <c r="CQ194"/>
      <c r="CR194"/>
      <c r="CS194"/>
      <c r="CT194"/>
      <c r="CU194"/>
      <c r="CV194"/>
    </row>
    <row r="195" spans="2:103">
      <c r="E195" s="1" t="s">
        <v>380</v>
      </c>
      <c r="G195" s="1" t="s">
        <v>154</v>
      </c>
      <c r="H195" s="135" t="b">
        <f t="shared" si="95"/>
        <v>1</v>
      </c>
      <c r="K195" s="55"/>
      <c r="M195" s="53">
        <f t="shared" ref="M195:R195" si="130">1/RIGHT($E195,1)</f>
        <v>0.16666666666666666</v>
      </c>
      <c r="N195" s="53">
        <f t="shared" si="130"/>
        <v>0.16666666666666666</v>
      </c>
      <c r="O195" s="53">
        <f t="shared" si="130"/>
        <v>0.16666666666666666</v>
      </c>
      <c r="P195" s="53">
        <f t="shared" si="130"/>
        <v>0.16666666666666666</v>
      </c>
      <c r="Q195" s="53">
        <f t="shared" si="130"/>
        <v>0.16666666666666666</v>
      </c>
      <c r="R195" s="53">
        <f t="shared" si="130"/>
        <v>0.16666666666666666</v>
      </c>
      <c r="S195" s="53"/>
      <c r="T195" s="53"/>
      <c r="U195" s="53"/>
      <c r="V195" s="53"/>
      <c r="W195" s="53"/>
      <c r="X195" s="53"/>
      <c r="Y195" s="53"/>
      <c r="Z195" s="53"/>
      <c r="AA195" s="53"/>
      <c r="AB195" s="53"/>
      <c r="AC195" s="53"/>
      <c r="AD195" s="53"/>
      <c r="AE195" s="53"/>
      <c r="AF195" s="53"/>
      <c r="AG195" s="53"/>
      <c r="AH195" s="53"/>
      <c r="AI195" s="53"/>
      <c r="AJ195" s="53"/>
      <c r="AK195" s="53"/>
      <c r="AL195" s="53"/>
      <c r="AM195" s="53"/>
      <c r="AN195" s="53"/>
      <c r="AO195" s="53"/>
      <c r="AP195" s="53"/>
      <c r="AQ195" s="53"/>
      <c r="AR195" s="53"/>
      <c r="AS195" s="53"/>
      <c r="AT195" s="53"/>
      <c r="AU195" s="53"/>
      <c r="AV195" s="53"/>
      <c r="AW195" s="53"/>
      <c r="AX195" s="53"/>
      <c r="AY195" s="53"/>
      <c r="AZ195" s="53"/>
      <c r="BA195" s="53"/>
      <c r="BB195" s="53"/>
      <c r="BC195" s="53"/>
      <c r="BD195" s="53"/>
      <c r="BE195" s="53"/>
      <c r="BF195" s="53"/>
      <c r="BG195" s="53"/>
      <c r="BH195" s="53"/>
      <c r="BI195" s="53"/>
      <c r="BJ195" s="53"/>
      <c r="BK195" s="53"/>
      <c r="BL195" s="53"/>
      <c r="BM195" s="53"/>
      <c r="BN195" s="53"/>
      <c r="BO195" s="53"/>
      <c r="BP195" s="53"/>
      <c r="BQ195" s="53"/>
      <c r="BR195" s="53"/>
      <c r="BS195" s="53"/>
      <c r="BT195" s="53"/>
      <c r="BU195" s="53"/>
      <c r="BV195" s="53"/>
      <c r="BW195" s="53"/>
      <c r="BX195" s="53"/>
      <c r="BY195" s="53"/>
      <c r="BZ195"/>
      <c r="CA195"/>
      <c r="CB195"/>
      <c r="CC195"/>
      <c r="CD195"/>
      <c r="CE195"/>
      <c r="CF195"/>
      <c r="CG195"/>
      <c r="CH195"/>
      <c r="CI195"/>
      <c r="CJ195"/>
      <c r="CK195"/>
      <c r="CL195"/>
      <c r="CM195"/>
      <c r="CN195"/>
      <c r="CO195"/>
      <c r="CP195"/>
      <c r="CQ195"/>
      <c r="CR195"/>
      <c r="CS195"/>
      <c r="CT195"/>
      <c r="CU195"/>
      <c r="CV195"/>
    </row>
    <row r="196" spans="2:103">
      <c r="E196" s="1" t="s">
        <v>381</v>
      </c>
      <c r="G196" s="1" t="s">
        <v>154</v>
      </c>
      <c r="H196" s="135" t="b">
        <f t="shared" si="95"/>
        <v>1</v>
      </c>
      <c r="K196" s="55"/>
      <c r="M196" s="53">
        <f>1/RIGHT($E196,1)</f>
        <v>0.2</v>
      </c>
      <c r="N196" s="53">
        <f>1/RIGHT($E196,1)</f>
        <v>0.2</v>
      </c>
      <c r="O196" s="53">
        <f>1/RIGHT($E196,1)</f>
        <v>0.2</v>
      </c>
      <c r="P196" s="53">
        <f>1/RIGHT($E196,1)</f>
        <v>0.2</v>
      </c>
      <c r="Q196" s="53">
        <f>1/RIGHT($E196,1)</f>
        <v>0.2</v>
      </c>
      <c r="R196" s="53"/>
      <c r="S196" s="53"/>
      <c r="T196" s="53"/>
      <c r="U196" s="53"/>
      <c r="V196" s="53"/>
      <c r="W196" s="53"/>
      <c r="X196" s="53"/>
      <c r="Y196" s="53"/>
      <c r="Z196" s="53"/>
      <c r="AA196" s="53"/>
      <c r="AB196" s="53"/>
      <c r="AC196" s="53"/>
      <c r="AD196" s="53"/>
      <c r="AE196" s="53"/>
      <c r="AF196" s="53"/>
      <c r="AG196" s="53"/>
      <c r="AH196" s="53"/>
      <c r="AI196" s="53"/>
      <c r="AJ196" s="53"/>
      <c r="AK196" s="53"/>
      <c r="AL196" s="53"/>
      <c r="AM196" s="53"/>
      <c r="AN196" s="53"/>
      <c r="AO196" s="53"/>
      <c r="AP196" s="53"/>
      <c r="AQ196" s="53"/>
      <c r="AR196" s="53"/>
      <c r="AS196" s="53"/>
      <c r="AT196" s="53"/>
      <c r="AU196" s="53"/>
      <c r="AV196" s="53"/>
      <c r="AW196" s="53"/>
      <c r="AX196" s="53"/>
      <c r="AY196" s="53"/>
      <c r="AZ196" s="53"/>
      <c r="BA196" s="53"/>
      <c r="BB196" s="53"/>
      <c r="BC196" s="53"/>
      <c r="BD196" s="53"/>
      <c r="BE196" s="53"/>
      <c r="BF196" s="53"/>
      <c r="BG196" s="53"/>
      <c r="BH196" s="53"/>
      <c r="BI196" s="53"/>
      <c r="BJ196" s="53"/>
      <c r="BK196" s="53"/>
      <c r="BL196" s="53"/>
      <c r="BM196" s="53"/>
      <c r="BN196" s="53"/>
      <c r="BO196" s="53"/>
      <c r="BP196" s="53"/>
      <c r="BQ196" s="53"/>
      <c r="BR196" s="53"/>
      <c r="BS196" s="53"/>
      <c r="BT196" s="53"/>
      <c r="BU196" s="53"/>
      <c r="BV196" s="53"/>
      <c r="BW196" s="53"/>
      <c r="BX196" s="53"/>
      <c r="BY196" s="53"/>
      <c r="BZ196"/>
      <c r="CA196"/>
      <c r="CB196"/>
      <c r="CC196"/>
      <c r="CD196"/>
      <c r="CE196"/>
      <c r="CF196"/>
      <c r="CG196"/>
      <c r="CH196"/>
      <c r="CI196"/>
      <c r="CJ196"/>
      <c r="CK196"/>
      <c r="CL196"/>
      <c r="CM196"/>
      <c r="CN196"/>
      <c r="CO196"/>
      <c r="CP196"/>
      <c r="CQ196"/>
      <c r="CR196"/>
      <c r="CS196"/>
      <c r="CT196"/>
      <c r="CU196"/>
      <c r="CV196"/>
    </row>
    <row r="197" spans="2:103">
      <c r="E197" s="1" t="s">
        <v>382</v>
      </c>
      <c r="G197" s="1" t="s">
        <v>154</v>
      </c>
      <c r="H197" s="135" t="b">
        <f t="shared" si="95"/>
        <v>1</v>
      </c>
      <c r="K197" s="55"/>
      <c r="M197" s="53">
        <f>1/RIGHT($E197,1)</f>
        <v>0.25</v>
      </c>
      <c r="N197" s="53">
        <f>1/RIGHT($E197,1)</f>
        <v>0.25</v>
      </c>
      <c r="O197" s="53">
        <f>1/RIGHT($E197,1)</f>
        <v>0.25</v>
      </c>
      <c r="P197" s="53">
        <f>1/RIGHT($E197,1)</f>
        <v>0.25</v>
      </c>
      <c r="Q197" s="53"/>
      <c r="R197" s="53"/>
      <c r="S197" s="53"/>
      <c r="T197" s="53"/>
      <c r="U197" s="53"/>
      <c r="V197" s="53"/>
      <c r="W197" s="53"/>
      <c r="X197" s="53"/>
      <c r="Y197" s="53"/>
      <c r="Z197" s="53"/>
      <c r="AA197" s="53"/>
      <c r="AB197" s="53"/>
      <c r="AC197" s="53"/>
      <c r="AD197" s="53"/>
      <c r="AE197" s="53"/>
      <c r="AF197" s="53"/>
      <c r="AG197" s="53"/>
      <c r="AH197" s="53"/>
      <c r="AI197" s="53"/>
      <c r="AJ197" s="53"/>
      <c r="AK197" s="53"/>
      <c r="AL197" s="53"/>
      <c r="AM197" s="53"/>
      <c r="AN197" s="53"/>
      <c r="AO197" s="53"/>
      <c r="AP197" s="53"/>
      <c r="AQ197" s="53"/>
      <c r="AR197" s="53"/>
      <c r="AS197" s="53"/>
      <c r="AT197" s="53"/>
      <c r="AU197" s="53"/>
      <c r="AV197" s="53"/>
      <c r="AW197" s="53"/>
      <c r="AX197" s="53"/>
      <c r="AY197" s="53"/>
      <c r="AZ197" s="53"/>
      <c r="BA197" s="53"/>
      <c r="BB197" s="53"/>
      <c r="BC197" s="53"/>
      <c r="BD197" s="53"/>
      <c r="BE197" s="53"/>
      <c r="BF197" s="53"/>
      <c r="BG197" s="53"/>
      <c r="BH197" s="53"/>
      <c r="BI197" s="53"/>
      <c r="BJ197" s="53"/>
      <c r="BK197" s="53"/>
      <c r="BL197" s="53"/>
      <c r="BM197" s="53"/>
      <c r="BN197" s="53"/>
      <c r="BO197" s="53"/>
      <c r="BP197" s="53"/>
      <c r="BQ197" s="53"/>
      <c r="BR197" s="53"/>
      <c r="BS197" s="53"/>
      <c r="BT197" s="53"/>
      <c r="BU197" s="53"/>
      <c r="BV197" s="53"/>
      <c r="BW197" s="53"/>
      <c r="BX197" s="53"/>
      <c r="BY197" s="53"/>
      <c r="BZ197"/>
      <c r="CA197"/>
      <c r="CB197"/>
      <c r="CC197"/>
      <c r="CD197"/>
      <c r="CE197"/>
      <c r="CF197"/>
      <c r="CG197"/>
      <c r="CH197"/>
      <c r="CI197"/>
      <c r="CJ197"/>
      <c r="CK197"/>
      <c r="CL197"/>
      <c r="CM197"/>
      <c r="CN197"/>
      <c r="CO197"/>
      <c r="CP197"/>
      <c r="CQ197"/>
      <c r="CR197"/>
      <c r="CS197"/>
      <c r="CT197"/>
      <c r="CU197"/>
      <c r="CV197"/>
    </row>
    <row r="198" spans="2:103">
      <c r="E198" s="1" t="s">
        <v>383</v>
      </c>
      <c r="G198" s="1" t="s">
        <v>154</v>
      </c>
      <c r="H198" s="135" t="b">
        <f t="shared" si="95"/>
        <v>1</v>
      </c>
      <c r="K198" s="55"/>
      <c r="M198" s="53">
        <f>1/RIGHT($E198,1)</f>
        <v>0.33333333333333331</v>
      </c>
      <c r="N198" s="53">
        <f>1/RIGHT($E$198,1)</f>
        <v>0.33333333333333331</v>
      </c>
      <c r="O198" s="53">
        <f>1/RIGHT($E$198,1)</f>
        <v>0.33333333333333331</v>
      </c>
      <c r="P198" s="53"/>
      <c r="Q198" s="53"/>
      <c r="R198" s="53"/>
      <c r="S198" s="53"/>
      <c r="T198" s="53"/>
      <c r="U198" s="53"/>
      <c r="V198" s="53"/>
      <c r="W198" s="53"/>
      <c r="X198" s="53"/>
      <c r="Y198" s="53"/>
      <c r="Z198" s="53"/>
      <c r="AA198" s="53"/>
      <c r="AB198" s="53"/>
      <c r="AC198" s="53"/>
      <c r="AD198" s="53"/>
      <c r="AE198" s="53"/>
      <c r="AF198" s="53"/>
      <c r="AG198" s="53"/>
      <c r="AH198" s="53"/>
      <c r="AI198" s="53"/>
      <c r="AJ198" s="53"/>
      <c r="AK198" s="53"/>
      <c r="AL198" s="53"/>
      <c r="AM198" s="53"/>
      <c r="AN198" s="53"/>
      <c r="AO198" s="53"/>
      <c r="AP198" s="53"/>
      <c r="AQ198" s="53"/>
      <c r="AR198" s="53"/>
      <c r="AS198" s="53"/>
      <c r="AT198" s="53"/>
      <c r="AU198" s="53"/>
      <c r="AV198" s="53"/>
      <c r="AW198" s="53"/>
      <c r="AX198" s="53"/>
      <c r="AY198" s="53"/>
      <c r="AZ198" s="53"/>
      <c r="BA198" s="53"/>
      <c r="BB198" s="53"/>
      <c r="BC198" s="53"/>
      <c r="BD198" s="53"/>
      <c r="BE198" s="53"/>
      <c r="BF198" s="53"/>
      <c r="BG198" s="53"/>
      <c r="BH198" s="53"/>
      <c r="BI198" s="53"/>
      <c r="BJ198" s="53"/>
      <c r="BK198" s="53"/>
      <c r="BL198" s="53"/>
      <c r="BM198" s="53"/>
      <c r="BN198" s="53"/>
      <c r="BO198" s="53"/>
      <c r="BP198" s="53"/>
      <c r="BQ198" s="53"/>
      <c r="BR198" s="53"/>
      <c r="BS198" s="53"/>
      <c r="BT198" s="53"/>
      <c r="BU198" s="53"/>
      <c r="BV198" s="53"/>
      <c r="BW198" s="53"/>
      <c r="BX198" s="53"/>
      <c r="BY198" s="53"/>
      <c r="BZ198"/>
      <c r="CA198"/>
      <c r="CB198"/>
      <c r="CC198"/>
      <c r="CD198"/>
      <c r="CE198"/>
      <c r="CF198"/>
      <c r="CG198"/>
      <c r="CH198"/>
      <c r="CI198"/>
      <c r="CJ198"/>
      <c r="CK198"/>
      <c r="CL198"/>
      <c r="CM198"/>
      <c r="CN198"/>
      <c r="CO198"/>
      <c r="CP198"/>
      <c r="CQ198"/>
      <c r="CR198"/>
      <c r="CS198"/>
      <c r="CT198"/>
      <c r="CU198"/>
      <c r="CV198"/>
    </row>
    <row r="199" spans="2:103">
      <c r="E199" s="1" t="s">
        <v>384</v>
      </c>
      <c r="G199" s="1" t="s">
        <v>154</v>
      </c>
      <c r="H199" s="135" t="b">
        <f t="shared" si="95"/>
        <v>1</v>
      </c>
      <c r="K199" s="55"/>
      <c r="M199" s="53">
        <f>1/RIGHT($E199,1)</f>
        <v>0.5</v>
      </c>
      <c r="N199" s="53">
        <f>1/2</f>
        <v>0.5</v>
      </c>
      <c r="O199" s="53"/>
      <c r="P199" s="53"/>
      <c r="Q199" s="53"/>
      <c r="R199" s="53"/>
      <c r="S199" s="53"/>
      <c r="T199" s="53"/>
      <c r="U199" s="53"/>
      <c r="V199" s="53"/>
      <c r="W199" s="53"/>
      <c r="X199" s="53"/>
      <c r="Y199" s="53"/>
      <c r="Z199" s="53"/>
      <c r="AA199" s="53"/>
      <c r="AB199" s="53"/>
      <c r="AC199" s="53"/>
      <c r="AD199" s="53"/>
      <c r="AE199" s="53"/>
      <c r="AF199" s="53"/>
      <c r="AG199" s="53"/>
      <c r="AH199" s="53"/>
      <c r="AI199" s="53"/>
      <c r="AJ199" s="53"/>
      <c r="AK199" s="53"/>
      <c r="AL199" s="53"/>
      <c r="AM199" s="53"/>
      <c r="AN199" s="53"/>
      <c r="AO199" s="53"/>
      <c r="AP199" s="53"/>
      <c r="AQ199" s="53"/>
      <c r="AR199" s="53"/>
      <c r="AS199" s="53"/>
      <c r="AT199" s="53"/>
      <c r="AU199" s="53"/>
      <c r="AV199" s="53"/>
      <c r="AW199" s="53"/>
      <c r="AX199" s="53"/>
      <c r="AY199" s="53"/>
      <c r="AZ199" s="53"/>
      <c r="BA199" s="53"/>
      <c r="BB199" s="53"/>
      <c r="BC199" s="53"/>
      <c r="BD199" s="53"/>
      <c r="BE199" s="53"/>
      <c r="BF199" s="53"/>
      <c r="BG199" s="53"/>
      <c r="BH199" s="53"/>
      <c r="BI199" s="53"/>
      <c r="BJ199" s="53"/>
      <c r="BK199" s="53"/>
      <c r="BL199" s="53"/>
      <c r="BM199" s="53"/>
      <c r="BN199" s="53"/>
      <c r="BO199" s="53"/>
      <c r="BP199" s="53"/>
      <c r="BQ199" s="53"/>
      <c r="BR199" s="53"/>
      <c r="BS199" s="53"/>
      <c r="BT199" s="53"/>
      <c r="BU199" s="53"/>
      <c r="BV199" s="53"/>
      <c r="BW199" s="53"/>
      <c r="BX199" s="53"/>
      <c r="BY199" s="53"/>
      <c r="BZ199"/>
      <c r="CA199"/>
      <c r="CB199"/>
      <c r="CC199"/>
      <c r="CD199"/>
      <c r="CE199"/>
      <c r="CF199"/>
      <c r="CG199"/>
      <c r="CH199"/>
      <c r="CI199"/>
      <c r="CJ199"/>
      <c r="CK199"/>
      <c r="CL199"/>
      <c r="CM199"/>
      <c r="CN199"/>
      <c r="CO199"/>
      <c r="CP199"/>
      <c r="CQ199"/>
      <c r="CR199"/>
      <c r="CS199"/>
      <c r="CT199"/>
      <c r="CU199"/>
      <c r="CV199"/>
    </row>
    <row r="200" spans="2:103">
      <c r="E200" s="1" t="s">
        <v>385</v>
      </c>
      <c r="G200" s="1" t="s">
        <v>154</v>
      </c>
      <c r="H200" s="135" t="b">
        <f t="shared" si="95"/>
        <v>1</v>
      </c>
      <c r="K200" s="55"/>
      <c r="M200" s="53">
        <f>1/RIGHT($E200,1)</f>
        <v>1</v>
      </c>
      <c r="N200" s="53"/>
      <c r="O200" s="53"/>
      <c r="P200" s="53"/>
      <c r="Q200" s="53"/>
      <c r="R200" s="53"/>
      <c r="S200" s="53"/>
      <c r="T200" s="53"/>
      <c r="U200" s="53"/>
      <c r="V200" s="53"/>
      <c r="W200" s="53"/>
      <c r="X200" s="53"/>
      <c r="Y200" s="53"/>
      <c r="Z200" s="53"/>
      <c r="AA200" s="53"/>
      <c r="AB200" s="53"/>
      <c r="AC200" s="53"/>
      <c r="AD200" s="53"/>
      <c r="AE200" s="53"/>
      <c r="AF200" s="53"/>
      <c r="AG200" s="53"/>
      <c r="AH200" s="53"/>
      <c r="AI200" s="53"/>
      <c r="AJ200" s="53"/>
      <c r="AK200" s="53"/>
      <c r="AL200" s="53"/>
      <c r="AM200" s="53"/>
      <c r="AN200" s="53"/>
      <c r="AO200" s="53"/>
      <c r="AP200" s="53"/>
      <c r="AQ200" s="53"/>
      <c r="AR200" s="53"/>
      <c r="AS200" s="53"/>
      <c r="AT200" s="53"/>
      <c r="AU200" s="53"/>
      <c r="AV200" s="53"/>
      <c r="AW200" s="53"/>
      <c r="AX200" s="53"/>
      <c r="AY200" s="53"/>
      <c r="AZ200" s="53"/>
      <c r="BA200" s="53"/>
      <c r="BB200" s="53"/>
      <c r="BC200" s="53"/>
      <c r="BD200" s="53"/>
      <c r="BE200" s="53"/>
      <c r="BF200" s="53"/>
      <c r="BG200" s="53"/>
      <c r="BH200" s="53"/>
      <c r="BI200" s="53"/>
      <c r="BJ200" s="53"/>
      <c r="BK200" s="53"/>
      <c r="BL200" s="53"/>
      <c r="BM200" s="53"/>
      <c r="BN200" s="53"/>
      <c r="BO200" s="53"/>
      <c r="BP200" s="53"/>
      <c r="BQ200" s="53"/>
      <c r="BR200" s="53"/>
      <c r="BS200" s="53"/>
      <c r="BT200" s="53"/>
      <c r="BU200" s="53"/>
      <c r="BV200" s="53"/>
      <c r="BW200" s="53"/>
      <c r="BX200" s="53"/>
      <c r="BY200" s="53"/>
      <c r="BZ200"/>
      <c r="CA200"/>
      <c r="CB200"/>
      <c r="CC200"/>
      <c r="CD200"/>
      <c r="CE200"/>
      <c r="CF200"/>
      <c r="CG200"/>
      <c r="CH200"/>
      <c r="CI200"/>
      <c r="CJ200"/>
      <c r="CK200"/>
      <c r="CL200"/>
      <c r="CM200"/>
      <c r="CN200"/>
      <c r="CO200"/>
      <c r="CP200"/>
      <c r="CQ200"/>
      <c r="CR200"/>
      <c r="CS200"/>
      <c r="CT200"/>
      <c r="CU200"/>
      <c r="CV200"/>
    </row>
    <row r="201" spans="2:103">
      <c r="H201" s="1"/>
      <c r="I201" s="1"/>
      <c r="J201" s="1"/>
    </row>
    <row r="202" spans="2:103" s="90" customFormat="1">
      <c r="B202" s="1"/>
      <c r="C202" s="43">
        <f>MAX($B$5:C201)+0.1</f>
        <v>6.1999999999999993</v>
      </c>
      <c r="D202" s="41" t="s">
        <v>386</v>
      </c>
      <c r="E202" s="41"/>
      <c r="F202" s="41"/>
      <c r="G202" s="41"/>
      <c r="H202" s="41"/>
      <c r="I202" s="41"/>
      <c r="J202" s="41"/>
      <c r="K202" s="41"/>
      <c r="L202" s="41"/>
      <c r="M202" s="41"/>
      <c r="N202" s="41"/>
      <c r="O202" s="41"/>
      <c r="P202" s="41"/>
      <c r="Q202" s="41"/>
      <c r="R202" s="41"/>
      <c r="S202" s="41"/>
      <c r="T202" s="41"/>
      <c r="U202" s="41"/>
      <c r="V202" s="41"/>
      <c r="W202" s="41"/>
      <c r="X202" s="41"/>
      <c r="Y202" s="41"/>
      <c r="Z202" s="41"/>
      <c r="AA202" s="41"/>
      <c r="AB202" s="41"/>
      <c r="AC202" s="41"/>
      <c r="AD202" s="41"/>
      <c r="AE202" s="41"/>
      <c r="AF202" s="41"/>
      <c r="AG202" s="41"/>
      <c r="AH202" s="41"/>
      <c r="AI202" s="41"/>
      <c r="AJ202" s="41"/>
      <c r="AK202" s="41"/>
      <c r="AL202" s="41"/>
      <c r="AM202" s="41"/>
      <c r="AN202" s="41"/>
      <c r="AO202" s="41"/>
      <c r="AP202" s="41"/>
      <c r="AQ202" s="41"/>
      <c r="AR202" s="41"/>
      <c r="AS202" s="41"/>
      <c r="AT202" s="41"/>
      <c r="AU202" s="41"/>
      <c r="AV202" s="41"/>
      <c r="AW202" s="41"/>
      <c r="AX202" s="41"/>
      <c r="AY202" s="41"/>
      <c r="AZ202" s="41"/>
      <c r="BA202" s="41"/>
      <c r="BB202" s="41"/>
      <c r="BC202" s="41"/>
      <c r="BD202" s="41"/>
      <c r="BE202" s="41"/>
      <c r="BF202" s="41"/>
      <c r="BG202" s="41"/>
      <c r="BH202" s="41"/>
      <c r="BI202" s="41"/>
      <c r="BJ202" s="41"/>
      <c r="BK202" s="41"/>
      <c r="BL202" s="41"/>
      <c r="BM202" s="41"/>
      <c r="BN202" s="41"/>
      <c r="BO202" s="41"/>
      <c r="BP202" s="41"/>
      <c r="BQ202" s="41"/>
      <c r="BR202" s="41"/>
      <c r="BS202" s="41"/>
      <c r="BT202" s="41"/>
      <c r="BU202" s="41"/>
      <c r="BV202" s="41"/>
      <c r="BW202" s="41"/>
      <c r="BX202" s="41"/>
      <c r="BY202" s="41"/>
      <c r="BZ202" s="41"/>
      <c r="CA202" s="41"/>
      <c r="CB202" s="41"/>
      <c r="CC202" s="41"/>
      <c r="CD202" s="41"/>
      <c r="CE202" s="41"/>
      <c r="CF202" s="41"/>
      <c r="CG202" s="41"/>
      <c r="CH202" s="41"/>
      <c r="CI202" s="41"/>
      <c r="CJ202" s="41"/>
      <c r="CK202" s="41"/>
      <c r="CL202" s="41"/>
      <c r="CM202" s="41"/>
      <c r="CN202" s="41"/>
      <c r="CO202" s="41"/>
      <c r="CP202" s="41"/>
      <c r="CQ202" s="41"/>
      <c r="CR202" s="41"/>
      <c r="CS202" s="41"/>
      <c r="CT202" s="41"/>
      <c r="CU202" s="41"/>
      <c r="CV202" s="41"/>
      <c r="CW202" s="41"/>
      <c r="CX202" s="41"/>
      <c r="CY202" s="41"/>
    </row>
    <row r="203" spans="2:103">
      <c r="C203" s="38" t="s">
        <v>352</v>
      </c>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c r="AC203" s="38"/>
      <c r="AD203" s="38"/>
      <c r="AE203" s="38"/>
      <c r="AF203" s="38"/>
      <c r="AG203" s="38"/>
      <c r="AH203" s="38"/>
      <c r="AI203" s="38"/>
      <c r="AJ203" s="38"/>
      <c r="AK203" s="38"/>
      <c r="AL203" s="38"/>
      <c r="AM203" s="38"/>
      <c r="AN203" s="38"/>
      <c r="AO203" s="38"/>
      <c r="AP203" s="38"/>
      <c r="AQ203" s="38"/>
      <c r="AR203" s="38"/>
      <c r="AS203" s="38"/>
      <c r="AT203" s="38"/>
      <c r="AU203" s="38"/>
      <c r="AV203" s="38"/>
      <c r="AW203" s="38"/>
      <c r="AX203" s="38"/>
      <c r="AY203" s="38"/>
      <c r="AZ203" s="38"/>
      <c r="BA203" s="38"/>
      <c r="BB203" s="38"/>
      <c r="BC203" s="38"/>
      <c r="BD203" s="38"/>
      <c r="BE203" s="38"/>
      <c r="BF203" s="38"/>
      <c r="BG203" s="38"/>
      <c r="BH203" s="38"/>
      <c r="BI203" s="38"/>
      <c r="BJ203" s="38"/>
      <c r="BK203" s="38"/>
      <c r="BL203" s="38"/>
      <c r="BM203" s="38"/>
      <c r="BN203" s="38"/>
      <c r="BO203" s="38"/>
      <c r="BP203" s="38"/>
      <c r="BQ203" s="38"/>
      <c r="BR203" s="38"/>
      <c r="BS203" s="38"/>
      <c r="BT203" s="38"/>
      <c r="BU203" s="38"/>
      <c r="BV203" s="38"/>
      <c r="BW203" s="38"/>
      <c r="BX203" s="38"/>
      <c r="BY203" s="38"/>
      <c r="BZ203" s="38"/>
      <c r="CA203" s="38"/>
      <c r="CB203" s="38"/>
      <c r="CC203" s="38"/>
      <c r="CD203" s="38"/>
      <c r="CE203" s="38"/>
      <c r="CF203" s="38"/>
      <c r="CG203" s="38"/>
      <c r="CH203" s="38"/>
      <c r="CI203" s="38"/>
      <c r="CJ203" s="38"/>
      <c r="CK203" s="38"/>
      <c r="CL203" s="38"/>
      <c r="CM203" s="38"/>
      <c r="CN203" s="38"/>
      <c r="CO203" s="38"/>
      <c r="CP203" s="38"/>
      <c r="CQ203" s="38"/>
      <c r="CR203" s="38"/>
      <c r="CS203" s="38"/>
      <c r="CT203" s="38"/>
      <c r="CU203" s="38"/>
      <c r="CV203" s="38"/>
      <c r="CW203" s="38"/>
      <c r="CX203" s="38"/>
      <c r="CY203" s="38"/>
    </row>
    <row r="204" spans="2:103">
      <c r="E204" s="1" t="s">
        <v>353</v>
      </c>
      <c r="K204" s="116"/>
      <c r="M204" s="26">
        <v>1</v>
      </c>
      <c r="N204" s="26">
        <f t="shared" ref="N204" si="131">M204+1</f>
        <v>2</v>
      </c>
      <c r="O204" s="26">
        <f t="shared" ref="O204" si="132">N204+1</f>
        <v>3</v>
      </c>
      <c r="P204" s="26">
        <f t="shared" ref="P204" si="133">O204+1</f>
        <v>4</v>
      </c>
      <c r="Q204" s="26">
        <f t="shared" ref="Q204" si="134">P204+1</f>
        <v>5</v>
      </c>
      <c r="R204" s="26">
        <f t="shared" ref="R204" si="135">Q204+1</f>
        <v>6</v>
      </c>
      <c r="S204" s="26">
        <f t="shared" ref="S204" si="136">R204+1</f>
        <v>7</v>
      </c>
      <c r="T204" s="26">
        <f t="shared" ref="T204" si="137">S204+1</f>
        <v>8</v>
      </c>
      <c r="U204" s="26">
        <f t="shared" ref="U204" si="138">T204+1</f>
        <v>9</v>
      </c>
      <c r="V204" s="26">
        <f t="shared" ref="V204" si="139">U204+1</f>
        <v>10</v>
      </c>
      <c r="W204" s="26">
        <f t="shared" ref="W204" si="140">V204+1</f>
        <v>11</v>
      </c>
      <c r="X204" s="26">
        <f t="shared" ref="X204" si="141">W204+1</f>
        <v>12</v>
      </c>
      <c r="Y204" s="26">
        <f t="shared" ref="Y204" si="142">X204+1</f>
        <v>13</v>
      </c>
      <c r="Z204" s="26">
        <f t="shared" ref="Z204" si="143">Y204+1</f>
        <v>14</v>
      </c>
      <c r="AA204" s="26">
        <f t="shared" ref="AA204" si="144">Z204+1</f>
        <v>15</v>
      </c>
      <c r="AB204" s="26">
        <f t="shared" ref="AB204" si="145">AA204+1</f>
        <v>16</v>
      </c>
      <c r="AC204" s="26">
        <f t="shared" ref="AC204" si="146">AB204+1</f>
        <v>17</v>
      </c>
      <c r="AD204" s="26">
        <f t="shared" ref="AD204" si="147">AC204+1</f>
        <v>18</v>
      </c>
      <c r="AE204" s="26">
        <f t="shared" ref="AE204" si="148">AD204+1</f>
        <v>19</v>
      </c>
      <c r="AF204" s="26">
        <f t="shared" ref="AF204" si="149">AE204+1</f>
        <v>20</v>
      </c>
      <c r="AG204" s="26">
        <f t="shared" ref="AG204" si="150">AF204+1</f>
        <v>21</v>
      </c>
      <c r="AH204" s="26">
        <f t="shared" ref="AH204" si="151">AG204+1</f>
        <v>22</v>
      </c>
      <c r="AI204" s="26">
        <f t="shared" ref="AI204" si="152">AH204+1</f>
        <v>23</v>
      </c>
      <c r="AJ204" s="26">
        <f t="shared" ref="AJ204" si="153">AI204+1</f>
        <v>24</v>
      </c>
      <c r="AK204" s="26">
        <f t="shared" ref="AK204" si="154">AJ204+1</f>
        <v>25</v>
      </c>
      <c r="AL204" s="26">
        <f t="shared" ref="AL204" si="155">AK204+1</f>
        <v>26</v>
      </c>
      <c r="AM204" s="26">
        <f t="shared" ref="AM204" si="156">AL204+1</f>
        <v>27</v>
      </c>
      <c r="AN204" s="26">
        <f t="shared" ref="AN204" si="157">AM204+1</f>
        <v>28</v>
      </c>
      <c r="AO204" s="26">
        <f t="shared" ref="AO204" si="158">AN204+1</f>
        <v>29</v>
      </c>
      <c r="AP204" s="26">
        <f t="shared" ref="AP204" si="159">AO204+1</f>
        <v>30</v>
      </c>
      <c r="AQ204" s="26">
        <f t="shared" ref="AQ204" si="160">AP204+1</f>
        <v>31</v>
      </c>
      <c r="AR204" s="26">
        <f t="shared" ref="AR204" si="161">AQ204+1</f>
        <v>32</v>
      </c>
      <c r="AS204" s="26">
        <f t="shared" ref="AS204" si="162">AR204+1</f>
        <v>33</v>
      </c>
      <c r="AT204" s="26">
        <f t="shared" ref="AT204" si="163">AS204+1</f>
        <v>34</v>
      </c>
      <c r="AU204" s="26">
        <f t="shared" ref="AU204" si="164">AT204+1</f>
        <v>35</v>
      </c>
      <c r="AV204" s="26">
        <f t="shared" ref="AV204" si="165">AU204+1</f>
        <v>36</v>
      </c>
      <c r="AW204" s="26">
        <f t="shared" ref="AW204" si="166">AV204+1</f>
        <v>37</v>
      </c>
      <c r="AX204" s="26">
        <f t="shared" ref="AX204" si="167">AW204+1</f>
        <v>38</v>
      </c>
      <c r="AY204" s="26">
        <f t="shared" ref="AY204" si="168">AX204+1</f>
        <v>39</v>
      </c>
      <c r="AZ204" s="26">
        <f t="shared" ref="AZ204" si="169">AY204+1</f>
        <v>40</v>
      </c>
      <c r="BA204" s="26">
        <f t="shared" ref="BA204" si="170">AZ204+1</f>
        <v>41</v>
      </c>
      <c r="BB204" s="26">
        <f t="shared" ref="BB204" si="171">BA204+1</f>
        <v>42</v>
      </c>
      <c r="BC204" s="26">
        <f t="shared" ref="BC204" si="172">BB204+1</f>
        <v>43</v>
      </c>
      <c r="BD204" s="26">
        <f t="shared" ref="BD204" si="173">BC204+1</f>
        <v>44</v>
      </c>
      <c r="BE204" s="26">
        <f t="shared" ref="BE204" si="174">BD204+1</f>
        <v>45</v>
      </c>
      <c r="BF204" s="26">
        <f t="shared" ref="BF204" si="175">BE204+1</f>
        <v>46</v>
      </c>
      <c r="BG204" s="26">
        <f t="shared" ref="BG204" si="176">BF204+1</f>
        <v>47</v>
      </c>
      <c r="BH204" s="26">
        <f t="shared" ref="BH204" si="177">BG204+1</f>
        <v>48</v>
      </c>
      <c r="BI204" s="26">
        <f t="shared" ref="BI204" si="178">BH204+1</f>
        <v>49</v>
      </c>
      <c r="BJ204" s="26">
        <f t="shared" ref="BJ204" si="179">BI204+1</f>
        <v>50</v>
      </c>
      <c r="BK204" s="26">
        <f t="shared" ref="BK204" si="180">BJ204+1</f>
        <v>51</v>
      </c>
      <c r="BL204" s="26">
        <f t="shared" ref="BL204" si="181">BK204+1</f>
        <v>52</v>
      </c>
      <c r="BM204" s="26">
        <f t="shared" ref="BM204" si="182">BL204+1</f>
        <v>53</v>
      </c>
      <c r="BN204" s="26">
        <f t="shared" ref="BN204" si="183">BM204+1</f>
        <v>54</v>
      </c>
      <c r="BO204" s="26">
        <f t="shared" ref="BO204" si="184">BN204+1</f>
        <v>55</v>
      </c>
      <c r="BP204" s="26">
        <f t="shared" ref="BP204" si="185">BO204+1</f>
        <v>56</v>
      </c>
      <c r="BQ204" s="26">
        <f t="shared" ref="BQ204" si="186">BP204+1</f>
        <v>57</v>
      </c>
      <c r="BR204" s="26">
        <f t="shared" ref="BR204" si="187">BQ204+1</f>
        <v>58</v>
      </c>
      <c r="BS204" s="26">
        <f t="shared" ref="BS204" si="188">BR204+1</f>
        <v>59</v>
      </c>
      <c r="BT204" s="26">
        <f t="shared" ref="BT204" si="189">BS204+1</f>
        <v>60</v>
      </c>
      <c r="BU204" s="26">
        <f t="shared" ref="BU204" si="190">BT204+1</f>
        <v>61</v>
      </c>
      <c r="BV204" s="26">
        <f t="shared" ref="BV204" si="191">BU204+1</f>
        <v>62</v>
      </c>
      <c r="BW204" s="26">
        <f t="shared" ref="BW204" si="192">BV204+1</f>
        <v>63</v>
      </c>
      <c r="BX204" s="26">
        <f t="shared" ref="BX204" si="193">BW204+1</f>
        <v>64</v>
      </c>
      <c r="BY204" s="26">
        <f t="shared" ref="BY204" si="194">BX204+1</f>
        <v>65</v>
      </c>
      <c r="BZ204" s="11"/>
      <c r="CA204" s="11"/>
      <c r="CB204" s="11"/>
      <c r="CC204" s="11"/>
      <c r="CD204" s="11"/>
      <c r="CE204" s="11"/>
      <c r="CF204" s="11"/>
      <c r="CG204" s="11"/>
      <c r="CH204" s="11"/>
      <c r="CI204" s="11"/>
      <c r="CJ204" s="11"/>
      <c r="CK204" s="11"/>
      <c r="CL204" s="11"/>
      <c r="CM204" s="11"/>
      <c r="CN204" s="11"/>
      <c r="CO204" s="11"/>
      <c r="CP204" s="11"/>
      <c r="CQ204" s="11"/>
      <c r="CR204" s="11"/>
      <c r="CS204" s="11"/>
      <c r="CT204" s="11"/>
      <c r="CU204" s="11"/>
      <c r="CV204" s="11"/>
    </row>
    <row r="205" spans="2:103">
      <c r="C205" s="31"/>
      <c r="D205" s="31"/>
      <c r="E205" s="31" t="s">
        <v>387</v>
      </c>
      <c r="F205" s="31"/>
      <c r="G205" s="31"/>
      <c r="H205" s="31"/>
      <c r="I205" s="31"/>
      <c r="J205" s="31"/>
      <c r="K205" s="31"/>
      <c r="L205" s="31"/>
      <c r="M205" s="428">
        <f>IFERROR(HLOOKUP(M204,$L$13:$CV$16,4,),0)</f>
        <v>0</v>
      </c>
      <c r="N205" s="428">
        <f t="shared" ref="N205:AR205" si="195">IFERROR(HLOOKUP(N204,$L$13:$CV$16,4,),0)</f>
        <v>0</v>
      </c>
      <c r="O205" s="428">
        <f t="shared" si="195"/>
        <v>0</v>
      </c>
      <c r="P205" s="428">
        <f t="shared" si="195"/>
        <v>0</v>
      </c>
      <c r="Q205" s="428">
        <f t="shared" si="195"/>
        <v>0</v>
      </c>
      <c r="R205" s="428">
        <f t="shared" si="195"/>
        <v>0</v>
      </c>
      <c r="S205" s="428">
        <f t="shared" si="195"/>
        <v>0</v>
      </c>
      <c r="T205" s="428">
        <f t="shared" si="195"/>
        <v>0</v>
      </c>
      <c r="U205" s="428">
        <f t="shared" si="195"/>
        <v>0</v>
      </c>
      <c r="V205" s="428">
        <f t="shared" si="195"/>
        <v>0</v>
      </c>
      <c r="W205" s="428">
        <f t="shared" si="195"/>
        <v>0</v>
      </c>
      <c r="X205" s="428">
        <f t="shared" si="195"/>
        <v>0</v>
      </c>
      <c r="Y205" s="428">
        <f t="shared" si="195"/>
        <v>0</v>
      </c>
      <c r="Z205" s="428">
        <f t="shared" si="195"/>
        <v>0</v>
      </c>
      <c r="AA205" s="428">
        <f t="shared" si="195"/>
        <v>0</v>
      </c>
      <c r="AB205" s="428">
        <f t="shared" si="195"/>
        <v>0</v>
      </c>
      <c r="AC205" s="428">
        <f t="shared" si="195"/>
        <v>0</v>
      </c>
      <c r="AD205" s="428">
        <f t="shared" si="195"/>
        <v>0</v>
      </c>
      <c r="AE205" s="428">
        <f t="shared" si="195"/>
        <v>0</v>
      </c>
      <c r="AF205" s="428">
        <f t="shared" si="195"/>
        <v>0</v>
      </c>
      <c r="AG205" s="428">
        <f t="shared" si="195"/>
        <v>0</v>
      </c>
      <c r="AH205" s="428">
        <f t="shared" si="195"/>
        <v>0</v>
      </c>
      <c r="AI205" s="428">
        <f t="shared" si="195"/>
        <v>0</v>
      </c>
      <c r="AJ205" s="428">
        <f t="shared" si="195"/>
        <v>0</v>
      </c>
      <c r="AK205" s="428">
        <f t="shared" si="195"/>
        <v>0</v>
      </c>
      <c r="AL205" s="428">
        <f t="shared" si="195"/>
        <v>0</v>
      </c>
      <c r="AM205" s="428">
        <f t="shared" si="195"/>
        <v>0</v>
      </c>
      <c r="AN205" s="428">
        <f t="shared" si="195"/>
        <v>0</v>
      </c>
      <c r="AO205" s="428">
        <f t="shared" si="195"/>
        <v>0</v>
      </c>
      <c r="AP205" s="428">
        <f t="shared" si="195"/>
        <v>0</v>
      </c>
      <c r="AQ205" s="428">
        <f t="shared" si="195"/>
        <v>0</v>
      </c>
      <c r="AR205" s="428">
        <f t="shared" si="195"/>
        <v>0</v>
      </c>
      <c r="AS205" s="428">
        <f t="shared" ref="AS205:BU205" si="196">IFERROR(HLOOKUP(AS204,$L$13:$CV$16,4,),0)</f>
        <v>0</v>
      </c>
      <c r="AT205" s="428">
        <f t="shared" si="196"/>
        <v>0</v>
      </c>
      <c r="AU205" s="428">
        <f t="shared" si="196"/>
        <v>0</v>
      </c>
      <c r="AV205" s="428">
        <f t="shared" si="196"/>
        <v>0</v>
      </c>
      <c r="AW205" s="428">
        <f t="shared" si="196"/>
        <v>0</v>
      </c>
      <c r="AX205" s="428">
        <f t="shared" si="196"/>
        <v>0</v>
      </c>
      <c r="AY205" s="428">
        <f t="shared" si="196"/>
        <v>0</v>
      </c>
      <c r="AZ205" s="428">
        <f t="shared" si="196"/>
        <v>0</v>
      </c>
      <c r="BA205" s="428">
        <f t="shared" si="196"/>
        <v>0</v>
      </c>
      <c r="BB205" s="428">
        <f t="shared" si="196"/>
        <v>0</v>
      </c>
      <c r="BC205" s="428">
        <f t="shared" si="196"/>
        <v>0</v>
      </c>
      <c r="BD205" s="428">
        <f t="shared" si="196"/>
        <v>0</v>
      </c>
      <c r="BE205" s="428">
        <f t="shared" si="196"/>
        <v>0</v>
      </c>
      <c r="BF205" s="428">
        <f t="shared" si="196"/>
        <v>0</v>
      </c>
      <c r="BG205" s="428">
        <f t="shared" si="196"/>
        <v>0</v>
      </c>
      <c r="BH205" s="428">
        <f t="shared" si="196"/>
        <v>0</v>
      </c>
      <c r="BI205" s="428">
        <f t="shared" si="196"/>
        <v>0</v>
      </c>
      <c r="BJ205" s="428">
        <f t="shared" si="196"/>
        <v>0</v>
      </c>
      <c r="BK205" s="428">
        <f t="shared" si="196"/>
        <v>0</v>
      </c>
      <c r="BL205" s="428">
        <f t="shared" si="196"/>
        <v>0</v>
      </c>
      <c r="BM205" s="428">
        <f t="shared" si="196"/>
        <v>0</v>
      </c>
      <c r="BN205" s="428">
        <f t="shared" si="196"/>
        <v>0</v>
      </c>
      <c r="BO205" s="428">
        <f t="shared" si="196"/>
        <v>0</v>
      </c>
      <c r="BP205" s="428">
        <f t="shared" si="196"/>
        <v>0</v>
      </c>
      <c r="BQ205" s="428">
        <f t="shared" si="196"/>
        <v>0</v>
      </c>
      <c r="BR205" s="428">
        <f t="shared" si="196"/>
        <v>0</v>
      </c>
      <c r="BS205" s="428">
        <f t="shared" si="196"/>
        <v>0</v>
      </c>
      <c r="BT205" s="428">
        <f t="shared" si="196"/>
        <v>0</v>
      </c>
      <c r="BU205" s="428">
        <f t="shared" si="196"/>
        <v>0</v>
      </c>
      <c r="BV205" s="428">
        <f t="shared" ref="BV205:BY205" si="197">IFERROR(HLOOKUP(BV204,$L$13:$CV$16,4,),0)</f>
        <v>0</v>
      </c>
      <c r="BW205" s="428">
        <f t="shared" si="197"/>
        <v>0</v>
      </c>
      <c r="BX205" s="428">
        <f t="shared" si="197"/>
        <v>0</v>
      </c>
      <c r="BY205" s="428">
        <f t="shared" si="197"/>
        <v>0</v>
      </c>
      <c r="BZ205" s="31"/>
      <c r="CA205" s="31"/>
      <c r="CB205" s="31"/>
      <c r="CC205" s="31"/>
      <c r="CD205" s="31"/>
      <c r="CE205" s="31"/>
      <c r="CF205" s="31"/>
      <c r="CG205" s="31"/>
      <c r="CH205" s="31"/>
      <c r="CI205" s="31"/>
      <c r="CJ205" s="31"/>
      <c r="CK205" s="31"/>
      <c r="CL205" s="31"/>
      <c r="CM205" s="31"/>
      <c r="CN205" s="31"/>
      <c r="CO205" s="31"/>
      <c r="CP205" s="31"/>
      <c r="CQ205" s="31"/>
      <c r="CR205" s="31"/>
      <c r="CS205" s="31"/>
      <c r="CT205" s="31"/>
      <c r="CU205" s="31"/>
      <c r="CV205" s="31"/>
      <c r="CW205" s="31"/>
      <c r="CX205" s="31"/>
      <c r="CY205" s="31"/>
    </row>
    <row r="206" spans="2:103">
      <c r="C206" s="31"/>
      <c r="D206" s="31"/>
      <c r="E206" s="1" t="s">
        <v>388</v>
      </c>
      <c r="I206" s="31"/>
      <c r="J206" s="31"/>
      <c r="K206" s="31"/>
      <c r="L206" s="31"/>
      <c r="M206" s="427">
        <f>IF(M205&gt;0,M205+L206,0)</f>
        <v>0</v>
      </c>
      <c r="N206" s="427">
        <f>IF(N205&gt;0,N205+M206,0)</f>
        <v>0</v>
      </c>
      <c r="O206" s="427">
        <f t="shared" ref="O206:BY206" si="198">IF(O205&gt;0,O205+N206,0)</f>
        <v>0</v>
      </c>
      <c r="P206" s="427">
        <f t="shared" si="198"/>
        <v>0</v>
      </c>
      <c r="Q206" s="427">
        <f t="shared" si="198"/>
        <v>0</v>
      </c>
      <c r="R206" s="427">
        <f t="shared" si="198"/>
        <v>0</v>
      </c>
      <c r="S206" s="427">
        <f t="shared" si="198"/>
        <v>0</v>
      </c>
      <c r="T206" s="427">
        <f t="shared" si="198"/>
        <v>0</v>
      </c>
      <c r="U206" s="427">
        <f t="shared" si="198"/>
        <v>0</v>
      </c>
      <c r="V206" s="427">
        <f t="shared" si="198"/>
        <v>0</v>
      </c>
      <c r="W206" s="427">
        <f t="shared" si="198"/>
        <v>0</v>
      </c>
      <c r="X206" s="427">
        <f t="shared" si="198"/>
        <v>0</v>
      </c>
      <c r="Y206" s="427">
        <f t="shared" si="198"/>
        <v>0</v>
      </c>
      <c r="Z206" s="427">
        <f t="shared" si="198"/>
        <v>0</v>
      </c>
      <c r="AA206" s="427">
        <f t="shared" si="198"/>
        <v>0</v>
      </c>
      <c r="AB206" s="427">
        <f t="shared" si="198"/>
        <v>0</v>
      </c>
      <c r="AC206" s="427">
        <f t="shared" si="198"/>
        <v>0</v>
      </c>
      <c r="AD206" s="427">
        <f t="shared" si="198"/>
        <v>0</v>
      </c>
      <c r="AE206" s="427">
        <f t="shared" si="198"/>
        <v>0</v>
      </c>
      <c r="AF206" s="427">
        <f t="shared" si="198"/>
        <v>0</v>
      </c>
      <c r="AG206" s="427">
        <f t="shared" si="198"/>
        <v>0</v>
      </c>
      <c r="AH206" s="427">
        <f t="shared" si="198"/>
        <v>0</v>
      </c>
      <c r="AI206" s="427">
        <f t="shared" si="198"/>
        <v>0</v>
      </c>
      <c r="AJ206" s="427">
        <f t="shared" si="198"/>
        <v>0</v>
      </c>
      <c r="AK206" s="427">
        <f t="shared" si="198"/>
        <v>0</v>
      </c>
      <c r="AL206" s="427">
        <f t="shared" si="198"/>
        <v>0</v>
      </c>
      <c r="AM206" s="427">
        <f t="shared" si="198"/>
        <v>0</v>
      </c>
      <c r="AN206" s="427">
        <f t="shared" si="198"/>
        <v>0</v>
      </c>
      <c r="AO206" s="427">
        <f t="shared" si="198"/>
        <v>0</v>
      </c>
      <c r="AP206" s="427">
        <f t="shared" si="198"/>
        <v>0</v>
      </c>
      <c r="AQ206" s="427">
        <f t="shared" si="198"/>
        <v>0</v>
      </c>
      <c r="AR206" s="427">
        <f t="shared" si="198"/>
        <v>0</v>
      </c>
      <c r="AS206" s="427">
        <f t="shared" si="198"/>
        <v>0</v>
      </c>
      <c r="AT206" s="427">
        <f t="shared" si="198"/>
        <v>0</v>
      </c>
      <c r="AU206" s="427">
        <f t="shared" si="198"/>
        <v>0</v>
      </c>
      <c r="AV206" s="427">
        <f t="shared" si="198"/>
        <v>0</v>
      </c>
      <c r="AW206" s="427">
        <f t="shared" si="198"/>
        <v>0</v>
      </c>
      <c r="AX206" s="427">
        <f t="shared" si="198"/>
        <v>0</v>
      </c>
      <c r="AY206" s="427">
        <f t="shared" si="198"/>
        <v>0</v>
      </c>
      <c r="AZ206" s="427">
        <f t="shared" si="198"/>
        <v>0</v>
      </c>
      <c r="BA206" s="427">
        <f t="shared" si="198"/>
        <v>0</v>
      </c>
      <c r="BB206" s="427">
        <f t="shared" si="198"/>
        <v>0</v>
      </c>
      <c r="BC206" s="427">
        <f t="shared" si="198"/>
        <v>0</v>
      </c>
      <c r="BD206" s="427">
        <f t="shared" si="198"/>
        <v>0</v>
      </c>
      <c r="BE206" s="427">
        <f t="shared" si="198"/>
        <v>0</v>
      </c>
      <c r="BF206" s="427">
        <f t="shared" si="198"/>
        <v>0</v>
      </c>
      <c r="BG206" s="427">
        <f t="shared" si="198"/>
        <v>0</v>
      </c>
      <c r="BH206" s="427">
        <f t="shared" si="198"/>
        <v>0</v>
      </c>
      <c r="BI206" s="427">
        <f t="shared" si="198"/>
        <v>0</v>
      </c>
      <c r="BJ206" s="427">
        <f t="shared" si="198"/>
        <v>0</v>
      </c>
      <c r="BK206" s="427">
        <f t="shared" si="198"/>
        <v>0</v>
      </c>
      <c r="BL206" s="427">
        <f t="shared" si="198"/>
        <v>0</v>
      </c>
      <c r="BM206" s="427">
        <f t="shared" si="198"/>
        <v>0</v>
      </c>
      <c r="BN206" s="427">
        <f t="shared" si="198"/>
        <v>0</v>
      </c>
      <c r="BO206" s="427">
        <f t="shared" si="198"/>
        <v>0</v>
      </c>
      <c r="BP206" s="427">
        <f t="shared" si="198"/>
        <v>0</v>
      </c>
      <c r="BQ206" s="427">
        <f t="shared" si="198"/>
        <v>0</v>
      </c>
      <c r="BR206" s="427">
        <f t="shared" si="198"/>
        <v>0</v>
      </c>
      <c r="BS206" s="427">
        <f t="shared" si="198"/>
        <v>0</v>
      </c>
      <c r="BT206" s="427">
        <f t="shared" si="198"/>
        <v>0</v>
      </c>
      <c r="BU206" s="427">
        <f t="shared" si="198"/>
        <v>0</v>
      </c>
      <c r="BV206" s="427">
        <f t="shared" si="198"/>
        <v>0</v>
      </c>
      <c r="BW206" s="427">
        <f t="shared" si="198"/>
        <v>0</v>
      </c>
      <c r="BX206" s="427">
        <f t="shared" si="198"/>
        <v>0</v>
      </c>
      <c r="BY206" s="427">
        <f t="shared" si="198"/>
        <v>0</v>
      </c>
      <c r="BZ206" s="31"/>
      <c r="CA206" s="31"/>
      <c r="CB206" s="31"/>
      <c r="CC206" s="31"/>
      <c r="CD206" s="31"/>
      <c r="CE206" s="31"/>
      <c r="CF206" s="31"/>
      <c r="CG206" s="31"/>
      <c r="CH206" s="31"/>
      <c r="CI206" s="31"/>
      <c r="CJ206" s="31"/>
      <c r="CK206" s="31"/>
      <c r="CL206" s="31"/>
      <c r="CM206" s="31"/>
      <c r="CN206" s="31"/>
      <c r="CO206" s="31"/>
      <c r="CP206" s="31"/>
      <c r="CQ206" s="31"/>
      <c r="CR206" s="31"/>
      <c r="CS206" s="31"/>
      <c r="CT206" s="31"/>
      <c r="CU206" s="31"/>
      <c r="CV206" s="31"/>
      <c r="CW206" s="31"/>
      <c r="CX206" s="31"/>
      <c r="CY206" s="31"/>
    </row>
    <row r="207" spans="2:103">
      <c r="C207" s="31"/>
      <c r="D207" s="31"/>
      <c r="E207" s="29" t="s">
        <v>389</v>
      </c>
      <c r="F207" s="31"/>
      <c r="G207" s="31"/>
      <c r="H207" s="104" t="e">
        <f>INDEX($L$16:$BH$16, 1, MATCH(1, $L$18:$BH$18, 0))</f>
        <v>#N/A</v>
      </c>
      <c r="I207" s="31"/>
      <c r="J207" s="31"/>
      <c r="K207" s="31"/>
      <c r="L207" s="31"/>
      <c r="M207" s="31"/>
      <c r="N207" s="426"/>
      <c r="O207" s="426"/>
      <c r="P207" s="426"/>
      <c r="Q207" s="31"/>
      <c r="R207" s="31"/>
      <c r="S207" s="31"/>
      <c r="T207" s="31"/>
      <c r="U207" s="31"/>
      <c r="V207" s="31"/>
      <c r="W207" s="31"/>
      <c r="X207" s="31"/>
      <c r="Y207" s="31"/>
      <c r="Z207" s="31"/>
      <c r="AA207" s="31"/>
      <c r="AB207" s="31"/>
      <c r="AC207" s="31"/>
      <c r="AD207" s="31"/>
      <c r="AE207" s="31"/>
      <c r="AF207" s="31"/>
      <c r="AG207" s="31"/>
      <c r="AH207" s="31"/>
      <c r="AI207" s="31"/>
      <c r="AJ207" s="31"/>
      <c r="AK207" s="31"/>
      <c r="AL207" s="31"/>
      <c r="AM207" s="31"/>
      <c r="AN207" s="31"/>
      <c r="AO207" s="31"/>
      <c r="AP207" s="31"/>
      <c r="AQ207" s="31"/>
      <c r="AR207" s="31"/>
      <c r="AS207" s="31"/>
      <c r="AT207" s="31"/>
      <c r="AU207" s="31"/>
      <c r="AV207" s="31"/>
      <c r="AW207" s="31"/>
      <c r="AX207" s="31"/>
      <c r="AY207" s="31"/>
      <c r="AZ207" s="31"/>
      <c r="BA207" s="31"/>
      <c r="BB207" s="31"/>
      <c r="BC207" s="31"/>
      <c r="BD207" s="31"/>
      <c r="BE207" s="31"/>
      <c r="BF207" s="31"/>
      <c r="BG207" s="31"/>
      <c r="BH207" s="31"/>
      <c r="BI207" s="31"/>
      <c r="BJ207" s="31"/>
      <c r="BK207" s="31"/>
      <c r="BL207" s="31"/>
      <c r="BM207" s="31"/>
      <c r="BN207" s="31"/>
      <c r="BO207" s="31"/>
      <c r="BP207" s="31"/>
      <c r="BQ207" s="31"/>
      <c r="BR207" s="31"/>
      <c r="BS207" s="31"/>
      <c r="BT207" s="31"/>
      <c r="BU207" s="31"/>
      <c r="BV207" s="31"/>
      <c r="BW207" s="31"/>
      <c r="BX207" s="31"/>
      <c r="BY207" s="31"/>
      <c r="BZ207" s="31"/>
      <c r="CA207" s="31"/>
      <c r="CB207" s="31"/>
      <c r="CC207" s="31"/>
      <c r="CD207" s="31"/>
      <c r="CE207" s="31"/>
      <c r="CF207" s="31"/>
      <c r="CG207" s="31"/>
      <c r="CH207" s="31"/>
      <c r="CI207" s="31"/>
      <c r="CJ207" s="31"/>
      <c r="CK207" s="31"/>
      <c r="CL207" s="31"/>
      <c r="CM207" s="31"/>
      <c r="CN207" s="31"/>
      <c r="CO207" s="31"/>
      <c r="CP207" s="31"/>
      <c r="CQ207" s="31"/>
      <c r="CR207" s="31"/>
      <c r="CS207" s="31"/>
      <c r="CT207" s="31"/>
      <c r="CU207" s="31"/>
      <c r="CV207" s="31"/>
      <c r="CW207" s="31"/>
      <c r="CX207" s="31"/>
      <c r="CY207" s="31"/>
    </row>
    <row r="208" spans="2:103">
      <c r="C208" s="31"/>
      <c r="D208" s="31"/>
      <c r="E208" s="31" t="s">
        <v>390</v>
      </c>
      <c r="F208" s="31"/>
      <c r="G208" s="31"/>
      <c r="H208" s="425">
        <v>0.04</v>
      </c>
      <c r="I208" s="31"/>
      <c r="J208" s="31"/>
      <c r="K208" s="31"/>
      <c r="L208" s="426"/>
      <c r="M208" s="426"/>
      <c r="N208" s="426"/>
      <c r="O208" s="426"/>
      <c r="P208" s="426"/>
      <c r="Q208" s="31"/>
      <c r="R208" s="31"/>
      <c r="S208" s="31"/>
      <c r="T208" s="31"/>
      <c r="U208" s="31"/>
      <c r="V208" s="31"/>
      <c r="W208" s="31"/>
      <c r="X208" s="31"/>
      <c r="Y208" s="31"/>
      <c r="Z208" s="31"/>
      <c r="AA208" s="31"/>
      <c r="AB208" s="31"/>
      <c r="AC208" s="31"/>
      <c r="AD208" s="31"/>
      <c r="AE208" s="31"/>
      <c r="AF208" s="31"/>
      <c r="AG208" s="31"/>
      <c r="AH208" s="31"/>
      <c r="AI208" s="31"/>
      <c r="AJ208" s="31"/>
      <c r="AK208" s="31"/>
      <c r="AL208" s="31"/>
      <c r="AM208" s="31"/>
      <c r="AN208" s="31"/>
      <c r="AO208" s="31"/>
      <c r="AP208" s="31"/>
      <c r="AQ208" s="31"/>
      <c r="AR208" s="31"/>
      <c r="AS208" s="31"/>
      <c r="AT208" s="31"/>
      <c r="AU208" s="31"/>
      <c r="AV208" s="31"/>
      <c r="AW208" s="31"/>
      <c r="AX208" s="31"/>
      <c r="AY208" s="31"/>
      <c r="AZ208" s="31"/>
      <c r="BA208" s="31"/>
      <c r="BB208" s="31"/>
      <c r="BC208" s="31"/>
      <c r="BD208" s="31"/>
      <c r="BE208" s="31"/>
      <c r="BF208" s="31"/>
      <c r="BG208" s="31"/>
      <c r="BH208" s="31"/>
      <c r="BI208" s="31"/>
      <c r="BJ208" s="31"/>
      <c r="BK208" s="31"/>
      <c r="BL208" s="31"/>
      <c r="BM208" s="31"/>
      <c r="BN208" s="31"/>
      <c r="BO208" s="31"/>
      <c r="BP208" s="31"/>
      <c r="BQ208" s="31"/>
      <c r="BR208" s="31"/>
      <c r="BS208" s="31"/>
      <c r="BT208" s="31"/>
      <c r="BU208" s="31"/>
      <c r="BV208" s="31"/>
      <c r="BW208" s="31"/>
      <c r="BX208" s="31"/>
      <c r="BY208" s="31"/>
      <c r="BZ208" s="31"/>
      <c r="CA208" s="31"/>
      <c r="CB208" s="31"/>
      <c r="CC208" s="31"/>
      <c r="CD208" s="31"/>
      <c r="CE208" s="31"/>
      <c r="CF208" s="31"/>
      <c r="CG208" s="31"/>
      <c r="CH208" s="31"/>
      <c r="CI208" s="31"/>
      <c r="CJ208" s="31"/>
      <c r="CK208" s="31"/>
      <c r="CL208" s="31"/>
      <c r="CM208" s="31"/>
      <c r="CN208" s="31"/>
      <c r="CO208" s="31"/>
      <c r="CP208" s="31"/>
      <c r="CQ208" s="31"/>
      <c r="CR208" s="31"/>
      <c r="CS208" s="31"/>
      <c r="CT208" s="31"/>
      <c r="CU208" s="31"/>
      <c r="CV208" s="31"/>
      <c r="CW208" s="31"/>
      <c r="CX208" s="31"/>
      <c r="CY208" s="31"/>
    </row>
    <row r="209" spans="3:103">
      <c r="C209" s="31"/>
      <c r="D209" s="31"/>
      <c r="E209" s="31" t="s">
        <v>391</v>
      </c>
      <c r="F209" s="31"/>
      <c r="G209" s="31"/>
      <c r="H209" s="429">
        <f>SUM(L16:CV16)</f>
        <v>0</v>
      </c>
      <c r="I209" s="31"/>
      <c r="J209" s="31"/>
      <c r="K209" s="31"/>
      <c r="L209" s="31"/>
      <c r="M209" s="31"/>
      <c r="N209" s="430"/>
      <c r="O209" s="430"/>
      <c r="P209" s="430"/>
      <c r="BV209" s="31"/>
      <c r="BW209" s="31"/>
      <c r="BX209" s="31"/>
      <c r="BY209" s="31"/>
      <c r="BZ209" s="31"/>
      <c r="CA209" s="31"/>
      <c r="CB209" s="31"/>
      <c r="CC209" s="31"/>
      <c r="CD209" s="31"/>
      <c r="CE209" s="31"/>
      <c r="CF209" s="31"/>
      <c r="CG209" s="31"/>
      <c r="CH209" s="31"/>
      <c r="CI209" s="31"/>
      <c r="CJ209" s="31"/>
      <c r="CK209" s="31"/>
      <c r="CL209" s="31"/>
      <c r="CM209" s="31"/>
      <c r="CN209" s="31"/>
      <c r="CO209" s="31"/>
      <c r="CP209" s="31"/>
      <c r="CQ209" s="31"/>
      <c r="CR209" s="31"/>
      <c r="CS209" s="31"/>
      <c r="CT209" s="31"/>
      <c r="CU209" s="31"/>
      <c r="CV209" s="31"/>
      <c r="CW209" s="31"/>
      <c r="CX209" s="31"/>
      <c r="CY209" s="31"/>
    </row>
    <row r="210" spans="3:103">
      <c r="E210" s="1" t="s">
        <v>354</v>
      </c>
      <c r="G210" s="1" t="s">
        <v>154</v>
      </c>
      <c r="H210" s="135" t="e">
        <f t="shared" ref="H210" si="199">ROUND(SUM(M210:BY210),10)=1</f>
        <v>#N/A</v>
      </c>
      <c r="K210" s="55"/>
      <c r="M210" s="53" t="e">
        <f t="shared" ref="M210:AR210" si="200">IF(M$204=1,$H$207*M169,((1-$H$207)*L169)+($H$207*M169))</f>
        <v>#N/A</v>
      </c>
      <c r="N210" s="53" t="e">
        <f t="shared" si="200"/>
        <v>#N/A</v>
      </c>
      <c r="O210" s="53" t="e">
        <f t="shared" si="200"/>
        <v>#N/A</v>
      </c>
      <c r="P210" s="53" t="e">
        <f t="shared" si="200"/>
        <v>#N/A</v>
      </c>
      <c r="Q210" s="53" t="e">
        <f t="shared" si="200"/>
        <v>#N/A</v>
      </c>
      <c r="R210" s="53" t="e">
        <f t="shared" si="200"/>
        <v>#N/A</v>
      </c>
      <c r="S210" s="53" t="e">
        <f t="shared" si="200"/>
        <v>#N/A</v>
      </c>
      <c r="T210" s="53" t="e">
        <f t="shared" si="200"/>
        <v>#N/A</v>
      </c>
      <c r="U210" s="53" t="e">
        <f t="shared" si="200"/>
        <v>#N/A</v>
      </c>
      <c r="V210" s="53" t="e">
        <f t="shared" si="200"/>
        <v>#N/A</v>
      </c>
      <c r="W210" s="53" t="e">
        <f t="shared" si="200"/>
        <v>#N/A</v>
      </c>
      <c r="X210" s="53" t="e">
        <f t="shared" si="200"/>
        <v>#N/A</v>
      </c>
      <c r="Y210" s="53" t="e">
        <f t="shared" si="200"/>
        <v>#N/A</v>
      </c>
      <c r="Z210" s="53" t="e">
        <f t="shared" si="200"/>
        <v>#N/A</v>
      </c>
      <c r="AA210" s="53" t="e">
        <f t="shared" si="200"/>
        <v>#N/A</v>
      </c>
      <c r="AB210" s="53" t="e">
        <f t="shared" si="200"/>
        <v>#N/A</v>
      </c>
      <c r="AC210" s="53" t="e">
        <f t="shared" si="200"/>
        <v>#N/A</v>
      </c>
      <c r="AD210" s="53" t="e">
        <f t="shared" si="200"/>
        <v>#N/A</v>
      </c>
      <c r="AE210" s="53" t="e">
        <f t="shared" si="200"/>
        <v>#N/A</v>
      </c>
      <c r="AF210" s="53" t="e">
        <f t="shared" si="200"/>
        <v>#N/A</v>
      </c>
      <c r="AG210" s="53" t="e">
        <f t="shared" si="200"/>
        <v>#N/A</v>
      </c>
      <c r="AH210" s="53" t="e">
        <f t="shared" si="200"/>
        <v>#N/A</v>
      </c>
      <c r="AI210" s="53" t="e">
        <f t="shared" si="200"/>
        <v>#N/A</v>
      </c>
      <c r="AJ210" s="53" t="e">
        <f t="shared" si="200"/>
        <v>#N/A</v>
      </c>
      <c r="AK210" s="53" t="e">
        <f t="shared" si="200"/>
        <v>#N/A</v>
      </c>
      <c r="AL210" s="53" t="e">
        <f t="shared" si="200"/>
        <v>#N/A</v>
      </c>
      <c r="AM210" s="53" t="e">
        <f t="shared" si="200"/>
        <v>#N/A</v>
      </c>
      <c r="AN210" s="53" t="e">
        <f t="shared" si="200"/>
        <v>#N/A</v>
      </c>
      <c r="AO210" s="53" t="e">
        <f t="shared" si="200"/>
        <v>#N/A</v>
      </c>
      <c r="AP210" s="53" t="e">
        <f t="shared" si="200"/>
        <v>#N/A</v>
      </c>
      <c r="AQ210" s="53" t="e">
        <f t="shared" si="200"/>
        <v>#N/A</v>
      </c>
      <c r="AR210" s="53" t="e">
        <f t="shared" si="200"/>
        <v>#N/A</v>
      </c>
      <c r="AS210" s="53" t="e">
        <f t="shared" ref="AS210:BR210" si="201">IF(AS$204=1,$H$207*AS169,((1-$H$207)*AR169)+($H$207*AS169))</f>
        <v>#N/A</v>
      </c>
      <c r="AT210" s="53" t="e">
        <f t="shared" si="201"/>
        <v>#N/A</v>
      </c>
      <c r="AU210" s="53" t="e">
        <f t="shared" si="201"/>
        <v>#N/A</v>
      </c>
      <c r="AV210" s="53" t="e">
        <f t="shared" si="201"/>
        <v>#N/A</v>
      </c>
      <c r="AW210" s="53" t="e">
        <f t="shared" si="201"/>
        <v>#N/A</v>
      </c>
      <c r="AX210" s="53" t="e">
        <f t="shared" si="201"/>
        <v>#N/A</v>
      </c>
      <c r="AY210" s="53" t="e">
        <f t="shared" si="201"/>
        <v>#N/A</v>
      </c>
      <c r="AZ210" s="53" t="e">
        <f t="shared" si="201"/>
        <v>#N/A</v>
      </c>
      <c r="BA210" s="53" t="e">
        <f t="shared" si="201"/>
        <v>#N/A</v>
      </c>
      <c r="BB210" s="53" t="e">
        <f t="shared" si="201"/>
        <v>#N/A</v>
      </c>
      <c r="BC210" s="53" t="e">
        <f t="shared" si="201"/>
        <v>#N/A</v>
      </c>
      <c r="BD210" s="53" t="e">
        <f t="shared" si="201"/>
        <v>#N/A</v>
      </c>
      <c r="BE210" s="53" t="e">
        <f t="shared" si="201"/>
        <v>#N/A</v>
      </c>
      <c r="BF210" s="53" t="e">
        <f t="shared" si="201"/>
        <v>#N/A</v>
      </c>
      <c r="BG210" s="53" t="e">
        <f t="shared" si="201"/>
        <v>#N/A</v>
      </c>
      <c r="BH210" s="53" t="e">
        <f t="shared" si="201"/>
        <v>#N/A</v>
      </c>
      <c r="BI210" s="53" t="e">
        <f t="shared" si="201"/>
        <v>#N/A</v>
      </c>
      <c r="BJ210" s="53" t="e">
        <f t="shared" si="201"/>
        <v>#N/A</v>
      </c>
      <c r="BK210" s="53" t="e">
        <f t="shared" si="201"/>
        <v>#N/A</v>
      </c>
      <c r="BL210" s="53" t="e">
        <f t="shared" si="201"/>
        <v>#N/A</v>
      </c>
      <c r="BM210" s="53" t="e">
        <f t="shared" si="201"/>
        <v>#N/A</v>
      </c>
      <c r="BN210" s="53" t="e">
        <f t="shared" si="201"/>
        <v>#N/A</v>
      </c>
      <c r="BO210" s="53" t="e">
        <f t="shared" si="201"/>
        <v>#N/A</v>
      </c>
      <c r="BP210" s="53" t="e">
        <f t="shared" si="201"/>
        <v>#N/A</v>
      </c>
      <c r="BQ210" s="53" t="e">
        <f t="shared" si="201"/>
        <v>#N/A</v>
      </c>
      <c r="BR210" s="53" t="e">
        <f t="shared" si="201"/>
        <v>#N/A</v>
      </c>
      <c r="BS210" s="53"/>
      <c r="BT210" s="53"/>
      <c r="BU210" s="53"/>
      <c r="BV210" s="53"/>
      <c r="BW210" s="53"/>
      <c r="BX210" s="53"/>
      <c r="BY210" s="53"/>
      <c r="BZ210"/>
      <c r="CA210"/>
      <c r="CB210"/>
      <c r="CC210"/>
      <c r="CD210"/>
      <c r="CE210"/>
      <c r="CF210"/>
      <c r="CG210"/>
      <c r="CH210"/>
      <c r="CI210"/>
      <c r="CJ210"/>
      <c r="CK210"/>
      <c r="CL210"/>
      <c r="CM210"/>
      <c r="CN210"/>
      <c r="CO210"/>
      <c r="CP210"/>
      <c r="CQ210"/>
      <c r="CR210"/>
      <c r="CS210"/>
      <c r="CT210"/>
      <c r="CU210"/>
      <c r="CV210"/>
    </row>
    <row r="211" spans="3:103">
      <c r="E211" s="1" t="s">
        <v>392</v>
      </c>
      <c r="G211" s="1" t="s">
        <v>154</v>
      </c>
      <c r="H211" s="135" t="b">
        <f>ROUND(SUM(M211:BY211),10)=1</f>
        <v>0</v>
      </c>
      <c r="K211" s="55"/>
      <c r="M211" s="53">
        <f>IF(M206&gt;0, -((1-$H$208)^(M206) - (1-$H$208)^L206 - (1-$H$208)^$H$209*(M205/$H$209)),0)</f>
        <v>0</v>
      </c>
      <c r="N211" s="53">
        <f>IF(N206&gt;0, -((1-$H$208)^(N206) - (1-$H$208)^M206 - (1-$H$208)^$H$209*(N205/$H$209)),0)</f>
        <v>0</v>
      </c>
      <c r="O211" s="53">
        <f>IF(O206&gt;0, -((1-$H$208)^(O206) - (1-$H$208)^N206 - (1-$H$208)^$H$209*(O205/$H$209)),0)</f>
        <v>0</v>
      </c>
      <c r="P211" s="53">
        <f>IF(P206&gt;0, -((1-$H$208)^(P206) - (1-$H$208)^O206 - (1-$H$208)^$H$209*(P205/$H$209)),0)</f>
        <v>0</v>
      </c>
      <c r="Q211" s="53">
        <f t="shared" ref="Q211:AR211" si="202">IF(Q206&gt;0, -((1-$H$208)^(Q206) - (1-$H$208)^P206 - (1-$H$208)^$H$209*(Q205/$H$209)),0)</f>
        <v>0</v>
      </c>
      <c r="R211" s="53">
        <f t="shared" si="202"/>
        <v>0</v>
      </c>
      <c r="S211" s="53">
        <f t="shared" si="202"/>
        <v>0</v>
      </c>
      <c r="T211" s="53">
        <f t="shared" si="202"/>
        <v>0</v>
      </c>
      <c r="U211" s="53">
        <f t="shared" si="202"/>
        <v>0</v>
      </c>
      <c r="V211" s="53">
        <f t="shared" si="202"/>
        <v>0</v>
      </c>
      <c r="W211" s="53">
        <f t="shared" si="202"/>
        <v>0</v>
      </c>
      <c r="X211" s="53">
        <f t="shared" si="202"/>
        <v>0</v>
      </c>
      <c r="Y211" s="53">
        <f t="shared" si="202"/>
        <v>0</v>
      </c>
      <c r="Z211" s="53">
        <f t="shared" si="202"/>
        <v>0</v>
      </c>
      <c r="AA211" s="53">
        <f t="shared" si="202"/>
        <v>0</v>
      </c>
      <c r="AB211" s="53">
        <f t="shared" si="202"/>
        <v>0</v>
      </c>
      <c r="AC211" s="53">
        <f t="shared" si="202"/>
        <v>0</v>
      </c>
      <c r="AD211" s="53">
        <f t="shared" si="202"/>
        <v>0</v>
      </c>
      <c r="AE211" s="53">
        <f t="shared" si="202"/>
        <v>0</v>
      </c>
      <c r="AF211" s="53">
        <f t="shared" si="202"/>
        <v>0</v>
      </c>
      <c r="AG211" s="53">
        <f t="shared" si="202"/>
        <v>0</v>
      </c>
      <c r="AH211" s="53">
        <f t="shared" si="202"/>
        <v>0</v>
      </c>
      <c r="AI211" s="53">
        <f t="shared" si="202"/>
        <v>0</v>
      </c>
      <c r="AJ211" s="53">
        <f t="shared" si="202"/>
        <v>0</v>
      </c>
      <c r="AK211" s="53">
        <f t="shared" si="202"/>
        <v>0</v>
      </c>
      <c r="AL211" s="53">
        <f t="shared" si="202"/>
        <v>0</v>
      </c>
      <c r="AM211" s="53">
        <f t="shared" si="202"/>
        <v>0</v>
      </c>
      <c r="AN211" s="53">
        <f t="shared" si="202"/>
        <v>0</v>
      </c>
      <c r="AO211" s="53">
        <f t="shared" si="202"/>
        <v>0</v>
      </c>
      <c r="AP211" s="53">
        <f t="shared" si="202"/>
        <v>0</v>
      </c>
      <c r="AQ211" s="53">
        <f t="shared" si="202"/>
        <v>0</v>
      </c>
      <c r="AR211" s="53">
        <f t="shared" si="202"/>
        <v>0</v>
      </c>
      <c r="AS211" s="53">
        <f t="shared" ref="AS211:BR211" si="203">IF(AS206&gt;0, -((1-$H$208)^(AS206) - (1-$H$208)^AR206 - (1-$H$208)^$H$209*(AS205/$H$209)),0)</f>
        <v>0</v>
      </c>
      <c r="AT211" s="53">
        <f t="shared" si="203"/>
        <v>0</v>
      </c>
      <c r="AU211" s="53">
        <f t="shared" si="203"/>
        <v>0</v>
      </c>
      <c r="AV211" s="53">
        <f t="shared" si="203"/>
        <v>0</v>
      </c>
      <c r="AW211" s="53">
        <f t="shared" si="203"/>
        <v>0</v>
      </c>
      <c r="AX211" s="53">
        <f t="shared" si="203"/>
        <v>0</v>
      </c>
      <c r="AY211" s="53">
        <f t="shared" si="203"/>
        <v>0</v>
      </c>
      <c r="AZ211" s="53">
        <f t="shared" si="203"/>
        <v>0</v>
      </c>
      <c r="BA211" s="53">
        <f t="shared" si="203"/>
        <v>0</v>
      </c>
      <c r="BB211" s="53">
        <f t="shared" si="203"/>
        <v>0</v>
      </c>
      <c r="BC211" s="53">
        <f t="shared" si="203"/>
        <v>0</v>
      </c>
      <c r="BD211" s="53">
        <f t="shared" si="203"/>
        <v>0</v>
      </c>
      <c r="BE211" s="53">
        <f t="shared" si="203"/>
        <v>0</v>
      </c>
      <c r="BF211" s="53">
        <f t="shared" si="203"/>
        <v>0</v>
      </c>
      <c r="BG211" s="53">
        <f t="shared" si="203"/>
        <v>0</v>
      </c>
      <c r="BH211" s="53">
        <f t="shared" si="203"/>
        <v>0</v>
      </c>
      <c r="BI211" s="53">
        <f t="shared" si="203"/>
        <v>0</v>
      </c>
      <c r="BJ211" s="53">
        <f t="shared" si="203"/>
        <v>0</v>
      </c>
      <c r="BK211" s="53">
        <f t="shared" si="203"/>
        <v>0</v>
      </c>
      <c r="BL211" s="53">
        <f t="shared" si="203"/>
        <v>0</v>
      </c>
      <c r="BM211" s="53">
        <f t="shared" si="203"/>
        <v>0</v>
      </c>
      <c r="BN211" s="53">
        <f t="shared" si="203"/>
        <v>0</v>
      </c>
      <c r="BO211" s="53">
        <f t="shared" si="203"/>
        <v>0</v>
      </c>
      <c r="BP211" s="53">
        <f t="shared" si="203"/>
        <v>0</v>
      </c>
      <c r="BQ211" s="53">
        <f t="shared" si="203"/>
        <v>0</v>
      </c>
      <c r="BR211" s="53">
        <f t="shared" si="203"/>
        <v>0</v>
      </c>
      <c r="BS211" s="53"/>
      <c r="BT211" s="53"/>
      <c r="BU211" s="53"/>
      <c r="BV211" s="53"/>
      <c r="BW211" s="53"/>
      <c r="BX211" s="53"/>
      <c r="BY211" s="53"/>
      <c r="BZ211"/>
      <c r="CA211"/>
      <c r="CB211"/>
      <c r="CC211"/>
      <c r="CD211"/>
      <c r="CE211"/>
      <c r="CF211"/>
      <c r="CG211"/>
      <c r="CH211"/>
      <c r="CI211"/>
      <c r="CJ211"/>
      <c r="CK211"/>
      <c r="CL211"/>
      <c r="CM211"/>
      <c r="CN211"/>
      <c r="CO211"/>
      <c r="CP211"/>
      <c r="CQ211"/>
      <c r="CR211"/>
      <c r="CS211"/>
      <c r="CT211"/>
      <c r="CU211"/>
      <c r="CV211"/>
    </row>
    <row r="212" spans="3:103">
      <c r="E212" s="1" t="s">
        <v>355</v>
      </c>
      <c r="G212" s="1" t="s">
        <v>154</v>
      </c>
      <c r="H212" s="135" t="e">
        <f t="shared" ref="H212:H242" si="204">ROUND(SUM(M212:BY212),10)=1</f>
        <v>#N/A</v>
      </c>
      <c r="K212" s="55"/>
      <c r="M212" s="53" t="e">
        <f>IF(M$204=1,$H$207*M170,((1-$H$207)*L170)+($H$207*M170))</f>
        <v>#N/A</v>
      </c>
      <c r="N212" s="53" t="e">
        <f t="shared" ref="N212:AR212" si="205">IF(N$204=1,$H$207*N170,((1-$H$207)*M170)+($H$207*N170))</f>
        <v>#N/A</v>
      </c>
      <c r="O212" s="53" t="e">
        <f t="shared" si="205"/>
        <v>#N/A</v>
      </c>
      <c r="P212" s="53" t="e">
        <f t="shared" si="205"/>
        <v>#N/A</v>
      </c>
      <c r="Q212" s="53" t="e">
        <f t="shared" si="205"/>
        <v>#N/A</v>
      </c>
      <c r="R212" s="53" t="e">
        <f t="shared" si="205"/>
        <v>#N/A</v>
      </c>
      <c r="S212" s="53" t="e">
        <f t="shared" si="205"/>
        <v>#N/A</v>
      </c>
      <c r="T212" s="53" t="e">
        <f t="shared" si="205"/>
        <v>#N/A</v>
      </c>
      <c r="U212" s="53" t="e">
        <f t="shared" si="205"/>
        <v>#N/A</v>
      </c>
      <c r="V212" s="53" t="e">
        <f t="shared" si="205"/>
        <v>#N/A</v>
      </c>
      <c r="W212" s="53" t="e">
        <f t="shared" si="205"/>
        <v>#N/A</v>
      </c>
      <c r="X212" s="53" t="e">
        <f t="shared" si="205"/>
        <v>#N/A</v>
      </c>
      <c r="Y212" s="53" t="e">
        <f t="shared" si="205"/>
        <v>#N/A</v>
      </c>
      <c r="Z212" s="53" t="e">
        <f t="shared" si="205"/>
        <v>#N/A</v>
      </c>
      <c r="AA212" s="53" t="e">
        <f t="shared" si="205"/>
        <v>#N/A</v>
      </c>
      <c r="AB212" s="53" t="e">
        <f t="shared" si="205"/>
        <v>#N/A</v>
      </c>
      <c r="AC212" s="53" t="e">
        <f t="shared" si="205"/>
        <v>#N/A</v>
      </c>
      <c r="AD212" s="53" t="e">
        <f t="shared" si="205"/>
        <v>#N/A</v>
      </c>
      <c r="AE212" s="53" t="e">
        <f t="shared" si="205"/>
        <v>#N/A</v>
      </c>
      <c r="AF212" s="53" t="e">
        <f t="shared" si="205"/>
        <v>#N/A</v>
      </c>
      <c r="AG212" s="53" t="e">
        <f t="shared" si="205"/>
        <v>#N/A</v>
      </c>
      <c r="AH212" s="53" t="e">
        <f t="shared" si="205"/>
        <v>#N/A</v>
      </c>
      <c r="AI212" s="53" t="e">
        <f t="shared" si="205"/>
        <v>#N/A</v>
      </c>
      <c r="AJ212" s="53" t="e">
        <f t="shared" si="205"/>
        <v>#N/A</v>
      </c>
      <c r="AK212" s="53" t="e">
        <f t="shared" si="205"/>
        <v>#N/A</v>
      </c>
      <c r="AL212" s="53" t="e">
        <f t="shared" si="205"/>
        <v>#N/A</v>
      </c>
      <c r="AM212" s="53" t="e">
        <f t="shared" si="205"/>
        <v>#N/A</v>
      </c>
      <c r="AN212" s="53" t="e">
        <f t="shared" si="205"/>
        <v>#N/A</v>
      </c>
      <c r="AO212" s="53" t="e">
        <f t="shared" si="205"/>
        <v>#N/A</v>
      </c>
      <c r="AP212" s="53" t="e">
        <f t="shared" si="205"/>
        <v>#N/A</v>
      </c>
      <c r="AQ212" s="53" t="e">
        <f t="shared" si="205"/>
        <v>#N/A</v>
      </c>
      <c r="AR212" s="53" t="e">
        <f t="shared" si="205"/>
        <v>#N/A</v>
      </c>
      <c r="AS212" s="53" t="e">
        <f t="shared" ref="AS212:BR212" si="206">IF(AS$204=1,$H$207*AS170,((1-$H$207)*AR170)+($H$207*AS170))</f>
        <v>#N/A</v>
      </c>
      <c r="AT212" s="53" t="e">
        <f t="shared" si="206"/>
        <v>#N/A</v>
      </c>
      <c r="AU212" s="53" t="e">
        <f t="shared" si="206"/>
        <v>#N/A</v>
      </c>
      <c r="AV212" s="53" t="e">
        <f t="shared" si="206"/>
        <v>#N/A</v>
      </c>
      <c r="AW212" s="53" t="e">
        <f t="shared" si="206"/>
        <v>#N/A</v>
      </c>
      <c r="AX212" s="53" t="e">
        <f t="shared" si="206"/>
        <v>#N/A</v>
      </c>
      <c r="AY212" s="53" t="e">
        <f t="shared" si="206"/>
        <v>#N/A</v>
      </c>
      <c r="AZ212" s="53" t="e">
        <f t="shared" si="206"/>
        <v>#N/A</v>
      </c>
      <c r="BA212" s="53" t="e">
        <f t="shared" si="206"/>
        <v>#N/A</v>
      </c>
      <c r="BB212" s="53" t="e">
        <f t="shared" si="206"/>
        <v>#N/A</v>
      </c>
      <c r="BC212" s="53" t="e">
        <f t="shared" si="206"/>
        <v>#N/A</v>
      </c>
      <c r="BD212" s="53" t="e">
        <f t="shared" si="206"/>
        <v>#N/A</v>
      </c>
      <c r="BE212" s="53" t="e">
        <f t="shared" si="206"/>
        <v>#N/A</v>
      </c>
      <c r="BF212" s="53" t="e">
        <f t="shared" si="206"/>
        <v>#N/A</v>
      </c>
      <c r="BG212" s="53" t="e">
        <f t="shared" si="206"/>
        <v>#N/A</v>
      </c>
      <c r="BH212" s="53" t="e">
        <f t="shared" si="206"/>
        <v>#N/A</v>
      </c>
      <c r="BI212" s="53" t="e">
        <f t="shared" si="206"/>
        <v>#N/A</v>
      </c>
      <c r="BJ212" s="53" t="e">
        <f t="shared" si="206"/>
        <v>#N/A</v>
      </c>
      <c r="BK212" s="53" t="e">
        <f t="shared" si="206"/>
        <v>#N/A</v>
      </c>
      <c r="BL212" s="53" t="e">
        <f t="shared" si="206"/>
        <v>#N/A</v>
      </c>
      <c r="BM212" s="53" t="e">
        <f t="shared" si="206"/>
        <v>#N/A</v>
      </c>
      <c r="BN212" s="53" t="e">
        <f t="shared" si="206"/>
        <v>#N/A</v>
      </c>
      <c r="BO212" s="53" t="e">
        <f t="shared" si="206"/>
        <v>#N/A</v>
      </c>
      <c r="BP212" s="53" t="e">
        <f t="shared" si="206"/>
        <v>#N/A</v>
      </c>
      <c r="BQ212" s="53" t="e">
        <f t="shared" si="206"/>
        <v>#N/A</v>
      </c>
      <c r="BR212" s="53" t="e">
        <f t="shared" si="206"/>
        <v>#N/A</v>
      </c>
      <c r="BS212" s="53"/>
      <c r="BT212" s="53"/>
      <c r="BU212" s="53"/>
      <c r="BV212" s="53"/>
      <c r="BW212" s="53"/>
      <c r="BX212" s="53"/>
      <c r="BY212" s="53"/>
      <c r="BZ212"/>
      <c r="CA212"/>
      <c r="CB212"/>
      <c r="CC212"/>
      <c r="CD212"/>
      <c r="CE212"/>
      <c r="CF212"/>
      <c r="CG212"/>
      <c r="CH212"/>
      <c r="CI212"/>
      <c r="CJ212"/>
      <c r="CK212"/>
      <c r="CL212"/>
      <c r="CM212"/>
      <c r="CN212"/>
      <c r="CO212"/>
      <c r="CP212"/>
      <c r="CQ212"/>
      <c r="CR212"/>
      <c r="CS212"/>
      <c r="CT212"/>
      <c r="CU212"/>
      <c r="CV212"/>
    </row>
    <row r="213" spans="3:103">
      <c r="E213" s="1" t="s">
        <v>356</v>
      </c>
      <c r="G213" s="1" t="s">
        <v>154</v>
      </c>
      <c r="H213" s="135" t="e">
        <f t="shared" si="204"/>
        <v>#N/A</v>
      </c>
      <c r="K213" s="55"/>
      <c r="M213" s="53" t="e">
        <f t="shared" ref="M213:AR213" si="207">IF(M$204=1,$H$207*M171,((1-$H$207)*L171)+($H$207*M171))</f>
        <v>#N/A</v>
      </c>
      <c r="N213" s="53" t="e">
        <f t="shared" si="207"/>
        <v>#N/A</v>
      </c>
      <c r="O213" s="53" t="e">
        <f t="shared" si="207"/>
        <v>#N/A</v>
      </c>
      <c r="P213" s="53" t="e">
        <f t="shared" si="207"/>
        <v>#N/A</v>
      </c>
      <c r="Q213" s="53" t="e">
        <f t="shared" si="207"/>
        <v>#N/A</v>
      </c>
      <c r="R213" s="53" t="e">
        <f t="shared" si="207"/>
        <v>#N/A</v>
      </c>
      <c r="S213" s="53" t="e">
        <f t="shared" si="207"/>
        <v>#N/A</v>
      </c>
      <c r="T213" s="53" t="e">
        <f t="shared" si="207"/>
        <v>#N/A</v>
      </c>
      <c r="U213" s="53" t="e">
        <f t="shared" si="207"/>
        <v>#N/A</v>
      </c>
      <c r="V213" s="53" t="e">
        <f t="shared" si="207"/>
        <v>#N/A</v>
      </c>
      <c r="W213" s="53" t="e">
        <f t="shared" si="207"/>
        <v>#N/A</v>
      </c>
      <c r="X213" s="53" t="e">
        <f t="shared" si="207"/>
        <v>#N/A</v>
      </c>
      <c r="Y213" s="53" t="e">
        <f t="shared" si="207"/>
        <v>#N/A</v>
      </c>
      <c r="Z213" s="53" t="e">
        <f t="shared" si="207"/>
        <v>#N/A</v>
      </c>
      <c r="AA213" s="53" t="e">
        <f t="shared" si="207"/>
        <v>#N/A</v>
      </c>
      <c r="AB213" s="53" t="e">
        <f t="shared" si="207"/>
        <v>#N/A</v>
      </c>
      <c r="AC213" s="53" t="e">
        <f t="shared" si="207"/>
        <v>#N/A</v>
      </c>
      <c r="AD213" s="53" t="e">
        <f t="shared" si="207"/>
        <v>#N/A</v>
      </c>
      <c r="AE213" s="53" t="e">
        <f t="shared" si="207"/>
        <v>#N/A</v>
      </c>
      <c r="AF213" s="53" t="e">
        <f t="shared" si="207"/>
        <v>#N/A</v>
      </c>
      <c r="AG213" s="53" t="e">
        <f t="shared" si="207"/>
        <v>#N/A</v>
      </c>
      <c r="AH213" s="53" t="e">
        <f t="shared" si="207"/>
        <v>#N/A</v>
      </c>
      <c r="AI213" s="53" t="e">
        <f t="shared" si="207"/>
        <v>#N/A</v>
      </c>
      <c r="AJ213" s="53" t="e">
        <f t="shared" si="207"/>
        <v>#N/A</v>
      </c>
      <c r="AK213" s="53" t="e">
        <f t="shared" si="207"/>
        <v>#N/A</v>
      </c>
      <c r="AL213" s="53" t="e">
        <f t="shared" si="207"/>
        <v>#N/A</v>
      </c>
      <c r="AM213" s="53" t="e">
        <f t="shared" si="207"/>
        <v>#N/A</v>
      </c>
      <c r="AN213" s="53" t="e">
        <f t="shared" si="207"/>
        <v>#N/A</v>
      </c>
      <c r="AO213" s="53" t="e">
        <f t="shared" si="207"/>
        <v>#N/A</v>
      </c>
      <c r="AP213" s="53" t="e">
        <f t="shared" si="207"/>
        <v>#N/A</v>
      </c>
      <c r="AQ213" s="53" t="e">
        <f t="shared" si="207"/>
        <v>#N/A</v>
      </c>
      <c r="AR213" s="53" t="e">
        <f t="shared" si="207"/>
        <v>#N/A</v>
      </c>
      <c r="AS213" s="53" t="e">
        <f t="shared" ref="AS213:BR213" si="208">IF(AS$204=1,$H$207*AS171,((1-$H$207)*AR171)+($H$207*AS171))</f>
        <v>#N/A</v>
      </c>
      <c r="AT213" s="53" t="e">
        <f t="shared" si="208"/>
        <v>#N/A</v>
      </c>
      <c r="AU213" s="53" t="e">
        <f t="shared" si="208"/>
        <v>#N/A</v>
      </c>
      <c r="AV213" s="53" t="e">
        <f t="shared" si="208"/>
        <v>#N/A</v>
      </c>
      <c r="AW213" s="53" t="e">
        <f t="shared" si="208"/>
        <v>#N/A</v>
      </c>
      <c r="AX213" s="53" t="e">
        <f t="shared" si="208"/>
        <v>#N/A</v>
      </c>
      <c r="AY213" s="53" t="e">
        <f t="shared" si="208"/>
        <v>#N/A</v>
      </c>
      <c r="AZ213" s="53" t="e">
        <f t="shared" si="208"/>
        <v>#N/A</v>
      </c>
      <c r="BA213" s="53" t="e">
        <f t="shared" si="208"/>
        <v>#N/A</v>
      </c>
      <c r="BB213" s="53" t="e">
        <f t="shared" si="208"/>
        <v>#N/A</v>
      </c>
      <c r="BC213" s="53" t="e">
        <f t="shared" si="208"/>
        <v>#N/A</v>
      </c>
      <c r="BD213" s="53" t="e">
        <f t="shared" si="208"/>
        <v>#N/A</v>
      </c>
      <c r="BE213" s="53" t="e">
        <f t="shared" si="208"/>
        <v>#N/A</v>
      </c>
      <c r="BF213" s="53" t="e">
        <f t="shared" si="208"/>
        <v>#N/A</v>
      </c>
      <c r="BG213" s="53" t="e">
        <f t="shared" si="208"/>
        <v>#N/A</v>
      </c>
      <c r="BH213" s="53" t="e">
        <f t="shared" si="208"/>
        <v>#N/A</v>
      </c>
      <c r="BI213" s="53" t="e">
        <f t="shared" si="208"/>
        <v>#N/A</v>
      </c>
      <c r="BJ213" s="53" t="e">
        <f t="shared" si="208"/>
        <v>#N/A</v>
      </c>
      <c r="BK213" s="53" t="e">
        <f t="shared" si="208"/>
        <v>#N/A</v>
      </c>
      <c r="BL213" s="53" t="e">
        <f t="shared" si="208"/>
        <v>#N/A</v>
      </c>
      <c r="BM213" s="53" t="e">
        <f t="shared" si="208"/>
        <v>#N/A</v>
      </c>
      <c r="BN213" s="53" t="e">
        <f t="shared" si="208"/>
        <v>#N/A</v>
      </c>
      <c r="BO213" s="53" t="e">
        <f t="shared" si="208"/>
        <v>#N/A</v>
      </c>
      <c r="BP213" s="53" t="e">
        <f t="shared" si="208"/>
        <v>#N/A</v>
      </c>
      <c r="BQ213" s="53" t="e">
        <f t="shared" si="208"/>
        <v>#N/A</v>
      </c>
      <c r="BR213" s="53" t="e">
        <f t="shared" si="208"/>
        <v>#N/A</v>
      </c>
      <c r="BS213" s="53" t="e">
        <f>IF(BS$204=1,$H$207*BS171,((1-$H$207)*BR171)+($H$207*BS171))</f>
        <v>#N/A</v>
      </c>
      <c r="BT213" s="53"/>
      <c r="BU213" s="53"/>
      <c r="BV213" s="53"/>
      <c r="BW213" s="53"/>
      <c r="BX213" s="53"/>
      <c r="BY213" s="53"/>
      <c r="BZ213"/>
      <c r="CA213"/>
      <c r="CB213"/>
      <c r="CC213"/>
      <c r="CD213"/>
      <c r="CE213"/>
      <c r="CF213"/>
      <c r="CG213"/>
      <c r="CH213"/>
      <c r="CI213"/>
      <c r="CJ213"/>
      <c r="CK213"/>
      <c r="CL213"/>
      <c r="CM213"/>
      <c r="CN213"/>
      <c r="CO213"/>
      <c r="CP213"/>
      <c r="CQ213"/>
      <c r="CR213"/>
      <c r="CS213"/>
      <c r="CT213"/>
      <c r="CU213"/>
      <c r="CV213"/>
    </row>
    <row r="214" spans="3:103">
      <c r="E214" s="1" t="s">
        <v>357</v>
      </c>
      <c r="G214" s="1" t="s">
        <v>154</v>
      </c>
      <c r="H214" s="135" t="e">
        <f t="shared" si="204"/>
        <v>#N/A</v>
      </c>
      <c r="K214" s="55"/>
      <c r="M214" s="53" t="e">
        <f t="shared" ref="M214:AR214" si="209">IF(M$204=1,$H$207*M172,((1-$H$207)*L172)+($H$207*M172))</f>
        <v>#N/A</v>
      </c>
      <c r="N214" s="53" t="e">
        <f t="shared" si="209"/>
        <v>#N/A</v>
      </c>
      <c r="O214" s="53" t="e">
        <f t="shared" si="209"/>
        <v>#N/A</v>
      </c>
      <c r="P214" s="53" t="e">
        <f t="shared" si="209"/>
        <v>#N/A</v>
      </c>
      <c r="Q214" s="53" t="e">
        <f t="shared" si="209"/>
        <v>#N/A</v>
      </c>
      <c r="R214" s="53" t="e">
        <f t="shared" si="209"/>
        <v>#N/A</v>
      </c>
      <c r="S214" s="53" t="e">
        <f t="shared" si="209"/>
        <v>#N/A</v>
      </c>
      <c r="T214" s="53" t="e">
        <f t="shared" si="209"/>
        <v>#N/A</v>
      </c>
      <c r="U214" s="53" t="e">
        <f t="shared" si="209"/>
        <v>#N/A</v>
      </c>
      <c r="V214" s="53" t="e">
        <f t="shared" si="209"/>
        <v>#N/A</v>
      </c>
      <c r="W214" s="53" t="e">
        <f t="shared" si="209"/>
        <v>#N/A</v>
      </c>
      <c r="X214" s="53" t="e">
        <f t="shared" si="209"/>
        <v>#N/A</v>
      </c>
      <c r="Y214" s="53" t="e">
        <f t="shared" si="209"/>
        <v>#N/A</v>
      </c>
      <c r="Z214" s="53" t="e">
        <f t="shared" si="209"/>
        <v>#N/A</v>
      </c>
      <c r="AA214" s="53" t="e">
        <f t="shared" si="209"/>
        <v>#N/A</v>
      </c>
      <c r="AB214" s="53" t="e">
        <f t="shared" si="209"/>
        <v>#N/A</v>
      </c>
      <c r="AC214" s="53" t="e">
        <f t="shared" si="209"/>
        <v>#N/A</v>
      </c>
      <c r="AD214" s="53" t="e">
        <f t="shared" si="209"/>
        <v>#N/A</v>
      </c>
      <c r="AE214" s="53" t="e">
        <f t="shared" si="209"/>
        <v>#N/A</v>
      </c>
      <c r="AF214" s="53" t="e">
        <f t="shared" si="209"/>
        <v>#N/A</v>
      </c>
      <c r="AG214" s="53" t="e">
        <f t="shared" si="209"/>
        <v>#N/A</v>
      </c>
      <c r="AH214" s="53" t="e">
        <f t="shared" si="209"/>
        <v>#N/A</v>
      </c>
      <c r="AI214" s="53" t="e">
        <f t="shared" si="209"/>
        <v>#N/A</v>
      </c>
      <c r="AJ214" s="53" t="e">
        <f t="shared" si="209"/>
        <v>#N/A</v>
      </c>
      <c r="AK214" s="53" t="e">
        <f t="shared" si="209"/>
        <v>#N/A</v>
      </c>
      <c r="AL214" s="53" t="e">
        <f t="shared" si="209"/>
        <v>#N/A</v>
      </c>
      <c r="AM214" s="53" t="e">
        <f t="shared" si="209"/>
        <v>#N/A</v>
      </c>
      <c r="AN214" s="53" t="e">
        <f t="shared" si="209"/>
        <v>#N/A</v>
      </c>
      <c r="AO214" s="53" t="e">
        <f t="shared" si="209"/>
        <v>#N/A</v>
      </c>
      <c r="AP214" s="53" t="e">
        <f t="shared" si="209"/>
        <v>#N/A</v>
      </c>
      <c r="AQ214" s="53" t="e">
        <f t="shared" si="209"/>
        <v>#N/A</v>
      </c>
      <c r="AR214" s="53" t="e">
        <f t="shared" si="209"/>
        <v>#N/A</v>
      </c>
      <c r="AS214" s="53" t="e">
        <f t="shared" ref="AS214:BR214" si="210">IF(AS$204=1,$H$207*AS172,((1-$H$207)*AR172)+($H$207*AS172))</f>
        <v>#N/A</v>
      </c>
      <c r="AT214" s="53" t="e">
        <f t="shared" si="210"/>
        <v>#N/A</v>
      </c>
      <c r="AU214" s="53" t="e">
        <f t="shared" si="210"/>
        <v>#N/A</v>
      </c>
      <c r="AV214" s="53" t="e">
        <f t="shared" si="210"/>
        <v>#N/A</v>
      </c>
      <c r="AW214" s="53" t="e">
        <f t="shared" si="210"/>
        <v>#N/A</v>
      </c>
      <c r="AX214" s="53" t="e">
        <f t="shared" si="210"/>
        <v>#N/A</v>
      </c>
      <c r="AY214" s="53" t="e">
        <f t="shared" si="210"/>
        <v>#N/A</v>
      </c>
      <c r="AZ214" s="53" t="e">
        <f t="shared" si="210"/>
        <v>#N/A</v>
      </c>
      <c r="BA214" s="53" t="e">
        <f t="shared" si="210"/>
        <v>#N/A</v>
      </c>
      <c r="BB214" s="53" t="e">
        <f t="shared" si="210"/>
        <v>#N/A</v>
      </c>
      <c r="BC214" s="53" t="e">
        <f t="shared" si="210"/>
        <v>#N/A</v>
      </c>
      <c r="BD214" s="53" t="e">
        <f t="shared" si="210"/>
        <v>#N/A</v>
      </c>
      <c r="BE214" s="53" t="e">
        <f t="shared" si="210"/>
        <v>#N/A</v>
      </c>
      <c r="BF214" s="53" t="e">
        <f t="shared" si="210"/>
        <v>#N/A</v>
      </c>
      <c r="BG214" s="53" t="e">
        <f t="shared" si="210"/>
        <v>#N/A</v>
      </c>
      <c r="BH214" s="53" t="e">
        <f t="shared" si="210"/>
        <v>#N/A</v>
      </c>
      <c r="BI214" s="53" t="e">
        <f t="shared" si="210"/>
        <v>#N/A</v>
      </c>
      <c r="BJ214" s="53" t="e">
        <f t="shared" si="210"/>
        <v>#N/A</v>
      </c>
      <c r="BK214" s="53" t="e">
        <f t="shared" si="210"/>
        <v>#N/A</v>
      </c>
      <c r="BL214" s="53" t="e">
        <f t="shared" si="210"/>
        <v>#N/A</v>
      </c>
      <c r="BM214" s="53" t="e">
        <f t="shared" si="210"/>
        <v>#N/A</v>
      </c>
      <c r="BN214" s="53" t="e">
        <f t="shared" si="210"/>
        <v>#N/A</v>
      </c>
      <c r="BO214" s="53" t="e">
        <f t="shared" si="210"/>
        <v>#N/A</v>
      </c>
      <c r="BP214" s="53" t="e">
        <f t="shared" si="210"/>
        <v>#N/A</v>
      </c>
      <c r="BQ214" s="53" t="e">
        <f t="shared" si="210"/>
        <v>#N/A</v>
      </c>
      <c r="BR214" s="53" t="e">
        <f t="shared" si="210"/>
        <v>#N/A</v>
      </c>
      <c r="BS214" s="53"/>
      <c r="BT214" s="53"/>
      <c r="BU214" s="53"/>
      <c r="BV214" s="53"/>
      <c r="BW214" s="53"/>
      <c r="BX214" s="53"/>
      <c r="BY214" s="53"/>
      <c r="BZ214"/>
      <c r="CA214"/>
      <c r="CB214"/>
      <c r="CC214"/>
      <c r="CD214"/>
      <c r="CE214"/>
      <c r="CF214"/>
      <c r="CG214"/>
      <c r="CH214"/>
      <c r="CI214"/>
      <c r="CJ214"/>
      <c r="CK214"/>
      <c r="CL214"/>
      <c r="CM214"/>
      <c r="CN214"/>
      <c r="CO214"/>
      <c r="CP214"/>
      <c r="CQ214"/>
      <c r="CR214"/>
      <c r="CS214"/>
      <c r="CT214"/>
      <c r="CU214"/>
      <c r="CV214"/>
    </row>
    <row r="215" spans="3:103">
      <c r="E215" s="1" t="s">
        <v>358</v>
      </c>
      <c r="G215" s="1" t="s">
        <v>154</v>
      </c>
      <c r="H215" s="135" t="e">
        <f t="shared" si="204"/>
        <v>#N/A</v>
      </c>
      <c r="K215" s="55"/>
      <c r="M215" s="53" t="e">
        <f t="shared" ref="M215:AR215" si="211">IF(M$204=1,$H$207*M173,((1-$H$207)*L173)+($H$207*M173))</f>
        <v>#N/A</v>
      </c>
      <c r="N215" s="53" t="e">
        <f t="shared" si="211"/>
        <v>#N/A</v>
      </c>
      <c r="O215" s="53" t="e">
        <f t="shared" si="211"/>
        <v>#N/A</v>
      </c>
      <c r="P215" s="53" t="e">
        <f t="shared" si="211"/>
        <v>#N/A</v>
      </c>
      <c r="Q215" s="53" t="e">
        <f t="shared" si="211"/>
        <v>#N/A</v>
      </c>
      <c r="R215" s="53" t="e">
        <f t="shared" si="211"/>
        <v>#N/A</v>
      </c>
      <c r="S215" s="53" t="e">
        <f t="shared" si="211"/>
        <v>#N/A</v>
      </c>
      <c r="T215" s="53" t="e">
        <f t="shared" si="211"/>
        <v>#N/A</v>
      </c>
      <c r="U215" s="53" t="e">
        <f t="shared" si="211"/>
        <v>#N/A</v>
      </c>
      <c r="V215" s="53" t="e">
        <f t="shared" si="211"/>
        <v>#N/A</v>
      </c>
      <c r="W215" s="53" t="e">
        <f t="shared" si="211"/>
        <v>#N/A</v>
      </c>
      <c r="X215" s="53" t="e">
        <f t="shared" si="211"/>
        <v>#N/A</v>
      </c>
      <c r="Y215" s="53" t="e">
        <f t="shared" si="211"/>
        <v>#N/A</v>
      </c>
      <c r="Z215" s="53" t="e">
        <f t="shared" si="211"/>
        <v>#N/A</v>
      </c>
      <c r="AA215" s="53" t="e">
        <f t="shared" si="211"/>
        <v>#N/A</v>
      </c>
      <c r="AB215" s="53" t="e">
        <f t="shared" si="211"/>
        <v>#N/A</v>
      </c>
      <c r="AC215" s="53" t="e">
        <f t="shared" si="211"/>
        <v>#N/A</v>
      </c>
      <c r="AD215" s="53" t="e">
        <f t="shared" si="211"/>
        <v>#N/A</v>
      </c>
      <c r="AE215" s="53" t="e">
        <f t="shared" si="211"/>
        <v>#N/A</v>
      </c>
      <c r="AF215" s="53" t="e">
        <f t="shared" si="211"/>
        <v>#N/A</v>
      </c>
      <c r="AG215" s="53" t="e">
        <f t="shared" si="211"/>
        <v>#N/A</v>
      </c>
      <c r="AH215" s="53" t="e">
        <f t="shared" si="211"/>
        <v>#N/A</v>
      </c>
      <c r="AI215" s="53" t="e">
        <f t="shared" si="211"/>
        <v>#N/A</v>
      </c>
      <c r="AJ215" s="53" t="e">
        <f t="shared" si="211"/>
        <v>#N/A</v>
      </c>
      <c r="AK215" s="53" t="e">
        <f t="shared" si="211"/>
        <v>#N/A</v>
      </c>
      <c r="AL215" s="53" t="e">
        <f t="shared" si="211"/>
        <v>#N/A</v>
      </c>
      <c r="AM215" s="53" t="e">
        <f t="shared" si="211"/>
        <v>#N/A</v>
      </c>
      <c r="AN215" s="53" t="e">
        <f t="shared" si="211"/>
        <v>#N/A</v>
      </c>
      <c r="AO215" s="53" t="e">
        <f t="shared" si="211"/>
        <v>#N/A</v>
      </c>
      <c r="AP215" s="53" t="e">
        <f t="shared" si="211"/>
        <v>#N/A</v>
      </c>
      <c r="AQ215" s="53" t="e">
        <f t="shared" si="211"/>
        <v>#N/A</v>
      </c>
      <c r="AR215" s="53" t="e">
        <f t="shared" si="211"/>
        <v>#N/A</v>
      </c>
      <c r="AS215" s="53" t="e">
        <f t="shared" ref="AS215:BQ215" si="212">IF(AS$204=1,$H$207*AS173,((1-$H$207)*AR173)+($H$207*AS173))</f>
        <v>#N/A</v>
      </c>
      <c r="AT215" s="53" t="e">
        <f t="shared" si="212"/>
        <v>#N/A</v>
      </c>
      <c r="AU215" s="53" t="e">
        <f t="shared" si="212"/>
        <v>#N/A</v>
      </c>
      <c r="AV215" s="53" t="e">
        <f t="shared" si="212"/>
        <v>#N/A</v>
      </c>
      <c r="AW215" s="53" t="e">
        <f t="shared" si="212"/>
        <v>#N/A</v>
      </c>
      <c r="AX215" s="53" t="e">
        <f t="shared" si="212"/>
        <v>#N/A</v>
      </c>
      <c r="AY215" s="53" t="e">
        <f t="shared" si="212"/>
        <v>#N/A</v>
      </c>
      <c r="AZ215" s="53" t="e">
        <f t="shared" si="212"/>
        <v>#N/A</v>
      </c>
      <c r="BA215" s="53" t="e">
        <f t="shared" si="212"/>
        <v>#N/A</v>
      </c>
      <c r="BB215" s="53" t="e">
        <f t="shared" si="212"/>
        <v>#N/A</v>
      </c>
      <c r="BC215" s="53" t="e">
        <f t="shared" si="212"/>
        <v>#N/A</v>
      </c>
      <c r="BD215" s="53" t="e">
        <f t="shared" si="212"/>
        <v>#N/A</v>
      </c>
      <c r="BE215" s="53" t="e">
        <f t="shared" si="212"/>
        <v>#N/A</v>
      </c>
      <c r="BF215" s="53" t="e">
        <f t="shared" si="212"/>
        <v>#N/A</v>
      </c>
      <c r="BG215" s="53" t="e">
        <f t="shared" si="212"/>
        <v>#N/A</v>
      </c>
      <c r="BH215" s="53" t="e">
        <f t="shared" si="212"/>
        <v>#N/A</v>
      </c>
      <c r="BI215" s="53" t="e">
        <f t="shared" si="212"/>
        <v>#N/A</v>
      </c>
      <c r="BJ215" s="53" t="e">
        <f t="shared" si="212"/>
        <v>#N/A</v>
      </c>
      <c r="BK215" s="53" t="e">
        <f t="shared" si="212"/>
        <v>#N/A</v>
      </c>
      <c r="BL215" s="53" t="e">
        <f t="shared" si="212"/>
        <v>#N/A</v>
      </c>
      <c r="BM215" s="53" t="e">
        <f t="shared" si="212"/>
        <v>#N/A</v>
      </c>
      <c r="BN215" s="53" t="e">
        <f t="shared" si="212"/>
        <v>#N/A</v>
      </c>
      <c r="BO215" s="53" t="e">
        <f t="shared" si="212"/>
        <v>#N/A</v>
      </c>
      <c r="BP215" s="53" t="e">
        <f t="shared" si="212"/>
        <v>#N/A</v>
      </c>
      <c r="BQ215" s="53" t="e">
        <f t="shared" si="212"/>
        <v>#N/A</v>
      </c>
      <c r="BR215" s="53"/>
      <c r="BS215" s="53"/>
      <c r="BT215" s="53"/>
      <c r="BU215" s="53"/>
      <c r="BV215" s="53"/>
      <c r="BW215" s="53"/>
      <c r="BX215" s="53"/>
      <c r="BY215" s="53"/>
      <c r="BZ215"/>
      <c r="CA215"/>
      <c r="CB215"/>
      <c r="CC215"/>
      <c r="CD215"/>
      <c r="CE215"/>
      <c r="CF215"/>
      <c r="CG215"/>
      <c r="CH215"/>
      <c r="CI215"/>
      <c r="CJ215"/>
      <c r="CK215"/>
      <c r="CL215"/>
      <c r="CM215"/>
      <c r="CN215"/>
      <c r="CO215"/>
      <c r="CP215"/>
      <c r="CQ215"/>
      <c r="CR215"/>
      <c r="CS215"/>
      <c r="CT215"/>
      <c r="CU215"/>
      <c r="CV215"/>
    </row>
    <row r="216" spans="3:103">
      <c r="E216" s="1" t="s">
        <v>359</v>
      </c>
      <c r="G216" s="1" t="s">
        <v>154</v>
      </c>
      <c r="H216" s="135" t="e">
        <f t="shared" si="204"/>
        <v>#N/A</v>
      </c>
      <c r="K216" s="55"/>
      <c r="M216" s="53" t="e">
        <f t="shared" ref="M216:AR216" si="213">IF(M$204=1,$H$207*M174,((1-$H$207)*L174)+($H$207*M174))</f>
        <v>#N/A</v>
      </c>
      <c r="N216" s="53" t="e">
        <f t="shared" si="213"/>
        <v>#N/A</v>
      </c>
      <c r="O216" s="53" t="e">
        <f t="shared" si="213"/>
        <v>#N/A</v>
      </c>
      <c r="P216" s="53" t="e">
        <f t="shared" si="213"/>
        <v>#N/A</v>
      </c>
      <c r="Q216" s="53" t="e">
        <f t="shared" si="213"/>
        <v>#N/A</v>
      </c>
      <c r="R216" s="53" t="e">
        <f t="shared" si="213"/>
        <v>#N/A</v>
      </c>
      <c r="S216" s="53" t="e">
        <f t="shared" si="213"/>
        <v>#N/A</v>
      </c>
      <c r="T216" s="53" t="e">
        <f t="shared" si="213"/>
        <v>#N/A</v>
      </c>
      <c r="U216" s="53" t="e">
        <f t="shared" si="213"/>
        <v>#N/A</v>
      </c>
      <c r="V216" s="53" t="e">
        <f t="shared" si="213"/>
        <v>#N/A</v>
      </c>
      <c r="W216" s="53" t="e">
        <f t="shared" si="213"/>
        <v>#N/A</v>
      </c>
      <c r="X216" s="53" t="e">
        <f t="shared" si="213"/>
        <v>#N/A</v>
      </c>
      <c r="Y216" s="53" t="e">
        <f t="shared" si="213"/>
        <v>#N/A</v>
      </c>
      <c r="Z216" s="53" t="e">
        <f t="shared" si="213"/>
        <v>#N/A</v>
      </c>
      <c r="AA216" s="53" t="e">
        <f t="shared" si="213"/>
        <v>#N/A</v>
      </c>
      <c r="AB216" s="53" t="e">
        <f t="shared" si="213"/>
        <v>#N/A</v>
      </c>
      <c r="AC216" s="53" t="e">
        <f t="shared" si="213"/>
        <v>#N/A</v>
      </c>
      <c r="AD216" s="53" t="e">
        <f t="shared" si="213"/>
        <v>#N/A</v>
      </c>
      <c r="AE216" s="53" t="e">
        <f t="shared" si="213"/>
        <v>#N/A</v>
      </c>
      <c r="AF216" s="53" t="e">
        <f t="shared" si="213"/>
        <v>#N/A</v>
      </c>
      <c r="AG216" s="53" t="e">
        <f t="shared" si="213"/>
        <v>#N/A</v>
      </c>
      <c r="AH216" s="53" t="e">
        <f t="shared" si="213"/>
        <v>#N/A</v>
      </c>
      <c r="AI216" s="53" t="e">
        <f t="shared" si="213"/>
        <v>#N/A</v>
      </c>
      <c r="AJ216" s="53" t="e">
        <f t="shared" si="213"/>
        <v>#N/A</v>
      </c>
      <c r="AK216" s="53" t="e">
        <f t="shared" si="213"/>
        <v>#N/A</v>
      </c>
      <c r="AL216" s="53" t="e">
        <f t="shared" si="213"/>
        <v>#N/A</v>
      </c>
      <c r="AM216" s="53" t="e">
        <f t="shared" si="213"/>
        <v>#N/A</v>
      </c>
      <c r="AN216" s="53" t="e">
        <f t="shared" si="213"/>
        <v>#N/A</v>
      </c>
      <c r="AO216" s="53" t="e">
        <f t="shared" si="213"/>
        <v>#N/A</v>
      </c>
      <c r="AP216" s="53" t="e">
        <f t="shared" si="213"/>
        <v>#N/A</v>
      </c>
      <c r="AQ216" s="53" t="e">
        <f t="shared" si="213"/>
        <v>#N/A</v>
      </c>
      <c r="AR216" s="53" t="e">
        <f t="shared" si="213"/>
        <v>#N/A</v>
      </c>
      <c r="AS216" s="53" t="e">
        <f t="shared" ref="AS216:BP216" si="214">IF(AS$204=1,$H$207*AS174,((1-$H$207)*AR174)+($H$207*AS174))</f>
        <v>#N/A</v>
      </c>
      <c r="AT216" s="53" t="e">
        <f t="shared" si="214"/>
        <v>#N/A</v>
      </c>
      <c r="AU216" s="53" t="e">
        <f t="shared" si="214"/>
        <v>#N/A</v>
      </c>
      <c r="AV216" s="53" t="e">
        <f t="shared" si="214"/>
        <v>#N/A</v>
      </c>
      <c r="AW216" s="53" t="e">
        <f t="shared" si="214"/>
        <v>#N/A</v>
      </c>
      <c r="AX216" s="53" t="e">
        <f t="shared" si="214"/>
        <v>#N/A</v>
      </c>
      <c r="AY216" s="53" t="e">
        <f t="shared" si="214"/>
        <v>#N/A</v>
      </c>
      <c r="AZ216" s="53" t="e">
        <f t="shared" si="214"/>
        <v>#N/A</v>
      </c>
      <c r="BA216" s="53" t="e">
        <f t="shared" si="214"/>
        <v>#N/A</v>
      </c>
      <c r="BB216" s="53" t="e">
        <f t="shared" si="214"/>
        <v>#N/A</v>
      </c>
      <c r="BC216" s="53" t="e">
        <f t="shared" si="214"/>
        <v>#N/A</v>
      </c>
      <c r="BD216" s="53" t="e">
        <f t="shared" si="214"/>
        <v>#N/A</v>
      </c>
      <c r="BE216" s="53" t="e">
        <f t="shared" si="214"/>
        <v>#N/A</v>
      </c>
      <c r="BF216" s="53" t="e">
        <f t="shared" si="214"/>
        <v>#N/A</v>
      </c>
      <c r="BG216" s="53" t="e">
        <f t="shared" si="214"/>
        <v>#N/A</v>
      </c>
      <c r="BH216" s="53" t="e">
        <f t="shared" si="214"/>
        <v>#N/A</v>
      </c>
      <c r="BI216" s="53" t="e">
        <f t="shared" si="214"/>
        <v>#N/A</v>
      </c>
      <c r="BJ216" s="53" t="e">
        <f t="shared" si="214"/>
        <v>#N/A</v>
      </c>
      <c r="BK216" s="53" t="e">
        <f t="shared" si="214"/>
        <v>#N/A</v>
      </c>
      <c r="BL216" s="53" t="e">
        <f t="shared" si="214"/>
        <v>#N/A</v>
      </c>
      <c r="BM216" s="53" t="e">
        <f t="shared" si="214"/>
        <v>#N/A</v>
      </c>
      <c r="BN216" s="53" t="e">
        <f t="shared" si="214"/>
        <v>#N/A</v>
      </c>
      <c r="BO216" s="53" t="e">
        <f t="shared" si="214"/>
        <v>#N/A</v>
      </c>
      <c r="BP216" s="53" t="e">
        <f t="shared" si="214"/>
        <v>#N/A</v>
      </c>
      <c r="BQ216" s="53"/>
      <c r="BR216" s="53"/>
      <c r="BS216" s="53"/>
      <c r="BT216" s="53"/>
      <c r="BU216" s="53"/>
      <c r="BV216" s="53"/>
      <c r="BW216" s="53"/>
      <c r="BX216" s="53"/>
      <c r="BY216" s="53"/>
      <c r="BZ216"/>
      <c r="CA216"/>
      <c r="CB216"/>
      <c r="CC216"/>
      <c r="CD216"/>
      <c r="CE216"/>
      <c r="CF216"/>
      <c r="CG216"/>
      <c r="CH216"/>
      <c r="CI216"/>
      <c r="CJ216"/>
      <c r="CK216"/>
      <c r="CL216"/>
      <c r="CM216"/>
      <c r="CN216"/>
      <c r="CO216"/>
      <c r="CP216"/>
      <c r="CQ216"/>
      <c r="CR216"/>
      <c r="CS216"/>
      <c r="CT216"/>
      <c r="CU216"/>
      <c r="CV216"/>
    </row>
    <row r="217" spans="3:103">
      <c r="E217" s="1" t="s">
        <v>360</v>
      </c>
      <c r="G217" s="1" t="s">
        <v>154</v>
      </c>
      <c r="H217" s="135" t="e">
        <f t="shared" si="204"/>
        <v>#N/A</v>
      </c>
      <c r="K217" s="55"/>
      <c r="M217" s="53" t="e">
        <f t="shared" ref="M217:AR217" si="215">IF(M$204=1,$H$207*M175,((1-$H$207)*L175)+($H$207*M175))</f>
        <v>#N/A</v>
      </c>
      <c r="N217" s="53" t="e">
        <f t="shared" si="215"/>
        <v>#N/A</v>
      </c>
      <c r="O217" s="53" t="e">
        <f t="shared" si="215"/>
        <v>#N/A</v>
      </c>
      <c r="P217" s="53" t="e">
        <f t="shared" si="215"/>
        <v>#N/A</v>
      </c>
      <c r="Q217" s="53" t="e">
        <f t="shared" si="215"/>
        <v>#N/A</v>
      </c>
      <c r="R217" s="53" t="e">
        <f t="shared" si="215"/>
        <v>#N/A</v>
      </c>
      <c r="S217" s="53" t="e">
        <f t="shared" si="215"/>
        <v>#N/A</v>
      </c>
      <c r="T217" s="53" t="e">
        <f t="shared" si="215"/>
        <v>#N/A</v>
      </c>
      <c r="U217" s="53" t="e">
        <f t="shared" si="215"/>
        <v>#N/A</v>
      </c>
      <c r="V217" s="53" t="e">
        <f t="shared" si="215"/>
        <v>#N/A</v>
      </c>
      <c r="W217" s="53" t="e">
        <f t="shared" si="215"/>
        <v>#N/A</v>
      </c>
      <c r="X217" s="53" t="e">
        <f t="shared" si="215"/>
        <v>#N/A</v>
      </c>
      <c r="Y217" s="53" t="e">
        <f t="shared" si="215"/>
        <v>#N/A</v>
      </c>
      <c r="Z217" s="53" t="e">
        <f t="shared" si="215"/>
        <v>#N/A</v>
      </c>
      <c r="AA217" s="53" t="e">
        <f t="shared" si="215"/>
        <v>#N/A</v>
      </c>
      <c r="AB217" s="53" t="e">
        <f t="shared" si="215"/>
        <v>#N/A</v>
      </c>
      <c r="AC217" s="53" t="e">
        <f t="shared" si="215"/>
        <v>#N/A</v>
      </c>
      <c r="AD217" s="53" t="e">
        <f t="shared" si="215"/>
        <v>#N/A</v>
      </c>
      <c r="AE217" s="53" t="e">
        <f t="shared" si="215"/>
        <v>#N/A</v>
      </c>
      <c r="AF217" s="53" t="e">
        <f t="shared" si="215"/>
        <v>#N/A</v>
      </c>
      <c r="AG217" s="53" t="e">
        <f t="shared" si="215"/>
        <v>#N/A</v>
      </c>
      <c r="AH217" s="53" t="e">
        <f t="shared" si="215"/>
        <v>#N/A</v>
      </c>
      <c r="AI217" s="53" t="e">
        <f t="shared" si="215"/>
        <v>#N/A</v>
      </c>
      <c r="AJ217" s="53" t="e">
        <f t="shared" si="215"/>
        <v>#N/A</v>
      </c>
      <c r="AK217" s="53" t="e">
        <f t="shared" si="215"/>
        <v>#N/A</v>
      </c>
      <c r="AL217" s="53" t="e">
        <f t="shared" si="215"/>
        <v>#N/A</v>
      </c>
      <c r="AM217" s="53" t="e">
        <f t="shared" si="215"/>
        <v>#N/A</v>
      </c>
      <c r="AN217" s="53" t="e">
        <f t="shared" si="215"/>
        <v>#N/A</v>
      </c>
      <c r="AO217" s="53" t="e">
        <f t="shared" si="215"/>
        <v>#N/A</v>
      </c>
      <c r="AP217" s="53" t="e">
        <f t="shared" si="215"/>
        <v>#N/A</v>
      </c>
      <c r="AQ217" s="53" t="e">
        <f t="shared" si="215"/>
        <v>#N/A</v>
      </c>
      <c r="AR217" s="53" t="e">
        <f t="shared" si="215"/>
        <v>#N/A</v>
      </c>
      <c r="AS217" s="53" t="e">
        <f t="shared" ref="AS217:BO217" si="216">IF(AS$204=1,$H$207*AS175,((1-$H$207)*AR175)+($H$207*AS175))</f>
        <v>#N/A</v>
      </c>
      <c r="AT217" s="53" t="e">
        <f t="shared" si="216"/>
        <v>#N/A</v>
      </c>
      <c r="AU217" s="53" t="e">
        <f t="shared" si="216"/>
        <v>#N/A</v>
      </c>
      <c r="AV217" s="53" t="e">
        <f t="shared" si="216"/>
        <v>#N/A</v>
      </c>
      <c r="AW217" s="53" t="e">
        <f t="shared" si="216"/>
        <v>#N/A</v>
      </c>
      <c r="AX217" s="53" t="e">
        <f t="shared" si="216"/>
        <v>#N/A</v>
      </c>
      <c r="AY217" s="53" t="e">
        <f t="shared" si="216"/>
        <v>#N/A</v>
      </c>
      <c r="AZ217" s="53" t="e">
        <f t="shared" si="216"/>
        <v>#N/A</v>
      </c>
      <c r="BA217" s="53" t="e">
        <f t="shared" si="216"/>
        <v>#N/A</v>
      </c>
      <c r="BB217" s="53" t="e">
        <f t="shared" si="216"/>
        <v>#N/A</v>
      </c>
      <c r="BC217" s="53" t="e">
        <f t="shared" si="216"/>
        <v>#N/A</v>
      </c>
      <c r="BD217" s="53" t="e">
        <f t="shared" si="216"/>
        <v>#N/A</v>
      </c>
      <c r="BE217" s="53" t="e">
        <f t="shared" si="216"/>
        <v>#N/A</v>
      </c>
      <c r="BF217" s="53" t="e">
        <f t="shared" si="216"/>
        <v>#N/A</v>
      </c>
      <c r="BG217" s="53" t="e">
        <f t="shared" si="216"/>
        <v>#N/A</v>
      </c>
      <c r="BH217" s="53" t="e">
        <f t="shared" si="216"/>
        <v>#N/A</v>
      </c>
      <c r="BI217" s="53" t="e">
        <f t="shared" si="216"/>
        <v>#N/A</v>
      </c>
      <c r="BJ217" s="53" t="e">
        <f t="shared" si="216"/>
        <v>#N/A</v>
      </c>
      <c r="BK217" s="53" t="e">
        <f t="shared" si="216"/>
        <v>#N/A</v>
      </c>
      <c r="BL217" s="53" t="e">
        <f t="shared" si="216"/>
        <v>#N/A</v>
      </c>
      <c r="BM217" s="53" t="e">
        <f t="shared" si="216"/>
        <v>#N/A</v>
      </c>
      <c r="BN217" s="53" t="e">
        <f t="shared" si="216"/>
        <v>#N/A</v>
      </c>
      <c r="BO217" s="53" t="e">
        <f t="shared" si="216"/>
        <v>#N/A</v>
      </c>
      <c r="BP217" s="53"/>
      <c r="BQ217" s="53"/>
      <c r="BR217" s="53"/>
      <c r="BS217" s="53"/>
      <c r="BT217" s="53"/>
      <c r="BU217" s="53"/>
      <c r="BV217" s="53"/>
      <c r="BW217" s="53"/>
      <c r="BX217" s="53"/>
      <c r="BY217" s="53"/>
      <c r="BZ217"/>
      <c r="CA217"/>
      <c r="CB217"/>
      <c r="CC217"/>
      <c r="CD217"/>
      <c r="CE217"/>
      <c r="CF217"/>
      <c r="CG217"/>
      <c r="CH217"/>
      <c r="CI217"/>
      <c r="CJ217"/>
      <c r="CK217"/>
      <c r="CL217"/>
      <c r="CM217"/>
      <c r="CN217"/>
      <c r="CO217"/>
      <c r="CP217"/>
      <c r="CQ217"/>
      <c r="CR217"/>
      <c r="CS217"/>
      <c r="CT217"/>
      <c r="CU217"/>
      <c r="CV217"/>
    </row>
    <row r="218" spans="3:103">
      <c r="E218" s="1" t="s">
        <v>361</v>
      </c>
      <c r="G218" s="1" t="s">
        <v>154</v>
      </c>
      <c r="H218" s="135" t="e">
        <f t="shared" si="204"/>
        <v>#N/A</v>
      </c>
      <c r="K218" s="55"/>
      <c r="M218" s="53" t="e">
        <f t="shared" ref="M218:AR218" si="217">IF(M$204=1,$H$207*M176,((1-$H$207)*L176)+($H$207*M176))</f>
        <v>#N/A</v>
      </c>
      <c r="N218" s="53" t="e">
        <f t="shared" si="217"/>
        <v>#N/A</v>
      </c>
      <c r="O218" s="53" t="e">
        <f t="shared" si="217"/>
        <v>#N/A</v>
      </c>
      <c r="P218" s="53" t="e">
        <f t="shared" si="217"/>
        <v>#N/A</v>
      </c>
      <c r="Q218" s="53" t="e">
        <f t="shared" si="217"/>
        <v>#N/A</v>
      </c>
      <c r="R218" s="53" t="e">
        <f t="shared" si="217"/>
        <v>#N/A</v>
      </c>
      <c r="S218" s="53" t="e">
        <f t="shared" si="217"/>
        <v>#N/A</v>
      </c>
      <c r="T218" s="53" t="e">
        <f t="shared" si="217"/>
        <v>#N/A</v>
      </c>
      <c r="U218" s="53" t="e">
        <f t="shared" si="217"/>
        <v>#N/A</v>
      </c>
      <c r="V218" s="53" t="e">
        <f t="shared" si="217"/>
        <v>#N/A</v>
      </c>
      <c r="W218" s="53" t="e">
        <f t="shared" si="217"/>
        <v>#N/A</v>
      </c>
      <c r="X218" s="53" t="e">
        <f t="shared" si="217"/>
        <v>#N/A</v>
      </c>
      <c r="Y218" s="53" t="e">
        <f t="shared" si="217"/>
        <v>#N/A</v>
      </c>
      <c r="Z218" s="53" t="e">
        <f t="shared" si="217"/>
        <v>#N/A</v>
      </c>
      <c r="AA218" s="53" t="e">
        <f t="shared" si="217"/>
        <v>#N/A</v>
      </c>
      <c r="AB218" s="53" t="e">
        <f t="shared" si="217"/>
        <v>#N/A</v>
      </c>
      <c r="AC218" s="53" t="e">
        <f t="shared" si="217"/>
        <v>#N/A</v>
      </c>
      <c r="AD218" s="53" t="e">
        <f t="shared" si="217"/>
        <v>#N/A</v>
      </c>
      <c r="AE218" s="53" t="e">
        <f t="shared" si="217"/>
        <v>#N/A</v>
      </c>
      <c r="AF218" s="53" t="e">
        <f t="shared" si="217"/>
        <v>#N/A</v>
      </c>
      <c r="AG218" s="53" t="e">
        <f t="shared" si="217"/>
        <v>#N/A</v>
      </c>
      <c r="AH218" s="53" t="e">
        <f t="shared" si="217"/>
        <v>#N/A</v>
      </c>
      <c r="AI218" s="53" t="e">
        <f t="shared" si="217"/>
        <v>#N/A</v>
      </c>
      <c r="AJ218" s="53" t="e">
        <f t="shared" si="217"/>
        <v>#N/A</v>
      </c>
      <c r="AK218" s="53" t="e">
        <f t="shared" si="217"/>
        <v>#N/A</v>
      </c>
      <c r="AL218" s="53" t="e">
        <f t="shared" si="217"/>
        <v>#N/A</v>
      </c>
      <c r="AM218" s="53" t="e">
        <f t="shared" si="217"/>
        <v>#N/A</v>
      </c>
      <c r="AN218" s="53" t="e">
        <f t="shared" si="217"/>
        <v>#N/A</v>
      </c>
      <c r="AO218" s="53" t="e">
        <f t="shared" si="217"/>
        <v>#N/A</v>
      </c>
      <c r="AP218" s="53" t="e">
        <f t="shared" si="217"/>
        <v>#N/A</v>
      </c>
      <c r="AQ218" s="53" t="e">
        <f t="shared" si="217"/>
        <v>#N/A</v>
      </c>
      <c r="AR218" s="53" t="e">
        <f t="shared" si="217"/>
        <v>#N/A</v>
      </c>
      <c r="AS218" s="53" t="e">
        <f t="shared" ref="AS218:BN218" si="218">IF(AS$204=1,$H$207*AS176,((1-$H$207)*AR176)+($H$207*AS176))</f>
        <v>#N/A</v>
      </c>
      <c r="AT218" s="53" t="e">
        <f t="shared" si="218"/>
        <v>#N/A</v>
      </c>
      <c r="AU218" s="53" t="e">
        <f t="shared" si="218"/>
        <v>#N/A</v>
      </c>
      <c r="AV218" s="53" t="e">
        <f t="shared" si="218"/>
        <v>#N/A</v>
      </c>
      <c r="AW218" s="53" t="e">
        <f t="shared" si="218"/>
        <v>#N/A</v>
      </c>
      <c r="AX218" s="53" t="e">
        <f t="shared" si="218"/>
        <v>#N/A</v>
      </c>
      <c r="AY218" s="53" t="e">
        <f t="shared" si="218"/>
        <v>#N/A</v>
      </c>
      <c r="AZ218" s="53" t="e">
        <f t="shared" si="218"/>
        <v>#N/A</v>
      </c>
      <c r="BA218" s="53" t="e">
        <f t="shared" si="218"/>
        <v>#N/A</v>
      </c>
      <c r="BB218" s="53" t="e">
        <f t="shared" si="218"/>
        <v>#N/A</v>
      </c>
      <c r="BC218" s="53" t="e">
        <f t="shared" si="218"/>
        <v>#N/A</v>
      </c>
      <c r="BD218" s="53" t="e">
        <f t="shared" si="218"/>
        <v>#N/A</v>
      </c>
      <c r="BE218" s="53" t="e">
        <f t="shared" si="218"/>
        <v>#N/A</v>
      </c>
      <c r="BF218" s="53" t="e">
        <f t="shared" si="218"/>
        <v>#N/A</v>
      </c>
      <c r="BG218" s="53" t="e">
        <f t="shared" si="218"/>
        <v>#N/A</v>
      </c>
      <c r="BH218" s="53" t="e">
        <f t="shared" si="218"/>
        <v>#N/A</v>
      </c>
      <c r="BI218" s="53" t="e">
        <f t="shared" si="218"/>
        <v>#N/A</v>
      </c>
      <c r="BJ218" s="53" t="e">
        <f t="shared" si="218"/>
        <v>#N/A</v>
      </c>
      <c r="BK218" s="53" t="e">
        <f t="shared" si="218"/>
        <v>#N/A</v>
      </c>
      <c r="BL218" s="53" t="e">
        <f t="shared" si="218"/>
        <v>#N/A</v>
      </c>
      <c r="BM218" s="53" t="e">
        <f t="shared" si="218"/>
        <v>#N/A</v>
      </c>
      <c r="BN218" s="53" t="e">
        <f t="shared" si="218"/>
        <v>#N/A</v>
      </c>
      <c r="BO218" s="53"/>
      <c r="BP218" s="53"/>
      <c r="BQ218" s="53"/>
      <c r="BR218" s="53"/>
      <c r="BS218" s="53"/>
      <c r="BT218" s="53"/>
      <c r="BU218" s="53"/>
      <c r="BV218" s="53"/>
      <c r="BW218" s="53"/>
      <c r="BX218" s="53"/>
      <c r="BY218" s="53"/>
      <c r="BZ218"/>
      <c r="CA218"/>
      <c r="CB218"/>
      <c r="CC218"/>
      <c r="CD218"/>
      <c r="CE218"/>
      <c r="CF218"/>
      <c r="CG218"/>
      <c r="CH218"/>
      <c r="CI218"/>
      <c r="CJ218"/>
      <c r="CK218"/>
      <c r="CL218"/>
      <c r="CM218"/>
      <c r="CN218"/>
      <c r="CO218"/>
      <c r="CP218"/>
      <c r="CQ218"/>
      <c r="CR218"/>
      <c r="CS218"/>
      <c r="CT218"/>
      <c r="CU218"/>
      <c r="CV218"/>
    </row>
    <row r="219" spans="3:103">
      <c r="E219" s="1" t="s">
        <v>362</v>
      </c>
      <c r="G219" s="1" t="s">
        <v>154</v>
      </c>
      <c r="H219" s="135" t="e">
        <f t="shared" si="204"/>
        <v>#N/A</v>
      </c>
      <c r="K219" s="55"/>
      <c r="M219" s="53" t="e">
        <f t="shared" ref="M219:AR219" si="219">IF(M$204=1,$H$207*M177,((1-$H$207)*L177)+($H$207*M177))</f>
        <v>#N/A</v>
      </c>
      <c r="N219" s="53" t="e">
        <f t="shared" si="219"/>
        <v>#N/A</v>
      </c>
      <c r="O219" s="53" t="e">
        <f t="shared" si="219"/>
        <v>#N/A</v>
      </c>
      <c r="P219" s="53" t="e">
        <f t="shared" si="219"/>
        <v>#N/A</v>
      </c>
      <c r="Q219" s="53" t="e">
        <f t="shared" si="219"/>
        <v>#N/A</v>
      </c>
      <c r="R219" s="53" t="e">
        <f t="shared" si="219"/>
        <v>#N/A</v>
      </c>
      <c r="S219" s="53" t="e">
        <f t="shared" si="219"/>
        <v>#N/A</v>
      </c>
      <c r="T219" s="53" t="e">
        <f t="shared" si="219"/>
        <v>#N/A</v>
      </c>
      <c r="U219" s="53" t="e">
        <f t="shared" si="219"/>
        <v>#N/A</v>
      </c>
      <c r="V219" s="53" t="e">
        <f t="shared" si="219"/>
        <v>#N/A</v>
      </c>
      <c r="W219" s="53" t="e">
        <f t="shared" si="219"/>
        <v>#N/A</v>
      </c>
      <c r="X219" s="53" t="e">
        <f t="shared" si="219"/>
        <v>#N/A</v>
      </c>
      <c r="Y219" s="53" t="e">
        <f t="shared" si="219"/>
        <v>#N/A</v>
      </c>
      <c r="Z219" s="53" t="e">
        <f t="shared" si="219"/>
        <v>#N/A</v>
      </c>
      <c r="AA219" s="53" t="e">
        <f t="shared" si="219"/>
        <v>#N/A</v>
      </c>
      <c r="AB219" s="53" t="e">
        <f t="shared" si="219"/>
        <v>#N/A</v>
      </c>
      <c r="AC219" s="53" t="e">
        <f t="shared" si="219"/>
        <v>#N/A</v>
      </c>
      <c r="AD219" s="53" t="e">
        <f t="shared" si="219"/>
        <v>#N/A</v>
      </c>
      <c r="AE219" s="53" t="e">
        <f t="shared" si="219"/>
        <v>#N/A</v>
      </c>
      <c r="AF219" s="53" t="e">
        <f t="shared" si="219"/>
        <v>#N/A</v>
      </c>
      <c r="AG219" s="53" t="e">
        <f t="shared" si="219"/>
        <v>#N/A</v>
      </c>
      <c r="AH219" s="53" t="e">
        <f t="shared" si="219"/>
        <v>#N/A</v>
      </c>
      <c r="AI219" s="53" t="e">
        <f t="shared" si="219"/>
        <v>#N/A</v>
      </c>
      <c r="AJ219" s="53" t="e">
        <f t="shared" si="219"/>
        <v>#N/A</v>
      </c>
      <c r="AK219" s="53" t="e">
        <f t="shared" si="219"/>
        <v>#N/A</v>
      </c>
      <c r="AL219" s="53" t="e">
        <f t="shared" si="219"/>
        <v>#N/A</v>
      </c>
      <c r="AM219" s="53" t="e">
        <f t="shared" si="219"/>
        <v>#N/A</v>
      </c>
      <c r="AN219" s="53" t="e">
        <f t="shared" si="219"/>
        <v>#N/A</v>
      </c>
      <c r="AO219" s="53" t="e">
        <f t="shared" si="219"/>
        <v>#N/A</v>
      </c>
      <c r="AP219" s="53" t="e">
        <f t="shared" si="219"/>
        <v>#N/A</v>
      </c>
      <c r="AQ219" s="53" t="e">
        <f t="shared" si="219"/>
        <v>#N/A</v>
      </c>
      <c r="AR219" s="53" t="e">
        <f t="shared" si="219"/>
        <v>#N/A</v>
      </c>
      <c r="AS219" s="53" t="e">
        <f t="shared" ref="AS219:BM219" si="220">IF(AS$204=1,$H$207*AS177,((1-$H$207)*AR177)+($H$207*AS177))</f>
        <v>#N/A</v>
      </c>
      <c r="AT219" s="53" t="e">
        <f t="shared" si="220"/>
        <v>#N/A</v>
      </c>
      <c r="AU219" s="53" t="e">
        <f t="shared" si="220"/>
        <v>#N/A</v>
      </c>
      <c r="AV219" s="53" t="e">
        <f t="shared" si="220"/>
        <v>#N/A</v>
      </c>
      <c r="AW219" s="53" t="e">
        <f t="shared" si="220"/>
        <v>#N/A</v>
      </c>
      <c r="AX219" s="53" t="e">
        <f t="shared" si="220"/>
        <v>#N/A</v>
      </c>
      <c r="AY219" s="53" t="e">
        <f t="shared" si="220"/>
        <v>#N/A</v>
      </c>
      <c r="AZ219" s="53" t="e">
        <f t="shared" si="220"/>
        <v>#N/A</v>
      </c>
      <c r="BA219" s="53" t="e">
        <f t="shared" si="220"/>
        <v>#N/A</v>
      </c>
      <c r="BB219" s="53" t="e">
        <f t="shared" si="220"/>
        <v>#N/A</v>
      </c>
      <c r="BC219" s="53" t="e">
        <f t="shared" si="220"/>
        <v>#N/A</v>
      </c>
      <c r="BD219" s="53" t="e">
        <f t="shared" si="220"/>
        <v>#N/A</v>
      </c>
      <c r="BE219" s="53" t="e">
        <f t="shared" si="220"/>
        <v>#N/A</v>
      </c>
      <c r="BF219" s="53" t="e">
        <f t="shared" si="220"/>
        <v>#N/A</v>
      </c>
      <c r="BG219" s="53" t="e">
        <f t="shared" si="220"/>
        <v>#N/A</v>
      </c>
      <c r="BH219" s="53" t="e">
        <f t="shared" si="220"/>
        <v>#N/A</v>
      </c>
      <c r="BI219" s="53" t="e">
        <f t="shared" si="220"/>
        <v>#N/A</v>
      </c>
      <c r="BJ219" s="53" t="e">
        <f t="shared" si="220"/>
        <v>#N/A</v>
      </c>
      <c r="BK219" s="53" t="e">
        <f t="shared" si="220"/>
        <v>#N/A</v>
      </c>
      <c r="BL219" s="53" t="e">
        <f t="shared" si="220"/>
        <v>#N/A</v>
      </c>
      <c r="BM219" s="53" t="e">
        <f t="shared" si="220"/>
        <v>#N/A</v>
      </c>
      <c r="BN219" s="53"/>
      <c r="BO219" s="53"/>
      <c r="BP219" s="53"/>
      <c r="BQ219" s="53"/>
      <c r="BR219" s="53"/>
      <c r="BS219" s="53"/>
      <c r="BT219" s="53"/>
      <c r="BU219" s="53"/>
      <c r="BV219" s="53"/>
      <c r="BW219" s="53"/>
      <c r="BX219" s="53"/>
      <c r="BY219" s="53"/>
      <c r="BZ219"/>
      <c r="CA219"/>
      <c r="CB219"/>
      <c r="CC219"/>
      <c r="CD219"/>
      <c r="CE219"/>
      <c r="CF219"/>
      <c r="CG219"/>
      <c r="CH219"/>
      <c r="CI219"/>
      <c r="CJ219"/>
      <c r="CK219"/>
      <c r="CL219"/>
      <c r="CM219"/>
      <c r="CN219"/>
      <c r="CO219"/>
      <c r="CP219"/>
      <c r="CQ219"/>
      <c r="CR219"/>
      <c r="CS219"/>
      <c r="CT219"/>
      <c r="CU219"/>
      <c r="CV219"/>
    </row>
    <row r="220" spans="3:103">
      <c r="E220" s="1" t="s">
        <v>363</v>
      </c>
      <c r="G220" s="1" t="s">
        <v>154</v>
      </c>
      <c r="H220" s="135" t="e">
        <f t="shared" si="204"/>
        <v>#N/A</v>
      </c>
      <c r="K220" s="55"/>
      <c r="M220" s="53" t="e">
        <f t="shared" ref="M220:AR220" si="221">IF(M$204=1,$H$207*M178,((1-$H$207)*L178)+($H$207*M178))</f>
        <v>#N/A</v>
      </c>
      <c r="N220" s="53" t="e">
        <f t="shared" si="221"/>
        <v>#N/A</v>
      </c>
      <c r="O220" s="53" t="e">
        <f t="shared" si="221"/>
        <v>#N/A</v>
      </c>
      <c r="P220" s="53" t="e">
        <f t="shared" si="221"/>
        <v>#N/A</v>
      </c>
      <c r="Q220" s="53" t="e">
        <f t="shared" si="221"/>
        <v>#N/A</v>
      </c>
      <c r="R220" s="53" t="e">
        <f t="shared" si="221"/>
        <v>#N/A</v>
      </c>
      <c r="S220" s="53" t="e">
        <f t="shared" si="221"/>
        <v>#N/A</v>
      </c>
      <c r="T220" s="53" t="e">
        <f t="shared" si="221"/>
        <v>#N/A</v>
      </c>
      <c r="U220" s="53" t="e">
        <f t="shared" si="221"/>
        <v>#N/A</v>
      </c>
      <c r="V220" s="53" t="e">
        <f t="shared" si="221"/>
        <v>#N/A</v>
      </c>
      <c r="W220" s="53" t="e">
        <f t="shared" si="221"/>
        <v>#N/A</v>
      </c>
      <c r="X220" s="53" t="e">
        <f t="shared" si="221"/>
        <v>#N/A</v>
      </c>
      <c r="Y220" s="53" t="e">
        <f t="shared" si="221"/>
        <v>#N/A</v>
      </c>
      <c r="Z220" s="53" t="e">
        <f t="shared" si="221"/>
        <v>#N/A</v>
      </c>
      <c r="AA220" s="53" t="e">
        <f t="shared" si="221"/>
        <v>#N/A</v>
      </c>
      <c r="AB220" s="53" t="e">
        <f t="shared" si="221"/>
        <v>#N/A</v>
      </c>
      <c r="AC220" s="53" t="e">
        <f t="shared" si="221"/>
        <v>#N/A</v>
      </c>
      <c r="AD220" s="53" t="e">
        <f t="shared" si="221"/>
        <v>#N/A</v>
      </c>
      <c r="AE220" s="53" t="e">
        <f t="shared" si="221"/>
        <v>#N/A</v>
      </c>
      <c r="AF220" s="53" t="e">
        <f t="shared" si="221"/>
        <v>#N/A</v>
      </c>
      <c r="AG220" s="53" t="e">
        <f t="shared" si="221"/>
        <v>#N/A</v>
      </c>
      <c r="AH220" s="53" t="e">
        <f t="shared" si="221"/>
        <v>#N/A</v>
      </c>
      <c r="AI220" s="53" t="e">
        <f t="shared" si="221"/>
        <v>#N/A</v>
      </c>
      <c r="AJ220" s="53" t="e">
        <f t="shared" si="221"/>
        <v>#N/A</v>
      </c>
      <c r="AK220" s="53" t="e">
        <f t="shared" si="221"/>
        <v>#N/A</v>
      </c>
      <c r="AL220" s="53" t="e">
        <f t="shared" si="221"/>
        <v>#N/A</v>
      </c>
      <c r="AM220" s="53" t="e">
        <f t="shared" si="221"/>
        <v>#N/A</v>
      </c>
      <c r="AN220" s="53" t="e">
        <f t="shared" si="221"/>
        <v>#N/A</v>
      </c>
      <c r="AO220" s="53" t="e">
        <f t="shared" si="221"/>
        <v>#N/A</v>
      </c>
      <c r="AP220" s="53" t="e">
        <f t="shared" si="221"/>
        <v>#N/A</v>
      </c>
      <c r="AQ220" s="53" t="e">
        <f t="shared" si="221"/>
        <v>#N/A</v>
      </c>
      <c r="AR220" s="53" t="e">
        <f t="shared" si="221"/>
        <v>#N/A</v>
      </c>
      <c r="AS220" s="53" t="e">
        <f t="shared" ref="AS220:BL220" si="222">IF(AS$204=1,$H$207*AS178,((1-$H$207)*AR178)+($H$207*AS178))</f>
        <v>#N/A</v>
      </c>
      <c r="AT220" s="53" t="e">
        <f t="shared" si="222"/>
        <v>#N/A</v>
      </c>
      <c r="AU220" s="53" t="e">
        <f t="shared" si="222"/>
        <v>#N/A</v>
      </c>
      <c r="AV220" s="53" t="e">
        <f t="shared" si="222"/>
        <v>#N/A</v>
      </c>
      <c r="AW220" s="53" t="e">
        <f t="shared" si="222"/>
        <v>#N/A</v>
      </c>
      <c r="AX220" s="53" t="e">
        <f t="shared" si="222"/>
        <v>#N/A</v>
      </c>
      <c r="AY220" s="53" t="e">
        <f t="shared" si="222"/>
        <v>#N/A</v>
      </c>
      <c r="AZ220" s="53" t="e">
        <f t="shared" si="222"/>
        <v>#N/A</v>
      </c>
      <c r="BA220" s="53" t="e">
        <f t="shared" si="222"/>
        <v>#N/A</v>
      </c>
      <c r="BB220" s="53" t="e">
        <f t="shared" si="222"/>
        <v>#N/A</v>
      </c>
      <c r="BC220" s="53" t="e">
        <f t="shared" si="222"/>
        <v>#N/A</v>
      </c>
      <c r="BD220" s="53" t="e">
        <f t="shared" si="222"/>
        <v>#N/A</v>
      </c>
      <c r="BE220" s="53" t="e">
        <f t="shared" si="222"/>
        <v>#N/A</v>
      </c>
      <c r="BF220" s="53" t="e">
        <f t="shared" si="222"/>
        <v>#N/A</v>
      </c>
      <c r="BG220" s="53" t="e">
        <f t="shared" si="222"/>
        <v>#N/A</v>
      </c>
      <c r="BH220" s="53" t="e">
        <f t="shared" si="222"/>
        <v>#N/A</v>
      </c>
      <c r="BI220" s="53" t="e">
        <f t="shared" si="222"/>
        <v>#N/A</v>
      </c>
      <c r="BJ220" s="53" t="e">
        <f t="shared" si="222"/>
        <v>#N/A</v>
      </c>
      <c r="BK220" s="53" t="e">
        <f t="shared" si="222"/>
        <v>#N/A</v>
      </c>
      <c r="BL220" s="53" t="e">
        <f t="shared" si="222"/>
        <v>#N/A</v>
      </c>
      <c r="BM220" s="53"/>
      <c r="BN220" s="53"/>
      <c r="BO220" s="53"/>
      <c r="BP220" s="53"/>
      <c r="BQ220" s="53"/>
      <c r="BR220" s="53"/>
      <c r="BS220" s="53"/>
      <c r="BT220" s="53"/>
      <c r="BU220" s="53"/>
      <c r="BV220" s="53"/>
      <c r="BW220" s="53"/>
      <c r="BX220" s="53"/>
      <c r="BY220" s="53"/>
      <c r="BZ220"/>
      <c r="CA220"/>
      <c r="CB220"/>
      <c r="CC220"/>
      <c r="CD220"/>
      <c r="CE220"/>
      <c r="CF220"/>
      <c r="CG220"/>
      <c r="CH220"/>
      <c r="CI220"/>
      <c r="CJ220"/>
      <c r="CK220"/>
      <c r="CL220"/>
      <c r="CM220"/>
      <c r="CN220"/>
      <c r="CO220"/>
      <c r="CP220"/>
      <c r="CQ220"/>
      <c r="CR220"/>
      <c r="CS220"/>
      <c r="CT220"/>
      <c r="CU220"/>
      <c r="CV220"/>
    </row>
    <row r="221" spans="3:103">
      <c r="E221" s="1" t="s">
        <v>364</v>
      </c>
      <c r="G221" s="1" t="s">
        <v>154</v>
      </c>
      <c r="H221" s="135" t="e">
        <f t="shared" si="204"/>
        <v>#N/A</v>
      </c>
      <c r="K221" s="55"/>
      <c r="M221" s="53" t="e">
        <f t="shared" ref="M221:AR221" si="223">IF(M$204=1,$H$207*M179,((1-$H$207)*L179)+($H$207*M179))</f>
        <v>#N/A</v>
      </c>
      <c r="N221" s="53" t="e">
        <f t="shared" si="223"/>
        <v>#N/A</v>
      </c>
      <c r="O221" s="53" t="e">
        <f t="shared" si="223"/>
        <v>#N/A</v>
      </c>
      <c r="P221" s="53" t="e">
        <f t="shared" si="223"/>
        <v>#N/A</v>
      </c>
      <c r="Q221" s="53" t="e">
        <f t="shared" si="223"/>
        <v>#N/A</v>
      </c>
      <c r="R221" s="53" t="e">
        <f t="shared" si="223"/>
        <v>#N/A</v>
      </c>
      <c r="S221" s="53" t="e">
        <f t="shared" si="223"/>
        <v>#N/A</v>
      </c>
      <c r="T221" s="53" t="e">
        <f t="shared" si="223"/>
        <v>#N/A</v>
      </c>
      <c r="U221" s="53" t="e">
        <f t="shared" si="223"/>
        <v>#N/A</v>
      </c>
      <c r="V221" s="53" t="e">
        <f t="shared" si="223"/>
        <v>#N/A</v>
      </c>
      <c r="W221" s="53" t="e">
        <f t="shared" si="223"/>
        <v>#N/A</v>
      </c>
      <c r="X221" s="53" t="e">
        <f t="shared" si="223"/>
        <v>#N/A</v>
      </c>
      <c r="Y221" s="53" t="e">
        <f t="shared" si="223"/>
        <v>#N/A</v>
      </c>
      <c r="Z221" s="53" t="e">
        <f t="shared" si="223"/>
        <v>#N/A</v>
      </c>
      <c r="AA221" s="53" t="e">
        <f t="shared" si="223"/>
        <v>#N/A</v>
      </c>
      <c r="AB221" s="53" t="e">
        <f t="shared" si="223"/>
        <v>#N/A</v>
      </c>
      <c r="AC221" s="53" t="e">
        <f t="shared" si="223"/>
        <v>#N/A</v>
      </c>
      <c r="AD221" s="53" t="e">
        <f t="shared" si="223"/>
        <v>#N/A</v>
      </c>
      <c r="AE221" s="53" t="e">
        <f t="shared" si="223"/>
        <v>#N/A</v>
      </c>
      <c r="AF221" s="53" t="e">
        <f t="shared" si="223"/>
        <v>#N/A</v>
      </c>
      <c r="AG221" s="53" t="e">
        <f t="shared" si="223"/>
        <v>#N/A</v>
      </c>
      <c r="AH221" s="53" t="e">
        <f t="shared" si="223"/>
        <v>#N/A</v>
      </c>
      <c r="AI221" s="53" t="e">
        <f t="shared" si="223"/>
        <v>#N/A</v>
      </c>
      <c r="AJ221" s="53" t="e">
        <f t="shared" si="223"/>
        <v>#N/A</v>
      </c>
      <c r="AK221" s="53" t="e">
        <f t="shared" si="223"/>
        <v>#N/A</v>
      </c>
      <c r="AL221" s="53" t="e">
        <f t="shared" si="223"/>
        <v>#N/A</v>
      </c>
      <c r="AM221" s="53" t="e">
        <f t="shared" si="223"/>
        <v>#N/A</v>
      </c>
      <c r="AN221" s="53" t="e">
        <f t="shared" si="223"/>
        <v>#N/A</v>
      </c>
      <c r="AO221" s="53" t="e">
        <f t="shared" si="223"/>
        <v>#N/A</v>
      </c>
      <c r="AP221" s="53" t="e">
        <f t="shared" si="223"/>
        <v>#N/A</v>
      </c>
      <c r="AQ221" s="53" t="e">
        <f t="shared" si="223"/>
        <v>#N/A</v>
      </c>
      <c r="AR221" s="53" t="e">
        <f t="shared" si="223"/>
        <v>#N/A</v>
      </c>
      <c r="AS221" s="53" t="e">
        <f t="shared" ref="AS221:BK221" si="224">IF(AS$204=1,$H$207*AS179,((1-$H$207)*AR179)+($H$207*AS179))</f>
        <v>#N/A</v>
      </c>
      <c r="AT221" s="53" t="e">
        <f t="shared" si="224"/>
        <v>#N/A</v>
      </c>
      <c r="AU221" s="53" t="e">
        <f t="shared" si="224"/>
        <v>#N/A</v>
      </c>
      <c r="AV221" s="53" t="e">
        <f t="shared" si="224"/>
        <v>#N/A</v>
      </c>
      <c r="AW221" s="53" t="e">
        <f t="shared" si="224"/>
        <v>#N/A</v>
      </c>
      <c r="AX221" s="53" t="e">
        <f t="shared" si="224"/>
        <v>#N/A</v>
      </c>
      <c r="AY221" s="53" t="e">
        <f t="shared" si="224"/>
        <v>#N/A</v>
      </c>
      <c r="AZ221" s="53" t="e">
        <f t="shared" si="224"/>
        <v>#N/A</v>
      </c>
      <c r="BA221" s="53" t="e">
        <f t="shared" si="224"/>
        <v>#N/A</v>
      </c>
      <c r="BB221" s="53" t="e">
        <f t="shared" si="224"/>
        <v>#N/A</v>
      </c>
      <c r="BC221" s="53" t="e">
        <f t="shared" si="224"/>
        <v>#N/A</v>
      </c>
      <c r="BD221" s="53" t="e">
        <f t="shared" si="224"/>
        <v>#N/A</v>
      </c>
      <c r="BE221" s="53" t="e">
        <f t="shared" si="224"/>
        <v>#N/A</v>
      </c>
      <c r="BF221" s="53" t="e">
        <f t="shared" si="224"/>
        <v>#N/A</v>
      </c>
      <c r="BG221" s="53" t="e">
        <f t="shared" si="224"/>
        <v>#N/A</v>
      </c>
      <c r="BH221" s="53" t="e">
        <f t="shared" si="224"/>
        <v>#N/A</v>
      </c>
      <c r="BI221" s="53" t="e">
        <f t="shared" si="224"/>
        <v>#N/A</v>
      </c>
      <c r="BJ221" s="53" t="e">
        <f t="shared" si="224"/>
        <v>#N/A</v>
      </c>
      <c r="BK221" s="53" t="e">
        <f t="shared" si="224"/>
        <v>#N/A</v>
      </c>
      <c r="BL221" s="53"/>
      <c r="BM221" s="53"/>
      <c r="BN221" s="53"/>
      <c r="BO221" s="53"/>
      <c r="BP221" s="53"/>
      <c r="BQ221" s="53"/>
      <c r="BR221" s="53"/>
      <c r="BS221" s="53"/>
      <c r="BT221" s="53"/>
      <c r="BU221" s="53"/>
      <c r="BV221" s="53"/>
      <c r="BW221" s="53"/>
      <c r="BX221" s="53"/>
      <c r="BY221" s="53"/>
      <c r="BZ221"/>
      <c r="CA221"/>
      <c r="CB221"/>
      <c r="CC221"/>
      <c r="CD221"/>
      <c r="CE221"/>
      <c r="CF221"/>
      <c r="CG221"/>
      <c r="CH221"/>
      <c r="CI221"/>
      <c r="CJ221"/>
      <c r="CK221"/>
      <c r="CL221"/>
      <c r="CM221"/>
      <c r="CN221"/>
      <c r="CO221"/>
      <c r="CP221"/>
      <c r="CQ221"/>
      <c r="CR221"/>
      <c r="CS221"/>
      <c r="CT221"/>
      <c r="CU221"/>
      <c r="CV221"/>
    </row>
    <row r="222" spans="3:103">
      <c r="E222" s="1" t="s">
        <v>365</v>
      </c>
      <c r="G222" s="1" t="s">
        <v>154</v>
      </c>
      <c r="H222" s="135" t="e">
        <f t="shared" si="204"/>
        <v>#N/A</v>
      </c>
      <c r="K222" s="55"/>
      <c r="M222" s="53" t="e">
        <f t="shared" ref="M222:AR222" si="225">IF(M$204=1,$H$207*M180,((1-$H$207)*L180)+($H$207*M180))</f>
        <v>#N/A</v>
      </c>
      <c r="N222" s="53" t="e">
        <f t="shared" si="225"/>
        <v>#N/A</v>
      </c>
      <c r="O222" s="53" t="e">
        <f t="shared" si="225"/>
        <v>#N/A</v>
      </c>
      <c r="P222" s="53" t="e">
        <f t="shared" si="225"/>
        <v>#N/A</v>
      </c>
      <c r="Q222" s="53" t="e">
        <f t="shared" si="225"/>
        <v>#N/A</v>
      </c>
      <c r="R222" s="53" t="e">
        <f t="shared" si="225"/>
        <v>#N/A</v>
      </c>
      <c r="S222" s="53" t="e">
        <f t="shared" si="225"/>
        <v>#N/A</v>
      </c>
      <c r="T222" s="53" t="e">
        <f t="shared" si="225"/>
        <v>#N/A</v>
      </c>
      <c r="U222" s="53" t="e">
        <f t="shared" si="225"/>
        <v>#N/A</v>
      </c>
      <c r="V222" s="53" t="e">
        <f t="shared" si="225"/>
        <v>#N/A</v>
      </c>
      <c r="W222" s="53" t="e">
        <f t="shared" si="225"/>
        <v>#N/A</v>
      </c>
      <c r="X222" s="53" t="e">
        <f t="shared" si="225"/>
        <v>#N/A</v>
      </c>
      <c r="Y222" s="53" t="e">
        <f t="shared" si="225"/>
        <v>#N/A</v>
      </c>
      <c r="Z222" s="53" t="e">
        <f t="shared" si="225"/>
        <v>#N/A</v>
      </c>
      <c r="AA222" s="53" t="e">
        <f t="shared" si="225"/>
        <v>#N/A</v>
      </c>
      <c r="AB222" s="53" t="e">
        <f t="shared" si="225"/>
        <v>#N/A</v>
      </c>
      <c r="AC222" s="53" t="e">
        <f t="shared" si="225"/>
        <v>#N/A</v>
      </c>
      <c r="AD222" s="53" t="e">
        <f t="shared" si="225"/>
        <v>#N/A</v>
      </c>
      <c r="AE222" s="53" t="e">
        <f t="shared" si="225"/>
        <v>#N/A</v>
      </c>
      <c r="AF222" s="53" t="e">
        <f t="shared" si="225"/>
        <v>#N/A</v>
      </c>
      <c r="AG222" s="53" t="e">
        <f t="shared" si="225"/>
        <v>#N/A</v>
      </c>
      <c r="AH222" s="53" t="e">
        <f t="shared" si="225"/>
        <v>#N/A</v>
      </c>
      <c r="AI222" s="53" t="e">
        <f t="shared" si="225"/>
        <v>#N/A</v>
      </c>
      <c r="AJ222" s="53" t="e">
        <f t="shared" si="225"/>
        <v>#N/A</v>
      </c>
      <c r="AK222" s="53" t="e">
        <f t="shared" si="225"/>
        <v>#N/A</v>
      </c>
      <c r="AL222" s="53" t="e">
        <f t="shared" si="225"/>
        <v>#N/A</v>
      </c>
      <c r="AM222" s="53" t="e">
        <f t="shared" si="225"/>
        <v>#N/A</v>
      </c>
      <c r="AN222" s="53" t="e">
        <f t="shared" si="225"/>
        <v>#N/A</v>
      </c>
      <c r="AO222" s="53" t="e">
        <f t="shared" si="225"/>
        <v>#N/A</v>
      </c>
      <c r="AP222" s="53" t="e">
        <f t="shared" si="225"/>
        <v>#N/A</v>
      </c>
      <c r="AQ222" s="53" t="e">
        <f t="shared" si="225"/>
        <v>#N/A</v>
      </c>
      <c r="AR222" s="53" t="e">
        <f t="shared" si="225"/>
        <v>#N/A</v>
      </c>
      <c r="AS222" s="53" t="e">
        <f t="shared" ref="AS222:BJ222" si="226">IF(AS$204=1,$H$207*AS180,((1-$H$207)*AR180)+($H$207*AS180))</f>
        <v>#N/A</v>
      </c>
      <c r="AT222" s="53" t="e">
        <f t="shared" si="226"/>
        <v>#N/A</v>
      </c>
      <c r="AU222" s="53" t="e">
        <f t="shared" si="226"/>
        <v>#N/A</v>
      </c>
      <c r="AV222" s="53" t="e">
        <f t="shared" si="226"/>
        <v>#N/A</v>
      </c>
      <c r="AW222" s="53" t="e">
        <f t="shared" si="226"/>
        <v>#N/A</v>
      </c>
      <c r="AX222" s="53" t="e">
        <f t="shared" si="226"/>
        <v>#N/A</v>
      </c>
      <c r="AY222" s="53" t="e">
        <f t="shared" si="226"/>
        <v>#N/A</v>
      </c>
      <c r="AZ222" s="53" t="e">
        <f t="shared" si="226"/>
        <v>#N/A</v>
      </c>
      <c r="BA222" s="53" t="e">
        <f t="shared" si="226"/>
        <v>#N/A</v>
      </c>
      <c r="BB222" s="53" t="e">
        <f t="shared" si="226"/>
        <v>#N/A</v>
      </c>
      <c r="BC222" s="53" t="e">
        <f t="shared" si="226"/>
        <v>#N/A</v>
      </c>
      <c r="BD222" s="53" t="e">
        <f t="shared" si="226"/>
        <v>#N/A</v>
      </c>
      <c r="BE222" s="53" t="e">
        <f t="shared" si="226"/>
        <v>#N/A</v>
      </c>
      <c r="BF222" s="53" t="e">
        <f t="shared" si="226"/>
        <v>#N/A</v>
      </c>
      <c r="BG222" s="53" t="e">
        <f t="shared" si="226"/>
        <v>#N/A</v>
      </c>
      <c r="BH222" s="53" t="e">
        <f t="shared" si="226"/>
        <v>#N/A</v>
      </c>
      <c r="BI222" s="53" t="e">
        <f t="shared" si="226"/>
        <v>#N/A</v>
      </c>
      <c r="BJ222" s="53" t="e">
        <f t="shared" si="226"/>
        <v>#N/A</v>
      </c>
      <c r="BK222" s="53"/>
      <c r="BL222" s="53"/>
      <c r="BM222" s="53"/>
      <c r="BN222" s="53"/>
      <c r="BO222" s="53"/>
      <c r="BP222" s="53"/>
      <c r="BQ222" s="53"/>
      <c r="BR222" s="53"/>
      <c r="BS222" s="53"/>
      <c r="BT222" s="53"/>
      <c r="BU222" s="53"/>
      <c r="BV222" s="53"/>
      <c r="BW222" s="53"/>
      <c r="BX222" s="53"/>
      <c r="BY222" s="53"/>
      <c r="BZ222"/>
      <c r="CA222"/>
      <c r="CB222"/>
      <c r="CC222"/>
      <c r="CD222"/>
      <c r="CE222"/>
      <c r="CF222"/>
      <c r="CG222"/>
      <c r="CH222"/>
      <c r="CI222"/>
      <c r="CJ222"/>
      <c r="CK222"/>
      <c r="CL222"/>
      <c r="CM222"/>
      <c r="CN222"/>
      <c r="CO222"/>
      <c r="CP222"/>
      <c r="CQ222"/>
      <c r="CR222"/>
      <c r="CS222"/>
      <c r="CT222"/>
      <c r="CU222"/>
      <c r="CV222"/>
    </row>
    <row r="223" spans="3:103">
      <c r="E223" s="1" t="s">
        <v>366</v>
      </c>
      <c r="G223" s="1" t="s">
        <v>154</v>
      </c>
      <c r="H223" s="135" t="e">
        <f t="shared" si="204"/>
        <v>#N/A</v>
      </c>
      <c r="K223" s="55"/>
      <c r="M223" s="53" t="e">
        <f t="shared" ref="M223:AR223" si="227">IF(M$204=1,$H$207*M181,((1-$H$207)*L181)+($H$207*M181))</f>
        <v>#N/A</v>
      </c>
      <c r="N223" s="53" t="e">
        <f t="shared" si="227"/>
        <v>#N/A</v>
      </c>
      <c r="O223" s="53" t="e">
        <f t="shared" si="227"/>
        <v>#N/A</v>
      </c>
      <c r="P223" s="53" t="e">
        <f t="shared" si="227"/>
        <v>#N/A</v>
      </c>
      <c r="Q223" s="53" t="e">
        <f t="shared" si="227"/>
        <v>#N/A</v>
      </c>
      <c r="R223" s="53" t="e">
        <f t="shared" si="227"/>
        <v>#N/A</v>
      </c>
      <c r="S223" s="53" t="e">
        <f t="shared" si="227"/>
        <v>#N/A</v>
      </c>
      <c r="T223" s="53" t="e">
        <f t="shared" si="227"/>
        <v>#N/A</v>
      </c>
      <c r="U223" s="53" t="e">
        <f t="shared" si="227"/>
        <v>#N/A</v>
      </c>
      <c r="V223" s="53" t="e">
        <f t="shared" si="227"/>
        <v>#N/A</v>
      </c>
      <c r="W223" s="53" t="e">
        <f t="shared" si="227"/>
        <v>#N/A</v>
      </c>
      <c r="X223" s="53" t="e">
        <f t="shared" si="227"/>
        <v>#N/A</v>
      </c>
      <c r="Y223" s="53" t="e">
        <f t="shared" si="227"/>
        <v>#N/A</v>
      </c>
      <c r="Z223" s="53" t="e">
        <f t="shared" si="227"/>
        <v>#N/A</v>
      </c>
      <c r="AA223" s="53" t="e">
        <f t="shared" si="227"/>
        <v>#N/A</v>
      </c>
      <c r="AB223" s="53" t="e">
        <f t="shared" si="227"/>
        <v>#N/A</v>
      </c>
      <c r="AC223" s="53" t="e">
        <f t="shared" si="227"/>
        <v>#N/A</v>
      </c>
      <c r="AD223" s="53" t="e">
        <f t="shared" si="227"/>
        <v>#N/A</v>
      </c>
      <c r="AE223" s="53" t="e">
        <f t="shared" si="227"/>
        <v>#N/A</v>
      </c>
      <c r="AF223" s="53" t="e">
        <f t="shared" si="227"/>
        <v>#N/A</v>
      </c>
      <c r="AG223" s="53" t="e">
        <f t="shared" si="227"/>
        <v>#N/A</v>
      </c>
      <c r="AH223" s="53" t="e">
        <f t="shared" si="227"/>
        <v>#N/A</v>
      </c>
      <c r="AI223" s="53" t="e">
        <f t="shared" si="227"/>
        <v>#N/A</v>
      </c>
      <c r="AJ223" s="53" t="e">
        <f t="shared" si="227"/>
        <v>#N/A</v>
      </c>
      <c r="AK223" s="53" t="e">
        <f t="shared" si="227"/>
        <v>#N/A</v>
      </c>
      <c r="AL223" s="53" t="e">
        <f t="shared" si="227"/>
        <v>#N/A</v>
      </c>
      <c r="AM223" s="53" t="e">
        <f t="shared" si="227"/>
        <v>#N/A</v>
      </c>
      <c r="AN223" s="53" t="e">
        <f t="shared" si="227"/>
        <v>#N/A</v>
      </c>
      <c r="AO223" s="53" t="e">
        <f t="shared" si="227"/>
        <v>#N/A</v>
      </c>
      <c r="AP223" s="53" t="e">
        <f t="shared" si="227"/>
        <v>#N/A</v>
      </c>
      <c r="AQ223" s="53" t="e">
        <f t="shared" si="227"/>
        <v>#N/A</v>
      </c>
      <c r="AR223" s="53" t="e">
        <f t="shared" si="227"/>
        <v>#N/A</v>
      </c>
      <c r="AS223" s="53" t="e">
        <f t="shared" ref="AS223:BI223" si="228">IF(AS$204=1,$H$207*AS181,((1-$H$207)*AR181)+($H$207*AS181))</f>
        <v>#N/A</v>
      </c>
      <c r="AT223" s="53" t="e">
        <f t="shared" si="228"/>
        <v>#N/A</v>
      </c>
      <c r="AU223" s="53" t="e">
        <f t="shared" si="228"/>
        <v>#N/A</v>
      </c>
      <c r="AV223" s="53" t="e">
        <f t="shared" si="228"/>
        <v>#N/A</v>
      </c>
      <c r="AW223" s="53" t="e">
        <f t="shared" si="228"/>
        <v>#N/A</v>
      </c>
      <c r="AX223" s="53" t="e">
        <f t="shared" si="228"/>
        <v>#N/A</v>
      </c>
      <c r="AY223" s="53" t="e">
        <f t="shared" si="228"/>
        <v>#N/A</v>
      </c>
      <c r="AZ223" s="53" t="e">
        <f t="shared" si="228"/>
        <v>#N/A</v>
      </c>
      <c r="BA223" s="53" t="e">
        <f t="shared" si="228"/>
        <v>#N/A</v>
      </c>
      <c r="BB223" s="53" t="e">
        <f t="shared" si="228"/>
        <v>#N/A</v>
      </c>
      <c r="BC223" s="53" t="e">
        <f t="shared" si="228"/>
        <v>#N/A</v>
      </c>
      <c r="BD223" s="53" t="e">
        <f t="shared" si="228"/>
        <v>#N/A</v>
      </c>
      <c r="BE223" s="53" t="e">
        <f t="shared" si="228"/>
        <v>#N/A</v>
      </c>
      <c r="BF223" s="53" t="e">
        <f t="shared" si="228"/>
        <v>#N/A</v>
      </c>
      <c r="BG223" s="53" t="e">
        <f t="shared" si="228"/>
        <v>#N/A</v>
      </c>
      <c r="BH223" s="53" t="e">
        <f t="shared" si="228"/>
        <v>#N/A</v>
      </c>
      <c r="BI223" s="53" t="e">
        <f t="shared" si="228"/>
        <v>#N/A</v>
      </c>
      <c r="BJ223" s="53"/>
      <c r="BK223" s="53"/>
      <c r="BL223" s="53"/>
      <c r="BM223" s="53"/>
      <c r="BN223" s="53"/>
      <c r="BO223" s="53"/>
      <c r="BP223" s="53"/>
      <c r="BQ223" s="53"/>
      <c r="BR223" s="53"/>
      <c r="BS223" s="53"/>
      <c r="BT223" s="53"/>
      <c r="BU223" s="53"/>
      <c r="BV223" s="53"/>
      <c r="BW223" s="53"/>
      <c r="BX223" s="53"/>
      <c r="BY223" s="53"/>
      <c r="BZ223"/>
      <c r="CA223"/>
      <c r="CB223"/>
      <c r="CC223"/>
      <c r="CD223"/>
      <c r="CE223"/>
      <c r="CF223"/>
      <c r="CG223"/>
      <c r="CH223"/>
      <c r="CI223"/>
      <c r="CJ223"/>
      <c r="CK223"/>
      <c r="CL223"/>
      <c r="CM223"/>
      <c r="CN223"/>
      <c r="CO223"/>
      <c r="CP223"/>
      <c r="CQ223"/>
      <c r="CR223"/>
      <c r="CS223"/>
      <c r="CT223"/>
      <c r="CU223"/>
      <c r="CV223"/>
    </row>
    <row r="224" spans="3:103">
      <c r="E224" s="1" t="s">
        <v>367</v>
      </c>
      <c r="G224" s="1" t="s">
        <v>154</v>
      </c>
      <c r="H224" s="135" t="e">
        <f t="shared" si="204"/>
        <v>#N/A</v>
      </c>
      <c r="K224" s="55"/>
      <c r="M224" s="53" t="e">
        <f t="shared" ref="M224:BH224" si="229">IF(M$204=1,$H$207*M182,((1-$H$207)*L182)+($H$207*M182))</f>
        <v>#N/A</v>
      </c>
      <c r="N224" s="53" t="e">
        <f t="shared" si="229"/>
        <v>#N/A</v>
      </c>
      <c r="O224" s="53" t="e">
        <f t="shared" si="229"/>
        <v>#N/A</v>
      </c>
      <c r="P224" s="53" t="e">
        <f t="shared" si="229"/>
        <v>#N/A</v>
      </c>
      <c r="Q224" s="53" t="e">
        <f t="shared" si="229"/>
        <v>#N/A</v>
      </c>
      <c r="R224" s="53" t="e">
        <f t="shared" si="229"/>
        <v>#N/A</v>
      </c>
      <c r="S224" s="53" t="e">
        <f t="shared" si="229"/>
        <v>#N/A</v>
      </c>
      <c r="T224" s="53" t="e">
        <f t="shared" si="229"/>
        <v>#N/A</v>
      </c>
      <c r="U224" s="53" t="e">
        <f t="shared" si="229"/>
        <v>#N/A</v>
      </c>
      <c r="V224" s="53" t="e">
        <f t="shared" si="229"/>
        <v>#N/A</v>
      </c>
      <c r="W224" s="53" t="e">
        <f t="shared" si="229"/>
        <v>#N/A</v>
      </c>
      <c r="X224" s="53" t="e">
        <f t="shared" si="229"/>
        <v>#N/A</v>
      </c>
      <c r="Y224" s="53" t="e">
        <f t="shared" si="229"/>
        <v>#N/A</v>
      </c>
      <c r="Z224" s="53" t="e">
        <f t="shared" si="229"/>
        <v>#N/A</v>
      </c>
      <c r="AA224" s="53" t="e">
        <f t="shared" si="229"/>
        <v>#N/A</v>
      </c>
      <c r="AB224" s="53" t="e">
        <f t="shared" si="229"/>
        <v>#N/A</v>
      </c>
      <c r="AC224" s="53" t="e">
        <f t="shared" si="229"/>
        <v>#N/A</v>
      </c>
      <c r="AD224" s="53" t="e">
        <f t="shared" si="229"/>
        <v>#N/A</v>
      </c>
      <c r="AE224" s="53" t="e">
        <f t="shared" si="229"/>
        <v>#N/A</v>
      </c>
      <c r="AF224" s="53" t="e">
        <f t="shared" si="229"/>
        <v>#N/A</v>
      </c>
      <c r="AG224" s="53" t="e">
        <f t="shared" si="229"/>
        <v>#N/A</v>
      </c>
      <c r="AH224" s="53" t="e">
        <f t="shared" si="229"/>
        <v>#N/A</v>
      </c>
      <c r="AI224" s="53" t="e">
        <f t="shared" si="229"/>
        <v>#N/A</v>
      </c>
      <c r="AJ224" s="53" t="e">
        <f t="shared" si="229"/>
        <v>#N/A</v>
      </c>
      <c r="AK224" s="53" t="e">
        <f t="shared" si="229"/>
        <v>#N/A</v>
      </c>
      <c r="AL224" s="53" t="e">
        <f t="shared" si="229"/>
        <v>#N/A</v>
      </c>
      <c r="AM224" s="53" t="e">
        <f t="shared" si="229"/>
        <v>#N/A</v>
      </c>
      <c r="AN224" s="53" t="e">
        <f t="shared" si="229"/>
        <v>#N/A</v>
      </c>
      <c r="AO224" s="53" t="e">
        <f t="shared" si="229"/>
        <v>#N/A</v>
      </c>
      <c r="AP224" s="53" t="e">
        <f t="shared" si="229"/>
        <v>#N/A</v>
      </c>
      <c r="AQ224" s="53" t="e">
        <f t="shared" si="229"/>
        <v>#N/A</v>
      </c>
      <c r="AR224" s="53" t="e">
        <f t="shared" si="229"/>
        <v>#N/A</v>
      </c>
      <c r="AS224" s="53" t="e">
        <f t="shared" si="229"/>
        <v>#N/A</v>
      </c>
      <c r="AT224" s="53" t="e">
        <f t="shared" si="229"/>
        <v>#N/A</v>
      </c>
      <c r="AU224" s="53" t="e">
        <f t="shared" si="229"/>
        <v>#N/A</v>
      </c>
      <c r="AV224" s="53" t="e">
        <f t="shared" si="229"/>
        <v>#N/A</v>
      </c>
      <c r="AW224" s="53" t="e">
        <f t="shared" si="229"/>
        <v>#N/A</v>
      </c>
      <c r="AX224" s="53" t="e">
        <f t="shared" si="229"/>
        <v>#N/A</v>
      </c>
      <c r="AY224" s="53" t="e">
        <f t="shared" si="229"/>
        <v>#N/A</v>
      </c>
      <c r="AZ224" s="53" t="e">
        <f t="shared" si="229"/>
        <v>#N/A</v>
      </c>
      <c r="BA224" s="53" t="e">
        <f t="shared" si="229"/>
        <v>#N/A</v>
      </c>
      <c r="BB224" s="53" t="e">
        <f t="shared" si="229"/>
        <v>#N/A</v>
      </c>
      <c r="BC224" s="53" t="e">
        <f t="shared" si="229"/>
        <v>#N/A</v>
      </c>
      <c r="BD224" s="53" t="e">
        <f t="shared" si="229"/>
        <v>#N/A</v>
      </c>
      <c r="BE224" s="53" t="e">
        <f t="shared" si="229"/>
        <v>#N/A</v>
      </c>
      <c r="BF224" s="53" t="e">
        <f t="shared" si="229"/>
        <v>#N/A</v>
      </c>
      <c r="BG224" s="53" t="e">
        <f t="shared" si="229"/>
        <v>#N/A</v>
      </c>
      <c r="BH224" s="53" t="e">
        <f t="shared" si="229"/>
        <v>#N/A</v>
      </c>
      <c r="BI224" s="53"/>
      <c r="BJ224" s="53"/>
      <c r="BK224" s="53"/>
      <c r="BL224" s="53"/>
      <c r="BM224" s="53"/>
      <c r="BN224" s="53"/>
      <c r="BO224" s="53"/>
      <c r="BP224" s="53"/>
      <c r="BQ224" s="53"/>
      <c r="BR224" s="53"/>
      <c r="BS224" s="53"/>
      <c r="BT224" s="53"/>
      <c r="BU224" s="53"/>
      <c r="BV224" s="53"/>
      <c r="BW224" s="53"/>
      <c r="BX224" s="53"/>
      <c r="BY224" s="53"/>
      <c r="BZ224"/>
      <c r="CA224"/>
      <c r="CB224"/>
      <c r="CC224"/>
      <c r="CD224"/>
      <c r="CE224"/>
      <c r="CF224"/>
      <c r="CG224"/>
      <c r="CH224"/>
      <c r="CI224"/>
      <c r="CJ224"/>
      <c r="CK224"/>
      <c r="CL224"/>
      <c r="CM224"/>
      <c r="CN224"/>
      <c r="CO224"/>
      <c r="CP224"/>
      <c r="CQ224"/>
      <c r="CR224"/>
      <c r="CS224"/>
      <c r="CT224"/>
      <c r="CU224"/>
      <c r="CV224"/>
    </row>
    <row r="225" spans="5:100">
      <c r="E225" s="1" t="s">
        <v>368</v>
      </c>
      <c r="G225" s="1" t="s">
        <v>154</v>
      </c>
      <c r="H225" s="135" t="e">
        <f t="shared" si="204"/>
        <v>#N/A</v>
      </c>
      <c r="K225" s="55"/>
      <c r="M225" s="53" t="e">
        <f t="shared" ref="M225:BG225" si="230">IF(M$204=1,$H$207*M183,((1-$H$207)*L183)+($H$207*M183))</f>
        <v>#N/A</v>
      </c>
      <c r="N225" s="53" t="e">
        <f t="shared" si="230"/>
        <v>#N/A</v>
      </c>
      <c r="O225" s="53" t="e">
        <f t="shared" si="230"/>
        <v>#N/A</v>
      </c>
      <c r="P225" s="53" t="e">
        <f t="shared" si="230"/>
        <v>#N/A</v>
      </c>
      <c r="Q225" s="53" t="e">
        <f t="shared" si="230"/>
        <v>#N/A</v>
      </c>
      <c r="R225" s="53" t="e">
        <f t="shared" si="230"/>
        <v>#N/A</v>
      </c>
      <c r="S225" s="53" t="e">
        <f t="shared" si="230"/>
        <v>#N/A</v>
      </c>
      <c r="T225" s="53" t="e">
        <f t="shared" si="230"/>
        <v>#N/A</v>
      </c>
      <c r="U225" s="53" t="e">
        <f t="shared" si="230"/>
        <v>#N/A</v>
      </c>
      <c r="V225" s="53" t="e">
        <f t="shared" si="230"/>
        <v>#N/A</v>
      </c>
      <c r="W225" s="53" t="e">
        <f t="shared" si="230"/>
        <v>#N/A</v>
      </c>
      <c r="X225" s="53" t="e">
        <f t="shared" si="230"/>
        <v>#N/A</v>
      </c>
      <c r="Y225" s="53" t="e">
        <f t="shared" si="230"/>
        <v>#N/A</v>
      </c>
      <c r="Z225" s="53" t="e">
        <f t="shared" si="230"/>
        <v>#N/A</v>
      </c>
      <c r="AA225" s="53" t="e">
        <f t="shared" si="230"/>
        <v>#N/A</v>
      </c>
      <c r="AB225" s="53" t="e">
        <f t="shared" si="230"/>
        <v>#N/A</v>
      </c>
      <c r="AC225" s="53" t="e">
        <f t="shared" si="230"/>
        <v>#N/A</v>
      </c>
      <c r="AD225" s="53" t="e">
        <f t="shared" si="230"/>
        <v>#N/A</v>
      </c>
      <c r="AE225" s="53" t="e">
        <f t="shared" si="230"/>
        <v>#N/A</v>
      </c>
      <c r="AF225" s="53" t="e">
        <f t="shared" si="230"/>
        <v>#N/A</v>
      </c>
      <c r="AG225" s="53" t="e">
        <f t="shared" si="230"/>
        <v>#N/A</v>
      </c>
      <c r="AH225" s="53" t="e">
        <f t="shared" si="230"/>
        <v>#N/A</v>
      </c>
      <c r="AI225" s="53" t="e">
        <f t="shared" si="230"/>
        <v>#N/A</v>
      </c>
      <c r="AJ225" s="53" t="e">
        <f t="shared" si="230"/>
        <v>#N/A</v>
      </c>
      <c r="AK225" s="53" t="e">
        <f t="shared" si="230"/>
        <v>#N/A</v>
      </c>
      <c r="AL225" s="53" t="e">
        <f t="shared" si="230"/>
        <v>#N/A</v>
      </c>
      <c r="AM225" s="53" t="e">
        <f t="shared" si="230"/>
        <v>#N/A</v>
      </c>
      <c r="AN225" s="53" t="e">
        <f t="shared" si="230"/>
        <v>#N/A</v>
      </c>
      <c r="AO225" s="53" t="e">
        <f t="shared" si="230"/>
        <v>#N/A</v>
      </c>
      <c r="AP225" s="53" t="e">
        <f t="shared" si="230"/>
        <v>#N/A</v>
      </c>
      <c r="AQ225" s="53" t="e">
        <f t="shared" si="230"/>
        <v>#N/A</v>
      </c>
      <c r="AR225" s="53" t="e">
        <f t="shared" si="230"/>
        <v>#N/A</v>
      </c>
      <c r="AS225" s="53" t="e">
        <f t="shared" si="230"/>
        <v>#N/A</v>
      </c>
      <c r="AT225" s="53" t="e">
        <f t="shared" si="230"/>
        <v>#N/A</v>
      </c>
      <c r="AU225" s="53" t="e">
        <f t="shared" si="230"/>
        <v>#N/A</v>
      </c>
      <c r="AV225" s="53" t="e">
        <f t="shared" si="230"/>
        <v>#N/A</v>
      </c>
      <c r="AW225" s="53" t="e">
        <f t="shared" si="230"/>
        <v>#N/A</v>
      </c>
      <c r="AX225" s="53" t="e">
        <f t="shared" si="230"/>
        <v>#N/A</v>
      </c>
      <c r="AY225" s="53" t="e">
        <f t="shared" si="230"/>
        <v>#N/A</v>
      </c>
      <c r="AZ225" s="53" t="e">
        <f t="shared" si="230"/>
        <v>#N/A</v>
      </c>
      <c r="BA225" s="53" t="e">
        <f t="shared" si="230"/>
        <v>#N/A</v>
      </c>
      <c r="BB225" s="53" t="e">
        <f t="shared" si="230"/>
        <v>#N/A</v>
      </c>
      <c r="BC225" s="53" t="e">
        <f t="shared" si="230"/>
        <v>#N/A</v>
      </c>
      <c r="BD225" s="53" t="e">
        <f t="shared" si="230"/>
        <v>#N/A</v>
      </c>
      <c r="BE225" s="53" t="e">
        <f t="shared" si="230"/>
        <v>#N/A</v>
      </c>
      <c r="BF225" s="53" t="e">
        <f t="shared" si="230"/>
        <v>#N/A</v>
      </c>
      <c r="BG225" s="53" t="e">
        <f t="shared" si="230"/>
        <v>#N/A</v>
      </c>
      <c r="BH225" s="53"/>
      <c r="BI225" s="53"/>
      <c r="BJ225" s="53"/>
      <c r="BK225" s="53"/>
      <c r="BL225" s="53"/>
      <c r="BM225" s="53"/>
      <c r="BN225" s="53"/>
      <c r="BO225" s="53"/>
      <c r="BP225" s="53"/>
      <c r="BQ225" s="53"/>
      <c r="BR225" s="53"/>
      <c r="BS225" s="53"/>
      <c r="BT225" s="53"/>
      <c r="BU225" s="53"/>
      <c r="BV225" s="53"/>
      <c r="BW225" s="53"/>
      <c r="BX225" s="53"/>
      <c r="BY225" s="53"/>
      <c r="BZ225"/>
      <c r="CA225"/>
      <c r="CB225"/>
      <c r="CC225"/>
      <c r="CD225"/>
      <c r="CE225"/>
      <c r="CF225"/>
      <c r="CG225"/>
      <c r="CH225"/>
      <c r="CI225"/>
      <c r="CJ225"/>
      <c r="CK225"/>
      <c r="CL225"/>
      <c r="CM225"/>
      <c r="CN225"/>
      <c r="CO225"/>
      <c r="CP225"/>
      <c r="CQ225"/>
      <c r="CR225"/>
      <c r="CS225"/>
      <c r="CT225"/>
      <c r="CU225"/>
      <c r="CV225"/>
    </row>
    <row r="226" spans="5:100">
      <c r="E226" s="1" t="s">
        <v>369</v>
      </c>
      <c r="G226" s="1" t="s">
        <v>154</v>
      </c>
      <c r="H226" s="135" t="e">
        <f t="shared" si="204"/>
        <v>#N/A</v>
      </c>
      <c r="K226" s="55"/>
      <c r="M226" s="53" t="e">
        <f t="shared" ref="M226:BF226" si="231">IF(M$204=1,$H$207*M184,((1-$H$207)*L184)+($H$207*M184))</f>
        <v>#N/A</v>
      </c>
      <c r="N226" s="53" t="e">
        <f t="shared" si="231"/>
        <v>#N/A</v>
      </c>
      <c r="O226" s="53" t="e">
        <f t="shared" si="231"/>
        <v>#N/A</v>
      </c>
      <c r="P226" s="53" t="e">
        <f t="shared" si="231"/>
        <v>#N/A</v>
      </c>
      <c r="Q226" s="53" t="e">
        <f t="shared" si="231"/>
        <v>#N/A</v>
      </c>
      <c r="R226" s="53" t="e">
        <f t="shared" si="231"/>
        <v>#N/A</v>
      </c>
      <c r="S226" s="53" t="e">
        <f t="shared" si="231"/>
        <v>#N/A</v>
      </c>
      <c r="T226" s="53" t="e">
        <f t="shared" si="231"/>
        <v>#N/A</v>
      </c>
      <c r="U226" s="53" t="e">
        <f t="shared" si="231"/>
        <v>#N/A</v>
      </c>
      <c r="V226" s="53" t="e">
        <f t="shared" si="231"/>
        <v>#N/A</v>
      </c>
      <c r="W226" s="53" t="e">
        <f t="shared" si="231"/>
        <v>#N/A</v>
      </c>
      <c r="X226" s="53" t="e">
        <f t="shared" si="231"/>
        <v>#N/A</v>
      </c>
      <c r="Y226" s="53" t="e">
        <f t="shared" si="231"/>
        <v>#N/A</v>
      </c>
      <c r="Z226" s="53" t="e">
        <f t="shared" si="231"/>
        <v>#N/A</v>
      </c>
      <c r="AA226" s="53" t="e">
        <f t="shared" si="231"/>
        <v>#N/A</v>
      </c>
      <c r="AB226" s="53" t="e">
        <f t="shared" si="231"/>
        <v>#N/A</v>
      </c>
      <c r="AC226" s="53" t="e">
        <f t="shared" si="231"/>
        <v>#N/A</v>
      </c>
      <c r="AD226" s="53" t="e">
        <f t="shared" si="231"/>
        <v>#N/A</v>
      </c>
      <c r="AE226" s="53" t="e">
        <f t="shared" si="231"/>
        <v>#N/A</v>
      </c>
      <c r="AF226" s="53" t="e">
        <f t="shared" si="231"/>
        <v>#N/A</v>
      </c>
      <c r="AG226" s="53" t="e">
        <f t="shared" si="231"/>
        <v>#N/A</v>
      </c>
      <c r="AH226" s="53" t="e">
        <f t="shared" si="231"/>
        <v>#N/A</v>
      </c>
      <c r="AI226" s="53" t="e">
        <f t="shared" si="231"/>
        <v>#N/A</v>
      </c>
      <c r="AJ226" s="53" t="e">
        <f t="shared" si="231"/>
        <v>#N/A</v>
      </c>
      <c r="AK226" s="53" t="e">
        <f t="shared" si="231"/>
        <v>#N/A</v>
      </c>
      <c r="AL226" s="53" t="e">
        <f t="shared" si="231"/>
        <v>#N/A</v>
      </c>
      <c r="AM226" s="53" t="e">
        <f t="shared" si="231"/>
        <v>#N/A</v>
      </c>
      <c r="AN226" s="53" t="e">
        <f t="shared" si="231"/>
        <v>#N/A</v>
      </c>
      <c r="AO226" s="53" t="e">
        <f t="shared" si="231"/>
        <v>#N/A</v>
      </c>
      <c r="AP226" s="53" t="e">
        <f t="shared" si="231"/>
        <v>#N/A</v>
      </c>
      <c r="AQ226" s="53" t="e">
        <f t="shared" si="231"/>
        <v>#N/A</v>
      </c>
      <c r="AR226" s="53" t="e">
        <f t="shared" si="231"/>
        <v>#N/A</v>
      </c>
      <c r="AS226" s="53" t="e">
        <f t="shared" si="231"/>
        <v>#N/A</v>
      </c>
      <c r="AT226" s="53" t="e">
        <f t="shared" si="231"/>
        <v>#N/A</v>
      </c>
      <c r="AU226" s="53" t="e">
        <f t="shared" si="231"/>
        <v>#N/A</v>
      </c>
      <c r="AV226" s="53" t="e">
        <f t="shared" si="231"/>
        <v>#N/A</v>
      </c>
      <c r="AW226" s="53" t="e">
        <f t="shared" si="231"/>
        <v>#N/A</v>
      </c>
      <c r="AX226" s="53" t="e">
        <f t="shared" si="231"/>
        <v>#N/A</v>
      </c>
      <c r="AY226" s="53" t="e">
        <f t="shared" si="231"/>
        <v>#N/A</v>
      </c>
      <c r="AZ226" s="53" t="e">
        <f t="shared" si="231"/>
        <v>#N/A</v>
      </c>
      <c r="BA226" s="53" t="e">
        <f t="shared" si="231"/>
        <v>#N/A</v>
      </c>
      <c r="BB226" s="53" t="e">
        <f t="shared" si="231"/>
        <v>#N/A</v>
      </c>
      <c r="BC226" s="53" t="e">
        <f t="shared" si="231"/>
        <v>#N/A</v>
      </c>
      <c r="BD226" s="53" t="e">
        <f t="shared" si="231"/>
        <v>#N/A</v>
      </c>
      <c r="BE226" s="53" t="e">
        <f t="shared" si="231"/>
        <v>#N/A</v>
      </c>
      <c r="BF226" s="53" t="e">
        <f t="shared" si="231"/>
        <v>#N/A</v>
      </c>
      <c r="BG226" s="53"/>
      <c r="BH226" s="53"/>
      <c r="BI226" s="53"/>
      <c r="BJ226" s="53"/>
      <c r="BK226" s="53"/>
      <c r="BL226" s="53"/>
      <c r="BM226" s="53"/>
      <c r="BN226" s="53"/>
      <c r="BO226" s="53"/>
      <c r="BP226" s="53"/>
      <c r="BQ226" s="53"/>
      <c r="BR226" s="53"/>
      <c r="BS226" s="53"/>
      <c r="BT226" s="53"/>
      <c r="BU226" s="53"/>
      <c r="BV226" s="53"/>
      <c r="BW226" s="53"/>
      <c r="BX226" s="53"/>
      <c r="BY226" s="53"/>
      <c r="BZ226"/>
      <c r="CA226"/>
      <c r="CB226"/>
      <c r="CC226"/>
      <c r="CD226"/>
      <c r="CE226"/>
      <c r="CF226"/>
      <c r="CG226"/>
      <c r="CH226"/>
      <c r="CI226"/>
      <c r="CJ226"/>
      <c r="CK226"/>
      <c r="CL226"/>
      <c r="CM226"/>
      <c r="CN226"/>
      <c r="CO226"/>
      <c r="CP226"/>
      <c r="CQ226"/>
      <c r="CR226"/>
      <c r="CS226"/>
      <c r="CT226"/>
      <c r="CU226"/>
      <c r="CV226"/>
    </row>
    <row r="227" spans="5:100">
      <c r="E227" s="1" t="s">
        <v>370</v>
      </c>
      <c r="G227" s="1" t="s">
        <v>154</v>
      </c>
      <c r="H227" s="135" t="e">
        <f t="shared" si="204"/>
        <v>#N/A</v>
      </c>
      <c r="K227" s="55"/>
      <c r="M227" s="53" t="e">
        <f t="shared" ref="M227:AQ227" si="232">IF(M$204=1,$H$207*M185,((1-$H$207)*L185)+($H$207*M185))</f>
        <v>#N/A</v>
      </c>
      <c r="N227" s="53" t="e">
        <f t="shared" si="232"/>
        <v>#N/A</v>
      </c>
      <c r="O227" s="53" t="e">
        <f t="shared" si="232"/>
        <v>#N/A</v>
      </c>
      <c r="P227" s="53" t="e">
        <f t="shared" si="232"/>
        <v>#N/A</v>
      </c>
      <c r="Q227" s="53" t="e">
        <f t="shared" si="232"/>
        <v>#N/A</v>
      </c>
      <c r="R227" s="53" t="e">
        <f t="shared" si="232"/>
        <v>#N/A</v>
      </c>
      <c r="S227" s="53" t="e">
        <f t="shared" si="232"/>
        <v>#N/A</v>
      </c>
      <c r="T227" s="53" t="e">
        <f t="shared" si="232"/>
        <v>#N/A</v>
      </c>
      <c r="U227" s="53" t="e">
        <f t="shared" si="232"/>
        <v>#N/A</v>
      </c>
      <c r="V227" s="53" t="e">
        <f t="shared" si="232"/>
        <v>#N/A</v>
      </c>
      <c r="W227" s="53" t="e">
        <f t="shared" si="232"/>
        <v>#N/A</v>
      </c>
      <c r="X227" s="53" t="e">
        <f t="shared" si="232"/>
        <v>#N/A</v>
      </c>
      <c r="Y227" s="53" t="e">
        <f t="shared" si="232"/>
        <v>#N/A</v>
      </c>
      <c r="Z227" s="53" t="e">
        <f t="shared" si="232"/>
        <v>#N/A</v>
      </c>
      <c r="AA227" s="53" t="e">
        <f t="shared" si="232"/>
        <v>#N/A</v>
      </c>
      <c r="AB227" s="53" t="e">
        <f t="shared" si="232"/>
        <v>#N/A</v>
      </c>
      <c r="AC227" s="53" t="e">
        <f t="shared" si="232"/>
        <v>#N/A</v>
      </c>
      <c r="AD227" s="53" t="e">
        <f t="shared" si="232"/>
        <v>#N/A</v>
      </c>
      <c r="AE227" s="53" t="e">
        <f t="shared" si="232"/>
        <v>#N/A</v>
      </c>
      <c r="AF227" s="53" t="e">
        <f t="shared" si="232"/>
        <v>#N/A</v>
      </c>
      <c r="AG227" s="53" t="e">
        <f t="shared" si="232"/>
        <v>#N/A</v>
      </c>
      <c r="AH227" s="53" t="e">
        <f t="shared" si="232"/>
        <v>#N/A</v>
      </c>
      <c r="AI227" s="53" t="e">
        <f t="shared" si="232"/>
        <v>#N/A</v>
      </c>
      <c r="AJ227" s="53" t="e">
        <f t="shared" si="232"/>
        <v>#N/A</v>
      </c>
      <c r="AK227" s="53" t="e">
        <f t="shared" si="232"/>
        <v>#N/A</v>
      </c>
      <c r="AL227" s="53" t="e">
        <f t="shared" si="232"/>
        <v>#N/A</v>
      </c>
      <c r="AM227" s="53" t="e">
        <f t="shared" si="232"/>
        <v>#N/A</v>
      </c>
      <c r="AN227" s="53" t="e">
        <f t="shared" si="232"/>
        <v>#N/A</v>
      </c>
      <c r="AO227" s="53" t="e">
        <f t="shared" si="232"/>
        <v>#N/A</v>
      </c>
      <c r="AP227" s="53" t="e">
        <f t="shared" si="232"/>
        <v>#N/A</v>
      </c>
      <c r="AQ227" s="53" t="e">
        <f t="shared" si="232"/>
        <v>#N/A</v>
      </c>
      <c r="AR227" s="53"/>
      <c r="AS227" s="53"/>
      <c r="AT227" s="53"/>
      <c r="AU227" s="53"/>
      <c r="AV227" s="53"/>
      <c r="AW227" s="53"/>
      <c r="AX227" s="53"/>
      <c r="AY227" s="53"/>
      <c r="AZ227" s="53"/>
      <c r="BA227" s="53"/>
      <c r="BB227" s="53"/>
      <c r="BC227" s="53"/>
      <c r="BD227" s="53"/>
      <c r="BE227" s="53"/>
      <c r="BF227" s="53"/>
      <c r="BG227" s="53"/>
      <c r="BH227" s="53"/>
      <c r="BI227" s="53"/>
      <c r="BJ227" s="53"/>
      <c r="BK227" s="53"/>
      <c r="BL227" s="53"/>
      <c r="BM227" s="53"/>
      <c r="BN227" s="53"/>
      <c r="BO227" s="53"/>
      <c r="BP227" s="53"/>
      <c r="BQ227" s="53"/>
      <c r="BR227" s="53"/>
      <c r="BS227" s="53"/>
      <c r="BT227" s="53"/>
      <c r="BU227" s="53"/>
      <c r="BV227" s="53"/>
      <c r="BW227" s="53"/>
      <c r="BX227" s="53"/>
      <c r="BY227" s="53"/>
      <c r="BZ227"/>
      <c r="CA227"/>
      <c r="CB227"/>
      <c r="CC227"/>
      <c r="CD227"/>
      <c r="CE227"/>
      <c r="CF227"/>
      <c r="CG227"/>
      <c r="CH227"/>
      <c r="CI227"/>
      <c r="CJ227"/>
      <c r="CK227"/>
      <c r="CL227"/>
      <c r="CM227"/>
      <c r="CN227"/>
      <c r="CO227"/>
      <c r="CP227"/>
      <c r="CQ227"/>
      <c r="CR227"/>
      <c r="CS227"/>
      <c r="CT227"/>
      <c r="CU227"/>
      <c r="CV227"/>
    </row>
    <row r="228" spans="5:100">
      <c r="E228" s="1" t="s">
        <v>371</v>
      </c>
      <c r="G228" s="1" t="s">
        <v>154</v>
      </c>
      <c r="H228" s="135" t="e">
        <f t="shared" si="204"/>
        <v>#N/A</v>
      </c>
      <c r="K228" s="55"/>
      <c r="L228" s="107"/>
      <c r="M228" s="53" t="e">
        <f t="shared" ref="M228:AB228" si="233">IF(M$204=1,$H$207*M186,((1-$H$207)*L186)+($H$207*M186))</f>
        <v>#N/A</v>
      </c>
      <c r="N228" s="53" t="e">
        <f t="shared" si="233"/>
        <v>#N/A</v>
      </c>
      <c r="O228" s="53" t="e">
        <f t="shared" si="233"/>
        <v>#N/A</v>
      </c>
      <c r="P228" s="53" t="e">
        <f t="shared" si="233"/>
        <v>#N/A</v>
      </c>
      <c r="Q228" s="53" t="e">
        <f t="shared" si="233"/>
        <v>#N/A</v>
      </c>
      <c r="R228" s="53" t="e">
        <f t="shared" si="233"/>
        <v>#N/A</v>
      </c>
      <c r="S228" s="53" t="e">
        <f t="shared" si="233"/>
        <v>#N/A</v>
      </c>
      <c r="T228" s="53" t="e">
        <f t="shared" si="233"/>
        <v>#N/A</v>
      </c>
      <c r="U228" s="53" t="e">
        <f t="shared" si="233"/>
        <v>#N/A</v>
      </c>
      <c r="V228" s="53" t="e">
        <f t="shared" si="233"/>
        <v>#N/A</v>
      </c>
      <c r="W228" s="53" t="e">
        <f t="shared" si="233"/>
        <v>#N/A</v>
      </c>
      <c r="X228" s="53" t="e">
        <f t="shared" si="233"/>
        <v>#N/A</v>
      </c>
      <c r="Y228" s="53" t="e">
        <f t="shared" si="233"/>
        <v>#N/A</v>
      </c>
      <c r="Z228" s="53" t="e">
        <f t="shared" si="233"/>
        <v>#N/A</v>
      </c>
      <c r="AA228" s="53" t="e">
        <f t="shared" si="233"/>
        <v>#N/A</v>
      </c>
      <c r="AB228" s="53" t="e">
        <f t="shared" si="233"/>
        <v>#N/A</v>
      </c>
      <c r="AC228" s="53"/>
      <c r="AD228" s="53"/>
      <c r="AE228" s="53"/>
      <c r="AF228" s="53"/>
      <c r="AG228" s="53"/>
      <c r="AH228" s="53"/>
      <c r="AI228" s="53"/>
      <c r="AJ228" s="53"/>
      <c r="AK228" s="53"/>
      <c r="AL228" s="53"/>
      <c r="AM228" s="53"/>
      <c r="AN228" s="53"/>
      <c r="AO228" s="53"/>
      <c r="AP228" s="53"/>
      <c r="AQ228" s="53"/>
      <c r="AR228" s="53"/>
      <c r="AS228" s="53"/>
      <c r="AT228" s="53"/>
      <c r="AU228" s="53"/>
      <c r="AV228" s="53"/>
      <c r="AW228" s="53"/>
      <c r="AX228" s="53"/>
      <c r="AY228" s="53"/>
      <c r="AZ228" s="53"/>
      <c r="BA228" s="53"/>
      <c r="BB228" s="53"/>
      <c r="BC228" s="53"/>
      <c r="BD228" s="53"/>
      <c r="BE228" s="53"/>
      <c r="BF228" s="53"/>
      <c r="BG228" s="53"/>
      <c r="BH228" s="53"/>
      <c r="BI228" s="53"/>
      <c r="BJ228" s="53"/>
      <c r="BK228" s="53"/>
      <c r="BL228" s="53"/>
      <c r="BM228" s="53"/>
      <c r="BN228" s="53"/>
      <c r="BO228" s="53"/>
      <c r="BP228" s="53"/>
      <c r="BQ228" s="53"/>
      <c r="BR228" s="53"/>
      <c r="BS228" s="53"/>
      <c r="BT228" s="53"/>
      <c r="BU228" s="53"/>
      <c r="BV228" s="53"/>
      <c r="BW228" s="53"/>
      <c r="BX228" s="53"/>
      <c r="BY228" s="53"/>
      <c r="BZ228"/>
      <c r="CA228"/>
      <c r="CB228"/>
      <c r="CC228"/>
      <c r="CD228"/>
      <c r="CE228"/>
      <c r="CF228"/>
      <c r="CG228"/>
      <c r="CH228"/>
      <c r="CI228"/>
      <c r="CJ228"/>
      <c r="CK228"/>
      <c r="CL228"/>
      <c r="CM228"/>
      <c r="CN228"/>
      <c r="CO228"/>
      <c r="CP228"/>
      <c r="CQ228"/>
      <c r="CR228"/>
      <c r="CS228"/>
      <c r="CT228"/>
      <c r="CU228"/>
      <c r="CV228"/>
    </row>
    <row r="229" spans="5:100">
      <c r="E229" s="1" t="s">
        <v>372</v>
      </c>
      <c r="G229" s="1" t="s">
        <v>154</v>
      </c>
      <c r="H229" s="135" t="e">
        <f t="shared" si="204"/>
        <v>#N/A</v>
      </c>
      <c r="K229" s="55"/>
      <c r="M229" s="53" t="e">
        <f t="shared" ref="M229:AA229" si="234">IF(M$204=1,$H$207*M187,((1-$H$207)*L187)+($H$207*M187))</f>
        <v>#N/A</v>
      </c>
      <c r="N229" s="53" t="e">
        <f t="shared" si="234"/>
        <v>#N/A</v>
      </c>
      <c r="O229" s="53" t="e">
        <f t="shared" si="234"/>
        <v>#N/A</v>
      </c>
      <c r="P229" s="53" t="e">
        <f t="shared" si="234"/>
        <v>#N/A</v>
      </c>
      <c r="Q229" s="53" t="e">
        <f t="shared" si="234"/>
        <v>#N/A</v>
      </c>
      <c r="R229" s="53" t="e">
        <f t="shared" si="234"/>
        <v>#N/A</v>
      </c>
      <c r="S229" s="53" t="e">
        <f t="shared" si="234"/>
        <v>#N/A</v>
      </c>
      <c r="T229" s="53" t="e">
        <f t="shared" si="234"/>
        <v>#N/A</v>
      </c>
      <c r="U229" s="53" t="e">
        <f t="shared" si="234"/>
        <v>#N/A</v>
      </c>
      <c r="V229" s="53" t="e">
        <f t="shared" si="234"/>
        <v>#N/A</v>
      </c>
      <c r="W229" s="53" t="e">
        <f t="shared" si="234"/>
        <v>#N/A</v>
      </c>
      <c r="X229" s="53" t="e">
        <f t="shared" si="234"/>
        <v>#N/A</v>
      </c>
      <c r="Y229" s="53" t="e">
        <f t="shared" si="234"/>
        <v>#N/A</v>
      </c>
      <c r="Z229" s="53" t="e">
        <f t="shared" si="234"/>
        <v>#N/A</v>
      </c>
      <c r="AA229" s="53" t="e">
        <f t="shared" si="234"/>
        <v>#N/A</v>
      </c>
      <c r="AB229" s="53"/>
      <c r="AC229" s="53"/>
      <c r="AD229" s="53"/>
      <c r="AE229" s="53"/>
      <c r="AF229" s="53"/>
      <c r="AG229" s="53"/>
      <c r="AH229" s="53"/>
      <c r="AI229" s="53"/>
      <c r="AJ229" s="53"/>
      <c r="AK229" s="53"/>
      <c r="AL229" s="53"/>
      <c r="AM229" s="53"/>
      <c r="AN229" s="53"/>
      <c r="AO229" s="53"/>
      <c r="AP229" s="53"/>
      <c r="AQ229" s="53"/>
      <c r="AR229" s="53"/>
      <c r="AS229" s="53"/>
      <c r="AT229" s="53"/>
      <c r="AU229" s="53"/>
      <c r="AV229" s="53"/>
      <c r="AW229" s="53"/>
      <c r="AX229" s="53"/>
      <c r="AY229" s="53"/>
      <c r="AZ229" s="53"/>
      <c r="BA229" s="53"/>
      <c r="BB229" s="53"/>
      <c r="BC229" s="53"/>
      <c r="BD229" s="53"/>
      <c r="BE229" s="53"/>
      <c r="BF229" s="53"/>
      <c r="BG229" s="53"/>
      <c r="BH229" s="53"/>
      <c r="BI229" s="53"/>
      <c r="BJ229" s="53"/>
      <c r="BK229" s="53"/>
      <c r="BL229" s="53"/>
      <c r="BM229" s="53"/>
      <c r="BN229" s="53"/>
      <c r="BO229" s="53"/>
      <c r="BP229" s="53"/>
      <c r="BQ229" s="53"/>
      <c r="BR229" s="53"/>
      <c r="BS229" s="53"/>
      <c r="BT229" s="53"/>
      <c r="BU229" s="53"/>
      <c r="BV229" s="53"/>
      <c r="BW229" s="53"/>
      <c r="BX229" s="53"/>
      <c r="BY229" s="53"/>
      <c r="BZ229"/>
      <c r="CA229"/>
      <c r="CB229"/>
      <c r="CC229"/>
      <c r="CD229"/>
      <c r="CE229"/>
      <c r="CF229"/>
      <c r="CG229"/>
      <c r="CH229"/>
      <c r="CI229"/>
      <c r="CJ229"/>
      <c r="CK229"/>
      <c r="CL229"/>
      <c r="CM229"/>
      <c r="CN229"/>
      <c r="CO229"/>
      <c r="CP229"/>
      <c r="CQ229"/>
      <c r="CR229"/>
      <c r="CS229"/>
      <c r="CT229"/>
      <c r="CU229"/>
      <c r="CV229"/>
    </row>
    <row r="230" spans="5:100">
      <c r="E230" s="1" t="s">
        <v>373</v>
      </c>
      <c r="G230" s="1" t="s">
        <v>154</v>
      </c>
      <c r="H230" s="135" t="e">
        <f t="shared" si="204"/>
        <v>#N/A</v>
      </c>
      <c r="K230" s="55"/>
      <c r="M230" s="53" t="e">
        <f t="shared" ref="M230:Z230" si="235">IF(M$204=1,$H$207*M188,((1-$H$207)*L188)+($H$207*M188))</f>
        <v>#N/A</v>
      </c>
      <c r="N230" s="53" t="e">
        <f t="shared" si="235"/>
        <v>#N/A</v>
      </c>
      <c r="O230" s="53" t="e">
        <f t="shared" si="235"/>
        <v>#N/A</v>
      </c>
      <c r="P230" s="53" t="e">
        <f t="shared" si="235"/>
        <v>#N/A</v>
      </c>
      <c r="Q230" s="53" t="e">
        <f t="shared" si="235"/>
        <v>#N/A</v>
      </c>
      <c r="R230" s="53" t="e">
        <f t="shared" si="235"/>
        <v>#N/A</v>
      </c>
      <c r="S230" s="53" t="e">
        <f t="shared" si="235"/>
        <v>#N/A</v>
      </c>
      <c r="T230" s="53" t="e">
        <f t="shared" si="235"/>
        <v>#N/A</v>
      </c>
      <c r="U230" s="53" t="e">
        <f t="shared" si="235"/>
        <v>#N/A</v>
      </c>
      <c r="V230" s="53" t="e">
        <f t="shared" si="235"/>
        <v>#N/A</v>
      </c>
      <c r="W230" s="53" t="e">
        <f t="shared" si="235"/>
        <v>#N/A</v>
      </c>
      <c r="X230" s="53" t="e">
        <f t="shared" si="235"/>
        <v>#N/A</v>
      </c>
      <c r="Y230" s="53" t="e">
        <f t="shared" si="235"/>
        <v>#N/A</v>
      </c>
      <c r="Z230" s="53" t="e">
        <f t="shared" si="235"/>
        <v>#N/A</v>
      </c>
      <c r="AA230" s="53"/>
      <c r="AB230" s="53"/>
      <c r="AC230" s="53"/>
      <c r="AD230" s="53"/>
      <c r="AE230" s="53"/>
      <c r="AF230" s="53"/>
      <c r="AG230" s="53"/>
      <c r="AH230" s="53"/>
      <c r="AI230" s="53"/>
      <c r="AJ230" s="53"/>
      <c r="AK230" s="53"/>
      <c r="AL230" s="53"/>
      <c r="AM230" s="53"/>
      <c r="AN230" s="53"/>
      <c r="AO230" s="53"/>
      <c r="AP230" s="53"/>
      <c r="AQ230" s="53"/>
      <c r="AR230" s="53"/>
      <c r="AS230" s="53"/>
      <c r="AT230" s="53"/>
      <c r="AU230" s="53"/>
      <c r="AV230" s="53"/>
      <c r="AW230" s="53"/>
      <c r="AX230" s="53"/>
      <c r="AY230" s="53"/>
      <c r="AZ230" s="53"/>
      <c r="BA230" s="53"/>
      <c r="BB230" s="53"/>
      <c r="BC230" s="53"/>
      <c r="BD230" s="53"/>
      <c r="BE230" s="53"/>
      <c r="BF230" s="53"/>
      <c r="BG230" s="53"/>
      <c r="BH230" s="53"/>
      <c r="BI230" s="53"/>
      <c r="BJ230" s="53"/>
      <c r="BK230" s="53"/>
      <c r="BL230" s="53"/>
      <c r="BM230" s="53"/>
      <c r="BN230" s="53"/>
      <c r="BO230" s="53"/>
      <c r="BP230" s="53"/>
      <c r="BQ230" s="53"/>
      <c r="BR230" s="53"/>
      <c r="BS230" s="53"/>
      <c r="BT230" s="53"/>
      <c r="BU230" s="53"/>
      <c r="BV230" s="53"/>
      <c r="BW230" s="53"/>
      <c r="BX230" s="53"/>
      <c r="BY230" s="53"/>
      <c r="BZ230"/>
      <c r="CA230"/>
      <c r="CB230"/>
      <c r="CC230"/>
      <c r="CD230"/>
      <c r="CE230"/>
      <c r="CF230"/>
      <c r="CG230"/>
      <c r="CH230"/>
      <c r="CI230"/>
      <c r="CJ230"/>
      <c r="CK230"/>
      <c r="CL230"/>
      <c r="CM230"/>
      <c r="CN230"/>
      <c r="CO230"/>
      <c r="CP230"/>
      <c r="CQ230"/>
      <c r="CR230"/>
      <c r="CS230"/>
      <c r="CT230"/>
      <c r="CU230"/>
      <c r="CV230"/>
    </row>
    <row r="231" spans="5:100">
      <c r="E231" s="1" t="s">
        <v>374</v>
      </c>
      <c r="G231" s="1" t="s">
        <v>154</v>
      </c>
      <c r="H231" s="135" t="e">
        <f t="shared" si="204"/>
        <v>#N/A</v>
      </c>
      <c r="K231" s="55"/>
      <c r="M231" s="53" t="e">
        <f t="shared" ref="M231:Y231" si="236">IF(M$204=1,$H$207*M189,((1-$H$207)*L189)+($H$207*M189))</f>
        <v>#N/A</v>
      </c>
      <c r="N231" s="53" t="e">
        <f t="shared" si="236"/>
        <v>#N/A</v>
      </c>
      <c r="O231" s="53" t="e">
        <f t="shared" si="236"/>
        <v>#N/A</v>
      </c>
      <c r="P231" s="53" t="e">
        <f t="shared" si="236"/>
        <v>#N/A</v>
      </c>
      <c r="Q231" s="53" t="e">
        <f t="shared" si="236"/>
        <v>#N/A</v>
      </c>
      <c r="R231" s="53" t="e">
        <f t="shared" si="236"/>
        <v>#N/A</v>
      </c>
      <c r="S231" s="53" t="e">
        <f t="shared" si="236"/>
        <v>#N/A</v>
      </c>
      <c r="T231" s="53" t="e">
        <f t="shared" si="236"/>
        <v>#N/A</v>
      </c>
      <c r="U231" s="53" t="e">
        <f t="shared" si="236"/>
        <v>#N/A</v>
      </c>
      <c r="V231" s="53" t="e">
        <f t="shared" si="236"/>
        <v>#N/A</v>
      </c>
      <c r="W231" s="53" t="e">
        <f t="shared" si="236"/>
        <v>#N/A</v>
      </c>
      <c r="X231" s="53" t="e">
        <f t="shared" si="236"/>
        <v>#N/A</v>
      </c>
      <c r="Y231" s="53" t="e">
        <f t="shared" si="236"/>
        <v>#N/A</v>
      </c>
      <c r="Z231" s="53"/>
      <c r="AA231" s="53"/>
      <c r="AB231" s="53"/>
      <c r="AC231" s="53"/>
      <c r="AD231" s="53"/>
      <c r="AE231" s="53"/>
      <c r="AF231" s="53"/>
      <c r="AG231" s="53"/>
      <c r="AH231" s="53"/>
      <c r="AI231" s="53"/>
      <c r="AJ231" s="53"/>
      <c r="AK231" s="53"/>
      <c r="AL231" s="53"/>
      <c r="AM231" s="53"/>
      <c r="AN231" s="53"/>
      <c r="AO231" s="53"/>
      <c r="AP231" s="53"/>
      <c r="AQ231" s="53"/>
      <c r="AR231" s="53"/>
      <c r="AS231" s="53"/>
      <c r="AT231" s="53"/>
      <c r="AU231" s="53"/>
      <c r="AV231" s="53"/>
      <c r="AW231" s="53"/>
      <c r="AX231" s="53"/>
      <c r="AY231" s="53"/>
      <c r="AZ231" s="53"/>
      <c r="BA231" s="53"/>
      <c r="BB231" s="53"/>
      <c r="BC231" s="53"/>
      <c r="BD231" s="53"/>
      <c r="BE231" s="53"/>
      <c r="BF231" s="53"/>
      <c r="BG231" s="53"/>
      <c r="BH231" s="53"/>
      <c r="BI231" s="53"/>
      <c r="BJ231" s="53"/>
      <c r="BK231" s="53"/>
      <c r="BL231" s="53"/>
      <c r="BM231" s="53"/>
      <c r="BN231" s="53"/>
      <c r="BO231" s="53"/>
      <c r="BP231" s="53"/>
      <c r="BQ231" s="53"/>
      <c r="BR231" s="53"/>
      <c r="BS231" s="53"/>
      <c r="BT231" s="53"/>
      <c r="BU231" s="53"/>
      <c r="BV231" s="53"/>
      <c r="BW231" s="53"/>
      <c r="BX231" s="53"/>
      <c r="BY231" s="53"/>
      <c r="BZ231"/>
      <c r="CA231"/>
      <c r="CB231"/>
      <c r="CC231"/>
      <c r="CD231"/>
      <c r="CE231"/>
      <c r="CF231"/>
      <c r="CG231"/>
      <c r="CH231"/>
      <c r="CI231"/>
      <c r="CJ231"/>
      <c r="CK231"/>
      <c r="CL231"/>
      <c r="CM231"/>
      <c r="CN231"/>
      <c r="CO231"/>
      <c r="CP231"/>
      <c r="CQ231"/>
      <c r="CR231"/>
      <c r="CS231"/>
      <c r="CT231"/>
      <c r="CU231"/>
      <c r="CV231"/>
    </row>
    <row r="232" spans="5:100">
      <c r="E232" s="1" t="s">
        <v>375</v>
      </c>
      <c r="G232" s="1" t="s">
        <v>154</v>
      </c>
      <c r="H232" s="135" t="e">
        <f t="shared" si="204"/>
        <v>#N/A</v>
      </c>
      <c r="K232" s="55"/>
      <c r="M232" s="53" t="e">
        <f t="shared" ref="M232:X232" si="237">IF(M$204=1,$H$207*M190,((1-$H$207)*L190)+($H$207*M190))</f>
        <v>#N/A</v>
      </c>
      <c r="N232" s="53" t="e">
        <f t="shared" si="237"/>
        <v>#N/A</v>
      </c>
      <c r="O232" s="53" t="e">
        <f t="shared" si="237"/>
        <v>#N/A</v>
      </c>
      <c r="P232" s="53" t="e">
        <f t="shared" si="237"/>
        <v>#N/A</v>
      </c>
      <c r="Q232" s="53" t="e">
        <f t="shared" si="237"/>
        <v>#N/A</v>
      </c>
      <c r="R232" s="53" t="e">
        <f t="shared" si="237"/>
        <v>#N/A</v>
      </c>
      <c r="S232" s="53" t="e">
        <f t="shared" si="237"/>
        <v>#N/A</v>
      </c>
      <c r="T232" s="53" t="e">
        <f t="shared" si="237"/>
        <v>#N/A</v>
      </c>
      <c r="U232" s="53" t="e">
        <f t="shared" si="237"/>
        <v>#N/A</v>
      </c>
      <c r="V232" s="53" t="e">
        <f t="shared" si="237"/>
        <v>#N/A</v>
      </c>
      <c r="W232" s="53" t="e">
        <f t="shared" si="237"/>
        <v>#N/A</v>
      </c>
      <c r="X232" s="53" t="e">
        <f t="shared" si="237"/>
        <v>#N/A</v>
      </c>
      <c r="Y232" s="53"/>
      <c r="Z232" s="53"/>
      <c r="AA232" s="53"/>
      <c r="AB232" s="53"/>
      <c r="AC232" s="53"/>
      <c r="AD232" s="53"/>
      <c r="AE232" s="53"/>
      <c r="AF232" s="53"/>
      <c r="AG232" s="53"/>
      <c r="AH232" s="53"/>
      <c r="AI232" s="53"/>
      <c r="AJ232" s="53"/>
      <c r="AK232" s="53"/>
      <c r="AL232" s="53"/>
      <c r="AM232" s="53"/>
      <c r="AN232" s="53"/>
      <c r="AO232" s="53"/>
      <c r="AP232" s="53"/>
      <c r="AQ232" s="53"/>
      <c r="AR232" s="53"/>
      <c r="AS232" s="53"/>
      <c r="AT232" s="53"/>
      <c r="AU232" s="53"/>
      <c r="AV232" s="53"/>
      <c r="AW232" s="53"/>
      <c r="AX232" s="53"/>
      <c r="AY232" s="53"/>
      <c r="AZ232" s="53"/>
      <c r="BA232" s="53"/>
      <c r="BB232" s="53"/>
      <c r="BC232" s="53"/>
      <c r="BD232" s="53"/>
      <c r="BE232" s="53"/>
      <c r="BF232" s="53"/>
      <c r="BG232" s="53"/>
      <c r="BH232" s="53"/>
      <c r="BI232" s="53"/>
      <c r="BJ232" s="53"/>
      <c r="BK232" s="53"/>
      <c r="BL232" s="53"/>
      <c r="BM232" s="53"/>
      <c r="BN232" s="53"/>
      <c r="BO232" s="53"/>
      <c r="BP232" s="53"/>
      <c r="BQ232" s="53"/>
      <c r="BR232" s="53"/>
      <c r="BS232" s="53"/>
      <c r="BT232" s="53"/>
      <c r="BU232" s="53"/>
      <c r="BV232" s="53"/>
      <c r="BW232" s="53"/>
      <c r="BX232" s="53"/>
      <c r="BY232" s="53"/>
      <c r="BZ232"/>
      <c r="CA232"/>
      <c r="CB232"/>
      <c r="CC232"/>
      <c r="CD232"/>
      <c r="CE232"/>
      <c r="CF232"/>
      <c r="CG232"/>
      <c r="CH232"/>
      <c r="CI232"/>
      <c r="CJ232"/>
      <c r="CK232"/>
      <c r="CL232"/>
      <c r="CM232"/>
      <c r="CN232"/>
      <c r="CO232"/>
      <c r="CP232"/>
      <c r="CQ232"/>
      <c r="CR232"/>
      <c r="CS232"/>
      <c r="CT232"/>
      <c r="CU232"/>
      <c r="CV232"/>
    </row>
    <row r="233" spans="5:100">
      <c r="E233" s="1" t="s">
        <v>376</v>
      </c>
      <c r="G233" s="1" t="s">
        <v>154</v>
      </c>
      <c r="H233" s="135" t="e">
        <f t="shared" si="204"/>
        <v>#N/A</v>
      </c>
      <c r="K233" s="55"/>
      <c r="M233" s="53" t="e">
        <f t="shared" ref="M233:W233" si="238">IF(M$204=1,$H$207*M191,((1-$H$207)*L191)+($H$207*M191))</f>
        <v>#N/A</v>
      </c>
      <c r="N233" s="53" t="e">
        <f t="shared" si="238"/>
        <v>#N/A</v>
      </c>
      <c r="O233" s="53" t="e">
        <f t="shared" si="238"/>
        <v>#N/A</v>
      </c>
      <c r="P233" s="53" t="e">
        <f t="shared" si="238"/>
        <v>#N/A</v>
      </c>
      <c r="Q233" s="53" t="e">
        <f t="shared" si="238"/>
        <v>#N/A</v>
      </c>
      <c r="R233" s="53" t="e">
        <f t="shared" si="238"/>
        <v>#N/A</v>
      </c>
      <c r="S233" s="53" t="e">
        <f t="shared" si="238"/>
        <v>#N/A</v>
      </c>
      <c r="T233" s="53" t="e">
        <f t="shared" si="238"/>
        <v>#N/A</v>
      </c>
      <c r="U233" s="53" t="e">
        <f t="shared" si="238"/>
        <v>#N/A</v>
      </c>
      <c r="V233" s="53" t="e">
        <f t="shared" si="238"/>
        <v>#N/A</v>
      </c>
      <c r="W233" s="53" t="e">
        <f t="shared" si="238"/>
        <v>#N/A</v>
      </c>
      <c r="X233" s="53"/>
      <c r="Y233" s="53"/>
      <c r="Z233" s="53"/>
      <c r="AA233" s="53"/>
      <c r="AB233" s="53"/>
      <c r="AC233" s="53"/>
      <c r="AD233" s="53"/>
      <c r="AE233" s="53"/>
      <c r="AF233" s="53"/>
      <c r="AG233" s="53"/>
      <c r="AH233" s="53"/>
      <c r="AI233" s="53"/>
      <c r="AJ233" s="53"/>
      <c r="AK233" s="53"/>
      <c r="AL233" s="53"/>
      <c r="AM233" s="53"/>
      <c r="AN233" s="53"/>
      <c r="AO233" s="53"/>
      <c r="AP233" s="53"/>
      <c r="AQ233" s="53"/>
      <c r="AR233" s="53"/>
      <c r="AS233" s="53"/>
      <c r="AT233" s="53"/>
      <c r="AU233" s="53"/>
      <c r="AV233" s="53"/>
      <c r="AW233" s="53"/>
      <c r="AX233" s="53"/>
      <c r="AY233" s="53"/>
      <c r="AZ233" s="53"/>
      <c r="BA233" s="53"/>
      <c r="BB233" s="53"/>
      <c r="BC233" s="53"/>
      <c r="BD233" s="53"/>
      <c r="BE233" s="53"/>
      <c r="BF233" s="53"/>
      <c r="BG233" s="53"/>
      <c r="BH233" s="53"/>
      <c r="BI233" s="53"/>
      <c r="BJ233" s="53"/>
      <c r="BK233" s="53"/>
      <c r="BL233" s="53"/>
      <c r="BM233" s="53"/>
      <c r="BN233" s="53"/>
      <c r="BO233" s="53"/>
      <c r="BP233" s="53"/>
      <c r="BQ233" s="53"/>
      <c r="BR233" s="53"/>
      <c r="BS233" s="53"/>
      <c r="BT233" s="53"/>
      <c r="BU233" s="53"/>
      <c r="BV233" s="53"/>
      <c r="BW233" s="53"/>
      <c r="BX233" s="53"/>
      <c r="BY233" s="53"/>
      <c r="BZ233"/>
      <c r="CA233"/>
      <c r="CB233"/>
      <c r="CC233"/>
      <c r="CD233"/>
      <c r="CE233"/>
      <c r="CF233"/>
      <c r="CG233"/>
      <c r="CH233"/>
      <c r="CI233"/>
      <c r="CJ233"/>
      <c r="CK233"/>
      <c r="CL233"/>
      <c r="CM233"/>
      <c r="CN233"/>
      <c r="CO233"/>
      <c r="CP233"/>
      <c r="CQ233"/>
      <c r="CR233"/>
      <c r="CS233"/>
      <c r="CT233"/>
      <c r="CU233"/>
      <c r="CV233"/>
    </row>
    <row r="234" spans="5:100">
      <c r="E234" s="1" t="s">
        <v>377</v>
      </c>
      <c r="G234" s="1" t="s">
        <v>154</v>
      </c>
      <c r="H234" s="135" t="e">
        <f t="shared" si="204"/>
        <v>#N/A</v>
      </c>
      <c r="K234" s="55"/>
      <c r="M234" s="53" t="e">
        <f t="shared" ref="M234:V234" si="239">IF(M$204=1,$H$207*M192,((1-$H$207)*L192)+($H$207*M192))</f>
        <v>#N/A</v>
      </c>
      <c r="N234" s="53" t="e">
        <f t="shared" si="239"/>
        <v>#N/A</v>
      </c>
      <c r="O234" s="53" t="e">
        <f t="shared" si="239"/>
        <v>#N/A</v>
      </c>
      <c r="P234" s="53" t="e">
        <f t="shared" si="239"/>
        <v>#N/A</v>
      </c>
      <c r="Q234" s="53" t="e">
        <f t="shared" si="239"/>
        <v>#N/A</v>
      </c>
      <c r="R234" s="53" t="e">
        <f t="shared" si="239"/>
        <v>#N/A</v>
      </c>
      <c r="S234" s="53" t="e">
        <f t="shared" si="239"/>
        <v>#N/A</v>
      </c>
      <c r="T234" s="53" t="e">
        <f t="shared" si="239"/>
        <v>#N/A</v>
      </c>
      <c r="U234" s="53" t="e">
        <f t="shared" si="239"/>
        <v>#N/A</v>
      </c>
      <c r="V234" s="53" t="e">
        <f t="shared" si="239"/>
        <v>#N/A</v>
      </c>
      <c r="W234" s="53"/>
      <c r="X234" s="53"/>
      <c r="Y234" s="53"/>
      <c r="Z234" s="53"/>
      <c r="AA234" s="53"/>
      <c r="AB234" s="53"/>
      <c r="AC234" s="53"/>
      <c r="AD234" s="53"/>
      <c r="AE234" s="53"/>
      <c r="AF234" s="53"/>
      <c r="AG234" s="53"/>
      <c r="AH234" s="53"/>
      <c r="AI234" s="53"/>
      <c r="AJ234" s="53"/>
      <c r="AK234" s="53"/>
      <c r="AL234" s="53"/>
      <c r="AM234" s="53"/>
      <c r="AN234" s="53"/>
      <c r="AO234" s="53"/>
      <c r="AP234" s="53"/>
      <c r="AQ234" s="53"/>
      <c r="AR234" s="53"/>
      <c r="AS234" s="53"/>
      <c r="AT234" s="53"/>
      <c r="AU234" s="53"/>
      <c r="AV234" s="53"/>
      <c r="AW234" s="53"/>
      <c r="AX234" s="53"/>
      <c r="AY234" s="53"/>
      <c r="AZ234" s="53"/>
      <c r="BA234" s="53"/>
      <c r="BB234" s="53"/>
      <c r="BC234" s="53"/>
      <c r="BD234" s="53"/>
      <c r="BE234" s="53"/>
      <c r="BF234" s="53"/>
      <c r="BG234" s="53"/>
      <c r="BH234" s="53"/>
      <c r="BI234" s="53"/>
      <c r="BJ234" s="53"/>
      <c r="BK234" s="53"/>
      <c r="BL234" s="53"/>
      <c r="BM234" s="53"/>
      <c r="BN234" s="53"/>
      <c r="BO234" s="53"/>
      <c r="BP234" s="53"/>
      <c r="BQ234" s="53"/>
      <c r="BR234" s="53"/>
      <c r="BS234" s="53"/>
      <c r="BT234" s="53"/>
      <c r="BU234" s="53"/>
      <c r="BV234" s="53"/>
      <c r="BW234" s="53"/>
      <c r="BX234" s="53"/>
      <c r="BY234" s="53"/>
      <c r="BZ234"/>
      <c r="CA234"/>
      <c r="CB234"/>
      <c r="CC234"/>
      <c r="CD234"/>
      <c r="CE234"/>
      <c r="CF234"/>
      <c r="CG234"/>
      <c r="CH234"/>
      <c r="CI234"/>
      <c r="CJ234"/>
      <c r="CK234"/>
      <c r="CL234"/>
      <c r="CM234"/>
      <c r="CN234"/>
      <c r="CO234"/>
      <c r="CP234"/>
      <c r="CQ234"/>
      <c r="CR234"/>
      <c r="CS234"/>
      <c r="CT234"/>
      <c r="CU234"/>
      <c r="CV234"/>
    </row>
    <row r="235" spans="5:100">
      <c r="E235" s="1" t="s">
        <v>378</v>
      </c>
      <c r="G235" s="1" t="s">
        <v>154</v>
      </c>
      <c r="H235" s="135" t="e">
        <f t="shared" si="204"/>
        <v>#N/A</v>
      </c>
      <c r="K235" s="55"/>
      <c r="M235" s="53" t="e">
        <f t="shared" ref="M235:U235" si="240">IF(M$204=1,$H$207*M193,((1-$H$207)*L193)+($H$207*M193))</f>
        <v>#N/A</v>
      </c>
      <c r="N235" s="53" t="e">
        <f t="shared" si="240"/>
        <v>#N/A</v>
      </c>
      <c r="O235" s="53" t="e">
        <f t="shared" si="240"/>
        <v>#N/A</v>
      </c>
      <c r="P235" s="53" t="e">
        <f t="shared" si="240"/>
        <v>#N/A</v>
      </c>
      <c r="Q235" s="53" t="e">
        <f t="shared" si="240"/>
        <v>#N/A</v>
      </c>
      <c r="R235" s="53" t="e">
        <f t="shared" si="240"/>
        <v>#N/A</v>
      </c>
      <c r="S235" s="53" t="e">
        <f t="shared" si="240"/>
        <v>#N/A</v>
      </c>
      <c r="T235" s="53" t="e">
        <f t="shared" si="240"/>
        <v>#N/A</v>
      </c>
      <c r="U235" s="53" t="e">
        <f t="shared" si="240"/>
        <v>#N/A</v>
      </c>
      <c r="V235" s="53"/>
      <c r="W235" s="53"/>
      <c r="X235" s="53"/>
      <c r="Y235" s="53"/>
      <c r="Z235" s="53"/>
      <c r="AA235" s="53"/>
      <c r="AB235" s="53"/>
      <c r="AC235" s="53"/>
      <c r="AD235" s="53"/>
      <c r="AE235" s="53"/>
      <c r="AF235" s="53"/>
      <c r="AG235" s="53"/>
      <c r="AH235" s="53"/>
      <c r="AI235" s="53"/>
      <c r="AJ235" s="53"/>
      <c r="AK235" s="53"/>
      <c r="AL235" s="53"/>
      <c r="AM235" s="53"/>
      <c r="AN235" s="53"/>
      <c r="AO235" s="53"/>
      <c r="AP235" s="53"/>
      <c r="AQ235" s="53"/>
      <c r="AR235" s="53"/>
      <c r="AS235" s="53"/>
      <c r="AT235" s="53"/>
      <c r="AU235" s="53"/>
      <c r="AV235" s="53"/>
      <c r="AW235" s="53"/>
      <c r="AX235" s="53"/>
      <c r="AY235" s="53"/>
      <c r="AZ235" s="53"/>
      <c r="BA235" s="53"/>
      <c r="BB235" s="53"/>
      <c r="BC235" s="53"/>
      <c r="BD235" s="53"/>
      <c r="BE235" s="53"/>
      <c r="BF235" s="53"/>
      <c r="BG235" s="53"/>
      <c r="BH235" s="53"/>
      <c r="BI235" s="53"/>
      <c r="BJ235" s="53"/>
      <c r="BK235" s="53"/>
      <c r="BL235" s="53"/>
      <c r="BM235" s="53"/>
      <c r="BN235" s="53"/>
      <c r="BO235" s="53"/>
      <c r="BP235" s="53"/>
      <c r="BQ235" s="53"/>
      <c r="BR235" s="53"/>
      <c r="BS235" s="53"/>
      <c r="BT235" s="53"/>
      <c r="BU235" s="53"/>
      <c r="BV235" s="53"/>
      <c r="BW235" s="53"/>
      <c r="BX235" s="53"/>
      <c r="BY235" s="53"/>
      <c r="BZ235"/>
      <c r="CA235"/>
      <c r="CB235"/>
      <c r="CC235"/>
      <c r="CD235"/>
      <c r="CE235"/>
      <c r="CF235"/>
      <c r="CG235"/>
      <c r="CH235"/>
      <c r="CI235"/>
      <c r="CJ235"/>
      <c r="CK235"/>
      <c r="CL235"/>
      <c r="CM235"/>
      <c r="CN235"/>
      <c r="CO235"/>
      <c r="CP235"/>
      <c r="CQ235"/>
      <c r="CR235"/>
      <c r="CS235"/>
      <c r="CT235"/>
      <c r="CU235"/>
      <c r="CV235"/>
    </row>
    <row r="236" spans="5:100">
      <c r="E236" s="1" t="s">
        <v>379</v>
      </c>
      <c r="G236" s="1" t="s">
        <v>154</v>
      </c>
      <c r="H236" s="135" t="e">
        <f t="shared" si="204"/>
        <v>#N/A</v>
      </c>
      <c r="K236" s="55"/>
      <c r="M236" s="53" t="e">
        <f t="shared" ref="M236:T236" si="241">IF(M$204=1,$H$207*M194,((1-$H$207)*L194)+($H$207*M194))</f>
        <v>#N/A</v>
      </c>
      <c r="N236" s="53" t="e">
        <f t="shared" si="241"/>
        <v>#N/A</v>
      </c>
      <c r="O236" s="53" t="e">
        <f t="shared" si="241"/>
        <v>#N/A</v>
      </c>
      <c r="P236" s="53" t="e">
        <f t="shared" si="241"/>
        <v>#N/A</v>
      </c>
      <c r="Q236" s="53" t="e">
        <f t="shared" si="241"/>
        <v>#N/A</v>
      </c>
      <c r="R236" s="53" t="e">
        <f t="shared" si="241"/>
        <v>#N/A</v>
      </c>
      <c r="S236" s="53" t="e">
        <f t="shared" si="241"/>
        <v>#N/A</v>
      </c>
      <c r="T236" s="53" t="e">
        <f t="shared" si="241"/>
        <v>#N/A</v>
      </c>
      <c r="U236" s="53"/>
      <c r="V236" s="53"/>
      <c r="W236" s="53"/>
      <c r="X236" s="53"/>
      <c r="Y236" s="53"/>
      <c r="Z236" s="53"/>
      <c r="AA236" s="53"/>
      <c r="AB236" s="53"/>
      <c r="AC236" s="53"/>
      <c r="AD236" s="53"/>
      <c r="AE236" s="53"/>
      <c r="AF236" s="53"/>
      <c r="AG236" s="53"/>
      <c r="AH236" s="53"/>
      <c r="AI236" s="53"/>
      <c r="AJ236" s="53"/>
      <c r="AK236" s="53"/>
      <c r="AL236" s="53"/>
      <c r="AM236" s="53"/>
      <c r="AN236" s="53"/>
      <c r="AO236" s="53"/>
      <c r="AP236" s="53"/>
      <c r="AQ236" s="53"/>
      <c r="AR236" s="53"/>
      <c r="AS236" s="53"/>
      <c r="AT236" s="53"/>
      <c r="AU236" s="53"/>
      <c r="AV236" s="53"/>
      <c r="AW236" s="53"/>
      <c r="AX236" s="53"/>
      <c r="AY236" s="53"/>
      <c r="AZ236" s="53"/>
      <c r="BA236" s="53"/>
      <c r="BB236" s="53"/>
      <c r="BC236" s="53"/>
      <c r="BD236" s="53"/>
      <c r="BE236" s="53"/>
      <c r="BF236" s="53"/>
      <c r="BG236" s="53"/>
      <c r="BH236" s="53"/>
      <c r="BI236" s="53"/>
      <c r="BJ236" s="53"/>
      <c r="BK236" s="53"/>
      <c r="BL236" s="53"/>
      <c r="BM236" s="53"/>
      <c r="BN236" s="53"/>
      <c r="BO236" s="53"/>
      <c r="BP236" s="53"/>
      <c r="BQ236" s="53"/>
      <c r="BR236" s="53"/>
      <c r="BS236" s="53"/>
      <c r="BT236" s="53"/>
      <c r="BU236" s="53"/>
      <c r="BV236" s="53"/>
      <c r="BW236" s="53"/>
      <c r="BX236" s="53"/>
      <c r="BY236" s="53"/>
      <c r="BZ236"/>
      <c r="CA236"/>
      <c r="CB236"/>
      <c r="CC236"/>
      <c r="CD236"/>
      <c r="CE236"/>
      <c r="CF236"/>
      <c r="CG236"/>
      <c r="CH236"/>
      <c r="CI236"/>
      <c r="CJ236"/>
      <c r="CK236"/>
      <c r="CL236"/>
      <c r="CM236"/>
      <c r="CN236"/>
      <c r="CO236"/>
      <c r="CP236"/>
      <c r="CQ236"/>
      <c r="CR236"/>
      <c r="CS236"/>
      <c r="CT236"/>
      <c r="CU236"/>
      <c r="CV236"/>
    </row>
    <row r="237" spans="5:100">
      <c r="E237" s="1" t="s">
        <v>380</v>
      </c>
      <c r="G237" s="1" t="s">
        <v>154</v>
      </c>
      <c r="H237" s="135" t="e">
        <f t="shared" si="204"/>
        <v>#N/A</v>
      </c>
      <c r="K237" s="55"/>
      <c r="M237" s="53" t="e">
        <f t="shared" ref="M237:S237" si="242">IF(M$204=1,$H$207*M195,((1-$H$207)*L195)+($H$207*M195))</f>
        <v>#N/A</v>
      </c>
      <c r="N237" s="53" t="e">
        <f t="shared" si="242"/>
        <v>#N/A</v>
      </c>
      <c r="O237" s="53" t="e">
        <f t="shared" si="242"/>
        <v>#N/A</v>
      </c>
      <c r="P237" s="53" t="e">
        <f t="shared" si="242"/>
        <v>#N/A</v>
      </c>
      <c r="Q237" s="53" t="e">
        <f t="shared" si="242"/>
        <v>#N/A</v>
      </c>
      <c r="R237" s="53" t="e">
        <f t="shared" si="242"/>
        <v>#N/A</v>
      </c>
      <c r="S237" s="53" t="e">
        <f t="shared" si="242"/>
        <v>#N/A</v>
      </c>
      <c r="T237" s="53"/>
      <c r="U237" s="53"/>
      <c r="V237" s="53"/>
      <c r="W237" s="53"/>
      <c r="X237" s="53"/>
      <c r="Y237" s="53"/>
      <c r="Z237" s="53"/>
      <c r="AA237" s="53"/>
      <c r="AB237" s="53"/>
      <c r="AC237" s="53"/>
      <c r="AD237" s="53"/>
      <c r="AE237" s="53"/>
      <c r="AF237" s="53"/>
      <c r="AG237" s="53"/>
      <c r="AH237" s="53"/>
      <c r="AI237" s="53"/>
      <c r="AJ237" s="53"/>
      <c r="AK237" s="53"/>
      <c r="AL237" s="53"/>
      <c r="AM237" s="53"/>
      <c r="AN237" s="53"/>
      <c r="AO237" s="53"/>
      <c r="AP237" s="53"/>
      <c r="AQ237" s="53"/>
      <c r="AR237" s="53"/>
      <c r="AS237" s="53"/>
      <c r="AT237" s="53"/>
      <c r="AU237" s="53"/>
      <c r="AV237" s="53"/>
      <c r="AW237" s="53"/>
      <c r="AX237" s="53"/>
      <c r="AY237" s="53"/>
      <c r="AZ237" s="53"/>
      <c r="BA237" s="53"/>
      <c r="BB237" s="53"/>
      <c r="BC237" s="53"/>
      <c r="BD237" s="53"/>
      <c r="BE237" s="53"/>
      <c r="BF237" s="53"/>
      <c r="BG237" s="53"/>
      <c r="BH237" s="53"/>
      <c r="BI237" s="53"/>
      <c r="BJ237" s="53"/>
      <c r="BK237" s="53"/>
      <c r="BL237" s="53"/>
      <c r="BM237" s="53"/>
      <c r="BN237" s="53"/>
      <c r="BO237" s="53"/>
      <c r="BP237" s="53"/>
      <c r="BQ237" s="53"/>
      <c r="BR237" s="53"/>
      <c r="BS237" s="53"/>
      <c r="BT237" s="53"/>
      <c r="BU237" s="53"/>
      <c r="BV237" s="53"/>
      <c r="BW237" s="53"/>
      <c r="BX237" s="53"/>
      <c r="BY237" s="53"/>
      <c r="BZ237"/>
      <c r="CA237"/>
      <c r="CB237"/>
      <c r="CC237"/>
      <c r="CD237"/>
      <c r="CE237"/>
      <c r="CF237"/>
      <c r="CG237"/>
      <c r="CH237"/>
      <c r="CI237"/>
      <c r="CJ237"/>
      <c r="CK237"/>
      <c r="CL237"/>
      <c r="CM237"/>
      <c r="CN237"/>
      <c r="CO237"/>
      <c r="CP237"/>
      <c r="CQ237"/>
      <c r="CR237"/>
      <c r="CS237"/>
      <c r="CT237"/>
      <c r="CU237"/>
      <c r="CV237"/>
    </row>
    <row r="238" spans="5:100">
      <c r="E238" s="1" t="s">
        <v>381</v>
      </c>
      <c r="G238" s="1" t="s">
        <v>154</v>
      </c>
      <c r="H238" s="135" t="e">
        <f t="shared" si="204"/>
        <v>#N/A</v>
      </c>
      <c r="K238" s="55"/>
      <c r="M238" s="53" t="e">
        <f t="shared" ref="M238:R238" si="243">IF(M$204=1,$H$207*M196,((1-$H$207)*L196)+($H$207*M196))</f>
        <v>#N/A</v>
      </c>
      <c r="N238" s="53" t="e">
        <f t="shared" si="243"/>
        <v>#N/A</v>
      </c>
      <c r="O238" s="53" t="e">
        <f t="shared" si="243"/>
        <v>#N/A</v>
      </c>
      <c r="P238" s="53" t="e">
        <f t="shared" si="243"/>
        <v>#N/A</v>
      </c>
      <c r="Q238" s="53" t="e">
        <f t="shared" si="243"/>
        <v>#N/A</v>
      </c>
      <c r="R238" s="53" t="e">
        <f t="shared" si="243"/>
        <v>#N/A</v>
      </c>
      <c r="S238" s="53"/>
      <c r="T238" s="53"/>
      <c r="U238" s="53"/>
      <c r="V238" s="53"/>
      <c r="W238" s="53"/>
      <c r="X238" s="53"/>
      <c r="Y238" s="53"/>
      <c r="Z238" s="53"/>
      <c r="AA238" s="53"/>
      <c r="AB238" s="53"/>
      <c r="AC238" s="53"/>
      <c r="AD238" s="53"/>
      <c r="AE238" s="53"/>
      <c r="AF238" s="53"/>
      <c r="AG238" s="53"/>
      <c r="AH238" s="53"/>
      <c r="AI238" s="53"/>
      <c r="AJ238" s="53"/>
      <c r="AK238" s="53"/>
      <c r="AL238" s="53"/>
      <c r="AM238" s="53"/>
      <c r="AN238" s="53"/>
      <c r="AO238" s="53"/>
      <c r="AP238" s="53"/>
      <c r="AQ238" s="53"/>
      <c r="AR238" s="53"/>
      <c r="AS238" s="53"/>
      <c r="AT238" s="53"/>
      <c r="AU238" s="53"/>
      <c r="AV238" s="53"/>
      <c r="AW238" s="53"/>
      <c r="AX238" s="53"/>
      <c r="AY238" s="53"/>
      <c r="AZ238" s="53"/>
      <c r="BA238" s="53"/>
      <c r="BB238" s="53"/>
      <c r="BC238" s="53"/>
      <c r="BD238" s="53"/>
      <c r="BE238" s="53"/>
      <c r="BF238" s="53"/>
      <c r="BG238" s="53"/>
      <c r="BH238" s="53"/>
      <c r="BI238" s="53"/>
      <c r="BJ238" s="53"/>
      <c r="BK238" s="53"/>
      <c r="BL238" s="53"/>
      <c r="BM238" s="53"/>
      <c r="BN238" s="53"/>
      <c r="BO238" s="53"/>
      <c r="BP238" s="53"/>
      <c r="BQ238" s="53"/>
      <c r="BR238" s="53"/>
      <c r="BS238" s="53"/>
      <c r="BT238" s="53"/>
      <c r="BU238" s="53"/>
      <c r="BV238" s="53"/>
      <c r="BW238" s="53"/>
      <c r="BX238" s="53"/>
      <c r="BY238" s="53"/>
      <c r="BZ238"/>
      <c r="CA238"/>
      <c r="CB238"/>
      <c r="CC238"/>
      <c r="CD238"/>
      <c r="CE238"/>
      <c r="CF238"/>
      <c r="CG238"/>
      <c r="CH238"/>
      <c r="CI238"/>
      <c r="CJ238"/>
      <c r="CK238"/>
      <c r="CL238"/>
      <c r="CM238"/>
      <c r="CN238"/>
      <c r="CO238"/>
      <c r="CP238"/>
      <c r="CQ238"/>
      <c r="CR238"/>
      <c r="CS238"/>
      <c r="CT238"/>
      <c r="CU238"/>
      <c r="CV238"/>
    </row>
    <row r="239" spans="5:100">
      <c r="E239" s="1" t="s">
        <v>382</v>
      </c>
      <c r="G239" s="1" t="s">
        <v>154</v>
      </c>
      <c r="H239" s="135" t="e">
        <f t="shared" si="204"/>
        <v>#N/A</v>
      </c>
      <c r="K239" s="55"/>
      <c r="M239" s="53" t="e">
        <f>IF(M$204=1,$H$207*M197,((1-$H$207)*L197)+($H$207*M197))</f>
        <v>#N/A</v>
      </c>
      <c r="N239" s="53" t="e">
        <f>IF(N$204=1,$H$207*N197,((1-$H$207)*M197)+($H$207*N197))</f>
        <v>#N/A</v>
      </c>
      <c r="O239" s="53" t="e">
        <f>IF(O$204=1,$H$207*O197,((1-$H$207)*N197)+($H$207*O197))</f>
        <v>#N/A</v>
      </c>
      <c r="P239" s="53" t="e">
        <f>IF(P$204=1,$H$207*P197,((1-$H$207)*O197)+($H$207*P197))</f>
        <v>#N/A</v>
      </c>
      <c r="Q239" s="53" t="e">
        <f>IF(Q$204=1,$H$207*Q197,((1-$H$207)*P197)+($H$207*Q197))</f>
        <v>#N/A</v>
      </c>
      <c r="R239" s="53"/>
      <c r="S239" s="53"/>
      <c r="T239" s="53"/>
      <c r="U239" s="53"/>
      <c r="V239" s="53"/>
      <c r="W239" s="53"/>
      <c r="X239" s="53"/>
      <c r="Y239" s="53"/>
      <c r="Z239" s="53"/>
      <c r="AA239" s="53"/>
      <c r="AB239" s="53"/>
      <c r="AC239" s="53"/>
      <c r="AD239" s="53"/>
      <c r="AE239" s="53"/>
      <c r="AF239" s="53"/>
      <c r="AG239" s="53"/>
      <c r="AH239" s="53"/>
      <c r="AI239" s="53"/>
      <c r="AJ239" s="53"/>
      <c r="AK239" s="53"/>
      <c r="AL239" s="53"/>
      <c r="AM239" s="53"/>
      <c r="AN239" s="53"/>
      <c r="AO239" s="53"/>
      <c r="AP239" s="53"/>
      <c r="AQ239" s="53"/>
      <c r="AR239" s="53"/>
      <c r="AS239" s="53"/>
      <c r="AT239" s="53"/>
      <c r="AU239" s="53"/>
      <c r="AV239" s="53"/>
      <c r="AW239" s="53"/>
      <c r="AX239" s="53"/>
      <c r="AY239" s="53"/>
      <c r="AZ239" s="53"/>
      <c r="BA239" s="53"/>
      <c r="BB239" s="53"/>
      <c r="BC239" s="53"/>
      <c r="BD239" s="53"/>
      <c r="BE239" s="53"/>
      <c r="BF239" s="53"/>
      <c r="BG239" s="53"/>
      <c r="BH239" s="53"/>
      <c r="BI239" s="53"/>
      <c r="BJ239" s="53"/>
      <c r="BK239" s="53"/>
      <c r="BL239" s="53"/>
      <c r="BM239" s="53"/>
      <c r="BN239" s="53"/>
      <c r="BO239" s="53"/>
      <c r="BP239" s="53"/>
      <c r="BQ239" s="53"/>
      <c r="BR239" s="53"/>
      <c r="BS239" s="53"/>
      <c r="BT239" s="53"/>
      <c r="BU239" s="53"/>
      <c r="BV239" s="53"/>
      <c r="BW239" s="53"/>
      <c r="BX239" s="53"/>
      <c r="BY239" s="53"/>
      <c r="BZ239"/>
      <c r="CA239"/>
      <c r="CB239"/>
      <c r="CC239"/>
      <c r="CD239"/>
      <c r="CE239"/>
      <c r="CF239"/>
      <c r="CG239"/>
      <c r="CH239"/>
      <c r="CI239"/>
      <c r="CJ239"/>
      <c r="CK239"/>
      <c r="CL239"/>
      <c r="CM239"/>
      <c r="CN239"/>
      <c r="CO239"/>
      <c r="CP239"/>
      <c r="CQ239"/>
      <c r="CR239"/>
      <c r="CS239"/>
      <c r="CT239"/>
      <c r="CU239"/>
      <c r="CV239"/>
    </row>
    <row r="240" spans="5:100">
      <c r="E240" s="1" t="s">
        <v>383</v>
      </c>
      <c r="G240" s="1" t="s">
        <v>154</v>
      </c>
      <c r="H240" s="135" t="e">
        <f t="shared" si="204"/>
        <v>#N/A</v>
      </c>
      <c r="K240" s="55"/>
      <c r="M240" s="53" t="e">
        <f>IF(M$204=1,$H$207*M198,((1-$H$207)*L198)+($H$207*M198))</f>
        <v>#N/A</v>
      </c>
      <c r="N240" s="53" t="e">
        <f>IF(N$204=1,$H$207*N198,((1-$H$207)*M198)+($H$207*N198))</f>
        <v>#N/A</v>
      </c>
      <c r="O240" s="53" t="e">
        <f>IF(O$204=1,$H$207*O198,((1-$H$207)*N198)+($H$207*O198))</f>
        <v>#N/A</v>
      </c>
      <c r="P240" s="53" t="e">
        <f>IF(P$204=1,$H$207*P198,((1-$H$207)*O198)+($H$207*P198))</f>
        <v>#N/A</v>
      </c>
      <c r="Q240" s="53"/>
      <c r="R240" s="53"/>
      <c r="S240" s="53"/>
      <c r="T240" s="53"/>
      <c r="U240" s="53"/>
      <c r="V240" s="53"/>
      <c r="W240" s="53"/>
      <c r="X240" s="53"/>
      <c r="Y240" s="53"/>
      <c r="Z240" s="53"/>
      <c r="AA240" s="53"/>
      <c r="AB240" s="53"/>
      <c r="AC240" s="53"/>
      <c r="AD240" s="53"/>
      <c r="AE240" s="53"/>
      <c r="AF240" s="53"/>
      <c r="AG240" s="53"/>
      <c r="AH240" s="53"/>
      <c r="AI240" s="53"/>
      <c r="AJ240" s="53"/>
      <c r="AK240" s="53"/>
      <c r="AL240" s="53"/>
      <c r="AM240" s="53"/>
      <c r="AN240" s="53"/>
      <c r="AO240" s="53"/>
      <c r="AP240" s="53"/>
      <c r="AQ240" s="53"/>
      <c r="AR240" s="53"/>
      <c r="AS240" s="53"/>
      <c r="AT240" s="53"/>
      <c r="AU240" s="53"/>
      <c r="AV240" s="53"/>
      <c r="AW240" s="53"/>
      <c r="AX240" s="53"/>
      <c r="AY240" s="53"/>
      <c r="AZ240" s="53"/>
      <c r="BA240" s="53"/>
      <c r="BB240" s="53"/>
      <c r="BC240" s="53"/>
      <c r="BD240" s="53"/>
      <c r="BE240" s="53"/>
      <c r="BF240" s="53"/>
      <c r="BG240" s="53"/>
      <c r="BH240" s="53"/>
      <c r="BI240" s="53"/>
      <c r="BJ240" s="53"/>
      <c r="BK240" s="53"/>
      <c r="BL240" s="53"/>
      <c r="BM240" s="53"/>
      <c r="BN240" s="53"/>
      <c r="BO240" s="53"/>
      <c r="BP240" s="53"/>
      <c r="BQ240" s="53"/>
      <c r="BR240" s="53"/>
      <c r="BS240" s="53"/>
      <c r="BT240" s="53"/>
      <c r="BU240" s="53"/>
      <c r="BV240" s="53"/>
      <c r="BW240" s="53"/>
      <c r="BX240" s="53"/>
      <c r="BY240" s="53"/>
      <c r="BZ240"/>
      <c r="CA240"/>
      <c r="CB240"/>
      <c r="CC240"/>
      <c r="CD240"/>
      <c r="CE240"/>
      <c r="CF240"/>
      <c r="CG240"/>
      <c r="CH240"/>
      <c r="CI240"/>
      <c r="CJ240"/>
      <c r="CK240"/>
      <c r="CL240"/>
      <c r="CM240"/>
      <c r="CN240"/>
      <c r="CO240"/>
      <c r="CP240"/>
      <c r="CQ240"/>
      <c r="CR240"/>
      <c r="CS240"/>
      <c r="CT240"/>
      <c r="CU240"/>
      <c r="CV240"/>
    </row>
    <row r="241" spans="1:103">
      <c r="E241" s="1" t="s">
        <v>384</v>
      </c>
      <c r="G241" s="1" t="s">
        <v>154</v>
      </c>
      <c r="H241" s="135" t="e">
        <f t="shared" si="204"/>
        <v>#N/A</v>
      </c>
      <c r="K241" s="55"/>
      <c r="M241" s="53" t="e">
        <f>IF(M$204=1,$H$207*M199,((1-$H$207)*L199)+($H$207*M199))</f>
        <v>#N/A</v>
      </c>
      <c r="N241" s="53" t="e">
        <f>IF(N$204=1,$H$207*N199,((1-$H$207)*M199)+($H$207*N199))</f>
        <v>#N/A</v>
      </c>
      <c r="O241" s="53" t="e">
        <f>IF(O$204=1,$H$207*O199,((1-$H$207)*N199)+($H$207*O199))</f>
        <v>#N/A</v>
      </c>
      <c r="P241" s="53"/>
      <c r="Q241" s="53"/>
      <c r="R241" s="53"/>
      <c r="S241" s="53"/>
      <c r="T241" s="53"/>
      <c r="U241" s="53"/>
      <c r="V241" s="53"/>
      <c r="W241" s="53"/>
      <c r="X241" s="53"/>
      <c r="Y241" s="53"/>
      <c r="Z241" s="53"/>
      <c r="AA241" s="53"/>
      <c r="AB241" s="53"/>
      <c r="AC241" s="53"/>
      <c r="AD241" s="53"/>
      <c r="AE241" s="53"/>
      <c r="AF241" s="53"/>
      <c r="AG241" s="53"/>
      <c r="AH241" s="53"/>
      <c r="AI241" s="53"/>
      <c r="AJ241" s="53"/>
      <c r="AK241" s="53"/>
      <c r="AL241" s="53"/>
      <c r="AM241" s="53"/>
      <c r="AN241" s="53"/>
      <c r="AO241" s="53"/>
      <c r="AP241" s="53"/>
      <c r="AQ241" s="53"/>
      <c r="AR241" s="53"/>
      <c r="AS241" s="53"/>
      <c r="AT241" s="53"/>
      <c r="AU241" s="53"/>
      <c r="AV241" s="53"/>
      <c r="AW241" s="53"/>
      <c r="AX241" s="53"/>
      <c r="AY241" s="53"/>
      <c r="AZ241" s="53"/>
      <c r="BA241" s="53"/>
      <c r="BB241" s="53"/>
      <c r="BC241" s="53"/>
      <c r="BD241" s="53"/>
      <c r="BE241" s="53"/>
      <c r="BF241" s="53"/>
      <c r="BG241" s="53"/>
      <c r="BH241" s="53"/>
      <c r="BI241" s="53"/>
      <c r="BJ241" s="53"/>
      <c r="BK241" s="53"/>
      <c r="BL241" s="53"/>
      <c r="BM241" s="53"/>
      <c r="BN241" s="53"/>
      <c r="BO241" s="53"/>
      <c r="BP241" s="53"/>
      <c r="BQ241" s="53"/>
      <c r="BR241" s="53"/>
      <c r="BS241" s="53"/>
      <c r="BT241" s="53"/>
      <c r="BU241" s="53"/>
      <c r="BV241" s="53"/>
      <c r="BW241" s="53"/>
      <c r="BX241" s="53"/>
      <c r="BY241" s="53"/>
      <c r="BZ241"/>
      <c r="CA241"/>
      <c r="CB241"/>
      <c r="CC241"/>
      <c r="CD241"/>
      <c r="CE241"/>
      <c r="CF241"/>
      <c r="CG241"/>
      <c r="CH241"/>
      <c r="CI241"/>
      <c r="CJ241"/>
      <c r="CK241"/>
      <c r="CL241"/>
      <c r="CM241"/>
      <c r="CN241"/>
      <c r="CO241"/>
      <c r="CP241"/>
      <c r="CQ241"/>
      <c r="CR241"/>
      <c r="CS241"/>
      <c r="CT241"/>
      <c r="CU241"/>
      <c r="CV241"/>
    </row>
    <row r="242" spans="1:103">
      <c r="E242" s="1" t="s">
        <v>385</v>
      </c>
      <c r="G242" s="1" t="s">
        <v>154</v>
      </c>
      <c r="H242" s="135" t="e">
        <f t="shared" si="204"/>
        <v>#N/A</v>
      </c>
      <c r="K242" s="55"/>
      <c r="M242" s="53" t="e">
        <f>IF(M$204=1,$H$207*M200,((1-$H$207)*L200)+($H$207*M200))</f>
        <v>#N/A</v>
      </c>
      <c r="N242" s="53" t="e">
        <f>IF(N$204=1,$H$207*N200,((1-$H$207)*M200)+($H$207*N200))</f>
        <v>#N/A</v>
      </c>
      <c r="O242" s="53"/>
      <c r="P242" s="53"/>
      <c r="Q242" s="53"/>
      <c r="R242" s="53"/>
      <c r="S242" s="53"/>
      <c r="T242" s="53"/>
      <c r="U242" s="53"/>
      <c r="V242" s="53"/>
      <c r="W242" s="53"/>
      <c r="X242" s="53"/>
      <c r="Y242" s="53"/>
      <c r="Z242" s="53"/>
      <c r="AA242" s="53"/>
      <c r="AB242" s="53"/>
      <c r="AC242" s="53"/>
      <c r="AD242" s="53"/>
      <c r="AE242" s="53"/>
      <c r="AF242" s="53"/>
      <c r="AG242" s="53"/>
      <c r="AH242" s="53"/>
      <c r="AI242" s="53"/>
      <c r="AJ242" s="53"/>
      <c r="AK242" s="53"/>
      <c r="AL242" s="53"/>
      <c r="AM242" s="53"/>
      <c r="AN242" s="53"/>
      <c r="AO242" s="53"/>
      <c r="AP242" s="53"/>
      <c r="AQ242" s="53"/>
      <c r="AR242" s="53"/>
      <c r="AS242" s="53"/>
      <c r="AT242" s="53"/>
      <c r="AU242" s="53"/>
      <c r="AV242" s="53"/>
      <c r="AW242" s="53"/>
      <c r="AX242" s="53"/>
      <c r="AY242" s="53"/>
      <c r="AZ242" s="53"/>
      <c r="BA242" s="53"/>
      <c r="BB242" s="53"/>
      <c r="BC242" s="53"/>
      <c r="BD242" s="53"/>
      <c r="BE242" s="53"/>
      <c r="BF242" s="53"/>
      <c r="BG242" s="53"/>
      <c r="BH242" s="53"/>
      <c r="BI242" s="53"/>
      <c r="BJ242" s="53"/>
      <c r="BK242" s="53"/>
      <c r="BL242" s="53"/>
      <c r="BM242" s="53"/>
      <c r="BN242" s="53"/>
      <c r="BO242" s="53"/>
      <c r="BP242" s="53"/>
      <c r="BQ242" s="53"/>
      <c r="BR242" s="53"/>
      <c r="BS242" s="53"/>
      <c r="BT242" s="53"/>
      <c r="BU242" s="53"/>
      <c r="BV242" s="53"/>
      <c r="BW242" s="53"/>
      <c r="BX242" s="53"/>
      <c r="BY242" s="53"/>
      <c r="BZ242"/>
      <c r="CA242"/>
      <c r="CB242"/>
      <c r="CC242"/>
      <c r="CD242"/>
      <c r="CE242"/>
      <c r="CF242"/>
      <c r="CG242"/>
      <c r="CH242"/>
      <c r="CI242"/>
      <c r="CJ242"/>
      <c r="CK242"/>
      <c r="CL242"/>
      <c r="CM242"/>
      <c r="CN242"/>
      <c r="CO242"/>
      <c r="CP242"/>
      <c r="CQ242"/>
      <c r="CR242"/>
      <c r="CS242"/>
      <c r="CT242"/>
      <c r="CU242"/>
      <c r="CV242"/>
    </row>
    <row r="243" spans="1:103" s="12" customFormat="1">
      <c r="E243" s="1"/>
      <c r="F243" s="1"/>
      <c r="G243" s="21"/>
      <c r="H243" s="20"/>
      <c r="I243" s="20"/>
      <c r="J243" s="20"/>
      <c r="K243" s="11"/>
      <c r="L243" s="11"/>
      <c r="M243" s="11"/>
      <c r="N243" s="11"/>
      <c r="O243" s="11"/>
      <c r="P243" s="11"/>
      <c r="Q243" s="11"/>
      <c r="R243" s="11"/>
      <c r="S243" s="11"/>
      <c r="T243" s="11"/>
      <c r="U243" s="11"/>
      <c r="V243" s="11"/>
      <c r="W243" s="11"/>
      <c r="X243" s="11"/>
      <c r="Y243" s="11"/>
      <c r="Z243" s="11"/>
      <c r="AA243" s="11"/>
      <c r="AB243" s="11"/>
      <c r="AC243" s="11"/>
      <c r="AD243" s="11"/>
      <c r="AE243" s="11"/>
      <c r="AF243" s="11"/>
      <c r="AG243" s="11"/>
      <c r="AH243" s="11"/>
      <c r="AI243" s="11"/>
      <c r="AJ243" s="11"/>
      <c r="AK243" s="11"/>
      <c r="AL243" s="11"/>
      <c r="AM243" s="11"/>
      <c r="AN243" s="11"/>
      <c r="AO243" s="11"/>
      <c r="AP243" s="11"/>
      <c r="AQ243" s="11"/>
      <c r="AR243" s="11"/>
      <c r="AS243" s="11"/>
      <c r="AT243" s="11"/>
      <c r="AU243" s="11"/>
      <c r="AV243" s="11"/>
      <c r="AW243" s="11"/>
      <c r="AX243" s="11"/>
      <c r="AY243" s="11"/>
      <c r="AZ243" s="11"/>
      <c r="BA243" s="11"/>
      <c r="BB243" s="11"/>
      <c r="BC243" s="11"/>
      <c r="BD243" s="11"/>
      <c r="BE243" s="11"/>
      <c r="BF243" s="11"/>
      <c r="BG243" s="11"/>
      <c r="BH243" s="11"/>
      <c r="BI243" s="11"/>
    </row>
    <row r="244" spans="1:103" s="12" customFormat="1">
      <c r="B244" s="22">
        <f>MAX(B$5:$B243)+1</f>
        <v>7</v>
      </c>
      <c r="C244" s="22" t="s">
        <v>26</v>
      </c>
      <c r="D244" s="22"/>
      <c r="E244" s="22"/>
      <c r="F244" s="22"/>
      <c r="G244" s="22"/>
      <c r="H244" s="22"/>
      <c r="I244" s="22"/>
      <c r="J244" s="22"/>
      <c r="K244" s="22"/>
      <c r="L244" s="22"/>
      <c r="M244" s="22"/>
      <c r="N244" s="22"/>
      <c r="O244" s="22"/>
      <c r="P244" s="22"/>
      <c r="Q244" s="22"/>
      <c r="R244" s="22"/>
      <c r="S244" s="22"/>
      <c r="T244" s="22"/>
      <c r="U244" s="22"/>
      <c r="V244" s="22"/>
      <c r="W244" s="22"/>
      <c r="X244" s="22"/>
      <c r="Y244" s="22"/>
      <c r="Z244" s="22"/>
      <c r="AA244" s="22"/>
      <c r="AB244" s="22"/>
      <c r="AC244" s="22"/>
      <c r="AD244" s="22"/>
      <c r="AE244" s="22"/>
      <c r="AF244" s="22"/>
      <c r="AG244" s="22"/>
      <c r="AH244" s="22"/>
      <c r="AI244" s="22"/>
      <c r="AJ244" s="22"/>
      <c r="AK244" s="22"/>
      <c r="AL244" s="22"/>
      <c r="AM244" s="22"/>
      <c r="AN244" s="22"/>
      <c r="AO244" s="22"/>
      <c r="AP244" s="22"/>
      <c r="AQ244" s="22"/>
      <c r="AR244" s="22"/>
      <c r="AS244" s="22"/>
      <c r="AT244" s="22"/>
      <c r="AU244" s="22"/>
      <c r="AV244" s="22"/>
      <c r="AW244" s="22"/>
      <c r="AX244" s="22"/>
      <c r="AY244" s="22"/>
      <c r="AZ244" s="22"/>
      <c r="BA244" s="22"/>
      <c r="BB244" s="22"/>
      <c r="BC244" s="22"/>
      <c r="BD244" s="22"/>
      <c r="BE244" s="22"/>
      <c r="BF244" s="22"/>
      <c r="BG244" s="22"/>
      <c r="BH244" s="22"/>
      <c r="BI244" s="22"/>
      <c r="BJ244" s="22"/>
      <c r="BK244" s="22"/>
      <c r="BL244" s="22"/>
      <c r="BM244" s="22"/>
      <c r="BN244" s="22"/>
      <c r="BO244" s="22"/>
      <c r="BP244" s="22"/>
      <c r="BQ244" s="22"/>
      <c r="BR244" s="22"/>
      <c r="BS244" s="22"/>
      <c r="BT244" s="22"/>
      <c r="BU244" s="22"/>
      <c r="BV244" s="22"/>
      <c r="BW244" s="22"/>
      <c r="BX244" s="22"/>
      <c r="BY244" s="22"/>
      <c r="BZ244" s="22"/>
      <c r="CA244" s="22"/>
      <c r="CB244" s="22"/>
      <c r="CC244" s="22"/>
      <c r="CD244" s="22"/>
      <c r="CE244" s="22"/>
      <c r="CF244" s="22"/>
      <c r="CG244" s="22"/>
      <c r="CH244" s="22"/>
      <c r="CI244" s="22"/>
      <c r="CJ244" s="22"/>
      <c r="CK244" s="22"/>
      <c r="CL244" s="22"/>
      <c r="CM244" s="22"/>
      <c r="CN244" s="22"/>
      <c r="CO244" s="22"/>
      <c r="CP244" s="22"/>
      <c r="CQ244" s="22"/>
      <c r="CR244" s="22"/>
      <c r="CS244" s="22"/>
      <c r="CT244" s="22"/>
      <c r="CU244" s="22"/>
      <c r="CV244" s="22"/>
      <c r="CW244" s="23"/>
      <c r="CX244" s="23"/>
      <c r="CY244" s="23"/>
    </row>
    <row r="245" spans="1:103" s="12" customFormat="1">
      <c r="B245" s="38" t="s">
        <v>393</v>
      </c>
      <c r="C245" s="38"/>
      <c r="D245" s="38"/>
      <c r="E245" s="38"/>
      <c r="F245" s="38"/>
      <c r="G245" s="38"/>
      <c r="H245" s="38"/>
      <c r="I245" s="38"/>
      <c r="J245" s="38"/>
      <c r="K245" s="38"/>
      <c r="L245" s="38"/>
      <c r="M245" s="38"/>
      <c r="N245" s="38"/>
      <c r="O245" s="38"/>
      <c r="P245" s="38"/>
      <c r="Q245" s="38"/>
      <c r="R245" s="38"/>
      <c r="S245" s="38"/>
      <c r="T245" s="38"/>
      <c r="U245" s="38"/>
      <c r="V245" s="38"/>
      <c r="W245" s="38"/>
      <c r="X245" s="38"/>
      <c r="Y245" s="38"/>
      <c r="Z245" s="38"/>
      <c r="AA245" s="38"/>
      <c r="AB245" s="38"/>
      <c r="AC245" s="38"/>
      <c r="AD245" s="38"/>
      <c r="AE245" s="38"/>
      <c r="AF245" s="38"/>
      <c r="AG245" s="38"/>
      <c r="AH245" s="38"/>
      <c r="AI245" s="38"/>
      <c r="AJ245" s="38"/>
      <c r="AK245" s="38"/>
      <c r="AL245" s="38"/>
      <c r="AM245" s="38"/>
      <c r="AN245" s="38"/>
      <c r="AO245" s="38"/>
      <c r="AP245" s="38"/>
      <c r="AQ245" s="38"/>
      <c r="AR245" s="38"/>
      <c r="AS245" s="38"/>
      <c r="AT245" s="38"/>
      <c r="AU245" s="38"/>
      <c r="AV245" s="38"/>
      <c r="AW245" s="38"/>
      <c r="AX245" s="38"/>
      <c r="AY245" s="38"/>
      <c r="AZ245" s="38"/>
      <c r="BA245" s="38"/>
      <c r="BB245" s="38"/>
      <c r="BC245" s="38"/>
      <c r="BD245" s="38"/>
      <c r="BE245" s="38"/>
      <c r="BF245" s="38"/>
      <c r="BG245" s="38"/>
      <c r="BH245" s="38"/>
      <c r="BI245" s="38"/>
      <c r="BJ245" s="38"/>
      <c r="BK245" s="38"/>
      <c r="BL245" s="38"/>
      <c r="BM245" s="38"/>
      <c r="BN245" s="38"/>
      <c r="BO245" s="38"/>
      <c r="BP245" s="38"/>
      <c r="BQ245" s="38"/>
      <c r="BR245" s="38"/>
      <c r="BS245" s="38"/>
      <c r="BT245" s="38"/>
      <c r="BU245" s="38"/>
      <c r="BV245" s="38"/>
      <c r="BW245" s="38"/>
      <c r="BX245" s="38"/>
      <c r="BY245" s="38"/>
      <c r="BZ245" s="38"/>
      <c r="CA245" s="38"/>
      <c r="CB245" s="38"/>
      <c r="CC245" s="38"/>
      <c r="CD245" s="38"/>
      <c r="CE245" s="38"/>
      <c r="CF245" s="38"/>
      <c r="CG245" s="38"/>
      <c r="CH245" s="38"/>
      <c r="CI245" s="38"/>
      <c r="CJ245" s="38"/>
      <c r="CK245" s="38"/>
      <c r="CL245" s="38"/>
      <c r="CM245" s="38"/>
      <c r="CN245" s="38"/>
      <c r="CO245" s="38"/>
      <c r="CP245" s="38"/>
      <c r="CQ245" s="38"/>
      <c r="CR245" s="38"/>
      <c r="CS245" s="38"/>
      <c r="CT245" s="38"/>
      <c r="CU245" s="38"/>
      <c r="CV245" s="38"/>
      <c r="CW245" s="38"/>
      <c r="CX245" s="38"/>
      <c r="CY245" s="38"/>
    </row>
    <row r="246" spans="1:103" s="12" customFormat="1">
      <c r="B246" s="31"/>
      <c r="C246" s="31"/>
      <c r="D246" s="31"/>
      <c r="E246" s="31"/>
      <c r="F246" s="31"/>
      <c r="G246" s="31"/>
      <c r="H246" s="31"/>
      <c r="I246" s="31"/>
      <c r="J246" s="31"/>
      <c r="K246" s="31"/>
      <c r="L246" s="31"/>
      <c r="M246" s="31"/>
      <c r="N246" s="31"/>
      <c r="O246" s="31"/>
      <c r="P246" s="31"/>
      <c r="Q246" s="31"/>
      <c r="R246" s="31"/>
      <c r="S246" s="31"/>
      <c r="T246" s="31"/>
      <c r="U246" s="31"/>
      <c r="V246" s="31"/>
      <c r="W246" s="31"/>
      <c r="X246" s="31"/>
      <c r="Y246" s="31"/>
      <c r="Z246" s="31"/>
      <c r="AA246" s="31"/>
      <c r="AB246" s="31"/>
      <c r="AC246" s="31"/>
      <c r="AD246" s="31"/>
      <c r="AE246" s="31"/>
      <c r="AF246" s="31"/>
      <c r="AG246" s="31"/>
      <c r="AH246" s="31"/>
      <c r="AI246" s="31"/>
      <c r="AJ246" s="31"/>
      <c r="AK246" s="31"/>
      <c r="AL246" s="31"/>
      <c r="AM246" s="31"/>
      <c r="AN246" s="31"/>
      <c r="AO246" s="31"/>
      <c r="AP246" s="31"/>
      <c r="AQ246" s="31"/>
      <c r="AR246" s="31"/>
      <c r="AS246" s="31"/>
      <c r="AT246" s="31"/>
      <c r="AU246" s="31"/>
      <c r="AV246" s="31"/>
      <c r="AW246" s="31"/>
      <c r="AX246" s="31"/>
      <c r="AY246" s="31"/>
      <c r="AZ246" s="31"/>
      <c r="BA246" s="31"/>
      <c r="BB246" s="31"/>
      <c r="BC246" s="31"/>
      <c r="BD246" s="31"/>
      <c r="BE246" s="31"/>
      <c r="BF246" s="31"/>
      <c r="BG246" s="31"/>
      <c r="BH246" s="31"/>
      <c r="BI246" s="31"/>
      <c r="BJ246" s="31"/>
      <c r="BK246" s="31"/>
      <c r="BL246" s="31"/>
      <c r="BM246" s="31"/>
      <c r="BN246" s="31"/>
      <c r="BO246" s="31"/>
      <c r="BP246" s="31"/>
      <c r="BQ246" s="31"/>
      <c r="BR246" s="31"/>
      <c r="BS246" s="31"/>
      <c r="BT246" s="31"/>
      <c r="BU246" s="31"/>
      <c r="BV246" s="31"/>
      <c r="BW246" s="31"/>
      <c r="BX246" s="31"/>
      <c r="BY246" s="31"/>
      <c r="BZ246" s="31"/>
      <c r="CA246" s="31"/>
      <c r="CB246" s="31"/>
      <c r="CC246" s="31"/>
      <c r="CD246" s="31"/>
      <c r="CE246" s="31"/>
      <c r="CF246" s="31"/>
      <c r="CG246" s="31"/>
      <c r="CH246" s="31"/>
      <c r="CI246" s="31"/>
      <c r="CJ246" s="31"/>
      <c r="CK246" s="31"/>
      <c r="CL246" s="31"/>
      <c r="CM246" s="31"/>
      <c r="CN246" s="31"/>
      <c r="CO246" s="31"/>
      <c r="CP246" s="31"/>
      <c r="CQ246" s="31"/>
      <c r="CR246" s="31"/>
      <c r="CS246" s="31"/>
      <c r="CT246" s="31"/>
      <c r="CU246" s="31"/>
      <c r="CV246" s="31"/>
      <c r="CW246" s="31"/>
      <c r="CX246" s="31"/>
      <c r="CY246" s="31"/>
    </row>
    <row r="247" spans="1:103" s="12" customFormat="1">
      <c r="E247" s="1" t="s">
        <v>394</v>
      </c>
      <c r="F247" s="1"/>
      <c r="G247" s="21" t="s">
        <v>193</v>
      </c>
      <c r="H247" s="20"/>
      <c r="I247" s="20"/>
      <c r="J247" s="20"/>
      <c r="K247" s="21"/>
      <c r="L247" s="191"/>
      <c r="M247" s="191"/>
      <c r="N247" s="191"/>
      <c r="O247" s="191"/>
      <c r="P247" s="191"/>
      <c r="Q247" s="191"/>
      <c r="R247" s="191"/>
      <c r="S247" s="191"/>
      <c r="T247" s="191"/>
      <c r="U247" s="191"/>
      <c r="V247" s="191"/>
      <c r="W247" s="191"/>
      <c r="X247" s="191"/>
      <c r="Y247" s="191"/>
      <c r="Z247" s="191"/>
      <c r="AA247" s="250"/>
      <c r="AB247" s="250"/>
      <c r="AC247" s="250"/>
      <c r="AD247" s="250"/>
      <c r="AE247" s="250"/>
      <c r="AF247" s="250"/>
      <c r="AG247" s="250"/>
      <c r="AH247" s="250"/>
      <c r="AI247" s="250"/>
      <c r="AJ247" s="250"/>
      <c r="AK247" s="250"/>
      <c r="AL247" s="250"/>
      <c r="AM247" s="250"/>
      <c r="AN247" s="250"/>
      <c r="AO247" s="250"/>
      <c r="AP247" s="250"/>
      <c r="AQ247" s="250"/>
      <c r="AR247" s="250"/>
      <c r="AS247" s="250"/>
      <c r="AT247" s="250"/>
      <c r="AU247" s="250"/>
      <c r="AV247" s="250"/>
      <c r="AW247" s="250"/>
      <c r="AX247" s="250"/>
      <c r="AY247" s="250"/>
      <c r="AZ247" s="250"/>
      <c r="BA247" s="250"/>
      <c r="BB247" s="250"/>
      <c r="BC247" s="250"/>
      <c r="BD247" s="250"/>
      <c r="BE247" s="250"/>
      <c r="BF247" s="250"/>
      <c r="BG247" s="250"/>
      <c r="BH247" s="250"/>
      <c r="BI247" s="250"/>
      <c r="BJ247" s="250"/>
      <c r="BK247" s="250"/>
      <c r="BL247" s="250"/>
      <c r="BM247" s="250"/>
      <c r="BN247" s="250"/>
      <c r="BO247" s="250"/>
      <c r="BP247" s="250"/>
      <c r="BQ247" s="250"/>
      <c r="BR247" s="250"/>
      <c r="BS247" s="250"/>
      <c r="BT247" s="250"/>
      <c r="BU247" s="250"/>
      <c r="BV247" s="250"/>
      <c r="BW247" s="250"/>
      <c r="BX247" s="250"/>
      <c r="BY247" s="250"/>
      <c r="BZ247" s="250"/>
      <c r="CA247" s="250"/>
      <c r="CB247" s="250"/>
      <c r="CC247" s="250"/>
      <c r="CD247" s="250"/>
      <c r="CE247" s="250"/>
      <c r="CF247" s="250"/>
      <c r="CG247" s="250"/>
      <c r="CH247" s="250"/>
      <c r="CI247" s="250"/>
      <c r="CJ247" s="250"/>
      <c r="CK247" s="250"/>
      <c r="CL247" s="250"/>
      <c r="CM247" s="250"/>
      <c r="CN247" s="250"/>
      <c r="CO247" s="250"/>
      <c r="CP247" s="191"/>
      <c r="CQ247" s="191"/>
      <c r="CR247" s="191"/>
      <c r="CS247" s="191"/>
      <c r="CT247" s="191"/>
      <c r="CU247" s="191"/>
      <c r="CV247" s="191"/>
    </row>
    <row r="248" spans="1:103" s="12" customFormat="1">
      <c r="E248" s="1"/>
      <c r="F248" s="1"/>
      <c r="G248" s="21"/>
      <c r="H248" s="20"/>
      <c r="I248" s="20"/>
      <c r="J248" s="20"/>
      <c r="K248" s="21"/>
      <c r="L248" s="13"/>
      <c r="M248" s="11"/>
      <c r="N248" s="11"/>
      <c r="O248" s="11"/>
      <c r="P248" s="11"/>
      <c r="Q248" s="11"/>
      <c r="R248" s="11"/>
      <c r="S248" s="11"/>
      <c r="T248" s="11"/>
      <c r="U248" s="11"/>
      <c r="V248" s="11"/>
      <c r="W248" s="11"/>
      <c r="X248" s="11"/>
      <c r="Y248" s="11"/>
      <c r="Z248" s="11"/>
      <c r="AA248" s="198"/>
      <c r="AB248" s="198"/>
    </row>
    <row r="249" spans="1:103" s="12" customFormat="1">
      <c r="E249" s="1" t="s">
        <v>395</v>
      </c>
      <c r="F249" s="1"/>
      <c r="G249" s="21" t="s">
        <v>187</v>
      </c>
      <c r="H249" s="20"/>
      <c r="I249" s="20"/>
      <c r="J249" s="20"/>
      <c r="K249" s="21"/>
      <c r="L249" s="198">
        <f>L$247/365/24</f>
        <v>0</v>
      </c>
      <c r="M249" s="198">
        <f t="shared" ref="M249:AA249" si="244">M$247/365/24</f>
        <v>0</v>
      </c>
      <c r="N249" s="198">
        <f t="shared" si="244"/>
        <v>0</v>
      </c>
      <c r="O249" s="198">
        <f t="shared" si="244"/>
        <v>0</v>
      </c>
      <c r="P249" s="198">
        <f t="shared" si="244"/>
        <v>0</v>
      </c>
      <c r="Q249" s="198">
        <f t="shared" si="244"/>
        <v>0</v>
      </c>
      <c r="R249" s="198">
        <f t="shared" si="244"/>
        <v>0</v>
      </c>
      <c r="S249" s="198">
        <f t="shared" si="244"/>
        <v>0</v>
      </c>
      <c r="T249" s="198">
        <f t="shared" si="244"/>
        <v>0</v>
      </c>
      <c r="U249" s="198">
        <f t="shared" si="244"/>
        <v>0</v>
      </c>
      <c r="V249" s="198">
        <f t="shared" si="244"/>
        <v>0</v>
      </c>
      <c r="W249" s="198">
        <f t="shared" si="244"/>
        <v>0</v>
      </c>
      <c r="X249" s="198">
        <f t="shared" si="244"/>
        <v>0</v>
      </c>
      <c r="Y249" s="198">
        <f t="shared" si="244"/>
        <v>0</v>
      </c>
      <c r="Z249" s="198">
        <f t="shared" si="244"/>
        <v>0</v>
      </c>
      <c r="AA249" s="198">
        <f t="shared" si="244"/>
        <v>0</v>
      </c>
      <c r="AB249" s="198">
        <f>AB$247/365/24</f>
        <v>0</v>
      </c>
      <c r="AC249" s="198">
        <f t="shared" ref="AC249:CL249" si="245">AC$247/365/24</f>
        <v>0</v>
      </c>
      <c r="AD249" s="198">
        <f t="shared" si="245"/>
        <v>0</v>
      </c>
      <c r="AE249" s="198">
        <f t="shared" si="245"/>
        <v>0</v>
      </c>
      <c r="AF249" s="198">
        <f t="shared" si="245"/>
        <v>0</v>
      </c>
      <c r="AG249" s="198">
        <f t="shared" si="245"/>
        <v>0</v>
      </c>
      <c r="AH249" s="198">
        <f t="shared" si="245"/>
        <v>0</v>
      </c>
      <c r="AI249" s="198">
        <f t="shared" si="245"/>
        <v>0</v>
      </c>
      <c r="AJ249" s="198">
        <f t="shared" si="245"/>
        <v>0</v>
      </c>
      <c r="AK249" s="198">
        <f t="shared" si="245"/>
        <v>0</v>
      </c>
      <c r="AL249" s="198">
        <f t="shared" si="245"/>
        <v>0</v>
      </c>
      <c r="AM249" s="198">
        <f t="shared" si="245"/>
        <v>0</v>
      </c>
      <c r="AN249" s="198">
        <f t="shared" si="245"/>
        <v>0</v>
      </c>
      <c r="AO249" s="198">
        <f t="shared" si="245"/>
        <v>0</v>
      </c>
      <c r="AP249" s="198">
        <f t="shared" si="245"/>
        <v>0</v>
      </c>
      <c r="AQ249" s="198">
        <f t="shared" si="245"/>
        <v>0</v>
      </c>
      <c r="AR249" s="198">
        <f t="shared" si="245"/>
        <v>0</v>
      </c>
      <c r="AS249" s="198">
        <f t="shared" si="245"/>
        <v>0</v>
      </c>
      <c r="AT249" s="198">
        <f t="shared" si="245"/>
        <v>0</v>
      </c>
      <c r="AU249" s="198">
        <f t="shared" si="245"/>
        <v>0</v>
      </c>
      <c r="AV249" s="198">
        <f t="shared" si="245"/>
        <v>0</v>
      </c>
      <c r="AW249" s="198">
        <f t="shared" si="245"/>
        <v>0</v>
      </c>
      <c r="AX249" s="198">
        <f t="shared" si="245"/>
        <v>0</v>
      </c>
      <c r="AY249" s="198">
        <f t="shared" si="245"/>
        <v>0</v>
      </c>
      <c r="AZ249" s="198">
        <f t="shared" si="245"/>
        <v>0</v>
      </c>
      <c r="BA249" s="198">
        <f t="shared" si="245"/>
        <v>0</v>
      </c>
      <c r="BB249" s="198">
        <f t="shared" si="245"/>
        <v>0</v>
      </c>
      <c r="BC249" s="198">
        <f t="shared" si="245"/>
        <v>0</v>
      </c>
      <c r="BD249" s="198">
        <f t="shared" si="245"/>
        <v>0</v>
      </c>
      <c r="BE249" s="198">
        <f t="shared" si="245"/>
        <v>0</v>
      </c>
      <c r="BF249" s="198">
        <f t="shared" si="245"/>
        <v>0</v>
      </c>
      <c r="BG249" s="198">
        <f t="shared" si="245"/>
        <v>0</v>
      </c>
      <c r="BH249" s="198">
        <f t="shared" si="245"/>
        <v>0</v>
      </c>
      <c r="BI249" s="198">
        <f t="shared" si="245"/>
        <v>0</v>
      </c>
      <c r="BJ249" s="198">
        <f t="shared" si="245"/>
        <v>0</v>
      </c>
      <c r="BK249" s="198">
        <f t="shared" si="245"/>
        <v>0</v>
      </c>
      <c r="BL249" s="198">
        <f t="shared" si="245"/>
        <v>0</v>
      </c>
      <c r="BM249" s="198">
        <f t="shared" si="245"/>
        <v>0</v>
      </c>
      <c r="BN249" s="198">
        <f t="shared" si="245"/>
        <v>0</v>
      </c>
      <c r="BO249" s="198">
        <f t="shared" si="245"/>
        <v>0</v>
      </c>
      <c r="BP249" s="198">
        <f t="shared" si="245"/>
        <v>0</v>
      </c>
      <c r="BQ249" s="198">
        <f t="shared" si="245"/>
        <v>0</v>
      </c>
      <c r="BR249" s="198">
        <f t="shared" si="245"/>
        <v>0</v>
      </c>
      <c r="BS249" s="198">
        <f t="shared" si="245"/>
        <v>0</v>
      </c>
      <c r="BT249" s="198">
        <f t="shared" si="245"/>
        <v>0</v>
      </c>
      <c r="BU249" s="198">
        <f t="shared" si="245"/>
        <v>0</v>
      </c>
      <c r="BV249" s="198">
        <f t="shared" si="245"/>
        <v>0</v>
      </c>
      <c r="BW249" s="198">
        <f t="shared" si="245"/>
        <v>0</v>
      </c>
      <c r="BX249" s="198">
        <f t="shared" si="245"/>
        <v>0</v>
      </c>
      <c r="BY249" s="198">
        <f t="shared" si="245"/>
        <v>0</v>
      </c>
      <c r="BZ249" s="198">
        <f t="shared" si="245"/>
        <v>0</v>
      </c>
      <c r="CA249" s="198">
        <f t="shared" si="245"/>
        <v>0</v>
      </c>
      <c r="CB249" s="198">
        <f t="shared" si="245"/>
        <v>0</v>
      </c>
      <c r="CC249" s="198">
        <f t="shared" si="245"/>
        <v>0</v>
      </c>
      <c r="CD249" s="198">
        <f t="shared" si="245"/>
        <v>0</v>
      </c>
      <c r="CE249" s="198">
        <f t="shared" si="245"/>
        <v>0</v>
      </c>
      <c r="CF249" s="198">
        <f t="shared" si="245"/>
        <v>0</v>
      </c>
      <c r="CG249" s="198">
        <f t="shared" si="245"/>
        <v>0</v>
      </c>
      <c r="CH249" s="198">
        <f t="shared" si="245"/>
        <v>0</v>
      </c>
      <c r="CI249" s="198">
        <f t="shared" si="245"/>
        <v>0</v>
      </c>
      <c r="CJ249" s="198">
        <f t="shared" si="245"/>
        <v>0</v>
      </c>
      <c r="CK249" s="198">
        <f t="shared" si="245"/>
        <v>0</v>
      </c>
      <c r="CL249" s="198">
        <f t="shared" si="245"/>
        <v>0</v>
      </c>
      <c r="CM249" s="198">
        <f t="shared" ref="CM249:CV249" si="246">CM$247/365/24</f>
        <v>0</v>
      </c>
      <c r="CN249" s="198">
        <f t="shared" si="246"/>
        <v>0</v>
      </c>
      <c r="CO249" s="198">
        <f t="shared" si="246"/>
        <v>0</v>
      </c>
      <c r="CP249" s="198">
        <f t="shared" si="246"/>
        <v>0</v>
      </c>
      <c r="CQ249" s="198">
        <f t="shared" si="246"/>
        <v>0</v>
      </c>
      <c r="CR249" s="198">
        <f t="shared" si="246"/>
        <v>0</v>
      </c>
      <c r="CS249" s="198">
        <f t="shared" si="246"/>
        <v>0</v>
      </c>
      <c r="CT249" s="198">
        <f t="shared" si="246"/>
        <v>0</v>
      </c>
      <c r="CU249" s="198">
        <f t="shared" si="246"/>
        <v>0</v>
      </c>
      <c r="CV249" s="198">
        <f t="shared" si="246"/>
        <v>0</v>
      </c>
    </row>
    <row r="250" spans="1:103" s="12" customFormat="1">
      <c r="E250" s="1" t="s">
        <v>186</v>
      </c>
      <c r="F250" s="1"/>
      <c r="G250" s="21" t="s">
        <v>187</v>
      </c>
      <c r="H250" s="20"/>
      <c r="I250" s="20"/>
      <c r="J250" s="20"/>
      <c r="K250" s="21"/>
      <c r="L250" s="203">
        <f>Scenarios_TD!L111</f>
        <v>0</v>
      </c>
      <c r="M250" s="203">
        <f>Scenarios_TD!M111</f>
        <v>0</v>
      </c>
      <c r="N250" s="203">
        <f>Scenarios_TD!N111</f>
        <v>0</v>
      </c>
      <c r="O250" s="203">
        <f>Scenarios_TD!O111</f>
        <v>0</v>
      </c>
      <c r="P250" s="203">
        <f>Scenarios_TD!P111</f>
        <v>0</v>
      </c>
      <c r="Q250" s="203">
        <f>Scenarios_TD!Q111</f>
        <v>0</v>
      </c>
      <c r="R250" s="203">
        <f>Scenarios_TD!R111</f>
        <v>0</v>
      </c>
      <c r="S250" s="203">
        <f>Scenarios_TD!S111</f>
        <v>0</v>
      </c>
      <c r="T250" s="203">
        <f>Scenarios_TD!T111</f>
        <v>0</v>
      </c>
      <c r="U250" s="203">
        <f>Scenarios_TD!U111</f>
        <v>0</v>
      </c>
      <c r="V250" s="203">
        <f>Scenarios_TD!V111</f>
        <v>0</v>
      </c>
      <c r="W250" s="203">
        <f>Scenarios_TD!W111</f>
        <v>0</v>
      </c>
      <c r="X250" s="203">
        <f>Scenarios_TD!X111</f>
        <v>0</v>
      </c>
      <c r="Y250" s="203">
        <f>Scenarios_TD!Y111</f>
        <v>0</v>
      </c>
      <c r="Z250" s="203">
        <f>Scenarios_TD!Z111</f>
        <v>0</v>
      </c>
      <c r="AA250" s="203">
        <f>Scenarios_TD!AA111</f>
        <v>0</v>
      </c>
      <c r="AB250" s="203">
        <f>Scenarios_TD!AB111</f>
        <v>0</v>
      </c>
      <c r="AC250" s="203">
        <f>Scenarios_TD!AC111</f>
        <v>0</v>
      </c>
      <c r="AD250" s="203">
        <f>Scenarios_TD!AD111</f>
        <v>0</v>
      </c>
      <c r="AE250" s="203">
        <f>Scenarios_TD!AE111</f>
        <v>0</v>
      </c>
      <c r="AF250" s="203">
        <f>Scenarios_TD!AF111</f>
        <v>0</v>
      </c>
      <c r="AG250" s="203">
        <f>Scenarios_TD!AG111</f>
        <v>0</v>
      </c>
      <c r="AH250" s="203">
        <f>Scenarios_TD!AH111</f>
        <v>0</v>
      </c>
      <c r="AI250" s="203">
        <f>Scenarios_TD!AI111</f>
        <v>0</v>
      </c>
      <c r="AJ250" s="203">
        <f>Scenarios_TD!AJ111</f>
        <v>0</v>
      </c>
      <c r="AK250" s="203">
        <f>Scenarios_TD!AK111</f>
        <v>0</v>
      </c>
      <c r="AL250" s="203">
        <f>Scenarios_TD!AL111</f>
        <v>0</v>
      </c>
      <c r="AM250" s="203">
        <f>Scenarios_TD!AM111</f>
        <v>0</v>
      </c>
      <c r="AN250" s="203">
        <f>Scenarios_TD!AN111</f>
        <v>0</v>
      </c>
      <c r="AO250" s="203">
        <f>Scenarios_TD!AO111</f>
        <v>0</v>
      </c>
      <c r="AP250" s="203">
        <f>Scenarios_TD!AP111</f>
        <v>0</v>
      </c>
      <c r="AQ250" s="203">
        <f>Scenarios_TD!AQ111</f>
        <v>0</v>
      </c>
      <c r="AR250" s="203">
        <f>Scenarios_TD!AR111</f>
        <v>0</v>
      </c>
      <c r="AS250" s="203">
        <f>Scenarios_TD!AS111</f>
        <v>0</v>
      </c>
      <c r="AT250" s="203">
        <f>Scenarios_TD!AT111</f>
        <v>0</v>
      </c>
      <c r="AU250" s="203">
        <f>Scenarios_TD!AU111</f>
        <v>0</v>
      </c>
      <c r="AV250" s="203">
        <f>Scenarios_TD!AV111</f>
        <v>0</v>
      </c>
      <c r="AW250" s="203">
        <f>Scenarios_TD!AW111</f>
        <v>0</v>
      </c>
      <c r="AX250" s="203">
        <f>Scenarios_TD!AX111</f>
        <v>0</v>
      </c>
      <c r="AY250" s="203">
        <f>Scenarios_TD!AY111</f>
        <v>0</v>
      </c>
      <c r="AZ250" s="203">
        <f>Scenarios_TD!AZ111</f>
        <v>0</v>
      </c>
      <c r="BA250" s="203">
        <f>Scenarios_TD!BA111</f>
        <v>0</v>
      </c>
      <c r="BB250" s="203">
        <f>Scenarios_TD!BB111</f>
        <v>0</v>
      </c>
      <c r="BC250" s="203">
        <f>Scenarios_TD!BC111</f>
        <v>0</v>
      </c>
      <c r="BD250" s="203">
        <f>Scenarios_TD!BD111</f>
        <v>0</v>
      </c>
      <c r="BE250" s="203">
        <f>Scenarios_TD!BE111</f>
        <v>0</v>
      </c>
      <c r="BF250" s="203">
        <f>Scenarios_TD!BF111</f>
        <v>0</v>
      </c>
      <c r="BG250" s="203">
        <f>Scenarios_TD!BG111</f>
        <v>0</v>
      </c>
      <c r="BH250" s="203">
        <f>Scenarios_TD!BH111</f>
        <v>0</v>
      </c>
      <c r="BI250" s="203">
        <f>Scenarios_TD!BI111</f>
        <v>0</v>
      </c>
      <c r="BJ250" s="203">
        <f>Scenarios_TD!BJ111</f>
        <v>0</v>
      </c>
      <c r="BK250" s="203">
        <f>Scenarios_TD!BK111</f>
        <v>0</v>
      </c>
      <c r="BL250" s="203">
        <f>Scenarios_TD!BL111</f>
        <v>0</v>
      </c>
      <c r="BM250" s="203">
        <f>Scenarios_TD!BM111</f>
        <v>0</v>
      </c>
      <c r="BN250" s="203">
        <f>Scenarios_TD!BN111</f>
        <v>0</v>
      </c>
      <c r="BO250" s="203">
        <f>Scenarios_TD!BO111</f>
        <v>0</v>
      </c>
      <c r="BP250" s="203">
        <f>Scenarios_TD!BP111</f>
        <v>0</v>
      </c>
      <c r="BQ250" s="203">
        <f>Scenarios_TD!BQ111</f>
        <v>0</v>
      </c>
      <c r="BR250" s="203">
        <f>Scenarios_TD!BR111</f>
        <v>0</v>
      </c>
      <c r="BS250" s="203">
        <f>Scenarios_TD!BS111</f>
        <v>0</v>
      </c>
      <c r="BT250" s="203">
        <f>Scenarios_TD!BT111</f>
        <v>0</v>
      </c>
      <c r="BU250" s="203">
        <f>Scenarios_TD!BU111</f>
        <v>0</v>
      </c>
      <c r="BV250" s="203">
        <f>Scenarios_TD!BV111</f>
        <v>0</v>
      </c>
      <c r="BW250" s="203">
        <f>Scenarios_TD!BW111</f>
        <v>0</v>
      </c>
      <c r="BX250" s="203">
        <f>Scenarios_TD!BX111</f>
        <v>0</v>
      </c>
      <c r="BY250" s="203">
        <f>Scenarios_TD!BY111</f>
        <v>0</v>
      </c>
      <c r="BZ250" s="203">
        <f>Scenarios_TD!BZ111</f>
        <v>0</v>
      </c>
      <c r="CA250" s="203">
        <f>Scenarios_TD!CA111</f>
        <v>0</v>
      </c>
      <c r="CB250" s="203">
        <f>Scenarios_TD!CB111</f>
        <v>0</v>
      </c>
      <c r="CC250" s="203">
        <f>Scenarios_TD!CC111</f>
        <v>0</v>
      </c>
      <c r="CD250" s="203">
        <f>Scenarios_TD!CD111</f>
        <v>0</v>
      </c>
      <c r="CE250" s="203">
        <f>Scenarios_TD!CE111</f>
        <v>0</v>
      </c>
      <c r="CF250" s="203">
        <f>Scenarios_TD!CF111</f>
        <v>0</v>
      </c>
      <c r="CG250" s="203">
        <f>Scenarios_TD!CG111</f>
        <v>0</v>
      </c>
      <c r="CH250" s="203">
        <f>Scenarios_TD!CH111</f>
        <v>0</v>
      </c>
      <c r="CI250" s="203">
        <f>Scenarios_TD!CI111</f>
        <v>0</v>
      </c>
      <c r="CJ250" s="203">
        <f>Scenarios_TD!CJ111</f>
        <v>0</v>
      </c>
      <c r="CK250" s="203">
        <f>Scenarios_TD!CK111</f>
        <v>0</v>
      </c>
      <c r="CL250" s="203">
        <f>Scenarios_TD!CL111</f>
        <v>0</v>
      </c>
      <c r="CM250" s="203">
        <f>Scenarios_TD!CM111</f>
        <v>0</v>
      </c>
      <c r="CN250" s="203">
        <f>Scenarios_TD!CN111</f>
        <v>0</v>
      </c>
      <c r="CO250" s="203">
        <f>Scenarios_TD!CO111</f>
        <v>0</v>
      </c>
      <c r="CP250" s="203">
        <f>Scenarios_TD!CP111</f>
        <v>0</v>
      </c>
      <c r="CQ250" s="203">
        <f>Scenarios_TD!CQ111</f>
        <v>0</v>
      </c>
      <c r="CR250" s="203">
        <f>Scenarios_TD!CR111</f>
        <v>0</v>
      </c>
      <c r="CS250" s="203">
        <f>Scenarios_TD!CS111</f>
        <v>0</v>
      </c>
      <c r="CT250" s="203">
        <f>Scenarios_TD!CT111</f>
        <v>0</v>
      </c>
      <c r="CU250" s="203">
        <f>Scenarios_TD!CU111</f>
        <v>0</v>
      </c>
      <c r="CV250" s="203">
        <f>Scenarios_TD!CV111</f>
        <v>0</v>
      </c>
    </row>
    <row r="251" spans="1:103" s="12" customFormat="1">
      <c r="E251" s="1" t="s">
        <v>396</v>
      </c>
      <c r="F251" s="1"/>
      <c r="G251" s="21" t="s">
        <v>146</v>
      </c>
      <c r="H251" s="20"/>
      <c r="I251" s="20"/>
      <c r="J251" s="20"/>
      <c r="K251" s="21"/>
      <c r="L251" s="250">
        <v>1</v>
      </c>
      <c r="M251" s="250">
        <v>1</v>
      </c>
      <c r="N251" s="250">
        <v>1</v>
      </c>
      <c r="O251" s="250">
        <v>1</v>
      </c>
      <c r="P251" s="250">
        <v>1</v>
      </c>
      <c r="Q251" s="250">
        <v>1</v>
      </c>
      <c r="R251" s="250">
        <v>1</v>
      </c>
      <c r="S251" s="250">
        <v>1</v>
      </c>
      <c r="T251" s="250">
        <v>1</v>
      </c>
      <c r="U251" s="250">
        <v>1</v>
      </c>
      <c r="V251" s="250">
        <v>1</v>
      </c>
      <c r="W251" s="250">
        <v>1</v>
      </c>
      <c r="X251" s="250">
        <v>1</v>
      </c>
      <c r="Y251" s="250">
        <v>1</v>
      </c>
      <c r="Z251" s="250">
        <v>1</v>
      </c>
      <c r="AA251" s="250">
        <v>1</v>
      </c>
      <c r="AB251" s="250">
        <v>1</v>
      </c>
      <c r="AC251" s="250">
        <v>1</v>
      </c>
      <c r="AD251" s="250">
        <v>1</v>
      </c>
      <c r="AE251" s="250">
        <v>1</v>
      </c>
      <c r="AF251" s="250">
        <v>1</v>
      </c>
      <c r="AG251" s="250">
        <v>1</v>
      </c>
      <c r="AH251" s="250">
        <v>1</v>
      </c>
      <c r="AI251" s="250">
        <v>1</v>
      </c>
      <c r="AJ251" s="250">
        <v>1</v>
      </c>
      <c r="AK251" s="250">
        <v>1</v>
      </c>
      <c r="AL251" s="250">
        <v>1</v>
      </c>
      <c r="AM251" s="250">
        <v>1</v>
      </c>
      <c r="AN251" s="250">
        <v>1</v>
      </c>
      <c r="AO251" s="250">
        <v>1</v>
      </c>
      <c r="AP251" s="250">
        <v>1</v>
      </c>
      <c r="AQ251" s="250">
        <v>1</v>
      </c>
      <c r="AR251" s="250">
        <v>1</v>
      </c>
      <c r="AS251" s="250">
        <v>1</v>
      </c>
      <c r="AT251" s="250">
        <v>1</v>
      </c>
      <c r="AU251" s="250">
        <v>1</v>
      </c>
      <c r="AV251" s="250">
        <v>1</v>
      </c>
      <c r="AW251" s="250">
        <v>1</v>
      </c>
      <c r="AX251" s="250">
        <v>1</v>
      </c>
      <c r="AY251" s="250">
        <v>1</v>
      </c>
      <c r="AZ251" s="250">
        <v>1</v>
      </c>
      <c r="BA251" s="250">
        <v>1</v>
      </c>
      <c r="BB251" s="250">
        <v>1</v>
      </c>
      <c r="BC251" s="250">
        <v>1</v>
      </c>
      <c r="BD251" s="250">
        <v>1</v>
      </c>
      <c r="BE251" s="250">
        <v>1</v>
      </c>
      <c r="BF251" s="250">
        <v>1</v>
      </c>
      <c r="BG251" s="250">
        <v>1</v>
      </c>
      <c r="BH251" s="250">
        <v>1</v>
      </c>
      <c r="BI251" s="250">
        <v>1</v>
      </c>
      <c r="BJ251" s="250">
        <v>1</v>
      </c>
      <c r="BK251" s="250">
        <v>1</v>
      </c>
      <c r="BL251" s="250">
        <v>1</v>
      </c>
      <c r="BM251" s="250">
        <v>1</v>
      </c>
      <c r="BN251" s="250">
        <v>1</v>
      </c>
      <c r="BO251" s="250">
        <v>1</v>
      </c>
      <c r="BP251" s="250">
        <v>1</v>
      </c>
      <c r="BQ251" s="250">
        <v>1</v>
      </c>
      <c r="BR251" s="250">
        <v>1</v>
      </c>
      <c r="BS251" s="250">
        <v>1</v>
      </c>
      <c r="BT251" s="250">
        <v>1</v>
      </c>
      <c r="BU251" s="250">
        <v>1</v>
      </c>
      <c r="BV251" s="250">
        <v>1</v>
      </c>
      <c r="BW251" s="250">
        <v>1</v>
      </c>
      <c r="BX251" s="250">
        <v>1</v>
      </c>
      <c r="BY251" s="250">
        <v>1</v>
      </c>
      <c r="BZ251" s="250">
        <v>1</v>
      </c>
      <c r="CA251" s="250">
        <v>1</v>
      </c>
      <c r="CB251" s="250">
        <v>1</v>
      </c>
      <c r="CC251" s="250">
        <v>1</v>
      </c>
      <c r="CD251" s="250">
        <v>1</v>
      </c>
      <c r="CE251" s="250">
        <v>1</v>
      </c>
      <c r="CF251" s="250">
        <v>1</v>
      </c>
      <c r="CG251" s="250">
        <v>1</v>
      </c>
      <c r="CH251" s="250">
        <v>1</v>
      </c>
      <c r="CI251" s="250">
        <v>1</v>
      </c>
      <c r="CJ251" s="250">
        <v>1</v>
      </c>
      <c r="CK251" s="250">
        <v>1</v>
      </c>
      <c r="CL251" s="250">
        <v>1</v>
      </c>
      <c r="CM251" s="250">
        <v>1</v>
      </c>
      <c r="CN251" s="250">
        <v>1</v>
      </c>
      <c r="CO251" s="250">
        <v>1</v>
      </c>
      <c r="CP251" s="250">
        <v>1</v>
      </c>
      <c r="CQ251" s="250">
        <v>1</v>
      </c>
      <c r="CR251" s="250">
        <v>1</v>
      </c>
      <c r="CS251" s="250">
        <v>1</v>
      </c>
      <c r="CT251" s="250">
        <v>1</v>
      </c>
      <c r="CU251" s="250">
        <v>1</v>
      </c>
      <c r="CV251" s="250">
        <v>1</v>
      </c>
    </row>
    <row r="252" spans="1:103" s="12" customFormat="1">
      <c r="E252" s="1"/>
      <c r="F252" s="1"/>
      <c r="G252" s="21"/>
      <c r="H252" s="20"/>
      <c r="I252" s="20"/>
      <c r="J252" s="20"/>
      <c r="K252" s="21"/>
      <c r="L252" s="13"/>
      <c r="M252" s="11"/>
      <c r="N252" s="11"/>
      <c r="O252" s="11"/>
      <c r="P252" s="11"/>
      <c r="Q252" s="11"/>
      <c r="R252" s="11"/>
      <c r="S252" s="11"/>
      <c r="T252" s="11"/>
      <c r="U252" s="11"/>
      <c r="V252" s="11"/>
      <c r="W252" s="11"/>
      <c r="X252" s="11"/>
      <c r="Y252" s="11"/>
      <c r="Z252" s="11"/>
      <c r="AA252" s="198"/>
      <c r="AB252" s="198"/>
      <c r="AC252" s="198"/>
      <c r="AD252" s="198"/>
      <c r="AE252" s="198"/>
      <c r="AF252" s="198"/>
      <c r="AG252" s="198"/>
      <c r="AH252" s="198"/>
      <c r="AI252" s="198"/>
      <c r="AJ252" s="198"/>
      <c r="AK252" s="198"/>
      <c r="AL252" s="198"/>
      <c r="AM252" s="198"/>
      <c r="AN252" s="198"/>
      <c r="AO252" s="198"/>
      <c r="AP252" s="198"/>
      <c r="AQ252" s="198"/>
      <c r="AR252" s="198"/>
      <c r="AS252" s="198"/>
      <c r="AT252" s="198"/>
      <c r="AU252" s="198"/>
      <c r="AV252" s="198"/>
      <c r="AW252" s="198"/>
      <c r="AX252" s="198"/>
      <c r="AY252" s="198"/>
      <c r="AZ252" s="198"/>
      <c r="BA252" s="198"/>
      <c r="BB252" s="198"/>
      <c r="BC252" s="198"/>
      <c r="BD252" s="198"/>
      <c r="BE252" s="198"/>
      <c r="BF252" s="198"/>
      <c r="BG252" s="198"/>
      <c r="BH252" s="198"/>
      <c r="BI252" s="198"/>
      <c r="BJ252" s="198"/>
      <c r="BK252" s="198"/>
      <c r="BL252" s="198"/>
      <c r="BM252" s="198"/>
      <c r="BN252" s="198"/>
      <c r="BO252" s="198"/>
      <c r="BP252" s="198"/>
      <c r="BQ252" s="198"/>
      <c r="BR252" s="198"/>
      <c r="BS252" s="198"/>
      <c r="BT252" s="198"/>
      <c r="BU252" s="198"/>
      <c r="BV252" s="198"/>
      <c r="BW252" s="198"/>
      <c r="BX252" s="198"/>
      <c r="BY252" s="198"/>
      <c r="BZ252" s="198"/>
      <c r="CA252" s="198"/>
      <c r="CB252" s="198"/>
      <c r="CC252" s="198"/>
      <c r="CD252" s="198"/>
      <c r="CE252" s="198"/>
      <c r="CF252" s="198"/>
      <c r="CG252" s="198"/>
      <c r="CH252" s="198"/>
      <c r="CI252" s="198"/>
      <c r="CJ252" s="198"/>
    </row>
    <row r="253" spans="1:103" s="12" customFormat="1">
      <c r="A253" s="159"/>
      <c r="E253" s="1" t="s">
        <v>98</v>
      </c>
      <c r="F253" s="1"/>
      <c r="G253" s="21" t="s">
        <v>397</v>
      </c>
      <c r="H253" s="20"/>
      <c r="I253" s="20"/>
      <c r="J253" s="20"/>
      <c r="K253" s="21"/>
      <c r="L253" s="318">
        <f>Scenarios_TD!L141*L29</f>
        <v>0</v>
      </c>
      <c r="M253" s="318">
        <f>Scenarios_TD!M141*(M29/$M$29)</f>
        <v>0</v>
      </c>
      <c r="N253" s="318">
        <f>Scenarios_TD!N141*(N29/$M$29)</f>
        <v>0</v>
      </c>
      <c r="O253" s="318">
        <f>Scenarios_TD!O141*(O29/$M$29)</f>
        <v>0</v>
      </c>
      <c r="P253" s="318">
        <f>Scenarios_TD!P141*P29</f>
        <v>0</v>
      </c>
      <c r="Q253" s="318">
        <f>Scenarios_TD!Q141*Q29</f>
        <v>0</v>
      </c>
      <c r="R253" s="318">
        <f>Scenarios_TD!R141*R29</f>
        <v>0</v>
      </c>
      <c r="S253" s="318">
        <f>Scenarios_TD!S141*S29</f>
        <v>0</v>
      </c>
      <c r="T253" s="318">
        <f>Scenarios_TD!T141*T29</f>
        <v>0</v>
      </c>
      <c r="U253" s="318">
        <f>Scenarios_TD!U141*U29</f>
        <v>0</v>
      </c>
      <c r="V253" s="318">
        <f>Scenarios_TD!V141*V29</f>
        <v>0</v>
      </c>
      <c r="W253" s="318">
        <f>Scenarios_TD!W141*W29</f>
        <v>0</v>
      </c>
      <c r="X253" s="318">
        <f>Scenarios_TD!X141*X29</f>
        <v>0</v>
      </c>
      <c r="Y253" s="318">
        <f>Scenarios_TD!Y141*Y29</f>
        <v>0</v>
      </c>
      <c r="Z253" s="318">
        <f>Scenarios_TD!Z141*Z29</f>
        <v>0</v>
      </c>
      <c r="AA253" s="318">
        <f>Scenarios_TD!AA141*AA29</f>
        <v>0</v>
      </c>
      <c r="AB253" s="318">
        <f>Scenarios_TD!AB141*AB29</f>
        <v>0</v>
      </c>
      <c r="AC253" s="318">
        <f>Scenarios_TD!AC141*AC29</f>
        <v>0</v>
      </c>
      <c r="AD253" s="318">
        <f>Scenarios_TD!AD141*AD29</f>
        <v>0</v>
      </c>
      <c r="AE253" s="318">
        <f>Scenarios_TD!AE141*AE29</f>
        <v>0</v>
      </c>
      <c r="AF253" s="318">
        <f>Scenarios_TD!AF141*AF29</f>
        <v>0</v>
      </c>
      <c r="AG253" s="318">
        <f>Scenarios_TD!AG141*AG29</f>
        <v>0</v>
      </c>
      <c r="AH253" s="318">
        <f>Scenarios_TD!AH141*AH29</f>
        <v>0</v>
      </c>
      <c r="AI253" s="318">
        <f>Scenarios_TD!AI141*AI29</f>
        <v>0</v>
      </c>
      <c r="AJ253" s="318">
        <f>Scenarios_TD!AJ141*AJ29</f>
        <v>0</v>
      </c>
      <c r="AK253" s="318">
        <f>Scenarios_TD!AK141*AK29</f>
        <v>0</v>
      </c>
      <c r="AL253" s="318">
        <f>Scenarios_TD!AL141*AL29</f>
        <v>0</v>
      </c>
      <c r="AM253" s="318">
        <f>Scenarios_TD!AM141*AM29</f>
        <v>0</v>
      </c>
      <c r="AN253" s="318">
        <f>Scenarios_TD!AN141*AN29</f>
        <v>0</v>
      </c>
      <c r="AO253" s="318">
        <f>Scenarios_TD!AO141*AO29</f>
        <v>0</v>
      </c>
      <c r="AP253" s="318">
        <f>Scenarios_TD!AP141*AP29</f>
        <v>0</v>
      </c>
      <c r="AQ253" s="318">
        <f>Scenarios_TD!AQ141*AQ29</f>
        <v>0</v>
      </c>
      <c r="AR253" s="318">
        <f>Scenarios_TD!AR141*AR29</f>
        <v>0</v>
      </c>
      <c r="AS253" s="318">
        <f>Scenarios_TD!AS141*AS29</f>
        <v>0</v>
      </c>
      <c r="AT253" s="318">
        <f>Scenarios_TD!AT141*AT29</f>
        <v>0</v>
      </c>
      <c r="AU253" s="318">
        <f>Scenarios_TD!AU141*AU29</f>
        <v>0</v>
      </c>
      <c r="AV253" s="318">
        <f>Scenarios_TD!AV141*AV29</f>
        <v>0</v>
      </c>
      <c r="AW253" s="318">
        <f>Scenarios_TD!AW141*AW29</f>
        <v>0</v>
      </c>
      <c r="AX253" s="318">
        <f>Scenarios_TD!AX141*AX29</f>
        <v>0</v>
      </c>
      <c r="AY253" s="318">
        <f>Scenarios_TD!AY141*AY29</f>
        <v>0</v>
      </c>
      <c r="AZ253" s="318">
        <f>Scenarios_TD!AZ141*AZ29</f>
        <v>0</v>
      </c>
      <c r="BA253" s="318">
        <f>Scenarios_TD!BA141*BA29</f>
        <v>0</v>
      </c>
      <c r="BB253" s="318">
        <f>Scenarios_TD!BB141*BB29</f>
        <v>0</v>
      </c>
      <c r="BC253" s="318">
        <f>Scenarios_TD!BC141*BC29</f>
        <v>0</v>
      </c>
      <c r="BD253" s="318">
        <f>Scenarios_TD!BD141*BD29</f>
        <v>0</v>
      </c>
      <c r="BE253" s="318">
        <f>Scenarios_TD!BE141*BE29</f>
        <v>0</v>
      </c>
      <c r="BF253" s="318">
        <f>Scenarios_TD!BF141*BF29</f>
        <v>0</v>
      </c>
      <c r="BG253" s="318">
        <f>Scenarios_TD!BG141*BG29</f>
        <v>0</v>
      </c>
      <c r="BH253" s="318">
        <f>Scenarios_TD!BH141*BH29</f>
        <v>0</v>
      </c>
      <c r="BI253" s="318">
        <f>Scenarios_TD!BI141*BI29</f>
        <v>0</v>
      </c>
      <c r="BJ253" s="318">
        <f>Scenarios_TD!BJ141*BJ29</f>
        <v>0</v>
      </c>
      <c r="BK253" s="318">
        <f>Scenarios_TD!BK141*BK29</f>
        <v>0</v>
      </c>
      <c r="BL253" s="318">
        <f>Scenarios_TD!BL141*BL29</f>
        <v>0</v>
      </c>
      <c r="BM253" s="318">
        <f>Scenarios_TD!BM141*BM29</f>
        <v>0</v>
      </c>
      <c r="BN253" s="318">
        <f>Scenarios_TD!BN141*BN29</f>
        <v>0</v>
      </c>
      <c r="BO253" s="318">
        <f>Scenarios_TD!BO141*BO29</f>
        <v>0</v>
      </c>
      <c r="BP253" s="318">
        <f>Scenarios_TD!BP141*BP29</f>
        <v>0</v>
      </c>
      <c r="BQ253" s="318">
        <f>Scenarios_TD!BQ141*BQ29</f>
        <v>0</v>
      </c>
      <c r="BR253" s="318">
        <f>Scenarios_TD!BR141*BR29</f>
        <v>0</v>
      </c>
      <c r="BS253" s="318">
        <f>Scenarios_TD!BS141*BS29</f>
        <v>0</v>
      </c>
      <c r="BT253" s="318">
        <f>Scenarios_TD!BT141*BT29</f>
        <v>0</v>
      </c>
      <c r="BU253" s="318">
        <f>Scenarios_TD!BU141*BU29</f>
        <v>0</v>
      </c>
      <c r="BV253" s="318">
        <f>Scenarios_TD!BV141*BV29</f>
        <v>0</v>
      </c>
      <c r="BW253" s="318">
        <f>Scenarios_TD!BW141*BW29</f>
        <v>0</v>
      </c>
      <c r="BX253" s="318">
        <f>Scenarios_TD!BX141*BX29</f>
        <v>0</v>
      </c>
      <c r="BY253" s="318">
        <f>Scenarios_TD!BY141*BY29</f>
        <v>0</v>
      </c>
      <c r="BZ253" s="318">
        <f>Scenarios_TD!BZ141*BZ29</f>
        <v>0</v>
      </c>
      <c r="CA253" s="318">
        <f>Scenarios_TD!CA141*CA29</f>
        <v>0</v>
      </c>
      <c r="CB253" s="318">
        <f>Scenarios_TD!CB141*CB29</f>
        <v>0</v>
      </c>
      <c r="CC253" s="318">
        <f>Scenarios_TD!CC141*CC29</f>
        <v>0</v>
      </c>
      <c r="CD253" s="318">
        <f>Scenarios_TD!CD141*CD29</f>
        <v>0</v>
      </c>
      <c r="CE253" s="318">
        <f>Scenarios_TD!CE141*CE29</f>
        <v>0</v>
      </c>
      <c r="CF253" s="318">
        <f>Scenarios_TD!CF141*CF29</f>
        <v>0</v>
      </c>
      <c r="CG253" s="318">
        <f>Scenarios_TD!CG141*CG29</f>
        <v>0</v>
      </c>
      <c r="CH253" s="318">
        <f>Scenarios_TD!CH141*CH29</f>
        <v>0</v>
      </c>
      <c r="CI253" s="318">
        <f>Scenarios_TD!CI141*CI29</f>
        <v>0</v>
      </c>
      <c r="CJ253" s="318">
        <f>Scenarios_TD!CJ141*CJ29</f>
        <v>0</v>
      </c>
      <c r="CK253" s="318">
        <f>Scenarios_TD!CK141*CK29</f>
        <v>0</v>
      </c>
      <c r="CL253" s="318">
        <f>Scenarios_TD!CL141*CL29</f>
        <v>0</v>
      </c>
      <c r="CM253" s="318">
        <f>Scenarios_TD!CM141*(CM29/$M$29)</f>
        <v>0</v>
      </c>
      <c r="CN253" s="318">
        <f>Scenarios_TD!CN141*(CN29/$M$29)</f>
        <v>0</v>
      </c>
      <c r="CO253" s="318">
        <f>Scenarios_TD!CO141*(CO29/$M$29)</f>
        <v>0</v>
      </c>
      <c r="CP253" s="318">
        <f>Scenarios_TD!CP141*(CP29/$M$29)</f>
        <v>0</v>
      </c>
      <c r="CQ253" s="318">
        <f>Scenarios_TD!CQ141*(CQ29/$M$29)</f>
        <v>0</v>
      </c>
      <c r="CR253" s="318">
        <f>Scenarios_TD!CR141*(CR29/$M$29)</f>
        <v>0</v>
      </c>
      <c r="CS253" s="318">
        <f>Scenarios_TD!CS141*(CS29/$M$29)</f>
        <v>0</v>
      </c>
      <c r="CT253" s="318">
        <f>Scenarios_TD!CT141*(CT29/$M$29)</f>
        <v>0</v>
      </c>
      <c r="CU253" s="318">
        <f>Scenarios_TD!CU141*(CU29/$M$29)</f>
        <v>0</v>
      </c>
      <c r="CV253" s="318">
        <f>Scenarios_TD!CV141*(CV29/$M$29)</f>
        <v>0</v>
      </c>
    </row>
    <row r="254" spans="1:103" s="12" customFormat="1">
      <c r="E254" s="1"/>
      <c r="F254" s="1"/>
      <c r="G254" s="21"/>
      <c r="H254" s="20"/>
      <c r="I254" s="20"/>
      <c r="J254" s="20"/>
      <c r="K254" s="21"/>
      <c r="L254" s="13"/>
      <c r="M254" s="11"/>
      <c r="N254" s="11"/>
      <c r="O254" s="11"/>
      <c r="P254" s="11"/>
      <c r="Q254" s="11"/>
      <c r="R254" s="11"/>
      <c r="S254" s="11"/>
      <c r="T254" s="11"/>
      <c r="U254" s="11"/>
      <c r="V254" s="11"/>
      <c r="W254" s="11"/>
      <c r="X254" s="11"/>
      <c r="Y254" s="11"/>
      <c r="Z254" s="11"/>
      <c r="AA254" s="198"/>
      <c r="AB254" s="198"/>
      <c r="AC254" s="198"/>
      <c r="AD254" s="198"/>
      <c r="AE254" s="198"/>
      <c r="AF254" s="198"/>
      <c r="AG254" s="198"/>
      <c r="AH254" s="198"/>
      <c r="AI254" s="198"/>
      <c r="AJ254" s="198"/>
      <c r="AK254" s="198"/>
      <c r="AL254" s="198"/>
      <c r="AM254" s="198"/>
      <c r="AN254" s="198"/>
      <c r="AO254" s="198"/>
      <c r="AP254" s="198"/>
      <c r="AQ254" s="198"/>
      <c r="AR254" s="198"/>
      <c r="AS254" s="198"/>
      <c r="AT254" s="198"/>
      <c r="AU254" s="198"/>
      <c r="AV254" s="198"/>
      <c r="AW254" s="198"/>
      <c r="AX254" s="198"/>
      <c r="AY254" s="198"/>
      <c r="AZ254" s="198"/>
      <c r="BA254" s="198"/>
      <c r="BB254" s="198"/>
      <c r="BC254" s="198"/>
      <c r="BD254" s="198"/>
      <c r="BE254" s="198"/>
      <c r="BF254" s="198"/>
      <c r="BG254" s="198"/>
      <c r="BH254" s="198"/>
      <c r="BI254" s="198"/>
      <c r="BJ254" s="198"/>
      <c r="BK254" s="198"/>
      <c r="BL254" s="198"/>
      <c r="BM254" s="198"/>
      <c r="BN254" s="198"/>
      <c r="BO254" s="198"/>
      <c r="BP254" s="198"/>
      <c r="BQ254" s="198"/>
      <c r="BR254" s="198"/>
      <c r="BS254" s="198"/>
      <c r="BT254" s="198"/>
      <c r="BU254" s="198"/>
      <c r="BV254" s="198"/>
      <c r="BW254" s="198"/>
      <c r="BX254" s="198"/>
      <c r="BY254" s="198"/>
      <c r="BZ254" s="198"/>
      <c r="CA254" s="198"/>
      <c r="CB254" s="198"/>
      <c r="CC254" s="198"/>
      <c r="CD254" s="198"/>
      <c r="CE254" s="198"/>
      <c r="CF254" s="198"/>
      <c r="CG254" s="198"/>
      <c r="CH254" s="198"/>
      <c r="CI254" s="198"/>
      <c r="CJ254" s="198"/>
    </row>
    <row r="255" spans="1:103" s="12" customFormat="1">
      <c r="E255" s="1" t="s">
        <v>398</v>
      </c>
      <c r="F255" s="1"/>
      <c r="G255" s="21" t="s">
        <v>305</v>
      </c>
      <c r="H255" s="20"/>
      <c r="I255" s="20"/>
      <c r="J255" s="20"/>
      <c r="K255" s="21"/>
      <c r="L255" s="198">
        <f>L253*L307/1000000</f>
        <v>0</v>
      </c>
      <c r="M255" s="198">
        <f t="shared" ref="M255:BX255" si="247">M253*M307/1000000</f>
        <v>0</v>
      </c>
      <c r="N255" s="198">
        <f t="shared" si="247"/>
        <v>0</v>
      </c>
      <c r="O255" s="198">
        <f t="shared" si="247"/>
        <v>0</v>
      </c>
      <c r="P255" s="198">
        <f t="shared" si="247"/>
        <v>0</v>
      </c>
      <c r="Q255" s="198">
        <f t="shared" si="247"/>
        <v>0</v>
      </c>
      <c r="R255" s="198">
        <f t="shared" si="247"/>
        <v>0</v>
      </c>
      <c r="S255" s="198">
        <f t="shared" si="247"/>
        <v>0</v>
      </c>
      <c r="T255" s="198">
        <f t="shared" si="247"/>
        <v>0</v>
      </c>
      <c r="U255" s="198">
        <f t="shared" si="247"/>
        <v>0</v>
      </c>
      <c r="V255" s="198">
        <f t="shared" si="247"/>
        <v>0</v>
      </c>
      <c r="W255" s="198">
        <f t="shared" si="247"/>
        <v>0</v>
      </c>
      <c r="X255" s="198">
        <f t="shared" si="247"/>
        <v>0</v>
      </c>
      <c r="Y255" s="198">
        <f t="shared" si="247"/>
        <v>0</v>
      </c>
      <c r="Z255" s="198">
        <f t="shared" si="247"/>
        <v>0</v>
      </c>
      <c r="AA255" s="198">
        <f t="shared" si="247"/>
        <v>0</v>
      </c>
      <c r="AB255" s="198">
        <f t="shared" si="247"/>
        <v>0</v>
      </c>
      <c r="AC255" s="198">
        <f>AC253*AC307/1000000</f>
        <v>0</v>
      </c>
      <c r="AD255" s="198">
        <f t="shared" si="247"/>
        <v>0</v>
      </c>
      <c r="AE255" s="198">
        <f t="shared" si="247"/>
        <v>0</v>
      </c>
      <c r="AF255" s="198">
        <f t="shared" si="247"/>
        <v>0</v>
      </c>
      <c r="AG255" s="198">
        <f t="shared" si="247"/>
        <v>0</v>
      </c>
      <c r="AH255" s="198">
        <f>AH253*AH307/1000000</f>
        <v>0</v>
      </c>
      <c r="AI255" s="198">
        <f t="shared" si="247"/>
        <v>0</v>
      </c>
      <c r="AJ255" s="198">
        <f>AJ253*AJ307/1000000</f>
        <v>0</v>
      </c>
      <c r="AK255" s="198">
        <f t="shared" si="247"/>
        <v>0</v>
      </c>
      <c r="AL255" s="198">
        <f t="shared" si="247"/>
        <v>0</v>
      </c>
      <c r="AM255" s="198">
        <f t="shared" si="247"/>
        <v>0</v>
      </c>
      <c r="AN255" s="198">
        <f t="shared" si="247"/>
        <v>0</v>
      </c>
      <c r="AO255" s="198">
        <f t="shared" si="247"/>
        <v>0</v>
      </c>
      <c r="AP255" s="198">
        <f t="shared" si="247"/>
        <v>0</v>
      </c>
      <c r="AQ255" s="198">
        <f t="shared" si="247"/>
        <v>0</v>
      </c>
      <c r="AR255" s="198">
        <f t="shared" si="247"/>
        <v>0</v>
      </c>
      <c r="AS255" s="198">
        <f t="shared" si="247"/>
        <v>0</v>
      </c>
      <c r="AT255" s="198">
        <f t="shared" si="247"/>
        <v>0</v>
      </c>
      <c r="AU255" s="198">
        <f t="shared" si="247"/>
        <v>0</v>
      </c>
      <c r="AV255" s="198">
        <f t="shared" si="247"/>
        <v>0</v>
      </c>
      <c r="AW255" s="198">
        <f t="shared" si="247"/>
        <v>0</v>
      </c>
      <c r="AX255" s="198">
        <f t="shared" si="247"/>
        <v>0</v>
      </c>
      <c r="AY255" s="198">
        <f t="shared" si="247"/>
        <v>0</v>
      </c>
      <c r="AZ255" s="198">
        <f t="shared" si="247"/>
        <v>0</v>
      </c>
      <c r="BA255" s="198">
        <f t="shared" si="247"/>
        <v>0</v>
      </c>
      <c r="BB255" s="198">
        <f t="shared" si="247"/>
        <v>0</v>
      </c>
      <c r="BC255" s="198">
        <f t="shared" si="247"/>
        <v>0</v>
      </c>
      <c r="BD255" s="198">
        <f t="shared" si="247"/>
        <v>0</v>
      </c>
      <c r="BE255" s="198">
        <f t="shared" si="247"/>
        <v>0</v>
      </c>
      <c r="BF255" s="198">
        <f t="shared" si="247"/>
        <v>0</v>
      </c>
      <c r="BG255" s="198">
        <f t="shared" si="247"/>
        <v>0</v>
      </c>
      <c r="BH255" s="198">
        <f t="shared" si="247"/>
        <v>0</v>
      </c>
      <c r="BI255" s="198">
        <f>BI253*BI307/1000000</f>
        <v>0</v>
      </c>
      <c r="BJ255" s="198">
        <f t="shared" si="247"/>
        <v>0</v>
      </c>
      <c r="BK255" s="198">
        <f t="shared" si="247"/>
        <v>0</v>
      </c>
      <c r="BL255" s="198">
        <f t="shared" si="247"/>
        <v>0</v>
      </c>
      <c r="BM255" s="198">
        <f t="shared" si="247"/>
        <v>0</v>
      </c>
      <c r="BN255" s="198">
        <f t="shared" si="247"/>
        <v>0</v>
      </c>
      <c r="BO255" s="198">
        <f t="shared" si="247"/>
        <v>0</v>
      </c>
      <c r="BP255" s="198">
        <f t="shared" si="247"/>
        <v>0</v>
      </c>
      <c r="BQ255" s="198">
        <f t="shared" si="247"/>
        <v>0</v>
      </c>
      <c r="BR255" s="198">
        <f t="shared" si="247"/>
        <v>0</v>
      </c>
      <c r="BS255" s="198">
        <f t="shared" si="247"/>
        <v>0</v>
      </c>
      <c r="BT255" s="198">
        <f t="shared" si="247"/>
        <v>0</v>
      </c>
      <c r="BU255" s="198">
        <f t="shared" si="247"/>
        <v>0</v>
      </c>
      <c r="BV255" s="198">
        <f t="shared" si="247"/>
        <v>0</v>
      </c>
      <c r="BW255" s="198">
        <f t="shared" si="247"/>
        <v>0</v>
      </c>
      <c r="BX255" s="198">
        <f t="shared" si="247"/>
        <v>0</v>
      </c>
      <c r="BY255" s="198">
        <f t="shared" ref="BY255:CV255" si="248">BY253*BY307/1000000</f>
        <v>0</v>
      </c>
      <c r="BZ255" s="198">
        <f t="shared" si="248"/>
        <v>0</v>
      </c>
      <c r="CA255" s="198">
        <f t="shared" si="248"/>
        <v>0</v>
      </c>
      <c r="CB255" s="198">
        <f t="shared" si="248"/>
        <v>0</v>
      </c>
      <c r="CC255" s="198">
        <f t="shared" si="248"/>
        <v>0</v>
      </c>
      <c r="CD255" s="198">
        <f t="shared" si="248"/>
        <v>0</v>
      </c>
      <c r="CE255" s="198">
        <f t="shared" si="248"/>
        <v>0</v>
      </c>
      <c r="CF255" s="198">
        <f t="shared" si="248"/>
        <v>0</v>
      </c>
      <c r="CG255" s="198">
        <f t="shared" si="248"/>
        <v>0</v>
      </c>
      <c r="CH255" s="198">
        <f t="shared" si="248"/>
        <v>0</v>
      </c>
      <c r="CI255" s="198">
        <f t="shared" si="248"/>
        <v>0</v>
      </c>
      <c r="CJ255" s="198">
        <f t="shared" si="248"/>
        <v>0</v>
      </c>
      <c r="CK255" s="198">
        <f t="shared" si="248"/>
        <v>0</v>
      </c>
      <c r="CL255" s="198">
        <f t="shared" si="248"/>
        <v>0</v>
      </c>
      <c r="CM255" s="198">
        <f t="shared" si="248"/>
        <v>0</v>
      </c>
      <c r="CN255" s="198">
        <f t="shared" si="248"/>
        <v>0</v>
      </c>
      <c r="CO255" s="198">
        <f t="shared" si="248"/>
        <v>0</v>
      </c>
      <c r="CP255" s="198">
        <f t="shared" si="248"/>
        <v>0</v>
      </c>
      <c r="CQ255" s="198">
        <f t="shared" si="248"/>
        <v>0</v>
      </c>
      <c r="CR255" s="198">
        <f t="shared" si="248"/>
        <v>0</v>
      </c>
      <c r="CS255" s="198">
        <f t="shared" si="248"/>
        <v>0</v>
      </c>
      <c r="CT255" s="198">
        <f t="shared" si="248"/>
        <v>0</v>
      </c>
      <c r="CU255" s="198">
        <f t="shared" si="248"/>
        <v>0</v>
      </c>
      <c r="CV255" s="198">
        <f t="shared" si="248"/>
        <v>0</v>
      </c>
    </row>
    <row r="256" spans="1:103" s="12" customFormat="1">
      <c r="E256" s="1" t="s">
        <v>399</v>
      </c>
      <c r="F256" s="1"/>
      <c r="G256" s="21" t="s">
        <v>305</v>
      </c>
      <c r="H256" s="20"/>
      <c r="I256" s="20"/>
      <c r="J256" s="20"/>
      <c r="K256" s="65"/>
      <c r="L256" s="65">
        <f>IFERROR(L255*L308/L307*(1+Scenarios_TD!L151),0)</f>
        <v>0</v>
      </c>
      <c r="M256" s="65">
        <f>IFERROR(M255*M308/M307*(1+Scenarios_TD!M151),0)</f>
        <v>0</v>
      </c>
      <c r="N256" s="65">
        <f>IFERROR(N255*N308/N307*(1+Scenarios_TD!N151),0)</f>
        <v>0</v>
      </c>
      <c r="O256" s="65">
        <f>IFERROR(O255*O308/O307*(1+Scenarios_TD!O151),0)</f>
        <v>0</v>
      </c>
      <c r="P256" s="65">
        <f>IFERROR(P255*P308/P307*(1+Scenarios_TD!P151),0)</f>
        <v>0</v>
      </c>
      <c r="Q256" s="65">
        <f>IFERROR(Q255*Q308/Q307*(1+Scenarios_TD!Q151),0)</f>
        <v>0</v>
      </c>
      <c r="R256" s="65">
        <f>IFERROR(R255*R308/R307*(1+Scenarios_TD!R151),0)</f>
        <v>0</v>
      </c>
      <c r="S256" s="65">
        <f>IFERROR(S255*S308/S307*(1+Scenarios_TD!S151),0)</f>
        <v>0</v>
      </c>
      <c r="T256" s="65">
        <f>IFERROR(T255*T308/T307*(1+Scenarios_TD!T151),0)</f>
        <v>0</v>
      </c>
      <c r="U256" s="65">
        <f>IFERROR(U255*U308/U307*(1+Scenarios_TD!U151),0)</f>
        <v>0</v>
      </c>
      <c r="V256" s="65">
        <f>IFERROR(V255*V308/V307*(1+Scenarios_TD!V151),0)</f>
        <v>0</v>
      </c>
      <c r="W256" s="65">
        <f>IFERROR(W255*W308/W307*(1+Scenarios_TD!W151),0)</f>
        <v>0</v>
      </c>
      <c r="X256" s="65">
        <f>IFERROR(X255*X308/X307*(1+Scenarios_TD!X151),0)</f>
        <v>0</v>
      </c>
      <c r="Y256" s="65">
        <f>IFERROR(Y255*Y308/Y307*(1+Scenarios_TD!Y151),0)</f>
        <v>0</v>
      </c>
      <c r="Z256" s="65">
        <f>IFERROR(Z255*Z308/Z307*(1+Scenarios_TD!Z151),0)</f>
        <v>0</v>
      </c>
      <c r="AA256" s="65">
        <f>IFERROR(AA255*AA308/AA307*(1+Scenarios_TD!AA151),0)</f>
        <v>0</v>
      </c>
      <c r="AB256" s="65">
        <f>IFERROR(AB255*AB308/AB307*(1+Scenarios_TD!AB151),0)</f>
        <v>0</v>
      </c>
      <c r="AC256" s="65">
        <f>IFERROR(AC255*AC308/AC307*(1+Scenarios_TD!AC151),0)</f>
        <v>0</v>
      </c>
      <c r="AD256" s="65">
        <f>IFERROR(AD255*AD308/AD307*(1+Scenarios_TD!AD151),0)</f>
        <v>0</v>
      </c>
      <c r="AE256" s="65">
        <f>IFERROR(AE255*AE308/AE307*(1+Scenarios_TD!AE151),0)</f>
        <v>0</v>
      </c>
      <c r="AF256" s="65">
        <f>IFERROR(AF255*AF308/AF307*(1+Scenarios_TD!AF151),0)</f>
        <v>0</v>
      </c>
      <c r="AG256" s="65">
        <f>IFERROR(AG255*AG308/AG307*(1+Scenarios_TD!AG151),0)</f>
        <v>0</v>
      </c>
      <c r="AH256" s="65">
        <f>IFERROR(AH255*AH308/AH307*(1+Scenarios_TD!AH151),0)</f>
        <v>0</v>
      </c>
      <c r="AI256" s="65">
        <f>IFERROR(AI255*AI308/AI307*(1+Scenarios_TD!AI151),0)</f>
        <v>0</v>
      </c>
      <c r="AJ256" s="65">
        <f>IFERROR(AJ255*AJ308/AJ307*(1+Scenarios_TD!AJ151),0)</f>
        <v>0</v>
      </c>
      <c r="AK256" s="65">
        <f>IFERROR(AK255*AK308/AK307*(1+Scenarios_TD!AK151),0)</f>
        <v>0</v>
      </c>
      <c r="AL256" s="65">
        <f>IFERROR(AL255*AL308/AL307*(1+Scenarios_TD!AL151),0)</f>
        <v>0</v>
      </c>
      <c r="AM256" s="65">
        <f>IFERROR(AM255*AM308/AM307*(1+Scenarios_TD!AM151),0)</f>
        <v>0</v>
      </c>
      <c r="AN256" s="65">
        <f>IFERROR(AN255*AN308/AN307*(1+Scenarios_TD!AN151),0)</f>
        <v>0</v>
      </c>
      <c r="AO256" s="65">
        <f>IFERROR(AO255*AO308/AO307*(1+Scenarios_TD!AO151),0)</f>
        <v>0</v>
      </c>
      <c r="AP256" s="65">
        <f>IFERROR(AP255*AP308/AP307*(1+Scenarios_TD!AP151),0)</f>
        <v>0</v>
      </c>
      <c r="AQ256" s="65">
        <f>IFERROR(AQ255*AQ308/AQ307*(1+Scenarios_TD!AQ151),0)</f>
        <v>0</v>
      </c>
      <c r="AR256" s="65">
        <f>IFERROR(AR255*AR308/AR307*(1+Scenarios_TD!AR151),0)</f>
        <v>0</v>
      </c>
      <c r="AS256" s="65">
        <f>IFERROR(AS255*AS308/AS307*(1+Scenarios_TD!AS151),0)</f>
        <v>0</v>
      </c>
      <c r="AT256" s="65">
        <f>IFERROR(AT255*AT308/AT307*(1+Scenarios_TD!AT151),0)</f>
        <v>0</v>
      </c>
      <c r="AU256" s="65">
        <f>IFERROR(AU255*AU308/AU307*(1+Scenarios_TD!AU151),0)</f>
        <v>0</v>
      </c>
      <c r="AV256" s="65">
        <f>IFERROR(AV255*AV308/AV307*(1+Scenarios_TD!AV151),0)</f>
        <v>0</v>
      </c>
      <c r="AW256" s="65">
        <f>IFERROR(AW255*AW308/AW307*(1+Scenarios_TD!AW151),0)</f>
        <v>0</v>
      </c>
      <c r="AX256" s="65">
        <f>IFERROR(AX255*AX308/AX307*(1+Scenarios_TD!AX151),0)</f>
        <v>0</v>
      </c>
      <c r="AY256" s="65">
        <f>IFERROR(AY255*AY308/AY307*(1+Scenarios_TD!AY151),0)</f>
        <v>0</v>
      </c>
      <c r="AZ256" s="65">
        <f>IFERROR(AZ255*AZ308/AZ307*(1+Scenarios_TD!AZ151),0)</f>
        <v>0</v>
      </c>
      <c r="BA256" s="65">
        <f>IFERROR(BA255*BA308/BA307*(1+Scenarios_TD!BA151),0)</f>
        <v>0</v>
      </c>
      <c r="BB256" s="65">
        <f>IFERROR(BB255*BB308/BB307*(1+Scenarios_TD!BB151),0)</f>
        <v>0</v>
      </c>
      <c r="BC256" s="65">
        <f>IFERROR(BC255*BC308/BC307*(1+Scenarios_TD!BC151),0)</f>
        <v>0</v>
      </c>
      <c r="BD256" s="65">
        <f>IFERROR(BD255*BD308/BD307*(1+Scenarios_TD!BD151),0)</f>
        <v>0</v>
      </c>
      <c r="BE256" s="65">
        <f>IFERROR(BE255*BE308/BE307*(1+Scenarios_TD!BE151),0)</f>
        <v>0</v>
      </c>
      <c r="BF256" s="65">
        <f>IFERROR(BF255*BF308/BF307*(1+Scenarios_TD!BF151),0)</f>
        <v>0</v>
      </c>
      <c r="BG256" s="65">
        <f>IFERROR(BG255*BG308/BG307*(1+Scenarios_TD!BG151),0)</f>
        <v>0</v>
      </c>
      <c r="BH256" s="65">
        <f>IFERROR(BH255*BH308/BH307*(1+Scenarios_TD!BH151),0)</f>
        <v>0</v>
      </c>
      <c r="BI256" s="65">
        <f>IFERROR(BI255*BI308/BI307*(1+Scenarios_TD!BI151),0)</f>
        <v>0</v>
      </c>
      <c r="BJ256" s="65">
        <f>IFERROR(BJ255*BJ308/BJ307*(1+Scenarios_TD!BJ151),0)</f>
        <v>0</v>
      </c>
      <c r="BK256" s="65">
        <f>IFERROR(BK255*BK308/BK307*(1+Scenarios_TD!BK151),0)</f>
        <v>0</v>
      </c>
      <c r="BL256" s="65">
        <f>IFERROR(BL255*BL308/BL307*(1+Scenarios_TD!BL151),0)</f>
        <v>0</v>
      </c>
      <c r="BM256" s="65">
        <f>IFERROR(BM255*BM308/BM307*(1+Scenarios_TD!BM151),0)</f>
        <v>0</v>
      </c>
      <c r="BN256" s="65">
        <f>IFERROR(BN255*BN308/BN307*(1+Scenarios_TD!BN151),0)</f>
        <v>0</v>
      </c>
      <c r="BO256" s="65">
        <f>IFERROR(BO255*BO308/BO307*(1+Scenarios_TD!BO151),0)</f>
        <v>0</v>
      </c>
      <c r="BP256" s="65">
        <f>IFERROR(BP255*BP308/BP307*(1+Scenarios_TD!BP151),0)</f>
        <v>0</v>
      </c>
      <c r="BQ256" s="65">
        <f>IFERROR(BQ255*BQ308/BQ307*(1+Scenarios_TD!BQ151),0)</f>
        <v>0</v>
      </c>
      <c r="BR256" s="65">
        <f>IFERROR(BR255*BR308/BR307*(1+Scenarios_TD!BR151),0)</f>
        <v>0</v>
      </c>
      <c r="BS256" s="65">
        <f>IFERROR(BS255*BS308/BS307*(1+Scenarios_TD!BS151),0)</f>
        <v>0</v>
      </c>
      <c r="BT256" s="65">
        <f>IFERROR(BT255*BT308/BT307*(1+Scenarios_TD!BT151),0)</f>
        <v>0</v>
      </c>
      <c r="BU256" s="65">
        <f>IFERROR(BU255*BU308/BU307*(1+Scenarios_TD!BU151),0)</f>
        <v>0</v>
      </c>
      <c r="BV256" s="65">
        <f>IFERROR(BV255*BV308/BV307*(1+Scenarios_TD!BV151),0)</f>
        <v>0</v>
      </c>
      <c r="BW256" s="65">
        <f>IFERROR(BW255*BW308/BW307*(1+Scenarios_TD!BW151),0)</f>
        <v>0</v>
      </c>
      <c r="BX256" s="65">
        <f>IFERROR(BX255*BX308/BX307*(1+Scenarios_TD!BX151),0)</f>
        <v>0</v>
      </c>
      <c r="BY256" s="65">
        <f>IFERROR(BY255*BY308/BY307*(1+Scenarios_TD!BY151),0)</f>
        <v>0</v>
      </c>
      <c r="BZ256" s="65">
        <f>IFERROR(BZ255*BZ308/BZ307*(1+Scenarios_TD!BZ151),0)</f>
        <v>0</v>
      </c>
      <c r="CA256" s="65">
        <f>IFERROR(CA255*CA308/CA307*(1+Scenarios_TD!CA151),0)</f>
        <v>0</v>
      </c>
      <c r="CB256" s="65">
        <f>IFERROR(CB255*CB308/CB307*(1+Scenarios_TD!CB151),0)</f>
        <v>0</v>
      </c>
      <c r="CC256" s="65">
        <f>IFERROR(CC255*CC308/CC307*(1+Scenarios_TD!CC151),0)</f>
        <v>0</v>
      </c>
      <c r="CD256" s="65">
        <f>IFERROR(CD255*CD308/CD307*(1+Scenarios_TD!CD151),0)</f>
        <v>0</v>
      </c>
      <c r="CE256" s="65">
        <f>IFERROR(CE255*CE308/CE307*(1+Scenarios_TD!CE151),0)</f>
        <v>0</v>
      </c>
      <c r="CF256" s="65">
        <f>IFERROR(CF255*CF308/CF307*(1+Scenarios_TD!CF151),0)</f>
        <v>0</v>
      </c>
      <c r="CG256" s="65">
        <f>IFERROR(CG255*CG308/CG307*(1+Scenarios_TD!CG151),0)</f>
        <v>0</v>
      </c>
      <c r="CH256" s="65">
        <f>IFERROR(CH255*CH308/CH307*(1+Scenarios_TD!CH151),0)</f>
        <v>0</v>
      </c>
      <c r="CI256" s="65">
        <f>IFERROR(CI255*CI308/CI307*(1+Scenarios_TD!CI151),0)</f>
        <v>0</v>
      </c>
      <c r="CJ256" s="65">
        <f>IFERROR(CJ255*CJ308/CJ307*(1+Scenarios_TD!CJ151),0)</f>
        <v>0</v>
      </c>
      <c r="CK256" s="65">
        <f>IFERROR(CK255*CK308/CK307*(1+Scenarios_TD!CK151),0)</f>
        <v>0</v>
      </c>
      <c r="CL256" s="65">
        <f>IFERROR(CL255*CL308/CL307*(1+Scenarios_TD!CL151),0)</f>
        <v>0</v>
      </c>
      <c r="CM256" s="65">
        <f>IFERROR(CM255*CM308/CM307*(1+Scenarios_TD!CM151),0)</f>
        <v>0</v>
      </c>
      <c r="CN256" s="65">
        <f>IFERROR(CN255*CN308/CN307*(1+Scenarios_TD!CN151),0)</f>
        <v>0</v>
      </c>
      <c r="CO256" s="65">
        <f>IFERROR(CO255*CO308/CO307*(1+Scenarios_TD!CO151),0)</f>
        <v>0</v>
      </c>
      <c r="CP256" s="65">
        <f>IFERROR(CP255*CP308/CP307*(1+Scenarios_TD!CP151),0)</f>
        <v>0</v>
      </c>
      <c r="CQ256" s="65">
        <f>IFERROR(CQ255*CQ308/CQ307*(1+Scenarios_TD!CQ151),0)</f>
        <v>0</v>
      </c>
      <c r="CR256" s="65">
        <f>IFERROR(CR255*CR308/CR307*(1+Scenarios_TD!CR151),0)</f>
        <v>0</v>
      </c>
      <c r="CS256" s="65">
        <f>IFERROR(CS255*CS308/CS307*(1+Scenarios_TD!CS151),0)</f>
        <v>0</v>
      </c>
      <c r="CT256" s="65">
        <f>IFERROR(CT255*CT308/CT307*(1+Scenarios_TD!CT151),0)</f>
        <v>0</v>
      </c>
      <c r="CU256" s="65">
        <f>IFERROR(CU255*CU308/CU307*(1+Scenarios_TD!CU151),0)</f>
        <v>0</v>
      </c>
      <c r="CV256" s="65">
        <f>IFERROR(CV255*CV308/CV307*(1+Scenarios_TD!CV151),0)</f>
        <v>0</v>
      </c>
    </row>
    <row r="257" spans="1:100" s="12" customFormat="1">
      <c r="E257" s="1"/>
      <c r="F257" s="1"/>
      <c r="G257" s="21"/>
      <c r="H257" s="20"/>
      <c r="I257" s="20"/>
      <c r="J257" s="20"/>
      <c r="K257" s="65"/>
      <c r="L257" s="245"/>
      <c r="M257" s="245"/>
      <c r="N257" s="245"/>
      <c r="O257" s="245"/>
      <c r="P257" s="245"/>
      <c r="Q257" s="245"/>
      <c r="R257" s="245"/>
      <c r="S257" s="245"/>
      <c r="T257" s="245"/>
      <c r="U257" s="245"/>
      <c r="V257" s="245"/>
      <c r="W257" s="245"/>
      <c r="X257" s="245"/>
      <c r="Y257" s="245"/>
      <c r="Z257" s="245"/>
      <c r="AA257" s="245"/>
      <c r="AB257" s="245"/>
      <c r="AC257" s="245"/>
      <c r="AD257" s="320"/>
      <c r="AE257" s="245"/>
      <c r="AF257" s="245"/>
      <c r="AG257" s="245"/>
      <c r="AH257" s="245"/>
      <c r="AI257" s="245"/>
      <c r="AJ257" s="245"/>
      <c r="AK257" s="320"/>
      <c r="AL257" s="245"/>
      <c r="AM257" s="245"/>
      <c r="AN257" s="245"/>
      <c r="AO257" s="245"/>
      <c r="AP257" s="245"/>
      <c r="AQ257" s="245"/>
      <c r="AR257" s="245"/>
      <c r="AS257" s="245"/>
      <c r="AT257" s="245"/>
      <c r="AU257" s="245"/>
      <c r="AV257" s="245"/>
      <c r="AW257" s="245"/>
      <c r="AX257" s="245"/>
      <c r="AY257" s="245"/>
      <c r="AZ257" s="245"/>
      <c r="BA257" s="245"/>
      <c r="BB257" s="245"/>
      <c r="BC257" s="245"/>
      <c r="BD257" s="245"/>
      <c r="BE257" s="245"/>
      <c r="BF257" s="245"/>
      <c r="BG257" s="245"/>
      <c r="BH257" s="245"/>
      <c r="BI257" s="245"/>
      <c r="BJ257" s="245"/>
      <c r="BK257" s="245"/>
      <c r="BL257" s="245"/>
      <c r="BM257" s="245"/>
      <c r="BN257" s="245"/>
      <c r="BO257" s="245"/>
      <c r="BP257" s="245"/>
      <c r="BQ257" s="245"/>
      <c r="BR257" s="245"/>
      <c r="BS257" s="245"/>
      <c r="BT257" s="245"/>
      <c r="BU257" s="245"/>
      <c r="BV257" s="245"/>
      <c r="BW257" s="245"/>
      <c r="BX257" s="245"/>
      <c r="BY257" s="245"/>
      <c r="BZ257" s="245"/>
      <c r="CA257" s="245"/>
      <c r="CB257" s="245"/>
      <c r="CC257" s="245"/>
      <c r="CD257" s="245"/>
      <c r="CE257" s="245"/>
      <c r="CF257" s="245"/>
      <c r="CG257" s="245"/>
      <c r="CH257" s="245"/>
      <c r="CI257" s="245"/>
      <c r="CJ257" s="245"/>
      <c r="CK257" s="65"/>
      <c r="CL257" s="65"/>
      <c r="CM257" s="65"/>
      <c r="CN257" s="65"/>
      <c r="CO257" s="65"/>
      <c r="CP257" s="65"/>
      <c r="CQ257" s="65"/>
      <c r="CR257" s="65"/>
      <c r="CS257" s="65"/>
      <c r="CT257" s="65"/>
      <c r="CU257" s="65"/>
      <c r="CV257" s="65"/>
    </row>
    <row r="258" spans="1:100" s="12" customFormat="1">
      <c r="E258" s="1" t="s">
        <v>400</v>
      </c>
      <c r="F258" s="1"/>
      <c r="G258" s="21" t="s">
        <v>305</v>
      </c>
      <c r="H258" s="20"/>
      <c r="I258" s="20"/>
      <c r="J258" s="20"/>
      <c r="K258" s="65"/>
      <c r="L258" s="198">
        <f>IF(L9=1,-Scenarios!$J$115*(L307-L308)/1000000*IFERROR((L256*1000000/L308),L253),0)</f>
        <v>0</v>
      </c>
      <c r="M258" s="198">
        <f>IF(M9=1,-Scenarios!$J$115*(M307-M308)/1000000*IFERROR((M256*1000000/M308),M253),0)</f>
        <v>0</v>
      </c>
      <c r="N258" s="198">
        <f>IF(N9=1,-Scenarios!$J$115*(N307-N308)/1000000*IFERROR((N256*1000000/N308),N253),0)</f>
        <v>0</v>
      </c>
      <c r="O258" s="198">
        <f>IF(O9=1,-Scenarios!$J$115*(O307-O308)/1000000*IFERROR((O256*1000000/O308),O253),0)</f>
        <v>0</v>
      </c>
      <c r="P258" s="198">
        <f>IF(P9=1,-Scenarios!$J$115*(P307-P308)/1000000*IFERROR((P256*1000000/P308),P253),0)</f>
        <v>0</v>
      </c>
      <c r="Q258" s="198">
        <f>IF(Q9=1,-Scenarios!$J$115*(Q307-Q308)/1000000*IFERROR((Q256*1000000/Q308),Q253),0)</f>
        <v>0</v>
      </c>
      <c r="R258" s="198">
        <f>IF(R9=1,-Scenarios!$J$115*(R307-R308)/1000000*IFERROR((R256*1000000/R308),R253),0)</f>
        <v>0</v>
      </c>
      <c r="S258" s="198">
        <f>IF(S9=1,-Scenarios!$J$115*(S307-S308)/1000000*IFERROR((S256*1000000/S308),S253),0)</f>
        <v>0</v>
      </c>
      <c r="T258" s="198">
        <f>IF(T9=1,-Scenarios!$J$115*(T307-T308)/1000000*IFERROR((T256*1000000/T308),T253),0)</f>
        <v>0</v>
      </c>
      <c r="U258" s="198">
        <f>IF(U9=1,-Scenarios!$J$115*(U307-U308)/1000000*IFERROR((U256*1000000/U308),U253),0)</f>
        <v>0</v>
      </c>
      <c r="V258" s="198">
        <f>IF(V9=1,-Scenarios!$J$115*(V307-V308)/1000000*IFERROR((V256*1000000/V308),V253),0)</f>
        <v>0</v>
      </c>
      <c r="W258" s="198">
        <f>IF(W9=1,-Scenarios!$J$115*(W307-W308)/1000000*IFERROR((W256*1000000/W308),W253),0)</f>
        <v>0</v>
      </c>
      <c r="X258" s="198">
        <f>IF(X9=1,-Scenarios!$J$115*(X307-X308)/1000000*IFERROR((X256*1000000/X308),X253),0)</f>
        <v>0</v>
      </c>
      <c r="Y258" s="198">
        <f>IF(Y9=1,-Scenarios!$J$115*(Y307-Y308)/1000000*IFERROR((Y256*1000000/Y308),Y253),0)</f>
        <v>0</v>
      </c>
      <c r="Z258" s="198">
        <f>IF(Z9=1,-Scenarios!$J$115*(Z307-Z308)/1000000*IFERROR((Z256*1000000/Z308),Z253),0)</f>
        <v>0</v>
      </c>
      <c r="AA258" s="198">
        <f>IF(AA9=1,-Scenarios!$J$115*(AA307-AA308)/1000000*IFERROR((AA256*1000000/AA308),AA253),0)</f>
        <v>0</v>
      </c>
      <c r="AB258" s="198">
        <f>IF(AB9=1,-Scenarios!$J$115*(AB307-AB308)/1000000*IFERROR((AB256*1000000/AB308),AB253),0)</f>
        <v>0</v>
      </c>
      <c r="AC258" s="198">
        <f>IF(AC9=1,-Scenarios!$J$115*(AC307-AC308)/1000000*IFERROR((AC256*1000000/AC308),AC253),0)</f>
        <v>0</v>
      </c>
      <c r="AD258" s="198">
        <f>IF(AD9=1,-Scenarios!$J$115*(AD307-AD308)/1000000*IFERROR((AD256*1000000/AD308),AD253),0)</f>
        <v>0</v>
      </c>
      <c r="AE258" s="198">
        <f>IF(AE9=1,-Scenarios!$J$115*(AE307-AE308)/1000000*IFERROR((AE256*1000000/AE308),AE253),0)</f>
        <v>0</v>
      </c>
      <c r="AF258" s="198">
        <f>IF(AF9=1,-Scenarios!$J$115*(AF307-AF308)/1000000*IFERROR((AF256*1000000/AF308),AF253),0)</f>
        <v>0</v>
      </c>
      <c r="AG258" s="198">
        <f>IF(AG9=1,-Scenarios!$J$115*(AG307-AG308)/1000000*IFERROR((AG256*1000000/AG308),AG253),0)</f>
        <v>0</v>
      </c>
      <c r="AH258" s="198">
        <f>IF(AH9=1,-Scenarios!$J$115*(AH307-AH308)/1000000*IFERROR((AH256*1000000/AH308),AH253),0)</f>
        <v>0</v>
      </c>
      <c r="AI258" s="198">
        <f>IF(AI9=1,-Scenarios!$J$115*(AI307-AI308)/1000000*IFERROR((AI256*1000000/AI308),AI253),0)</f>
        <v>0</v>
      </c>
      <c r="AJ258" s="198">
        <f>IF(AJ9=1,-Scenarios!$J$115*(AJ307-AJ308)/1000000*IFERROR((AJ256*1000000/AJ308),AJ253),0)</f>
        <v>0</v>
      </c>
      <c r="AK258" s="198">
        <f>IF(AK9=1,-Scenarios!$J$115*(AK307-AK308)/1000000*IFERROR((AK256*1000000/AK308),AK253),0)</f>
        <v>0</v>
      </c>
      <c r="AL258" s="198">
        <f>IF(AL9=1,-Scenarios!$J$115*(AL307-AL308)/1000000*IFERROR((AL256*1000000/AL308),AL253),0)</f>
        <v>0</v>
      </c>
      <c r="AM258" s="198">
        <f>IF(AM9=1,-Scenarios!$J$115*(AM307-AM308)/1000000*IFERROR((AM256*1000000/AM308),AM253),0)</f>
        <v>0</v>
      </c>
      <c r="AN258" s="198">
        <f>IF(AN9=1,-Scenarios!$J$115*(AN307-AN308)/1000000*IFERROR((AN256*1000000/AN308),AN253),0)</f>
        <v>0</v>
      </c>
      <c r="AO258" s="198">
        <f>IF(AO9=1,-Scenarios!$J$115*(AO307-AO308)/1000000*IFERROR((AO256*1000000/AO308),AO253),0)</f>
        <v>0</v>
      </c>
      <c r="AP258" s="198">
        <f>IF(AP9=1,-Scenarios!$J$115*(AP307-AP308)/1000000*IFERROR((AP256*1000000/AP308),AP253),0)</f>
        <v>0</v>
      </c>
      <c r="AQ258" s="198">
        <f>IF(AQ9=1,-Scenarios!$J$115*(AQ307-AQ308)/1000000*IFERROR((AQ256*1000000/AQ308),AQ253),0)</f>
        <v>0</v>
      </c>
      <c r="AR258" s="198">
        <f>IF(AR9=1,-Scenarios!$J$115*(AR307-AR308)/1000000*IFERROR((AR256*1000000/AR308),AR253),0)</f>
        <v>0</v>
      </c>
      <c r="AS258" s="198">
        <f>IF(AS9=1,-Scenarios!$J$115*(AS307-AS308)/1000000*IFERROR((AS256*1000000/AS308),AS253),0)</f>
        <v>0</v>
      </c>
      <c r="AT258" s="198">
        <f>IF(AT9=1,-Scenarios!$J$115*(AT307-AT308)/1000000*IFERROR((AT256*1000000/AT308),AT253),0)</f>
        <v>0</v>
      </c>
      <c r="AU258" s="198">
        <f>IF(AU9=1,-Scenarios!$J$115*(AU307-AU308)/1000000*IFERROR((AU256*1000000/AU308),AU253),0)</f>
        <v>0</v>
      </c>
      <c r="AV258" s="198">
        <f>IF(AV9=1,-Scenarios!$J$115*(AV307-AV308)/1000000*IFERROR((AV256*1000000/AV308),AV253),0)</f>
        <v>0</v>
      </c>
      <c r="AW258" s="198">
        <f>IF(AW9=1,-Scenarios!$J$115*(AW307-AW308)/1000000*IFERROR((AW256*1000000/AW308),AW253),0)</f>
        <v>0</v>
      </c>
      <c r="AX258" s="198">
        <f>IF(AX9=1,-Scenarios!$J$115*(AX307-AX308)/1000000*IFERROR((AX256*1000000/AX308),AX253),0)</f>
        <v>0</v>
      </c>
      <c r="AY258" s="198">
        <f>IF(AY9=1,-Scenarios!$J$115*(AY307-AY308)/1000000*IFERROR((AY256*1000000/AY308),AY253),0)</f>
        <v>0</v>
      </c>
      <c r="AZ258" s="198">
        <f>IF(AZ9=1,-Scenarios!$J$115*(AZ307-AZ308)/1000000*IFERROR((AZ256*1000000/AZ308),AZ253),0)</f>
        <v>0</v>
      </c>
      <c r="BA258" s="198">
        <f>IF(BA9=1,-Scenarios!$J$115*(BA307-BA308)/1000000*IFERROR((BA256*1000000/BA308),BA253),0)</f>
        <v>0</v>
      </c>
      <c r="BB258" s="198">
        <f>IF(BB9=1,-Scenarios!$J$115*(BB307-BB308)/1000000*IFERROR((BB256*1000000/BB308),BB253),0)</f>
        <v>0</v>
      </c>
      <c r="BC258" s="198">
        <f>IF(BC9=1,-Scenarios!$J$115*(BC307-BC308)/1000000*IFERROR((BC256*1000000/BC308),BC253),0)</f>
        <v>0</v>
      </c>
      <c r="BD258" s="198">
        <f>IF(BD9=1,-Scenarios!$J$115*(BD307-BD308)/1000000*IFERROR((BD256*1000000/BD308),BD253),0)</f>
        <v>0</v>
      </c>
      <c r="BE258" s="198">
        <f>IF(BE9=1,-Scenarios!$J$115*(BE307-BE308)/1000000*IFERROR((BE256*1000000/BE308),BE253),0)</f>
        <v>0</v>
      </c>
      <c r="BF258" s="198">
        <f>IF(BF9=1,-Scenarios!$J$115*(BF307-BF308)/1000000*IFERROR((BF256*1000000/BF308),BF253),0)</f>
        <v>0</v>
      </c>
      <c r="BG258" s="198">
        <f>IF(BG9=1,-Scenarios!$J$115*(BG307-BG308)/1000000*IFERROR((BG256*1000000/BG308),BG253),0)</f>
        <v>0</v>
      </c>
      <c r="BH258" s="198">
        <f>IF(BH9=1,-Scenarios!$J$115*(BH307-BH308)/1000000*IFERROR((BH256*1000000/BH308),BH253),0)</f>
        <v>0</v>
      </c>
      <c r="BI258" s="198">
        <f>IF(BI9=1,-Scenarios!$J$115*(BI307-BI308)/1000000*IFERROR((BI256*1000000/BI308),BI253),0)</f>
        <v>0</v>
      </c>
      <c r="BJ258" s="198">
        <f>IF(BJ9=1,-Scenarios!$J$115*(BJ307-BJ308)/1000000*IFERROR((BJ256*1000000/BJ308),BJ253),0)</f>
        <v>0</v>
      </c>
      <c r="BK258" s="198">
        <f>IF(BK9=1,-Scenarios!$J$115*(BK307-BK308)/1000000*IFERROR((BK256*1000000/BK308),BK253),0)</f>
        <v>0</v>
      </c>
      <c r="BL258" s="198">
        <f>IF(BL9=1,-Scenarios!$J$115*(BL307-BL308)/1000000*IFERROR((BL256*1000000/BL308),BL253),0)</f>
        <v>0</v>
      </c>
      <c r="BM258" s="198">
        <f>IF(BM9=1,-Scenarios!$J$115*(BM307-BM308)/1000000*IFERROR((BM256*1000000/BM308),BM253),0)</f>
        <v>0</v>
      </c>
      <c r="BN258" s="198">
        <f>IF(BN9=1,-Scenarios!$J$115*(BN307-BN308)/1000000*IFERROR((BN256*1000000/BN308),BN253),0)</f>
        <v>0</v>
      </c>
      <c r="BO258" s="198">
        <f>IF(BO9=1,-Scenarios!$J$115*(BO307-BO308)/1000000*IFERROR((BO256*1000000/BO308),BO253),0)</f>
        <v>0</v>
      </c>
      <c r="BP258" s="198">
        <f>IF(BP9=1,-Scenarios!$J$115*(BP307-BP308)/1000000*IFERROR((BP256*1000000/BP308),BP253),0)</f>
        <v>0</v>
      </c>
      <c r="BQ258" s="198">
        <f>IF(BQ9=1,-Scenarios!$J$115*(BQ307-BQ308)/1000000*IFERROR((BQ256*1000000/BQ308),BQ253),0)</f>
        <v>0</v>
      </c>
      <c r="BR258" s="198">
        <f>IF(BR9=1,-Scenarios!$J$115*(BR307-BR308)/1000000*IFERROR((BR256*1000000/BR308),BR253),0)</f>
        <v>0</v>
      </c>
      <c r="BS258" s="198">
        <f>IF(BS9=1,-Scenarios!$J$115*(BS307-BS308)/1000000*IFERROR((BS256*1000000/BS308),BS253),0)</f>
        <v>0</v>
      </c>
      <c r="BT258" s="198">
        <f>IF(BT9=1,-Scenarios!$J$115*(BT307-BT308)/1000000*IFERROR((BT256*1000000/BT308),BT253),0)</f>
        <v>0</v>
      </c>
      <c r="BU258" s="198">
        <f>IF(BU9=1,-Scenarios!$J$115*(BU307-BU308)/1000000*IFERROR((BU256*1000000/BU308),BU253),0)</f>
        <v>0</v>
      </c>
      <c r="BV258" s="198">
        <f>IF(BV9=1,-Scenarios!$J$115*(BV307-BV308)/1000000*IFERROR((BV256*1000000/BV308),BV253),0)</f>
        <v>0</v>
      </c>
      <c r="BW258" s="198">
        <f>IF(BW9=1,-Scenarios!$J$115*(BW307-BW308)/1000000*IFERROR((BW256*1000000/BW308),BW253),0)</f>
        <v>0</v>
      </c>
      <c r="BX258" s="198">
        <f>IF(BX9=1,-Scenarios!$J$115*(BX307-BX308)/1000000*IFERROR((BX256*1000000/BX308),BX253),0)</f>
        <v>0</v>
      </c>
      <c r="BY258" s="198">
        <f>IF(BY9=1,-Scenarios!$J$115*(BY307-BY308)/1000000*IFERROR((BY256*1000000/BY308),BY253),0)</f>
        <v>0</v>
      </c>
      <c r="BZ258" s="198">
        <f>IF(BZ9=1,-Scenarios!$J$115*(BZ307-BZ308)/1000000*IFERROR((BZ256*1000000/BZ308),BZ253),0)</f>
        <v>0</v>
      </c>
      <c r="CA258" s="198">
        <f>IF(CA9=1,-Scenarios!$J$115*(CA307-CA308)/1000000*IFERROR((CA256*1000000/CA308),CA253),0)</f>
        <v>0</v>
      </c>
      <c r="CB258" s="198">
        <f>IF(CB9=1,-Scenarios!$J$115*(CB307-CB308)/1000000*IFERROR((CB256*1000000/CB308),CB253),0)</f>
        <v>0</v>
      </c>
      <c r="CC258" s="198">
        <f>IF(CC9=1,-Scenarios!$J$115*(CC307-CC308)/1000000*IFERROR((CC256*1000000/CC308),CC253),0)</f>
        <v>0</v>
      </c>
      <c r="CD258" s="198">
        <f>IF(CD9=1,-Scenarios!$J$115*(CD307-CD308)/1000000*IFERROR((CD256*1000000/CD308),CD253),0)</f>
        <v>0</v>
      </c>
      <c r="CE258" s="198">
        <f>IF(CE9=1,-Scenarios!$J$115*(CE307-CE308)/1000000*IFERROR((CE256*1000000/CE308),CE253),0)</f>
        <v>0</v>
      </c>
      <c r="CF258" s="198">
        <f>IF(CF9=1,-Scenarios!$J$115*(CF307-CF308)/1000000*IFERROR((CF256*1000000/CF308),CF253),0)</f>
        <v>0</v>
      </c>
      <c r="CG258" s="198">
        <f>IF(CG9=1,-Scenarios!$J$115*(CG307-CG308)/1000000*IFERROR((CG256*1000000/CG308),CG253),0)</f>
        <v>0</v>
      </c>
      <c r="CH258" s="198">
        <f>IF(CH9=1,-Scenarios!$J$115*(CH307-CH308)/1000000*IFERROR((CH256*1000000/CH308),CH253),0)</f>
        <v>0</v>
      </c>
      <c r="CI258" s="198">
        <f>IF(CI9=1,-Scenarios!$J$115*(CI307-CI308)/1000000*IFERROR((CI256*1000000/CI308),CI253),0)</f>
        <v>0</v>
      </c>
      <c r="CJ258" s="198">
        <f>IF(CJ9=1,-Scenarios!$J$115*(CJ307-CJ308)/1000000*IFERROR((CJ256*1000000/CJ308),CJ253),0)</f>
        <v>0</v>
      </c>
      <c r="CK258" s="198">
        <f>IF(CK9=1,-Scenarios!$J$115*(CK307-CK308)/1000000*IFERROR((CK256*1000000/CK308),CK253),0)</f>
        <v>0</v>
      </c>
      <c r="CL258" s="198">
        <f>IF(CL9=1,-Scenarios!$J$115*(CL307-CL308)/1000000*IFERROR((CL256*1000000/CL308),CL253),0)</f>
        <v>0</v>
      </c>
      <c r="CM258" s="198">
        <f>IF(CM9=1,-Scenarios!$J$115*(CM307-CM308)/1000000*IFERROR((CM256*1000000/CM308),CM253),0)</f>
        <v>0</v>
      </c>
      <c r="CN258" s="198">
        <f>IF(CN9=1,-Scenarios!$J$115*(CN307-CN308)/1000000*IFERROR((CN256*1000000/CN308),CN253),0)</f>
        <v>0</v>
      </c>
      <c r="CO258" s="198">
        <f>IF(CO9=1,-Scenarios!$J$115*(CO307-CO308)/1000000*IFERROR((CO256*1000000/CO308),CO253),0)</f>
        <v>0</v>
      </c>
      <c r="CP258" s="198">
        <f>IF(CP9=1,-Scenarios!$J$115*(CP307-CP308)/1000000*IFERROR((CP256*1000000/CP308),CP253),0)</f>
        <v>0</v>
      </c>
      <c r="CQ258" s="198">
        <f>IF(CQ9=1,-Scenarios!$J$115*(CQ307-CQ308)/1000000*IFERROR((CQ256*1000000/CQ308),CQ253),0)</f>
        <v>0</v>
      </c>
      <c r="CR258" s="198">
        <f>IF(CR9=1,-Scenarios!$J$115*(CR307-CR308)/1000000*IFERROR((CR256*1000000/CR308),CR253),0)</f>
        <v>0</v>
      </c>
      <c r="CS258" s="198">
        <f>IF(CS9=1,-Scenarios!$J$115*(CS307-CS308)/1000000*IFERROR((CS256*1000000/CS308),CS253),0)</f>
        <v>0</v>
      </c>
      <c r="CT258" s="198">
        <f>IF(CT9=1,-Scenarios!$J$115*(CT307-CT308)/1000000*IFERROR((CT256*1000000/CT308),CT253),0)</f>
        <v>0</v>
      </c>
      <c r="CU258" s="198">
        <f>IF(CU9=1,-Scenarios!$J$115*(CU307-CU308)/1000000*IFERROR((CU256*1000000/CU308),CU253),0)</f>
        <v>0</v>
      </c>
      <c r="CV258" s="198">
        <f>IF(CV9=1,-Scenarios!$J$115*(CV307-CV308)/1000000*IFERROR((CV256*1000000/CV308),CV253),0)</f>
        <v>0</v>
      </c>
    </row>
    <row r="259" spans="1:100" s="12" customFormat="1">
      <c r="C259" s="19"/>
      <c r="D259" s="19"/>
      <c r="E259" s="12" t="s">
        <v>401</v>
      </c>
      <c r="G259" s="21" t="s">
        <v>305</v>
      </c>
      <c r="H259" s="20"/>
      <c r="I259" s="20"/>
      <c r="J259" s="20"/>
      <c r="K259" s="21"/>
      <c r="L259" s="198">
        <f>-L258</f>
        <v>0</v>
      </c>
      <c r="M259" s="198">
        <f t="shared" ref="M259:BX259" si="249">-M258</f>
        <v>0</v>
      </c>
      <c r="N259" s="198">
        <f t="shared" si="249"/>
        <v>0</v>
      </c>
      <c r="O259" s="198">
        <f t="shared" si="249"/>
        <v>0</v>
      </c>
      <c r="P259" s="198">
        <f t="shared" si="249"/>
        <v>0</v>
      </c>
      <c r="Q259" s="198">
        <f t="shared" si="249"/>
        <v>0</v>
      </c>
      <c r="R259" s="198">
        <f t="shared" si="249"/>
        <v>0</v>
      </c>
      <c r="S259" s="198">
        <f t="shared" si="249"/>
        <v>0</v>
      </c>
      <c r="T259" s="198">
        <f t="shared" si="249"/>
        <v>0</v>
      </c>
      <c r="U259" s="198">
        <f t="shared" si="249"/>
        <v>0</v>
      </c>
      <c r="V259" s="198">
        <f t="shared" si="249"/>
        <v>0</v>
      </c>
      <c r="W259" s="198">
        <f t="shared" si="249"/>
        <v>0</v>
      </c>
      <c r="X259" s="198">
        <f t="shared" si="249"/>
        <v>0</v>
      </c>
      <c r="Y259" s="198">
        <f t="shared" si="249"/>
        <v>0</v>
      </c>
      <c r="Z259" s="198">
        <f t="shared" si="249"/>
        <v>0</v>
      </c>
      <c r="AA259" s="198">
        <f t="shared" si="249"/>
        <v>0</v>
      </c>
      <c r="AB259" s="198">
        <f t="shared" si="249"/>
        <v>0</v>
      </c>
      <c r="AC259" s="198">
        <f t="shared" si="249"/>
        <v>0</v>
      </c>
      <c r="AD259" s="198">
        <f t="shared" si="249"/>
        <v>0</v>
      </c>
      <c r="AE259" s="198">
        <f t="shared" si="249"/>
        <v>0</v>
      </c>
      <c r="AF259" s="198">
        <f t="shared" si="249"/>
        <v>0</v>
      </c>
      <c r="AG259" s="198">
        <f t="shared" si="249"/>
        <v>0</v>
      </c>
      <c r="AH259" s="198">
        <f t="shared" si="249"/>
        <v>0</v>
      </c>
      <c r="AI259" s="198">
        <f t="shared" si="249"/>
        <v>0</v>
      </c>
      <c r="AJ259" s="198">
        <f t="shared" si="249"/>
        <v>0</v>
      </c>
      <c r="AK259" s="198">
        <f t="shared" si="249"/>
        <v>0</v>
      </c>
      <c r="AL259" s="198">
        <f t="shared" si="249"/>
        <v>0</v>
      </c>
      <c r="AM259" s="198">
        <f t="shared" si="249"/>
        <v>0</v>
      </c>
      <c r="AN259" s="198">
        <f t="shared" si="249"/>
        <v>0</v>
      </c>
      <c r="AO259" s="198">
        <f t="shared" si="249"/>
        <v>0</v>
      </c>
      <c r="AP259" s="198">
        <f t="shared" si="249"/>
        <v>0</v>
      </c>
      <c r="AQ259" s="198">
        <f t="shared" si="249"/>
        <v>0</v>
      </c>
      <c r="AR259" s="198">
        <f t="shared" si="249"/>
        <v>0</v>
      </c>
      <c r="AS259" s="198">
        <f t="shared" si="249"/>
        <v>0</v>
      </c>
      <c r="AT259" s="198">
        <f t="shared" si="249"/>
        <v>0</v>
      </c>
      <c r="AU259" s="198">
        <f t="shared" si="249"/>
        <v>0</v>
      </c>
      <c r="AV259" s="198">
        <f t="shared" si="249"/>
        <v>0</v>
      </c>
      <c r="AW259" s="198">
        <f t="shared" si="249"/>
        <v>0</v>
      </c>
      <c r="AX259" s="198">
        <f t="shared" si="249"/>
        <v>0</v>
      </c>
      <c r="AY259" s="198">
        <f t="shared" si="249"/>
        <v>0</v>
      </c>
      <c r="AZ259" s="198">
        <f t="shared" si="249"/>
        <v>0</v>
      </c>
      <c r="BA259" s="198">
        <f t="shared" si="249"/>
        <v>0</v>
      </c>
      <c r="BB259" s="198">
        <f t="shared" si="249"/>
        <v>0</v>
      </c>
      <c r="BC259" s="198">
        <f t="shared" si="249"/>
        <v>0</v>
      </c>
      <c r="BD259" s="198">
        <f t="shared" si="249"/>
        <v>0</v>
      </c>
      <c r="BE259" s="198">
        <f t="shared" si="249"/>
        <v>0</v>
      </c>
      <c r="BF259" s="198">
        <f t="shared" si="249"/>
        <v>0</v>
      </c>
      <c r="BG259" s="198">
        <f t="shared" si="249"/>
        <v>0</v>
      </c>
      <c r="BH259" s="198">
        <f t="shared" si="249"/>
        <v>0</v>
      </c>
      <c r="BI259" s="198">
        <f t="shared" si="249"/>
        <v>0</v>
      </c>
      <c r="BJ259" s="198">
        <f t="shared" si="249"/>
        <v>0</v>
      </c>
      <c r="BK259" s="198">
        <f t="shared" si="249"/>
        <v>0</v>
      </c>
      <c r="BL259" s="198">
        <f t="shared" si="249"/>
        <v>0</v>
      </c>
      <c r="BM259" s="198">
        <f t="shared" si="249"/>
        <v>0</v>
      </c>
      <c r="BN259" s="198">
        <f t="shared" si="249"/>
        <v>0</v>
      </c>
      <c r="BO259" s="198">
        <f t="shared" si="249"/>
        <v>0</v>
      </c>
      <c r="BP259" s="198">
        <f t="shared" si="249"/>
        <v>0</v>
      </c>
      <c r="BQ259" s="198">
        <f t="shared" si="249"/>
        <v>0</v>
      </c>
      <c r="BR259" s="198">
        <f t="shared" si="249"/>
        <v>0</v>
      </c>
      <c r="BS259" s="198">
        <f t="shared" si="249"/>
        <v>0</v>
      </c>
      <c r="BT259" s="198">
        <f t="shared" si="249"/>
        <v>0</v>
      </c>
      <c r="BU259" s="198">
        <f t="shared" si="249"/>
        <v>0</v>
      </c>
      <c r="BV259" s="198">
        <f t="shared" si="249"/>
        <v>0</v>
      </c>
      <c r="BW259" s="198">
        <f t="shared" si="249"/>
        <v>0</v>
      </c>
      <c r="BX259" s="198">
        <f t="shared" si="249"/>
        <v>0</v>
      </c>
      <c r="BY259" s="198">
        <f t="shared" ref="BY259:CV259" si="250">-BY258</f>
        <v>0</v>
      </c>
      <c r="BZ259" s="198">
        <f t="shared" si="250"/>
        <v>0</v>
      </c>
      <c r="CA259" s="198">
        <f t="shared" si="250"/>
        <v>0</v>
      </c>
      <c r="CB259" s="198">
        <f t="shared" si="250"/>
        <v>0</v>
      </c>
      <c r="CC259" s="198">
        <f t="shared" si="250"/>
        <v>0</v>
      </c>
      <c r="CD259" s="198">
        <f t="shared" si="250"/>
        <v>0</v>
      </c>
      <c r="CE259" s="198">
        <f t="shared" si="250"/>
        <v>0</v>
      </c>
      <c r="CF259" s="198">
        <f t="shared" si="250"/>
        <v>0</v>
      </c>
      <c r="CG259" s="198">
        <f t="shared" si="250"/>
        <v>0</v>
      </c>
      <c r="CH259" s="198">
        <f t="shared" si="250"/>
        <v>0</v>
      </c>
      <c r="CI259" s="198">
        <f t="shared" si="250"/>
        <v>0</v>
      </c>
      <c r="CJ259" s="198">
        <f t="shared" si="250"/>
        <v>0</v>
      </c>
      <c r="CK259" s="198">
        <f t="shared" si="250"/>
        <v>0</v>
      </c>
      <c r="CL259" s="198">
        <f t="shared" si="250"/>
        <v>0</v>
      </c>
      <c r="CM259" s="198">
        <f t="shared" si="250"/>
        <v>0</v>
      </c>
      <c r="CN259" s="198">
        <f t="shared" si="250"/>
        <v>0</v>
      </c>
      <c r="CO259" s="198">
        <f t="shared" si="250"/>
        <v>0</v>
      </c>
      <c r="CP259" s="198">
        <f t="shared" si="250"/>
        <v>0</v>
      </c>
      <c r="CQ259" s="198">
        <f t="shared" si="250"/>
        <v>0</v>
      </c>
      <c r="CR259" s="198">
        <f t="shared" si="250"/>
        <v>0</v>
      </c>
      <c r="CS259" s="198">
        <f t="shared" si="250"/>
        <v>0</v>
      </c>
      <c r="CT259" s="198">
        <f t="shared" si="250"/>
        <v>0</v>
      </c>
      <c r="CU259" s="198">
        <f t="shared" si="250"/>
        <v>0</v>
      </c>
      <c r="CV259" s="198">
        <f t="shared" si="250"/>
        <v>0</v>
      </c>
    </row>
    <row r="260" spans="1:100" s="12" customFormat="1">
      <c r="C260" s="19"/>
      <c r="D260" s="19"/>
      <c r="E260" s="12" t="s">
        <v>402</v>
      </c>
      <c r="G260" s="21" t="s">
        <v>305</v>
      </c>
      <c r="H260" s="20"/>
      <c r="I260" s="20"/>
      <c r="J260" s="20"/>
      <c r="K260" s="21"/>
      <c r="L260" s="235"/>
      <c r="M260" s="191">
        <v>0</v>
      </c>
      <c r="N260" s="191">
        <v>0</v>
      </c>
      <c r="O260" s="191">
        <v>0</v>
      </c>
      <c r="P260" s="191">
        <v>0</v>
      </c>
      <c r="Q260" s="191">
        <v>0</v>
      </c>
      <c r="R260" s="191">
        <v>0</v>
      </c>
      <c r="S260" s="191">
        <v>0</v>
      </c>
      <c r="T260" s="191">
        <v>0</v>
      </c>
      <c r="U260" s="191">
        <v>0</v>
      </c>
      <c r="V260" s="191">
        <v>0</v>
      </c>
      <c r="W260" s="191">
        <v>0</v>
      </c>
      <c r="X260" s="191">
        <v>0</v>
      </c>
      <c r="Y260" s="191">
        <v>0</v>
      </c>
      <c r="Z260" s="191">
        <v>0</v>
      </c>
      <c r="AA260" s="191">
        <v>0</v>
      </c>
      <c r="AB260" s="191">
        <v>0</v>
      </c>
      <c r="AC260" s="191">
        <v>0</v>
      </c>
      <c r="AD260" s="191">
        <v>0</v>
      </c>
      <c r="AE260" s="191">
        <v>0</v>
      </c>
      <c r="AF260" s="191">
        <v>0</v>
      </c>
      <c r="AG260" s="191">
        <v>0</v>
      </c>
      <c r="AH260" s="191">
        <v>0</v>
      </c>
      <c r="AI260" s="191">
        <v>0</v>
      </c>
      <c r="AJ260" s="191">
        <v>0</v>
      </c>
      <c r="AK260" s="191">
        <v>0</v>
      </c>
      <c r="AL260" s="191">
        <v>0</v>
      </c>
      <c r="AM260" s="191">
        <v>0</v>
      </c>
      <c r="AN260" s="191">
        <v>0</v>
      </c>
      <c r="AO260" s="191">
        <v>0</v>
      </c>
      <c r="AP260" s="191">
        <v>0</v>
      </c>
      <c r="AQ260" s="191">
        <v>0</v>
      </c>
      <c r="AR260" s="191">
        <v>0</v>
      </c>
      <c r="AS260" s="191">
        <v>0</v>
      </c>
      <c r="AT260" s="191">
        <v>0</v>
      </c>
      <c r="AU260" s="191">
        <v>0</v>
      </c>
      <c r="AV260" s="191">
        <v>0</v>
      </c>
      <c r="AW260" s="191">
        <v>0</v>
      </c>
      <c r="AX260" s="191">
        <v>0</v>
      </c>
      <c r="AY260" s="191">
        <v>0</v>
      </c>
      <c r="AZ260" s="191">
        <v>0</v>
      </c>
      <c r="BA260" s="191">
        <v>0</v>
      </c>
      <c r="BB260" s="191">
        <v>0</v>
      </c>
      <c r="BC260" s="191">
        <v>0</v>
      </c>
      <c r="BD260" s="191">
        <v>0</v>
      </c>
      <c r="BE260" s="191">
        <v>0</v>
      </c>
      <c r="BF260" s="191">
        <v>0</v>
      </c>
      <c r="BG260" s="191">
        <v>0</v>
      </c>
      <c r="BH260" s="191">
        <v>0</v>
      </c>
      <c r="BI260" s="191">
        <v>0</v>
      </c>
      <c r="BJ260" s="191">
        <v>0</v>
      </c>
      <c r="BK260" s="191">
        <v>0</v>
      </c>
      <c r="BL260" s="191">
        <v>0</v>
      </c>
      <c r="BM260" s="191">
        <v>0</v>
      </c>
      <c r="BN260" s="191">
        <v>0</v>
      </c>
      <c r="BO260" s="191">
        <v>0</v>
      </c>
      <c r="BP260" s="191">
        <v>0</v>
      </c>
      <c r="BQ260" s="191">
        <v>0</v>
      </c>
      <c r="BR260" s="191">
        <v>0</v>
      </c>
      <c r="BS260" s="191">
        <v>0</v>
      </c>
      <c r="BT260" s="191">
        <v>0</v>
      </c>
      <c r="BU260" s="191">
        <v>0</v>
      </c>
      <c r="BV260" s="191">
        <v>0</v>
      </c>
      <c r="BW260" s="191">
        <v>0</v>
      </c>
      <c r="BX260" s="191">
        <v>0</v>
      </c>
      <c r="BY260" s="191">
        <v>0</v>
      </c>
      <c r="BZ260" s="191">
        <v>0</v>
      </c>
      <c r="CA260" s="191">
        <v>0</v>
      </c>
      <c r="CB260" s="191">
        <v>0</v>
      </c>
      <c r="CC260" s="191">
        <v>0</v>
      </c>
      <c r="CD260" s="191">
        <v>0</v>
      </c>
      <c r="CE260" s="191">
        <v>0</v>
      </c>
      <c r="CF260" s="191">
        <v>0</v>
      </c>
      <c r="CG260" s="191">
        <v>0</v>
      </c>
      <c r="CH260" s="191">
        <v>0</v>
      </c>
      <c r="CI260" s="191">
        <v>0</v>
      </c>
      <c r="CJ260" s="191">
        <v>0</v>
      </c>
      <c r="CK260" s="191">
        <v>0</v>
      </c>
      <c r="CL260" s="191">
        <v>0</v>
      </c>
      <c r="CM260" s="191">
        <v>0</v>
      </c>
      <c r="CN260" s="191">
        <v>0</v>
      </c>
      <c r="CO260" s="191">
        <v>0</v>
      </c>
      <c r="CP260" s="191">
        <v>0</v>
      </c>
      <c r="CQ260" s="191">
        <v>0</v>
      </c>
      <c r="CR260" s="191">
        <v>0</v>
      </c>
      <c r="CS260" s="191">
        <v>0</v>
      </c>
      <c r="CT260" s="191">
        <v>0</v>
      </c>
      <c r="CU260" s="191">
        <v>0</v>
      </c>
      <c r="CV260" s="191">
        <v>0</v>
      </c>
    </row>
    <row r="261" spans="1:100" s="12" customFormat="1">
      <c r="E261" s="1"/>
      <c r="F261" s="1"/>
      <c r="G261" s="21"/>
      <c r="H261" s="20"/>
      <c r="I261" s="20"/>
      <c r="J261" s="20"/>
      <c r="K261" s="11"/>
      <c r="L261" s="11"/>
      <c r="M261" s="11"/>
      <c r="N261" s="11"/>
      <c r="O261" s="11"/>
      <c r="P261" s="11"/>
      <c r="Q261" s="11"/>
      <c r="R261" s="11"/>
      <c r="S261" s="11"/>
      <c r="T261" s="11"/>
      <c r="U261" s="11"/>
      <c r="V261" s="11"/>
      <c r="W261" s="11"/>
      <c r="X261" s="11"/>
      <c r="Y261" s="11"/>
      <c r="Z261" s="11"/>
      <c r="AA261" s="11"/>
      <c r="AB261" s="11"/>
      <c r="AC261" s="11"/>
      <c r="AD261" s="11"/>
      <c r="AE261" s="11"/>
      <c r="AF261" s="11"/>
      <c r="AG261" s="11"/>
      <c r="AH261" s="11"/>
      <c r="AI261" s="11"/>
      <c r="AJ261" s="11"/>
      <c r="AK261" s="11"/>
      <c r="AL261" s="11"/>
      <c r="AM261" s="11"/>
      <c r="AN261" s="11"/>
      <c r="AO261" s="11"/>
      <c r="AP261" s="11"/>
      <c r="AQ261" s="11"/>
      <c r="AR261" s="11"/>
      <c r="AS261" s="11"/>
      <c r="AT261" s="11"/>
      <c r="AU261" s="11"/>
      <c r="AV261" s="11"/>
      <c r="AW261" s="11"/>
      <c r="AX261" s="11"/>
      <c r="AY261" s="11"/>
      <c r="AZ261" s="11"/>
      <c r="BA261" s="11"/>
      <c r="BB261" s="11"/>
      <c r="BC261" s="11"/>
      <c r="BD261" s="11"/>
      <c r="BE261" s="11"/>
      <c r="BF261" s="11"/>
      <c r="BG261" s="11"/>
      <c r="BH261" s="11"/>
      <c r="BI261" s="11"/>
    </row>
    <row r="262" spans="1:100" s="12" customFormat="1">
      <c r="E262" s="1" t="s">
        <v>403</v>
      </c>
      <c r="F262" s="1"/>
      <c r="G262" s="179" t="s">
        <v>164</v>
      </c>
      <c r="H262" s="20"/>
      <c r="I262" s="20"/>
      <c r="J262" s="20"/>
      <c r="K262" s="11"/>
      <c r="L262" s="191">
        <v>0</v>
      </c>
      <c r="M262" s="191">
        <v>0</v>
      </c>
      <c r="N262" s="191">
        <v>0</v>
      </c>
      <c r="O262" s="191">
        <v>0</v>
      </c>
      <c r="P262" s="191">
        <v>0</v>
      </c>
      <c r="Q262" s="191">
        <v>0</v>
      </c>
      <c r="R262" s="191">
        <v>0</v>
      </c>
      <c r="S262" s="191">
        <v>0</v>
      </c>
      <c r="T262" s="191">
        <v>0</v>
      </c>
      <c r="U262" s="191">
        <v>0</v>
      </c>
      <c r="V262" s="191">
        <v>0</v>
      </c>
      <c r="W262" s="191">
        <v>0</v>
      </c>
      <c r="X262" s="191">
        <v>0</v>
      </c>
      <c r="Y262" s="191">
        <v>0</v>
      </c>
      <c r="Z262" s="191">
        <v>0</v>
      </c>
      <c r="AA262" s="191">
        <v>0</v>
      </c>
      <c r="AB262" s="191">
        <v>0</v>
      </c>
      <c r="AC262" s="191">
        <v>0</v>
      </c>
      <c r="AD262" s="191">
        <v>0</v>
      </c>
      <c r="AE262" s="191">
        <v>0</v>
      </c>
      <c r="AF262" s="191">
        <v>0</v>
      </c>
      <c r="AG262" s="191">
        <v>0</v>
      </c>
      <c r="AH262" s="191">
        <v>0</v>
      </c>
      <c r="AI262" s="191">
        <v>0</v>
      </c>
      <c r="AJ262" s="191">
        <v>0</v>
      </c>
      <c r="AK262" s="191">
        <v>0</v>
      </c>
      <c r="AL262" s="191">
        <v>0</v>
      </c>
      <c r="AM262" s="191">
        <v>0</v>
      </c>
      <c r="AN262" s="191">
        <v>0</v>
      </c>
      <c r="AO262" s="191">
        <v>0</v>
      </c>
      <c r="AP262" s="191">
        <v>0</v>
      </c>
      <c r="AQ262" s="191">
        <v>0</v>
      </c>
      <c r="AR262" s="191">
        <v>0</v>
      </c>
      <c r="AS262" s="191">
        <v>0</v>
      </c>
      <c r="AT262" s="191">
        <v>0</v>
      </c>
      <c r="AU262" s="191">
        <v>0</v>
      </c>
      <c r="AV262" s="191">
        <v>0</v>
      </c>
      <c r="AW262" s="191">
        <v>0</v>
      </c>
      <c r="AX262" s="191">
        <v>0</v>
      </c>
      <c r="AY262" s="191">
        <v>0</v>
      </c>
      <c r="AZ262" s="191">
        <v>0</v>
      </c>
      <c r="BA262" s="191">
        <v>0</v>
      </c>
      <c r="BB262" s="191">
        <v>0</v>
      </c>
      <c r="BC262" s="191">
        <v>0</v>
      </c>
      <c r="BD262" s="191">
        <v>0</v>
      </c>
      <c r="BE262" s="191">
        <v>0</v>
      </c>
      <c r="BF262" s="191">
        <v>0</v>
      </c>
      <c r="BG262" s="191">
        <v>0</v>
      </c>
      <c r="BH262" s="191">
        <v>0</v>
      </c>
      <c r="BI262" s="191">
        <v>0</v>
      </c>
      <c r="BJ262" s="191">
        <v>0</v>
      </c>
      <c r="BK262" s="191">
        <v>0</v>
      </c>
      <c r="BL262" s="191">
        <v>0</v>
      </c>
      <c r="BM262" s="191">
        <v>0</v>
      </c>
      <c r="BN262" s="191">
        <v>0</v>
      </c>
      <c r="BO262" s="191">
        <v>0</v>
      </c>
      <c r="BP262" s="191">
        <v>0</v>
      </c>
      <c r="BQ262" s="191">
        <v>0</v>
      </c>
      <c r="BR262" s="191">
        <v>0</v>
      </c>
      <c r="BS262" s="191">
        <v>0</v>
      </c>
      <c r="BT262" s="191">
        <v>0</v>
      </c>
      <c r="BU262" s="191">
        <v>0</v>
      </c>
      <c r="BV262" s="191">
        <v>0</v>
      </c>
      <c r="BW262" s="191">
        <v>0</v>
      </c>
      <c r="BX262" s="191">
        <v>0</v>
      </c>
      <c r="BY262" s="191">
        <v>0</v>
      </c>
      <c r="BZ262" s="191">
        <v>0</v>
      </c>
      <c r="CA262" s="191">
        <v>0</v>
      </c>
      <c r="CB262" s="191">
        <v>0</v>
      </c>
      <c r="CC262" s="191">
        <v>0</v>
      </c>
      <c r="CD262" s="191">
        <v>0</v>
      </c>
      <c r="CE262" s="191">
        <v>0</v>
      </c>
      <c r="CF262" s="191">
        <v>0</v>
      </c>
      <c r="CG262" s="191">
        <v>0</v>
      </c>
      <c r="CH262" s="191">
        <v>0</v>
      </c>
      <c r="CI262" s="191">
        <v>0</v>
      </c>
      <c r="CJ262" s="191">
        <v>0</v>
      </c>
      <c r="CK262" s="191">
        <v>0</v>
      </c>
      <c r="CL262" s="191">
        <v>0</v>
      </c>
      <c r="CM262" s="191">
        <v>0</v>
      </c>
      <c r="CN262" s="191">
        <v>0</v>
      </c>
      <c r="CO262" s="191">
        <v>0</v>
      </c>
      <c r="CP262" s="191">
        <v>0</v>
      </c>
      <c r="CQ262" s="191">
        <v>0</v>
      </c>
      <c r="CR262" s="191">
        <v>0</v>
      </c>
      <c r="CS262" s="191">
        <v>0</v>
      </c>
      <c r="CT262" s="191">
        <v>0</v>
      </c>
      <c r="CU262" s="191">
        <v>0</v>
      </c>
      <c r="CV262" s="191">
        <v>0</v>
      </c>
    </row>
    <row r="263" spans="1:100" s="12" customFormat="1">
      <c r="E263" s="1" t="s">
        <v>404</v>
      </c>
      <c r="F263" s="1"/>
      <c r="G263" s="179" t="s">
        <v>164</v>
      </c>
      <c r="H263" s="20"/>
      <c r="I263" s="20"/>
      <c r="J263" s="20"/>
      <c r="K263" s="11"/>
      <c r="L263" s="191">
        <v>0</v>
      </c>
      <c r="M263" s="191">
        <v>0</v>
      </c>
      <c r="N263" s="191">
        <v>0</v>
      </c>
      <c r="O263" s="191">
        <v>0</v>
      </c>
      <c r="P263" s="191">
        <v>0</v>
      </c>
      <c r="Q263" s="191">
        <v>0</v>
      </c>
      <c r="R263" s="191">
        <v>0</v>
      </c>
      <c r="S263" s="191">
        <v>0</v>
      </c>
      <c r="T263" s="191">
        <v>0</v>
      </c>
      <c r="U263" s="191">
        <v>0</v>
      </c>
      <c r="V263" s="191">
        <v>0</v>
      </c>
      <c r="W263" s="191">
        <v>0</v>
      </c>
      <c r="X263" s="191">
        <v>0</v>
      </c>
      <c r="Y263" s="191">
        <v>0</v>
      </c>
      <c r="Z263" s="191">
        <v>0</v>
      </c>
      <c r="AA263" s="191">
        <v>0</v>
      </c>
      <c r="AB263" s="191">
        <v>0</v>
      </c>
      <c r="AC263" s="191">
        <v>0</v>
      </c>
      <c r="AD263" s="191">
        <v>0</v>
      </c>
      <c r="AE263" s="191">
        <v>0</v>
      </c>
      <c r="AF263" s="191">
        <v>0</v>
      </c>
      <c r="AG263" s="191">
        <v>0</v>
      </c>
      <c r="AH263" s="191">
        <v>0</v>
      </c>
      <c r="AI263" s="191">
        <v>0</v>
      </c>
      <c r="AJ263" s="191">
        <v>0</v>
      </c>
      <c r="AK263" s="191">
        <v>0</v>
      </c>
      <c r="AL263" s="191">
        <v>0</v>
      </c>
      <c r="AM263" s="191">
        <v>0</v>
      </c>
      <c r="AN263" s="191">
        <v>0</v>
      </c>
      <c r="AO263" s="191">
        <v>0</v>
      </c>
      <c r="AP263" s="191">
        <v>0</v>
      </c>
      <c r="AQ263" s="191">
        <v>0</v>
      </c>
      <c r="AR263" s="191">
        <v>0</v>
      </c>
      <c r="AS263" s="191">
        <v>0</v>
      </c>
      <c r="AT263" s="191">
        <v>0</v>
      </c>
      <c r="AU263" s="191">
        <v>0</v>
      </c>
      <c r="AV263" s="191">
        <v>0</v>
      </c>
      <c r="AW263" s="191">
        <v>0</v>
      </c>
      <c r="AX263" s="191">
        <v>0</v>
      </c>
      <c r="AY263" s="191">
        <v>0</v>
      </c>
      <c r="AZ263" s="191">
        <v>0</v>
      </c>
      <c r="BA263" s="191">
        <v>0</v>
      </c>
      <c r="BB263" s="191">
        <v>0</v>
      </c>
      <c r="BC263" s="191">
        <v>0</v>
      </c>
      <c r="BD263" s="191">
        <v>0</v>
      </c>
      <c r="BE263" s="191">
        <v>0</v>
      </c>
      <c r="BF263" s="191">
        <v>0</v>
      </c>
      <c r="BG263" s="191">
        <v>0</v>
      </c>
      <c r="BH263" s="191">
        <v>0</v>
      </c>
      <c r="BI263" s="191">
        <v>0</v>
      </c>
      <c r="BJ263" s="191">
        <v>0</v>
      </c>
      <c r="BK263" s="191">
        <v>0</v>
      </c>
      <c r="BL263" s="191">
        <v>0</v>
      </c>
      <c r="BM263" s="191">
        <v>0</v>
      </c>
      <c r="BN263" s="191">
        <v>0</v>
      </c>
      <c r="BO263" s="191">
        <v>0</v>
      </c>
      <c r="BP263" s="191">
        <v>0</v>
      </c>
      <c r="BQ263" s="191">
        <v>0</v>
      </c>
      <c r="BR263" s="191">
        <v>0</v>
      </c>
      <c r="BS263" s="191">
        <v>0</v>
      </c>
      <c r="BT263" s="191">
        <v>0</v>
      </c>
      <c r="BU263" s="191">
        <v>0</v>
      </c>
      <c r="BV263" s="191">
        <v>0</v>
      </c>
      <c r="BW263" s="191">
        <v>0</v>
      </c>
      <c r="BX263" s="191">
        <v>0</v>
      </c>
      <c r="BY263" s="191">
        <v>0</v>
      </c>
      <c r="BZ263" s="191">
        <v>0</v>
      </c>
      <c r="CA263" s="191">
        <v>0</v>
      </c>
      <c r="CB263" s="191">
        <v>0</v>
      </c>
      <c r="CC263" s="191">
        <v>0</v>
      </c>
      <c r="CD263" s="191">
        <v>0</v>
      </c>
      <c r="CE263" s="191">
        <v>0</v>
      </c>
      <c r="CF263" s="191">
        <v>0</v>
      </c>
      <c r="CG263" s="191">
        <v>0</v>
      </c>
      <c r="CH263" s="191">
        <v>0</v>
      </c>
      <c r="CI263" s="191">
        <v>0</v>
      </c>
      <c r="CJ263" s="191">
        <v>0</v>
      </c>
      <c r="CK263" s="191">
        <v>0</v>
      </c>
      <c r="CL263" s="191">
        <v>0</v>
      </c>
      <c r="CM263" s="191">
        <v>0</v>
      </c>
      <c r="CN263" s="191">
        <v>0</v>
      </c>
      <c r="CO263" s="191">
        <v>0</v>
      </c>
      <c r="CP263" s="191">
        <v>0</v>
      </c>
      <c r="CQ263" s="191">
        <v>0</v>
      </c>
      <c r="CR263" s="191">
        <v>0</v>
      </c>
      <c r="CS263" s="191">
        <v>0</v>
      </c>
      <c r="CT263" s="191">
        <v>0</v>
      </c>
      <c r="CU263" s="191">
        <v>0</v>
      </c>
      <c r="CV263" s="191">
        <v>0</v>
      </c>
    </row>
    <row r="264" spans="1:100" s="12" customFormat="1">
      <c r="E264" s="1" t="s">
        <v>405</v>
      </c>
      <c r="F264" s="1"/>
      <c r="G264" s="179" t="s">
        <v>164</v>
      </c>
      <c r="H264" s="20"/>
      <c r="I264" s="20"/>
      <c r="J264" s="20"/>
      <c r="K264" s="11"/>
      <c r="L264" s="191">
        <v>0</v>
      </c>
      <c r="M264" s="191">
        <v>0</v>
      </c>
      <c r="N264" s="191">
        <v>0</v>
      </c>
      <c r="O264" s="191">
        <v>0</v>
      </c>
      <c r="P264" s="191">
        <v>0</v>
      </c>
      <c r="Q264" s="191">
        <v>0</v>
      </c>
      <c r="R264" s="191">
        <v>0</v>
      </c>
      <c r="S264" s="191">
        <v>0</v>
      </c>
      <c r="T264" s="191">
        <v>0</v>
      </c>
      <c r="U264" s="191">
        <v>0</v>
      </c>
      <c r="V264" s="191">
        <v>0</v>
      </c>
      <c r="W264" s="191">
        <v>0</v>
      </c>
      <c r="X264" s="191">
        <v>0</v>
      </c>
      <c r="Y264" s="191">
        <v>0</v>
      </c>
      <c r="Z264" s="191">
        <v>0</v>
      </c>
      <c r="AA264" s="191">
        <v>0</v>
      </c>
      <c r="AB264" s="191">
        <v>0</v>
      </c>
      <c r="AC264" s="191">
        <v>0</v>
      </c>
      <c r="AD264" s="191">
        <v>0</v>
      </c>
      <c r="AE264" s="191">
        <v>0</v>
      </c>
      <c r="AF264" s="191">
        <v>0</v>
      </c>
      <c r="AG264" s="191">
        <v>0</v>
      </c>
      <c r="AH264" s="191">
        <v>0</v>
      </c>
      <c r="AI264" s="191">
        <v>0</v>
      </c>
      <c r="AJ264" s="191">
        <v>0</v>
      </c>
      <c r="AK264" s="191">
        <v>0</v>
      </c>
      <c r="AL264" s="191">
        <v>0</v>
      </c>
      <c r="AM264" s="191">
        <v>0</v>
      </c>
      <c r="AN264" s="191">
        <v>0</v>
      </c>
      <c r="AO264" s="191">
        <v>0</v>
      </c>
      <c r="AP264" s="191">
        <v>0</v>
      </c>
      <c r="AQ264" s="191">
        <v>0</v>
      </c>
      <c r="AR264" s="191">
        <v>0</v>
      </c>
      <c r="AS264" s="191">
        <v>0</v>
      </c>
      <c r="AT264" s="191">
        <v>0</v>
      </c>
      <c r="AU264" s="191">
        <v>0</v>
      </c>
      <c r="AV264" s="191">
        <v>0</v>
      </c>
      <c r="AW264" s="191">
        <v>0</v>
      </c>
      <c r="AX264" s="191">
        <v>0</v>
      </c>
      <c r="AY264" s="191">
        <v>0</v>
      </c>
      <c r="AZ264" s="191">
        <v>0</v>
      </c>
      <c r="BA264" s="191">
        <v>0</v>
      </c>
      <c r="BB264" s="191">
        <v>0</v>
      </c>
      <c r="BC264" s="191">
        <v>0</v>
      </c>
      <c r="BD264" s="191">
        <v>0</v>
      </c>
      <c r="BE264" s="191">
        <v>0</v>
      </c>
      <c r="BF264" s="191">
        <v>0</v>
      </c>
      <c r="BG264" s="191">
        <v>0</v>
      </c>
      <c r="BH264" s="191">
        <v>0</v>
      </c>
      <c r="BI264" s="191">
        <v>0</v>
      </c>
      <c r="BJ264" s="191">
        <v>0</v>
      </c>
      <c r="BK264" s="191">
        <v>0</v>
      </c>
      <c r="BL264" s="191">
        <v>0</v>
      </c>
      <c r="BM264" s="191">
        <v>0</v>
      </c>
      <c r="BN264" s="191">
        <v>0</v>
      </c>
      <c r="BO264" s="191">
        <v>0</v>
      </c>
      <c r="BP264" s="191">
        <v>0</v>
      </c>
      <c r="BQ264" s="191">
        <v>0</v>
      </c>
      <c r="BR264" s="191">
        <v>0</v>
      </c>
      <c r="BS264" s="191">
        <v>0</v>
      </c>
      <c r="BT264" s="191">
        <v>0</v>
      </c>
      <c r="BU264" s="191">
        <v>0</v>
      </c>
      <c r="BV264" s="191">
        <v>0</v>
      </c>
      <c r="BW264" s="191">
        <v>0</v>
      </c>
      <c r="BX264" s="191">
        <v>0</v>
      </c>
      <c r="BY264" s="191">
        <v>0</v>
      </c>
      <c r="BZ264" s="191">
        <v>0</v>
      </c>
      <c r="CA264" s="191">
        <v>0</v>
      </c>
      <c r="CB264" s="191">
        <v>0</v>
      </c>
      <c r="CC264" s="191">
        <v>0</v>
      </c>
      <c r="CD264" s="191">
        <v>0</v>
      </c>
      <c r="CE264" s="191">
        <v>0</v>
      </c>
      <c r="CF264" s="191">
        <v>0</v>
      </c>
      <c r="CG264" s="191">
        <v>0</v>
      </c>
      <c r="CH264" s="191">
        <v>0</v>
      </c>
      <c r="CI264" s="191">
        <v>0</v>
      </c>
      <c r="CJ264" s="191">
        <v>0</v>
      </c>
      <c r="CK264" s="191">
        <v>0</v>
      </c>
      <c r="CL264" s="191">
        <v>0</v>
      </c>
      <c r="CM264" s="191">
        <v>0</v>
      </c>
      <c r="CN264" s="191">
        <v>0</v>
      </c>
      <c r="CO264" s="191">
        <v>0</v>
      </c>
      <c r="CP264" s="191">
        <v>0</v>
      </c>
      <c r="CQ264" s="191">
        <v>0</v>
      </c>
      <c r="CR264" s="191">
        <v>0</v>
      </c>
      <c r="CS264" s="191">
        <v>0</v>
      </c>
      <c r="CT264" s="191">
        <v>0</v>
      </c>
      <c r="CU264" s="191">
        <v>0</v>
      </c>
      <c r="CV264" s="191">
        <v>0</v>
      </c>
    </row>
    <row r="265" spans="1:100" s="12" customFormat="1">
      <c r="E265" s="1" t="s">
        <v>406</v>
      </c>
      <c r="F265" s="1"/>
      <c r="G265" s="179" t="s">
        <v>164</v>
      </c>
      <c r="H265" s="20"/>
      <c r="I265" s="20"/>
      <c r="J265" s="20"/>
      <c r="K265" s="11"/>
      <c r="L265" s="191">
        <v>0</v>
      </c>
      <c r="M265" s="191">
        <v>0</v>
      </c>
      <c r="N265" s="191">
        <v>0</v>
      </c>
      <c r="O265" s="191">
        <v>0</v>
      </c>
      <c r="P265" s="191">
        <v>0</v>
      </c>
      <c r="Q265" s="191">
        <v>0</v>
      </c>
      <c r="R265" s="191">
        <v>0</v>
      </c>
      <c r="S265" s="191">
        <v>0</v>
      </c>
      <c r="T265" s="191">
        <v>0</v>
      </c>
      <c r="U265" s="191">
        <v>0</v>
      </c>
      <c r="V265" s="191">
        <v>0</v>
      </c>
      <c r="W265" s="191">
        <v>0</v>
      </c>
      <c r="X265" s="191">
        <v>0</v>
      </c>
      <c r="Y265" s="191">
        <v>0</v>
      </c>
      <c r="Z265" s="191">
        <v>0</v>
      </c>
      <c r="AA265" s="191">
        <v>0</v>
      </c>
      <c r="AB265" s="191">
        <v>0</v>
      </c>
      <c r="AC265" s="191">
        <v>0</v>
      </c>
      <c r="AD265" s="191">
        <v>0</v>
      </c>
      <c r="AE265" s="191">
        <v>0</v>
      </c>
      <c r="AF265" s="191">
        <v>0</v>
      </c>
      <c r="AG265" s="191">
        <v>0</v>
      </c>
      <c r="AH265" s="191">
        <v>0</v>
      </c>
      <c r="AI265" s="191">
        <v>0</v>
      </c>
      <c r="AJ265" s="191">
        <v>0</v>
      </c>
      <c r="AK265" s="191">
        <v>0</v>
      </c>
      <c r="AL265" s="191">
        <v>0</v>
      </c>
      <c r="AM265" s="191">
        <v>0</v>
      </c>
      <c r="AN265" s="191">
        <v>0</v>
      </c>
      <c r="AO265" s="191">
        <v>0</v>
      </c>
      <c r="AP265" s="191">
        <v>0</v>
      </c>
      <c r="AQ265" s="191">
        <v>0</v>
      </c>
      <c r="AR265" s="191">
        <v>0</v>
      </c>
      <c r="AS265" s="191">
        <v>0</v>
      </c>
      <c r="AT265" s="191">
        <v>0</v>
      </c>
      <c r="AU265" s="191">
        <v>0</v>
      </c>
      <c r="AV265" s="191">
        <v>0</v>
      </c>
      <c r="AW265" s="191">
        <v>0</v>
      </c>
      <c r="AX265" s="191">
        <v>0</v>
      </c>
      <c r="AY265" s="191">
        <v>0</v>
      </c>
      <c r="AZ265" s="191">
        <v>0</v>
      </c>
      <c r="BA265" s="191">
        <v>0</v>
      </c>
      <c r="BB265" s="191">
        <v>0</v>
      </c>
      <c r="BC265" s="191">
        <v>0</v>
      </c>
      <c r="BD265" s="191">
        <v>0</v>
      </c>
      <c r="BE265" s="191">
        <v>0</v>
      </c>
      <c r="BF265" s="191">
        <v>0</v>
      </c>
      <c r="BG265" s="191">
        <v>0</v>
      </c>
      <c r="BH265" s="191">
        <v>0</v>
      </c>
      <c r="BI265" s="191">
        <v>0</v>
      </c>
      <c r="BJ265" s="191">
        <v>0</v>
      </c>
      <c r="BK265" s="191">
        <v>0</v>
      </c>
      <c r="BL265" s="191">
        <v>0</v>
      </c>
      <c r="BM265" s="191">
        <v>0</v>
      </c>
      <c r="BN265" s="191">
        <v>0</v>
      </c>
      <c r="BO265" s="191">
        <v>0</v>
      </c>
      <c r="BP265" s="191">
        <v>0</v>
      </c>
      <c r="BQ265" s="191">
        <v>0</v>
      </c>
      <c r="BR265" s="191">
        <v>0</v>
      </c>
      <c r="BS265" s="191">
        <v>0</v>
      </c>
      <c r="BT265" s="191">
        <v>0</v>
      </c>
      <c r="BU265" s="191">
        <v>0</v>
      </c>
      <c r="BV265" s="191">
        <v>0</v>
      </c>
      <c r="BW265" s="191">
        <v>0</v>
      </c>
      <c r="BX265" s="191">
        <v>0</v>
      </c>
      <c r="BY265" s="191">
        <v>0</v>
      </c>
      <c r="BZ265" s="191">
        <v>0</v>
      </c>
      <c r="CA265" s="191">
        <v>0</v>
      </c>
      <c r="CB265" s="191">
        <v>0</v>
      </c>
      <c r="CC265" s="191">
        <v>0</v>
      </c>
      <c r="CD265" s="191">
        <v>0</v>
      </c>
      <c r="CE265" s="191">
        <v>0</v>
      </c>
      <c r="CF265" s="191">
        <v>0</v>
      </c>
      <c r="CG265" s="191">
        <v>0</v>
      </c>
      <c r="CH265" s="191">
        <v>0</v>
      </c>
      <c r="CI265" s="191">
        <v>0</v>
      </c>
      <c r="CJ265" s="191">
        <v>0</v>
      </c>
      <c r="CK265" s="191">
        <v>0</v>
      </c>
      <c r="CL265" s="191">
        <v>0</v>
      </c>
      <c r="CM265" s="191">
        <v>0</v>
      </c>
      <c r="CN265" s="191">
        <v>0</v>
      </c>
      <c r="CO265" s="191">
        <v>0</v>
      </c>
      <c r="CP265" s="191">
        <v>0</v>
      </c>
      <c r="CQ265" s="191">
        <v>0</v>
      </c>
      <c r="CR265" s="191">
        <v>0</v>
      </c>
      <c r="CS265" s="191">
        <v>0</v>
      </c>
      <c r="CT265" s="191">
        <v>0</v>
      </c>
      <c r="CU265" s="191">
        <v>0</v>
      </c>
      <c r="CV265" s="191">
        <v>0</v>
      </c>
    </row>
    <row r="266" spans="1:100" s="12" customFormat="1">
      <c r="E266" s="1"/>
      <c r="F266" s="1"/>
      <c r="G266" s="21"/>
      <c r="H266" s="20"/>
      <c r="I266" s="20"/>
      <c r="J266" s="20"/>
      <c r="K266" s="11"/>
      <c r="L266" s="11"/>
      <c r="M266" s="11"/>
      <c r="N266" s="11"/>
      <c r="O266" s="11"/>
      <c r="P266" s="11"/>
      <c r="Q266" s="11"/>
      <c r="R266" s="11"/>
      <c r="S266" s="11"/>
      <c r="T266" s="11"/>
      <c r="U266" s="11"/>
      <c r="V266" s="11"/>
      <c r="W266" s="11"/>
      <c r="X266" s="11"/>
      <c r="Y266" s="11"/>
      <c r="Z266" s="11"/>
      <c r="AA266" s="11"/>
      <c r="AB266" s="11"/>
      <c r="AC266" s="11"/>
      <c r="AD266" s="11"/>
      <c r="AE266" s="11"/>
      <c r="AF266" s="11"/>
      <c r="AG266" s="11"/>
      <c r="AH266" s="11"/>
      <c r="AI266" s="11"/>
      <c r="AJ266" s="11"/>
      <c r="AK266" s="11"/>
      <c r="AL266" s="11"/>
      <c r="AM266" s="11"/>
      <c r="AN266" s="11"/>
      <c r="AO266" s="11"/>
      <c r="AP266" s="11"/>
      <c r="AQ266" s="11"/>
      <c r="AR266" s="11"/>
      <c r="AS266" s="11"/>
      <c r="AT266" s="11"/>
      <c r="AU266" s="11"/>
      <c r="AV266" s="11"/>
      <c r="AW266" s="11"/>
      <c r="AX266" s="11"/>
      <c r="AY266" s="11"/>
      <c r="AZ266" s="11"/>
      <c r="BA266" s="11"/>
      <c r="BB266" s="11"/>
      <c r="BC266" s="11"/>
      <c r="BD266" s="11"/>
      <c r="BE266" s="11"/>
      <c r="BF266" s="11"/>
      <c r="BG266" s="11"/>
      <c r="BH266" s="11"/>
      <c r="BI266" s="11"/>
    </row>
    <row r="267" spans="1:100" s="12" customFormat="1" ht="16.149999999999999">
      <c r="A267" s="472" t="s">
        <v>407</v>
      </c>
      <c r="E267" s="1" t="s">
        <v>408</v>
      </c>
      <c r="F267" s="1"/>
      <c r="G267" s="21" t="s">
        <v>305</v>
      </c>
      <c r="H267" s="20"/>
      <c r="I267" s="20"/>
      <c r="J267" s="20" t="s">
        <v>409</v>
      </c>
      <c r="K267" s="11"/>
      <c r="L267" s="191">
        <v>0</v>
      </c>
      <c r="M267" s="191">
        <v>0</v>
      </c>
      <c r="N267" s="191">
        <v>0</v>
      </c>
      <c r="O267" s="191">
        <v>0</v>
      </c>
      <c r="P267" s="191">
        <v>0</v>
      </c>
      <c r="Q267" s="191">
        <v>0</v>
      </c>
      <c r="R267" s="191">
        <v>0</v>
      </c>
      <c r="S267" s="191">
        <v>0</v>
      </c>
      <c r="T267" s="191">
        <v>0</v>
      </c>
      <c r="U267" s="191">
        <v>0</v>
      </c>
      <c r="V267" s="191">
        <v>0</v>
      </c>
      <c r="W267" s="191">
        <v>0</v>
      </c>
      <c r="X267" s="191">
        <v>0</v>
      </c>
      <c r="Y267" s="191">
        <v>0</v>
      </c>
      <c r="Z267" s="191">
        <v>0</v>
      </c>
      <c r="AA267" s="191">
        <v>0</v>
      </c>
      <c r="AB267" s="191">
        <v>0</v>
      </c>
      <c r="AC267" s="191">
        <v>0</v>
      </c>
      <c r="AD267" s="191">
        <v>0</v>
      </c>
      <c r="AE267" s="191">
        <v>0</v>
      </c>
      <c r="AF267" s="191">
        <v>0</v>
      </c>
      <c r="AG267" s="191">
        <v>0</v>
      </c>
      <c r="AH267" s="191">
        <v>0</v>
      </c>
      <c r="AI267" s="191">
        <v>0</v>
      </c>
      <c r="AJ267" s="191">
        <v>0</v>
      </c>
      <c r="AK267" s="191">
        <v>0</v>
      </c>
      <c r="AL267" s="191">
        <v>0</v>
      </c>
      <c r="AM267" s="191">
        <v>0</v>
      </c>
      <c r="AN267" s="191">
        <v>0</v>
      </c>
      <c r="AO267" s="191">
        <v>0</v>
      </c>
      <c r="AP267" s="191">
        <v>0</v>
      </c>
      <c r="AQ267" s="191">
        <v>0</v>
      </c>
      <c r="AR267" s="191">
        <v>0</v>
      </c>
      <c r="AS267" s="191">
        <v>0</v>
      </c>
      <c r="AT267" s="191">
        <v>0</v>
      </c>
      <c r="AU267" s="191">
        <v>0</v>
      </c>
      <c r="AV267" s="191">
        <v>0</v>
      </c>
      <c r="AW267" s="191">
        <v>0</v>
      </c>
      <c r="AX267" s="191">
        <v>0</v>
      </c>
      <c r="AY267" s="191">
        <v>0</v>
      </c>
      <c r="AZ267" s="191">
        <v>0</v>
      </c>
      <c r="BA267" s="191">
        <v>0</v>
      </c>
      <c r="BB267" s="191">
        <v>0</v>
      </c>
      <c r="BC267" s="191">
        <v>0</v>
      </c>
      <c r="BD267" s="191">
        <v>0</v>
      </c>
      <c r="BE267" s="191">
        <v>0</v>
      </c>
      <c r="BF267" s="191">
        <v>0</v>
      </c>
      <c r="BG267" s="191">
        <v>0</v>
      </c>
      <c r="BH267" s="191">
        <v>0</v>
      </c>
      <c r="BI267" s="191">
        <v>0</v>
      </c>
      <c r="BJ267" s="191">
        <v>0</v>
      </c>
      <c r="BK267" s="191">
        <v>0</v>
      </c>
      <c r="BL267" s="191">
        <v>0</v>
      </c>
      <c r="BM267" s="191">
        <v>0</v>
      </c>
      <c r="BN267" s="191">
        <v>0</v>
      </c>
      <c r="BO267" s="191">
        <v>0</v>
      </c>
      <c r="BP267" s="191">
        <v>0</v>
      </c>
      <c r="BQ267" s="191">
        <v>0</v>
      </c>
      <c r="BR267" s="191">
        <v>0</v>
      </c>
      <c r="BS267" s="191">
        <v>0</v>
      </c>
      <c r="BT267" s="191">
        <v>0</v>
      </c>
      <c r="BU267" s="191">
        <v>0</v>
      </c>
      <c r="BV267" s="191">
        <v>0</v>
      </c>
      <c r="BW267" s="191">
        <v>0</v>
      </c>
      <c r="BX267" s="191">
        <v>0</v>
      </c>
      <c r="BY267" s="191">
        <v>0</v>
      </c>
      <c r="BZ267" s="191">
        <v>0</v>
      </c>
      <c r="CA267" s="191">
        <v>0</v>
      </c>
      <c r="CB267" s="191">
        <v>0</v>
      </c>
      <c r="CC267" s="191">
        <v>0</v>
      </c>
      <c r="CD267" s="191">
        <v>0</v>
      </c>
      <c r="CE267" s="191">
        <v>0</v>
      </c>
      <c r="CF267" s="191">
        <v>0</v>
      </c>
      <c r="CG267" s="191">
        <v>0</v>
      </c>
      <c r="CH267" s="191">
        <v>0</v>
      </c>
      <c r="CI267" s="191">
        <v>0</v>
      </c>
      <c r="CJ267" s="191">
        <v>0</v>
      </c>
      <c r="CK267" s="191">
        <v>0</v>
      </c>
      <c r="CL267" s="191">
        <v>0</v>
      </c>
      <c r="CM267" s="191">
        <v>0</v>
      </c>
      <c r="CN267" s="191">
        <v>0</v>
      </c>
      <c r="CO267" s="191">
        <v>0</v>
      </c>
      <c r="CP267" s="191">
        <v>0</v>
      </c>
      <c r="CQ267" s="191">
        <v>0</v>
      </c>
      <c r="CR267" s="191">
        <v>0</v>
      </c>
      <c r="CS267" s="191">
        <v>0</v>
      </c>
      <c r="CT267" s="191">
        <v>0</v>
      </c>
      <c r="CU267" s="191">
        <v>0</v>
      </c>
      <c r="CV267" s="191">
        <v>0</v>
      </c>
    </row>
    <row r="268" spans="1:100" s="12" customFormat="1" ht="16.149999999999999">
      <c r="A268" s="472" t="s">
        <v>410</v>
      </c>
      <c r="E268" s="1" t="s">
        <v>411</v>
      </c>
      <c r="F268" s="1"/>
      <c r="G268" s="21" t="s">
        <v>305</v>
      </c>
      <c r="H268" s="20"/>
      <c r="I268" s="20"/>
      <c r="J268" s="20" t="s">
        <v>412</v>
      </c>
      <c r="K268" s="11"/>
      <c r="L268" s="191">
        <v>0</v>
      </c>
      <c r="M268" s="191">
        <v>0</v>
      </c>
      <c r="N268" s="191">
        <v>0</v>
      </c>
      <c r="O268" s="191">
        <v>0</v>
      </c>
      <c r="P268" s="191">
        <v>0</v>
      </c>
      <c r="Q268" s="191">
        <v>0</v>
      </c>
      <c r="R268" s="191">
        <v>0</v>
      </c>
      <c r="S268" s="191">
        <v>0</v>
      </c>
      <c r="T268" s="191">
        <v>0</v>
      </c>
      <c r="U268" s="191">
        <v>0</v>
      </c>
      <c r="V268" s="191">
        <v>0</v>
      </c>
      <c r="W268" s="191">
        <v>0</v>
      </c>
      <c r="X268" s="191">
        <v>0</v>
      </c>
      <c r="Y268" s="191">
        <v>0</v>
      </c>
      <c r="Z268" s="191">
        <v>0</v>
      </c>
      <c r="AA268" s="191">
        <v>0</v>
      </c>
      <c r="AB268" s="191">
        <v>0</v>
      </c>
      <c r="AC268" s="191">
        <v>0</v>
      </c>
      <c r="AD268" s="191">
        <v>0</v>
      </c>
      <c r="AE268" s="191">
        <v>0</v>
      </c>
      <c r="AF268" s="191">
        <v>0</v>
      </c>
      <c r="AG268" s="191">
        <v>0</v>
      </c>
      <c r="AH268" s="191">
        <v>0</v>
      </c>
      <c r="AI268" s="191">
        <v>0</v>
      </c>
      <c r="AJ268" s="191">
        <v>0</v>
      </c>
      <c r="AK268" s="191">
        <v>0</v>
      </c>
      <c r="AL268" s="191">
        <v>0</v>
      </c>
      <c r="AM268" s="191">
        <v>0</v>
      </c>
      <c r="AN268" s="191">
        <v>0</v>
      </c>
      <c r="AO268" s="191">
        <v>0</v>
      </c>
      <c r="AP268" s="191">
        <v>0</v>
      </c>
      <c r="AQ268" s="191">
        <v>0</v>
      </c>
      <c r="AR268" s="191">
        <v>0</v>
      </c>
      <c r="AS268" s="191">
        <v>0</v>
      </c>
      <c r="AT268" s="191">
        <v>0</v>
      </c>
      <c r="AU268" s="191">
        <v>0</v>
      </c>
      <c r="AV268" s="191">
        <v>0</v>
      </c>
      <c r="AW268" s="191">
        <v>0</v>
      </c>
      <c r="AX268" s="191">
        <v>0</v>
      </c>
      <c r="AY268" s="191">
        <v>0</v>
      </c>
      <c r="AZ268" s="191">
        <v>0</v>
      </c>
      <c r="BA268" s="191">
        <v>0</v>
      </c>
      <c r="BB268" s="191">
        <v>0</v>
      </c>
      <c r="BC268" s="191">
        <v>0</v>
      </c>
      <c r="BD268" s="191">
        <v>0</v>
      </c>
      <c r="BE268" s="191">
        <v>0</v>
      </c>
      <c r="BF268" s="191">
        <v>0</v>
      </c>
      <c r="BG268" s="191">
        <v>0</v>
      </c>
      <c r="BH268" s="191">
        <v>0</v>
      </c>
      <c r="BI268" s="191">
        <v>0</v>
      </c>
      <c r="BJ268" s="191">
        <v>0</v>
      </c>
      <c r="BK268" s="191">
        <v>0</v>
      </c>
      <c r="BL268" s="191">
        <v>0</v>
      </c>
      <c r="BM268" s="191">
        <v>0</v>
      </c>
      <c r="BN268" s="191">
        <v>0</v>
      </c>
      <c r="BO268" s="191">
        <v>0</v>
      </c>
      <c r="BP268" s="191">
        <v>0</v>
      </c>
      <c r="BQ268" s="191">
        <v>0</v>
      </c>
      <c r="BR268" s="191">
        <v>0</v>
      </c>
      <c r="BS268" s="191">
        <v>0</v>
      </c>
      <c r="BT268" s="191">
        <v>0</v>
      </c>
      <c r="BU268" s="191">
        <v>0</v>
      </c>
      <c r="BV268" s="191">
        <v>0</v>
      </c>
      <c r="BW268" s="191">
        <v>0</v>
      </c>
      <c r="BX268" s="191">
        <v>0</v>
      </c>
      <c r="BY268" s="191">
        <v>0</v>
      </c>
      <c r="BZ268" s="191">
        <v>0</v>
      </c>
      <c r="CA268" s="191">
        <v>0</v>
      </c>
      <c r="CB268" s="191">
        <v>0</v>
      </c>
      <c r="CC268" s="191">
        <v>0</v>
      </c>
      <c r="CD268" s="191">
        <v>0</v>
      </c>
      <c r="CE268" s="191">
        <v>0</v>
      </c>
      <c r="CF268" s="191">
        <v>0</v>
      </c>
      <c r="CG268" s="191">
        <v>0</v>
      </c>
      <c r="CH268" s="191">
        <v>0</v>
      </c>
      <c r="CI268" s="191">
        <v>0</v>
      </c>
      <c r="CJ268" s="191">
        <v>0</v>
      </c>
      <c r="CK268" s="191">
        <v>0</v>
      </c>
      <c r="CL268" s="191">
        <v>0</v>
      </c>
      <c r="CM268" s="191">
        <v>0</v>
      </c>
      <c r="CN268" s="191">
        <v>0</v>
      </c>
      <c r="CO268" s="191">
        <v>0</v>
      </c>
      <c r="CP268" s="191">
        <v>0</v>
      </c>
      <c r="CQ268" s="191">
        <v>0</v>
      </c>
      <c r="CR268" s="191">
        <v>0</v>
      </c>
      <c r="CS268" s="191">
        <v>0</v>
      </c>
      <c r="CT268" s="191">
        <v>0</v>
      </c>
      <c r="CU268" s="191">
        <v>0</v>
      </c>
      <c r="CV268" s="191">
        <v>0</v>
      </c>
    </row>
    <row r="269" spans="1:100" s="12" customFormat="1">
      <c r="E269" s="1"/>
      <c r="F269" s="1"/>
      <c r="G269" s="21"/>
      <c r="H269" s="20"/>
      <c r="I269" s="20"/>
      <c r="J269" s="20"/>
      <c r="K269" s="11"/>
      <c r="L269" s="11"/>
      <c r="M269" s="11"/>
      <c r="N269" s="11"/>
      <c r="O269" s="11"/>
      <c r="P269" s="11"/>
      <c r="Q269" s="11"/>
      <c r="R269" s="11"/>
      <c r="S269" s="11"/>
      <c r="T269" s="11"/>
      <c r="U269" s="11"/>
      <c r="V269" s="11"/>
      <c r="W269" s="11"/>
      <c r="X269" s="11"/>
      <c r="Y269" s="11"/>
      <c r="Z269" s="11"/>
      <c r="AA269" s="11"/>
      <c r="AB269" s="11"/>
      <c r="AC269" s="11"/>
      <c r="AD269" s="11"/>
      <c r="AE269" s="11"/>
      <c r="AF269" s="11"/>
      <c r="AG269" s="11"/>
      <c r="AH269" s="11"/>
      <c r="AI269" s="11"/>
      <c r="AJ269" s="11"/>
      <c r="AK269" s="11"/>
      <c r="AL269" s="11"/>
      <c r="AM269" s="11"/>
      <c r="AN269" s="11"/>
      <c r="AO269" s="11"/>
      <c r="AP269" s="11"/>
      <c r="AQ269" s="11"/>
      <c r="AR269" s="11"/>
      <c r="AS269" s="11"/>
      <c r="AT269" s="11"/>
      <c r="AU269" s="11"/>
      <c r="AV269" s="11"/>
      <c r="AW269" s="11"/>
      <c r="AX269" s="11"/>
      <c r="AY269" s="11"/>
      <c r="AZ269" s="11"/>
      <c r="BA269" s="11"/>
      <c r="BB269" s="11"/>
      <c r="BC269" s="11"/>
      <c r="BD269" s="11"/>
      <c r="BE269" s="11"/>
      <c r="BF269" s="11"/>
      <c r="BG269" s="11"/>
      <c r="BH269" s="11"/>
      <c r="BI269" s="11"/>
    </row>
    <row r="270" spans="1:100" s="12" customFormat="1" ht="16.149999999999999">
      <c r="A270" s="472" t="s">
        <v>410</v>
      </c>
      <c r="E270" s="1" t="s">
        <v>413</v>
      </c>
      <c r="F270" s="1"/>
      <c r="G270" s="21" t="s">
        <v>305</v>
      </c>
      <c r="I270" s="20"/>
      <c r="J270" s="20" t="s">
        <v>414</v>
      </c>
      <c r="K270" s="11"/>
      <c r="L270" s="191">
        <v>0</v>
      </c>
      <c r="M270" s="191">
        <v>0</v>
      </c>
      <c r="N270" s="191">
        <v>0</v>
      </c>
      <c r="O270" s="191">
        <v>0</v>
      </c>
      <c r="P270" s="191">
        <v>0</v>
      </c>
      <c r="Q270" s="191">
        <v>0</v>
      </c>
      <c r="R270" s="191">
        <v>0</v>
      </c>
      <c r="S270" s="191">
        <v>0</v>
      </c>
      <c r="T270" s="191">
        <v>0</v>
      </c>
      <c r="U270" s="191">
        <v>0</v>
      </c>
      <c r="V270" s="191">
        <v>0</v>
      </c>
      <c r="W270" s="191">
        <v>0</v>
      </c>
      <c r="X270" s="191">
        <v>0</v>
      </c>
      <c r="Y270" s="191">
        <v>0</v>
      </c>
      <c r="Z270" s="191">
        <v>0</v>
      </c>
      <c r="AA270" s="191">
        <v>0</v>
      </c>
      <c r="AB270" s="191">
        <v>0</v>
      </c>
      <c r="AC270" s="191">
        <v>0</v>
      </c>
      <c r="AD270" s="191">
        <v>0</v>
      </c>
      <c r="AE270" s="191">
        <v>0</v>
      </c>
      <c r="AF270" s="191">
        <v>0</v>
      </c>
      <c r="AG270" s="191">
        <v>0</v>
      </c>
      <c r="AH270" s="191">
        <v>0</v>
      </c>
      <c r="AI270" s="191">
        <v>0</v>
      </c>
      <c r="AJ270" s="191">
        <v>0</v>
      </c>
      <c r="AK270" s="191">
        <v>0</v>
      </c>
      <c r="AL270" s="191">
        <v>0</v>
      </c>
      <c r="AM270" s="191">
        <v>0</v>
      </c>
      <c r="AN270" s="191">
        <v>0</v>
      </c>
      <c r="AO270" s="191">
        <v>0</v>
      </c>
      <c r="AP270" s="191">
        <v>0</v>
      </c>
      <c r="AQ270" s="191">
        <v>0</v>
      </c>
      <c r="AR270" s="191">
        <v>0</v>
      </c>
      <c r="AS270" s="191">
        <v>0</v>
      </c>
      <c r="AT270" s="191">
        <v>0</v>
      </c>
      <c r="AU270" s="191">
        <v>0</v>
      </c>
      <c r="AV270" s="191">
        <v>0</v>
      </c>
      <c r="AW270" s="191">
        <v>0</v>
      </c>
      <c r="AX270" s="191">
        <v>0</v>
      </c>
      <c r="AY270" s="191">
        <v>0</v>
      </c>
      <c r="AZ270" s="191">
        <v>0</v>
      </c>
      <c r="BA270" s="191">
        <v>0</v>
      </c>
      <c r="BB270" s="191">
        <v>0</v>
      </c>
      <c r="BC270" s="191">
        <v>0</v>
      </c>
      <c r="BD270" s="191">
        <v>0</v>
      </c>
      <c r="BE270" s="191">
        <v>0</v>
      </c>
      <c r="BF270" s="191">
        <v>0</v>
      </c>
      <c r="BG270" s="191">
        <v>0</v>
      </c>
      <c r="BH270" s="191">
        <v>0</v>
      </c>
      <c r="BI270" s="191">
        <v>0</v>
      </c>
      <c r="BJ270" s="191">
        <v>0</v>
      </c>
      <c r="BK270" s="191">
        <v>0</v>
      </c>
      <c r="BL270" s="191">
        <v>0</v>
      </c>
      <c r="BM270" s="191">
        <v>0</v>
      </c>
      <c r="BN270" s="191">
        <v>0</v>
      </c>
      <c r="BO270" s="191">
        <v>0</v>
      </c>
      <c r="BP270" s="191">
        <v>0</v>
      </c>
      <c r="BQ270" s="191">
        <v>0</v>
      </c>
      <c r="BR270" s="191">
        <v>0</v>
      </c>
      <c r="BS270" s="191">
        <v>0</v>
      </c>
      <c r="BT270" s="191">
        <v>0</v>
      </c>
      <c r="BU270" s="191">
        <v>0</v>
      </c>
      <c r="BV270" s="191">
        <v>0</v>
      </c>
      <c r="BW270" s="191">
        <v>0</v>
      </c>
      <c r="BX270" s="191">
        <v>0</v>
      </c>
      <c r="BY270" s="191">
        <v>0</v>
      </c>
      <c r="BZ270" s="191">
        <v>0</v>
      </c>
      <c r="CA270" s="191">
        <v>0</v>
      </c>
      <c r="CB270" s="191">
        <v>0</v>
      </c>
      <c r="CC270" s="191">
        <v>0</v>
      </c>
      <c r="CD270" s="191">
        <v>0</v>
      </c>
      <c r="CE270" s="191">
        <v>0</v>
      </c>
      <c r="CF270" s="191">
        <v>0</v>
      </c>
      <c r="CG270" s="191">
        <v>0</v>
      </c>
      <c r="CH270" s="191">
        <v>0</v>
      </c>
      <c r="CI270" s="191">
        <v>0</v>
      </c>
      <c r="CJ270" s="191">
        <v>0</v>
      </c>
      <c r="CK270" s="191">
        <v>0</v>
      </c>
      <c r="CL270" s="191">
        <v>0</v>
      </c>
      <c r="CM270" s="191">
        <v>0</v>
      </c>
      <c r="CN270" s="191">
        <v>0</v>
      </c>
      <c r="CO270" s="191">
        <v>0</v>
      </c>
      <c r="CP270" s="191">
        <v>0</v>
      </c>
      <c r="CQ270" s="191">
        <v>0</v>
      </c>
      <c r="CR270" s="191">
        <v>0</v>
      </c>
      <c r="CS270" s="191">
        <v>0</v>
      </c>
      <c r="CT270" s="191">
        <v>0</v>
      </c>
      <c r="CU270" s="191">
        <v>0</v>
      </c>
      <c r="CV270" s="191">
        <v>0</v>
      </c>
    </row>
    <row r="271" spans="1:100" s="12" customFormat="1" ht="16.149999999999999">
      <c r="A271" s="472" t="s">
        <v>410</v>
      </c>
      <c r="E271" s="1" t="s">
        <v>415</v>
      </c>
      <c r="F271" s="1"/>
      <c r="G271" s="21" t="s">
        <v>305</v>
      </c>
      <c r="I271" s="20"/>
      <c r="J271" s="20" t="s">
        <v>416</v>
      </c>
      <c r="K271" s="11"/>
      <c r="L271" s="191">
        <v>0</v>
      </c>
      <c r="M271" s="191">
        <v>0</v>
      </c>
      <c r="N271" s="191">
        <v>0</v>
      </c>
      <c r="O271" s="191">
        <v>0</v>
      </c>
      <c r="P271" s="191">
        <v>0</v>
      </c>
      <c r="Q271" s="191">
        <v>0</v>
      </c>
      <c r="R271" s="191">
        <v>0</v>
      </c>
      <c r="S271" s="191">
        <v>0</v>
      </c>
      <c r="T271" s="191">
        <v>0</v>
      </c>
      <c r="U271" s="191">
        <v>0</v>
      </c>
      <c r="V271" s="191">
        <v>0</v>
      </c>
      <c r="W271" s="191">
        <v>0</v>
      </c>
      <c r="X271" s="191">
        <v>0</v>
      </c>
      <c r="Y271" s="191">
        <v>0</v>
      </c>
      <c r="Z271" s="191">
        <v>0</v>
      </c>
      <c r="AA271" s="191">
        <v>0</v>
      </c>
      <c r="AB271" s="191">
        <v>0</v>
      </c>
      <c r="AC271" s="191">
        <v>0</v>
      </c>
      <c r="AD271" s="191">
        <v>0</v>
      </c>
      <c r="AE271" s="191">
        <v>0</v>
      </c>
      <c r="AF271" s="191">
        <v>0</v>
      </c>
      <c r="AG271" s="191">
        <v>0</v>
      </c>
      <c r="AH271" s="191">
        <v>0</v>
      </c>
      <c r="AI271" s="191">
        <v>0</v>
      </c>
      <c r="AJ271" s="191">
        <v>0</v>
      </c>
      <c r="AK271" s="191">
        <v>0</v>
      </c>
      <c r="AL271" s="191">
        <v>0</v>
      </c>
      <c r="AM271" s="191">
        <v>0</v>
      </c>
      <c r="AN271" s="191">
        <v>0</v>
      </c>
      <c r="AO271" s="191">
        <v>0</v>
      </c>
      <c r="AP271" s="191">
        <v>0</v>
      </c>
      <c r="AQ271" s="191">
        <v>0</v>
      </c>
      <c r="AR271" s="191">
        <v>0</v>
      </c>
      <c r="AS271" s="191">
        <v>0</v>
      </c>
      <c r="AT271" s="191">
        <v>0</v>
      </c>
      <c r="AU271" s="191">
        <v>0</v>
      </c>
      <c r="AV271" s="191">
        <v>0</v>
      </c>
      <c r="AW271" s="191">
        <v>0</v>
      </c>
      <c r="AX271" s="191">
        <v>0</v>
      </c>
      <c r="AY271" s="191">
        <v>0</v>
      </c>
      <c r="AZ271" s="191">
        <v>0</v>
      </c>
      <c r="BA271" s="191">
        <v>0</v>
      </c>
      <c r="BB271" s="191">
        <v>0</v>
      </c>
      <c r="BC271" s="191">
        <v>0</v>
      </c>
      <c r="BD271" s="191">
        <v>0</v>
      </c>
      <c r="BE271" s="191">
        <v>0</v>
      </c>
      <c r="BF271" s="191">
        <v>0</v>
      </c>
      <c r="BG271" s="191">
        <v>0</v>
      </c>
      <c r="BH271" s="191">
        <v>0</v>
      </c>
      <c r="BI271" s="191">
        <v>0</v>
      </c>
      <c r="BJ271" s="191">
        <v>0</v>
      </c>
      <c r="BK271" s="191">
        <v>0</v>
      </c>
      <c r="BL271" s="191">
        <v>0</v>
      </c>
      <c r="BM271" s="191">
        <v>0</v>
      </c>
      <c r="BN271" s="191">
        <v>0</v>
      </c>
      <c r="BO271" s="191">
        <v>0</v>
      </c>
      <c r="BP271" s="191">
        <v>0</v>
      </c>
      <c r="BQ271" s="191">
        <v>0</v>
      </c>
      <c r="BR271" s="191">
        <v>0</v>
      </c>
      <c r="BS271" s="191">
        <v>0</v>
      </c>
      <c r="BT271" s="191">
        <v>0</v>
      </c>
      <c r="BU271" s="191">
        <v>0</v>
      </c>
      <c r="BV271" s="191">
        <v>0</v>
      </c>
      <c r="BW271" s="191">
        <v>0</v>
      </c>
      <c r="BX271" s="191">
        <v>0</v>
      </c>
      <c r="BY271" s="191">
        <v>0</v>
      </c>
      <c r="BZ271" s="191">
        <v>0</v>
      </c>
      <c r="CA271" s="191">
        <v>0</v>
      </c>
      <c r="CB271" s="191">
        <v>0</v>
      </c>
      <c r="CC271" s="191">
        <v>0</v>
      </c>
      <c r="CD271" s="191">
        <v>0</v>
      </c>
      <c r="CE271" s="191">
        <v>0</v>
      </c>
      <c r="CF271" s="191">
        <v>0</v>
      </c>
      <c r="CG271" s="191">
        <v>0</v>
      </c>
      <c r="CH271" s="191">
        <v>0</v>
      </c>
      <c r="CI271" s="191">
        <v>0</v>
      </c>
      <c r="CJ271" s="191">
        <v>0</v>
      </c>
      <c r="CK271" s="191">
        <v>0</v>
      </c>
      <c r="CL271" s="191">
        <v>0</v>
      </c>
      <c r="CM271" s="191">
        <v>0</v>
      </c>
      <c r="CN271" s="191">
        <v>0</v>
      </c>
      <c r="CO271" s="191">
        <v>0</v>
      </c>
      <c r="CP271" s="191">
        <v>0</v>
      </c>
      <c r="CQ271" s="191">
        <v>0</v>
      </c>
      <c r="CR271" s="191">
        <v>0</v>
      </c>
      <c r="CS271" s="191">
        <v>0</v>
      </c>
      <c r="CT271" s="191">
        <v>0</v>
      </c>
      <c r="CU271" s="191">
        <v>0</v>
      </c>
      <c r="CV271" s="191">
        <v>0</v>
      </c>
    </row>
    <row r="272" spans="1:100" s="12" customFormat="1">
      <c r="E272" s="1"/>
      <c r="F272" s="1"/>
      <c r="G272" s="21"/>
      <c r="H272" s="20"/>
      <c r="I272" s="20"/>
      <c r="J272" s="20"/>
      <c r="K272" s="11"/>
      <c r="L272" s="11"/>
      <c r="M272" s="11"/>
      <c r="N272" s="11"/>
      <c r="O272" s="11"/>
      <c r="P272" s="11"/>
      <c r="Q272" s="11"/>
      <c r="R272" s="11"/>
      <c r="S272" s="11"/>
      <c r="T272" s="11"/>
      <c r="U272" s="11"/>
      <c r="V272" s="11"/>
      <c r="W272" s="11"/>
      <c r="X272" s="11"/>
      <c r="Y272" s="11"/>
      <c r="Z272" s="11"/>
      <c r="AA272" s="11"/>
      <c r="AB272" s="11"/>
      <c r="AC272" s="11"/>
      <c r="AD272" s="11"/>
      <c r="AE272" s="11"/>
      <c r="AF272" s="11"/>
      <c r="AG272" s="11"/>
      <c r="AH272" s="11"/>
      <c r="AI272" s="11"/>
      <c r="AJ272" s="11"/>
      <c r="AK272" s="11"/>
      <c r="AL272" s="11"/>
      <c r="AM272" s="11"/>
      <c r="AN272" s="11"/>
      <c r="AO272" s="11"/>
      <c r="AP272" s="11"/>
      <c r="AQ272" s="11"/>
      <c r="AR272" s="11"/>
      <c r="AS272" s="11"/>
      <c r="AT272" s="11"/>
      <c r="AU272" s="11"/>
      <c r="AV272" s="11"/>
      <c r="AW272" s="11"/>
      <c r="AX272" s="11"/>
      <c r="AY272" s="11"/>
      <c r="AZ272" s="11"/>
      <c r="BA272" s="11"/>
      <c r="BB272" s="11"/>
      <c r="BC272" s="11"/>
      <c r="BD272" s="11"/>
      <c r="BE272" s="11"/>
      <c r="BF272" s="11"/>
      <c r="BG272" s="11"/>
      <c r="BH272" s="11"/>
      <c r="BI272" s="11"/>
    </row>
    <row r="273" spans="2:103" s="12" customFormat="1">
      <c r="B273" s="22">
        <f>MAX(B$5:$B261)+1</f>
        <v>8</v>
      </c>
      <c r="C273" s="22" t="s">
        <v>417</v>
      </c>
      <c r="D273" s="22"/>
      <c r="E273" s="22"/>
      <c r="F273" s="22"/>
      <c r="G273" s="22"/>
      <c r="H273" s="22"/>
      <c r="I273" s="22"/>
      <c r="J273" s="22"/>
      <c r="K273" s="22"/>
      <c r="L273" s="22"/>
      <c r="M273" s="22"/>
      <c r="N273" s="22"/>
      <c r="O273" s="22"/>
      <c r="P273" s="22"/>
      <c r="Q273" s="22"/>
      <c r="R273" s="22"/>
      <c r="S273" s="22"/>
      <c r="T273" s="22"/>
      <c r="U273" s="22"/>
      <c r="V273" s="22"/>
      <c r="W273" s="22"/>
      <c r="X273" s="22"/>
      <c r="Y273" s="22"/>
      <c r="Z273" s="22"/>
      <c r="AA273" s="22"/>
      <c r="AB273" s="22"/>
      <c r="AC273" s="22"/>
      <c r="AD273" s="22"/>
      <c r="AE273" s="22"/>
      <c r="AF273" s="22"/>
      <c r="AG273" s="22"/>
      <c r="AH273" s="22"/>
      <c r="AI273" s="22"/>
      <c r="AJ273" s="22"/>
      <c r="AK273" s="22"/>
      <c r="AL273" s="22"/>
      <c r="AM273" s="22"/>
      <c r="AN273" s="22"/>
      <c r="AO273" s="22"/>
      <c r="AP273" s="22"/>
      <c r="AQ273" s="22"/>
      <c r="AR273" s="22"/>
      <c r="AS273" s="22"/>
      <c r="AT273" s="22"/>
      <c r="AU273" s="22"/>
      <c r="AV273" s="22"/>
      <c r="AW273" s="22"/>
      <c r="AX273" s="22"/>
      <c r="AY273" s="22"/>
      <c r="AZ273" s="22"/>
      <c r="BA273" s="22"/>
      <c r="BB273" s="22"/>
      <c r="BC273" s="22"/>
      <c r="BD273" s="22"/>
      <c r="BE273" s="22"/>
      <c r="BF273" s="22"/>
      <c r="BG273" s="22"/>
      <c r="BH273" s="22"/>
      <c r="BI273" s="22"/>
      <c r="BJ273" s="22"/>
      <c r="BK273" s="22"/>
      <c r="BL273" s="22"/>
      <c r="BM273" s="22"/>
      <c r="BN273" s="22"/>
      <c r="BO273" s="22"/>
      <c r="BP273" s="22"/>
      <c r="BQ273" s="22"/>
      <c r="BR273" s="22"/>
      <c r="BS273" s="22"/>
      <c r="BT273" s="22"/>
      <c r="BU273" s="22"/>
      <c r="BV273" s="22"/>
      <c r="BW273" s="22"/>
      <c r="BX273" s="22"/>
      <c r="BY273" s="22"/>
      <c r="BZ273" s="22"/>
      <c r="CA273" s="22"/>
      <c r="CB273" s="22"/>
      <c r="CC273" s="22"/>
      <c r="CD273" s="22"/>
      <c r="CE273" s="22"/>
      <c r="CF273" s="22"/>
      <c r="CG273" s="22"/>
      <c r="CH273" s="22"/>
      <c r="CI273" s="22"/>
      <c r="CJ273" s="22"/>
      <c r="CK273" s="22"/>
      <c r="CL273" s="22"/>
      <c r="CM273" s="22"/>
      <c r="CN273" s="22"/>
      <c r="CO273" s="22"/>
      <c r="CP273" s="22"/>
      <c r="CQ273" s="22"/>
      <c r="CR273" s="22"/>
      <c r="CS273" s="22"/>
      <c r="CT273" s="22"/>
      <c r="CU273" s="22"/>
      <c r="CV273" s="22"/>
      <c r="CW273" s="23"/>
      <c r="CX273" s="23"/>
      <c r="CY273" s="23"/>
    </row>
    <row r="274" spans="2:103">
      <c r="B274" s="38" t="s">
        <v>418</v>
      </c>
      <c r="C274" s="38"/>
      <c r="D274" s="38"/>
      <c r="E274" s="38"/>
      <c r="F274" s="38"/>
      <c r="G274" s="38"/>
      <c r="H274" s="38"/>
      <c r="I274" s="38"/>
      <c r="J274" s="38"/>
      <c r="K274" s="38"/>
      <c r="L274" s="38"/>
      <c r="M274" s="38"/>
      <c r="N274" s="38"/>
      <c r="O274" s="38"/>
      <c r="P274" s="38"/>
      <c r="Q274" s="38"/>
      <c r="R274" s="38"/>
      <c r="S274" s="38"/>
      <c r="T274" s="38"/>
      <c r="U274" s="38"/>
      <c r="V274" s="38"/>
      <c r="W274" s="38"/>
      <c r="X274" s="38"/>
      <c r="Y274" s="38"/>
      <c r="Z274" s="38"/>
      <c r="AA274" s="38"/>
      <c r="AB274" s="38"/>
      <c r="AC274" s="38"/>
      <c r="AD274" s="38"/>
      <c r="AE274" s="38"/>
      <c r="AF274" s="38"/>
      <c r="AG274" s="38"/>
      <c r="AH274" s="38"/>
      <c r="AI274" s="38"/>
      <c r="AJ274" s="38"/>
      <c r="AK274" s="38"/>
      <c r="AL274" s="38"/>
      <c r="AM274" s="38"/>
      <c r="AN274" s="38"/>
      <c r="AO274" s="38"/>
      <c r="AP274" s="38"/>
      <c r="AQ274" s="38"/>
      <c r="AR274" s="38"/>
      <c r="AS274" s="38"/>
      <c r="AT274" s="38"/>
      <c r="AU274" s="38"/>
      <c r="AV274" s="38"/>
      <c r="AW274" s="38"/>
      <c r="AX274" s="38"/>
      <c r="AY274" s="38"/>
      <c r="AZ274" s="38"/>
      <c r="BA274" s="38"/>
      <c r="BB274" s="38"/>
      <c r="BC274" s="38"/>
      <c r="BD274" s="38"/>
      <c r="BE274" s="38"/>
      <c r="BF274" s="38"/>
      <c r="BG274" s="38"/>
      <c r="BH274" s="38"/>
      <c r="BI274" s="38"/>
      <c r="BJ274" s="38"/>
      <c r="BK274" s="38"/>
      <c r="BL274" s="38"/>
      <c r="BM274" s="38"/>
      <c r="BN274" s="38"/>
      <c r="BO274" s="38"/>
      <c r="BP274" s="38"/>
      <c r="BQ274" s="38"/>
      <c r="BR274" s="38"/>
      <c r="BS274" s="38"/>
      <c r="BT274" s="38"/>
      <c r="BU274" s="38"/>
      <c r="BV274" s="38"/>
      <c r="BW274" s="38"/>
      <c r="BX274" s="38"/>
      <c r="BY274" s="38"/>
      <c r="BZ274" s="38"/>
      <c r="CA274" s="38"/>
      <c r="CB274" s="38"/>
      <c r="CC274" s="38"/>
      <c r="CD274" s="38"/>
      <c r="CE274" s="38"/>
      <c r="CF274" s="38"/>
      <c r="CG274" s="38"/>
      <c r="CH274" s="38"/>
      <c r="CI274" s="38"/>
      <c r="CJ274" s="38"/>
      <c r="CK274" s="38"/>
      <c r="CL274" s="38"/>
      <c r="CM274" s="38"/>
      <c r="CN274" s="38"/>
      <c r="CO274" s="38"/>
      <c r="CP274" s="38"/>
      <c r="CQ274" s="38"/>
      <c r="CR274" s="38"/>
      <c r="CS274" s="38"/>
      <c r="CT274" s="38"/>
      <c r="CU274" s="38"/>
      <c r="CV274" s="38"/>
      <c r="CW274" s="38"/>
      <c r="CX274" s="38"/>
      <c r="CY274" s="38"/>
    </row>
    <row r="275" spans="2:103">
      <c r="B275" s="38" t="s">
        <v>419</v>
      </c>
      <c r="C275" s="38"/>
      <c r="D275" s="38"/>
      <c r="E275" s="38"/>
      <c r="F275" s="38"/>
      <c r="G275" s="38"/>
      <c r="H275" s="38"/>
      <c r="I275" s="38"/>
      <c r="J275" s="38"/>
      <c r="K275" s="38"/>
      <c r="L275" s="38"/>
      <c r="M275" s="38"/>
      <c r="N275" s="38"/>
      <c r="O275" s="38"/>
      <c r="P275" s="38"/>
      <c r="Q275" s="38"/>
      <c r="R275" s="38"/>
      <c r="S275" s="38"/>
      <c r="T275" s="38"/>
      <c r="U275" s="38"/>
      <c r="V275" s="38"/>
      <c r="W275" s="38"/>
      <c r="X275" s="38"/>
      <c r="Y275" s="38"/>
      <c r="Z275" s="38"/>
      <c r="AA275" s="38"/>
      <c r="AB275" s="38"/>
      <c r="AC275" s="38"/>
      <c r="AD275" s="38"/>
      <c r="AE275" s="38"/>
      <c r="AF275" s="38"/>
      <c r="AG275" s="38"/>
      <c r="AH275" s="38"/>
      <c r="AI275" s="38"/>
      <c r="AJ275" s="38"/>
      <c r="AK275" s="38"/>
      <c r="AL275" s="38"/>
      <c r="AM275" s="38"/>
      <c r="AN275" s="38"/>
      <c r="AO275" s="38"/>
      <c r="AP275" s="38"/>
      <c r="AQ275" s="38"/>
      <c r="AR275" s="38"/>
      <c r="AS275" s="38"/>
      <c r="AT275" s="38"/>
      <c r="AU275" s="38"/>
      <c r="AV275" s="38"/>
      <c r="AW275" s="38"/>
      <c r="AX275" s="38"/>
      <c r="AY275" s="38"/>
      <c r="AZ275" s="38"/>
      <c r="BA275" s="38"/>
      <c r="BB275" s="38"/>
      <c r="BC275" s="38"/>
      <c r="BD275" s="38"/>
      <c r="BE275" s="38"/>
      <c r="BF275" s="38"/>
      <c r="BG275" s="38"/>
      <c r="BH275" s="38"/>
      <c r="BI275" s="38"/>
      <c r="BJ275" s="38"/>
      <c r="BK275" s="38"/>
      <c r="BL275" s="38"/>
      <c r="BM275" s="38"/>
      <c r="BN275" s="38"/>
      <c r="BO275" s="38"/>
      <c r="BP275" s="38"/>
      <c r="BQ275" s="38"/>
      <c r="BR275" s="38"/>
      <c r="BS275" s="38"/>
      <c r="BT275" s="38"/>
      <c r="BU275" s="38"/>
      <c r="BV275" s="38"/>
      <c r="BW275" s="38"/>
      <c r="BX275" s="38"/>
      <c r="BY275" s="38"/>
      <c r="BZ275" s="38"/>
      <c r="CA275" s="38"/>
      <c r="CB275" s="38"/>
      <c r="CC275" s="38"/>
      <c r="CD275" s="38"/>
      <c r="CE275" s="38"/>
      <c r="CF275" s="38"/>
      <c r="CG275" s="38"/>
      <c r="CH275" s="38"/>
      <c r="CI275" s="38"/>
      <c r="CJ275" s="38"/>
      <c r="CK275" s="38"/>
      <c r="CL275" s="38"/>
      <c r="CM275" s="38"/>
      <c r="CN275" s="38"/>
      <c r="CO275" s="38"/>
      <c r="CP275" s="38"/>
      <c r="CQ275" s="38"/>
      <c r="CR275" s="38"/>
      <c r="CS275" s="38"/>
      <c r="CT275" s="38"/>
      <c r="CU275" s="38"/>
      <c r="CV275" s="38"/>
      <c r="CW275" s="38"/>
      <c r="CX275" s="38"/>
      <c r="CY275" s="38"/>
    </row>
    <row r="276" spans="2:103" s="12" customFormat="1">
      <c r="E276" s="1"/>
      <c r="F276" s="1"/>
      <c r="G276" s="21"/>
      <c r="H276" s="20" t="s">
        <v>420</v>
      </c>
      <c r="I276" s="20"/>
      <c r="J276" s="20" t="s">
        <v>421</v>
      </c>
      <c r="K276" s="21"/>
      <c r="L276" s="13"/>
      <c r="M276" s="11"/>
      <c r="N276" s="11"/>
      <c r="O276" s="11"/>
      <c r="P276" s="11"/>
      <c r="Q276" s="11"/>
      <c r="R276" s="11"/>
      <c r="S276" s="11"/>
      <c r="T276" s="11"/>
      <c r="U276" s="11"/>
      <c r="V276" s="11"/>
      <c r="W276" s="11"/>
      <c r="X276" s="11"/>
      <c r="Y276" s="11"/>
      <c r="Z276" s="11"/>
      <c r="AA276" s="11"/>
      <c r="AB276" s="11"/>
      <c r="AC276" s="11"/>
      <c r="AD276" s="11"/>
      <c r="AE276" s="11"/>
      <c r="AF276" s="11"/>
      <c r="AG276" s="11"/>
      <c r="AH276" s="11"/>
      <c r="AI276" s="116"/>
      <c r="AJ276" s="116"/>
      <c r="AK276" s="116"/>
      <c r="AL276" s="116"/>
      <c r="AM276" s="116"/>
      <c r="AN276" s="11"/>
      <c r="AO276" s="11"/>
      <c r="AP276" s="11"/>
      <c r="AQ276" s="11"/>
      <c r="AR276" s="11"/>
      <c r="AS276" s="11"/>
      <c r="AT276" s="11"/>
      <c r="AU276" s="11"/>
      <c r="AV276" s="11"/>
      <c r="AW276" s="11"/>
      <c r="AX276" s="11"/>
      <c r="AY276" s="11"/>
      <c r="AZ276" s="11"/>
      <c r="BA276" s="11"/>
      <c r="BB276" s="11"/>
      <c r="BC276" s="11"/>
      <c r="BD276" s="11"/>
      <c r="BE276" s="11"/>
      <c r="BF276" s="11"/>
      <c r="BG276" s="11"/>
      <c r="BH276" s="11"/>
      <c r="BI276" s="11"/>
    </row>
    <row r="277" spans="2:103" s="12" customFormat="1">
      <c r="E277" s="1" t="s">
        <v>422</v>
      </c>
      <c r="F277" s="1"/>
      <c r="G277" s="21" t="s">
        <v>423</v>
      </c>
      <c r="H277" s="271" t="str">
        <f>IF(Scenarios!J71&gt;0,Scenarios!J71,"")</f>
        <v/>
      </c>
      <c r="I277" s="20"/>
      <c r="J277" s="268" t="str">
        <f>IFERROR(EDATE(H277,Scenarios!J82),"")</f>
        <v/>
      </c>
      <c r="K277" s="21"/>
      <c r="L277" s="13"/>
      <c r="M277" s="11"/>
      <c r="N277" s="11"/>
      <c r="O277" s="11"/>
      <c r="P277" s="11"/>
      <c r="Q277" s="11"/>
      <c r="R277" s="11"/>
      <c r="S277" s="11"/>
      <c r="T277" s="11"/>
      <c r="U277" s="11"/>
      <c r="V277" s="11"/>
      <c r="W277" s="11"/>
      <c r="X277" s="11"/>
      <c r="Y277" s="11"/>
      <c r="Z277" s="11"/>
      <c r="AA277" s="11"/>
      <c r="AB277" s="11"/>
      <c r="AC277" s="11"/>
      <c r="AD277" s="11"/>
      <c r="AE277" s="11"/>
      <c r="AF277" s="11"/>
      <c r="AG277" s="11"/>
      <c r="AH277" s="11"/>
      <c r="AI277" s="116"/>
      <c r="AJ277" s="116"/>
      <c r="AK277" s="116"/>
      <c r="AL277" s="116"/>
      <c r="AM277" s="116"/>
      <c r="AN277" s="11"/>
      <c r="AO277" s="11"/>
      <c r="AP277" s="11"/>
      <c r="AQ277" s="11"/>
      <c r="AR277" s="11"/>
      <c r="AS277" s="11"/>
      <c r="AT277" s="11"/>
      <c r="AU277" s="11"/>
      <c r="AV277" s="11"/>
      <c r="AW277" s="11"/>
      <c r="AX277" s="11"/>
      <c r="AY277" s="11"/>
      <c r="AZ277" s="11"/>
      <c r="BA277" s="11"/>
      <c r="BB277" s="11"/>
      <c r="BC277" s="11"/>
      <c r="BD277" s="11"/>
      <c r="BE277" s="11"/>
      <c r="BF277" s="11"/>
      <c r="BG277" s="11"/>
      <c r="BH277" s="11"/>
      <c r="BI277" s="11"/>
    </row>
    <row r="278" spans="2:103" s="12" customFormat="1">
      <c r="E278" s="1" t="s">
        <v>424</v>
      </c>
      <c r="F278" s="1"/>
      <c r="G278" s="21" t="s">
        <v>423</v>
      </c>
      <c r="H278" s="271" t="str">
        <f>IF(Scenarios!J72&gt;0,Scenarios!J72,"")</f>
        <v/>
      </c>
      <c r="I278" s="20"/>
      <c r="J278" s="268" t="str">
        <f>IFERROR(EDATE(H278,Scenarios!J83),"")</f>
        <v/>
      </c>
      <c r="K278" s="21"/>
      <c r="L278" s="13"/>
      <c r="M278" s="11"/>
      <c r="N278" s="11"/>
      <c r="O278" s="11"/>
      <c r="P278" s="11"/>
      <c r="Q278" s="11"/>
      <c r="R278" s="11"/>
      <c r="S278" s="11"/>
      <c r="T278" s="11"/>
      <c r="U278" s="11"/>
      <c r="V278" s="11"/>
      <c r="W278" s="11"/>
      <c r="X278" s="11"/>
      <c r="Y278" s="11"/>
      <c r="Z278" s="11"/>
      <c r="AA278" s="11"/>
      <c r="AB278" s="11"/>
      <c r="AC278" s="11"/>
      <c r="AD278" s="11"/>
      <c r="AE278" s="11"/>
      <c r="AF278" s="11"/>
      <c r="AG278" s="11"/>
      <c r="AH278" s="11"/>
      <c r="AI278" s="116"/>
      <c r="AJ278" s="116"/>
      <c r="AK278" s="116"/>
      <c r="AL278" s="116"/>
      <c r="AM278" s="116"/>
      <c r="AN278" s="11"/>
      <c r="AO278" s="11"/>
      <c r="AP278" s="11"/>
      <c r="AQ278" s="11"/>
      <c r="AR278" s="11"/>
      <c r="AS278" s="11"/>
      <c r="AT278" s="11"/>
      <c r="AU278" s="11"/>
      <c r="AV278" s="11"/>
      <c r="AW278" s="11"/>
      <c r="AX278" s="11"/>
      <c r="AY278" s="11"/>
      <c r="AZ278" s="11"/>
      <c r="BA278" s="11"/>
      <c r="BB278" s="11"/>
      <c r="BC278" s="11"/>
      <c r="BD278" s="11"/>
      <c r="BE278" s="11"/>
      <c r="BF278" s="11"/>
      <c r="BG278" s="11"/>
      <c r="BH278" s="11"/>
      <c r="BI278" s="11"/>
    </row>
    <row r="279" spans="2:103" s="12" customFormat="1">
      <c r="E279" s="1" t="s">
        <v>425</v>
      </c>
      <c r="F279" s="1"/>
      <c r="G279" s="21" t="s">
        <v>423</v>
      </c>
      <c r="H279" s="271" t="str">
        <f>IF(Scenarios!J73&gt;0,Scenarios!J73,"")</f>
        <v/>
      </c>
      <c r="I279" s="20"/>
      <c r="J279" s="268" t="str">
        <f>IFERROR(EDATE(H279,Scenarios!J84),"")</f>
        <v/>
      </c>
      <c r="K279" s="21"/>
      <c r="L279" s="13"/>
      <c r="M279" s="11"/>
      <c r="N279" s="11"/>
      <c r="O279" s="11"/>
      <c r="P279" s="11"/>
      <c r="Q279" s="11"/>
      <c r="R279" s="11"/>
      <c r="S279" s="11"/>
      <c r="T279" s="11"/>
      <c r="U279" s="11"/>
      <c r="V279" s="11"/>
      <c r="W279" s="11"/>
      <c r="X279" s="11"/>
      <c r="Y279" s="11"/>
      <c r="Z279" s="11"/>
      <c r="AA279" s="11"/>
      <c r="AB279" s="11"/>
      <c r="AC279" s="11"/>
      <c r="AD279" s="11"/>
      <c r="AE279" s="11"/>
      <c r="AF279" s="11"/>
      <c r="AG279" s="11"/>
      <c r="AH279" s="11"/>
      <c r="AI279" s="116"/>
      <c r="AJ279" s="116"/>
      <c r="AK279" s="116"/>
      <c r="AL279" s="116"/>
      <c r="AM279" s="116"/>
      <c r="AN279" s="11"/>
      <c r="AO279" s="11"/>
      <c r="AP279" s="11"/>
      <c r="AQ279" s="11"/>
      <c r="AR279" s="11"/>
      <c r="AS279" s="11"/>
      <c r="AT279" s="11"/>
      <c r="AU279" s="11"/>
      <c r="AV279" s="11"/>
      <c r="AW279" s="11"/>
      <c r="AX279" s="11"/>
      <c r="AY279" s="11"/>
      <c r="AZ279" s="11"/>
      <c r="BA279" s="11"/>
      <c r="BB279" s="11"/>
      <c r="BC279" s="11"/>
      <c r="BD279" s="11"/>
      <c r="BE279" s="11"/>
      <c r="BF279" s="11"/>
      <c r="BG279" s="11"/>
      <c r="BH279" s="11"/>
      <c r="BI279" s="11"/>
    </row>
    <row r="280" spans="2:103" s="12" customFormat="1">
      <c r="E280" s="1" t="s">
        <v>426</v>
      </c>
      <c r="F280" s="1"/>
      <c r="G280" s="21" t="s">
        <v>423</v>
      </c>
      <c r="H280" s="271" t="str">
        <f>IF(Scenarios!J74&gt;0,Scenarios!J74,"")</f>
        <v/>
      </c>
      <c r="I280" s="20"/>
      <c r="J280" s="268" t="str">
        <f>IFERROR(EDATE(H280,Scenarios!J85),"")</f>
        <v/>
      </c>
      <c r="K280" s="21"/>
      <c r="L280" s="13"/>
      <c r="M280" s="11"/>
      <c r="N280" s="11"/>
      <c r="O280" s="11"/>
      <c r="P280" s="11"/>
      <c r="Q280" s="11"/>
      <c r="R280" s="11"/>
      <c r="S280" s="11"/>
      <c r="T280" s="11"/>
      <c r="U280" s="11"/>
      <c r="V280" s="11"/>
      <c r="W280" s="11"/>
      <c r="X280" s="11"/>
      <c r="Y280" s="11"/>
      <c r="Z280" s="11"/>
      <c r="AA280" s="11"/>
      <c r="AB280" s="11"/>
      <c r="AC280" s="11"/>
      <c r="AD280" s="11"/>
      <c r="AE280" s="11"/>
      <c r="AF280" s="11"/>
      <c r="AG280" s="11"/>
      <c r="AH280" s="11"/>
      <c r="AI280" s="116"/>
      <c r="AJ280" s="116"/>
      <c r="AK280" s="116"/>
      <c r="AL280" s="116"/>
      <c r="AM280" s="116"/>
      <c r="AN280" s="11"/>
      <c r="AO280" s="11"/>
      <c r="AP280" s="11"/>
      <c r="AQ280" s="11"/>
      <c r="AR280" s="11"/>
      <c r="AS280" s="11"/>
      <c r="AT280" s="11"/>
      <c r="AU280" s="11"/>
      <c r="AV280" s="11"/>
      <c r="AW280" s="11"/>
      <c r="AX280" s="11"/>
      <c r="AY280" s="11"/>
      <c r="AZ280" s="11"/>
      <c r="BA280" s="11"/>
      <c r="BB280" s="11"/>
      <c r="BC280" s="11"/>
      <c r="BD280" s="11"/>
      <c r="BE280" s="11"/>
      <c r="BF280" s="11"/>
      <c r="BG280" s="11"/>
      <c r="BH280" s="11"/>
      <c r="BI280" s="11"/>
    </row>
    <row r="281" spans="2:103" s="12" customFormat="1">
      <c r="E281" s="1" t="s">
        <v>427</v>
      </c>
      <c r="F281" s="1"/>
      <c r="G281" s="21" t="s">
        <v>423</v>
      </c>
      <c r="H281" s="271" t="str">
        <f>IF(Scenarios!J75&gt;0,Scenarios!J75,"")</f>
        <v/>
      </c>
      <c r="I281" s="20"/>
      <c r="J281" s="268" t="str">
        <f>IFERROR(EDATE(H281,Scenarios!J86),"")</f>
        <v/>
      </c>
      <c r="K281" s="21"/>
      <c r="L281" s="13"/>
      <c r="M281" s="11"/>
      <c r="N281" s="11"/>
      <c r="O281" s="11"/>
      <c r="P281" s="11"/>
      <c r="Q281" s="11"/>
      <c r="R281" s="11"/>
      <c r="S281" s="11"/>
      <c r="T281" s="11"/>
      <c r="U281" s="11"/>
      <c r="V281" s="11"/>
      <c r="W281" s="11"/>
      <c r="X281" s="11"/>
      <c r="Y281" s="11"/>
      <c r="Z281" s="11"/>
      <c r="AA281" s="11"/>
      <c r="AB281" s="11"/>
      <c r="AC281" s="11"/>
      <c r="AD281" s="11"/>
      <c r="AE281" s="11"/>
      <c r="AF281" s="11"/>
      <c r="AG281" s="11"/>
      <c r="AH281" s="11"/>
      <c r="AI281" s="116"/>
      <c r="AJ281" s="116"/>
      <c r="AK281" s="116"/>
      <c r="AL281" s="116"/>
      <c r="AM281" s="116"/>
      <c r="AN281" s="11"/>
      <c r="AO281" s="11"/>
      <c r="AP281" s="11"/>
      <c r="AQ281" s="11"/>
      <c r="AR281" s="11"/>
      <c r="AS281" s="11"/>
      <c r="AT281" s="11"/>
      <c r="AU281" s="11"/>
      <c r="AV281" s="11"/>
      <c r="AW281" s="11"/>
      <c r="AX281" s="11"/>
      <c r="AY281" s="11"/>
      <c r="AZ281" s="11"/>
      <c r="BA281" s="11"/>
      <c r="BB281" s="11"/>
      <c r="BC281" s="11"/>
      <c r="BD281" s="11"/>
      <c r="BE281" s="11"/>
      <c r="BF281" s="11"/>
      <c r="BG281" s="11"/>
      <c r="BH281" s="11"/>
      <c r="BI281" s="11"/>
    </row>
    <row r="282" spans="2:103" s="12" customFormat="1">
      <c r="E282" s="1" t="s">
        <v>428</v>
      </c>
      <c r="F282" s="1"/>
      <c r="G282" s="21" t="s">
        <v>423</v>
      </c>
      <c r="H282" s="271" t="str">
        <f>IF(Scenarios!J76&gt;0,Scenarios!J76,"")</f>
        <v/>
      </c>
      <c r="I282" s="20"/>
      <c r="J282" s="268" t="str">
        <f>IFERROR(EDATE(H282,Scenarios!J87),"")</f>
        <v/>
      </c>
      <c r="K282" s="21"/>
      <c r="L282" s="13"/>
      <c r="M282" s="11"/>
      <c r="N282" s="11"/>
      <c r="O282" s="11"/>
      <c r="P282" s="11"/>
      <c r="Q282" s="11"/>
      <c r="R282" s="11"/>
      <c r="S282" s="11"/>
      <c r="T282" s="11"/>
      <c r="U282" s="11"/>
      <c r="V282" s="11"/>
      <c r="W282" s="11"/>
      <c r="X282" s="11"/>
      <c r="Y282" s="11"/>
      <c r="Z282" s="11"/>
      <c r="AA282" s="11"/>
      <c r="AB282" s="11"/>
      <c r="AC282" s="11"/>
      <c r="AD282" s="11"/>
      <c r="AE282" s="11"/>
      <c r="AF282" s="11"/>
      <c r="AG282" s="11"/>
      <c r="AH282" s="11"/>
      <c r="AI282" s="116"/>
      <c r="AJ282" s="116"/>
      <c r="AK282" s="116"/>
      <c r="AL282" s="116"/>
      <c r="AM282" s="116"/>
      <c r="AN282" s="11"/>
      <c r="AO282" s="11"/>
      <c r="AP282" s="11"/>
      <c r="AQ282" s="11"/>
      <c r="AR282" s="11"/>
      <c r="AS282" s="11"/>
      <c r="AT282" s="11"/>
      <c r="AU282" s="11"/>
      <c r="AV282" s="11"/>
      <c r="AW282" s="11"/>
      <c r="AX282" s="11"/>
      <c r="AY282" s="11"/>
      <c r="AZ282" s="11"/>
      <c r="BA282" s="11"/>
      <c r="BB282" s="11"/>
      <c r="BC282" s="11"/>
      <c r="BD282" s="11"/>
      <c r="BE282" s="11"/>
      <c r="BF282" s="11"/>
      <c r="BG282" s="11"/>
      <c r="BH282" s="11"/>
      <c r="BI282" s="11"/>
    </row>
    <row r="283" spans="2:103" s="12" customFormat="1">
      <c r="E283" s="1" t="s">
        <v>429</v>
      </c>
      <c r="F283" s="1"/>
      <c r="G283" s="21" t="s">
        <v>423</v>
      </c>
      <c r="H283" s="271" t="str">
        <f>IF(Scenarios!J77&gt;0,Scenarios!J77,"")</f>
        <v/>
      </c>
      <c r="I283" s="20"/>
      <c r="J283" s="268" t="str">
        <f>IFERROR(EDATE(H283,Scenarios!J88),"")</f>
        <v/>
      </c>
      <c r="K283" s="21"/>
      <c r="L283" s="13"/>
      <c r="M283" s="11"/>
      <c r="N283" s="11"/>
      <c r="O283" s="11"/>
      <c r="P283" s="11"/>
      <c r="Q283" s="11"/>
      <c r="R283" s="11"/>
      <c r="S283" s="11"/>
      <c r="T283" s="11"/>
      <c r="U283" s="11"/>
      <c r="V283" s="11"/>
      <c r="W283" s="11"/>
      <c r="X283" s="11"/>
      <c r="Y283" s="11"/>
      <c r="Z283" s="11"/>
      <c r="AA283" s="11"/>
      <c r="AB283" s="11"/>
      <c r="AC283" s="11"/>
      <c r="AD283" s="11"/>
      <c r="AE283" s="11"/>
      <c r="AF283" s="11"/>
      <c r="AG283" s="11"/>
      <c r="AH283" s="11"/>
      <c r="AI283" s="116"/>
      <c r="AJ283" s="116"/>
      <c r="AK283" s="116"/>
      <c r="AL283" s="116"/>
      <c r="AM283" s="116"/>
      <c r="AN283" s="11"/>
      <c r="AO283" s="11"/>
      <c r="AP283" s="11"/>
      <c r="AQ283" s="11"/>
      <c r="AR283" s="11"/>
      <c r="AS283" s="11"/>
      <c r="AT283" s="11"/>
      <c r="AU283" s="11"/>
      <c r="AV283" s="11"/>
      <c r="AW283" s="11"/>
      <c r="AX283" s="11"/>
      <c r="AY283" s="11"/>
      <c r="AZ283" s="11"/>
      <c r="BA283" s="11"/>
      <c r="BB283" s="11"/>
      <c r="BC283" s="11"/>
      <c r="BD283" s="11"/>
      <c r="BE283" s="11"/>
      <c r="BF283" s="11"/>
      <c r="BG283" s="11"/>
      <c r="BH283" s="11"/>
      <c r="BI283" s="11"/>
    </row>
    <row r="284" spans="2:103" s="12" customFormat="1">
      <c r="E284" s="1" t="s">
        <v>430</v>
      </c>
      <c r="F284" s="1"/>
      <c r="G284" s="21" t="s">
        <v>423</v>
      </c>
      <c r="H284" s="271" t="str">
        <f>IF(Scenarios!J78&gt;0,Scenarios!J78,"")</f>
        <v/>
      </c>
      <c r="I284" s="20"/>
      <c r="J284" s="268" t="str">
        <f>IFERROR(EDATE(H284,Scenarios!J89),"")</f>
        <v/>
      </c>
      <c r="K284" s="21"/>
      <c r="L284" s="13"/>
      <c r="M284" s="11"/>
      <c r="N284" s="11"/>
      <c r="O284" s="11"/>
      <c r="P284" s="11"/>
      <c r="Q284" s="11"/>
      <c r="R284" s="11"/>
      <c r="S284" s="11"/>
      <c r="T284" s="11"/>
      <c r="U284" s="11"/>
      <c r="V284" s="11"/>
      <c r="W284" s="11"/>
      <c r="X284" s="11"/>
      <c r="Y284" s="11"/>
      <c r="Z284" s="11"/>
      <c r="AA284" s="11"/>
      <c r="AB284" s="11"/>
      <c r="AC284" s="11"/>
      <c r="AD284" s="11"/>
      <c r="AE284" s="11"/>
      <c r="AF284" s="11"/>
      <c r="AG284" s="11"/>
      <c r="AH284" s="11"/>
      <c r="AI284" s="116"/>
      <c r="AJ284" s="116"/>
      <c r="AK284" s="116"/>
      <c r="AL284" s="116"/>
      <c r="AM284" s="116"/>
      <c r="AN284" s="11"/>
      <c r="AO284" s="11"/>
      <c r="AP284" s="11"/>
      <c r="AQ284" s="11"/>
      <c r="AR284" s="11"/>
      <c r="AS284" s="11"/>
      <c r="AT284" s="11"/>
      <c r="AU284" s="11"/>
      <c r="AV284" s="11"/>
      <c r="AW284" s="11"/>
      <c r="AX284" s="11"/>
      <c r="AY284" s="11"/>
      <c r="AZ284" s="11"/>
      <c r="BA284" s="11"/>
      <c r="BB284" s="11"/>
      <c r="BC284" s="11"/>
      <c r="BD284" s="11"/>
      <c r="BE284" s="11"/>
      <c r="BF284" s="11"/>
      <c r="BG284" s="11"/>
      <c r="BH284" s="11"/>
      <c r="BI284" s="11"/>
    </row>
    <row r="285" spans="2:103" s="12" customFormat="1">
      <c r="E285" s="1" t="s">
        <v>431</v>
      </c>
      <c r="F285" s="1"/>
      <c r="G285" s="21" t="s">
        <v>423</v>
      </c>
      <c r="H285" s="271" t="str">
        <f>IF(Scenarios!J79&gt;0,Scenarios!J79,"")</f>
        <v/>
      </c>
      <c r="I285" s="20"/>
      <c r="J285" s="268" t="str">
        <f>IFERROR(EDATE(H285,Scenarios!J90),"")</f>
        <v/>
      </c>
      <c r="K285" s="21"/>
      <c r="L285" s="13"/>
      <c r="M285" s="11"/>
      <c r="N285" s="11"/>
      <c r="O285" s="11"/>
      <c r="P285" s="11"/>
      <c r="Q285" s="11"/>
      <c r="R285" s="11"/>
      <c r="S285" s="11"/>
      <c r="T285" s="11"/>
      <c r="U285" s="11"/>
      <c r="V285" s="11"/>
      <c r="W285" s="11"/>
      <c r="X285" s="11"/>
      <c r="Y285" s="11"/>
      <c r="Z285" s="11"/>
      <c r="AA285" s="11"/>
      <c r="AB285" s="11"/>
      <c r="AC285" s="11"/>
      <c r="AD285" s="11"/>
      <c r="AE285" s="11"/>
      <c r="AF285" s="11"/>
      <c r="AG285" s="11"/>
      <c r="AH285" s="11"/>
      <c r="AI285" s="116"/>
      <c r="AJ285" s="116"/>
      <c r="AK285" s="116"/>
      <c r="AL285" s="116"/>
      <c r="AM285" s="116"/>
      <c r="AN285" s="116"/>
      <c r="AO285" s="11"/>
      <c r="AP285" s="11"/>
      <c r="AQ285" s="11"/>
      <c r="AR285" s="11"/>
      <c r="AS285" s="11"/>
      <c r="AT285" s="11"/>
      <c r="AU285" s="11"/>
      <c r="AV285" s="11"/>
      <c r="AW285" s="11"/>
      <c r="AX285" s="11"/>
      <c r="AY285" s="11"/>
      <c r="AZ285" s="11"/>
      <c r="BA285" s="11"/>
      <c r="BB285" s="11"/>
      <c r="BC285" s="11"/>
      <c r="BD285" s="11"/>
      <c r="BE285" s="11"/>
      <c r="BF285" s="11"/>
      <c r="BG285" s="11"/>
      <c r="BH285" s="11"/>
      <c r="BI285" s="11"/>
    </row>
    <row r="286" spans="2:103" s="12" customFormat="1">
      <c r="E286" s="1" t="s">
        <v>432</v>
      </c>
      <c r="F286" s="1"/>
      <c r="G286" s="21" t="s">
        <v>423</v>
      </c>
      <c r="H286" s="271" t="str">
        <f>IF(Scenarios!J80&gt;0,Scenarios!J80,"")</f>
        <v/>
      </c>
      <c r="I286" s="20"/>
      <c r="J286" s="268" t="str">
        <f>IFERROR(EDATE(H286,Scenarios!J91),"")</f>
        <v/>
      </c>
      <c r="K286" s="21"/>
      <c r="L286" s="13"/>
      <c r="M286" s="11"/>
      <c r="N286" s="11"/>
      <c r="O286" s="11"/>
      <c r="P286" s="11"/>
      <c r="Q286" s="11"/>
      <c r="R286" s="11"/>
      <c r="S286" s="11"/>
      <c r="T286" s="11"/>
      <c r="U286" s="11"/>
      <c r="V286" s="11"/>
      <c r="W286" s="11"/>
      <c r="X286" s="11"/>
      <c r="Y286" s="11"/>
      <c r="Z286" s="11"/>
      <c r="AA286" s="11"/>
      <c r="AB286" s="11"/>
      <c r="AC286" s="11"/>
      <c r="AD286" s="11"/>
      <c r="AE286" s="11"/>
      <c r="AF286" s="11"/>
      <c r="AG286" s="11"/>
      <c r="AH286" s="11"/>
      <c r="AI286" s="116"/>
      <c r="AJ286" s="116"/>
      <c r="AK286" s="116"/>
      <c r="AL286" s="116"/>
      <c r="AM286" s="116"/>
      <c r="AN286" s="11"/>
      <c r="AO286" s="11"/>
      <c r="AP286" s="11"/>
      <c r="AQ286" s="11"/>
      <c r="AR286" s="11"/>
      <c r="AS286" s="11"/>
      <c r="AT286" s="11"/>
      <c r="AU286" s="11"/>
      <c r="AV286" s="11"/>
      <c r="AW286" s="11"/>
      <c r="AX286" s="11"/>
      <c r="AY286" s="11"/>
      <c r="AZ286" s="11"/>
      <c r="BA286" s="11"/>
      <c r="BB286" s="11"/>
      <c r="BC286" s="11"/>
      <c r="BD286" s="11"/>
      <c r="BE286" s="11"/>
      <c r="BF286" s="11"/>
      <c r="BG286" s="11"/>
      <c r="BH286" s="11"/>
      <c r="BI286" s="11"/>
    </row>
    <row r="287" spans="2:103" s="12" customFormat="1">
      <c r="E287" s="1"/>
      <c r="F287" s="1"/>
      <c r="G287" s="21"/>
      <c r="H287" s="20"/>
      <c r="I287" s="20"/>
      <c r="J287" s="268"/>
      <c r="K287" s="21"/>
      <c r="L287" s="13"/>
      <c r="M287" s="11"/>
      <c r="N287" s="11"/>
      <c r="O287" s="11"/>
      <c r="P287" s="11"/>
      <c r="Q287" s="11"/>
      <c r="R287" s="11"/>
      <c r="S287" s="11"/>
      <c r="T287" s="11"/>
      <c r="U287" s="11"/>
      <c r="V287" s="11"/>
      <c r="W287" s="11"/>
      <c r="X287" s="11"/>
      <c r="Y287" s="11"/>
      <c r="Z287" s="11"/>
      <c r="AA287" s="11"/>
      <c r="AB287" s="11"/>
      <c r="AC287" s="11"/>
      <c r="AD287" s="11"/>
      <c r="AE287" s="11"/>
      <c r="AF287" s="11"/>
      <c r="AG287" s="11"/>
      <c r="AH287" s="11"/>
      <c r="AI287" s="116"/>
      <c r="AJ287" s="116"/>
      <c r="AL287" s="116"/>
      <c r="AM287" s="116"/>
      <c r="AN287" s="11"/>
      <c r="AO287" s="11"/>
      <c r="AP287" s="11"/>
      <c r="AQ287" s="11"/>
      <c r="AR287" s="11"/>
      <c r="AS287" s="11"/>
      <c r="AT287" s="11"/>
      <c r="AU287" s="11"/>
      <c r="AV287" s="11"/>
      <c r="AW287" s="11"/>
      <c r="AX287" s="11"/>
      <c r="AY287" s="11"/>
      <c r="AZ287" s="11"/>
      <c r="BA287" s="11"/>
      <c r="BB287" s="11"/>
      <c r="BC287" s="11"/>
      <c r="BD287" s="11"/>
      <c r="BE287" s="11"/>
      <c r="BF287" s="11"/>
      <c r="BG287" s="11"/>
      <c r="BH287" s="11"/>
      <c r="BI287" s="11"/>
    </row>
    <row r="288" spans="2:103" s="12" customFormat="1">
      <c r="E288" s="1" t="s">
        <v>433</v>
      </c>
      <c r="F288" s="1"/>
      <c r="G288" s="21" t="s">
        <v>256</v>
      </c>
      <c r="H288" s="20"/>
      <c r="I288" s="20"/>
      <c r="J288" s="20"/>
      <c r="K288" s="21"/>
      <c r="L288" s="116" cm="1">
        <f t="array" ref="L288">IFERROR(MATCH(1,(L$2&gt;$H$277:$H$286)*(L$1&lt;$J$277:$J$286),0),0)</f>
        <v>0</v>
      </c>
      <c r="M288" s="116" cm="1">
        <f t="array" ref="M288">IFERROR(MATCH(1,(M$2&gt;$H$277:$H$286)*(M$1&lt;$J$277:$J$286),0),0)</f>
        <v>0</v>
      </c>
      <c r="N288" s="116" cm="1">
        <f t="array" ref="N288">IFERROR(MATCH(1,(N$2&gt;$H$277:$H$286)*(N$1&lt;$J$277:$J$286),0),0)</f>
        <v>0</v>
      </c>
      <c r="O288" s="116" cm="1">
        <f t="array" ref="O288">IFERROR(MATCH(1,(O$2&gt;$H$277:$H$286)*(O$1&lt;$J$277:$J$286),0),0)</f>
        <v>0</v>
      </c>
      <c r="P288" s="116" cm="1">
        <f t="array" ref="P288">IFERROR(MATCH(1,(P$2&gt;$H$277:$H$286)*(P$1&lt;$J$277:$J$286),0),0)</f>
        <v>0</v>
      </c>
      <c r="Q288" s="116" cm="1">
        <f t="array" ref="Q288">IFERROR(MATCH(1,(Q$2&gt;$H$277:$H$286)*(Q$1&lt;$J$277:$J$286),0),0)</f>
        <v>0</v>
      </c>
      <c r="R288" s="116" cm="1">
        <f t="array" ref="R288">IFERROR(MATCH(1,(R$2&gt;$H$277:$H$286)*(R$1&lt;$J$277:$J$286),0),0)</f>
        <v>0</v>
      </c>
      <c r="S288" s="116" cm="1">
        <f t="array" ref="S288">IFERROR(MATCH(1,(S$2&gt;$H$277:$H$286)*(S$1&lt;$J$277:$J$286),0),0)</f>
        <v>0</v>
      </c>
      <c r="T288" s="116" cm="1">
        <f t="array" ref="T288">IFERROR(MATCH(1,(T$2&gt;$H$277:$H$286)*(T$1&lt;$J$277:$J$286),0),0)</f>
        <v>0</v>
      </c>
      <c r="U288" s="116" cm="1">
        <f t="array" ref="U288">IFERROR(MATCH(1,(U$2&gt;$H$277:$H$286)*(U$1&lt;$J$277:$J$286),0),0)</f>
        <v>0</v>
      </c>
      <c r="V288" s="116" cm="1">
        <f t="array" ref="V288">IFERROR(MATCH(1,(V$2&gt;$H$277:$H$286)*(V$1&lt;$J$277:$J$286),0),0)</f>
        <v>0</v>
      </c>
      <c r="W288" s="116" cm="1">
        <f t="array" ref="W288">IFERROR(MATCH(1,(W$2&gt;$H$277:$H$286)*(W$1&lt;$J$277:$J$286),0),0)</f>
        <v>0</v>
      </c>
      <c r="X288" s="116" cm="1">
        <f t="array" ref="X288">IFERROR(MATCH(1,(X$2&gt;$H$277:$H$286)*(X$1&lt;$J$277:$J$286),0),0)</f>
        <v>0</v>
      </c>
      <c r="Y288" s="116" cm="1">
        <f t="array" ref="Y288">IFERROR(MATCH(1,(Y$2&gt;$H$277:$H$286)*(Y$1&lt;$J$277:$J$286),0),0)</f>
        <v>0</v>
      </c>
      <c r="Z288" s="116" cm="1">
        <f t="array" ref="Z288">IFERROR(MATCH(1,(Z$2&gt;$H$277:$H$286)*(Z$1&lt;$J$277:$J$286),0),0)</f>
        <v>0</v>
      </c>
      <c r="AA288" s="116" cm="1">
        <f t="array" ref="AA288">IFERROR(MATCH(1,(AA$2&gt;$H$277:$H$286)*(AA$1&lt;$J$277:$J$286),0),0)</f>
        <v>0</v>
      </c>
      <c r="AB288" s="116" cm="1">
        <f t="array" ref="AB288">IFERROR(MATCH(1,(AB$2&gt;$H$277:$H$286)*(AB$1&lt;$J$277:$J$286),0),0)</f>
        <v>0</v>
      </c>
      <c r="AC288" s="116" cm="1">
        <f t="array" ref="AC288">IFERROR(MATCH(1,(AC$2&gt;$H$277:$H$286)*(AC$1&lt;$J$277:$J$286),0),0)</f>
        <v>0</v>
      </c>
      <c r="AD288" s="116" cm="1">
        <f t="array" ref="AD288">IFERROR(MATCH(1,(AD$2&gt;$H$277:$H$286)*(AD$1&lt;$J$277:$J$286),0),0)</f>
        <v>0</v>
      </c>
      <c r="AE288" s="116" cm="1">
        <f t="array" ref="AE288">IFERROR(MATCH(1,(AE$2&gt;$H$277:$H$286)*(AE$1&lt;$J$277:$J$286),0),0)</f>
        <v>0</v>
      </c>
      <c r="AF288" s="116" cm="1">
        <f t="array" ref="AF288">IFERROR(MATCH(1,(AF$2&gt;$H$277:$H$286)*(AF$1&lt;$J$277:$J$286),0),0)</f>
        <v>0</v>
      </c>
      <c r="AG288" s="116" cm="1">
        <f t="array" ref="AG288">IFERROR(MATCH(1,(AG$2&gt;$H$277:$H$286)*(AG$1&lt;$J$277:$J$286),0),0)</f>
        <v>0</v>
      </c>
      <c r="AH288" s="116" cm="1">
        <f t="array" ref="AH288">IFERROR(MATCH(1,(AH$2&gt;$H$277:$H$286)*(AH$1&lt;$J$277:$J$286),0),0)</f>
        <v>0</v>
      </c>
      <c r="AI288" s="116" cm="1">
        <f t="array" ref="AI288">IFERROR(MATCH(1,(AI$2&gt;$H$277:$H$286)*(AI$1&lt;$J$277:$J$286),0),0)</f>
        <v>0</v>
      </c>
      <c r="AJ288" s="116" cm="1">
        <f t="array" ref="AJ288">IFERROR(MATCH(1,(AJ$2&gt;$H$277:$H$286)*(AJ$1&lt;$J$277:$J$286),0),0)</f>
        <v>0</v>
      </c>
      <c r="AK288" s="116" cm="1">
        <f t="array" ref="AK288">IFERROR(MATCH(1,(AK$2&gt;$H$277:$H$286)*(AK$1&lt;$J$277:$J$286),0),0)</f>
        <v>0</v>
      </c>
      <c r="AL288" s="116" cm="1">
        <f t="array" ref="AL288">IFERROR(MATCH(1,(AL$2&gt;$H$277:$H$286)*(AL$1&lt;$J$277:$J$286),0),0)</f>
        <v>0</v>
      </c>
      <c r="AM288" s="116" cm="1">
        <f t="array" ref="AM288">IFERROR(MATCH(1,(AM$2&gt;$H$277:$H$286)*(AM$1&lt;$J$277:$J$286),0),0)</f>
        <v>0</v>
      </c>
      <c r="AN288" s="116" cm="1">
        <f t="array" ref="AN288">IFERROR(MATCH(1,(AN$2&gt;$H$277:$H$286)*(AN$1&lt;$J$277:$J$286),0),0)</f>
        <v>0</v>
      </c>
      <c r="AO288" s="116" cm="1">
        <f t="array" ref="AO288">IFERROR(MATCH(1,(AO$2&gt;$H$277:$H$286)*(AO$1&lt;$J$277:$J$286),0),0)</f>
        <v>0</v>
      </c>
      <c r="AP288" s="116" cm="1">
        <f t="array" ref="AP288">IFERROR(MATCH(1,(AP$2&gt;$H$277:$H$286)*(AP$1&lt;$J$277:$J$286),0),0)</f>
        <v>0</v>
      </c>
      <c r="AQ288" s="116" cm="1">
        <f t="array" ref="AQ288">IFERROR(MATCH(1,(AQ$2&gt;$H$277:$H$286)*(AQ$1&lt;$J$277:$J$286),0),0)</f>
        <v>0</v>
      </c>
      <c r="AR288" s="116" cm="1">
        <f t="array" ref="AR288">IFERROR(MATCH(1,(AR$2&gt;$H$277:$H$286)*(AR$1&lt;$J$277:$J$286),0),0)</f>
        <v>0</v>
      </c>
      <c r="AS288" s="116" cm="1">
        <f t="array" ref="AS288">IFERROR(MATCH(1,(AS$2&gt;$H$277:$H$286)*(AS$1&lt;$J$277:$J$286),0),0)</f>
        <v>0</v>
      </c>
      <c r="AT288" s="116" cm="1">
        <f t="array" ref="AT288">IFERROR(MATCH(1,(AT$2&gt;$H$277:$H$286)*(AT$1&lt;$J$277:$J$286),0),0)</f>
        <v>0</v>
      </c>
      <c r="AU288" s="116" cm="1">
        <f t="array" ref="AU288">IFERROR(MATCH(1,(AU$2&gt;$H$277:$H$286)*(AU$1&lt;$J$277:$J$286),0),0)</f>
        <v>0</v>
      </c>
      <c r="AV288" s="116" cm="1">
        <f t="array" ref="AV288">IFERROR(MATCH(1,(AV$2&gt;$H$277:$H$286)*(AV$1&lt;$J$277:$J$286),0),0)</f>
        <v>0</v>
      </c>
      <c r="AW288" s="116" cm="1">
        <f t="array" ref="AW288">IFERROR(MATCH(1,(AW$2&gt;$H$277:$H$286)*(AW$1&lt;$J$277:$J$286),0),0)</f>
        <v>0</v>
      </c>
      <c r="AX288" s="116" cm="1">
        <f t="array" ref="AX288">IFERROR(MATCH(1,(AX$2&gt;$H$277:$H$286)*(AX$1&lt;$J$277:$J$286),0),0)</f>
        <v>0</v>
      </c>
      <c r="AY288" s="116" cm="1">
        <f t="array" ref="AY288">IFERROR(MATCH(1,(AY$2&gt;$H$277:$H$286)*(AY$1&lt;$J$277:$J$286),0),0)</f>
        <v>0</v>
      </c>
      <c r="AZ288" s="116" cm="1">
        <f t="array" ref="AZ288">IFERROR(MATCH(1,(AZ$2&gt;$H$277:$H$286)*(AZ$1&lt;$J$277:$J$286),0),0)</f>
        <v>0</v>
      </c>
      <c r="BA288" s="116" cm="1">
        <f t="array" ref="BA288">IFERROR(MATCH(1,(BA$2&gt;$H$277:$H$286)*(BA$1&lt;$J$277:$J$286),0),0)</f>
        <v>0</v>
      </c>
      <c r="BB288" s="116" cm="1">
        <f t="array" ref="BB288">IFERROR(MATCH(1,(BB$2&gt;$H$277:$H$286)*(BB$1&lt;$J$277:$J$286),0),0)</f>
        <v>0</v>
      </c>
      <c r="BC288" s="116" cm="1">
        <f t="array" ref="BC288">IFERROR(MATCH(1,(BC$2&gt;$H$277:$H$286)*(BC$1&lt;$J$277:$J$286),0),0)</f>
        <v>0</v>
      </c>
      <c r="BD288" s="116" cm="1">
        <f t="array" ref="BD288">IFERROR(MATCH(1,(BD$2&gt;$H$277:$H$286)*(BD$1&lt;$J$277:$J$286),0),0)</f>
        <v>0</v>
      </c>
      <c r="BE288" s="116" cm="1">
        <f t="array" ref="BE288">IFERROR(MATCH(1,(BE$2&gt;$H$277:$H$286)*(BE$1&lt;$J$277:$J$286),0),0)</f>
        <v>0</v>
      </c>
      <c r="BF288" s="116" cm="1">
        <f t="array" ref="BF288">IFERROR(MATCH(1,(BF$2&gt;$H$277:$H$286)*(BF$1&lt;$J$277:$J$286),0),0)</f>
        <v>0</v>
      </c>
      <c r="BG288" s="116" cm="1">
        <f t="array" ref="BG288">IFERROR(MATCH(1,(BG$2&gt;$H$277:$H$286)*(BG$1&lt;$J$277:$J$286),0),0)</f>
        <v>0</v>
      </c>
      <c r="BH288" s="116" cm="1">
        <f t="array" ref="BH288">IFERROR(MATCH(1,(BH$2&gt;$H$277:$H$286)*(BH$1&lt;$J$277:$J$286),0),0)</f>
        <v>0</v>
      </c>
      <c r="BI288" s="116" cm="1">
        <f t="array" ref="BI288">IFERROR(MATCH(1,(BI$2&gt;$H$277:$H$286)*(BI$1&lt;$J$277:$J$286),0),0)</f>
        <v>0</v>
      </c>
      <c r="BJ288" s="116" cm="1">
        <f t="array" ref="BJ288">IFERROR(MATCH(1,(BJ$2&gt;$H$277:$H$286)*(BJ$1&lt;$J$277:$J$286),0),0)</f>
        <v>0</v>
      </c>
      <c r="BK288" s="116" cm="1">
        <f t="array" ref="BK288">IFERROR(MATCH(1,(BK$2&gt;$H$277:$H$286)*(BK$1&lt;$J$277:$J$286),0),0)</f>
        <v>0</v>
      </c>
      <c r="BL288" s="116" cm="1">
        <f t="array" ref="BL288">IFERROR(MATCH(1,(BL$2&gt;$H$277:$H$286)*(BL$1&lt;$J$277:$J$286),0),0)</f>
        <v>0</v>
      </c>
      <c r="BM288" s="116" cm="1">
        <f t="array" ref="BM288">IFERROR(MATCH(1,(BM$2&gt;$H$277:$H$286)*(BM$1&lt;$J$277:$J$286),0),0)</f>
        <v>0</v>
      </c>
      <c r="BN288" s="116" cm="1">
        <f t="array" ref="BN288">IFERROR(MATCH(1,(BN$2&gt;$H$277:$H$286)*(BN$1&lt;$J$277:$J$286),0),0)</f>
        <v>0</v>
      </c>
      <c r="BO288" s="116" cm="1">
        <f t="array" ref="BO288">IFERROR(MATCH(1,(BO$2&gt;$H$277:$H$286)*(BO$1&lt;$J$277:$J$286),0),0)</f>
        <v>0</v>
      </c>
      <c r="BP288" s="116" cm="1">
        <f t="array" ref="BP288">IFERROR(MATCH(1,(BP$2&gt;$H$277:$H$286)*(BP$1&lt;$J$277:$J$286),0),0)</f>
        <v>0</v>
      </c>
      <c r="BQ288" s="116" cm="1">
        <f t="array" ref="BQ288">IFERROR(MATCH(1,(BQ$2&gt;$H$277:$H$286)*(BQ$1&lt;$J$277:$J$286),0),0)</f>
        <v>0</v>
      </c>
      <c r="BR288" s="116" cm="1">
        <f t="array" ref="BR288">IFERROR(MATCH(1,(BR$2&gt;$H$277:$H$286)*(BR$1&lt;$J$277:$J$286),0),0)</f>
        <v>0</v>
      </c>
      <c r="BS288" s="116" cm="1">
        <f t="array" ref="BS288">IFERROR(MATCH(1,(BS$2&gt;$H$277:$H$286)*(BS$1&lt;$J$277:$J$286),0),0)</f>
        <v>0</v>
      </c>
      <c r="BT288" s="116" cm="1">
        <f t="array" ref="BT288">IFERROR(MATCH(1,(BT$2&gt;$H$277:$H$286)*(BT$1&lt;$J$277:$J$286),0),0)</f>
        <v>0</v>
      </c>
      <c r="BU288" s="116" cm="1">
        <f t="array" ref="BU288">IFERROR(MATCH(1,(BU$2&gt;$H$277:$H$286)*(BU$1&lt;$J$277:$J$286),0),0)</f>
        <v>0</v>
      </c>
      <c r="BV288" s="116" cm="1">
        <f t="array" ref="BV288">IFERROR(MATCH(1,(BV$2&gt;$H$277:$H$286)*(BV$1&lt;$J$277:$J$286),0),0)</f>
        <v>0</v>
      </c>
      <c r="BW288" s="116" cm="1">
        <f t="array" ref="BW288">IFERROR(MATCH(1,(BW$2&gt;$H$277:$H$286)*(BW$1&lt;$J$277:$J$286),0),0)</f>
        <v>0</v>
      </c>
      <c r="BX288" s="116" cm="1">
        <f t="array" ref="BX288">IFERROR(MATCH(1,(BX$2&gt;$H$277:$H$286)*(BX$1&lt;$J$277:$J$286),0),0)</f>
        <v>0</v>
      </c>
      <c r="BY288" s="116" cm="1">
        <f t="array" ref="BY288">IFERROR(MATCH(1,(BY$2&gt;$H$277:$H$286)*(BY$1&lt;$J$277:$J$286),0),0)</f>
        <v>0</v>
      </c>
      <c r="BZ288" s="116" cm="1">
        <f t="array" ref="BZ288">IFERROR(MATCH(1,(BZ$2&gt;$H$277:$H$286)*(BZ$1&lt;$J$277:$J$286),0),0)</f>
        <v>0</v>
      </c>
      <c r="CA288" s="116" cm="1">
        <f t="array" ref="CA288">IFERROR(MATCH(1,(CA$2&gt;$H$277:$H$286)*(CA$1&lt;$J$277:$J$286),0),0)</f>
        <v>0</v>
      </c>
      <c r="CB288" s="116" cm="1">
        <f t="array" ref="CB288">IFERROR(MATCH(1,(CB$2&gt;$H$277:$H$286)*(CB$1&lt;$J$277:$J$286),0),0)</f>
        <v>0</v>
      </c>
      <c r="CC288" s="116" cm="1">
        <f t="array" ref="CC288">IFERROR(MATCH(1,(CC$2&gt;$H$277:$H$286)*(CC$1&lt;$J$277:$J$286),0),0)</f>
        <v>0</v>
      </c>
      <c r="CD288" s="116" cm="1">
        <f t="array" ref="CD288">IFERROR(MATCH(1,(CD$2&gt;$H$277:$H$286)*(CD$1&lt;$J$277:$J$286),0),0)</f>
        <v>0</v>
      </c>
      <c r="CE288" s="116" cm="1">
        <f t="array" ref="CE288">IFERROR(MATCH(1,(CE$2&gt;$H$277:$H$286)*(CE$1&lt;$J$277:$J$286),0),0)</f>
        <v>0</v>
      </c>
      <c r="CF288" s="116" cm="1">
        <f t="array" ref="CF288">IFERROR(MATCH(1,(CF$2&gt;$H$277:$H$286)*(CF$1&lt;$J$277:$J$286),0),0)</f>
        <v>0</v>
      </c>
      <c r="CG288" s="116" cm="1">
        <f t="array" ref="CG288">IFERROR(MATCH(1,(CG$2&gt;$H$277:$H$286)*(CG$1&lt;$J$277:$J$286),0),0)</f>
        <v>0</v>
      </c>
      <c r="CH288" s="116" cm="1">
        <f t="array" ref="CH288">IFERROR(MATCH(1,(CH$2&gt;$H$277:$H$286)*(CH$1&lt;$J$277:$J$286),0),0)</f>
        <v>0</v>
      </c>
      <c r="CI288" s="116" cm="1">
        <f t="array" ref="CI288">IFERROR(MATCH(1,(CI$2&gt;$H$277:$H$286)*(CI$1&lt;$J$277:$J$286),0),0)</f>
        <v>0</v>
      </c>
      <c r="CJ288" s="116" cm="1">
        <f t="array" ref="CJ288">IFERROR(MATCH(1,(CJ$2&gt;$H$277:$H$286)*(CJ$1&lt;$J$277:$J$286),0),0)</f>
        <v>0</v>
      </c>
      <c r="CK288" s="116" cm="1">
        <f t="array" ref="CK288">IFERROR(MATCH(1,(CK$2&gt;$H$277:$H$286)*(CK$1&lt;$J$277:$J$286),0),0)</f>
        <v>0</v>
      </c>
      <c r="CL288" s="116" cm="1">
        <f t="array" ref="CL288">IFERROR(MATCH(1,(CL$2&gt;$H$277:$H$286)*(CL$1&lt;$J$277:$J$286),0),0)</f>
        <v>0</v>
      </c>
      <c r="CM288" s="116" cm="1">
        <f t="array" ref="CM288">IFERROR(MATCH(1,(CM$2&gt;$H$277:$H$286)*(CM$1&lt;$J$277:$J$286),0),0)</f>
        <v>0</v>
      </c>
      <c r="CN288" s="116" cm="1">
        <f t="array" ref="CN288">IFERROR(MATCH(1,(CN$2&gt;$H$277:$H$286)*(CN$1&lt;$J$277:$J$286),0),0)</f>
        <v>0</v>
      </c>
      <c r="CO288" s="116" cm="1">
        <f t="array" ref="CO288">IFERROR(MATCH(1,(CO$2&gt;$H$277:$H$286)*(CO$1&lt;$J$277:$J$286),0),0)</f>
        <v>0</v>
      </c>
      <c r="CP288" s="116" cm="1">
        <f t="array" ref="CP288">IFERROR(MATCH(1,(CP$2&gt;$H$277:$H$286)*(CP$1&lt;$J$277:$J$286),0),0)</f>
        <v>0</v>
      </c>
      <c r="CQ288" s="116" cm="1">
        <f t="array" ref="CQ288">IFERROR(MATCH(1,(CQ$2&gt;$H$277:$H$286)*(CQ$1&lt;$J$277:$J$286),0),0)</f>
        <v>0</v>
      </c>
      <c r="CR288" s="116" cm="1">
        <f t="array" ref="CR288">IFERROR(MATCH(1,(CR$2&gt;$H$277:$H$286)*(CR$1&lt;$J$277:$J$286),0),0)</f>
        <v>0</v>
      </c>
      <c r="CS288" s="116" cm="1">
        <f t="array" ref="CS288">IFERROR(MATCH(1,(CS$2&gt;$H$277:$H$286)*(CS$1&lt;$J$277:$J$286),0),0)</f>
        <v>0</v>
      </c>
      <c r="CT288" s="116" cm="1">
        <f t="array" ref="CT288">IFERROR(MATCH(1,(CT$2&gt;$H$277:$H$286)*(CT$1&lt;$J$277:$J$286),0),0)</f>
        <v>0</v>
      </c>
      <c r="CU288" s="116" cm="1">
        <f t="array" ref="CU288">IFERROR(MATCH(1,(CU$2&gt;$H$277:$H$286)*(CU$1&lt;$J$277:$J$286),0),0)</f>
        <v>0</v>
      </c>
      <c r="CV288" s="116" cm="1">
        <f t="array" ref="CV288">IFERROR(MATCH(1,(CV$2&gt;$H$277:$H$286)*(CV$1&lt;$J$277:$J$286),0),0)</f>
        <v>0</v>
      </c>
    </row>
    <row r="289" spans="5:100" s="12" customFormat="1">
      <c r="E289" s="1" t="s">
        <v>434</v>
      </c>
      <c r="F289" s="1"/>
      <c r="G289" s="21" t="s">
        <v>58</v>
      </c>
      <c r="H289" s="20"/>
      <c r="I289" s="20"/>
      <c r="J289" s="20"/>
      <c r="K289" s="21"/>
      <c r="L289" s="151" cm="1">
        <f t="array" ref="L289">IF(L288&gt;0,INDEX(Scenarios!$J$82:$J$85,L288),0)</f>
        <v>0</v>
      </c>
      <c r="M289" s="151" cm="1">
        <f t="array" ref="M289">IF(M288&gt;0,INDEX(Scenarios!$J$82:$J$85,M288),0)</f>
        <v>0</v>
      </c>
      <c r="N289" s="151" cm="1">
        <f t="array" ref="N289">IF(N288&gt;0,INDEX(Scenarios!$J$82:$J$85,N288),0)</f>
        <v>0</v>
      </c>
      <c r="O289" s="151" cm="1">
        <f t="array" ref="O289">IF(O288&gt;0,INDEX(Scenarios!$J$82:$J$85,O288),0)</f>
        <v>0</v>
      </c>
      <c r="P289" s="151" cm="1">
        <f t="array" ref="P289">IF(P288&gt;0,INDEX(Scenarios!$J$82:$J$85,P288),0)</f>
        <v>0</v>
      </c>
      <c r="Q289" s="151" cm="1">
        <f t="array" ref="Q289">IF(Q288&gt;0,INDEX(Scenarios!$J$82:$J$85,Q288),0)</f>
        <v>0</v>
      </c>
      <c r="R289" s="151" cm="1">
        <f t="array" ref="R289">IF(R288&gt;0,INDEX(Scenarios!$J$82:$J$85,R288),0)</f>
        <v>0</v>
      </c>
      <c r="S289" s="151" cm="1">
        <f t="array" ref="S289">IF(S288&gt;0,INDEX(Scenarios!$J$82:$J$85,S288),0)</f>
        <v>0</v>
      </c>
      <c r="T289" s="151" cm="1">
        <f t="array" ref="T289">IF(T288&gt;0,INDEX(Scenarios!$J$82:$J$85,T288),0)</f>
        <v>0</v>
      </c>
      <c r="U289" s="151" cm="1">
        <f t="array" ref="U289">IF(U288&gt;0,INDEX(Scenarios!$J$82:$J$85,U288),0)</f>
        <v>0</v>
      </c>
      <c r="V289" s="151" cm="1">
        <f t="array" ref="V289">IF(V288&gt;0,INDEX(Scenarios!$J$82:$J$85,V288),0)</f>
        <v>0</v>
      </c>
      <c r="W289" s="151" cm="1">
        <f t="array" ref="W289">IF(W288&gt;0,INDEX(Scenarios!$J$82:$J$85,W288),0)</f>
        <v>0</v>
      </c>
      <c r="X289" s="151" cm="1">
        <f t="array" ref="X289">IF(X288&gt;0,INDEX(Scenarios!$J$82:$J$85,X288),0)</f>
        <v>0</v>
      </c>
      <c r="Y289" s="151" cm="1">
        <f t="array" ref="Y289">IF(Y288&gt;0,INDEX(Scenarios!$J$82:$J$85,Y288),0)</f>
        <v>0</v>
      </c>
      <c r="Z289" s="151" cm="1">
        <f t="array" ref="Z289">IF(Z288&gt;0,INDEX(Scenarios!$J$82:$J$85,Z288),0)</f>
        <v>0</v>
      </c>
      <c r="AA289" s="151" cm="1">
        <f t="array" ref="AA289">IF(AA288&gt;0,INDEX(Scenarios!$J$82:$J$85,AA288),0)</f>
        <v>0</v>
      </c>
      <c r="AB289" s="151" cm="1">
        <f t="array" ref="AB289">IF(AB288&gt;0,INDEX(Scenarios!$J$82:$J$85,AB288),0)</f>
        <v>0</v>
      </c>
      <c r="AC289" s="151" cm="1">
        <f t="array" ref="AC289">IF(AC288&gt;0,INDEX(Scenarios!$J$82:$J$85,AC288),0)</f>
        <v>0</v>
      </c>
      <c r="AD289" s="151" cm="1">
        <f t="array" ref="AD289">IF(AD288&gt;0,INDEX(Scenarios!$J$82:$J$85,AD288),0)</f>
        <v>0</v>
      </c>
      <c r="AE289" s="151" cm="1">
        <f t="array" ref="AE289">IF(AE288&gt;0,INDEX(Scenarios!$J$82:$J$85,AE288),0)</f>
        <v>0</v>
      </c>
      <c r="AF289" s="151" cm="1">
        <f t="array" ref="AF289">IF(AF288&gt;0,INDEX(Scenarios!$J$82:$J$85,AF288),0)</f>
        <v>0</v>
      </c>
      <c r="AG289" s="151" cm="1">
        <f t="array" ref="AG289">IF(AG288&gt;0,INDEX(Scenarios!$J$82:$J$85,AG288),0)</f>
        <v>0</v>
      </c>
      <c r="AH289" s="151" cm="1">
        <f t="array" ref="AH289">IF(AH288&gt;0,INDEX(Scenarios!$J$82:$J$85,AH288),0)</f>
        <v>0</v>
      </c>
      <c r="AI289" s="151" cm="1">
        <f t="array" ref="AI289">IF(AI288&gt;0,INDEX(Scenarios!$J$82:$J$85,AI288),0)</f>
        <v>0</v>
      </c>
      <c r="AJ289" s="151" cm="1">
        <f t="array" ref="AJ289">IF(AJ288&gt;0,INDEX(Scenarios!$J$82:$J$85,AJ288),0)</f>
        <v>0</v>
      </c>
      <c r="AK289" s="151" cm="1">
        <f t="array" ref="AK289">IF(AK288&gt;0,INDEX(Scenarios!$J$82:$J$85,AK288),0)</f>
        <v>0</v>
      </c>
      <c r="AL289" s="151" cm="1">
        <f t="array" ref="AL289">IF(AL288&gt;0,INDEX(Scenarios!$J$82:$J$85,AL288),0)</f>
        <v>0</v>
      </c>
      <c r="AM289" s="151" cm="1">
        <f t="array" ref="AM289">IF(AM288&gt;0,INDEX(Scenarios!$J$82:$J$85,AM288),0)</f>
        <v>0</v>
      </c>
      <c r="AN289" s="151" cm="1">
        <f t="array" ref="AN289">IF(AN288&gt;0,INDEX(Scenarios!$J$82:$J$85,AN288),0)</f>
        <v>0</v>
      </c>
      <c r="AO289" s="151" cm="1">
        <f t="array" ref="AO289">IF(AO288&gt;0,INDEX(Scenarios!$J$82:$J$85,AO288),0)</f>
        <v>0</v>
      </c>
      <c r="AP289" s="151" cm="1">
        <f t="array" ref="AP289">IF(AP288&gt;0,INDEX(Scenarios!$J$82:$J$85,AP288),0)</f>
        <v>0</v>
      </c>
      <c r="AQ289" s="151" cm="1">
        <f t="array" ref="AQ289">IF(AQ288&gt;0,INDEX(Scenarios!$J$82:$J$85,AQ288),0)</f>
        <v>0</v>
      </c>
      <c r="AR289" s="151" cm="1">
        <f t="array" ref="AR289">IF(AR288&gt;0,INDEX(Scenarios!$J$82:$J$85,AR288),0)</f>
        <v>0</v>
      </c>
      <c r="AS289" s="151" cm="1">
        <f t="array" ref="AS289">IF(AS288&gt;0,INDEX(Scenarios!$J$82:$J$85,AS288),0)</f>
        <v>0</v>
      </c>
      <c r="AT289" s="151" cm="1">
        <f t="array" ref="AT289">IF(AT288&gt;0,INDEX(Scenarios!$J$82:$J$85,AT288),0)</f>
        <v>0</v>
      </c>
      <c r="AU289" s="151" cm="1">
        <f t="array" ref="AU289">IF(AU288&gt;0,INDEX(Scenarios!$J$82:$J$85,AU288),0)</f>
        <v>0</v>
      </c>
      <c r="AV289" s="151" cm="1">
        <f t="array" ref="AV289">IF(AV288&gt;0,INDEX(Scenarios!$J$82:$J$85,AV288),0)</f>
        <v>0</v>
      </c>
      <c r="AW289" s="151" cm="1">
        <f t="array" ref="AW289">IF(AW288&gt;0,INDEX(Scenarios!$J$82:$J$85,AW288),0)</f>
        <v>0</v>
      </c>
      <c r="AX289" s="151" cm="1">
        <f t="array" ref="AX289">IF(AX288&gt;0,INDEX(Scenarios!$J$82:$J$85,AX288),0)</f>
        <v>0</v>
      </c>
      <c r="AY289" s="151" cm="1">
        <f t="array" ref="AY289">IF(AY288&gt;0,INDEX(Scenarios!$J$82:$J$85,AY288),0)</f>
        <v>0</v>
      </c>
      <c r="AZ289" s="151" cm="1">
        <f t="array" ref="AZ289">IF(AZ288&gt;0,INDEX(Scenarios!$J$82:$J$85,AZ288),0)</f>
        <v>0</v>
      </c>
      <c r="BA289" s="151" cm="1">
        <f t="array" ref="BA289">IF(BA288&gt;0,INDEX(Scenarios!$J$82:$J$85,BA288),0)</f>
        <v>0</v>
      </c>
      <c r="BB289" s="151" cm="1">
        <f t="array" ref="BB289">IF(BB288&gt;0,INDEX(Scenarios!$J$82:$J$85,BB288),0)</f>
        <v>0</v>
      </c>
      <c r="BC289" s="151" cm="1">
        <f t="array" ref="BC289">IF(BC288&gt;0,INDEX(Scenarios!$J$82:$J$85,BC288),0)</f>
        <v>0</v>
      </c>
      <c r="BD289" s="151" cm="1">
        <f t="array" ref="BD289">IF(BD288&gt;0,INDEX(Scenarios!$J$82:$J$85,BD288),0)</f>
        <v>0</v>
      </c>
      <c r="BE289" s="151" cm="1">
        <f t="array" ref="BE289">IF(BE288&gt;0,INDEX(Scenarios!$J$82:$J$85,BE288),0)</f>
        <v>0</v>
      </c>
      <c r="BF289" s="151" cm="1">
        <f t="array" ref="BF289">IF(BF288&gt;0,INDEX(Scenarios!$J$82:$J$85,BF288),0)</f>
        <v>0</v>
      </c>
      <c r="BG289" s="151" cm="1">
        <f t="array" ref="BG289">IF(BG288&gt;0,INDEX(Scenarios!$J$82:$J$85,BG288),0)</f>
        <v>0</v>
      </c>
      <c r="BH289" s="151" cm="1">
        <f t="array" ref="BH289">IF(BH288&gt;0,INDEX(Scenarios!$J$82:$J$85,BH288),0)</f>
        <v>0</v>
      </c>
      <c r="BI289" s="151" cm="1">
        <f t="array" ref="BI289">IF(BI288&gt;0,INDEX(Scenarios!$J$82:$J$85,BI288),0)</f>
        <v>0</v>
      </c>
      <c r="BJ289" s="151" cm="1">
        <f t="array" ref="BJ289">IF(BJ288&gt;0,INDEX(Scenarios!$J$82:$J$85,BJ288),0)</f>
        <v>0</v>
      </c>
      <c r="BK289" s="151" cm="1">
        <f t="array" ref="BK289">IF(BK288&gt;0,INDEX(Scenarios!$J$82:$J$85,BK288),0)</f>
        <v>0</v>
      </c>
      <c r="BL289" s="151" cm="1">
        <f t="array" ref="BL289">IF(BL288&gt;0,INDEX(Scenarios!$J$82:$J$85,BL288),0)</f>
        <v>0</v>
      </c>
      <c r="BM289" s="151" cm="1">
        <f t="array" ref="BM289">IF(BM288&gt;0,INDEX(Scenarios!$J$82:$J$85,BM288),0)</f>
        <v>0</v>
      </c>
      <c r="BN289" s="151" cm="1">
        <f t="array" ref="BN289">IF(BN288&gt;0,INDEX(Scenarios!$J$82:$J$85,BN288),0)</f>
        <v>0</v>
      </c>
      <c r="BO289" s="151" cm="1">
        <f t="array" ref="BO289">IF(BO288&gt;0,INDEX(Scenarios!$J$82:$J$85,BO288),0)</f>
        <v>0</v>
      </c>
      <c r="BP289" s="151" cm="1">
        <f t="array" ref="BP289">IF(BP288&gt;0,INDEX(Scenarios!$J$82:$J$85,BP288),0)</f>
        <v>0</v>
      </c>
      <c r="BQ289" s="151" cm="1">
        <f t="array" ref="BQ289">IF(BQ288&gt;0,INDEX(Scenarios!$J$82:$J$85,BQ288),0)</f>
        <v>0</v>
      </c>
      <c r="BR289" s="151" cm="1">
        <f t="array" ref="BR289">IF(BR288&gt;0,INDEX(Scenarios!$J$82:$J$85,BR288),0)</f>
        <v>0</v>
      </c>
      <c r="BS289" s="151" cm="1">
        <f t="array" ref="BS289">IF(BS288&gt;0,INDEX(Scenarios!$J$82:$J$85,BS288),0)</f>
        <v>0</v>
      </c>
      <c r="BT289" s="151" cm="1">
        <f t="array" ref="BT289">IF(BT288&gt;0,INDEX(Scenarios!$J$82:$J$85,BT288),0)</f>
        <v>0</v>
      </c>
      <c r="BU289" s="151" cm="1">
        <f t="array" ref="BU289">IF(BU288&gt;0,INDEX(Scenarios!$J$82:$J$85,BU288),0)</f>
        <v>0</v>
      </c>
      <c r="BV289" s="151" cm="1">
        <f t="array" ref="BV289">IF(BV288&gt;0,INDEX(Scenarios!$J$82:$J$85,BV288),0)</f>
        <v>0</v>
      </c>
      <c r="BW289" s="151" cm="1">
        <f t="array" ref="BW289">IF(BW288&gt;0,INDEX(Scenarios!$J$82:$J$85,BW288),0)</f>
        <v>0</v>
      </c>
      <c r="BX289" s="151" cm="1">
        <f t="array" ref="BX289">IF(BX288&gt;0,INDEX(Scenarios!$J$82:$J$85,BX288),0)</f>
        <v>0</v>
      </c>
      <c r="BY289" s="151" cm="1">
        <f t="array" ref="BY289">IF(BY288&gt;0,INDEX(Scenarios!$J$82:$J$85,BY288),0)</f>
        <v>0</v>
      </c>
      <c r="BZ289" s="151" cm="1">
        <f t="array" ref="BZ289">IF(BZ288&gt;0,INDEX(Scenarios!$J$82:$J$85,BZ288),0)</f>
        <v>0</v>
      </c>
      <c r="CA289" s="151" cm="1">
        <f t="array" ref="CA289">IF(CA288&gt;0,INDEX(Scenarios!$J$82:$J$85,CA288),0)</f>
        <v>0</v>
      </c>
      <c r="CB289" s="151" cm="1">
        <f t="array" ref="CB289">IF(CB288&gt;0,INDEX(Scenarios!$J$82:$J$85,CB288),0)</f>
        <v>0</v>
      </c>
      <c r="CC289" s="151" cm="1">
        <f t="array" ref="CC289">IF(CC288&gt;0,INDEX(Scenarios!$J$82:$J$85,CC288),0)</f>
        <v>0</v>
      </c>
      <c r="CD289" s="151" cm="1">
        <f t="array" ref="CD289">IF(CD288&gt;0,INDEX(Scenarios!$J$82:$J$85,CD288),0)</f>
        <v>0</v>
      </c>
      <c r="CE289" s="151" cm="1">
        <f t="array" ref="CE289">IF(CE288&gt;0,INDEX(Scenarios!$J$82:$J$85,CE288),0)</f>
        <v>0</v>
      </c>
      <c r="CF289" s="151" cm="1">
        <f t="array" ref="CF289">IF(CF288&gt;0,INDEX(Scenarios!$J$82:$J$85,CF288),0)</f>
        <v>0</v>
      </c>
      <c r="CG289" s="151" cm="1">
        <f t="array" ref="CG289">IF(CG288&gt;0,INDEX(Scenarios!$J$82:$J$85,CG288),0)</f>
        <v>0</v>
      </c>
      <c r="CH289" s="151" cm="1">
        <f t="array" ref="CH289">IF(CH288&gt;0,INDEX(Scenarios!$J$82:$J$85,CH288),0)</f>
        <v>0</v>
      </c>
      <c r="CI289" s="151" cm="1">
        <f t="array" ref="CI289">IF(CI288&gt;0,INDEX(Scenarios!$J$82:$J$85,CI288),0)</f>
        <v>0</v>
      </c>
      <c r="CJ289" s="151" cm="1">
        <f t="array" ref="CJ289">IF(CJ288&gt;0,INDEX(Scenarios!$J$82:$J$85,CJ288),0)</f>
        <v>0</v>
      </c>
      <c r="CK289" s="151" cm="1">
        <f t="array" ref="CK289">IF(CK288&gt;0,INDEX(Scenarios!$J$82:$J$85,CK288),0)</f>
        <v>0</v>
      </c>
      <c r="CL289" s="151" cm="1">
        <f t="array" ref="CL289">IF(CL288&gt;0,INDEX(Scenarios!$J$82:$J$85,CL288),0)</f>
        <v>0</v>
      </c>
      <c r="CM289" s="151" cm="1">
        <f t="array" ref="CM289">IF(CM288&gt;0,INDEX(Scenarios!$J$82:$J$85,CM288),0)</f>
        <v>0</v>
      </c>
      <c r="CN289" s="151" cm="1">
        <f t="array" ref="CN289">IF(CN288&gt;0,INDEX(Scenarios!$J$82:$J$85,CN288),0)</f>
        <v>0</v>
      </c>
      <c r="CO289" s="151" cm="1">
        <f t="array" ref="CO289">IF(CO288&gt;0,INDEX(Scenarios!$J$82:$J$85,CO288),0)</f>
        <v>0</v>
      </c>
      <c r="CP289" s="151" cm="1">
        <f t="array" ref="CP289">IF(CP288&gt;0,INDEX(Scenarios!$J$82:$J$85,CP288),0)</f>
        <v>0</v>
      </c>
      <c r="CQ289" s="151" cm="1">
        <f t="array" ref="CQ289">IF(CQ288&gt;0,INDEX(Scenarios!$J$82:$J$85,CQ288),0)</f>
        <v>0</v>
      </c>
      <c r="CR289" s="151" cm="1">
        <f t="array" ref="CR289">IF(CR288&gt;0,INDEX(Scenarios!$J$82:$J$85,CR288),0)</f>
        <v>0</v>
      </c>
      <c r="CS289" s="151" cm="1">
        <f t="array" ref="CS289">IF(CS288&gt;0,INDEX(Scenarios!$J$82:$J$85,CS288),0)</f>
        <v>0</v>
      </c>
      <c r="CT289" s="151" cm="1">
        <f t="array" ref="CT289">IF(CT288&gt;0,INDEX(Scenarios!$J$82:$J$85,CT288),0)</f>
        <v>0</v>
      </c>
      <c r="CU289" s="151" cm="1">
        <f t="array" ref="CU289">IF(CU288&gt;0,INDEX(Scenarios!$J$82:$J$85,CU288),0)</f>
        <v>0</v>
      </c>
      <c r="CV289" s="151" cm="1">
        <f t="array" ref="CV289">IF(CV288&gt;0,INDEX(Scenarios!$J$82:$J$85,CV288),0)</f>
        <v>0</v>
      </c>
    </row>
    <row r="290" spans="5:100" s="12" customFormat="1">
      <c r="E290" s="1" t="s">
        <v>435</v>
      </c>
      <c r="F290" s="1"/>
      <c r="G290" s="21" t="s">
        <v>423</v>
      </c>
      <c r="H290" s="20"/>
      <c r="I290" s="20"/>
      <c r="J290" s="20"/>
      <c r="K290" s="21"/>
      <c r="L290" s="269" t="str">
        <f t="shared" ref="L290:AQ290" si="251">IF(L288&gt;0,MAX(INDEX($H$277:$H$286,L288),L$1),"")</f>
        <v/>
      </c>
      <c r="M290" s="269" t="str">
        <f t="shared" si="251"/>
        <v/>
      </c>
      <c r="N290" s="269" t="str">
        <f t="shared" si="251"/>
        <v/>
      </c>
      <c r="O290" s="269" t="str">
        <f t="shared" si="251"/>
        <v/>
      </c>
      <c r="P290" s="269" t="str">
        <f t="shared" si="251"/>
        <v/>
      </c>
      <c r="Q290" s="269" t="str">
        <f t="shared" si="251"/>
        <v/>
      </c>
      <c r="R290" s="269" t="str">
        <f t="shared" si="251"/>
        <v/>
      </c>
      <c r="S290" s="269" t="str">
        <f t="shared" si="251"/>
        <v/>
      </c>
      <c r="T290" s="269" t="str">
        <f t="shared" si="251"/>
        <v/>
      </c>
      <c r="U290" s="269" t="str">
        <f t="shared" si="251"/>
        <v/>
      </c>
      <c r="V290" s="269" t="str">
        <f t="shared" si="251"/>
        <v/>
      </c>
      <c r="W290" s="269" t="str">
        <f t="shared" si="251"/>
        <v/>
      </c>
      <c r="X290" s="269" t="str">
        <f t="shared" si="251"/>
        <v/>
      </c>
      <c r="Y290" s="269" t="str">
        <f t="shared" si="251"/>
        <v/>
      </c>
      <c r="Z290" s="269" t="str">
        <f t="shared" si="251"/>
        <v/>
      </c>
      <c r="AA290" s="269" t="str">
        <f t="shared" si="251"/>
        <v/>
      </c>
      <c r="AB290" s="269" t="str">
        <f t="shared" si="251"/>
        <v/>
      </c>
      <c r="AC290" s="269" t="str">
        <f t="shared" si="251"/>
        <v/>
      </c>
      <c r="AD290" s="269" t="str">
        <f t="shared" si="251"/>
        <v/>
      </c>
      <c r="AE290" s="269" t="str">
        <f t="shared" si="251"/>
        <v/>
      </c>
      <c r="AF290" s="269" t="str">
        <f t="shared" si="251"/>
        <v/>
      </c>
      <c r="AG290" s="269" t="str">
        <f t="shared" si="251"/>
        <v/>
      </c>
      <c r="AH290" s="269" t="str">
        <f t="shared" si="251"/>
        <v/>
      </c>
      <c r="AI290" s="269" t="str">
        <f t="shared" si="251"/>
        <v/>
      </c>
      <c r="AJ290" s="269" t="str">
        <f t="shared" si="251"/>
        <v/>
      </c>
      <c r="AK290" s="269" t="str">
        <f t="shared" si="251"/>
        <v/>
      </c>
      <c r="AL290" s="269" t="str">
        <f t="shared" si="251"/>
        <v/>
      </c>
      <c r="AM290" s="269" t="str">
        <f t="shared" si="251"/>
        <v/>
      </c>
      <c r="AN290" s="269" t="str">
        <f t="shared" si="251"/>
        <v/>
      </c>
      <c r="AO290" s="269" t="str">
        <f t="shared" si="251"/>
        <v/>
      </c>
      <c r="AP290" s="269" t="str">
        <f t="shared" si="251"/>
        <v/>
      </c>
      <c r="AQ290" s="269" t="str">
        <f t="shared" si="251"/>
        <v/>
      </c>
      <c r="AR290" s="269" t="str">
        <f t="shared" ref="AR290:BW290" si="252">IF(AR288&gt;0,MAX(INDEX($H$277:$H$286,AR288),AR$1),"")</f>
        <v/>
      </c>
      <c r="AS290" s="269" t="str">
        <f t="shared" si="252"/>
        <v/>
      </c>
      <c r="AT290" s="269" t="str">
        <f t="shared" si="252"/>
        <v/>
      </c>
      <c r="AU290" s="269" t="str">
        <f t="shared" si="252"/>
        <v/>
      </c>
      <c r="AV290" s="269" t="str">
        <f t="shared" si="252"/>
        <v/>
      </c>
      <c r="AW290" s="269" t="str">
        <f t="shared" si="252"/>
        <v/>
      </c>
      <c r="AX290" s="269" t="str">
        <f t="shared" si="252"/>
        <v/>
      </c>
      <c r="AY290" s="269" t="str">
        <f t="shared" si="252"/>
        <v/>
      </c>
      <c r="AZ290" s="269" t="str">
        <f t="shared" si="252"/>
        <v/>
      </c>
      <c r="BA290" s="269" t="str">
        <f t="shared" si="252"/>
        <v/>
      </c>
      <c r="BB290" s="269" t="str">
        <f t="shared" si="252"/>
        <v/>
      </c>
      <c r="BC290" s="269" t="str">
        <f t="shared" si="252"/>
        <v/>
      </c>
      <c r="BD290" s="269" t="str">
        <f t="shared" si="252"/>
        <v/>
      </c>
      <c r="BE290" s="269" t="str">
        <f t="shared" si="252"/>
        <v/>
      </c>
      <c r="BF290" s="269" t="str">
        <f t="shared" si="252"/>
        <v/>
      </c>
      <c r="BG290" s="269" t="str">
        <f t="shared" si="252"/>
        <v/>
      </c>
      <c r="BH290" s="269" t="str">
        <f t="shared" si="252"/>
        <v/>
      </c>
      <c r="BI290" s="269" t="str">
        <f t="shared" si="252"/>
        <v/>
      </c>
      <c r="BJ290" s="269" t="str">
        <f t="shared" si="252"/>
        <v/>
      </c>
      <c r="BK290" s="269" t="str">
        <f t="shared" si="252"/>
        <v/>
      </c>
      <c r="BL290" s="269" t="str">
        <f t="shared" si="252"/>
        <v/>
      </c>
      <c r="BM290" s="269" t="str">
        <f t="shared" si="252"/>
        <v/>
      </c>
      <c r="BN290" s="269" t="str">
        <f t="shared" si="252"/>
        <v/>
      </c>
      <c r="BO290" s="269" t="str">
        <f t="shared" si="252"/>
        <v/>
      </c>
      <c r="BP290" s="269" t="str">
        <f t="shared" si="252"/>
        <v/>
      </c>
      <c r="BQ290" s="269" t="str">
        <f t="shared" si="252"/>
        <v/>
      </c>
      <c r="BR290" s="269" t="str">
        <f t="shared" si="252"/>
        <v/>
      </c>
      <c r="BS290" s="269" t="str">
        <f t="shared" si="252"/>
        <v/>
      </c>
      <c r="BT290" s="269" t="str">
        <f t="shared" si="252"/>
        <v/>
      </c>
      <c r="BU290" s="269" t="str">
        <f t="shared" si="252"/>
        <v/>
      </c>
      <c r="BV290" s="269" t="str">
        <f t="shared" si="252"/>
        <v/>
      </c>
      <c r="BW290" s="269" t="str">
        <f t="shared" si="252"/>
        <v/>
      </c>
      <c r="BX290" s="269" t="str">
        <f t="shared" ref="BX290:CV290" si="253">IF(BX288&gt;0,MAX(INDEX($H$277:$H$286,BX288),BX$1),"")</f>
        <v/>
      </c>
      <c r="BY290" s="269" t="str">
        <f t="shared" si="253"/>
        <v/>
      </c>
      <c r="BZ290" s="269" t="str">
        <f t="shared" si="253"/>
        <v/>
      </c>
      <c r="CA290" s="269" t="str">
        <f t="shared" si="253"/>
        <v/>
      </c>
      <c r="CB290" s="269" t="str">
        <f t="shared" si="253"/>
        <v/>
      </c>
      <c r="CC290" s="269" t="str">
        <f t="shared" si="253"/>
        <v/>
      </c>
      <c r="CD290" s="269" t="str">
        <f t="shared" si="253"/>
        <v/>
      </c>
      <c r="CE290" s="269" t="str">
        <f t="shared" si="253"/>
        <v/>
      </c>
      <c r="CF290" s="269" t="str">
        <f t="shared" si="253"/>
        <v/>
      </c>
      <c r="CG290" s="269" t="str">
        <f t="shared" si="253"/>
        <v/>
      </c>
      <c r="CH290" s="269" t="str">
        <f t="shared" si="253"/>
        <v/>
      </c>
      <c r="CI290" s="269" t="str">
        <f t="shared" si="253"/>
        <v/>
      </c>
      <c r="CJ290" s="269" t="str">
        <f t="shared" si="253"/>
        <v/>
      </c>
      <c r="CK290" s="269" t="str">
        <f t="shared" si="253"/>
        <v/>
      </c>
      <c r="CL290" s="269" t="str">
        <f t="shared" si="253"/>
        <v/>
      </c>
      <c r="CM290" s="269" t="str">
        <f t="shared" si="253"/>
        <v/>
      </c>
      <c r="CN290" s="269" t="str">
        <f t="shared" si="253"/>
        <v/>
      </c>
      <c r="CO290" s="269" t="str">
        <f t="shared" si="253"/>
        <v/>
      </c>
      <c r="CP290" s="269" t="str">
        <f t="shared" si="253"/>
        <v/>
      </c>
      <c r="CQ290" s="269" t="str">
        <f t="shared" si="253"/>
        <v/>
      </c>
      <c r="CR290" s="269" t="str">
        <f t="shared" si="253"/>
        <v/>
      </c>
      <c r="CS290" s="269" t="str">
        <f t="shared" si="253"/>
        <v/>
      </c>
      <c r="CT290" s="269" t="str">
        <f t="shared" si="253"/>
        <v/>
      </c>
      <c r="CU290" s="269" t="str">
        <f t="shared" si="253"/>
        <v/>
      </c>
      <c r="CV290" s="269" t="str">
        <f t="shared" si="253"/>
        <v/>
      </c>
    </row>
    <row r="291" spans="5:100" s="12" customFormat="1">
      <c r="E291" s="1" t="s">
        <v>436</v>
      </c>
      <c r="F291" s="1"/>
      <c r="G291" s="21" t="s">
        <v>423</v>
      </c>
      <c r="H291" s="20"/>
      <c r="I291" s="20"/>
      <c r="J291" s="20"/>
      <c r="K291" s="21"/>
      <c r="L291" s="269" t="str">
        <f t="shared" ref="L291:AQ291" si="254">IF(L288&gt;0,MIN(INDEX($J$277:$J$286,L288),L$2),"")</f>
        <v/>
      </c>
      <c r="M291" s="269" t="str">
        <f t="shared" si="254"/>
        <v/>
      </c>
      <c r="N291" s="269" t="str">
        <f t="shared" si="254"/>
        <v/>
      </c>
      <c r="O291" s="269" t="str">
        <f t="shared" si="254"/>
        <v/>
      </c>
      <c r="P291" s="269" t="str">
        <f t="shared" si="254"/>
        <v/>
      </c>
      <c r="Q291" s="269" t="str">
        <f t="shared" si="254"/>
        <v/>
      </c>
      <c r="R291" s="269" t="str">
        <f t="shared" si="254"/>
        <v/>
      </c>
      <c r="S291" s="269" t="str">
        <f t="shared" si="254"/>
        <v/>
      </c>
      <c r="T291" s="269" t="str">
        <f t="shared" si="254"/>
        <v/>
      </c>
      <c r="U291" s="269" t="str">
        <f t="shared" si="254"/>
        <v/>
      </c>
      <c r="V291" s="269" t="str">
        <f t="shared" si="254"/>
        <v/>
      </c>
      <c r="W291" s="269" t="str">
        <f t="shared" si="254"/>
        <v/>
      </c>
      <c r="X291" s="269" t="str">
        <f t="shared" si="254"/>
        <v/>
      </c>
      <c r="Y291" s="269" t="str">
        <f t="shared" si="254"/>
        <v/>
      </c>
      <c r="Z291" s="269" t="str">
        <f t="shared" si="254"/>
        <v/>
      </c>
      <c r="AA291" s="269" t="str">
        <f t="shared" si="254"/>
        <v/>
      </c>
      <c r="AB291" s="269" t="str">
        <f t="shared" si="254"/>
        <v/>
      </c>
      <c r="AC291" s="269" t="str">
        <f t="shared" si="254"/>
        <v/>
      </c>
      <c r="AD291" s="269" t="str">
        <f t="shared" si="254"/>
        <v/>
      </c>
      <c r="AE291" s="269" t="str">
        <f t="shared" si="254"/>
        <v/>
      </c>
      <c r="AF291" s="269" t="str">
        <f t="shared" si="254"/>
        <v/>
      </c>
      <c r="AG291" s="269" t="str">
        <f t="shared" si="254"/>
        <v/>
      </c>
      <c r="AH291" s="269" t="str">
        <f t="shared" si="254"/>
        <v/>
      </c>
      <c r="AI291" s="269" t="str">
        <f t="shared" si="254"/>
        <v/>
      </c>
      <c r="AJ291" s="269" t="str">
        <f t="shared" si="254"/>
        <v/>
      </c>
      <c r="AK291" s="269" t="str">
        <f t="shared" si="254"/>
        <v/>
      </c>
      <c r="AL291" s="269" t="str">
        <f t="shared" si="254"/>
        <v/>
      </c>
      <c r="AM291" s="269" t="str">
        <f t="shared" si="254"/>
        <v/>
      </c>
      <c r="AN291" s="269" t="str">
        <f t="shared" si="254"/>
        <v/>
      </c>
      <c r="AO291" s="269" t="str">
        <f t="shared" si="254"/>
        <v/>
      </c>
      <c r="AP291" s="269" t="str">
        <f t="shared" si="254"/>
        <v/>
      </c>
      <c r="AQ291" s="269" t="str">
        <f t="shared" si="254"/>
        <v/>
      </c>
      <c r="AR291" s="269" t="str">
        <f t="shared" ref="AR291:BW291" si="255">IF(AR288&gt;0,MIN(INDEX($J$277:$J$286,AR288),AR$2),"")</f>
        <v/>
      </c>
      <c r="AS291" s="269" t="str">
        <f t="shared" si="255"/>
        <v/>
      </c>
      <c r="AT291" s="269" t="str">
        <f t="shared" si="255"/>
        <v/>
      </c>
      <c r="AU291" s="269" t="str">
        <f t="shared" si="255"/>
        <v/>
      </c>
      <c r="AV291" s="269" t="str">
        <f t="shared" si="255"/>
        <v/>
      </c>
      <c r="AW291" s="269" t="str">
        <f t="shared" si="255"/>
        <v/>
      </c>
      <c r="AX291" s="269" t="str">
        <f t="shared" si="255"/>
        <v/>
      </c>
      <c r="AY291" s="269" t="str">
        <f t="shared" si="255"/>
        <v/>
      </c>
      <c r="AZ291" s="269" t="str">
        <f t="shared" si="255"/>
        <v/>
      </c>
      <c r="BA291" s="269" t="str">
        <f t="shared" si="255"/>
        <v/>
      </c>
      <c r="BB291" s="269" t="str">
        <f t="shared" si="255"/>
        <v/>
      </c>
      <c r="BC291" s="269" t="str">
        <f t="shared" si="255"/>
        <v/>
      </c>
      <c r="BD291" s="269" t="str">
        <f t="shared" si="255"/>
        <v/>
      </c>
      <c r="BE291" s="269" t="str">
        <f t="shared" si="255"/>
        <v/>
      </c>
      <c r="BF291" s="269" t="str">
        <f t="shared" si="255"/>
        <v/>
      </c>
      <c r="BG291" s="269" t="str">
        <f t="shared" si="255"/>
        <v/>
      </c>
      <c r="BH291" s="269" t="str">
        <f t="shared" si="255"/>
        <v/>
      </c>
      <c r="BI291" s="269" t="str">
        <f t="shared" si="255"/>
        <v/>
      </c>
      <c r="BJ291" s="269" t="str">
        <f t="shared" si="255"/>
        <v/>
      </c>
      <c r="BK291" s="269" t="str">
        <f t="shared" si="255"/>
        <v/>
      </c>
      <c r="BL291" s="269" t="str">
        <f t="shared" si="255"/>
        <v/>
      </c>
      <c r="BM291" s="269" t="str">
        <f t="shared" si="255"/>
        <v/>
      </c>
      <c r="BN291" s="269" t="str">
        <f t="shared" si="255"/>
        <v/>
      </c>
      <c r="BO291" s="269" t="str">
        <f t="shared" si="255"/>
        <v/>
      </c>
      <c r="BP291" s="269" t="str">
        <f t="shared" si="255"/>
        <v/>
      </c>
      <c r="BQ291" s="269" t="str">
        <f t="shared" si="255"/>
        <v/>
      </c>
      <c r="BR291" s="269" t="str">
        <f t="shared" si="255"/>
        <v/>
      </c>
      <c r="BS291" s="269" t="str">
        <f t="shared" si="255"/>
        <v/>
      </c>
      <c r="BT291" s="269" t="str">
        <f t="shared" si="255"/>
        <v/>
      </c>
      <c r="BU291" s="269" t="str">
        <f t="shared" si="255"/>
        <v/>
      </c>
      <c r="BV291" s="269" t="str">
        <f t="shared" si="255"/>
        <v/>
      </c>
      <c r="BW291" s="269" t="str">
        <f t="shared" si="255"/>
        <v/>
      </c>
      <c r="BX291" s="269" t="str">
        <f t="shared" ref="BX291:CV291" si="256">IF(BX288&gt;0,MIN(INDEX($J$277:$J$286,BX288),BX$2),"")</f>
        <v/>
      </c>
      <c r="BY291" s="269" t="str">
        <f t="shared" si="256"/>
        <v/>
      </c>
      <c r="BZ291" s="269" t="str">
        <f t="shared" si="256"/>
        <v/>
      </c>
      <c r="CA291" s="269" t="str">
        <f t="shared" si="256"/>
        <v/>
      </c>
      <c r="CB291" s="269" t="str">
        <f t="shared" si="256"/>
        <v/>
      </c>
      <c r="CC291" s="269" t="str">
        <f t="shared" si="256"/>
        <v/>
      </c>
      <c r="CD291" s="269" t="str">
        <f t="shared" si="256"/>
        <v/>
      </c>
      <c r="CE291" s="269" t="str">
        <f t="shared" si="256"/>
        <v/>
      </c>
      <c r="CF291" s="269" t="str">
        <f t="shared" si="256"/>
        <v/>
      </c>
      <c r="CG291" s="269" t="str">
        <f t="shared" si="256"/>
        <v/>
      </c>
      <c r="CH291" s="269" t="str">
        <f t="shared" si="256"/>
        <v/>
      </c>
      <c r="CI291" s="269" t="str">
        <f t="shared" si="256"/>
        <v/>
      </c>
      <c r="CJ291" s="269" t="str">
        <f t="shared" si="256"/>
        <v/>
      </c>
      <c r="CK291" s="269" t="str">
        <f t="shared" si="256"/>
        <v/>
      </c>
      <c r="CL291" s="269" t="str">
        <f t="shared" si="256"/>
        <v/>
      </c>
      <c r="CM291" s="269" t="str">
        <f t="shared" si="256"/>
        <v/>
      </c>
      <c r="CN291" s="269" t="str">
        <f t="shared" si="256"/>
        <v/>
      </c>
      <c r="CO291" s="269" t="str">
        <f t="shared" si="256"/>
        <v/>
      </c>
      <c r="CP291" s="269" t="str">
        <f t="shared" si="256"/>
        <v/>
      </c>
      <c r="CQ291" s="269" t="str">
        <f t="shared" si="256"/>
        <v/>
      </c>
      <c r="CR291" s="269" t="str">
        <f t="shared" si="256"/>
        <v/>
      </c>
      <c r="CS291" s="269" t="str">
        <f t="shared" si="256"/>
        <v/>
      </c>
      <c r="CT291" s="269" t="str">
        <f t="shared" si="256"/>
        <v/>
      </c>
      <c r="CU291" s="269" t="str">
        <f t="shared" si="256"/>
        <v/>
      </c>
      <c r="CV291" s="269" t="str">
        <f t="shared" si="256"/>
        <v/>
      </c>
    </row>
    <row r="292" spans="5:100" s="12" customFormat="1">
      <c r="E292" s="1"/>
      <c r="F292" s="1"/>
      <c r="G292" s="21"/>
      <c r="H292" s="20"/>
      <c r="I292" s="20"/>
      <c r="J292" s="20"/>
      <c r="K292" s="21"/>
      <c r="L292" s="269"/>
      <c r="M292" s="269"/>
      <c r="N292" s="269"/>
      <c r="O292" s="269"/>
      <c r="P292" s="269"/>
      <c r="Q292" s="269"/>
      <c r="R292" s="269"/>
      <c r="S292" s="269"/>
      <c r="T292" s="269"/>
      <c r="U292" s="269"/>
      <c r="V292" s="269"/>
      <c r="W292" s="269"/>
      <c r="X292" s="269"/>
      <c r="Y292" s="269"/>
      <c r="Z292" s="269"/>
      <c r="AA292" s="269"/>
      <c r="AB292" s="269"/>
      <c r="AC292" s="269"/>
      <c r="AD292" s="269"/>
      <c r="AE292" s="269"/>
      <c r="AF292" s="269"/>
      <c r="AG292" s="269"/>
      <c r="AH292" s="269"/>
      <c r="AI292" s="269"/>
      <c r="AJ292" s="269"/>
      <c r="AK292" s="269"/>
      <c r="AL292" s="269"/>
      <c r="AM292" s="269"/>
      <c r="AN292" s="269"/>
      <c r="AO292" s="269"/>
      <c r="AP292" s="269"/>
      <c r="AQ292" s="269"/>
      <c r="AR292" s="269"/>
      <c r="AS292" s="269"/>
      <c r="AT292" s="269"/>
      <c r="AU292" s="269"/>
      <c r="AV292" s="269"/>
      <c r="AW292" s="269"/>
      <c r="AX292" s="269"/>
      <c r="AY292" s="269"/>
      <c r="AZ292" s="269"/>
      <c r="BA292" s="269"/>
      <c r="BB292" s="269"/>
      <c r="BC292" s="269"/>
      <c r="BD292" s="269"/>
      <c r="BE292" s="269"/>
      <c r="BF292" s="269"/>
      <c r="BG292" s="269"/>
      <c r="BH292" s="269"/>
      <c r="BI292" s="269"/>
      <c r="BJ292" s="269"/>
      <c r="BK292" s="269"/>
      <c r="BL292" s="269"/>
      <c r="BM292" s="269"/>
      <c r="BN292" s="269"/>
      <c r="BO292" s="269"/>
      <c r="BP292" s="269"/>
      <c r="BQ292" s="269"/>
      <c r="BR292" s="269"/>
      <c r="BS292" s="269"/>
      <c r="BT292" s="269"/>
      <c r="BU292" s="269"/>
      <c r="BV292" s="269"/>
      <c r="BW292" s="269"/>
      <c r="BX292" s="269"/>
      <c r="BY292" s="269"/>
      <c r="BZ292" s="269"/>
      <c r="CA292" s="269"/>
      <c r="CB292" s="269"/>
      <c r="CC292" s="269"/>
      <c r="CD292" s="269"/>
      <c r="CE292" s="269"/>
      <c r="CF292" s="269"/>
      <c r="CG292" s="269"/>
      <c r="CH292" s="269"/>
      <c r="CI292" s="269"/>
      <c r="CJ292" s="269"/>
      <c r="CK292" s="269"/>
      <c r="CL292" s="269"/>
      <c r="CM292" s="269"/>
      <c r="CN292" s="269"/>
      <c r="CO292" s="269"/>
      <c r="CP292" s="269"/>
      <c r="CQ292" s="269"/>
      <c r="CR292" s="269"/>
      <c r="CS292" s="269"/>
      <c r="CT292" s="269"/>
      <c r="CU292" s="269"/>
      <c r="CV292" s="269"/>
    </row>
    <row r="293" spans="5:100" s="12" customFormat="1">
      <c r="E293" s="1" t="s">
        <v>437</v>
      </c>
      <c r="F293" s="1"/>
      <c r="G293" s="21" t="s">
        <v>126</v>
      </c>
      <c r="H293" s="20"/>
      <c r="I293" s="20"/>
      <c r="J293" s="20"/>
      <c r="K293" s="21"/>
      <c r="L293" s="309">
        <f>IFERROR(INDEX(Scenarios!$J$93:$J$102,MATCH(FinancialInputs!L290,Scenarios!$J$71:$J$80,0)),0)</f>
        <v>0</v>
      </c>
      <c r="M293" s="309">
        <f>IFERROR(INDEX(Scenarios!$J$93:$J$102,MATCH(FinancialInputs!M290,Scenarios!$J$71:$J$80,0)),0)</f>
        <v>0</v>
      </c>
      <c r="N293" s="309">
        <f>IFERROR(INDEX(Scenarios!$J$93:$J$102,MATCH(FinancialInputs!N290,Scenarios!$J$71:$J$80,0)),0)</f>
        <v>0</v>
      </c>
      <c r="O293" s="309">
        <f>IFERROR(INDEX(Scenarios!$J$93:$J$102,MATCH(FinancialInputs!O290,Scenarios!$J$71:$J$80,0)),0)</f>
        <v>0</v>
      </c>
      <c r="P293" s="309">
        <f>IFERROR(INDEX(Scenarios!$J$93:$J$102,MATCH(FinancialInputs!P290,Scenarios!$J$71:$J$80,0)),0)</f>
        <v>0</v>
      </c>
      <c r="Q293" s="309">
        <f>IFERROR(INDEX(Scenarios!$J$93:$J$102,MATCH(FinancialInputs!Q290,Scenarios!$J$71:$J$80,0)),0)</f>
        <v>0</v>
      </c>
      <c r="R293" s="309">
        <f>IFERROR(INDEX(Scenarios!$J$93:$J$102,MATCH(FinancialInputs!R290,Scenarios!$J$71:$J$80,0)),0)</f>
        <v>0</v>
      </c>
      <c r="S293" s="309">
        <f>IFERROR(INDEX(Scenarios!$J$93:$J$102,MATCH(FinancialInputs!S290,Scenarios!$J$71:$J$80,0)),0)</f>
        <v>0</v>
      </c>
      <c r="T293" s="309">
        <f>IFERROR(INDEX(Scenarios!$J$93:$J$102,MATCH(FinancialInputs!T290,Scenarios!$J$71:$J$80,0)),0)</f>
        <v>0</v>
      </c>
      <c r="U293" s="309">
        <f>IFERROR(INDEX(Scenarios!$J$93:$J$102,MATCH(FinancialInputs!U290,Scenarios!$J$71:$J$80,0)),0)</f>
        <v>0</v>
      </c>
      <c r="V293" s="309">
        <f>IFERROR(INDEX(Scenarios!$J$93:$J$102,MATCH(FinancialInputs!V290,Scenarios!$J$71:$J$80,0)),0)</f>
        <v>0</v>
      </c>
      <c r="W293" s="309">
        <f>IFERROR(INDEX(Scenarios!$J$93:$J$102,MATCH(FinancialInputs!W290,Scenarios!$J$71:$J$80,0)),0)</f>
        <v>0</v>
      </c>
      <c r="X293" s="309">
        <f>IFERROR(INDEX(Scenarios!$J$93:$J$102,MATCH(FinancialInputs!X290,Scenarios!$J$71:$J$80,0)),0)</f>
        <v>0</v>
      </c>
      <c r="Y293" s="309">
        <f>IFERROR(INDEX(Scenarios!$J$93:$J$102,MATCH(FinancialInputs!Y290,Scenarios!$J$71:$J$80,0)),0)</f>
        <v>0</v>
      </c>
      <c r="Z293" s="309">
        <f>IFERROR(INDEX(Scenarios!$J$93:$J$102,MATCH(FinancialInputs!Z290,Scenarios!$J$71:$J$80,0)),0)</f>
        <v>0</v>
      </c>
      <c r="AA293" s="309">
        <f>IFERROR(INDEX(Scenarios!$J$93:$J$102,MATCH(FinancialInputs!AA290,Scenarios!$J$71:$J$80,0)),0)</f>
        <v>0</v>
      </c>
      <c r="AB293" s="309">
        <f>IFERROR(INDEX(Scenarios!$J$93:$J$102,MATCH(FinancialInputs!AB290,Scenarios!$J$71:$J$80,0)),0)</f>
        <v>0</v>
      </c>
      <c r="AC293" s="309">
        <f>IFERROR(INDEX(Scenarios!$J$93:$J$102,MATCH(FinancialInputs!AC290,Scenarios!$J$71:$J$80,0)),0)</f>
        <v>0</v>
      </c>
      <c r="AD293" s="309">
        <f>IFERROR(INDEX(Scenarios!$J$93:$J$102,MATCH(FinancialInputs!AD290,Scenarios!$J$71:$J$80,0)),0)</f>
        <v>0</v>
      </c>
      <c r="AE293" s="309">
        <f>IFERROR(INDEX(Scenarios!$J$93:$J$102,MATCH(FinancialInputs!AE290,Scenarios!$J$71:$J$80,0)),0)</f>
        <v>0</v>
      </c>
      <c r="AF293" s="309">
        <f>IFERROR(INDEX(Scenarios!$J$93:$J$102,MATCH(FinancialInputs!AF290,Scenarios!$J$71:$J$80,0)),0)</f>
        <v>0</v>
      </c>
      <c r="AG293" s="309">
        <f>IFERROR(INDEX(Scenarios!$J$93:$J$102,MATCH(FinancialInputs!AG290,Scenarios!$J$71:$J$80,0)),0)</f>
        <v>0</v>
      </c>
      <c r="AH293" s="309">
        <f>IFERROR(INDEX(Scenarios!$J$93:$J$102,MATCH(FinancialInputs!AH290,Scenarios!$J$71:$J$80,0)),0)</f>
        <v>0</v>
      </c>
      <c r="AI293" s="309">
        <f>IFERROR(INDEX(Scenarios!$J$93:$J$102,MATCH(FinancialInputs!AI290,Scenarios!$J$71:$J$80,0)),0)</f>
        <v>0</v>
      </c>
      <c r="AJ293" s="309">
        <f>IFERROR(INDEX(Scenarios!$J$93:$J$102,MATCH(FinancialInputs!AJ290,Scenarios!$J$71:$J$80,0)),0)</f>
        <v>0</v>
      </c>
      <c r="AK293" s="309">
        <f>IFERROR(INDEX(Scenarios!$J$93:$J$102,MATCH(FinancialInputs!AK290,Scenarios!$J$71:$J$80,0)),0)</f>
        <v>0</v>
      </c>
      <c r="AL293" s="309">
        <f>IFERROR(INDEX(Scenarios!$J$93:$J$102,MATCH(FinancialInputs!AL290,Scenarios!$J$71:$J$80,0)),0)</f>
        <v>0</v>
      </c>
      <c r="AM293" s="309">
        <f>IFERROR(INDEX(Scenarios!$J$93:$J$102,MATCH(FinancialInputs!AM290,Scenarios!$J$71:$J$80,0)),0)</f>
        <v>0</v>
      </c>
      <c r="AN293" s="309">
        <f>IFERROR(INDEX(Scenarios!$J$93:$J$102,MATCH(FinancialInputs!AN290,Scenarios!$J$71:$J$80,0)),0)</f>
        <v>0</v>
      </c>
      <c r="AO293" s="309">
        <f>IFERROR(INDEX(Scenarios!$J$93:$J$102,MATCH(FinancialInputs!AO290,Scenarios!$J$71:$J$80,0)),0)</f>
        <v>0</v>
      </c>
      <c r="AP293" s="309">
        <f>IFERROR(INDEX(Scenarios!$J$93:$J$102,MATCH(FinancialInputs!AP290,Scenarios!$J$71:$J$80,0)),0)</f>
        <v>0</v>
      </c>
      <c r="AQ293" s="309">
        <f>IFERROR(INDEX(Scenarios!$J$93:$J$102,MATCH(FinancialInputs!AQ290,Scenarios!$J$71:$J$80,0)),0)</f>
        <v>0</v>
      </c>
      <c r="AR293" s="309">
        <f>IFERROR(INDEX(Scenarios!$J$93:$J$102,MATCH(FinancialInputs!AR290,Scenarios!$J$71:$J$80,0)),0)</f>
        <v>0</v>
      </c>
      <c r="AS293" s="309">
        <f>IFERROR(INDEX(Scenarios!$J$93:$J$102,MATCH(FinancialInputs!AS290,Scenarios!$J$71:$J$80,0)),0)</f>
        <v>0</v>
      </c>
      <c r="AT293" s="309">
        <f>IFERROR(INDEX(Scenarios!$J$93:$J$102,MATCH(FinancialInputs!AT290,Scenarios!$J$71:$J$80,0)),0)</f>
        <v>0</v>
      </c>
      <c r="AU293" s="309">
        <f>IFERROR(INDEX(Scenarios!$J$93:$J$102,MATCH(FinancialInputs!AU290,Scenarios!$J$71:$J$80,0)),0)</f>
        <v>0</v>
      </c>
      <c r="AV293" s="309">
        <f>IFERROR(INDEX(Scenarios!$J$93:$J$102,MATCH(FinancialInputs!AV290,Scenarios!$J$71:$J$80,0)),0)</f>
        <v>0</v>
      </c>
      <c r="AW293" s="309">
        <f>IFERROR(INDEX(Scenarios!$J$93:$J$102,MATCH(FinancialInputs!AW290,Scenarios!$J$71:$J$80,0)),0)</f>
        <v>0</v>
      </c>
      <c r="AX293" s="309">
        <f>IFERROR(INDEX(Scenarios!$J$93:$J$102,MATCH(FinancialInputs!AX290,Scenarios!$J$71:$J$80,0)),0)</f>
        <v>0</v>
      </c>
      <c r="AY293" s="309">
        <f>IFERROR(INDEX(Scenarios!$J$93:$J$102,MATCH(FinancialInputs!AY290,Scenarios!$J$71:$J$80,0)),0)</f>
        <v>0</v>
      </c>
      <c r="AZ293" s="309">
        <f>IFERROR(INDEX(Scenarios!$J$93:$J$102,MATCH(FinancialInputs!AZ290,Scenarios!$J$71:$J$80,0)),0)</f>
        <v>0</v>
      </c>
      <c r="BA293" s="309">
        <f>IFERROR(INDEX(Scenarios!$J$93:$J$102,MATCH(FinancialInputs!BA290,Scenarios!$J$71:$J$80,0)),0)</f>
        <v>0</v>
      </c>
      <c r="BB293" s="309">
        <f>IFERROR(INDEX(Scenarios!$J$93:$J$102,MATCH(FinancialInputs!BB290,Scenarios!$J$71:$J$80,0)),0)</f>
        <v>0</v>
      </c>
      <c r="BC293" s="309">
        <f>IFERROR(INDEX(Scenarios!$J$93:$J$102,MATCH(FinancialInputs!BC290,Scenarios!$J$71:$J$80,0)),0)</f>
        <v>0</v>
      </c>
      <c r="BD293" s="309">
        <f>IFERROR(INDEX(Scenarios!$J$93:$J$102,MATCH(FinancialInputs!BD290,Scenarios!$J$71:$J$80,0)),0)</f>
        <v>0</v>
      </c>
      <c r="BE293" s="309">
        <f>IFERROR(INDEX(Scenarios!$J$93:$J$102,MATCH(FinancialInputs!BE290,Scenarios!$J$71:$J$80,0)),0)</f>
        <v>0</v>
      </c>
      <c r="BF293" s="309">
        <f>IFERROR(INDEX(Scenarios!$J$93:$J$102,MATCH(FinancialInputs!BF290,Scenarios!$J$71:$J$80,0)),0)</f>
        <v>0</v>
      </c>
      <c r="BG293" s="309">
        <f>IFERROR(INDEX(Scenarios!$J$93:$J$102,MATCH(FinancialInputs!BG290,Scenarios!$J$71:$J$80,0)),0)</f>
        <v>0</v>
      </c>
      <c r="BH293" s="309">
        <f>IFERROR(INDEX(Scenarios!$J$93:$J$102,MATCH(FinancialInputs!BH290,Scenarios!$J$71:$J$80,0)),0)</f>
        <v>0</v>
      </c>
      <c r="BI293" s="309">
        <f>IFERROR(INDEX(Scenarios!$J$93:$J$102,MATCH(FinancialInputs!BI290,Scenarios!$J$71:$J$80,0)),0)</f>
        <v>0</v>
      </c>
      <c r="BJ293" s="309">
        <f>IFERROR(INDEX(Scenarios!$J$93:$J$102,MATCH(FinancialInputs!BJ290,Scenarios!$J$71:$J$80,0)),0)</f>
        <v>0</v>
      </c>
      <c r="BK293" s="309">
        <f>IFERROR(INDEX(Scenarios!$J$93:$J$102,MATCH(FinancialInputs!BK290,Scenarios!$J$71:$J$80,0)),0)</f>
        <v>0</v>
      </c>
      <c r="BL293" s="309">
        <f>IFERROR(INDEX(Scenarios!$J$93:$J$102,MATCH(FinancialInputs!BL290,Scenarios!$J$71:$J$80,0)),0)</f>
        <v>0</v>
      </c>
      <c r="BM293" s="309">
        <f>IFERROR(INDEX(Scenarios!$J$93:$J$102,MATCH(FinancialInputs!BM290,Scenarios!$J$71:$J$80,0)),0)</f>
        <v>0</v>
      </c>
      <c r="BN293" s="309">
        <f>IFERROR(INDEX(Scenarios!$J$93:$J$102,MATCH(FinancialInputs!BN290,Scenarios!$J$71:$J$80,0)),0)</f>
        <v>0</v>
      </c>
      <c r="BO293" s="309">
        <f>IFERROR(INDEX(Scenarios!$J$93:$J$102,MATCH(FinancialInputs!BO290,Scenarios!$J$71:$J$80,0)),0)</f>
        <v>0</v>
      </c>
      <c r="BP293" s="309">
        <f>IFERROR(INDEX(Scenarios!$J$93:$J$102,MATCH(FinancialInputs!BP290,Scenarios!$J$71:$J$80,0)),0)</f>
        <v>0</v>
      </c>
      <c r="BQ293" s="309">
        <f>IFERROR(INDEX(Scenarios!$J$93:$J$102,MATCH(FinancialInputs!BQ290,Scenarios!$J$71:$J$80,0)),0)</f>
        <v>0</v>
      </c>
      <c r="BR293" s="309">
        <f>IFERROR(INDEX(Scenarios!$J$93:$J$102,MATCH(FinancialInputs!BR290,Scenarios!$J$71:$J$80,0)),0)</f>
        <v>0</v>
      </c>
      <c r="BS293" s="309">
        <f>IFERROR(INDEX(Scenarios!$J$93:$J$102,MATCH(FinancialInputs!BS290,Scenarios!$J$71:$J$80,0)),0)</f>
        <v>0</v>
      </c>
      <c r="BT293" s="309">
        <f>IFERROR(INDEX(Scenarios!$J$93:$J$102,MATCH(FinancialInputs!BT290,Scenarios!$J$71:$J$80,0)),0)</f>
        <v>0</v>
      </c>
      <c r="BU293" s="309">
        <f>IFERROR(INDEX(Scenarios!$J$93:$J$102,MATCH(FinancialInputs!BU290,Scenarios!$J$71:$J$80,0)),0)</f>
        <v>0</v>
      </c>
      <c r="BV293" s="309">
        <f>IFERROR(INDEX(Scenarios!$J$93:$J$102,MATCH(FinancialInputs!BV290,Scenarios!$J$71:$J$80,0)),0)</f>
        <v>0</v>
      </c>
      <c r="BW293" s="309">
        <f>IFERROR(INDEX(Scenarios!$J$93:$J$102,MATCH(FinancialInputs!BW290,Scenarios!$J$71:$J$80,0)),0)</f>
        <v>0</v>
      </c>
      <c r="BX293" s="309">
        <f>IFERROR(INDEX(Scenarios!$J$93:$J$102,MATCH(FinancialInputs!BX290,Scenarios!$J$71:$J$80,0)),0)</f>
        <v>0</v>
      </c>
      <c r="BY293" s="309">
        <f>IFERROR(INDEX(Scenarios!$J$93:$J$102,MATCH(FinancialInputs!BY290,Scenarios!$J$71:$J$80,0)),0)</f>
        <v>0</v>
      </c>
      <c r="BZ293" s="309">
        <f>IFERROR(INDEX(Scenarios!$J$93:$J$102,MATCH(FinancialInputs!BZ290,Scenarios!$J$71:$J$80,0)),0)</f>
        <v>0</v>
      </c>
      <c r="CA293" s="309">
        <f>IFERROR(INDEX(Scenarios!$J$93:$J$102,MATCH(FinancialInputs!CA290,Scenarios!$J$71:$J$80,0)),0)</f>
        <v>0</v>
      </c>
      <c r="CB293" s="309">
        <f>IFERROR(INDEX(Scenarios!$J$93:$J$102,MATCH(FinancialInputs!CB290,Scenarios!$J$71:$J$80,0)),0)</f>
        <v>0</v>
      </c>
      <c r="CC293" s="309">
        <f>IFERROR(INDEX(Scenarios!$J$93:$J$102,MATCH(FinancialInputs!CC290,Scenarios!$J$71:$J$80,0)),0)</f>
        <v>0</v>
      </c>
      <c r="CD293" s="309">
        <f>IFERROR(INDEX(Scenarios!$J$93:$J$102,MATCH(FinancialInputs!CD290,Scenarios!$J$71:$J$80,0)),0)</f>
        <v>0</v>
      </c>
      <c r="CE293" s="309">
        <f>IFERROR(INDEX(Scenarios!$J$93:$J$102,MATCH(FinancialInputs!CE290,Scenarios!$J$71:$J$80,0)),0)</f>
        <v>0</v>
      </c>
      <c r="CF293" s="309">
        <f>IFERROR(INDEX(Scenarios!$J$93:$J$102,MATCH(FinancialInputs!CF290,Scenarios!$J$71:$J$80,0)),0)</f>
        <v>0</v>
      </c>
      <c r="CG293" s="309">
        <f>IFERROR(INDEX(Scenarios!$J$93:$J$102,MATCH(FinancialInputs!CG290,Scenarios!$J$71:$J$80,0)),0)</f>
        <v>0</v>
      </c>
      <c r="CH293" s="309">
        <f>IFERROR(INDEX(Scenarios!$J$93:$J$102,MATCH(FinancialInputs!CH290,Scenarios!$J$71:$J$80,0)),0)</f>
        <v>0</v>
      </c>
      <c r="CI293" s="309">
        <f>IFERROR(INDEX(Scenarios!$J$93:$J$102,MATCH(FinancialInputs!CI290,Scenarios!$J$71:$J$80,0)),0)</f>
        <v>0</v>
      </c>
      <c r="CJ293" s="309">
        <f>IFERROR(INDEX(Scenarios!$J$93:$J$102,MATCH(FinancialInputs!CJ290,Scenarios!$J$71:$J$80,0)),0)</f>
        <v>0</v>
      </c>
      <c r="CK293" s="309">
        <f>IFERROR(INDEX(Scenarios!$J$93:$J$102,MATCH(FinancialInputs!CK290,Scenarios!$J$71:$J$80,0)),0)</f>
        <v>0</v>
      </c>
      <c r="CL293" s="309">
        <f>IFERROR(INDEX(Scenarios!$J$93:$J$102,MATCH(FinancialInputs!CL290,Scenarios!$J$71:$J$80,0)),0)</f>
        <v>0</v>
      </c>
      <c r="CM293" s="309">
        <f>IFERROR(INDEX(Scenarios!$J$93:$J$102,MATCH(FinancialInputs!CM290,Scenarios!$J$71:$J$80,0)),0)</f>
        <v>0</v>
      </c>
      <c r="CN293" s="309">
        <f>IFERROR(INDEX(Scenarios!$J$93:$J$102,MATCH(FinancialInputs!CN290,Scenarios!$J$71:$J$80,0)),0)</f>
        <v>0</v>
      </c>
      <c r="CO293" s="309">
        <f>IFERROR(INDEX(Scenarios!$J$93:$J$102,MATCH(FinancialInputs!CO290,Scenarios!$J$71:$J$80,0)),0)</f>
        <v>0</v>
      </c>
      <c r="CP293" s="309">
        <f>IFERROR(INDEX(Scenarios!$J$93:$J$102,MATCH(FinancialInputs!CP290,Scenarios!$J$71:$J$80,0)),0)</f>
        <v>0</v>
      </c>
      <c r="CQ293" s="309">
        <f>IFERROR(INDEX(Scenarios!$J$93:$J$102,MATCH(FinancialInputs!CQ290,Scenarios!$J$71:$J$80,0)),0)</f>
        <v>0</v>
      </c>
      <c r="CR293" s="309">
        <f>IFERROR(INDEX(Scenarios!$J$93:$J$102,MATCH(FinancialInputs!CR290,Scenarios!$J$71:$J$80,0)),0)</f>
        <v>0</v>
      </c>
      <c r="CS293" s="309">
        <f>IFERROR(INDEX(Scenarios!$J$93:$J$102,MATCH(FinancialInputs!CS290,Scenarios!$J$71:$J$80,0)),0)</f>
        <v>0</v>
      </c>
      <c r="CT293" s="309">
        <f>IFERROR(INDEX(Scenarios!$J$93:$J$102,MATCH(FinancialInputs!CT290,Scenarios!$J$71:$J$80,0)),0)</f>
        <v>0</v>
      </c>
      <c r="CU293" s="309">
        <f>IFERROR(INDEX(Scenarios!$J$93:$J$102,MATCH(FinancialInputs!CU290,Scenarios!$J$71:$J$80,0)),0)</f>
        <v>0</v>
      </c>
      <c r="CV293" s="309">
        <f>IFERROR(INDEX(Scenarios!$J$93:$J$102,MATCH(FinancialInputs!CV290,Scenarios!$J$71:$J$80,0)),0)</f>
        <v>0</v>
      </c>
    </row>
    <row r="294" spans="5:100" s="12" customFormat="1">
      <c r="E294" s="1" t="s">
        <v>124</v>
      </c>
      <c r="F294" s="1"/>
      <c r="G294" s="21" t="s">
        <v>423</v>
      </c>
      <c r="H294" s="20"/>
      <c r="I294" s="20"/>
      <c r="J294" s="20"/>
      <c r="K294" s="21"/>
      <c r="L294" s="269" t="str" cm="1">
        <f t="array" ref="L294">IF(L288&gt;0,INDEX(Scenarios!$H$93:$H$102,L288),"")</f>
        <v/>
      </c>
      <c r="M294" s="269" t="str" cm="1">
        <f t="array" ref="M294">IF(M288&gt;0,INDEX(Scenarios!$H$93:$H$102,M288),"")</f>
        <v/>
      </c>
      <c r="N294" s="269" t="str" cm="1">
        <f t="array" ref="N294">IF(N288&gt;0,INDEX(Scenarios!$H$93:$H$102,N288),"")</f>
        <v/>
      </c>
      <c r="O294" s="269" t="str" cm="1">
        <f t="array" ref="O294">IF(O288&gt;0,INDEX(Scenarios!$H$93:$H$102,O288),"")</f>
        <v/>
      </c>
      <c r="P294" s="269" t="str" cm="1">
        <f t="array" ref="P294">IF(P288&gt;0,INDEX(Scenarios!$H$93:$H$102,P288),"")</f>
        <v/>
      </c>
      <c r="Q294" s="269" t="str" cm="1">
        <f t="array" ref="Q294">IF(Q288&gt;0,INDEX(Scenarios!$H$93:$H$102,Q288),"")</f>
        <v/>
      </c>
      <c r="R294" s="269" t="str" cm="1">
        <f t="array" ref="R294">IF(R288&gt;0,INDEX(Scenarios!$H$93:$H$102,R288),"")</f>
        <v/>
      </c>
      <c r="S294" s="269" t="str" cm="1">
        <f t="array" ref="S294">IF(S288&gt;0,INDEX(Scenarios!$H$93:$H$102,S288),"")</f>
        <v/>
      </c>
      <c r="T294" s="269" t="str" cm="1">
        <f t="array" ref="T294">IF(T288&gt;0,INDEX(Scenarios!$H$93:$H$102,T288),"")</f>
        <v/>
      </c>
      <c r="U294" s="269" t="str" cm="1">
        <f t="array" ref="U294">IF(U288&gt;0,INDEX(Scenarios!$H$93:$H$102,U288),"")</f>
        <v/>
      </c>
      <c r="V294" s="269" t="str" cm="1">
        <f t="array" ref="V294">IF(V288&gt;0,INDEX(Scenarios!$H$93:$H$102,V288),"")</f>
        <v/>
      </c>
      <c r="W294" s="269" t="str" cm="1">
        <f t="array" ref="W294">IF(W288&gt;0,INDEX(Scenarios!$H$93:$H$102,W288),"")</f>
        <v/>
      </c>
      <c r="X294" s="269" t="str" cm="1">
        <f t="array" ref="X294">IF(X288&gt;0,INDEX(Scenarios!$H$93:$H$102,X288),"")</f>
        <v/>
      </c>
      <c r="Y294" s="269" t="str" cm="1">
        <f t="array" ref="Y294">IF(Y288&gt;0,INDEX(Scenarios!$H$93:$H$102,Y288),"")</f>
        <v/>
      </c>
      <c r="Z294" s="269" t="str" cm="1">
        <f t="array" ref="Z294">IF(Z288&gt;0,INDEX(Scenarios!$H$93:$H$102,Z288),"")</f>
        <v/>
      </c>
      <c r="AA294" s="269" t="str" cm="1">
        <f t="array" ref="AA294">IF(AA288&gt;0,INDEX(Scenarios!$H$93:$H$102,AA288),"")</f>
        <v/>
      </c>
      <c r="AB294" s="269" t="str" cm="1">
        <f t="array" ref="AB294">IF(AB288&gt;0,INDEX(Scenarios!$H$93:$H$102,AB288),"")</f>
        <v/>
      </c>
      <c r="AC294" s="269" t="str" cm="1">
        <f t="array" ref="AC294">IF(AC288&gt;0,INDEX(Scenarios!$H$93:$H$102,AC288),"")</f>
        <v/>
      </c>
      <c r="AD294" s="269" t="str" cm="1">
        <f t="array" ref="AD294">IF(AD288&gt;0,INDEX(Scenarios!$H$93:$H$102,AD288),"")</f>
        <v/>
      </c>
      <c r="AE294" s="269" t="str" cm="1">
        <f t="array" ref="AE294">IF(AE288&gt;0,INDEX(Scenarios!$H$93:$H$102,AE288),"")</f>
        <v/>
      </c>
      <c r="AF294" s="269" t="str" cm="1">
        <f t="array" ref="AF294">IF(AF288&gt;0,INDEX(Scenarios!$H$93:$H$102,AF288),"")</f>
        <v/>
      </c>
      <c r="AG294" s="269" t="str" cm="1">
        <f t="array" ref="AG294">IF(AG288&gt;0,INDEX(Scenarios!$H$93:$H$102,AG288),"")</f>
        <v/>
      </c>
      <c r="AH294" s="269" t="str" cm="1">
        <f t="array" ref="AH294">IF(AH288&gt;0,INDEX(Scenarios!$H$93:$H$102,AH288),"")</f>
        <v/>
      </c>
      <c r="AI294" s="269" t="str" cm="1">
        <f t="array" ref="AI294">IF(AI288&gt;0,INDEX(Scenarios!$H$93:$H$102,AI288),"")</f>
        <v/>
      </c>
      <c r="AJ294" s="269" t="str" cm="1">
        <f t="array" ref="AJ294">IF(AJ288&gt;0,INDEX(Scenarios!$H$93:$H$102,AJ288),"")</f>
        <v/>
      </c>
      <c r="AK294" s="269" t="str" cm="1">
        <f t="array" ref="AK294">IF(AK288&gt;0,INDEX(Scenarios!$H$93:$H$102,AK288),"")</f>
        <v/>
      </c>
      <c r="AL294" s="269" t="str" cm="1">
        <f t="array" ref="AL294">IF(AL288&gt;0,INDEX(Scenarios!$H$93:$H$102,AL288),"")</f>
        <v/>
      </c>
      <c r="AM294" s="269" t="str" cm="1">
        <f t="array" ref="AM294">IF(AM288&gt;0,INDEX(Scenarios!$H$93:$H$102,AM288),"")</f>
        <v/>
      </c>
      <c r="AN294" s="269" t="str" cm="1">
        <f t="array" ref="AN294">IF(AN288&gt;0,INDEX(Scenarios!$H$93:$H$102,AN288),"")</f>
        <v/>
      </c>
      <c r="AO294" s="269" t="str" cm="1">
        <f t="array" ref="AO294">IF(AO288&gt;0,INDEX(Scenarios!$H$93:$H$102,AO288),"")</f>
        <v/>
      </c>
      <c r="AP294" s="269" t="str" cm="1">
        <f t="array" ref="AP294">IF(AP288&gt;0,INDEX(Scenarios!$H$93:$H$102,AP288),"")</f>
        <v/>
      </c>
      <c r="AQ294" s="269" t="str" cm="1">
        <f t="array" ref="AQ294">IF(AQ288&gt;0,INDEX(Scenarios!$H$93:$H$102,AQ288),"")</f>
        <v/>
      </c>
      <c r="AR294" s="269" t="str" cm="1">
        <f t="array" ref="AR294">IF(AR288&gt;0,INDEX(Scenarios!$H$93:$H$102,AR288),"")</f>
        <v/>
      </c>
      <c r="AS294" s="269" t="str" cm="1">
        <f t="array" ref="AS294">IF(AS288&gt;0,INDEX(Scenarios!$H$93:$H$102,AS288),"")</f>
        <v/>
      </c>
      <c r="AT294" s="269" t="str" cm="1">
        <f t="array" ref="AT294">IF(AT288&gt;0,INDEX(Scenarios!$H$93:$H$102,AT288),"")</f>
        <v/>
      </c>
      <c r="AU294" s="269" t="str" cm="1">
        <f t="array" ref="AU294">IF(AU288&gt;0,INDEX(Scenarios!$H$93:$H$102,AU288),"")</f>
        <v/>
      </c>
      <c r="AV294" s="269" t="str" cm="1">
        <f t="array" ref="AV294">IF(AV288&gt;0,INDEX(Scenarios!$H$93:$H$102,AV288),"")</f>
        <v/>
      </c>
      <c r="AW294" s="269" t="str" cm="1">
        <f t="array" ref="AW294">IF(AW288&gt;0,INDEX(Scenarios!$H$93:$H$102,AW288),"")</f>
        <v/>
      </c>
      <c r="AX294" s="269" t="str" cm="1">
        <f t="array" ref="AX294">IF(AX288&gt;0,INDEX(Scenarios!$H$93:$H$102,AX288),"")</f>
        <v/>
      </c>
      <c r="AY294" s="269" t="str" cm="1">
        <f t="array" ref="AY294">IF(AY288&gt;0,INDEX(Scenarios!$H$93:$H$102,AY288),"")</f>
        <v/>
      </c>
      <c r="AZ294" s="269" t="str" cm="1">
        <f t="array" ref="AZ294">IF(AZ288&gt;0,INDEX(Scenarios!$H$93:$H$102,AZ288),"")</f>
        <v/>
      </c>
      <c r="BA294" s="269" t="str" cm="1">
        <f t="array" ref="BA294">IF(BA288&gt;0,INDEX(Scenarios!$H$93:$H$102,BA288),"")</f>
        <v/>
      </c>
      <c r="BB294" s="269" t="str" cm="1">
        <f t="array" ref="BB294">IF(BB288&gt;0,INDEX(Scenarios!$H$93:$H$102,BB288),"")</f>
        <v/>
      </c>
      <c r="BC294" s="269" t="str" cm="1">
        <f t="array" ref="BC294">IF(BC288&gt;0,INDEX(Scenarios!$H$93:$H$102,BC288),"")</f>
        <v/>
      </c>
      <c r="BD294" s="269" t="str" cm="1">
        <f t="array" ref="BD294">IF(BD288&gt;0,INDEX(Scenarios!$H$93:$H$102,BD288),"")</f>
        <v/>
      </c>
      <c r="BE294" s="269" t="str" cm="1">
        <f t="array" ref="BE294">IF(BE288&gt;0,INDEX(Scenarios!$H$93:$H$102,BE288),"")</f>
        <v/>
      </c>
      <c r="BF294" s="269" t="str" cm="1">
        <f t="array" ref="BF294">IF(BF288&gt;0,INDEX(Scenarios!$H$93:$H$102,BF288),"")</f>
        <v/>
      </c>
      <c r="BG294" s="269" t="str" cm="1">
        <f t="array" ref="BG294">IF(BG288&gt;0,INDEX(Scenarios!$H$93:$H$102,BG288),"")</f>
        <v/>
      </c>
      <c r="BH294" s="269" t="str" cm="1">
        <f t="array" ref="BH294">IF(BH288&gt;0,INDEX(Scenarios!$H$93:$H$102,BH288),"")</f>
        <v/>
      </c>
      <c r="BI294" s="269" t="str" cm="1">
        <f t="array" ref="BI294">IF(BI288&gt;0,INDEX(Scenarios!$H$93:$H$102,BI288),"")</f>
        <v/>
      </c>
      <c r="BJ294" s="269" t="str" cm="1">
        <f t="array" ref="BJ294">IF(BJ288&gt;0,INDEX(Scenarios!$H$93:$H$102,BJ288),"")</f>
        <v/>
      </c>
      <c r="BK294" s="269" t="str" cm="1">
        <f t="array" ref="BK294">IF(BK288&gt;0,INDEX(Scenarios!$H$93:$H$102,BK288),"")</f>
        <v/>
      </c>
      <c r="BL294" s="269" t="str" cm="1">
        <f t="array" ref="BL294">IF(BL288&gt;0,INDEX(Scenarios!$H$93:$H$102,BL288),"")</f>
        <v/>
      </c>
      <c r="BM294" s="269" t="str" cm="1">
        <f t="array" ref="BM294">IF(BM288&gt;0,INDEX(Scenarios!$H$93:$H$102,BM288),"")</f>
        <v/>
      </c>
      <c r="BN294" s="269" t="str" cm="1">
        <f t="array" ref="BN294">IF(BN288&gt;0,INDEX(Scenarios!$H$93:$H$102,BN288),"")</f>
        <v/>
      </c>
      <c r="BO294" s="269" t="str" cm="1">
        <f t="array" ref="BO294">IF(BO288&gt;0,INDEX(Scenarios!$H$93:$H$102,BO288),"")</f>
        <v/>
      </c>
      <c r="BP294" s="269" t="str" cm="1">
        <f t="array" ref="BP294">IF(BP288&gt;0,INDEX(Scenarios!$H$93:$H$102,BP288),"")</f>
        <v/>
      </c>
      <c r="BQ294" s="269" t="str" cm="1">
        <f t="array" ref="BQ294">IF(BQ288&gt;0,INDEX(Scenarios!$H$93:$H$102,BQ288),"")</f>
        <v/>
      </c>
      <c r="BR294" s="269" t="str" cm="1">
        <f t="array" ref="BR294">IF(BR288&gt;0,INDEX(Scenarios!$H$93:$H$102,BR288),"")</f>
        <v/>
      </c>
      <c r="BS294" s="269" t="str" cm="1">
        <f t="array" ref="BS294">IF(BS288&gt;0,INDEX(Scenarios!$H$93:$H$102,BS288),"")</f>
        <v/>
      </c>
      <c r="BT294" s="269" t="str" cm="1">
        <f t="array" ref="BT294">IF(BT288&gt;0,INDEX(Scenarios!$H$93:$H$102,BT288),"")</f>
        <v/>
      </c>
      <c r="BU294" s="269" t="str" cm="1">
        <f t="array" ref="BU294">IF(BU288&gt;0,INDEX(Scenarios!$H$93:$H$102,BU288),"")</f>
        <v/>
      </c>
      <c r="BV294" s="269" t="str" cm="1">
        <f t="array" ref="BV294">IF(BV288&gt;0,INDEX(Scenarios!$H$93:$H$102,BV288),"")</f>
        <v/>
      </c>
      <c r="BW294" s="269" t="str" cm="1">
        <f t="array" ref="BW294">IF(BW288&gt;0,INDEX(Scenarios!$H$93:$H$102,BW288),"")</f>
        <v/>
      </c>
      <c r="BX294" s="269" t="str" cm="1">
        <f t="array" ref="BX294">IF(BX288&gt;0,INDEX(Scenarios!$H$93:$H$102,BX288),"")</f>
        <v/>
      </c>
      <c r="BY294" s="269" t="str" cm="1">
        <f t="array" ref="BY294">IF(BY288&gt;0,INDEX(Scenarios!$H$93:$H$102,BY288),"")</f>
        <v/>
      </c>
      <c r="BZ294" s="269" t="str" cm="1">
        <f t="array" ref="BZ294">IF(BZ288&gt;0,INDEX(Scenarios!$H$93:$H$102,BZ288),"")</f>
        <v/>
      </c>
      <c r="CA294" s="269" t="str" cm="1">
        <f t="array" ref="CA294">IF(CA288&gt;0,INDEX(Scenarios!$H$93:$H$102,CA288),"")</f>
        <v/>
      </c>
      <c r="CB294" s="269" t="str" cm="1">
        <f t="array" ref="CB294">IF(CB288&gt;0,INDEX(Scenarios!$H$93:$H$102,CB288),"")</f>
        <v/>
      </c>
      <c r="CC294" s="269" t="str" cm="1">
        <f t="array" ref="CC294">IF(CC288&gt;0,INDEX(Scenarios!$H$93:$H$102,CC288),"")</f>
        <v/>
      </c>
      <c r="CD294" s="269" t="str" cm="1">
        <f t="array" ref="CD294">IF(CD288&gt;0,INDEX(Scenarios!$H$93:$H$102,CD288),"")</f>
        <v/>
      </c>
      <c r="CE294" s="269" t="str" cm="1">
        <f t="array" ref="CE294">IF(CE288&gt;0,INDEX(Scenarios!$H$93:$H$102,CE288),"")</f>
        <v/>
      </c>
      <c r="CF294" s="269" t="str" cm="1">
        <f t="array" ref="CF294">IF(CF288&gt;0,INDEX(Scenarios!$H$93:$H$102,CF288),"")</f>
        <v/>
      </c>
      <c r="CG294" s="269" t="str" cm="1">
        <f t="array" ref="CG294">IF(CG288&gt;0,INDEX(Scenarios!$H$93:$H$102,CG288),"")</f>
        <v/>
      </c>
      <c r="CH294" s="269" t="str" cm="1">
        <f t="array" ref="CH294">IF(CH288&gt;0,INDEX(Scenarios!$H$93:$H$102,CH288),"")</f>
        <v/>
      </c>
      <c r="CI294" s="269" t="str" cm="1">
        <f t="array" ref="CI294">IF(CI288&gt;0,INDEX(Scenarios!$H$93:$H$102,CI288),"")</f>
        <v/>
      </c>
      <c r="CJ294" s="269" t="str" cm="1">
        <f t="array" ref="CJ294">IF(CJ288&gt;0,INDEX(Scenarios!$H$93:$H$102,CJ288),"")</f>
        <v/>
      </c>
      <c r="CK294" s="269" t="str" cm="1">
        <f t="array" ref="CK294">IF(CK288&gt;0,INDEX(Scenarios!$H$93:$H$102,CK288),"")</f>
        <v/>
      </c>
      <c r="CL294" s="269" t="str" cm="1">
        <f t="array" ref="CL294">IF(CL288&gt;0,INDEX(Scenarios!$H$93:$H$102,CL288),"")</f>
        <v/>
      </c>
      <c r="CM294" s="269" t="str" cm="1">
        <f t="array" ref="CM294">IF(CM288&gt;0,INDEX(Scenarios!$H$93:$H$102,CM288),"")</f>
        <v/>
      </c>
      <c r="CN294" s="269" t="str" cm="1">
        <f t="array" ref="CN294">IF(CN288&gt;0,INDEX(Scenarios!$H$93:$H$102,CN288),"")</f>
        <v/>
      </c>
      <c r="CO294" s="269" t="str" cm="1">
        <f t="array" ref="CO294">IF(CO288&gt;0,INDEX(Scenarios!$H$93:$H$102,CO288),"")</f>
        <v/>
      </c>
      <c r="CP294" s="269" t="str" cm="1">
        <f t="array" ref="CP294">IF(CP288&gt;0,INDEX(Scenarios!$H$93:$H$102,CP288),"")</f>
        <v/>
      </c>
      <c r="CQ294" s="269" t="str" cm="1">
        <f t="array" ref="CQ294">IF(CQ288&gt;0,INDEX(Scenarios!$H$93:$H$102,CQ288),"")</f>
        <v/>
      </c>
      <c r="CR294" s="269" t="str" cm="1">
        <f t="array" ref="CR294">IF(CR288&gt;0,INDEX(Scenarios!$H$93:$H$102,CR288),"")</f>
        <v/>
      </c>
      <c r="CS294" s="269" t="str" cm="1">
        <f t="array" ref="CS294">IF(CS288&gt;0,INDEX(Scenarios!$H$93:$H$102,CS288),"")</f>
        <v/>
      </c>
      <c r="CT294" s="269" t="str" cm="1">
        <f t="array" ref="CT294">IF(CT288&gt;0,INDEX(Scenarios!$H$93:$H$102,CT288),"")</f>
        <v/>
      </c>
      <c r="CU294" s="269" t="str" cm="1">
        <f t="array" ref="CU294">IF(CU288&gt;0,INDEX(Scenarios!$H$93:$H$102,CU288),"")</f>
        <v/>
      </c>
      <c r="CV294" s="269" t="str" cm="1">
        <f t="array" ref="CV294">IF(CV288&gt;0,INDEX(Scenarios!$H$93:$H$102,CV288),"")</f>
        <v/>
      </c>
    </row>
    <row r="295" spans="5:100" s="12" customFormat="1">
      <c r="E295" s="1" t="s">
        <v>113</v>
      </c>
      <c r="F295" s="1"/>
      <c r="G295" s="21" t="s">
        <v>154</v>
      </c>
      <c r="H295" s="20"/>
      <c r="I295" s="20"/>
      <c r="J295" s="20"/>
      <c r="K295" s="21"/>
      <c r="L295" s="308" cm="1">
        <f t="array" ref="L295">IF(L288&gt;0,INDEX(Scenarios!$H$82:$H$91,L288),0)</f>
        <v>0</v>
      </c>
      <c r="M295" s="308" cm="1">
        <f t="array" ref="M295">IF(M288&gt;0,INDEX(Scenarios!$H$82:$H$91,M288),0)</f>
        <v>0</v>
      </c>
      <c r="N295" s="308" cm="1">
        <f t="array" ref="N295">IF(N288&gt;0,INDEX(Scenarios!$H$82:$H$91,N288),0)</f>
        <v>0</v>
      </c>
      <c r="O295" s="308" cm="1">
        <f t="array" ref="O295">IF(O288&gt;0,INDEX(Scenarios!$H$82:$H$91,O288),0)</f>
        <v>0</v>
      </c>
      <c r="P295" s="308" cm="1">
        <f t="array" ref="P295">IF(P288&gt;0,INDEX(Scenarios!$H$82:$H$91,P288),0)</f>
        <v>0</v>
      </c>
      <c r="Q295" s="308" cm="1">
        <f t="array" ref="Q295">IF(Q288&gt;0,INDEX(Scenarios!$H$82:$H$91,Q288),0)</f>
        <v>0</v>
      </c>
      <c r="R295" s="308" cm="1">
        <f t="array" ref="R295">IF(R288&gt;0,INDEX(Scenarios!$H$82:$H$91,R288),0)</f>
        <v>0</v>
      </c>
      <c r="S295" s="308" cm="1">
        <f t="array" ref="S295">IF(S288&gt;0,INDEX(Scenarios!$H$82:$H$91,S288),0)</f>
        <v>0</v>
      </c>
      <c r="T295" s="308" cm="1">
        <f t="array" ref="T295">IF(T288&gt;0,INDEX(Scenarios!$H$82:$H$91,T288),0)</f>
        <v>0</v>
      </c>
      <c r="U295" s="308" cm="1">
        <f t="array" ref="U295">IF(U288&gt;0,INDEX(Scenarios!$H$82:$H$91,U288),0)</f>
        <v>0</v>
      </c>
      <c r="V295" s="308" cm="1">
        <f t="array" ref="V295">IF(V288&gt;0,INDEX(Scenarios!$H$82:$H$91,V288),0)</f>
        <v>0</v>
      </c>
      <c r="W295" s="308" cm="1">
        <f t="array" ref="W295">IF(W288&gt;0,INDEX(Scenarios!$H$82:$H$91,W288),0)</f>
        <v>0</v>
      </c>
      <c r="X295" s="308" cm="1">
        <f t="array" ref="X295">IF(X288&gt;0,INDEX(Scenarios!$H$82:$H$91,X288),0)</f>
        <v>0</v>
      </c>
      <c r="Y295" s="308" cm="1">
        <f t="array" ref="Y295">IF(Y288&gt;0,INDEX(Scenarios!$H$82:$H$91,Y288),0)</f>
        <v>0</v>
      </c>
      <c r="Z295" s="308" cm="1">
        <f t="array" ref="Z295">IF(Z288&gt;0,INDEX(Scenarios!$H$82:$H$91,Z288),0)</f>
        <v>0</v>
      </c>
      <c r="AA295" s="308" cm="1">
        <f t="array" ref="AA295">IF(AA288&gt;0,INDEX(Scenarios!$H$82:$H$91,AA288),0)</f>
        <v>0</v>
      </c>
      <c r="AB295" s="308" cm="1">
        <f t="array" ref="AB295">IF(AB288&gt;0,INDEX(Scenarios!$H$82:$H$91,AB288),0)</f>
        <v>0</v>
      </c>
      <c r="AC295" s="308" cm="1">
        <f t="array" ref="AC295">IF(AC288&gt;0,INDEX(Scenarios!$H$82:$H$91,AC288),0)</f>
        <v>0</v>
      </c>
      <c r="AD295" s="308" cm="1">
        <f t="array" ref="AD295">IF(AD288&gt;0,INDEX(Scenarios!$H$82:$H$91,AD288),0)</f>
        <v>0</v>
      </c>
      <c r="AE295" s="308" cm="1">
        <f t="array" ref="AE295">IF(AE288&gt;0,INDEX(Scenarios!$H$82:$H$91,AE288),0)</f>
        <v>0</v>
      </c>
      <c r="AF295" s="308" cm="1">
        <f t="array" ref="AF295">IF(AF288&gt;0,INDEX(Scenarios!$H$82:$H$91,AF288),0)</f>
        <v>0</v>
      </c>
      <c r="AG295" s="308" cm="1">
        <f t="array" ref="AG295">IF(AG288&gt;0,INDEX(Scenarios!$H$82:$H$91,AG288),0)</f>
        <v>0</v>
      </c>
      <c r="AH295" s="308" cm="1">
        <f t="array" ref="AH295">IF(AH288&gt;0,INDEX(Scenarios!$H$82:$H$91,AH288),0)</f>
        <v>0</v>
      </c>
      <c r="AI295" s="308" cm="1">
        <f t="array" ref="AI295">IF(AI288&gt;0,INDEX(Scenarios!$H$82:$H$91,AI288),0)</f>
        <v>0</v>
      </c>
      <c r="AJ295" s="308" cm="1">
        <f t="array" ref="AJ295">IF(AJ288&gt;0,INDEX(Scenarios!$H$82:$H$91,AJ288),0)</f>
        <v>0</v>
      </c>
      <c r="AK295" s="308" cm="1">
        <f t="array" ref="AK295">IF(AK288&gt;0,INDEX(Scenarios!$H$82:$H$91,AK288),0)</f>
        <v>0</v>
      </c>
      <c r="AL295" s="308" cm="1">
        <f t="array" ref="AL295">IF(AL288&gt;0,INDEX(Scenarios!$H$82:$H$91,AL288),0)</f>
        <v>0</v>
      </c>
      <c r="AM295" s="308" cm="1">
        <f t="array" ref="AM295">IF(AM288&gt;0,INDEX(Scenarios!$H$82:$H$91,AM288),0)</f>
        <v>0</v>
      </c>
      <c r="AN295" s="308" cm="1">
        <f t="array" ref="AN295">IF(AN288&gt;0,INDEX(Scenarios!$H$82:$H$91,AN288),0)</f>
        <v>0</v>
      </c>
      <c r="AO295" s="308" cm="1">
        <f t="array" ref="AO295">IF(AO288&gt;0,INDEX(Scenarios!$H$82:$H$91,AO288),0)</f>
        <v>0</v>
      </c>
      <c r="AP295" s="308" cm="1">
        <f t="array" ref="AP295">IF(AP288&gt;0,INDEX(Scenarios!$H$82:$H$91,AP288),0)</f>
        <v>0</v>
      </c>
      <c r="AQ295" s="308" cm="1">
        <f t="array" ref="AQ295">IF(AQ288&gt;0,INDEX(Scenarios!$H$82:$H$91,AQ288),0)</f>
        <v>0</v>
      </c>
      <c r="AR295" s="308" cm="1">
        <f t="array" ref="AR295">IF(AR288&gt;0,INDEX(Scenarios!$H$82:$H$91,AR288),0)</f>
        <v>0</v>
      </c>
      <c r="AS295" s="308" cm="1">
        <f t="array" ref="AS295">IF(AS288&gt;0,INDEX(Scenarios!$H$82:$H$91,AS288),0)</f>
        <v>0</v>
      </c>
      <c r="AT295" s="308" cm="1">
        <f t="array" ref="AT295">IF(AT288&gt;0,INDEX(Scenarios!$H$82:$H$91,AT288),0)</f>
        <v>0</v>
      </c>
      <c r="AU295" s="308" cm="1">
        <f t="array" ref="AU295">IF(AU288&gt;0,INDEX(Scenarios!$H$82:$H$91,AU288),0)</f>
        <v>0</v>
      </c>
      <c r="AV295" s="308" cm="1">
        <f t="array" ref="AV295">IF(AV288&gt;0,INDEX(Scenarios!$H$82:$H$91,AV288),0)</f>
        <v>0</v>
      </c>
      <c r="AW295" s="308" cm="1">
        <f t="array" ref="AW295">IF(AW288&gt;0,INDEX(Scenarios!$H$82:$H$91,AW288),0)</f>
        <v>0</v>
      </c>
      <c r="AX295" s="308" cm="1">
        <f t="array" ref="AX295">IF(AX288&gt;0,INDEX(Scenarios!$H$82:$H$91,AX288),0)</f>
        <v>0</v>
      </c>
      <c r="AY295" s="308" cm="1">
        <f t="array" ref="AY295">IF(AY288&gt;0,INDEX(Scenarios!$H$82:$H$91,AY288),0)</f>
        <v>0</v>
      </c>
      <c r="AZ295" s="308" cm="1">
        <f t="array" ref="AZ295">IF(AZ288&gt;0,INDEX(Scenarios!$H$82:$H$91,AZ288),0)</f>
        <v>0</v>
      </c>
      <c r="BA295" s="308" cm="1">
        <f t="array" ref="BA295">IF(BA288&gt;0,INDEX(Scenarios!$H$82:$H$91,BA288),0)</f>
        <v>0</v>
      </c>
      <c r="BB295" s="308" cm="1">
        <f t="array" ref="BB295">IF(BB288&gt;0,INDEX(Scenarios!$H$82:$H$91,BB288),0)</f>
        <v>0</v>
      </c>
      <c r="BC295" s="308" cm="1">
        <f t="array" ref="BC295">IF(BC288&gt;0,INDEX(Scenarios!$H$82:$H$91,BC288),0)</f>
        <v>0</v>
      </c>
      <c r="BD295" s="308" cm="1">
        <f t="array" ref="BD295">IF(BD288&gt;0,INDEX(Scenarios!$H$82:$H$91,BD288),0)</f>
        <v>0</v>
      </c>
      <c r="BE295" s="308" cm="1">
        <f t="array" ref="BE295">IF(BE288&gt;0,INDEX(Scenarios!$H$82:$H$91,BE288),0)</f>
        <v>0</v>
      </c>
      <c r="BF295" s="308" cm="1">
        <f t="array" ref="BF295">IF(BF288&gt;0,INDEX(Scenarios!$H$82:$H$91,BF288),0)</f>
        <v>0</v>
      </c>
      <c r="BG295" s="308" cm="1">
        <f t="array" ref="BG295">IF(BG288&gt;0,INDEX(Scenarios!$H$82:$H$91,BG288),0)</f>
        <v>0</v>
      </c>
      <c r="BH295" s="308" cm="1">
        <f t="array" ref="BH295">IF(BH288&gt;0,INDEX(Scenarios!$H$82:$H$91,BH288),0)</f>
        <v>0</v>
      </c>
      <c r="BI295" s="308" cm="1">
        <f t="array" ref="BI295">IF(BI288&gt;0,INDEX(Scenarios!$H$82:$H$91,BI288),0)</f>
        <v>0</v>
      </c>
      <c r="BJ295" s="308" cm="1">
        <f t="array" ref="BJ295">IF(BJ288&gt;0,INDEX(Scenarios!$H$82:$H$91,BJ288),0)</f>
        <v>0</v>
      </c>
      <c r="BK295" s="308" cm="1">
        <f t="array" ref="BK295">IF(BK288&gt;0,INDEX(Scenarios!$H$82:$H$91,BK288),0)</f>
        <v>0</v>
      </c>
      <c r="BL295" s="308" cm="1">
        <f t="array" ref="BL295">IF(BL288&gt;0,INDEX(Scenarios!$H$82:$H$91,BL288),0)</f>
        <v>0</v>
      </c>
      <c r="BM295" s="308" cm="1">
        <f t="array" ref="BM295">IF(BM288&gt;0,INDEX(Scenarios!$H$82:$H$91,BM288),0)</f>
        <v>0</v>
      </c>
      <c r="BN295" s="308" cm="1">
        <f t="array" ref="BN295">IF(BN288&gt;0,INDEX(Scenarios!$H$82:$H$91,BN288),0)</f>
        <v>0</v>
      </c>
      <c r="BO295" s="308" cm="1">
        <f t="array" ref="BO295">IF(BO288&gt;0,INDEX(Scenarios!$H$82:$H$91,BO288),0)</f>
        <v>0</v>
      </c>
      <c r="BP295" s="308" cm="1">
        <f t="array" ref="BP295">IF(BP288&gt;0,INDEX(Scenarios!$H$82:$H$91,BP288),0)</f>
        <v>0</v>
      </c>
      <c r="BQ295" s="308" cm="1">
        <f t="array" ref="BQ295">IF(BQ288&gt;0,INDEX(Scenarios!$H$82:$H$91,BQ288),0)</f>
        <v>0</v>
      </c>
      <c r="BR295" s="308" cm="1">
        <f t="array" ref="BR295">IF(BR288&gt;0,INDEX(Scenarios!$H$82:$H$91,BR288),0)</f>
        <v>0</v>
      </c>
      <c r="BS295" s="308" cm="1">
        <f t="array" ref="BS295">IF(BS288&gt;0,INDEX(Scenarios!$H$82:$H$91,BS288),0)</f>
        <v>0</v>
      </c>
      <c r="BT295" s="308" cm="1">
        <f t="array" ref="BT295">IF(BT288&gt;0,INDEX(Scenarios!$H$82:$H$91,BT288),0)</f>
        <v>0</v>
      </c>
      <c r="BU295" s="308" cm="1">
        <f t="array" ref="BU295">IF(BU288&gt;0,INDEX(Scenarios!$H$82:$H$91,BU288),0)</f>
        <v>0</v>
      </c>
      <c r="BV295" s="308" cm="1">
        <f t="array" ref="BV295">IF(BV288&gt;0,INDEX(Scenarios!$H$82:$H$91,BV288),0)</f>
        <v>0</v>
      </c>
      <c r="BW295" s="308" cm="1">
        <f t="array" ref="BW295">IF(BW288&gt;0,INDEX(Scenarios!$H$82:$H$91,BW288),0)</f>
        <v>0</v>
      </c>
      <c r="BX295" s="308" cm="1">
        <f t="array" ref="BX295">IF(BX288&gt;0,INDEX(Scenarios!$H$82:$H$91,BX288),0)</f>
        <v>0</v>
      </c>
      <c r="BY295" s="308" cm="1">
        <f t="array" ref="BY295">IF(BY288&gt;0,INDEX(Scenarios!$H$82:$H$91,BY288),0)</f>
        <v>0</v>
      </c>
      <c r="BZ295" s="308" cm="1">
        <f t="array" ref="BZ295">IF(BZ288&gt;0,INDEX(Scenarios!$H$82:$H$91,BZ288),0)</f>
        <v>0</v>
      </c>
      <c r="CA295" s="308" cm="1">
        <f t="array" ref="CA295">IF(CA288&gt;0,INDEX(Scenarios!$H$82:$H$91,CA288),0)</f>
        <v>0</v>
      </c>
      <c r="CB295" s="308" cm="1">
        <f t="array" ref="CB295">IF(CB288&gt;0,INDEX(Scenarios!$H$82:$H$91,CB288),0)</f>
        <v>0</v>
      </c>
      <c r="CC295" s="308" cm="1">
        <f t="array" ref="CC295">IF(CC288&gt;0,INDEX(Scenarios!$H$82:$H$91,CC288),0)</f>
        <v>0</v>
      </c>
      <c r="CD295" s="308" cm="1">
        <f t="array" ref="CD295">IF(CD288&gt;0,INDEX(Scenarios!$H$82:$H$91,CD288),0)</f>
        <v>0</v>
      </c>
      <c r="CE295" s="308" cm="1">
        <f t="array" ref="CE295">IF(CE288&gt;0,INDEX(Scenarios!$H$82:$H$91,CE288),0)</f>
        <v>0</v>
      </c>
      <c r="CF295" s="308" cm="1">
        <f t="array" ref="CF295">IF(CF288&gt;0,INDEX(Scenarios!$H$82:$H$91,CF288),0)</f>
        <v>0</v>
      </c>
      <c r="CG295" s="308" cm="1">
        <f t="array" ref="CG295">IF(CG288&gt;0,INDEX(Scenarios!$H$82:$H$91,CG288),0)</f>
        <v>0</v>
      </c>
      <c r="CH295" s="308" cm="1">
        <f t="array" ref="CH295">IF(CH288&gt;0,INDEX(Scenarios!$H$82:$H$91,CH288),0)</f>
        <v>0</v>
      </c>
      <c r="CI295" s="308" cm="1">
        <f t="array" ref="CI295">IF(CI288&gt;0,INDEX(Scenarios!$H$82:$H$91,CI288),0)</f>
        <v>0</v>
      </c>
      <c r="CJ295" s="308" cm="1">
        <f t="array" ref="CJ295">IF(CJ288&gt;0,INDEX(Scenarios!$H$82:$H$91,CJ288),0)</f>
        <v>0</v>
      </c>
      <c r="CK295" s="308" cm="1">
        <f t="array" ref="CK295">IF(CK288&gt;0,INDEX(Scenarios!$H$82:$H$91,CK288),0)</f>
        <v>0</v>
      </c>
      <c r="CL295" s="308" cm="1">
        <f t="array" ref="CL295">IF(CL288&gt;0,INDEX(Scenarios!$H$82:$H$91,CL288),0)</f>
        <v>0</v>
      </c>
      <c r="CM295" s="308" cm="1">
        <f t="array" ref="CM295">IF(CM288&gt;0,INDEX(Scenarios!$H$82:$H$91,CM288),0)</f>
        <v>0</v>
      </c>
      <c r="CN295" s="308" cm="1">
        <f t="array" ref="CN295">IF(CN288&gt;0,INDEX(Scenarios!$H$82:$H$91,CN288),0)</f>
        <v>0</v>
      </c>
      <c r="CO295" s="308" cm="1">
        <f t="array" ref="CO295">IF(CO288&gt;0,INDEX(Scenarios!$H$82:$H$91,CO288),0)</f>
        <v>0</v>
      </c>
      <c r="CP295" s="308" cm="1">
        <f t="array" ref="CP295">IF(CP288&gt;0,INDEX(Scenarios!$H$82:$H$91,CP288),0)</f>
        <v>0</v>
      </c>
      <c r="CQ295" s="308" cm="1">
        <f t="array" ref="CQ295">IF(CQ288&gt;0,INDEX(Scenarios!$H$82:$H$91,CQ288),0)</f>
        <v>0</v>
      </c>
      <c r="CR295" s="308" cm="1">
        <f t="array" ref="CR295">IF(CR288&gt;0,INDEX(Scenarios!$H$82:$H$91,CR288),0)</f>
        <v>0</v>
      </c>
      <c r="CS295" s="308" cm="1">
        <f t="array" ref="CS295">IF(CS288&gt;0,INDEX(Scenarios!$H$82:$H$91,CS288),0)</f>
        <v>0</v>
      </c>
      <c r="CT295" s="308" cm="1">
        <f t="array" ref="CT295">IF(CT288&gt;0,INDEX(Scenarios!$H$82:$H$91,CT288),0)</f>
        <v>0</v>
      </c>
      <c r="CU295" s="308" cm="1">
        <f t="array" ref="CU295">IF(CU288&gt;0,INDEX(Scenarios!$H$82:$H$91,CU288),0)</f>
        <v>0</v>
      </c>
      <c r="CV295" s="308" cm="1">
        <f t="array" ref="CV295">IF(CV288&gt;0,INDEX(Scenarios!$H$82:$H$91,CV288),0)</f>
        <v>0</v>
      </c>
    </row>
    <row r="296" spans="5:100" s="12" customFormat="1">
      <c r="E296" s="1"/>
      <c r="F296" s="1"/>
      <c r="G296" s="21"/>
      <c r="H296" s="20"/>
      <c r="I296" s="20"/>
      <c r="J296" s="20"/>
      <c r="K296" s="21"/>
      <c r="L296" s="269"/>
      <c r="M296" s="269"/>
      <c r="N296" s="269"/>
      <c r="O296" s="269"/>
      <c r="P296" s="269"/>
      <c r="Q296" s="269"/>
      <c r="R296" s="269"/>
      <c r="S296" s="269"/>
      <c r="T296" s="269"/>
      <c r="U296" s="269"/>
      <c r="V296" s="269"/>
      <c r="W296" s="269"/>
      <c r="X296" s="269"/>
      <c r="Y296" s="269"/>
      <c r="Z296" s="269"/>
      <c r="AA296" s="269"/>
      <c r="AB296" s="269"/>
      <c r="AC296" s="269"/>
      <c r="AD296" s="269"/>
      <c r="AE296" s="269"/>
      <c r="AF296" s="269"/>
      <c r="AG296" s="269"/>
      <c r="AH296" s="269"/>
      <c r="AI296" s="269"/>
      <c r="AJ296" s="269"/>
      <c r="AK296" s="269"/>
      <c r="AL296" s="269"/>
      <c r="AM296" s="269"/>
      <c r="AN296" s="269"/>
      <c r="AO296" s="269"/>
      <c r="AP296" s="269"/>
      <c r="AQ296" s="269"/>
      <c r="AR296" s="269"/>
      <c r="AS296" s="269"/>
      <c r="AT296" s="269"/>
      <c r="AU296" s="269"/>
      <c r="AV296" s="269"/>
      <c r="AW296" s="269"/>
      <c r="AX296" s="269"/>
      <c r="AY296" s="269"/>
      <c r="AZ296" s="269"/>
      <c r="BA296" s="269"/>
      <c r="BB296" s="269"/>
      <c r="BC296" s="269"/>
      <c r="BD296" s="269"/>
      <c r="BE296" s="269"/>
      <c r="BF296" s="269"/>
      <c r="BG296" s="269"/>
      <c r="BH296" s="269"/>
      <c r="BI296" s="269"/>
      <c r="BJ296" s="269"/>
      <c r="BK296" s="269"/>
      <c r="BL296" s="269"/>
      <c r="BM296" s="269"/>
      <c r="BN296" s="269"/>
      <c r="BO296" s="269"/>
      <c r="BP296" s="269"/>
      <c r="BQ296" s="269"/>
      <c r="BR296" s="269"/>
      <c r="BS296" s="269"/>
      <c r="BT296" s="269"/>
      <c r="BU296" s="269"/>
      <c r="BV296" s="269"/>
      <c r="BW296" s="269"/>
      <c r="BX296" s="269"/>
      <c r="BY296" s="269"/>
      <c r="BZ296" s="269"/>
      <c r="CA296" s="269"/>
      <c r="CB296" s="269"/>
      <c r="CC296" s="269"/>
      <c r="CD296" s="269"/>
      <c r="CE296" s="269"/>
      <c r="CF296" s="269"/>
      <c r="CG296" s="269"/>
      <c r="CH296" s="269"/>
      <c r="CI296" s="269"/>
      <c r="CJ296" s="269"/>
      <c r="CK296" s="269"/>
      <c r="CL296" s="269"/>
      <c r="CM296" s="269"/>
      <c r="CN296" s="269"/>
      <c r="CO296" s="269"/>
      <c r="CP296" s="269"/>
      <c r="CQ296" s="269"/>
      <c r="CR296" s="269"/>
      <c r="CS296" s="269"/>
      <c r="CT296" s="269"/>
      <c r="CU296" s="269"/>
      <c r="CV296" s="269"/>
    </row>
    <row r="297" spans="5:100" s="12" customFormat="1">
      <c r="E297" s="1" t="s">
        <v>438</v>
      </c>
      <c r="F297" s="1"/>
      <c r="G297" s="21" t="s">
        <v>154</v>
      </c>
      <c r="H297" s="20"/>
      <c r="I297" s="20"/>
      <c r="J297" s="20"/>
      <c r="K297" s="21"/>
      <c r="L297" s="11">
        <f t="shared" ref="L297:AQ297" si="257">IFERROR(YEARFRAC(L290,MIN(L291,L2)),0)</f>
        <v>0</v>
      </c>
      <c r="M297" s="11">
        <f t="shared" si="257"/>
        <v>0</v>
      </c>
      <c r="N297" s="11">
        <f t="shared" si="257"/>
        <v>0</v>
      </c>
      <c r="O297" s="11">
        <f t="shared" si="257"/>
        <v>0</v>
      </c>
      <c r="P297" s="11">
        <f t="shared" si="257"/>
        <v>0</v>
      </c>
      <c r="Q297" s="11">
        <f t="shared" si="257"/>
        <v>0</v>
      </c>
      <c r="R297" s="11">
        <f t="shared" si="257"/>
        <v>0</v>
      </c>
      <c r="S297" s="11">
        <f t="shared" si="257"/>
        <v>0</v>
      </c>
      <c r="T297" s="11">
        <f t="shared" si="257"/>
        <v>0</v>
      </c>
      <c r="U297" s="11">
        <f t="shared" si="257"/>
        <v>0</v>
      </c>
      <c r="V297" s="11">
        <f t="shared" si="257"/>
        <v>0</v>
      </c>
      <c r="W297" s="11">
        <f t="shared" si="257"/>
        <v>0</v>
      </c>
      <c r="X297" s="11">
        <f t="shared" si="257"/>
        <v>0</v>
      </c>
      <c r="Y297" s="11">
        <f t="shared" si="257"/>
        <v>0</v>
      </c>
      <c r="Z297" s="11">
        <f t="shared" si="257"/>
        <v>0</v>
      </c>
      <c r="AA297" s="11">
        <f t="shared" si="257"/>
        <v>0</v>
      </c>
      <c r="AB297" s="11">
        <f t="shared" si="257"/>
        <v>0</v>
      </c>
      <c r="AC297" s="11">
        <f t="shared" si="257"/>
        <v>0</v>
      </c>
      <c r="AD297" s="11">
        <f t="shared" si="257"/>
        <v>0</v>
      </c>
      <c r="AE297" s="11">
        <f t="shared" si="257"/>
        <v>0</v>
      </c>
      <c r="AF297" s="11">
        <f t="shared" si="257"/>
        <v>0</v>
      </c>
      <c r="AG297" s="11">
        <f t="shared" si="257"/>
        <v>0</v>
      </c>
      <c r="AH297" s="11">
        <f t="shared" si="257"/>
        <v>0</v>
      </c>
      <c r="AI297" s="11">
        <f t="shared" si="257"/>
        <v>0</v>
      </c>
      <c r="AJ297" s="11">
        <f t="shared" si="257"/>
        <v>0</v>
      </c>
      <c r="AK297" s="11">
        <f t="shared" si="257"/>
        <v>0</v>
      </c>
      <c r="AL297" s="11">
        <f t="shared" si="257"/>
        <v>0</v>
      </c>
      <c r="AM297" s="11">
        <f t="shared" si="257"/>
        <v>0</v>
      </c>
      <c r="AN297" s="11">
        <f t="shared" si="257"/>
        <v>0</v>
      </c>
      <c r="AO297" s="11">
        <f t="shared" si="257"/>
        <v>0</v>
      </c>
      <c r="AP297" s="11">
        <f t="shared" si="257"/>
        <v>0</v>
      </c>
      <c r="AQ297" s="11">
        <f t="shared" si="257"/>
        <v>0</v>
      </c>
      <c r="AR297" s="11">
        <f t="shared" ref="AR297:BW297" si="258">IFERROR(YEARFRAC(AR290,MIN(AR291,AR2)),0)</f>
        <v>0</v>
      </c>
      <c r="AS297" s="11">
        <f t="shared" si="258"/>
        <v>0</v>
      </c>
      <c r="AT297" s="11">
        <f t="shared" si="258"/>
        <v>0</v>
      </c>
      <c r="AU297" s="11">
        <f t="shared" si="258"/>
        <v>0</v>
      </c>
      <c r="AV297" s="11">
        <f t="shared" si="258"/>
        <v>0</v>
      </c>
      <c r="AW297" s="11">
        <f t="shared" si="258"/>
        <v>0</v>
      </c>
      <c r="AX297" s="11">
        <f t="shared" si="258"/>
        <v>0</v>
      </c>
      <c r="AY297" s="11">
        <f t="shared" si="258"/>
        <v>0</v>
      </c>
      <c r="AZ297" s="11">
        <f t="shared" si="258"/>
        <v>0</v>
      </c>
      <c r="BA297" s="11">
        <f t="shared" si="258"/>
        <v>0</v>
      </c>
      <c r="BB297" s="11">
        <f t="shared" si="258"/>
        <v>0</v>
      </c>
      <c r="BC297" s="11">
        <f t="shared" si="258"/>
        <v>0</v>
      </c>
      <c r="BD297" s="11">
        <f t="shared" si="258"/>
        <v>0</v>
      </c>
      <c r="BE297" s="11">
        <f t="shared" si="258"/>
        <v>0</v>
      </c>
      <c r="BF297" s="11">
        <f t="shared" si="258"/>
        <v>0</v>
      </c>
      <c r="BG297" s="11">
        <f t="shared" si="258"/>
        <v>0</v>
      </c>
      <c r="BH297" s="11">
        <f t="shared" si="258"/>
        <v>0</v>
      </c>
      <c r="BI297" s="11">
        <f t="shared" si="258"/>
        <v>0</v>
      </c>
      <c r="BJ297" s="11">
        <f t="shared" si="258"/>
        <v>0</v>
      </c>
      <c r="BK297" s="11">
        <f t="shared" si="258"/>
        <v>0</v>
      </c>
      <c r="BL297" s="11">
        <f t="shared" si="258"/>
        <v>0</v>
      </c>
      <c r="BM297" s="11">
        <f t="shared" si="258"/>
        <v>0</v>
      </c>
      <c r="BN297" s="11">
        <f t="shared" si="258"/>
        <v>0</v>
      </c>
      <c r="BO297" s="11">
        <f t="shared" si="258"/>
        <v>0</v>
      </c>
      <c r="BP297" s="11">
        <f t="shared" si="258"/>
        <v>0</v>
      </c>
      <c r="BQ297" s="11">
        <f t="shared" si="258"/>
        <v>0</v>
      </c>
      <c r="BR297" s="11">
        <f t="shared" si="258"/>
        <v>0</v>
      </c>
      <c r="BS297" s="11">
        <f t="shared" si="258"/>
        <v>0</v>
      </c>
      <c r="BT297" s="11">
        <f t="shared" si="258"/>
        <v>0</v>
      </c>
      <c r="BU297" s="11">
        <f t="shared" si="258"/>
        <v>0</v>
      </c>
      <c r="BV297" s="11">
        <f t="shared" si="258"/>
        <v>0</v>
      </c>
      <c r="BW297" s="11">
        <f t="shared" si="258"/>
        <v>0</v>
      </c>
      <c r="BX297" s="11">
        <f t="shared" ref="BX297:CV297" si="259">IFERROR(YEARFRAC(BX290,MIN(BX291,BX2)),0)</f>
        <v>0</v>
      </c>
      <c r="BY297" s="11">
        <f t="shared" si="259"/>
        <v>0</v>
      </c>
      <c r="BZ297" s="11">
        <f t="shared" si="259"/>
        <v>0</v>
      </c>
      <c r="CA297" s="11">
        <f t="shared" si="259"/>
        <v>0</v>
      </c>
      <c r="CB297" s="11">
        <f t="shared" si="259"/>
        <v>0</v>
      </c>
      <c r="CC297" s="11">
        <f t="shared" si="259"/>
        <v>0</v>
      </c>
      <c r="CD297" s="11">
        <f t="shared" si="259"/>
        <v>0</v>
      </c>
      <c r="CE297" s="11">
        <f t="shared" si="259"/>
        <v>0</v>
      </c>
      <c r="CF297" s="11">
        <f t="shared" si="259"/>
        <v>0</v>
      </c>
      <c r="CG297" s="11">
        <f t="shared" si="259"/>
        <v>0</v>
      </c>
      <c r="CH297" s="11">
        <f t="shared" si="259"/>
        <v>0</v>
      </c>
      <c r="CI297" s="11">
        <f t="shared" si="259"/>
        <v>0</v>
      </c>
      <c r="CJ297" s="11">
        <f t="shared" si="259"/>
        <v>0</v>
      </c>
      <c r="CK297" s="11">
        <f t="shared" si="259"/>
        <v>0</v>
      </c>
      <c r="CL297" s="11">
        <f t="shared" si="259"/>
        <v>0</v>
      </c>
      <c r="CM297" s="11">
        <f t="shared" si="259"/>
        <v>0</v>
      </c>
      <c r="CN297" s="11">
        <f t="shared" si="259"/>
        <v>0</v>
      </c>
      <c r="CO297" s="11">
        <f t="shared" si="259"/>
        <v>0</v>
      </c>
      <c r="CP297" s="11">
        <f t="shared" si="259"/>
        <v>0</v>
      </c>
      <c r="CQ297" s="11">
        <f t="shared" si="259"/>
        <v>0</v>
      </c>
      <c r="CR297" s="11">
        <f t="shared" si="259"/>
        <v>0</v>
      </c>
      <c r="CS297" s="11">
        <f t="shared" si="259"/>
        <v>0</v>
      </c>
      <c r="CT297" s="11">
        <f t="shared" si="259"/>
        <v>0</v>
      </c>
      <c r="CU297" s="11">
        <f t="shared" si="259"/>
        <v>0</v>
      </c>
      <c r="CV297" s="11">
        <f t="shared" si="259"/>
        <v>0</v>
      </c>
    </row>
    <row r="298" spans="5:100" s="12" customFormat="1">
      <c r="E298" s="1" t="s">
        <v>439</v>
      </c>
      <c r="F298" s="1"/>
      <c r="G298" s="21" t="s">
        <v>256</v>
      </c>
      <c r="H298" s="20"/>
      <c r="I298" s="20"/>
      <c r="J298" s="20"/>
      <c r="K298" s="21"/>
      <c r="L298" s="275" cm="1">
        <f t="array" ref="L298">IF(L$288&gt;0,IF(INDEX(Scenarios!$H$71:$H$80,L$288)=0,1,0),0)</f>
        <v>0</v>
      </c>
      <c r="M298" s="275" cm="1">
        <f t="array" ref="M298">IF(M$288&gt;0,IF(INDEX(Scenarios!$H$71:$H$80,M$288)=0,1,0),0)</f>
        <v>0</v>
      </c>
      <c r="N298" s="275" cm="1">
        <f t="array" ref="N298">IF(N$288&gt;0,IF(INDEX(Scenarios!$H$71:$H$80,N$288)=0,1,0),0)</f>
        <v>0</v>
      </c>
      <c r="O298" s="275" cm="1">
        <f t="array" ref="O298">IF(O$288&gt;0,IF(INDEX(Scenarios!$H$71:$H$80,O$288)=0,1,0),0)</f>
        <v>0</v>
      </c>
      <c r="P298" s="275" cm="1">
        <f t="array" ref="P298">IF(P$288&gt;0,IF(INDEX(Scenarios!$H$71:$H$80,P$288)=0,1,0),0)</f>
        <v>0</v>
      </c>
      <c r="Q298" s="275" cm="1">
        <f t="array" ref="Q298">IF(Q$288&gt;0,IF(INDEX(Scenarios!$H$71:$H$80,Q$288)=0,1,0),0)</f>
        <v>0</v>
      </c>
      <c r="R298" s="275" cm="1">
        <f t="array" ref="R298">IF(R$288&gt;0,IF(INDEX(Scenarios!$H$71:$H$80,R$288)=0,1,0),0)</f>
        <v>0</v>
      </c>
      <c r="S298" s="275" cm="1">
        <f t="array" ref="S298">IF(S$288&gt;0,IF(INDEX(Scenarios!$H$71:$H$80,S$288)=0,1,0),0)</f>
        <v>0</v>
      </c>
      <c r="T298" s="275" cm="1">
        <f t="array" ref="T298">IF(T$288&gt;0,IF(INDEX(Scenarios!$H$71:$H$80,T$288)=0,1,0),0)</f>
        <v>0</v>
      </c>
      <c r="U298" s="275" cm="1">
        <f t="array" ref="U298">IF(U$288&gt;0,IF(INDEX(Scenarios!$H$71:$H$80,U$288)=0,1,0),0)</f>
        <v>0</v>
      </c>
      <c r="V298" s="275" cm="1">
        <f t="array" ref="V298">IF(V$288&gt;0,IF(INDEX(Scenarios!$H$71:$H$80,V$288)=0,1,0),0)</f>
        <v>0</v>
      </c>
      <c r="W298" s="275" cm="1">
        <f t="array" ref="W298">IF(W$288&gt;0,IF(INDEX(Scenarios!$H$71:$H$80,W$288)=0,1,0),0)</f>
        <v>0</v>
      </c>
      <c r="X298" s="275" cm="1">
        <f t="array" ref="X298">IF(X$288&gt;0,IF(INDEX(Scenarios!$H$71:$H$80,X$288)=0,1,0),0)</f>
        <v>0</v>
      </c>
      <c r="Y298" s="275" cm="1">
        <f t="array" ref="Y298">IF(Y$288&gt;0,IF(INDEX(Scenarios!$H$71:$H$80,Y$288)=0,1,0),0)</f>
        <v>0</v>
      </c>
      <c r="Z298" s="275" cm="1">
        <f t="array" ref="Z298">IF(Z$288&gt;0,IF(INDEX(Scenarios!$H$71:$H$80,Z$288)=0,1,0),0)</f>
        <v>0</v>
      </c>
      <c r="AA298" s="275" cm="1">
        <f t="array" ref="AA298">IF(AA$288&gt;0,IF(INDEX(Scenarios!$H$71:$H$80,AA$288)=0,1,0),0)</f>
        <v>0</v>
      </c>
      <c r="AB298" s="275" cm="1">
        <f t="array" ref="AB298">IF(AB$288&gt;0,IF(INDEX(Scenarios!$H$71:$H$80,AB$288)=0,1,0),0)</f>
        <v>0</v>
      </c>
      <c r="AC298" s="275" cm="1">
        <f t="array" ref="AC298">IF(AC$288&gt;0,IF(INDEX(Scenarios!$H$71:$H$80,AC$288)=0,1,0),0)</f>
        <v>0</v>
      </c>
      <c r="AD298" s="275" cm="1">
        <f t="array" ref="AD298">IF(AD$288&gt;0,IF(INDEX(Scenarios!$H$71:$H$80,AD$288)=0,1,0),0)</f>
        <v>0</v>
      </c>
      <c r="AE298" s="275" cm="1">
        <f t="array" ref="AE298">IF(AE$288&gt;0,IF(INDEX(Scenarios!$H$71:$H$80,AE$288)=0,1,0),0)</f>
        <v>0</v>
      </c>
      <c r="AF298" s="275" cm="1">
        <f t="array" ref="AF298">IF(AF$288&gt;0,IF(INDEX(Scenarios!$H$71:$H$80,AF$288)=0,1,0),0)</f>
        <v>0</v>
      </c>
      <c r="AG298" s="275" cm="1">
        <f t="array" ref="AG298">IF(AG$288&gt;0,IF(INDEX(Scenarios!$H$71:$H$80,AG$288)=0,1,0),0)</f>
        <v>0</v>
      </c>
      <c r="AH298" s="275" cm="1">
        <f t="array" ref="AH298">IF(AH$288&gt;0,IF(INDEX(Scenarios!$H$71:$H$80,AH$288)=0,1,0),0)</f>
        <v>0</v>
      </c>
      <c r="AI298" s="275" cm="1">
        <f t="array" ref="AI298">IF(AI$288&gt;0,IF(INDEX(Scenarios!$H$71:$H$80,AI$288)=0,1,0),0)</f>
        <v>0</v>
      </c>
      <c r="AJ298" s="275" cm="1">
        <f t="array" ref="AJ298">IF(AJ$288&gt;0,IF(INDEX(Scenarios!$H$71:$H$80,AJ$288)=0,1,0),0)</f>
        <v>0</v>
      </c>
      <c r="AK298" s="275" cm="1">
        <f t="array" ref="AK298">IF(AK$288&gt;0,IF(INDEX(Scenarios!$H$71:$H$80,AK$288)=0,1,0),0)</f>
        <v>0</v>
      </c>
      <c r="AL298" s="275" cm="1">
        <f t="array" ref="AL298">IF(AL$288&gt;0,IF(INDEX(Scenarios!$H$71:$H$80,AL$288)=0,1,0),0)</f>
        <v>0</v>
      </c>
      <c r="AM298" s="275" cm="1">
        <f t="array" ref="AM298">IF(AM$288&gt;0,IF(INDEX(Scenarios!$H$71:$H$80,AM$288)=0,1,0),0)</f>
        <v>0</v>
      </c>
      <c r="AN298" s="275" cm="1">
        <f t="array" ref="AN298">IF(AN$288&gt;0,IF(INDEX(Scenarios!$H$71:$H$80,AN$288)=0,1,0),0)</f>
        <v>0</v>
      </c>
      <c r="AO298" s="275" cm="1">
        <f t="array" ref="AO298">IF(AO$288&gt;0,IF(INDEX(Scenarios!$H$71:$H$80,AO$288)=0,1,0),0)</f>
        <v>0</v>
      </c>
      <c r="AP298" s="275" cm="1">
        <f t="array" ref="AP298">IF(AP$288&gt;0,IF(INDEX(Scenarios!$H$71:$H$80,AP$288)=0,1,0),0)</f>
        <v>0</v>
      </c>
      <c r="AQ298" s="275" cm="1">
        <f t="array" ref="AQ298">IF(AQ$288&gt;0,IF(INDEX(Scenarios!$H$71:$H$80,AQ$288)=0,1,0),0)</f>
        <v>0</v>
      </c>
      <c r="AR298" s="275" cm="1">
        <f t="array" ref="AR298">IF(AR$288&gt;0,IF(INDEX(Scenarios!$H$71:$H$80,AR$288)=0,1,0),0)</f>
        <v>0</v>
      </c>
      <c r="AS298" s="275" cm="1">
        <f t="array" ref="AS298">IF(AS$288&gt;0,IF(INDEX(Scenarios!$H$71:$H$80,AS$288)=0,1,0),0)</f>
        <v>0</v>
      </c>
      <c r="AT298" s="275" cm="1">
        <f t="array" ref="AT298">IF(AT$288&gt;0,IF(INDEX(Scenarios!$H$71:$H$80,AT$288)=0,1,0),0)</f>
        <v>0</v>
      </c>
      <c r="AU298" s="275" cm="1">
        <f t="array" ref="AU298">IF(AU$288&gt;0,IF(INDEX(Scenarios!$H$71:$H$80,AU$288)=0,1,0),0)</f>
        <v>0</v>
      </c>
      <c r="AV298" s="275" cm="1">
        <f t="array" ref="AV298">IF(AV$288&gt;0,IF(INDEX(Scenarios!$H$71:$H$80,AV$288)=0,1,0),0)</f>
        <v>0</v>
      </c>
      <c r="AW298" s="275" cm="1">
        <f t="array" ref="AW298">IF(AW$288&gt;0,IF(INDEX(Scenarios!$H$71:$H$80,AW$288)=0,1,0),0)</f>
        <v>0</v>
      </c>
      <c r="AX298" s="275" cm="1">
        <f t="array" ref="AX298">IF(AX$288&gt;0,IF(INDEX(Scenarios!$H$71:$H$80,AX$288)=0,1,0),0)</f>
        <v>0</v>
      </c>
      <c r="AY298" s="275" cm="1">
        <f t="array" ref="AY298">IF(AY$288&gt;0,IF(INDEX(Scenarios!$H$71:$H$80,AY$288)=0,1,0),0)</f>
        <v>0</v>
      </c>
      <c r="AZ298" s="275" cm="1">
        <f t="array" ref="AZ298">IF(AZ$288&gt;0,IF(INDEX(Scenarios!$H$71:$H$80,AZ$288)=0,1,0),0)</f>
        <v>0</v>
      </c>
      <c r="BA298" s="275" cm="1">
        <f t="array" ref="BA298">IF(BA$288&gt;0,IF(INDEX(Scenarios!$H$71:$H$80,BA$288)=0,1,0),0)</f>
        <v>0</v>
      </c>
      <c r="BB298" s="275" cm="1">
        <f t="array" ref="BB298">IF(BB$288&gt;0,IF(INDEX(Scenarios!$H$71:$H$80,BB$288)=0,1,0),0)</f>
        <v>0</v>
      </c>
      <c r="BC298" s="275" cm="1">
        <f t="array" ref="BC298">IF(BC$288&gt;0,IF(INDEX(Scenarios!$H$71:$H$80,BC$288)=0,1,0),0)</f>
        <v>0</v>
      </c>
      <c r="BD298" s="275" cm="1">
        <f t="array" ref="BD298">IF(BD$288&gt;0,IF(INDEX(Scenarios!$H$71:$H$80,BD$288)=0,1,0),0)</f>
        <v>0</v>
      </c>
      <c r="BE298" s="275" cm="1">
        <f t="array" ref="BE298">IF(BE$288&gt;0,IF(INDEX(Scenarios!$H$71:$H$80,BE$288)=0,1,0),0)</f>
        <v>0</v>
      </c>
      <c r="BF298" s="275" cm="1">
        <f t="array" ref="BF298">IF(BF$288&gt;0,IF(INDEX(Scenarios!$H$71:$H$80,BF$288)=0,1,0),0)</f>
        <v>0</v>
      </c>
      <c r="BG298" s="275" cm="1">
        <f t="array" ref="BG298">IF(BG$288&gt;0,IF(INDEX(Scenarios!$H$71:$H$80,BG$288)=0,1,0),0)</f>
        <v>0</v>
      </c>
      <c r="BH298" s="275" cm="1">
        <f t="array" ref="BH298">IF(BH$288&gt;0,IF(INDEX(Scenarios!$H$71:$H$80,BH$288)=0,1,0),0)</f>
        <v>0</v>
      </c>
      <c r="BI298" s="275" cm="1">
        <f t="array" ref="BI298">IF(BI$288&gt;0,IF(INDEX(Scenarios!$H$71:$H$80,BI$288)=0,1,0),0)</f>
        <v>0</v>
      </c>
      <c r="BJ298" s="275" cm="1">
        <f t="array" ref="BJ298">IF(BJ$288&gt;0,IF(INDEX(Scenarios!$H$71:$H$80,BJ$288)=0,1,0),0)</f>
        <v>0</v>
      </c>
      <c r="BK298" s="275" cm="1">
        <f t="array" ref="BK298">IF(BK$288&gt;0,IF(INDEX(Scenarios!$H$71:$H$80,BK$288)=0,1,0),0)</f>
        <v>0</v>
      </c>
      <c r="BL298" s="275" cm="1">
        <f t="array" ref="BL298">IF(BL$288&gt;0,IF(INDEX(Scenarios!$H$71:$H$80,BL$288)=0,1,0),0)</f>
        <v>0</v>
      </c>
      <c r="BM298" s="275" cm="1">
        <f t="array" ref="BM298">IF(BM$288&gt;0,IF(INDEX(Scenarios!$H$71:$H$80,BM$288)=0,1,0),0)</f>
        <v>0</v>
      </c>
      <c r="BN298" s="275" cm="1">
        <f t="array" ref="BN298">IF(BN$288&gt;0,IF(INDEX(Scenarios!$H$71:$H$80,BN$288)=0,1,0),0)</f>
        <v>0</v>
      </c>
      <c r="BO298" s="275" cm="1">
        <f t="array" ref="BO298">IF(BO$288&gt;0,IF(INDEX(Scenarios!$H$71:$H$80,BO$288)=0,1,0),0)</f>
        <v>0</v>
      </c>
      <c r="BP298" s="275" cm="1">
        <f t="array" ref="BP298">IF(BP$288&gt;0,IF(INDEX(Scenarios!$H$71:$H$80,BP$288)=0,1,0),0)</f>
        <v>0</v>
      </c>
      <c r="BQ298" s="275" cm="1">
        <f t="array" ref="BQ298">IF(BQ$288&gt;0,IF(INDEX(Scenarios!$H$71:$H$80,BQ$288)=0,1,0),0)</f>
        <v>0</v>
      </c>
      <c r="BR298" s="275" cm="1">
        <f t="array" ref="BR298">IF(BR$288&gt;0,IF(INDEX(Scenarios!$H$71:$H$80,BR$288)=0,1,0),0)</f>
        <v>0</v>
      </c>
      <c r="BS298" s="275" cm="1">
        <f t="array" ref="BS298">IF(BS$288&gt;0,IF(INDEX(Scenarios!$H$71:$H$80,BS$288)=0,1,0),0)</f>
        <v>0</v>
      </c>
      <c r="BT298" s="275" cm="1">
        <f t="array" ref="BT298">IF(BT$288&gt;0,IF(INDEX(Scenarios!$H$71:$H$80,BT$288)=0,1,0),0)</f>
        <v>0</v>
      </c>
      <c r="BU298" s="275" cm="1">
        <f t="array" ref="BU298">IF(BU$288&gt;0,IF(INDEX(Scenarios!$H$71:$H$80,BU$288)=0,1,0),0)</f>
        <v>0</v>
      </c>
      <c r="BV298" s="275" cm="1">
        <f t="array" ref="BV298">IF(BV$288&gt;0,IF(INDEX(Scenarios!$H$71:$H$80,BV$288)=0,1,0),0)</f>
        <v>0</v>
      </c>
      <c r="BW298" s="275" cm="1">
        <f t="array" ref="BW298">IF(BW$288&gt;0,IF(INDEX(Scenarios!$H$71:$H$80,BW$288)=0,1,0),0)</f>
        <v>0</v>
      </c>
      <c r="BX298" s="275" cm="1">
        <f t="array" ref="BX298">IF(BX$288&gt;0,IF(INDEX(Scenarios!$H$71:$H$80,BX$288)=0,1,0),0)</f>
        <v>0</v>
      </c>
      <c r="BY298" s="275" cm="1">
        <f t="array" ref="BY298">IF(BY$288&gt;0,IF(INDEX(Scenarios!$H$71:$H$80,BY$288)=0,1,0),0)</f>
        <v>0</v>
      </c>
      <c r="BZ298" s="275" cm="1">
        <f t="array" ref="BZ298">IF(BZ$288&gt;0,IF(INDEX(Scenarios!$H$71:$H$80,BZ$288)=0,1,0),0)</f>
        <v>0</v>
      </c>
      <c r="CA298" s="275" cm="1">
        <f t="array" ref="CA298">IF(CA$288&gt;0,IF(INDEX(Scenarios!$H$71:$H$80,CA$288)=0,1,0),0)</f>
        <v>0</v>
      </c>
      <c r="CB298" s="275" cm="1">
        <f t="array" ref="CB298">IF(CB$288&gt;0,IF(INDEX(Scenarios!$H$71:$H$80,CB$288)=0,1,0),0)</f>
        <v>0</v>
      </c>
      <c r="CC298" s="275" cm="1">
        <f t="array" ref="CC298">IF(CC$288&gt;0,IF(INDEX(Scenarios!$H$71:$H$80,CC$288)=0,1,0),0)</f>
        <v>0</v>
      </c>
      <c r="CD298" s="275" cm="1">
        <f t="array" ref="CD298">IF(CD$288&gt;0,IF(INDEX(Scenarios!$H$71:$H$80,CD$288)=0,1,0),0)</f>
        <v>0</v>
      </c>
      <c r="CE298" s="275" cm="1">
        <f t="array" ref="CE298">IF(CE$288&gt;0,IF(INDEX(Scenarios!$H$71:$H$80,CE$288)=0,1,0),0)</f>
        <v>0</v>
      </c>
      <c r="CF298" s="275" cm="1">
        <f t="array" ref="CF298">IF(CF$288&gt;0,IF(INDEX(Scenarios!$H$71:$H$80,CF$288)=0,1,0),0)</f>
        <v>0</v>
      </c>
      <c r="CG298" s="275" cm="1">
        <f t="array" ref="CG298">IF(CG$288&gt;0,IF(INDEX(Scenarios!$H$71:$H$80,CG$288)=0,1,0),0)</f>
        <v>0</v>
      </c>
      <c r="CH298" s="275" cm="1">
        <f t="array" ref="CH298">IF(CH$288&gt;0,IF(INDEX(Scenarios!$H$71:$H$80,CH$288)=0,1,0),0)</f>
        <v>0</v>
      </c>
      <c r="CI298" s="275" cm="1">
        <f t="array" ref="CI298">IF(CI$288&gt;0,IF(INDEX(Scenarios!$H$71:$H$80,CI$288)=0,1,0),0)</f>
        <v>0</v>
      </c>
      <c r="CJ298" s="275" cm="1">
        <f t="array" ref="CJ298">IF(CJ$288&gt;0,IF(INDEX(Scenarios!$H$71:$H$80,CJ$288)=0,1,0),0)</f>
        <v>0</v>
      </c>
      <c r="CK298" s="275" cm="1">
        <f t="array" ref="CK298">IF(CK$288&gt;0,IF(INDEX(Scenarios!$H$71:$H$80,CK$288)=0,1,0),0)</f>
        <v>0</v>
      </c>
      <c r="CL298" s="275" cm="1">
        <f t="array" ref="CL298">IF(CL$288&gt;0,IF(INDEX(Scenarios!$H$71:$H$80,CL$288)=0,1,0),0)</f>
        <v>0</v>
      </c>
      <c r="CM298" s="275" cm="1">
        <f t="array" ref="CM298">IF(CM$288&gt;0,IF(INDEX(Scenarios!$H$71:$H$80,CM$288)=0,1,0),0)</f>
        <v>0</v>
      </c>
      <c r="CN298" s="275" cm="1">
        <f t="array" ref="CN298">IF(CN$288&gt;0,IF(INDEX(Scenarios!$H$71:$H$80,CN$288)=0,1,0),0)</f>
        <v>0</v>
      </c>
      <c r="CO298" s="275" cm="1">
        <f t="array" ref="CO298">IF(CO$288&gt;0,IF(INDEX(Scenarios!$H$71:$H$80,CO$288)=0,1,0),0)</f>
        <v>0</v>
      </c>
      <c r="CP298" s="275" cm="1">
        <f t="array" ref="CP298">IF(CP$288&gt;0,IF(INDEX(Scenarios!$H$71:$H$80,CP$288)=0,1,0),0)</f>
        <v>0</v>
      </c>
      <c r="CQ298" s="275" cm="1">
        <f t="array" ref="CQ298">IF(CQ$288&gt;0,IF(INDEX(Scenarios!$H$71:$H$80,CQ$288)=0,1,0),0)</f>
        <v>0</v>
      </c>
      <c r="CR298" s="275" cm="1">
        <f t="array" ref="CR298">IF(CR$288&gt;0,IF(INDEX(Scenarios!$H$71:$H$80,CR$288)=0,1,0),0)</f>
        <v>0</v>
      </c>
      <c r="CS298" s="275" cm="1">
        <f t="array" ref="CS298">IF(CS$288&gt;0,IF(INDEX(Scenarios!$H$71:$H$80,CS$288)=0,1,0),0)</f>
        <v>0</v>
      </c>
      <c r="CT298" s="275" cm="1">
        <f t="array" ref="CT298">IF(CT$288&gt;0,IF(INDEX(Scenarios!$H$71:$H$80,CT$288)=0,1,0),0)</f>
        <v>0</v>
      </c>
      <c r="CU298" s="275" cm="1">
        <f t="array" ref="CU298">IF(CU$288&gt;0,IF(INDEX(Scenarios!$H$71:$H$80,CU$288)=0,1,0),0)</f>
        <v>0</v>
      </c>
      <c r="CV298" s="275" cm="1">
        <f t="array" ref="CV298">IF(CV$288&gt;0,IF(INDEX(Scenarios!$H$71:$H$80,CV$288)=0,1,0),0)</f>
        <v>0</v>
      </c>
    </row>
    <row r="299" spans="5:100" s="12" customFormat="1">
      <c r="E299" s="1" t="s">
        <v>440</v>
      </c>
      <c r="F299" s="1"/>
      <c r="G299" s="21" t="s">
        <v>256</v>
      </c>
      <c r="H299" s="20"/>
      <c r="I299" s="20"/>
      <c r="J299" s="317"/>
      <c r="K299" s="21"/>
      <c r="L299" s="275" cm="1">
        <f t="array" ref="L299">IF(L$288&gt;0,IF(INDEX(Scenarios!$H$71:$H$80,L$288)=2,1,0),0)</f>
        <v>0</v>
      </c>
      <c r="M299" s="275" cm="1">
        <f t="array" ref="M299">IF(M$288&gt;0,IF(INDEX(Scenarios!$H$71:$H$80,M$288)=2,1,0),0)</f>
        <v>0</v>
      </c>
      <c r="N299" s="275" cm="1">
        <f t="array" ref="N299">IF(N$288&gt;0,IF(INDEX(Scenarios!$H$71:$H$80,N$288)=2,1,0),0)</f>
        <v>0</v>
      </c>
      <c r="O299" s="275" cm="1">
        <f t="array" ref="O299">IF(O$288&gt;0,IF(INDEX(Scenarios!$H$71:$H$80,O$288)=2,1,0),0)</f>
        <v>0</v>
      </c>
      <c r="P299" s="275" cm="1">
        <f t="array" ref="P299">IF(P$288&gt;0,IF(INDEX(Scenarios!$H$71:$H$80,P$288)=2,1,0),0)</f>
        <v>0</v>
      </c>
      <c r="Q299" s="275" cm="1">
        <f t="array" ref="Q299">IF(Q$288&gt;0,IF(INDEX(Scenarios!$H$71:$H$80,Q$288)=2,1,0),0)</f>
        <v>0</v>
      </c>
      <c r="R299" s="275" cm="1">
        <f t="array" ref="R299">IF(R$288&gt;0,IF(INDEX(Scenarios!$H$71:$H$80,R$288)=2,1,0),0)</f>
        <v>0</v>
      </c>
      <c r="S299" s="275" cm="1">
        <f t="array" ref="S299">IF(S$288&gt;0,IF(INDEX(Scenarios!$H$71:$H$80,S$288)=2,1,0),0)</f>
        <v>0</v>
      </c>
      <c r="T299" s="275" cm="1">
        <f t="array" ref="T299">IF(T$288&gt;0,IF(INDEX(Scenarios!$H$71:$H$80,T$288)=2,1,0),0)</f>
        <v>0</v>
      </c>
      <c r="U299" s="275" cm="1">
        <f t="array" ref="U299">IF(U$288&gt;0,IF(INDEX(Scenarios!$H$71:$H$80,U$288)=2,1,0),0)</f>
        <v>0</v>
      </c>
      <c r="V299" s="275" cm="1">
        <f t="array" ref="V299">IF(V$288&gt;0,IF(INDEX(Scenarios!$H$71:$H$80,V$288)=2,1,0),0)</f>
        <v>0</v>
      </c>
      <c r="W299" s="275" cm="1">
        <f t="array" ref="W299">IF(W$288&gt;0,IF(INDEX(Scenarios!$H$71:$H$80,W$288)=2,1,0),0)</f>
        <v>0</v>
      </c>
      <c r="X299" s="275" cm="1">
        <f t="array" ref="X299">IF(X$288&gt;0,IF(INDEX(Scenarios!$H$71:$H$80,X$288)=2,1,0),0)</f>
        <v>0</v>
      </c>
      <c r="Y299" s="275" cm="1">
        <f t="array" ref="Y299">IF(Y$288&gt;0,IF(INDEX(Scenarios!$H$71:$H$80,Y$288)=2,1,0),0)</f>
        <v>0</v>
      </c>
      <c r="Z299" s="275" cm="1">
        <f t="array" ref="Z299">IF(Z$288&gt;0,IF(INDEX(Scenarios!$H$71:$H$80,Z$288)=2,1,0),0)</f>
        <v>0</v>
      </c>
      <c r="AA299" s="275" cm="1">
        <f t="array" ref="AA299">IF(AA$288&gt;0,IF(INDEX(Scenarios!$H$71:$H$80,AA$288)=2,1,0),0)</f>
        <v>0</v>
      </c>
      <c r="AB299" s="275" cm="1">
        <f t="array" ref="AB299">IF(AB$288&gt;0,IF(INDEX(Scenarios!$H$71:$H$80,AB$288)=2,1,0),0)</f>
        <v>0</v>
      </c>
      <c r="AC299" s="275" cm="1">
        <f t="array" ref="AC299">IF(AC$288&gt;0,IF(INDEX(Scenarios!$H$71:$H$80,AC$288)=2,1,0),0)</f>
        <v>0</v>
      </c>
      <c r="AD299" s="275" cm="1">
        <f t="array" ref="AD299">IF(AD$288&gt;0,IF(INDEX(Scenarios!$H$71:$H$80,AD$288)=2,1,0),0)</f>
        <v>0</v>
      </c>
      <c r="AE299" s="275" cm="1">
        <f t="array" ref="AE299">IF(AE$288&gt;0,IF(INDEX(Scenarios!$H$71:$H$80,AE$288)=2,1,0),0)</f>
        <v>0</v>
      </c>
      <c r="AF299" s="275" cm="1">
        <f t="array" ref="AF299">IF(AF$288&gt;0,IF(INDEX(Scenarios!$H$71:$H$80,AF$288)=2,1,0),0)</f>
        <v>0</v>
      </c>
      <c r="AG299" s="275" cm="1">
        <f t="array" ref="AG299">IF(AG$288&gt;0,IF(INDEX(Scenarios!$H$71:$H$80,AG$288)=2,1,0),0)</f>
        <v>0</v>
      </c>
      <c r="AH299" s="275" cm="1">
        <f t="array" ref="AH299">IF(AH$288&gt;0,IF(INDEX(Scenarios!$H$71:$H$80,AH$288)=2,1,0),0)</f>
        <v>0</v>
      </c>
      <c r="AI299" s="275" cm="1">
        <f t="array" ref="AI299">IF(AI$288&gt;0,IF(INDEX(Scenarios!$H$71:$H$80,AI$288)=2,1,0),0)</f>
        <v>0</v>
      </c>
      <c r="AJ299" s="275" cm="1">
        <f t="array" ref="AJ299">IF(AJ$288&gt;0,IF(INDEX(Scenarios!$H$71:$H$80,AJ$288)=2,1,0),0)</f>
        <v>0</v>
      </c>
      <c r="AK299" s="275" cm="1">
        <f t="array" ref="AK299">IF(AK$288&gt;0,IF(INDEX(Scenarios!$H$71:$H$80,AK$288)=2,1,0),0)</f>
        <v>0</v>
      </c>
      <c r="AL299" s="275" cm="1">
        <f t="array" ref="AL299">IF(AL$288&gt;0,IF(INDEX(Scenarios!$H$71:$H$80,AL$288)=2,1,0),0)</f>
        <v>0</v>
      </c>
      <c r="AM299" s="275" cm="1">
        <f t="array" ref="AM299">IF(AM$288&gt;0,IF(INDEX(Scenarios!$H$71:$H$80,AM$288)=2,1,0),0)</f>
        <v>0</v>
      </c>
      <c r="AN299" s="275" cm="1">
        <f t="array" ref="AN299">IF(AN$288&gt;0,IF(INDEX(Scenarios!$H$71:$H$80,AN$288)=2,1,0),0)</f>
        <v>0</v>
      </c>
      <c r="AO299" s="275" cm="1">
        <f t="array" ref="AO299">IF(AO$288&gt;0,IF(INDEX(Scenarios!$H$71:$H$80,AO$288)=2,1,0),0)</f>
        <v>0</v>
      </c>
      <c r="AP299" s="275" cm="1">
        <f t="array" ref="AP299">IF(AP$288&gt;0,IF(INDEX(Scenarios!$H$71:$H$80,AP$288)=2,1,0),0)</f>
        <v>0</v>
      </c>
      <c r="AQ299" s="275" cm="1">
        <f t="array" ref="AQ299">IF(AQ$288&gt;0,IF(INDEX(Scenarios!$H$71:$H$80,AQ$288)=2,1,0),0)</f>
        <v>0</v>
      </c>
      <c r="AR299" s="275" cm="1">
        <f t="array" ref="AR299">IF(AR$288&gt;0,IF(INDEX(Scenarios!$H$71:$H$80,AR$288)=2,1,0),0)</f>
        <v>0</v>
      </c>
      <c r="AS299" s="275" cm="1">
        <f t="array" ref="AS299">IF(AS$288&gt;0,IF(INDEX(Scenarios!$H$71:$H$80,AS$288)=2,1,0),0)</f>
        <v>0</v>
      </c>
      <c r="AT299" s="275" cm="1">
        <f t="array" ref="AT299">IF(AT$288&gt;0,IF(INDEX(Scenarios!$H$71:$H$80,AT$288)=2,1,0),0)</f>
        <v>0</v>
      </c>
      <c r="AU299" s="275" cm="1">
        <f t="array" ref="AU299">IF(AU$288&gt;0,IF(INDEX(Scenarios!$H$71:$H$80,AU$288)=2,1,0),0)</f>
        <v>0</v>
      </c>
      <c r="AV299" s="275" cm="1">
        <f t="array" ref="AV299">IF(AV$288&gt;0,IF(INDEX(Scenarios!$H$71:$H$80,AV$288)=2,1,0),0)</f>
        <v>0</v>
      </c>
      <c r="AW299" s="275" cm="1">
        <f t="array" ref="AW299">IF(AW$288&gt;0,IF(INDEX(Scenarios!$H$71:$H$80,AW$288)=2,1,0),0)</f>
        <v>0</v>
      </c>
      <c r="AX299" s="275" cm="1">
        <f t="array" ref="AX299">IF(AX$288&gt;0,IF(INDEX(Scenarios!$H$71:$H$80,AX$288)=2,1,0),0)</f>
        <v>0</v>
      </c>
      <c r="AY299" s="275" cm="1">
        <f t="array" ref="AY299">IF(AY$288&gt;0,IF(INDEX(Scenarios!$H$71:$H$80,AY$288)=2,1,0),0)</f>
        <v>0</v>
      </c>
      <c r="AZ299" s="275" cm="1">
        <f t="array" ref="AZ299">IF(AZ$288&gt;0,IF(INDEX(Scenarios!$H$71:$H$80,AZ$288)=2,1,0),0)</f>
        <v>0</v>
      </c>
      <c r="BA299" s="275" cm="1">
        <f t="array" ref="BA299">IF(BA$288&gt;0,IF(INDEX(Scenarios!$H$71:$H$80,BA$288)=2,1,0),0)</f>
        <v>0</v>
      </c>
      <c r="BB299" s="275" cm="1">
        <f t="array" ref="BB299">IF(BB$288&gt;0,IF(INDEX(Scenarios!$H$71:$H$80,BB$288)=2,1,0),0)</f>
        <v>0</v>
      </c>
      <c r="BC299" s="275" cm="1">
        <f t="array" ref="BC299">IF(BC$288&gt;0,IF(INDEX(Scenarios!$H$71:$H$80,BC$288)=2,1,0),0)</f>
        <v>0</v>
      </c>
      <c r="BD299" s="275" cm="1">
        <f t="array" ref="BD299">IF(BD$288&gt;0,IF(INDEX(Scenarios!$H$71:$H$80,BD$288)=2,1,0),0)</f>
        <v>0</v>
      </c>
      <c r="BE299" s="275" cm="1">
        <f t="array" ref="BE299">IF(BE$288&gt;0,IF(INDEX(Scenarios!$H$71:$H$80,BE$288)=2,1,0),0)</f>
        <v>0</v>
      </c>
      <c r="BF299" s="275" cm="1">
        <f t="array" ref="BF299">IF(BF$288&gt;0,IF(INDEX(Scenarios!$H$71:$H$80,BF$288)=2,1,0),0)</f>
        <v>0</v>
      </c>
      <c r="BG299" s="275" cm="1">
        <f t="array" ref="BG299">IF(BG$288&gt;0,IF(INDEX(Scenarios!$H$71:$H$80,BG$288)=2,1,0),0)</f>
        <v>0</v>
      </c>
      <c r="BH299" s="275" cm="1">
        <f t="array" ref="BH299">IF(BH$288&gt;0,IF(INDEX(Scenarios!$H$71:$H$80,BH$288)=2,1,0),0)</f>
        <v>0</v>
      </c>
      <c r="BI299" s="275" cm="1">
        <f t="array" ref="BI299">IF(BI$288&gt;0,IF(INDEX(Scenarios!$H$71:$H$80,BI$288)=2,1,0),0)</f>
        <v>0</v>
      </c>
      <c r="BJ299" s="275" cm="1">
        <f t="array" ref="BJ299">IF(BJ$288&gt;0,IF(INDEX(Scenarios!$H$71:$H$80,BJ$288)=2,1,0),0)</f>
        <v>0</v>
      </c>
      <c r="BK299" s="275" cm="1">
        <f t="array" ref="BK299">IF(BK$288&gt;0,IF(INDEX(Scenarios!$H$71:$H$80,BK$288)=2,1,0),0)</f>
        <v>0</v>
      </c>
      <c r="BL299" s="275" cm="1">
        <f t="array" ref="BL299">IF(BL$288&gt;0,IF(INDEX(Scenarios!$H$71:$H$80,BL$288)=2,1,0),0)</f>
        <v>0</v>
      </c>
      <c r="BM299" s="275" cm="1">
        <f t="array" ref="BM299">IF(BM$288&gt;0,IF(INDEX(Scenarios!$H$71:$H$80,BM$288)=2,1,0),0)</f>
        <v>0</v>
      </c>
      <c r="BN299" s="275" cm="1">
        <f t="array" ref="BN299">IF(BN$288&gt;0,IF(INDEX(Scenarios!$H$71:$H$80,BN$288)=2,1,0),0)</f>
        <v>0</v>
      </c>
      <c r="BO299" s="275" cm="1">
        <f t="array" ref="BO299">IF(BO$288&gt;0,IF(INDEX(Scenarios!$H$71:$H$80,BO$288)=2,1,0),0)</f>
        <v>0</v>
      </c>
      <c r="BP299" s="275" cm="1">
        <f t="array" ref="BP299">IF(BP$288&gt;0,IF(INDEX(Scenarios!$H$71:$H$80,BP$288)=2,1,0),0)</f>
        <v>0</v>
      </c>
      <c r="BQ299" s="275" cm="1">
        <f t="array" ref="BQ299">IF(BQ$288&gt;0,IF(INDEX(Scenarios!$H$71:$H$80,BQ$288)=2,1,0),0)</f>
        <v>0</v>
      </c>
      <c r="BR299" s="275" cm="1">
        <f t="array" ref="BR299">IF(BR$288&gt;0,IF(INDEX(Scenarios!$H$71:$H$80,BR$288)=2,1,0),0)</f>
        <v>0</v>
      </c>
      <c r="BS299" s="275" cm="1">
        <f t="array" ref="BS299">IF(BS$288&gt;0,IF(INDEX(Scenarios!$H$71:$H$80,BS$288)=2,1,0),0)</f>
        <v>0</v>
      </c>
      <c r="BT299" s="275" cm="1">
        <f t="array" ref="BT299">IF(BT$288&gt;0,IF(INDEX(Scenarios!$H$71:$H$80,BT$288)=2,1,0),0)</f>
        <v>0</v>
      </c>
      <c r="BU299" s="275" cm="1">
        <f t="array" ref="BU299">IF(BU$288&gt;0,IF(INDEX(Scenarios!$H$71:$H$80,BU$288)=2,1,0),0)</f>
        <v>0</v>
      </c>
      <c r="BV299" s="275" cm="1">
        <f t="array" ref="BV299">IF(BV$288&gt;0,IF(INDEX(Scenarios!$H$71:$H$80,BV$288)=2,1,0),0)</f>
        <v>0</v>
      </c>
      <c r="BW299" s="275" cm="1">
        <f t="array" ref="BW299">IF(BW$288&gt;0,IF(INDEX(Scenarios!$H$71:$H$80,BW$288)=2,1,0),0)</f>
        <v>0</v>
      </c>
      <c r="BX299" s="275" cm="1">
        <f t="array" ref="BX299">IF(BX$288&gt;0,IF(INDEX(Scenarios!$H$71:$H$80,BX$288)=2,1,0),0)</f>
        <v>0</v>
      </c>
      <c r="BY299" s="275" cm="1">
        <f t="array" ref="BY299">IF(BY$288&gt;0,IF(INDEX(Scenarios!$H$71:$H$80,BY$288)=2,1,0),0)</f>
        <v>0</v>
      </c>
      <c r="BZ299" s="275" cm="1">
        <f t="array" ref="BZ299">IF(BZ$288&gt;0,IF(INDEX(Scenarios!$H$71:$H$80,BZ$288)=2,1,0),0)</f>
        <v>0</v>
      </c>
      <c r="CA299" s="275" cm="1">
        <f t="array" ref="CA299">IF(CA$288&gt;0,IF(INDEX(Scenarios!$H$71:$H$80,CA$288)=2,1,0),0)</f>
        <v>0</v>
      </c>
      <c r="CB299" s="275" cm="1">
        <f t="array" ref="CB299">IF(CB$288&gt;0,IF(INDEX(Scenarios!$H$71:$H$80,CB$288)=2,1,0),0)</f>
        <v>0</v>
      </c>
      <c r="CC299" s="275" cm="1">
        <f t="array" ref="CC299">IF(CC$288&gt;0,IF(INDEX(Scenarios!$H$71:$H$80,CC$288)=2,1,0),0)</f>
        <v>0</v>
      </c>
      <c r="CD299" s="275" cm="1">
        <f t="array" ref="CD299">IF(CD$288&gt;0,IF(INDEX(Scenarios!$H$71:$H$80,CD$288)=2,1,0),0)</f>
        <v>0</v>
      </c>
      <c r="CE299" s="275" cm="1">
        <f t="array" ref="CE299">IF(CE$288&gt;0,IF(INDEX(Scenarios!$H$71:$H$80,CE$288)=2,1,0),0)</f>
        <v>0</v>
      </c>
      <c r="CF299" s="275" cm="1">
        <f t="array" ref="CF299">IF(CF$288&gt;0,IF(INDEX(Scenarios!$H$71:$H$80,CF$288)=2,1,0),0)</f>
        <v>0</v>
      </c>
      <c r="CG299" s="275" cm="1">
        <f t="array" ref="CG299">IF(CG$288&gt;0,IF(INDEX(Scenarios!$H$71:$H$80,CG$288)=2,1,0),0)</f>
        <v>0</v>
      </c>
      <c r="CH299" s="275" cm="1">
        <f t="array" ref="CH299">IF(CH$288&gt;0,IF(INDEX(Scenarios!$H$71:$H$80,CH$288)=2,1,0),0)</f>
        <v>0</v>
      </c>
      <c r="CI299" s="275" cm="1">
        <f t="array" ref="CI299">IF(CI$288&gt;0,IF(INDEX(Scenarios!$H$71:$H$80,CI$288)=2,1,0),0)</f>
        <v>0</v>
      </c>
      <c r="CJ299" s="275" cm="1">
        <f t="array" ref="CJ299">IF(CJ$288&gt;0,IF(INDEX(Scenarios!$H$71:$H$80,CJ$288)=2,1,0),0)</f>
        <v>0</v>
      </c>
      <c r="CK299" s="275" cm="1">
        <f t="array" ref="CK299">IF(CK$288&gt;0,IF(INDEX(Scenarios!$H$71:$H$80,CK$288)=2,1,0),0)</f>
        <v>0</v>
      </c>
      <c r="CL299" s="275" cm="1">
        <f t="array" ref="CL299">IF(CL$288&gt;0,IF(INDEX(Scenarios!$H$71:$H$80,CL$288)=2,1,0),0)</f>
        <v>0</v>
      </c>
      <c r="CM299" s="275" cm="1">
        <f t="array" ref="CM299">IF(CM$288&gt;0,IF(INDEX(Scenarios!$H$71:$H$80,CM$288)=2,1,0),0)</f>
        <v>0</v>
      </c>
      <c r="CN299" s="275" cm="1">
        <f t="array" ref="CN299">IF(CN$288&gt;0,IF(INDEX(Scenarios!$H$71:$H$80,CN$288)=2,1,0),0)</f>
        <v>0</v>
      </c>
      <c r="CO299" s="275" cm="1">
        <f t="array" ref="CO299">IF(CO$288&gt;0,IF(INDEX(Scenarios!$H$71:$H$80,CO$288)=2,1,0),0)</f>
        <v>0</v>
      </c>
      <c r="CP299" s="275" cm="1">
        <f t="array" ref="CP299">IF(CP$288&gt;0,IF(INDEX(Scenarios!$H$71:$H$80,CP$288)=2,1,0),0)</f>
        <v>0</v>
      </c>
      <c r="CQ299" s="275" cm="1">
        <f t="array" ref="CQ299">IF(CQ$288&gt;0,IF(INDEX(Scenarios!$H$71:$H$80,CQ$288)=2,1,0),0)</f>
        <v>0</v>
      </c>
      <c r="CR299" s="275" cm="1">
        <f t="array" ref="CR299">IF(CR$288&gt;0,IF(INDEX(Scenarios!$H$71:$H$80,CR$288)=2,1,0),0)</f>
        <v>0</v>
      </c>
      <c r="CS299" s="275" cm="1">
        <f t="array" ref="CS299">IF(CS$288&gt;0,IF(INDEX(Scenarios!$H$71:$H$80,CS$288)=2,1,0),0)</f>
        <v>0</v>
      </c>
      <c r="CT299" s="275" cm="1">
        <f t="array" ref="CT299">IF(CT$288&gt;0,IF(INDEX(Scenarios!$H$71:$H$80,CT$288)=2,1,0),0)</f>
        <v>0</v>
      </c>
      <c r="CU299" s="275" cm="1">
        <f t="array" ref="CU299">IF(CU$288&gt;0,IF(INDEX(Scenarios!$H$71:$H$80,CU$288)=2,1,0),0)</f>
        <v>0</v>
      </c>
      <c r="CV299" s="275" cm="1">
        <f t="array" ref="CV299">IF(CV$288&gt;0,IF(INDEX(Scenarios!$H$71:$H$80,CV$288)=2,1,0),0)</f>
        <v>0</v>
      </c>
    </row>
    <row r="300" spans="5:100" s="12" customFormat="1">
      <c r="E300" s="1" t="s">
        <v>441</v>
      </c>
      <c r="F300" s="1"/>
      <c r="G300" s="21" t="s">
        <v>126</v>
      </c>
      <c r="H300" s="250">
        <v>0</v>
      </c>
      <c r="I300" s="20"/>
      <c r="J300" s="317"/>
      <c r="K300" s="21"/>
      <c r="L300" s="283">
        <f t="shared" ref="L300:AN300" si="260">IF(L288&gt;0,$H$300,0)</f>
        <v>0</v>
      </c>
      <c r="M300" s="283">
        <f t="shared" si="260"/>
        <v>0</v>
      </c>
      <c r="N300" s="283">
        <f t="shared" si="260"/>
        <v>0</v>
      </c>
      <c r="O300" s="283">
        <f t="shared" si="260"/>
        <v>0</v>
      </c>
      <c r="P300" s="283">
        <f t="shared" si="260"/>
        <v>0</v>
      </c>
      <c r="Q300" s="283">
        <f t="shared" si="260"/>
        <v>0</v>
      </c>
      <c r="R300" s="283">
        <f t="shared" si="260"/>
        <v>0</v>
      </c>
      <c r="S300" s="283">
        <f t="shared" si="260"/>
        <v>0</v>
      </c>
      <c r="T300" s="283">
        <f t="shared" si="260"/>
        <v>0</v>
      </c>
      <c r="U300" s="283">
        <f t="shared" si="260"/>
        <v>0</v>
      </c>
      <c r="V300" s="283">
        <f t="shared" si="260"/>
        <v>0</v>
      </c>
      <c r="W300" s="283">
        <f t="shared" si="260"/>
        <v>0</v>
      </c>
      <c r="X300" s="283">
        <f t="shared" si="260"/>
        <v>0</v>
      </c>
      <c r="Y300" s="283">
        <f t="shared" si="260"/>
        <v>0</v>
      </c>
      <c r="Z300" s="283">
        <f t="shared" si="260"/>
        <v>0</v>
      </c>
      <c r="AA300" s="283">
        <f t="shared" si="260"/>
        <v>0</v>
      </c>
      <c r="AB300" s="283">
        <f t="shared" si="260"/>
        <v>0</v>
      </c>
      <c r="AC300" s="283">
        <f t="shared" si="260"/>
        <v>0</v>
      </c>
      <c r="AD300" s="283">
        <f t="shared" si="260"/>
        <v>0</v>
      </c>
      <c r="AE300" s="283">
        <f t="shared" si="260"/>
        <v>0</v>
      </c>
      <c r="AF300" s="283">
        <f t="shared" si="260"/>
        <v>0</v>
      </c>
      <c r="AG300" s="283">
        <f t="shared" si="260"/>
        <v>0</v>
      </c>
      <c r="AH300" s="283">
        <f t="shared" si="260"/>
        <v>0</v>
      </c>
      <c r="AI300" s="283">
        <f t="shared" si="260"/>
        <v>0</v>
      </c>
      <c r="AJ300" s="283">
        <f t="shared" si="260"/>
        <v>0</v>
      </c>
      <c r="AK300" s="283">
        <f t="shared" si="260"/>
        <v>0</v>
      </c>
      <c r="AL300" s="283">
        <f t="shared" si="260"/>
        <v>0</v>
      </c>
      <c r="AM300" s="283">
        <f t="shared" si="260"/>
        <v>0</v>
      </c>
      <c r="AN300" s="283">
        <f t="shared" si="260"/>
        <v>0</v>
      </c>
      <c r="AO300" s="283">
        <f>IF(AO288&gt;0,$H$300,0)</f>
        <v>0</v>
      </c>
      <c r="AP300" s="283">
        <f t="shared" ref="AP300:CV300" si="261">IF(AP288&gt;0,$H$300,0)</f>
        <v>0</v>
      </c>
      <c r="AQ300" s="283">
        <f t="shared" si="261"/>
        <v>0</v>
      </c>
      <c r="AR300" s="283">
        <f t="shared" si="261"/>
        <v>0</v>
      </c>
      <c r="AS300" s="283">
        <f t="shared" si="261"/>
        <v>0</v>
      </c>
      <c r="AT300" s="283">
        <f t="shared" si="261"/>
        <v>0</v>
      </c>
      <c r="AU300" s="283">
        <f t="shared" si="261"/>
        <v>0</v>
      </c>
      <c r="AV300" s="283">
        <f t="shared" si="261"/>
        <v>0</v>
      </c>
      <c r="AW300" s="283">
        <f t="shared" si="261"/>
        <v>0</v>
      </c>
      <c r="AX300" s="283">
        <f t="shared" si="261"/>
        <v>0</v>
      </c>
      <c r="AY300" s="283">
        <f t="shared" si="261"/>
        <v>0</v>
      </c>
      <c r="AZ300" s="283">
        <f t="shared" si="261"/>
        <v>0</v>
      </c>
      <c r="BA300" s="283">
        <f t="shared" si="261"/>
        <v>0</v>
      </c>
      <c r="BB300" s="283">
        <f t="shared" si="261"/>
        <v>0</v>
      </c>
      <c r="BC300" s="283">
        <f t="shared" si="261"/>
        <v>0</v>
      </c>
      <c r="BD300" s="283">
        <f t="shared" si="261"/>
        <v>0</v>
      </c>
      <c r="BE300" s="283">
        <f t="shared" si="261"/>
        <v>0</v>
      </c>
      <c r="BF300" s="283">
        <f t="shared" si="261"/>
        <v>0</v>
      </c>
      <c r="BG300" s="283">
        <f t="shared" si="261"/>
        <v>0</v>
      </c>
      <c r="BH300" s="283">
        <f t="shared" si="261"/>
        <v>0</v>
      </c>
      <c r="BI300" s="283">
        <f t="shared" si="261"/>
        <v>0</v>
      </c>
      <c r="BJ300" s="283">
        <f t="shared" si="261"/>
        <v>0</v>
      </c>
      <c r="BK300" s="283">
        <f t="shared" si="261"/>
        <v>0</v>
      </c>
      <c r="BL300" s="283">
        <f t="shared" si="261"/>
        <v>0</v>
      </c>
      <c r="BM300" s="283">
        <f t="shared" si="261"/>
        <v>0</v>
      </c>
      <c r="BN300" s="283">
        <f t="shared" si="261"/>
        <v>0</v>
      </c>
      <c r="BO300" s="283">
        <f t="shared" si="261"/>
        <v>0</v>
      </c>
      <c r="BP300" s="283">
        <f t="shared" si="261"/>
        <v>0</v>
      </c>
      <c r="BQ300" s="283">
        <f t="shared" si="261"/>
        <v>0</v>
      </c>
      <c r="BR300" s="283">
        <f t="shared" si="261"/>
        <v>0</v>
      </c>
      <c r="BS300" s="283">
        <f t="shared" si="261"/>
        <v>0</v>
      </c>
      <c r="BT300" s="283">
        <f t="shared" si="261"/>
        <v>0</v>
      </c>
      <c r="BU300" s="283">
        <f t="shared" si="261"/>
        <v>0</v>
      </c>
      <c r="BV300" s="283">
        <f t="shared" si="261"/>
        <v>0</v>
      </c>
      <c r="BW300" s="283">
        <f t="shared" si="261"/>
        <v>0</v>
      </c>
      <c r="BX300" s="283">
        <f t="shared" si="261"/>
        <v>0</v>
      </c>
      <c r="BY300" s="283">
        <f t="shared" si="261"/>
        <v>0</v>
      </c>
      <c r="BZ300" s="283">
        <f t="shared" si="261"/>
        <v>0</v>
      </c>
      <c r="CA300" s="283">
        <f t="shared" si="261"/>
        <v>0</v>
      </c>
      <c r="CB300" s="283">
        <f t="shared" si="261"/>
        <v>0</v>
      </c>
      <c r="CC300" s="283">
        <f t="shared" si="261"/>
        <v>0</v>
      </c>
      <c r="CD300" s="283">
        <f t="shared" si="261"/>
        <v>0</v>
      </c>
      <c r="CE300" s="283">
        <f t="shared" si="261"/>
        <v>0</v>
      </c>
      <c r="CF300" s="283">
        <f t="shared" si="261"/>
        <v>0</v>
      </c>
      <c r="CG300" s="283">
        <f t="shared" si="261"/>
        <v>0</v>
      </c>
      <c r="CH300" s="283">
        <f t="shared" si="261"/>
        <v>0</v>
      </c>
      <c r="CI300" s="283">
        <f t="shared" si="261"/>
        <v>0</v>
      </c>
      <c r="CJ300" s="283">
        <f t="shared" si="261"/>
        <v>0</v>
      </c>
      <c r="CK300" s="283">
        <f t="shared" si="261"/>
        <v>0</v>
      </c>
      <c r="CL300" s="283">
        <f t="shared" si="261"/>
        <v>0</v>
      </c>
      <c r="CM300" s="283">
        <f t="shared" si="261"/>
        <v>0</v>
      </c>
      <c r="CN300" s="283">
        <f t="shared" si="261"/>
        <v>0</v>
      </c>
      <c r="CO300" s="283">
        <f t="shared" si="261"/>
        <v>0</v>
      </c>
      <c r="CP300" s="283">
        <f t="shared" si="261"/>
        <v>0</v>
      </c>
      <c r="CQ300" s="283">
        <f t="shared" si="261"/>
        <v>0</v>
      </c>
      <c r="CR300" s="283">
        <f t="shared" si="261"/>
        <v>0</v>
      </c>
      <c r="CS300" s="283">
        <f t="shared" si="261"/>
        <v>0</v>
      </c>
      <c r="CT300" s="283">
        <f t="shared" si="261"/>
        <v>0</v>
      </c>
      <c r="CU300" s="283">
        <f t="shared" si="261"/>
        <v>0</v>
      </c>
      <c r="CV300" s="283">
        <f t="shared" si="261"/>
        <v>0</v>
      </c>
    </row>
    <row r="301" spans="5:100" s="12" customFormat="1">
      <c r="E301" s="1" t="s">
        <v>442</v>
      </c>
      <c r="F301" s="1"/>
      <c r="G301" s="21" t="s">
        <v>146</v>
      </c>
      <c r="H301" s="20"/>
      <c r="I301" s="20"/>
      <c r="J301" s="317"/>
      <c r="K301" s="21"/>
      <c r="L301" s="250"/>
      <c r="M301" s="250"/>
      <c r="N301" s="250"/>
      <c r="O301" s="250"/>
      <c r="P301" s="250"/>
      <c r="Q301" s="250"/>
      <c r="R301" s="250"/>
      <c r="S301" s="250"/>
      <c r="T301" s="250"/>
      <c r="U301" s="250"/>
      <c r="V301" s="250"/>
      <c r="W301" s="250"/>
      <c r="X301" s="250"/>
      <c r="Y301" s="250"/>
      <c r="Z301" s="250"/>
      <c r="AA301" s="250"/>
      <c r="AB301" s="250"/>
      <c r="AC301" s="250"/>
      <c r="AD301" s="250"/>
      <c r="AE301" s="250"/>
      <c r="AF301" s="250"/>
      <c r="AG301" s="250"/>
      <c r="AH301" s="250"/>
      <c r="AI301" s="250"/>
      <c r="AJ301" s="250"/>
      <c r="AK301" s="250"/>
      <c r="AL301" s="250"/>
      <c r="AM301" s="250"/>
      <c r="AN301" s="250"/>
      <c r="AO301" s="250"/>
      <c r="AP301" s="250"/>
      <c r="AQ301" s="250"/>
      <c r="AR301" s="250"/>
      <c r="AS301" s="250"/>
      <c r="AT301" s="250"/>
      <c r="AU301" s="250"/>
      <c r="AV301" s="250"/>
      <c r="AW301" s="250"/>
      <c r="AX301" s="250"/>
      <c r="AY301" s="250"/>
      <c r="AZ301" s="250"/>
      <c r="BA301" s="250"/>
      <c r="BB301" s="250"/>
      <c r="BC301" s="250"/>
      <c r="BD301" s="250"/>
      <c r="BE301" s="250"/>
      <c r="BF301" s="250"/>
      <c r="BG301" s="250"/>
      <c r="BH301" s="250"/>
      <c r="BI301" s="250"/>
      <c r="BJ301" s="250"/>
      <c r="BK301" s="250"/>
      <c r="BL301" s="250"/>
      <c r="BM301" s="250"/>
      <c r="BN301" s="250"/>
      <c r="BO301" s="250"/>
      <c r="BP301" s="250"/>
      <c r="BQ301" s="250"/>
      <c r="BR301" s="250"/>
      <c r="BS301" s="250"/>
      <c r="BT301" s="250"/>
      <c r="BU301" s="250"/>
      <c r="BV301" s="250"/>
      <c r="BW301" s="250"/>
      <c r="BX301" s="250"/>
      <c r="BY301" s="250"/>
      <c r="BZ301" s="250"/>
      <c r="CA301" s="250"/>
      <c r="CB301" s="250"/>
      <c r="CC301" s="250"/>
      <c r="CD301" s="250"/>
      <c r="CE301" s="250"/>
      <c r="CF301" s="250"/>
      <c r="CG301" s="250"/>
      <c r="CH301" s="250"/>
      <c r="CI301" s="250"/>
      <c r="CJ301" s="250"/>
      <c r="CK301" s="250"/>
      <c r="CL301" s="250"/>
      <c r="CM301" s="250"/>
      <c r="CN301" s="250"/>
      <c r="CO301" s="250"/>
      <c r="CP301" s="250"/>
      <c r="CQ301" s="250"/>
      <c r="CR301" s="250"/>
      <c r="CS301" s="250"/>
      <c r="CT301" s="250"/>
      <c r="CU301" s="250"/>
      <c r="CV301" s="250"/>
    </row>
    <row r="302" spans="5:100" s="12" customFormat="1">
      <c r="E302" s="1" t="s">
        <v>443</v>
      </c>
      <c r="F302" s="1"/>
      <c r="G302" s="1" t="s">
        <v>146</v>
      </c>
      <c r="H302" s="20"/>
      <c r="I302" s="20"/>
      <c r="J302" s="20"/>
      <c r="K302" s="21"/>
      <c r="L302" s="84"/>
      <c r="M302" s="84"/>
      <c r="N302" s="84"/>
      <c r="O302" s="84"/>
      <c r="P302" s="84"/>
      <c r="Q302" s="84"/>
      <c r="R302" s="84"/>
      <c r="S302" s="84"/>
      <c r="T302" s="84"/>
      <c r="U302" s="84"/>
      <c r="V302" s="84"/>
      <c r="W302" s="84"/>
      <c r="X302" s="84"/>
      <c r="Y302" s="84"/>
      <c r="Z302" s="84"/>
      <c r="AA302" s="84"/>
      <c r="AB302" s="84"/>
      <c r="AC302" s="84"/>
      <c r="AD302" s="84"/>
      <c r="AE302" s="84"/>
      <c r="AF302" s="84"/>
      <c r="AG302" s="84"/>
      <c r="AH302" s="84"/>
      <c r="AI302" s="84"/>
      <c r="AJ302" s="84"/>
      <c r="AK302" s="84"/>
      <c r="AL302" s="84"/>
      <c r="AM302" s="84"/>
      <c r="AN302" s="84"/>
      <c r="AO302" s="84"/>
      <c r="AP302" s="84"/>
      <c r="AQ302" s="84"/>
      <c r="AR302" s="84"/>
      <c r="AS302" s="84"/>
      <c r="AT302" s="84"/>
      <c r="AU302" s="84"/>
      <c r="AV302" s="84"/>
      <c r="AW302" s="84"/>
      <c r="AX302" s="84"/>
      <c r="AY302" s="84"/>
      <c r="AZ302" s="84"/>
      <c r="BA302" s="84"/>
      <c r="BB302" s="84"/>
      <c r="BC302" s="84"/>
      <c r="BD302" s="84"/>
      <c r="BE302" s="84"/>
      <c r="BF302" s="84"/>
      <c r="BG302" s="84"/>
      <c r="BH302" s="84"/>
      <c r="BI302" s="84"/>
      <c r="BJ302" s="84"/>
      <c r="BK302" s="84"/>
      <c r="BL302" s="84"/>
      <c r="BM302" s="84"/>
      <c r="BN302" s="84"/>
      <c r="BO302" s="84"/>
      <c r="BP302" s="84"/>
      <c r="BQ302" s="84"/>
      <c r="BR302" s="84"/>
      <c r="BS302" s="84"/>
      <c r="BT302" s="84"/>
      <c r="BU302" s="84"/>
      <c r="BV302" s="84"/>
      <c r="BW302" s="84"/>
      <c r="BX302" s="84"/>
      <c r="BY302" s="84"/>
      <c r="BZ302" s="84"/>
      <c r="CA302" s="84"/>
      <c r="CB302" s="84"/>
      <c r="CC302" s="84"/>
      <c r="CD302" s="84"/>
      <c r="CE302" s="84"/>
      <c r="CF302" s="84"/>
      <c r="CG302" s="84"/>
      <c r="CH302" s="84"/>
      <c r="CI302" s="84"/>
      <c r="CJ302" s="84"/>
      <c r="CK302" s="84"/>
      <c r="CL302" s="84"/>
      <c r="CM302" s="84"/>
      <c r="CN302" s="84"/>
      <c r="CO302" s="84"/>
      <c r="CP302" s="84"/>
      <c r="CQ302" s="84"/>
      <c r="CR302" s="84"/>
      <c r="CS302" s="84"/>
      <c r="CT302" s="84"/>
      <c r="CU302" s="84"/>
      <c r="CV302" s="84"/>
    </row>
    <row r="303" spans="5:100" s="12" customFormat="1">
      <c r="E303" s="1"/>
      <c r="F303" s="1"/>
      <c r="G303" s="21"/>
      <c r="H303" s="20"/>
      <c r="I303" s="20"/>
      <c r="J303" s="20"/>
      <c r="K303" s="21"/>
      <c r="L303" s="13"/>
      <c r="M303" s="11"/>
      <c r="N303" s="11"/>
      <c r="O303" s="11"/>
      <c r="P303" s="11"/>
      <c r="Q303" s="11"/>
      <c r="R303" s="11"/>
      <c r="S303" s="11"/>
      <c r="T303" s="11"/>
      <c r="U303" s="11"/>
      <c r="V303" s="11"/>
      <c r="W303" s="11"/>
      <c r="X303" s="11"/>
      <c r="Y303" s="11"/>
      <c r="Z303" s="11"/>
      <c r="AA303" s="11"/>
      <c r="AB303" s="11"/>
      <c r="AC303" s="11"/>
      <c r="AD303" s="11"/>
      <c r="AE303" s="11"/>
      <c r="AF303" s="11"/>
      <c r="AG303" s="11"/>
      <c r="AH303" s="11"/>
      <c r="AI303" s="11"/>
      <c r="AJ303" s="11"/>
      <c r="AK303" s="11"/>
      <c r="AL303" s="11"/>
      <c r="AM303" s="11"/>
      <c r="AN303" s="11"/>
      <c r="AO303" s="11"/>
      <c r="AP303" s="11"/>
      <c r="AQ303" s="11"/>
      <c r="AR303" s="11"/>
      <c r="AS303" s="11"/>
      <c r="AT303" s="11"/>
      <c r="AU303" s="11"/>
      <c r="AV303" s="11"/>
      <c r="AW303" s="11"/>
      <c r="AX303" s="11"/>
      <c r="AY303" s="11"/>
      <c r="AZ303" s="11"/>
      <c r="BA303" s="11"/>
      <c r="BB303" s="11"/>
      <c r="BC303" s="11"/>
      <c r="BD303" s="11"/>
      <c r="BE303" s="11"/>
      <c r="BF303" s="11"/>
      <c r="BG303" s="11"/>
      <c r="BH303" s="11"/>
      <c r="BI303" s="11"/>
    </row>
    <row r="304" spans="5:100" s="12" customFormat="1">
      <c r="E304" s="1" t="s">
        <v>444</v>
      </c>
      <c r="F304" s="1"/>
      <c r="G304" s="21" t="s">
        <v>146</v>
      </c>
      <c r="H304" s="20"/>
      <c r="I304" s="20"/>
      <c r="J304" s="20"/>
      <c r="K304" s="65"/>
      <c r="L304" s="298"/>
      <c r="M304" s="298"/>
      <c r="N304" s="298"/>
      <c r="O304" s="298"/>
      <c r="P304" s="298"/>
      <c r="Q304" s="298"/>
      <c r="R304" s="298"/>
      <c r="S304" s="298"/>
      <c r="T304" s="298"/>
      <c r="U304" s="298"/>
      <c r="V304" s="298"/>
      <c r="W304" s="298"/>
      <c r="X304" s="298"/>
      <c r="Y304" s="298"/>
      <c r="Z304" s="298"/>
      <c r="AA304" s="298"/>
      <c r="AB304" s="298"/>
      <c r="AC304" s="298"/>
      <c r="AD304" s="298"/>
      <c r="AE304" s="298"/>
      <c r="AF304" s="298"/>
      <c r="AG304" s="298"/>
      <c r="AH304" s="298"/>
      <c r="AI304" s="298"/>
      <c r="AJ304" s="298"/>
      <c r="AK304" s="298"/>
      <c r="AL304" s="298"/>
      <c r="AM304" s="298"/>
      <c r="AN304" s="298"/>
      <c r="AO304" s="298"/>
      <c r="AP304" s="298"/>
      <c r="AQ304" s="298"/>
      <c r="AR304" s="298"/>
      <c r="AS304" s="298"/>
      <c r="AT304" s="298"/>
      <c r="AU304" s="298"/>
      <c r="AV304" s="298"/>
      <c r="AW304" s="298"/>
      <c r="AX304" s="298"/>
      <c r="AY304" s="298"/>
      <c r="AZ304" s="298"/>
      <c r="BA304" s="298"/>
      <c r="BB304" s="298"/>
      <c r="BC304" s="298"/>
      <c r="BD304" s="298"/>
      <c r="BE304" s="298"/>
      <c r="BF304" s="298"/>
      <c r="BG304" s="298"/>
      <c r="BH304" s="298"/>
      <c r="BI304" s="298"/>
      <c r="BJ304" s="298"/>
      <c r="BK304" s="298"/>
      <c r="BL304" s="298"/>
      <c r="BM304" s="298"/>
      <c r="BN304" s="298"/>
      <c r="BO304" s="298"/>
      <c r="BP304" s="298"/>
      <c r="BQ304" s="298"/>
      <c r="BR304" s="298"/>
      <c r="BS304" s="298"/>
      <c r="BT304" s="298"/>
      <c r="BU304" s="298"/>
      <c r="BV304" s="298"/>
      <c r="BW304" s="298"/>
      <c r="BX304" s="298"/>
      <c r="BY304" s="298"/>
      <c r="BZ304" s="298"/>
      <c r="CA304" s="298"/>
      <c r="CB304" s="298"/>
      <c r="CC304" s="298"/>
      <c r="CD304" s="298"/>
      <c r="CE304" s="298"/>
      <c r="CF304" s="298"/>
      <c r="CG304" s="298"/>
      <c r="CH304" s="298"/>
      <c r="CI304" s="298"/>
      <c r="CJ304" s="298"/>
      <c r="CK304" s="298"/>
      <c r="CL304" s="298"/>
      <c r="CM304" s="298"/>
      <c r="CN304" s="298"/>
      <c r="CO304" s="298"/>
      <c r="CP304" s="298"/>
      <c r="CQ304" s="298"/>
      <c r="CR304" s="298"/>
      <c r="CS304" s="298"/>
      <c r="CT304" s="298"/>
      <c r="CU304" s="298"/>
      <c r="CV304" s="298"/>
    </row>
    <row r="305" spans="1:126" s="12" customFormat="1">
      <c r="E305" s="1" t="s">
        <v>445</v>
      </c>
      <c r="F305" s="1"/>
      <c r="G305" s="21" t="s">
        <v>146</v>
      </c>
      <c r="H305" s="20"/>
      <c r="I305" s="20"/>
      <c r="J305" s="20"/>
      <c r="K305" s="65"/>
      <c r="L305" s="298"/>
      <c r="M305" s="298"/>
      <c r="N305" s="298"/>
      <c r="O305" s="298"/>
      <c r="P305" s="298"/>
      <c r="Q305" s="298"/>
      <c r="R305" s="298"/>
      <c r="S305" s="298"/>
      <c r="T305" s="298"/>
      <c r="U305" s="298"/>
      <c r="V305" s="298"/>
      <c r="W305" s="298"/>
      <c r="X305" s="298"/>
      <c r="Y305" s="298"/>
      <c r="Z305" s="298"/>
      <c r="AA305" s="298"/>
      <c r="AB305" s="298"/>
      <c r="AC305" s="298"/>
      <c r="AD305" s="298"/>
      <c r="AE305" s="298"/>
      <c r="AF305" s="298"/>
      <c r="AG305" s="298"/>
      <c r="AH305" s="298"/>
      <c r="AI305" s="298"/>
      <c r="AJ305" s="298"/>
      <c r="AK305" s="298"/>
      <c r="AL305" s="298"/>
      <c r="AM305" s="298"/>
      <c r="AN305" s="298"/>
      <c r="AO305" s="298"/>
      <c r="AP305" s="298"/>
      <c r="AQ305" s="298"/>
      <c r="AR305" s="298"/>
      <c r="AS305" s="298"/>
      <c r="AT305" s="298"/>
      <c r="AU305" s="298"/>
      <c r="AV305" s="298"/>
      <c r="AW305" s="298"/>
      <c r="AX305" s="298"/>
      <c r="AY305" s="298"/>
      <c r="AZ305" s="298"/>
      <c r="BA305" s="298"/>
      <c r="BB305" s="298"/>
      <c r="BC305" s="298"/>
      <c r="BD305" s="298"/>
      <c r="BE305" s="298"/>
      <c r="BF305" s="298"/>
      <c r="BG305" s="298"/>
      <c r="BH305" s="298"/>
      <c r="BI305" s="298"/>
      <c r="BJ305" s="298"/>
      <c r="BK305" s="298"/>
      <c r="BL305" s="298"/>
      <c r="BM305" s="298"/>
      <c r="BN305" s="298"/>
      <c r="BO305" s="298"/>
      <c r="BP305" s="298"/>
      <c r="BQ305" s="298"/>
      <c r="BR305" s="298"/>
      <c r="BS305" s="298"/>
      <c r="BT305" s="298"/>
      <c r="BU305" s="298"/>
      <c r="BV305" s="298"/>
      <c r="BW305" s="298"/>
      <c r="BX305" s="298"/>
      <c r="BY305" s="298"/>
      <c r="BZ305" s="298"/>
      <c r="CA305" s="298"/>
      <c r="CB305" s="298"/>
      <c r="CC305" s="298"/>
      <c r="CD305" s="298"/>
      <c r="CE305" s="298"/>
      <c r="CF305" s="298"/>
      <c r="CG305" s="298"/>
      <c r="CH305" s="298"/>
      <c r="CI305" s="298"/>
      <c r="CJ305" s="298"/>
      <c r="CK305" s="298"/>
      <c r="CL305" s="298"/>
      <c r="CM305" s="298"/>
      <c r="CN305" s="298"/>
      <c r="CO305" s="298"/>
      <c r="CP305" s="298"/>
      <c r="CQ305" s="298"/>
      <c r="CR305" s="298"/>
      <c r="CS305" s="298"/>
      <c r="CT305" s="298"/>
      <c r="CU305" s="298"/>
      <c r="CV305" s="298"/>
    </row>
    <row r="306" spans="1:126" s="12" customFormat="1">
      <c r="E306" s="1" t="s">
        <v>446</v>
      </c>
      <c r="F306" s="1"/>
      <c r="G306" s="21" t="s">
        <v>146</v>
      </c>
      <c r="H306" s="20"/>
      <c r="I306" s="20"/>
      <c r="J306" s="20"/>
      <c r="K306" s="65"/>
      <c r="L306" s="298"/>
      <c r="M306" s="298"/>
      <c r="N306" s="298"/>
      <c r="O306" s="298"/>
      <c r="P306" s="298"/>
      <c r="Q306" s="298"/>
      <c r="R306" s="298"/>
      <c r="S306" s="298"/>
      <c r="T306" s="298"/>
      <c r="U306" s="298"/>
      <c r="V306" s="298"/>
      <c r="W306" s="298"/>
      <c r="X306" s="298"/>
      <c r="Y306" s="298"/>
      <c r="Z306" s="298"/>
      <c r="AA306" s="298"/>
      <c r="AB306" s="298"/>
      <c r="AC306" s="298"/>
      <c r="AD306" s="298"/>
      <c r="AE306" s="298"/>
      <c r="AF306" s="298"/>
      <c r="AG306" s="298"/>
      <c r="AH306" s="298"/>
      <c r="AI306" s="298"/>
      <c r="AJ306" s="298"/>
      <c r="AK306" s="298"/>
      <c r="AL306" s="298"/>
      <c r="AM306" s="298"/>
      <c r="AN306" s="298"/>
      <c r="AO306" s="298"/>
      <c r="AP306" s="298"/>
      <c r="AQ306" s="298"/>
      <c r="AR306" s="298"/>
      <c r="AS306" s="298"/>
      <c r="AT306" s="298"/>
      <c r="AU306" s="298"/>
      <c r="AV306" s="298"/>
      <c r="AW306" s="298"/>
      <c r="AX306" s="298"/>
      <c r="AY306" s="298"/>
      <c r="AZ306" s="298"/>
      <c r="BA306" s="298"/>
      <c r="BB306" s="298"/>
      <c r="BC306" s="298"/>
      <c r="BD306" s="298"/>
      <c r="BE306" s="298"/>
      <c r="BF306" s="298"/>
      <c r="BG306" s="298"/>
      <c r="BH306" s="298"/>
      <c r="BI306" s="298"/>
      <c r="BJ306" s="298"/>
      <c r="BK306" s="298"/>
      <c r="BL306" s="298"/>
      <c r="BM306" s="298"/>
      <c r="BN306" s="298"/>
      <c r="BO306" s="298"/>
      <c r="BP306" s="298"/>
      <c r="BQ306" s="298"/>
      <c r="BR306" s="298"/>
      <c r="BS306" s="298"/>
      <c r="BT306" s="298"/>
      <c r="BU306" s="298"/>
      <c r="BV306" s="298"/>
      <c r="BW306" s="298"/>
      <c r="BX306" s="298"/>
      <c r="BY306" s="298"/>
      <c r="BZ306" s="298"/>
      <c r="CA306" s="298"/>
      <c r="CB306" s="298"/>
      <c r="CC306" s="298"/>
      <c r="CD306" s="298"/>
      <c r="CE306" s="298"/>
      <c r="CF306" s="298"/>
      <c r="CG306" s="298"/>
      <c r="CH306" s="298"/>
      <c r="CI306" s="298"/>
      <c r="CJ306" s="298"/>
      <c r="CK306" s="298"/>
      <c r="CL306" s="298"/>
      <c r="CM306" s="298"/>
      <c r="CN306" s="298"/>
      <c r="CO306" s="298"/>
      <c r="CP306" s="298"/>
      <c r="CQ306" s="298"/>
      <c r="CR306" s="298"/>
      <c r="CS306" s="298"/>
      <c r="CT306" s="298"/>
      <c r="CU306" s="298"/>
      <c r="CV306" s="298"/>
    </row>
    <row r="307" spans="1:126" s="12" customFormat="1">
      <c r="E307" s="1" t="s">
        <v>447</v>
      </c>
      <c r="F307" s="1"/>
      <c r="G307" s="21" t="s">
        <v>193</v>
      </c>
      <c r="H307" s="20"/>
      <c r="I307" s="20"/>
      <c r="J307" s="20"/>
      <c r="K307" s="65"/>
      <c r="L307" s="245">
        <f>Scenarios_TD!L123+Scenarios_TD!L132</f>
        <v>0</v>
      </c>
      <c r="M307" s="245">
        <f>Scenarios_TD!M123+Scenarios_TD!M132</f>
        <v>0</v>
      </c>
      <c r="N307" s="245">
        <f>Scenarios_TD!N123+Scenarios_TD!N132</f>
        <v>0</v>
      </c>
      <c r="O307" s="245">
        <f>Scenarios_TD!O123+Scenarios_TD!O132</f>
        <v>0</v>
      </c>
      <c r="P307" s="245">
        <f>Scenarios_TD!P123+Scenarios_TD!P132</f>
        <v>0</v>
      </c>
      <c r="Q307" s="245">
        <f>Scenarios_TD!Q123+Scenarios_TD!Q132</f>
        <v>0</v>
      </c>
      <c r="R307" s="245">
        <f>Scenarios_TD!R123+Scenarios_TD!R132</f>
        <v>0</v>
      </c>
      <c r="S307" s="245">
        <f>Scenarios_TD!S123+Scenarios_TD!S132</f>
        <v>0</v>
      </c>
      <c r="T307" s="245">
        <f>Scenarios_TD!T123+Scenarios_TD!T132</f>
        <v>0</v>
      </c>
      <c r="U307" s="245">
        <f>Scenarios_TD!U123+Scenarios_TD!U132</f>
        <v>0</v>
      </c>
      <c r="V307" s="245">
        <f>Scenarios_TD!V123+Scenarios_TD!V132</f>
        <v>0</v>
      </c>
      <c r="W307" s="245">
        <f>Scenarios_TD!W123+Scenarios_TD!W132</f>
        <v>0</v>
      </c>
      <c r="X307" s="245">
        <f>Scenarios_TD!X123+Scenarios_TD!X132</f>
        <v>0</v>
      </c>
      <c r="Y307" s="245">
        <f>Scenarios_TD!Y123+Scenarios_TD!Y132</f>
        <v>0</v>
      </c>
      <c r="Z307" s="245">
        <f>Scenarios_TD!Z123+Scenarios_TD!Z132</f>
        <v>0</v>
      </c>
      <c r="AA307" s="245">
        <f>Scenarios_TD!AA123+Scenarios_TD!AA132</f>
        <v>0</v>
      </c>
      <c r="AB307" s="245">
        <f>Scenarios_TD!AB123+Scenarios_TD!AB132</f>
        <v>0</v>
      </c>
      <c r="AC307" s="245">
        <f>Scenarios_TD!AC123+Scenarios_TD!AC132</f>
        <v>0</v>
      </c>
      <c r="AD307" s="245">
        <f>Scenarios_TD!AD123+Scenarios_TD!AD132</f>
        <v>0</v>
      </c>
      <c r="AE307" s="245">
        <f>Scenarios_TD!AE123+Scenarios_TD!AE132</f>
        <v>0</v>
      </c>
      <c r="AF307" s="245">
        <f>Scenarios_TD!AF123+Scenarios_TD!AF132</f>
        <v>0</v>
      </c>
      <c r="AG307" s="245">
        <f>Scenarios_TD!AG123+Scenarios_TD!AG132</f>
        <v>0</v>
      </c>
      <c r="AH307" s="245">
        <f>Scenarios_TD!AH123+Scenarios_TD!AH132</f>
        <v>0</v>
      </c>
      <c r="AI307" s="245">
        <f>Scenarios_TD!AI123+Scenarios_TD!AI132</f>
        <v>0</v>
      </c>
      <c r="AJ307" s="245">
        <f>Scenarios_TD!AJ123+Scenarios_TD!AJ132</f>
        <v>0</v>
      </c>
      <c r="AK307" s="245">
        <f>Scenarios_TD!AK123+Scenarios_TD!AK132</f>
        <v>0</v>
      </c>
      <c r="AL307" s="245">
        <f>Scenarios_TD!AL123+Scenarios_TD!AL132</f>
        <v>0</v>
      </c>
      <c r="AM307" s="245">
        <f>Scenarios_TD!AM123+Scenarios_TD!AM132</f>
        <v>0</v>
      </c>
      <c r="AN307" s="245">
        <f>Scenarios_TD!AN123+Scenarios_TD!AN132</f>
        <v>0</v>
      </c>
      <c r="AO307" s="245">
        <f>Scenarios_TD!AO123+Scenarios_TD!AO132</f>
        <v>0</v>
      </c>
      <c r="AP307" s="245">
        <f>Scenarios_TD!AP123+Scenarios_TD!AP132</f>
        <v>0</v>
      </c>
      <c r="AQ307" s="245">
        <f>Scenarios_TD!AQ123+Scenarios_TD!AQ132</f>
        <v>0</v>
      </c>
      <c r="AR307" s="245">
        <f>Scenarios_TD!AR123+Scenarios_TD!AR132</f>
        <v>0</v>
      </c>
      <c r="AS307" s="245">
        <f>Scenarios_TD!AS123+Scenarios_TD!AS132</f>
        <v>0</v>
      </c>
      <c r="AT307" s="245">
        <f>Scenarios_TD!AT123+Scenarios_TD!AT132</f>
        <v>0</v>
      </c>
      <c r="AU307" s="245">
        <f>Scenarios_TD!AU123+Scenarios_TD!AU132</f>
        <v>0</v>
      </c>
      <c r="AV307" s="245">
        <f>Scenarios_TD!AV123+Scenarios_TD!AV132</f>
        <v>0</v>
      </c>
      <c r="AW307" s="245">
        <f>Scenarios_TD!AW123+Scenarios_TD!AW132</f>
        <v>0</v>
      </c>
      <c r="AX307" s="245">
        <f>Scenarios_TD!AX123+Scenarios_TD!AX132</f>
        <v>0</v>
      </c>
      <c r="AY307" s="245">
        <f>Scenarios_TD!AY123+Scenarios_TD!AY132</f>
        <v>0</v>
      </c>
      <c r="AZ307" s="245">
        <f>Scenarios_TD!AZ123+Scenarios_TD!AZ132</f>
        <v>0</v>
      </c>
      <c r="BA307" s="245">
        <f>Scenarios_TD!BA123+Scenarios_TD!BA132</f>
        <v>0</v>
      </c>
      <c r="BB307" s="245">
        <f>Scenarios_TD!BB123+Scenarios_TD!BB132</f>
        <v>0</v>
      </c>
      <c r="BC307" s="245">
        <f>Scenarios_TD!BC123+Scenarios_TD!BC132</f>
        <v>0</v>
      </c>
      <c r="BD307" s="245">
        <f>Scenarios_TD!BD123+Scenarios_TD!BD132</f>
        <v>0</v>
      </c>
      <c r="BE307" s="245">
        <f>Scenarios_TD!BE123+Scenarios_TD!BE132</f>
        <v>0</v>
      </c>
      <c r="BF307" s="245">
        <f>Scenarios_TD!BF123+Scenarios_TD!BF132</f>
        <v>0</v>
      </c>
      <c r="BG307" s="245">
        <f>Scenarios_TD!BG123+Scenarios_TD!BG132</f>
        <v>0</v>
      </c>
      <c r="BH307" s="245">
        <f>Scenarios_TD!BH123+Scenarios_TD!BH132</f>
        <v>0</v>
      </c>
      <c r="BI307" s="245">
        <f>Scenarios_TD!BI123+Scenarios_TD!BI132</f>
        <v>0</v>
      </c>
      <c r="BJ307" s="245">
        <f>Scenarios_TD!BJ123+Scenarios_TD!BJ132</f>
        <v>0</v>
      </c>
      <c r="BK307" s="245">
        <f>Scenarios_TD!BK123+Scenarios_TD!BK132</f>
        <v>0</v>
      </c>
      <c r="BL307" s="245">
        <f>Scenarios_TD!BL123+Scenarios_TD!BL132</f>
        <v>0</v>
      </c>
      <c r="BM307" s="245">
        <f>Scenarios_TD!BM123+Scenarios_TD!BM132</f>
        <v>0</v>
      </c>
      <c r="BN307" s="245">
        <f>Scenarios_TD!BN123+Scenarios_TD!BN132</f>
        <v>0</v>
      </c>
      <c r="BO307" s="245">
        <f>Scenarios_TD!BO123+Scenarios_TD!BO132</f>
        <v>0</v>
      </c>
      <c r="BP307" s="245">
        <f>Scenarios_TD!BP123+Scenarios_TD!BP132</f>
        <v>0</v>
      </c>
      <c r="BQ307" s="245">
        <f>Scenarios_TD!BQ123+Scenarios_TD!BQ132</f>
        <v>0</v>
      </c>
      <c r="BR307" s="245">
        <f>Scenarios_TD!BR123+Scenarios_TD!BR132</f>
        <v>0</v>
      </c>
      <c r="BS307" s="245">
        <f>Scenarios_TD!BS123+Scenarios_TD!BS132</f>
        <v>0</v>
      </c>
      <c r="BT307" s="245">
        <f>Scenarios_TD!BT123+Scenarios_TD!BT132</f>
        <v>0</v>
      </c>
      <c r="BU307" s="245">
        <f>Scenarios_TD!BU123+Scenarios_TD!BU132</f>
        <v>0</v>
      </c>
      <c r="BV307" s="245">
        <f>Scenarios_TD!BV123+Scenarios_TD!BV132</f>
        <v>0</v>
      </c>
      <c r="BW307" s="245">
        <f>Scenarios_TD!BW123+Scenarios_TD!BW132</f>
        <v>0</v>
      </c>
      <c r="BX307" s="245">
        <f>Scenarios_TD!BX123+Scenarios_TD!BX132</f>
        <v>0</v>
      </c>
      <c r="BY307" s="245">
        <f>Scenarios_TD!BY123+Scenarios_TD!BY132</f>
        <v>0</v>
      </c>
      <c r="BZ307" s="245">
        <f>Scenarios_TD!BZ123+Scenarios_TD!BZ132</f>
        <v>0</v>
      </c>
      <c r="CA307" s="245">
        <f>Scenarios_TD!CA123+Scenarios_TD!CA132</f>
        <v>0</v>
      </c>
      <c r="CB307" s="245">
        <f>Scenarios_TD!CB123+Scenarios_TD!CB132</f>
        <v>0</v>
      </c>
      <c r="CC307" s="245">
        <f>Scenarios_TD!CC123+Scenarios_TD!CC132</f>
        <v>0</v>
      </c>
      <c r="CD307" s="245">
        <f>Scenarios_TD!CD123+Scenarios_TD!CD132</f>
        <v>0</v>
      </c>
      <c r="CE307" s="245">
        <f>Scenarios_TD!CE123+Scenarios_TD!CE132</f>
        <v>0</v>
      </c>
      <c r="CF307" s="245">
        <f>Scenarios_TD!CF123+Scenarios_TD!CF132</f>
        <v>0</v>
      </c>
      <c r="CG307" s="245">
        <f>Scenarios_TD!CG123+Scenarios_TD!CG132</f>
        <v>0</v>
      </c>
      <c r="CH307" s="245">
        <f>Scenarios_TD!CH123+Scenarios_TD!CH132</f>
        <v>0</v>
      </c>
      <c r="CI307" s="245">
        <f>Scenarios_TD!CI123+Scenarios_TD!CI132</f>
        <v>0</v>
      </c>
      <c r="CJ307" s="245">
        <f>Scenarios_TD!CJ123+Scenarios_TD!CJ132</f>
        <v>0</v>
      </c>
      <c r="CK307" s="245">
        <f>Scenarios_TD!CK123+Scenarios_TD!CK132</f>
        <v>0</v>
      </c>
      <c r="CL307" s="245">
        <f>Scenarios_TD!CL123+Scenarios_TD!CL132</f>
        <v>0</v>
      </c>
      <c r="CM307" s="245">
        <f>Scenarios_TD!CM123+Scenarios_TD!CM132</f>
        <v>0</v>
      </c>
      <c r="CN307" s="245">
        <f>Scenarios_TD!CN123+Scenarios_TD!CN132</f>
        <v>0</v>
      </c>
      <c r="CO307" s="245">
        <f>Scenarios_TD!CO123+Scenarios_TD!CO132</f>
        <v>0</v>
      </c>
      <c r="CP307" s="245">
        <f>Scenarios_TD!CP123+Scenarios_TD!CP132</f>
        <v>0</v>
      </c>
      <c r="CQ307" s="245">
        <f>Scenarios_TD!CQ123+Scenarios_TD!CQ132</f>
        <v>0</v>
      </c>
      <c r="CR307" s="245">
        <f>Scenarios_TD!CR123+Scenarios_TD!CR132</f>
        <v>0</v>
      </c>
      <c r="CS307" s="245">
        <f>Scenarios_TD!CS123+Scenarios_TD!CS132</f>
        <v>0</v>
      </c>
      <c r="CT307" s="245">
        <f>Scenarios_TD!CT123+Scenarios_TD!CT132</f>
        <v>0</v>
      </c>
      <c r="CU307" s="245">
        <f>Scenarios_TD!CU123+Scenarios_TD!CU132</f>
        <v>0</v>
      </c>
      <c r="CV307" s="245">
        <f>Scenarios_TD!CV123+Scenarios_TD!CV132</f>
        <v>0</v>
      </c>
    </row>
    <row r="308" spans="1:126" s="12" customFormat="1">
      <c r="E308" s="1" t="s">
        <v>448</v>
      </c>
      <c r="F308" s="1"/>
      <c r="G308" s="21" t="s">
        <v>193</v>
      </c>
      <c r="H308" s="20"/>
      <c r="I308" s="20"/>
      <c r="J308" s="20"/>
      <c r="K308" s="65"/>
      <c r="L308" s="248">
        <f>L307*(1-L297*L295)</f>
        <v>0</v>
      </c>
      <c r="M308" s="248">
        <f t="shared" ref="M308:BX308" si="262">M307*(1-M297*M295)</f>
        <v>0</v>
      </c>
      <c r="N308" s="248">
        <f t="shared" si="262"/>
        <v>0</v>
      </c>
      <c r="O308" s="248">
        <f t="shared" si="262"/>
        <v>0</v>
      </c>
      <c r="P308" s="248">
        <f t="shared" si="262"/>
        <v>0</v>
      </c>
      <c r="Q308" s="248">
        <f t="shared" si="262"/>
        <v>0</v>
      </c>
      <c r="R308" s="248">
        <f t="shared" si="262"/>
        <v>0</v>
      </c>
      <c r="S308" s="248">
        <f t="shared" si="262"/>
        <v>0</v>
      </c>
      <c r="T308" s="248">
        <f t="shared" si="262"/>
        <v>0</v>
      </c>
      <c r="U308" s="248">
        <f t="shared" si="262"/>
        <v>0</v>
      </c>
      <c r="V308" s="248">
        <f t="shared" si="262"/>
        <v>0</v>
      </c>
      <c r="W308" s="248">
        <f t="shared" si="262"/>
        <v>0</v>
      </c>
      <c r="X308" s="248">
        <f t="shared" si="262"/>
        <v>0</v>
      </c>
      <c r="Y308" s="248">
        <f t="shared" si="262"/>
        <v>0</v>
      </c>
      <c r="Z308" s="248">
        <f t="shared" si="262"/>
        <v>0</v>
      </c>
      <c r="AA308" s="248">
        <f t="shared" si="262"/>
        <v>0</v>
      </c>
      <c r="AB308" s="248">
        <f t="shared" si="262"/>
        <v>0</v>
      </c>
      <c r="AC308" s="248">
        <f t="shared" si="262"/>
        <v>0</v>
      </c>
      <c r="AD308" s="248">
        <f t="shared" si="262"/>
        <v>0</v>
      </c>
      <c r="AE308" s="248">
        <f t="shared" si="262"/>
        <v>0</v>
      </c>
      <c r="AF308" s="248">
        <f t="shared" si="262"/>
        <v>0</v>
      </c>
      <c r="AG308" s="248">
        <f t="shared" si="262"/>
        <v>0</v>
      </c>
      <c r="AH308" s="248">
        <f t="shared" si="262"/>
        <v>0</v>
      </c>
      <c r="AI308" s="248">
        <f t="shared" si="262"/>
        <v>0</v>
      </c>
      <c r="AJ308" s="248">
        <f t="shared" si="262"/>
        <v>0</v>
      </c>
      <c r="AK308" s="248">
        <f t="shared" si="262"/>
        <v>0</v>
      </c>
      <c r="AL308" s="248">
        <f t="shared" si="262"/>
        <v>0</v>
      </c>
      <c r="AM308" s="248">
        <f t="shared" si="262"/>
        <v>0</v>
      </c>
      <c r="AN308" s="248">
        <f t="shared" si="262"/>
        <v>0</v>
      </c>
      <c r="AO308" s="248">
        <f t="shared" si="262"/>
        <v>0</v>
      </c>
      <c r="AP308" s="248">
        <f t="shared" si="262"/>
        <v>0</v>
      </c>
      <c r="AQ308" s="248">
        <f t="shared" si="262"/>
        <v>0</v>
      </c>
      <c r="AR308" s="248">
        <f t="shared" si="262"/>
        <v>0</v>
      </c>
      <c r="AS308" s="248">
        <f t="shared" si="262"/>
        <v>0</v>
      </c>
      <c r="AT308" s="248">
        <f t="shared" si="262"/>
        <v>0</v>
      </c>
      <c r="AU308" s="248">
        <f t="shared" si="262"/>
        <v>0</v>
      </c>
      <c r="AV308" s="248">
        <f t="shared" si="262"/>
        <v>0</v>
      </c>
      <c r="AW308" s="248">
        <f t="shared" si="262"/>
        <v>0</v>
      </c>
      <c r="AX308" s="248">
        <f t="shared" si="262"/>
        <v>0</v>
      </c>
      <c r="AY308" s="248">
        <f t="shared" si="262"/>
        <v>0</v>
      </c>
      <c r="AZ308" s="248">
        <f t="shared" si="262"/>
        <v>0</v>
      </c>
      <c r="BA308" s="248">
        <f t="shared" si="262"/>
        <v>0</v>
      </c>
      <c r="BB308" s="248">
        <f t="shared" si="262"/>
        <v>0</v>
      </c>
      <c r="BC308" s="248">
        <f t="shared" si="262"/>
        <v>0</v>
      </c>
      <c r="BD308" s="248">
        <f t="shared" si="262"/>
        <v>0</v>
      </c>
      <c r="BE308" s="248">
        <f t="shared" si="262"/>
        <v>0</v>
      </c>
      <c r="BF308" s="248">
        <f t="shared" si="262"/>
        <v>0</v>
      </c>
      <c r="BG308" s="248">
        <f t="shared" si="262"/>
        <v>0</v>
      </c>
      <c r="BH308" s="248">
        <f>BH307*(1-BH297*BH295)</f>
        <v>0</v>
      </c>
      <c r="BI308" s="248">
        <f t="shared" si="262"/>
        <v>0</v>
      </c>
      <c r="BJ308" s="248">
        <f t="shared" si="262"/>
        <v>0</v>
      </c>
      <c r="BK308" s="248">
        <f t="shared" si="262"/>
        <v>0</v>
      </c>
      <c r="BL308" s="248">
        <f t="shared" si="262"/>
        <v>0</v>
      </c>
      <c r="BM308" s="248">
        <f t="shared" si="262"/>
        <v>0</v>
      </c>
      <c r="BN308" s="248">
        <f t="shared" si="262"/>
        <v>0</v>
      </c>
      <c r="BO308" s="248">
        <f t="shared" si="262"/>
        <v>0</v>
      </c>
      <c r="BP308" s="248">
        <f t="shared" si="262"/>
        <v>0</v>
      </c>
      <c r="BQ308" s="248">
        <f t="shared" si="262"/>
        <v>0</v>
      </c>
      <c r="BR308" s="248">
        <f t="shared" si="262"/>
        <v>0</v>
      </c>
      <c r="BS308" s="248">
        <f t="shared" si="262"/>
        <v>0</v>
      </c>
      <c r="BT308" s="248">
        <f t="shared" si="262"/>
        <v>0</v>
      </c>
      <c r="BU308" s="248">
        <f t="shared" si="262"/>
        <v>0</v>
      </c>
      <c r="BV308" s="248">
        <f t="shared" si="262"/>
        <v>0</v>
      </c>
      <c r="BW308" s="248">
        <f t="shared" si="262"/>
        <v>0</v>
      </c>
      <c r="BX308" s="248">
        <f t="shared" si="262"/>
        <v>0</v>
      </c>
      <c r="BY308" s="248">
        <f t="shared" ref="BY308:CV308" si="263">BY307*(1-BY297*BY295)</f>
        <v>0</v>
      </c>
      <c r="BZ308" s="248">
        <f t="shared" si="263"/>
        <v>0</v>
      </c>
      <c r="CA308" s="248">
        <f t="shared" si="263"/>
        <v>0</v>
      </c>
      <c r="CB308" s="248">
        <f t="shared" si="263"/>
        <v>0</v>
      </c>
      <c r="CC308" s="248">
        <f t="shared" si="263"/>
        <v>0</v>
      </c>
      <c r="CD308" s="248">
        <f t="shared" si="263"/>
        <v>0</v>
      </c>
      <c r="CE308" s="248">
        <f t="shared" si="263"/>
        <v>0</v>
      </c>
      <c r="CF308" s="248">
        <f t="shared" si="263"/>
        <v>0</v>
      </c>
      <c r="CG308" s="248">
        <f t="shared" si="263"/>
        <v>0</v>
      </c>
      <c r="CH308" s="248">
        <f t="shared" si="263"/>
        <v>0</v>
      </c>
      <c r="CI308" s="248">
        <f t="shared" si="263"/>
        <v>0</v>
      </c>
      <c r="CJ308" s="248">
        <f t="shared" si="263"/>
        <v>0</v>
      </c>
      <c r="CK308" s="248">
        <f t="shared" si="263"/>
        <v>0</v>
      </c>
      <c r="CL308" s="248">
        <f t="shared" si="263"/>
        <v>0</v>
      </c>
      <c r="CM308" s="248">
        <f t="shared" si="263"/>
        <v>0</v>
      </c>
      <c r="CN308" s="248">
        <f t="shared" si="263"/>
        <v>0</v>
      </c>
      <c r="CO308" s="248">
        <f t="shared" si="263"/>
        <v>0</v>
      </c>
      <c r="CP308" s="248">
        <f t="shared" si="263"/>
        <v>0</v>
      </c>
      <c r="CQ308" s="248">
        <f t="shared" si="263"/>
        <v>0</v>
      </c>
      <c r="CR308" s="248">
        <f t="shared" si="263"/>
        <v>0</v>
      </c>
      <c r="CS308" s="248">
        <f t="shared" si="263"/>
        <v>0</v>
      </c>
      <c r="CT308" s="248">
        <f t="shared" si="263"/>
        <v>0</v>
      </c>
      <c r="CU308" s="248">
        <f t="shared" si="263"/>
        <v>0</v>
      </c>
      <c r="CV308" s="248">
        <f t="shared" si="263"/>
        <v>0</v>
      </c>
    </row>
    <row r="309" spans="1:126" s="12" customFormat="1">
      <c r="C309" s="19"/>
      <c r="D309" s="19"/>
      <c r="G309" s="21"/>
      <c r="H309" s="20"/>
      <c r="I309" s="20"/>
      <c r="J309" s="20"/>
      <c r="K309" s="21"/>
      <c r="L309" s="11"/>
      <c r="M309" s="11"/>
      <c r="N309" s="11"/>
      <c r="O309" s="11"/>
      <c r="P309" s="11"/>
      <c r="Q309" s="11"/>
      <c r="R309" s="11"/>
      <c r="S309" s="11"/>
      <c r="T309" s="11"/>
      <c r="U309" s="11"/>
      <c r="V309" s="11"/>
      <c r="W309" s="11"/>
      <c r="X309" s="11"/>
      <c r="Y309" s="11"/>
      <c r="Z309" s="11"/>
      <c r="AA309" s="11"/>
      <c r="AB309" s="11"/>
      <c r="AC309" s="11"/>
      <c r="AD309" s="11"/>
      <c r="AE309" s="11"/>
      <c r="AF309" s="11"/>
      <c r="AG309" s="11"/>
      <c r="AH309" s="11"/>
      <c r="AI309" s="11"/>
      <c r="AJ309" s="11"/>
      <c r="AK309" s="11"/>
      <c r="AL309" s="11"/>
      <c r="AM309" s="11"/>
      <c r="AN309" s="11"/>
      <c r="AO309" s="11"/>
      <c r="AP309" s="11"/>
      <c r="AQ309" s="11"/>
      <c r="AR309" s="11"/>
      <c r="AS309" s="11"/>
      <c r="AT309" s="11"/>
      <c r="AU309" s="11"/>
      <c r="AV309" s="11"/>
      <c r="AW309" s="11"/>
      <c r="AX309" s="11"/>
      <c r="AY309" s="11"/>
      <c r="AZ309" s="11"/>
      <c r="BA309" s="11"/>
      <c r="BB309" s="11"/>
      <c r="BC309" s="11"/>
      <c r="BD309" s="11"/>
      <c r="BE309" s="11"/>
      <c r="BF309" s="11"/>
      <c r="BG309" s="11"/>
      <c r="BH309" s="11"/>
      <c r="BI309" s="11"/>
    </row>
    <row r="310" spans="1:126" s="12" customFormat="1">
      <c r="C310" s="19"/>
      <c r="D310" s="19"/>
      <c r="E310" s="12" t="s">
        <v>449</v>
      </c>
      <c r="G310" s="179" t="s">
        <v>164</v>
      </c>
      <c r="H310" s="20"/>
      <c r="I310" s="20"/>
      <c r="J310" s="20"/>
      <c r="K310" s="21"/>
      <c r="L310" s="250"/>
      <c r="M310" s="250"/>
      <c r="N310" s="250"/>
      <c r="O310" s="250"/>
      <c r="P310" s="250"/>
      <c r="Q310" s="250"/>
      <c r="R310" s="250"/>
      <c r="S310" s="250"/>
      <c r="T310" s="250"/>
      <c r="U310" s="250"/>
      <c r="V310" s="250"/>
      <c r="W310" s="250"/>
      <c r="X310" s="250"/>
      <c r="Y310" s="250"/>
      <c r="Z310" s="250"/>
      <c r="AA310" s="250"/>
      <c r="AB310" s="250"/>
      <c r="AC310" s="250"/>
      <c r="AD310" s="250"/>
      <c r="AE310" s="250"/>
      <c r="AF310" s="250"/>
      <c r="AG310" s="250"/>
      <c r="AH310" s="250"/>
      <c r="AI310" s="250"/>
      <c r="AJ310" s="250"/>
      <c r="AK310" s="250"/>
      <c r="AL310" s="250"/>
      <c r="AM310" s="250"/>
      <c r="AN310" s="250"/>
      <c r="AO310" s="250"/>
      <c r="AP310" s="250"/>
      <c r="AQ310" s="250"/>
      <c r="AR310" s="250"/>
      <c r="AS310" s="250"/>
      <c r="AT310" s="250"/>
      <c r="AU310" s="250"/>
      <c r="AV310" s="250"/>
      <c r="AW310" s="250"/>
      <c r="AX310" s="250"/>
      <c r="AY310" s="250"/>
      <c r="AZ310" s="250"/>
      <c r="BA310" s="250"/>
      <c r="BB310" s="250"/>
      <c r="BC310" s="250"/>
      <c r="BD310" s="250"/>
      <c r="BE310" s="250"/>
      <c r="BF310" s="250"/>
      <c r="BG310" s="250"/>
      <c r="BH310" s="250"/>
      <c r="BI310" s="250"/>
      <c r="BJ310" s="250"/>
      <c r="BK310" s="250"/>
      <c r="BL310" s="250"/>
      <c r="BM310" s="250"/>
      <c r="BN310" s="250"/>
      <c r="BO310" s="250"/>
      <c r="BP310" s="250"/>
      <c r="BQ310" s="250"/>
      <c r="BR310" s="250"/>
      <c r="BS310" s="250"/>
      <c r="BT310" s="250"/>
      <c r="BU310" s="250"/>
      <c r="BV310" s="250"/>
      <c r="BW310" s="250"/>
      <c r="BX310" s="250"/>
      <c r="BY310" s="250"/>
      <c r="BZ310" s="250"/>
      <c r="CA310" s="250"/>
      <c r="CB310" s="250"/>
      <c r="CC310" s="250"/>
      <c r="CD310" s="250"/>
      <c r="CE310" s="250"/>
      <c r="CF310" s="250"/>
      <c r="CG310" s="250"/>
      <c r="CH310" s="250"/>
      <c r="CI310" s="250"/>
      <c r="CJ310" s="250"/>
      <c r="CK310" s="250"/>
      <c r="CL310" s="250"/>
      <c r="CM310" s="250"/>
      <c r="CN310" s="250"/>
      <c r="CO310" s="250"/>
      <c r="CP310" s="250"/>
      <c r="CQ310" s="250"/>
      <c r="CR310" s="250"/>
      <c r="CS310" s="250"/>
      <c r="CT310" s="250"/>
      <c r="CU310" s="250"/>
      <c r="CV310" s="250"/>
    </row>
    <row r="311" spans="1:126" s="12" customFormat="1">
      <c r="C311" s="19"/>
      <c r="D311" s="19"/>
      <c r="G311" s="21"/>
      <c r="H311" s="20"/>
      <c r="I311" s="20"/>
      <c r="J311" s="20"/>
      <c r="K311" s="21"/>
      <c r="L311" s="11"/>
      <c r="M311" s="11"/>
      <c r="N311" s="11"/>
      <c r="O311" s="11"/>
      <c r="P311" s="11"/>
      <c r="Q311" s="11"/>
      <c r="R311" s="11"/>
      <c r="S311" s="11"/>
      <c r="T311" s="11"/>
      <c r="U311" s="11"/>
      <c r="V311" s="11"/>
      <c r="W311" s="11"/>
      <c r="X311" s="11"/>
      <c r="Y311" s="11"/>
      <c r="Z311" s="11"/>
      <c r="AA311" s="11"/>
      <c r="AB311" s="11"/>
      <c r="AC311" s="11"/>
      <c r="AD311" s="11"/>
      <c r="AE311" s="11"/>
      <c r="AF311" s="11"/>
      <c r="AG311" s="11"/>
      <c r="AH311" s="11"/>
      <c r="AI311" s="11"/>
      <c r="AJ311" s="11"/>
      <c r="AK311" s="11"/>
      <c r="AL311" s="11"/>
      <c r="AM311" s="11"/>
      <c r="AN311" s="11"/>
      <c r="AO311" s="11"/>
      <c r="AP311" s="11"/>
      <c r="AQ311" s="11"/>
      <c r="AR311" s="11"/>
      <c r="AS311" s="11"/>
      <c r="AT311" s="11"/>
      <c r="AU311" s="11"/>
      <c r="AV311" s="11"/>
      <c r="AW311" s="11"/>
      <c r="AX311" s="11"/>
      <c r="AY311" s="11"/>
      <c r="AZ311" s="11"/>
      <c r="BA311" s="11"/>
      <c r="BB311" s="11"/>
      <c r="BC311" s="11"/>
      <c r="BD311" s="11"/>
      <c r="BE311" s="11"/>
      <c r="BF311" s="11"/>
      <c r="BG311" s="11"/>
      <c r="BH311" s="11"/>
      <c r="BI311" s="11"/>
    </row>
    <row r="312" spans="1:126" s="12" customFormat="1">
      <c r="A312" s="463"/>
      <c r="B312" s="22">
        <f>MAX(B$5:$B311)+1</f>
        <v>9</v>
      </c>
      <c r="C312" s="22" t="s">
        <v>450</v>
      </c>
      <c r="D312" s="22"/>
      <c r="E312" s="22"/>
      <c r="F312" s="22"/>
      <c r="G312" s="22"/>
      <c r="H312" s="22"/>
      <c r="I312" s="22"/>
      <c r="J312" s="22"/>
      <c r="K312" s="22"/>
      <c r="L312" s="22"/>
      <c r="M312" s="22"/>
      <c r="N312" s="22"/>
      <c r="O312" s="22"/>
      <c r="P312" s="22"/>
      <c r="Q312" s="22"/>
      <c r="R312" s="22"/>
      <c r="S312" s="22"/>
      <c r="T312" s="22"/>
      <c r="U312" s="22"/>
      <c r="V312" s="22"/>
      <c r="W312" s="22"/>
      <c r="X312" s="22"/>
      <c r="Y312" s="22"/>
      <c r="Z312" s="22"/>
      <c r="AA312" s="22"/>
      <c r="AB312" s="22"/>
      <c r="AC312" s="22"/>
      <c r="AD312" s="22"/>
      <c r="AE312" s="22"/>
      <c r="AF312" s="22"/>
      <c r="AG312" s="22"/>
      <c r="AH312" s="22"/>
      <c r="AI312" s="22"/>
      <c r="AJ312" s="22"/>
      <c r="AK312" s="22"/>
      <c r="AL312" s="22"/>
      <c r="AM312" s="22"/>
      <c r="AN312" s="22"/>
      <c r="AO312" s="22"/>
      <c r="AP312" s="22"/>
      <c r="AQ312" s="22"/>
      <c r="AR312" s="22"/>
      <c r="AS312" s="22"/>
      <c r="AT312" s="22"/>
      <c r="AU312" s="22"/>
      <c r="AV312" s="22"/>
      <c r="AW312" s="22"/>
      <c r="AX312" s="22"/>
      <c r="AY312" s="22"/>
      <c r="AZ312" s="22"/>
      <c r="BA312" s="22"/>
      <c r="BB312" s="22"/>
      <c r="BC312" s="22"/>
      <c r="BD312" s="22"/>
      <c r="BE312" s="22"/>
      <c r="BF312" s="22"/>
      <c r="BG312" s="22"/>
      <c r="BH312" s="22"/>
      <c r="BI312" s="22"/>
      <c r="BJ312" s="22"/>
      <c r="BK312" s="22"/>
      <c r="BL312" s="22"/>
      <c r="BM312" s="22"/>
      <c r="BN312" s="22"/>
      <c r="BO312" s="22"/>
      <c r="BP312" s="22"/>
      <c r="BQ312" s="22"/>
      <c r="BR312" s="22"/>
      <c r="BS312" s="22"/>
      <c r="BT312" s="22"/>
      <c r="BU312" s="22"/>
      <c r="BV312" s="22"/>
      <c r="BW312" s="22"/>
      <c r="BX312" s="22"/>
      <c r="BY312" s="22"/>
      <c r="BZ312" s="22"/>
      <c r="CA312" s="22"/>
      <c r="CB312" s="22"/>
      <c r="CC312" s="22"/>
      <c r="CD312" s="22"/>
      <c r="CE312" s="22"/>
      <c r="CF312" s="22"/>
      <c r="CG312" s="22"/>
      <c r="CH312" s="22"/>
      <c r="CI312" s="22"/>
      <c r="CJ312" s="22"/>
      <c r="CK312" s="22"/>
      <c r="CL312" s="22"/>
      <c r="CM312" s="22"/>
      <c r="CN312" s="22"/>
      <c r="CO312" s="22"/>
      <c r="CP312" s="22"/>
      <c r="CQ312" s="22"/>
      <c r="CR312" s="22"/>
      <c r="CS312" s="22"/>
      <c r="CT312" s="22"/>
      <c r="CU312" s="22"/>
      <c r="CV312" s="22"/>
      <c r="CW312" s="23"/>
      <c r="CX312" s="23"/>
      <c r="CY312" s="23"/>
      <c r="CZ312" s="463"/>
    </row>
    <row r="313" spans="1:126" s="12" customFormat="1">
      <c r="C313" s="19"/>
      <c r="D313" s="19"/>
      <c r="G313" s="21"/>
      <c r="H313" s="20"/>
      <c r="I313" s="20"/>
      <c r="J313" s="20"/>
      <c r="K313" s="21"/>
      <c r="L313" s="11"/>
      <c r="M313" s="11"/>
      <c r="N313" s="11"/>
      <c r="O313" s="11"/>
      <c r="P313" s="11"/>
      <c r="Q313" s="11"/>
      <c r="R313" s="11"/>
      <c r="S313" s="11"/>
      <c r="T313" s="11"/>
      <c r="U313" s="11"/>
      <c r="V313" s="11"/>
      <c r="W313" s="11"/>
      <c r="X313" s="11"/>
      <c r="Y313" s="11"/>
      <c r="Z313" s="11"/>
      <c r="AA313" s="11"/>
      <c r="AB313" s="11"/>
      <c r="AC313" s="11"/>
      <c r="AD313" s="11"/>
      <c r="AE313" s="11"/>
      <c r="AF313" s="11"/>
      <c r="AG313" s="11"/>
      <c r="AH313" s="11"/>
      <c r="AI313" s="11"/>
      <c r="AJ313" s="11"/>
      <c r="AK313" s="11"/>
      <c r="AL313" s="11"/>
      <c r="AM313" s="11"/>
      <c r="AN313" s="11"/>
      <c r="AO313" s="11"/>
      <c r="AP313" s="11"/>
      <c r="AQ313" s="11"/>
      <c r="AR313" s="11"/>
      <c r="AS313" s="11"/>
      <c r="AT313" s="11"/>
      <c r="AU313" s="11"/>
      <c r="AV313" s="11"/>
      <c r="AW313" s="11"/>
      <c r="AX313" s="11"/>
      <c r="AY313" s="11"/>
      <c r="AZ313" s="11"/>
      <c r="BA313" s="11"/>
      <c r="BB313" s="11"/>
      <c r="BC313" s="11"/>
      <c r="BD313" s="11"/>
      <c r="BE313" s="11"/>
      <c r="BF313" s="11"/>
      <c r="BG313" s="11"/>
      <c r="BH313" s="11"/>
      <c r="BI313" s="11"/>
    </row>
    <row r="314" spans="1:126">
      <c r="B314" s="24"/>
      <c r="C314" s="43">
        <f>MAX($B$15:C312)+0.1</f>
        <v>9.1</v>
      </c>
      <c r="D314" s="41" t="s">
        <v>451</v>
      </c>
      <c r="E314" s="41"/>
      <c r="F314" s="41"/>
      <c r="G314" s="41"/>
      <c r="H314" s="41"/>
      <c r="I314" s="41"/>
      <c r="J314" s="41"/>
      <c r="K314" s="41"/>
      <c r="L314" s="41"/>
      <c r="M314" s="41"/>
      <c r="N314" s="41"/>
      <c r="O314" s="41"/>
      <c r="P314" s="41"/>
      <c r="Q314" s="41"/>
      <c r="R314" s="41"/>
      <c r="S314" s="41"/>
      <c r="T314" s="41"/>
      <c r="U314" s="41"/>
      <c r="V314" s="41"/>
      <c r="W314" s="41"/>
      <c r="X314" s="41"/>
      <c r="Y314" s="41"/>
      <c r="Z314" s="41"/>
      <c r="AA314" s="41"/>
      <c r="AB314" s="41"/>
      <c r="AC314" s="41"/>
      <c r="AD314" s="41"/>
      <c r="AE314" s="41"/>
      <c r="AF314" s="41"/>
      <c r="AG314" s="41"/>
      <c r="AH314" s="41"/>
      <c r="AI314" s="41"/>
      <c r="AJ314" s="41"/>
      <c r="AK314" s="41"/>
      <c r="AL314" s="41"/>
      <c r="AM314" s="41"/>
      <c r="AN314" s="41"/>
      <c r="AO314" s="41"/>
      <c r="AP314" s="41"/>
      <c r="AQ314" s="41"/>
      <c r="AR314" s="41"/>
      <c r="AS314" s="41"/>
      <c r="AT314" s="41"/>
      <c r="AU314" s="41"/>
      <c r="AV314" s="41"/>
      <c r="AW314" s="41"/>
      <c r="AX314" s="41"/>
      <c r="AY314" s="41"/>
      <c r="AZ314" s="41"/>
      <c r="BA314" s="41"/>
      <c r="BB314" s="41"/>
      <c r="BC314" s="41"/>
      <c r="BD314" s="41"/>
      <c r="BE314" s="41"/>
      <c r="BF314" s="41"/>
      <c r="BG314" s="41"/>
      <c r="BH314" s="41"/>
      <c r="BI314" s="41"/>
      <c r="BJ314" s="41"/>
      <c r="BK314" s="41"/>
      <c r="BL314" s="41"/>
      <c r="BM314" s="41"/>
      <c r="BN314" s="41"/>
      <c r="BO314" s="41"/>
      <c r="BP314" s="41"/>
      <c r="BQ314" s="41"/>
      <c r="BR314" s="41"/>
      <c r="BS314" s="41"/>
      <c r="BT314" s="41"/>
      <c r="BU314" s="41"/>
      <c r="BV314" s="41"/>
      <c r="BW314" s="41"/>
      <c r="BX314" s="41"/>
      <c r="BY314" s="41"/>
      <c r="BZ314" s="41"/>
      <c r="CA314" s="41"/>
      <c r="CB314" s="41"/>
      <c r="CC314" s="41"/>
      <c r="CD314" s="41"/>
      <c r="CE314" s="41"/>
      <c r="CF314" s="41"/>
      <c r="CG314" s="41"/>
      <c r="CH314" s="41"/>
      <c r="CI314" s="41"/>
      <c r="CJ314" s="41"/>
      <c r="CK314" s="41"/>
      <c r="CL314" s="41"/>
      <c r="CM314" s="41"/>
      <c r="CN314" s="41"/>
      <c r="CO314" s="41"/>
      <c r="CP314" s="41"/>
      <c r="CQ314" s="41"/>
      <c r="CR314" s="41"/>
      <c r="CS314" s="41"/>
      <c r="CT314" s="41"/>
      <c r="CU314" s="41"/>
      <c r="CV314" s="41"/>
      <c r="CW314" s="41"/>
      <c r="CX314" s="41"/>
      <c r="CY314" s="41"/>
    </row>
    <row r="315" spans="1:126" s="12" customFormat="1">
      <c r="C315" s="19"/>
      <c r="D315" s="19"/>
      <c r="E315" s="12" t="s">
        <v>452</v>
      </c>
      <c r="G315" s="21" t="s">
        <v>305</v>
      </c>
      <c r="H315" s="2" t="s">
        <v>54</v>
      </c>
      <c r="I315" s="20"/>
      <c r="J315" s="350">
        <f>SUM(L315:CV315)</f>
        <v>0</v>
      </c>
      <c r="K315" s="21"/>
      <c r="L315" s="325">
        <v>0</v>
      </c>
      <c r="M315" s="325">
        <v>0</v>
      </c>
      <c r="N315" s="325">
        <v>0</v>
      </c>
      <c r="O315" s="325">
        <v>0</v>
      </c>
      <c r="P315" s="325">
        <v>0</v>
      </c>
      <c r="Q315" s="325">
        <v>0</v>
      </c>
      <c r="R315" s="325">
        <v>0</v>
      </c>
      <c r="S315" s="325">
        <v>0</v>
      </c>
      <c r="T315" s="325">
        <v>0</v>
      </c>
      <c r="U315" s="325">
        <v>0</v>
      </c>
      <c r="V315" s="325">
        <v>0</v>
      </c>
      <c r="W315" s="325">
        <v>0</v>
      </c>
      <c r="X315" s="325">
        <v>0</v>
      </c>
      <c r="Y315" s="325">
        <v>0</v>
      </c>
      <c r="Z315" s="325">
        <v>0</v>
      </c>
      <c r="AA315" s="325">
        <v>0</v>
      </c>
      <c r="AB315" s="325">
        <v>0</v>
      </c>
      <c r="AC315" s="325">
        <v>0</v>
      </c>
      <c r="AD315" s="325">
        <v>0</v>
      </c>
      <c r="AE315" s="325">
        <v>0</v>
      </c>
      <c r="AF315" s="325">
        <v>0</v>
      </c>
      <c r="AG315" s="325">
        <v>0</v>
      </c>
      <c r="AH315" s="325">
        <v>0</v>
      </c>
      <c r="AI315" s="325">
        <v>0</v>
      </c>
      <c r="AJ315" s="325">
        <v>0</v>
      </c>
      <c r="AK315" s="325">
        <v>0</v>
      </c>
      <c r="AL315" s="325">
        <v>0</v>
      </c>
      <c r="AM315" s="325">
        <v>0</v>
      </c>
      <c r="AN315" s="325">
        <v>0</v>
      </c>
      <c r="AO315" s="325">
        <v>0</v>
      </c>
      <c r="AP315" s="325">
        <v>0</v>
      </c>
      <c r="AQ315" s="325">
        <v>0</v>
      </c>
      <c r="AR315" s="325">
        <v>0</v>
      </c>
      <c r="AS315" s="325">
        <v>0</v>
      </c>
      <c r="AT315" s="325">
        <v>0</v>
      </c>
      <c r="AU315" s="325">
        <v>0</v>
      </c>
      <c r="AV315" s="325">
        <v>0</v>
      </c>
      <c r="AW315" s="325">
        <v>0</v>
      </c>
      <c r="AX315" s="325">
        <v>0</v>
      </c>
      <c r="AY315" s="325">
        <v>0</v>
      </c>
      <c r="AZ315" s="325">
        <v>0</v>
      </c>
      <c r="BA315" s="325">
        <v>0</v>
      </c>
      <c r="BB315" s="325">
        <v>0</v>
      </c>
      <c r="BC315" s="325">
        <v>0</v>
      </c>
      <c r="BD315" s="325">
        <v>0</v>
      </c>
      <c r="BE315" s="325">
        <v>0</v>
      </c>
      <c r="BF315" s="325">
        <v>0</v>
      </c>
      <c r="BG315" s="325">
        <v>0</v>
      </c>
      <c r="BH315" s="325">
        <v>0</v>
      </c>
      <c r="BI315" s="325">
        <v>0</v>
      </c>
      <c r="BJ315" s="325">
        <v>0</v>
      </c>
      <c r="BK315" s="325">
        <v>0</v>
      </c>
      <c r="BL315" s="325">
        <v>0</v>
      </c>
      <c r="BM315" s="325">
        <v>0</v>
      </c>
      <c r="BN315" s="325">
        <v>0</v>
      </c>
      <c r="BO315" s="325">
        <v>0</v>
      </c>
      <c r="BP315" s="325">
        <v>0</v>
      </c>
      <c r="BQ315" s="325">
        <v>0</v>
      </c>
      <c r="BR315" s="325">
        <v>0</v>
      </c>
      <c r="BS315" s="325">
        <v>0</v>
      </c>
      <c r="BT315" s="325">
        <v>0</v>
      </c>
      <c r="BU315" s="325">
        <v>0</v>
      </c>
      <c r="BV315" s="325">
        <v>0</v>
      </c>
      <c r="BW315" s="325">
        <v>0</v>
      </c>
      <c r="BX315" s="325">
        <v>0</v>
      </c>
      <c r="BY315" s="325">
        <v>0</v>
      </c>
      <c r="BZ315" s="325">
        <v>0</v>
      </c>
      <c r="CA315" s="325">
        <v>0</v>
      </c>
      <c r="CB315" s="325">
        <v>0</v>
      </c>
      <c r="CC315" s="325">
        <v>0</v>
      </c>
      <c r="CD315" s="325">
        <v>0</v>
      </c>
      <c r="CE315" s="325">
        <v>0</v>
      </c>
      <c r="CF315" s="325">
        <v>0</v>
      </c>
      <c r="CG315" s="325">
        <v>0</v>
      </c>
      <c r="CH315" s="325">
        <v>0</v>
      </c>
      <c r="CI315" s="325">
        <v>0</v>
      </c>
      <c r="CJ315" s="325">
        <v>0</v>
      </c>
      <c r="CK315" s="325">
        <v>0</v>
      </c>
      <c r="CL315" s="325">
        <v>0</v>
      </c>
      <c r="CM315" s="325">
        <v>0</v>
      </c>
      <c r="CN315" s="325">
        <v>0</v>
      </c>
      <c r="CO315" s="325">
        <v>0</v>
      </c>
      <c r="CP315" s="325">
        <v>0</v>
      </c>
      <c r="CQ315" s="325">
        <v>0</v>
      </c>
      <c r="CR315" s="325">
        <v>0</v>
      </c>
      <c r="CS315" s="325">
        <v>0</v>
      </c>
      <c r="CT315" s="325">
        <v>0</v>
      </c>
      <c r="CU315" s="325">
        <v>0</v>
      </c>
      <c r="CV315" s="325">
        <v>0</v>
      </c>
    </row>
    <row r="316" spans="1:126" s="12" customFormat="1">
      <c r="C316" s="19"/>
      <c r="D316" s="19"/>
      <c r="E316" s="12" t="s">
        <v>453</v>
      </c>
      <c r="G316" s="21" t="s">
        <v>305</v>
      </c>
      <c r="H316" s="2" t="s">
        <v>54</v>
      </c>
      <c r="I316" s="20"/>
      <c r="J316" s="350">
        <f t="shared" ref="J316:J320" si="264">SUM(L316:CV316)</f>
        <v>0</v>
      </c>
      <c r="K316" s="21"/>
      <c r="L316" s="325">
        <v>0</v>
      </c>
      <c r="M316" s="325">
        <v>0</v>
      </c>
      <c r="N316" s="325">
        <v>0</v>
      </c>
      <c r="O316" s="325">
        <v>0</v>
      </c>
      <c r="P316" s="325">
        <v>0</v>
      </c>
      <c r="Q316" s="325">
        <v>0</v>
      </c>
      <c r="R316" s="325">
        <v>0</v>
      </c>
      <c r="S316" s="325">
        <v>0</v>
      </c>
      <c r="T316" s="325">
        <v>0</v>
      </c>
      <c r="U316" s="325">
        <v>0</v>
      </c>
      <c r="V316" s="325">
        <v>0</v>
      </c>
      <c r="W316" s="325">
        <v>0</v>
      </c>
      <c r="X316" s="325">
        <v>0</v>
      </c>
      <c r="Y316" s="325">
        <v>0</v>
      </c>
      <c r="Z316" s="325">
        <v>0</v>
      </c>
      <c r="AA316" s="325">
        <v>0</v>
      </c>
      <c r="AB316" s="325">
        <v>0</v>
      </c>
      <c r="AC316" s="325">
        <v>0</v>
      </c>
      <c r="AD316" s="325">
        <v>0</v>
      </c>
      <c r="AE316" s="325">
        <v>0</v>
      </c>
      <c r="AF316" s="325">
        <v>0</v>
      </c>
      <c r="AG316" s="325">
        <v>0</v>
      </c>
      <c r="AH316" s="325">
        <v>0</v>
      </c>
      <c r="AI316" s="325">
        <v>0</v>
      </c>
      <c r="AJ316" s="325">
        <v>0</v>
      </c>
      <c r="AK316" s="325">
        <v>0</v>
      </c>
      <c r="AL316" s="325">
        <v>0</v>
      </c>
      <c r="AM316" s="325">
        <v>0</v>
      </c>
      <c r="AN316" s="325">
        <v>0</v>
      </c>
      <c r="AO316" s="325">
        <v>0</v>
      </c>
      <c r="AP316" s="325">
        <v>0</v>
      </c>
      <c r="AQ316" s="325">
        <v>0</v>
      </c>
      <c r="AR316" s="325">
        <v>0</v>
      </c>
      <c r="AS316" s="325">
        <v>0</v>
      </c>
      <c r="AT316" s="325">
        <v>0</v>
      </c>
      <c r="AU316" s="325">
        <v>0</v>
      </c>
      <c r="AV316" s="325">
        <v>0</v>
      </c>
      <c r="AW316" s="325">
        <v>0</v>
      </c>
      <c r="AX316" s="325">
        <v>0</v>
      </c>
      <c r="AY316" s="325">
        <v>0</v>
      </c>
      <c r="AZ316" s="325">
        <v>0</v>
      </c>
      <c r="BA316" s="325">
        <v>0</v>
      </c>
      <c r="BB316" s="325">
        <v>0</v>
      </c>
      <c r="BC316" s="325">
        <v>0</v>
      </c>
      <c r="BD316" s="325">
        <v>0</v>
      </c>
      <c r="BE316" s="325">
        <v>0</v>
      </c>
      <c r="BF316" s="325">
        <v>0</v>
      </c>
      <c r="BG316" s="325">
        <v>0</v>
      </c>
      <c r="BH316" s="325">
        <v>0</v>
      </c>
      <c r="BI316" s="325">
        <v>0</v>
      </c>
      <c r="BJ316" s="325">
        <v>0</v>
      </c>
      <c r="BK316" s="325">
        <v>0</v>
      </c>
      <c r="BL316" s="325">
        <v>0</v>
      </c>
      <c r="BM316" s="325">
        <v>0</v>
      </c>
      <c r="BN316" s="325">
        <v>0</v>
      </c>
      <c r="BO316" s="325">
        <v>0</v>
      </c>
      <c r="BP316" s="325">
        <v>0</v>
      </c>
      <c r="BQ316" s="325">
        <v>0</v>
      </c>
      <c r="BR316" s="325">
        <v>0</v>
      </c>
      <c r="BS316" s="325">
        <v>0</v>
      </c>
      <c r="BT316" s="325">
        <v>0</v>
      </c>
      <c r="BU316" s="325">
        <v>0</v>
      </c>
      <c r="BV316" s="325">
        <v>0</v>
      </c>
      <c r="BW316" s="325">
        <v>0</v>
      </c>
      <c r="BX316" s="325">
        <v>0</v>
      </c>
      <c r="BY316" s="325">
        <v>0</v>
      </c>
      <c r="BZ316" s="325">
        <v>0</v>
      </c>
      <c r="CA316" s="325">
        <v>0</v>
      </c>
      <c r="CB316" s="325">
        <v>0</v>
      </c>
      <c r="CC316" s="325">
        <v>0</v>
      </c>
      <c r="CD316" s="325">
        <v>0</v>
      </c>
      <c r="CE316" s="325">
        <v>0</v>
      </c>
      <c r="CF316" s="325">
        <v>0</v>
      </c>
      <c r="CG316" s="325">
        <v>0</v>
      </c>
      <c r="CH316" s="325">
        <v>0</v>
      </c>
      <c r="CI316" s="325">
        <v>0</v>
      </c>
      <c r="CJ316" s="325">
        <v>0</v>
      </c>
      <c r="CK316" s="325">
        <v>0</v>
      </c>
      <c r="CL316" s="325">
        <v>0</v>
      </c>
      <c r="CM316" s="325">
        <v>0</v>
      </c>
      <c r="CN316" s="325">
        <v>0</v>
      </c>
      <c r="CO316" s="325">
        <v>0</v>
      </c>
      <c r="CP316" s="325">
        <v>0</v>
      </c>
      <c r="CQ316" s="325">
        <v>0</v>
      </c>
      <c r="CR316" s="325">
        <v>0</v>
      </c>
      <c r="CS316" s="325">
        <v>0</v>
      </c>
      <c r="CT316" s="325">
        <v>0</v>
      </c>
      <c r="CU316" s="325">
        <v>0</v>
      </c>
      <c r="CV316" s="325">
        <v>0</v>
      </c>
      <c r="DA316" s="12">
        <v>2186.5867320973557</v>
      </c>
      <c r="DB316" s="12">
        <v>2212.9405121653108</v>
      </c>
      <c r="DC316" s="12">
        <v>2241.3835552980963</v>
      </c>
      <c r="DD316" s="12">
        <v>2273.1479034233998</v>
      </c>
      <c r="DE316" s="12">
        <v>2310.9680765190715</v>
      </c>
      <c r="DF316" s="12">
        <v>2357.2866811029235</v>
      </c>
      <c r="DG316" s="12">
        <v>6790.657384156053</v>
      </c>
    </row>
    <row r="317" spans="1:126" s="12" customFormat="1">
      <c r="C317" s="19"/>
      <c r="D317" s="19"/>
      <c r="E317" s="12" t="s">
        <v>454</v>
      </c>
      <c r="G317" s="21" t="s">
        <v>305</v>
      </c>
      <c r="H317" s="2" t="s">
        <v>54</v>
      </c>
      <c r="I317" s="20"/>
      <c r="J317" s="350">
        <f>SUM(L317:CV317)</f>
        <v>0</v>
      </c>
      <c r="K317" s="21"/>
      <c r="L317" s="325">
        <v>0</v>
      </c>
      <c r="M317" s="325">
        <v>0</v>
      </c>
      <c r="N317" s="325">
        <v>0</v>
      </c>
      <c r="O317" s="325">
        <v>0</v>
      </c>
      <c r="P317" s="325">
        <v>0</v>
      </c>
      <c r="Q317" s="325">
        <v>0</v>
      </c>
      <c r="R317" s="325">
        <v>0</v>
      </c>
      <c r="S317" s="325">
        <v>0</v>
      </c>
      <c r="T317" s="325">
        <v>0</v>
      </c>
      <c r="U317" s="325">
        <v>0</v>
      </c>
      <c r="V317" s="325">
        <v>0</v>
      </c>
      <c r="W317" s="325">
        <v>0</v>
      </c>
      <c r="X317" s="325">
        <v>0</v>
      </c>
      <c r="Y317" s="325">
        <v>0</v>
      </c>
      <c r="Z317" s="325">
        <v>0</v>
      </c>
      <c r="AA317" s="325">
        <v>0</v>
      </c>
      <c r="AB317" s="325">
        <v>0</v>
      </c>
      <c r="AC317" s="325">
        <v>0</v>
      </c>
      <c r="AD317" s="325">
        <v>0</v>
      </c>
      <c r="AE317" s="325">
        <v>0</v>
      </c>
      <c r="AF317" s="325">
        <v>0</v>
      </c>
      <c r="AG317" s="325">
        <v>0</v>
      </c>
      <c r="AH317" s="325">
        <v>0</v>
      </c>
      <c r="AI317" s="325">
        <v>0</v>
      </c>
      <c r="AJ317" s="325">
        <v>0</v>
      </c>
      <c r="AK317" s="325">
        <v>0</v>
      </c>
      <c r="AL317" s="325">
        <v>0</v>
      </c>
      <c r="AM317" s="325">
        <v>0</v>
      </c>
      <c r="AN317" s="325">
        <v>0</v>
      </c>
      <c r="AO317" s="325">
        <v>0</v>
      </c>
      <c r="AP317" s="325">
        <v>0</v>
      </c>
      <c r="AQ317" s="325">
        <v>0</v>
      </c>
      <c r="AR317" s="325">
        <v>0</v>
      </c>
      <c r="AS317" s="325">
        <v>0</v>
      </c>
      <c r="AT317" s="325">
        <v>0</v>
      </c>
      <c r="AU317" s="325">
        <v>0</v>
      </c>
      <c r="AV317" s="325">
        <v>0</v>
      </c>
      <c r="AW317" s="325">
        <v>0</v>
      </c>
      <c r="AX317" s="325">
        <v>0</v>
      </c>
      <c r="AY317" s="325">
        <v>0</v>
      </c>
      <c r="AZ317" s="325">
        <v>0</v>
      </c>
      <c r="BA317" s="325">
        <v>0</v>
      </c>
      <c r="BB317" s="325">
        <v>0</v>
      </c>
      <c r="BC317" s="325">
        <v>0</v>
      </c>
      <c r="BD317" s="325">
        <v>0</v>
      </c>
      <c r="BE317" s="325">
        <v>0</v>
      </c>
      <c r="BF317" s="325">
        <v>0</v>
      </c>
      <c r="BG317" s="325">
        <v>0</v>
      </c>
      <c r="BH317" s="325">
        <v>0</v>
      </c>
      <c r="BI317" s="325">
        <v>0</v>
      </c>
      <c r="BJ317" s="325">
        <v>0</v>
      </c>
      <c r="BK317" s="325">
        <v>0</v>
      </c>
      <c r="BL317" s="325">
        <v>0</v>
      </c>
      <c r="BM317" s="325">
        <v>0</v>
      </c>
      <c r="BN317" s="325">
        <v>0</v>
      </c>
      <c r="BO317" s="325">
        <v>0</v>
      </c>
      <c r="BP317" s="325">
        <v>0</v>
      </c>
      <c r="BQ317" s="325">
        <v>0</v>
      </c>
      <c r="BR317" s="325">
        <v>0</v>
      </c>
      <c r="BS317" s="325">
        <v>0</v>
      </c>
      <c r="BT317" s="325">
        <v>0</v>
      </c>
      <c r="BU317" s="325">
        <v>0</v>
      </c>
      <c r="BV317" s="325">
        <v>0</v>
      </c>
      <c r="BW317" s="325">
        <v>0</v>
      </c>
      <c r="BX317" s="325">
        <v>0</v>
      </c>
      <c r="BY317" s="325">
        <v>0</v>
      </c>
      <c r="BZ317" s="325">
        <v>0</v>
      </c>
      <c r="CA317" s="325">
        <v>0</v>
      </c>
      <c r="CB317" s="325">
        <v>0</v>
      </c>
      <c r="CC317" s="325">
        <v>0</v>
      </c>
      <c r="CD317" s="325">
        <v>0</v>
      </c>
      <c r="CE317" s="325">
        <v>0</v>
      </c>
      <c r="CF317" s="325">
        <v>0</v>
      </c>
      <c r="CG317" s="325">
        <v>0</v>
      </c>
      <c r="CH317" s="325">
        <v>0</v>
      </c>
      <c r="CI317" s="325">
        <v>0</v>
      </c>
      <c r="CJ317" s="325">
        <v>0</v>
      </c>
      <c r="CK317" s="325">
        <v>0</v>
      </c>
      <c r="CL317" s="325">
        <v>0</v>
      </c>
      <c r="CM317" s="325">
        <v>0</v>
      </c>
      <c r="CN317" s="325">
        <v>0</v>
      </c>
      <c r="CO317" s="325">
        <v>0</v>
      </c>
      <c r="CP317" s="325">
        <v>0</v>
      </c>
      <c r="CQ317" s="325">
        <v>0</v>
      </c>
      <c r="CR317" s="325">
        <v>0</v>
      </c>
      <c r="CS317" s="325">
        <v>0</v>
      </c>
      <c r="CT317" s="325">
        <v>0</v>
      </c>
      <c r="CU317" s="325">
        <v>0</v>
      </c>
      <c r="CV317" s="325">
        <v>0</v>
      </c>
    </row>
    <row r="318" spans="1:126" s="12" customFormat="1">
      <c r="C318" s="19"/>
      <c r="D318" s="19"/>
      <c r="E318" s="12" t="s">
        <v>455</v>
      </c>
      <c r="G318" s="21" t="s">
        <v>305</v>
      </c>
      <c r="H318" s="2" t="s">
        <v>54</v>
      </c>
      <c r="I318" s="20"/>
      <c r="J318" s="350">
        <f t="shared" si="264"/>
        <v>0</v>
      </c>
      <c r="K318" s="21"/>
      <c r="L318" s="325">
        <v>0</v>
      </c>
      <c r="M318" s="325">
        <v>0</v>
      </c>
      <c r="N318" s="325">
        <v>0</v>
      </c>
      <c r="O318" s="325">
        <v>0</v>
      </c>
      <c r="P318" s="325">
        <v>0</v>
      </c>
      <c r="Q318" s="325">
        <v>0</v>
      </c>
      <c r="R318" s="325">
        <v>0</v>
      </c>
      <c r="S318" s="325">
        <v>0</v>
      </c>
      <c r="T318" s="325">
        <v>0</v>
      </c>
      <c r="U318" s="325">
        <v>0</v>
      </c>
      <c r="V318" s="325">
        <v>0</v>
      </c>
      <c r="W318" s="325">
        <v>0</v>
      </c>
      <c r="X318" s="325">
        <v>0</v>
      </c>
      <c r="Y318" s="325">
        <v>0</v>
      </c>
      <c r="Z318" s="325">
        <v>0</v>
      </c>
      <c r="AA318" s="325">
        <v>0</v>
      </c>
      <c r="AB318" s="325">
        <v>0</v>
      </c>
      <c r="AC318" s="325">
        <v>0</v>
      </c>
      <c r="AD318" s="325">
        <v>0</v>
      </c>
      <c r="AE318" s="325">
        <v>0</v>
      </c>
      <c r="AF318" s="325">
        <v>0</v>
      </c>
      <c r="AG318" s="325">
        <v>0</v>
      </c>
      <c r="AH318" s="325">
        <v>0</v>
      </c>
      <c r="AI318" s="325">
        <v>0</v>
      </c>
      <c r="AJ318" s="325">
        <v>0</v>
      </c>
      <c r="AK318" s="325">
        <v>0</v>
      </c>
      <c r="AL318" s="325">
        <v>0</v>
      </c>
      <c r="AM318" s="325">
        <v>0</v>
      </c>
      <c r="AN318" s="325">
        <v>0</v>
      </c>
      <c r="AO318" s="325">
        <v>0</v>
      </c>
      <c r="AP318" s="325">
        <v>0</v>
      </c>
      <c r="AQ318" s="325">
        <v>0</v>
      </c>
      <c r="AR318" s="325">
        <v>0</v>
      </c>
      <c r="AS318" s="325">
        <v>0</v>
      </c>
      <c r="AT318" s="325">
        <v>0</v>
      </c>
      <c r="AU318" s="325">
        <v>0</v>
      </c>
      <c r="AV318" s="325">
        <v>0</v>
      </c>
      <c r="AW318" s="325">
        <v>0</v>
      </c>
      <c r="AX318" s="325">
        <v>0</v>
      </c>
      <c r="AY318" s="325">
        <v>0</v>
      </c>
      <c r="AZ318" s="325">
        <v>0</v>
      </c>
      <c r="BA318" s="325">
        <v>0</v>
      </c>
      <c r="BB318" s="325">
        <v>0</v>
      </c>
      <c r="BC318" s="325">
        <v>0</v>
      </c>
      <c r="BD318" s="325">
        <v>0</v>
      </c>
      <c r="BE318" s="325">
        <v>0</v>
      </c>
      <c r="BF318" s="325">
        <v>0</v>
      </c>
      <c r="BG318" s="325">
        <v>0</v>
      </c>
      <c r="BH318" s="325">
        <v>0</v>
      </c>
      <c r="BI318" s="325">
        <v>0</v>
      </c>
      <c r="BJ318" s="325">
        <v>0</v>
      </c>
      <c r="BK318" s="325">
        <v>0</v>
      </c>
      <c r="BL318" s="325">
        <v>0</v>
      </c>
      <c r="BM318" s="325">
        <v>0</v>
      </c>
      <c r="BN318" s="325">
        <v>0</v>
      </c>
      <c r="BO318" s="325">
        <v>0</v>
      </c>
      <c r="BP318" s="325">
        <v>0</v>
      </c>
      <c r="BQ318" s="325">
        <v>0</v>
      </c>
      <c r="BR318" s="325">
        <v>0</v>
      </c>
      <c r="BS318" s="325">
        <v>0</v>
      </c>
      <c r="BT318" s="325">
        <v>0</v>
      </c>
      <c r="BU318" s="325">
        <v>0</v>
      </c>
      <c r="BV318" s="325">
        <v>0</v>
      </c>
      <c r="BW318" s="325">
        <v>0</v>
      </c>
      <c r="BX318" s="325">
        <v>0</v>
      </c>
      <c r="BY318" s="325">
        <v>0</v>
      </c>
      <c r="BZ318" s="325">
        <v>0</v>
      </c>
      <c r="CA318" s="325">
        <v>0</v>
      </c>
      <c r="CB318" s="325">
        <v>0</v>
      </c>
      <c r="CC318" s="325">
        <v>0</v>
      </c>
      <c r="CD318" s="325">
        <v>0</v>
      </c>
      <c r="CE318" s="325">
        <v>0</v>
      </c>
      <c r="CF318" s="325">
        <v>0</v>
      </c>
      <c r="CG318" s="325">
        <v>0</v>
      </c>
      <c r="CH318" s="325">
        <v>0</v>
      </c>
      <c r="CI318" s="325">
        <v>0</v>
      </c>
      <c r="CJ318" s="325">
        <v>0</v>
      </c>
      <c r="CK318" s="325">
        <v>0</v>
      </c>
      <c r="CL318" s="325">
        <v>0</v>
      </c>
      <c r="CM318" s="325">
        <v>0</v>
      </c>
      <c r="CN318" s="325">
        <v>0</v>
      </c>
      <c r="CO318" s="325">
        <v>0</v>
      </c>
      <c r="CP318" s="325">
        <v>0</v>
      </c>
      <c r="CQ318" s="325">
        <v>0</v>
      </c>
      <c r="CR318" s="325">
        <v>0</v>
      </c>
      <c r="CS318" s="325">
        <v>0</v>
      </c>
      <c r="CT318" s="325">
        <v>0</v>
      </c>
      <c r="CU318" s="325">
        <v>0</v>
      </c>
      <c r="CV318" s="325">
        <v>0</v>
      </c>
      <c r="DA318" s="12">
        <v>344.44585403044658</v>
      </c>
      <c r="DB318" s="12">
        <v>288.02809882262432</v>
      </c>
      <c r="DC318" s="12">
        <v>229.97332267101785</v>
      </c>
      <c r="DD318" s="12">
        <v>171.3439132461823</v>
      </c>
      <c r="DE318" s="12">
        <v>114.69459503012502</v>
      </c>
      <c r="DF318" s="12">
        <v>62.280807122235629</v>
      </c>
      <c r="DG318" s="12">
        <v>1.7167724776025923E-11</v>
      </c>
    </row>
    <row r="319" spans="1:126" s="12" customFormat="1">
      <c r="C319" s="19"/>
      <c r="D319" s="19"/>
      <c r="E319" s="12" t="s">
        <v>456</v>
      </c>
      <c r="G319" s="21" t="s">
        <v>305</v>
      </c>
      <c r="H319" s="2" t="s">
        <v>54</v>
      </c>
      <c r="I319" s="20"/>
      <c r="J319" s="350">
        <f t="shared" si="264"/>
        <v>0</v>
      </c>
      <c r="K319" s="21"/>
      <c r="L319" s="325">
        <v>0</v>
      </c>
      <c r="M319" s="325">
        <v>0</v>
      </c>
      <c r="N319" s="325">
        <v>0</v>
      </c>
      <c r="O319" s="325">
        <v>0</v>
      </c>
      <c r="P319" s="325">
        <v>0</v>
      </c>
      <c r="Q319" s="325">
        <v>0</v>
      </c>
      <c r="R319" s="325">
        <v>0</v>
      </c>
      <c r="S319" s="325">
        <v>0</v>
      </c>
      <c r="T319" s="325">
        <v>0</v>
      </c>
      <c r="U319" s="325">
        <v>0</v>
      </c>
      <c r="V319" s="325">
        <v>0</v>
      </c>
      <c r="W319" s="325">
        <v>0</v>
      </c>
      <c r="X319" s="325">
        <v>0</v>
      </c>
      <c r="Y319" s="325">
        <v>0</v>
      </c>
      <c r="Z319" s="325">
        <v>0</v>
      </c>
      <c r="AA319" s="325">
        <v>0</v>
      </c>
      <c r="AB319" s="325">
        <v>0</v>
      </c>
      <c r="AC319" s="325">
        <v>0</v>
      </c>
      <c r="AD319" s="325">
        <v>0</v>
      </c>
      <c r="AE319" s="325">
        <v>0</v>
      </c>
      <c r="AF319" s="325">
        <v>0</v>
      </c>
      <c r="AG319" s="325">
        <v>0</v>
      </c>
      <c r="AH319" s="325">
        <v>0</v>
      </c>
      <c r="AI319" s="325">
        <v>0</v>
      </c>
      <c r="AJ319" s="325">
        <v>0</v>
      </c>
      <c r="AK319" s="325">
        <v>0</v>
      </c>
      <c r="AL319" s="325">
        <v>0</v>
      </c>
      <c r="AM319" s="325">
        <v>0</v>
      </c>
      <c r="AN319" s="325">
        <v>0</v>
      </c>
      <c r="AO319" s="325">
        <v>0</v>
      </c>
      <c r="AP319" s="325">
        <v>0</v>
      </c>
      <c r="AQ319" s="325">
        <v>0</v>
      </c>
      <c r="AR319" s="325">
        <v>0</v>
      </c>
      <c r="AS319" s="325">
        <v>0</v>
      </c>
      <c r="AT319" s="325">
        <v>0</v>
      </c>
      <c r="AU319" s="325">
        <v>0</v>
      </c>
      <c r="AV319" s="325">
        <v>0</v>
      </c>
      <c r="AW319" s="325">
        <v>0</v>
      </c>
      <c r="AX319" s="325">
        <v>0</v>
      </c>
      <c r="AY319" s="325">
        <v>0</v>
      </c>
      <c r="AZ319" s="325">
        <v>0</v>
      </c>
      <c r="BA319" s="325">
        <v>0</v>
      </c>
      <c r="BB319" s="325">
        <v>0</v>
      </c>
      <c r="BC319" s="325">
        <v>0</v>
      </c>
      <c r="BD319" s="325">
        <v>0</v>
      </c>
      <c r="BE319" s="325">
        <v>0</v>
      </c>
      <c r="BF319" s="325">
        <v>0</v>
      </c>
      <c r="BG319" s="325">
        <v>0</v>
      </c>
      <c r="BH319" s="325">
        <v>0</v>
      </c>
      <c r="BI319" s="325">
        <v>0</v>
      </c>
      <c r="BJ319" s="325">
        <v>0</v>
      </c>
      <c r="BK319" s="325">
        <v>0</v>
      </c>
      <c r="BL319" s="325">
        <v>0</v>
      </c>
      <c r="BM319" s="325">
        <v>0</v>
      </c>
      <c r="BN319" s="325">
        <v>0</v>
      </c>
      <c r="BO319" s="325">
        <v>0</v>
      </c>
      <c r="BP319" s="325">
        <v>0</v>
      </c>
      <c r="BQ319" s="325">
        <v>0</v>
      </c>
      <c r="BR319" s="325">
        <v>0</v>
      </c>
      <c r="BS319" s="325">
        <v>0</v>
      </c>
      <c r="BT319" s="325">
        <v>0</v>
      </c>
      <c r="BU319" s="325">
        <v>0</v>
      </c>
      <c r="BV319" s="325">
        <v>0</v>
      </c>
      <c r="BW319" s="325">
        <v>0</v>
      </c>
      <c r="BX319" s="325">
        <v>0</v>
      </c>
      <c r="BY319" s="325">
        <v>0</v>
      </c>
      <c r="BZ319" s="325">
        <v>0</v>
      </c>
      <c r="CA319" s="325">
        <v>0</v>
      </c>
      <c r="CB319" s="325">
        <v>0</v>
      </c>
      <c r="CC319" s="325">
        <v>0</v>
      </c>
      <c r="CD319" s="325">
        <v>0</v>
      </c>
      <c r="CE319" s="325">
        <v>0</v>
      </c>
      <c r="CF319" s="325">
        <v>0</v>
      </c>
      <c r="CG319" s="325">
        <v>0</v>
      </c>
      <c r="CH319" s="325">
        <v>0</v>
      </c>
      <c r="CI319" s="325">
        <v>0</v>
      </c>
      <c r="CJ319" s="325">
        <v>0</v>
      </c>
      <c r="CK319" s="325">
        <v>0</v>
      </c>
      <c r="CL319" s="325">
        <v>0</v>
      </c>
      <c r="CM319" s="325">
        <v>0</v>
      </c>
      <c r="CN319" s="325">
        <v>0</v>
      </c>
      <c r="CO319" s="325">
        <v>0</v>
      </c>
      <c r="CP319" s="325">
        <v>0</v>
      </c>
      <c r="CQ319" s="325">
        <v>0</v>
      </c>
      <c r="CR319" s="325">
        <v>0</v>
      </c>
      <c r="CS319" s="325">
        <v>0</v>
      </c>
      <c r="CT319" s="325">
        <v>0</v>
      </c>
      <c r="CU319" s="325">
        <v>0</v>
      </c>
      <c r="CV319" s="325">
        <v>0</v>
      </c>
    </row>
    <row r="320" spans="1:126" s="12" customFormat="1">
      <c r="C320" s="19"/>
      <c r="D320" s="19"/>
      <c r="E320" s="12" t="s">
        <v>457</v>
      </c>
      <c r="G320" s="21" t="s">
        <v>305</v>
      </c>
      <c r="H320" s="2" t="s">
        <v>54</v>
      </c>
      <c r="I320" s="20"/>
      <c r="J320" s="350">
        <f t="shared" si="264"/>
        <v>0</v>
      </c>
      <c r="K320" s="21"/>
      <c r="L320" s="474"/>
      <c r="M320" s="474"/>
      <c r="N320" s="474"/>
      <c r="O320" s="474"/>
      <c r="P320" s="474"/>
      <c r="Q320" s="474"/>
      <c r="R320" s="474"/>
      <c r="S320" s="474"/>
      <c r="T320" s="474"/>
      <c r="U320" s="474"/>
      <c r="V320" s="474"/>
      <c r="W320" s="474"/>
      <c r="X320" s="474"/>
      <c r="Y320" s="474"/>
      <c r="Z320" s="474"/>
      <c r="AA320" s="474"/>
      <c r="AB320" s="474"/>
      <c r="AC320" s="474"/>
      <c r="AD320" s="474"/>
      <c r="AE320" s="474"/>
      <c r="AF320" s="474"/>
      <c r="AG320" s="474"/>
      <c r="AH320" s="474"/>
      <c r="AI320" s="474"/>
      <c r="AJ320" s="474"/>
      <c r="AK320" s="474"/>
      <c r="AL320" s="474"/>
      <c r="AM320" s="474"/>
      <c r="AN320" s="474"/>
      <c r="AO320" s="474"/>
      <c r="AP320" s="474"/>
      <c r="AQ320" s="474"/>
      <c r="AR320" s="474"/>
      <c r="AS320" s="474"/>
      <c r="AT320" s="474"/>
      <c r="AU320" s="474"/>
      <c r="AV320" s="474"/>
      <c r="AW320" s="474"/>
      <c r="AX320" s="474"/>
      <c r="AY320" s="474"/>
      <c r="AZ320" s="474"/>
      <c r="BA320" s="474"/>
      <c r="BB320" s="474"/>
      <c r="BC320" s="474"/>
      <c r="BD320" s="474"/>
      <c r="BE320" s="474"/>
      <c r="BF320" s="474"/>
      <c r="BG320" s="474"/>
      <c r="BH320" s="474"/>
      <c r="BI320" s="474"/>
      <c r="BJ320" s="474"/>
      <c r="BK320" s="474"/>
      <c r="BL320" s="474"/>
      <c r="BM320" s="474"/>
      <c r="BN320" s="474"/>
      <c r="BO320" s="474"/>
      <c r="BP320" s="474"/>
      <c r="BQ320" s="474"/>
      <c r="BR320" s="474"/>
      <c r="BS320" s="474"/>
      <c r="BT320" s="474"/>
      <c r="BU320" s="474"/>
      <c r="BV320" s="474"/>
      <c r="BW320" s="474"/>
      <c r="BX320" s="474"/>
      <c r="BY320" s="474"/>
      <c r="BZ320" s="474"/>
      <c r="CA320" s="474"/>
      <c r="CB320" s="474"/>
      <c r="CC320" s="474"/>
      <c r="CD320" s="474"/>
      <c r="CE320" s="474"/>
      <c r="CF320" s="474"/>
      <c r="CG320" s="474"/>
      <c r="CH320" s="474"/>
      <c r="CI320" s="474"/>
      <c r="CJ320" s="474"/>
      <c r="CK320" s="474"/>
      <c r="CL320" s="474"/>
      <c r="CM320" s="474"/>
      <c r="CN320" s="474"/>
      <c r="CO320" s="474"/>
      <c r="CP320" s="474"/>
      <c r="CQ320" s="474"/>
      <c r="CR320" s="474"/>
      <c r="CS320" s="474"/>
      <c r="CT320" s="474"/>
      <c r="CU320" s="474"/>
      <c r="CV320" s="474"/>
      <c r="DA320" s="12">
        <v>0</v>
      </c>
      <c r="DB320" s="12">
        <v>0</v>
      </c>
      <c r="DC320" s="12">
        <v>0</v>
      </c>
      <c r="DD320" s="12">
        <v>0</v>
      </c>
      <c r="DE320" s="12">
        <v>0</v>
      </c>
      <c r="DF320" s="12">
        <v>0</v>
      </c>
      <c r="DG320" s="12">
        <v>0</v>
      </c>
      <c r="DH320" s="12">
        <v>0</v>
      </c>
      <c r="DI320" s="12">
        <v>0</v>
      </c>
      <c r="DJ320" s="12">
        <v>0</v>
      </c>
      <c r="DK320" s="12">
        <v>0</v>
      </c>
      <c r="DL320" s="12">
        <v>0</v>
      </c>
      <c r="DM320" s="12">
        <v>0</v>
      </c>
      <c r="DN320" s="12">
        <v>0</v>
      </c>
      <c r="DO320" s="12">
        <v>0</v>
      </c>
      <c r="DP320" s="12">
        <v>0</v>
      </c>
      <c r="DQ320" s="12">
        <v>0</v>
      </c>
      <c r="DR320" s="12">
        <v>0</v>
      </c>
      <c r="DS320" s="12">
        <v>0</v>
      </c>
      <c r="DT320" s="12">
        <v>0</v>
      </c>
      <c r="DU320" s="12">
        <v>0</v>
      </c>
      <c r="DV320" s="12">
        <v>0</v>
      </c>
    </row>
    <row r="321" spans="2:104" s="12" customFormat="1">
      <c r="C321" s="19"/>
      <c r="D321" s="19"/>
      <c r="G321" s="21"/>
      <c r="H321" s="20"/>
      <c r="I321" s="20"/>
      <c r="J321" s="20"/>
      <c r="K321" s="21"/>
      <c r="L321" s="21"/>
      <c r="M321" s="21"/>
      <c r="N321" s="21"/>
      <c r="O321" s="21"/>
      <c r="P321" s="21"/>
      <c r="Q321" s="21"/>
      <c r="R321" s="21"/>
      <c r="S321" s="21"/>
      <c r="T321" s="21"/>
      <c r="U321" s="21"/>
      <c r="V321" s="21"/>
      <c r="W321" s="21"/>
      <c r="X321" s="21"/>
      <c r="Y321" s="21"/>
      <c r="Z321" s="21"/>
      <c r="AA321" s="21"/>
      <c r="AB321" s="21"/>
      <c r="AC321" s="21"/>
      <c r="AD321" s="21"/>
      <c r="AE321" s="21"/>
      <c r="AF321" s="21"/>
      <c r="AG321" s="21"/>
      <c r="AH321" s="21"/>
      <c r="AI321" s="21"/>
      <c r="AJ321" s="21"/>
      <c r="AK321" s="21"/>
      <c r="AL321" s="21"/>
      <c r="AM321" s="21"/>
      <c r="AN321" s="21"/>
      <c r="AO321" s="21"/>
      <c r="AP321" s="21"/>
      <c r="AQ321" s="21"/>
      <c r="AR321" s="21"/>
      <c r="AS321" s="21"/>
      <c r="AT321" s="21"/>
      <c r="AU321" s="21"/>
      <c r="AV321" s="21"/>
      <c r="AW321" s="21"/>
      <c r="AX321" s="21"/>
      <c r="AY321" s="21"/>
      <c r="AZ321" s="21"/>
      <c r="BA321" s="21"/>
      <c r="BB321" s="21"/>
      <c r="BC321" s="21"/>
      <c r="BD321" s="21"/>
      <c r="BE321" s="21"/>
      <c r="BF321" s="21"/>
      <c r="BG321" s="21"/>
      <c r="BH321" s="21"/>
      <c r="BI321" s="21"/>
      <c r="BJ321" s="21"/>
      <c r="BK321" s="21"/>
      <c r="BL321" s="21"/>
      <c r="BM321" s="21"/>
      <c r="BN321" s="21"/>
      <c r="BO321" s="21"/>
      <c r="BP321" s="21"/>
      <c r="BQ321" s="21"/>
      <c r="BR321" s="21"/>
      <c r="BS321" s="21"/>
      <c r="BT321" s="21"/>
      <c r="BU321" s="21"/>
      <c r="BV321" s="21"/>
      <c r="BW321" s="21"/>
      <c r="BX321" s="21"/>
      <c r="BY321" s="21"/>
      <c r="BZ321" s="21"/>
      <c r="CA321" s="21"/>
      <c r="CB321" s="21"/>
      <c r="CC321" s="21"/>
      <c r="CD321" s="21"/>
      <c r="CE321" s="21"/>
      <c r="CF321" s="21"/>
      <c r="CG321" s="21"/>
      <c r="CH321" s="21"/>
      <c r="CI321" s="21"/>
      <c r="CJ321" s="21"/>
      <c r="CK321" s="21"/>
      <c r="CL321" s="21"/>
      <c r="CM321" s="21"/>
      <c r="CN321" s="21"/>
      <c r="CO321" s="21"/>
      <c r="CP321" s="21"/>
      <c r="CQ321" s="21"/>
      <c r="CR321" s="21"/>
      <c r="CS321" s="21"/>
      <c r="CT321" s="21"/>
      <c r="CU321" s="21"/>
      <c r="CV321" s="21"/>
      <c r="CW321" s="21"/>
      <c r="CX321" s="21"/>
      <c r="CY321" s="21"/>
      <c r="CZ321" s="21"/>
    </row>
    <row r="322" spans="2:104">
      <c r="B322" s="24"/>
      <c r="C322" s="43">
        <f>MAX($B$15:C315)+0.1</f>
        <v>9.1999999999999993</v>
      </c>
      <c r="D322" s="41" t="s">
        <v>458</v>
      </c>
      <c r="E322" s="41"/>
      <c r="F322" s="41"/>
      <c r="G322" s="41"/>
      <c r="H322" s="41"/>
      <c r="I322" s="41"/>
      <c r="J322" s="41"/>
      <c r="K322" s="41"/>
      <c r="L322" s="41"/>
      <c r="M322" s="41"/>
      <c r="N322" s="41"/>
      <c r="O322" s="41"/>
      <c r="P322" s="41"/>
      <c r="Q322" s="41"/>
      <c r="R322" s="41"/>
      <c r="S322" s="41"/>
      <c r="T322" s="41"/>
      <c r="U322" s="41"/>
      <c r="V322" s="41"/>
      <c r="W322" s="41"/>
      <c r="X322" s="41"/>
      <c r="Y322" s="41"/>
      <c r="Z322" s="41"/>
      <c r="AA322" s="41"/>
      <c r="AB322" s="41"/>
      <c r="AC322" s="41"/>
      <c r="AD322" s="41"/>
      <c r="AE322" s="41"/>
      <c r="AF322" s="41"/>
      <c r="AG322" s="41"/>
      <c r="AH322" s="41"/>
      <c r="AI322" s="41"/>
      <c r="AJ322" s="41"/>
      <c r="AK322" s="41"/>
      <c r="AL322" s="41"/>
      <c r="AM322" s="41"/>
      <c r="AN322" s="41"/>
      <c r="AO322" s="41"/>
      <c r="AP322" s="41"/>
      <c r="AQ322" s="41"/>
      <c r="AR322" s="41"/>
      <c r="AS322" s="41"/>
      <c r="AT322" s="41"/>
      <c r="AU322" s="41"/>
      <c r="AV322" s="41"/>
      <c r="AW322" s="41"/>
      <c r="AX322" s="41"/>
      <c r="AY322" s="41"/>
      <c r="AZ322" s="41"/>
      <c r="BA322" s="41"/>
      <c r="BB322" s="41"/>
      <c r="BC322" s="41"/>
      <c r="BD322" s="41"/>
      <c r="BE322" s="41"/>
      <c r="BF322" s="41"/>
      <c r="BG322" s="41"/>
      <c r="BH322" s="41"/>
      <c r="BI322" s="41"/>
      <c r="BJ322" s="41"/>
      <c r="BK322" s="41"/>
      <c r="BL322" s="41"/>
      <c r="BM322" s="41"/>
      <c r="BN322" s="41"/>
      <c r="BO322" s="41"/>
      <c r="BP322" s="41"/>
      <c r="BQ322" s="41"/>
      <c r="BR322" s="41"/>
      <c r="BS322" s="41"/>
      <c r="BT322" s="41"/>
      <c r="BU322" s="41"/>
      <c r="BV322" s="41"/>
      <c r="BW322" s="41"/>
      <c r="BX322" s="41"/>
      <c r="BY322" s="41"/>
      <c r="BZ322" s="41"/>
      <c r="CA322" s="41"/>
      <c r="CB322" s="41"/>
      <c r="CC322" s="41"/>
      <c r="CD322" s="41"/>
      <c r="CE322" s="41"/>
      <c r="CF322" s="41"/>
      <c r="CG322" s="41"/>
      <c r="CH322" s="41"/>
      <c r="CI322" s="41"/>
      <c r="CJ322" s="41"/>
      <c r="CK322" s="41"/>
      <c r="CL322" s="41"/>
      <c r="CM322" s="41"/>
      <c r="CN322" s="41"/>
      <c r="CO322" s="41"/>
      <c r="CP322" s="41"/>
      <c r="CQ322" s="41"/>
      <c r="CR322" s="41"/>
      <c r="CS322" s="41"/>
      <c r="CT322" s="41"/>
      <c r="CU322" s="41"/>
      <c r="CV322" s="41"/>
      <c r="CW322" s="41"/>
      <c r="CX322" s="41"/>
      <c r="CY322" s="41"/>
    </row>
    <row r="323" spans="2:104" s="12" customFormat="1">
      <c r="C323" s="19"/>
      <c r="D323" s="19"/>
      <c r="E323" s="12" t="s">
        <v>452</v>
      </c>
      <c r="G323" s="21" t="s">
        <v>305</v>
      </c>
      <c r="H323" s="88" t="s">
        <v>55</v>
      </c>
      <c r="I323" s="20"/>
      <c r="J323" s="350">
        <f>SUM(L323:CV323)</f>
        <v>0</v>
      </c>
      <c r="K323" s="21"/>
      <c r="L323" s="325">
        <v>0</v>
      </c>
      <c r="M323" s="325">
        <v>0</v>
      </c>
      <c r="N323" s="325">
        <v>0</v>
      </c>
      <c r="O323" s="325">
        <v>0</v>
      </c>
      <c r="P323" s="325">
        <v>0</v>
      </c>
      <c r="Q323" s="325">
        <v>0</v>
      </c>
      <c r="R323" s="325">
        <v>0</v>
      </c>
      <c r="S323" s="325">
        <v>0</v>
      </c>
      <c r="T323" s="325">
        <v>0</v>
      </c>
      <c r="U323" s="325">
        <v>0</v>
      </c>
      <c r="V323" s="325">
        <v>0</v>
      </c>
      <c r="W323" s="325">
        <v>0</v>
      </c>
      <c r="X323" s="325">
        <v>0</v>
      </c>
      <c r="Y323" s="325">
        <v>0</v>
      </c>
      <c r="Z323" s="325">
        <v>0</v>
      </c>
      <c r="AA323" s="325">
        <v>0</v>
      </c>
      <c r="AB323" s="325">
        <v>0</v>
      </c>
      <c r="AC323" s="325">
        <v>0</v>
      </c>
      <c r="AD323" s="325">
        <v>0</v>
      </c>
      <c r="AE323" s="325">
        <v>0</v>
      </c>
      <c r="AF323" s="325">
        <v>0</v>
      </c>
      <c r="AG323" s="325">
        <v>0</v>
      </c>
      <c r="AH323" s="325">
        <v>0</v>
      </c>
      <c r="AI323" s="325">
        <v>0</v>
      </c>
      <c r="AJ323" s="325">
        <v>0</v>
      </c>
      <c r="AK323" s="325">
        <v>0</v>
      </c>
      <c r="AL323" s="325">
        <v>0</v>
      </c>
      <c r="AM323" s="325">
        <v>0</v>
      </c>
      <c r="AN323" s="325">
        <v>0</v>
      </c>
      <c r="AO323" s="325">
        <v>0</v>
      </c>
      <c r="AP323" s="325">
        <v>0</v>
      </c>
      <c r="AQ323" s="325">
        <v>0</v>
      </c>
      <c r="AR323" s="325">
        <v>0</v>
      </c>
      <c r="AS323" s="325">
        <v>0</v>
      </c>
      <c r="AT323" s="325">
        <v>0</v>
      </c>
      <c r="AU323" s="325">
        <v>0</v>
      </c>
      <c r="AV323" s="325">
        <v>0</v>
      </c>
      <c r="AW323" s="325">
        <v>0</v>
      </c>
      <c r="AX323" s="325">
        <v>0</v>
      </c>
      <c r="AY323" s="325">
        <v>0</v>
      </c>
      <c r="AZ323" s="325">
        <v>0</v>
      </c>
      <c r="BA323" s="325">
        <v>0</v>
      </c>
      <c r="BB323" s="325">
        <v>0</v>
      </c>
      <c r="BC323" s="325">
        <v>0</v>
      </c>
      <c r="BD323" s="325">
        <v>0</v>
      </c>
      <c r="BE323" s="325">
        <v>0</v>
      </c>
      <c r="BF323" s="325">
        <v>0</v>
      </c>
      <c r="BG323" s="325">
        <v>0</v>
      </c>
      <c r="BH323" s="325">
        <v>0</v>
      </c>
      <c r="BI323" s="325">
        <v>0</v>
      </c>
      <c r="BJ323" s="325">
        <v>0</v>
      </c>
      <c r="BK323" s="325">
        <v>0</v>
      </c>
      <c r="BL323" s="325">
        <v>0</v>
      </c>
      <c r="BM323" s="325">
        <v>0</v>
      </c>
      <c r="BN323" s="325">
        <v>0</v>
      </c>
      <c r="BO323" s="325">
        <v>0</v>
      </c>
      <c r="BP323" s="325">
        <v>0</v>
      </c>
      <c r="BQ323" s="325">
        <v>0</v>
      </c>
      <c r="BR323" s="325">
        <v>0</v>
      </c>
      <c r="BS323" s="325">
        <v>0</v>
      </c>
      <c r="BT323" s="325">
        <v>0</v>
      </c>
      <c r="BU323" s="325">
        <v>0</v>
      </c>
      <c r="BV323" s="325">
        <v>0</v>
      </c>
      <c r="BW323" s="325">
        <v>0</v>
      </c>
      <c r="BX323" s="325">
        <v>0</v>
      </c>
      <c r="BY323" s="325">
        <v>0</v>
      </c>
      <c r="BZ323" s="325">
        <v>0</v>
      </c>
      <c r="CA323" s="325">
        <v>0</v>
      </c>
      <c r="CB323" s="325">
        <v>0</v>
      </c>
      <c r="CC323" s="325">
        <v>0</v>
      </c>
      <c r="CD323" s="325">
        <v>0</v>
      </c>
      <c r="CE323" s="325">
        <v>0</v>
      </c>
      <c r="CF323" s="325">
        <v>0</v>
      </c>
      <c r="CG323" s="325">
        <v>0</v>
      </c>
      <c r="CH323" s="325">
        <v>0</v>
      </c>
      <c r="CI323" s="325">
        <v>0</v>
      </c>
      <c r="CJ323" s="325">
        <v>0</v>
      </c>
      <c r="CK323" s="325">
        <v>0</v>
      </c>
      <c r="CL323" s="325">
        <v>0</v>
      </c>
      <c r="CM323" s="325">
        <v>0</v>
      </c>
      <c r="CN323" s="325">
        <v>0</v>
      </c>
      <c r="CO323" s="325">
        <v>0</v>
      </c>
      <c r="CP323" s="325">
        <v>0</v>
      </c>
      <c r="CQ323" s="325">
        <v>0</v>
      </c>
      <c r="CR323" s="325">
        <v>0</v>
      </c>
      <c r="CS323" s="325">
        <v>0</v>
      </c>
      <c r="CT323" s="325">
        <v>0</v>
      </c>
      <c r="CU323" s="325">
        <v>0</v>
      </c>
      <c r="CV323" s="325">
        <v>0</v>
      </c>
    </row>
    <row r="324" spans="2:104" s="12" customFormat="1">
      <c r="C324" s="19"/>
      <c r="D324" s="19"/>
      <c r="E324" s="12" t="s">
        <v>453</v>
      </c>
      <c r="G324" s="21" t="s">
        <v>305</v>
      </c>
      <c r="H324" s="88" t="s">
        <v>55</v>
      </c>
      <c r="I324" s="20"/>
      <c r="J324" s="350">
        <f t="shared" ref="J324:J328" si="265">SUM(L324:CV324)</f>
        <v>0</v>
      </c>
      <c r="K324" s="21"/>
      <c r="L324" s="325">
        <v>0</v>
      </c>
      <c r="M324" s="325">
        <v>0</v>
      </c>
      <c r="N324" s="325">
        <v>0</v>
      </c>
      <c r="O324" s="325">
        <v>0</v>
      </c>
      <c r="P324" s="325">
        <v>0</v>
      </c>
      <c r="Q324" s="325">
        <v>0</v>
      </c>
      <c r="R324" s="325">
        <v>0</v>
      </c>
      <c r="S324" s="325">
        <v>0</v>
      </c>
      <c r="T324" s="325">
        <v>0</v>
      </c>
      <c r="U324" s="325">
        <v>0</v>
      </c>
      <c r="V324" s="325">
        <v>0</v>
      </c>
      <c r="W324" s="325">
        <v>0</v>
      </c>
      <c r="X324" s="325">
        <v>0</v>
      </c>
      <c r="Y324" s="325">
        <v>0</v>
      </c>
      <c r="Z324" s="325">
        <v>0</v>
      </c>
      <c r="AA324" s="325">
        <v>0</v>
      </c>
      <c r="AB324" s="325">
        <v>0</v>
      </c>
      <c r="AC324" s="325">
        <v>0</v>
      </c>
      <c r="AD324" s="325">
        <v>0</v>
      </c>
      <c r="AE324" s="325">
        <v>0</v>
      </c>
      <c r="AF324" s="325">
        <v>0</v>
      </c>
      <c r="AG324" s="325">
        <v>0</v>
      </c>
      <c r="AH324" s="325">
        <v>0</v>
      </c>
      <c r="AI324" s="325">
        <v>0</v>
      </c>
      <c r="AJ324" s="325">
        <v>0</v>
      </c>
      <c r="AK324" s="325">
        <v>0</v>
      </c>
      <c r="AL324" s="325">
        <v>0</v>
      </c>
      <c r="AM324" s="325">
        <v>0</v>
      </c>
      <c r="AN324" s="325">
        <v>0</v>
      </c>
      <c r="AO324" s="325">
        <v>0</v>
      </c>
      <c r="AP324" s="325">
        <v>0</v>
      </c>
      <c r="AQ324" s="325">
        <v>0</v>
      </c>
      <c r="AR324" s="325">
        <v>0</v>
      </c>
      <c r="AS324" s="325">
        <v>0</v>
      </c>
      <c r="AT324" s="325">
        <v>0</v>
      </c>
      <c r="AU324" s="325">
        <v>0</v>
      </c>
      <c r="AV324" s="325">
        <v>0</v>
      </c>
      <c r="AW324" s="325">
        <v>0</v>
      </c>
      <c r="AX324" s="325">
        <v>0</v>
      </c>
      <c r="AY324" s="325">
        <v>0</v>
      </c>
      <c r="AZ324" s="325">
        <v>0</v>
      </c>
      <c r="BA324" s="325">
        <v>0</v>
      </c>
      <c r="BB324" s="325">
        <v>0</v>
      </c>
      <c r="BC324" s="325">
        <v>0</v>
      </c>
      <c r="BD324" s="325">
        <v>0</v>
      </c>
      <c r="BE324" s="325">
        <v>0</v>
      </c>
      <c r="BF324" s="325">
        <v>0</v>
      </c>
      <c r="BG324" s="325">
        <v>0</v>
      </c>
      <c r="BH324" s="325">
        <v>0</v>
      </c>
      <c r="BI324" s="325">
        <v>0</v>
      </c>
      <c r="BJ324" s="325">
        <v>0</v>
      </c>
      <c r="BK324" s="325">
        <v>0</v>
      </c>
      <c r="BL324" s="325">
        <v>0</v>
      </c>
      <c r="BM324" s="325">
        <v>0</v>
      </c>
      <c r="BN324" s="325">
        <v>0</v>
      </c>
      <c r="BO324" s="325">
        <v>0</v>
      </c>
      <c r="BP324" s="325">
        <v>0</v>
      </c>
      <c r="BQ324" s="325">
        <v>0</v>
      </c>
      <c r="BR324" s="325">
        <v>0</v>
      </c>
      <c r="BS324" s="325">
        <v>0</v>
      </c>
      <c r="BT324" s="325">
        <v>0</v>
      </c>
      <c r="BU324" s="325">
        <v>0</v>
      </c>
      <c r="BV324" s="325">
        <v>0</v>
      </c>
      <c r="BW324" s="325">
        <v>0</v>
      </c>
      <c r="BX324" s="325">
        <v>0</v>
      </c>
      <c r="BY324" s="325">
        <v>0</v>
      </c>
      <c r="BZ324" s="325">
        <v>0</v>
      </c>
      <c r="CA324" s="325">
        <v>0</v>
      </c>
      <c r="CB324" s="325">
        <v>0</v>
      </c>
      <c r="CC324" s="325">
        <v>0</v>
      </c>
      <c r="CD324" s="325">
        <v>0</v>
      </c>
      <c r="CE324" s="325">
        <v>0</v>
      </c>
      <c r="CF324" s="325">
        <v>0</v>
      </c>
      <c r="CG324" s="325">
        <v>0</v>
      </c>
      <c r="CH324" s="325">
        <v>0</v>
      </c>
      <c r="CI324" s="325">
        <v>0</v>
      </c>
      <c r="CJ324" s="325">
        <v>0</v>
      </c>
      <c r="CK324" s="325">
        <v>0</v>
      </c>
      <c r="CL324" s="325">
        <v>0</v>
      </c>
      <c r="CM324" s="325">
        <v>0</v>
      </c>
      <c r="CN324" s="325">
        <v>0</v>
      </c>
      <c r="CO324" s="325">
        <v>0</v>
      </c>
      <c r="CP324" s="325">
        <v>0</v>
      </c>
      <c r="CQ324" s="325">
        <v>0</v>
      </c>
      <c r="CR324" s="325">
        <v>0</v>
      </c>
      <c r="CS324" s="325">
        <v>0</v>
      </c>
      <c r="CT324" s="325">
        <v>0</v>
      </c>
      <c r="CU324" s="325">
        <v>0</v>
      </c>
      <c r="CV324" s="325">
        <v>0</v>
      </c>
    </row>
    <row r="325" spans="2:104" s="12" customFormat="1">
      <c r="C325" s="19"/>
      <c r="D325" s="19"/>
      <c r="E325" s="12" t="s">
        <v>454</v>
      </c>
      <c r="G325" s="21" t="s">
        <v>305</v>
      </c>
      <c r="H325" s="88" t="s">
        <v>55</v>
      </c>
      <c r="I325" s="20"/>
      <c r="J325" s="350">
        <f t="shared" si="265"/>
        <v>0</v>
      </c>
      <c r="K325" s="21"/>
      <c r="L325" s="325">
        <v>0</v>
      </c>
      <c r="M325" s="325">
        <v>0</v>
      </c>
      <c r="N325" s="325">
        <v>0</v>
      </c>
      <c r="O325" s="325">
        <v>0</v>
      </c>
      <c r="P325" s="325">
        <v>0</v>
      </c>
      <c r="Q325" s="325">
        <v>0</v>
      </c>
      <c r="R325" s="325">
        <v>0</v>
      </c>
      <c r="S325" s="325">
        <v>0</v>
      </c>
      <c r="T325" s="325">
        <v>0</v>
      </c>
      <c r="U325" s="325">
        <v>0</v>
      </c>
      <c r="V325" s="325">
        <v>0</v>
      </c>
      <c r="W325" s="325">
        <v>0</v>
      </c>
      <c r="X325" s="325">
        <v>0</v>
      </c>
      <c r="Y325" s="325">
        <v>0</v>
      </c>
      <c r="Z325" s="325">
        <v>0</v>
      </c>
      <c r="AA325" s="325">
        <v>0</v>
      </c>
      <c r="AB325" s="325">
        <v>0</v>
      </c>
      <c r="AC325" s="325">
        <v>0</v>
      </c>
      <c r="AD325" s="325">
        <v>0</v>
      </c>
      <c r="AE325" s="325">
        <v>0</v>
      </c>
      <c r="AF325" s="325">
        <v>0</v>
      </c>
      <c r="AG325" s="325">
        <v>0</v>
      </c>
      <c r="AH325" s="325">
        <v>0</v>
      </c>
      <c r="AI325" s="325">
        <v>0</v>
      </c>
      <c r="AJ325" s="325">
        <v>0</v>
      </c>
      <c r="AK325" s="325">
        <v>0</v>
      </c>
      <c r="AL325" s="325">
        <v>0</v>
      </c>
      <c r="AM325" s="325">
        <v>0</v>
      </c>
      <c r="AN325" s="325">
        <v>0</v>
      </c>
      <c r="AO325" s="325">
        <v>0</v>
      </c>
      <c r="AP325" s="325">
        <v>0</v>
      </c>
      <c r="AQ325" s="325">
        <v>0</v>
      </c>
      <c r="AR325" s="325">
        <v>0</v>
      </c>
      <c r="AS325" s="325">
        <v>0</v>
      </c>
      <c r="AT325" s="325">
        <v>0</v>
      </c>
      <c r="AU325" s="325">
        <v>0</v>
      </c>
      <c r="AV325" s="325">
        <v>0</v>
      </c>
      <c r="AW325" s="325">
        <v>0</v>
      </c>
      <c r="AX325" s="325">
        <v>0</v>
      </c>
      <c r="AY325" s="325">
        <v>0</v>
      </c>
      <c r="AZ325" s="325">
        <v>0</v>
      </c>
      <c r="BA325" s="325">
        <v>0</v>
      </c>
      <c r="BB325" s="325">
        <v>0</v>
      </c>
      <c r="BC325" s="325">
        <v>0</v>
      </c>
      <c r="BD325" s="325">
        <v>0</v>
      </c>
      <c r="BE325" s="325">
        <v>0</v>
      </c>
      <c r="BF325" s="325">
        <v>0</v>
      </c>
      <c r="BG325" s="325">
        <v>0</v>
      </c>
      <c r="BH325" s="325">
        <v>0</v>
      </c>
      <c r="BI325" s="325">
        <v>0</v>
      </c>
      <c r="BJ325" s="325">
        <v>0</v>
      </c>
      <c r="BK325" s="325">
        <v>0</v>
      </c>
      <c r="BL325" s="325">
        <v>0</v>
      </c>
      <c r="BM325" s="325">
        <v>0</v>
      </c>
      <c r="BN325" s="325">
        <v>0</v>
      </c>
      <c r="BO325" s="325">
        <v>0</v>
      </c>
      <c r="BP325" s="325">
        <v>0</v>
      </c>
      <c r="BQ325" s="325">
        <v>0</v>
      </c>
      <c r="BR325" s="325">
        <v>0</v>
      </c>
      <c r="BS325" s="325">
        <v>0</v>
      </c>
      <c r="BT325" s="325">
        <v>0</v>
      </c>
      <c r="BU325" s="325">
        <v>0</v>
      </c>
      <c r="BV325" s="325">
        <v>0</v>
      </c>
      <c r="BW325" s="325">
        <v>0</v>
      </c>
      <c r="BX325" s="325">
        <v>0</v>
      </c>
      <c r="BY325" s="325">
        <v>0</v>
      </c>
      <c r="BZ325" s="325">
        <v>0</v>
      </c>
      <c r="CA325" s="325">
        <v>0</v>
      </c>
      <c r="CB325" s="325">
        <v>0</v>
      </c>
      <c r="CC325" s="325">
        <v>0</v>
      </c>
      <c r="CD325" s="325">
        <v>0</v>
      </c>
      <c r="CE325" s="325">
        <v>0</v>
      </c>
      <c r="CF325" s="325">
        <v>0</v>
      </c>
      <c r="CG325" s="325">
        <v>0</v>
      </c>
      <c r="CH325" s="325">
        <v>0</v>
      </c>
      <c r="CI325" s="325">
        <v>0</v>
      </c>
      <c r="CJ325" s="325">
        <v>0</v>
      </c>
      <c r="CK325" s="325">
        <v>0</v>
      </c>
      <c r="CL325" s="325">
        <v>0</v>
      </c>
      <c r="CM325" s="325">
        <v>0</v>
      </c>
      <c r="CN325" s="325">
        <v>0</v>
      </c>
      <c r="CO325" s="325">
        <v>0</v>
      </c>
      <c r="CP325" s="325">
        <v>0</v>
      </c>
      <c r="CQ325" s="325">
        <v>0</v>
      </c>
      <c r="CR325" s="325">
        <v>0</v>
      </c>
      <c r="CS325" s="325">
        <v>0</v>
      </c>
      <c r="CT325" s="325">
        <v>0</v>
      </c>
      <c r="CU325" s="325">
        <v>0</v>
      </c>
      <c r="CV325" s="325">
        <v>0</v>
      </c>
    </row>
    <row r="326" spans="2:104" s="12" customFormat="1">
      <c r="C326" s="19"/>
      <c r="D326" s="19"/>
      <c r="E326" s="12" t="s">
        <v>455</v>
      </c>
      <c r="G326" s="21" t="s">
        <v>305</v>
      </c>
      <c r="H326" s="88" t="s">
        <v>55</v>
      </c>
      <c r="I326" s="20"/>
      <c r="J326" s="350">
        <f t="shared" si="265"/>
        <v>0</v>
      </c>
      <c r="K326" s="21"/>
      <c r="L326" s="325">
        <v>0</v>
      </c>
      <c r="M326" s="325">
        <v>0</v>
      </c>
      <c r="N326" s="325">
        <v>0</v>
      </c>
      <c r="O326" s="325">
        <v>0</v>
      </c>
      <c r="P326" s="325">
        <v>0</v>
      </c>
      <c r="Q326" s="325">
        <v>0</v>
      </c>
      <c r="R326" s="325">
        <v>0</v>
      </c>
      <c r="S326" s="325">
        <v>0</v>
      </c>
      <c r="T326" s="325">
        <v>0</v>
      </c>
      <c r="U326" s="325">
        <v>0</v>
      </c>
      <c r="V326" s="325">
        <v>0</v>
      </c>
      <c r="W326" s="325">
        <v>0</v>
      </c>
      <c r="X326" s="325">
        <v>0</v>
      </c>
      <c r="Y326" s="325">
        <v>0</v>
      </c>
      <c r="Z326" s="325">
        <v>0</v>
      </c>
      <c r="AA326" s="325">
        <v>0</v>
      </c>
      <c r="AB326" s="325">
        <v>0</v>
      </c>
      <c r="AC326" s="325">
        <v>0</v>
      </c>
      <c r="AD326" s="325">
        <v>0</v>
      </c>
      <c r="AE326" s="325">
        <v>0</v>
      </c>
      <c r="AF326" s="325">
        <v>0</v>
      </c>
      <c r="AG326" s="325">
        <v>0</v>
      </c>
      <c r="AH326" s="325">
        <v>0</v>
      </c>
      <c r="AI326" s="325">
        <v>0</v>
      </c>
      <c r="AJ326" s="325">
        <v>0</v>
      </c>
      <c r="AK326" s="325">
        <v>0</v>
      </c>
      <c r="AL326" s="325">
        <v>0</v>
      </c>
      <c r="AM326" s="325">
        <v>0</v>
      </c>
      <c r="AN326" s="325">
        <v>0</v>
      </c>
      <c r="AO326" s="325">
        <v>0</v>
      </c>
      <c r="AP326" s="325">
        <v>0</v>
      </c>
      <c r="AQ326" s="325">
        <v>0</v>
      </c>
      <c r="AR326" s="325">
        <v>0</v>
      </c>
      <c r="AS326" s="325">
        <v>0</v>
      </c>
      <c r="AT326" s="325">
        <v>0</v>
      </c>
      <c r="AU326" s="325">
        <v>0</v>
      </c>
      <c r="AV326" s="325">
        <v>0</v>
      </c>
      <c r="AW326" s="325">
        <v>0</v>
      </c>
      <c r="AX326" s="325">
        <v>0</v>
      </c>
      <c r="AY326" s="325">
        <v>0</v>
      </c>
      <c r="AZ326" s="325">
        <v>0</v>
      </c>
      <c r="BA326" s="325">
        <v>0</v>
      </c>
      <c r="BB326" s="325">
        <v>0</v>
      </c>
      <c r="BC326" s="325">
        <v>0</v>
      </c>
      <c r="BD326" s="325">
        <v>0</v>
      </c>
      <c r="BE326" s="325">
        <v>0</v>
      </c>
      <c r="BF326" s="325">
        <v>0</v>
      </c>
      <c r="BG326" s="325">
        <v>0</v>
      </c>
      <c r="BH326" s="325">
        <v>0</v>
      </c>
      <c r="BI326" s="325">
        <v>0</v>
      </c>
      <c r="BJ326" s="325">
        <v>0</v>
      </c>
      <c r="BK326" s="325">
        <v>0</v>
      </c>
      <c r="BL326" s="325">
        <v>0</v>
      </c>
      <c r="BM326" s="325">
        <v>0</v>
      </c>
      <c r="BN326" s="325">
        <v>0</v>
      </c>
      <c r="BO326" s="325">
        <v>0</v>
      </c>
      <c r="BP326" s="325">
        <v>0</v>
      </c>
      <c r="BQ326" s="325">
        <v>0</v>
      </c>
      <c r="BR326" s="325">
        <v>0</v>
      </c>
      <c r="BS326" s="325">
        <v>0</v>
      </c>
      <c r="BT326" s="325">
        <v>0</v>
      </c>
      <c r="BU326" s="325">
        <v>0</v>
      </c>
      <c r="BV326" s="325">
        <v>0</v>
      </c>
      <c r="BW326" s="325">
        <v>0</v>
      </c>
      <c r="BX326" s="325">
        <v>0</v>
      </c>
      <c r="BY326" s="325">
        <v>0</v>
      </c>
      <c r="BZ326" s="325">
        <v>0</v>
      </c>
      <c r="CA326" s="325">
        <v>0</v>
      </c>
      <c r="CB326" s="325">
        <v>0</v>
      </c>
      <c r="CC326" s="325">
        <v>0</v>
      </c>
      <c r="CD326" s="325">
        <v>0</v>
      </c>
      <c r="CE326" s="325">
        <v>0</v>
      </c>
      <c r="CF326" s="325">
        <v>0</v>
      </c>
      <c r="CG326" s="325">
        <v>0</v>
      </c>
      <c r="CH326" s="325">
        <v>0</v>
      </c>
      <c r="CI326" s="325">
        <v>0</v>
      </c>
      <c r="CJ326" s="325">
        <v>0</v>
      </c>
      <c r="CK326" s="325">
        <v>0</v>
      </c>
      <c r="CL326" s="325">
        <v>0</v>
      </c>
      <c r="CM326" s="325">
        <v>0</v>
      </c>
      <c r="CN326" s="325">
        <v>0</v>
      </c>
      <c r="CO326" s="325">
        <v>0</v>
      </c>
      <c r="CP326" s="325">
        <v>0</v>
      </c>
      <c r="CQ326" s="325">
        <v>0</v>
      </c>
      <c r="CR326" s="325">
        <v>0</v>
      </c>
      <c r="CS326" s="325">
        <v>0</v>
      </c>
      <c r="CT326" s="325">
        <v>0</v>
      </c>
      <c r="CU326" s="325">
        <v>0</v>
      </c>
      <c r="CV326" s="325">
        <v>0</v>
      </c>
    </row>
    <row r="327" spans="2:104" s="12" customFormat="1">
      <c r="C327" s="19"/>
      <c r="D327" s="19"/>
      <c r="E327" s="12" t="s">
        <v>456</v>
      </c>
      <c r="G327" s="21" t="s">
        <v>305</v>
      </c>
      <c r="H327" s="88" t="s">
        <v>55</v>
      </c>
      <c r="I327" s="20"/>
      <c r="J327" s="350">
        <f t="shared" si="265"/>
        <v>0</v>
      </c>
      <c r="K327" s="21"/>
      <c r="L327" s="325">
        <v>0</v>
      </c>
      <c r="M327" s="325">
        <v>0</v>
      </c>
      <c r="N327" s="325">
        <v>0</v>
      </c>
      <c r="O327" s="325">
        <v>0</v>
      </c>
      <c r="P327" s="325">
        <v>0</v>
      </c>
      <c r="Q327" s="325">
        <v>0</v>
      </c>
      <c r="R327" s="325">
        <v>0</v>
      </c>
      <c r="S327" s="325">
        <v>0</v>
      </c>
      <c r="T327" s="325">
        <v>0</v>
      </c>
      <c r="U327" s="325">
        <v>0</v>
      </c>
      <c r="V327" s="325">
        <v>0</v>
      </c>
      <c r="W327" s="325">
        <v>0</v>
      </c>
      <c r="X327" s="325">
        <v>0</v>
      </c>
      <c r="Y327" s="325">
        <v>0</v>
      </c>
      <c r="Z327" s="325">
        <v>0</v>
      </c>
      <c r="AA327" s="325">
        <v>0</v>
      </c>
      <c r="AB327" s="325">
        <v>0</v>
      </c>
      <c r="AC327" s="325">
        <v>0</v>
      </c>
      <c r="AD327" s="325">
        <v>0</v>
      </c>
      <c r="AE327" s="325">
        <v>0</v>
      </c>
      <c r="AF327" s="325">
        <v>0</v>
      </c>
      <c r="AG327" s="325">
        <v>0</v>
      </c>
      <c r="AH327" s="325">
        <v>0</v>
      </c>
      <c r="AI327" s="325">
        <v>0</v>
      </c>
      <c r="AJ327" s="325">
        <v>0</v>
      </c>
      <c r="AK327" s="325">
        <v>0</v>
      </c>
      <c r="AL327" s="325">
        <v>0</v>
      </c>
      <c r="AM327" s="325">
        <v>0</v>
      </c>
      <c r="AN327" s="325">
        <v>0</v>
      </c>
      <c r="AO327" s="325">
        <v>0</v>
      </c>
      <c r="AP327" s="325">
        <v>0</v>
      </c>
      <c r="AQ327" s="325">
        <v>0</v>
      </c>
      <c r="AR327" s="325">
        <v>0</v>
      </c>
      <c r="AS327" s="325">
        <v>0</v>
      </c>
      <c r="AT327" s="325">
        <v>0</v>
      </c>
      <c r="AU327" s="325">
        <v>0</v>
      </c>
      <c r="AV327" s="325">
        <v>0</v>
      </c>
      <c r="AW327" s="325">
        <v>0</v>
      </c>
      <c r="AX327" s="325">
        <v>0</v>
      </c>
      <c r="AY327" s="325">
        <v>0</v>
      </c>
      <c r="AZ327" s="325">
        <v>0</v>
      </c>
      <c r="BA327" s="325">
        <v>0</v>
      </c>
      <c r="BB327" s="325">
        <v>0</v>
      </c>
      <c r="BC327" s="325">
        <v>0</v>
      </c>
      <c r="BD327" s="325">
        <v>0</v>
      </c>
      <c r="BE327" s="325">
        <v>0</v>
      </c>
      <c r="BF327" s="325">
        <v>0</v>
      </c>
      <c r="BG327" s="325">
        <v>0</v>
      </c>
      <c r="BH327" s="325">
        <v>0</v>
      </c>
      <c r="BI327" s="325">
        <v>0</v>
      </c>
      <c r="BJ327" s="325">
        <v>0</v>
      </c>
      <c r="BK327" s="325">
        <v>0</v>
      </c>
      <c r="BL327" s="325">
        <v>0</v>
      </c>
      <c r="BM327" s="325">
        <v>0</v>
      </c>
      <c r="BN327" s="325">
        <v>0</v>
      </c>
      <c r="BO327" s="325">
        <v>0</v>
      </c>
      <c r="BP327" s="325">
        <v>0</v>
      </c>
      <c r="BQ327" s="325">
        <v>0</v>
      </c>
      <c r="BR327" s="325">
        <v>0</v>
      </c>
      <c r="BS327" s="325">
        <v>0</v>
      </c>
      <c r="BT327" s="325">
        <v>0</v>
      </c>
      <c r="BU327" s="325">
        <v>0</v>
      </c>
      <c r="BV327" s="325">
        <v>0</v>
      </c>
      <c r="BW327" s="325">
        <v>0</v>
      </c>
      <c r="BX327" s="325">
        <v>0</v>
      </c>
      <c r="BY327" s="325">
        <v>0</v>
      </c>
      <c r="BZ327" s="325">
        <v>0</v>
      </c>
      <c r="CA327" s="325">
        <v>0</v>
      </c>
      <c r="CB327" s="325">
        <v>0</v>
      </c>
      <c r="CC327" s="325">
        <v>0</v>
      </c>
      <c r="CD327" s="325">
        <v>0</v>
      </c>
      <c r="CE327" s="325">
        <v>0</v>
      </c>
      <c r="CF327" s="325">
        <v>0</v>
      </c>
      <c r="CG327" s="325">
        <v>0</v>
      </c>
      <c r="CH327" s="325">
        <v>0</v>
      </c>
      <c r="CI327" s="325">
        <v>0</v>
      </c>
      <c r="CJ327" s="325">
        <v>0</v>
      </c>
      <c r="CK327" s="325">
        <v>0</v>
      </c>
      <c r="CL327" s="325">
        <v>0</v>
      </c>
      <c r="CM327" s="325">
        <v>0</v>
      </c>
      <c r="CN327" s="325">
        <v>0</v>
      </c>
      <c r="CO327" s="325">
        <v>0</v>
      </c>
      <c r="CP327" s="325">
        <v>0</v>
      </c>
      <c r="CQ327" s="325">
        <v>0</v>
      </c>
      <c r="CR327" s="325">
        <v>0</v>
      </c>
      <c r="CS327" s="325">
        <v>0</v>
      </c>
      <c r="CT327" s="325">
        <v>0</v>
      </c>
      <c r="CU327" s="325">
        <v>0</v>
      </c>
      <c r="CV327" s="325">
        <v>0</v>
      </c>
    </row>
    <row r="328" spans="2:104" s="12" customFormat="1">
      <c r="C328" s="19"/>
      <c r="D328" s="19"/>
      <c r="E328" s="12" t="s">
        <v>457</v>
      </c>
      <c r="G328" s="21" t="s">
        <v>305</v>
      </c>
      <c r="H328" s="88" t="s">
        <v>55</v>
      </c>
      <c r="I328" s="20"/>
      <c r="J328" s="350">
        <f t="shared" si="265"/>
        <v>0</v>
      </c>
      <c r="K328" s="21"/>
      <c r="L328" s="474"/>
      <c r="M328" s="474"/>
      <c r="N328" s="474"/>
      <c r="O328" s="474"/>
      <c r="P328" s="474"/>
      <c r="Q328" s="474"/>
      <c r="R328" s="474"/>
      <c r="S328" s="474"/>
      <c r="T328" s="474"/>
      <c r="U328" s="474"/>
      <c r="V328" s="474"/>
      <c r="W328" s="474"/>
      <c r="X328" s="474"/>
      <c r="Y328" s="474"/>
      <c r="Z328" s="474"/>
      <c r="AA328" s="474"/>
      <c r="AB328" s="474"/>
      <c r="AC328" s="474"/>
      <c r="AD328" s="474"/>
      <c r="AE328" s="474"/>
      <c r="AF328" s="474"/>
      <c r="AG328" s="474"/>
      <c r="AH328" s="474"/>
      <c r="AI328" s="474"/>
      <c r="AJ328" s="474"/>
      <c r="AK328" s="474"/>
      <c r="AL328" s="474"/>
      <c r="AM328" s="474"/>
      <c r="AN328" s="474"/>
      <c r="AO328" s="474"/>
      <c r="AP328" s="474"/>
      <c r="AQ328" s="474"/>
      <c r="AR328" s="474"/>
      <c r="AS328" s="474"/>
      <c r="AT328" s="474"/>
      <c r="AU328" s="474"/>
      <c r="AV328" s="474"/>
      <c r="AW328" s="474"/>
      <c r="AX328" s="474"/>
      <c r="AY328" s="474"/>
      <c r="AZ328" s="474"/>
      <c r="BA328" s="474"/>
      <c r="BB328" s="474"/>
      <c r="BC328" s="474"/>
      <c r="BD328" s="474"/>
      <c r="BE328" s="474"/>
      <c r="BF328" s="474"/>
      <c r="BG328" s="474"/>
      <c r="BH328" s="474"/>
      <c r="BI328" s="474"/>
      <c r="BJ328" s="474"/>
      <c r="BK328" s="474"/>
      <c r="BL328" s="474"/>
      <c r="BM328" s="474"/>
      <c r="BN328" s="474"/>
      <c r="BO328" s="474"/>
      <c r="BP328" s="474"/>
      <c r="BQ328" s="474"/>
      <c r="BR328" s="474"/>
      <c r="BS328" s="474"/>
      <c r="BT328" s="474"/>
      <c r="BU328" s="474"/>
      <c r="BV328" s="474"/>
      <c r="BW328" s="474"/>
      <c r="BX328" s="474"/>
      <c r="BY328" s="474"/>
      <c r="BZ328" s="474"/>
      <c r="CA328" s="474"/>
      <c r="CB328" s="474"/>
      <c r="CC328" s="474"/>
      <c r="CD328" s="474"/>
      <c r="CE328" s="474"/>
      <c r="CF328" s="474"/>
      <c r="CG328" s="474"/>
      <c r="CH328" s="474"/>
      <c r="CI328" s="474"/>
      <c r="CJ328" s="474"/>
      <c r="CK328" s="474"/>
      <c r="CL328" s="474"/>
      <c r="CM328" s="474"/>
      <c r="CN328" s="474"/>
      <c r="CO328" s="474"/>
      <c r="CP328" s="474"/>
      <c r="CQ328" s="474"/>
      <c r="CR328" s="474"/>
      <c r="CS328" s="474"/>
      <c r="CT328" s="474"/>
      <c r="CU328" s="474"/>
      <c r="CV328" s="474"/>
    </row>
    <row r="329" spans="2:104" s="12" customFormat="1">
      <c r="C329" s="19"/>
      <c r="D329" s="19"/>
      <c r="G329" s="21"/>
      <c r="H329" s="20"/>
      <c r="I329" s="20"/>
      <c r="J329" s="20"/>
      <c r="K329" s="21"/>
      <c r="L329" s="21"/>
      <c r="M329" s="21"/>
      <c r="N329" s="21"/>
      <c r="O329" s="21"/>
      <c r="P329" s="21"/>
      <c r="Q329" s="21"/>
      <c r="R329" s="21"/>
      <c r="S329" s="21"/>
      <c r="T329" s="21"/>
      <c r="U329" s="21"/>
      <c r="V329" s="21"/>
      <c r="W329" s="21"/>
      <c r="X329" s="21"/>
      <c r="Y329" s="21"/>
      <c r="Z329" s="21"/>
      <c r="AA329" s="21"/>
      <c r="AB329" s="21"/>
      <c r="AC329" s="21"/>
      <c r="AD329" s="21"/>
      <c r="AE329" s="21"/>
      <c r="AF329" s="21"/>
      <c r="AG329" s="21"/>
      <c r="AH329" s="21"/>
      <c r="AI329" s="21"/>
      <c r="AJ329" s="21"/>
      <c r="AK329" s="21"/>
      <c r="AL329" s="21"/>
      <c r="AM329" s="21"/>
      <c r="AN329" s="21"/>
      <c r="AO329" s="21"/>
      <c r="AP329" s="21"/>
      <c r="AQ329" s="21"/>
      <c r="AR329" s="21"/>
      <c r="AS329" s="21"/>
      <c r="AT329" s="21"/>
      <c r="AU329" s="21"/>
      <c r="AV329" s="21"/>
      <c r="AW329" s="21"/>
      <c r="AX329" s="21"/>
      <c r="AY329" s="21"/>
      <c r="AZ329" s="21"/>
      <c r="BA329" s="21"/>
      <c r="BB329" s="21"/>
      <c r="BC329" s="21"/>
      <c r="BD329" s="21"/>
      <c r="BE329" s="21"/>
      <c r="BF329" s="21"/>
      <c r="BG329" s="21"/>
      <c r="BH329" s="21"/>
      <c r="BI329" s="21"/>
      <c r="BJ329" s="21"/>
      <c r="BK329" s="21"/>
      <c r="BL329" s="21"/>
      <c r="BM329" s="21"/>
      <c r="BN329" s="21"/>
      <c r="BO329" s="21"/>
      <c r="BP329" s="21"/>
      <c r="BQ329" s="21"/>
      <c r="BR329" s="21"/>
      <c r="BS329" s="21"/>
      <c r="BT329" s="21"/>
      <c r="BU329" s="21"/>
      <c r="BV329" s="21"/>
      <c r="BW329" s="21"/>
      <c r="BX329" s="21"/>
      <c r="BY329" s="21"/>
      <c r="BZ329" s="21"/>
      <c r="CA329" s="21"/>
      <c r="CB329" s="21"/>
      <c r="CC329" s="21"/>
      <c r="CD329" s="21"/>
      <c r="CE329" s="21"/>
      <c r="CF329" s="21"/>
      <c r="CG329" s="21"/>
      <c r="CH329" s="21"/>
      <c r="CI329" s="21"/>
      <c r="CJ329" s="21"/>
      <c r="CK329" s="21"/>
      <c r="CL329" s="21"/>
      <c r="CM329" s="21"/>
      <c r="CN329" s="21"/>
      <c r="CO329" s="21"/>
      <c r="CP329" s="21"/>
      <c r="CQ329" s="21"/>
      <c r="CR329" s="21"/>
      <c r="CS329" s="21"/>
      <c r="CT329" s="21"/>
      <c r="CU329" s="21"/>
      <c r="CV329" s="21"/>
      <c r="CW329" s="21"/>
      <c r="CX329" s="21"/>
      <c r="CY329" s="21"/>
      <c r="CZ329" s="21"/>
    </row>
    <row r="330" spans="2:104">
      <c r="B330" s="24"/>
      <c r="C330" s="43">
        <f>MAX($B$15:C323)+0.1</f>
        <v>9.2999999999999989</v>
      </c>
      <c r="D330" s="41" t="s">
        <v>459</v>
      </c>
      <c r="E330" s="41"/>
      <c r="F330" s="41"/>
      <c r="G330" s="41"/>
      <c r="H330" s="41"/>
      <c r="I330" s="41"/>
      <c r="J330" s="41"/>
      <c r="K330" s="41"/>
      <c r="L330" s="41"/>
      <c r="M330" s="41"/>
      <c r="N330" s="41"/>
      <c r="O330" s="41"/>
      <c r="P330" s="41"/>
      <c r="Q330" s="41"/>
      <c r="R330" s="41"/>
      <c r="S330" s="41"/>
      <c r="T330" s="41"/>
      <c r="U330" s="41"/>
      <c r="V330" s="41"/>
      <c r="W330" s="41"/>
      <c r="X330" s="41"/>
      <c r="Y330" s="41"/>
      <c r="Z330" s="41"/>
      <c r="AA330" s="41"/>
      <c r="AB330" s="41"/>
      <c r="AC330" s="41"/>
      <c r="AD330" s="41"/>
      <c r="AE330" s="41"/>
      <c r="AF330" s="41"/>
      <c r="AG330" s="41"/>
      <c r="AH330" s="41"/>
      <c r="AI330" s="41"/>
      <c r="AJ330" s="41"/>
      <c r="AK330" s="41"/>
      <c r="AL330" s="41"/>
      <c r="AM330" s="41"/>
      <c r="AN330" s="41"/>
      <c r="AO330" s="41"/>
      <c r="AP330" s="41"/>
      <c r="AQ330" s="41"/>
      <c r="AR330" s="41"/>
      <c r="AS330" s="41"/>
      <c r="AT330" s="41"/>
      <c r="AU330" s="41"/>
      <c r="AV330" s="41"/>
      <c r="AW330" s="41"/>
      <c r="AX330" s="41"/>
      <c r="AY330" s="41"/>
      <c r="AZ330" s="41"/>
      <c r="BA330" s="41"/>
      <c r="BB330" s="41"/>
      <c r="BC330" s="41"/>
      <c r="BD330" s="41"/>
      <c r="BE330" s="41"/>
      <c r="BF330" s="41"/>
      <c r="BG330" s="41"/>
      <c r="BH330" s="41"/>
      <c r="BI330" s="41"/>
      <c r="BJ330" s="41"/>
      <c r="BK330" s="41"/>
      <c r="BL330" s="41"/>
      <c r="BM330" s="41"/>
      <c r="BN330" s="41"/>
      <c r="BO330" s="41"/>
      <c r="BP330" s="41"/>
      <c r="BQ330" s="41"/>
      <c r="BR330" s="41"/>
      <c r="BS330" s="41"/>
      <c r="BT330" s="41"/>
      <c r="BU330" s="41"/>
      <c r="BV330" s="41"/>
      <c r="BW330" s="41"/>
      <c r="BX330" s="41"/>
      <c r="BY330" s="41"/>
      <c r="BZ330" s="41"/>
      <c r="CA330" s="41"/>
      <c r="CB330" s="41"/>
      <c r="CC330" s="41"/>
      <c r="CD330" s="41"/>
      <c r="CE330" s="41"/>
      <c r="CF330" s="41"/>
      <c r="CG330" s="41"/>
      <c r="CH330" s="41"/>
      <c r="CI330" s="41"/>
      <c r="CJ330" s="41"/>
      <c r="CK330" s="41"/>
      <c r="CL330" s="41"/>
      <c r="CM330" s="41"/>
      <c r="CN330" s="41"/>
      <c r="CO330" s="41"/>
      <c r="CP330" s="41"/>
      <c r="CQ330" s="41"/>
      <c r="CR330" s="41"/>
      <c r="CS330" s="41"/>
      <c r="CT330" s="41"/>
      <c r="CU330" s="41"/>
      <c r="CV330" s="41"/>
      <c r="CW330" s="41"/>
      <c r="CX330" s="41"/>
      <c r="CY330" s="41"/>
    </row>
    <row r="331" spans="2:104" s="12" customFormat="1">
      <c r="C331" s="19"/>
      <c r="D331" s="19"/>
      <c r="E331" s="12" t="s">
        <v>452</v>
      </c>
      <c r="G331" s="21" t="s">
        <v>305</v>
      </c>
      <c r="H331" s="88" t="str">
        <f>Scenarios!$J$106</f>
        <v>Scenario 1</v>
      </c>
      <c r="I331" s="20"/>
      <c r="J331" s="350">
        <f>SUM(L331:CV331)</f>
        <v>0</v>
      </c>
      <c r="K331" s="21"/>
      <c r="L331" s="65" cm="1">
        <f t="array" ref="L331">INDEX(L$315:L$329,MATCH($E331&amp;$H331,$E$315:$E$329&amp;$H$315:$H$329,0))</f>
        <v>0</v>
      </c>
      <c r="M331" s="65" cm="1">
        <f t="array" ref="M331">INDEX(M$315:M$329,MATCH($E331&amp;$H331,$E$315:$E$329&amp;$H$315:$H$329,0))</f>
        <v>0</v>
      </c>
      <c r="N331" s="65" cm="1">
        <f t="array" ref="N331">INDEX(N$315:N$329,MATCH($E331&amp;$H331,$E$315:$E$329&amp;$H$315:$H$329,0))</f>
        <v>0</v>
      </c>
      <c r="O331" s="65" cm="1">
        <f t="array" ref="O331">INDEX(O$315:O$329,MATCH($E331&amp;$H331,$E$315:$E$329&amp;$H$315:$H$329,0))</f>
        <v>0</v>
      </c>
      <c r="P331" s="65" cm="1">
        <f t="array" ref="P331">INDEX(P$315:P$329,MATCH($E331&amp;$H331,$E$315:$E$329&amp;$H$315:$H$329,0))</f>
        <v>0</v>
      </c>
      <c r="Q331" s="65" cm="1">
        <f t="array" ref="Q331">INDEX(Q$315:Q$329,MATCH($E331&amp;$H331,$E$315:$E$329&amp;$H$315:$H$329,0))</f>
        <v>0</v>
      </c>
      <c r="R331" s="65" cm="1">
        <f t="array" ref="R331">INDEX(R$315:R$329,MATCH($E331&amp;$H331,$E$315:$E$329&amp;$H$315:$H$329,0))</f>
        <v>0</v>
      </c>
      <c r="S331" s="65" cm="1">
        <f t="array" ref="S331">INDEX(S$315:S$329,MATCH($E331&amp;$H331,$E$315:$E$329&amp;$H$315:$H$329,0))</f>
        <v>0</v>
      </c>
      <c r="T331" s="65" cm="1">
        <f t="array" ref="T331">INDEX(T$315:T$329,MATCH($E331&amp;$H331,$E$315:$E$329&amp;$H$315:$H$329,0))</f>
        <v>0</v>
      </c>
      <c r="U331" s="65" cm="1">
        <f t="array" ref="U331">INDEX(U$315:U$329,MATCH($E331&amp;$H331,$E$315:$E$329&amp;$H$315:$H$329,0))</f>
        <v>0</v>
      </c>
      <c r="V331" s="65" cm="1">
        <f t="array" ref="V331">INDEX(V$315:V$329,MATCH($E331&amp;$H331,$E$315:$E$329&amp;$H$315:$H$329,0))</f>
        <v>0</v>
      </c>
      <c r="W331" s="65" cm="1">
        <f t="array" ref="W331">INDEX(W$315:W$329,MATCH($E331&amp;$H331,$E$315:$E$329&amp;$H$315:$H$329,0))</f>
        <v>0</v>
      </c>
      <c r="X331" s="65" cm="1">
        <f t="array" ref="X331">INDEX(X$315:X$329,MATCH($E331&amp;$H331,$E$315:$E$329&amp;$H$315:$H$329,0))</f>
        <v>0</v>
      </c>
      <c r="Y331" s="65" cm="1">
        <f t="array" ref="Y331">INDEX(Y$315:Y$329,MATCH($E331&amp;$H331,$E$315:$E$329&amp;$H$315:$H$329,0))</f>
        <v>0</v>
      </c>
      <c r="Z331" s="65" cm="1">
        <f t="array" ref="Z331">INDEX(Z$315:Z$329,MATCH($E331&amp;$H331,$E$315:$E$329&amp;$H$315:$H$329,0))</f>
        <v>0</v>
      </c>
      <c r="AA331" s="65" cm="1">
        <f t="array" ref="AA331">INDEX(AA$315:AA$329,MATCH($E331&amp;$H331,$E$315:$E$329&amp;$H$315:$H$329,0))</f>
        <v>0</v>
      </c>
      <c r="AB331" s="65" cm="1">
        <f t="array" ref="AB331">INDEX(AB$315:AB$329,MATCH($E331&amp;$H331,$E$315:$E$329&amp;$H$315:$H$329,0))</f>
        <v>0</v>
      </c>
      <c r="AC331" s="65" cm="1">
        <f t="array" ref="AC331">INDEX(AC$315:AC$329,MATCH($E331&amp;$H331,$E$315:$E$329&amp;$H$315:$H$329,0))</f>
        <v>0</v>
      </c>
      <c r="AD331" s="65" cm="1">
        <f t="array" ref="AD331">INDEX(AD$315:AD$329,MATCH($E331&amp;$H331,$E$315:$E$329&amp;$H$315:$H$329,0))</f>
        <v>0</v>
      </c>
      <c r="AE331" s="65" cm="1">
        <f t="array" ref="AE331">INDEX(AE$315:AE$329,MATCH($E331&amp;$H331,$E$315:$E$329&amp;$H$315:$H$329,0))</f>
        <v>0</v>
      </c>
      <c r="AF331" s="65" cm="1">
        <f t="array" ref="AF331">INDEX(AF$315:AF$329,MATCH($E331&amp;$H331,$E$315:$E$329&amp;$H$315:$H$329,0))</f>
        <v>0</v>
      </c>
      <c r="AG331" s="65" cm="1">
        <f t="array" ref="AG331">INDEX(AG$315:AG$329,MATCH($E331&amp;$H331,$E$315:$E$329&amp;$H$315:$H$329,0))</f>
        <v>0</v>
      </c>
      <c r="AH331" s="65" cm="1">
        <f t="array" ref="AH331">INDEX(AH$315:AH$329,MATCH($E331&amp;$H331,$E$315:$E$329&amp;$H$315:$H$329,0))</f>
        <v>0</v>
      </c>
      <c r="AI331" s="65" cm="1">
        <f t="array" ref="AI331">INDEX(AI$315:AI$329,MATCH($E331&amp;$H331,$E$315:$E$329&amp;$H$315:$H$329,0))</f>
        <v>0</v>
      </c>
      <c r="AJ331" s="65" cm="1">
        <f t="array" ref="AJ331">INDEX(AJ$315:AJ$329,MATCH($E331&amp;$H331,$E$315:$E$329&amp;$H$315:$H$329,0))</f>
        <v>0</v>
      </c>
      <c r="AK331" s="65" cm="1">
        <f t="array" ref="AK331">INDEX(AK$315:AK$329,MATCH($E331&amp;$H331,$E$315:$E$329&amp;$H$315:$H$329,0))</f>
        <v>0</v>
      </c>
      <c r="AL331" s="65" cm="1">
        <f t="array" ref="AL331">INDEX(AL$315:AL$329,MATCH($E331&amp;$H331,$E$315:$E$329&amp;$H$315:$H$329,0))</f>
        <v>0</v>
      </c>
      <c r="AM331" s="65" cm="1">
        <f t="array" ref="AM331">INDEX(AM$315:AM$329,MATCH($E331&amp;$H331,$E$315:$E$329&amp;$H$315:$H$329,0))</f>
        <v>0</v>
      </c>
      <c r="AN331" s="65" cm="1">
        <f t="array" ref="AN331">INDEX(AN$315:AN$329,MATCH($E331&amp;$H331,$E$315:$E$329&amp;$H$315:$H$329,0))</f>
        <v>0</v>
      </c>
      <c r="AO331" s="65" cm="1">
        <f t="array" ref="AO331">INDEX(AO$315:AO$329,MATCH($E331&amp;$H331,$E$315:$E$329&amp;$H$315:$H$329,0))</f>
        <v>0</v>
      </c>
      <c r="AP331" s="65" cm="1">
        <f t="array" ref="AP331">INDEX(AP$315:AP$329,MATCH($E331&amp;$H331,$E$315:$E$329&amp;$H$315:$H$329,0))</f>
        <v>0</v>
      </c>
      <c r="AQ331" s="65" cm="1">
        <f t="array" ref="AQ331">INDEX(AQ$315:AQ$329,MATCH($E331&amp;$H331,$E$315:$E$329&amp;$H$315:$H$329,0))</f>
        <v>0</v>
      </c>
      <c r="AR331" s="65" cm="1">
        <f t="array" ref="AR331">INDEX(AR$315:AR$329,MATCH($E331&amp;$H331,$E$315:$E$329&amp;$H$315:$H$329,0))</f>
        <v>0</v>
      </c>
      <c r="AS331" s="65" cm="1">
        <f t="array" ref="AS331">INDEX(AS$315:AS$329,MATCH($E331&amp;$H331,$E$315:$E$329&amp;$H$315:$H$329,0))</f>
        <v>0</v>
      </c>
      <c r="AT331" s="65" cm="1">
        <f t="array" ref="AT331">INDEX(AT$315:AT$329,MATCH($E331&amp;$H331,$E$315:$E$329&amp;$H$315:$H$329,0))</f>
        <v>0</v>
      </c>
      <c r="AU331" s="65" cm="1">
        <f t="array" ref="AU331">INDEX(AU$315:AU$329,MATCH($E331&amp;$H331,$E$315:$E$329&amp;$H$315:$H$329,0))</f>
        <v>0</v>
      </c>
      <c r="AV331" s="65" cm="1">
        <f t="array" ref="AV331">INDEX(AV$315:AV$329,MATCH($E331&amp;$H331,$E$315:$E$329&amp;$H$315:$H$329,0))</f>
        <v>0</v>
      </c>
      <c r="AW331" s="65" cm="1">
        <f t="array" ref="AW331">INDEX(AW$315:AW$329,MATCH($E331&amp;$H331,$E$315:$E$329&amp;$H$315:$H$329,0))</f>
        <v>0</v>
      </c>
      <c r="AX331" s="65" cm="1">
        <f t="array" ref="AX331">INDEX(AX$315:AX$329,MATCH($E331&amp;$H331,$E$315:$E$329&amp;$H$315:$H$329,0))</f>
        <v>0</v>
      </c>
      <c r="AY331" s="65" cm="1">
        <f t="array" ref="AY331">INDEX(AY$315:AY$329,MATCH($E331&amp;$H331,$E$315:$E$329&amp;$H$315:$H$329,0))</f>
        <v>0</v>
      </c>
      <c r="AZ331" s="65" cm="1">
        <f t="array" ref="AZ331">INDEX(AZ$315:AZ$329,MATCH($E331&amp;$H331,$E$315:$E$329&amp;$H$315:$H$329,0))</f>
        <v>0</v>
      </c>
      <c r="BA331" s="65" cm="1">
        <f t="array" ref="BA331">INDEX(BA$315:BA$329,MATCH($E331&amp;$H331,$E$315:$E$329&amp;$H$315:$H$329,0))</f>
        <v>0</v>
      </c>
      <c r="BB331" s="65" cm="1">
        <f t="array" ref="BB331">INDEX(BB$315:BB$329,MATCH($E331&amp;$H331,$E$315:$E$329&amp;$H$315:$H$329,0))</f>
        <v>0</v>
      </c>
      <c r="BC331" s="65" cm="1">
        <f t="array" ref="BC331">INDEX(BC$315:BC$329,MATCH($E331&amp;$H331,$E$315:$E$329&amp;$H$315:$H$329,0))</f>
        <v>0</v>
      </c>
      <c r="BD331" s="65" cm="1">
        <f t="array" ref="BD331">INDEX(BD$315:BD$329,MATCH($E331&amp;$H331,$E$315:$E$329&amp;$H$315:$H$329,0))</f>
        <v>0</v>
      </c>
      <c r="BE331" s="65" cm="1">
        <f t="array" ref="BE331">INDEX(BE$315:BE$329,MATCH($E331&amp;$H331,$E$315:$E$329&amp;$H$315:$H$329,0))</f>
        <v>0</v>
      </c>
      <c r="BF331" s="65" cm="1">
        <f t="array" ref="BF331">INDEX(BF$315:BF$329,MATCH($E331&amp;$H331,$E$315:$E$329&amp;$H$315:$H$329,0))</f>
        <v>0</v>
      </c>
      <c r="BG331" s="65" cm="1">
        <f t="array" ref="BG331">INDEX(BG$315:BG$329,MATCH($E331&amp;$H331,$E$315:$E$329&amp;$H$315:$H$329,0))</f>
        <v>0</v>
      </c>
      <c r="BH331" s="65" cm="1">
        <f t="array" ref="BH331">INDEX(BH$315:BH$329,MATCH($E331&amp;$H331,$E$315:$E$329&amp;$H$315:$H$329,0))</f>
        <v>0</v>
      </c>
      <c r="BI331" s="65" cm="1">
        <f t="array" ref="BI331">INDEX(BI$315:BI$329,MATCH($E331&amp;$H331,$E$315:$E$329&amp;$H$315:$H$329,0))</f>
        <v>0</v>
      </c>
      <c r="BJ331" s="65" cm="1">
        <f t="array" ref="BJ331">INDEX(BJ$315:BJ$329,MATCH($E331&amp;$H331,$E$315:$E$329&amp;$H$315:$H$329,0))</f>
        <v>0</v>
      </c>
      <c r="BK331" s="65" cm="1">
        <f t="array" ref="BK331">INDEX(BK$315:BK$329,MATCH($E331&amp;$H331,$E$315:$E$329&amp;$H$315:$H$329,0))</f>
        <v>0</v>
      </c>
      <c r="BL331" s="65" cm="1">
        <f t="array" ref="BL331">INDEX(BL$315:BL$329,MATCH($E331&amp;$H331,$E$315:$E$329&amp;$H$315:$H$329,0))</f>
        <v>0</v>
      </c>
      <c r="BM331" s="65" cm="1">
        <f t="array" ref="BM331">INDEX(BM$315:BM$329,MATCH($E331&amp;$H331,$E$315:$E$329&amp;$H$315:$H$329,0))</f>
        <v>0</v>
      </c>
      <c r="BN331" s="65" cm="1">
        <f t="array" ref="BN331">INDEX(BN$315:BN$329,MATCH($E331&amp;$H331,$E$315:$E$329&amp;$H$315:$H$329,0))</f>
        <v>0</v>
      </c>
      <c r="BO331" s="65" cm="1">
        <f t="array" ref="BO331">INDEX(BO$315:BO$329,MATCH($E331&amp;$H331,$E$315:$E$329&amp;$H$315:$H$329,0))</f>
        <v>0</v>
      </c>
      <c r="BP331" s="65" cm="1">
        <f t="array" ref="BP331">INDEX(BP$315:BP$329,MATCH($E331&amp;$H331,$E$315:$E$329&amp;$H$315:$H$329,0))</f>
        <v>0</v>
      </c>
      <c r="BQ331" s="65" cm="1">
        <f t="array" ref="BQ331">INDEX(BQ$315:BQ$329,MATCH($E331&amp;$H331,$E$315:$E$329&amp;$H$315:$H$329,0))</f>
        <v>0</v>
      </c>
      <c r="BR331" s="65" cm="1">
        <f t="array" ref="BR331">INDEX(BR$315:BR$329,MATCH($E331&amp;$H331,$E$315:$E$329&amp;$H$315:$H$329,0))</f>
        <v>0</v>
      </c>
      <c r="BS331" s="65" cm="1">
        <f t="array" ref="BS331">INDEX(BS$315:BS$329,MATCH($E331&amp;$H331,$E$315:$E$329&amp;$H$315:$H$329,0))</f>
        <v>0</v>
      </c>
      <c r="BT331" s="65" cm="1">
        <f t="array" ref="BT331">INDEX(BT$315:BT$329,MATCH($E331&amp;$H331,$E$315:$E$329&amp;$H$315:$H$329,0))</f>
        <v>0</v>
      </c>
      <c r="BU331" s="65" cm="1">
        <f t="array" ref="BU331">INDEX(BU$315:BU$329,MATCH($E331&amp;$H331,$E$315:$E$329&amp;$H$315:$H$329,0))</f>
        <v>0</v>
      </c>
      <c r="BV331" s="65" cm="1">
        <f t="array" ref="BV331">INDEX(BV$315:BV$329,MATCH($E331&amp;$H331,$E$315:$E$329&amp;$H$315:$H$329,0))</f>
        <v>0</v>
      </c>
      <c r="BW331" s="65" cm="1">
        <f t="array" ref="BW331">INDEX(BW$315:BW$329,MATCH($E331&amp;$H331,$E$315:$E$329&amp;$H$315:$H$329,0))</f>
        <v>0</v>
      </c>
      <c r="BX331" s="65" cm="1">
        <f t="array" ref="BX331">INDEX(BX$315:BX$329,MATCH($E331&amp;$H331,$E$315:$E$329&amp;$H$315:$H$329,0))</f>
        <v>0</v>
      </c>
      <c r="BY331" s="65" cm="1">
        <f t="array" ref="BY331">INDEX(BY$315:BY$329,MATCH($E331&amp;$H331,$E$315:$E$329&amp;$H$315:$H$329,0))</f>
        <v>0</v>
      </c>
      <c r="BZ331" s="65" cm="1">
        <f t="array" ref="BZ331">INDEX(BZ$315:BZ$329,MATCH($E331&amp;$H331,$E$315:$E$329&amp;$H$315:$H$329,0))</f>
        <v>0</v>
      </c>
      <c r="CA331" s="65" cm="1">
        <f t="array" ref="CA331">INDEX(CA$315:CA$329,MATCH($E331&amp;$H331,$E$315:$E$329&amp;$H$315:$H$329,0))</f>
        <v>0</v>
      </c>
      <c r="CB331" s="65" cm="1">
        <f t="array" ref="CB331">INDEX(CB$315:CB$329,MATCH($E331&amp;$H331,$E$315:$E$329&amp;$H$315:$H$329,0))</f>
        <v>0</v>
      </c>
      <c r="CC331" s="65" cm="1">
        <f t="array" ref="CC331">INDEX(CC$315:CC$329,MATCH($E331&amp;$H331,$E$315:$E$329&amp;$H$315:$H$329,0))</f>
        <v>0</v>
      </c>
      <c r="CD331" s="65" cm="1">
        <f t="array" ref="CD331">INDEX(CD$315:CD$329,MATCH($E331&amp;$H331,$E$315:$E$329&amp;$H$315:$H$329,0))</f>
        <v>0</v>
      </c>
      <c r="CE331" s="65" cm="1">
        <f t="array" ref="CE331">INDEX(CE$315:CE$329,MATCH($E331&amp;$H331,$E$315:$E$329&amp;$H$315:$H$329,0))</f>
        <v>0</v>
      </c>
      <c r="CF331" s="65" cm="1">
        <f t="array" ref="CF331">INDEX(CF$315:CF$329,MATCH($E331&amp;$H331,$E$315:$E$329&amp;$H$315:$H$329,0))</f>
        <v>0</v>
      </c>
      <c r="CG331" s="65" cm="1">
        <f t="array" ref="CG331">INDEX(CG$315:CG$329,MATCH($E331&amp;$H331,$E$315:$E$329&amp;$H$315:$H$329,0))</f>
        <v>0</v>
      </c>
      <c r="CH331" s="65" cm="1">
        <f t="array" ref="CH331">INDEX(CH$315:CH$329,MATCH($E331&amp;$H331,$E$315:$E$329&amp;$H$315:$H$329,0))</f>
        <v>0</v>
      </c>
      <c r="CI331" s="65" cm="1">
        <f t="array" ref="CI331">INDEX(CI$315:CI$329,MATCH($E331&amp;$H331,$E$315:$E$329&amp;$H$315:$H$329,0))</f>
        <v>0</v>
      </c>
      <c r="CJ331" s="65" cm="1">
        <f t="array" ref="CJ331">INDEX(CJ$315:CJ$329,MATCH($E331&amp;$H331,$E$315:$E$329&amp;$H$315:$H$329,0))</f>
        <v>0</v>
      </c>
      <c r="CK331" s="65" cm="1">
        <f t="array" ref="CK331">INDEX(CK$315:CK$329,MATCH($E331&amp;$H331,$E$315:$E$329&amp;$H$315:$H$329,0))</f>
        <v>0</v>
      </c>
      <c r="CL331" s="65" cm="1">
        <f t="array" ref="CL331">INDEX(CL$315:CL$329,MATCH($E331&amp;$H331,$E$315:$E$329&amp;$H$315:$H$329,0))</f>
        <v>0</v>
      </c>
      <c r="CM331" s="65" cm="1">
        <f t="array" ref="CM331">INDEX(CM$315:CM$329,MATCH($E331&amp;$H331,$E$315:$E$329&amp;$H$315:$H$329,0))</f>
        <v>0</v>
      </c>
      <c r="CN331" s="65" cm="1">
        <f t="array" ref="CN331">INDEX(CN$315:CN$329,MATCH($E331&amp;$H331,$E$315:$E$329&amp;$H$315:$H$329,0))</f>
        <v>0</v>
      </c>
      <c r="CO331" s="65" cm="1">
        <f t="array" ref="CO331">INDEX(CO$315:CO$329,MATCH($E331&amp;$H331,$E$315:$E$329&amp;$H$315:$H$329,0))</f>
        <v>0</v>
      </c>
      <c r="CP331" s="65" cm="1">
        <f t="array" ref="CP331">INDEX(CP$315:CP$329,MATCH($E331&amp;$H331,$E$315:$E$329&amp;$H$315:$H$329,0))</f>
        <v>0</v>
      </c>
      <c r="CQ331" s="65" cm="1">
        <f t="array" ref="CQ331">INDEX(CQ$315:CQ$329,MATCH($E331&amp;$H331,$E$315:$E$329&amp;$H$315:$H$329,0))</f>
        <v>0</v>
      </c>
      <c r="CR331" s="65" cm="1">
        <f t="array" ref="CR331">INDEX(CR$315:CR$329,MATCH($E331&amp;$H331,$E$315:$E$329&amp;$H$315:$H$329,0))</f>
        <v>0</v>
      </c>
      <c r="CS331" s="65" cm="1">
        <f t="array" ref="CS331">INDEX(CS$315:CS$329,MATCH($E331&amp;$H331,$E$315:$E$329&amp;$H$315:$H$329,0))</f>
        <v>0</v>
      </c>
      <c r="CT331" s="65" cm="1">
        <f t="array" ref="CT331">INDEX(CT$315:CT$329,MATCH($E331&amp;$H331,$E$315:$E$329&amp;$H$315:$H$329,0))</f>
        <v>0</v>
      </c>
      <c r="CU331" s="65" cm="1">
        <f t="array" ref="CU331">INDEX(CU$315:CU$329,MATCH($E331&amp;$H331,$E$315:$E$329&amp;$H$315:$H$329,0))</f>
        <v>0</v>
      </c>
      <c r="CV331" s="65" cm="1">
        <f t="array" ref="CV331">INDEX(CV$315:CV$329,MATCH($E331&amp;$H331,$E$315:$E$329&amp;$H$315:$H$329,0))</f>
        <v>0</v>
      </c>
    </row>
    <row r="332" spans="2:104" s="12" customFormat="1">
      <c r="C332" s="19"/>
      <c r="D332" s="19"/>
      <c r="E332" s="12" t="s">
        <v>453</v>
      </c>
      <c r="G332" s="21" t="s">
        <v>305</v>
      </c>
      <c r="H332" s="88" t="str">
        <f>Scenarios!$J$106</f>
        <v>Scenario 1</v>
      </c>
      <c r="I332" s="20"/>
      <c r="J332" s="350">
        <f t="shared" ref="J332:J336" si="266">SUM(L332:CV332)</f>
        <v>0</v>
      </c>
      <c r="K332" s="21"/>
      <c r="L332" s="65" cm="1">
        <f t="array" ref="L332">INDEX(L$315:L$329,MATCH($E332&amp;$H332,$E$315:$E$329&amp;$H$315:$H$329,0))</f>
        <v>0</v>
      </c>
      <c r="M332" s="65" cm="1">
        <f t="array" ref="M332">INDEX(M$315:M$329,MATCH($E332&amp;$H332,$E$315:$E$329&amp;$H$315:$H$329,0))</f>
        <v>0</v>
      </c>
      <c r="N332" s="65" cm="1">
        <f t="array" ref="N332">INDEX(N$315:N$329,MATCH($E332&amp;$H332,$E$315:$E$329&amp;$H$315:$H$329,0))</f>
        <v>0</v>
      </c>
      <c r="O332" s="65" cm="1">
        <f t="array" ref="O332">INDEX(O$315:O$329,MATCH($E332&amp;$H332,$E$315:$E$329&amp;$H$315:$H$329,0))</f>
        <v>0</v>
      </c>
      <c r="P332" s="65" cm="1">
        <f t="array" ref="P332">INDEX(P$315:P$329,MATCH($E332&amp;$H332,$E$315:$E$329&amp;$H$315:$H$329,0))</f>
        <v>0</v>
      </c>
      <c r="Q332" s="65" cm="1">
        <f t="array" ref="Q332">INDEX(Q$315:Q$329,MATCH($E332&amp;$H332,$E$315:$E$329&amp;$H$315:$H$329,0))</f>
        <v>0</v>
      </c>
      <c r="R332" s="65" cm="1">
        <f t="array" ref="R332">INDEX(R$315:R$329,MATCH($E332&amp;$H332,$E$315:$E$329&amp;$H$315:$H$329,0))</f>
        <v>0</v>
      </c>
      <c r="S332" s="65" cm="1">
        <f t="array" ref="S332">INDEX(S$315:S$329,MATCH($E332&amp;$H332,$E$315:$E$329&amp;$H$315:$H$329,0))</f>
        <v>0</v>
      </c>
      <c r="T332" s="65" cm="1">
        <f t="array" ref="T332">INDEX(T$315:T$329,MATCH($E332&amp;$H332,$E$315:$E$329&amp;$H$315:$H$329,0))</f>
        <v>0</v>
      </c>
      <c r="U332" s="65" cm="1">
        <f t="array" ref="U332">INDEX(U$315:U$329,MATCH($E332&amp;$H332,$E$315:$E$329&amp;$H$315:$H$329,0))</f>
        <v>0</v>
      </c>
      <c r="V332" s="65" cm="1">
        <f t="array" ref="V332">INDEX(V$315:V$329,MATCH($E332&amp;$H332,$E$315:$E$329&amp;$H$315:$H$329,0))</f>
        <v>0</v>
      </c>
      <c r="W332" s="65" cm="1">
        <f t="array" ref="W332">INDEX(W$315:W$329,MATCH($E332&amp;$H332,$E$315:$E$329&amp;$H$315:$H$329,0))</f>
        <v>0</v>
      </c>
      <c r="X332" s="65" cm="1">
        <f t="array" ref="X332">INDEX(X$315:X$329,MATCH($E332&amp;$H332,$E$315:$E$329&amp;$H$315:$H$329,0))</f>
        <v>0</v>
      </c>
      <c r="Y332" s="65" cm="1">
        <f t="array" ref="Y332">INDEX(Y$315:Y$329,MATCH($E332&amp;$H332,$E$315:$E$329&amp;$H$315:$H$329,0))</f>
        <v>0</v>
      </c>
      <c r="Z332" s="65" cm="1">
        <f t="array" ref="Z332">INDEX(Z$315:Z$329,MATCH($E332&amp;$H332,$E$315:$E$329&amp;$H$315:$H$329,0))</f>
        <v>0</v>
      </c>
      <c r="AA332" s="65" cm="1">
        <f t="array" ref="AA332">INDEX(AA$315:AA$329,MATCH($E332&amp;$H332,$E$315:$E$329&amp;$H$315:$H$329,0))</f>
        <v>0</v>
      </c>
      <c r="AB332" s="65" cm="1">
        <f t="array" ref="AB332">INDEX(AB$315:AB$329,MATCH($E332&amp;$H332,$E$315:$E$329&amp;$H$315:$H$329,0))</f>
        <v>0</v>
      </c>
      <c r="AC332" s="65" cm="1">
        <f t="array" ref="AC332">INDEX(AC$315:AC$329,MATCH($E332&amp;$H332,$E$315:$E$329&amp;$H$315:$H$329,0))</f>
        <v>0</v>
      </c>
      <c r="AD332" s="65" cm="1">
        <f t="array" ref="AD332">INDEX(AD$315:AD$329,MATCH($E332&amp;$H332,$E$315:$E$329&amp;$H$315:$H$329,0))</f>
        <v>0</v>
      </c>
      <c r="AE332" s="65" cm="1">
        <f t="array" ref="AE332">INDEX(AE$315:AE$329,MATCH($E332&amp;$H332,$E$315:$E$329&amp;$H$315:$H$329,0))</f>
        <v>0</v>
      </c>
      <c r="AF332" s="65" cm="1">
        <f t="array" ref="AF332">INDEX(AF$315:AF$329,MATCH($E332&amp;$H332,$E$315:$E$329&amp;$H$315:$H$329,0))</f>
        <v>0</v>
      </c>
      <c r="AG332" s="65" cm="1">
        <f t="array" ref="AG332">INDEX(AG$315:AG$329,MATCH($E332&amp;$H332,$E$315:$E$329&amp;$H$315:$H$329,0))</f>
        <v>0</v>
      </c>
      <c r="AH332" s="65" cm="1">
        <f t="array" ref="AH332">INDEX(AH$315:AH$329,MATCH($E332&amp;$H332,$E$315:$E$329&amp;$H$315:$H$329,0))</f>
        <v>0</v>
      </c>
      <c r="AI332" s="65" cm="1">
        <f t="array" ref="AI332">INDEX(AI$315:AI$329,MATCH($E332&amp;$H332,$E$315:$E$329&amp;$H$315:$H$329,0))</f>
        <v>0</v>
      </c>
      <c r="AJ332" s="65" cm="1">
        <f t="array" ref="AJ332">INDEX(AJ$315:AJ$329,MATCH($E332&amp;$H332,$E$315:$E$329&amp;$H$315:$H$329,0))</f>
        <v>0</v>
      </c>
      <c r="AK332" s="65" cm="1">
        <f t="array" ref="AK332">INDEX(AK$315:AK$329,MATCH($E332&amp;$H332,$E$315:$E$329&amp;$H$315:$H$329,0))</f>
        <v>0</v>
      </c>
      <c r="AL332" s="65" cm="1">
        <f t="array" ref="AL332">INDEX(AL$315:AL$329,MATCH($E332&amp;$H332,$E$315:$E$329&amp;$H$315:$H$329,0))</f>
        <v>0</v>
      </c>
      <c r="AM332" s="65" cm="1">
        <f t="array" ref="AM332">INDEX(AM$315:AM$329,MATCH($E332&amp;$H332,$E$315:$E$329&amp;$H$315:$H$329,0))</f>
        <v>0</v>
      </c>
      <c r="AN332" s="65" cm="1">
        <f t="array" ref="AN332">INDEX(AN$315:AN$329,MATCH($E332&amp;$H332,$E$315:$E$329&amp;$H$315:$H$329,0))</f>
        <v>0</v>
      </c>
      <c r="AO332" s="65" cm="1">
        <f t="array" ref="AO332">INDEX(AO$315:AO$329,MATCH($E332&amp;$H332,$E$315:$E$329&amp;$H$315:$H$329,0))</f>
        <v>0</v>
      </c>
      <c r="AP332" s="65" cm="1">
        <f t="array" ref="AP332">INDEX(AP$315:AP$329,MATCH($E332&amp;$H332,$E$315:$E$329&amp;$H$315:$H$329,0))</f>
        <v>0</v>
      </c>
      <c r="AQ332" s="65" cm="1">
        <f t="array" ref="AQ332">INDEX(AQ$315:AQ$329,MATCH($E332&amp;$H332,$E$315:$E$329&amp;$H$315:$H$329,0))</f>
        <v>0</v>
      </c>
      <c r="AR332" s="65" cm="1">
        <f t="array" ref="AR332">INDEX(AR$315:AR$329,MATCH($E332&amp;$H332,$E$315:$E$329&amp;$H$315:$H$329,0))</f>
        <v>0</v>
      </c>
      <c r="AS332" s="65" cm="1">
        <f t="array" ref="AS332">INDEX(AS$315:AS$329,MATCH($E332&amp;$H332,$E$315:$E$329&amp;$H$315:$H$329,0))</f>
        <v>0</v>
      </c>
      <c r="AT332" s="65" cm="1">
        <f t="array" ref="AT332">INDEX(AT$315:AT$329,MATCH($E332&amp;$H332,$E$315:$E$329&amp;$H$315:$H$329,0))</f>
        <v>0</v>
      </c>
      <c r="AU332" s="65" cm="1">
        <f t="array" ref="AU332">INDEX(AU$315:AU$329,MATCH($E332&amp;$H332,$E$315:$E$329&amp;$H$315:$H$329,0))</f>
        <v>0</v>
      </c>
      <c r="AV332" s="65" cm="1">
        <f t="array" ref="AV332">INDEX(AV$315:AV$329,MATCH($E332&amp;$H332,$E$315:$E$329&amp;$H$315:$H$329,0))</f>
        <v>0</v>
      </c>
      <c r="AW332" s="65" cm="1">
        <f t="array" ref="AW332">INDEX(AW$315:AW$329,MATCH($E332&amp;$H332,$E$315:$E$329&amp;$H$315:$H$329,0))</f>
        <v>0</v>
      </c>
      <c r="AX332" s="65" cm="1">
        <f t="array" ref="AX332">INDEX(AX$315:AX$329,MATCH($E332&amp;$H332,$E$315:$E$329&amp;$H$315:$H$329,0))</f>
        <v>0</v>
      </c>
      <c r="AY332" s="65" cm="1">
        <f t="array" ref="AY332">INDEX(AY$315:AY$329,MATCH($E332&amp;$H332,$E$315:$E$329&amp;$H$315:$H$329,0))</f>
        <v>0</v>
      </c>
      <c r="AZ332" s="65" cm="1">
        <f t="array" ref="AZ332">INDEX(AZ$315:AZ$329,MATCH($E332&amp;$H332,$E$315:$E$329&amp;$H$315:$H$329,0))</f>
        <v>0</v>
      </c>
      <c r="BA332" s="65" cm="1">
        <f t="array" ref="BA332">INDEX(BA$315:BA$329,MATCH($E332&amp;$H332,$E$315:$E$329&amp;$H$315:$H$329,0))</f>
        <v>0</v>
      </c>
      <c r="BB332" s="65" cm="1">
        <f t="array" ref="BB332">INDEX(BB$315:BB$329,MATCH($E332&amp;$H332,$E$315:$E$329&amp;$H$315:$H$329,0))</f>
        <v>0</v>
      </c>
      <c r="BC332" s="65" cm="1">
        <f t="array" ref="BC332">INDEX(BC$315:BC$329,MATCH($E332&amp;$H332,$E$315:$E$329&amp;$H$315:$H$329,0))</f>
        <v>0</v>
      </c>
      <c r="BD332" s="65" cm="1">
        <f t="array" ref="BD332">INDEX(BD$315:BD$329,MATCH($E332&amp;$H332,$E$315:$E$329&amp;$H$315:$H$329,0))</f>
        <v>0</v>
      </c>
      <c r="BE332" s="65" cm="1">
        <f t="array" ref="BE332">INDEX(BE$315:BE$329,MATCH($E332&amp;$H332,$E$315:$E$329&amp;$H$315:$H$329,0))</f>
        <v>0</v>
      </c>
      <c r="BF332" s="65" cm="1">
        <f t="array" ref="BF332">INDEX(BF$315:BF$329,MATCH($E332&amp;$H332,$E$315:$E$329&amp;$H$315:$H$329,0))</f>
        <v>0</v>
      </c>
      <c r="BG332" s="65" cm="1">
        <f t="array" ref="BG332">INDEX(BG$315:BG$329,MATCH($E332&amp;$H332,$E$315:$E$329&amp;$H$315:$H$329,0))</f>
        <v>0</v>
      </c>
      <c r="BH332" s="65" cm="1">
        <f t="array" ref="BH332">INDEX(BH$315:BH$329,MATCH($E332&amp;$H332,$E$315:$E$329&amp;$H$315:$H$329,0))</f>
        <v>0</v>
      </c>
      <c r="BI332" s="65" cm="1">
        <f t="array" ref="BI332">INDEX(BI$315:BI$329,MATCH($E332&amp;$H332,$E$315:$E$329&amp;$H$315:$H$329,0))</f>
        <v>0</v>
      </c>
      <c r="BJ332" s="65" cm="1">
        <f t="array" ref="BJ332">INDEX(BJ$315:BJ$329,MATCH($E332&amp;$H332,$E$315:$E$329&amp;$H$315:$H$329,0))</f>
        <v>0</v>
      </c>
      <c r="BK332" s="65" cm="1">
        <f t="array" ref="BK332">INDEX(BK$315:BK$329,MATCH($E332&amp;$H332,$E$315:$E$329&amp;$H$315:$H$329,0))</f>
        <v>0</v>
      </c>
      <c r="BL332" s="65" cm="1">
        <f t="array" ref="BL332">INDEX(BL$315:BL$329,MATCH($E332&amp;$H332,$E$315:$E$329&amp;$H$315:$H$329,0))</f>
        <v>0</v>
      </c>
      <c r="BM332" s="65" cm="1">
        <f t="array" ref="BM332">INDEX(BM$315:BM$329,MATCH($E332&amp;$H332,$E$315:$E$329&amp;$H$315:$H$329,0))</f>
        <v>0</v>
      </c>
      <c r="BN332" s="65" cm="1">
        <f t="array" ref="BN332">INDEX(BN$315:BN$329,MATCH($E332&amp;$H332,$E$315:$E$329&amp;$H$315:$H$329,0))</f>
        <v>0</v>
      </c>
      <c r="BO332" s="65" cm="1">
        <f t="array" ref="BO332">INDEX(BO$315:BO$329,MATCH($E332&amp;$H332,$E$315:$E$329&amp;$H$315:$H$329,0))</f>
        <v>0</v>
      </c>
      <c r="BP332" s="65" cm="1">
        <f t="array" ref="BP332">INDEX(BP$315:BP$329,MATCH($E332&amp;$H332,$E$315:$E$329&amp;$H$315:$H$329,0))</f>
        <v>0</v>
      </c>
      <c r="BQ332" s="65" cm="1">
        <f t="array" ref="BQ332">INDEX(BQ$315:BQ$329,MATCH($E332&amp;$H332,$E$315:$E$329&amp;$H$315:$H$329,0))</f>
        <v>0</v>
      </c>
      <c r="BR332" s="65" cm="1">
        <f t="array" ref="BR332">INDEX(BR$315:BR$329,MATCH($E332&amp;$H332,$E$315:$E$329&amp;$H$315:$H$329,0))</f>
        <v>0</v>
      </c>
      <c r="BS332" s="65" cm="1">
        <f t="array" ref="BS332">INDEX(BS$315:BS$329,MATCH($E332&amp;$H332,$E$315:$E$329&amp;$H$315:$H$329,0))</f>
        <v>0</v>
      </c>
      <c r="BT332" s="65" cm="1">
        <f t="array" ref="BT332">INDEX(BT$315:BT$329,MATCH($E332&amp;$H332,$E$315:$E$329&amp;$H$315:$H$329,0))</f>
        <v>0</v>
      </c>
      <c r="BU332" s="65" cm="1">
        <f t="array" ref="BU332">INDEX(BU$315:BU$329,MATCH($E332&amp;$H332,$E$315:$E$329&amp;$H$315:$H$329,0))</f>
        <v>0</v>
      </c>
      <c r="BV332" s="65" cm="1">
        <f t="array" ref="BV332">INDEX(BV$315:BV$329,MATCH($E332&amp;$H332,$E$315:$E$329&amp;$H$315:$H$329,0))</f>
        <v>0</v>
      </c>
      <c r="BW332" s="65" cm="1">
        <f t="array" ref="BW332">INDEX(BW$315:BW$329,MATCH($E332&amp;$H332,$E$315:$E$329&amp;$H$315:$H$329,0))</f>
        <v>0</v>
      </c>
      <c r="BX332" s="65" cm="1">
        <f t="array" ref="BX332">INDEX(BX$315:BX$329,MATCH($E332&amp;$H332,$E$315:$E$329&amp;$H$315:$H$329,0))</f>
        <v>0</v>
      </c>
      <c r="BY332" s="65" cm="1">
        <f t="array" ref="BY332">INDEX(BY$315:BY$329,MATCH($E332&amp;$H332,$E$315:$E$329&amp;$H$315:$H$329,0))</f>
        <v>0</v>
      </c>
      <c r="BZ332" s="65" cm="1">
        <f t="array" ref="BZ332">INDEX(BZ$315:BZ$329,MATCH($E332&amp;$H332,$E$315:$E$329&amp;$H$315:$H$329,0))</f>
        <v>0</v>
      </c>
      <c r="CA332" s="65" cm="1">
        <f t="array" ref="CA332">INDEX(CA$315:CA$329,MATCH($E332&amp;$H332,$E$315:$E$329&amp;$H$315:$H$329,0))</f>
        <v>0</v>
      </c>
      <c r="CB332" s="65" cm="1">
        <f t="array" ref="CB332">INDEX(CB$315:CB$329,MATCH($E332&amp;$H332,$E$315:$E$329&amp;$H$315:$H$329,0))</f>
        <v>0</v>
      </c>
      <c r="CC332" s="65" cm="1">
        <f t="array" ref="CC332">INDEX(CC$315:CC$329,MATCH($E332&amp;$H332,$E$315:$E$329&amp;$H$315:$H$329,0))</f>
        <v>0</v>
      </c>
      <c r="CD332" s="65" cm="1">
        <f t="array" ref="CD332">INDEX(CD$315:CD$329,MATCH($E332&amp;$H332,$E$315:$E$329&amp;$H$315:$H$329,0))</f>
        <v>0</v>
      </c>
      <c r="CE332" s="65" cm="1">
        <f t="array" ref="CE332">INDEX(CE$315:CE$329,MATCH($E332&amp;$H332,$E$315:$E$329&amp;$H$315:$H$329,0))</f>
        <v>0</v>
      </c>
      <c r="CF332" s="65" cm="1">
        <f t="array" ref="CF332">INDEX(CF$315:CF$329,MATCH($E332&amp;$H332,$E$315:$E$329&amp;$H$315:$H$329,0))</f>
        <v>0</v>
      </c>
      <c r="CG332" s="65" cm="1">
        <f t="array" ref="CG332">INDEX(CG$315:CG$329,MATCH($E332&amp;$H332,$E$315:$E$329&amp;$H$315:$H$329,0))</f>
        <v>0</v>
      </c>
      <c r="CH332" s="65" cm="1">
        <f t="array" ref="CH332">INDEX(CH$315:CH$329,MATCH($E332&amp;$H332,$E$315:$E$329&amp;$H$315:$H$329,0))</f>
        <v>0</v>
      </c>
      <c r="CI332" s="65" cm="1">
        <f t="array" ref="CI332">INDEX(CI$315:CI$329,MATCH($E332&amp;$H332,$E$315:$E$329&amp;$H$315:$H$329,0))</f>
        <v>0</v>
      </c>
      <c r="CJ332" s="65" cm="1">
        <f t="array" ref="CJ332">INDEX(CJ$315:CJ$329,MATCH($E332&amp;$H332,$E$315:$E$329&amp;$H$315:$H$329,0))</f>
        <v>0</v>
      </c>
      <c r="CK332" s="65" cm="1">
        <f t="array" ref="CK332">INDEX(CK$315:CK$329,MATCH($E332&amp;$H332,$E$315:$E$329&amp;$H$315:$H$329,0))</f>
        <v>0</v>
      </c>
      <c r="CL332" s="65" cm="1">
        <f t="array" ref="CL332">INDEX(CL$315:CL$329,MATCH($E332&amp;$H332,$E$315:$E$329&amp;$H$315:$H$329,0))</f>
        <v>0</v>
      </c>
      <c r="CM332" s="65" cm="1">
        <f t="array" ref="CM332">INDEX(CM$315:CM$329,MATCH($E332&amp;$H332,$E$315:$E$329&amp;$H$315:$H$329,0))</f>
        <v>0</v>
      </c>
      <c r="CN332" s="65" cm="1">
        <f t="array" ref="CN332">INDEX(CN$315:CN$329,MATCH($E332&amp;$H332,$E$315:$E$329&amp;$H$315:$H$329,0))</f>
        <v>0</v>
      </c>
      <c r="CO332" s="65" cm="1">
        <f t="array" ref="CO332">INDEX(CO$315:CO$329,MATCH($E332&amp;$H332,$E$315:$E$329&amp;$H$315:$H$329,0))</f>
        <v>0</v>
      </c>
      <c r="CP332" s="65" cm="1">
        <f t="array" ref="CP332">INDEX(CP$315:CP$329,MATCH($E332&amp;$H332,$E$315:$E$329&amp;$H$315:$H$329,0))</f>
        <v>0</v>
      </c>
      <c r="CQ332" s="65" cm="1">
        <f t="array" ref="CQ332">INDEX(CQ$315:CQ$329,MATCH($E332&amp;$H332,$E$315:$E$329&amp;$H$315:$H$329,0))</f>
        <v>0</v>
      </c>
      <c r="CR332" s="65" cm="1">
        <f t="array" ref="CR332">INDEX(CR$315:CR$329,MATCH($E332&amp;$H332,$E$315:$E$329&amp;$H$315:$H$329,0))</f>
        <v>0</v>
      </c>
      <c r="CS332" s="65" cm="1">
        <f t="array" ref="CS332">INDEX(CS$315:CS$329,MATCH($E332&amp;$H332,$E$315:$E$329&amp;$H$315:$H$329,0))</f>
        <v>0</v>
      </c>
      <c r="CT332" s="65" cm="1">
        <f t="array" ref="CT332">INDEX(CT$315:CT$329,MATCH($E332&amp;$H332,$E$315:$E$329&amp;$H$315:$H$329,0))</f>
        <v>0</v>
      </c>
      <c r="CU332" s="65" cm="1">
        <f t="array" ref="CU332">INDEX(CU$315:CU$329,MATCH($E332&amp;$H332,$E$315:$E$329&amp;$H$315:$H$329,0))</f>
        <v>0</v>
      </c>
      <c r="CV332" s="65" cm="1">
        <f t="array" ref="CV332">INDEX(CV$315:CV$329,MATCH($E332&amp;$H332,$E$315:$E$329&amp;$H$315:$H$329,0))</f>
        <v>0</v>
      </c>
    </row>
    <row r="333" spans="2:104" s="12" customFormat="1">
      <c r="C333" s="19"/>
      <c r="D333" s="19"/>
      <c r="E333" s="12" t="s">
        <v>454</v>
      </c>
      <c r="G333" s="21" t="s">
        <v>305</v>
      </c>
      <c r="H333" s="88" t="str">
        <f>Scenarios!$J$106</f>
        <v>Scenario 1</v>
      </c>
      <c r="I333" s="20"/>
      <c r="J333" s="350">
        <f t="shared" si="266"/>
        <v>0</v>
      </c>
      <c r="K333" s="21"/>
      <c r="L333" s="65" cm="1">
        <f t="array" ref="L333">INDEX(L$315:L$329,MATCH($E333&amp;$H333,$E$315:$E$329&amp;$H$315:$H$329,0))</f>
        <v>0</v>
      </c>
      <c r="M333" s="65" cm="1">
        <f t="array" ref="M333">INDEX(M$315:M$329,MATCH($E333&amp;$H333,$E$315:$E$329&amp;$H$315:$H$329,0))</f>
        <v>0</v>
      </c>
      <c r="N333" s="65" cm="1">
        <f t="array" ref="N333">INDEX(N$315:N$329,MATCH($E333&amp;$H333,$E$315:$E$329&amp;$H$315:$H$329,0))</f>
        <v>0</v>
      </c>
      <c r="O333" s="65" cm="1">
        <f t="array" ref="O333">INDEX(O$315:O$329,MATCH($E333&amp;$H333,$E$315:$E$329&amp;$H$315:$H$329,0))</f>
        <v>0</v>
      </c>
      <c r="P333" s="65" cm="1">
        <f t="array" ref="P333">INDEX(P$315:P$329,MATCH($E333&amp;$H333,$E$315:$E$329&amp;$H$315:$H$329,0))</f>
        <v>0</v>
      </c>
      <c r="Q333" s="65" cm="1">
        <f t="array" ref="Q333">INDEX(Q$315:Q$329,MATCH($E333&amp;$H333,$E$315:$E$329&amp;$H$315:$H$329,0))</f>
        <v>0</v>
      </c>
      <c r="R333" s="65" cm="1">
        <f t="array" ref="R333">INDEX(R$315:R$329,MATCH($E333&amp;$H333,$E$315:$E$329&amp;$H$315:$H$329,0))</f>
        <v>0</v>
      </c>
      <c r="S333" s="65" cm="1">
        <f t="array" ref="S333">INDEX(S$315:S$329,MATCH($E333&amp;$H333,$E$315:$E$329&amp;$H$315:$H$329,0))</f>
        <v>0</v>
      </c>
      <c r="T333" s="65" cm="1">
        <f t="array" ref="T333">INDEX(T$315:T$329,MATCH($E333&amp;$H333,$E$315:$E$329&amp;$H$315:$H$329,0))</f>
        <v>0</v>
      </c>
      <c r="U333" s="65" cm="1">
        <f t="array" ref="U333">INDEX(U$315:U$329,MATCH($E333&amp;$H333,$E$315:$E$329&amp;$H$315:$H$329,0))</f>
        <v>0</v>
      </c>
      <c r="V333" s="65" cm="1">
        <f t="array" ref="V333">INDEX(V$315:V$329,MATCH($E333&amp;$H333,$E$315:$E$329&amp;$H$315:$H$329,0))</f>
        <v>0</v>
      </c>
      <c r="W333" s="65" cm="1">
        <f t="array" ref="W333">INDEX(W$315:W$329,MATCH($E333&amp;$H333,$E$315:$E$329&amp;$H$315:$H$329,0))</f>
        <v>0</v>
      </c>
      <c r="X333" s="65" cm="1">
        <f t="array" ref="X333">INDEX(X$315:X$329,MATCH($E333&amp;$H333,$E$315:$E$329&amp;$H$315:$H$329,0))</f>
        <v>0</v>
      </c>
      <c r="Y333" s="65" cm="1">
        <f t="array" ref="Y333">INDEX(Y$315:Y$329,MATCH($E333&amp;$H333,$E$315:$E$329&amp;$H$315:$H$329,0))</f>
        <v>0</v>
      </c>
      <c r="Z333" s="65" cm="1">
        <f t="array" ref="Z333">INDEX(Z$315:Z$329,MATCH($E333&amp;$H333,$E$315:$E$329&amp;$H$315:$H$329,0))</f>
        <v>0</v>
      </c>
      <c r="AA333" s="65" cm="1">
        <f t="array" ref="AA333">INDEX(AA$315:AA$329,MATCH($E333&amp;$H333,$E$315:$E$329&amp;$H$315:$H$329,0))</f>
        <v>0</v>
      </c>
      <c r="AB333" s="65" cm="1">
        <f t="array" ref="AB333">INDEX(AB$315:AB$329,MATCH($E333&amp;$H333,$E$315:$E$329&amp;$H$315:$H$329,0))</f>
        <v>0</v>
      </c>
      <c r="AC333" s="65" cm="1">
        <f t="array" ref="AC333">INDEX(AC$315:AC$329,MATCH($E333&amp;$H333,$E$315:$E$329&amp;$H$315:$H$329,0))</f>
        <v>0</v>
      </c>
      <c r="AD333" s="65" cm="1">
        <f t="array" ref="AD333">INDEX(AD$315:AD$329,MATCH($E333&amp;$H333,$E$315:$E$329&amp;$H$315:$H$329,0))</f>
        <v>0</v>
      </c>
      <c r="AE333" s="65" cm="1">
        <f t="array" ref="AE333">INDEX(AE$315:AE$329,MATCH($E333&amp;$H333,$E$315:$E$329&amp;$H$315:$H$329,0))</f>
        <v>0</v>
      </c>
      <c r="AF333" s="65" cm="1">
        <f t="array" ref="AF333">INDEX(AF$315:AF$329,MATCH($E333&amp;$H333,$E$315:$E$329&amp;$H$315:$H$329,0))</f>
        <v>0</v>
      </c>
      <c r="AG333" s="65" cm="1">
        <f t="array" ref="AG333">INDEX(AG$315:AG$329,MATCH($E333&amp;$H333,$E$315:$E$329&amp;$H$315:$H$329,0))</f>
        <v>0</v>
      </c>
      <c r="AH333" s="65" cm="1">
        <f t="array" ref="AH333">INDEX(AH$315:AH$329,MATCH($E333&amp;$H333,$E$315:$E$329&amp;$H$315:$H$329,0))</f>
        <v>0</v>
      </c>
      <c r="AI333" s="65" cm="1">
        <f t="array" ref="AI333">INDEX(AI$315:AI$329,MATCH($E333&amp;$H333,$E$315:$E$329&amp;$H$315:$H$329,0))</f>
        <v>0</v>
      </c>
      <c r="AJ333" s="65" cm="1">
        <f t="array" ref="AJ333">INDEX(AJ$315:AJ$329,MATCH($E333&amp;$H333,$E$315:$E$329&amp;$H$315:$H$329,0))</f>
        <v>0</v>
      </c>
      <c r="AK333" s="65" cm="1">
        <f t="array" ref="AK333">INDEX(AK$315:AK$329,MATCH($E333&amp;$H333,$E$315:$E$329&amp;$H$315:$H$329,0))</f>
        <v>0</v>
      </c>
      <c r="AL333" s="65" cm="1">
        <f t="array" ref="AL333">INDEX(AL$315:AL$329,MATCH($E333&amp;$H333,$E$315:$E$329&amp;$H$315:$H$329,0))</f>
        <v>0</v>
      </c>
      <c r="AM333" s="65" cm="1">
        <f t="array" ref="AM333">INDEX(AM$315:AM$329,MATCH($E333&amp;$H333,$E$315:$E$329&amp;$H$315:$H$329,0))</f>
        <v>0</v>
      </c>
      <c r="AN333" s="65" cm="1">
        <f t="array" ref="AN333">INDEX(AN$315:AN$329,MATCH($E333&amp;$H333,$E$315:$E$329&amp;$H$315:$H$329,0))</f>
        <v>0</v>
      </c>
      <c r="AO333" s="65" cm="1">
        <f t="array" ref="AO333">INDEX(AO$315:AO$329,MATCH($E333&amp;$H333,$E$315:$E$329&amp;$H$315:$H$329,0))</f>
        <v>0</v>
      </c>
      <c r="AP333" s="65" cm="1">
        <f t="array" ref="AP333">INDEX(AP$315:AP$329,MATCH($E333&amp;$H333,$E$315:$E$329&amp;$H$315:$H$329,0))</f>
        <v>0</v>
      </c>
      <c r="AQ333" s="65" cm="1">
        <f t="array" ref="AQ333">INDEX(AQ$315:AQ$329,MATCH($E333&amp;$H333,$E$315:$E$329&amp;$H$315:$H$329,0))</f>
        <v>0</v>
      </c>
      <c r="AR333" s="65" cm="1">
        <f t="array" ref="AR333">INDEX(AR$315:AR$329,MATCH($E333&amp;$H333,$E$315:$E$329&amp;$H$315:$H$329,0))</f>
        <v>0</v>
      </c>
      <c r="AS333" s="65" cm="1">
        <f t="array" ref="AS333">INDEX(AS$315:AS$329,MATCH($E333&amp;$H333,$E$315:$E$329&amp;$H$315:$H$329,0))</f>
        <v>0</v>
      </c>
      <c r="AT333" s="65" cm="1">
        <f t="array" ref="AT333">INDEX(AT$315:AT$329,MATCH($E333&amp;$H333,$E$315:$E$329&amp;$H$315:$H$329,0))</f>
        <v>0</v>
      </c>
      <c r="AU333" s="65" cm="1">
        <f t="array" ref="AU333">INDEX(AU$315:AU$329,MATCH($E333&amp;$H333,$E$315:$E$329&amp;$H$315:$H$329,0))</f>
        <v>0</v>
      </c>
      <c r="AV333" s="65" cm="1">
        <f t="array" ref="AV333">INDEX(AV$315:AV$329,MATCH($E333&amp;$H333,$E$315:$E$329&amp;$H$315:$H$329,0))</f>
        <v>0</v>
      </c>
      <c r="AW333" s="65" cm="1">
        <f t="array" ref="AW333">INDEX(AW$315:AW$329,MATCH($E333&amp;$H333,$E$315:$E$329&amp;$H$315:$H$329,0))</f>
        <v>0</v>
      </c>
      <c r="AX333" s="65" cm="1">
        <f t="array" ref="AX333">INDEX(AX$315:AX$329,MATCH($E333&amp;$H333,$E$315:$E$329&amp;$H$315:$H$329,0))</f>
        <v>0</v>
      </c>
      <c r="AY333" s="65" cm="1">
        <f t="array" ref="AY333">INDEX(AY$315:AY$329,MATCH($E333&amp;$H333,$E$315:$E$329&amp;$H$315:$H$329,0))</f>
        <v>0</v>
      </c>
      <c r="AZ333" s="65" cm="1">
        <f t="array" ref="AZ333">INDEX(AZ$315:AZ$329,MATCH($E333&amp;$H333,$E$315:$E$329&amp;$H$315:$H$329,0))</f>
        <v>0</v>
      </c>
      <c r="BA333" s="65" cm="1">
        <f t="array" ref="BA333">INDEX(BA$315:BA$329,MATCH($E333&amp;$H333,$E$315:$E$329&amp;$H$315:$H$329,0))</f>
        <v>0</v>
      </c>
      <c r="BB333" s="65" cm="1">
        <f t="array" ref="BB333">INDEX(BB$315:BB$329,MATCH($E333&amp;$H333,$E$315:$E$329&amp;$H$315:$H$329,0))</f>
        <v>0</v>
      </c>
      <c r="BC333" s="65" cm="1">
        <f t="array" ref="BC333">INDEX(BC$315:BC$329,MATCH($E333&amp;$H333,$E$315:$E$329&amp;$H$315:$H$329,0))</f>
        <v>0</v>
      </c>
      <c r="BD333" s="65" cm="1">
        <f t="array" ref="BD333">INDEX(BD$315:BD$329,MATCH($E333&amp;$H333,$E$315:$E$329&amp;$H$315:$H$329,0))</f>
        <v>0</v>
      </c>
      <c r="BE333" s="65" cm="1">
        <f t="array" ref="BE333">INDEX(BE$315:BE$329,MATCH($E333&amp;$H333,$E$315:$E$329&amp;$H$315:$H$329,0))</f>
        <v>0</v>
      </c>
      <c r="BF333" s="65" cm="1">
        <f t="array" ref="BF333">INDEX(BF$315:BF$329,MATCH($E333&amp;$H333,$E$315:$E$329&amp;$H$315:$H$329,0))</f>
        <v>0</v>
      </c>
      <c r="BG333" s="65" cm="1">
        <f t="array" ref="BG333">INDEX(BG$315:BG$329,MATCH($E333&amp;$H333,$E$315:$E$329&amp;$H$315:$H$329,0))</f>
        <v>0</v>
      </c>
      <c r="BH333" s="65" cm="1">
        <f t="array" ref="BH333">INDEX(BH$315:BH$329,MATCH($E333&amp;$H333,$E$315:$E$329&amp;$H$315:$H$329,0))</f>
        <v>0</v>
      </c>
      <c r="BI333" s="65" cm="1">
        <f t="array" ref="BI333">INDEX(BI$315:BI$329,MATCH($E333&amp;$H333,$E$315:$E$329&amp;$H$315:$H$329,0))</f>
        <v>0</v>
      </c>
      <c r="BJ333" s="65" cm="1">
        <f t="array" ref="BJ333">INDEX(BJ$315:BJ$329,MATCH($E333&amp;$H333,$E$315:$E$329&amp;$H$315:$H$329,0))</f>
        <v>0</v>
      </c>
      <c r="BK333" s="65" cm="1">
        <f t="array" ref="BK333">INDEX(BK$315:BK$329,MATCH($E333&amp;$H333,$E$315:$E$329&amp;$H$315:$H$329,0))</f>
        <v>0</v>
      </c>
      <c r="BL333" s="65" cm="1">
        <f t="array" ref="BL333">INDEX(BL$315:BL$329,MATCH($E333&amp;$H333,$E$315:$E$329&amp;$H$315:$H$329,0))</f>
        <v>0</v>
      </c>
      <c r="BM333" s="65" cm="1">
        <f t="array" ref="BM333">INDEX(BM$315:BM$329,MATCH($E333&amp;$H333,$E$315:$E$329&amp;$H$315:$H$329,0))</f>
        <v>0</v>
      </c>
      <c r="BN333" s="65" cm="1">
        <f t="array" ref="BN333">INDEX(BN$315:BN$329,MATCH($E333&amp;$H333,$E$315:$E$329&amp;$H$315:$H$329,0))</f>
        <v>0</v>
      </c>
      <c r="BO333" s="65" cm="1">
        <f t="array" ref="BO333">INDEX(BO$315:BO$329,MATCH($E333&amp;$H333,$E$315:$E$329&amp;$H$315:$H$329,0))</f>
        <v>0</v>
      </c>
      <c r="BP333" s="65" cm="1">
        <f t="array" ref="BP333">INDEX(BP$315:BP$329,MATCH($E333&amp;$H333,$E$315:$E$329&amp;$H$315:$H$329,0))</f>
        <v>0</v>
      </c>
      <c r="BQ333" s="65" cm="1">
        <f t="array" ref="BQ333">INDEX(BQ$315:BQ$329,MATCH($E333&amp;$H333,$E$315:$E$329&amp;$H$315:$H$329,0))</f>
        <v>0</v>
      </c>
      <c r="BR333" s="65" cm="1">
        <f t="array" ref="BR333">INDEX(BR$315:BR$329,MATCH($E333&amp;$H333,$E$315:$E$329&amp;$H$315:$H$329,0))</f>
        <v>0</v>
      </c>
      <c r="BS333" s="65" cm="1">
        <f t="array" ref="BS333">INDEX(BS$315:BS$329,MATCH($E333&amp;$H333,$E$315:$E$329&amp;$H$315:$H$329,0))</f>
        <v>0</v>
      </c>
      <c r="BT333" s="65" cm="1">
        <f t="array" ref="BT333">INDEX(BT$315:BT$329,MATCH($E333&amp;$H333,$E$315:$E$329&amp;$H$315:$H$329,0))</f>
        <v>0</v>
      </c>
      <c r="BU333" s="65" cm="1">
        <f t="array" ref="BU333">INDEX(BU$315:BU$329,MATCH($E333&amp;$H333,$E$315:$E$329&amp;$H$315:$H$329,0))</f>
        <v>0</v>
      </c>
      <c r="BV333" s="65" cm="1">
        <f t="array" ref="BV333">INDEX(BV$315:BV$329,MATCH($E333&amp;$H333,$E$315:$E$329&amp;$H$315:$H$329,0))</f>
        <v>0</v>
      </c>
      <c r="BW333" s="65" cm="1">
        <f t="array" ref="BW333">INDEX(BW$315:BW$329,MATCH($E333&amp;$H333,$E$315:$E$329&amp;$H$315:$H$329,0))</f>
        <v>0</v>
      </c>
      <c r="BX333" s="65" cm="1">
        <f t="array" ref="BX333">INDEX(BX$315:BX$329,MATCH($E333&amp;$H333,$E$315:$E$329&amp;$H$315:$H$329,0))</f>
        <v>0</v>
      </c>
      <c r="BY333" s="65" cm="1">
        <f t="array" ref="BY333">INDEX(BY$315:BY$329,MATCH($E333&amp;$H333,$E$315:$E$329&amp;$H$315:$H$329,0))</f>
        <v>0</v>
      </c>
      <c r="BZ333" s="65" cm="1">
        <f t="array" ref="BZ333">INDEX(BZ$315:BZ$329,MATCH($E333&amp;$H333,$E$315:$E$329&amp;$H$315:$H$329,0))</f>
        <v>0</v>
      </c>
      <c r="CA333" s="65" cm="1">
        <f t="array" ref="CA333">INDEX(CA$315:CA$329,MATCH($E333&amp;$H333,$E$315:$E$329&amp;$H$315:$H$329,0))</f>
        <v>0</v>
      </c>
      <c r="CB333" s="65" cm="1">
        <f t="array" ref="CB333">INDEX(CB$315:CB$329,MATCH($E333&amp;$H333,$E$315:$E$329&amp;$H$315:$H$329,0))</f>
        <v>0</v>
      </c>
      <c r="CC333" s="65" cm="1">
        <f t="array" ref="CC333">INDEX(CC$315:CC$329,MATCH($E333&amp;$H333,$E$315:$E$329&amp;$H$315:$H$329,0))</f>
        <v>0</v>
      </c>
      <c r="CD333" s="65" cm="1">
        <f t="array" ref="CD333">INDEX(CD$315:CD$329,MATCH($E333&amp;$H333,$E$315:$E$329&amp;$H$315:$H$329,0))</f>
        <v>0</v>
      </c>
      <c r="CE333" s="65" cm="1">
        <f t="array" ref="CE333">INDEX(CE$315:CE$329,MATCH($E333&amp;$H333,$E$315:$E$329&amp;$H$315:$H$329,0))</f>
        <v>0</v>
      </c>
      <c r="CF333" s="65" cm="1">
        <f t="array" ref="CF333">INDEX(CF$315:CF$329,MATCH($E333&amp;$H333,$E$315:$E$329&amp;$H$315:$H$329,0))</f>
        <v>0</v>
      </c>
      <c r="CG333" s="65" cm="1">
        <f t="array" ref="CG333">INDEX(CG$315:CG$329,MATCH($E333&amp;$H333,$E$315:$E$329&amp;$H$315:$H$329,0))</f>
        <v>0</v>
      </c>
      <c r="CH333" s="65" cm="1">
        <f t="array" ref="CH333">INDEX(CH$315:CH$329,MATCH($E333&amp;$H333,$E$315:$E$329&amp;$H$315:$H$329,0))</f>
        <v>0</v>
      </c>
      <c r="CI333" s="65" cm="1">
        <f t="array" ref="CI333">INDEX(CI$315:CI$329,MATCH($E333&amp;$H333,$E$315:$E$329&amp;$H$315:$H$329,0))</f>
        <v>0</v>
      </c>
      <c r="CJ333" s="65" cm="1">
        <f t="array" ref="CJ333">INDEX(CJ$315:CJ$329,MATCH($E333&amp;$H333,$E$315:$E$329&amp;$H$315:$H$329,0))</f>
        <v>0</v>
      </c>
      <c r="CK333" s="65" cm="1">
        <f t="array" ref="CK333">INDEX(CK$315:CK$329,MATCH($E333&amp;$H333,$E$315:$E$329&amp;$H$315:$H$329,0))</f>
        <v>0</v>
      </c>
      <c r="CL333" s="65" cm="1">
        <f t="array" ref="CL333">INDEX(CL$315:CL$329,MATCH($E333&amp;$H333,$E$315:$E$329&amp;$H$315:$H$329,0))</f>
        <v>0</v>
      </c>
      <c r="CM333" s="65" cm="1">
        <f t="array" ref="CM333">INDEX(CM$315:CM$329,MATCH($E333&amp;$H333,$E$315:$E$329&amp;$H$315:$H$329,0))</f>
        <v>0</v>
      </c>
      <c r="CN333" s="65" cm="1">
        <f t="array" ref="CN333">INDEX(CN$315:CN$329,MATCH($E333&amp;$H333,$E$315:$E$329&amp;$H$315:$H$329,0))</f>
        <v>0</v>
      </c>
      <c r="CO333" s="65" cm="1">
        <f t="array" ref="CO333">INDEX(CO$315:CO$329,MATCH($E333&amp;$H333,$E$315:$E$329&amp;$H$315:$H$329,0))</f>
        <v>0</v>
      </c>
      <c r="CP333" s="65" cm="1">
        <f t="array" ref="CP333">INDEX(CP$315:CP$329,MATCH($E333&amp;$H333,$E$315:$E$329&amp;$H$315:$H$329,0))</f>
        <v>0</v>
      </c>
      <c r="CQ333" s="65" cm="1">
        <f t="array" ref="CQ333">INDEX(CQ$315:CQ$329,MATCH($E333&amp;$H333,$E$315:$E$329&amp;$H$315:$H$329,0))</f>
        <v>0</v>
      </c>
      <c r="CR333" s="65" cm="1">
        <f t="array" ref="CR333">INDEX(CR$315:CR$329,MATCH($E333&amp;$H333,$E$315:$E$329&amp;$H$315:$H$329,0))</f>
        <v>0</v>
      </c>
      <c r="CS333" s="65" cm="1">
        <f t="array" ref="CS333">INDEX(CS$315:CS$329,MATCH($E333&amp;$H333,$E$315:$E$329&amp;$H$315:$H$329,0))</f>
        <v>0</v>
      </c>
      <c r="CT333" s="65" cm="1">
        <f t="array" ref="CT333">INDEX(CT$315:CT$329,MATCH($E333&amp;$H333,$E$315:$E$329&amp;$H$315:$H$329,0))</f>
        <v>0</v>
      </c>
      <c r="CU333" s="65" cm="1">
        <f t="array" ref="CU333">INDEX(CU$315:CU$329,MATCH($E333&amp;$H333,$E$315:$E$329&amp;$H$315:$H$329,0))</f>
        <v>0</v>
      </c>
      <c r="CV333" s="65" cm="1">
        <f t="array" ref="CV333">INDEX(CV$315:CV$329,MATCH($E333&amp;$H333,$E$315:$E$329&amp;$H$315:$H$329,0))</f>
        <v>0</v>
      </c>
    </row>
    <row r="334" spans="2:104" s="12" customFormat="1">
      <c r="C334" s="19"/>
      <c r="D334" s="19"/>
      <c r="E334" s="12" t="s">
        <v>455</v>
      </c>
      <c r="G334" s="21" t="s">
        <v>305</v>
      </c>
      <c r="H334" s="88" t="str">
        <f>Scenarios!$J$106</f>
        <v>Scenario 1</v>
      </c>
      <c r="I334" s="20"/>
      <c r="J334" s="350">
        <f t="shared" si="266"/>
        <v>0</v>
      </c>
      <c r="K334" s="21"/>
      <c r="L334" s="65" cm="1">
        <f t="array" ref="L334">INDEX(L$315:L$329,MATCH($E334&amp;$H334,$E$315:$E$329&amp;$H$315:$H$329,0))</f>
        <v>0</v>
      </c>
      <c r="M334" s="65" cm="1">
        <f t="array" ref="M334">INDEX(M$315:M$329,MATCH($E334&amp;$H334,$E$315:$E$329&amp;$H$315:$H$329,0))</f>
        <v>0</v>
      </c>
      <c r="N334" s="65" cm="1">
        <f t="array" ref="N334">INDEX(N$315:N$329,MATCH($E334&amp;$H334,$E$315:$E$329&amp;$H$315:$H$329,0))</f>
        <v>0</v>
      </c>
      <c r="O334" s="65" cm="1">
        <f t="array" ref="O334">INDEX(O$315:O$329,MATCH($E334&amp;$H334,$E$315:$E$329&amp;$H$315:$H$329,0))</f>
        <v>0</v>
      </c>
      <c r="P334" s="65" cm="1">
        <f t="array" ref="P334">INDEX(P$315:P$329,MATCH($E334&amp;$H334,$E$315:$E$329&amp;$H$315:$H$329,0))</f>
        <v>0</v>
      </c>
      <c r="Q334" s="65" cm="1">
        <f t="array" ref="Q334">INDEX(Q$315:Q$329,MATCH($E334&amp;$H334,$E$315:$E$329&amp;$H$315:$H$329,0))</f>
        <v>0</v>
      </c>
      <c r="R334" s="65" cm="1">
        <f t="array" ref="R334">INDEX(R$315:R$329,MATCH($E334&amp;$H334,$E$315:$E$329&amp;$H$315:$H$329,0))</f>
        <v>0</v>
      </c>
      <c r="S334" s="65" cm="1">
        <f t="array" ref="S334">INDEX(S$315:S$329,MATCH($E334&amp;$H334,$E$315:$E$329&amp;$H$315:$H$329,0))</f>
        <v>0</v>
      </c>
      <c r="T334" s="65" cm="1">
        <f t="array" ref="T334">INDEX(T$315:T$329,MATCH($E334&amp;$H334,$E$315:$E$329&amp;$H$315:$H$329,0))</f>
        <v>0</v>
      </c>
      <c r="U334" s="65" cm="1">
        <f t="array" ref="U334">INDEX(U$315:U$329,MATCH($E334&amp;$H334,$E$315:$E$329&amp;$H$315:$H$329,0))</f>
        <v>0</v>
      </c>
      <c r="V334" s="65" cm="1">
        <f t="array" ref="V334">INDEX(V$315:V$329,MATCH($E334&amp;$H334,$E$315:$E$329&amp;$H$315:$H$329,0))</f>
        <v>0</v>
      </c>
      <c r="W334" s="65" cm="1">
        <f t="array" ref="W334">INDEX(W$315:W$329,MATCH($E334&amp;$H334,$E$315:$E$329&amp;$H$315:$H$329,0))</f>
        <v>0</v>
      </c>
      <c r="X334" s="65" cm="1">
        <f t="array" ref="X334">INDEX(X$315:X$329,MATCH($E334&amp;$H334,$E$315:$E$329&amp;$H$315:$H$329,0))</f>
        <v>0</v>
      </c>
      <c r="Y334" s="65" cm="1">
        <f t="array" ref="Y334">INDEX(Y$315:Y$329,MATCH($E334&amp;$H334,$E$315:$E$329&amp;$H$315:$H$329,0))</f>
        <v>0</v>
      </c>
      <c r="Z334" s="65" cm="1">
        <f t="array" ref="Z334">INDEX(Z$315:Z$329,MATCH($E334&amp;$H334,$E$315:$E$329&amp;$H$315:$H$329,0))</f>
        <v>0</v>
      </c>
      <c r="AA334" s="65" cm="1">
        <f t="array" ref="AA334">INDEX(AA$315:AA$329,MATCH($E334&amp;$H334,$E$315:$E$329&amp;$H$315:$H$329,0))</f>
        <v>0</v>
      </c>
      <c r="AB334" s="65" cm="1">
        <f t="array" ref="AB334">INDEX(AB$315:AB$329,MATCH($E334&amp;$H334,$E$315:$E$329&amp;$H$315:$H$329,0))</f>
        <v>0</v>
      </c>
      <c r="AC334" s="65" cm="1">
        <f t="array" ref="AC334">INDEX(AC$315:AC$329,MATCH($E334&amp;$H334,$E$315:$E$329&amp;$H$315:$H$329,0))</f>
        <v>0</v>
      </c>
      <c r="AD334" s="65" cm="1">
        <f t="array" ref="AD334">INDEX(AD$315:AD$329,MATCH($E334&amp;$H334,$E$315:$E$329&amp;$H$315:$H$329,0))</f>
        <v>0</v>
      </c>
      <c r="AE334" s="65" cm="1">
        <f t="array" ref="AE334">INDEX(AE$315:AE$329,MATCH($E334&amp;$H334,$E$315:$E$329&amp;$H$315:$H$329,0))</f>
        <v>0</v>
      </c>
      <c r="AF334" s="65" cm="1">
        <f t="array" ref="AF334">INDEX(AF$315:AF$329,MATCH($E334&amp;$H334,$E$315:$E$329&amp;$H$315:$H$329,0))</f>
        <v>0</v>
      </c>
      <c r="AG334" s="65" cm="1">
        <f t="array" ref="AG334">INDEX(AG$315:AG$329,MATCH($E334&amp;$H334,$E$315:$E$329&amp;$H$315:$H$329,0))</f>
        <v>0</v>
      </c>
      <c r="AH334" s="65" cm="1">
        <f t="array" ref="AH334">INDEX(AH$315:AH$329,MATCH($E334&amp;$H334,$E$315:$E$329&amp;$H$315:$H$329,0))</f>
        <v>0</v>
      </c>
      <c r="AI334" s="65" cm="1">
        <f t="array" ref="AI334">INDEX(AI$315:AI$329,MATCH($E334&amp;$H334,$E$315:$E$329&amp;$H$315:$H$329,0))</f>
        <v>0</v>
      </c>
      <c r="AJ334" s="65" cm="1">
        <f t="array" ref="AJ334">INDEX(AJ$315:AJ$329,MATCH($E334&amp;$H334,$E$315:$E$329&amp;$H$315:$H$329,0))</f>
        <v>0</v>
      </c>
      <c r="AK334" s="65" cm="1">
        <f t="array" ref="AK334">INDEX(AK$315:AK$329,MATCH($E334&amp;$H334,$E$315:$E$329&amp;$H$315:$H$329,0))</f>
        <v>0</v>
      </c>
      <c r="AL334" s="65" cm="1">
        <f t="array" ref="AL334">INDEX(AL$315:AL$329,MATCH($E334&amp;$H334,$E$315:$E$329&amp;$H$315:$H$329,0))</f>
        <v>0</v>
      </c>
      <c r="AM334" s="65" cm="1">
        <f t="array" ref="AM334">INDEX(AM$315:AM$329,MATCH($E334&amp;$H334,$E$315:$E$329&amp;$H$315:$H$329,0))</f>
        <v>0</v>
      </c>
      <c r="AN334" s="65" cm="1">
        <f t="array" ref="AN334">INDEX(AN$315:AN$329,MATCH($E334&amp;$H334,$E$315:$E$329&amp;$H$315:$H$329,0))</f>
        <v>0</v>
      </c>
      <c r="AO334" s="65" cm="1">
        <f t="array" ref="AO334">INDEX(AO$315:AO$329,MATCH($E334&amp;$H334,$E$315:$E$329&amp;$H$315:$H$329,0))</f>
        <v>0</v>
      </c>
      <c r="AP334" s="65" cm="1">
        <f t="array" ref="AP334">INDEX(AP$315:AP$329,MATCH($E334&amp;$H334,$E$315:$E$329&amp;$H$315:$H$329,0))</f>
        <v>0</v>
      </c>
      <c r="AQ334" s="65" cm="1">
        <f t="array" ref="AQ334">INDEX(AQ$315:AQ$329,MATCH($E334&amp;$H334,$E$315:$E$329&amp;$H$315:$H$329,0))</f>
        <v>0</v>
      </c>
      <c r="AR334" s="65" cm="1">
        <f t="array" ref="AR334">INDEX(AR$315:AR$329,MATCH($E334&amp;$H334,$E$315:$E$329&amp;$H$315:$H$329,0))</f>
        <v>0</v>
      </c>
      <c r="AS334" s="65" cm="1">
        <f t="array" ref="AS334">INDEX(AS$315:AS$329,MATCH($E334&amp;$H334,$E$315:$E$329&amp;$H$315:$H$329,0))</f>
        <v>0</v>
      </c>
      <c r="AT334" s="65" cm="1">
        <f t="array" ref="AT334">INDEX(AT$315:AT$329,MATCH($E334&amp;$H334,$E$315:$E$329&amp;$H$315:$H$329,0))</f>
        <v>0</v>
      </c>
      <c r="AU334" s="65" cm="1">
        <f t="array" ref="AU334">INDEX(AU$315:AU$329,MATCH($E334&amp;$H334,$E$315:$E$329&amp;$H$315:$H$329,0))</f>
        <v>0</v>
      </c>
      <c r="AV334" s="65" cm="1">
        <f t="array" ref="AV334">INDEX(AV$315:AV$329,MATCH($E334&amp;$H334,$E$315:$E$329&amp;$H$315:$H$329,0))</f>
        <v>0</v>
      </c>
      <c r="AW334" s="65" cm="1">
        <f t="array" ref="AW334">INDEX(AW$315:AW$329,MATCH($E334&amp;$H334,$E$315:$E$329&amp;$H$315:$H$329,0))</f>
        <v>0</v>
      </c>
      <c r="AX334" s="65" cm="1">
        <f t="array" ref="AX334">INDEX(AX$315:AX$329,MATCH($E334&amp;$H334,$E$315:$E$329&amp;$H$315:$H$329,0))</f>
        <v>0</v>
      </c>
      <c r="AY334" s="65" cm="1">
        <f t="array" ref="AY334">INDEX(AY$315:AY$329,MATCH($E334&amp;$H334,$E$315:$E$329&amp;$H$315:$H$329,0))</f>
        <v>0</v>
      </c>
      <c r="AZ334" s="65" cm="1">
        <f t="array" ref="AZ334">INDEX(AZ$315:AZ$329,MATCH($E334&amp;$H334,$E$315:$E$329&amp;$H$315:$H$329,0))</f>
        <v>0</v>
      </c>
      <c r="BA334" s="65" cm="1">
        <f t="array" ref="BA334">INDEX(BA$315:BA$329,MATCH($E334&amp;$H334,$E$315:$E$329&amp;$H$315:$H$329,0))</f>
        <v>0</v>
      </c>
      <c r="BB334" s="65" cm="1">
        <f t="array" ref="BB334">INDEX(BB$315:BB$329,MATCH($E334&amp;$H334,$E$315:$E$329&amp;$H$315:$H$329,0))</f>
        <v>0</v>
      </c>
      <c r="BC334" s="65" cm="1">
        <f t="array" ref="BC334">INDEX(BC$315:BC$329,MATCH($E334&amp;$H334,$E$315:$E$329&amp;$H$315:$H$329,0))</f>
        <v>0</v>
      </c>
      <c r="BD334" s="65" cm="1">
        <f t="array" ref="BD334">INDEX(BD$315:BD$329,MATCH($E334&amp;$H334,$E$315:$E$329&amp;$H$315:$H$329,0))</f>
        <v>0</v>
      </c>
      <c r="BE334" s="65" cm="1">
        <f t="array" ref="BE334">INDEX(BE$315:BE$329,MATCH($E334&amp;$H334,$E$315:$E$329&amp;$H$315:$H$329,0))</f>
        <v>0</v>
      </c>
      <c r="BF334" s="65" cm="1">
        <f t="array" ref="BF334">INDEX(BF$315:BF$329,MATCH($E334&amp;$H334,$E$315:$E$329&amp;$H$315:$H$329,0))</f>
        <v>0</v>
      </c>
      <c r="BG334" s="65" cm="1">
        <f t="array" ref="BG334">INDEX(BG$315:BG$329,MATCH($E334&amp;$H334,$E$315:$E$329&amp;$H$315:$H$329,0))</f>
        <v>0</v>
      </c>
      <c r="BH334" s="65" cm="1">
        <f t="array" ref="BH334">INDEX(BH$315:BH$329,MATCH($E334&amp;$H334,$E$315:$E$329&amp;$H$315:$H$329,0))</f>
        <v>0</v>
      </c>
      <c r="BI334" s="65" cm="1">
        <f t="array" ref="BI334">INDEX(BI$315:BI$329,MATCH($E334&amp;$H334,$E$315:$E$329&amp;$H$315:$H$329,0))</f>
        <v>0</v>
      </c>
      <c r="BJ334" s="65" cm="1">
        <f t="array" ref="BJ334">INDEX(BJ$315:BJ$329,MATCH($E334&amp;$H334,$E$315:$E$329&amp;$H$315:$H$329,0))</f>
        <v>0</v>
      </c>
      <c r="BK334" s="65" cm="1">
        <f t="array" ref="BK334">INDEX(BK$315:BK$329,MATCH($E334&amp;$H334,$E$315:$E$329&amp;$H$315:$H$329,0))</f>
        <v>0</v>
      </c>
      <c r="BL334" s="65" cm="1">
        <f t="array" ref="BL334">INDEX(BL$315:BL$329,MATCH($E334&amp;$H334,$E$315:$E$329&amp;$H$315:$H$329,0))</f>
        <v>0</v>
      </c>
      <c r="BM334" s="65" cm="1">
        <f t="array" ref="BM334">INDEX(BM$315:BM$329,MATCH($E334&amp;$H334,$E$315:$E$329&amp;$H$315:$H$329,0))</f>
        <v>0</v>
      </c>
      <c r="BN334" s="65" cm="1">
        <f t="array" ref="BN334">INDEX(BN$315:BN$329,MATCH($E334&amp;$H334,$E$315:$E$329&amp;$H$315:$H$329,0))</f>
        <v>0</v>
      </c>
      <c r="BO334" s="65" cm="1">
        <f t="array" ref="BO334">INDEX(BO$315:BO$329,MATCH($E334&amp;$H334,$E$315:$E$329&amp;$H$315:$H$329,0))</f>
        <v>0</v>
      </c>
      <c r="BP334" s="65" cm="1">
        <f t="array" ref="BP334">INDEX(BP$315:BP$329,MATCH($E334&amp;$H334,$E$315:$E$329&amp;$H$315:$H$329,0))</f>
        <v>0</v>
      </c>
      <c r="BQ334" s="65" cm="1">
        <f t="array" ref="BQ334">INDEX(BQ$315:BQ$329,MATCH($E334&amp;$H334,$E$315:$E$329&amp;$H$315:$H$329,0))</f>
        <v>0</v>
      </c>
      <c r="BR334" s="65" cm="1">
        <f t="array" ref="BR334">INDEX(BR$315:BR$329,MATCH($E334&amp;$H334,$E$315:$E$329&amp;$H$315:$H$329,0))</f>
        <v>0</v>
      </c>
      <c r="BS334" s="65" cm="1">
        <f t="array" ref="BS334">INDEX(BS$315:BS$329,MATCH($E334&amp;$H334,$E$315:$E$329&amp;$H$315:$H$329,0))</f>
        <v>0</v>
      </c>
      <c r="BT334" s="65" cm="1">
        <f t="array" ref="BT334">INDEX(BT$315:BT$329,MATCH($E334&amp;$H334,$E$315:$E$329&amp;$H$315:$H$329,0))</f>
        <v>0</v>
      </c>
      <c r="BU334" s="65" cm="1">
        <f t="array" ref="BU334">INDEX(BU$315:BU$329,MATCH($E334&amp;$H334,$E$315:$E$329&amp;$H$315:$H$329,0))</f>
        <v>0</v>
      </c>
      <c r="BV334" s="65" cm="1">
        <f t="array" ref="BV334">INDEX(BV$315:BV$329,MATCH($E334&amp;$H334,$E$315:$E$329&amp;$H$315:$H$329,0))</f>
        <v>0</v>
      </c>
      <c r="BW334" s="65" cm="1">
        <f t="array" ref="BW334">INDEX(BW$315:BW$329,MATCH($E334&amp;$H334,$E$315:$E$329&amp;$H$315:$H$329,0))</f>
        <v>0</v>
      </c>
      <c r="BX334" s="65" cm="1">
        <f t="array" ref="BX334">INDEX(BX$315:BX$329,MATCH($E334&amp;$H334,$E$315:$E$329&amp;$H$315:$H$329,0))</f>
        <v>0</v>
      </c>
      <c r="BY334" s="65" cm="1">
        <f t="array" ref="BY334">INDEX(BY$315:BY$329,MATCH($E334&amp;$H334,$E$315:$E$329&amp;$H$315:$H$329,0))</f>
        <v>0</v>
      </c>
      <c r="BZ334" s="65" cm="1">
        <f t="array" ref="BZ334">INDEX(BZ$315:BZ$329,MATCH($E334&amp;$H334,$E$315:$E$329&amp;$H$315:$H$329,0))</f>
        <v>0</v>
      </c>
      <c r="CA334" s="65" cm="1">
        <f t="array" ref="CA334">INDEX(CA$315:CA$329,MATCH($E334&amp;$H334,$E$315:$E$329&amp;$H$315:$H$329,0))</f>
        <v>0</v>
      </c>
      <c r="CB334" s="65" cm="1">
        <f t="array" ref="CB334">INDEX(CB$315:CB$329,MATCH($E334&amp;$H334,$E$315:$E$329&amp;$H$315:$H$329,0))</f>
        <v>0</v>
      </c>
      <c r="CC334" s="65" cm="1">
        <f t="array" ref="CC334">INDEX(CC$315:CC$329,MATCH($E334&amp;$H334,$E$315:$E$329&amp;$H$315:$H$329,0))</f>
        <v>0</v>
      </c>
      <c r="CD334" s="65" cm="1">
        <f t="array" ref="CD334">INDEX(CD$315:CD$329,MATCH($E334&amp;$H334,$E$315:$E$329&amp;$H$315:$H$329,0))</f>
        <v>0</v>
      </c>
      <c r="CE334" s="65" cm="1">
        <f t="array" ref="CE334">INDEX(CE$315:CE$329,MATCH($E334&amp;$H334,$E$315:$E$329&amp;$H$315:$H$329,0))</f>
        <v>0</v>
      </c>
      <c r="CF334" s="65" cm="1">
        <f t="array" ref="CF334">INDEX(CF$315:CF$329,MATCH($E334&amp;$H334,$E$315:$E$329&amp;$H$315:$H$329,0))</f>
        <v>0</v>
      </c>
      <c r="CG334" s="65" cm="1">
        <f t="array" ref="CG334">INDEX(CG$315:CG$329,MATCH($E334&amp;$H334,$E$315:$E$329&amp;$H$315:$H$329,0))</f>
        <v>0</v>
      </c>
      <c r="CH334" s="65" cm="1">
        <f t="array" ref="CH334">INDEX(CH$315:CH$329,MATCH($E334&amp;$H334,$E$315:$E$329&amp;$H$315:$H$329,0))</f>
        <v>0</v>
      </c>
      <c r="CI334" s="65" cm="1">
        <f t="array" ref="CI334">INDEX(CI$315:CI$329,MATCH($E334&amp;$H334,$E$315:$E$329&amp;$H$315:$H$329,0))</f>
        <v>0</v>
      </c>
      <c r="CJ334" s="65" cm="1">
        <f t="array" ref="CJ334">INDEX(CJ$315:CJ$329,MATCH($E334&amp;$H334,$E$315:$E$329&amp;$H$315:$H$329,0))</f>
        <v>0</v>
      </c>
      <c r="CK334" s="65" cm="1">
        <f t="array" ref="CK334">INDEX(CK$315:CK$329,MATCH($E334&amp;$H334,$E$315:$E$329&amp;$H$315:$H$329,0))</f>
        <v>0</v>
      </c>
      <c r="CL334" s="65" cm="1">
        <f t="array" ref="CL334">INDEX(CL$315:CL$329,MATCH($E334&amp;$H334,$E$315:$E$329&amp;$H$315:$H$329,0))</f>
        <v>0</v>
      </c>
      <c r="CM334" s="65" cm="1">
        <f t="array" ref="CM334">INDEX(CM$315:CM$329,MATCH($E334&amp;$H334,$E$315:$E$329&amp;$H$315:$H$329,0))</f>
        <v>0</v>
      </c>
      <c r="CN334" s="65" cm="1">
        <f t="array" ref="CN334">INDEX(CN$315:CN$329,MATCH($E334&amp;$H334,$E$315:$E$329&amp;$H$315:$H$329,0))</f>
        <v>0</v>
      </c>
      <c r="CO334" s="65" cm="1">
        <f t="array" ref="CO334">INDEX(CO$315:CO$329,MATCH($E334&amp;$H334,$E$315:$E$329&amp;$H$315:$H$329,0))</f>
        <v>0</v>
      </c>
      <c r="CP334" s="65" cm="1">
        <f t="array" ref="CP334">INDEX(CP$315:CP$329,MATCH($E334&amp;$H334,$E$315:$E$329&amp;$H$315:$H$329,0))</f>
        <v>0</v>
      </c>
      <c r="CQ334" s="65" cm="1">
        <f t="array" ref="CQ334">INDEX(CQ$315:CQ$329,MATCH($E334&amp;$H334,$E$315:$E$329&amp;$H$315:$H$329,0))</f>
        <v>0</v>
      </c>
      <c r="CR334" s="65" cm="1">
        <f t="array" ref="CR334">INDEX(CR$315:CR$329,MATCH($E334&amp;$H334,$E$315:$E$329&amp;$H$315:$H$329,0))</f>
        <v>0</v>
      </c>
      <c r="CS334" s="65" cm="1">
        <f t="array" ref="CS334">INDEX(CS$315:CS$329,MATCH($E334&amp;$H334,$E$315:$E$329&amp;$H$315:$H$329,0))</f>
        <v>0</v>
      </c>
      <c r="CT334" s="65" cm="1">
        <f t="array" ref="CT334">INDEX(CT$315:CT$329,MATCH($E334&amp;$H334,$E$315:$E$329&amp;$H$315:$H$329,0))</f>
        <v>0</v>
      </c>
      <c r="CU334" s="65" cm="1">
        <f t="array" ref="CU334">INDEX(CU$315:CU$329,MATCH($E334&amp;$H334,$E$315:$E$329&amp;$H$315:$H$329,0))</f>
        <v>0</v>
      </c>
      <c r="CV334" s="65" cm="1">
        <f t="array" ref="CV334">INDEX(CV$315:CV$329,MATCH($E334&amp;$H334,$E$315:$E$329&amp;$H$315:$H$329,0))</f>
        <v>0</v>
      </c>
    </row>
    <row r="335" spans="2:104" s="12" customFormat="1">
      <c r="C335" s="19"/>
      <c r="D335" s="19"/>
      <c r="E335" s="12" t="s">
        <v>456</v>
      </c>
      <c r="G335" s="21" t="s">
        <v>305</v>
      </c>
      <c r="H335" s="88" t="str">
        <f>Scenarios!$J$106</f>
        <v>Scenario 1</v>
      </c>
      <c r="I335" s="20"/>
      <c r="J335" s="350">
        <f t="shared" si="266"/>
        <v>0</v>
      </c>
      <c r="K335" s="21"/>
      <c r="L335" s="65" cm="1">
        <f t="array" ref="L335">INDEX(L$315:L$329,MATCH($E335&amp;$H335,$E$315:$E$329&amp;$H$315:$H$329,0))</f>
        <v>0</v>
      </c>
      <c r="M335" s="65" cm="1">
        <f t="array" ref="M335">INDEX(M$315:M$329,MATCH($E335&amp;$H335,$E$315:$E$329&amp;$H$315:$H$329,0))</f>
        <v>0</v>
      </c>
      <c r="N335" s="65" cm="1">
        <f t="array" ref="N335">INDEX(N$315:N$329,MATCH($E335&amp;$H335,$E$315:$E$329&amp;$H$315:$H$329,0))</f>
        <v>0</v>
      </c>
      <c r="O335" s="65" cm="1">
        <f t="array" ref="O335">INDEX(O$315:O$329,MATCH($E335&amp;$H335,$E$315:$E$329&amp;$H$315:$H$329,0))</f>
        <v>0</v>
      </c>
      <c r="P335" s="65" cm="1">
        <f t="array" ref="P335">INDEX(P$315:P$329,MATCH($E335&amp;$H335,$E$315:$E$329&amp;$H$315:$H$329,0))</f>
        <v>0</v>
      </c>
      <c r="Q335" s="65" cm="1">
        <f t="array" ref="Q335">INDEX(Q$315:Q$329,MATCH($E335&amp;$H335,$E$315:$E$329&amp;$H$315:$H$329,0))</f>
        <v>0</v>
      </c>
      <c r="R335" s="65" cm="1">
        <f t="array" ref="R335">INDEX(R$315:R$329,MATCH($E335&amp;$H335,$E$315:$E$329&amp;$H$315:$H$329,0))</f>
        <v>0</v>
      </c>
      <c r="S335" s="65" cm="1">
        <f t="array" ref="S335">INDEX(S$315:S$329,MATCH($E335&amp;$H335,$E$315:$E$329&amp;$H$315:$H$329,0))</f>
        <v>0</v>
      </c>
      <c r="T335" s="65" cm="1">
        <f t="array" ref="T335">INDEX(T$315:T$329,MATCH($E335&amp;$H335,$E$315:$E$329&amp;$H$315:$H$329,0))</f>
        <v>0</v>
      </c>
      <c r="U335" s="65" cm="1">
        <f t="array" ref="U335">INDEX(U$315:U$329,MATCH($E335&amp;$H335,$E$315:$E$329&amp;$H$315:$H$329,0))</f>
        <v>0</v>
      </c>
      <c r="V335" s="65" cm="1">
        <f t="array" ref="V335">INDEX(V$315:V$329,MATCH($E335&amp;$H335,$E$315:$E$329&amp;$H$315:$H$329,0))</f>
        <v>0</v>
      </c>
      <c r="W335" s="65" cm="1">
        <f t="array" ref="W335">INDEX(W$315:W$329,MATCH($E335&amp;$H335,$E$315:$E$329&amp;$H$315:$H$329,0))</f>
        <v>0</v>
      </c>
      <c r="X335" s="65" cm="1">
        <f t="array" ref="X335">INDEX(X$315:X$329,MATCH($E335&amp;$H335,$E$315:$E$329&amp;$H$315:$H$329,0))</f>
        <v>0</v>
      </c>
      <c r="Y335" s="65" cm="1">
        <f t="array" ref="Y335">INDEX(Y$315:Y$329,MATCH($E335&amp;$H335,$E$315:$E$329&amp;$H$315:$H$329,0))</f>
        <v>0</v>
      </c>
      <c r="Z335" s="65" cm="1">
        <f t="array" ref="Z335">INDEX(Z$315:Z$329,MATCH($E335&amp;$H335,$E$315:$E$329&amp;$H$315:$H$329,0))</f>
        <v>0</v>
      </c>
      <c r="AA335" s="65" cm="1">
        <f t="array" ref="AA335">INDEX(AA$315:AA$329,MATCH($E335&amp;$H335,$E$315:$E$329&amp;$H$315:$H$329,0))</f>
        <v>0</v>
      </c>
      <c r="AB335" s="65" cm="1">
        <f t="array" ref="AB335">INDEX(AB$315:AB$329,MATCH($E335&amp;$H335,$E$315:$E$329&amp;$H$315:$H$329,0))</f>
        <v>0</v>
      </c>
      <c r="AC335" s="65" cm="1">
        <f t="array" ref="AC335">INDEX(AC$315:AC$329,MATCH($E335&amp;$H335,$E$315:$E$329&amp;$H$315:$H$329,0))</f>
        <v>0</v>
      </c>
      <c r="AD335" s="65" cm="1">
        <f t="array" ref="AD335">INDEX(AD$315:AD$329,MATCH($E335&amp;$H335,$E$315:$E$329&amp;$H$315:$H$329,0))</f>
        <v>0</v>
      </c>
      <c r="AE335" s="65" cm="1">
        <f t="array" ref="AE335">INDEX(AE$315:AE$329,MATCH($E335&amp;$H335,$E$315:$E$329&amp;$H$315:$H$329,0))</f>
        <v>0</v>
      </c>
      <c r="AF335" s="65" cm="1">
        <f t="array" ref="AF335">INDEX(AF$315:AF$329,MATCH($E335&amp;$H335,$E$315:$E$329&amp;$H$315:$H$329,0))</f>
        <v>0</v>
      </c>
      <c r="AG335" s="65" cm="1">
        <f t="array" ref="AG335">INDEX(AG$315:AG$329,MATCH($E335&amp;$H335,$E$315:$E$329&amp;$H$315:$H$329,0))</f>
        <v>0</v>
      </c>
      <c r="AH335" s="65" cm="1">
        <f t="array" ref="AH335">INDEX(AH$315:AH$329,MATCH($E335&amp;$H335,$E$315:$E$329&amp;$H$315:$H$329,0))</f>
        <v>0</v>
      </c>
      <c r="AI335" s="65" cm="1">
        <f t="array" ref="AI335">INDEX(AI$315:AI$329,MATCH($E335&amp;$H335,$E$315:$E$329&amp;$H$315:$H$329,0))</f>
        <v>0</v>
      </c>
      <c r="AJ335" s="65" cm="1">
        <f t="array" ref="AJ335">INDEX(AJ$315:AJ$329,MATCH($E335&amp;$H335,$E$315:$E$329&amp;$H$315:$H$329,0))</f>
        <v>0</v>
      </c>
      <c r="AK335" s="65" cm="1">
        <f t="array" ref="AK335">INDEX(AK$315:AK$329,MATCH($E335&amp;$H335,$E$315:$E$329&amp;$H$315:$H$329,0))</f>
        <v>0</v>
      </c>
      <c r="AL335" s="65" cm="1">
        <f t="array" ref="AL335">INDEX(AL$315:AL$329,MATCH($E335&amp;$H335,$E$315:$E$329&amp;$H$315:$H$329,0))</f>
        <v>0</v>
      </c>
      <c r="AM335" s="65" cm="1">
        <f t="array" ref="AM335">INDEX(AM$315:AM$329,MATCH($E335&amp;$H335,$E$315:$E$329&amp;$H$315:$H$329,0))</f>
        <v>0</v>
      </c>
      <c r="AN335" s="65" cm="1">
        <f t="array" ref="AN335">INDEX(AN$315:AN$329,MATCH($E335&amp;$H335,$E$315:$E$329&amp;$H$315:$H$329,0))</f>
        <v>0</v>
      </c>
      <c r="AO335" s="65" cm="1">
        <f t="array" ref="AO335">INDEX(AO$315:AO$329,MATCH($E335&amp;$H335,$E$315:$E$329&amp;$H$315:$H$329,0))</f>
        <v>0</v>
      </c>
      <c r="AP335" s="65" cm="1">
        <f t="array" ref="AP335">INDEX(AP$315:AP$329,MATCH($E335&amp;$H335,$E$315:$E$329&amp;$H$315:$H$329,0))</f>
        <v>0</v>
      </c>
      <c r="AQ335" s="65" cm="1">
        <f t="array" ref="AQ335">INDEX(AQ$315:AQ$329,MATCH($E335&amp;$H335,$E$315:$E$329&amp;$H$315:$H$329,0))</f>
        <v>0</v>
      </c>
      <c r="AR335" s="65" cm="1">
        <f t="array" ref="AR335">INDEX(AR$315:AR$329,MATCH($E335&amp;$H335,$E$315:$E$329&amp;$H$315:$H$329,0))</f>
        <v>0</v>
      </c>
      <c r="AS335" s="65" cm="1">
        <f t="array" ref="AS335">INDEX(AS$315:AS$329,MATCH($E335&amp;$H335,$E$315:$E$329&amp;$H$315:$H$329,0))</f>
        <v>0</v>
      </c>
      <c r="AT335" s="65" cm="1">
        <f t="array" ref="AT335">INDEX(AT$315:AT$329,MATCH($E335&amp;$H335,$E$315:$E$329&amp;$H$315:$H$329,0))</f>
        <v>0</v>
      </c>
      <c r="AU335" s="65" cm="1">
        <f t="array" ref="AU335">INDEX(AU$315:AU$329,MATCH($E335&amp;$H335,$E$315:$E$329&amp;$H$315:$H$329,0))</f>
        <v>0</v>
      </c>
      <c r="AV335" s="65" cm="1">
        <f t="array" ref="AV335">INDEX(AV$315:AV$329,MATCH($E335&amp;$H335,$E$315:$E$329&amp;$H$315:$H$329,0))</f>
        <v>0</v>
      </c>
      <c r="AW335" s="65" cm="1">
        <f t="array" ref="AW335">INDEX(AW$315:AW$329,MATCH($E335&amp;$H335,$E$315:$E$329&amp;$H$315:$H$329,0))</f>
        <v>0</v>
      </c>
      <c r="AX335" s="65" cm="1">
        <f t="array" ref="AX335">INDEX(AX$315:AX$329,MATCH($E335&amp;$H335,$E$315:$E$329&amp;$H$315:$H$329,0))</f>
        <v>0</v>
      </c>
      <c r="AY335" s="65" cm="1">
        <f t="array" ref="AY335">INDEX(AY$315:AY$329,MATCH($E335&amp;$H335,$E$315:$E$329&amp;$H$315:$H$329,0))</f>
        <v>0</v>
      </c>
      <c r="AZ335" s="65" cm="1">
        <f t="array" ref="AZ335">INDEX(AZ$315:AZ$329,MATCH($E335&amp;$H335,$E$315:$E$329&amp;$H$315:$H$329,0))</f>
        <v>0</v>
      </c>
      <c r="BA335" s="65" cm="1">
        <f t="array" ref="BA335">INDEX(BA$315:BA$329,MATCH($E335&amp;$H335,$E$315:$E$329&amp;$H$315:$H$329,0))</f>
        <v>0</v>
      </c>
      <c r="BB335" s="65" cm="1">
        <f t="array" ref="BB335">INDEX(BB$315:BB$329,MATCH($E335&amp;$H335,$E$315:$E$329&amp;$H$315:$H$329,0))</f>
        <v>0</v>
      </c>
      <c r="BC335" s="65" cm="1">
        <f t="array" ref="BC335">INDEX(BC$315:BC$329,MATCH($E335&amp;$H335,$E$315:$E$329&amp;$H$315:$H$329,0))</f>
        <v>0</v>
      </c>
      <c r="BD335" s="65" cm="1">
        <f t="array" ref="BD335">INDEX(BD$315:BD$329,MATCH($E335&amp;$H335,$E$315:$E$329&amp;$H$315:$H$329,0))</f>
        <v>0</v>
      </c>
      <c r="BE335" s="65" cm="1">
        <f t="array" ref="BE335">INDEX(BE$315:BE$329,MATCH($E335&amp;$H335,$E$315:$E$329&amp;$H$315:$H$329,0))</f>
        <v>0</v>
      </c>
      <c r="BF335" s="65" cm="1">
        <f t="array" ref="BF335">INDEX(BF$315:BF$329,MATCH($E335&amp;$H335,$E$315:$E$329&amp;$H$315:$H$329,0))</f>
        <v>0</v>
      </c>
      <c r="BG335" s="65" cm="1">
        <f t="array" ref="BG335">INDEX(BG$315:BG$329,MATCH($E335&amp;$H335,$E$315:$E$329&amp;$H$315:$H$329,0))</f>
        <v>0</v>
      </c>
      <c r="BH335" s="65" cm="1">
        <f t="array" ref="BH335">INDEX(BH$315:BH$329,MATCH($E335&amp;$H335,$E$315:$E$329&amp;$H$315:$H$329,0))</f>
        <v>0</v>
      </c>
      <c r="BI335" s="65" cm="1">
        <f t="array" ref="BI335">INDEX(BI$315:BI$329,MATCH($E335&amp;$H335,$E$315:$E$329&amp;$H$315:$H$329,0))</f>
        <v>0</v>
      </c>
      <c r="BJ335" s="65" cm="1">
        <f t="array" ref="BJ335">INDEX(BJ$315:BJ$329,MATCH($E335&amp;$H335,$E$315:$E$329&amp;$H$315:$H$329,0))</f>
        <v>0</v>
      </c>
      <c r="BK335" s="65" cm="1">
        <f t="array" ref="BK335">INDEX(BK$315:BK$329,MATCH($E335&amp;$H335,$E$315:$E$329&amp;$H$315:$H$329,0))</f>
        <v>0</v>
      </c>
      <c r="BL335" s="65" cm="1">
        <f t="array" ref="BL335">INDEX(BL$315:BL$329,MATCH($E335&amp;$H335,$E$315:$E$329&amp;$H$315:$H$329,0))</f>
        <v>0</v>
      </c>
      <c r="BM335" s="65" cm="1">
        <f t="array" ref="BM335">INDEX(BM$315:BM$329,MATCH($E335&amp;$H335,$E$315:$E$329&amp;$H$315:$H$329,0))</f>
        <v>0</v>
      </c>
      <c r="BN335" s="65" cm="1">
        <f t="array" ref="BN335">INDEX(BN$315:BN$329,MATCH($E335&amp;$H335,$E$315:$E$329&amp;$H$315:$H$329,0))</f>
        <v>0</v>
      </c>
      <c r="BO335" s="65" cm="1">
        <f t="array" ref="BO335">INDEX(BO$315:BO$329,MATCH($E335&amp;$H335,$E$315:$E$329&amp;$H$315:$H$329,0))</f>
        <v>0</v>
      </c>
      <c r="BP335" s="65" cm="1">
        <f t="array" ref="BP335">INDEX(BP$315:BP$329,MATCH($E335&amp;$H335,$E$315:$E$329&amp;$H$315:$H$329,0))</f>
        <v>0</v>
      </c>
      <c r="BQ335" s="65" cm="1">
        <f t="array" ref="BQ335">INDEX(BQ$315:BQ$329,MATCH($E335&amp;$H335,$E$315:$E$329&amp;$H$315:$H$329,0))</f>
        <v>0</v>
      </c>
      <c r="BR335" s="65" cm="1">
        <f t="array" ref="BR335">INDEX(BR$315:BR$329,MATCH($E335&amp;$H335,$E$315:$E$329&amp;$H$315:$H$329,0))</f>
        <v>0</v>
      </c>
      <c r="BS335" s="65" cm="1">
        <f t="array" ref="BS335">INDEX(BS$315:BS$329,MATCH($E335&amp;$H335,$E$315:$E$329&amp;$H$315:$H$329,0))</f>
        <v>0</v>
      </c>
      <c r="BT335" s="65" cm="1">
        <f t="array" ref="BT335">INDEX(BT$315:BT$329,MATCH($E335&amp;$H335,$E$315:$E$329&amp;$H$315:$H$329,0))</f>
        <v>0</v>
      </c>
      <c r="BU335" s="65" cm="1">
        <f t="array" ref="BU335">INDEX(BU$315:BU$329,MATCH($E335&amp;$H335,$E$315:$E$329&amp;$H$315:$H$329,0))</f>
        <v>0</v>
      </c>
      <c r="BV335" s="65" cm="1">
        <f t="array" ref="BV335">INDEX(BV$315:BV$329,MATCH($E335&amp;$H335,$E$315:$E$329&amp;$H$315:$H$329,0))</f>
        <v>0</v>
      </c>
      <c r="BW335" s="65" cm="1">
        <f t="array" ref="BW335">INDEX(BW$315:BW$329,MATCH($E335&amp;$H335,$E$315:$E$329&amp;$H$315:$H$329,0))</f>
        <v>0</v>
      </c>
      <c r="BX335" s="65" cm="1">
        <f t="array" ref="BX335">INDEX(BX$315:BX$329,MATCH($E335&amp;$H335,$E$315:$E$329&amp;$H$315:$H$329,0))</f>
        <v>0</v>
      </c>
      <c r="BY335" s="65" cm="1">
        <f t="array" ref="BY335">INDEX(BY$315:BY$329,MATCH($E335&amp;$H335,$E$315:$E$329&amp;$H$315:$H$329,0))</f>
        <v>0</v>
      </c>
      <c r="BZ335" s="65" cm="1">
        <f t="array" ref="BZ335">INDEX(BZ$315:BZ$329,MATCH($E335&amp;$H335,$E$315:$E$329&amp;$H$315:$H$329,0))</f>
        <v>0</v>
      </c>
      <c r="CA335" s="65" cm="1">
        <f t="array" ref="CA335">INDEX(CA$315:CA$329,MATCH($E335&amp;$H335,$E$315:$E$329&amp;$H$315:$H$329,0))</f>
        <v>0</v>
      </c>
      <c r="CB335" s="65" cm="1">
        <f t="array" ref="CB335">INDEX(CB$315:CB$329,MATCH($E335&amp;$H335,$E$315:$E$329&amp;$H$315:$H$329,0))</f>
        <v>0</v>
      </c>
      <c r="CC335" s="65" cm="1">
        <f t="array" ref="CC335">INDEX(CC$315:CC$329,MATCH($E335&amp;$H335,$E$315:$E$329&amp;$H$315:$H$329,0))</f>
        <v>0</v>
      </c>
      <c r="CD335" s="65" cm="1">
        <f t="array" ref="CD335">INDEX(CD$315:CD$329,MATCH($E335&amp;$H335,$E$315:$E$329&amp;$H$315:$H$329,0))</f>
        <v>0</v>
      </c>
      <c r="CE335" s="65" cm="1">
        <f t="array" ref="CE335">INDEX(CE$315:CE$329,MATCH($E335&amp;$H335,$E$315:$E$329&amp;$H$315:$H$329,0))</f>
        <v>0</v>
      </c>
      <c r="CF335" s="65" cm="1">
        <f t="array" ref="CF335">INDEX(CF$315:CF$329,MATCH($E335&amp;$H335,$E$315:$E$329&amp;$H$315:$H$329,0))</f>
        <v>0</v>
      </c>
      <c r="CG335" s="65" cm="1">
        <f t="array" ref="CG335">INDEX(CG$315:CG$329,MATCH($E335&amp;$H335,$E$315:$E$329&amp;$H$315:$H$329,0))</f>
        <v>0</v>
      </c>
      <c r="CH335" s="65" cm="1">
        <f t="array" ref="CH335">INDEX(CH$315:CH$329,MATCH($E335&amp;$H335,$E$315:$E$329&amp;$H$315:$H$329,0))</f>
        <v>0</v>
      </c>
      <c r="CI335" s="65" cm="1">
        <f t="array" ref="CI335">INDEX(CI$315:CI$329,MATCH($E335&amp;$H335,$E$315:$E$329&amp;$H$315:$H$329,0))</f>
        <v>0</v>
      </c>
      <c r="CJ335" s="65" cm="1">
        <f t="array" ref="CJ335">INDEX(CJ$315:CJ$329,MATCH($E335&amp;$H335,$E$315:$E$329&amp;$H$315:$H$329,0))</f>
        <v>0</v>
      </c>
      <c r="CK335" s="65" cm="1">
        <f t="array" ref="CK335">INDEX(CK$315:CK$329,MATCH($E335&amp;$H335,$E$315:$E$329&amp;$H$315:$H$329,0))</f>
        <v>0</v>
      </c>
      <c r="CL335" s="65" cm="1">
        <f t="array" ref="CL335">INDEX(CL$315:CL$329,MATCH($E335&amp;$H335,$E$315:$E$329&amp;$H$315:$H$329,0))</f>
        <v>0</v>
      </c>
      <c r="CM335" s="65" cm="1">
        <f t="array" ref="CM335">INDEX(CM$315:CM$329,MATCH($E335&amp;$H335,$E$315:$E$329&amp;$H$315:$H$329,0))</f>
        <v>0</v>
      </c>
      <c r="CN335" s="65" cm="1">
        <f t="array" ref="CN335">INDEX(CN$315:CN$329,MATCH($E335&amp;$H335,$E$315:$E$329&amp;$H$315:$H$329,0))</f>
        <v>0</v>
      </c>
      <c r="CO335" s="65" cm="1">
        <f t="array" ref="CO335">INDEX(CO$315:CO$329,MATCH($E335&amp;$H335,$E$315:$E$329&amp;$H$315:$H$329,0))</f>
        <v>0</v>
      </c>
      <c r="CP335" s="65" cm="1">
        <f t="array" ref="CP335">INDEX(CP$315:CP$329,MATCH($E335&amp;$H335,$E$315:$E$329&amp;$H$315:$H$329,0))</f>
        <v>0</v>
      </c>
      <c r="CQ335" s="65" cm="1">
        <f t="array" ref="CQ335">INDEX(CQ$315:CQ$329,MATCH($E335&amp;$H335,$E$315:$E$329&amp;$H$315:$H$329,0))</f>
        <v>0</v>
      </c>
      <c r="CR335" s="65" cm="1">
        <f t="array" ref="CR335">INDEX(CR$315:CR$329,MATCH($E335&amp;$H335,$E$315:$E$329&amp;$H$315:$H$329,0))</f>
        <v>0</v>
      </c>
      <c r="CS335" s="65" cm="1">
        <f t="array" ref="CS335">INDEX(CS$315:CS$329,MATCH($E335&amp;$H335,$E$315:$E$329&amp;$H$315:$H$329,0))</f>
        <v>0</v>
      </c>
      <c r="CT335" s="65" cm="1">
        <f t="array" ref="CT335">INDEX(CT$315:CT$329,MATCH($E335&amp;$H335,$E$315:$E$329&amp;$H$315:$H$329,0))</f>
        <v>0</v>
      </c>
      <c r="CU335" s="65" cm="1">
        <f t="array" ref="CU335">INDEX(CU$315:CU$329,MATCH($E335&amp;$H335,$E$315:$E$329&amp;$H$315:$H$329,0))</f>
        <v>0</v>
      </c>
      <c r="CV335" s="65" cm="1">
        <f t="array" ref="CV335">INDEX(CV$315:CV$329,MATCH($E335&amp;$H335,$E$315:$E$329&amp;$H$315:$H$329,0))</f>
        <v>0</v>
      </c>
    </row>
    <row r="336" spans="2:104" s="12" customFormat="1">
      <c r="C336" s="19"/>
      <c r="D336" s="19"/>
      <c r="E336" s="12" t="s">
        <v>457</v>
      </c>
      <c r="G336" s="21" t="s">
        <v>305</v>
      </c>
      <c r="H336" s="88" t="str">
        <f>Scenarios!$J$106</f>
        <v>Scenario 1</v>
      </c>
      <c r="I336" s="20"/>
      <c r="J336" s="350">
        <f t="shared" si="266"/>
        <v>0</v>
      </c>
      <c r="K336" s="21"/>
      <c r="L336" s="474"/>
      <c r="M336" s="474"/>
      <c r="N336" s="474"/>
      <c r="O336" s="474"/>
      <c r="P336" s="474"/>
      <c r="Q336" s="474"/>
      <c r="R336" s="474"/>
      <c r="S336" s="474"/>
      <c r="T336" s="474"/>
      <c r="U336" s="474"/>
      <c r="V336" s="474"/>
      <c r="W336" s="474"/>
      <c r="X336" s="474"/>
      <c r="Y336" s="474"/>
      <c r="Z336" s="474"/>
      <c r="AA336" s="474"/>
      <c r="AB336" s="474"/>
      <c r="AC336" s="474"/>
      <c r="AD336" s="474"/>
      <c r="AE336" s="474"/>
      <c r="AF336" s="474"/>
      <c r="AG336" s="474"/>
      <c r="AH336" s="474"/>
      <c r="AI336" s="474"/>
      <c r="AJ336" s="474"/>
      <c r="AK336" s="474"/>
      <c r="AL336" s="474"/>
      <c r="AM336" s="474"/>
      <c r="AN336" s="474"/>
      <c r="AO336" s="474"/>
      <c r="AP336" s="474"/>
      <c r="AQ336" s="474"/>
      <c r="AR336" s="474"/>
      <c r="AS336" s="474"/>
      <c r="AT336" s="474"/>
      <c r="AU336" s="474"/>
      <c r="AV336" s="474"/>
      <c r="AW336" s="474"/>
      <c r="AX336" s="474"/>
      <c r="AY336" s="474"/>
      <c r="AZ336" s="474"/>
      <c r="BA336" s="474"/>
      <c r="BB336" s="474"/>
      <c r="BC336" s="474"/>
      <c r="BD336" s="474"/>
      <c r="BE336" s="474"/>
      <c r="BF336" s="474"/>
      <c r="BG336" s="474"/>
      <c r="BH336" s="474"/>
      <c r="BI336" s="474"/>
      <c r="BJ336" s="474"/>
      <c r="BK336" s="474"/>
      <c r="BL336" s="474"/>
      <c r="BM336" s="474"/>
      <c r="BN336" s="474"/>
      <c r="BO336" s="474"/>
      <c r="BP336" s="474"/>
      <c r="BQ336" s="474"/>
      <c r="BR336" s="474"/>
      <c r="BS336" s="474"/>
      <c r="BT336" s="474"/>
      <c r="BU336" s="474"/>
      <c r="BV336" s="474"/>
      <c r="BW336" s="474"/>
      <c r="BX336" s="474"/>
      <c r="BY336" s="474"/>
      <c r="BZ336" s="474"/>
      <c r="CA336" s="474"/>
      <c r="CB336" s="474"/>
      <c r="CC336" s="474"/>
      <c r="CD336" s="474"/>
      <c r="CE336" s="474"/>
      <c r="CF336" s="474"/>
      <c r="CG336" s="474"/>
      <c r="CH336" s="474"/>
      <c r="CI336" s="474"/>
      <c r="CJ336" s="474"/>
      <c r="CK336" s="474"/>
      <c r="CL336" s="474"/>
      <c r="CM336" s="474"/>
      <c r="CN336" s="474"/>
      <c r="CO336" s="474"/>
      <c r="CP336" s="474"/>
      <c r="CQ336" s="474"/>
      <c r="CR336" s="474"/>
      <c r="CS336" s="474"/>
      <c r="CT336" s="474"/>
      <c r="CU336" s="474"/>
      <c r="CV336" s="474"/>
    </row>
    <row r="337" spans="1:104" s="12" customFormat="1">
      <c r="C337" s="19"/>
      <c r="D337" s="19"/>
      <c r="G337" s="21"/>
      <c r="H337" s="88"/>
      <c r="I337" s="20"/>
      <c r="J337" s="350"/>
      <c r="K337" s="21"/>
      <c r="L337" s="65"/>
      <c r="M337" s="65"/>
      <c r="N337" s="65"/>
      <c r="O337" s="65"/>
      <c r="P337" s="65"/>
      <c r="Q337" s="65"/>
      <c r="R337" s="65"/>
      <c r="S337" s="65"/>
      <c r="T337" s="65"/>
      <c r="U337" s="65"/>
      <c r="V337" s="65"/>
      <c r="W337" s="65"/>
      <c r="X337" s="65"/>
      <c r="Y337" s="65"/>
      <c r="Z337" s="65"/>
      <c r="AA337" s="65"/>
      <c r="AB337" s="65"/>
      <c r="AC337" s="65"/>
      <c r="AD337" s="65"/>
      <c r="AE337" s="65"/>
      <c r="AF337" s="65"/>
      <c r="AG337" s="65"/>
      <c r="AH337" s="65"/>
      <c r="AI337" s="65"/>
      <c r="AJ337" s="65"/>
      <c r="AK337" s="65"/>
      <c r="AL337" s="65"/>
      <c r="AM337" s="65"/>
      <c r="AN337" s="65"/>
      <c r="AO337" s="65"/>
      <c r="AP337" s="65"/>
      <c r="AQ337" s="65"/>
      <c r="AR337" s="65"/>
      <c r="AS337" s="65"/>
      <c r="AT337" s="65"/>
      <c r="AU337" s="65"/>
      <c r="AV337" s="65"/>
      <c r="AW337" s="65"/>
      <c r="AX337" s="65"/>
      <c r="AY337" s="65"/>
      <c r="AZ337" s="65"/>
      <c r="BA337" s="65"/>
      <c r="BB337" s="65"/>
      <c r="BC337" s="65"/>
      <c r="BD337" s="65"/>
      <c r="BE337" s="65"/>
      <c r="BF337" s="65"/>
      <c r="BG337" s="65"/>
      <c r="BH337" s="65"/>
      <c r="BI337" s="65"/>
      <c r="BJ337" s="65"/>
      <c r="BK337" s="65"/>
      <c r="BL337" s="65"/>
      <c r="BM337" s="65"/>
      <c r="BN337" s="65"/>
      <c r="BO337" s="65"/>
      <c r="BP337" s="65"/>
      <c r="BQ337" s="65"/>
      <c r="BR337" s="65"/>
      <c r="BS337" s="65"/>
      <c r="BT337" s="65"/>
      <c r="BU337" s="65"/>
      <c r="BV337" s="65"/>
      <c r="BW337" s="65"/>
      <c r="BX337" s="65"/>
      <c r="BY337" s="65"/>
      <c r="BZ337" s="65"/>
      <c r="CA337" s="65"/>
      <c r="CB337" s="65"/>
      <c r="CC337" s="65"/>
      <c r="CD337" s="65"/>
      <c r="CE337" s="65"/>
      <c r="CF337" s="65"/>
      <c r="CG337" s="65"/>
      <c r="CH337" s="65"/>
      <c r="CI337" s="65"/>
      <c r="CJ337" s="65"/>
      <c r="CK337" s="65"/>
      <c r="CL337" s="65"/>
      <c r="CM337" s="65"/>
      <c r="CN337" s="65"/>
      <c r="CO337" s="65"/>
      <c r="CP337" s="65"/>
      <c r="CQ337" s="65"/>
      <c r="CR337" s="65"/>
      <c r="CS337" s="65"/>
      <c r="CT337" s="65"/>
      <c r="CU337" s="65"/>
      <c r="CV337" s="65"/>
    </row>
    <row r="338" spans="1:104" s="12" customFormat="1">
      <c r="C338" s="19"/>
      <c r="D338" s="19"/>
      <c r="G338" s="21"/>
      <c r="H338" s="88"/>
      <c r="I338" s="20"/>
      <c r="J338" s="350"/>
      <c r="K338" s="21"/>
      <c r="L338" s="65"/>
      <c r="M338" s="65"/>
      <c r="N338" s="65"/>
      <c r="O338" s="65"/>
      <c r="P338" s="65"/>
      <c r="Q338" s="65"/>
      <c r="R338" s="65"/>
      <c r="S338" s="65"/>
      <c r="T338" s="65"/>
      <c r="U338" s="65"/>
      <c r="V338" s="65"/>
      <c r="W338" s="65"/>
      <c r="X338" s="65"/>
      <c r="Y338" s="65"/>
      <c r="Z338" s="65"/>
      <c r="AA338" s="65"/>
      <c r="AB338" s="65"/>
      <c r="AC338" s="65"/>
      <c r="AD338" s="65"/>
      <c r="AE338" s="65"/>
      <c r="AF338" s="65"/>
      <c r="AG338" s="65"/>
      <c r="AH338" s="65"/>
      <c r="AI338" s="65"/>
      <c r="AJ338" s="65"/>
      <c r="AK338" s="65"/>
      <c r="AL338" s="65"/>
      <c r="AM338" s="65"/>
      <c r="AN338" s="65"/>
      <c r="AO338" s="65"/>
      <c r="AP338" s="65"/>
      <c r="AQ338" s="65"/>
      <c r="AR338" s="65"/>
      <c r="AS338" s="65"/>
      <c r="AT338" s="65"/>
      <c r="AU338" s="65"/>
      <c r="AV338" s="65"/>
      <c r="AW338" s="65"/>
      <c r="AX338" s="65"/>
      <c r="AY338" s="65"/>
      <c r="AZ338" s="65"/>
      <c r="BA338" s="65"/>
      <c r="BB338" s="65"/>
      <c r="BC338" s="65"/>
      <c r="BD338" s="65"/>
      <c r="BE338" s="65"/>
      <c r="BF338" s="65"/>
      <c r="BG338" s="65"/>
      <c r="BH338" s="65"/>
      <c r="BI338" s="65"/>
      <c r="BJ338" s="65"/>
      <c r="BK338" s="65"/>
      <c r="BL338" s="65"/>
      <c r="BM338" s="65"/>
      <c r="BN338" s="65"/>
      <c r="BO338" s="65"/>
      <c r="BP338" s="65"/>
      <c r="BQ338" s="65"/>
      <c r="BR338" s="65"/>
      <c r="BS338" s="65"/>
      <c r="BT338" s="65"/>
      <c r="BU338" s="65"/>
      <c r="BV338" s="65"/>
      <c r="BW338" s="65"/>
      <c r="BX338" s="65"/>
      <c r="BY338" s="65"/>
      <c r="BZ338" s="65"/>
      <c r="CA338" s="65"/>
      <c r="CB338" s="65"/>
      <c r="CC338" s="65"/>
      <c r="CD338" s="65"/>
      <c r="CE338" s="65"/>
      <c r="CF338" s="65"/>
      <c r="CG338" s="65"/>
      <c r="CH338" s="65"/>
      <c r="CI338" s="65"/>
      <c r="CJ338" s="65"/>
      <c r="CK338" s="65"/>
      <c r="CL338" s="65"/>
      <c r="CM338" s="65"/>
      <c r="CN338" s="65"/>
      <c r="CO338" s="65"/>
      <c r="CP338" s="65"/>
      <c r="CQ338" s="65"/>
      <c r="CR338" s="65"/>
      <c r="CS338" s="65"/>
      <c r="CT338" s="65"/>
      <c r="CU338" s="65"/>
      <c r="CV338" s="65"/>
    </row>
    <row r="339" spans="1:104" s="12" customFormat="1">
      <c r="C339" s="43">
        <f>MAX($B$15:C331)+0.1</f>
        <v>9.3999999999999986</v>
      </c>
      <c r="D339" s="41" t="s">
        <v>460</v>
      </c>
      <c r="E339" s="41"/>
      <c r="F339" s="41"/>
      <c r="G339" s="41"/>
      <c r="H339" s="41"/>
      <c r="I339" s="41"/>
      <c r="J339" s="41"/>
      <c r="K339" s="41"/>
      <c r="L339" s="41"/>
      <c r="M339" s="41"/>
      <c r="N339" s="41"/>
      <c r="O339" s="41"/>
      <c r="P339" s="41"/>
      <c r="Q339" s="41"/>
      <c r="R339" s="41"/>
      <c r="S339" s="41"/>
      <c r="T339" s="41"/>
      <c r="U339" s="41"/>
      <c r="V339" s="41"/>
      <c r="W339" s="41"/>
      <c r="X339" s="41"/>
      <c r="Y339" s="41"/>
      <c r="Z339" s="41"/>
      <c r="AA339" s="41"/>
      <c r="AB339" s="41"/>
      <c r="AC339" s="41"/>
      <c r="AD339" s="41"/>
      <c r="AE339" s="41"/>
      <c r="AF339" s="41"/>
      <c r="AG339" s="41"/>
      <c r="AH339" s="41"/>
      <c r="AI339" s="41"/>
      <c r="AJ339" s="41"/>
      <c r="AK339" s="41"/>
      <c r="AL339" s="41"/>
      <c r="AM339" s="41"/>
      <c r="AN339" s="41"/>
      <c r="AO339" s="41"/>
      <c r="AP339" s="41"/>
      <c r="AQ339" s="41"/>
      <c r="AR339" s="41"/>
      <c r="AS339" s="41"/>
      <c r="AT339" s="41"/>
      <c r="AU339" s="41"/>
      <c r="AV339" s="41"/>
      <c r="AW339" s="41"/>
      <c r="AX339" s="41"/>
      <c r="AY339" s="41"/>
      <c r="AZ339" s="41"/>
      <c r="BA339" s="41"/>
      <c r="BB339" s="41"/>
      <c r="BC339" s="41"/>
      <c r="BD339" s="41"/>
      <c r="BE339" s="41"/>
      <c r="BF339" s="41"/>
      <c r="BG339" s="41"/>
      <c r="BH339" s="41"/>
      <c r="BI339" s="41"/>
      <c r="BJ339" s="41"/>
      <c r="BK339" s="41"/>
      <c r="BL339" s="41"/>
      <c r="BM339" s="41"/>
      <c r="BN339" s="41"/>
      <c r="BO339" s="41"/>
      <c r="BP339" s="41"/>
      <c r="BQ339" s="41"/>
      <c r="BR339" s="41"/>
      <c r="BS339" s="41"/>
      <c r="BT339" s="41"/>
      <c r="BU339" s="41"/>
      <c r="BV339" s="41"/>
      <c r="BW339" s="41"/>
      <c r="BX339" s="41"/>
      <c r="BY339" s="41"/>
      <c r="BZ339" s="41"/>
      <c r="CA339" s="41"/>
      <c r="CB339" s="41"/>
      <c r="CC339" s="41"/>
      <c r="CD339" s="41"/>
      <c r="CE339" s="41"/>
      <c r="CF339" s="41"/>
      <c r="CG339" s="41"/>
      <c r="CH339" s="41"/>
      <c r="CI339" s="41"/>
      <c r="CJ339" s="41"/>
      <c r="CK339" s="41"/>
      <c r="CL339" s="41"/>
      <c r="CM339" s="41"/>
      <c r="CN339" s="41"/>
      <c r="CO339" s="41"/>
      <c r="CP339" s="41"/>
      <c r="CQ339" s="41"/>
      <c r="CR339" s="41"/>
      <c r="CS339" s="41"/>
      <c r="CT339" s="41"/>
      <c r="CU339" s="41"/>
      <c r="CV339" s="41"/>
      <c r="CW339" s="41"/>
      <c r="CX339" s="41"/>
      <c r="CY339" s="41"/>
      <c r="CZ339" s="21"/>
    </row>
    <row r="340" spans="1:104" s="12" customFormat="1">
      <c r="C340" s="69"/>
      <c r="D340" s="19"/>
      <c r="E340" s="29" t="s">
        <v>461</v>
      </c>
      <c r="F340" s="105"/>
      <c r="G340" s="21" t="s">
        <v>305</v>
      </c>
      <c r="H340" s="2" t="s">
        <v>54</v>
      </c>
      <c r="I340" s="20"/>
      <c r="J340" s="350">
        <f>SUM(L340:CV340)</f>
        <v>0</v>
      </c>
      <c r="K340" s="21"/>
      <c r="L340" s="325">
        <v>0</v>
      </c>
      <c r="M340" s="325">
        <v>0</v>
      </c>
      <c r="N340" s="325">
        <v>0</v>
      </c>
      <c r="O340" s="325">
        <v>0</v>
      </c>
      <c r="P340" s="325">
        <v>0</v>
      </c>
      <c r="Q340" s="325">
        <v>0</v>
      </c>
      <c r="R340" s="325">
        <v>0</v>
      </c>
      <c r="S340" s="325">
        <v>0</v>
      </c>
      <c r="T340" s="325">
        <v>0</v>
      </c>
      <c r="U340" s="325">
        <v>0</v>
      </c>
      <c r="V340" s="325">
        <v>0</v>
      </c>
      <c r="W340" s="325">
        <v>0</v>
      </c>
      <c r="X340" s="325">
        <v>0</v>
      </c>
      <c r="Y340" s="325">
        <v>0</v>
      </c>
      <c r="Z340" s="325">
        <v>0</v>
      </c>
      <c r="AA340" s="325">
        <v>0</v>
      </c>
      <c r="AB340" s="325">
        <v>0</v>
      </c>
      <c r="AC340" s="325">
        <v>0</v>
      </c>
      <c r="AD340" s="325">
        <v>0</v>
      </c>
      <c r="AE340" s="325">
        <v>0</v>
      </c>
      <c r="AF340" s="325">
        <v>0</v>
      </c>
      <c r="AG340" s="325">
        <v>0</v>
      </c>
      <c r="AH340" s="325">
        <v>0</v>
      </c>
      <c r="AI340" s="325">
        <v>0</v>
      </c>
      <c r="AJ340" s="325">
        <v>0</v>
      </c>
      <c r="AK340" s="325">
        <v>0</v>
      </c>
      <c r="AL340" s="325">
        <v>0</v>
      </c>
      <c r="AM340" s="325">
        <v>0</v>
      </c>
      <c r="AN340" s="325">
        <v>0</v>
      </c>
      <c r="AO340" s="325">
        <v>0</v>
      </c>
      <c r="AP340" s="325">
        <v>0</v>
      </c>
      <c r="AQ340" s="325">
        <v>0</v>
      </c>
      <c r="AR340" s="325">
        <v>0</v>
      </c>
      <c r="AS340" s="325">
        <v>0</v>
      </c>
      <c r="AT340" s="325">
        <v>0</v>
      </c>
      <c r="AU340" s="325">
        <v>0</v>
      </c>
      <c r="AV340" s="325">
        <v>0</v>
      </c>
      <c r="AW340" s="325">
        <v>0</v>
      </c>
      <c r="AX340" s="325">
        <v>0</v>
      </c>
      <c r="AY340" s="325">
        <v>0</v>
      </c>
      <c r="AZ340" s="325">
        <v>0</v>
      </c>
      <c r="BA340" s="325">
        <v>0</v>
      </c>
      <c r="BB340" s="325">
        <v>0</v>
      </c>
      <c r="BC340" s="325">
        <v>0</v>
      </c>
      <c r="BD340" s="325">
        <v>0</v>
      </c>
      <c r="BE340" s="325">
        <v>0</v>
      </c>
      <c r="BF340" s="325">
        <v>0</v>
      </c>
      <c r="BG340" s="325">
        <v>0</v>
      </c>
      <c r="BH340" s="325">
        <v>0</v>
      </c>
      <c r="BI340" s="325">
        <v>0</v>
      </c>
      <c r="BJ340" s="325">
        <v>0</v>
      </c>
      <c r="BK340" s="325">
        <v>0</v>
      </c>
      <c r="BL340" s="325">
        <v>0</v>
      </c>
      <c r="BM340" s="325">
        <v>0</v>
      </c>
      <c r="BN340" s="325">
        <v>0</v>
      </c>
      <c r="BO340" s="325">
        <v>0</v>
      </c>
      <c r="BP340" s="325">
        <v>0</v>
      </c>
      <c r="BQ340" s="325">
        <v>0</v>
      </c>
      <c r="BR340" s="325">
        <v>0</v>
      </c>
      <c r="BS340" s="325">
        <v>0</v>
      </c>
      <c r="BT340" s="325">
        <v>0</v>
      </c>
      <c r="BU340" s="325">
        <v>0</v>
      </c>
      <c r="BV340" s="325">
        <v>0</v>
      </c>
      <c r="BW340" s="325">
        <v>0</v>
      </c>
      <c r="BX340" s="325">
        <v>0</v>
      </c>
      <c r="BY340" s="325">
        <v>0</v>
      </c>
      <c r="BZ340" s="325">
        <v>0</v>
      </c>
      <c r="CA340" s="325">
        <v>0</v>
      </c>
      <c r="CB340" s="325">
        <v>0</v>
      </c>
      <c r="CC340" s="325">
        <v>0</v>
      </c>
      <c r="CD340" s="325">
        <v>0</v>
      </c>
      <c r="CE340" s="325">
        <v>0</v>
      </c>
      <c r="CF340" s="325">
        <v>0</v>
      </c>
      <c r="CG340" s="325">
        <v>0</v>
      </c>
      <c r="CH340" s="325">
        <v>0</v>
      </c>
      <c r="CI340" s="325">
        <v>0</v>
      </c>
      <c r="CJ340" s="325">
        <v>0</v>
      </c>
      <c r="CK340" s="325">
        <v>0</v>
      </c>
      <c r="CL340" s="325">
        <v>0</v>
      </c>
      <c r="CM340" s="325"/>
      <c r="CN340" s="325"/>
      <c r="CO340" s="325"/>
      <c r="CP340" s="325"/>
      <c r="CQ340" s="325"/>
      <c r="CR340" s="325"/>
      <c r="CS340" s="325"/>
      <c r="CT340" s="325"/>
      <c r="CU340" s="325"/>
      <c r="CV340" s="325"/>
      <c r="CW340" s="21"/>
      <c r="CX340" s="21"/>
      <c r="CY340" s="21"/>
      <c r="CZ340" s="21"/>
    </row>
    <row r="341" spans="1:104" s="12" customFormat="1">
      <c r="C341" s="69"/>
      <c r="D341" s="19"/>
      <c r="E341" s="29" t="s">
        <v>462</v>
      </c>
      <c r="F341" s="105"/>
      <c r="G341" s="21" t="s">
        <v>305</v>
      </c>
      <c r="H341" s="2" t="s">
        <v>54</v>
      </c>
      <c r="I341" s="20"/>
      <c r="J341" s="350">
        <f>SUM(L341:CV341)</f>
        <v>0</v>
      </c>
      <c r="K341" s="21"/>
      <c r="L341" s="325">
        <v>0</v>
      </c>
      <c r="M341" s="325">
        <v>0</v>
      </c>
      <c r="N341" s="325">
        <v>0</v>
      </c>
      <c r="O341" s="325">
        <v>0</v>
      </c>
      <c r="P341" s="325">
        <v>0</v>
      </c>
      <c r="Q341" s="325">
        <v>0</v>
      </c>
      <c r="R341" s="325">
        <v>0</v>
      </c>
      <c r="S341" s="325">
        <v>0</v>
      </c>
      <c r="T341" s="325">
        <v>0</v>
      </c>
      <c r="U341" s="325">
        <v>0</v>
      </c>
      <c r="V341" s="325">
        <v>0</v>
      </c>
      <c r="W341" s="325">
        <v>0</v>
      </c>
      <c r="X341" s="325">
        <v>0</v>
      </c>
      <c r="Y341" s="325">
        <v>0</v>
      </c>
      <c r="Z341" s="325">
        <v>0</v>
      </c>
      <c r="AA341" s="325">
        <v>0</v>
      </c>
      <c r="AB341" s="325">
        <v>0</v>
      </c>
      <c r="AC341" s="325">
        <v>0</v>
      </c>
      <c r="AD341" s="325">
        <v>0</v>
      </c>
      <c r="AE341" s="325">
        <v>0</v>
      </c>
      <c r="AF341" s="325">
        <v>0</v>
      </c>
      <c r="AG341" s="325">
        <v>0</v>
      </c>
      <c r="AH341" s="325">
        <v>0</v>
      </c>
      <c r="AI341" s="325">
        <v>0</v>
      </c>
      <c r="AJ341" s="325">
        <v>0</v>
      </c>
      <c r="AK341" s="325">
        <v>0</v>
      </c>
      <c r="AL341" s="325">
        <v>0</v>
      </c>
      <c r="AM341" s="325">
        <v>0</v>
      </c>
      <c r="AN341" s="325">
        <v>0</v>
      </c>
      <c r="AO341" s="325">
        <v>0</v>
      </c>
      <c r="AP341" s="325">
        <v>0</v>
      </c>
      <c r="AQ341" s="325">
        <v>0</v>
      </c>
      <c r="AR341" s="325">
        <v>0</v>
      </c>
      <c r="AS341" s="325">
        <v>0</v>
      </c>
      <c r="AT341" s="325">
        <v>0</v>
      </c>
      <c r="AU341" s="325">
        <v>0</v>
      </c>
      <c r="AV341" s="325">
        <v>0</v>
      </c>
      <c r="AW341" s="325">
        <v>0</v>
      </c>
      <c r="AX341" s="325">
        <v>0</v>
      </c>
      <c r="AY341" s="325">
        <v>0</v>
      </c>
      <c r="AZ341" s="325">
        <v>0</v>
      </c>
      <c r="BA341" s="325">
        <v>0</v>
      </c>
      <c r="BB341" s="325">
        <v>0</v>
      </c>
      <c r="BC341" s="325">
        <v>0</v>
      </c>
      <c r="BD341" s="325">
        <v>0</v>
      </c>
      <c r="BE341" s="325">
        <v>0</v>
      </c>
      <c r="BF341" s="325">
        <v>0</v>
      </c>
      <c r="BG341" s="325">
        <v>0</v>
      </c>
      <c r="BH341" s="325">
        <v>0</v>
      </c>
      <c r="BI341" s="325">
        <v>0</v>
      </c>
      <c r="BJ341" s="325">
        <v>0</v>
      </c>
      <c r="BK341" s="325">
        <v>0</v>
      </c>
      <c r="BL341" s="325">
        <v>0</v>
      </c>
      <c r="BM341" s="325">
        <v>0</v>
      </c>
      <c r="BN341" s="325">
        <v>0</v>
      </c>
      <c r="BO341" s="325">
        <v>0</v>
      </c>
      <c r="BP341" s="325">
        <v>0</v>
      </c>
      <c r="BQ341" s="325">
        <v>0</v>
      </c>
      <c r="BR341" s="325">
        <v>0</v>
      </c>
      <c r="BS341" s="325">
        <v>0</v>
      </c>
      <c r="BT341" s="325">
        <v>0</v>
      </c>
      <c r="BU341" s="325">
        <v>0</v>
      </c>
      <c r="BV341" s="325">
        <v>0</v>
      </c>
      <c r="BW341" s="325">
        <v>0</v>
      </c>
      <c r="BX341" s="325">
        <v>0</v>
      </c>
      <c r="BY341" s="325">
        <v>0</v>
      </c>
      <c r="BZ341" s="325">
        <v>0</v>
      </c>
      <c r="CA341" s="325">
        <v>0</v>
      </c>
      <c r="CB341" s="325">
        <v>0</v>
      </c>
      <c r="CC341" s="325">
        <v>0</v>
      </c>
      <c r="CD341" s="325">
        <v>0</v>
      </c>
      <c r="CE341" s="325">
        <v>0</v>
      </c>
      <c r="CF341" s="325">
        <v>0</v>
      </c>
      <c r="CG341" s="325">
        <v>0</v>
      </c>
      <c r="CH341" s="325">
        <v>0</v>
      </c>
      <c r="CI341" s="325">
        <v>0</v>
      </c>
      <c r="CJ341" s="325">
        <v>0</v>
      </c>
      <c r="CK341" s="325">
        <v>0</v>
      </c>
      <c r="CL341" s="325">
        <v>0</v>
      </c>
      <c r="CM341" s="325"/>
      <c r="CN341" s="325"/>
      <c r="CO341" s="325"/>
      <c r="CP341" s="325"/>
      <c r="CQ341" s="325"/>
      <c r="CR341" s="325"/>
      <c r="CS341" s="325"/>
      <c r="CT341" s="325"/>
      <c r="CU341" s="325"/>
      <c r="CV341" s="325"/>
      <c r="CW341" s="21"/>
      <c r="CX341" s="21"/>
      <c r="CY341" s="21"/>
      <c r="CZ341" s="21"/>
    </row>
    <row r="342" spans="1:104" s="12" customFormat="1">
      <c r="C342" s="69"/>
      <c r="D342" s="19"/>
      <c r="E342" s="105"/>
      <c r="F342" s="105"/>
      <c r="G342" s="20"/>
      <c r="H342" s="10"/>
      <c r="I342" s="20"/>
      <c r="J342" s="20"/>
      <c r="K342" s="21"/>
      <c r="L342" s="21"/>
      <c r="M342" s="21"/>
      <c r="N342" s="21"/>
      <c r="O342" s="21"/>
      <c r="P342" s="21"/>
      <c r="Q342" s="21"/>
      <c r="R342" s="21"/>
      <c r="S342" s="21"/>
      <c r="T342" s="21"/>
      <c r="U342" s="21"/>
      <c r="V342" s="21"/>
      <c r="W342" s="21"/>
      <c r="X342" s="21"/>
      <c r="Y342" s="21"/>
      <c r="Z342" s="21"/>
      <c r="AA342" s="21"/>
      <c r="AB342" s="21"/>
      <c r="AC342" s="21"/>
      <c r="AD342" s="21"/>
      <c r="AE342" s="21"/>
      <c r="AF342" s="21"/>
      <c r="AG342" s="21"/>
      <c r="AH342" s="21"/>
      <c r="AI342" s="21"/>
      <c r="AJ342" s="21"/>
      <c r="AK342" s="21"/>
      <c r="AL342" s="21"/>
      <c r="AM342" s="21"/>
      <c r="AN342" s="21"/>
      <c r="AO342" s="21"/>
      <c r="AP342" s="21"/>
      <c r="AQ342" s="21"/>
      <c r="AR342" s="21"/>
      <c r="AS342" s="21"/>
      <c r="AT342" s="21"/>
      <c r="AU342" s="21"/>
      <c r="AV342" s="21"/>
      <c r="AW342" s="21"/>
      <c r="AX342" s="21"/>
      <c r="AY342" s="21"/>
      <c r="AZ342" s="21"/>
      <c r="BA342" s="21"/>
      <c r="BB342" s="21"/>
      <c r="BC342" s="21"/>
      <c r="BD342" s="21"/>
      <c r="BE342" s="21"/>
      <c r="BF342" s="21"/>
      <c r="BG342" s="21"/>
      <c r="BH342" s="21"/>
      <c r="BI342" s="21"/>
      <c r="BJ342" s="21"/>
      <c r="BK342" s="21"/>
      <c r="BL342" s="21"/>
      <c r="BM342" s="21"/>
      <c r="BN342" s="21"/>
      <c r="BO342" s="21"/>
      <c r="BP342" s="21"/>
      <c r="BQ342" s="21"/>
      <c r="BR342" s="21"/>
      <c r="BS342" s="21"/>
      <c r="BT342" s="21"/>
      <c r="BU342" s="21"/>
      <c r="BV342" s="21"/>
      <c r="BW342" s="21"/>
      <c r="BX342" s="21"/>
      <c r="BY342" s="21"/>
      <c r="BZ342" s="21"/>
      <c r="CA342" s="21"/>
      <c r="CB342" s="21"/>
      <c r="CC342" s="21"/>
      <c r="CD342" s="21"/>
      <c r="CE342" s="21"/>
      <c r="CF342" s="21"/>
      <c r="CG342" s="21"/>
      <c r="CH342" s="21"/>
      <c r="CI342" s="21"/>
      <c r="CJ342" s="21"/>
      <c r="CK342" s="21"/>
      <c r="CL342" s="21"/>
      <c r="CM342" s="21"/>
      <c r="CN342" s="21"/>
      <c r="CO342" s="21"/>
      <c r="CP342" s="21"/>
      <c r="CQ342" s="21"/>
      <c r="CR342" s="21"/>
      <c r="CS342" s="21"/>
      <c r="CT342" s="21"/>
      <c r="CU342" s="21"/>
      <c r="CV342" s="21"/>
      <c r="CW342" s="21"/>
      <c r="CX342" s="21"/>
      <c r="CY342" s="21"/>
      <c r="CZ342" s="21"/>
    </row>
    <row r="343" spans="1:104" s="12" customFormat="1">
      <c r="C343" s="43">
        <f>MAX($B$15:C342)+0.1</f>
        <v>9.4999999999999982</v>
      </c>
      <c r="D343" s="41" t="s">
        <v>463</v>
      </c>
      <c r="E343" s="41"/>
      <c r="F343" s="41"/>
      <c r="G343" s="41"/>
      <c r="H343" s="41"/>
      <c r="I343" s="41"/>
      <c r="J343" s="41"/>
      <c r="K343" s="41"/>
      <c r="L343" s="41"/>
      <c r="M343" s="41"/>
      <c r="N343" s="41"/>
      <c r="O343" s="41"/>
      <c r="P343" s="41"/>
      <c r="Q343" s="41"/>
      <c r="R343" s="41"/>
      <c r="S343" s="41"/>
      <c r="T343" s="41"/>
      <c r="U343" s="41"/>
      <c r="V343" s="41"/>
      <c r="W343" s="41"/>
      <c r="X343" s="41"/>
      <c r="Y343" s="41"/>
      <c r="Z343" s="41"/>
      <c r="AA343" s="41"/>
      <c r="AB343" s="41"/>
      <c r="AC343" s="41"/>
      <c r="AD343" s="41"/>
      <c r="AE343" s="41"/>
      <c r="AF343" s="41"/>
      <c r="AG343" s="41"/>
      <c r="AH343" s="41"/>
      <c r="AI343" s="41"/>
      <c r="AJ343" s="41"/>
      <c r="AK343" s="41"/>
      <c r="AL343" s="41"/>
      <c r="AM343" s="41"/>
      <c r="AN343" s="41"/>
      <c r="AO343" s="41"/>
      <c r="AP343" s="41"/>
      <c r="AQ343" s="41"/>
      <c r="AR343" s="41"/>
      <c r="AS343" s="41"/>
      <c r="AT343" s="41"/>
      <c r="AU343" s="41"/>
      <c r="AV343" s="41"/>
      <c r="AW343" s="41"/>
      <c r="AX343" s="41"/>
      <c r="AY343" s="41"/>
      <c r="AZ343" s="41"/>
      <c r="BA343" s="41"/>
      <c r="BB343" s="41"/>
      <c r="BC343" s="41"/>
      <c r="BD343" s="41"/>
      <c r="BE343" s="41"/>
      <c r="BF343" s="41"/>
      <c r="BG343" s="41"/>
      <c r="BH343" s="41"/>
      <c r="BI343" s="41"/>
      <c r="BJ343" s="41"/>
      <c r="BK343" s="41"/>
      <c r="BL343" s="41"/>
      <c r="BM343" s="41"/>
      <c r="BN343" s="41"/>
      <c r="BO343" s="41"/>
      <c r="BP343" s="41"/>
      <c r="BQ343" s="41"/>
      <c r="BR343" s="41"/>
      <c r="BS343" s="41"/>
      <c r="BT343" s="41"/>
      <c r="BU343" s="41"/>
      <c r="BV343" s="41"/>
      <c r="BW343" s="41"/>
      <c r="BX343" s="41"/>
      <c r="BY343" s="41"/>
      <c r="BZ343" s="41"/>
      <c r="CA343" s="41"/>
      <c r="CB343" s="41"/>
      <c r="CC343" s="41"/>
      <c r="CD343" s="41"/>
      <c r="CE343" s="41"/>
      <c r="CF343" s="41"/>
      <c r="CG343" s="41"/>
      <c r="CH343" s="41"/>
      <c r="CI343" s="41"/>
      <c r="CJ343" s="41"/>
      <c r="CK343" s="41"/>
      <c r="CL343" s="41"/>
      <c r="CM343" s="41"/>
      <c r="CN343" s="41"/>
      <c r="CO343" s="41"/>
      <c r="CP343" s="41"/>
      <c r="CQ343" s="41"/>
      <c r="CR343" s="41"/>
      <c r="CS343" s="41"/>
      <c r="CT343" s="41"/>
      <c r="CU343" s="41"/>
      <c r="CV343" s="41"/>
      <c r="CW343" s="41"/>
      <c r="CX343" s="41"/>
      <c r="CY343" s="41"/>
      <c r="CZ343" s="21"/>
    </row>
    <row r="344" spans="1:104" s="12" customFormat="1">
      <c r="C344" s="69"/>
      <c r="D344" s="19"/>
      <c r="E344" s="29" t="s">
        <v>461</v>
      </c>
      <c r="G344" s="21" t="s">
        <v>305</v>
      </c>
      <c r="H344" s="88"/>
      <c r="I344" s="20"/>
      <c r="J344" s="350">
        <f>SUM(L344:CV344)</f>
        <v>0</v>
      </c>
      <c r="K344" s="21"/>
      <c r="L344" s="325"/>
      <c r="M344" s="325"/>
      <c r="N344" s="325"/>
      <c r="O344" s="325"/>
      <c r="P344" s="325"/>
      <c r="Q344" s="325"/>
      <c r="R344" s="325"/>
      <c r="S344" s="325"/>
      <c r="T344" s="325"/>
      <c r="U344" s="325"/>
      <c r="V344" s="325"/>
      <c r="W344" s="325"/>
      <c r="X344" s="325"/>
      <c r="Y344" s="325"/>
      <c r="Z344" s="325"/>
      <c r="AA344" s="325"/>
      <c r="AB344" s="325"/>
      <c r="AC344" s="325"/>
      <c r="AD344" s="325">
        <v>0</v>
      </c>
      <c r="AE344" s="325">
        <v>0</v>
      </c>
      <c r="AF344" s="325">
        <v>0</v>
      </c>
      <c r="AG344" s="325">
        <v>0</v>
      </c>
      <c r="AH344" s="325">
        <v>0</v>
      </c>
      <c r="AI344" s="325">
        <v>0</v>
      </c>
      <c r="AJ344" s="325">
        <v>0</v>
      </c>
      <c r="AK344" s="325">
        <v>0</v>
      </c>
      <c r="AL344" s="325">
        <v>0</v>
      </c>
      <c r="AM344" s="325">
        <v>0</v>
      </c>
      <c r="AN344" s="325">
        <v>0</v>
      </c>
      <c r="AO344" s="325">
        <v>0</v>
      </c>
      <c r="AP344" s="325">
        <v>0</v>
      </c>
      <c r="AQ344" s="325">
        <v>0</v>
      </c>
      <c r="AR344" s="325">
        <v>0</v>
      </c>
      <c r="AS344" s="325">
        <v>0</v>
      </c>
      <c r="AT344" s="325">
        <v>0</v>
      </c>
      <c r="AU344" s="325">
        <v>0</v>
      </c>
      <c r="AV344" s="325">
        <v>0</v>
      </c>
      <c r="AW344" s="325">
        <v>0</v>
      </c>
      <c r="AX344" s="325">
        <v>0</v>
      </c>
      <c r="AY344" s="325">
        <v>0</v>
      </c>
      <c r="AZ344" s="325">
        <v>0</v>
      </c>
      <c r="BA344" s="325">
        <v>0</v>
      </c>
      <c r="BB344" s="325">
        <v>0</v>
      </c>
      <c r="BC344" s="325">
        <v>0</v>
      </c>
      <c r="BD344" s="325">
        <v>0</v>
      </c>
      <c r="BE344" s="325">
        <v>0</v>
      </c>
      <c r="BF344" s="325">
        <v>0</v>
      </c>
      <c r="BG344" s="325">
        <v>0</v>
      </c>
      <c r="BH344" s="325">
        <v>0</v>
      </c>
      <c r="BI344" s="325">
        <v>0</v>
      </c>
      <c r="BJ344" s="325">
        <v>0</v>
      </c>
      <c r="BK344" s="325">
        <v>0</v>
      </c>
      <c r="BL344" s="325">
        <v>0</v>
      </c>
      <c r="BM344" s="325">
        <v>0</v>
      </c>
      <c r="BN344" s="325">
        <v>0</v>
      </c>
      <c r="BO344" s="325">
        <v>0</v>
      </c>
      <c r="BP344" s="325">
        <v>0</v>
      </c>
      <c r="BQ344" s="325">
        <v>0</v>
      </c>
      <c r="BR344" s="325">
        <v>0</v>
      </c>
      <c r="BS344" s="325">
        <v>0</v>
      </c>
      <c r="BT344" s="325">
        <v>0</v>
      </c>
      <c r="BU344" s="325">
        <v>0</v>
      </c>
      <c r="BV344" s="325">
        <v>0</v>
      </c>
      <c r="BW344" s="325">
        <v>0</v>
      </c>
      <c r="BX344" s="325">
        <v>0</v>
      </c>
      <c r="BY344" s="325">
        <v>0</v>
      </c>
      <c r="BZ344" s="325">
        <v>0</v>
      </c>
      <c r="CA344" s="325">
        <v>0</v>
      </c>
      <c r="CB344" s="325">
        <v>0</v>
      </c>
      <c r="CC344" s="325">
        <v>0</v>
      </c>
      <c r="CD344" s="325">
        <v>0</v>
      </c>
      <c r="CE344" s="325">
        <v>0</v>
      </c>
      <c r="CF344" s="325">
        <v>0</v>
      </c>
      <c r="CG344" s="325">
        <v>0</v>
      </c>
      <c r="CH344" s="325">
        <v>0</v>
      </c>
      <c r="CI344" s="325">
        <v>0</v>
      </c>
      <c r="CJ344" s="325">
        <v>0</v>
      </c>
      <c r="CK344" s="325">
        <v>0</v>
      </c>
      <c r="CL344" s="325">
        <v>0</v>
      </c>
      <c r="CM344" s="325"/>
      <c r="CN344" s="325"/>
      <c r="CO344" s="325"/>
      <c r="CP344" s="325"/>
      <c r="CQ344" s="325"/>
      <c r="CR344" s="325"/>
      <c r="CS344" s="325"/>
      <c r="CT344" s="325"/>
      <c r="CU344" s="325"/>
      <c r="CV344" s="325"/>
      <c r="CW344" s="21"/>
      <c r="CX344" s="21"/>
      <c r="CY344" s="21"/>
      <c r="CZ344" s="21"/>
    </row>
    <row r="345" spans="1:104" s="12" customFormat="1">
      <c r="C345" s="69"/>
      <c r="D345" s="19"/>
      <c r="E345" s="29" t="s">
        <v>462</v>
      </c>
      <c r="G345" s="21" t="s">
        <v>305</v>
      </c>
      <c r="H345" s="88"/>
      <c r="I345" s="20"/>
      <c r="J345" s="350">
        <f>SUM(L345:CV345)</f>
        <v>0</v>
      </c>
      <c r="K345" s="21"/>
      <c r="L345" s="325"/>
      <c r="M345" s="325"/>
      <c r="N345" s="325"/>
      <c r="O345" s="325"/>
      <c r="P345" s="325"/>
      <c r="Q345" s="325"/>
      <c r="R345" s="325"/>
      <c r="S345" s="325"/>
      <c r="T345" s="325"/>
      <c r="U345" s="325"/>
      <c r="V345" s="325"/>
      <c r="W345" s="325"/>
      <c r="X345" s="325"/>
      <c r="Y345" s="325"/>
      <c r="Z345" s="325"/>
      <c r="AA345" s="325"/>
      <c r="AB345" s="325"/>
      <c r="AC345" s="325"/>
      <c r="AD345" s="325">
        <v>0</v>
      </c>
      <c r="AE345" s="325">
        <v>0</v>
      </c>
      <c r="AF345" s="325">
        <v>0</v>
      </c>
      <c r="AG345" s="325">
        <v>0</v>
      </c>
      <c r="AH345" s="325">
        <v>0</v>
      </c>
      <c r="AI345" s="325">
        <v>0</v>
      </c>
      <c r="AJ345" s="325">
        <v>0</v>
      </c>
      <c r="AK345" s="325">
        <v>0</v>
      </c>
      <c r="AL345" s="325">
        <v>0</v>
      </c>
      <c r="AM345" s="325">
        <v>0</v>
      </c>
      <c r="AN345" s="325">
        <v>0</v>
      </c>
      <c r="AO345" s="325">
        <v>0</v>
      </c>
      <c r="AP345" s="325">
        <v>0</v>
      </c>
      <c r="AQ345" s="325">
        <v>0</v>
      </c>
      <c r="AR345" s="325">
        <v>0</v>
      </c>
      <c r="AS345" s="325">
        <v>0</v>
      </c>
      <c r="AT345" s="325">
        <v>0</v>
      </c>
      <c r="AU345" s="325">
        <v>0</v>
      </c>
      <c r="AV345" s="325">
        <v>0</v>
      </c>
      <c r="AW345" s="325">
        <v>0</v>
      </c>
      <c r="AX345" s="325">
        <v>0</v>
      </c>
      <c r="AY345" s="325">
        <v>0</v>
      </c>
      <c r="AZ345" s="325">
        <v>0</v>
      </c>
      <c r="BA345" s="325">
        <v>0</v>
      </c>
      <c r="BB345" s="325">
        <v>0</v>
      </c>
      <c r="BC345" s="325">
        <v>0</v>
      </c>
      <c r="BD345" s="325">
        <v>0</v>
      </c>
      <c r="BE345" s="325">
        <v>0</v>
      </c>
      <c r="BF345" s="325">
        <v>0</v>
      </c>
      <c r="BG345" s="325">
        <v>0</v>
      </c>
      <c r="BH345" s="325">
        <v>0</v>
      </c>
      <c r="BI345" s="325">
        <v>0</v>
      </c>
      <c r="BJ345" s="325">
        <v>0</v>
      </c>
      <c r="BK345" s="325">
        <v>0</v>
      </c>
      <c r="BL345" s="325">
        <v>0</v>
      </c>
      <c r="BM345" s="325">
        <v>0</v>
      </c>
      <c r="BN345" s="325">
        <v>0</v>
      </c>
      <c r="BO345" s="325">
        <v>0</v>
      </c>
      <c r="BP345" s="325">
        <v>0</v>
      </c>
      <c r="BQ345" s="325">
        <v>0</v>
      </c>
      <c r="BR345" s="325">
        <v>0</v>
      </c>
      <c r="BS345" s="325">
        <v>0</v>
      </c>
      <c r="BT345" s="325">
        <v>0</v>
      </c>
      <c r="BU345" s="325">
        <v>0</v>
      </c>
      <c r="BV345" s="325">
        <v>0</v>
      </c>
      <c r="BW345" s="325">
        <v>0</v>
      </c>
      <c r="BX345" s="325">
        <v>0</v>
      </c>
      <c r="BY345" s="325">
        <v>0</v>
      </c>
      <c r="BZ345" s="325">
        <v>0</v>
      </c>
      <c r="CA345" s="325">
        <v>0</v>
      </c>
      <c r="CB345" s="325">
        <v>0</v>
      </c>
      <c r="CC345" s="325">
        <v>0</v>
      </c>
      <c r="CD345" s="325">
        <v>0</v>
      </c>
      <c r="CE345" s="325">
        <v>0</v>
      </c>
      <c r="CF345" s="325">
        <v>0</v>
      </c>
      <c r="CG345" s="325">
        <v>0</v>
      </c>
      <c r="CH345" s="325">
        <v>0</v>
      </c>
      <c r="CI345" s="325">
        <v>0</v>
      </c>
      <c r="CJ345" s="325">
        <v>0</v>
      </c>
      <c r="CK345" s="325">
        <v>0</v>
      </c>
      <c r="CL345" s="325">
        <v>0</v>
      </c>
      <c r="CM345" s="325"/>
      <c r="CN345" s="325"/>
      <c r="CO345" s="325"/>
      <c r="CP345" s="325"/>
      <c r="CQ345" s="325"/>
      <c r="CR345" s="325"/>
      <c r="CS345" s="325"/>
      <c r="CT345" s="325"/>
      <c r="CU345" s="325"/>
      <c r="CV345" s="325"/>
      <c r="CW345" s="21"/>
      <c r="CX345" s="21"/>
      <c r="CY345" s="21"/>
      <c r="CZ345" s="21"/>
    </row>
    <row r="346" spans="1:104" s="12" customFormat="1">
      <c r="C346" s="69"/>
      <c r="D346" s="19"/>
      <c r="G346" s="20"/>
      <c r="H346" s="20"/>
      <c r="I346" s="20"/>
      <c r="J346" s="20"/>
      <c r="K346" s="21"/>
      <c r="L346" s="21"/>
      <c r="M346" s="21"/>
      <c r="N346" s="21"/>
      <c r="O346" s="21"/>
      <c r="P346" s="21"/>
      <c r="Q346" s="21"/>
      <c r="R346" s="21"/>
      <c r="S346" s="21"/>
      <c r="T346" s="21"/>
      <c r="U346" s="21"/>
      <c r="V346" s="21"/>
      <c r="W346" s="21"/>
      <c r="X346" s="21"/>
      <c r="Y346" s="21"/>
      <c r="Z346" s="21"/>
      <c r="AA346" s="21"/>
      <c r="AB346" s="21"/>
      <c r="AC346" s="21"/>
      <c r="AD346" s="21"/>
      <c r="AE346" s="21"/>
      <c r="AF346" s="21"/>
      <c r="AG346" s="21"/>
      <c r="AH346" s="21"/>
      <c r="AI346" s="21"/>
      <c r="AJ346" s="21"/>
      <c r="AK346" s="21"/>
      <c r="AL346" s="21"/>
      <c r="AM346" s="21"/>
      <c r="AN346" s="21"/>
      <c r="AO346" s="21"/>
      <c r="AP346" s="21"/>
      <c r="AQ346" s="21"/>
      <c r="AR346" s="21"/>
      <c r="AS346" s="21"/>
      <c r="AT346" s="21"/>
      <c r="AU346" s="21"/>
      <c r="AV346" s="21"/>
      <c r="AW346" s="21"/>
      <c r="AX346" s="21"/>
      <c r="AY346" s="21"/>
      <c r="AZ346" s="21"/>
      <c r="BA346" s="21"/>
      <c r="BB346" s="21"/>
      <c r="BC346" s="21"/>
      <c r="BD346" s="21"/>
      <c r="BE346" s="21"/>
      <c r="BF346" s="21"/>
      <c r="BG346" s="21"/>
      <c r="BH346" s="21"/>
      <c r="BI346" s="21"/>
      <c r="BJ346" s="21"/>
      <c r="BK346" s="21"/>
      <c r="BL346" s="21"/>
      <c r="BM346" s="21"/>
      <c r="BN346" s="21"/>
      <c r="BO346" s="21"/>
      <c r="BP346" s="21"/>
      <c r="BQ346" s="21"/>
      <c r="BR346" s="21"/>
      <c r="BS346" s="21"/>
      <c r="BT346" s="21"/>
      <c r="BU346" s="21"/>
      <c r="BV346" s="21"/>
      <c r="BW346" s="21"/>
      <c r="BX346" s="21"/>
      <c r="BY346" s="21"/>
      <c r="BZ346" s="21"/>
      <c r="CA346" s="21"/>
      <c r="CB346" s="21"/>
      <c r="CC346" s="21"/>
      <c r="CD346" s="21"/>
      <c r="CE346" s="21"/>
      <c r="CF346" s="21"/>
      <c r="CG346" s="21"/>
      <c r="CH346" s="21"/>
      <c r="CI346" s="21"/>
      <c r="CJ346" s="21"/>
      <c r="CK346" s="21"/>
      <c r="CL346" s="21"/>
      <c r="CM346" s="21"/>
      <c r="CN346" s="21"/>
      <c r="CO346" s="21"/>
      <c r="CP346" s="21"/>
      <c r="CQ346" s="21"/>
      <c r="CR346" s="21"/>
      <c r="CS346" s="21"/>
      <c r="CT346" s="21"/>
      <c r="CU346" s="21"/>
      <c r="CV346" s="21"/>
      <c r="CW346" s="21"/>
      <c r="CX346" s="21"/>
      <c r="CY346" s="21"/>
      <c r="CZ346" s="21"/>
    </row>
    <row r="347" spans="1:104" s="12" customFormat="1">
      <c r="C347" s="43">
        <f>MAX($B$15:C346)+0.1</f>
        <v>9.5999999999999979</v>
      </c>
      <c r="D347" s="41" t="s">
        <v>464</v>
      </c>
      <c r="E347" s="41"/>
      <c r="F347" s="41"/>
      <c r="G347" s="41"/>
      <c r="H347" s="41"/>
      <c r="I347" s="41"/>
      <c r="J347" s="41"/>
      <c r="K347" s="41"/>
      <c r="L347" s="41"/>
      <c r="M347" s="41"/>
      <c r="N347" s="41"/>
      <c r="O347" s="41"/>
      <c r="P347" s="41"/>
      <c r="Q347" s="41"/>
      <c r="R347" s="41"/>
      <c r="S347" s="41"/>
      <c r="T347" s="41"/>
      <c r="U347" s="41"/>
      <c r="V347" s="41"/>
      <c r="W347" s="41"/>
      <c r="X347" s="41"/>
      <c r="Y347" s="41"/>
      <c r="Z347" s="41"/>
      <c r="AA347" s="41"/>
      <c r="AB347" s="41"/>
      <c r="AC347" s="41"/>
      <c r="AD347" s="41"/>
      <c r="AE347" s="41"/>
      <c r="AF347" s="41"/>
      <c r="AG347" s="41"/>
      <c r="AH347" s="41"/>
      <c r="AI347" s="41"/>
      <c r="AJ347" s="41"/>
      <c r="AK347" s="41"/>
      <c r="AL347" s="41"/>
      <c r="AM347" s="41"/>
      <c r="AN347" s="41"/>
      <c r="AO347" s="41"/>
      <c r="AP347" s="41"/>
      <c r="AQ347" s="41"/>
      <c r="AR347" s="41"/>
      <c r="AS347" s="41"/>
      <c r="AT347" s="41"/>
      <c r="AU347" s="41"/>
      <c r="AV347" s="41"/>
      <c r="AW347" s="41"/>
      <c r="AX347" s="41"/>
      <c r="AY347" s="41"/>
      <c r="AZ347" s="41"/>
      <c r="BA347" s="41"/>
      <c r="BB347" s="41"/>
      <c r="BC347" s="41"/>
      <c r="BD347" s="41"/>
      <c r="BE347" s="41"/>
      <c r="BF347" s="41"/>
      <c r="BG347" s="41"/>
      <c r="BH347" s="41"/>
      <c r="BI347" s="41"/>
      <c r="BJ347" s="41"/>
      <c r="BK347" s="41"/>
      <c r="BL347" s="41"/>
      <c r="BM347" s="41"/>
      <c r="BN347" s="41"/>
      <c r="BO347" s="41"/>
      <c r="BP347" s="41"/>
      <c r="BQ347" s="41"/>
      <c r="BR347" s="41"/>
      <c r="BS347" s="41"/>
      <c r="BT347" s="41"/>
      <c r="BU347" s="41"/>
      <c r="BV347" s="41"/>
      <c r="BW347" s="41"/>
      <c r="BX347" s="41"/>
      <c r="BY347" s="41"/>
      <c r="BZ347" s="41"/>
      <c r="CA347" s="41"/>
      <c r="CB347" s="41"/>
      <c r="CC347" s="41"/>
      <c r="CD347" s="41"/>
      <c r="CE347" s="41"/>
      <c r="CF347" s="41"/>
      <c r="CG347" s="41"/>
      <c r="CH347" s="41"/>
      <c r="CI347" s="41"/>
      <c r="CJ347" s="41"/>
      <c r="CK347" s="41"/>
      <c r="CL347" s="41"/>
      <c r="CM347" s="41"/>
      <c r="CN347" s="41"/>
      <c r="CO347" s="41"/>
      <c r="CP347" s="41"/>
      <c r="CQ347" s="41"/>
      <c r="CR347" s="41"/>
      <c r="CS347" s="41"/>
      <c r="CT347" s="41"/>
      <c r="CU347" s="41"/>
      <c r="CV347" s="41"/>
      <c r="CW347" s="41"/>
      <c r="CX347" s="41"/>
      <c r="CY347" s="41"/>
      <c r="CZ347" s="21"/>
    </row>
    <row r="348" spans="1:104" s="12" customFormat="1">
      <c r="C348" s="69"/>
      <c r="D348" s="19"/>
      <c r="E348" s="29" t="s">
        <v>461</v>
      </c>
      <c r="G348" s="21" t="s">
        <v>305</v>
      </c>
      <c r="H348" s="20" t="str">
        <f>Scenarios!$J$106</f>
        <v>Scenario 1</v>
      </c>
      <c r="I348" s="20"/>
      <c r="J348" s="350">
        <f>SUM(L348:CV348)</f>
        <v>0</v>
      </c>
      <c r="K348" s="21"/>
      <c r="L348" s="440" cm="1">
        <f t="array" ref="L348">INDEX(L$340:L$346,MATCH($E348&amp;$H348,$E$340:$E$346&amp;$H$340:$H$346,0))</f>
        <v>0</v>
      </c>
      <c r="M348" s="440" cm="1">
        <f t="array" ref="M348">INDEX(M$340:M$346,MATCH($E348&amp;$H348,$E$340:$E$346&amp;$H$340:$H$346,0))</f>
        <v>0</v>
      </c>
      <c r="N348" s="440" cm="1">
        <f t="array" ref="N348">INDEX(N$340:N$346,MATCH($E348&amp;$H348,$E$340:$E$346&amp;$H$340:$H$346,0))</f>
        <v>0</v>
      </c>
      <c r="O348" s="440" cm="1">
        <f t="array" ref="O348">INDEX(O$340:O$346,MATCH($E348&amp;$H348,$E$340:$E$346&amp;$H$340:$H$346,0))</f>
        <v>0</v>
      </c>
      <c r="P348" s="440" cm="1">
        <f t="array" ref="P348">INDEX(P$340:P$346,MATCH($E348&amp;$H348,$E$340:$E$346&amp;$H$340:$H$346,0))</f>
        <v>0</v>
      </c>
      <c r="Q348" s="440" cm="1">
        <f t="array" ref="Q348">INDEX(Q$340:Q$346,MATCH($E348&amp;$H348,$E$340:$E$346&amp;$H$340:$H$346,0))</f>
        <v>0</v>
      </c>
      <c r="R348" s="440" cm="1">
        <f t="array" ref="R348">INDEX(R$340:R$346,MATCH($E348&amp;$H348,$E$340:$E$346&amp;$H$340:$H$346,0))</f>
        <v>0</v>
      </c>
      <c r="S348" s="440" cm="1">
        <f t="array" ref="S348">INDEX(S$340:S$346,MATCH($E348&amp;$H348,$E$340:$E$346&amp;$H$340:$H$346,0))</f>
        <v>0</v>
      </c>
      <c r="T348" s="440" cm="1">
        <f t="array" ref="T348">INDEX(T$340:T$346,MATCH($E348&amp;$H348,$E$340:$E$346&amp;$H$340:$H$346,0))</f>
        <v>0</v>
      </c>
      <c r="U348" s="440" cm="1">
        <f t="array" ref="U348">INDEX(U$340:U$346,MATCH($E348&amp;$H348,$E$340:$E$346&amp;$H$340:$H$346,0))</f>
        <v>0</v>
      </c>
      <c r="V348" s="440" cm="1">
        <f t="array" ref="V348">INDEX(V$340:V$346,MATCH($E348&amp;$H348,$E$340:$E$346&amp;$H$340:$H$346,0))</f>
        <v>0</v>
      </c>
      <c r="W348" s="440" cm="1">
        <f t="array" ref="W348">INDEX(W$340:W$346,MATCH($E348&amp;$H348,$E$340:$E$346&amp;$H$340:$H$346,0))</f>
        <v>0</v>
      </c>
      <c r="X348" s="440" cm="1">
        <f t="array" ref="X348">INDEX(X$340:X$346,MATCH($E348&amp;$H348,$E$340:$E$346&amp;$H$340:$H$346,0))</f>
        <v>0</v>
      </c>
      <c r="Y348" s="440" cm="1">
        <f t="array" ref="Y348">INDEX(Y$340:Y$346,MATCH($E348&amp;$H348,$E$340:$E$346&amp;$H$340:$H$346,0))</f>
        <v>0</v>
      </c>
      <c r="Z348" s="440" cm="1">
        <f t="array" ref="Z348">INDEX(Z$340:Z$346,MATCH($E348&amp;$H348,$E$340:$E$346&amp;$H$340:$H$346,0))</f>
        <v>0</v>
      </c>
      <c r="AA348" s="440" cm="1">
        <f t="array" ref="AA348">INDEX(AA$340:AA$346,MATCH($E348&amp;$H348,$E$340:$E$346&amp;$H$340:$H$346,0))</f>
        <v>0</v>
      </c>
      <c r="AB348" s="440" cm="1">
        <f t="array" ref="AB348">INDEX(AB$340:AB$346,MATCH($E348&amp;$H348,$E$340:$E$346&amp;$H$340:$H$346,0))</f>
        <v>0</v>
      </c>
      <c r="AC348" s="440" cm="1">
        <f t="array" ref="AC348">INDEX(AC$340:AC$346,MATCH($E348&amp;$H348,$E$340:$E$346&amp;$H$340:$H$346,0))</f>
        <v>0</v>
      </c>
      <c r="AD348" s="440" cm="1">
        <f t="array" ref="AD348">INDEX(AD$340:AD$346,MATCH($E348&amp;$H348,$E$340:$E$346&amp;$H$340:$H$346,0))</f>
        <v>0</v>
      </c>
      <c r="AE348" s="440" cm="1">
        <f t="array" ref="AE348">INDEX(AE$340:AE$346,MATCH($E348&amp;$H348,$E$340:$E$346&amp;$H$340:$H$346,0))</f>
        <v>0</v>
      </c>
      <c r="AF348" s="440" cm="1">
        <f t="array" ref="AF348">INDEX(AF$340:AF$346,MATCH($E348&amp;$H348,$E$340:$E$346&amp;$H$340:$H$346,0))</f>
        <v>0</v>
      </c>
      <c r="AG348" s="440" cm="1">
        <f t="array" ref="AG348">INDEX(AG$340:AG$346,MATCH($E348&amp;$H348,$E$340:$E$346&amp;$H$340:$H$346,0))</f>
        <v>0</v>
      </c>
      <c r="AH348" s="440" cm="1">
        <f t="array" ref="AH348">INDEX(AH$340:AH$346,MATCH($E348&amp;$H348,$E$340:$E$346&amp;$H$340:$H$346,0))</f>
        <v>0</v>
      </c>
      <c r="AI348" s="440" cm="1">
        <f t="array" ref="AI348">INDEX(AI$340:AI$346,MATCH($E348&amp;$H348,$E$340:$E$346&amp;$H$340:$H$346,0))</f>
        <v>0</v>
      </c>
      <c r="AJ348" s="440" cm="1">
        <f t="array" ref="AJ348">INDEX(AJ$340:AJ$346,MATCH($E348&amp;$H348,$E$340:$E$346&amp;$H$340:$H$346,0))</f>
        <v>0</v>
      </c>
      <c r="AK348" s="440" cm="1">
        <f t="array" ref="AK348">INDEX(AK$340:AK$346,MATCH($E348&amp;$H348,$E$340:$E$346&amp;$H$340:$H$346,0))</f>
        <v>0</v>
      </c>
      <c r="AL348" s="440" cm="1">
        <f t="array" ref="AL348">INDEX(AL$340:AL$346,MATCH($E348&amp;$H348,$E$340:$E$346&amp;$H$340:$H$346,0))</f>
        <v>0</v>
      </c>
      <c r="AM348" s="440" cm="1">
        <f t="array" ref="AM348">INDEX(AM$340:AM$346,MATCH($E348&amp;$H348,$E$340:$E$346&amp;$H$340:$H$346,0))</f>
        <v>0</v>
      </c>
      <c r="AN348" s="440" cm="1">
        <f t="array" ref="AN348">INDEX(AN$340:AN$346,MATCH($E348&amp;$H348,$E$340:$E$346&amp;$H$340:$H$346,0))</f>
        <v>0</v>
      </c>
      <c r="AO348" s="440" cm="1">
        <f t="array" ref="AO348">INDEX(AO$340:AO$346,MATCH($E348&amp;$H348,$E$340:$E$346&amp;$H$340:$H$346,0))</f>
        <v>0</v>
      </c>
      <c r="AP348" s="440" cm="1">
        <f t="array" ref="AP348">INDEX(AP$340:AP$346,MATCH($E348&amp;$H348,$E$340:$E$346&amp;$H$340:$H$346,0))</f>
        <v>0</v>
      </c>
      <c r="AQ348" s="440" cm="1">
        <f t="array" ref="AQ348">INDEX(AQ$340:AQ$346,MATCH($E348&amp;$H348,$E$340:$E$346&amp;$H$340:$H$346,0))</f>
        <v>0</v>
      </c>
      <c r="AR348" s="440" cm="1">
        <f t="array" ref="AR348">INDEX(AR$340:AR$346,MATCH($E348&amp;$H348,$E$340:$E$346&amp;$H$340:$H$346,0))</f>
        <v>0</v>
      </c>
      <c r="AS348" s="440" cm="1">
        <f t="array" ref="AS348">INDEX(AS$340:AS$346,MATCH($E348&amp;$H348,$E$340:$E$346&amp;$H$340:$H$346,0))</f>
        <v>0</v>
      </c>
      <c r="AT348" s="440" cm="1">
        <f t="array" ref="AT348">INDEX(AT$340:AT$346,MATCH($E348&amp;$H348,$E$340:$E$346&amp;$H$340:$H$346,0))</f>
        <v>0</v>
      </c>
      <c r="AU348" s="440" cm="1">
        <f t="array" ref="AU348">INDEX(AU$340:AU$346,MATCH($E348&amp;$H348,$E$340:$E$346&amp;$H$340:$H$346,0))</f>
        <v>0</v>
      </c>
      <c r="AV348" s="440" cm="1">
        <f t="array" ref="AV348">INDEX(AV$340:AV$346,MATCH($E348&amp;$H348,$E$340:$E$346&amp;$H$340:$H$346,0))</f>
        <v>0</v>
      </c>
      <c r="AW348" s="440" cm="1">
        <f t="array" ref="AW348">INDEX(AW$340:AW$346,MATCH($E348&amp;$H348,$E$340:$E$346&amp;$H$340:$H$346,0))</f>
        <v>0</v>
      </c>
      <c r="AX348" s="440" cm="1">
        <f t="array" ref="AX348">INDEX(AX$340:AX$346,MATCH($E348&amp;$H348,$E$340:$E$346&amp;$H$340:$H$346,0))</f>
        <v>0</v>
      </c>
      <c r="AY348" s="440" cm="1">
        <f t="array" ref="AY348">INDEX(AY$340:AY$346,MATCH($E348&amp;$H348,$E$340:$E$346&amp;$H$340:$H$346,0))</f>
        <v>0</v>
      </c>
      <c r="AZ348" s="440" cm="1">
        <f t="array" ref="AZ348">INDEX(AZ$340:AZ$346,MATCH($E348&amp;$H348,$E$340:$E$346&amp;$H$340:$H$346,0))</f>
        <v>0</v>
      </c>
      <c r="BA348" s="440" cm="1">
        <f t="array" ref="BA348">INDEX(BA$340:BA$346,MATCH($E348&amp;$H348,$E$340:$E$346&amp;$H$340:$H$346,0))</f>
        <v>0</v>
      </c>
      <c r="BB348" s="440" cm="1">
        <f t="array" ref="BB348">INDEX(BB$340:BB$346,MATCH($E348&amp;$H348,$E$340:$E$346&amp;$H$340:$H$346,0))</f>
        <v>0</v>
      </c>
      <c r="BC348" s="440" cm="1">
        <f t="array" ref="BC348">INDEX(BC$340:BC$346,MATCH($E348&amp;$H348,$E$340:$E$346&amp;$H$340:$H$346,0))</f>
        <v>0</v>
      </c>
      <c r="BD348" s="440" cm="1">
        <f t="array" ref="BD348">INDEX(BD$340:BD$346,MATCH($E348&amp;$H348,$E$340:$E$346&amp;$H$340:$H$346,0))</f>
        <v>0</v>
      </c>
      <c r="BE348" s="440" cm="1">
        <f t="array" ref="BE348">INDEX(BE$340:BE$346,MATCH($E348&amp;$H348,$E$340:$E$346&amp;$H$340:$H$346,0))</f>
        <v>0</v>
      </c>
      <c r="BF348" s="440" cm="1">
        <f t="array" ref="BF348">INDEX(BF$340:BF$346,MATCH($E348&amp;$H348,$E$340:$E$346&amp;$H$340:$H$346,0))</f>
        <v>0</v>
      </c>
      <c r="BG348" s="440" cm="1">
        <f t="array" ref="BG348">INDEX(BG$340:BG$346,MATCH($E348&amp;$H348,$E$340:$E$346&amp;$H$340:$H$346,0))</f>
        <v>0</v>
      </c>
      <c r="BH348" s="440" cm="1">
        <f t="array" ref="BH348">INDEX(BH$340:BH$346,MATCH($E348&amp;$H348,$E$340:$E$346&amp;$H$340:$H$346,0))</f>
        <v>0</v>
      </c>
      <c r="BI348" s="440" cm="1">
        <f t="array" ref="BI348">INDEX(BI$340:BI$346,MATCH($E348&amp;$H348,$E$340:$E$346&amp;$H$340:$H$346,0))</f>
        <v>0</v>
      </c>
      <c r="BJ348" s="440" cm="1">
        <f t="array" ref="BJ348">INDEX(BJ$340:BJ$346,MATCH($E348&amp;$H348,$E$340:$E$346&amp;$H$340:$H$346,0))</f>
        <v>0</v>
      </c>
      <c r="BK348" s="440" cm="1">
        <f t="array" ref="BK348">INDEX(BK$340:BK$346,MATCH($E348&amp;$H348,$E$340:$E$346&amp;$H$340:$H$346,0))</f>
        <v>0</v>
      </c>
      <c r="BL348" s="440" cm="1">
        <f t="array" ref="BL348">INDEX(BL$340:BL$346,MATCH($E348&amp;$H348,$E$340:$E$346&amp;$H$340:$H$346,0))</f>
        <v>0</v>
      </c>
      <c r="BM348" s="440" cm="1">
        <f t="array" ref="BM348">INDEX(BM$340:BM$346,MATCH($E348&amp;$H348,$E$340:$E$346&amp;$H$340:$H$346,0))</f>
        <v>0</v>
      </c>
      <c r="BN348" s="440" cm="1">
        <f t="array" ref="BN348">INDEX(BN$340:BN$346,MATCH($E348&amp;$H348,$E$340:$E$346&amp;$H$340:$H$346,0))</f>
        <v>0</v>
      </c>
      <c r="BO348" s="440" cm="1">
        <f t="array" ref="BO348">INDEX(BO$340:BO$346,MATCH($E348&amp;$H348,$E$340:$E$346&amp;$H$340:$H$346,0))</f>
        <v>0</v>
      </c>
      <c r="BP348" s="440" cm="1">
        <f t="array" ref="BP348">INDEX(BP$340:BP$346,MATCH($E348&amp;$H348,$E$340:$E$346&amp;$H$340:$H$346,0))</f>
        <v>0</v>
      </c>
      <c r="BQ348" s="440" cm="1">
        <f t="array" ref="BQ348">INDEX(BQ$340:BQ$346,MATCH($E348&amp;$H348,$E$340:$E$346&amp;$H$340:$H$346,0))</f>
        <v>0</v>
      </c>
      <c r="BR348" s="440" cm="1">
        <f t="array" ref="BR348">INDEX(BR$340:BR$346,MATCH($E348&amp;$H348,$E$340:$E$346&amp;$H$340:$H$346,0))</f>
        <v>0</v>
      </c>
      <c r="BS348" s="440" cm="1">
        <f t="array" ref="BS348">INDEX(BS$340:BS$346,MATCH($E348&amp;$H348,$E$340:$E$346&amp;$H$340:$H$346,0))</f>
        <v>0</v>
      </c>
      <c r="BT348" s="440" cm="1">
        <f t="array" ref="BT348">INDEX(BT$340:BT$346,MATCH($E348&amp;$H348,$E$340:$E$346&amp;$H$340:$H$346,0))</f>
        <v>0</v>
      </c>
      <c r="BU348" s="440" cm="1">
        <f t="array" ref="BU348">INDEX(BU$340:BU$346,MATCH($E348&amp;$H348,$E$340:$E$346&amp;$H$340:$H$346,0))</f>
        <v>0</v>
      </c>
      <c r="BV348" s="440" cm="1">
        <f t="array" ref="BV348">INDEX(BV$340:BV$346,MATCH($E348&amp;$H348,$E$340:$E$346&amp;$H$340:$H$346,0))</f>
        <v>0</v>
      </c>
      <c r="BW348" s="440" cm="1">
        <f t="array" ref="BW348">INDEX(BW$340:BW$346,MATCH($E348&amp;$H348,$E$340:$E$346&amp;$H$340:$H$346,0))</f>
        <v>0</v>
      </c>
      <c r="BX348" s="440" cm="1">
        <f t="array" ref="BX348">INDEX(BX$340:BX$346,MATCH($E348&amp;$H348,$E$340:$E$346&amp;$H$340:$H$346,0))</f>
        <v>0</v>
      </c>
      <c r="BY348" s="440" cm="1">
        <f t="array" ref="BY348">INDEX(BY$340:BY$346,MATCH($E348&amp;$H348,$E$340:$E$346&amp;$H$340:$H$346,0))</f>
        <v>0</v>
      </c>
      <c r="BZ348" s="440" cm="1">
        <f t="array" ref="BZ348">INDEX(BZ$340:BZ$346,MATCH($E348&amp;$H348,$E$340:$E$346&amp;$H$340:$H$346,0))</f>
        <v>0</v>
      </c>
      <c r="CA348" s="440" cm="1">
        <f t="array" ref="CA348">INDEX(CA$340:CA$346,MATCH($E348&amp;$H348,$E$340:$E$346&amp;$H$340:$H$346,0))</f>
        <v>0</v>
      </c>
      <c r="CB348" s="440" cm="1">
        <f t="array" ref="CB348">INDEX(CB$340:CB$346,MATCH($E348&amp;$H348,$E$340:$E$346&amp;$H$340:$H$346,0))</f>
        <v>0</v>
      </c>
      <c r="CC348" s="440" cm="1">
        <f t="array" ref="CC348">INDEX(CC$340:CC$346,MATCH($E348&amp;$H348,$E$340:$E$346&amp;$H$340:$H$346,0))</f>
        <v>0</v>
      </c>
      <c r="CD348" s="440" cm="1">
        <f t="array" ref="CD348">INDEX(CD$340:CD$346,MATCH($E348&amp;$H348,$E$340:$E$346&amp;$H$340:$H$346,0))</f>
        <v>0</v>
      </c>
      <c r="CE348" s="440" cm="1">
        <f t="array" ref="CE348">INDEX(CE$340:CE$346,MATCH($E348&amp;$H348,$E$340:$E$346&amp;$H$340:$H$346,0))</f>
        <v>0</v>
      </c>
      <c r="CF348" s="440" cm="1">
        <f t="array" ref="CF348">INDEX(CF$340:CF$346,MATCH($E348&amp;$H348,$E$340:$E$346&amp;$H$340:$H$346,0))</f>
        <v>0</v>
      </c>
      <c r="CG348" s="440" cm="1">
        <f t="array" ref="CG348">INDEX(CG$340:CG$346,MATCH($E348&amp;$H348,$E$340:$E$346&amp;$H$340:$H$346,0))</f>
        <v>0</v>
      </c>
      <c r="CH348" s="440" cm="1">
        <f t="array" ref="CH348">INDEX(CH$340:CH$346,MATCH($E348&amp;$H348,$E$340:$E$346&amp;$H$340:$H$346,0))</f>
        <v>0</v>
      </c>
      <c r="CI348" s="440" cm="1">
        <f t="array" ref="CI348">INDEX(CI$340:CI$346,MATCH($E348&amp;$H348,$E$340:$E$346&amp;$H$340:$H$346,0))</f>
        <v>0</v>
      </c>
      <c r="CJ348" s="440" cm="1">
        <f t="array" ref="CJ348">INDEX(CJ$340:CJ$346,MATCH($E348&amp;$H348,$E$340:$E$346&amp;$H$340:$H$346,0))</f>
        <v>0</v>
      </c>
      <c r="CK348" s="440" cm="1">
        <f t="array" ref="CK348">INDEX(CK$340:CK$346,MATCH($E348&amp;$H348,$E$340:$E$346&amp;$H$340:$H$346,0))</f>
        <v>0</v>
      </c>
      <c r="CL348" s="440" cm="1">
        <f t="array" ref="CL348">INDEX(CL$340:CL$346,MATCH($E348&amp;$H348,$E$340:$E$346&amp;$H$340:$H$346,0))</f>
        <v>0</v>
      </c>
      <c r="CM348" s="440" cm="1">
        <f t="array" ref="CM348">INDEX(CM$340:CM$346,MATCH($E348&amp;$H348,$E$340:$E$346&amp;$H$340:$H$346,0))</f>
        <v>0</v>
      </c>
      <c r="CN348" s="440" cm="1">
        <f t="array" ref="CN348">INDEX(CN$340:CN$346,MATCH($E348&amp;$H348,$E$340:$E$346&amp;$H$340:$H$346,0))</f>
        <v>0</v>
      </c>
      <c r="CO348" s="440" cm="1">
        <f t="array" ref="CO348">INDEX(CO$340:CO$346,MATCH($E348&amp;$H348,$E$340:$E$346&amp;$H$340:$H$346,0))</f>
        <v>0</v>
      </c>
      <c r="CP348" s="440" cm="1">
        <f t="array" ref="CP348">INDEX(CP$340:CP$346,MATCH($E348&amp;$H348,$E$340:$E$346&amp;$H$340:$H$346,0))</f>
        <v>0</v>
      </c>
      <c r="CQ348" s="440" cm="1">
        <f t="array" ref="CQ348">INDEX(CQ$340:CQ$346,MATCH($E348&amp;$H348,$E$340:$E$346&amp;$H$340:$H$346,0))</f>
        <v>0</v>
      </c>
      <c r="CR348" s="440" cm="1">
        <f t="array" ref="CR348">INDEX(CR$340:CR$346,MATCH($E348&amp;$H348,$E$340:$E$346&amp;$H$340:$H$346,0))</f>
        <v>0</v>
      </c>
      <c r="CS348" s="440" cm="1">
        <f t="array" ref="CS348">INDEX(CS$340:CS$346,MATCH($E348&amp;$H348,$E$340:$E$346&amp;$H$340:$H$346,0))</f>
        <v>0</v>
      </c>
      <c r="CT348" s="440" cm="1">
        <f t="array" ref="CT348">INDEX(CT$340:CT$346,MATCH($E348&amp;$H348,$E$340:$E$346&amp;$H$340:$H$346,0))</f>
        <v>0</v>
      </c>
      <c r="CU348" s="440" cm="1">
        <f t="array" ref="CU348">INDEX(CU$340:CU$346,MATCH($E348&amp;$H348,$E$340:$E$346&amp;$H$340:$H$346,0))</f>
        <v>0</v>
      </c>
      <c r="CV348" s="440" cm="1">
        <f t="array" ref="CV348">INDEX(CV$340:CV$346,MATCH($E348&amp;$H348,$E$340:$E$346&amp;$H$340:$H$346,0))</f>
        <v>0</v>
      </c>
      <c r="CW348" s="21"/>
      <c r="CX348" s="21"/>
      <c r="CY348" s="21"/>
      <c r="CZ348" s="21"/>
    </row>
    <row r="349" spans="1:104" s="12" customFormat="1">
      <c r="C349" s="69"/>
      <c r="D349" s="19"/>
      <c r="E349" s="29" t="s">
        <v>462</v>
      </c>
      <c r="G349" s="21" t="s">
        <v>305</v>
      </c>
      <c r="H349" s="20" t="str">
        <f>Scenarios!$J$106</f>
        <v>Scenario 1</v>
      </c>
      <c r="I349" s="20"/>
      <c r="J349" s="350">
        <f>SUM(L349:CV349)</f>
        <v>0</v>
      </c>
      <c r="K349" s="21"/>
      <c r="L349" s="439" cm="1">
        <f t="array" ref="L349">INDEX(L$340:L$346,MATCH($E349&amp;$H349,$E$340:$E$346&amp;$H$340:$H$346,0))</f>
        <v>0</v>
      </c>
      <c r="M349" s="439" cm="1">
        <f t="array" ref="M349">INDEX(M$340:M$346,MATCH($E349&amp;$H349,$E$340:$E$346&amp;$H$340:$H$346,0))</f>
        <v>0</v>
      </c>
      <c r="N349" s="439" cm="1">
        <f t="array" ref="N349">INDEX(N$340:N$346,MATCH($E349&amp;$H349,$E$340:$E$346&amp;$H$340:$H$346,0))</f>
        <v>0</v>
      </c>
      <c r="O349" s="439" cm="1">
        <f t="array" ref="O349">INDEX(O$340:O$346,MATCH($E349&amp;$H349,$E$340:$E$346&amp;$H$340:$H$346,0))</f>
        <v>0</v>
      </c>
      <c r="P349" s="439" cm="1">
        <f t="array" ref="P349">INDEX(P$340:P$346,MATCH($E349&amp;$H349,$E$340:$E$346&amp;$H$340:$H$346,0))</f>
        <v>0</v>
      </c>
      <c r="Q349" s="439" cm="1">
        <f t="array" ref="Q349">INDEX(Q$340:Q$346,MATCH($E349&amp;$H349,$E$340:$E$346&amp;$H$340:$H$346,0))</f>
        <v>0</v>
      </c>
      <c r="R349" s="439" cm="1">
        <f t="array" ref="R349">INDEX(R$340:R$346,MATCH($E349&amp;$H349,$E$340:$E$346&amp;$H$340:$H$346,0))</f>
        <v>0</v>
      </c>
      <c r="S349" s="439" cm="1">
        <f t="array" ref="S349">INDEX(S$340:S$346,MATCH($E349&amp;$H349,$E$340:$E$346&amp;$H$340:$H$346,0))</f>
        <v>0</v>
      </c>
      <c r="T349" s="439" cm="1">
        <f t="array" ref="T349">INDEX(T$340:T$346,MATCH($E349&amp;$H349,$E$340:$E$346&amp;$H$340:$H$346,0))</f>
        <v>0</v>
      </c>
      <c r="U349" s="439" cm="1">
        <f t="array" ref="U349">INDEX(U$340:U$346,MATCH($E349&amp;$H349,$E$340:$E$346&amp;$H$340:$H$346,0))</f>
        <v>0</v>
      </c>
      <c r="V349" s="439" cm="1">
        <f t="array" ref="V349">INDEX(V$340:V$346,MATCH($E349&amp;$H349,$E$340:$E$346&amp;$H$340:$H$346,0))</f>
        <v>0</v>
      </c>
      <c r="W349" s="439" cm="1">
        <f t="array" ref="W349">INDEX(W$340:W$346,MATCH($E349&amp;$H349,$E$340:$E$346&amp;$H$340:$H$346,0))</f>
        <v>0</v>
      </c>
      <c r="X349" s="439" cm="1">
        <f t="array" ref="X349">INDEX(X$340:X$346,MATCH($E349&amp;$H349,$E$340:$E$346&amp;$H$340:$H$346,0))</f>
        <v>0</v>
      </c>
      <c r="Y349" s="439" cm="1">
        <f t="array" ref="Y349">INDEX(Y$340:Y$346,MATCH($E349&amp;$H349,$E$340:$E$346&amp;$H$340:$H$346,0))</f>
        <v>0</v>
      </c>
      <c r="Z349" s="439" cm="1">
        <f t="array" ref="Z349">INDEX(Z$340:Z$346,MATCH($E349&amp;$H349,$E$340:$E$346&amp;$H$340:$H$346,0))</f>
        <v>0</v>
      </c>
      <c r="AA349" s="439" cm="1">
        <f t="array" ref="AA349">INDEX(AA$340:AA$346,MATCH($E349&amp;$H349,$E$340:$E$346&amp;$H$340:$H$346,0))</f>
        <v>0</v>
      </c>
      <c r="AB349" s="439" cm="1">
        <f t="array" ref="AB349">INDEX(AB$340:AB$346,MATCH($E349&amp;$H349,$E$340:$E$346&amp;$H$340:$H$346,0))</f>
        <v>0</v>
      </c>
      <c r="AC349" s="439" cm="1">
        <f t="array" ref="AC349">INDEX(AC$340:AC$346,MATCH($E349&amp;$H349,$E$340:$E$346&amp;$H$340:$H$346,0))</f>
        <v>0</v>
      </c>
      <c r="AD349" s="439" cm="1">
        <f t="array" ref="AD349">INDEX(AD$340:AD$346,MATCH($E349&amp;$H349,$E$340:$E$346&amp;$H$340:$H$346,0))</f>
        <v>0</v>
      </c>
      <c r="AE349" s="439" cm="1">
        <f t="array" ref="AE349">INDEX(AE$340:AE$346,MATCH($E349&amp;$H349,$E$340:$E$346&amp;$H$340:$H$346,0))</f>
        <v>0</v>
      </c>
      <c r="AF349" s="439" cm="1">
        <f t="array" ref="AF349">INDEX(AF$340:AF$346,MATCH($E349&amp;$H349,$E$340:$E$346&amp;$H$340:$H$346,0))</f>
        <v>0</v>
      </c>
      <c r="AG349" s="439" cm="1">
        <f t="array" ref="AG349">INDEX(AG$340:AG$346,MATCH($E349&amp;$H349,$E$340:$E$346&amp;$H$340:$H$346,0))</f>
        <v>0</v>
      </c>
      <c r="AH349" s="439" cm="1">
        <f t="array" ref="AH349">INDEX(AH$340:AH$346,MATCH($E349&amp;$H349,$E$340:$E$346&amp;$H$340:$H$346,0))</f>
        <v>0</v>
      </c>
      <c r="AI349" s="439" cm="1">
        <f t="array" ref="AI349">INDEX(AI$340:AI$346,MATCH($E349&amp;$H349,$E$340:$E$346&amp;$H$340:$H$346,0))</f>
        <v>0</v>
      </c>
      <c r="AJ349" s="439" cm="1">
        <f t="array" ref="AJ349">INDEX(AJ$340:AJ$346,MATCH($E349&amp;$H349,$E$340:$E$346&amp;$H$340:$H$346,0))</f>
        <v>0</v>
      </c>
      <c r="AK349" s="439" cm="1">
        <f t="array" ref="AK349">INDEX(AK$340:AK$346,MATCH($E349&amp;$H349,$E$340:$E$346&amp;$H$340:$H$346,0))</f>
        <v>0</v>
      </c>
      <c r="AL349" s="439" cm="1">
        <f t="array" ref="AL349">INDEX(AL$340:AL$346,MATCH($E349&amp;$H349,$E$340:$E$346&amp;$H$340:$H$346,0))</f>
        <v>0</v>
      </c>
      <c r="AM349" s="439" cm="1">
        <f t="array" ref="AM349">INDEX(AM$340:AM$346,MATCH($E349&amp;$H349,$E$340:$E$346&amp;$H$340:$H$346,0))</f>
        <v>0</v>
      </c>
      <c r="AN349" s="439" cm="1">
        <f t="array" ref="AN349">INDEX(AN$340:AN$346,MATCH($E349&amp;$H349,$E$340:$E$346&amp;$H$340:$H$346,0))</f>
        <v>0</v>
      </c>
      <c r="AO349" s="439" cm="1">
        <f t="array" ref="AO349">INDEX(AO$340:AO$346,MATCH($E349&amp;$H349,$E$340:$E$346&amp;$H$340:$H$346,0))</f>
        <v>0</v>
      </c>
      <c r="AP349" s="439" cm="1">
        <f t="array" ref="AP349">INDEX(AP$340:AP$346,MATCH($E349&amp;$H349,$E$340:$E$346&amp;$H$340:$H$346,0))</f>
        <v>0</v>
      </c>
      <c r="AQ349" s="439" cm="1">
        <f t="array" ref="AQ349">INDEX(AQ$340:AQ$346,MATCH($E349&amp;$H349,$E$340:$E$346&amp;$H$340:$H$346,0))</f>
        <v>0</v>
      </c>
      <c r="AR349" s="439" cm="1">
        <f t="array" ref="AR349">INDEX(AR$340:AR$346,MATCH($E349&amp;$H349,$E$340:$E$346&amp;$H$340:$H$346,0))</f>
        <v>0</v>
      </c>
      <c r="AS349" s="439" cm="1">
        <f t="array" ref="AS349">INDEX(AS$340:AS$346,MATCH($E349&amp;$H349,$E$340:$E$346&amp;$H$340:$H$346,0))</f>
        <v>0</v>
      </c>
      <c r="AT349" s="439" cm="1">
        <f t="array" ref="AT349">INDEX(AT$340:AT$346,MATCH($E349&amp;$H349,$E$340:$E$346&amp;$H$340:$H$346,0))</f>
        <v>0</v>
      </c>
      <c r="AU349" s="439" cm="1">
        <f t="array" ref="AU349">INDEX(AU$340:AU$346,MATCH($E349&amp;$H349,$E$340:$E$346&amp;$H$340:$H$346,0))</f>
        <v>0</v>
      </c>
      <c r="AV349" s="439" cm="1">
        <f t="array" ref="AV349">INDEX(AV$340:AV$346,MATCH($E349&amp;$H349,$E$340:$E$346&amp;$H$340:$H$346,0))</f>
        <v>0</v>
      </c>
      <c r="AW349" s="439" cm="1">
        <f t="array" ref="AW349">INDEX(AW$340:AW$346,MATCH($E349&amp;$H349,$E$340:$E$346&amp;$H$340:$H$346,0))</f>
        <v>0</v>
      </c>
      <c r="AX349" s="439" cm="1">
        <f t="array" ref="AX349">INDEX(AX$340:AX$346,MATCH($E349&amp;$H349,$E$340:$E$346&amp;$H$340:$H$346,0))</f>
        <v>0</v>
      </c>
      <c r="AY349" s="439" cm="1">
        <f t="array" ref="AY349">INDEX(AY$340:AY$346,MATCH($E349&amp;$H349,$E$340:$E$346&amp;$H$340:$H$346,0))</f>
        <v>0</v>
      </c>
      <c r="AZ349" s="439" cm="1">
        <f t="array" ref="AZ349">INDEX(AZ$340:AZ$346,MATCH($E349&amp;$H349,$E$340:$E$346&amp;$H$340:$H$346,0))</f>
        <v>0</v>
      </c>
      <c r="BA349" s="439" cm="1">
        <f t="array" ref="BA349">INDEX(BA$340:BA$346,MATCH($E349&amp;$H349,$E$340:$E$346&amp;$H$340:$H$346,0))</f>
        <v>0</v>
      </c>
      <c r="BB349" s="439" cm="1">
        <f t="array" ref="BB349">INDEX(BB$340:BB$346,MATCH($E349&amp;$H349,$E$340:$E$346&amp;$H$340:$H$346,0))</f>
        <v>0</v>
      </c>
      <c r="BC349" s="439" cm="1">
        <f t="array" ref="BC349">INDEX(BC$340:BC$346,MATCH($E349&amp;$H349,$E$340:$E$346&amp;$H$340:$H$346,0))</f>
        <v>0</v>
      </c>
      <c r="BD349" s="439" cm="1">
        <f t="array" ref="BD349">INDEX(BD$340:BD$346,MATCH($E349&amp;$H349,$E$340:$E$346&amp;$H$340:$H$346,0))</f>
        <v>0</v>
      </c>
      <c r="BE349" s="439" cm="1">
        <f t="array" ref="BE349">INDEX(BE$340:BE$346,MATCH($E349&amp;$H349,$E$340:$E$346&amp;$H$340:$H$346,0))</f>
        <v>0</v>
      </c>
      <c r="BF349" s="439" cm="1">
        <f t="array" ref="BF349">INDEX(BF$340:BF$346,MATCH($E349&amp;$H349,$E$340:$E$346&amp;$H$340:$H$346,0))</f>
        <v>0</v>
      </c>
      <c r="BG349" s="439" cm="1">
        <f t="array" ref="BG349">INDEX(BG$340:BG$346,MATCH($E349&amp;$H349,$E$340:$E$346&amp;$H$340:$H$346,0))</f>
        <v>0</v>
      </c>
      <c r="BH349" s="439" cm="1">
        <f t="array" ref="BH349">INDEX(BH$340:BH$346,MATCH($E349&amp;$H349,$E$340:$E$346&amp;$H$340:$H$346,0))</f>
        <v>0</v>
      </c>
      <c r="BI349" s="439" cm="1">
        <f t="array" ref="BI349">INDEX(BI$340:BI$346,MATCH($E349&amp;$H349,$E$340:$E$346&amp;$H$340:$H$346,0))</f>
        <v>0</v>
      </c>
      <c r="BJ349" s="439" cm="1">
        <f t="array" ref="BJ349">INDEX(BJ$340:BJ$346,MATCH($E349&amp;$H349,$E$340:$E$346&amp;$H$340:$H$346,0))</f>
        <v>0</v>
      </c>
      <c r="BK349" s="439" cm="1">
        <f t="array" ref="BK349">INDEX(BK$340:BK$346,MATCH($E349&amp;$H349,$E$340:$E$346&amp;$H$340:$H$346,0))</f>
        <v>0</v>
      </c>
      <c r="BL349" s="439" cm="1">
        <f t="array" ref="BL349">INDEX(BL$340:BL$346,MATCH($E349&amp;$H349,$E$340:$E$346&amp;$H$340:$H$346,0))</f>
        <v>0</v>
      </c>
      <c r="BM349" s="439" cm="1">
        <f t="array" ref="BM349">INDEX(BM$340:BM$346,MATCH($E349&amp;$H349,$E$340:$E$346&amp;$H$340:$H$346,0))</f>
        <v>0</v>
      </c>
      <c r="BN349" s="439" cm="1">
        <f t="array" ref="BN349">INDEX(BN$340:BN$346,MATCH($E349&amp;$H349,$E$340:$E$346&amp;$H$340:$H$346,0))</f>
        <v>0</v>
      </c>
      <c r="BO349" s="439" cm="1">
        <f t="array" ref="BO349">INDEX(BO$340:BO$346,MATCH($E349&amp;$H349,$E$340:$E$346&amp;$H$340:$H$346,0))</f>
        <v>0</v>
      </c>
      <c r="BP349" s="439" cm="1">
        <f t="array" ref="BP349">INDEX(BP$340:BP$346,MATCH($E349&amp;$H349,$E$340:$E$346&amp;$H$340:$H$346,0))</f>
        <v>0</v>
      </c>
      <c r="BQ349" s="439" cm="1">
        <f t="array" ref="BQ349">INDEX(BQ$340:BQ$346,MATCH($E349&amp;$H349,$E$340:$E$346&amp;$H$340:$H$346,0))</f>
        <v>0</v>
      </c>
      <c r="BR349" s="439" cm="1">
        <f t="array" ref="BR349">INDEX(BR$340:BR$346,MATCH($E349&amp;$H349,$E$340:$E$346&amp;$H$340:$H$346,0))</f>
        <v>0</v>
      </c>
      <c r="BS349" s="439" cm="1">
        <f t="array" ref="BS349">INDEX(BS$340:BS$346,MATCH($E349&amp;$H349,$E$340:$E$346&amp;$H$340:$H$346,0))</f>
        <v>0</v>
      </c>
      <c r="BT349" s="439" cm="1">
        <f t="array" ref="BT349">INDEX(BT$340:BT$346,MATCH($E349&amp;$H349,$E$340:$E$346&amp;$H$340:$H$346,0))</f>
        <v>0</v>
      </c>
      <c r="BU349" s="439" cm="1">
        <f t="array" ref="BU349">INDEX(BU$340:BU$346,MATCH($E349&amp;$H349,$E$340:$E$346&amp;$H$340:$H$346,0))</f>
        <v>0</v>
      </c>
      <c r="BV349" s="439" cm="1">
        <f t="array" ref="BV349">INDEX(BV$340:BV$346,MATCH($E349&amp;$H349,$E$340:$E$346&amp;$H$340:$H$346,0))</f>
        <v>0</v>
      </c>
      <c r="BW349" s="439" cm="1">
        <f t="array" ref="BW349">INDEX(BW$340:BW$346,MATCH($E349&amp;$H349,$E$340:$E$346&amp;$H$340:$H$346,0))</f>
        <v>0</v>
      </c>
      <c r="BX349" s="439" cm="1">
        <f t="array" ref="BX349">INDEX(BX$340:BX$346,MATCH($E349&amp;$H349,$E$340:$E$346&amp;$H$340:$H$346,0))</f>
        <v>0</v>
      </c>
      <c r="BY349" s="439" cm="1">
        <f t="array" ref="BY349">INDEX(BY$340:BY$346,MATCH($E349&amp;$H349,$E$340:$E$346&amp;$H$340:$H$346,0))</f>
        <v>0</v>
      </c>
      <c r="BZ349" s="439" cm="1">
        <f t="array" ref="BZ349">INDEX(BZ$340:BZ$346,MATCH($E349&amp;$H349,$E$340:$E$346&amp;$H$340:$H$346,0))</f>
        <v>0</v>
      </c>
      <c r="CA349" s="439" cm="1">
        <f t="array" ref="CA349">INDEX(CA$340:CA$346,MATCH($E349&amp;$H349,$E$340:$E$346&amp;$H$340:$H$346,0))</f>
        <v>0</v>
      </c>
      <c r="CB349" s="439" cm="1">
        <f t="array" ref="CB349">INDEX(CB$340:CB$346,MATCH($E349&amp;$H349,$E$340:$E$346&amp;$H$340:$H$346,0))</f>
        <v>0</v>
      </c>
      <c r="CC349" s="439" cm="1">
        <f t="array" ref="CC349">INDEX(CC$340:CC$346,MATCH($E349&amp;$H349,$E$340:$E$346&amp;$H$340:$H$346,0))</f>
        <v>0</v>
      </c>
      <c r="CD349" s="439" cm="1">
        <f t="array" ref="CD349">INDEX(CD$340:CD$346,MATCH($E349&amp;$H349,$E$340:$E$346&amp;$H$340:$H$346,0))</f>
        <v>0</v>
      </c>
      <c r="CE349" s="439" cm="1">
        <f t="array" ref="CE349">INDEX(CE$340:CE$346,MATCH($E349&amp;$H349,$E$340:$E$346&amp;$H$340:$H$346,0))</f>
        <v>0</v>
      </c>
      <c r="CF349" s="439" cm="1">
        <f t="array" ref="CF349">INDEX(CF$340:CF$346,MATCH($E349&amp;$H349,$E$340:$E$346&amp;$H$340:$H$346,0))</f>
        <v>0</v>
      </c>
      <c r="CG349" s="439" cm="1">
        <f t="array" ref="CG349">INDEX(CG$340:CG$346,MATCH($E349&amp;$H349,$E$340:$E$346&amp;$H$340:$H$346,0))</f>
        <v>0</v>
      </c>
      <c r="CH349" s="439" cm="1">
        <f t="array" ref="CH349">INDEX(CH$340:CH$346,MATCH($E349&amp;$H349,$E$340:$E$346&amp;$H$340:$H$346,0))</f>
        <v>0</v>
      </c>
      <c r="CI349" s="439" cm="1">
        <f t="array" ref="CI349">INDEX(CI$340:CI$346,MATCH($E349&amp;$H349,$E$340:$E$346&amp;$H$340:$H$346,0))</f>
        <v>0</v>
      </c>
      <c r="CJ349" s="439" cm="1">
        <f t="array" ref="CJ349">INDEX(CJ$340:CJ$346,MATCH($E349&amp;$H349,$E$340:$E$346&amp;$H$340:$H$346,0))</f>
        <v>0</v>
      </c>
      <c r="CK349" s="439" cm="1">
        <f t="array" ref="CK349">INDEX(CK$340:CK$346,MATCH($E349&amp;$H349,$E$340:$E$346&amp;$H$340:$H$346,0))</f>
        <v>0</v>
      </c>
      <c r="CL349" s="439" cm="1">
        <f t="array" ref="CL349">INDEX(CL$340:CL$346,MATCH($E349&amp;$H349,$E$340:$E$346&amp;$H$340:$H$346,0))</f>
        <v>0</v>
      </c>
      <c r="CM349" s="439" cm="1">
        <f t="array" ref="CM349">INDEX(CM$340:CM$346,MATCH($E349&amp;$H349,$E$340:$E$346&amp;$H$340:$H$346,0))</f>
        <v>0</v>
      </c>
      <c r="CN349" s="439" cm="1">
        <f t="array" ref="CN349">INDEX(CN$340:CN$346,MATCH($E349&amp;$H349,$E$340:$E$346&amp;$H$340:$H$346,0))</f>
        <v>0</v>
      </c>
      <c r="CO349" s="439" cm="1">
        <f t="array" ref="CO349">INDEX(CO$340:CO$346,MATCH($E349&amp;$H349,$E$340:$E$346&amp;$H$340:$H$346,0))</f>
        <v>0</v>
      </c>
      <c r="CP349" s="439" cm="1">
        <f t="array" ref="CP349">INDEX(CP$340:CP$346,MATCH($E349&amp;$H349,$E$340:$E$346&amp;$H$340:$H$346,0))</f>
        <v>0</v>
      </c>
      <c r="CQ349" s="439" cm="1">
        <f t="array" ref="CQ349">INDEX(CQ$340:CQ$346,MATCH($E349&amp;$H349,$E$340:$E$346&amp;$H$340:$H$346,0))</f>
        <v>0</v>
      </c>
      <c r="CR349" s="439" cm="1">
        <f t="array" ref="CR349">INDEX(CR$340:CR$346,MATCH($E349&amp;$H349,$E$340:$E$346&amp;$H$340:$H$346,0))</f>
        <v>0</v>
      </c>
      <c r="CS349" s="439" cm="1">
        <f t="array" ref="CS349">INDEX(CS$340:CS$346,MATCH($E349&amp;$H349,$E$340:$E$346&amp;$H$340:$H$346,0))</f>
        <v>0</v>
      </c>
      <c r="CT349" s="439" cm="1">
        <f t="array" ref="CT349">INDEX(CT$340:CT$346,MATCH($E349&amp;$H349,$E$340:$E$346&amp;$H$340:$H$346,0))</f>
        <v>0</v>
      </c>
      <c r="CU349" s="439" cm="1">
        <f t="array" ref="CU349">INDEX(CU$340:CU$346,MATCH($E349&amp;$H349,$E$340:$E$346&amp;$H$340:$H$346,0))</f>
        <v>0</v>
      </c>
      <c r="CV349" s="439" cm="1">
        <f t="array" ref="CV349">INDEX(CV$340:CV$346,MATCH($E349&amp;$H349,$E$340:$E$346&amp;$H$340:$H$346,0))</f>
        <v>0</v>
      </c>
      <c r="CW349" s="21"/>
      <c r="CX349" s="21"/>
      <c r="CY349" s="21"/>
      <c r="CZ349" s="21"/>
    </row>
    <row r="350" spans="1:104" s="12" customFormat="1">
      <c r="C350" s="69"/>
      <c r="D350" s="19"/>
      <c r="G350" s="21"/>
      <c r="H350" s="20"/>
      <c r="I350" s="20"/>
      <c r="J350" s="20"/>
      <c r="K350" s="21"/>
      <c r="L350" s="21"/>
      <c r="M350" s="21"/>
      <c r="N350" s="21"/>
      <c r="O350" s="21"/>
      <c r="P350" s="21"/>
      <c r="Q350" s="21"/>
      <c r="R350" s="21"/>
      <c r="S350" s="21"/>
      <c r="T350" s="21"/>
      <c r="U350" s="21"/>
      <c r="V350" s="21"/>
      <c r="W350" s="21"/>
      <c r="X350" s="21"/>
      <c r="Y350" s="21"/>
      <c r="Z350" s="21"/>
      <c r="AA350" s="21"/>
      <c r="AB350" s="21"/>
      <c r="AC350" s="21"/>
      <c r="AD350" s="21"/>
      <c r="AE350" s="21"/>
      <c r="AF350" s="21"/>
      <c r="AG350" s="21"/>
      <c r="AH350" s="21"/>
      <c r="AI350" s="21"/>
      <c r="AJ350" s="21"/>
      <c r="AK350" s="21"/>
      <c r="AL350" s="21"/>
      <c r="AM350" s="21"/>
      <c r="AN350" s="21"/>
      <c r="AO350" s="21"/>
      <c r="AP350" s="21"/>
      <c r="AQ350" s="21"/>
      <c r="AR350" s="21"/>
      <c r="AS350" s="21"/>
      <c r="AT350" s="21"/>
      <c r="AU350" s="21"/>
      <c r="AV350" s="21"/>
      <c r="AW350" s="21"/>
      <c r="AX350" s="21"/>
      <c r="AY350" s="21"/>
      <c r="AZ350" s="21"/>
      <c r="BA350" s="21"/>
      <c r="BB350" s="21"/>
      <c r="BC350" s="21"/>
      <c r="BD350" s="21"/>
      <c r="BE350" s="21"/>
      <c r="BF350" s="21"/>
      <c r="BG350" s="21"/>
      <c r="BH350" s="21"/>
      <c r="BI350" s="21"/>
      <c r="BJ350" s="21"/>
      <c r="BK350" s="21"/>
      <c r="BL350" s="21"/>
      <c r="BM350" s="21"/>
      <c r="BN350" s="21"/>
      <c r="BO350" s="21"/>
      <c r="BP350" s="21"/>
      <c r="BQ350" s="21"/>
      <c r="BR350" s="21"/>
      <c r="BS350" s="21"/>
      <c r="BT350" s="21"/>
      <c r="BU350" s="21"/>
      <c r="BV350" s="21"/>
      <c r="BW350" s="21"/>
      <c r="BX350" s="21"/>
      <c r="BY350" s="21"/>
      <c r="BZ350" s="21"/>
      <c r="CA350" s="21"/>
      <c r="CB350" s="21"/>
      <c r="CC350" s="21"/>
      <c r="CD350" s="21"/>
      <c r="CE350" s="21"/>
      <c r="CF350" s="21"/>
      <c r="CG350" s="21"/>
      <c r="CH350" s="21"/>
      <c r="CI350" s="21"/>
      <c r="CJ350" s="21"/>
      <c r="CK350" s="21"/>
      <c r="CL350" s="21"/>
      <c r="CM350" s="21"/>
      <c r="CN350" s="21"/>
      <c r="CO350" s="21"/>
      <c r="CP350" s="21"/>
      <c r="CQ350" s="21"/>
      <c r="CR350" s="21"/>
      <c r="CS350" s="21"/>
      <c r="CT350" s="21"/>
      <c r="CU350" s="21"/>
      <c r="CV350" s="21"/>
      <c r="CW350" s="21"/>
      <c r="CX350" s="21"/>
      <c r="CY350" s="21"/>
      <c r="CZ350" s="21"/>
    </row>
    <row r="351" spans="1:104" s="12" customFormat="1">
      <c r="B351" s="117" t="s">
        <v>51</v>
      </c>
      <c r="C351" s="117"/>
      <c r="D351" s="117"/>
      <c r="E351" s="117"/>
      <c r="F351" s="117"/>
      <c r="G351" s="117"/>
      <c r="H351" s="117"/>
      <c r="I351" s="117"/>
      <c r="J351" s="117"/>
      <c r="K351" s="117"/>
      <c r="L351" s="414"/>
      <c r="M351" s="414"/>
      <c r="N351" s="414"/>
      <c r="O351" s="414"/>
      <c r="P351" s="414"/>
      <c r="Q351" s="414"/>
      <c r="R351" s="414"/>
      <c r="S351" s="414"/>
      <c r="T351" s="414"/>
      <c r="U351" s="414"/>
      <c r="V351" s="414"/>
      <c r="W351" s="414"/>
      <c r="X351" s="414"/>
      <c r="Y351" s="414"/>
      <c r="Z351" s="414"/>
      <c r="AA351" s="414"/>
      <c r="AB351" s="414"/>
      <c r="AC351" s="414"/>
      <c r="AD351" s="414"/>
      <c r="AE351" s="414"/>
      <c r="AF351" s="414"/>
      <c r="AG351" s="414"/>
      <c r="AH351" s="414"/>
      <c r="AI351" s="414"/>
      <c r="AJ351" s="414"/>
      <c r="AK351" s="414"/>
      <c r="AL351" s="414"/>
      <c r="AM351" s="414"/>
      <c r="AN351" s="414"/>
      <c r="AO351" s="414"/>
      <c r="AP351" s="414"/>
      <c r="AQ351" s="414"/>
      <c r="AR351" s="414"/>
      <c r="AS351" s="414"/>
      <c r="AT351" s="414"/>
      <c r="AU351" s="414"/>
      <c r="AV351" s="414"/>
      <c r="AW351" s="414"/>
      <c r="AX351" s="414"/>
      <c r="AY351" s="414"/>
      <c r="AZ351" s="414"/>
      <c r="BA351" s="414"/>
      <c r="BB351" s="414"/>
      <c r="BC351" s="414"/>
      <c r="BD351" s="414"/>
      <c r="BE351" s="414"/>
      <c r="BF351" s="414"/>
      <c r="BG351" s="414"/>
      <c r="BH351" s="414"/>
      <c r="BI351" s="414"/>
      <c r="BJ351" s="414"/>
      <c r="BK351" s="414"/>
      <c r="BL351" s="414"/>
      <c r="BM351" s="414"/>
      <c r="BN351" s="414"/>
      <c r="BO351" s="414"/>
      <c r="BP351" s="414"/>
      <c r="BQ351" s="414"/>
      <c r="BR351" s="414"/>
      <c r="BS351" s="414"/>
      <c r="BT351" s="414"/>
      <c r="BU351" s="414"/>
      <c r="BV351" s="414"/>
      <c r="BW351" s="414"/>
      <c r="BX351" s="414"/>
      <c r="BY351" s="414"/>
      <c r="BZ351" s="414"/>
      <c r="CA351" s="414"/>
      <c r="CB351" s="414"/>
      <c r="CC351" s="414"/>
      <c r="CD351" s="414"/>
      <c r="CE351" s="414"/>
      <c r="CF351" s="414"/>
      <c r="CG351" s="414"/>
      <c r="CH351" s="414"/>
      <c r="CI351" s="414"/>
      <c r="CJ351" s="414"/>
      <c r="CK351" s="414"/>
      <c r="CL351" s="414"/>
      <c r="CM351" s="414"/>
      <c r="CN351" s="414"/>
      <c r="CO351" s="414"/>
      <c r="CP351" s="414"/>
      <c r="CQ351" s="414"/>
      <c r="CR351" s="414"/>
      <c r="CS351" s="414"/>
      <c r="CT351" s="414"/>
      <c r="CU351" s="414"/>
      <c r="CV351" s="414"/>
      <c r="CW351" s="118"/>
      <c r="CX351" s="118"/>
      <c r="CY351" s="118"/>
    </row>
    <row r="352" spans="1:104">
      <c r="A352" s="12"/>
    </row>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sheetData>
  <phoneticPr fontId="13" type="noConversion"/>
  <pageMargins left="0.7" right="0.7" top="0.75" bottom="0.75" header="0.3" footer="0.3"/>
  <pageSetup paperSize="9" orientation="portrait" r:id="rId1"/>
  <headerFooter>
    <oddHeader>&amp;C&amp;"Aptos"&amp;10&amp;K000000 OFFICIAL&amp;1#_x000D_</oddHeader>
    <oddFooter>&amp;C_x000D_&amp;1#&amp;"Aptos"&amp;10&amp;K000000 OFFICIAL</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387698-5C5D-4FA7-9EA1-F8C919B7FF7B}">
  <sheetPr codeName="Sheet16">
    <tabColor rgb="FFCCC0DA"/>
  </sheetPr>
  <dimension ref="A1:CZ206"/>
  <sheetViews>
    <sheetView zoomScale="90" zoomScaleNormal="90" workbookViewId="0">
      <pane xSplit="10" ySplit="3" topLeftCell="K4" activePane="bottomRight" state="frozen"/>
      <selection pane="bottomRight" activeCell="A5" sqref="A5"/>
      <selection pane="bottomLeft"/>
      <selection pane="topRight"/>
    </sheetView>
  </sheetViews>
  <sheetFormatPr defaultColWidth="0" defaultRowHeight="15.4" zeroHeight="1"/>
  <cols>
    <col min="1" max="4" width="3" style="1" customWidth="1"/>
    <col min="5" max="5" width="43.5" style="1" customWidth="1"/>
    <col min="6" max="6" width="2.75" style="1" customWidth="1"/>
    <col min="7" max="7" width="14.25" style="1" customWidth="1"/>
    <col min="8" max="8" width="10.75" style="2" customWidth="1"/>
    <col min="9" max="9" width="2.75" style="2" customWidth="1"/>
    <col min="10" max="10" width="10.5" style="2" customWidth="1"/>
    <col min="11" max="100" width="10.875" style="1" customWidth="1"/>
    <col min="101" max="104" width="9.25" style="1" customWidth="1"/>
    <col min="105" max="16384" width="9.25" style="1" hidden="1"/>
  </cols>
  <sheetData>
    <row r="1" spans="1:103" s="50" customFormat="1">
      <c r="A1" s="50" t="s">
        <v>28</v>
      </c>
      <c r="H1" s="51"/>
      <c r="I1" s="51"/>
      <c r="J1" s="51"/>
      <c r="K1" s="52">
        <f t="shared" ref="K1:AP1" si="0">DATE(K3-1,4,1)</f>
        <v>43922</v>
      </c>
      <c r="L1" s="52">
        <f t="shared" si="0"/>
        <v>44287</v>
      </c>
      <c r="M1" s="52">
        <f t="shared" si="0"/>
        <v>44652</v>
      </c>
      <c r="N1" s="52">
        <f t="shared" si="0"/>
        <v>45017</v>
      </c>
      <c r="O1" s="52">
        <f t="shared" si="0"/>
        <v>45383</v>
      </c>
      <c r="P1" s="52">
        <f t="shared" si="0"/>
        <v>45748</v>
      </c>
      <c r="Q1" s="52">
        <f t="shared" si="0"/>
        <v>46113</v>
      </c>
      <c r="R1" s="52">
        <f t="shared" si="0"/>
        <v>46478</v>
      </c>
      <c r="S1" s="52">
        <f t="shared" si="0"/>
        <v>46844</v>
      </c>
      <c r="T1" s="52">
        <f t="shared" si="0"/>
        <v>47209</v>
      </c>
      <c r="U1" s="52">
        <f t="shared" si="0"/>
        <v>47574</v>
      </c>
      <c r="V1" s="52">
        <f t="shared" si="0"/>
        <v>47939</v>
      </c>
      <c r="W1" s="52">
        <f t="shared" si="0"/>
        <v>48305</v>
      </c>
      <c r="X1" s="52">
        <f t="shared" si="0"/>
        <v>48670</v>
      </c>
      <c r="Y1" s="52">
        <f t="shared" si="0"/>
        <v>49035</v>
      </c>
      <c r="Z1" s="52">
        <f t="shared" si="0"/>
        <v>49400</v>
      </c>
      <c r="AA1" s="52">
        <f t="shared" si="0"/>
        <v>49766</v>
      </c>
      <c r="AB1" s="52">
        <f t="shared" si="0"/>
        <v>50131</v>
      </c>
      <c r="AC1" s="52">
        <f t="shared" si="0"/>
        <v>50496</v>
      </c>
      <c r="AD1" s="52">
        <f t="shared" si="0"/>
        <v>50861</v>
      </c>
      <c r="AE1" s="52">
        <f t="shared" si="0"/>
        <v>51227</v>
      </c>
      <c r="AF1" s="52">
        <f t="shared" si="0"/>
        <v>51592</v>
      </c>
      <c r="AG1" s="52">
        <f t="shared" si="0"/>
        <v>51957</v>
      </c>
      <c r="AH1" s="52">
        <f t="shared" si="0"/>
        <v>52322</v>
      </c>
      <c r="AI1" s="52">
        <f t="shared" si="0"/>
        <v>52688</v>
      </c>
      <c r="AJ1" s="52">
        <f t="shared" si="0"/>
        <v>53053</v>
      </c>
      <c r="AK1" s="52">
        <f t="shared" si="0"/>
        <v>53418</v>
      </c>
      <c r="AL1" s="52">
        <f t="shared" si="0"/>
        <v>53783</v>
      </c>
      <c r="AM1" s="52">
        <f t="shared" si="0"/>
        <v>54149</v>
      </c>
      <c r="AN1" s="52">
        <f t="shared" si="0"/>
        <v>54514</v>
      </c>
      <c r="AO1" s="52">
        <f t="shared" si="0"/>
        <v>54879</v>
      </c>
      <c r="AP1" s="52">
        <f t="shared" si="0"/>
        <v>55244</v>
      </c>
      <c r="AQ1" s="52">
        <f t="shared" ref="AQ1:BV1" si="1">DATE(AQ3-1,4,1)</f>
        <v>55610</v>
      </c>
      <c r="AR1" s="52">
        <f t="shared" si="1"/>
        <v>55975</v>
      </c>
      <c r="AS1" s="52">
        <f t="shared" si="1"/>
        <v>56340</v>
      </c>
      <c r="AT1" s="52">
        <f t="shared" si="1"/>
        <v>56705</v>
      </c>
      <c r="AU1" s="52">
        <f t="shared" si="1"/>
        <v>57071</v>
      </c>
      <c r="AV1" s="52">
        <f t="shared" si="1"/>
        <v>57436</v>
      </c>
      <c r="AW1" s="52">
        <f t="shared" si="1"/>
        <v>57801</v>
      </c>
      <c r="AX1" s="52">
        <f t="shared" si="1"/>
        <v>58166</v>
      </c>
      <c r="AY1" s="52">
        <f t="shared" si="1"/>
        <v>58532</v>
      </c>
      <c r="AZ1" s="52">
        <f t="shared" si="1"/>
        <v>58897</v>
      </c>
      <c r="BA1" s="52">
        <f t="shared" si="1"/>
        <v>59262</v>
      </c>
      <c r="BB1" s="52">
        <f t="shared" si="1"/>
        <v>59627</v>
      </c>
      <c r="BC1" s="52">
        <f t="shared" si="1"/>
        <v>59993</v>
      </c>
      <c r="BD1" s="52">
        <f t="shared" si="1"/>
        <v>60358</v>
      </c>
      <c r="BE1" s="52">
        <f t="shared" si="1"/>
        <v>60723</v>
      </c>
      <c r="BF1" s="52">
        <f t="shared" si="1"/>
        <v>61088</v>
      </c>
      <c r="BG1" s="52">
        <f t="shared" si="1"/>
        <v>61454</v>
      </c>
      <c r="BH1" s="52">
        <f t="shared" si="1"/>
        <v>61819</v>
      </c>
      <c r="BI1" s="52">
        <f t="shared" si="1"/>
        <v>62184</v>
      </c>
      <c r="BJ1" s="52">
        <f t="shared" si="1"/>
        <v>62549</v>
      </c>
      <c r="BK1" s="52">
        <f t="shared" si="1"/>
        <v>62915</v>
      </c>
      <c r="BL1" s="52">
        <f t="shared" si="1"/>
        <v>63280</v>
      </c>
      <c r="BM1" s="52">
        <f t="shared" si="1"/>
        <v>63645</v>
      </c>
      <c r="BN1" s="52">
        <f t="shared" si="1"/>
        <v>64010</v>
      </c>
      <c r="BO1" s="52">
        <f t="shared" si="1"/>
        <v>64376</v>
      </c>
      <c r="BP1" s="52">
        <f t="shared" si="1"/>
        <v>64741</v>
      </c>
      <c r="BQ1" s="52">
        <f t="shared" si="1"/>
        <v>65106</v>
      </c>
      <c r="BR1" s="52">
        <f t="shared" si="1"/>
        <v>65471</v>
      </c>
      <c r="BS1" s="52">
        <f t="shared" si="1"/>
        <v>65837</v>
      </c>
      <c r="BT1" s="52">
        <f t="shared" si="1"/>
        <v>66202</v>
      </c>
      <c r="BU1" s="52">
        <f t="shared" si="1"/>
        <v>66567</v>
      </c>
      <c r="BV1" s="52">
        <f t="shared" si="1"/>
        <v>66932</v>
      </c>
      <c r="BW1" s="52">
        <f t="shared" ref="BW1:CV1" si="2">DATE(BW3-1,4,1)</f>
        <v>67298</v>
      </c>
      <c r="BX1" s="52">
        <f t="shared" si="2"/>
        <v>67663</v>
      </c>
      <c r="BY1" s="52">
        <f t="shared" si="2"/>
        <v>68028</v>
      </c>
      <c r="BZ1" s="52">
        <f t="shared" si="2"/>
        <v>68393</v>
      </c>
      <c r="CA1" s="52">
        <f t="shared" si="2"/>
        <v>68759</v>
      </c>
      <c r="CB1" s="52">
        <f t="shared" si="2"/>
        <v>69124</v>
      </c>
      <c r="CC1" s="52">
        <f t="shared" si="2"/>
        <v>69489</v>
      </c>
      <c r="CD1" s="52">
        <f t="shared" si="2"/>
        <v>69854</v>
      </c>
      <c r="CE1" s="52">
        <f t="shared" si="2"/>
        <v>70220</v>
      </c>
      <c r="CF1" s="52">
        <f t="shared" si="2"/>
        <v>70585</v>
      </c>
      <c r="CG1" s="52">
        <f t="shared" si="2"/>
        <v>70950</v>
      </c>
      <c r="CH1" s="52">
        <f t="shared" si="2"/>
        <v>71315</v>
      </c>
      <c r="CI1" s="52">
        <f t="shared" si="2"/>
        <v>71681</v>
      </c>
      <c r="CJ1" s="52">
        <f t="shared" si="2"/>
        <v>72046</v>
      </c>
      <c r="CK1" s="52">
        <f t="shared" si="2"/>
        <v>72411</v>
      </c>
      <c r="CL1" s="52">
        <f t="shared" si="2"/>
        <v>72776</v>
      </c>
      <c r="CM1" s="52">
        <f t="shared" si="2"/>
        <v>73141</v>
      </c>
      <c r="CN1" s="52">
        <f t="shared" si="2"/>
        <v>73506</v>
      </c>
      <c r="CO1" s="52">
        <f t="shared" si="2"/>
        <v>73871</v>
      </c>
      <c r="CP1" s="52">
        <f t="shared" si="2"/>
        <v>74236</v>
      </c>
      <c r="CQ1" s="52">
        <f t="shared" si="2"/>
        <v>74602</v>
      </c>
      <c r="CR1" s="52">
        <f t="shared" si="2"/>
        <v>74967</v>
      </c>
      <c r="CS1" s="52">
        <f t="shared" si="2"/>
        <v>75332</v>
      </c>
      <c r="CT1" s="52">
        <f t="shared" si="2"/>
        <v>75697</v>
      </c>
      <c r="CU1" s="52">
        <f t="shared" si="2"/>
        <v>76063</v>
      </c>
      <c r="CV1" s="52">
        <f t="shared" si="2"/>
        <v>76428</v>
      </c>
    </row>
    <row r="2" spans="1:103" s="50" customFormat="1">
      <c r="H2" s="51"/>
      <c r="I2" s="51"/>
      <c r="J2" s="51"/>
      <c r="K2" s="52">
        <f t="shared" ref="K2:AP2" si="3">DATE(K3,3,31)</f>
        <v>44286</v>
      </c>
      <c r="L2" s="52">
        <f t="shared" si="3"/>
        <v>44651</v>
      </c>
      <c r="M2" s="52">
        <f t="shared" si="3"/>
        <v>45016</v>
      </c>
      <c r="N2" s="52">
        <f t="shared" si="3"/>
        <v>45382</v>
      </c>
      <c r="O2" s="52">
        <f t="shared" si="3"/>
        <v>45747</v>
      </c>
      <c r="P2" s="52">
        <f t="shared" si="3"/>
        <v>46112</v>
      </c>
      <c r="Q2" s="52">
        <f t="shared" si="3"/>
        <v>46477</v>
      </c>
      <c r="R2" s="52">
        <f t="shared" si="3"/>
        <v>46843</v>
      </c>
      <c r="S2" s="52">
        <f t="shared" si="3"/>
        <v>47208</v>
      </c>
      <c r="T2" s="52">
        <f t="shared" si="3"/>
        <v>47573</v>
      </c>
      <c r="U2" s="52">
        <f t="shared" si="3"/>
        <v>47938</v>
      </c>
      <c r="V2" s="52">
        <f t="shared" si="3"/>
        <v>48304</v>
      </c>
      <c r="W2" s="52">
        <f t="shared" si="3"/>
        <v>48669</v>
      </c>
      <c r="X2" s="52">
        <f t="shared" si="3"/>
        <v>49034</v>
      </c>
      <c r="Y2" s="52">
        <f t="shared" si="3"/>
        <v>49399</v>
      </c>
      <c r="Z2" s="52">
        <f t="shared" si="3"/>
        <v>49765</v>
      </c>
      <c r="AA2" s="52">
        <f t="shared" si="3"/>
        <v>50130</v>
      </c>
      <c r="AB2" s="52">
        <f t="shared" si="3"/>
        <v>50495</v>
      </c>
      <c r="AC2" s="52">
        <f t="shared" si="3"/>
        <v>50860</v>
      </c>
      <c r="AD2" s="52">
        <f t="shared" si="3"/>
        <v>51226</v>
      </c>
      <c r="AE2" s="52">
        <f t="shared" si="3"/>
        <v>51591</v>
      </c>
      <c r="AF2" s="52">
        <f t="shared" si="3"/>
        <v>51956</v>
      </c>
      <c r="AG2" s="52">
        <f t="shared" si="3"/>
        <v>52321</v>
      </c>
      <c r="AH2" s="52">
        <f t="shared" si="3"/>
        <v>52687</v>
      </c>
      <c r="AI2" s="52">
        <f t="shared" si="3"/>
        <v>53052</v>
      </c>
      <c r="AJ2" s="52">
        <f t="shared" si="3"/>
        <v>53417</v>
      </c>
      <c r="AK2" s="52">
        <f t="shared" si="3"/>
        <v>53782</v>
      </c>
      <c r="AL2" s="52">
        <f t="shared" si="3"/>
        <v>54148</v>
      </c>
      <c r="AM2" s="52">
        <f t="shared" si="3"/>
        <v>54513</v>
      </c>
      <c r="AN2" s="52">
        <f t="shared" si="3"/>
        <v>54878</v>
      </c>
      <c r="AO2" s="52">
        <f t="shared" si="3"/>
        <v>55243</v>
      </c>
      <c r="AP2" s="52">
        <f t="shared" si="3"/>
        <v>55609</v>
      </c>
      <c r="AQ2" s="52">
        <f t="shared" ref="AQ2:BV2" si="4">DATE(AQ3,3,31)</f>
        <v>55974</v>
      </c>
      <c r="AR2" s="52">
        <f t="shared" si="4"/>
        <v>56339</v>
      </c>
      <c r="AS2" s="52">
        <f t="shared" si="4"/>
        <v>56704</v>
      </c>
      <c r="AT2" s="52">
        <f t="shared" si="4"/>
        <v>57070</v>
      </c>
      <c r="AU2" s="52">
        <f t="shared" si="4"/>
        <v>57435</v>
      </c>
      <c r="AV2" s="52">
        <f t="shared" si="4"/>
        <v>57800</v>
      </c>
      <c r="AW2" s="52">
        <f t="shared" si="4"/>
        <v>58165</v>
      </c>
      <c r="AX2" s="52">
        <f t="shared" si="4"/>
        <v>58531</v>
      </c>
      <c r="AY2" s="52">
        <f t="shared" si="4"/>
        <v>58896</v>
      </c>
      <c r="AZ2" s="52">
        <f t="shared" si="4"/>
        <v>59261</v>
      </c>
      <c r="BA2" s="52">
        <f t="shared" si="4"/>
        <v>59626</v>
      </c>
      <c r="BB2" s="52">
        <f t="shared" si="4"/>
        <v>59992</v>
      </c>
      <c r="BC2" s="52">
        <f t="shared" si="4"/>
        <v>60357</v>
      </c>
      <c r="BD2" s="52">
        <f t="shared" si="4"/>
        <v>60722</v>
      </c>
      <c r="BE2" s="52">
        <f t="shared" si="4"/>
        <v>61087</v>
      </c>
      <c r="BF2" s="52">
        <f t="shared" si="4"/>
        <v>61453</v>
      </c>
      <c r="BG2" s="52">
        <f t="shared" si="4"/>
        <v>61818</v>
      </c>
      <c r="BH2" s="52">
        <f t="shared" si="4"/>
        <v>62183</v>
      </c>
      <c r="BI2" s="52">
        <f t="shared" si="4"/>
        <v>62548</v>
      </c>
      <c r="BJ2" s="52">
        <f t="shared" si="4"/>
        <v>62914</v>
      </c>
      <c r="BK2" s="52">
        <f t="shared" si="4"/>
        <v>63279</v>
      </c>
      <c r="BL2" s="52">
        <f t="shared" si="4"/>
        <v>63644</v>
      </c>
      <c r="BM2" s="52">
        <f t="shared" si="4"/>
        <v>64009</v>
      </c>
      <c r="BN2" s="52">
        <f t="shared" si="4"/>
        <v>64375</v>
      </c>
      <c r="BO2" s="52">
        <f t="shared" si="4"/>
        <v>64740</v>
      </c>
      <c r="BP2" s="52">
        <f t="shared" si="4"/>
        <v>65105</v>
      </c>
      <c r="BQ2" s="52">
        <f t="shared" si="4"/>
        <v>65470</v>
      </c>
      <c r="BR2" s="52">
        <f t="shared" si="4"/>
        <v>65836</v>
      </c>
      <c r="BS2" s="52">
        <f t="shared" si="4"/>
        <v>66201</v>
      </c>
      <c r="BT2" s="52">
        <f t="shared" si="4"/>
        <v>66566</v>
      </c>
      <c r="BU2" s="52">
        <f t="shared" si="4"/>
        <v>66931</v>
      </c>
      <c r="BV2" s="52">
        <f t="shared" si="4"/>
        <v>67297</v>
      </c>
      <c r="BW2" s="52">
        <f t="shared" ref="BW2:CV2" si="5">DATE(BW3,3,31)</f>
        <v>67662</v>
      </c>
      <c r="BX2" s="52">
        <f t="shared" si="5"/>
        <v>68027</v>
      </c>
      <c r="BY2" s="52">
        <f t="shared" si="5"/>
        <v>68392</v>
      </c>
      <c r="BZ2" s="52">
        <f t="shared" si="5"/>
        <v>68758</v>
      </c>
      <c r="CA2" s="52">
        <f t="shared" si="5"/>
        <v>69123</v>
      </c>
      <c r="CB2" s="52">
        <f t="shared" si="5"/>
        <v>69488</v>
      </c>
      <c r="CC2" s="52">
        <f t="shared" si="5"/>
        <v>69853</v>
      </c>
      <c r="CD2" s="52">
        <f t="shared" si="5"/>
        <v>70219</v>
      </c>
      <c r="CE2" s="52">
        <f t="shared" si="5"/>
        <v>70584</v>
      </c>
      <c r="CF2" s="52">
        <f t="shared" si="5"/>
        <v>70949</v>
      </c>
      <c r="CG2" s="52">
        <f t="shared" si="5"/>
        <v>71314</v>
      </c>
      <c r="CH2" s="52">
        <f t="shared" si="5"/>
        <v>71680</v>
      </c>
      <c r="CI2" s="52">
        <f t="shared" si="5"/>
        <v>72045</v>
      </c>
      <c r="CJ2" s="52">
        <f t="shared" si="5"/>
        <v>72410</v>
      </c>
      <c r="CK2" s="52">
        <f t="shared" si="5"/>
        <v>72775</v>
      </c>
      <c r="CL2" s="52">
        <f t="shared" si="5"/>
        <v>73140</v>
      </c>
      <c r="CM2" s="52">
        <f t="shared" si="5"/>
        <v>73505</v>
      </c>
      <c r="CN2" s="52">
        <f t="shared" si="5"/>
        <v>73870</v>
      </c>
      <c r="CO2" s="52">
        <f t="shared" si="5"/>
        <v>74235</v>
      </c>
      <c r="CP2" s="52">
        <f t="shared" si="5"/>
        <v>74601</v>
      </c>
      <c r="CQ2" s="52">
        <f t="shared" si="5"/>
        <v>74966</v>
      </c>
      <c r="CR2" s="52">
        <f t="shared" si="5"/>
        <v>75331</v>
      </c>
      <c r="CS2" s="52">
        <f t="shared" si="5"/>
        <v>75696</v>
      </c>
      <c r="CT2" s="52">
        <f t="shared" si="5"/>
        <v>76062</v>
      </c>
      <c r="CU2" s="52">
        <f t="shared" si="5"/>
        <v>76427</v>
      </c>
      <c r="CV2" s="52">
        <f t="shared" si="5"/>
        <v>76792</v>
      </c>
    </row>
    <row r="3" spans="1:103" s="50" customFormat="1">
      <c r="E3" s="50" t="s">
        <v>52</v>
      </c>
      <c r="G3" s="50" t="s">
        <v>145</v>
      </c>
      <c r="H3" s="50" t="s">
        <v>146</v>
      </c>
      <c r="J3" s="100" t="s">
        <v>206</v>
      </c>
      <c r="K3" s="50">
        <v>2021</v>
      </c>
      <c r="L3" s="50">
        <v>2022</v>
      </c>
      <c r="M3" s="50">
        <v>2023</v>
      </c>
      <c r="N3" s="50">
        <v>2024</v>
      </c>
      <c r="O3" s="50">
        <v>2025</v>
      </c>
      <c r="P3" s="50">
        <v>2026</v>
      </c>
      <c r="Q3" s="50">
        <v>2027</v>
      </c>
      <c r="R3" s="50">
        <v>2028</v>
      </c>
      <c r="S3" s="50">
        <v>2029</v>
      </c>
      <c r="T3" s="50">
        <v>2030</v>
      </c>
      <c r="U3" s="50">
        <v>2031</v>
      </c>
      <c r="V3" s="50">
        <v>2032</v>
      </c>
      <c r="W3" s="50">
        <v>2033</v>
      </c>
      <c r="X3" s="50">
        <v>2034</v>
      </c>
      <c r="Y3" s="50">
        <v>2035</v>
      </c>
      <c r="Z3" s="50">
        <v>2036</v>
      </c>
      <c r="AA3" s="50">
        <v>2037</v>
      </c>
      <c r="AB3" s="50">
        <v>2038</v>
      </c>
      <c r="AC3" s="50">
        <v>2039</v>
      </c>
      <c r="AD3" s="50">
        <v>2040</v>
      </c>
      <c r="AE3" s="50">
        <v>2041</v>
      </c>
      <c r="AF3" s="50">
        <v>2042</v>
      </c>
      <c r="AG3" s="50">
        <v>2043</v>
      </c>
      <c r="AH3" s="50">
        <v>2044</v>
      </c>
      <c r="AI3" s="50">
        <v>2045</v>
      </c>
      <c r="AJ3" s="50">
        <v>2046</v>
      </c>
      <c r="AK3" s="50">
        <v>2047</v>
      </c>
      <c r="AL3" s="50">
        <v>2048</v>
      </c>
      <c r="AM3" s="50">
        <v>2049</v>
      </c>
      <c r="AN3" s="50">
        <v>2050</v>
      </c>
      <c r="AO3" s="50">
        <v>2051</v>
      </c>
      <c r="AP3" s="50">
        <v>2052</v>
      </c>
      <c r="AQ3" s="50">
        <v>2053</v>
      </c>
      <c r="AR3" s="50">
        <v>2054</v>
      </c>
      <c r="AS3" s="50">
        <v>2055</v>
      </c>
      <c r="AT3" s="50">
        <v>2056</v>
      </c>
      <c r="AU3" s="50">
        <v>2057</v>
      </c>
      <c r="AV3" s="50">
        <v>2058</v>
      </c>
      <c r="AW3" s="50">
        <v>2059</v>
      </c>
      <c r="AX3" s="50">
        <v>2060</v>
      </c>
      <c r="AY3" s="50">
        <v>2061</v>
      </c>
      <c r="AZ3" s="50">
        <v>2062</v>
      </c>
      <c r="BA3" s="50">
        <v>2063</v>
      </c>
      <c r="BB3" s="50">
        <v>2064</v>
      </c>
      <c r="BC3" s="50">
        <v>2065</v>
      </c>
      <c r="BD3" s="50">
        <v>2066</v>
      </c>
      <c r="BE3" s="50">
        <v>2067</v>
      </c>
      <c r="BF3" s="50">
        <v>2068</v>
      </c>
      <c r="BG3" s="50">
        <v>2069</v>
      </c>
      <c r="BH3" s="50">
        <v>2070</v>
      </c>
      <c r="BI3" s="50">
        <v>2071</v>
      </c>
      <c r="BJ3" s="50">
        <v>2072</v>
      </c>
      <c r="BK3" s="50">
        <v>2073</v>
      </c>
      <c r="BL3" s="50">
        <v>2074</v>
      </c>
      <c r="BM3" s="50">
        <v>2075</v>
      </c>
      <c r="BN3" s="50">
        <v>2076</v>
      </c>
      <c r="BO3" s="50">
        <v>2077</v>
      </c>
      <c r="BP3" s="50">
        <v>2078</v>
      </c>
      <c r="BQ3" s="50">
        <v>2079</v>
      </c>
      <c r="BR3" s="50">
        <v>2080</v>
      </c>
      <c r="BS3" s="50">
        <v>2081</v>
      </c>
      <c r="BT3" s="50">
        <v>2082</v>
      </c>
      <c r="BU3" s="50">
        <v>2083</v>
      </c>
      <c r="BV3" s="50">
        <v>2084</v>
      </c>
      <c r="BW3" s="50">
        <v>2085</v>
      </c>
      <c r="BX3" s="50">
        <v>2086</v>
      </c>
      <c r="BY3" s="50">
        <v>2087</v>
      </c>
      <c r="BZ3" s="50">
        <v>2088</v>
      </c>
      <c r="CA3" s="50">
        <v>2089</v>
      </c>
      <c r="CB3" s="50">
        <v>2090</v>
      </c>
      <c r="CC3" s="50">
        <v>2091</v>
      </c>
      <c r="CD3" s="50">
        <v>2092</v>
      </c>
      <c r="CE3" s="50">
        <v>2093</v>
      </c>
      <c r="CF3" s="50">
        <v>2094</v>
      </c>
      <c r="CG3" s="50">
        <v>2095</v>
      </c>
      <c r="CH3" s="50">
        <v>2096</v>
      </c>
      <c r="CI3" s="50">
        <v>2097</v>
      </c>
      <c r="CJ3" s="50">
        <v>2098</v>
      </c>
      <c r="CK3" s="50">
        <v>2099</v>
      </c>
      <c r="CL3" s="50">
        <v>2100</v>
      </c>
      <c r="CM3" s="50">
        <v>2101</v>
      </c>
      <c r="CN3" s="50">
        <v>2102</v>
      </c>
      <c r="CO3" s="50">
        <v>2103</v>
      </c>
      <c r="CP3" s="50">
        <v>2104</v>
      </c>
      <c r="CQ3" s="50">
        <v>2105</v>
      </c>
      <c r="CR3" s="50">
        <v>2106</v>
      </c>
      <c r="CS3" s="50">
        <v>2107</v>
      </c>
      <c r="CT3" s="50">
        <v>2108</v>
      </c>
      <c r="CU3" s="50">
        <v>2109</v>
      </c>
      <c r="CV3" s="50">
        <v>2110</v>
      </c>
      <c r="CW3" s="51"/>
    </row>
    <row r="4" spans="1:103">
      <c r="H4" s="1"/>
      <c r="I4" s="1"/>
      <c r="J4" s="1"/>
      <c r="CW4" s="2"/>
    </row>
    <row r="5" spans="1:103">
      <c r="B5" s="22">
        <v>0</v>
      </c>
      <c r="C5" s="22" t="s">
        <v>56</v>
      </c>
      <c r="D5" s="22"/>
      <c r="E5" s="22"/>
      <c r="F5" s="22"/>
      <c r="G5" s="22"/>
      <c r="H5" s="22"/>
      <c r="I5" s="22"/>
      <c r="J5" s="22"/>
      <c r="K5" s="22"/>
      <c r="L5" s="22"/>
      <c r="M5" s="22"/>
      <c r="N5" s="22"/>
      <c r="O5" s="22"/>
      <c r="P5" s="22"/>
      <c r="Q5" s="22"/>
      <c r="R5" s="22"/>
      <c r="S5" s="22"/>
      <c r="T5" s="22"/>
      <c r="U5" s="22"/>
      <c r="V5" s="22"/>
      <c r="W5" s="22"/>
      <c r="X5" s="22"/>
      <c r="Y5" s="22"/>
      <c r="Z5" s="22"/>
      <c r="AA5" s="22"/>
      <c r="AB5" s="22"/>
      <c r="AC5" s="22"/>
      <c r="AD5" s="22"/>
      <c r="AE5" s="22"/>
      <c r="AF5" s="22"/>
      <c r="AG5" s="22"/>
      <c r="AH5" s="22"/>
      <c r="AI5" s="22"/>
      <c r="AJ5" s="22"/>
      <c r="AK5" s="22"/>
      <c r="AL5" s="22"/>
      <c r="AM5" s="22"/>
      <c r="AN5" s="22"/>
      <c r="AO5" s="22"/>
      <c r="AP5" s="22"/>
      <c r="AQ5" s="22"/>
      <c r="AR5" s="22"/>
      <c r="AS5" s="22"/>
      <c r="AT5" s="22"/>
      <c r="AU5" s="22"/>
      <c r="AV5" s="22"/>
      <c r="AW5" s="22"/>
      <c r="AX5" s="22"/>
      <c r="AY5" s="22"/>
      <c r="AZ5" s="22"/>
      <c r="BA5" s="22"/>
      <c r="BB5" s="22"/>
      <c r="BC5" s="22"/>
      <c r="BD5" s="22"/>
      <c r="BE5" s="22"/>
      <c r="BF5" s="22"/>
      <c r="BG5" s="22"/>
      <c r="BH5" s="22"/>
      <c r="BI5" s="22"/>
      <c r="BJ5" s="22"/>
      <c r="BK5" s="22"/>
      <c r="BL5" s="22"/>
      <c r="BM5" s="22"/>
      <c r="BN5" s="22"/>
      <c r="BO5" s="22"/>
      <c r="BP5" s="22"/>
      <c r="BQ5" s="22"/>
      <c r="BR5" s="22"/>
      <c r="BS5" s="22"/>
      <c r="BT5" s="22"/>
      <c r="BU5" s="22"/>
      <c r="BV5" s="22"/>
      <c r="BW5" s="22"/>
      <c r="BX5" s="22"/>
      <c r="BY5" s="22"/>
      <c r="BZ5" s="22"/>
      <c r="CA5" s="22"/>
      <c r="CB5" s="22"/>
      <c r="CC5" s="22"/>
      <c r="CD5" s="22"/>
      <c r="CE5" s="22"/>
      <c r="CF5" s="22"/>
      <c r="CG5" s="22"/>
      <c r="CH5" s="22"/>
      <c r="CI5" s="22"/>
      <c r="CJ5" s="22"/>
      <c r="CK5" s="22"/>
      <c r="CL5" s="22"/>
      <c r="CM5" s="22"/>
      <c r="CN5" s="22"/>
      <c r="CO5" s="22"/>
      <c r="CP5" s="22"/>
      <c r="CQ5" s="22"/>
      <c r="CR5" s="22"/>
      <c r="CS5" s="22"/>
      <c r="CT5" s="22"/>
      <c r="CU5" s="22"/>
      <c r="CV5" s="22"/>
      <c r="CW5" s="23"/>
      <c r="CX5" s="23"/>
      <c r="CY5" s="23"/>
    </row>
    <row r="6" spans="1:103">
      <c r="H6" s="1"/>
      <c r="I6" s="1"/>
      <c r="J6" s="1"/>
      <c r="CW6" s="2"/>
    </row>
    <row r="7" spans="1:103">
      <c r="E7" s="1" t="s">
        <v>147</v>
      </c>
      <c r="H7" s="1"/>
      <c r="I7" s="1"/>
      <c r="J7" s="1"/>
      <c r="L7" s="162">
        <f>FinancialInputs!L7</f>
        <v>0</v>
      </c>
      <c r="M7" s="162">
        <f>FinancialInputs!M7</f>
        <v>0</v>
      </c>
      <c r="N7" s="162">
        <f>FinancialInputs!N7</f>
        <v>0</v>
      </c>
      <c r="O7" s="162">
        <f>FinancialInputs!O7</f>
        <v>0</v>
      </c>
      <c r="P7" s="162">
        <f>FinancialInputs!P7</f>
        <v>0</v>
      </c>
      <c r="Q7" s="162">
        <f>FinancialInputs!Q7</f>
        <v>0</v>
      </c>
      <c r="R7" s="162">
        <f>FinancialInputs!R7</f>
        <v>0</v>
      </c>
      <c r="S7" s="162">
        <f>FinancialInputs!S7</f>
        <v>0</v>
      </c>
      <c r="T7" s="162">
        <f>FinancialInputs!T7</f>
        <v>0</v>
      </c>
      <c r="U7" s="162">
        <f>FinancialInputs!U7</f>
        <v>0</v>
      </c>
      <c r="V7" s="162">
        <f>FinancialInputs!V7</f>
        <v>0</v>
      </c>
      <c r="W7" s="162">
        <f>FinancialInputs!W7</f>
        <v>0</v>
      </c>
      <c r="X7" s="162">
        <f>FinancialInputs!X7</f>
        <v>0</v>
      </c>
      <c r="Y7" s="162">
        <f>FinancialInputs!Y7</f>
        <v>0</v>
      </c>
      <c r="Z7" s="162">
        <f>FinancialInputs!Z7</f>
        <v>0</v>
      </c>
      <c r="AA7" s="162">
        <f>FinancialInputs!AA7</f>
        <v>0</v>
      </c>
      <c r="AB7" s="162">
        <f>FinancialInputs!AB7</f>
        <v>0</v>
      </c>
      <c r="AC7" s="162">
        <f>FinancialInputs!AC7</f>
        <v>0</v>
      </c>
      <c r="AD7" s="162">
        <f>FinancialInputs!AD7</f>
        <v>0</v>
      </c>
      <c r="AE7" s="162">
        <f>FinancialInputs!AE7</f>
        <v>0</v>
      </c>
      <c r="AF7" s="162">
        <f>FinancialInputs!AF7</f>
        <v>0</v>
      </c>
      <c r="AG7" s="162">
        <f>FinancialInputs!AG7</f>
        <v>0</v>
      </c>
      <c r="AH7" s="162">
        <f>FinancialInputs!AH7</f>
        <v>0</v>
      </c>
      <c r="AI7" s="162">
        <f>FinancialInputs!AI7</f>
        <v>0</v>
      </c>
      <c r="AJ7" s="162">
        <f>FinancialInputs!AJ7</f>
        <v>0</v>
      </c>
      <c r="AK7" s="162">
        <f>FinancialInputs!AK7</f>
        <v>0</v>
      </c>
      <c r="AL7" s="162">
        <f>FinancialInputs!AL7</f>
        <v>0</v>
      </c>
      <c r="AM7" s="162">
        <f>FinancialInputs!AM7</f>
        <v>0</v>
      </c>
      <c r="AN7" s="162">
        <f>FinancialInputs!AN7</f>
        <v>0</v>
      </c>
      <c r="AO7" s="162">
        <f>FinancialInputs!AO7</f>
        <v>0</v>
      </c>
      <c r="AP7" s="162">
        <f>FinancialInputs!AP7</f>
        <v>0</v>
      </c>
      <c r="AQ7" s="162">
        <f>FinancialInputs!AQ7</f>
        <v>0</v>
      </c>
      <c r="AR7" s="162">
        <f>FinancialInputs!AR7</f>
        <v>0</v>
      </c>
      <c r="AS7" s="162">
        <f>FinancialInputs!AS7</f>
        <v>0</v>
      </c>
      <c r="AT7" s="162">
        <f>FinancialInputs!AT7</f>
        <v>0</v>
      </c>
      <c r="AU7" s="162">
        <f>FinancialInputs!AU7</f>
        <v>0</v>
      </c>
      <c r="AV7" s="162">
        <f>FinancialInputs!AV7</f>
        <v>0</v>
      </c>
      <c r="AW7" s="162">
        <f>FinancialInputs!AW7</f>
        <v>0</v>
      </c>
      <c r="AX7" s="162">
        <f>FinancialInputs!AX7</f>
        <v>0</v>
      </c>
      <c r="AY7" s="162">
        <f>FinancialInputs!AY7</f>
        <v>0</v>
      </c>
      <c r="AZ7" s="162">
        <f>FinancialInputs!AZ7</f>
        <v>0</v>
      </c>
      <c r="BA7" s="162">
        <f>FinancialInputs!BA7</f>
        <v>0</v>
      </c>
      <c r="BB7" s="162">
        <f>FinancialInputs!BB7</f>
        <v>0</v>
      </c>
      <c r="BC7" s="162">
        <f>FinancialInputs!BC7</f>
        <v>0</v>
      </c>
      <c r="BD7" s="162">
        <f>FinancialInputs!BD7</f>
        <v>0</v>
      </c>
      <c r="BE7" s="162">
        <f>FinancialInputs!BE7</f>
        <v>0</v>
      </c>
      <c r="BF7" s="162">
        <f>FinancialInputs!BF7</f>
        <v>0</v>
      </c>
      <c r="BG7" s="162">
        <f>FinancialInputs!BG7</f>
        <v>0</v>
      </c>
      <c r="BH7" s="162">
        <f>FinancialInputs!BH7</f>
        <v>0</v>
      </c>
      <c r="BI7" s="162">
        <f>FinancialInputs!BI7</f>
        <v>0</v>
      </c>
      <c r="BJ7" s="162">
        <f>FinancialInputs!BJ7</f>
        <v>0</v>
      </c>
      <c r="BK7" s="162">
        <f>FinancialInputs!BK7</f>
        <v>0</v>
      </c>
      <c r="BL7" s="162">
        <f>FinancialInputs!BL7</f>
        <v>0</v>
      </c>
      <c r="BM7" s="162">
        <f>FinancialInputs!BM7</f>
        <v>0</v>
      </c>
      <c r="BN7" s="162">
        <f>FinancialInputs!BN7</f>
        <v>0</v>
      </c>
      <c r="BO7" s="162">
        <f>FinancialInputs!BO7</f>
        <v>0</v>
      </c>
      <c r="BP7" s="162">
        <f>FinancialInputs!BP7</f>
        <v>0</v>
      </c>
      <c r="BQ7" s="162">
        <f>FinancialInputs!BQ7</f>
        <v>0</v>
      </c>
      <c r="BR7" s="162">
        <f>FinancialInputs!BR7</f>
        <v>0</v>
      </c>
      <c r="BS7" s="162">
        <f>FinancialInputs!BS7</f>
        <v>0</v>
      </c>
      <c r="BT7" s="162">
        <f>FinancialInputs!BT7</f>
        <v>0</v>
      </c>
      <c r="BU7" s="162">
        <f>FinancialInputs!BU7</f>
        <v>0</v>
      </c>
      <c r="BV7" s="162">
        <f>FinancialInputs!BV7</f>
        <v>0</v>
      </c>
      <c r="BW7" s="162">
        <f>FinancialInputs!BW7</f>
        <v>0</v>
      </c>
      <c r="BX7" s="162">
        <f>FinancialInputs!BX7</f>
        <v>0</v>
      </c>
      <c r="BY7" s="162">
        <f>FinancialInputs!BY7</f>
        <v>0</v>
      </c>
      <c r="BZ7" s="162">
        <f>FinancialInputs!BZ7</f>
        <v>0</v>
      </c>
      <c r="CA7" s="162">
        <f>FinancialInputs!CA7</f>
        <v>0</v>
      </c>
      <c r="CB7" s="162">
        <f>FinancialInputs!CB7</f>
        <v>0</v>
      </c>
      <c r="CC7" s="162">
        <f>FinancialInputs!CC7</f>
        <v>0</v>
      </c>
      <c r="CD7" s="162">
        <f>FinancialInputs!CD7</f>
        <v>0</v>
      </c>
      <c r="CE7" s="162">
        <f>FinancialInputs!CE7</f>
        <v>0</v>
      </c>
      <c r="CF7" s="162">
        <f>FinancialInputs!CF7</f>
        <v>0</v>
      </c>
      <c r="CG7" s="162">
        <f>FinancialInputs!CG7</f>
        <v>0</v>
      </c>
      <c r="CH7" s="162">
        <f>FinancialInputs!CH7</f>
        <v>0</v>
      </c>
      <c r="CI7" s="162">
        <f>FinancialInputs!CI7</f>
        <v>0</v>
      </c>
      <c r="CJ7" s="162">
        <f>FinancialInputs!CJ7</f>
        <v>0</v>
      </c>
      <c r="CK7" s="162">
        <f>FinancialInputs!CK7</f>
        <v>0</v>
      </c>
      <c r="CL7" s="162">
        <f>FinancialInputs!CL7</f>
        <v>0</v>
      </c>
      <c r="CM7" s="162">
        <f>FinancialInputs!CM7</f>
        <v>0</v>
      </c>
      <c r="CN7" s="162">
        <f>FinancialInputs!CN7</f>
        <v>0</v>
      </c>
      <c r="CO7" s="162">
        <f>FinancialInputs!CO7</f>
        <v>0</v>
      </c>
      <c r="CP7" s="162">
        <f>FinancialInputs!CP7</f>
        <v>0</v>
      </c>
      <c r="CQ7" s="162">
        <f>FinancialInputs!CQ7</f>
        <v>0</v>
      </c>
      <c r="CR7" s="162">
        <f>FinancialInputs!CR7</f>
        <v>0</v>
      </c>
      <c r="CS7" s="162">
        <f>FinancialInputs!CS7</f>
        <v>0</v>
      </c>
      <c r="CT7" s="162">
        <f>FinancialInputs!CT7</f>
        <v>0</v>
      </c>
      <c r="CU7" s="162">
        <f>FinancialInputs!CU7</f>
        <v>0</v>
      </c>
      <c r="CV7" s="162">
        <f>FinancialInputs!CV7</f>
        <v>0</v>
      </c>
      <c r="CW7" s="2"/>
    </row>
    <row r="8" spans="1:103">
      <c r="E8" s="1" t="s">
        <v>148</v>
      </c>
      <c r="H8" s="1"/>
      <c r="I8" s="1"/>
      <c r="J8" s="1"/>
      <c r="L8" s="162">
        <f>FinancialInputs!L8</f>
        <v>0</v>
      </c>
      <c r="M8" s="162">
        <f>FinancialInputs!M8</f>
        <v>0</v>
      </c>
      <c r="N8" s="162">
        <f>FinancialInputs!N8</f>
        <v>0</v>
      </c>
      <c r="O8" s="162">
        <f>FinancialInputs!O8</f>
        <v>0</v>
      </c>
      <c r="P8" s="162">
        <f>FinancialInputs!P8</f>
        <v>0</v>
      </c>
      <c r="Q8" s="162">
        <f>FinancialInputs!Q8</f>
        <v>0</v>
      </c>
      <c r="R8" s="162">
        <f>FinancialInputs!R8</f>
        <v>0</v>
      </c>
      <c r="S8" s="162">
        <f>FinancialInputs!S8</f>
        <v>0</v>
      </c>
      <c r="T8" s="162">
        <f>FinancialInputs!T8</f>
        <v>0</v>
      </c>
      <c r="U8" s="162">
        <f>FinancialInputs!U8</f>
        <v>0</v>
      </c>
      <c r="V8" s="162">
        <f>FinancialInputs!V8</f>
        <v>0</v>
      </c>
      <c r="W8" s="162">
        <f>FinancialInputs!W8</f>
        <v>0</v>
      </c>
      <c r="X8" s="162">
        <f>FinancialInputs!X8</f>
        <v>0</v>
      </c>
      <c r="Y8" s="162">
        <f>FinancialInputs!Y8</f>
        <v>0</v>
      </c>
      <c r="Z8" s="162">
        <f>FinancialInputs!Z8</f>
        <v>0</v>
      </c>
      <c r="AA8" s="162">
        <f>FinancialInputs!AA8</f>
        <v>0</v>
      </c>
      <c r="AB8" s="162">
        <f>FinancialInputs!AB8</f>
        <v>0</v>
      </c>
      <c r="AC8" s="162">
        <f>FinancialInputs!AC8</f>
        <v>0</v>
      </c>
      <c r="AD8" s="162">
        <f>FinancialInputs!AD8</f>
        <v>0</v>
      </c>
      <c r="AE8" s="162">
        <f>FinancialInputs!AE8</f>
        <v>0</v>
      </c>
      <c r="AF8" s="162">
        <f>FinancialInputs!AF8</f>
        <v>0</v>
      </c>
      <c r="AG8" s="162">
        <f>FinancialInputs!AG8</f>
        <v>0</v>
      </c>
      <c r="AH8" s="162">
        <f>FinancialInputs!AH8</f>
        <v>0</v>
      </c>
      <c r="AI8" s="162">
        <f>FinancialInputs!AI8</f>
        <v>0</v>
      </c>
      <c r="AJ8" s="162">
        <f>FinancialInputs!AJ8</f>
        <v>0</v>
      </c>
      <c r="AK8" s="162">
        <f>FinancialInputs!AK8</f>
        <v>0</v>
      </c>
      <c r="AL8" s="162">
        <f>FinancialInputs!AL8</f>
        <v>0</v>
      </c>
      <c r="AM8" s="162">
        <f>FinancialInputs!AM8</f>
        <v>0</v>
      </c>
      <c r="AN8" s="162">
        <f>FinancialInputs!AN8</f>
        <v>0</v>
      </c>
      <c r="AO8" s="162">
        <f>FinancialInputs!AO8</f>
        <v>0</v>
      </c>
      <c r="AP8" s="162">
        <f>FinancialInputs!AP8</f>
        <v>0</v>
      </c>
      <c r="AQ8" s="162">
        <f>FinancialInputs!AQ8</f>
        <v>0</v>
      </c>
      <c r="AR8" s="162">
        <f>FinancialInputs!AR8</f>
        <v>0</v>
      </c>
      <c r="AS8" s="162">
        <f>FinancialInputs!AS8</f>
        <v>0</v>
      </c>
      <c r="AT8" s="162">
        <f>FinancialInputs!AT8</f>
        <v>0</v>
      </c>
      <c r="AU8" s="162">
        <f>FinancialInputs!AU8</f>
        <v>0</v>
      </c>
      <c r="AV8" s="162">
        <f>FinancialInputs!AV8</f>
        <v>0</v>
      </c>
      <c r="AW8" s="162">
        <f>FinancialInputs!AW8</f>
        <v>0</v>
      </c>
      <c r="AX8" s="162">
        <f>FinancialInputs!AX8</f>
        <v>0</v>
      </c>
      <c r="AY8" s="162">
        <f>FinancialInputs!AY8</f>
        <v>0</v>
      </c>
      <c r="AZ8" s="162">
        <f>FinancialInputs!AZ8</f>
        <v>0</v>
      </c>
      <c r="BA8" s="162">
        <f>FinancialInputs!BA8</f>
        <v>0</v>
      </c>
      <c r="BB8" s="162">
        <f>FinancialInputs!BB8</f>
        <v>0</v>
      </c>
      <c r="BC8" s="162">
        <f>FinancialInputs!BC8</f>
        <v>0</v>
      </c>
      <c r="BD8" s="162">
        <f>FinancialInputs!BD8</f>
        <v>0</v>
      </c>
      <c r="BE8" s="162">
        <f>FinancialInputs!BE8</f>
        <v>0</v>
      </c>
      <c r="BF8" s="162">
        <f>FinancialInputs!BF8</f>
        <v>0</v>
      </c>
      <c r="BG8" s="162">
        <f>FinancialInputs!BG8</f>
        <v>0</v>
      </c>
      <c r="BH8" s="162">
        <f>FinancialInputs!BH8</f>
        <v>0</v>
      </c>
      <c r="BI8" s="162">
        <f>FinancialInputs!BI8</f>
        <v>0</v>
      </c>
      <c r="BJ8" s="162">
        <f>FinancialInputs!BJ8</f>
        <v>0</v>
      </c>
      <c r="BK8" s="162">
        <f>FinancialInputs!BK8</f>
        <v>0</v>
      </c>
      <c r="BL8" s="162">
        <f>FinancialInputs!BL8</f>
        <v>0</v>
      </c>
      <c r="BM8" s="162">
        <f>FinancialInputs!BM8</f>
        <v>0</v>
      </c>
      <c r="BN8" s="162">
        <f>FinancialInputs!BN8</f>
        <v>0</v>
      </c>
      <c r="BO8" s="162">
        <f>FinancialInputs!BO8</f>
        <v>0</v>
      </c>
      <c r="BP8" s="162">
        <f>FinancialInputs!BP8</f>
        <v>0</v>
      </c>
      <c r="BQ8" s="162">
        <f>FinancialInputs!BQ8</f>
        <v>0</v>
      </c>
      <c r="BR8" s="162">
        <f>FinancialInputs!BR8</f>
        <v>0</v>
      </c>
      <c r="BS8" s="162">
        <f>FinancialInputs!BS8</f>
        <v>0</v>
      </c>
      <c r="BT8" s="162">
        <f>FinancialInputs!BT8</f>
        <v>0</v>
      </c>
      <c r="BU8" s="162">
        <f>FinancialInputs!BU8</f>
        <v>0</v>
      </c>
      <c r="BV8" s="162">
        <f>FinancialInputs!BV8</f>
        <v>0</v>
      </c>
      <c r="BW8" s="162">
        <f>FinancialInputs!BW8</f>
        <v>0</v>
      </c>
      <c r="BX8" s="162">
        <f>FinancialInputs!BX8</f>
        <v>0</v>
      </c>
      <c r="BY8" s="162">
        <f>FinancialInputs!BY8</f>
        <v>0</v>
      </c>
      <c r="BZ8" s="162">
        <f>FinancialInputs!BZ8</f>
        <v>0</v>
      </c>
      <c r="CA8" s="162">
        <f>FinancialInputs!CA8</f>
        <v>0</v>
      </c>
      <c r="CB8" s="162">
        <f>FinancialInputs!CB8</f>
        <v>0</v>
      </c>
      <c r="CC8" s="162">
        <f>FinancialInputs!CC8</f>
        <v>0</v>
      </c>
      <c r="CD8" s="162">
        <f>FinancialInputs!CD8</f>
        <v>0</v>
      </c>
      <c r="CE8" s="162">
        <f>FinancialInputs!CE8</f>
        <v>0</v>
      </c>
      <c r="CF8" s="162">
        <f>FinancialInputs!CF8</f>
        <v>0</v>
      </c>
      <c r="CG8" s="162">
        <f>FinancialInputs!CG8</f>
        <v>0</v>
      </c>
      <c r="CH8" s="162">
        <f>FinancialInputs!CH8</f>
        <v>0</v>
      </c>
      <c r="CI8" s="162">
        <f>FinancialInputs!CI8</f>
        <v>0</v>
      </c>
      <c r="CJ8" s="162">
        <f>FinancialInputs!CJ8</f>
        <v>0</v>
      </c>
      <c r="CK8" s="162">
        <f>FinancialInputs!CK8</f>
        <v>0</v>
      </c>
      <c r="CL8" s="162">
        <f>FinancialInputs!CL8</f>
        <v>0</v>
      </c>
      <c r="CM8" s="162">
        <f>FinancialInputs!CM8</f>
        <v>0</v>
      </c>
      <c r="CN8" s="162">
        <f>FinancialInputs!CN8</f>
        <v>0</v>
      </c>
      <c r="CO8" s="162">
        <f>FinancialInputs!CO8</f>
        <v>0</v>
      </c>
      <c r="CP8" s="162">
        <f>FinancialInputs!CP8</f>
        <v>0</v>
      </c>
      <c r="CQ8" s="162">
        <f>FinancialInputs!CQ8</f>
        <v>0</v>
      </c>
      <c r="CR8" s="162">
        <f>FinancialInputs!CR8</f>
        <v>0</v>
      </c>
      <c r="CS8" s="162">
        <f>FinancialInputs!CS8</f>
        <v>0</v>
      </c>
      <c r="CT8" s="162">
        <f>FinancialInputs!CT8</f>
        <v>0</v>
      </c>
      <c r="CU8" s="162">
        <f>FinancialInputs!CU8</f>
        <v>0</v>
      </c>
      <c r="CV8" s="162">
        <f>FinancialInputs!CV8</f>
        <v>0</v>
      </c>
      <c r="CW8" s="2"/>
    </row>
    <row r="9" spans="1:103">
      <c r="E9" s="1" t="s">
        <v>149</v>
      </c>
      <c r="J9" s="1"/>
      <c r="L9" s="162">
        <f>FinancialInputs!L9</f>
        <v>0</v>
      </c>
      <c r="M9" s="162">
        <f>FinancialInputs!M9</f>
        <v>0</v>
      </c>
      <c r="N9" s="162">
        <f>FinancialInputs!N9</f>
        <v>0</v>
      </c>
      <c r="O9" s="162">
        <f>FinancialInputs!O9</f>
        <v>0</v>
      </c>
      <c r="P9" s="162">
        <f>FinancialInputs!P9</f>
        <v>0</v>
      </c>
      <c r="Q9" s="162">
        <f>FinancialInputs!Q9</f>
        <v>0</v>
      </c>
      <c r="R9" s="162">
        <f>FinancialInputs!R9</f>
        <v>0</v>
      </c>
      <c r="S9" s="162">
        <f>FinancialInputs!S9</f>
        <v>0</v>
      </c>
      <c r="T9" s="162">
        <f>FinancialInputs!T9</f>
        <v>0</v>
      </c>
      <c r="U9" s="162">
        <f>FinancialInputs!U9</f>
        <v>0</v>
      </c>
      <c r="V9" s="162">
        <f>FinancialInputs!V9</f>
        <v>0</v>
      </c>
      <c r="W9" s="162">
        <f>FinancialInputs!W9</f>
        <v>0</v>
      </c>
      <c r="X9" s="162">
        <f>FinancialInputs!X9</f>
        <v>0</v>
      </c>
      <c r="Y9" s="162">
        <f>FinancialInputs!Y9</f>
        <v>0</v>
      </c>
      <c r="Z9" s="162">
        <f>FinancialInputs!Z9</f>
        <v>0</v>
      </c>
      <c r="AA9" s="162">
        <f>FinancialInputs!AA9</f>
        <v>0</v>
      </c>
      <c r="AB9" s="162">
        <f>FinancialInputs!AB9</f>
        <v>0</v>
      </c>
      <c r="AC9" s="162">
        <f>FinancialInputs!AC9</f>
        <v>0</v>
      </c>
      <c r="AD9" s="162">
        <f>FinancialInputs!AD9</f>
        <v>0</v>
      </c>
      <c r="AE9" s="162">
        <f>FinancialInputs!AE9</f>
        <v>0</v>
      </c>
      <c r="AF9" s="162">
        <f>FinancialInputs!AF9</f>
        <v>0</v>
      </c>
      <c r="AG9" s="162">
        <f>FinancialInputs!AG9</f>
        <v>0</v>
      </c>
      <c r="AH9" s="162">
        <f>FinancialInputs!AH9</f>
        <v>0</v>
      </c>
      <c r="AI9" s="162">
        <f>FinancialInputs!AI9</f>
        <v>0</v>
      </c>
      <c r="AJ9" s="162">
        <f>FinancialInputs!AJ9</f>
        <v>0</v>
      </c>
      <c r="AK9" s="162">
        <f>FinancialInputs!AK9</f>
        <v>0</v>
      </c>
      <c r="AL9" s="162">
        <f>FinancialInputs!AL9</f>
        <v>0</v>
      </c>
      <c r="AM9" s="162">
        <f>FinancialInputs!AM9</f>
        <v>0</v>
      </c>
      <c r="AN9" s="162">
        <f>FinancialInputs!AN9</f>
        <v>0</v>
      </c>
      <c r="AO9" s="162">
        <f>FinancialInputs!AO9</f>
        <v>0</v>
      </c>
      <c r="AP9" s="162">
        <f>FinancialInputs!AP9</f>
        <v>0</v>
      </c>
      <c r="AQ9" s="162">
        <f>FinancialInputs!AQ9</f>
        <v>0</v>
      </c>
      <c r="AR9" s="162">
        <f>FinancialInputs!AR9</f>
        <v>0</v>
      </c>
      <c r="AS9" s="162">
        <f>FinancialInputs!AS9</f>
        <v>0</v>
      </c>
      <c r="AT9" s="162">
        <f>FinancialInputs!AT9</f>
        <v>0</v>
      </c>
      <c r="AU9" s="162">
        <f>FinancialInputs!AU9</f>
        <v>0</v>
      </c>
      <c r="AV9" s="162">
        <f>FinancialInputs!AV9</f>
        <v>0</v>
      </c>
      <c r="AW9" s="162">
        <f>FinancialInputs!AW9</f>
        <v>0</v>
      </c>
      <c r="AX9" s="162">
        <f>FinancialInputs!AX9</f>
        <v>0</v>
      </c>
      <c r="AY9" s="162">
        <f>FinancialInputs!AY9</f>
        <v>0</v>
      </c>
      <c r="AZ9" s="162">
        <f>FinancialInputs!AZ9</f>
        <v>0</v>
      </c>
      <c r="BA9" s="162">
        <f>FinancialInputs!BA9</f>
        <v>0</v>
      </c>
      <c r="BB9" s="162">
        <f>FinancialInputs!BB9</f>
        <v>0</v>
      </c>
      <c r="BC9" s="162">
        <f>FinancialInputs!BC9</f>
        <v>0</v>
      </c>
      <c r="BD9" s="162">
        <f>FinancialInputs!BD9</f>
        <v>0</v>
      </c>
      <c r="BE9" s="162">
        <f>FinancialInputs!BE9</f>
        <v>0</v>
      </c>
      <c r="BF9" s="162">
        <f>FinancialInputs!BF9</f>
        <v>0</v>
      </c>
      <c r="BG9" s="162">
        <f>FinancialInputs!BG9</f>
        <v>0</v>
      </c>
      <c r="BH9" s="162">
        <f>FinancialInputs!BH9</f>
        <v>0</v>
      </c>
      <c r="BI9" s="162">
        <f>FinancialInputs!BI9</f>
        <v>0</v>
      </c>
      <c r="BJ9" s="162">
        <f>FinancialInputs!BJ9</f>
        <v>0</v>
      </c>
      <c r="BK9" s="162">
        <f>FinancialInputs!BK9</f>
        <v>0</v>
      </c>
      <c r="BL9" s="162">
        <f>FinancialInputs!BL9</f>
        <v>0</v>
      </c>
      <c r="BM9" s="162">
        <f>FinancialInputs!BM9</f>
        <v>0</v>
      </c>
      <c r="BN9" s="162">
        <f>FinancialInputs!BN9</f>
        <v>0</v>
      </c>
      <c r="BO9" s="162">
        <f>FinancialInputs!BO9</f>
        <v>0</v>
      </c>
      <c r="BP9" s="162">
        <f>FinancialInputs!BP9</f>
        <v>0</v>
      </c>
      <c r="BQ9" s="162">
        <f>FinancialInputs!BQ9</f>
        <v>0</v>
      </c>
      <c r="BR9" s="162">
        <f>FinancialInputs!BR9</f>
        <v>0</v>
      </c>
      <c r="BS9" s="162">
        <f>FinancialInputs!BS9</f>
        <v>0</v>
      </c>
      <c r="BT9" s="162">
        <f>FinancialInputs!BT9</f>
        <v>0</v>
      </c>
      <c r="BU9" s="162">
        <f>FinancialInputs!BU9</f>
        <v>0</v>
      </c>
      <c r="BV9" s="162">
        <f>FinancialInputs!BV9</f>
        <v>0</v>
      </c>
      <c r="BW9" s="162">
        <f>FinancialInputs!BW9</f>
        <v>0</v>
      </c>
      <c r="BX9" s="162">
        <f>FinancialInputs!BX9</f>
        <v>0</v>
      </c>
      <c r="BY9" s="162">
        <f>FinancialInputs!BY9</f>
        <v>0</v>
      </c>
      <c r="BZ9" s="162">
        <f>FinancialInputs!BZ9</f>
        <v>0</v>
      </c>
      <c r="CA9" s="162">
        <f>FinancialInputs!CA9</f>
        <v>0</v>
      </c>
      <c r="CB9" s="162">
        <f>FinancialInputs!CB9</f>
        <v>0</v>
      </c>
      <c r="CC9" s="162">
        <f>FinancialInputs!CC9</f>
        <v>0</v>
      </c>
      <c r="CD9" s="162">
        <f>FinancialInputs!CD9</f>
        <v>0</v>
      </c>
      <c r="CE9" s="162">
        <f>FinancialInputs!CE9</f>
        <v>0</v>
      </c>
      <c r="CF9" s="162">
        <f>FinancialInputs!CF9</f>
        <v>0</v>
      </c>
      <c r="CG9" s="162">
        <f>FinancialInputs!CG9</f>
        <v>0</v>
      </c>
      <c r="CH9" s="162">
        <f>FinancialInputs!CH9</f>
        <v>0</v>
      </c>
      <c r="CI9" s="162">
        <f>FinancialInputs!CI9</f>
        <v>0</v>
      </c>
      <c r="CJ9" s="162">
        <f>FinancialInputs!CJ9</f>
        <v>0</v>
      </c>
      <c r="CK9" s="162">
        <f>FinancialInputs!CK9</f>
        <v>0</v>
      </c>
      <c r="CL9" s="162">
        <f>FinancialInputs!CL9</f>
        <v>0</v>
      </c>
      <c r="CM9" s="162">
        <f>FinancialInputs!CM9</f>
        <v>0</v>
      </c>
      <c r="CN9" s="162">
        <f>FinancialInputs!CN9</f>
        <v>0</v>
      </c>
      <c r="CO9" s="162">
        <f>FinancialInputs!CO9</f>
        <v>0</v>
      </c>
      <c r="CP9" s="162">
        <f>FinancialInputs!CP9</f>
        <v>0</v>
      </c>
      <c r="CQ9" s="162">
        <f>FinancialInputs!CQ9</f>
        <v>0</v>
      </c>
      <c r="CR9" s="162">
        <f>FinancialInputs!CR9</f>
        <v>0</v>
      </c>
      <c r="CS9" s="162">
        <f>FinancialInputs!CS9</f>
        <v>0</v>
      </c>
      <c r="CT9" s="162">
        <f>FinancialInputs!CT9</f>
        <v>0</v>
      </c>
      <c r="CU9" s="162">
        <f>FinancialInputs!CU9</f>
        <v>0</v>
      </c>
      <c r="CV9" s="162">
        <f>FinancialInputs!CV9</f>
        <v>0</v>
      </c>
      <c r="CW9" s="2"/>
    </row>
    <row r="10" spans="1:103">
      <c r="E10" s="1" t="s">
        <v>150</v>
      </c>
      <c r="J10" s="1"/>
      <c r="L10" s="162" t="b">
        <f>FinancialInputs!L10</f>
        <v>0</v>
      </c>
      <c r="M10" s="162" t="b">
        <f>FinancialInputs!M10</f>
        <v>0</v>
      </c>
      <c r="N10" s="162" t="b">
        <f>FinancialInputs!N10</f>
        <v>0</v>
      </c>
      <c r="O10" s="162" t="b">
        <f>FinancialInputs!O10</f>
        <v>0</v>
      </c>
      <c r="P10" s="162" t="b">
        <f>FinancialInputs!P10</f>
        <v>0</v>
      </c>
      <c r="Q10" s="162" t="b">
        <f>FinancialInputs!Q10</f>
        <v>0</v>
      </c>
      <c r="R10" s="162" t="b">
        <f>FinancialInputs!R10</f>
        <v>0</v>
      </c>
      <c r="S10" s="162" t="b">
        <f>FinancialInputs!S10</f>
        <v>0</v>
      </c>
      <c r="T10" s="162" t="b">
        <f>FinancialInputs!T10</f>
        <v>0</v>
      </c>
      <c r="U10" s="162" t="b">
        <f>FinancialInputs!U10</f>
        <v>0</v>
      </c>
      <c r="V10" s="162" t="b">
        <f>FinancialInputs!V10</f>
        <v>0</v>
      </c>
      <c r="W10" s="162" t="b">
        <f>FinancialInputs!W10</f>
        <v>0</v>
      </c>
      <c r="X10" s="162" t="b">
        <f>FinancialInputs!X10</f>
        <v>0</v>
      </c>
      <c r="Y10" s="162" t="b">
        <f>FinancialInputs!Y10</f>
        <v>0</v>
      </c>
      <c r="Z10" s="162" t="b">
        <f>FinancialInputs!Z10</f>
        <v>0</v>
      </c>
      <c r="AA10" s="162" t="b">
        <f>FinancialInputs!AA10</f>
        <v>0</v>
      </c>
      <c r="AB10" s="162" t="b">
        <f>FinancialInputs!AB10</f>
        <v>0</v>
      </c>
      <c r="AC10" s="162" t="b">
        <f>FinancialInputs!AC10</f>
        <v>0</v>
      </c>
      <c r="AD10" s="162" t="b">
        <f>FinancialInputs!AD10</f>
        <v>0</v>
      </c>
      <c r="AE10" s="162" t="b">
        <f>FinancialInputs!AE10</f>
        <v>0</v>
      </c>
      <c r="AF10" s="162" t="b">
        <f>FinancialInputs!AF10</f>
        <v>0</v>
      </c>
      <c r="AG10" s="162" t="b">
        <f>FinancialInputs!AG10</f>
        <v>0</v>
      </c>
      <c r="AH10" s="162" t="b">
        <f>FinancialInputs!AH10</f>
        <v>0</v>
      </c>
      <c r="AI10" s="162" t="b">
        <f>FinancialInputs!AI10</f>
        <v>0</v>
      </c>
      <c r="AJ10" s="162" t="b">
        <f>FinancialInputs!AJ10</f>
        <v>0</v>
      </c>
      <c r="AK10" s="162" t="b">
        <f>FinancialInputs!AK10</f>
        <v>0</v>
      </c>
      <c r="AL10" s="162" t="b">
        <f>FinancialInputs!AL10</f>
        <v>0</v>
      </c>
      <c r="AM10" s="162" t="b">
        <f>FinancialInputs!AM10</f>
        <v>0</v>
      </c>
      <c r="AN10" s="162" t="b">
        <f>FinancialInputs!AN10</f>
        <v>0</v>
      </c>
      <c r="AO10" s="162" t="b">
        <f>FinancialInputs!AO10</f>
        <v>0</v>
      </c>
      <c r="AP10" s="162" t="b">
        <f>FinancialInputs!AP10</f>
        <v>0</v>
      </c>
      <c r="AQ10" s="162" t="b">
        <f>FinancialInputs!AQ10</f>
        <v>0</v>
      </c>
      <c r="AR10" s="162" t="b">
        <f>FinancialInputs!AR10</f>
        <v>0</v>
      </c>
      <c r="AS10" s="162" t="b">
        <f>FinancialInputs!AS10</f>
        <v>0</v>
      </c>
      <c r="AT10" s="162" t="b">
        <f>FinancialInputs!AT10</f>
        <v>0</v>
      </c>
      <c r="AU10" s="162" t="b">
        <f>FinancialInputs!AU10</f>
        <v>0</v>
      </c>
      <c r="AV10" s="162" t="b">
        <f>FinancialInputs!AV10</f>
        <v>0</v>
      </c>
      <c r="AW10" s="162" t="b">
        <f>FinancialInputs!AW10</f>
        <v>0</v>
      </c>
      <c r="AX10" s="162" t="b">
        <f>FinancialInputs!AX10</f>
        <v>0</v>
      </c>
      <c r="AY10" s="162" t="b">
        <f>FinancialInputs!AY10</f>
        <v>0</v>
      </c>
      <c r="AZ10" s="162" t="b">
        <f>FinancialInputs!AZ10</f>
        <v>0</v>
      </c>
      <c r="BA10" s="162" t="b">
        <f>FinancialInputs!BA10</f>
        <v>0</v>
      </c>
      <c r="BB10" s="162" t="b">
        <f>FinancialInputs!BB10</f>
        <v>0</v>
      </c>
      <c r="BC10" s="162" t="b">
        <f>FinancialInputs!BC10</f>
        <v>0</v>
      </c>
      <c r="BD10" s="162" t="b">
        <f>FinancialInputs!BD10</f>
        <v>0</v>
      </c>
      <c r="BE10" s="162" t="b">
        <f>FinancialInputs!BE10</f>
        <v>0</v>
      </c>
      <c r="BF10" s="162" t="b">
        <f>FinancialInputs!BF10</f>
        <v>0</v>
      </c>
      <c r="BG10" s="162" t="b">
        <f>FinancialInputs!BG10</f>
        <v>0</v>
      </c>
      <c r="BH10" s="162" t="b">
        <f>FinancialInputs!BH10</f>
        <v>0</v>
      </c>
      <c r="BI10" s="162" t="b">
        <f>FinancialInputs!BI10</f>
        <v>0</v>
      </c>
      <c r="BJ10" s="162" t="b">
        <f>FinancialInputs!BJ10</f>
        <v>0</v>
      </c>
      <c r="BK10" s="162" t="b">
        <f>FinancialInputs!BK10</f>
        <v>0</v>
      </c>
      <c r="BL10" s="162" t="b">
        <f>FinancialInputs!BL10</f>
        <v>0</v>
      </c>
      <c r="BM10" s="162" t="b">
        <f>FinancialInputs!BM10</f>
        <v>0</v>
      </c>
      <c r="BN10" s="162" t="b">
        <f>FinancialInputs!BN10</f>
        <v>0</v>
      </c>
      <c r="BO10" s="162" t="b">
        <f>FinancialInputs!BO10</f>
        <v>0</v>
      </c>
      <c r="BP10" s="162" t="b">
        <f>FinancialInputs!BP10</f>
        <v>0</v>
      </c>
      <c r="BQ10" s="162" t="b">
        <f>FinancialInputs!BQ10</f>
        <v>0</v>
      </c>
      <c r="BR10" s="162" t="b">
        <f>FinancialInputs!BR10</f>
        <v>0</v>
      </c>
      <c r="BS10" s="162" t="b">
        <f>FinancialInputs!BS10</f>
        <v>0</v>
      </c>
      <c r="BT10" s="162" t="b">
        <f>FinancialInputs!BT10</f>
        <v>0</v>
      </c>
      <c r="BU10" s="162" t="b">
        <f>FinancialInputs!BU10</f>
        <v>0</v>
      </c>
      <c r="BV10" s="162" t="b">
        <f>FinancialInputs!BV10</f>
        <v>0</v>
      </c>
      <c r="BW10" s="162" t="b">
        <f>FinancialInputs!BW10</f>
        <v>0</v>
      </c>
      <c r="BX10" s="162" t="b">
        <f>FinancialInputs!BX10</f>
        <v>0</v>
      </c>
      <c r="BY10" s="162" t="b">
        <f>FinancialInputs!BY10</f>
        <v>0</v>
      </c>
      <c r="BZ10" s="162" t="b">
        <f>FinancialInputs!BZ10</f>
        <v>0</v>
      </c>
      <c r="CA10" s="162" t="b">
        <f>FinancialInputs!CA10</f>
        <v>0</v>
      </c>
      <c r="CB10" s="162" t="b">
        <f>FinancialInputs!CB10</f>
        <v>0</v>
      </c>
      <c r="CC10" s="162" t="b">
        <f>FinancialInputs!CC10</f>
        <v>0</v>
      </c>
      <c r="CD10" s="162" t="b">
        <f>FinancialInputs!CD10</f>
        <v>0</v>
      </c>
      <c r="CE10" s="162" t="b">
        <f>FinancialInputs!CE10</f>
        <v>0</v>
      </c>
      <c r="CF10" s="162" t="b">
        <f>FinancialInputs!CF10</f>
        <v>0</v>
      </c>
      <c r="CG10" s="162" t="b">
        <f>FinancialInputs!CG10</f>
        <v>0</v>
      </c>
      <c r="CH10" s="162" t="b">
        <f>FinancialInputs!CH10</f>
        <v>0</v>
      </c>
      <c r="CI10" s="162" t="b">
        <f>FinancialInputs!CI10</f>
        <v>0</v>
      </c>
      <c r="CJ10" s="162" t="b">
        <f>FinancialInputs!CJ10</f>
        <v>0</v>
      </c>
      <c r="CK10" s="162" t="b">
        <f>FinancialInputs!CK10</f>
        <v>0</v>
      </c>
      <c r="CL10" s="162" t="b">
        <f>FinancialInputs!CL10</f>
        <v>0</v>
      </c>
      <c r="CM10" s="162" t="b">
        <f>FinancialInputs!CM10</f>
        <v>0</v>
      </c>
      <c r="CN10" s="162" t="b">
        <f>FinancialInputs!CN10</f>
        <v>0</v>
      </c>
      <c r="CO10" s="162" t="b">
        <f>FinancialInputs!CO10</f>
        <v>0</v>
      </c>
      <c r="CP10" s="162" t="b">
        <f>FinancialInputs!CP10</f>
        <v>0</v>
      </c>
      <c r="CQ10" s="162" t="b">
        <f>FinancialInputs!CQ10</f>
        <v>0</v>
      </c>
      <c r="CR10" s="162" t="b">
        <f>FinancialInputs!CR10</f>
        <v>0</v>
      </c>
      <c r="CS10" s="162" t="b">
        <f>FinancialInputs!CS10</f>
        <v>0</v>
      </c>
      <c r="CT10" s="162" t="b">
        <f>FinancialInputs!CT10</f>
        <v>0</v>
      </c>
      <c r="CU10" s="162" t="b">
        <f>FinancialInputs!CU10</f>
        <v>0</v>
      </c>
      <c r="CV10" s="162" t="b">
        <f>FinancialInputs!CV10</f>
        <v>0</v>
      </c>
      <c r="CW10" s="2"/>
    </row>
    <row r="11" spans="1:103">
      <c r="E11" s="1" t="s">
        <v>151</v>
      </c>
      <c r="J11" s="1"/>
      <c r="K11" s="103"/>
      <c r="L11" s="101">
        <f>FinancialInputs!L11</f>
        <v>0</v>
      </c>
      <c r="M11" s="101">
        <f>FinancialInputs!M11</f>
        <v>0</v>
      </c>
      <c r="N11" s="101">
        <f>FinancialInputs!N11</f>
        <v>0</v>
      </c>
      <c r="O11" s="101">
        <f>FinancialInputs!O11</f>
        <v>0</v>
      </c>
      <c r="P11" s="101">
        <f>FinancialInputs!P11</f>
        <v>0</v>
      </c>
      <c r="Q11" s="101">
        <f>FinancialInputs!Q11</f>
        <v>0</v>
      </c>
      <c r="R11" s="101">
        <f>FinancialInputs!R11</f>
        <v>0</v>
      </c>
      <c r="S11" s="101">
        <f>FinancialInputs!S11</f>
        <v>0</v>
      </c>
      <c r="T11" s="101">
        <f>FinancialInputs!T11</f>
        <v>0</v>
      </c>
      <c r="U11" s="101">
        <f>FinancialInputs!U11</f>
        <v>0</v>
      </c>
      <c r="V11" s="101">
        <f>FinancialInputs!V11</f>
        <v>0</v>
      </c>
      <c r="W11" s="101">
        <f>FinancialInputs!W11</f>
        <v>0</v>
      </c>
      <c r="X11" s="101">
        <f>FinancialInputs!X11</f>
        <v>0</v>
      </c>
      <c r="Y11" s="101">
        <f>FinancialInputs!Y11</f>
        <v>0</v>
      </c>
      <c r="Z11" s="101">
        <f>FinancialInputs!Z11</f>
        <v>0</v>
      </c>
      <c r="AA11" s="101">
        <f>FinancialInputs!AA11</f>
        <v>0</v>
      </c>
      <c r="AB11" s="101">
        <f>FinancialInputs!AB11</f>
        <v>0</v>
      </c>
      <c r="AC11" s="101">
        <f>FinancialInputs!AC11</f>
        <v>0</v>
      </c>
      <c r="AD11" s="101">
        <f>FinancialInputs!AD11</f>
        <v>0</v>
      </c>
      <c r="AE11" s="101">
        <f>FinancialInputs!AE11</f>
        <v>0</v>
      </c>
      <c r="AF11" s="101">
        <f>FinancialInputs!AF11</f>
        <v>0</v>
      </c>
      <c r="AG11" s="101">
        <f>FinancialInputs!AG11</f>
        <v>0</v>
      </c>
      <c r="AH11" s="101">
        <f>FinancialInputs!AH11</f>
        <v>0</v>
      </c>
      <c r="AI11" s="101">
        <f>FinancialInputs!AI11</f>
        <v>0</v>
      </c>
      <c r="AJ11" s="101">
        <f>FinancialInputs!AJ11</f>
        <v>0</v>
      </c>
      <c r="AK11" s="101">
        <f>FinancialInputs!AK11</f>
        <v>0</v>
      </c>
      <c r="AL11" s="101">
        <f>FinancialInputs!AL11</f>
        <v>0</v>
      </c>
      <c r="AM11" s="101">
        <f>FinancialInputs!AM11</f>
        <v>0</v>
      </c>
      <c r="AN11" s="101">
        <f>FinancialInputs!AN11</f>
        <v>0</v>
      </c>
      <c r="AO11" s="101">
        <f>FinancialInputs!AO11</f>
        <v>0</v>
      </c>
      <c r="AP11" s="101">
        <f>FinancialInputs!AP11</f>
        <v>0</v>
      </c>
      <c r="AQ11" s="101">
        <f>FinancialInputs!AQ11</f>
        <v>0</v>
      </c>
      <c r="AR11" s="101">
        <f>FinancialInputs!AR11</f>
        <v>0</v>
      </c>
      <c r="AS11" s="101">
        <f>FinancialInputs!AS11</f>
        <v>0</v>
      </c>
      <c r="AT11" s="101">
        <f>FinancialInputs!AT11</f>
        <v>0</v>
      </c>
      <c r="AU11" s="101">
        <f>FinancialInputs!AU11</f>
        <v>0</v>
      </c>
      <c r="AV11" s="101">
        <f>FinancialInputs!AV11</f>
        <v>0</v>
      </c>
      <c r="AW11" s="101">
        <f>FinancialInputs!AW11</f>
        <v>0</v>
      </c>
      <c r="AX11" s="101">
        <f>FinancialInputs!AX11</f>
        <v>0</v>
      </c>
      <c r="AY11" s="101">
        <f>FinancialInputs!AY11</f>
        <v>0</v>
      </c>
      <c r="AZ11" s="101">
        <f>FinancialInputs!AZ11</f>
        <v>0</v>
      </c>
      <c r="BA11" s="101">
        <f>FinancialInputs!BA11</f>
        <v>0</v>
      </c>
      <c r="BB11" s="101">
        <f>FinancialInputs!BB11</f>
        <v>0</v>
      </c>
      <c r="BC11" s="101">
        <f>FinancialInputs!BC11</f>
        <v>0</v>
      </c>
      <c r="BD11" s="101">
        <f>FinancialInputs!BD11</f>
        <v>0</v>
      </c>
      <c r="BE11" s="101">
        <f>FinancialInputs!BE11</f>
        <v>0</v>
      </c>
      <c r="BF11" s="101">
        <f>FinancialInputs!BF11</f>
        <v>0</v>
      </c>
      <c r="BG11" s="101">
        <f>FinancialInputs!BG11</f>
        <v>0</v>
      </c>
      <c r="BH11" s="101">
        <f>FinancialInputs!BH11</f>
        <v>0</v>
      </c>
      <c r="BI11" s="101">
        <f>FinancialInputs!BI11</f>
        <v>0</v>
      </c>
      <c r="BJ11" s="101">
        <f>FinancialInputs!BJ11</f>
        <v>0</v>
      </c>
      <c r="BK11" s="101">
        <f>FinancialInputs!BK11</f>
        <v>0</v>
      </c>
      <c r="BL11" s="101">
        <f>FinancialInputs!BL11</f>
        <v>0</v>
      </c>
      <c r="BM11" s="101">
        <f>FinancialInputs!BM11</f>
        <v>0</v>
      </c>
      <c r="BN11" s="101">
        <f>FinancialInputs!BN11</f>
        <v>0</v>
      </c>
      <c r="BO11" s="101">
        <f>FinancialInputs!BO11</f>
        <v>0</v>
      </c>
      <c r="BP11" s="101">
        <f>FinancialInputs!BP11</f>
        <v>0</v>
      </c>
      <c r="BQ11" s="101">
        <f>FinancialInputs!BQ11</f>
        <v>0</v>
      </c>
      <c r="BR11" s="101">
        <f>FinancialInputs!BR11</f>
        <v>0</v>
      </c>
      <c r="BS11" s="101">
        <f>FinancialInputs!BS11</f>
        <v>0</v>
      </c>
      <c r="BT11" s="101">
        <f>FinancialInputs!BT11</f>
        <v>0</v>
      </c>
      <c r="BU11" s="101">
        <f>FinancialInputs!BU11</f>
        <v>0</v>
      </c>
      <c r="BV11" s="101">
        <f>FinancialInputs!BV11</f>
        <v>0</v>
      </c>
      <c r="BW11" s="101">
        <f>FinancialInputs!BW11</f>
        <v>0</v>
      </c>
      <c r="BX11" s="101">
        <f>FinancialInputs!BX11</f>
        <v>0</v>
      </c>
      <c r="BY11" s="101">
        <f>FinancialInputs!BY11</f>
        <v>0</v>
      </c>
      <c r="BZ11" s="101">
        <f>FinancialInputs!BZ11</f>
        <v>0</v>
      </c>
      <c r="CA11" s="101">
        <f>FinancialInputs!CA11</f>
        <v>0</v>
      </c>
      <c r="CB11" s="101">
        <f>FinancialInputs!CB11</f>
        <v>0</v>
      </c>
      <c r="CC11" s="101">
        <f>FinancialInputs!CC11</f>
        <v>0</v>
      </c>
      <c r="CD11" s="101">
        <f>FinancialInputs!CD11</f>
        <v>0</v>
      </c>
      <c r="CE11" s="101">
        <f>FinancialInputs!CE11</f>
        <v>0</v>
      </c>
      <c r="CF11" s="101">
        <f>FinancialInputs!CF11</f>
        <v>0</v>
      </c>
      <c r="CG11" s="101">
        <f>FinancialInputs!CG11</f>
        <v>0</v>
      </c>
      <c r="CH11" s="101">
        <f>FinancialInputs!CH11</f>
        <v>0</v>
      </c>
      <c r="CI11" s="101">
        <f>FinancialInputs!CI11</f>
        <v>0</v>
      </c>
      <c r="CJ11" s="101">
        <f>FinancialInputs!CJ11</f>
        <v>0</v>
      </c>
      <c r="CK11" s="101">
        <f>FinancialInputs!CK11</f>
        <v>0</v>
      </c>
      <c r="CL11" s="101">
        <f>FinancialInputs!CL11</f>
        <v>0</v>
      </c>
      <c r="CM11" s="101">
        <f>FinancialInputs!CM11</f>
        <v>0</v>
      </c>
      <c r="CN11" s="101">
        <f>FinancialInputs!CN11</f>
        <v>0</v>
      </c>
      <c r="CO11" s="101">
        <f>FinancialInputs!CO11</f>
        <v>0</v>
      </c>
      <c r="CP11" s="101">
        <f>FinancialInputs!CP11</f>
        <v>0</v>
      </c>
      <c r="CQ11" s="101">
        <f>FinancialInputs!CQ11</f>
        <v>0</v>
      </c>
      <c r="CR11" s="101">
        <f>FinancialInputs!CR11</f>
        <v>0</v>
      </c>
      <c r="CS11" s="101">
        <f>FinancialInputs!CS11</f>
        <v>0</v>
      </c>
      <c r="CT11" s="101">
        <f>FinancialInputs!CT11</f>
        <v>0</v>
      </c>
      <c r="CU11" s="101">
        <f>FinancialInputs!CU11</f>
        <v>0</v>
      </c>
      <c r="CV11" s="101">
        <f>FinancialInputs!CV11</f>
        <v>0</v>
      </c>
      <c r="CW11" s="2"/>
    </row>
    <row r="12" spans="1:103">
      <c r="E12" s="1" t="s">
        <v>152</v>
      </c>
      <c r="J12" s="1"/>
      <c r="K12" s="37"/>
      <c r="L12" s="164">
        <f>FinancialInputs!L12</f>
        <v>0</v>
      </c>
      <c r="M12" s="164">
        <f>FinancialInputs!M12</f>
        <v>0</v>
      </c>
      <c r="N12" s="164">
        <f>FinancialInputs!N12</f>
        <v>0</v>
      </c>
      <c r="O12" s="164">
        <f>FinancialInputs!O12</f>
        <v>0</v>
      </c>
      <c r="P12" s="164">
        <f>FinancialInputs!P12</f>
        <v>0</v>
      </c>
      <c r="Q12" s="164">
        <f>FinancialInputs!Q12</f>
        <v>0</v>
      </c>
      <c r="R12" s="164">
        <f>FinancialInputs!R12</f>
        <v>0</v>
      </c>
      <c r="S12" s="164">
        <f>FinancialInputs!S12</f>
        <v>0</v>
      </c>
      <c r="T12" s="164">
        <f>FinancialInputs!T12</f>
        <v>0</v>
      </c>
      <c r="U12" s="164">
        <f>FinancialInputs!U12</f>
        <v>0</v>
      </c>
      <c r="V12" s="164">
        <f>FinancialInputs!V12</f>
        <v>0</v>
      </c>
      <c r="W12" s="164">
        <f>FinancialInputs!W12</f>
        <v>0</v>
      </c>
      <c r="X12" s="164">
        <f>FinancialInputs!X12</f>
        <v>0</v>
      </c>
      <c r="Y12" s="164">
        <f>FinancialInputs!Y12</f>
        <v>0</v>
      </c>
      <c r="Z12" s="164">
        <f>FinancialInputs!Z12</f>
        <v>0</v>
      </c>
      <c r="AA12" s="164">
        <f>FinancialInputs!AA12</f>
        <v>0</v>
      </c>
      <c r="AB12" s="164">
        <f>FinancialInputs!AB12</f>
        <v>0</v>
      </c>
      <c r="AC12" s="164">
        <f>FinancialInputs!AC12</f>
        <v>0</v>
      </c>
      <c r="AD12" s="164">
        <f>FinancialInputs!AD12</f>
        <v>0</v>
      </c>
      <c r="AE12" s="164">
        <f>FinancialInputs!AE12</f>
        <v>0</v>
      </c>
      <c r="AF12" s="164">
        <f>FinancialInputs!AF12</f>
        <v>0</v>
      </c>
      <c r="AG12" s="164">
        <f>FinancialInputs!AG12</f>
        <v>0</v>
      </c>
      <c r="AH12" s="164">
        <f>FinancialInputs!AH12</f>
        <v>0</v>
      </c>
      <c r="AI12" s="164">
        <f>FinancialInputs!AI12</f>
        <v>0</v>
      </c>
      <c r="AJ12" s="164">
        <f>FinancialInputs!AJ12</f>
        <v>0</v>
      </c>
      <c r="AK12" s="164">
        <f>FinancialInputs!AK12</f>
        <v>0</v>
      </c>
      <c r="AL12" s="164">
        <f>FinancialInputs!AL12</f>
        <v>0</v>
      </c>
      <c r="AM12" s="164">
        <f>FinancialInputs!AM12</f>
        <v>0</v>
      </c>
      <c r="AN12" s="164">
        <f>FinancialInputs!AN12</f>
        <v>0</v>
      </c>
      <c r="AO12" s="164">
        <f>FinancialInputs!AO12</f>
        <v>0</v>
      </c>
      <c r="AP12" s="164">
        <f>FinancialInputs!AP12</f>
        <v>0</v>
      </c>
      <c r="AQ12" s="164">
        <f>FinancialInputs!AQ12</f>
        <v>0</v>
      </c>
      <c r="AR12" s="164">
        <f>FinancialInputs!AR12</f>
        <v>0</v>
      </c>
      <c r="AS12" s="164">
        <f>FinancialInputs!AS12</f>
        <v>0</v>
      </c>
      <c r="AT12" s="164">
        <f>FinancialInputs!AT12</f>
        <v>0</v>
      </c>
      <c r="AU12" s="164">
        <f>FinancialInputs!AU12</f>
        <v>0</v>
      </c>
      <c r="AV12" s="164">
        <f>FinancialInputs!AV12</f>
        <v>0</v>
      </c>
      <c r="AW12" s="164">
        <f>FinancialInputs!AW12</f>
        <v>0</v>
      </c>
      <c r="AX12" s="164">
        <f>FinancialInputs!AX12</f>
        <v>0</v>
      </c>
      <c r="AY12" s="164">
        <f>FinancialInputs!AY12</f>
        <v>0</v>
      </c>
      <c r="AZ12" s="164">
        <f>FinancialInputs!AZ12</f>
        <v>0</v>
      </c>
      <c r="BA12" s="164">
        <f>FinancialInputs!BA12</f>
        <v>0</v>
      </c>
      <c r="BB12" s="164">
        <f>FinancialInputs!BB12</f>
        <v>0</v>
      </c>
      <c r="BC12" s="164">
        <f>FinancialInputs!BC12</f>
        <v>0</v>
      </c>
      <c r="BD12" s="164">
        <f>FinancialInputs!BD12</f>
        <v>0</v>
      </c>
      <c r="BE12" s="164">
        <f>FinancialInputs!BE12</f>
        <v>0</v>
      </c>
      <c r="BF12" s="164">
        <f>FinancialInputs!BF12</f>
        <v>0</v>
      </c>
      <c r="BG12" s="164">
        <f>FinancialInputs!BG12</f>
        <v>0</v>
      </c>
      <c r="BH12" s="164">
        <f>FinancialInputs!BH12</f>
        <v>0</v>
      </c>
      <c r="BI12" s="164">
        <f>FinancialInputs!BI12</f>
        <v>0</v>
      </c>
      <c r="BJ12" s="164">
        <f>FinancialInputs!BJ12</f>
        <v>0</v>
      </c>
      <c r="BK12" s="164">
        <f>FinancialInputs!BK12</f>
        <v>0</v>
      </c>
      <c r="BL12" s="164">
        <f>FinancialInputs!BL12</f>
        <v>0</v>
      </c>
      <c r="BM12" s="164">
        <f>FinancialInputs!BM12</f>
        <v>0</v>
      </c>
      <c r="BN12" s="164">
        <f>FinancialInputs!BN12</f>
        <v>0</v>
      </c>
      <c r="BO12" s="164">
        <f>FinancialInputs!BO12</f>
        <v>0</v>
      </c>
      <c r="BP12" s="164">
        <f>FinancialInputs!BP12</f>
        <v>0</v>
      </c>
      <c r="BQ12" s="164">
        <f>FinancialInputs!BQ12</f>
        <v>0</v>
      </c>
      <c r="BR12" s="164">
        <f>FinancialInputs!BR12</f>
        <v>0</v>
      </c>
      <c r="BS12" s="164">
        <f>FinancialInputs!BS12</f>
        <v>0</v>
      </c>
      <c r="BT12" s="164">
        <f>FinancialInputs!BT12</f>
        <v>0</v>
      </c>
      <c r="BU12" s="164">
        <f>FinancialInputs!BU12</f>
        <v>0</v>
      </c>
      <c r="BV12" s="164">
        <f>FinancialInputs!BV12</f>
        <v>0</v>
      </c>
      <c r="BW12" s="164">
        <f>FinancialInputs!BW12</f>
        <v>0</v>
      </c>
      <c r="BX12" s="164">
        <f>FinancialInputs!BX12</f>
        <v>0</v>
      </c>
      <c r="BY12" s="164">
        <f>FinancialInputs!BY12</f>
        <v>0</v>
      </c>
      <c r="BZ12" s="164">
        <f>FinancialInputs!BZ12</f>
        <v>0</v>
      </c>
      <c r="CA12" s="164">
        <f>FinancialInputs!CA12</f>
        <v>0</v>
      </c>
      <c r="CB12" s="164">
        <f>FinancialInputs!CB12</f>
        <v>0</v>
      </c>
      <c r="CC12" s="164">
        <f>FinancialInputs!CC12</f>
        <v>0</v>
      </c>
      <c r="CD12" s="164">
        <f>FinancialInputs!CD12</f>
        <v>0</v>
      </c>
      <c r="CE12" s="164">
        <f>FinancialInputs!CE12</f>
        <v>0</v>
      </c>
      <c r="CF12" s="164">
        <f>FinancialInputs!CF12</f>
        <v>0</v>
      </c>
      <c r="CG12" s="164">
        <f>FinancialInputs!CG12</f>
        <v>0</v>
      </c>
      <c r="CH12" s="164">
        <f>FinancialInputs!CH12</f>
        <v>0</v>
      </c>
      <c r="CI12" s="164">
        <f>FinancialInputs!CI12</f>
        <v>0</v>
      </c>
      <c r="CJ12" s="164">
        <f>FinancialInputs!CJ12</f>
        <v>0</v>
      </c>
      <c r="CK12" s="164">
        <f>FinancialInputs!CK12</f>
        <v>0</v>
      </c>
      <c r="CL12" s="164">
        <f>FinancialInputs!CL12</f>
        <v>0</v>
      </c>
      <c r="CM12" s="164">
        <f>FinancialInputs!CM12</f>
        <v>0</v>
      </c>
      <c r="CN12" s="164">
        <f>FinancialInputs!CN12</f>
        <v>0</v>
      </c>
      <c r="CO12" s="164">
        <f>FinancialInputs!CO12</f>
        <v>0</v>
      </c>
      <c r="CP12" s="164">
        <f>FinancialInputs!CP12</f>
        <v>0</v>
      </c>
      <c r="CQ12" s="164">
        <f>FinancialInputs!CQ12</f>
        <v>0</v>
      </c>
      <c r="CR12" s="164">
        <f>FinancialInputs!CR12</f>
        <v>0</v>
      </c>
      <c r="CS12" s="164">
        <f>FinancialInputs!CS12</f>
        <v>0</v>
      </c>
      <c r="CT12" s="164">
        <f>FinancialInputs!CT12</f>
        <v>0</v>
      </c>
      <c r="CU12" s="164">
        <f>FinancialInputs!CU12</f>
        <v>0</v>
      </c>
      <c r="CV12" s="164">
        <f>FinancialInputs!CV12</f>
        <v>0</v>
      </c>
      <c r="CW12" s="2"/>
    </row>
    <row r="13" spans="1:103">
      <c r="E13" s="1" t="s">
        <v>207</v>
      </c>
      <c r="J13" s="1"/>
      <c r="K13" s="37"/>
      <c r="L13" s="101">
        <f>FinancialInputs!L14</f>
        <v>0</v>
      </c>
      <c r="M13" s="101">
        <f>FinancialInputs!M14</f>
        <v>0</v>
      </c>
      <c r="N13" s="101">
        <f>FinancialInputs!N14</f>
        <v>0</v>
      </c>
      <c r="O13" s="101">
        <f>FinancialInputs!O14</f>
        <v>0</v>
      </c>
      <c r="P13" s="101">
        <f>FinancialInputs!P14</f>
        <v>0</v>
      </c>
      <c r="Q13" s="101">
        <f>FinancialInputs!Q14</f>
        <v>0</v>
      </c>
      <c r="R13" s="101">
        <f>FinancialInputs!R14</f>
        <v>0</v>
      </c>
      <c r="S13" s="101">
        <f>FinancialInputs!S14</f>
        <v>0</v>
      </c>
      <c r="T13" s="101">
        <f>FinancialInputs!T14</f>
        <v>0</v>
      </c>
      <c r="U13" s="101">
        <f>FinancialInputs!U14</f>
        <v>0</v>
      </c>
      <c r="V13" s="101">
        <f>FinancialInputs!V14</f>
        <v>0</v>
      </c>
      <c r="W13" s="101">
        <f>FinancialInputs!W14</f>
        <v>0</v>
      </c>
      <c r="X13" s="101">
        <f>FinancialInputs!X14</f>
        <v>0</v>
      </c>
      <c r="Y13" s="101">
        <f>FinancialInputs!Y14</f>
        <v>0</v>
      </c>
      <c r="Z13" s="101">
        <f>FinancialInputs!Z14</f>
        <v>0</v>
      </c>
      <c r="AA13" s="101">
        <f>FinancialInputs!AA14</f>
        <v>0</v>
      </c>
      <c r="AB13" s="101">
        <f>FinancialInputs!AB14</f>
        <v>0</v>
      </c>
      <c r="AC13" s="101">
        <f>FinancialInputs!AC14</f>
        <v>0</v>
      </c>
      <c r="AD13" s="101">
        <f>FinancialInputs!AD14</f>
        <v>0</v>
      </c>
      <c r="AE13" s="101">
        <f>FinancialInputs!AE14</f>
        <v>0</v>
      </c>
      <c r="AF13" s="101">
        <f>FinancialInputs!AF14</f>
        <v>0</v>
      </c>
      <c r="AG13" s="101">
        <f>FinancialInputs!AG14</f>
        <v>0</v>
      </c>
      <c r="AH13" s="101">
        <f>FinancialInputs!AH14</f>
        <v>0</v>
      </c>
      <c r="AI13" s="101">
        <f>FinancialInputs!AI14</f>
        <v>0</v>
      </c>
      <c r="AJ13" s="101">
        <f>FinancialInputs!AJ14</f>
        <v>0</v>
      </c>
      <c r="AK13" s="101">
        <f>FinancialInputs!AK14</f>
        <v>0</v>
      </c>
      <c r="AL13" s="101">
        <f>FinancialInputs!AL14</f>
        <v>0</v>
      </c>
      <c r="AM13" s="101">
        <f>FinancialInputs!AM14</f>
        <v>0</v>
      </c>
      <c r="AN13" s="101">
        <f>FinancialInputs!AN14</f>
        <v>0</v>
      </c>
      <c r="AO13" s="101">
        <f>FinancialInputs!AO14</f>
        <v>0</v>
      </c>
      <c r="AP13" s="101">
        <f>FinancialInputs!AP14</f>
        <v>0</v>
      </c>
      <c r="AQ13" s="101">
        <f>FinancialInputs!AQ14</f>
        <v>0</v>
      </c>
      <c r="AR13" s="101">
        <f>FinancialInputs!AR14</f>
        <v>0</v>
      </c>
      <c r="AS13" s="101">
        <f>FinancialInputs!AS14</f>
        <v>0</v>
      </c>
      <c r="AT13" s="101">
        <f>FinancialInputs!AT14</f>
        <v>0</v>
      </c>
      <c r="AU13" s="101">
        <f>FinancialInputs!AU14</f>
        <v>0</v>
      </c>
      <c r="AV13" s="101">
        <f>FinancialInputs!AV14</f>
        <v>0</v>
      </c>
      <c r="AW13" s="101">
        <f>FinancialInputs!AW14</f>
        <v>0</v>
      </c>
      <c r="AX13" s="101">
        <f>FinancialInputs!AX14</f>
        <v>0</v>
      </c>
      <c r="AY13" s="101">
        <f>FinancialInputs!AY14</f>
        <v>0</v>
      </c>
      <c r="AZ13" s="101">
        <f>FinancialInputs!AZ14</f>
        <v>0</v>
      </c>
      <c r="BA13" s="101">
        <f>FinancialInputs!BA14</f>
        <v>0</v>
      </c>
      <c r="BB13" s="101">
        <f>FinancialInputs!BB14</f>
        <v>0</v>
      </c>
      <c r="BC13" s="101">
        <f>FinancialInputs!BC14</f>
        <v>0</v>
      </c>
      <c r="BD13" s="101">
        <f>FinancialInputs!BD14</f>
        <v>0</v>
      </c>
      <c r="BE13" s="101">
        <f>FinancialInputs!BE14</f>
        <v>0</v>
      </c>
      <c r="BF13" s="101">
        <f>FinancialInputs!BF14</f>
        <v>0</v>
      </c>
      <c r="BG13" s="101">
        <f>FinancialInputs!BG14</f>
        <v>0</v>
      </c>
      <c r="BH13" s="101">
        <f>FinancialInputs!BH14</f>
        <v>0</v>
      </c>
      <c r="BI13" s="101">
        <f>FinancialInputs!BI14</f>
        <v>0</v>
      </c>
      <c r="BJ13" s="101">
        <f>FinancialInputs!BJ14</f>
        <v>0</v>
      </c>
      <c r="BK13" s="101">
        <f>FinancialInputs!BK14</f>
        <v>0</v>
      </c>
      <c r="BL13" s="101">
        <f>FinancialInputs!BL14</f>
        <v>0</v>
      </c>
      <c r="BM13" s="101">
        <f>FinancialInputs!BM14</f>
        <v>0</v>
      </c>
      <c r="BN13" s="101">
        <f>FinancialInputs!BN14</f>
        <v>0</v>
      </c>
      <c r="BO13" s="101">
        <f>FinancialInputs!BO14</f>
        <v>0</v>
      </c>
      <c r="BP13" s="101">
        <f>FinancialInputs!BP14</f>
        <v>0</v>
      </c>
      <c r="BQ13" s="101">
        <f>FinancialInputs!BQ14</f>
        <v>0</v>
      </c>
      <c r="BR13" s="101">
        <f>FinancialInputs!BR14</f>
        <v>0</v>
      </c>
      <c r="BS13" s="101">
        <f>FinancialInputs!BS14</f>
        <v>0</v>
      </c>
      <c r="BT13" s="101">
        <f>FinancialInputs!BT14</f>
        <v>0</v>
      </c>
      <c r="BU13" s="101">
        <f>FinancialInputs!BU14</f>
        <v>0</v>
      </c>
      <c r="BV13" s="101">
        <f>FinancialInputs!BV14</f>
        <v>0</v>
      </c>
      <c r="BW13" s="101">
        <f>FinancialInputs!BW14</f>
        <v>0</v>
      </c>
      <c r="BX13" s="101">
        <f>FinancialInputs!BX14</f>
        <v>0</v>
      </c>
      <c r="BY13" s="101">
        <f>FinancialInputs!BY14</f>
        <v>0</v>
      </c>
      <c r="BZ13" s="101">
        <f>FinancialInputs!BZ14</f>
        <v>0</v>
      </c>
      <c r="CA13" s="101">
        <f>FinancialInputs!CA14</f>
        <v>0</v>
      </c>
      <c r="CB13" s="101">
        <f>FinancialInputs!CB14</f>
        <v>0</v>
      </c>
      <c r="CC13" s="101">
        <f>FinancialInputs!CC14</f>
        <v>0</v>
      </c>
      <c r="CD13" s="101">
        <f>FinancialInputs!CD14</f>
        <v>0</v>
      </c>
      <c r="CE13" s="101">
        <f>FinancialInputs!CE14</f>
        <v>0</v>
      </c>
      <c r="CF13" s="101">
        <f>FinancialInputs!CF14</f>
        <v>0</v>
      </c>
      <c r="CG13" s="101">
        <f>FinancialInputs!CG14</f>
        <v>0</v>
      </c>
      <c r="CH13" s="101">
        <f>FinancialInputs!CH14</f>
        <v>0</v>
      </c>
      <c r="CI13" s="101">
        <f>FinancialInputs!CI14</f>
        <v>0</v>
      </c>
      <c r="CJ13" s="101">
        <f>FinancialInputs!CJ14</f>
        <v>0</v>
      </c>
      <c r="CK13" s="101">
        <f>FinancialInputs!CK14</f>
        <v>0</v>
      </c>
      <c r="CL13" s="101">
        <f>FinancialInputs!CL14</f>
        <v>0</v>
      </c>
      <c r="CM13" s="101">
        <f>FinancialInputs!CM14</f>
        <v>0</v>
      </c>
      <c r="CN13" s="101">
        <f>FinancialInputs!CN14</f>
        <v>0</v>
      </c>
      <c r="CO13" s="101">
        <f>FinancialInputs!CO14</f>
        <v>0</v>
      </c>
      <c r="CP13" s="101">
        <f>FinancialInputs!CP14</f>
        <v>0</v>
      </c>
      <c r="CQ13" s="101">
        <f>FinancialInputs!CQ14</f>
        <v>0</v>
      </c>
      <c r="CR13" s="101">
        <f>FinancialInputs!CR14</f>
        <v>0</v>
      </c>
      <c r="CS13" s="101">
        <f>FinancialInputs!CS14</f>
        <v>0</v>
      </c>
      <c r="CT13" s="101">
        <f>FinancialInputs!CT14</f>
        <v>0</v>
      </c>
      <c r="CU13" s="101">
        <f>FinancialInputs!CU14</f>
        <v>0</v>
      </c>
      <c r="CV13" s="101">
        <f>FinancialInputs!CV14</f>
        <v>0</v>
      </c>
      <c r="CW13" s="2"/>
      <c r="CX13" s="2"/>
      <c r="CY13" s="2"/>
    </row>
    <row r="14" spans="1:103">
      <c r="E14" s="1" t="s">
        <v>208</v>
      </c>
      <c r="J14" s="1"/>
      <c r="K14" s="37"/>
      <c r="L14" s="101">
        <f>FinancialInputs!L15</f>
        <v>0</v>
      </c>
      <c r="M14" s="101">
        <f>FinancialInputs!M15</f>
        <v>0</v>
      </c>
      <c r="N14" s="101">
        <f>FinancialInputs!N15</f>
        <v>0</v>
      </c>
      <c r="O14" s="101">
        <f>FinancialInputs!O15</f>
        <v>0</v>
      </c>
      <c r="P14" s="101">
        <f>FinancialInputs!P15</f>
        <v>0</v>
      </c>
      <c r="Q14" s="101">
        <f>FinancialInputs!Q15</f>
        <v>0</v>
      </c>
      <c r="R14" s="101">
        <f>FinancialInputs!R15</f>
        <v>0</v>
      </c>
      <c r="S14" s="101">
        <f>FinancialInputs!S15</f>
        <v>0</v>
      </c>
      <c r="T14" s="101">
        <f>FinancialInputs!T15</f>
        <v>0</v>
      </c>
      <c r="U14" s="101">
        <f>FinancialInputs!U15</f>
        <v>0</v>
      </c>
      <c r="V14" s="101">
        <f>FinancialInputs!V15</f>
        <v>0</v>
      </c>
      <c r="W14" s="101">
        <f>FinancialInputs!W15</f>
        <v>0</v>
      </c>
      <c r="X14" s="101">
        <f>FinancialInputs!X15</f>
        <v>0</v>
      </c>
      <c r="Y14" s="101">
        <f>FinancialInputs!Y15</f>
        <v>0</v>
      </c>
      <c r="Z14" s="101">
        <f>FinancialInputs!Z15</f>
        <v>0</v>
      </c>
      <c r="AA14" s="101">
        <f>FinancialInputs!AA15</f>
        <v>0</v>
      </c>
      <c r="AB14" s="101">
        <f>FinancialInputs!AB15</f>
        <v>0</v>
      </c>
      <c r="AC14" s="101">
        <f>FinancialInputs!AC15</f>
        <v>0</v>
      </c>
      <c r="AD14" s="101">
        <f>FinancialInputs!AD15</f>
        <v>0</v>
      </c>
      <c r="AE14" s="101">
        <f>FinancialInputs!AE15</f>
        <v>0</v>
      </c>
      <c r="AF14" s="101">
        <f>FinancialInputs!AF15</f>
        <v>0</v>
      </c>
      <c r="AG14" s="101">
        <f>FinancialInputs!AG15</f>
        <v>0</v>
      </c>
      <c r="AH14" s="101">
        <f>FinancialInputs!AH15</f>
        <v>0</v>
      </c>
      <c r="AI14" s="101">
        <f>FinancialInputs!AI15</f>
        <v>0</v>
      </c>
      <c r="AJ14" s="101">
        <f>FinancialInputs!AJ15</f>
        <v>0</v>
      </c>
      <c r="AK14" s="101">
        <f>FinancialInputs!AK15</f>
        <v>0</v>
      </c>
      <c r="AL14" s="101">
        <f>FinancialInputs!AL15</f>
        <v>0</v>
      </c>
      <c r="AM14" s="101">
        <f>FinancialInputs!AM15</f>
        <v>0</v>
      </c>
      <c r="AN14" s="101">
        <f>FinancialInputs!AN15</f>
        <v>0</v>
      </c>
      <c r="AO14" s="101">
        <f>FinancialInputs!AO15</f>
        <v>0</v>
      </c>
      <c r="AP14" s="101">
        <f>FinancialInputs!AP15</f>
        <v>0</v>
      </c>
      <c r="AQ14" s="101">
        <f>FinancialInputs!AQ15</f>
        <v>0</v>
      </c>
      <c r="AR14" s="101">
        <f>FinancialInputs!AR15</f>
        <v>0</v>
      </c>
      <c r="AS14" s="101">
        <f>FinancialInputs!AS15</f>
        <v>0</v>
      </c>
      <c r="AT14" s="101">
        <f>FinancialInputs!AT15</f>
        <v>0</v>
      </c>
      <c r="AU14" s="101">
        <f>FinancialInputs!AU15</f>
        <v>0</v>
      </c>
      <c r="AV14" s="101">
        <f>FinancialInputs!AV15</f>
        <v>0</v>
      </c>
      <c r="AW14" s="101">
        <f>FinancialInputs!AW15</f>
        <v>0</v>
      </c>
      <c r="AX14" s="101">
        <f>FinancialInputs!AX15</f>
        <v>0</v>
      </c>
      <c r="AY14" s="101">
        <f>FinancialInputs!AY15</f>
        <v>0</v>
      </c>
      <c r="AZ14" s="101">
        <f>FinancialInputs!AZ15</f>
        <v>0</v>
      </c>
      <c r="BA14" s="101">
        <f>FinancialInputs!BA15</f>
        <v>0</v>
      </c>
      <c r="BB14" s="101">
        <f>FinancialInputs!BB15</f>
        <v>0</v>
      </c>
      <c r="BC14" s="101">
        <f>FinancialInputs!BC15</f>
        <v>0</v>
      </c>
      <c r="BD14" s="101">
        <f>FinancialInputs!BD15</f>
        <v>0</v>
      </c>
      <c r="BE14" s="101">
        <f>FinancialInputs!BE15</f>
        <v>0</v>
      </c>
      <c r="BF14" s="101">
        <f>FinancialInputs!BF15</f>
        <v>0</v>
      </c>
      <c r="BG14" s="101">
        <f>FinancialInputs!BG15</f>
        <v>0</v>
      </c>
      <c r="BH14" s="101">
        <f>FinancialInputs!BH15</f>
        <v>0</v>
      </c>
      <c r="BI14" s="101">
        <f>FinancialInputs!BI15</f>
        <v>0</v>
      </c>
      <c r="BJ14" s="101">
        <f>FinancialInputs!BJ15</f>
        <v>0</v>
      </c>
      <c r="BK14" s="101">
        <f>FinancialInputs!BK15</f>
        <v>0</v>
      </c>
      <c r="BL14" s="101">
        <f>FinancialInputs!BL15</f>
        <v>0</v>
      </c>
      <c r="BM14" s="101">
        <f>FinancialInputs!BM15</f>
        <v>0</v>
      </c>
      <c r="BN14" s="101">
        <f>FinancialInputs!BN15</f>
        <v>0</v>
      </c>
      <c r="BO14" s="101">
        <f>FinancialInputs!BO15</f>
        <v>0</v>
      </c>
      <c r="BP14" s="101">
        <f>FinancialInputs!BP15</f>
        <v>0</v>
      </c>
      <c r="BQ14" s="101">
        <f>FinancialInputs!BQ15</f>
        <v>0</v>
      </c>
      <c r="BR14" s="101">
        <f>FinancialInputs!BR15</f>
        <v>0</v>
      </c>
      <c r="BS14" s="101">
        <f>FinancialInputs!BS15</f>
        <v>0</v>
      </c>
      <c r="BT14" s="101">
        <f>FinancialInputs!BT15</f>
        <v>0</v>
      </c>
      <c r="BU14" s="101">
        <f>FinancialInputs!BU15</f>
        <v>0</v>
      </c>
      <c r="BV14" s="101">
        <f>FinancialInputs!BV15</f>
        <v>0</v>
      </c>
      <c r="BW14" s="101">
        <f>FinancialInputs!BW15</f>
        <v>0</v>
      </c>
      <c r="BX14" s="101">
        <f>FinancialInputs!BX15</f>
        <v>0</v>
      </c>
      <c r="BY14" s="101">
        <f>FinancialInputs!BY15</f>
        <v>0</v>
      </c>
      <c r="BZ14" s="101">
        <f>FinancialInputs!BZ15</f>
        <v>0</v>
      </c>
      <c r="CA14" s="101">
        <f>FinancialInputs!CA15</f>
        <v>0</v>
      </c>
      <c r="CB14" s="101">
        <f>FinancialInputs!CB15</f>
        <v>0</v>
      </c>
      <c r="CC14" s="101">
        <f>FinancialInputs!CC15</f>
        <v>0</v>
      </c>
      <c r="CD14" s="101">
        <f>FinancialInputs!CD15</f>
        <v>0</v>
      </c>
      <c r="CE14" s="101">
        <f>FinancialInputs!CE15</f>
        <v>0</v>
      </c>
      <c r="CF14" s="101">
        <f>FinancialInputs!CF15</f>
        <v>0</v>
      </c>
      <c r="CG14" s="101">
        <f>FinancialInputs!CG15</f>
        <v>0</v>
      </c>
      <c r="CH14" s="101">
        <f>FinancialInputs!CH15</f>
        <v>0</v>
      </c>
      <c r="CI14" s="101">
        <f>FinancialInputs!CI15</f>
        <v>0</v>
      </c>
      <c r="CJ14" s="101">
        <f>FinancialInputs!CJ15</f>
        <v>0</v>
      </c>
      <c r="CK14" s="101">
        <f>FinancialInputs!CK15</f>
        <v>0</v>
      </c>
      <c r="CL14" s="101">
        <f>FinancialInputs!CL15</f>
        <v>0</v>
      </c>
      <c r="CM14" s="101">
        <f>FinancialInputs!CM15</f>
        <v>0</v>
      </c>
      <c r="CN14" s="101">
        <f>FinancialInputs!CN15</f>
        <v>0</v>
      </c>
      <c r="CO14" s="101">
        <f>FinancialInputs!CO15</f>
        <v>0</v>
      </c>
      <c r="CP14" s="101">
        <f>FinancialInputs!CP15</f>
        <v>0</v>
      </c>
      <c r="CQ14" s="101">
        <f>FinancialInputs!CQ15</f>
        <v>0</v>
      </c>
      <c r="CR14" s="101">
        <f>FinancialInputs!CR15</f>
        <v>0</v>
      </c>
      <c r="CS14" s="101">
        <f>FinancialInputs!CS15</f>
        <v>0</v>
      </c>
      <c r="CT14" s="101">
        <f>FinancialInputs!CT15</f>
        <v>0</v>
      </c>
      <c r="CU14" s="101">
        <f>FinancialInputs!CU15</f>
        <v>0</v>
      </c>
      <c r="CV14" s="101">
        <f>FinancialInputs!CV15</f>
        <v>0</v>
      </c>
      <c r="CW14" s="2"/>
      <c r="CX14" s="2"/>
      <c r="CY14" s="2"/>
    </row>
    <row r="15" spans="1:103">
      <c r="E15" s="1" t="s">
        <v>209</v>
      </c>
      <c r="J15" s="1"/>
      <c r="K15" s="37"/>
      <c r="L15" s="101">
        <f>FinancialInputs!L16</f>
        <v>0</v>
      </c>
      <c r="M15" s="101">
        <f>FinancialInputs!M16</f>
        <v>0</v>
      </c>
      <c r="N15" s="101">
        <f>FinancialInputs!N16</f>
        <v>0</v>
      </c>
      <c r="O15" s="101">
        <f>FinancialInputs!O16</f>
        <v>0</v>
      </c>
      <c r="P15" s="101">
        <f>FinancialInputs!P16</f>
        <v>0</v>
      </c>
      <c r="Q15" s="101">
        <f>FinancialInputs!Q16</f>
        <v>0</v>
      </c>
      <c r="R15" s="101">
        <f>FinancialInputs!R16</f>
        <v>0</v>
      </c>
      <c r="S15" s="101">
        <f>FinancialInputs!S16</f>
        <v>0</v>
      </c>
      <c r="T15" s="101">
        <f>FinancialInputs!T16</f>
        <v>0</v>
      </c>
      <c r="U15" s="101">
        <f>FinancialInputs!U16</f>
        <v>0</v>
      </c>
      <c r="V15" s="101">
        <f>FinancialInputs!V16</f>
        <v>0</v>
      </c>
      <c r="W15" s="101">
        <f>FinancialInputs!W16</f>
        <v>0</v>
      </c>
      <c r="X15" s="101">
        <f>FinancialInputs!X16</f>
        <v>0</v>
      </c>
      <c r="Y15" s="101">
        <f>FinancialInputs!Y16</f>
        <v>0</v>
      </c>
      <c r="Z15" s="101">
        <f>FinancialInputs!Z16</f>
        <v>0</v>
      </c>
      <c r="AA15" s="101">
        <f>FinancialInputs!AA16</f>
        <v>0</v>
      </c>
      <c r="AB15" s="101">
        <f>FinancialInputs!AB16</f>
        <v>0</v>
      </c>
      <c r="AC15" s="101">
        <f>FinancialInputs!AC16</f>
        <v>0</v>
      </c>
      <c r="AD15" s="101">
        <f>FinancialInputs!AD16</f>
        <v>0</v>
      </c>
      <c r="AE15" s="101">
        <f>FinancialInputs!AE16</f>
        <v>0</v>
      </c>
      <c r="AF15" s="101">
        <f>FinancialInputs!AF16</f>
        <v>0</v>
      </c>
      <c r="AG15" s="101">
        <f>FinancialInputs!AG16</f>
        <v>0</v>
      </c>
      <c r="AH15" s="101">
        <f>FinancialInputs!AH16</f>
        <v>0</v>
      </c>
      <c r="AI15" s="101">
        <f>FinancialInputs!AI16</f>
        <v>0</v>
      </c>
      <c r="AJ15" s="101">
        <f>FinancialInputs!AJ16</f>
        <v>0</v>
      </c>
      <c r="AK15" s="101">
        <f>FinancialInputs!AK16</f>
        <v>0</v>
      </c>
      <c r="AL15" s="101">
        <f>FinancialInputs!AL16</f>
        <v>0</v>
      </c>
      <c r="AM15" s="101">
        <f>FinancialInputs!AM16</f>
        <v>0</v>
      </c>
      <c r="AN15" s="101">
        <f>FinancialInputs!AN16</f>
        <v>0</v>
      </c>
      <c r="AO15" s="101">
        <f>FinancialInputs!AO16</f>
        <v>0</v>
      </c>
      <c r="AP15" s="101">
        <f>FinancialInputs!AP16</f>
        <v>0</v>
      </c>
      <c r="AQ15" s="101">
        <f>FinancialInputs!AQ16</f>
        <v>0</v>
      </c>
      <c r="AR15" s="101">
        <f>FinancialInputs!AR16</f>
        <v>0</v>
      </c>
      <c r="AS15" s="101">
        <f>FinancialInputs!AS16</f>
        <v>0</v>
      </c>
      <c r="AT15" s="101">
        <f>FinancialInputs!AT16</f>
        <v>0</v>
      </c>
      <c r="AU15" s="101">
        <f>FinancialInputs!AU16</f>
        <v>0</v>
      </c>
      <c r="AV15" s="101">
        <f>FinancialInputs!AV16</f>
        <v>0</v>
      </c>
      <c r="AW15" s="101">
        <f>FinancialInputs!AW16</f>
        <v>0</v>
      </c>
      <c r="AX15" s="101">
        <f>FinancialInputs!AX16</f>
        <v>0</v>
      </c>
      <c r="AY15" s="101">
        <f>FinancialInputs!AY16</f>
        <v>0</v>
      </c>
      <c r="AZ15" s="101">
        <f>FinancialInputs!AZ16</f>
        <v>0</v>
      </c>
      <c r="BA15" s="101">
        <f>FinancialInputs!BA16</f>
        <v>0</v>
      </c>
      <c r="BB15" s="101">
        <f>FinancialInputs!BB16</f>
        <v>0</v>
      </c>
      <c r="BC15" s="101">
        <f>FinancialInputs!BC16</f>
        <v>0</v>
      </c>
      <c r="BD15" s="101">
        <f>FinancialInputs!BD16</f>
        <v>0</v>
      </c>
      <c r="BE15" s="101">
        <f>FinancialInputs!BE16</f>
        <v>0</v>
      </c>
      <c r="BF15" s="101">
        <f>FinancialInputs!BF16</f>
        <v>0</v>
      </c>
      <c r="BG15" s="101">
        <f>FinancialInputs!BG16</f>
        <v>0</v>
      </c>
      <c r="BH15" s="101">
        <f>FinancialInputs!BH16</f>
        <v>0</v>
      </c>
      <c r="BI15" s="101">
        <f>FinancialInputs!BI16</f>
        <v>0</v>
      </c>
      <c r="BJ15" s="101">
        <f>FinancialInputs!BJ16</f>
        <v>0</v>
      </c>
      <c r="BK15" s="101">
        <f>FinancialInputs!BK16</f>
        <v>0</v>
      </c>
      <c r="BL15" s="101">
        <f>FinancialInputs!BL16</f>
        <v>0</v>
      </c>
      <c r="BM15" s="101">
        <f>FinancialInputs!BM16</f>
        <v>0</v>
      </c>
      <c r="BN15" s="101">
        <f>FinancialInputs!BN16</f>
        <v>0</v>
      </c>
      <c r="BO15" s="101">
        <f>FinancialInputs!BO16</f>
        <v>0</v>
      </c>
      <c r="BP15" s="101">
        <f>FinancialInputs!BP16</f>
        <v>0</v>
      </c>
      <c r="BQ15" s="101">
        <f>FinancialInputs!BQ16</f>
        <v>0</v>
      </c>
      <c r="BR15" s="101">
        <f>FinancialInputs!BR16</f>
        <v>0</v>
      </c>
      <c r="BS15" s="101">
        <f>FinancialInputs!BS16</f>
        <v>0</v>
      </c>
      <c r="BT15" s="101">
        <f>FinancialInputs!BT16</f>
        <v>0</v>
      </c>
      <c r="BU15" s="101">
        <f>FinancialInputs!BU16</f>
        <v>0</v>
      </c>
      <c r="BV15" s="101">
        <f>FinancialInputs!BV16</f>
        <v>0</v>
      </c>
      <c r="BW15" s="101">
        <f>FinancialInputs!BW16</f>
        <v>0</v>
      </c>
      <c r="BX15" s="101">
        <f>FinancialInputs!BX16</f>
        <v>0</v>
      </c>
      <c r="BY15" s="101">
        <f>FinancialInputs!BY16</f>
        <v>0</v>
      </c>
      <c r="BZ15" s="101">
        <f>FinancialInputs!BZ16</f>
        <v>0</v>
      </c>
      <c r="CA15" s="101">
        <f>FinancialInputs!CA16</f>
        <v>0</v>
      </c>
      <c r="CB15" s="101">
        <f>FinancialInputs!CB16</f>
        <v>0</v>
      </c>
      <c r="CC15" s="101">
        <f>FinancialInputs!CC16</f>
        <v>0</v>
      </c>
      <c r="CD15" s="101">
        <f>FinancialInputs!CD16</f>
        <v>0</v>
      </c>
      <c r="CE15" s="101">
        <f>FinancialInputs!CE16</f>
        <v>0</v>
      </c>
      <c r="CF15" s="101">
        <f>FinancialInputs!CF16</f>
        <v>0</v>
      </c>
      <c r="CG15" s="101">
        <f>FinancialInputs!CG16</f>
        <v>0</v>
      </c>
      <c r="CH15" s="101">
        <f>FinancialInputs!CH16</f>
        <v>0</v>
      </c>
      <c r="CI15" s="101">
        <f>FinancialInputs!CI16</f>
        <v>0</v>
      </c>
      <c r="CJ15" s="101">
        <f>FinancialInputs!CJ16</f>
        <v>0</v>
      </c>
      <c r="CK15" s="101">
        <f>FinancialInputs!CK16</f>
        <v>0</v>
      </c>
      <c r="CL15" s="101">
        <f>FinancialInputs!CL16</f>
        <v>0</v>
      </c>
      <c r="CM15" s="101">
        <f>FinancialInputs!CM16</f>
        <v>0</v>
      </c>
      <c r="CN15" s="101">
        <f>FinancialInputs!CN16</f>
        <v>0</v>
      </c>
      <c r="CO15" s="101">
        <f>FinancialInputs!CO16</f>
        <v>0</v>
      </c>
      <c r="CP15" s="101">
        <f>FinancialInputs!CP16</f>
        <v>0</v>
      </c>
      <c r="CQ15" s="101">
        <f>FinancialInputs!CQ16</f>
        <v>0</v>
      </c>
      <c r="CR15" s="101">
        <f>FinancialInputs!CR16</f>
        <v>0</v>
      </c>
      <c r="CS15" s="101">
        <f>FinancialInputs!CS16</f>
        <v>0</v>
      </c>
      <c r="CT15" s="101">
        <f>FinancialInputs!CT16</f>
        <v>0</v>
      </c>
      <c r="CU15" s="101">
        <f>FinancialInputs!CU16</f>
        <v>0</v>
      </c>
      <c r="CV15" s="101">
        <f>FinancialInputs!CV16</f>
        <v>0</v>
      </c>
      <c r="CW15" s="2"/>
      <c r="CX15" s="2"/>
      <c r="CY15" s="2"/>
    </row>
    <row r="16" spans="1:103">
      <c r="E16" s="1" t="s">
        <v>211</v>
      </c>
      <c r="J16" s="1"/>
      <c r="K16" s="37"/>
      <c r="L16" s="101">
        <f>FinancialInputs!L18</f>
        <v>0</v>
      </c>
      <c r="M16" s="101">
        <f>FinancialInputs!M18</f>
        <v>0</v>
      </c>
      <c r="N16" s="101">
        <f>FinancialInputs!N18</f>
        <v>0</v>
      </c>
      <c r="O16" s="101">
        <f>FinancialInputs!O18</f>
        <v>0</v>
      </c>
      <c r="P16" s="101">
        <f>FinancialInputs!P18</f>
        <v>0</v>
      </c>
      <c r="Q16" s="101">
        <f>FinancialInputs!Q18</f>
        <v>0</v>
      </c>
      <c r="R16" s="101">
        <f>FinancialInputs!R18</f>
        <v>0</v>
      </c>
      <c r="S16" s="101">
        <f>FinancialInputs!S18</f>
        <v>0</v>
      </c>
      <c r="T16" s="101">
        <f>FinancialInputs!T18</f>
        <v>0</v>
      </c>
      <c r="U16" s="101">
        <f>FinancialInputs!U18</f>
        <v>0</v>
      </c>
      <c r="V16" s="101">
        <f>FinancialInputs!V18</f>
        <v>0</v>
      </c>
      <c r="W16" s="101">
        <f>FinancialInputs!W18</f>
        <v>0</v>
      </c>
      <c r="X16" s="101">
        <f>FinancialInputs!X18</f>
        <v>0</v>
      </c>
      <c r="Y16" s="101">
        <f>FinancialInputs!Y18</f>
        <v>0</v>
      </c>
      <c r="Z16" s="101">
        <f>FinancialInputs!Z18</f>
        <v>0</v>
      </c>
      <c r="AA16" s="101">
        <f>FinancialInputs!AA18</f>
        <v>0</v>
      </c>
      <c r="AB16" s="101">
        <f>FinancialInputs!AB18</f>
        <v>0</v>
      </c>
      <c r="AC16" s="101">
        <f>FinancialInputs!AC18</f>
        <v>0</v>
      </c>
      <c r="AD16" s="101">
        <f>FinancialInputs!AD18</f>
        <v>0</v>
      </c>
      <c r="AE16" s="101">
        <f>FinancialInputs!AE18</f>
        <v>0</v>
      </c>
      <c r="AF16" s="101">
        <f>FinancialInputs!AF18</f>
        <v>0</v>
      </c>
      <c r="AG16" s="101">
        <f>FinancialInputs!AG18</f>
        <v>0</v>
      </c>
      <c r="AH16" s="101">
        <f>FinancialInputs!AH18</f>
        <v>0</v>
      </c>
      <c r="AI16" s="101">
        <f>FinancialInputs!AI18</f>
        <v>0</v>
      </c>
      <c r="AJ16" s="101">
        <f>FinancialInputs!AJ18</f>
        <v>0</v>
      </c>
      <c r="AK16" s="101">
        <f>FinancialInputs!AK18</f>
        <v>0</v>
      </c>
      <c r="AL16" s="101">
        <f>FinancialInputs!AL18</f>
        <v>0</v>
      </c>
      <c r="AM16" s="101">
        <f>FinancialInputs!AM18</f>
        <v>0</v>
      </c>
      <c r="AN16" s="101">
        <f>FinancialInputs!AN18</f>
        <v>0</v>
      </c>
      <c r="AO16" s="101">
        <f>FinancialInputs!AO18</f>
        <v>0</v>
      </c>
      <c r="AP16" s="101">
        <f>FinancialInputs!AP18</f>
        <v>0</v>
      </c>
      <c r="AQ16" s="101">
        <f>FinancialInputs!AQ18</f>
        <v>0</v>
      </c>
      <c r="AR16" s="101">
        <f>FinancialInputs!AR18</f>
        <v>0</v>
      </c>
      <c r="AS16" s="101">
        <f>FinancialInputs!AS18</f>
        <v>0</v>
      </c>
      <c r="AT16" s="101">
        <f>FinancialInputs!AT18</f>
        <v>0</v>
      </c>
      <c r="AU16" s="101">
        <f>FinancialInputs!AU18</f>
        <v>0</v>
      </c>
      <c r="AV16" s="101">
        <f>FinancialInputs!AV18</f>
        <v>0</v>
      </c>
      <c r="AW16" s="101">
        <f>FinancialInputs!AW18</f>
        <v>0</v>
      </c>
      <c r="AX16" s="101">
        <f>FinancialInputs!AX18</f>
        <v>0</v>
      </c>
      <c r="AY16" s="101">
        <f>FinancialInputs!AY18</f>
        <v>0</v>
      </c>
      <c r="AZ16" s="101">
        <f>FinancialInputs!AZ18</f>
        <v>0</v>
      </c>
      <c r="BA16" s="101">
        <f>FinancialInputs!BA18</f>
        <v>0</v>
      </c>
      <c r="BB16" s="101">
        <f>FinancialInputs!BB18</f>
        <v>0</v>
      </c>
      <c r="BC16" s="101">
        <f>FinancialInputs!BC18</f>
        <v>0</v>
      </c>
      <c r="BD16" s="101">
        <f>FinancialInputs!BD18</f>
        <v>0</v>
      </c>
      <c r="BE16" s="101">
        <f>FinancialInputs!BE18</f>
        <v>0</v>
      </c>
      <c r="BF16" s="101">
        <f>FinancialInputs!BF18</f>
        <v>0</v>
      </c>
      <c r="BG16" s="101">
        <f>FinancialInputs!BG18</f>
        <v>0</v>
      </c>
      <c r="BH16" s="101">
        <f>FinancialInputs!BH18</f>
        <v>0</v>
      </c>
      <c r="BI16" s="101">
        <f>FinancialInputs!BI18</f>
        <v>0</v>
      </c>
      <c r="BJ16" s="101">
        <f>FinancialInputs!BJ18</f>
        <v>0</v>
      </c>
      <c r="BK16" s="101">
        <f>FinancialInputs!BK18</f>
        <v>0</v>
      </c>
      <c r="BL16" s="101">
        <f>FinancialInputs!BL18</f>
        <v>0</v>
      </c>
      <c r="BM16" s="101">
        <f>FinancialInputs!BM18</f>
        <v>0</v>
      </c>
      <c r="BN16" s="101">
        <f>FinancialInputs!BN18</f>
        <v>0</v>
      </c>
      <c r="BO16" s="101">
        <f>FinancialInputs!BO18</f>
        <v>0</v>
      </c>
      <c r="BP16" s="101">
        <f>FinancialInputs!BP18</f>
        <v>0</v>
      </c>
      <c r="BQ16" s="101">
        <f>FinancialInputs!BQ18</f>
        <v>0</v>
      </c>
      <c r="BR16" s="101">
        <f>FinancialInputs!BR18</f>
        <v>0</v>
      </c>
      <c r="BS16" s="101">
        <f>FinancialInputs!BS18</f>
        <v>0</v>
      </c>
      <c r="BT16" s="101">
        <f>FinancialInputs!BT18</f>
        <v>0</v>
      </c>
      <c r="BU16" s="101">
        <f>FinancialInputs!BU18</f>
        <v>0</v>
      </c>
      <c r="BV16" s="101">
        <f>FinancialInputs!BV18</f>
        <v>0</v>
      </c>
      <c r="BW16" s="101">
        <f>FinancialInputs!BW18</f>
        <v>0</v>
      </c>
      <c r="BX16" s="101">
        <f>FinancialInputs!BX18</f>
        <v>0</v>
      </c>
      <c r="BY16" s="101">
        <f>FinancialInputs!BY18</f>
        <v>0</v>
      </c>
      <c r="BZ16" s="101">
        <f>FinancialInputs!BZ18</f>
        <v>0</v>
      </c>
      <c r="CA16" s="101">
        <f>FinancialInputs!CA18</f>
        <v>0</v>
      </c>
      <c r="CB16" s="101">
        <f>FinancialInputs!CB18</f>
        <v>0</v>
      </c>
      <c r="CC16" s="101">
        <f>FinancialInputs!CC18</f>
        <v>0</v>
      </c>
      <c r="CD16" s="101">
        <f>FinancialInputs!CD18</f>
        <v>0</v>
      </c>
      <c r="CE16" s="101">
        <f>FinancialInputs!CE18</f>
        <v>0</v>
      </c>
      <c r="CF16" s="101">
        <f>FinancialInputs!CF18</f>
        <v>0</v>
      </c>
      <c r="CG16" s="101">
        <f>FinancialInputs!CG18</f>
        <v>0</v>
      </c>
      <c r="CH16" s="101">
        <f>FinancialInputs!CH18</f>
        <v>0</v>
      </c>
      <c r="CI16" s="101">
        <f>FinancialInputs!CI18</f>
        <v>0</v>
      </c>
      <c r="CJ16" s="101">
        <f>FinancialInputs!CJ18</f>
        <v>0</v>
      </c>
      <c r="CK16" s="101">
        <f>FinancialInputs!CK18</f>
        <v>0</v>
      </c>
      <c r="CL16" s="101">
        <f>FinancialInputs!CL18</f>
        <v>0</v>
      </c>
      <c r="CM16" s="101">
        <f>FinancialInputs!CM18</f>
        <v>0</v>
      </c>
      <c r="CN16" s="101">
        <f>FinancialInputs!CN18</f>
        <v>0</v>
      </c>
      <c r="CO16" s="101">
        <f>FinancialInputs!CO18</f>
        <v>0</v>
      </c>
      <c r="CP16" s="101">
        <f>FinancialInputs!CP18</f>
        <v>0</v>
      </c>
      <c r="CQ16" s="101">
        <f>FinancialInputs!CQ18</f>
        <v>0</v>
      </c>
      <c r="CR16" s="101">
        <f>FinancialInputs!CR18</f>
        <v>0</v>
      </c>
      <c r="CS16" s="101">
        <f>FinancialInputs!CS18</f>
        <v>0</v>
      </c>
      <c r="CT16" s="101">
        <f>FinancialInputs!CT18</f>
        <v>0</v>
      </c>
      <c r="CU16" s="101">
        <f>FinancialInputs!CU18</f>
        <v>0</v>
      </c>
      <c r="CV16" s="101">
        <f>FinancialInputs!CV18</f>
        <v>0</v>
      </c>
      <c r="CW16" s="2"/>
      <c r="CX16" s="2"/>
      <c r="CY16" s="2"/>
    </row>
    <row r="17" spans="2:103">
      <c r="M17" s="5"/>
    </row>
    <row r="18" spans="2:103">
      <c r="B18" s="22">
        <f>MAX($B$5:B17)+1</f>
        <v>1</v>
      </c>
      <c r="C18" s="22" t="s">
        <v>161</v>
      </c>
      <c r="D18" s="22"/>
      <c r="E18" s="22"/>
      <c r="F18" s="22"/>
      <c r="G18" s="22"/>
      <c r="H18" s="22"/>
      <c r="I18" s="22"/>
      <c r="J18" s="22"/>
      <c r="K18" s="22"/>
      <c r="L18" s="22"/>
      <c r="M18" s="22"/>
      <c r="N18" s="22"/>
      <c r="O18" s="22"/>
      <c r="P18" s="22"/>
      <c r="Q18" s="22"/>
      <c r="R18" s="22"/>
      <c r="S18" s="22"/>
      <c r="T18" s="22"/>
      <c r="U18" s="22"/>
      <c r="V18" s="22"/>
      <c r="W18" s="22"/>
      <c r="X18" s="22"/>
      <c r="Y18" s="22"/>
      <c r="Z18" s="22"/>
      <c r="AA18" s="22"/>
      <c r="AB18" s="22"/>
      <c r="AC18" s="22"/>
      <c r="AD18" s="22"/>
      <c r="AE18" s="22"/>
      <c r="AF18" s="22"/>
      <c r="AG18" s="22"/>
      <c r="AH18" s="22"/>
      <c r="AI18" s="22"/>
      <c r="AJ18" s="22"/>
      <c r="AK18" s="22"/>
      <c r="AL18" s="22"/>
      <c r="AM18" s="22"/>
      <c r="AN18" s="22"/>
      <c r="AO18" s="22"/>
      <c r="AP18" s="22"/>
      <c r="AQ18" s="22"/>
      <c r="AR18" s="22"/>
      <c r="AS18" s="22"/>
      <c r="AT18" s="22"/>
      <c r="AU18" s="22"/>
      <c r="AV18" s="22"/>
      <c r="AW18" s="22"/>
      <c r="AX18" s="22"/>
      <c r="AY18" s="22"/>
      <c r="AZ18" s="22"/>
      <c r="BA18" s="22"/>
      <c r="BB18" s="22"/>
      <c r="BC18" s="22"/>
      <c r="BD18" s="22"/>
      <c r="BE18" s="22"/>
      <c r="BF18" s="22"/>
      <c r="BG18" s="22"/>
      <c r="BH18" s="22"/>
      <c r="BI18" s="22"/>
      <c r="BJ18" s="22"/>
      <c r="BK18" s="22"/>
      <c r="BL18" s="22"/>
      <c r="BM18" s="22"/>
      <c r="BN18" s="22"/>
      <c r="BO18" s="22"/>
      <c r="BP18" s="22"/>
      <c r="BQ18" s="22"/>
      <c r="BR18" s="22"/>
      <c r="BS18" s="22"/>
      <c r="BT18" s="22"/>
      <c r="BU18" s="22"/>
      <c r="BV18" s="22"/>
      <c r="BW18" s="22"/>
      <c r="BX18" s="22"/>
      <c r="BY18" s="22"/>
      <c r="BZ18" s="22"/>
      <c r="CA18" s="22"/>
      <c r="CB18" s="22"/>
      <c r="CC18" s="22"/>
      <c r="CD18" s="22"/>
      <c r="CE18" s="22"/>
      <c r="CF18" s="22"/>
      <c r="CG18" s="22"/>
      <c r="CH18" s="22"/>
      <c r="CI18" s="22"/>
      <c r="CJ18" s="22"/>
      <c r="CK18" s="22"/>
      <c r="CL18" s="22"/>
      <c r="CM18" s="22"/>
      <c r="CN18" s="22"/>
      <c r="CO18" s="22"/>
      <c r="CP18" s="22"/>
      <c r="CQ18" s="22"/>
      <c r="CR18" s="22"/>
      <c r="CS18" s="22"/>
      <c r="CT18" s="22"/>
      <c r="CU18" s="22"/>
      <c r="CV18" s="22"/>
      <c r="CW18" s="23"/>
      <c r="CX18" s="23"/>
      <c r="CY18" s="23"/>
    </row>
    <row r="19" spans="2:103">
      <c r="M19" s="5"/>
    </row>
    <row r="20" spans="2:103">
      <c r="E20" s="1" t="s">
        <v>465</v>
      </c>
      <c r="G20" s="179" t="s">
        <v>164</v>
      </c>
      <c r="J20" s="229">
        <f>SUM(L20:CU20)</f>
        <v>0</v>
      </c>
      <c r="L20" s="146">
        <f>Expenditure!L37</f>
        <v>0</v>
      </c>
      <c r="M20" s="146">
        <f>Expenditure!M37</f>
        <v>0</v>
      </c>
      <c r="N20" s="146">
        <f>Expenditure!N37</f>
        <v>0</v>
      </c>
      <c r="O20" s="146">
        <f>Expenditure!O37</f>
        <v>0</v>
      </c>
      <c r="P20" s="146">
        <f>Expenditure!P37</f>
        <v>0</v>
      </c>
      <c r="Q20" s="146">
        <f>Expenditure!Q37</f>
        <v>0</v>
      </c>
      <c r="R20" s="146">
        <f>Expenditure!R37</f>
        <v>0</v>
      </c>
      <c r="S20" s="146">
        <f>Expenditure!S37</f>
        <v>0</v>
      </c>
      <c r="T20" s="146">
        <f>Expenditure!T37</f>
        <v>0</v>
      </c>
      <c r="U20" s="146">
        <f>Expenditure!U37</f>
        <v>0</v>
      </c>
      <c r="V20" s="146">
        <f>Expenditure!V37</f>
        <v>0</v>
      </c>
      <c r="W20" s="146">
        <f>Expenditure!W37</f>
        <v>0</v>
      </c>
      <c r="X20" s="146">
        <f>Expenditure!X37</f>
        <v>0</v>
      </c>
      <c r="Y20" s="146">
        <f>Expenditure!Y37</f>
        <v>0</v>
      </c>
      <c r="Z20" s="146">
        <f>Expenditure!Z37</f>
        <v>0</v>
      </c>
      <c r="AA20" s="146">
        <f>Expenditure!AA37</f>
        <v>0</v>
      </c>
      <c r="AB20" s="146">
        <f>Expenditure!AB37</f>
        <v>0</v>
      </c>
      <c r="AC20" s="146">
        <f>Expenditure!AC37</f>
        <v>0</v>
      </c>
      <c r="AD20" s="146">
        <f>Expenditure!AD37</f>
        <v>0</v>
      </c>
      <c r="AE20" s="146">
        <f>Expenditure!AE37</f>
        <v>0</v>
      </c>
      <c r="AF20" s="146">
        <f>Expenditure!AF37</f>
        <v>0</v>
      </c>
      <c r="AG20" s="146">
        <f>Expenditure!AG37</f>
        <v>0</v>
      </c>
      <c r="AH20" s="146">
        <f>Expenditure!AH37</f>
        <v>0</v>
      </c>
      <c r="AI20" s="146">
        <f>Expenditure!AI37</f>
        <v>0</v>
      </c>
      <c r="AJ20" s="146">
        <f>Expenditure!AJ37</f>
        <v>0</v>
      </c>
      <c r="AK20" s="146">
        <f>Expenditure!AK37</f>
        <v>0</v>
      </c>
      <c r="AL20" s="146">
        <f>Expenditure!AL37</f>
        <v>0</v>
      </c>
      <c r="AM20" s="146">
        <f>Expenditure!AM37</f>
        <v>0</v>
      </c>
      <c r="AN20" s="146">
        <f>Expenditure!AN37</f>
        <v>0</v>
      </c>
      <c r="AO20" s="146">
        <f>Expenditure!AO37</f>
        <v>0</v>
      </c>
      <c r="AP20" s="146">
        <f>Expenditure!AP37</f>
        <v>0</v>
      </c>
      <c r="AQ20" s="146">
        <f>Expenditure!AQ37</f>
        <v>0</v>
      </c>
      <c r="AR20" s="146">
        <f>Expenditure!AR37</f>
        <v>0</v>
      </c>
      <c r="AS20" s="146">
        <f>Expenditure!AS37</f>
        <v>0</v>
      </c>
      <c r="AT20" s="146">
        <f>Expenditure!AT37</f>
        <v>0</v>
      </c>
      <c r="AU20" s="146">
        <f>Expenditure!AU37</f>
        <v>0</v>
      </c>
      <c r="AV20" s="146">
        <f>Expenditure!AV37</f>
        <v>0</v>
      </c>
      <c r="AW20" s="146">
        <f>Expenditure!AW37</f>
        <v>0</v>
      </c>
      <c r="AX20" s="146">
        <f>Expenditure!AX37</f>
        <v>0</v>
      </c>
      <c r="AY20" s="146">
        <f>Expenditure!AY37</f>
        <v>0</v>
      </c>
      <c r="AZ20" s="146">
        <f>Expenditure!AZ37</f>
        <v>0</v>
      </c>
      <c r="BA20" s="146">
        <f>Expenditure!BA37</f>
        <v>0</v>
      </c>
      <c r="BB20" s="146">
        <f>Expenditure!BB37</f>
        <v>0</v>
      </c>
      <c r="BC20" s="146">
        <f>Expenditure!BC37</f>
        <v>0</v>
      </c>
      <c r="BD20" s="146">
        <f>Expenditure!BD37</f>
        <v>0</v>
      </c>
      <c r="BE20" s="146">
        <f>Expenditure!BE37</f>
        <v>0</v>
      </c>
      <c r="BF20" s="146">
        <f>Expenditure!BF37</f>
        <v>0</v>
      </c>
      <c r="BG20" s="146">
        <f>Expenditure!BG37</f>
        <v>0</v>
      </c>
      <c r="BH20" s="146">
        <f>Expenditure!BH37</f>
        <v>0</v>
      </c>
      <c r="BI20" s="146">
        <f>Expenditure!BI37</f>
        <v>0</v>
      </c>
      <c r="BJ20" s="146">
        <f>Expenditure!BJ37</f>
        <v>0</v>
      </c>
      <c r="BK20" s="146">
        <f>Expenditure!BK37</f>
        <v>0</v>
      </c>
      <c r="BL20" s="146">
        <f>Expenditure!BL37</f>
        <v>0</v>
      </c>
      <c r="BM20" s="146">
        <f>Expenditure!BM37</f>
        <v>0</v>
      </c>
      <c r="BN20" s="146">
        <f>Expenditure!BN37</f>
        <v>0</v>
      </c>
      <c r="BO20" s="146">
        <f>Expenditure!BO37</f>
        <v>0</v>
      </c>
      <c r="BP20" s="146">
        <f>Expenditure!BP37</f>
        <v>0</v>
      </c>
      <c r="BQ20" s="146">
        <f>Expenditure!BQ37</f>
        <v>0</v>
      </c>
      <c r="BR20" s="146">
        <f>Expenditure!BR37</f>
        <v>0</v>
      </c>
      <c r="BS20" s="146">
        <f>Expenditure!BS37</f>
        <v>0</v>
      </c>
      <c r="BT20" s="146">
        <f>Expenditure!BT37</f>
        <v>0</v>
      </c>
      <c r="BU20" s="146">
        <f>Expenditure!BU37</f>
        <v>0</v>
      </c>
      <c r="BV20" s="146">
        <f>Expenditure!BV37</f>
        <v>0</v>
      </c>
      <c r="BW20" s="146">
        <f>Expenditure!BW37</f>
        <v>0</v>
      </c>
      <c r="BX20" s="146">
        <f>Expenditure!BX37</f>
        <v>0</v>
      </c>
      <c r="BY20" s="146">
        <f>Expenditure!BY37</f>
        <v>0</v>
      </c>
      <c r="BZ20" s="146">
        <f>Expenditure!BZ37</f>
        <v>0</v>
      </c>
      <c r="CA20" s="146">
        <f>Expenditure!CA37</f>
        <v>0</v>
      </c>
      <c r="CB20" s="146">
        <f>Expenditure!CB37</f>
        <v>0</v>
      </c>
      <c r="CC20" s="146">
        <f>Expenditure!CC37</f>
        <v>0</v>
      </c>
      <c r="CD20" s="146">
        <f>Expenditure!CD37</f>
        <v>0</v>
      </c>
      <c r="CE20" s="146">
        <f>Expenditure!CE37</f>
        <v>0</v>
      </c>
      <c r="CF20" s="146">
        <f>Expenditure!CF37</f>
        <v>0</v>
      </c>
      <c r="CG20" s="146">
        <f>Expenditure!CG37</f>
        <v>0</v>
      </c>
      <c r="CH20" s="146">
        <f>Expenditure!CH37</f>
        <v>0</v>
      </c>
      <c r="CI20" s="146">
        <f>Expenditure!CI37</f>
        <v>0</v>
      </c>
      <c r="CJ20" s="146">
        <f>Expenditure!CJ37</f>
        <v>0</v>
      </c>
      <c r="CK20" s="146">
        <f>Expenditure!CK37</f>
        <v>0</v>
      </c>
      <c r="CL20" s="146">
        <f>Expenditure!CL37</f>
        <v>0</v>
      </c>
      <c r="CM20" s="146">
        <f>Expenditure!CM37</f>
        <v>0</v>
      </c>
      <c r="CN20" s="146">
        <f>Expenditure!CN37</f>
        <v>0</v>
      </c>
      <c r="CO20" s="146">
        <f>Expenditure!CO37</f>
        <v>0</v>
      </c>
      <c r="CP20" s="146">
        <f>Expenditure!CP37</f>
        <v>0</v>
      </c>
      <c r="CQ20" s="146">
        <f>Expenditure!CQ37</f>
        <v>0</v>
      </c>
      <c r="CR20" s="146">
        <f>Expenditure!CR37</f>
        <v>0</v>
      </c>
      <c r="CS20" s="146">
        <f>Expenditure!CS37</f>
        <v>0</v>
      </c>
      <c r="CT20" s="146">
        <f>Expenditure!CT37</f>
        <v>0</v>
      </c>
      <c r="CU20" s="146">
        <f>Expenditure!CU37</f>
        <v>0</v>
      </c>
      <c r="CV20" s="146">
        <f>Expenditure!CV37</f>
        <v>0</v>
      </c>
    </row>
    <row r="21" spans="2:103">
      <c r="E21" s="90" t="s">
        <v>163</v>
      </c>
      <c r="G21" s="179" t="s">
        <v>164</v>
      </c>
      <c r="J21" s="229">
        <f>SUM(L21:CU21)</f>
        <v>0</v>
      </c>
      <c r="L21" s="146">
        <f>Expenditure!L38</f>
        <v>0</v>
      </c>
      <c r="M21" s="146">
        <f>Expenditure!M38</f>
        <v>0</v>
      </c>
      <c r="N21" s="146">
        <f>Expenditure!N38</f>
        <v>0</v>
      </c>
      <c r="O21" s="146">
        <f>Expenditure!O38</f>
        <v>0</v>
      </c>
      <c r="P21" s="146">
        <f>Expenditure!P38</f>
        <v>0</v>
      </c>
      <c r="Q21" s="146">
        <f>Expenditure!Q38</f>
        <v>0</v>
      </c>
      <c r="R21" s="146">
        <f>Expenditure!R38</f>
        <v>0</v>
      </c>
      <c r="S21" s="146">
        <f>Expenditure!S38</f>
        <v>0</v>
      </c>
      <c r="T21" s="146">
        <f>Expenditure!T38</f>
        <v>0</v>
      </c>
      <c r="U21" s="146">
        <f>Expenditure!U38</f>
        <v>0</v>
      </c>
      <c r="V21" s="146">
        <f>Expenditure!V38</f>
        <v>0</v>
      </c>
      <c r="W21" s="146">
        <f>Expenditure!W38</f>
        <v>0</v>
      </c>
      <c r="X21" s="146">
        <f>Expenditure!X38</f>
        <v>0</v>
      </c>
      <c r="Y21" s="146">
        <f>Expenditure!Y38</f>
        <v>0</v>
      </c>
      <c r="Z21" s="146">
        <f>Expenditure!Z38</f>
        <v>0</v>
      </c>
      <c r="AA21" s="146">
        <f>Expenditure!AA38</f>
        <v>0</v>
      </c>
      <c r="AB21" s="146">
        <f>Expenditure!AB38</f>
        <v>0</v>
      </c>
      <c r="AC21" s="146">
        <f>Expenditure!AC38</f>
        <v>0</v>
      </c>
      <c r="AD21" s="146">
        <f>Expenditure!AD38</f>
        <v>0</v>
      </c>
      <c r="AE21" s="146">
        <f>Expenditure!AE38</f>
        <v>0</v>
      </c>
      <c r="AF21" s="146">
        <f>Expenditure!AF38</f>
        <v>0</v>
      </c>
      <c r="AG21" s="146">
        <f>Expenditure!AG38</f>
        <v>0</v>
      </c>
      <c r="AH21" s="146">
        <f>Expenditure!AH38</f>
        <v>0</v>
      </c>
      <c r="AI21" s="146">
        <f>Expenditure!AI38</f>
        <v>0</v>
      </c>
      <c r="AJ21" s="146">
        <f>Expenditure!AJ38</f>
        <v>0</v>
      </c>
      <c r="AK21" s="146">
        <f>Expenditure!AK38</f>
        <v>0</v>
      </c>
      <c r="AL21" s="146">
        <f>Expenditure!AL38</f>
        <v>0</v>
      </c>
      <c r="AM21" s="146">
        <f>Expenditure!AM38</f>
        <v>0</v>
      </c>
      <c r="AN21" s="146">
        <f>Expenditure!AN38</f>
        <v>0</v>
      </c>
      <c r="AO21" s="146">
        <f>Expenditure!AO38</f>
        <v>0</v>
      </c>
      <c r="AP21" s="146">
        <f>Expenditure!AP38</f>
        <v>0</v>
      </c>
      <c r="AQ21" s="146">
        <f>Expenditure!AQ38</f>
        <v>0</v>
      </c>
      <c r="AR21" s="146">
        <f>Expenditure!AR38</f>
        <v>0</v>
      </c>
      <c r="AS21" s="146">
        <f>Expenditure!AS38</f>
        <v>0</v>
      </c>
      <c r="AT21" s="146">
        <f>Expenditure!AT38</f>
        <v>0</v>
      </c>
      <c r="AU21" s="146">
        <f>Expenditure!AU38</f>
        <v>0</v>
      </c>
      <c r="AV21" s="146">
        <f>Expenditure!AV38</f>
        <v>0</v>
      </c>
      <c r="AW21" s="146">
        <f>Expenditure!AW38</f>
        <v>0</v>
      </c>
      <c r="AX21" s="146">
        <f>Expenditure!AX38</f>
        <v>0</v>
      </c>
      <c r="AY21" s="146">
        <f>Expenditure!AY38</f>
        <v>0</v>
      </c>
      <c r="AZ21" s="146">
        <f>Expenditure!AZ38</f>
        <v>0</v>
      </c>
      <c r="BA21" s="146">
        <f>Expenditure!BA38</f>
        <v>0</v>
      </c>
      <c r="BB21" s="146">
        <f>Expenditure!BB38</f>
        <v>0</v>
      </c>
      <c r="BC21" s="146">
        <f>Expenditure!BC38</f>
        <v>0</v>
      </c>
      <c r="BD21" s="146">
        <f>Expenditure!BD38</f>
        <v>0</v>
      </c>
      <c r="BE21" s="146">
        <f>Expenditure!BE38</f>
        <v>0</v>
      </c>
      <c r="BF21" s="146">
        <f>Expenditure!BF38</f>
        <v>0</v>
      </c>
      <c r="BG21" s="146">
        <f>Expenditure!BG38</f>
        <v>0</v>
      </c>
      <c r="BH21" s="146">
        <f>Expenditure!BH38</f>
        <v>0</v>
      </c>
      <c r="BI21" s="146">
        <f>Expenditure!BI38</f>
        <v>0</v>
      </c>
      <c r="BJ21" s="146">
        <f>Expenditure!BJ38</f>
        <v>0</v>
      </c>
      <c r="BK21" s="146">
        <f>Expenditure!BK38</f>
        <v>0</v>
      </c>
      <c r="BL21" s="146">
        <f>Expenditure!BL38</f>
        <v>0</v>
      </c>
      <c r="BM21" s="146">
        <f>Expenditure!BM38</f>
        <v>0</v>
      </c>
      <c r="BN21" s="146">
        <f>Expenditure!BN38</f>
        <v>0</v>
      </c>
      <c r="BO21" s="146">
        <f>Expenditure!BO38</f>
        <v>0</v>
      </c>
      <c r="BP21" s="146">
        <f>Expenditure!BP38</f>
        <v>0</v>
      </c>
      <c r="BQ21" s="146">
        <f>Expenditure!BQ38</f>
        <v>0</v>
      </c>
      <c r="BR21" s="146">
        <f>Expenditure!BR38</f>
        <v>0</v>
      </c>
      <c r="BS21" s="146">
        <f>Expenditure!BS38</f>
        <v>0</v>
      </c>
      <c r="BT21" s="146">
        <f>Expenditure!BT38</f>
        <v>0</v>
      </c>
      <c r="BU21" s="146">
        <f>Expenditure!BU38</f>
        <v>0</v>
      </c>
      <c r="BV21" s="146">
        <f>Expenditure!BV38</f>
        <v>0</v>
      </c>
      <c r="BW21" s="146">
        <f>Expenditure!BW38</f>
        <v>0</v>
      </c>
      <c r="BX21" s="146">
        <f>Expenditure!BX38</f>
        <v>0</v>
      </c>
      <c r="BY21" s="146">
        <f>Expenditure!BY38</f>
        <v>0</v>
      </c>
      <c r="BZ21" s="146">
        <f>Expenditure!BZ38</f>
        <v>0</v>
      </c>
      <c r="CA21" s="146">
        <f>Expenditure!CA38</f>
        <v>0</v>
      </c>
      <c r="CB21" s="146">
        <f>Expenditure!CB38</f>
        <v>0</v>
      </c>
      <c r="CC21" s="146">
        <f>Expenditure!CC38</f>
        <v>0</v>
      </c>
      <c r="CD21" s="146">
        <f>Expenditure!CD38</f>
        <v>0</v>
      </c>
      <c r="CE21" s="146">
        <f>Expenditure!CE38</f>
        <v>0</v>
      </c>
      <c r="CF21" s="146">
        <f>Expenditure!CF38</f>
        <v>0</v>
      </c>
      <c r="CG21" s="146">
        <f>Expenditure!CG38</f>
        <v>0</v>
      </c>
      <c r="CH21" s="146">
        <f>Expenditure!CH38</f>
        <v>0</v>
      </c>
      <c r="CI21" s="146">
        <f>Expenditure!CI38</f>
        <v>0</v>
      </c>
      <c r="CJ21" s="146">
        <f>Expenditure!CJ38</f>
        <v>0</v>
      </c>
      <c r="CK21" s="146">
        <f>Expenditure!CK38</f>
        <v>0</v>
      </c>
      <c r="CL21" s="146">
        <f>Expenditure!CL38</f>
        <v>0</v>
      </c>
      <c r="CM21" s="146">
        <f>Expenditure!CM38</f>
        <v>0</v>
      </c>
      <c r="CN21" s="146">
        <f>Expenditure!CN38</f>
        <v>0</v>
      </c>
      <c r="CO21" s="146">
        <f>Expenditure!CO38</f>
        <v>0</v>
      </c>
      <c r="CP21" s="146">
        <f>Expenditure!CP38</f>
        <v>0</v>
      </c>
      <c r="CQ21" s="146">
        <f>Expenditure!CQ38</f>
        <v>0</v>
      </c>
      <c r="CR21" s="146">
        <f>Expenditure!CR38</f>
        <v>0</v>
      </c>
      <c r="CS21" s="146">
        <f>Expenditure!CS38</f>
        <v>0</v>
      </c>
      <c r="CT21" s="146">
        <f>Expenditure!CT38</f>
        <v>0</v>
      </c>
      <c r="CU21" s="146">
        <f>Expenditure!CU38</f>
        <v>0</v>
      </c>
      <c r="CV21" s="146">
        <f>Expenditure!CV38</f>
        <v>0</v>
      </c>
    </row>
    <row r="22" spans="2:103">
      <c r="E22" s="90" t="s">
        <v>165</v>
      </c>
      <c r="G22" s="179" t="s">
        <v>164</v>
      </c>
      <c r="J22" s="229">
        <f>SUM(L22:CU22)</f>
        <v>0</v>
      </c>
      <c r="L22" s="146">
        <f>Expenditure!L39</f>
        <v>0</v>
      </c>
      <c r="M22" s="146">
        <f>Expenditure!M39</f>
        <v>0</v>
      </c>
      <c r="N22" s="146">
        <f>Expenditure!N39</f>
        <v>0</v>
      </c>
      <c r="O22" s="146">
        <f>Expenditure!O39</f>
        <v>0</v>
      </c>
      <c r="P22" s="146">
        <f>Expenditure!P39</f>
        <v>0</v>
      </c>
      <c r="Q22" s="146">
        <f>Expenditure!Q39</f>
        <v>0</v>
      </c>
      <c r="R22" s="146">
        <f>Expenditure!R39</f>
        <v>0</v>
      </c>
      <c r="S22" s="146">
        <f>Expenditure!S39</f>
        <v>0</v>
      </c>
      <c r="T22" s="146">
        <f>Expenditure!T39</f>
        <v>0</v>
      </c>
      <c r="U22" s="146">
        <f>Expenditure!U39</f>
        <v>0</v>
      </c>
      <c r="V22" s="146">
        <f>Expenditure!V39</f>
        <v>0</v>
      </c>
      <c r="W22" s="146">
        <f>Expenditure!W39</f>
        <v>0</v>
      </c>
      <c r="X22" s="146">
        <f>Expenditure!X39</f>
        <v>0</v>
      </c>
      <c r="Y22" s="146">
        <f>Expenditure!Y39</f>
        <v>0</v>
      </c>
      <c r="Z22" s="146">
        <f>Expenditure!Z39</f>
        <v>0</v>
      </c>
      <c r="AA22" s="146">
        <f>Expenditure!AA39</f>
        <v>0</v>
      </c>
      <c r="AB22" s="146">
        <f>Expenditure!AB39</f>
        <v>0</v>
      </c>
      <c r="AC22" s="146">
        <f>Expenditure!AC39</f>
        <v>0</v>
      </c>
      <c r="AD22" s="146">
        <f>Expenditure!AD39</f>
        <v>0</v>
      </c>
      <c r="AE22" s="146">
        <f>Expenditure!AE39</f>
        <v>0</v>
      </c>
      <c r="AF22" s="146">
        <f>Expenditure!AF39</f>
        <v>0</v>
      </c>
      <c r="AG22" s="146">
        <f>Expenditure!AG39</f>
        <v>0</v>
      </c>
      <c r="AH22" s="146">
        <f>Expenditure!AH39</f>
        <v>0</v>
      </c>
      <c r="AI22" s="146">
        <f>Expenditure!AI39</f>
        <v>0</v>
      </c>
      <c r="AJ22" s="146">
        <f>Expenditure!AJ39</f>
        <v>0</v>
      </c>
      <c r="AK22" s="146">
        <f>Expenditure!AK39</f>
        <v>0</v>
      </c>
      <c r="AL22" s="146">
        <f>Expenditure!AL39</f>
        <v>0</v>
      </c>
      <c r="AM22" s="146">
        <f>Expenditure!AM39</f>
        <v>0</v>
      </c>
      <c r="AN22" s="146">
        <f>Expenditure!AN39</f>
        <v>0</v>
      </c>
      <c r="AO22" s="146">
        <f>Expenditure!AO39</f>
        <v>0</v>
      </c>
      <c r="AP22" s="146">
        <f>Expenditure!AP39</f>
        <v>0</v>
      </c>
      <c r="AQ22" s="146">
        <f>Expenditure!AQ39</f>
        <v>0</v>
      </c>
      <c r="AR22" s="146">
        <f>Expenditure!AR39</f>
        <v>0</v>
      </c>
      <c r="AS22" s="146">
        <f>Expenditure!AS39</f>
        <v>0</v>
      </c>
      <c r="AT22" s="146">
        <f>Expenditure!AT39</f>
        <v>0</v>
      </c>
      <c r="AU22" s="146">
        <f>Expenditure!AU39</f>
        <v>0</v>
      </c>
      <c r="AV22" s="146">
        <f>Expenditure!AV39</f>
        <v>0</v>
      </c>
      <c r="AW22" s="146">
        <f>Expenditure!AW39</f>
        <v>0</v>
      </c>
      <c r="AX22" s="146">
        <f>Expenditure!AX39</f>
        <v>0</v>
      </c>
      <c r="AY22" s="146">
        <f>Expenditure!AY39</f>
        <v>0</v>
      </c>
      <c r="AZ22" s="146">
        <f>Expenditure!AZ39</f>
        <v>0</v>
      </c>
      <c r="BA22" s="146">
        <f>Expenditure!BA39</f>
        <v>0</v>
      </c>
      <c r="BB22" s="146">
        <f>Expenditure!BB39</f>
        <v>0</v>
      </c>
      <c r="BC22" s="146">
        <f>Expenditure!BC39</f>
        <v>0</v>
      </c>
      <c r="BD22" s="146">
        <f>Expenditure!BD39</f>
        <v>0</v>
      </c>
      <c r="BE22" s="146">
        <f>Expenditure!BE39</f>
        <v>0</v>
      </c>
      <c r="BF22" s="146">
        <f>Expenditure!BF39</f>
        <v>0</v>
      </c>
      <c r="BG22" s="146">
        <f>Expenditure!BG39</f>
        <v>0</v>
      </c>
      <c r="BH22" s="146">
        <f>Expenditure!BH39</f>
        <v>0</v>
      </c>
      <c r="BI22" s="146">
        <f>Expenditure!BI39</f>
        <v>0</v>
      </c>
      <c r="BJ22" s="146">
        <f>Expenditure!BJ39</f>
        <v>0</v>
      </c>
      <c r="BK22" s="146">
        <f>Expenditure!BK39</f>
        <v>0</v>
      </c>
      <c r="BL22" s="146">
        <f>Expenditure!BL39</f>
        <v>0</v>
      </c>
      <c r="BM22" s="146">
        <f>Expenditure!BM39</f>
        <v>0</v>
      </c>
      <c r="BN22" s="146">
        <f>Expenditure!BN39</f>
        <v>0</v>
      </c>
      <c r="BO22" s="146">
        <f>Expenditure!BO39</f>
        <v>0</v>
      </c>
      <c r="BP22" s="146">
        <f>Expenditure!BP39</f>
        <v>0</v>
      </c>
      <c r="BQ22" s="146">
        <f>Expenditure!BQ39</f>
        <v>0</v>
      </c>
      <c r="BR22" s="146">
        <f>Expenditure!BR39</f>
        <v>0</v>
      </c>
      <c r="BS22" s="146">
        <f>Expenditure!BS39</f>
        <v>0</v>
      </c>
      <c r="BT22" s="146">
        <f>Expenditure!BT39</f>
        <v>0</v>
      </c>
      <c r="BU22" s="146">
        <f>Expenditure!BU39</f>
        <v>0</v>
      </c>
      <c r="BV22" s="146">
        <f>Expenditure!BV39</f>
        <v>0</v>
      </c>
      <c r="BW22" s="146">
        <f>Expenditure!BW39</f>
        <v>0</v>
      </c>
      <c r="BX22" s="146">
        <f>Expenditure!BX39</f>
        <v>0</v>
      </c>
      <c r="BY22" s="146">
        <f>Expenditure!BY39</f>
        <v>0</v>
      </c>
      <c r="BZ22" s="146">
        <f>Expenditure!BZ39</f>
        <v>0</v>
      </c>
      <c r="CA22" s="146">
        <f>Expenditure!CA39</f>
        <v>0</v>
      </c>
      <c r="CB22" s="146">
        <f>Expenditure!CB39</f>
        <v>0</v>
      </c>
      <c r="CC22" s="146">
        <f>Expenditure!CC39</f>
        <v>0</v>
      </c>
      <c r="CD22" s="146">
        <f>Expenditure!CD39</f>
        <v>0</v>
      </c>
      <c r="CE22" s="146">
        <f>Expenditure!CE39</f>
        <v>0</v>
      </c>
      <c r="CF22" s="146">
        <f>Expenditure!CF39</f>
        <v>0</v>
      </c>
      <c r="CG22" s="146">
        <f>Expenditure!CG39</f>
        <v>0</v>
      </c>
      <c r="CH22" s="146">
        <f>Expenditure!CH39</f>
        <v>0</v>
      </c>
      <c r="CI22" s="146">
        <f>Expenditure!CI39</f>
        <v>0</v>
      </c>
      <c r="CJ22" s="146">
        <f>Expenditure!CJ39</f>
        <v>0</v>
      </c>
      <c r="CK22" s="146">
        <f>Expenditure!CK39</f>
        <v>0</v>
      </c>
      <c r="CL22" s="146">
        <f>Expenditure!CL39</f>
        <v>0</v>
      </c>
      <c r="CM22" s="146">
        <f>Expenditure!CM39</f>
        <v>0</v>
      </c>
      <c r="CN22" s="146">
        <f>Expenditure!CN39</f>
        <v>0</v>
      </c>
      <c r="CO22" s="146">
        <f>Expenditure!CO39</f>
        <v>0</v>
      </c>
      <c r="CP22" s="146">
        <f>Expenditure!CP39</f>
        <v>0</v>
      </c>
      <c r="CQ22" s="146">
        <f>Expenditure!CQ39</f>
        <v>0</v>
      </c>
      <c r="CR22" s="146">
        <f>Expenditure!CR39</f>
        <v>0</v>
      </c>
      <c r="CS22" s="146">
        <f>Expenditure!CS39</f>
        <v>0</v>
      </c>
      <c r="CT22" s="146">
        <f>Expenditure!CT39</f>
        <v>0</v>
      </c>
      <c r="CU22" s="146">
        <f>Expenditure!CU39</f>
        <v>0</v>
      </c>
      <c r="CV22" s="146">
        <f>Expenditure!CV39</f>
        <v>0</v>
      </c>
    </row>
    <row r="23" spans="2:103">
      <c r="E23" s="90" t="s">
        <v>166</v>
      </c>
      <c r="G23" s="179" t="s">
        <v>164</v>
      </c>
      <c r="J23" s="229">
        <f>SUM(L23:CU23)</f>
        <v>0</v>
      </c>
      <c r="L23" s="146">
        <f>Expenditure!L40</f>
        <v>0</v>
      </c>
      <c r="M23" s="146">
        <f>Expenditure!M40</f>
        <v>0</v>
      </c>
      <c r="N23" s="146">
        <f>Expenditure!N40</f>
        <v>0</v>
      </c>
      <c r="O23" s="146">
        <f>Expenditure!O40</f>
        <v>0</v>
      </c>
      <c r="P23" s="146">
        <f>Expenditure!P40</f>
        <v>0</v>
      </c>
      <c r="Q23" s="146">
        <f>Expenditure!Q40</f>
        <v>0</v>
      </c>
      <c r="R23" s="146">
        <f>Expenditure!R40</f>
        <v>0</v>
      </c>
      <c r="S23" s="146">
        <f>Expenditure!S40</f>
        <v>0</v>
      </c>
      <c r="T23" s="146">
        <f>Expenditure!T40</f>
        <v>0</v>
      </c>
      <c r="U23" s="146">
        <f>Expenditure!U40</f>
        <v>0</v>
      </c>
      <c r="V23" s="146">
        <f>Expenditure!V40</f>
        <v>0</v>
      </c>
      <c r="W23" s="146">
        <f>Expenditure!W40</f>
        <v>0</v>
      </c>
      <c r="X23" s="146">
        <f>Expenditure!X40</f>
        <v>0</v>
      </c>
      <c r="Y23" s="146">
        <f>Expenditure!Y40</f>
        <v>0</v>
      </c>
      <c r="Z23" s="146">
        <f>Expenditure!Z40</f>
        <v>0</v>
      </c>
      <c r="AA23" s="146">
        <f>Expenditure!AA40</f>
        <v>0</v>
      </c>
      <c r="AB23" s="146">
        <f>Expenditure!AB40</f>
        <v>0</v>
      </c>
      <c r="AC23" s="146">
        <f>Expenditure!AC40</f>
        <v>0</v>
      </c>
      <c r="AD23" s="146">
        <f>Expenditure!AD40</f>
        <v>0</v>
      </c>
      <c r="AE23" s="146">
        <f>Expenditure!AE40</f>
        <v>0</v>
      </c>
      <c r="AF23" s="146">
        <f>Expenditure!AF40</f>
        <v>0</v>
      </c>
      <c r="AG23" s="146">
        <f>Expenditure!AG40</f>
        <v>0</v>
      </c>
      <c r="AH23" s="146">
        <f>Expenditure!AH40</f>
        <v>0</v>
      </c>
      <c r="AI23" s="146">
        <f>Expenditure!AI40</f>
        <v>0</v>
      </c>
      <c r="AJ23" s="146">
        <f>Expenditure!AJ40</f>
        <v>0</v>
      </c>
      <c r="AK23" s="146">
        <f>Expenditure!AK40</f>
        <v>0</v>
      </c>
      <c r="AL23" s="146">
        <f>Expenditure!AL40</f>
        <v>0</v>
      </c>
      <c r="AM23" s="146">
        <f>Expenditure!AM40</f>
        <v>0</v>
      </c>
      <c r="AN23" s="146">
        <f>Expenditure!AN40</f>
        <v>0</v>
      </c>
      <c r="AO23" s="146">
        <f>Expenditure!AO40</f>
        <v>0</v>
      </c>
      <c r="AP23" s="146">
        <f>Expenditure!AP40</f>
        <v>0</v>
      </c>
      <c r="AQ23" s="146">
        <f>Expenditure!AQ40</f>
        <v>0</v>
      </c>
      <c r="AR23" s="146">
        <f>Expenditure!AR40</f>
        <v>0</v>
      </c>
      <c r="AS23" s="146">
        <f>Expenditure!AS40</f>
        <v>0</v>
      </c>
      <c r="AT23" s="146">
        <f>Expenditure!AT40</f>
        <v>0</v>
      </c>
      <c r="AU23" s="146">
        <f>Expenditure!AU40</f>
        <v>0</v>
      </c>
      <c r="AV23" s="146">
        <f>Expenditure!AV40</f>
        <v>0</v>
      </c>
      <c r="AW23" s="146">
        <f>Expenditure!AW40</f>
        <v>0</v>
      </c>
      <c r="AX23" s="146">
        <f>Expenditure!AX40</f>
        <v>0</v>
      </c>
      <c r="AY23" s="146">
        <f>Expenditure!AY40</f>
        <v>0</v>
      </c>
      <c r="AZ23" s="146">
        <f>Expenditure!AZ40</f>
        <v>0</v>
      </c>
      <c r="BA23" s="146">
        <f>Expenditure!BA40</f>
        <v>0</v>
      </c>
      <c r="BB23" s="146">
        <f>Expenditure!BB40</f>
        <v>0</v>
      </c>
      <c r="BC23" s="146">
        <f>Expenditure!BC40</f>
        <v>0</v>
      </c>
      <c r="BD23" s="146">
        <f>Expenditure!BD40</f>
        <v>0</v>
      </c>
      <c r="BE23" s="146">
        <f>Expenditure!BE40</f>
        <v>0</v>
      </c>
      <c r="BF23" s="146">
        <f>Expenditure!BF40</f>
        <v>0</v>
      </c>
      <c r="BG23" s="146">
        <f>Expenditure!BG40</f>
        <v>0</v>
      </c>
      <c r="BH23" s="146">
        <f>Expenditure!BH40</f>
        <v>0</v>
      </c>
      <c r="BI23" s="146">
        <f>Expenditure!BI40</f>
        <v>0</v>
      </c>
      <c r="BJ23" s="146">
        <f>Expenditure!BJ40</f>
        <v>0</v>
      </c>
      <c r="BK23" s="146">
        <f>Expenditure!BK40</f>
        <v>0</v>
      </c>
      <c r="BL23" s="146">
        <f>Expenditure!BL40</f>
        <v>0</v>
      </c>
      <c r="BM23" s="146">
        <f>Expenditure!BM40</f>
        <v>0</v>
      </c>
      <c r="BN23" s="146">
        <f>Expenditure!BN40</f>
        <v>0</v>
      </c>
      <c r="BO23" s="146">
        <f>Expenditure!BO40</f>
        <v>0</v>
      </c>
      <c r="BP23" s="146">
        <f>Expenditure!BP40</f>
        <v>0</v>
      </c>
      <c r="BQ23" s="146">
        <f>Expenditure!BQ40</f>
        <v>0</v>
      </c>
      <c r="BR23" s="146">
        <f>Expenditure!BR40</f>
        <v>0</v>
      </c>
      <c r="BS23" s="146">
        <f>Expenditure!BS40</f>
        <v>0</v>
      </c>
      <c r="BT23" s="146">
        <f>Expenditure!BT40</f>
        <v>0</v>
      </c>
      <c r="BU23" s="146">
        <f>Expenditure!BU40</f>
        <v>0</v>
      </c>
      <c r="BV23" s="146">
        <f>Expenditure!BV40</f>
        <v>0</v>
      </c>
      <c r="BW23" s="146">
        <f>Expenditure!BW40</f>
        <v>0</v>
      </c>
      <c r="BX23" s="146">
        <f>Expenditure!BX40</f>
        <v>0</v>
      </c>
      <c r="BY23" s="146">
        <f>Expenditure!BY40</f>
        <v>0</v>
      </c>
      <c r="BZ23" s="146">
        <f>Expenditure!BZ40</f>
        <v>0</v>
      </c>
      <c r="CA23" s="146">
        <f>Expenditure!CA40</f>
        <v>0</v>
      </c>
      <c r="CB23" s="146">
        <f>Expenditure!CB40</f>
        <v>0</v>
      </c>
      <c r="CC23" s="146">
        <f>Expenditure!CC40</f>
        <v>0</v>
      </c>
      <c r="CD23" s="146">
        <f>Expenditure!CD40</f>
        <v>0</v>
      </c>
      <c r="CE23" s="146">
        <f>Expenditure!CE40</f>
        <v>0</v>
      </c>
      <c r="CF23" s="146">
        <f>Expenditure!CF40</f>
        <v>0</v>
      </c>
      <c r="CG23" s="146">
        <f>Expenditure!CG40</f>
        <v>0</v>
      </c>
      <c r="CH23" s="146">
        <f>Expenditure!CH40</f>
        <v>0</v>
      </c>
      <c r="CI23" s="146">
        <f>Expenditure!CI40</f>
        <v>0</v>
      </c>
      <c r="CJ23" s="146">
        <f>Expenditure!CJ40</f>
        <v>0</v>
      </c>
      <c r="CK23" s="146">
        <f>Expenditure!CK40</f>
        <v>0</v>
      </c>
      <c r="CL23" s="146">
        <f>Expenditure!CL40</f>
        <v>0</v>
      </c>
      <c r="CM23" s="146">
        <f>Expenditure!CM40</f>
        <v>0</v>
      </c>
      <c r="CN23" s="146">
        <f>Expenditure!CN40</f>
        <v>0</v>
      </c>
      <c r="CO23" s="146">
        <f>Expenditure!CO40</f>
        <v>0</v>
      </c>
      <c r="CP23" s="146">
        <f>Expenditure!CP40</f>
        <v>0</v>
      </c>
      <c r="CQ23" s="146">
        <f>Expenditure!CQ40</f>
        <v>0</v>
      </c>
      <c r="CR23" s="146">
        <f>Expenditure!CR40</f>
        <v>0</v>
      </c>
      <c r="CS23" s="146">
        <f>Expenditure!CS40</f>
        <v>0</v>
      </c>
      <c r="CT23" s="146">
        <f>Expenditure!CT40</f>
        <v>0</v>
      </c>
      <c r="CU23" s="146">
        <f>Expenditure!CU40</f>
        <v>0</v>
      </c>
      <c r="CV23" s="146">
        <f>Expenditure!CV40</f>
        <v>0</v>
      </c>
    </row>
    <row r="24" spans="2:103">
      <c r="E24" s="90" t="s">
        <v>223</v>
      </c>
      <c r="G24" s="179" t="s">
        <v>164</v>
      </c>
      <c r="J24" s="229">
        <f>SUM(L24:CU24)</f>
        <v>0</v>
      </c>
      <c r="L24" s="146">
        <f>Expenditure!L81</f>
        <v>0</v>
      </c>
      <c r="M24" s="146">
        <f>Expenditure!M81</f>
        <v>0</v>
      </c>
      <c r="N24" s="146">
        <f>Expenditure!N81</f>
        <v>0</v>
      </c>
      <c r="O24" s="146">
        <f>Expenditure!O81</f>
        <v>0</v>
      </c>
      <c r="P24" s="146">
        <f>Expenditure!P81</f>
        <v>0</v>
      </c>
      <c r="Q24" s="146">
        <f>Expenditure!Q81</f>
        <v>0</v>
      </c>
      <c r="R24" s="146">
        <f>Expenditure!R81</f>
        <v>0</v>
      </c>
      <c r="S24" s="146">
        <f>Expenditure!S81</f>
        <v>0</v>
      </c>
      <c r="T24" s="146">
        <f>Expenditure!T81</f>
        <v>0</v>
      </c>
      <c r="U24" s="146">
        <f>Expenditure!U81</f>
        <v>0</v>
      </c>
      <c r="V24" s="146">
        <f>Expenditure!V81</f>
        <v>0</v>
      </c>
      <c r="W24" s="146">
        <f>Expenditure!W81</f>
        <v>0</v>
      </c>
      <c r="X24" s="146">
        <f>Expenditure!X81</f>
        <v>0</v>
      </c>
      <c r="Y24" s="146">
        <f>Expenditure!Y81</f>
        <v>0</v>
      </c>
      <c r="Z24" s="146">
        <f>Expenditure!Z81</f>
        <v>0</v>
      </c>
      <c r="AA24" s="146">
        <f>Expenditure!AA81</f>
        <v>0</v>
      </c>
      <c r="AB24" s="146">
        <f>Expenditure!AB81</f>
        <v>0</v>
      </c>
      <c r="AC24" s="146">
        <f>Expenditure!AC81</f>
        <v>0</v>
      </c>
      <c r="AD24" s="146">
        <f>Expenditure!AD81</f>
        <v>0</v>
      </c>
      <c r="AE24" s="146">
        <f>Expenditure!AE81</f>
        <v>0</v>
      </c>
      <c r="AF24" s="146">
        <f>Expenditure!AF81</f>
        <v>0</v>
      </c>
      <c r="AG24" s="146">
        <f>Expenditure!AG81</f>
        <v>0</v>
      </c>
      <c r="AH24" s="146">
        <f>Expenditure!AH81</f>
        <v>0</v>
      </c>
      <c r="AI24" s="146">
        <f>Expenditure!AI81</f>
        <v>0</v>
      </c>
      <c r="AJ24" s="146">
        <f>Expenditure!AJ81</f>
        <v>0</v>
      </c>
      <c r="AK24" s="146">
        <f>Expenditure!AK81</f>
        <v>0</v>
      </c>
      <c r="AL24" s="146">
        <f>Expenditure!AL81</f>
        <v>0</v>
      </c>
      <c r="AM24" s="146">
        <f>Expenditure!AM81</f>
        <v>0</v>
      </c>
      <c r="AN24" s="146">
        <f>Expenditure!AN81</f>
        <v>0</v>
      </c>
      <c r="AO24" s="146">
        <f>Expenditure!AO81</f>
        <v>0</v>
      </c>
      <c r="AP24" s="146">
        <f>Expenditure!AP81</f>
        <v>0</v>
      </c>
      <c r="AQ24" s="146">
        <f>Expenditure!AQ81</f>
        <v>0</v>
      </c>
      <c r="AR24" s="146">
        <f>Expenditure!AR81</f>
        <v>0</v>
      </c>
      <c r="AS24" s="146">
        <f>Expenditure!AS81</f>
        <v>0</v>
      </c>
      <c r="AT24" s="146">
        <f>Expenditure!AT81</f>
        <v>0</v>
      </c>
      <c r="AU24" s="146">
        <f>Expenditure!AU81</f>
        <v>0</v>
      </c>
      <c r="AV24" s="146">
        <f>Expenditure!AV81</f>
        <v>0</v>
      </c>
      <c r="AW24" s="146">
        <f>Expenditure!AW81</f>
        <v>0</v>
      </c>
      <c r="AX24" s="146">
        <f>Expenditure!AX81</f>
        <v>0</v>
      </c>
      <c r="AY24" s="146">
        <f>Expenditure!AY81</f>
        <v>0</v>
      </c>
      <c r="AZ24" s="146">
        <f>Expenditure!AZ81</f>
        <v>0</v>
      </c>
      <c r="BA24" s="146">
        <f>Expenditure!BA81</f>
        <v>0</v>
      </c>
      <c r="BB24" s="146">
        <f>Expenditure!BB81</f>
        <v>0</v>
      </c>
      <c r="BC24" s="146">
        <f>Expenditure!BC81</f>
        <v>0</v>
      </c>
      <c r="BD24" s="146">
        <f>Expenditure!BD81</f>
        <v>0</v>
      </c>
      <c r="BE24" s="146">
        <f>Expenditure!BE81</f>
        <v>0</v>
      </c>
      <c r="BF24" s="146">
        <f>Expenditure!BF81</f>
        <v>0</v>
      </c>
      <c r="BG24" s="146">
        <f>Expenditure!BG81</f>
        <v>0</v>
      </c>
      <c r="BH24" s="146">
        <f>Expenditure!BH81</f>
        <v>0</v>
      </c>
      <c r="BI24" s="146">
        <f>Expenditure!BI81</f>
        <v>0</v>
      </c>
      <c r="BJ24" s="146">
        <f>Expenditure!BJ81</f>
        <v>0</v>
      </c>
      <c r="BK24" s="146">
        <f>Expenditure!BK81</f>
        <v>0</v>
      </c>
      <c r="BL24" s="146">
        <f>Expenditure!BL81</f>
        <v>0</v>
      </c>
      <c r="BM24" s="146">
        <f>Expenditure!BM81</f>
        <v>0</v>
      </c>
      <c r="BN24" s="146">
        <f>Expenditure!BN81</f>
        <v>0</v>
      </c>
      <c r="BO24" s="146">
        <f>Expenditure!BO81</f>
        <v>0</v>
      </c>
      <c r="BP24" s="146">
        <f>Expenditure!BP81</f>
        <v>0</v>
      </c>
      <c r="BQ24" s="146">
        <f>Expenditure!BQ81</f>
        <v>0</v>
      </c>
      <c r="BR24" s="146">
        <f>Expenditure!BR81</f>
        <v>0</v>
      </c>
      <c r="BS24" s="146">
        <f>Expenditure!BS81</f>
        <v>0</v>
      </c>
      <c r="BT24" s="146">
        <f>Expenditure!BT81</f>
        <v>0</v>
      </c>
      <c r="BU24" s="146">
        <f>Expenditure!BU81</f>
        <v>0</v>
      </c>
      <c r="BV24" s="146">
        <f>Expenditure!BV81</f>
        <v>0</v>
      </c>
      <c r="BW24" s="146">
        <f>Expenditure!BW81</f>
        <v>0</v>
      </c>
      <c r="BX24" s="146">
        <f>Expenditure!BX81</f>
        <v>0</v>
      </c>
      <c r="BY24" s="146">
        <f>Expenditure!BY81</f>
        <v>0</v>
      </c>
      <c r="BZ24" s="146">
        <f>Expenditure!BZ81</f>
        <v>0</v>
      </c>
      <c r="CA24" s="146">
        <f>Expenditure!CA81</f>
        <v>0</v>
      </c>
      <c r="CB24" s="146">
        <f>Expenditure!CB81</f>
        <v>0</v>
      </c>
      <c r="CC24" s="146">
        <f>Expenditure!CC81</f>
        <v>0</v>
      </c>
      <c r="CD24" s="146">
        <f>Expenditure!CD81</f>
        <v>0</v>
      </c>
      <c r="CE24" s="146">
        <f>Expenditure!CE81</f>
        <v>0</v>
      </c>
      <c r="CF24" s="146">
        <f>Expenditure!CF81</f>
        <v>0</v>
      </c>
      <c r="CG24" s="146">
        <f>Expenditure!CG81</f>
        <v>0</v>
      </c>
      <c r="CH24" s="146">
        <f>Expenditure!CH81</f>
        <v>0</v>
      </c>
      <c r="CI24" s="146">
        <f>Expenditure!CI81</f>
        <v>0</v>
      </c>
      <c r="CJ24" s="146">
        <f>Expenditure!CJ81</f>
        <v>0</v>
      </c>
      <c r="CK24" s="146">
        <f>Expenditure!CK81</f>
        <v>0</v>
      </c>
      <c r="CL24" s="146">
        <f>Expenditure!CL81</f>
        <v>0</v>
      </c>
      <c r="CM24" s="146">
        <f>Expenditure!CM81</f>
        <v>0</v>
      </c>
      <c r="CN24" s="146">
        <f>Expenditure!CN81</f>
        <v>0</v>
      </c>
      <c r="CO24" s="146">
        <f>Expenditure!CO81</f>
        <v>0</v>
      </c>
      <c r="CP24" s="146">
        <f>Expenditure!CP81</f>
        <v>0</v>
      </c>
      <c r="CQ24" s="146">
        <f>Expenditure!CQ81</f>
        <v>0</v>
      </c>
      <c r="CR24" s="146">
        <f>Expenditure!CR81</f>
        <v>0</v>
      </c>
      <c r="CS24" s="146">
        <f>Expenditure!CS81</f>
        <v>0</v>
      </c>
      <c r="CT24" s="146">
        <f>Expenditure!CT81</f>
        <v>0</v>
      </c>
      <c r="CU24" s="146">
        <f>Expenditure!CU81</f>
        <v>0</v>
      </c>
      <c r="CV24" s="146">
        <f>Expenditure!CV81</f>
        <v>0</v>
      </c>
    </row>
    <row r="25" spans="2:103">
      <c r="M25" s="5"/>
    </row>
    <row r="26" spans="2:103">
      <c r="B26" s="22">
        <f>MAX($B$5:B25)+1</f>
        <v>2</v>
      </c>
      <c r="C26" s="22" t="s">
        <v>466</v>
      </c>
      <c r="D26" s="22"/>
      <c r="E26" s="22"/>
      <c r="F26" s="22"/>
      <c r="G26" s="22"/>
      <c r="H26" s="22"/>
      <c r="I26" s="22"/>
      <c r="J26" s="22"/>
      <c r="K26" s="22"/>
      <c r="L26" s="22"/>
      <c r="M26" s="22"/>
      <c r="N26" s="22"/>
      <c r="O26" s="22"/>
      <c r="P26" s="22"/>
      <c r="Q26" s="22"/>
      <c r="R26" s="22"/>
      <c r="S26" s="22"/>
      <c r="T26" s="22"/>
      <c r="U26" s="22"/>
      <c r="V26" s="22"/>
      <c r="W26" s="22"/>
      <c r="X26" s="22"/>
      <c r="Y26" s="22"/>
      <c r="Z26" s="22"/>
      <c r="AA26" s="22"/>
      <c r="AB26" s="22"/>
      <c r="AC26" s="22"/>
      <c r="AD26" s="22"/>
      <c r="AE26" s="22"/>
      <c r="AF26" s="22"/>
      <c r="AG26" s="22"/>
      <c r="AH26" s="22"/>
      <c r="AI26" s="22"/>
      <c r="AJ26" s="22"/>
      <c r="AK26" s="22"/>
      <c r="AL26" s="22"/>
      <c r="AM26" s="22"/>
      <c r="AN26" s="22"/>
      <c r="AO26" s="22"/>
      <c r="AP26" s="22"/>
      <c r="AQ26" s="22"/>
      <c r="AR26" s="22"/>
      <c r="AS26" s="22"/>
      <c r="AT26" s="22"/>
      <c r="AU26" s="22"/>
      <c r="AV26" s="22"/>
      <c r="AW26" s="22"/>
      <c r="AX26" s="22"/>
      <c r="AY26" s="22"/>
      <c r="AZ26" s="22"/>
      <c r="BA26" s="22"/>
      <c r="BB26" s="22"/>
      <c r="BC26" s="22"/>
      <c r="BD26" s="22"/>
      <c r="BE26" s="22"/>
      <c r="BF26" s="22"/>
      <c r="BG26" s="22"/>
      <c r="BH26" s="22"/>
      <c r="BI26" s="22"/>
      <c r="BJ26" s="22"/>
      <c r="BK26" s="22"/>
      <c r="BL26" s="22"/>
      <c r="BM26" s="22"/>
      <c r="BN26" s="22"/>
      <c r="BO26" s="22"/>
      <c r="BP26" s="22"/>
      <c r="BQ26" s="22"/>
      <c r="BR26" s="22"/>
      <c r="BS26" s="22"/>
      <c r="BT26" s="22"/>
      <c r="BU26" s="22"/>
      <c r="BV26" s="22"/>
      <c r="BW26" s="22"/>
      <c r="BX26" s="22"/>
      <c r="BY26" s="22"/>
      <c r="BZ26" s="22"/>
      <c r="CA26" s="22"/>
      <c r="CB26" s="22"/>
      <c r="CC26" s="22"/>
      <c r="CD26" s="22"/>
      <c r="CE26" s="22"/>
      <c r="CF26" s="22"/>
      <c r="CG26" s="22"/>
      <c r="CH26" s="22"/>
      <c r="CI26" s="22"/>
      <c r="CJ26" s="22"/>
      <c r="CK26" s="22"/>
      <c r="CL26" s="22"/>
      <c r="CM26" s="22"/>
      <c r="CN26" s="22"/>
      <c r="CO26" s="22"/>
      <c r="CP26" s="22"/>
      <c r="CQ26" s="22"/>
      <c r="CR26" s="22"/>
      <c r="CS26" s="22"/>
      <c r="CT26" s="22"/>
      <c r="CU26" s="22"/>
      <c r="CV26" s="22"/>
      <c r="CW26" s="23"/>
      <c r="CX26" s="23"/>
      <c r="CY26" s="23"/>
    </row>
    <row r="27" spans="2:103">
      <c r="M27" s="5"/>
    </row>
    <row r="28" spans="2:103" ht="16.149999999999999">
      <c r="E28" s="90" t="s">
        <v>165</v>
      </c>
      <c r="G28" s="179" t="s">
        <v>164</v>
      </c>
      <c r="H28" s="29" t="s">
        <v>467</v>
      </c>
      <c r="J28" s="229">
        <f>SUM(L28:CU28)</f>
        <v>0</v>
      </c>
      <c r="L28" s="65">
        <f t="shared" ref="L28:AQ28" si="6">L22</f>
        <v>0</v>
      </c>
      <c r="M28" s="65">
        <f t="shared" si="6"/>
        <v>0</v>
      </c>
      <c r="N28" s="65">
        <f t="shared" si="6"/>
        <v>0</v>
      </c>
      <c r="O28" s="65">
        <f t="shared" si="6"/>
        <v>0</v>
      </c>
      <c r="P28" s="65">
        <f t="shared" si="6"/>
        <v>0</v>
      </c>
      <c r="Q28" s="65">
        <f t="shared" si="6"/>
        <v>0</v>
      </c>
      <c r="R28" s="65">
        <f t="shared" si="6"/>
        <v>0</v>
      </c>
      <c r="S28" s="65">
        <f t="shared" si="6"/>
        <v>0</v>
      </c>
      <c r="T28" s="65">
        <f t="shared" si="6"/>
        <v>0</v>
      </c>
      <c r="U28" s="65">
        <f t="shared" si="6"/>
        <v>0</v>
      </c>
      <c r="V28" s="65">
        <f t="shared" si="6"/>
        <v>0</v>
      </c>
      <c r="W28" s="65">
        <f t="shared" si="6"/>
        <v>0</v>
      </c>
      <c r="X28" s="65">
        <f t="shared" si="6"/>
        <v>0</v>
      </c>
      <c r="Y28" s="65">
        <f t="shared" si="6"/>
        <v>0</v>
      </c>
      <c r="Z28" s="65">
        <f t="shared" si="6"/>
        <v>0</v>
      </c>
      <c r="AA28" s="65">
        <f t="shared" si="6"/>
        <v>0</v>
      </c>
      <c r="AB28" s="65">
        <f t="shared" si="6"/>
        <v>0</v>
      </c>
      <c r="AC28" s="65">
        <f>AC22</f>
        <v>0</v>
      </c>
      <c r="AD28" s="65">
        <f t="shared" si="6"/>
        <v>0</v>
      </c>
      <c r="AE28" s="65">
        <f t="shared" si="6"/>
        <v>0</v>
      </c>
      <c r="AF28" s="65">
        <f t="shared" si="6"/>
        <v>0</v>
      </c>
      <c r="AG28" s="65">
        <f t="shared" si="6"/>
        <v>0</v>
      </c>
      <c r="AH28" s="65">
        <f t="shared" si="6"/>
        <v>0</v>
      </c>
      <c r="AI28" s="65">
        <f t="shared" si="6"/>
        <v>0</v>
      </c>
      <c r="AJ28" s="65">
        <f t="shared" si="6"/>
        <v>0</v>
      </c>
      <c r="AK28" s="65">
        <f t="shared" si="6"/>
        <v>0</v>
      </c>
      <c r="AL28" s="65">
        <f t="shared" si="6"/>
        <v>0</v>
      </c>
      <c r="AM28" s="65">
        <f t="shared" si="6"/>
        <v>0</v>
      </c>
      <c r="AN28" s="65">
        <f t="shared" si="6"/>
        <v>0</v>
      </c>
      <c r="AO28" s="65">
        <f t="shared" si="6"/>
        <v>0</v>
      </c>
      <c r="AP28" s="65">
        <f t="shared" si="6"/>
        <v>0</v>
      </c>
      <c r="AQ28" s="65">
        <f t="shared" si="6"/>
        <v>0</v>
      </c>
      <c r="AR28" s="65">
        <f t="shared" ref="AR28:BW28" si="7">AR22</f>
        <v>0</v>
      </c>
      <c r="AS28" s="65">
        <f t="shared" si="7"/>
        <v>0</v>
      </c>
      <c r="AT28" s="65">
        <f t="shared" si="7"/>
        <v>0</v>
      </c>
      <c r="AU28" s="65">
        <f t="shared" si="7"/>
        <v>0</v>
      </c>
      <c r="AV28" s="65">
        <f t="shared" si="7"/>
        <v>0</v>
      </c>
      <c r="AW28" s="65">
        <f t="shared" si="7"/>
        <v>0</v>
      </c>
      <c r="AX28" s="65">
        <f t="shared" si="7"/>
        <v>0</v>
      </c>
      <c r="AY28" s="65">
        <f t="shared" si="7"/>
        <v>0</v>
      </c>
      <c r="AZ28" s="65">
        <f t="shared" si="7"/>
        <v>0</v>
      </c>
      <c r="BA28" s="65">
        <f t="shared" si="7"/>
        <v>0</v>
      </c>
      <c r="BB28" s="65">
        <f t="shared" si="7"/>
        <v>0</v>
      </c>
      <c r="BC28" s="65">
        <f t="shared" si="7"/>
        <v>0</v>
      </c>
      <c r="BD28" s="65">
        <f t="shared" si="7"/>
        <v>0</v>
      </c>
      <c r="BE28" s="65">
        <f t="shared" si="7"/>
        <v>0</v>
      </c>
      <c r="BF28" s="65">
        <f t="shared" si="7"/>
        <v>0</v>
      </c>
      <c r="BG28" s="65">
        <f t="shared" si="7"/>
        <v>0</v>
      </c>
      <c r="BH28" s="65">
        <f t="shared" si="7"/>
        <v>0</v>
      </c>
      <c r="BI28" s="65">
        <f t="shared" si="7"/>
        <v>0</v>
      </c>
      <c r="BJ28" s="65">
        <f t="shared" si="7"/>
        <v>0</v>
      </c>
      <c r="BK28" s="65">
        <f t="shared" si="7"/>
        <v>0</v>
      </c>
      <c r="BL28" s="65">
        <f t="shared" si="7"/>
        <v>0</v>
      </c>
      <c r="BM28" s="65">
        <f t="shared" si="7"/>
        <v>0</v>
      </c>
      <c r="BN28" s="65">
        <f t="shared" si="7"/>
        <v>0</v>
      </c>
      <c r="BO28" s="65">
        <f t="shared" si="7"/>
        <v>0</v>
      </c>
      <c r="BP28" s="65">
        <f t="shared" si="7"/>
        <v>0</v>
      </c>
      <c r="BQ28" s="65">
        <f t="shared" si="7"/>
        <v>0</v>
      </c>
      <c r="BR28" s="65">
        <f t="shared" si="7"/>
        <v>0</v>
      </c>
      <c r="BS28" s="65">
        <f t="shared" si="7"/>
        <v>0</v>
      </c>
      <c r="BT28" s="65">
        <f t="shared" si="7"/>
        <v>0</v>
      </c>
      <c r="BU28" s="65">
        <f t="shared" si="7"/>
        <v>0</v>
      </c>
      <c r="BV28" s="65">
        <f t="shared" si="7"/>
        <v>0</v>
      </c>
      <c r="BW28" s="65">
        <f t="shared" si="7"/>
        <v>0</v>
      </c>
      <c r="BX28" s="65">
        <f t="shared" ref="BX28:CV28" si="8">BX22</f>
        <v>0</v>
      </c>
      <c r="BY28" s="65">
        <f t="shared" si="8"/>
        <v>0</v>
      </c>
      <c r="BZ28" s="65">
        <f t="shared" si="8"/>
        <v>0</v>
      </c>
      <c r="CA28" s="65">
        <f t="shared" si="8"/>
        <v>0</v>
      </c>
      <c r="CB28" s="65">
        <f t="shared" si="8"/>
        <v>0</v>
      </c>
      <c r="CC28" s="65">
        <f t="shared" si="8"/>
        <v>0</v>
      </c>
      <c r="CD28" s="65">
        <f t="shared" si="8"/>
        <v>0</v>
      </c>
      <c r="CE28" s="65">
        <f t="shared" si="8"/>
        <v>0</v>
      </c>
      <c r="CF28" s="65">
        <f t="shared" si="8"/>
        <v>0</v>
      </c>
      <c r="CG28" s="65">
        <f t="shared" si="8"/>
        <v>0</v>
      </c>
      <c r="CH28" s="65">
        <f t="shared" si="8"/>
        <v>0</v>
      </c>
      <c r="CI28" s="65">
        <f t="shared" si="8"/>
        <v>0</v>
      </c>
      <c r="CJ28" s="65">
        <f t="shared" si="8"/>
        <v>0</v>
      </c>
      <c r="CK28" s="65">
        <f t="shared" si="8"/>
        <v>0</v>
      </c>
      <c r="CL28" s="65">
        <f t="shared" si="8"/>
        <v>0</v>
      </c>
      <c r="CM28" s="65">
        <f t="shared" si="8"/>
        <v>0</v>
      </c>
      <c r="CN28" s="65">
        <f t="shared" si="8"/>
        <v>0</v>
      </c>
      <c r="CO28" s="65">
        <f t="shared" si="8"/>
        <v>0</v>
      </c>
      <c r="CP28" s="65">
        <f t="shared" si="8"/>
        <v>0</v>
      </c>
      <c r="CQ28" s="65">
        <f t="shared" si="8"/>
        <v>0</v>
      </c>
      <c r="CR28" s="65">
        <f t="shared" si="8"/>
        <v>0</v>
      </c>
      <c r="CS28" s="65">
        <f t="shared" si="8"/>
        <v>0</v>
      </c>
      <c r="CT28" s="65">
        <f t="shared" si="8"/>
        <v>0</v>
      </c>
      <c r="CU28" s="65">
        <f t="shared" si="8"/>
        <v>0</v>
      </c>
      <c r="CV28" s="65">
        <f t="shared" si="8"/>
        <v>0</v>
      </c>
    </row>
    <row r="29" spans="2:103" ht="16.149999999999999">
      <c r="E29" s="1" t="s">
        <v>224</v>
      </c>
      <c r="G29" s="179" t="s">
        <v>164</v>
      </c>
      <c r="H29" s="29" t="s">
        <v>468</v>
      </c>
      <c r="J29" s="229">
        <f>SUM(L29:CU29)</f>
        <v>0</v>
      </c>
      <c r="L29" s="146">
        <f>Expenditure!L82</f>
        <v>0</v>
      </c>
      <c r="M29" s="146">
        <f>Expenditure!M82</f>
        <v>0</v>
      </c>
      <c r="N29" s="146">
        <f>Expenditure!N82</f>
        <v>0</v>
      </c>
      <c r="O29" s="146">
        <f>Expenditure!O82</f>
        <v>0</v>
      </c>
      <c r="P29" s="146">
        <f>Expenditure!P82</f>
        <v>0</v>
      </c>
      <c r="Q29" s="146">
        <f>Expenditure!Q82</f>
        <v>0</v>
      </c>
      <c r="R29" s="146">
        <f>Expenditure!R82</f>
        <v>0</v>
      </c>
      <c r="S29" s="146">
        <f>Expenditure!S82</f>
        <v>0</v>
      </c>
      <c r="T29" s="146">
        <f>Expenditure!T82</f>
        <v>0</v>
      </c>
      <c r="U29" s="146">
        <f>Expenditure!U82</f>
        <v>0</v>
      </c>
      <c r="V29" s="146">
        <f>Expenditure!V82</f>
        <v>0</v>
      </c>
      <c r="W29" s="146">
        <f>Expenditure!W82</f>
        <v>0</v>
      </c>
      <c r="X29" s="146">
        <f>Expenditure!X82</f>
        <v>0</v>
      </c>
      <c r="Y29" s="146">
        <f>Expenditure!Y82</f>
        <v>0</v>
      </c>
      <c r="Z29" s="146">
        <f>Expenditure!Z82</f>
        <v>0</v>
      </c>
      <c r="AA29" s="146">
        <f>Expenditure!AA82</f>
        <v>0</v>
      </c>
      <c r="AB29" s="146">
        <f>Expenditure!AB82</f>
        <v>0</v>
      </c>
      <c r="AC29" s="146">
        <f>Expenditure!AC82</f>
        <v>0</v>
      </c>
      <c r="AD29" s="146">
        <f>Expenditure!AD82</f>
        <v>0</v>
      </c>
      <c r="AE29" s="146">
        <f>Expenditure!AE82</f>
        <v>0</v>
      </c>
      <c r="AF29" s="146">
        <f>Expenditure!AF82</f>
        <v>0</v>
      </c>
      <c r="AG29" s="146">
        <f>Expenditure!AG82</f>
        <v>0</v>
      </c>
      <c r="AH29" s="146">
        <f>Expenditure!AH82</f>
        <v>0</v>
      </c>
      <c r="AI29" s="146">
        <f>Expenditure!AI82</f>
        <v>0</v>
      </c>
      <c r="AJ29" s="146">
        <f>Expenditure!AJ82</f>
        <v>0</v>
      </c>
      <c r="AK29" s="146">
        <f>Expenditure!AK82</f>
        <v>0</v>
      </c>
      <c r="AL29" s="146">
        <f>Expenditure!AL82</f>
        <v>0</v>
      </c>
      <c r="AM29" s="146">
        <f>Expenditure!AM82</f>
        <v>0</v>
      </c>
      <c r="AN29" s="146">
        <f>Expenditure!AN82</f>
        <v>0</v>
      </c>
      <c r="AO29" s="146">
        <f>Expenditure!AO82</f>
        <v>0</v>
      </c>
      <c r="AP29" s="146">
        <f>Expenditure!AP82</f>
        <v>0</v>
      </c>
      <c r="AQ29" s="146">
        <f>Expenditure!AQ82</f>
        <v>0</v>
      </c>
      <c r="AR29" s="146">
        <f>Expenditure!AR82</f>
        <v>0</v>
      </c>
      <c r="AS29" s="146">
        <f>Expenditure!AS82</f>
        <v>0</v>
      </c>
      <c r="AT29" s="146">
        <f>Expenditure!AT82</f>
        <v>0</v>
      </c>
      <c r="AU29" s="146">
        <f>Expenditure!AU82</f>
        <v>0</v>
      </c>
      <c r="AV29" s="146">
        <f>Expenditure!AV82</f>
        <v>0</v>
      </c>
      <c r="AW29" s="146">
        <f>Expenditure!AW82</f>
        <v>0</v>
      </c>
      <c r="AX29" s="146">
        <f>Expenditure!AX82</f>
        <v>0</v>
      </c>
      <c r="AY29" s="146">
        <f>Expenditure!AY82</f>
        <v>0</v>
      </c>
      <c r="AZ29" s="146">
        <f>Expenditure!AZ82</f>
        <v>0</v>
      </c>
      <c r="BA29" s="146">
        <f>Expenditure!BA82</f>
        <v>0</v>
      </c>
      <c r="BB29" s="146">
        <f>Expenditure!BB82</f>
        <v>0</v>
      </c>
      <c r="BC29" s="146">
        <f>Expenditure!BC82</f>
        <v>0</v>
      </c>
      <c r="BD29" s="146">
        <f>Expenditure!BD82</f>
        <v>0</v>
      </c>
      <c r="BE29" s="146">
        <f>Expenditure!BE82</f>
        <v>0</v>
      </c>
      <c r="BF29" s="146">
        <f>Expenditure!BF82</f>
        <v>0</v>
      </c>
      <c r="BG29" s="146">
        <f>Expenditure!BG82</f>
        <v>0</v>
      </c>
      <c r="BH29" s="146">
        <f>Expenditure!BH82</f>
        <v>0</v>
      </c>
      <c r="BI29" s="146">
        <f>Expenditure!BI82</f>
        <v>0</v>
      </c>
      <c r="BJ29" s="146">
        <f>Expenditure!BJ82</f>
        <v>0</v>
      </c>
      <c r="BK29" s="146">
        <f>Expenditure!BK82</f>
        <v>0</v>
      </c>
      <c r="BL29" s="146">
        <f>Expenditure!BL82</f>
        <v>0</v>
      </c>
      <c r="BM29" s="146">
        <f>Expenditure!BM82</f>
        <v>0</v>
      </c>
      <c r="BN29" s="146">
        <f>Expenditure!BN82</f>
        <v>0</v>
      </c>
      <c r="BO29" s="146">
        <f>Expenditure!BO82</f>
        <v>0</v>
      </c>
      <c r="BP29" s="146">
        <f>Expenditure!BP82</f>
        <v>0</v>
      </c>
      <c r="BQ29" s="146">
        <f>Expenditure!BQ82</f>
        <v>0</v>
      </c>
      <c r="BR29" s="146">
        <f>Expenditure!BR82</f>
        <v>0</v>
      </c>
      <c r="BS29" s="146">
        <f>Expenditure!BS82</f>
        <v>0</v>
      </c>
      <c r="BT29" s="146">
        <f>Expenditure!BT82</f>
        <v>0</v>
      </c>
      <c r="BU29" s="146">
        <f>Expenditure!BU82</f>
        <v>0</v>
      </c>
      <c r="BV29" s="146">
        <f>Expenditure!BV82</f>
        <v>0</v>
      </c>
      <c r="BW29" s="146">
        <f>Expenditure!BW82</f>
        <v>0</v>
      </c>
      <c r="BX29" s="146">
        <f>Expenditure!BX82</f>
        <v>0</v>
      </c>
      <c r="BY29" s="146">
        <f>Expenditure!BY82</f>
        <v>0</v>
      </c>
      <c r="BZ29" s="146">
        <f>Expenditure!BZ82</f>
        <v>0</v>
      </c>
      <c r="CA29" s="146">
        <f>Expenditure!CA82</f>
        <v>0</v>
      </c>
      <c r="CB29" s="146">
        <f>Expenditure!CB82</f>
        <v>0</v>
      </c>
      <c r="CC29" s="146">
        <f>Expenditure!CC82</f>
        <v>0</v>
      </c>
      <c r="CD29" s="146">
        <f>Expenditure!CD82</f>
        <v>0</v>
      </c>
      <c r="CE29" s="146">
        <f>Expenditure!CE82</f>
        <v>0</v>
      </c>
      <c r="CF29" s="146">
        <f>Expenditure!CF82</f>
        <v>0</v>
      </c>
      <c r="CG29" s="146">
        <f>Expenditure!CG82</f>
        <v>0</v>
      </c>
      <c r="CH29" s="146">
        <f>Expenditure!CH82</f>
        <v>0</v>
      </c>
      <c r="CI29" s="146">
        <f>Expenditure!CI82</f>
        <v>0</v>
      </c>
      <c r="CJ29" s="146">
        <f>Expenditure!CJ82</f>
        <v>0</v>
      </c>
      <c r="CK29" s="146">
        <f>Expenditure!CK82</f>
        <v>0</v>
      </c>
      <c r="CL29" s="146">
        <f>Expenditure!CL82</f>
        <v>0</v>
      </c>
      <c r="CM29" s="146">
        <f>Expenditure!CM82</f>
        <v>0</v>
      </c>
      <c r="CN29" s="146">
        <f>Expenditure!CN82</f>
        <v>0</v>
      </c>
      <c r="CO29" s="146">
        <f>Expenditure!CO82</f>
        <v>0</v>
      </c>
      <c r="CP29" s="146">
        <f>Expenditure!CP82</f>
        <v>0</v>
      </c>
      <c r="CQ29" s="146">
        <f>Expenditure!CQ82</f>
        <v>0</v>
      </c>
      <c r="CR29" s="146">
        <f>Expenditure!CR82</f>
        <v>0</v>
      </c>
      <c r="CS29" s="146">
        <f>Expenditure!CS82</f>
        <v>0</v>
      </c>
      <c r="CT29" s="146">
        <f>Expenditure!CT82</f>
        <v>0</v>
      </c>
      <c r="CU29" s="146">
        <f>Expenditure!CU82</f>
        <v>0</v>
      </c>
      <c r="CV29" s="146">
        <f>Expenditure!CV82</f>
        <v>0</v>
      </c>
    </row>
    <row r="30" spans="2:103" ht="16.149999999999999">
      <c r="E30" s="1" t="s">
        <v>466</v>
      </c>
      <c r="G30" s="179" t="s">
        <v>164</v>
      </c>
      <c r="H30" s="29" t="s">
        <v>469</v>
      </c>
      <c r="J30" s="229">
        <f>SUM(L30:CU30)</f>
        <v>0</v>
      </c>
      <c r="L30" s="305">
        <f t="shared" ref="L30:AQ30" si="9">SUM(L28:L29)</f>
        <v>0</v>
      </c>
      <c r="M30" s="305">
        <f t="shared" si="9"/>
        <v>0</v>
      </c>
      <c r="N30" s="305">
        <f t="shared" si="9"/>
        <v>0</v>
      </c>
      <c r="O30" s="305">
        <f t="shared" si="9"/>
        <v>0</v>
      </c>
      <c r="P30" s="305">
        <f t="shared" si="9"/>
        <v>0</v>
      </c>
      <c r="Q30" s="305">
        <f t="shared" si="9"/>
        <v>0</v>
      </c>
      <c r="R30" s="305">
        <f t="shared" si="9"/>
        <v>0</v>
      </c>
      <c r="S30" s="305">
        <f t="shared" si="9"/>
        <v>0</v>
      </c>
      <c r="T30" s="305">
        <f t="shared" si="9"/>
        <v>0</v>
      </c>
      <c r="U30" s="305">
        <f t="shared" si="9"/>
        <v>0</v>
      </c>
      <c r="V30" s="305">
        <f t="shared" si="9"/>
        <v>0</v>
      </c>
      <c r="W30" s="305">
        <f t="shared" si="9"/>
        <v>0</v>
      </c>
      <c r="X30" s="305">
        <f t="shared" si="9"/>
        <v>0</v>
      </c>
      <c r="Y30" s="305">
        <f t="shared" si="9"/>
        <v>0</v>
      </c>
      <c r="Z30" s="305">
        <f t="shared" si="9"/>
        <v>0</v>
      </c>
      <c r="AA30" s="305">
        <f t="shared" si="9"/>
        <v>0</v>
      </c>
      <c r="AB30" s="305">
        <f t="shared" si="9"/>
        <v>0</v>
      </c>
      <c r="AC30" s="305">
        <f t="shared" si="9"/>
        <v>0</v>
      </c>
      <c r="AD30" s="305">
        <f>SUM(AD28:AD29)</f>
        <v>0</v>
      </c>
      <c r="AE30" s="305">
        <f t="shared" si="9"/>
        <v>0</v>
      </c>
      <c r="AF30" s="305">
        <f t="shared" si="9"/>
        <v>0</v>
      </c>
      <c r="AG30" s="305">
        <f>SUM(AG28:AG29)</f>
        <v>0</v>
      </c>
      <c r="AH30" s="305">
        <f t="shared" si="9"/>
        <v>0</v>
      </c>
      <c r="AI30" s="305">
        <f t="shared" si="9"/>
        <v>0</v>
      </c>
      <c r="AJ30" s="305">
        <f t="shared" si="9"/>
        <v>0</v>
      </c>
      <c r="AK30" s="305">
        <f t="shared" si="9"/>
        <v>0</v>
      </c>
      <c r="AL30" s="305">
        <f t="shared" si="9"/>
        <v>0</v>
      </c>
      <c r="AM30" s="305">
        <f t="shared" si="9"/>
        <v>0</v>
      </c>
      <c r="AN30" s="305">
        <f t="shared" si="9"/>
        <v>0</v>
      </c>
      <c r="AO30" s="305">
        <f t="shared" si="9"/>
        <v>0</v>
      </c>
      <c r="AP30" s="305">
        <f t="shared" si="9"/>
        <v>0</v>
      </c>
      <c r="AQ30" s="305">
        <f t="shared" si="9"/>
        <v>0</v>
      </c>
      <c r="AR30" s="305">
        <f t="shared" ref="AR30:BV30" si="10">SUM(AR28:AR29)</f>
        <v>0</v>
      </c>
      <c r="AS30" s="305">
        <f t="shared" si="10"/>
        <v>0</v>
      </c>
      <c r="AT30" s="305">
        <f t="shared" si="10"/>
        <v>0</v>
      </c>
      <c r="AU30" s="305">
        <f t="shared" si="10"/>
        <v>0</v>
      </c>
      <c r="AV30" s="305">
        <f t="shared" si="10"/>
        <v>0</v>
      </c>
      <c r="AW30" s="305">
        <f t="shared" si="10"/>
        <v>0</v>
      </c>
      <c r="AX30" s="305">
        <f t="shared" si="10"/>
        <v>0</v>
      </c>
      <c r="AY30" s="305">
        <f t="shared" si="10"/>
        <v>0</v>
      </c>
      <c r="AZ30" s="305">
        <f t="shared" si="10"/>
        <v>0</v>
      </c>
      <c r="BA30" s="305">
        <f t="shared" si="10"/>
        <v>0</v>
      </c>
      <c r="BB30" s="305">
        <f t="shared" si="10"/>
        <v>0</v>
      </c>
      <c r="BC30" s="305">
        <f t="shared" si="10"/>
        <v>0</v>
      </c>
      <c r="BD30" s="305">
        <f t="shared" si="10"/>
        <v>0</v>
      </c>
      <c r="BE30" s="305">
        <f t="shared" si="10"/>
        <v>0</v>
      </c>
      <c r="BF30" s="305">
        <f t="shared" si="10"/>
        <v>0</v>
      </c>
      <c r="BG30" s="305">
        <f t="shared" si="10"/>
        <v>0</v>
      </c>
      <c r="BH30" s="305">
        <f t="shared" si="10"/>
        <v>0</v>
      </c>
      <c r="BI30" s="305">
        <f t="shared" si="10"/>
        <v>0</v>
      </c>
      <c r="BJ30" s="305">
        <f t="shared" si="10"/>
        <v>0</v>
      </c>
      <c r="BK30" s="305">
        <f t="shared" si="10"/>
        <v>0</v>
      </c>
      <c r="BL30" s="305">
        <f t="shared" si="10"/>
        <v>0</v>
      </c>
      <c r="BM30" s="305">
        <f t="shared" si="10"/>
        <v>0</v>
      </c>
      <c r="BN30" s="305">
        <f t="shared" si="10"/>
        <v>0</v>
      </c>
      <c r="BO30" s="305">
        <f t="shared" si="10"/>
        <v>0</v>
      </c>
      <c r="BP30" s="305">
        <f t="shared" si="10"/>
        <v>0</v>
      </c>
      <c r="BQ30" s="305">
        <f t="shared" si="10"/>
        <v>0</v>
      </c>
      <c r="BR30" s="305">
        <f t="shared" si="10"/>
        <v>0</v>
      </c>
      <c r="BS30" s="305">
        <f t="shared" si="10"/>
        <v>0</v>
      </c>
      <c r="BT30" s="305">
        <f t="shared" si="10"/>
        <v>0</v>
      </c>
      <c r="BU30" s="305">
        <f t="shared" si="10"/>
        <v>0</v>
      </c>
      <c r="BV30" s="305">
        <f t="shared" si="10"/>
        <v>0</v>
      </c>
      <c r="BW30" s="305">
        <f>SUM(BW28:BW29)</f>
        <v>0</v>
      </c>
      <c r="BX30" s="305">
        <f t="shared" ref="BX30:CV30" si="11">SUM(BX28:BX29)</f>
        <v>0</v>
      </c>
      <c r="BY30" s="305">
        <f t="shared" si="11"/>
        <v>0</v>
      </c>
      <c r="BZ30" s="305">
        <f>SUM(BZ28:BZ29)</f>
        <v>0</v>
      </c>
      <c r="CA30" s="305">
        <f t="shared" si="11"/>
        <v>0</v>
      </c>
      <c r="CB30" s="305">
        <f t="shared" si="11"/>
        <v>0</v>
      </c>
      <c r="CC30" s="305">
        <f t="shared" si="11"/>
        <v>0</v>
      </c>
      <c r="CD30" s="305">
        <f t="shared" si="11"/>
        <v>0</v>
      </c>
      <c r="CE30" s="305">
        <f t="shared" si="11"/>
        <v>0</v>
      </c>
      <c r="CF30" s="305">
        <f t="shared" si="11"/>
        <v>0</v>
      </c>
      <c r="CG30" s="305">
        <f t="shared" si="11"/>
        <v>0</v>
      </c>
      <c r="CH30" s="305">
        <f t="shared" si="11"/>
        <v>0</v>
      </c>
      <c r="CI30" s="305">
        <f t="shared" si="11"/>
        <v>0</v>
      </c>
      <c r="CJ30" s="305">
        <f t="shared" si="11"/>
        <v>0</v>
      </c>
      <c r="CK30" s="305">
        <f t="shared" si="11"/>
        <v>0</v>
      </c>
      <c r="CL30" s="305">
        <f t="shared" si="11"/>
        <v>0</v>
      </c>
      <c r="CM30" s="305">
        <f t="shared" si="11"/>
        <v>0</v>
      </c>
      <c r="CN30" s="305">
        <f t="shared" si="11"/>
        <v>0</v>
      </c>
      <c r="CO30" s="305">
        <f t="shared" si="11"/>
        <v>0</v>
      </c>
      <c r="CP30" s="305">
        <f t="shared" si="11"/>
        <v>0</v>
      </c>
      <c r="CQ30" s="305">
        <f t="shared" si="11"/>
        <v>0</v>
      </c>
      <c r="CR30" s="305">
        <f t="shared" si="11"/>
        <v>0</v>
      </c>
      <c r="CS30" s="305">
        <f t="shared" si="11"/>
        <v>0</v>
      </c>
      <c r="CT30" s="305">
        <f t="shared" si="11"/>
        <v>0</v>
      </c>
      <c r="CU30" s="305">
        <f t="shared" si="11"/>
        <v>0</v>
      </c>
      <c r="CV30" s="305">
        <f t="shared" si="11"/>
        <v>0</v>
      </c>
    </row>
    <row r="31" spans="2:103">
      <c r="M31" s="5"/>
    </row>
    <row r="32" spans="2:103">
      <c r="B32" s="22">
        <f>MAX($B$5:B31)+1</f>
        <v>3</v>
      </c>
      <c r="C32" s="22" t="s">
        <v>136</v>
      </c>
      <c r="D32" s="22"/>
      <c r="E32" s="22"/>
      <c r="F32" s="22"/>
      <c r="G32" s="22"/>
      <c r="H32" s="22"/>
      <c r="I32" s="22"/>
      <c r="J32" s="22"/>
      <c r="K32" s="22"/>
      <c r="L32" s="22"/>
      <c r="M32" s="22"/>
      <c r="N32" s="22"/>
      <c r="O32" s="22"/>
      <c r="P32" s="22"/>
      <c r="Q32" s="22"/>
      <c r="R32" s="22"/>
      <c r="S32" s="22"/>
      <c r="T32" s="22"/>
      <c r="U32" s="22"/>
      <c r="V32" s="22"/>
      <c r="W32" s="22"/>
      <c r="X32" s="22"/>
      <c r="Y32" s="22"/>
      <c r="Z32" s="22"/>
      <c r="AA32" s="22"/>
      <c r="AB32" s="22"/>
      <c r="AC32" s="22"/>
      <c r="AD32" s="22"/>
      <c r="AE32" s="22"/>
      <c r="AF32" s="22"/>
      <c r="AG32" s="22"/>
      <c r="AH32" s="22"/>
      <c r="AI32" s="22"/>
      <c r="AJ32" s="22"/>
      <c r="AK32" s="22"/>
      <c r="AL32" s="22"/>
      <c r="AM32" s="22"/>
      <c r="AN32" s="22"/>
      <c r="AO32" s="22"/>
      <c r="AP32" s="22"/>
      <c r="AQ32" s="22"/>
      <c r="AR32" s="22"/>
      <c r="AS32" s="22"/>
      <c r="AT32" s="22"/>
      <c r="AU32" s="22"/>
      <c r="AV32" s="22"/>
      <c r="AW32" s="22"/>
      <c r="AX32" s="22"/>
      <c r="AY32" s="22"/>
      <c r="AZ32" s="22"/>
      <c r="BA32" s="22"/>
      <c r="BB32" s="22"/>
      <c r="BC32" s="22"/>
      <c r="BD32" s="22"/>
      <c r="BE32" s="22"/>
      <c r="BF32" s="22"/>
      <c r="BG32" s="22"/>
      <c r="BH32" s="22"/>
      <c r="BI32" s="22"/>
      <c r="BJ32" s="22"/>
      <c r="BK32" s="22"/>
      <c r="BL32" s="22"/>
      <c r="BM32" s="22"/>
      <c r="BN32" s="22"/>
      <c r="BO32" s="22"/>
      <c r="BP32" s="22"/>
      <c r="BQ32" s="22"/>
      <c r="BR32" s="22"/>
      <c r="BS32" s="22"/>
      <c r="BT32" s="22"/>
      <c r="BU32" s="22"/>
      <c r="BV32" s="22"/>
      <c r="BW32" s="22"/>
      <c r="BX32" s="22"/>
      <c r="BY32" s="22"/>
      <c r="BZ32" s="22"/>
      <c r="CA32" s="22"/>
      <c r="CB32" s="22"/>
      <c r="CC32" s="22"/>
      <c r="CD32" s="22"/>
      <c r="CE32" s="22"/>
      <c r="CF32" s="22"/>
      <c r="CG32" s="22"/>
      <c r="CH32" s="22"/>
      <c r="CI32" s="22"/>
      <c r="CJ32" s="22"/>
      <c r="CK32" s="22"/>
      <c r="CL32" s="22"/>
      <c r="CM32" s="22"/>
      <c r="CN32" s="22"/>
      <c r="CO32" s="22"/>
      <c r="CP32" s="22"/>
      <c r="CQ32" s="22"/>
      <c r="CR32" s="22"/>
      <c r="CS32" s="22"/>
      <c r="CT32" s="22"/>
      <c r="CU32" s="22"/>
      <c r="CV32" s="22"/>
      <c r="CW32" s="23"/>
      <c r="CX32" s="23"/>
      <c r="CY32" s="23"/>
    </row>
    <row r="33" spans="3:103" s="90" customFormat="1">
      <c r="G33" s="183"/>
      <c r="I33" s="183"/>
      <c r="J33" s="183"/>
      <c r="L33" s="29"/>
      <c r="M33" s="29"/>
      <c r="N33" s="29"/>
      <c r="O33" s="29"/>
      <c r="P33" s="29"/>
      <c r="Q33" s="29"/>
      <c r="R33" s="29"/>
      <c r="S33" s="29"/>
      <c r="T33" s="29"/>
      <c r="U33" s="29"/>
      <c r="V33" s="29"/>
      <c r="W33" s="29"/>
      <c r="X33" s="29"/>
      <c r="Y33" s="29"/>
      <c r="Z33" s="29"/>
      <c r="AA33" s="29"/>
      <c r="AB33" s="29"/>
      <c r="AC33" s="29"/>
      <c r="AD33" s="29"/>
      <c r="AE33" s="29"/>
      <c r="AF33" s="29"/>
      <c r="AG33" s="29"/>
      <c r="AH33" s="29"/>
      <c r="AI33" s="29"/>
      <c r="AJ33" s="29"/>
      <c r="AK33" s="29"/>
      <c r="AL33" s="29"/>
      <c r="AM33" s="29"/>
      <c r="AN33" s="29"/>
      <c r="AO33" s="29"/>
      <c r="AP33" s="29"/>
      <c r="AQ33" s="29"/>
      <c r="AR33" s="29"/>
      <c r="AS33" s="29"/>
      <c r="AT33" s="29"/>
      <c r="AU33" s="29"/>
      <c r="AV33" s="29"/>
      <c r="AW33" s="29"/>
      <c r="AX33" s="29"/>
      <c r="AY33" s="29"/>
      <c r="AZ33" s="29"/>
      <c r="BA33" s="29"/>
      <c r="BB33" s="29"/>
      <c r="BC33" s="29"/>
      <c r="BD33" s="29"/>
      <c r="BE33" s="29"/>
      <c r="BF33" s="29"/>
      <c r="BG33" s="29"/>
      <c r="BH33" s="29"/>
      <c r="BI33" s="29"/>
      <c r="BJ33" s="29"/>
      <c r="BK33" s="29"/>
      <c r="BL33" s="29"/>
      <c r="BM33" s="29"/>
      <c r="BN33" s="29"/>
      <c r="BO33" s="29"/>
      <c r="BP33" s="29"/>
      <c r="BQ33" s="29"/>
      <c r="BR33" s="29"/>
      <c r="BS33" s="29"/>
      <c r="BT33" s="29"/>
      <c r="BU33" s="29"/>
      <c r="BV33" s="29"/>
      <c r="BW33" s="29"/>
      <c r="BX33" s="29"/>
      <c r="BY33" s="29"/>
      <c r="BZ33" s="29"/>
      <c r="CA33" s="29"/>
      <c r="CB33" s="29"/>
      <c r="CC33" s="29"/>
      <c r="CD33" s="29"/>
      <c r="CE33" s="29"/>
      <c r="CF33" s="29"/>
      <c r="CG33" s="29"/>
      <c r="CH33" s="29"/>
      <c r="CI33" s="29"/>
      <c r="CJ33" s="29"/>
      <c r="CK33" s="29"/>
      <c r="CL33" s="29"/>
      <c r="CM33" s="29"/>
      <c r="CN33" s="29"/>
      <c r="CO33" s="29"/>
      <c r="CP33" s="29"/>
      <c r="CQ33" s="29"/>
      <c r="CR33" s="29"/>
      <c r="CS33" s="29"/>
      <c r="CT33" s="29"/>
      <c r="CU33" s="29"/>
      <c r="CV33" s="29"/>
    </row>
    <row r="34" spans="3:103" s="90" customFormat="1">
      <c r="C34" s="43">
        <f>MAX($B$5:C33)+0.1</f>
        <v>3.1</v>
      </c>
      <c r="D34" s="41" t="s">
        <v>470</v>
      </c>
      <c r="E34" s="41"/>
      <c r="F34" s="41"/>
      <c r="G34" s="41"/>
      <c r="H34" s="41"/>
      <c r="I34" s="41"/>
      <c r="J34" s="41"/>
      <c r="K34" s="41"/>
      <c r="L34" s="185"/>
      <c r="M34" s="185"/>
      <c r="N34" s="185"/>
      <c r="O34" s="185"/>
      <c r="P34" s="185"/>
      <c r="Q34" s="185"/>
      <c r="R34" s="185"/>
      <c r="S34" s="185"/>
      <c r="T34" s="185"/>
      <c r="U34" s="185"/>
      <c r="V34" s="185"/>
      <c r="W34" s="185"/>
      <c r="X34" s="185"/>
      <c r="Y34" s="185"/>
      <c r="Z34" s="185"/>
      <c r="AA34" s="185"/>
      <c r="AB34" s="185"/>
      <c r="AC34" s="185"/>
      <c r="AD34" s="185"/>
      <c r="AE34" s="185"/>
      <c r="AF34" s="185"/>
      <c r="AG34" s="185"/>
      <c r="AH34" s="185"/>
      <c r="AI34" s="185"/>
      <c r="AJ34" s="185"/>
      <c r="AK34" s="185"/>
      <c r="AL34" s="185"/>
      <c r="AM34" s="185"/>
      <c r="AN34" s="185"/>
      <c r="AO34" s="185"/>
      <c r="AP34" s="185"/>
      <c r="AQ34" s="185"/>
      <c r="AR34" s="185"/>
      <c r="AS34" s="185"/>
      <c r="AT34" s="185"/>
      <c r="AU34" s="185"/>
      <c r="AV34" s="185"/>
      <c r="AW34" s="185"/>
      <c r="AX34" s="185"/>
      <c r="AY34" s="185"/>
      <c r="AZ34" s="185"/>
      <c r="BA34" s="185"/>
      <c r="BB34" s="185"/>
      <c r="BC34" s="185"/>
      <c r="BD34" s="185"/>
      <c r="BE34" s="185"/>
      <c r="BF34" s="185"/>
      <c r="BG34" s="185"/>
      <c r="BH34" s="185"/>
      <c r="BI34" s="185"/>
      <c r="BJ34" s="185"/>
      <c r="BK34" s="185"/>
      <c r="BL34" s="185"/>
      <c r="BM34" s="185"/>
      <c r="BN34" s="185"/>
      <c r="BO34" s="185"/>
      <c r="BP34" s="185"/>
      <c r="BQ34" s="185"/>
      <c r="BR34" s="185"/>
      <c r="BS34" s="185"/>
      <c r="BT34" s="185"/>
      <c r="BU34" s="185"/>
      <c r="BV34" s="185"/>
      <c r="BW34" s="185"/>
      <c r="BX34" s="185"/>
      <c r="BY34" s="185"/>
      <c r="BZ34" s="185"/>
      <c r="CA34" s="185"/>
      <c r="CB34" s="185"/>
      <c r="CC34" s="185"/>
      <c r="CD34" s="185"/>
      <c r="CE34" s="185"/>
      <c r="CF34" s="185"/>
      <c r="CG34" s="185"/>
      <c r="CH34" s="185"/>
      <c r="CI34" s="185"/>
      <c r="CJ34" s="185"/>
      <c r="CK34" s="185"/>
      <c r="CL34" s="185"/>
      <c r="CM34" s="185"/>
      <c r="CN34" s="185"/>
      <c r="CO34" s="185"/>
      <c r="CP34" s="185"/>
      <c r="CQ34" s="185"/>
      <c r="CR34" s="185"/>
      <c r="CS34" s="185"/>
      <c r="CT34" s="185"/>
      <c r="CU34" s="185"/>
      <c r="CV34" s="185"/>
      <c r="CW34" s="41"/>
      <c r="CX34" s="41"/>
      <c r="CY34" s="41"/>
    </row>
    <row r="35" spans="3:103" s="90" customFormat="1">
      <c r="G35" s="183"/>
      <c r="I35" s="183"/>
      <c r="J35" s="183"/>
      <c r="L35" s="29"/>
      <c r="M35" s="29"/>
      <c r="N35" s="29"/>
      <c r="O35" s="29"/>
      <c r="P35" s="29"/>
      <c r="Q35" s="29"/>
      <c r="R35" s="29"/>
      <c r="S35" s="29"/>
      <c r="T35" s="29"/>
      <c r="U35" s="29"/>
      <c r="V35" s="29"/>
      <c r="W35" s="29"/>
      <c r="X35" s="29"/>
      <c r="Y35" s="29"/>
      <c r="Z35" s="29"/>
      <c r="AA35" s="29"/>
      <c r="AB35" s="29"/>
      <c r="AC35" s="29"/>
      <c r="AD35" s="29"/>
      <c r="AE35" s="29"/>
      <c r="AF35" s="29"/>
      <c r="AG35" s="29"/>
      <c r="AH35" s="29"/>
      <c r="AI35" s="29"/>
      <c r="AJ35" s="29"/>
      <c r="AK35" s="29"/>
      <c r="AL35" s="29"/>
      <c r="AM35" s="29"/>
      <c r="AN35" s="29"/>
      <c r="AO35" s="29"/>
      <c r="AP35" s="29"/>
      <c r="AQ35" s="29"/>
      <c r="AR35" s="29"/>
      <c r="AS35" s="29"/>
      <c r="AT35" s="29"/>
      <c r="AU35" s="29"/>
      <c r="AV35" s="29"/>
      <c r="AW35" s="29"/>
      <c r="AX35" s="29"/>
      <c r="AY35" s="29"/>
      <c r="AZ35" s="29"/>
      <c r="BA35" s="29"/>
      <c r="BB35" s="29"/>
      <c r="BC35" s="29"/>
      <c r="BD35" s="29"/>
      <c r="BE35" s="29"/>
      <c r="BF35" s="29"/>
      <c r="BG35" s="29"/>
      <c r="BH35" s="29"/>
      <c r="BI35" s="29"/>
      <c r="BJ35" s="29"/>
      <c r="BK35" s="29"/>
      <c r="BL35" s="29"/>
      <c r="BM35" s="29"/>
      <c r="BN35" s="29"/>
      <c r="BO35" s="29"/>
      <c r="BP35" s="29"/>
      <c r="BQ35" s="29"/>
      <c r="BR35" s="29"/>
      <c r="BS35" s="29"/>
      <c r="BT35" s="29"/>
      <c r="BU35" s="29"/>
      <c r="BV35" s="29"/>
      <c r="BW35" s="29"/>
      <c r="BX35" s="29"/>
      <c r="BY35" s="29"/>
      <c r="BZ35" s="29"/>
      <c r="CA35" s="29"/>
      <c r="CB35" s="29"/>
      <c r="CC35" s="29"/>
      <c r="CD35" s="29"/>
      <c r="CE35" s="29"/>
      <c r="CF35" s="29"/>
      <c r="CG35" s="29"/>
      <c r="CH35" s="29"/>
      <c r="CI35" s="29"/>
      <c r="CJ35" s="29"/>
      <c r="CK35" s="29"/>
      <c r="CL35" s="29"/>
      <c r="CM35" s="29"/>
      <c r="CN35" s="29"/>
      <c r="CO35" s="29"/>
      <c r="CP35" s="29"/>
      <c r="CQ35" s="29"/>
      <c r="CR35" s="29"/>
      <c r="CS35" s="29"/>
      <c r="CT35" s="29"/>
      <c r="CU35" s="29"/>
      <c r="CV35" s="29"/>
    </row>
    <row r="36" spans="3:103">
      <c r="C36" s="90"/>
      <c r="D36" s="90"/>
      <c r="E36" s="29" t="str">
        <f>Expenditure!E45</f>
        <v>Fuel costs</v>
      </c>
      <c r="F36" s="90"/>
      <c r="G36" s="179" t="s">
        <v>164</v>
      </c>
      <c r="H36" s="90"/>
      <c r="I36" s="180"/>
      <c r="J36" s="229">
        <f>SUM(L36:CV36)</f>
        <v>0</v>
      </c>
      <c r="L36" s="65">
        <f>Expenditure!L45*Expenditure!L58</f>
        <v>0</v>
      </c>
      <c r="M36" s="65">
        <f>Expenditure!M45*Expenditure!M58</f>
        <v>0</v>
      </c>
      <c r="N36" s="65">
        <f>Expenditure!N45*Expenditure!N58</f>
        <v>0</v>
      </c>
      <c r="O36" s="65">
        <f>Expenditure!O45*Expenditure!O58</f>
        <v>0</v>
      </c>
      <c r="P36" s="65">
        <f>Expenditure!P45*Expenditure!P58</f>
        <v>0</v>
      </c>
      <c r="Q36" s="65">
        <f>Expenditure!Q45*Expenditure!Q58</f>
        <v>0</v>
      </c>
      <c r="R36" s="65">
        <f>Expenditure!R45*Expenditure!R58</f>
        <v>0</v>
      </c>
      <c r="S36" s="65">
        <f>Expenditure!S45*Expenditure!S58</f>
        <v>0</v>
      </c>
      <c r="T36" s="65">
        <f>Expenditure!T45*Expenditure!T58</f>
        <v>0</v>
      </c>
      <c r="U36" s="65">
        <f>Expenditure!U45*Expenditure!U58</f>
        <v>0</v>
      </c>
      <c r="V36" s="65">
        <f>Expenditure!V45*Expenditure!V58</f>
        <v>0</v>
      </c>
      <c r="W36" s="65">
        <f>Expenditure!W45*Expenditure!W58</f>
        <v>0</v>
      </c>
      <c r="X36" s="65">
        <f>Expenditure!X45*Expenditure!X58</f>
        <v>0</v>
      </c>
      <c r="Y36" s="65">
        <f>Expenditure!Y45*Expenditure!Y58</f>
        <v>0</v>
      </c>
      <c r="Z36" s="65">
        <f>Expenditure!Z45*Expenditure!Z58</f>
        <v>0</v>
      </c>
      <c r="AA36" s="65">
        <f>Expenditure!AA45*Expenditure!AA58</f>
        <v>0</v>
      </c>
      <c r="AB36" s="65">
        <f>Expenditure!AB45*Expenditure!AB58</f>
        <v>0</v>
      </c>
      <c r="AC36" s="65">
        <f>Expenditure!AC45*Expenditure!AC58</f>
        <v>0</v>
      </c>
      <c r="AD36" s="65">
        <f>Expenditure!AD45*Expenditure!AD58</f>
        <v>0</v>
      </c>
      <c r="AE36" s="65">
        <f>Expenditure!AE45*Expenditure!AE58</f>
        <v>0</v>
      </c>
      <c r="AF36" s="65">
        <f>Expenditure!AF45*Expenditure!AF58</f>
        <v>0</v>
      </c>
      <c r="AG36" s="65">
        <f>Expenditure!AG45*Expenditure!AG58</f>
        <v>0</v>
      </c>
      <c r="AH36" s="65">
        <f>Expenditure!AH45*Expenditure!AH58</f>
        <v>0</v>
      </c>
      <c r="AI36" s="65">
        <f>Expenditure!AI45*Expenditure!AI58</f>
        <v>0</v>
      </c>
      <c r="AJ36" s="65">
        <f>Expenditure!AJ45*Expenditure!AJ58</f>
        <v>0</v>
      </c>
      <c r="AK36" s="65">
        <f>Expenditure!AK45*Expenditure!AK58</f>
        <v>0</v>
      </c>
      <c r="AL36" s="65">
        <f>Expenditure!AL45*Expenditure!AL58</f>
        <v>0</v>
      </c>
      <c r="AM36" s="65">
        <f>Expenditure!AM45*Expenditure!AM58</f>
        <v>0</v>
      </c>
      <c r="AN36" s="65">
        <f>Expenditure!AN45*Expenditure!AN58</f>
        <v>0</v>
      </c>
      <c r="AO36" s="65">
        <f>Expenditure!AO45*Expenditure!AO58</f>
        <v>0</v>
      </c>
      <c r="AP36" s="65">
        <f>Expenditure!AP45*Expenditure!AP58</f>
        <v>0</v>
      </c>
      <c r="AQ36" s="65">
        <f>Expenditure!AQ45*Expenditure!AQ58</f>
        <v>0</v>
      </c>
      <c r="AR36" s="65">
        <f>Expenditure!AR45*Expenditure!AR58</f>
        <v>0</v>
      </c>
      <c r="AS36" s="65">
        <f>Expenditure!AS45*Expenditure!AS58</f>
        <v>0</v>
      </c>
      <c r="AT36" s="65">
        <f>Expenditure!AT45*Expenditure!AT58</f>
        <v>0</v>
      </c>
      <c r="AU36" s="65">
        <f>Expenditure!AU45*Expenditure!AU58</f>
        <v>0</v>
      </c>
      <c r="AV36" s="65">
        <f>Expenditure!AV45*Expenditure!AV58</f>
        <v>0</v>
      </c>
      <c r="AW36" s="65">
        <f>Expenditure!AW45*Expenditure!AW58</f>
        <v>0</v>
      </c>
      <c r="AX36" s="65">
        <f>Expenditure!AX45*Expenditure!AX58</f>
        <v>0</v>
      </c>
      <c r="AY36" s="65">
        <f>Expenditure!AY45*Expenditure!AY58</f>
        <v>0</v>
      </c>
      <c r="AZ36" s="65">
        <f>Expenditure!AZ45*Expenditure!AZ58</f>
        <v>0</v>
      </c>
      <c r="BA36" s="65">
        <f>Expenditure!BA45*Expenditure!BA58</f>
        <v>0</v>
      </c>
      <c r="BB36" s="65">
        <f>Expenditure!BB45*Expenditure!BB58</f>
        <v>0</v>
      </c>
      <c r="BC36" s="65">
        <f>Expenditure!BC45*Expenditure!BC58</f>
        <v>0</v>
      </c>
      <c r="BD36" s="65">
        <f>Expenditure!BD45*Expenditure!BD58</f>
        <v>0</v>
      </c>
      <c r="BE36" s="65">
        <f>Expenditure!BE45*Expenditure!BE58</f>
        <v>0</v>
      </c>
      <c r="BF36" s="65">
        <f>Expenditure!BF45*Expenditure!BF58</f>
        <v>0</v>
      </c>
      <c r="BG36" s="65">
        <f>Expenditure!BG45*Expenditure!BG58</f>
        <v>0</v>
      </c>
      <c r="BH36" s="65">
        <f>Expenditure!BH45*Expenditure!BH58</f>
        <v>0</v>
      </c>
      <c r="BI36" s="65">
        <f>Expenditure!BI45*Expenditure!BI58</f>
        <v>0</v>
      </c>
      <c r="BJ36" s="65">
        <f>Expenditure!BJ45*Expenditure!BJ58</f>
        <v>0</v>
      </c>
      <c r="BK36" s="65">
        <f>Expenditure!BK45*Expenditure!BK58</f>
        <v>0</v>
      </c>
      <c r="BL36" s="65">
        <f>Expenditure!BL45*Expenditure!BL58</f>
        <v>0</v>
      </c>
      <c r="BM36" s="65">
        <f>Expenditure!BM45*Expenditure!BM58</f>
        <v>0</v>
      </c>
      <c r="BN36" s="65">
        <f>Expenditure!BN45*Expenditure!BN58</f>
        <v>0</v>
      </c>
      <c r="BO36" s="65">
        <f>Expenditure!BO45*Expenditure!BO58</f>
        <v>0</v>
      </c>
      <c r="BP36" s="65">
        <f>Expenditure!BP45*Expenditure!BP58</f>
        <v>0</v>
      </c>
      <c r="BQ36" s="65">
        <f>Expenditure!BQ45*Expenditure!BQ58</f>
        <v>0</v>
      </c>
      <c r="BR36" s="65">
        <f>Expenditure!BR45*Expenditure!BR58</f>
        <v>0</v>
      </c>
      <c r="BS36" s="65">
        <f>Expenditure!BS45*Expenditure!BS58</f>
        <v>0</v>
      </c>
      <c r="BT36" s="65">
        <f>Expenditure!BT45*Expenditure!BT58</f>
        <v>0</v>
      </c>
      <c r="BU36" s="65">
        <f>Expenditure!BU45*Expenditure!BU58</f>
        <v>0</v>
      </c>
      <c r="BV36" s="65">
        <f>Expenditure!BV45*Expenditure!BV58</f>
        <v>0</v>
      </c>
      <c r="BW36" s="65">
        <f>Expenditure!BW45*Expenditure!BW58</f>
        <v>0</v>
      </c>
      <c r="BX36" s="65">
        <f>Expenditure!BX45*Expenditure!BX58</f>
        <v>0</v>
      </c>
      <c r="BY36" s="65">
        <f>Expenditure!BY45*Expenditure!BY58</f>
        <v>0</v>
      </c>
      <c r="BZ36" s="65">
        <f>Expenditure!BZ45*Expenditure!BZ58</f>
        <v>0</v>
      </c>
      <c r="CA36" s="65">
        <f>Expenditure!CA45*Expenditure!CA58</f>
        <v>0</v>
      </c>
      <c r="CB36" s="65">
        <f>Expenditure!CB45*Expenditure!CB58</f>
        <v>0</v>
      </c>
      <c r="CC36" s="65">
        <f>Expenditure!CC45*Expenditure!CC58</f>
        <v>0</v>
      </c>
      <c r="CD36" s="65">
        <f>Expenditure!CD45*Expenditure!CD58</f>
        <v>0</v>
      </c>
      <c r="CE36" s="65">
        <f>Expenditure!CE45*Expenditure!CE58</f>
        <v>0</v>
      </c>
      <c r="CF36" s="65">
        <f>Expenditure!CF45*Expenditure!CF58</f>
        <v>0</v>
      </c>
      <c r="CG36" s="65">
        <f>Expenditure!CG45*Expenditure!CG58</f>
        <v>0</v>
      </c>
      <c r="CH36" s="65">
        <f>Expenditure!CH45*Expenditure!CH58</f>
        <v>0</v>
      </c>
      <c r="CI36" s="65">
        <f>Expenditure!CI45*Expenditure!CI58</f>
        <v>0</v>
      </c>
      <c r="CJ36" s="65">
        <f>Expenditure!CJ45*Expenditure!CJ58</f>
        <v>0</v>
      </c>
      <c r="CK36" s="65">
        <f>Expenditure!CK45*Expenditure!CK58</f>
        <v>0</v>
      </c>
      <c r="CL36" s="65">
        <f>Expenditure!CL45*Expenditure!CL58</f>
        <v>0</v>
      </c>
      <c r="CM36" s="65">
        <f>Expenditure!CM45*Expenditure!CM58</f>
        <v>0</v>
      </c>
      <c r="CN36" s="65">
        <f>Expenditure!CN45*Expenditure!CN58</f>
        <v>0</v>
      </c>
      <c r="CO36" s="65">
        <f>Expenditure!CO45*Expenditure!CO58</f>
        <v>0</v>
      </c>
      <c r="CP36" s="65">
        <f>Expenditure!CP45*Expenditure!CP58</f>
        <v>0</v>
      </c>
      <c r="CQ36" s="65">
        <f>Expenditure!CQ45*Expenditure!CQ58</f>
        <v>0</v>
      </c>
      <c r="CR36" s="65">
        <f>Expenditure!CR45*Expenditure!CR58</f>
        <v>0</v>
      </c>
      <c r="CS36" s="65">
        <f>Expenditure!CS45*Expenditure!CS58</f>
        <v>0</v>
      </c>
      <c r="CT36" s="65">
        <f>Expenditure!CT45*Expenditure!CT58</f>
        <v>0</v>
      </c>
      <c r="CU36" s="65">
        <f>Expenditure!CU45*Expenditure!CU58</f>
        <v>0</v>
      </c>
      <c r="CV36" s="65">
        <f>Expenditure!CV45*Expenditure!CV58</f>
        <v>0</v>
      </c>
    </row>
    <row r="37" spans="3:103">
      <c r="C37" s="90"/>
      <c r="D37" s="90"/>
      <c r="E37" s="29" t="str">
        <f>Expenditure!E46</f>
        <v>O&amp;M baseline costs</v>
      </c>
      <c r="F37" s="90"/>
      <c r="G37" s="179" t="s">
        <v>164</v>
      </c>
      <c r="H37" s="90"/>
      <c r="I37" s="180"/>
      <c r="J37" s="229">
        <f t="shared" ref="J37:J43" si="12">SUM(L37:CV37)</f>
        <v>0</v>
      </c>
      <c r="L37" s="65">
        <f>Expenditure!L46*Expenditure!L59</f>
        <v>0</v>
      </c>
      <c r="M37" s="65">
        <f>Expenditure!M46*Expenditure!M59</f>
        <v>0</v>
      </c>
      <c r="N37" s="65">
        <f>Expenditure!N46*Expenditure!N59</f>
        <v>0</v>
      </c>
      <c r="O37" s="65">
        <f>Expenditure!O46*Expenditure!O59</f>
        <v>0</v>
      </c>
      <c r="P37" s="65">
        <f>Expenditure!P46*Expenditure!P59</f>
        <v>0</v>
      </c>
      <c r="Q37" s="65">
        <f>Expenditure!Q46*Expenditure!Q59</f>
        <v>0</v>
      </c>
      <c r="R37" s="65">
        <f>Expenditure!R46*Expenditure!R59</f>
        <v>0</v>
      </c>
      <c r="S37" s="65">
        <f>Expenditure!S46*Expenditure!S59</f>
        <v>0</v>
      </c>
      <c r="T37" s="65">
        <f>Expenditure!T46*Expenditure!T59</f>
        <v>0</v>
      </c>
      <c r="U37" s="65">
        <f>Expenditure!U46*Expenditure!U59</f>
        <v>0</v>
      </c>
      <c r="V37" s="65">
        <f>Expenditure!V46*Expenditure!V59</f>
        <v>0</v>
      </c>
      <c r="W37" s="65">
        <f>Expenditure!W46*Expenditure!W59</f>
        <v>0</v>
      </c>
      <c r="X37" s="65">
        <f>Expenditure!X46*Expenditure!X59</f>
        <v>0</v>
      </c>
      <c r="Y37" s="65">
        <f>Expenditure!Y46*Expenditure!Y59</f>
        <v>0</v>
      </c>
      <c r="Z37" s="65">
        <f>Expenditure!Z46*Expenditure!Z59</f>
        <v>0</v>
      </c>
      <c r="AA37" s="65">
        <f>Expenditure!AA46*Expenditure!AA59</f>
        <v>0</v>
      </c>
      <c r="AB37" s="65">
        <f>Expenditure!AB46*Expenditure!AB59</f>
        <v>0</v>
      </c>
      <c r="AC37" s="65">
        <f>Expenditure!AC46*Expenditure!AC59</f>
        <v>0</v>
      </c>
      <c r="AD37" s="65">
        <f>Expenditure!AD46*Expenditure!AD59</f>
        <v>0</v>
      </c>
      <c r="AE37" s="65">
        <f>Expenditure!AE46*Expenditure!AE59</f>
        <v>0</v>
      </c>
      <c r="AF37" s="65">
        <f>Expenditure!AF46*Expenditure!AF59</f>
        <v>0</v>
      </c>
      <c r="AG37" s="65">
        <f>Expenditure!AG46*Expenditure!AG59</f>
        <v>0</v>
      </c>
      <c r="AH37" s="65">
        <f>Expenditure!AH46*Expenditure!AH59</f>
        <v>0</v>
      </c>
      <c r="AI37" s="65">
        <f>Expenditure!AI46*Expenditure!AI59</f>
        <v>0</v>
      </c>
      <c r="AJ37" s="65">
        <f>Expenditure!AJ46*Expenditure!AJ59</f>
        <v>0</v>
      </c>
      <c r="AK37" s="65">
        <f>Expenditure!AK46*Expenditure!AK59</f>
        <v>0</v>
      </c>
      <c r="AL37" s="65">
        <f>Expenditure!AL46*Expenditure!AL59</f>
        <v>0</v>
      </c>
      <c r="AM37" s="65">
        <f>Expenditure!AM46*Expenditure!AM59</f>
        <v>0</v>
      </c>
      <c r="AN37" s="65">
        <f>Expenditure!AN46*Expenditure!AN59</f>
        <v>0</v>
      </c>
      <c r="AO37" s="65">
        <f>Expenditure!AO46*Expenditure!AO59</f>
        <v>0</v>
      </c>
      <c r="AP37" s="65">
        <f>Expenditure!AP46*Expenditure!AP59</f>
        <v>0</v>
      </c>
      <c r="AQ37" s="65">
        <f>Expenditure!AQ46*Expenditure!AQ59</f>
        <v>0</v>
      </c>
      <c r="AR37" s="65">
        <f>Expenditure!AR46*Expenditure!AR59</f>
        <v>0</v>
      </c>
      <c r="AS37" s="65">
        <f>Expenditure!AS46*Expenditure!AS59</f>
        <v>0</v>
      </c>
      <c r="AT37" s="65">
        <f>Expenditure!AT46*Expenditure!AT59</f>
        <v>0</v>
      </c>
      <c r="AU37" s="65">
        <f>Expenditure!AU46*Expenditure!AU59</f>
        <v>0</v>
      </c>
      <c r="AV37" s="65">
        <f>Expenditure!AV46*Expenditure!AV59</f>
        <v>0</v>
      </c>
      <c r="AW37" s="65">
        <f>Expenditure!AW46*Expenditure!AW59</f>
        <v>0</v>
      </c>
      <c r="AX37" s="65">
        <f>Expenditure!AX46*Expenditure!AX59</f>
        <v>0</v>
      </c>
      <c r="AY37" s="65">
        <f>Expenditure!AY46*Expenditure!AY59</f>
        <v>0</v>
      </c>
      <c r="AZ37" s="65">
        <f>Expenditure!AZ46*Expenditure!AZ59</f>
        <v>0</v>
      </c>
      <c r="BA37" s="65">
        <f>Expenditure!BA46*Expenditure!BA59</f>
        <v>0</v>
      </c>
      <c r="BB37" s="65">
        <f>Expenditure!BB46*Expenditure!BB59</f>
        <v>0</v>
      </c>
      <c r="BC37" s="65">
        <f>Expenditure!BC46*Expenditure!BC59</f>
        <v>0</v>
      </c>
      <c r="BD37" s="65">
        <f>Expenditure!BD46*Expenditure!BD59</f>
        <v>0</v>
      </c>
      <c r="BE37" s="65">
        <f>Expenditure!BE46*Expenditure!BE59</f>
        <v>0</v>
      </c>
      <c r="BF37" s="65">
        <f>Expenditure!BF46*Expenditure!BF59</f>
        <v>0</v>
      </c>
      <c r="BG37" s="65">
        <f>Expenditure!BG46*Expenditure!BG59</f>
        <v>0</v>
      </c>
      <c r="BH37" s="65">
        <f>Expenditure!BH46*Expenditure!BH59</f>
        <v>0</v>
      </c>
      <c r="BI37" s="65">
        <f>Expenditure!BI46*Expenditure!BI59</f>
        <v>0</v>
      </c>
      <c r="BJ37" s="65">
        <f>Expenditure!BJ46*Expenditure!BJ59</f>
        <v>0</v>
      </c>
      <c r="BK37" s="65">
        <f>Expenditure!BK46*Expenditure!BK59</f>
        <v>0</v>
      </c>
      <c r="BL37" s="65">
        <f>Expenditure!BL46*Expenditure!BL59</f>
        <v>0</v>
      </c>
      <c r="BM37" s="65">
        <f>Expenditure!BM46*Expenditure!BM59</f>
        <v>0</v>
      </c>
      <c r="BN37" s="65">
        <f>Expenditure!BN46*Expenditure!BN59</f>
        <v>0</v>
      </c>
      <c r="BO37" s="65">
        <f>Expenditure!BO46*Expenditure!BO59</f>
        <v>0</v>
      </c>
      <c r="BP37" s="65">
        <f>Expenditure!BP46*Expenditure!BP59</f>
        <v>0</v>
      </c>
      <c r="BQ37" s="65">
        <f>Expenditure!BQ46*Expenditure!BQ59</f>
        <v>0</v>
      </c>
      <c r="BR37" s="65">
        <f>Expenditure!BR46*Expenditure!BR59</f>
        <v>0</v>
      </c>
      <c r="BS37" s="65">
        <f>Expenditure!BS46*Expenditure!BS59</f>
        <v>0</v>
      </c>
      <c r="BT37" s="65">
        <f>Expenditure!BT46*Expenditure!BT59</f>
        <v>0</v>
      </c>
      <c r="BU37" s="65">
        <f>Expenditure!BU46*Expenditure!BU59</f>
        <v>0</v>
      </c>
      <c r="BV37" s="65">
        <f>Expenditure!BV46*Expenditure!BV59</f>
        <v>0</v>
      </c>
      <c r="BW37" s="65">
        <f>Expenditure!BW46*Expenditure!BW59</f>
        <v>0</v>
      </c>
      <c r="BX37" s="65">
        <f>Expenditure!BX46*Expenditure!BX59</f>
        <v>0</v>
      </c>
      <c r="BY37" s="65">
        <f>Expenditure!BY46*Expenditure!BY59</f>
        <v>0</v>
      </c>
      <c r="BZ37" s="65">
        <f>Expenditure!BZ46*Expenditure!BZ59</f>
        <v>0</v>
      </c>
      <c r="CA37" s="65">
        <f>Expenditure!CA46*Expenditure!CA59</f>
        <v>0</v>
      </c>
      <c r="CB37" s="65">
        <f>Expenditure!CB46*Expenditure!CB59</f>
        <v>0</v>
      </c>
      <c r="CC37" s="65">
        <f>Expenditure!CC46*Expenditure!CC59</f>
        <v>0</v>
      </c>
      <c r="CD37" s="65">
        <f>Expenditure!CD46*Expenditure!CD59</f>
        <v>0</v>
      </c>
      <c r="CE37" s="65">
        <f>Expenditure!CE46*Expenditure!CE59</f>
        <v>0</v>
      </c>
      <c r="CF37" s="65">
        <f>Expenditure!CF46*Expenditure!CF59</f>
        <v>0</v>
      </c>
      <c r="CG37" s="65">
        <f>Expenditure!CG46*Expenditure!CG59</f>
        <v>0</v>
      </c>
      <c r="CH37" s="65">
        <f>Expenditure!CH46*Expenditure!CH59</f>
        <v>0</v>
      </c>
      <c r="CI37" s="65">
        <f>Expenditure!CI46*Expenditure!CI59</f>
        <v>0</v>
      </c>
      <c r="CJ37" s="65">
        <f>Expenditure!CJ46*Expenditure!CJ59</f>
        <v>0</v>
      </c>
      <c r="CK37" s="65">
        <f>Expenditure!CK46*Expenditure!CK59</f>
        <v>0</v>
      </c>
      <c r="CL37" s="65">
        <f>Expenditure!CL46*Expenditure!CL59</f>
        <v>0</v>
      </c>
      <c r="CM37" s="65">
        <f>Expenditure!CM46*Expenditure!CM59</f>
        <v>0</v>
      </c>
      <c r="CN37" s="65">
        <f>Expenditure!CN46*Expenditure!CN59</f>
        <v>0</v>
      </c>
      <c r="CO37" s="65">
        <f>Expenditure!CO46*Expenditure!CO59</f>
        <v>0</v>
      </c>
      <c r="CP37" s="65">
        <f>Expenditure!CP46*Expenditure!CP59</f>
        <v>0</v>
      </c>
      <c r="CQ37" s="65">
        <f>Expenditure!CQ46*Expenditure!CQ59</f>
        <v>0</v>
      </c>
      <c r="CR37" s="65">
        <f>Expenditure!CR46*Expenditure!CR59</f>
        <v>0</v>
      </c>
      <c r="CS37" s="65">
        <f>Expenditure!CS46*Expenditure!CS59</f>
        <v>0</v>
      </c>
      <c r="CT37" s="65">
        <f>Expenditure!CT46*Expenditure!CT59</f>
        <v>0</v>
      </c>
      <c r="CU37" s="65">
        <f>Expenditure!CU46*Expenditure!CU59</f>
        <v>0</v>
      </c>
      <c r="CV37" s="65">
        <f>Expenditure!CV46*Expenditure!CV59</f>
        <v>0</v>
      </c>
    </row>
    <row r="38" spans="3:103">
      <c r="C38" s="90"/>
      <c r="D38" s="90"/>
      <c r="E38" s="29" t="str">
        <f>Expenditure!E47</f>
        <v>O&amp;M outage-related costs</v>
      </c>
      <c r="F38" s="90"/>
      <c r="G38" s="179" t="s">
        <v>164</v>
      </c>
      <c r="H38" s="90"/>
      <c r="I38" s="180"/>
      <c r="J38" s="229">
        <f t="shared" si="12"/>
        <v>0</v>
      </c>
      <c r="L38" s="65">
        <f>Expenditure!L47*Expenditure!L60</f>
        <v>0</v>
      </c>
      <c r="M38" s="65">
        <f>Expenditure!M47*Expenditure!M60</f>
        <v>0</v>
      </c>
      <c r="N38" s="65">
        <f>Expenditure!N47*Expenditure!N60</f>
        <v>0</v>
      </c>
      <c r="O38" s="65">
        <f>Expenditure!O47*Expenditure!O60</f>
        <v>0</v>
      </c>
      <c r="P38" s="65">
        <f>Expenditure!P47*Expenditure!P60</f>
        <v>0</v>
      </c>
      <c r="Q38" s="65">
        <f>Expenditure!Q47*Expenditure!Q60</f>
        <v>0</v>
      </c>
      <c r="R38" s="65">
        <f>Expenditure!R47*Expenditure!R60</f>
        <v>0</v>
      </c>
      <c r="S38" s="65">
        <f>Expenditure!S47*Expenditure!S60</f>
        <v>0</v>
      </c>
      <c r="T38" s="65">
        <f>Expenditure!T47*Expenditure!T60</f>
        <v>0</v>
      </c>
      <c r="U38" s="65">
        <f>Expenditure!U47*Expenditure!U60</f>
        <v>0</v>
      </c>
      <c r="V38" s="65">
        <f>Expenditure!V47*Expenditure!V60</f>
        <v>0</v>
      </c>
      <c r="W38" s="65">
        <f>Expenditure!W47*Expenditure!W60</f>
        <v>0</v>
      </c>
      <c r="X38" s="65">
        <f>Expenditure!X47*Expenditure!X60</f>
        <v>0</v>
      </c>
      <c r="Y38" s="65">
        <f>Expenditure!Y47*Expenditure!Y60</f>
        <v>0</v>
      </c>
      <c r="Z38" s="65">
        <f>Expenditure!Z47*Expenditure!Z60</f>
        <v>0</v>
      </c>
      <c r="AA38" s="65">
        <f>Expenditure!AA47*Expenditure!AA60</f>
        <v>0</v>
      </c>
      <c r="AB38" s="65">
        <f>Expenditure!AB47*Expenditure!AB60</f>
        <v>0</v>
      </c>
      <c r="AC38" s="65">
        <f>Expenditure!AC47*Expenditure!AC60</f>
        <v>0</v>
      </c>
      <c r="AD38" s="65">
        <f>Expenditure!AD47*Expenditure!AD60</f>
        <v>0</v>
      </c>
      <c r="AE38" s="65">
        <f>Expenditure!AE47*Expenditure!AE60</f>
        <v>0</v>
      </c>
      <c r="AF38" s="65">
        <f>Expenditure!AF47*Expenditure!AF60</f>
        <v>0</v>
      </c>
      <c r="AG38" s="65">
        <f>Expenditure!AG47*Expenditure!AG60</f>
        <v>0</v>
      </c>
      <c r="AH38" s="65">
        <f>Expenditure!AH47*Expenditure!AH60</f>
        <v>0</v>
      </c>
      <c r="AI38" s="65">
        <f>Expenditure!AI47*Expenditure!AI60</f>
        <v>0</v>
      </c>
      <c r="AJ38" s="65">
        <f>Expenditure!AJ47*Expenditure!AJ60</f>
        <v>0</v>
      </c>
      <c r="AK38" s="65">
        <f>Expenditure!AK47*Expenditure!AK60</f>
        <v>0</v>
      </c>
      <c r="AL38" s="65">
        <f>Expenditure!AL47*Expenditure!AL60</f>
        <v>0</v>
      </c>
      <c r="AM38" s="65">
        <f>Expenditure!AM47*Expenditure!AM60</f>
        <v>0</v>
      </c>
      <c r="AN38" s="65">
        <f>Expenditure!AN47*Expenditure!AN60</f>
        <v>0</v>
      </c>
      <c r="AO38" s="65">
        <f>Expenditure!AO47*Expenditure!AO60</f>
        <v>0</v>
      </c>
      <c r="AP38" s="65">
        <f>Expenditure!AP47*Expenditure!AP60</f>
        <v>0</v>
      </c>
      <c r="AQ38" s="65">
        <f>Expenditure!AQ47*Expenditure!AQ60</f>
        <v>0</v>
      </c>
      <c r="AR38" s="65">
        <f>Expenditure!AR47*Expenditure!AR60</f>
        <v>0</v>
      </c>
      <c r="AS38" s="65">
        <f>Expenditure!AS47*Expenditure!AS60</f>
        <v>0</v>
      </c>
      <c r="AT38" s="65">
        <f>Expenditure!AT47*Expenditure!AT60</f>
        <v>0</v>
      </c>
      <c r="AU38" s="65">
        <f>Expenditure!AU47*Expenditure!AU60</f>
        <v>0</v>
      </c>
      <c r="AV38" s="65">
        <f>Expenditure!AV47*Expenditure!AV60</f>
        <v>0</v>
      </c>
      <c r="AW38" s="65">
        <f>Expenditure!AW47*Expenditure!AW60</f>
        <v>0</v>
      </c>
      <c r="AX38" s="65">
        <f>Expenditure!AX47*Expenditure!AX60</f>
        <v>0</v>
      </c>
      <c r="AY38" s="65">
        <f>Expenditure!AY47*Expenditure!AY60</f>
        <v>0</v>
      </c>
      <c r="AZ38" s="65">
        <f>Expenditure!AZ47*Expenditure!AZ60</f>
        <v>0</v>
      </c>
      <c r="BA38" s="65">
        <f>Expenditure!BA47*Expenditure!BA60</f>
        <v>0</v>
      </c>
      <c r="BB38" s="65">
        <f>Expenditure!BB47*Expenditure!BB60</f>
        <v>0</v>
      </c>
      <c r="BC38" s="65">
        <f>Expenditure!BC47*Expenditure!BC60</f>
        <v>0</v>
      </c>
      <c r="BD38" s="65">
        <f>Expenditure!BD47*Expenditure!BD60</f>
        <v>0</v>
      </c>
      <c r="BE38" s="65">
        <f>Expenditure!BE47*Expenditure!BE60</f>
        <v>0</v>
      </c>
      <c r="BF38" s="65">
        <f>Expenditure!BF47*Expenditure!BF60</f>
        <v>0</v>
      </c>
      <c r="BG38" s="65">
        <f>Expenditure!BG47*Expenditure!BG60</f>
        <v>0</v>
      </c>
      <c r="BH38" s="65">
        <f>Expenditure!BH47*Expenditure!BH60</f>
        <v>0</v>
      </c>
      <c r="BI38" s="65">
        <f>Expenditure!BI47*Expenditure!BI60</f>
        <v>0</v>
      </c>
      <c r="BJ38" s="65">
        <f>Expenditure!BJ47*Expenditure!BJ60</f>
        <v>0</v>
      </c>
      <c r="BK38" s="65">
        <f>Expenditure!BK47*Expenditure!BK60</f>
        <v>0</v>
      </c>
      <c r="BL38" s="65">
        <f>Expenditure!BL47*Expenditure!BL60</f>
        <v>0</v>
      </c>
      <c r="BM38" s="65">
        <f>Expenditure!BM47*Expenditure!BM60</f>
        <v>0</v>
      </c>
      <c r="BN38" s="65">
        <f>Expenditure!BN47*Expenditure!BN60</f>
        <v>0</v>
      </c>
      <c r="BO38" s="65">
        <f>Expenditure!BO47*Expenditure!BO60</f>
        <v>0</v>
      </c>
      <c r="BP38" s="65">
        <f>Expenditure!BP47*Expenditure!BP60</f>
        <v>0</v>
      </c>
      <c r="BQ38" s="65">
        <f>Expenditure!BQ47*Expenditure!BQ60</f>
        <v>0</v>
      </c>
      <c r="BR38" s="65">
        <f>Expenditure!BR47*Expenditure!BR60</f>
        <v>0</v>
      </c>
      <c r="BS38" s="65">
        <f>Expenditure!BS47*Expenditure!BS60</f>
        <v>0</v>
      </c>
      <c r="BT38" s="65">
        <f>Expenditure!BT47*Expenditure!BT60</f>
        <v>0</v>
      </c>
      <c r="BU38" s="65">
        <f>Expenditure!BU47*Expenditure!BU60</f>
        <v>0</v>
      </c>
      <c r="BV38" s="65">
        <f>Expenditure!BV47*Expenditure!BV60</f>
        <v>0</v>
      </c>
      <c r="BW38" s="65">
        <f>Expenditure!BW47*Expenditure!BW60</f>
        <v>0</v>
      </c>
      <c r="BX38" s="65">
        <f>Expenditure!BX47*Expenditure!BX60</f>
        <v>0</v>
      </c>
      <c r="BY38" s="65">
        <f>Expenditure!BY47*Expenditure!BY60</f>
        <v>0</v>
      </c>
      <c r="BZ38" s="65">
        <f>Expenditure!BZ47*Expenditure!BZ60</f>
        <v>0</v>
      </c>
      <c r="CA38" s="65">
        <f>Expenditure!CA47*Expenditure!CA60</f>
        <v>0</v>
      </c>
      <c r="CB38" s="65">
        <f>Expenditure!CB47*Expenditure!CB60</f>
        <v>0</v>
      </c>
      <c r="CC38" s="65">
        <f>Expenditure!CC47*Expenditure!CC60</f>
        <v>0</v>
      </c>
      <c r="CD38" s="65">
        <f>Expenditure!CD47*Expenditure!CD60</f>
        <v>0</v>
      </c>
      <c r="CE38" s="65">
        <f>Expenditure!CE47*Expenditure!CE60</f>
        <v>0</v>
      </c>
      <c r="CF38" s="65">
        <f>Expenditure!CF47*Expenditure!CF60</f>
        <v>0</v>
      </c>
      <c r="CG38" s="65">
        <f>Expenditure!CG47*Expenditure!CG60</f>
        <v>0</v>
      </c>
      <c r="CH38" s="65">
        <f>Expenditure!CH47*Expenditure!CH60</f>
        <v>0</v>
      </c>
      <c r="CI38" s="65">
        <f>Expenditure!CI47*Expenditure!CI60</f>
        <v>0</v>
      </c>
      <c r="CJ38" s="65">
        <f>Expenditure!CJ47*Expenditure!CJ60</f>
        <v>0</v>
      </c>
      <c r="CK38" s="65">
        <f>Expenditure!CK47*Expenditure!CK60</f>
        <v>0</v>
      </c>
      <c r="CL38" s="65">
        <f>Expenditure!CL47*Expenditure!CL60</f>
        <v>0</v>
      </c>
      <c r="CM38" s="65">
        <f>Expenditure!CM47*Expenditure!CM60</f>
        <v>0</v>
      </c>
      <c r="CN38" s="65">
        <f>Expenditure!CN47*Expenditure!CN60</f>
        <v>0</v>
      </c>
      <c r="CO38" s="65">
        <f>Expenditure!CO47*Expenditure!CO60</f>
        <v>0</v>
      </c>
      <c r="CP38" s="65">
        <f>Expenditure!CP47*Expenditure!CP60</f>
        <v>0</v>
      </c>
      <c r="CQ38" s="65">
        <f>Expenditure!CQ47*Expenditure!CQ60</f>
        <v>0</v>
      </c>
      <c r="CR38" s="65">
        <f>Expenditure!CR47*Expenditure!CR60</f>
        <v>0</v>
      </c>
      <c r="CS38" s="65">
        <f>Expenditure!CS47*Expenditure!CS60</f>
        <v>0</v>
      </c>
      <c r="CT38" s="65">
        <f>Expenditure!CT47*Expenditure!CT60</f>
        <v>0</v>
      </c>
      <c r="CU38" s="65">
        <f>Expenditure!CU47*Expenditure!CU60</f>
        <v>0</v>
      </c>
      <c r="CV38" s="65">
        <f>Expenditure!CV47*Expenditure!CV60</f>
        <v>0</v>
      </c>
    </row>
    <row r="39" spans="3:103">
      <c r="C39" s="90"/>
      <c r="D39" s="90"/>
      <c r="E39" s="29" t="str">
        <f>Expenditure!E48</f>
        <v>Refurbishments</v>
      </c>
      <c r="F39" s="90"/>
      <c r="G39" s="179" t="s">
        <v>164</v>
      </c>
      <c r="H39" s="90"/>
      <c r="I39" s="180"/>
      <c r="J39" s="229">
        <f t="shared" si="12"/>
        <v>0</v>
      </c>
      <c r="L39" s="65">
        <f>Expenditure!L48*Expenditure!L61</f>
        <v>0</v>
      </c>
      <c r="M39" s="65">
        <f>Expenditure!M48*Expenditure!M61</f>
        <v>0</v>
      </c>
      <c r="N39" s="65">
        <f>Expenditure!N48*Expenditure!N61</f>
        <v>0</v>
      </c>
      <c r="O39" s="65">
        <f>Expenditure!O48*Expenditure!O61</f>
        <v>0</v>
      </c>
      <c r="P39" s="65">
        <f>Expenditure!P48*Expenditure!P61</f>
        <v>0</v>
      </c>
      <c r="Q39" s="65">
        <f>Expenditure!Q48*Expenditure!Q61</f>
        <v>0</v>
      </c>
      <c r="R39" s="65">
        <f>Expenditure!R48*Expenditure!R61</f>
        <v>0</v>
      </c>
      <c r="S39" s="65">
        <f>Expenditure!S48*Expenditure!S61</f>
        <v>0</v>
      </c>
      <c r="T39" s="65">
        <f>Expenditure!T48*Expenditure!T61</f>
        <v>0</v>
      </c>
      <c r="U39" s="65">
        <f>Expenditure!U48*Expenditure!U61</f>
        <v>0</v>
      </c>
      <c r="V39" s="65">
        <f>Expenditure!V48*Expenditure!V61</f>
        <v>0</v>
      </c>
      <c r="W39" s="65">
        <f>Expenditure!W48*Expenditure!W61</f>
        <v>0</v>
      </c>
      <c r="X39" s="65">
        <f>Expenditure!X48*Expenditure!X61</f>
        <v>0</v>
      </c>
      <c r="Y39" s="65">
        <f>Expenditure!Y48*Expenditure!Y61</f>
        <v>0</v>
      </c>
      <c r="Z39" s="65">
        <f>Expenditure!Z48*Expenditure!Z61</f>
        <v>0</v>
      </c>
      <c r="AA39" s="65">
        <f>Expenditure!AA48*Expenditure!AA61</f>
        <v>0</v>
      </c>
      <c r="AB39" s="65">
        <f>Expenditure!AB48*Expenditure!AB61</f>
        <v>0</v>
      </c>
      <c r="AC39" s="65">
        <f>Expenditure!AC48*Expenditure!AC61</f>
        <v>0</v>
      </c>
      <c r="AD39" s="65">
        <f>Expenditure!AD48*Expenditure!AD61</f>
        <v>0</v>
      </c>
      <c r="AE39" s="65">
        <f>Expenditure!AE48*Expenditure!AE61</f>
        <v>0</v>
      </c>
      <c r="AF39" s="65">
        <f>Expenditure!AF48*Expenditure!AF61</f>
        <v>0</v>
      </c>
      <c r="AG39" s="65">
        <f>Expenditure!AG48*Expenditure!AG61</f>
        <v>0</v>
      </c>
      <c r="AH39" s="65">
        <f>Expenditure!AH48*Expenditure!AH61</f>
        <v>0</v>
      </c>
      <c r="AI39" s="65">
        <f>Expenditure!AI48*Expenditure!AI61</f>
        <v>0</v>
      </c>
      <c r="AJ39" s="65">
        <f>Expenditure!AJ48*Expenditure!AJ61</f>
        <v>0</v>
      </c>
      <c r="AK39" s="65">
        <f>Expenditure!AK48*Expenditure!AK61</f>
        <v>0</v>
      </c>
      <c r="AL39" s="65">
        <f>Expenditure!AL48*Expenditure!AL61</f>
        <v>0</v>
      </c>
      <c r="AM39" s="65">
        <f>Expenditure!AM48*Expenditure!AM61</f>
        <v>0</v>
      </c>
      <c r="AN39" s="65">
        <f>Expenditure!AN48*Expenditure!AN61</f>
        <v>0</v>
      </c>
      <c r="AO39" s="65">
        <f>Expenditure!AO48*Expenditure!AO61</f>
        <v>0</v>
      </c>
      <c r="AP39" s="65">
        <f>Expenditure!AP48*Expenditure!AP61</f>
        <v>0</v>
      </c>
      <c r="AQ39" s="65">
        <f>Expenditure!AQ48*Expenditure!AQ61</f>
        <v>0</v>
      </c>
      <c r="AR39" s="65">
        <f>Expenditure!AR48*Expenditure!AR61</f>
        <v>0</v>
      </c>
      <c r="AS39" s="65">
        <f>Expenditure!AS48*Expenditure!AS61</f>
        <v>0</v>
      </c>
      <c r="AT39" s="65">
        <f>Expenditure!AT48*Expenditure!AT61</f>
        <v>0</v>
      </c>
      <c r="AU39" s="65">
        <f>Expenditure!AU48*Expenditure!AU61</f>
        <v>0</v>
      </c>
      <c r="AV39" s="65">
        <f>Expenditure!AV48*Expenditure!AV61</f>
        <v>0</v>
      </c>
      <c r="AW39" s="65">
        <f>Expenditure!AW48*Expenditure!AW61</f>
        <v>0</v>
      </c>
      <c r="AX39" s="65">
        <f>Expenditure!AX48*Expenditure!AX61</f>
        <v>0</v>
      </c>
      <c r="AY39" s="65">
        <f>Expenditure!AY48*Expenditure!AY61</f>
        <v>0</v>
      </c>
      <c r="AZ39" s="65">
        <f>Expenditure!AZ48*Expenditure!AZ61</f>
        <v>0</v>
      </c>
      <c r="BA39" s="65">
        <f>Expenditure!BA48*Expenditure!BA61</f>
        <v>0</v>
      </c>
      <c r="BB39" s="65">
        <f>Expenditure!BB48*Expenditure!BB61</f>
        <v>0</v>
      </c>
      <c r="BC39" s="65">
        <f>Expenditure!BC48*Expenditure!BC61</f>
        <v>0</v>
      </c>
      <c r="BD39" s="65">
        <f>Expenditure!BD48*Expenditure!BD61</f>
        <v>0</v>
      </c>
      <c r="BE39" s="65">
        <f>Expenditure!BE48*Expenditure!BE61</f>
        <v>0</v>
      </c>
      <c r="BF39" s="65">
        <f>Expenditure!BF48*Expenditure!BF61</f>
        <v>0</v>
      </c>
      <c r="BG39" s="65">
        <f>Expenditure!BG48*Expenditure!BG61</f>
        <v>0</v>
      </c>
      <c r="BH39" s="65">
        <f>Expenditure!BH48*Expenditure!BH61</f>
        <v>0</v>
      </c>
      <c r="BI39" s="65">
        <f>Expenditure!BI48*Expenditure!BI61</f>
        <v>0</v>
      </c>
      <c r="BJ39" s="65">
        <f>Expenditure!BJ48*Expenditure!BJ61</f>
        <v>0</v>
      </c>
      <c r="BK39" s="65">
        <f>Expenditure!BK48*Expenditure!BK61</f>
        <v>0</v>
      </c>
      <c r="BL39" s="65">
        <f>Expenditure!BL48*Expenditure!BL61</f>
        <v>0</v>
      </c>
      <c r="BM39" s="65">
        <f>Expenditure!BM48*Expenditure!BM61</f>
        <v>0</v>
      </c>
      <c r="BN39" s="65">
        <f>Expenditure!BN48*Expenditure!BN61</f>
        <v>0</v>
      </c>
      <c r="BO39" s="65">
        <f>Expenditure!BO48*Expenditure!BO61</f>
        <v>0</v>
      </c>
      <c r="BP39" s="65">
        <f>Expenditure!BP48*Expenditure!BP61</f>
        <v>0</v>
      </c>
      <c r="BQ39" s="65">
        <f>Expenditure!BQ48*Expenditure!BQ61</f>
        <v>0</v>
      </c>
      <c r="BR39" s="65">
        <f>Expenditure!BR48*Expenditure!BR61</f>
        <v>0</v>
      </c>
      <c r="BS39" s="65">
        <f>Expenditure!BS48*Expenditure!BS61</f>
        <v>0</v>
      </c>
      <c r="BT39" s="65">
        <f>Expenditure!BT48*Expenditure!BT61</f>
        <v>0</v>
      </c>
      <c r="BU39" s="65">
        <f>Expenditure!BU48*Expenditure!BU61</f>
        <v>0</v>
      </c>
      <c r="BV39" s="65">
        <f>Expenditure!BV48*Expenditure!BV61</f>
        <v>0</v>
      </c>
      <c r="BW39" s="65">
        <f>Expenditure!BW48*Expenditure!BW61</f>
        <v>0</v>
      </c>
      <c r="BX39" s="65">
        <f>Expenditure!BX48*Expenditure!BX61</f>
        <v>0</v>
      </c>
      <c r="BY39" s="65">
        <f>Expenditure!BY48*Expenditure!BY61</f>
        <v>0</v>
      </c>
      <c r="BZ39" s="65">
        <f>Expenditure!BZ48*Expenditure!BZ61</f>
        <v>0</v>
      </c>
      <c r="CA39" s="65">
        <f>Expenditure!CA48*Expenditure!CA61</f>
        <v>0</v>
      </c>
      <c r="CB39" s="65">
        <f>Expenditure!CB48*Expenditure!CB61</f>
        <v>0</v>
      </c>
      <c r="CC39" s="65">
        <f>Expenditure!CC48*Expenditure!CC61</f>
        <v>0</v>
      </c>
      <c r="CD39" s="65">
        <f>Expenditure!CD48*Expenditure!CD61</f>
        <v>0</v>
      </c>
      <c r="CE39" s="65">
        <f>Expenditure!CE48*Expenditure!CE61</f>
        <v>0</v>
      </c>
      <c r="CF39" s="65">
        <f>Expenditure!CF48*Expenditure!CF61</f>
        <v>0</v>
      </c>
      <c r="CG39" s="65">
        <f>Expenditure!CG48*Expenditure!CG61</f>
        <v>0</v>
      </c>
      <c r="CH39" s="65">
        <f>Expenditure!CH48*Expenditure!CH61</f>
        <v>0</v>
      </c>
      <c r="CI39" s="65">
        <f>Expenditure!CI48*Expenditure!CI61</f>
        <v>0</v>
      </c>
      <c r="CJ39" s="65">
        <f>Expenditure!CJ48*Expenditure!CJ61</f>
        <v>0</v>
      </c>
      <c r="CK39" s="65">
        <f>Expenditure!CK48*Expenditure!CK61</f>
        <v>0</v>
      </c>
      <c r="CL39" s="65">
        <f>Expenditure!CL48*Expenditure!CL61</f>
        <v>0</v>
      </c>
      <c r="CM39" s="65">
        <f>Expenditure!CM48*Expenditure!CM61</f>
        <v>0</v>
      </c>
      <c r="CN39" s="65">
        <f>Expenditure!CN48*Expenditure!CN61</f>
        <v>0</v>
      </c>
      <c r="CO39" s="65">
        <f>Expenditure!CO48*Expenditure!CO61</f>
        <v>0</v>
      </c>
      <c r="CP39" s="65">
        <f>Expenditure!CP48*Expenditure!CP61</f>
        <v>0</v>
      </c>
      <c r="CQ39" s="65">
        <f>Expenditure!CQ48*Expenditure!CQ61</f>
        <v>0</v>
      </c>
      <c r="CR39" s="65">
        <f>Expenditure!CR48*Expenditure!CR61</f>
        <v>0</v>
      </c>
      <c r="CS39" s="65">
        <f>Expenditure!CS48*Expenditure!CS61</f>
        <v>0</v>
      </c>
      <c r="CT39" s="65">
        <f>Expenditure!CT48*Expenditure!CT61</f>
        <v>0</v>
      </c>
      <c r="CU39" s="65">
        <f>Expenditure!CU48*Expenditure!CU61</f>
        <v>0</v>
      </c>
      <c r="CV39" s="65">
        <f>Expenditure!CV48*Expenditure!CV61</f>
        <v>0</v>
      </c>
    </row>
    <row r="40" spans="3:103">
      <c r="C40" s="90"/>
      <c r="D40" s="90"/>
      <c r="E40" s="29" t="str">
        <f>Expenditure!E49</f>
        <v>Insurance</v>
      </c>
      <c r="F40" s="90"/>
      <c r="G40" s="179" t="s">
        <v>164</v>
      </c>
      <c r="H40" s="90"/>
      <c r="I40" s="180"/>
      <c r="J40" s="229">
        <f t="shared" si="12"/>
        <v>0</v>
      </c>
      <c r="L40" s="65">
        <f>Expenditure!L49*Expenditure!L62</f>
        <v>0</v>
      </c>
      <c r="M40" s="65">
        <f>Expenditure!M49*Expenditure!M62</f>
        <v>0</v>
      </c>
      <c r="N40" s="65">
        <f>Expenditure!N49*Expenditure!N62</f>
        <v>0</v>
      </c>
      <c r="O40" s="65">
        <f>Expenditure!O49*Expenditure!O62</f>
        <v>0</v>
      </c>
      <c r="P40" s="65">
        <f>Expenditure!P49*Expenditure!P62</f>
        <v>0</v>
      </c>
      <c r="Q40" s="65">
        <f>Expenditure!Q49*Expenditure!Q62</f>
        <v>0</v>
      </c>
      <c r="R40" s="65">
        <f>Expenditure!R49*Expenditure!R62</f>
        <v>0</v>
      </c>
      <c r="S40" s="65">
        <f>Expenditure!S49*Expenditure!S62</f>
        <v>0</v>
      </c>
      <c r="T40" s="65">
        <f>Expenditure!T49*Expenditure!T62</f>
        <v>0</v>
      </c>
      <c r="U40" s="65">
        <f>Expenditure!U49*Expenditure!U62</f>
        <v>0</v>
      </c>
      <c r="V40" s="65">
        <f>Expenditure!V49*Expenditure!V62</f>
        <v>0</v>
      </c>
      <c r="W40" s="65">
        <f>Expenditure!W49*Expenditure!W62</f>
        <v>0</v>
      </c>
      <c r="X40" s="65">
        <f>Expenditure!X49*Expenditure!X62</f>
        <v>0</v>
      </c>
      <c r="Y40" s="65">
        <f>Expenditure!Y49*Expenditure!Y62</f>
        <v>0</v>
      </c>
      <c r="Z40" s="65">
        <f>Expenditure!Z49*Expenditure!Z62</f>
        <v>0</v>
      </c>
      <c r="AA40" s="65">
        <f>Expenditure!AA49*Expenditure!AA62</f>
        <v>0</v>
      </c>
      <c r="AB40" s="65">
        <f>Expenditure!AB49*Expenditure!AB62</f>
        <v>0</v>
      </c>
      <c r="AC40" s="65">
        <f>Expenditure!AC49*Expenditure!AC62</f>
        <v>0</v>
      </c>
      <c r="AD40" s="65">
        <f>Expenditure!AD49*Expenditure!AD62</f>
        <v>0</v>
      </c>
      <c r="AE40" s="65">
        <f>Expenditure!AE49*Expenditure!AE62</f>
        <v>0</v>
      </c>
      <c r="AF40" s="65">
        <f>Expenditure!AF49*Expenditure!AF62</f>
        <v>0</v>
      </c>
      <c r="AG40" s="65">
        <f>Expenditure!AG49*Expenditure!AG62</f>
        <v>0</v>
      </c>
      <c r="AH40" s="65">
        <f>Expenditure!AH49*Expenditure!AH62</f>
        <v>0</v>
      </c>
      <c r="AI40" s="65">
        <f>Expenditure!AI49*Expenditure!AI62</f>
        <v>0</v>
      </c>
      <c r="AJ40" s="65">
        <f>Expenditure!AJ49*Expenditure!AJ62</f>
        <v>0</v>
      </c>
      <c r="AK40" s="65">
        <f>Expenditure!AK49*Expenditure!AK62</f>
        <v>0</v>
      </c>
      <c r="AL40" s="65">
        <f>Expenditure!AL49*Expenditure!AL62</f>
        <v>0</v>
      </c>
      <c r="AM40" s="65">
        <f>Expenditure!AM49*Expenditure!AM62</f>
        <v>0</v>
      </c>
      <c r="AN40" s="65">
        <f>Expenditure!AN49*Expenditure!AN62</f>
        <v>0</v>
      </c>
      <c r="AO40" s="65">
        <f>Expenditure!AO49*Expenditure!AO62</f>
        <v>0</v>
      </c>
      <c r="AP40" s="65">
        <f>Expenditure!AP49*Expenditure!AP62</f>
        <v>0</v>
      </c>
      <c r="AQ40" s="65">
        <f>Expenditure!AQ49*Expenditure!AQ62</f>
        <v>0</v>
      </c>
      <c r="AR40" s="65">
        <f>Expenditure!AR49*Expenditure!AR62</f>
        <v>0</v>
      </c>
      <c r="AS40" s="65">
        <f>Expenditure!AS49*Expenditure!AS62</f>
        <v>0</v>
      </c>
      <c r="AT40" s="65">
        <f>Expenditure!AT49*Expenditure!AT62</f>
        <v>0</v>
      </c>
      <c r="AU40" s="65">
        <f>Expenditure!AU49*Expenditure!AU62</f>
        <v>0</v>
      </c>
      <c r="AV40" s="65">
        <f>Expenditure!AV49*Expenditure!AV62</f>
        <v>0</v>
      </c>
      <c r="AW40" s="65">
        <f>Expenditure!AW49*Expenditure!AW62</f>
        <v>0</v>
      </c>
      <c r="AX40" s="65">
        <f>Expenditure!AX49*Expenditure!AX62</f>
        <v>0</v>
      </c>
      <c r="AY40" s="65">
        <f>Expenditure!AY49*Expenditure!AY62</f>
        <v>0</v>
      </c>
      <c r="AZ40" s="65">
        <f>Expenditure!AZ49*Expenditure!AZ62</f>
        <v>0</v>
      </c>
      <c r="BA40" s="65">
        <f>Expenditure!BA49*Expenditure!BA62</f>
        <v>0</v>
      </c>
      <c r="BB40" s="65">
        <f>Expenditure!BB49*Expenditure!BB62</f>
        <v>0</v>
      </c>
      <c r="BC40" s="65">
        <f>Expenditure!BC49*Expenditure!BC62</f>
        <v>0</v>
      </c>
      <c r="BD40" s="65">
        <f>Expenditure!BD49*Expenditure!BD62</f>
        <v>0</v>
      </c>
      <c r="BE40" s="65">
        <f>Expenditure!BE49*Expenditure!BE62</f>
        <v>0</v>
      </c>
      <c r="BF40" s="65">
        <f>Expenditure!BF49*Expenditure!BF62</f>
        <v>0</v>
      </c>
      <c r="BG40" s="65">
        <f>Expenditure!BG49*Expenditure!BG62</f>
        <v>0</v>
      </c>
      <c r="BH40" s="65">
        <f>Expenditure!BH49*Expenditure!BH62</f>
        <v>0</v>
      </c>
      <c r="BI40" s="65">
        <f>Expenditure!BI49*Expenditure!BI62</f>
        <v>0</v>
      </c>
      <c r="BJ40" s="65">
        <f>Expenditure!BJ49*Expenditure!BJ62</f>
        <v>0</v>
      </c>
      <c r="BK40" s="65">
        <f>Expenditure!BK49*Expenditure!BK62</f>
        <v>0</v>
      </c>
      <c r="BL40" s="65">
        <f>Expenditure!BL49*Expenditure!BL62</f>
        <v>0</v>
      </c>
      <c r="BM40" s="65">
        <f>Expenditure!BM49*Expenditure!BM62</f>
        <v>0</v>
      </c>
      <c r="BN40" s="65">
        <f>Expenditure!BN49*Expenditure!BN62</f>
        <v>0</v>
      </c>
      <c r="BO40" s="65">
        <f>Expenditure!BO49*Expenditure!BO62</f>
        <v>0</v>
      </c>
      <c r="BP40" s="65">
        <f>Expenditure!BP49*Expenditure!BP62</f>
        <v>0</v>
      </c>
      <c r="BQ40" s="65">
        <f>Expenditure!BQ49*Expenditure!BQ62</f>
        <v>0</v>
      </c>
      <c r="BR40" s="65">
        <f>Expenditure!BR49*Expenditure!BR62</f>
        <v>0</v>
      </c>
      <c r="BS40" s="65">
        <f>Expenditure!BS49*Expenditure!BS62</f>
        <v>0</v>
      </c>
      <c r="BT40" s="65">
        <f>Expenditure!BT49*Expenditure!BT62</f>
        <v>0</v>
      </c>
      <c r="BU40" s="65">
        <f>Expenditure!BU49*Expenditure!BU62</f>
        <v>0</v>
      </c>
      <c r="BV40" s="65">
        <f>Expenditure!BV49*Expenditure!BV62</f>
        <v>0</v>
      </c>
      <c r="BW40" s="65">
        <f>Expenditure!BW49*Expenditure!BW62</f>
        <v>0</v>
      </c>
      <c r="BX40" s="65">
        <f>Expenditure!BX49*Expenditure!BX62</f>
        <v>0</v>
      </c>
      <c r="BY40" s="65">
        <f>Expenditure!BY49*Expenditure!BY62</f>
        <v>0</v>
      </c>
      <c r="BZ40" s="65">
        <f>Expenditure!BZ49*Expenditure!BZ62</f>
        <v>0</v>
      </c>
      <c r="CA40" s="65">
        <f>Expenditure!CA49*Expenditure!CA62</f>
        <v>0</v>
      </c>
      <c r="CB40" s="65">
        <f>Expenditure!CB49*Expenditure!CB62</f>
        <v>0</v>
      </c>
      <c r="CC40" s="65">
        <f>Expenditure!CC49*Expenditure!CC62</f>
        <v>0</v>
      </c>
      <c r="CD40" s="65">
        <f>Expenditure!CD49*Expenditure!CD62</f>
        <v>0</v>
      </c>
      <c r="CE40" s="65">
        <f>Expenditure!CE49*Expenditure!CE62</f>
        <v>0</v>
      </c>
      <c r="CF40" s="65">
        <f>Expenditure!CF49*Expenditure!CF62</f>
        <v>0</v>
      </c>
      <c r="CG40" s="65">
        <f>Expenditure!CG49*Expenditure!CG62</f>
        <v>0</v>
      </c>
      <c r="CH40" s="65">
        <f>Expenditure!CH49*Expenditure!CH62</f>
        <v>0</v>
      </c>
      <c r="CI40" s="65">
        <f>Expenditure!CI49*Expenditure!CI62</f>
        <v>0</v>
      </c>
      <c r="CJ40" s="65">
        <f>Expenditure!CJ49*Expenditure!CJ62</f>
        <v>0</v>
      </c>
      <c r="CK40" s="65">
        <f>Expenditure!CK49*Expenditure!CK62</f>
        <v>0</v>
      </c>
      <c r="CL40" s="65">
        <f>Expenditure!CL49*Expenditure!CL62</f>
        <v>0</v>
      </c>
      <c r="CM40" s="65">
        <f>Expenditure!CM49*Expenditure!CM62</f>
        <v>0</v>
      </c>
      <c r="CN40" s="65">
        <f>Expenditure!CN49*Expenditure!CN62</f>
        <v>0</v>
      </c>
      <c r="CO40" s="65">
        <f>Expenditure!CO49*Expenditure!CO62</f>
        <v>0</v>
      </c>
      <c r="CP40" s="65">
        <f>Expenditure!CP49*Expenditure!CP62</f>
        <v>0</v>
      </c>
      <c r="CQ40" s="65">
        <f>Expenditure!CQ49*Expenditure!CQ62</f>
        <v>0</v>
      </c>
      <c r="CR40" s="65">
        <f>Expenditure!CR49*Expenditure!CR62</f>
        <v>0</v>
      </c>
      <c r="CS40" s="65">
        <f>Expenditure!CS49*Expenditure!CS62</f>
        <v>0</v>
      </c>
      <c r="CT40" s="65">
        <f>Expenditure!CT49*Expenditure!CT62</f>
        <v>0</v>
      </c>
      <c r="CU40" s="65">
        <f>Expenditure!CU49*Expenditure!CU62</f>
        <v>0</v>
      </c>
      <c r="CV40" s="65">
        <f>Expenditure!CV49*Expenditure!CV62</f>
        <v>0</v>
      </c>
    </row>
    <row r="41" spans="3:103">
      <c r="C41" s="90"/>
      <c r="D41" s="90"/>
      <c r="E41" s="29" t="str">
        <f>Expenditure!E50</f>
        <v>ISFS CAPEX</v>
      </c>
      <c r="F41" s="90"/>
      <c r="G41" s="179" t="s">
        <v>164</v>
      </c>
      <c r="H41" s="90"/>
      <c r="I41" s="180"/>
      <c r="J41" s="229">
        <f t="shared" si="12"/>
        <v>0</v>
      </c>
      <c r="L41" s="65">
        <f>Expenditure!L50*Expenditure!L63</f>
        <v>0</v>
      </c>
      <c r="M41" s="65">
        <f>Expenditure!M50*Expenditure!M63</f>
        <v>0</v>
      </c>
      <c r="N41" s="65">
        <f>Expenditure!N50*Expenditure!N63</f>
        <v>0</v>
      </c>
      <c r="O41" s="65">
        <f>Expenditure!O50*Expenditure!O63</f>
        <v>0</v>
      </c>
      <c r="P41" s="65">
        <f>Expenditure!P50*Expenditure!P63</f>
        <v>0</v>
      </c>
      <c r="Q41" s="65">
        <f>Expenditure!Q50*Expenditure!Q63</f>
        <v>0</v>
      </c>
      <c r="R41" s="65">
        <f>Expenditure!R50*Expenditure!R63</f>
        <v>0</v>
      </c>
      <c r="S41" s="65">
        <f>Expenditure!S50*Expenditure!S63</f>
        <v>0</v>
      </c>
      <c r="T41" s="65">
        <f>Expenditure!T50*Expenditure!T63</f>
        <v>0</v>
      </c>
      <c r="U41" s="65">
        <f>Expenditure!U50*Expenditure!U63</f>
        <v>0</v>
      </c>
      <c r="V41" s="65">
        <f>Expenditure!V50*Expenditure!V63</f>
        <v>0</v>
      </c>
      <c r="W41" s="65">
        <f>Expenditure!W50*Expenditure!W63</f>
        <v>0</v>
      </c>
      <c r="X41" s="65">
        <f>Expenditure!X50*Expenditure!X63</f>
        <v>0</v>
      </c>
      <c r="Y41" s="65">
        <f>Expenditure!Y50*Expenditure!Y63</f>
        <v>0</v>
      </c>
      <c r="Z41" s="65">
        <f>Expenditure!Z50*Expenditure!Z63</f>
        <v>0</v>
      </c>
      <c r="AA41" s="65">
        <f>Expenditure!AA50*Expenditure!AA63</f>
        <v>0</v>
      </c>
      <c r="AB41" s="65">
        <f>Expenditure!AB50*Expenditure!AB63</f>
        <v>0</v>
      </c>
      <c r="AC41" s="65">
        <f>Expenditure!AC50*Expenditure!AC63</f>
        <v>0</v>
      </c>
      <c r="AD41" s="65">
        <f>Expenditure!AD50*Expenditure!AD63</f>
        <v>0</v>
      </c>
      <c r="AE41" s="65">
        <f>Expenditure!AE50*Expenditure!AE63</f>
        <v>0</v>
      </c>
      <c r="AF41" s="65">
        <f>Expenditure!AF50*Expenditure!AF63</f>
        <v>0</v>
      </c>
      <c r="AG41" s="65">
        <f>Expenditure!AG50*Expenditure!AG63</f>
        <v>0</v>
      </c>
      <c r="AH41" s="65">
        <f>Expenditure!AH50*Expenditure!AH63</f>
        <v>0</v>
      </c>
      <c r="AI41" s="65">
        <f>Expenditure!AI50*Expenditure!AI63</f>
        <v>0</v>
      </c>
      <c r="AJ41" s="65">
        <f>Expenditure!AJ50*Expenditure!AJ63</f>
        <v>0</v>
      </c>
      <c r="AK41" s="65">
        <f>Expenditure!AK50*Expenditure!AK63</f>
        <v>0</v>
      </c>
      <c r="AL41" s="65">
        <f>Expenditure!AL50*Expenditure!AL63</f>
        <v>0</v>
      </c>
      <c r="AM41" s="65">
        <f>Expenditure!AM50*Expenditure!AM63</f>
        <v>0</v>
      </c>
      <c r="AN41" s="65">
        <f>Expenditure!AN50*Expenditure!AN63</f>
        <v>0</v>
      </c>
      <c r="AO41" s="65">
        <f>Expenditure!AO50*Expenditure!AO63</f>
        <v>0</v>
      </c>
      <c r="AP41" s="65">
        <f>Expenditure!AP50*Expenditure!AP63</f>
        <v>0</v>
      </c>
      <c r="AQ41" s="65">
        <f>Expenditure!AQ50*Expenditure!AQ63</f>
        <v>0</v>
      </c>
      <c r="AR41" s="65">
        <f>Expenditure!AR50*Expenditure!AR63</f>
        <v>0</v>
      </c>
      <c r="AS41" s="65">
        <f>Expenditure!AS50*Expenditure!AS63</f>
        <v>0</v>
      </c>
      <c r="AT41" s="65">
        <f>Expenditure!AT50*Expenditure!AT63</f>
        <v>0</v>
      </c>
      <c r="AU41" s="65">
        <f>Expenditure!AU50*Expenditure!AU63</f>
        <v>0</v>
      </c>
      <c r="AV41" s="65">
        <f>Expenditure!AV50*Expenditure!AV63</f>
        <v>0</v>
      </c>
      <c r="AW41" s="65">
        <f>Expenditure!AW50*Expenditure!AW63</f>
        <v>0</v>
      </c>
      <c r="AX41" s="65">
        <f>Expenditure!AX50*Expenditure!AX63</f>
        <v>0</v>
      </c>
      <c r="AY41" s="65">
        <f>Expenditure!AY50*Expenditure!AY63</f>
        <v>0</v>
      </c>
      <c r="AZ41" s="65">
        <f>Expenditure!AZ50*Expenditure!AZ63</f>
        <v>0</v>
      </c>
      <c r="BA41" s="65">
        <f>Expenditure!BA50*Expenditure!BA63</f>
        <v>0</v>
      </c>
      <c r="BB41" s="65">
        <f>Expenditure!BB50*Expenditure!BB63</f>
        <v>0</v>
      </c>
      <c r="BC41" s="65">
        <f>Expenditure!BC50*Expenditure!BC63</f>
        <v>0</v>
      </c>
      <c r="BD41" s="65">
        <f>Expenditure!BD50*Expenditure!BD63</f>
        <v>0</v>
      </c>
      <c r="BE41" s="65">
        <f>Expenditure!BE50*Expenditure!BE63</f>
        <v>0</v>
      </c>
      <c r="BF41" s="65">
        <f>Expenditure!BF50*Expenditure!BF63</f>
        <v>0</v>
      </c>
      <c r="BG41" s="65">
        <f>Expenditure!BG50*Expenditure!BG63</f>
        <v>0</v>
      </c>
      <c r="BH41" s="65">
        <f>Expenditure!BH50*Expenditure!BH63</f>
        <v>0</v>
      </c>
      <c r="BI41" s="65">
        <f>Expenditure!BI50*Expenditure!BI63</f>
        <v>0</v>
      </c>
      <c r="BJ41" s="65">
        <f>Expenditure!BJ50*Expenditure!BJ63</f>
        <v>0</v>
      </c>
      <c r="BK41" s="65">
        <f>Expenditure!BK50*Expenditure!BK63</f>
        <v>0</v>
      </c>
      <c r="BL41" s="65">
        <f>Expenditure!BL50*Expenditure!BL63</f>
        <v>0</v>
      </c>
      <c r="BM41" s="65">
        <f>Expenditure!BM50*Expenditure!BM63</f>
        <v>0</v>
      </c>
      <c r="BN41" s="65">
        <f>Expenditure!BN50*Expenditure!BN63</f>
        <v>0</v>
      </c>
      <c r="BO41" s="65">
        <f>Expenditure!BO50*Expenditure!BO63</f>
        <v>0</v>
      </c>
      <c r="BP41" s="65">
        <f>Expenditure!BP50*Expenditure!BP63</f>
        <v>0</v>
      </c>
      <c r="BQ41" s="65">
        <f>Expenditure!BQ50*Expenditure!BQ63</f>
        <v>0</v>
      </c>
      <c r="BR41" s="65">
        <f>Expenditure!BR50*Expenditure!BR63</f>
        <v>0</v>
      </c>
      <c r="BS41" s="65">
        <f>Expenditure!BS50*Expenditure!BS63</f>
        <v>0</v>
      </c>
      <c r="BT41" s="65">
        <f>Expenditure!BT50*Expenditure!BT63</f>
        <v>0</v>
      </c>
      <c r="BU41" s="65">
        <f>Expenditure!BU50*Expenditure!BU63</f>
        <v>0</v>
      </c>
      <c r="BV41" s="65">
        <f>Expenditure!BV50*Expenditure!BV63</f>
        <v>0</v>
      </c>
      <c r="BW41" s="65">
        <f>Expenditure!BW50*Expenditure!BW63</f>
        <v>0</v>
      </c>
      <c r="BX41" s="65">
        <f>Expenditure!BX50*Expenditure!BX63</f>
        <v>0</v>
      </c>
      <c r="BY41" s="65">
        <f>Expenditure!BY50*Expenditure!BY63</f>
        <v>0</v>
      </c>
      <c r="BZ41" s="65">
        <f>Expenditure!BZ50*Expenditure!BZ63</f>
        <v>0</v>
      </c>
      <c r="CA41" s="65">
        <f>Expenditure!CA50*Expenditure!CA63</f>
        <v>0</v>
      </c>
      <c r="CB41" s="65">
        <f>Expenditure!CB50*Expenditure!CB63</f>
        <v>0</v>
      </c>
      <c r="CC41" s="65">
        <f>Expenditure!CC50*Expenditure!CC63</f>
        <v>0</v>
      </c>
      <c r="CD41" s="65">
        <f>Expenditure!CD50*Expenditure!CD63</f>
        <v>0</v>
      </c>
      <c r="CE41" s="65">
        <f>Expenditure!CE50*Expenditure!CE63</f>
        <v>0</v>
      </c>
      <c r="CF41" s="65">
        <f>Expenditure!CF50*Expenditure!CF63</f>
        <v>0</v>
      </c>
      <c r="CG41" s="65">
        <f>Expenditure!CG50*Expenditure!CG63</f>
        <v>0</v>
      </c>
      <c r="CH41" s="65">
        <f>Expenditure!CH50*Expenditure!CH63</f>
        <v>0</v>
      </c>
      <c r="CI41" s="65">
        <f>Expenditure!CI50*Expenditure!CI63</f>
        <v>0</v>
      </c>
      <c r="CJ41" s="65">
        <f>Expenditure!CJ50*Expenditure!CJ63</f>
        <v>0</v>
      </c>
      <c r="CK41" s="65">
        <f>Expenditure!CK50*Expenditure!CK63</f>
        <v>0</v>
      </c>
      <c r="CL41" s="65">
        <f>Expenditure!CL50*Expenditure!CL63</f>
        <v>0</v>
      </c>
      <c r="CM41" s="65">
        <f>Expenditure!CM50*Expenditure!CM63</f>
        <v>0</v>
      </c>
      <c r="CN41" s="65">
        <f>Expenditure!CN50*Expenditure!CN63</f>
        <v>0</v>
      </c>
      <c r="CO41" s="65">
        <f>Expenditure!CO50*Expenditure!CO63</f>
        <v>0</v>
      </c>
      <c r="CP41" s="65">
        <f>Expenditure!CP50*Expenditure!CP63</f>
        <v>0</v>
      </c>
      <c r="CQ41" s="65">
        <f>Expenditure!CQ50*Expenditure!CQ63</f>
        <v>0</v>
      </c>
      <c r="CR41" s="65">
        <f>Expenditure!CR50*Expenditure!CR63</f>
        <v>0</v>
      </c>
      <c r="CS41" s="65">
        <f>Expenditure!CS50*Expenditure!CS63</f>
        <v>0</v>
      </c>
      <c r="CT41" s="65">
        <f>Expenditure!CT50*Expenditure!CT63</f>
        <v>0</v>
      </c>
      <c r="CU41" s="65">
        <f>Expenditure!CU50*Expenditure!CU63</f>
        <v>0</v>
      </c>
      <c r="CV41" s="65">
        <f>Expenditure!CV50*Expenditure!CV63</f>
        <v>0</v>
      </c>
    </row>
    <row r="42" spans="3:103">
      <c r="C42" s="90"/>
      <c r="D42" s="90"/>
      <c r="E42" s="29" t="str">
        <f>Expenditure!E51</f>
        <v>ISFS OPEX</v>
      </c>
      <c r="F42" s="90"/>
      <c r="G42" s="179" t="s">
        <v>164</v>
      </c>
      <c r="H42" s="90"/>
      <c r="I42" s="180"/>
      <c r="J42" s="229">
        <f t="shared" si="12"/>
        <v>0</v>
      </c>
      <c r="L42" s="65">
        <f>Expenditure!L51*Expenditure!L64</f>
        <v>0</v>
      </c>
      <c r="M42" s="65">
        <f>Expenditure!M51*Expenditure!M64</f>
        <v>0</v>
      </c>
      <c r="N42" s="65">
        <f>Expenditure!N51*Expenditure!N64</f>
        <v>0</v>
      </c>
      <c r="O42" s="65">
        <f>Expenditure!O51*Expenditure!O64</f>
        <v>0</v>
      </c>
      <c r="P42" s="65">
        <f>Expenditure!P51*Expenditure!P64</f>
        <v>0</v>
      </c>
      <c r="Q42" s="65">
        <f>Expenditure!Q51*Expenditure!Q64</f>
        <v>0</v>
      </c>
      <c r="R42" s="65">
        <f>Expenditure!R51*Expenditure!R64</f>
        <v>0</v>
      </c>
      <c r="S42" s="65">
        <f>Expenditure!S51*Expenditure!S64</f>
        <v>0</v>
      </c>
      <c r="T42" s="65">
        <f>Expenditure!T51*Expenditure!T64</f>
        <v>0</v>
      </c>
      <c r="U42" s="65">
        <f>Expenditure!U51*Expenditure!U64</f>
        <v>0</v>
      </c>
      <c r="V42" s="65">
        <f>Expenditure!V51*Expenditure!V64</f>
        <v>0</v>
      </c>
      <c r="W42" s="65">
        <f>Expenditure!W51*Expenditure!W64</f>
        <v>0</v>
      </c>
      <c r="X42" s="65">
        <f>Expenditure!X51*Expenditure!X64</f>
        <v>0</v>
      </c>
      <c r="Y42" s="65">
        <f>Expenditure!Y51*Expenditure!Y64</f>
        <v>0</v>
      </c>
      <c r="Z42" s="65">
        <f>Expenditure!Z51*Expenditure!Z64</f>
        <v>0</v>
      </c>
      <c r="AA42" s="65">
        <f>Expenditure!AA51*Expenditure!AA64</f>
        <v>0</v>
      </c>
      <c r="AB42" s="65">
        <f>Expenditure!AB51*Expenditure!AB64</f>
        <v>0</v>
      </c>
      <c r="AC42" s="65">
        <f>Expenditure!AC51*Expenditure!AC64</f>
        <v>0</v>
      </c>
      <c r="AD42" s="65">
        <f>Expenditure!AD51*Expenditure!AD64</f>
        <v>0</v>
      </c>
      <c r="AE42" s="65">
        <f>Expenditure!AE51*Expenditure!AE64</f>
        <v>0</v>
      </c>
      <c r="AF42" s="65">
        <f>Expenditure!AF51*Expenditure!AF64</f>
        <v>0</v>
      </c>
      <c r="AG42" s="65">
        <f>Expenditure!AG51*Expenditure!AG64</f>
        <v>0</v>
      </c>
      <c r="AH42" s="65">
        <f>Expenditure!AH51*Expenditure!AH64</f>
        <v>0</v>
      </c>
      <c r="AI42" s="65">
        <f>Expenditure!AI51*Expenditure!AI64</f>
        <v>0</v>
      </c>
      <c r="AJ42" s="65">
        <f>Expenditure!AJ51*Expenditure!AJ64</f>
        <v>0</v>
      </c>
      <c r="AK42" s="65">
        <f>Expenditure!AK51*Expenditure!AK64</f>
        <v>0</v>
      </c>
      <c r="AL42" s="65">
        <f>Expenditure!AL51*Expenditure!AL64</f>
        <v>0</v>
      </c>
      <c r="AM42" s="65">
        <f>Expenditure!AM51*Expenditure!AM64</f>
        <v>0</v>
      </c>
      <c r="AN42" s="65">
        <f>Expenditure!AN51*Expenditure!AN64</f>
        <v>0</v>
      </c>
      <c r="AO42" s="65">
        <f>Expenditure!AO51*Expenditure!AO64</f>
        <v>0</v>
      </c>
      <c r="AP42" s="65">
        <f>Expenditure!AP51*Expenditure!AP64</f>
        <v>0</v>
      </c>
      <c r="AQ42" s="65">
        <f>Expenditure!AQ51*Expenditure!AQ64</f>
        <v>0</v>
      </c>
      <c r="AR42" s="65">
        <f>Expenditure!AR51*Expenditure!AR64</f>
        <v>0</v>
      </c>
      <c r="AS42" s="65">
        <f>Expenditure!AS51*Expenditure!AS64</f>
        <v>0</v>
      </c>
      <c r="AT42" s="65">
        <f>Expenditure!AT51*Expenditure!AT64</f>
        <v>0</v>
      </c>
      <c r="AU42" s="65">
        <f>Expenditure!AU51*Expenditure!AU64</f>
        <v>0</v>
      </c>
      <c r="AV42" s="65">
        <f>Expenditure!AV51*Expenditure!AV64</f>
        <v>0</v>
      </c>
      <c r="AW42" s="65">
        <f>Expenditure!AW51*Expenditure!AW64</f>
        <v>0</v>
      </c>
      <c r="AX42" s="65">
        <f>Expenditure!AX51*Expenditure!AX64</f>
        <v>0</v>
      </c>
      <c r="AY42" s="65">
        <f>Expenditure!AY51*Expenditure!AY64</f>
        <v>0</v>
      </c>
      <c r="AZ42" s="65">
        <f>Expenditure!AZ51*Expenditure!AZ64</f>
        <v>0</v>
      </c>
      <c r="BA42" s="65">
        <f>Expenditure!BA51*Expenditure!BA64</f>
        <v>0</v>
      </c>
      <c r="BB42" s="65">
        <f>Expenditure!BB51*Expenditure!BB64</f>
        <v>0</v>
      </c>
      <c r="BC42" s="65">
        <f>Expenditure!BC51*Expenditure!BC64</f>
        <v>0</v>
      </c>
      <c r="BD42" s="65">
        <f>Expenditure!BD51*Expenditure!BD64</f>
        <v>0</v>
      </c>
      <c r="BE42" s="65">
        <f>Expenditure!BE51*Expenditure!BE64</f>
        <v>0</v>
      </c>
      <c r="BF42" s="65">
        <f>Expenditure!BF51*Expenditure!BF64</f>
        <v>0</v>
      </c>
      <c r="BG42" s="65">
        <f>Expenditure!BG51*Expenditure!BG64</f>
        <v>0</v>
      </c>
      <c r="BH42" s="65">
        <f>Expenditure!BH51*Expenditure!BH64</f>
        <v>0</v>
      </c>
      <c r="BI42" s="65">
        <f>Expenditure!BI51*Expenditure!BI64</f>
        <v>0</v>
      </c>
      <c r="BJ42" s="65">
        <f>Expenditure!BJ51*Expenditure!BJ64</f>
        <v>0</v>
      </c>
      <c r="BK42" s="65">
        <f>Expenditure!BK51*Expenditure!BK64</f>
        <v>0</v>
      </c>
      <c r="BL42" s="65">
        <f>Expenditure!BL51*Expenditure!BL64</f>
        <v>0</v>
      </c>
      <c r="BM42" s="65">
        <f>Expenditure!BM51*Expenditure!BM64</f>
        <v>0</v>
      </c>
      <c r="BN42" s="65">
        <f>Expenditure!BN51*Expenditure!BN64</f>
        <v>0</v>
      </c>
      <c r="BO42" s="65">
        <f>Expenditure!BO51*Expenditure!BO64</f>
        <v>0</v>
      </c>
      <c r="BP42" s="65">
        <f>Expenditure!BP51*Expenditure!BP64</f>
        <v>0</v>
      </c>
      <c r="BQ42" s="65">
        <f>Expenditure!BQ51*Expenditure!BQ64</f>
        <v>0</v>
      </c>
      <c r="BR42" s="65">
        <f>Expenditure!BR51*Expenditure!BR64</f>
        <v>0</v>
      </c>
      <c r="BS42" s="65">
        <f>Expenditure!BS51*Expenditure!BS64</f>
        <v>0</v>
      </c>
      <c r="BT42" s="65">
        <f>Expenditure!BT51*Expenditure!BT64</f>
        <v>0</v>
      </c>
      <c r="BU42" s="65">
        <f>Expenditure!BU51*Expenditure!BU64</f>
        <v>0</v>
      </c>
      <c r="BV42" s="65">
        <f>Expenditure!BV51*Expenditure!BV64</f>
        <v>0</v>
      </c>
      <c r="BW42" s="65">
        <f>Expenditure!BW51*Expenditure!BW64</f>
        <v>0</v>
      </c>
      <c r="BX42" s="65">
        <f>Expenditure!BX51*Expenditure!BX64</f>
        <v>0</v>
      </c>
      <c r="BY42" s="65">
        <f>Expenditure!BY51*Expenditure!BY64</f>
        <v>0</v>
      </c>
      <c r="BZ42" s="65">
        <f>Expenditure!BZ51*Expenditure!BZ64</f>
        <v>0</v>
      </c>
      <c r="CA42" s="65">
        <f>Expenditure!CA51*Expenditure!CA64</f>
        <v>0</v>
      </c>
      <c r="CB42" s="65">
        <f>Expenditure!CB51*Expenditure!CB64</f>
        <v>0</v>
      </c>
      <c r="CC42" s="65">
        <f>Expenditure!CC51*Expenditure!CC64</f>
        <v>0</v>
      </c>
      <c r="CD42" s="65">
        <f>Expenditure!CD51*Expenditure!CD64</f>
        <v>0</v>
      </c>
      <c r="CE42" s="65">
        <f>Expenditure!CE51*Expenditure!CE64</f>
        <v>0</v>
      </c>
      <c r="CF42" s="65">
        <f>Expenditure!CF51*Expenditure!CF64</f>
        <v>0</v>
      </c>
      <c r="CG42" s="65">
        <f>Expenditure!CG51*Expenditure!CG64</f>
        <v>0</v>
      </c>
      <c r="CH42" s="65">
        <f>Expenditure!CH51*Expenditure!CH64</f>
        <v>0</v>
      </c>
      <c r="CI42" s="65">
        <f>Expenditure!CI51*Expenditure!CI64</f>
        <v>0</v>
      </c>
      <c r="CJ42" s="65">
        <f>Expenditure!CJ51*Expenditure!CJ64</f>
        <v>0</v>
      </c>
      <c r="CK42" s="65">
        <f>Expenditure!CK51*Expenditure!CK64</f>
        <v>0</v>
      </c>
      <c r="CL42" s="65">
        <f>Expenditure!CL51*Expenditure!CL64</f>
        <v>0</v>
      </c>
      <c r="CM42" s="65">
        <f>Expenditure!CM51*Expenditure!CM64</f>
        <v>0</v>
      </c>
      <c r="CN42" s="65">
        <f>Expenditure!CN51*Expenditure!CN64</f>
        <v>0</v>
      </c>
      <c r="CO42" s="65">
        <f>Expenditure!CO51*Expenditure!CO64</f>
        <v>0</v>
      </c>
      <c r="CP42" s="65">
        <f>Expenditure!CP51*Expenditure!CP64</f>
        <v>0</v>
      </c>
      <c r="CQ42" s="65">
        <f>Expenditure!CQ51*Expenditure!CQ64</f>
        <v>0</v>
      </c>
      <c r="CR42" s="65">
        <f>Expenditure!CR51*Expenditure!CR64</f>
        <v>0</v>
      </c>
      <c r="CS42" s="65">
        <f>Expenditure!CS51*Expenditure!CS64</f>
        <v>0</v>
      </c>
      <c r="CT42" s="65">
        <f>Expenditure!CT51*Expenditure!CT64</f>
        <v>0</v>
      </c>
      <c r="CU42" s="65">
        <f>Expenditure!CU51*Expenditure!CU64</f>
        <v>0</v>
      </c>
      <c r="CV42" s="65">
        <f>Expenditure!CV51*Expenditure!CV64</f>
        <v>0</v>
      </c>
    </row>
    <row r="43" spans="3:103">
      <c r="C43" s="90"/>
      <c r="D43" s="90"/>
      <c r="E43" s="29" t="str">
        <f>Expenditure!E52</f>
        <v>Other fees and charges</v>
      </c>
      <c r="F43" s="90"/>
      <c r="G43" s="179" t="s">
        <v>164</v>
      </c>
      <c r="H43" s="90"/>
      <c r="I43" s="180"/>
      <c r="J43" s="229">
        <f t="shared" si="12"/>
        <v>0</v>
      </c>
      <c r="L43" s="65">
        <f>Expenditure!L52*Expenditure!L65</f>
        <v>0</v>
      </c>
      <c r="M43" s="65">
        <f>Expenditure!M52*Expenditure!M65</f>
        <v>0</v>
      </c>
      <c r="N43" s="65">
        <f>Expenditure!N52*Expenditure!N65</f>
        <v>0</v>
      </c>
      <c r="O43" s="65">
        <f>Expenditure!O52*Expenditure!O65</f>
        <v>0</v>
      </c>
      <c r="P43" s="65">
        <f>Expenditure!P52*Expenditure!P65</f>
        <v>0</v>
      </c>
      <c r="Q43" s="65">
        <f>Expenditure!Q52*Expenditure!Q65</f>
        <v>0</v>
      </c>
      <c r="R43" s="65">
        <f>Expenditure!R52*Expenditure!R65</f>
        <v>0</v>
      </c>
      <c r="S43" s="65">
        <f>Expenditure!S52*Expenditure!S65</f>
        <v>0</v>
      </c>
      <c r="T43" s="65">
        <f>Expenditure!T52*Expenditure!T65</f>
        <v>0</v>
      </c>
      <c r="U43" s="65">
        <f>Expenditure!U52*Expenditure!U65</f>
        <v>0</v>
      </c>
      <c r="V43" s="65">
        <f>Expenditure!V52*Expenditure!V65</f>
        <v>0</v>
      </c>
      <c r="W43" s="65">
        <f>Expenditure!W52*Expenditure!W65</f>
        <v>0</v>
      </c>
      <c r="X43" s="65">
        <f>Expenditure!X52*Expenditure!X65</f>
        <v>0</v>
      </c>
      <c r="Y43" s="65">
        <f>Expenditure!Y52*Expenditure!Y65</f>
        <v>0</v>
      </c>
      <c r="Z43" s="65">
        <f>Expenditure!Z52*Expenditure!Z65</f>
        <v>0</v>
      </c>
      <c r="AA43" s="65">
        <f>Expenditure!AA52*Expenditure!AA65</f>
        <v>0</v>
      </c>
      <c r="AB43" s="65">
        <f>Expenditure!AB52*Expenditure!AB65</f>
        <v>0</v>
      </c>
      <c r="AC43" s="65">
        <f>Expenditure!AC52*Expenditure!AC65</f>
        <v>0</v>
      </c>
      <c r="AD43" s="65">
        <f>Expenditure!AD52*Expenditure!AD65</f>
        <v>0</v>
      </c>
      <c r="AE43" s="65">
        <f>Expenditure!AE52*Expenditure!AE65</f>
        <v>0</v>
      </c>
      <c r="AF43" s="65">
        <f>Expenditure!AF52*Expenditure!AF65</f>
        <v>0</v>
      </c>
      <c r="AG43" s="65">
        <f>Expenditure!AG52*Expenditure!AG65</f>
        <v>0</v>
      </c>
      <c r="AH43" s="65">
        <f>Expenditure!AH52*Expenditure!AH65</f>
        <v>0</v>
      </c>
      <c r="AI43" s="65">
        <f>Expenditure!AI52*Expenditure!AI65</f>
        <v>0</v>
      </c>
      <c r="AJ43" s="65">
        <f>Expenditure!AJ52*Expenditure!AJ65</f>
        <v>0</v>
      </c>
      <c r="AK43" s="65">
        <f>Expenditure!AK52*Expenditure!AK65</f>
        <v>0</v>
      </c>
      <c r="AL43" s="65">
        <f>Expenditure!AL52*Expenditure!AL65</f>
        <v>0</v>
      </c>
      <c r="AM43" s="65">
        <f>Expenditure!AM52*Expenditure!AM65</f>
        <v>0</v>
      </c>
      <c r="AN43" s="65">
        <f>Expenditure!AN52*Expenditure!AN65</f>
        <v>0</v>
      </c>
      <c r="AO43" s="65">
        <f>Expenditure!AO52*Expenditure!AO65</f>
        <v>0</v>
      </c>
      <c r="AP43" s="65">
        <f>Expenditure!AP52*Expenditure!AP65</f>
        <v>0</v>
      </c>
      <c r="AQ43" s="65">
        <f>Expenditure!AQ52*Expenditure!AQ65</f>
        <v>0</v>
      </c>
      <c r="AR43" s="65">
        <f>Expenditure!AR52*Expenditure!AR65</f>
        <v>0</v>
      </c>
      <c r="AS43" s="65">
        <f>Expenditure!AS52*Expenditure!AS65</f>
        <v>0</v>
      </c>
      <c r="AT43" s="65">
        <f>Expenditure!AT52*Expenditure!AT65</f>
        <v>0</v>
      </c>
      <c r="AU43" s="65">
        <f>Expenditure!AU52*Expenditure!AU65</f>
        <v>0</v>
      </c>
      <c r="AV43" s="65">
        <f>Expenditure!AV52*Expenditure!AV65</f>
        <v>0</v>
      </c>
      <c r="AW43" s="65">
        <f>Expenditure!AW52*Expenditure!AW65</f>
        <v>0</v>
      </c>
      <c r="AX43" s="65">
        <f>Expenditure!AX52*Expenditure!AX65</f>
        <v>0</v>
      </c>
      <c r="AY43" s="65">
        <f>Expenditure!AY52*Expenditure!AY65</f>
        <v>0</v>
      </c>
      <c r="AZ43" s="65">
        <f>Expenditure!AZ52*Expenditure!AZ65</f>
        <v>0</v>
      </c>
      <c r="BA43" s="65">
        <f>Expenditure!BA52*Expenditure!BA65</f>
        <v>0</v>
      </c>
      <c r="BB43" s="65">
        <f>Expenditure!BB52*Expenditure!BB65</f>
        <v>0</v>
      </c>
      <c r="BC43" s="65">
        <f>Expenditure!BC52*Expenditure!BC65</f>
        <v>0</v>
      </c>
      <c r="BD43" s="65">
        <f>Expenditure!BD52*Expenditure!BD65</f>
        <v>0</v>
      </c>
      <c r="BE43" s="65">
        <f>Expenditure!BE52*Expenditure!BE65</f>
        <v>0</v>
      </c>
      <c r="BF43" s="65">
        <f>Expenditure!BF52*Expenditure!BF65</f>
        <v>0</v>
      </c>
      <c r="BG43" s="65">
        <f>Expenditure!BG52*Expenditure!BG65</f>
        <v>0</v>
      </c>
      <c r="BH43" s="65">
        <f>Expenditure!BH52*Expenditure!BH65</f>
        <v>0</v>
      </c>
      <c r="BI43" s="65">
        <f>Expenditure!BI52*Expenditure!BI65</f>
        <v>0</v>
      </c>
      <c r="BJ43" s="65">
        <f>Expenditure!BJ52*Expenditure!BJ65</f>
        <v>0</v>
      </c>
      <c r="BK43" s="65">
        <f>Expenditure!BK52*Expenditure!BK65</f>
        <v>0</v>
      </c>
      <c r="BL43" s="65">
        <f>Expenditure!BL52*Expenditure!BL65</f>
        <v>0</v>
      </c>
      <c r="BM43" s="65">
        <f>Expenditure!BM52*Expenditure!BM65</f>
        <v>0</v>
      </c>
      <c r="BN43" s="65">
        <f>Expenditure!BN52*Expenditure!BN65</f>
        <v>0</v>
      </c>
      <c r="BO43" s="65">
        <f>Expenditure!BO52*Expenditure!BO65</f>
        <v>0</v>
      </c>
      <c r="BP43" s="65">
        <f>Expenditure!BP52*Expenditure!BP65</f>
        <v>0</v>
      </c>
      <c r="BQ43" s="65">
        <f>Expenditure!BQ52*Expenditure!BQ65</f>
        <v>0</v>
      </c>
      <c r="BR43" s="65">
        <f>Expenditure!BR52*Expenditure!BR65</f>
        <v>0</v>
      </c>
      <c r="BS43" s="65">
        <f>Expenditure!BS52*Expenditure!BS65</f>
        <v>0</v>
      </c>
      <c r="BT43" s="65">
        <f>Expenditure!BT52*Expenditure!BT65</f>
        <v>0</v>
      </c>
      <c r="BU43" s="65">
        <f>Expenditure!BU52*Expenditure!BU65</f>
        <v>0</v>
      </c>
      <c r="BV43" s="65">
        <f>Expenditure!BV52*Expenditure!BV65</f>
        <v>0</v>
      </c>
      <c r="BW43" s="65">
        <f>Expenditure!BW52*Expenditure!BW65</f>
        <v>0</v>
      </c>
      <c r="BX43" s="65">
        <f>Expenditure!BX52*Expenditure!BX65</f>
        <v>0</v>
      </c>
      <c r="BY43" s="65">
        <f>Expenditure!BY52*Expenditure!BY65</f>
        <v>0</v>
      </c>
      <c r="BZ43" s="65">
        <f>Expenditure!BZ52*Expenditure!BZ65</f>
        <v>0</v>
      </c>
      <c r="CA43" s="65">
        <f>Expenditure!CA52*Expenditure!CA65</f>
        <v>0</v>
      </c>
      <c r="CB43" s="65">
        <f>Expenditure!CB52*Expenditure!CB65</f>
        <v>0</v>
      </c>
      <c r="CC43" s="65">
        <f>Expenditure!CC52*Expenditure!CC65</f>
        <v>0</v>
      </c>
      <c r="CD43" s="65">
        <f>Expenditure!CD52*Expenditure!CD65</f>
        <v>0</v>
      </c>
      <c r="CE43" s="65">
        <f>Expenditure!CE52*Expenditure!CE65</f>
        <v>0</v>
      </c>
      <c r="CF43" s="65">
        <f>Expenditure!CF52*Expenditure!CF65</f>
        <v>0</v>
      </c>
      <c r="CG43" s="65">
        <f>Expenditure!CG52*Expenditure!CG65</f>
        <v>0</v>
      </c>
      <c r="CH43" s="65">
        <f>Expenditure!CH52*Expenditure!CH65</f>
        <v>0</v>
      </c>
      <c r="CI43" s="65">
        <f>Expenditure!CI52*Expenditure!CI65</f>
        <v>0</v>
      </c>
      <c r="CJ43" s="65">
        <f>Expenditure!CJ52*Expenditure!CJ65</f>
        <v>0</v>
      </c>
      <c r="CK43" s="65">
        <f>Expenditure!CK52*Expenditure!CK65</f>
        <v>0</v>
      </c>
      <c r="CL43" s="65">
        <f>Expenditure!CL52*Expenditure!CL65</f>
        <v>0</v>
      </c>
      <c r="CM43" s="65">
        <f>Expenditure!CM52*Expenditure!CM65</f>
        <v>0</v>
      </c>
      <c r="CN43" s="65">
        <f>Expenditure!CN52*Expenditure!CN65</f>
        <v>0</v>
      </c>
      <c r="CO43" s="65">
        <f>Expenditure!CO52*Expenditure!CO65</f>
        <v>0</v>
      </c>
      <c r="CP43" s="65">
        <f>Expenditure!CP52*Expenditure!CP65</f>
        <v>0</v>
      </c>
      <c r="CQ43" s="65">
        <f>Expenditure!CQ52*Expenditure!CQ65</f>
        <v>0</v>
      </c>
      <c r="CR43" s="65">
        <f>Expenditure!CR52*Expenditure!CR65</f>
        <v>0</v>
      </c>
      <c r="CS43" s="65">
        <f>Expenditure!CS52*Expenditure!CS65</f>
        <v>0</v>
      </c>
      <c r="CT43" s="65">
        <f>Expenditure!CT52*Expenditure!CT65</f>
        <v>0</v>
      </c>
      <c r="CU43" s="65">
        <f>Expenditure!CU52*Expenditure!CU65</f>
        <v>0</v>
      </c>
      <c r="CV43" s="444">
        <f>Expenditure!CV52*Expenditure!CV65</f>
        <v>0</v>
      </c>
    </row>
    <row r="44" spans="3:103">
      <c r="C44" s="90"/>
      <c r="D44" s="90"/>
      <c r="E44" s="29" t="s">
        <v>206</v>
      </c>
      <c r="F44" s="90"/>
      <c r="G44" s="179" t="s">
        <v>164</v>
      </c>
      <c r="H44" s="90"/>
      <c r="I44" s="180"/>
      <c r="J44" s="229">
        <f>SUM(L44:CV44)</f>
        <v>0</v>
      </c>
      <c r="L44" s="340">
        <f>SUM(L36:L43)</f>
        <v>0</v>
      </c>
      <c r="M44" s="340">
        <f t="shared" ref="M44:BX44" si="13">SUM(M36:M43)</f>
        <v>0</v>
      </c>
      <c r="N44" s="340">
        <f t="shared" si="13"/>
        <v>0</v>
      </c>
      <c r="O44" s="340">
        <f t="shared" si="13"/>
        <v>0</v>
      </c>
      <c r="P44" s="340">
        <f t="shared" si="13"/>
        <v>0</v>
      </c>
      <c r="Q44" s="340">
        <f t="shared" si="13"/>
        <v>0</v>
      </c>
      <c r="R44" s="340">
        <f t="shared" si="13"/>
        <v>0</v>
      </c>
      <c r="S44" s="340">
        <f t="shared" si="13"/>
        <v>0</v>
      </c>
      <c r="T44" s="340">
        <f t="shared" si="13"/>
        <v>0</v>
      </c>
      <c r="U44" s="340">
        <f t="shared" si="13"/>
        <v>0</v>
      </c>
      <c r="V44" s="340">
        <f t="shared" si="13"/>
        <v>0</v>
      </c>
      <c r="W44" s="340">
        <f t="shared" si="13"/>
        <v>0</v>
      </c>
      <c r="X44" s="340">
        <f t="shared" si="13"/>
        <v>0</v>
      </c>
      <c r="Y44" s="340">
        <f t="shared" si="13"/>
        <v>0</v>
      </c>
      <c r="Z44" s="340">
        <f t="shared" si="13"/>
        <v>0</v>
      </c>
      <c r="AA44" s="340">
        <f t="shared" si="13"/>
        <v>0</v>
      </c>
      <c r="AB44" s="340">
        <f t="shared" si="13"/>
        <v>0</v>
      </c>
      <c r="AC44" s="340">
        <f t="shared" si="13"/>
        <v>0</v>
      </c>
      <c r="AD44" s="340">
        <f t="shared" si="13"/>
        <v>0</v>
      </c>
      <c r="AE44" s="340">
        <f t="shared" si="13"/>
        <v>0</v>
      </c>
      <c r="AF44" s="340">
        <f t="shared" si="13"/>
        <v>0</v>
      </c>
      <c r="AG44" s="340">
        <f t="shared" si="13"/>
        <v>0</v>
      </c>
      <c r="AH44" s="340">
        <f t="shared" si="13"/>
        <v>0</v>
      </c>
      <c r="AI44" s="340">
        <f t="shared" si="13"/>
        <v>0</v>
      </c>
      <c r="AJ44" s="340">
        <f t="shared" si="13"/>
        <v>0</v>
      </c>
      <c r="AK44" s="340">
        <f t="shared" si="13"/>
        <v>0</v>
      </c>
      <c r="AL44" s="340">
        <f t="shared" si="13"/>
        <v>0</v>
      </c>
      <c r="AM44" s="340">
        <f t="shared" si="13"/>
        <v>0</v>
      </c>
      <c r="AN44" s="340">
        <f t="shared" si="13"/>
        <v>0</v>
      </c>
      <c r="AO44" s="340">
        <f t="shared" si="13"/>
        <v>0</v>
      </c>
      <c r="AP44" s="340">
        <f t="shared" si="13"/>
        <v>0</v>
      </c>
      <c r="AQ44" s="340">
        <f t="shared" si="13"/>
        <v>0</v>
      </c>
      <c r="AR44" s="340">
        <f t="shared" si="13"/>
        <v>0</v>
      </c>
      <c r="AS44" s="340">
        <f t="shared" si="13"/>
        <v>0</v>
      </c>
      <c r="AT44" s="340">
        <f t="shared" si="13"/>
        <v>0</v>
      </c>
      <c r="AU44" s="340">
        <f t="shared" si="13"/>
        <v>0</v>
      </c>
      <c r="AV44" s="340">
        <f t="shared" si="13"/>
        <v>0</v>
      </c>
      <c r="AW44" s="340">
        <f t="shared" si="13"/>
        <v>0</v>
      </c>
      <c r="AX44" s="340">
        <f t="shared" si="13"/>
        <v>0</v>
      </c>
      <c r="AY44" s="340">
        <f t="shared" si="13"/>
        <v>0</v>
      </c>
      <c r="AZ44" s="340">
        <f t="shared" si="13"/>
        <v>0</v>
      </c>
      <c r="BA44" s="340">
        <f t="shared" si="13"/>
        <v>0</v>
      </c>
      <c r="BB44" s="340">
        <f t="shared" si="13"/>
        <v>0</v>
      </c>
      <c r="BC44" s="340">
        <f t="shared" si="13"/>
        <v>0</v>
      </c>
      <c r="BD44" s="340">
        <f t="shared" si="13"/>
        <v>0</v>
      </c>
      <c r="BE44" s="340">
        <f t="shared" si="13"/>
        <v>0</v>
      </c>
      <c r="BF44" s="340">
        <f t="shared" si="13"/>
        <v>0</v>
      </c>
      <c r="BG44" s="340">
        <f t="shared" si="13"/>
        <v>0</v>
      </c>
      <c r="BH44" s="340">
        <f t="shared" si="13"/>
        <v>0</v>
      </c>
      <c r="BI44" s="340">
        <f t="shared" si="13"/>
        <v>0</v>
      </c>
      <c r="BJ44" s="340">
        <f t="shared" si="13"/>
        <v>0</v>
      </c>
      <c r="BK44" s="340">
        <f t="shared" si="13"/>
        <v>0</v>
      </c>
      <c r="BL44" s="340">
        <f t="shared" si="13"/>
        <v>0</v>
      </c>
      <c r="BM44" s="340">
        <f t="shared" si="13"/>
        <v>0</v>
      </c>
      <c r="BN44" s="340">
        <f t="shared" si="13"/>
        <v>0</v>
      </c>
      <c r="BO44" s="340">
        <f t="shared" si="13"/>
        <v>0</v>
      </c>
      <c r="BP44" s="340">
        <f t="shared" si="13"/>
        <v>0</v>
      </c>
      <c r="BQ44" s="340">
        <f t="shared" si="13"/>
        <v>0</v>
      </c>
      <c r="BR44" s="340">
        <f t="shared" si="13"/>
        <v>0</v>
      </c>
      <c r="BS44" s="340">
        <f t="shared" si="13"/>
        <v>0</v>
      </c>
      <c r="BT44" s="340">
        <f t="shared" si="13"/>
        <v>0</v>
      </c>
      <c r="BU44" s="340">
        <f t="shared" si="13"/>
        <v>0</v>
      </c>
      <c r="BV44" s="340">
        <f t="shared" si="13"/>
        <v>0</v>
      </c>
      <c r="BW44" s="340">
        <f t="shared" si="13"/>
        <v>0</v>
      </c>
      <c r="BX44" s="340">
        <f t="shared" si="13"/>
        <v>0</v>
      </c>
      <c r="BY44" s="340">
        <f t="shared" ref="BY44:CV44" si="14">SUM(BY36:BY43)</f>
        <v>0</v>
      </c>
      <c r="BZ44" s="340">
        <f t="shared" si="14"/>
        <v>0</v>
      </c>
      <c r="CA44" s="340">
        <f t="shared" si="14"/>
        <v>0</v>
      </c>
      <c r="CB44" s="340">
        <f t="shared" si="14"/>
        <v>0</v>
      </c>
      <c r="CC44" s="340">
        <f t="shared" si="14"/>
        <v>0</v>
      </c>
      <c r="CD44" s="340">
        <f t="shared" si="14"/>
        <v>0</v>
      </c>
      <c r="CE44" s="340">
        <f t="shared" si="14"/>
        <v>0</v>
      </c>
      <c r="CF44" s="340">
        <f t="shared" si="14"/>
        <v>0</v>
      </c>
      <c r="CG44" s="340">
        <f t="shared" si="14"/>
        <v>0</v>
      </c>
      <c r="CH44" s="340">
        <f t="shared" si="14"/>
        <v>0</v>
      </c>
      <c r="CI44" s="340">
        <f t="shared" si="14"/>
        <v>0</v>
      </c>
      <c r="CJ44" s="340">
        <f t="shared" si="14"/>
        <v>0</v>
      </c>
      <c r="CK44" s="340">
        <f t="shared" si="14"/>
        <v>0</v>
      </c>
      <c r="CL44" s="340">
        <f t="shared" si="14"/>
        <v>0</v>
      </c>
      <c r="CM44" s="340">
        <f t="shared" si="14"/>
        <v>0</v>
      </c>
      <c r="CN44" s="340">
        <f t="shared" si="14"/>
        <v>0</v>
      </c>
      <c r="CO44" s="340">
        <f t="shared" si="14"/>
        <v>0</v>
      </c>
      <c r="CP44" s="340">
        <f t="shared" si="14"/>
        <v>0</v>
      </c>
      <c r="CQ44" s="340">
        <f t="shared" si="14"/>
        <v>0</v>
      </c>
      <c r="CR44" s="340">
        <f t="shared" si="14"/>
        <v>0</v>
      </c>
      <c r="CS44" s="340">
        <f t="shared" si="14"/>
        <v>0</v>
      </c>
      <c r="CT44" s="340">
        <f t="shared" si="14"/>
        <v>0</v>
      </c>
      <c r="CU44" s="340">
        <f t="shared" si="14"/>
        <v>0</v>
      </c>
      <c r="CV44" s="65">
        <f t="shared" si="14"/>
        <v>0</v>
      </c>
    </row>
    <row r="45" spans="3:103">
      <c r="E45" s="167"/>
      <c r="H45" s="29"/>
      <c r="I45"/>
      <c r="J45" s="94"/>
      <c r="L45" s="168"/>
      <c r="M45" s="168"/>
      <c r="N45" s="168"/>
      <c r="O45" s="168"/>
      <c r="P45" s="168"/>
      <c r="Q45" s="168"/>
      <c r="R45" s="168"/>
      <c r="S45" s="168"/>
      <c r="T45" s="168"/>
      <c r="U45" s="168"/>
      <c r="V45" s="168"/>
      <c r="W45" s="168"/>
      <c r="X45" s="168"/>
      <c r="Y45" s="168"/>
      <c r="Z45" s="168"/>
      <c r="AA45" s="168"/>
      <c r="AB45" s="168"/>
      <c r="AC45" s="168"/>
      <c r="AD45" s="168"/>
      <c r="AE45" s="168"/>
      <c r="AF45" s="168"/>
      <c r="AG45" s="168"/>
      <c r="AH45" s="168"/>
      <c r="AI45" s="168"/>
      <c r="AJ45" s="168"/>
      <c r="AK45" s="168"/>
      <c r="AL45" s="168"/>
      <c r="AM45" s="168"/>
      <c r="AN45" s="168"/>
      <c r="AO45" s="168"/>
      <c r="AP45" s="168"/>
      <c r="AQ45" s="168"/>
      <c r="AR45" s="168"/>
      <c r="AS45" s="168"/>
      <c r="AT45" s="168"/>
      <c r="AU45" s="168"/>
      <c r="AV45" s="168"/>
      <c r="AW45" s="168"/>
      <c r="AX45" s="168"/>
      <c r="AY45" s="168"/>
      <c r="AZ45" s="168"/>
      <c r="BA45" s="168"/>
      <c r="BB45" s="168"/>
      <c r="BC45" s="168"/>
      <c r="BD45" s="168"/>
      <c r="BE45" s="168"/>
      <c r="BF45" s="168"/>
      <c r="BG45" s="168"/>
      <c r="BH45" s="168"/>
      <c r="BI45" s="168"/>
      <c r="BJ45" s="168"/>
      <c r="BK45" s="168"/>
      <c r="BL45" s="168"/>
      <c r="BM45" s="168"/>
      <c r="BN45" s="168"/>
      <c r="BO45" s="168"/>
      <c r="BP45" s="168"/>
      <c r="BQ45" s="168"/>
      <c r="BR45" s="168"/>
      <c r="BS45" s="168"/>
      <c r="BT45" s="168"/>
      <c r="BU45" s="168"/>
      <c r="BV45" s="168"/>
      <c r="BW45" s="168"/>
      <c r="BX45" s="168"/>
      <c r="BY45" s="168"/>
      <c r="BZ45" s="168"/>
      <c r="CA45" s="168"/>
      <c r="CB45" s="168"/>
      <c r="CC45" s="168"/>
      <c r="CD45" s="168"/>
      <c r="CE45" s="168"/>
      <c r="CF45" s="168"/>
      <c r="CG45" s="168"/>
      <c r="CH45" s="168"/>
      <c r="CI45" s="168"/>
      <c r="CJ45" s="168"/>
      <c r="CK45" s="168"/>
      <c r="CL45" s="168"/>
      <c r="CM45" s="168"/>
      <c r="CN45" s="168"/>
      <c r="CO45" s="168"/>
      <c r="CP45" s="168"/>
      <c r="CQ45" s="168"/>
      <c r="CR45" s="168"/>
      <c r="CS45" s="168"/>
      <c r="CT45" s="168"/>
      <c r="CU45" s="168"/>
      <c r="CV45" s="168"/>
    </row>
    <row r="46" spans="3:103" s="90" customFormat="1">
      <c r="C46" s="43">
        <f>MAX($B$5:C45)+0.1</f>
        <v>3.2</v>
      </c>
      <c r="D46" s="41" t="s">
        <v>471</v>
      </c>
      <c r="E46" s="41"/>
      <c r="F46" s="41"/>
      <c r="G46" s="41"/>
      <c r="H46" s="41"/>
      <c r="I46" s="41"/>
      <c r="J46" s="41"/>
      <c r="K46" s="41"/>
      <c r="L46" s="185"/>
      <c r="M46" s="185"/>
      <c r="N46" s="185"/>
      <c r="O46" s="185"/>
      <c r="P46" s="185"/>
      <c r="Q46" s="185"/>
      <c r="R46" s="185"/>
      <c r="S46" s="185"/>
      <c r="T46" s="185"/>
      <c r="U46" s="185"/>
      <c r="V46" s="185"/>
      <c r="W46" s="185"/>
      <c r="X46" s="185"/>
      <c r="Y46" s="185"/>
      <c r="Z46" s="185"/>
      <c r="AA46" s="185"/>
      <c r="AB46" s="185"/>
      <c r="AC46" s="185"/>
      <c r="AD46" s="185"/>
      <c r="AE46" s="185"/>
      <c r="AF46" s="185"/>
      <c r="AG46" s="185"/>
      <c r="AH46" s="185"/>
      <c r="AI46" s="185"/>
      <c r="AJ46" s="185"/>
      <c r="AK46" s="185"/>
      <c r="AL46" s="185"/>
      <c r="AM46" s="185"/>
      <c r="AN46" s="185"/>
      <c r="AO46" s="185"/>
      <c r="AP46" s="185"/>
      <c r="AQ46" s="185"/>
      <c r="AR46" s="185"/>
      <c r="AS46" s="185"/>
      <c r="AT46" s="185"/>
      <c r="AU46" s="185"/>
      <c r="AV46" s="185"/>
      <c r="AW46" s="185"/>
      <c r="AX46" s="185"/>
      <c r="AY46" s="185"/>
      <c r="AZ46" s="185"/>
      <c r="BA46" s="185"/>
      <c r="BB46" s="185"/>
      <c r="BC46" s="185"/>
      <c r="BD46" s="185"/>
      <c r="BE46" s="185"/>
      <c r="BF46" s="185"/>
      <c r="BG46" s="185"/>
      <c r="BH46" s="185"/>
      <c r="BI46" s="185"/>
      <c r="BJ46" s="185"/>
      <c r="BK46" s="185"/>
      <c r="BL46" s="185"/>
      <c r="BM46" s="185"/>
      <c r="BN46" s="185"/>
      <c r="BO46" s="185"/>
      <c r="BP46" s="185"/>
      <c r="BQ46" s="185"/>
      <c r="BR46" s="185"/>
      <c r="BS46" s="185"/>
      <c r="BT46" s="185"/>
      <c r="BU46" s="185"/>
      <c r="BV46" s="185"/>
      <c r="BW46" s="185"/>
      <c r="BX46" s="185"/>
      <c r="BY46" s="185"/>
      <c r="BZ46" s="185"/>
      <c r="CA46" s="185"/>
      <c r="CB46" s="185"/>
      <c r="CC46" s="185"/>
      <c r="CD46" s="185"/>
      <c r="CE46" s="185"/>
      <c r="CF46" s="185"/>
      <c r="CG46" s="185"/>
      <c r="CH46" s="185"/>
      <c r="CI46" s="185"/>
      <c r="CJ46" s="185"/>
      <c r="CK46" s="185"/>
      <c r="CL46" s="185"/>
      <c r="CM46" s="185"/>
      <c r="CN46" s="185"/>
      <c r="CO46" s="185"/>
      <c r="CP46" s="185"/>
      <c r="CQ46" s="185"/>
      <c r="CR46" s="185"/>
      <c r="CS46" s="185"/>
      <c r="CT46" s="185"/>
      <c r="CU46" s="185"/>
      <c r="CV46" s="185"/>
      <c r="CW46" s="41"/>
      <c r="CX46" s="41"/>
      <c r="CY46" s="41"/>
    </row>
    <row r="47" spans="3:103" s="90" customFormat="1">
      <c r="G47" s="183"/>
      <c r="I47" s="183"/>
      <c r="J47" s="183"/>
      <c r="L47" s="29"/>
      <c r="M47" s="29"/>
      <c r="N47" s="29"/>
      <c r="O47" s="29"/>
      <c r="P47" s="29"/>
      <c r="Q47" s="29"/>
      <c r="R47" s="29"/>
      <c r="S47" s="29"/>
      <c r="T47" s="29"/>
      <c r="U47" s="29"/>
      <c r="V47" s="29"/>
      <c r="W47" s="29"/>
      <c r="X47" s="29"/>
      <c r="Y47" s="29"/>
      <c r="Z47" s="29"/>
      <c r="AA47" s="29"/>
      <c r="AB47" s="29"/>
      <c r="AC47" s="29"/>
      <c r="AD47" s="29"/>
      <c r="AE47" s="29"/>
      <c r="AF47" s="29"/>
      <c r="AG47" s="29"/>
      <c r="AH47" s="29"/>
      <c r="AI47" s="29"/>
      <c r="AJ47" s="29"/>
      <c r="AK47" s="29"/>
      <c r="AL47" s="29"/>
      <c r="AM47" s="29"/>
      <c r="AN47" s="29"/>
      <c r="AO47" s="29"/>
      <c r="AP47" s="29"/>
      <c r="AQ47" s="29"/>
      <c r="AR47" s="29"/>
      <c r="AS47" s="29"/>
      <c r="AT47" s="29"/>
      <c r="AU47" s="29"/>
      <c r="AV47" s="29"/>
      <c r="AW47" s="29"/>
      <c r="AX47" s="29"/>
      <c r="AY47" s="29"/>
      <c r="AZ47" s="29"/>
      <c r="BA47" s="29"/>
      <c r="BB47" s="29"/>
      <c r="BC47" s="29"/>
      <c r="BD47" s="29"/>
      <c r="BE47" s="29"/>
      <c r="BF47" s="29"/>
      <c r="BG47" s="29"/>
      <c r="BH47" s="29"/>
      <c r="BI47" s="29"/>
      <c r="BJ47" s="29"/>
      <c r="BK47" s="29"/>
      <c r="BL47" s="29"/>
      <c r="BM47" s="29"/>
      <c r="BN47" s="29"/>
      <c r="BO47" s="29"/>
      <c r="BP47" s="29"/>
      <c r="BQ47" s="29"/>
      <c r="BR47" s="29"/>
      <c r="BS47" s="29"/>
      <c r="BT47" s="29"/>
      <c r="BU47" s="29"/>
      <c r="BV47" s="29"/>
      <c r="BW47" s="29"/>
      <c r="BX47" s="29"/>
      <c r="BY47" s="29"/>
      <c r="BZ47" s="29"/>
      <c r="CA47" s="29"/>
      <c r="CB47" s="29"/>
      <c r="CC47" s="29"/>
      <c r="CD47" s="29"/>
      <c r="CE47" s="29"/>
      <c r="CF47" s="29"/>
      <c r="CG47" s="29"/>
      <c r="CH47" s="29"/>
      <c r="CI47" s="29"/>
      <c r="CJ47" s="29"/>
      <c r="CK47" s="29"/>
      <c r="CL47" s="29"/>
      <c r="CM47" s="29"/>
      <c r="CN47" s="29"/>
      <c r="CO47" s="29"/>
      <c r="CP47" s="29"/>
      <c r="CQ47" s="29"/>
      <c r="CR47" s="29"/>
      <c r="CS47" s="29"/>
      <c r="CT47" s="29"/>
      <c r="CU47" s="29"/>
      <c r="CV47" s="29"/>
    </row>
    <row r="48" spans="3:103">
      <c r="C48" s="90"/>
      <c r="D48" s="90"/>
      <c r="E48" s="90" t="str">
        <f t="shared" ref="E48:E56" si="15">E36</f>
        <v>Fuel costs</v>
      </c>
      <c r="F48" s="90"/>
      <c r="G48" s="179" t="s">
        <v>164</v>
      </c>
      <c r="H48" s="90"/>
      <c r="I48" s="180"/>
      <c r="J48" s="229">
        <f>SUM(L48:CV48)</f>
        <v>0</v>
      </c>
      <c r="L48" s="65">
        <f>Expenditure!L45*(1-Expenditure!L58)</f>
        <v>0</v>
      </c>
      <c r="M48" s="65">
        <f>Expenditure!M45*(1-Expenditure!M58)</f>
        <v>0</v>
      </c>
      <c r="N48" s="65">
        <f>Expenditure!N45*(1-Expenditure!N58)</f>
        <v>0</v>
      </c>
      <c r="O48" s="65">
        <f>Expenditure!O45*(1-Expenditure!O58)</f>
        <v>0</v>
      </c>
      <c r="P48" s="65">
        <f>Expenditure!P45*(1-Expenditure!P58)</f>
        <v>0</v>
      </c>
      <c r="Q48" s="65">
        <f>Expenditure!Q45*(1-Expenditure!Q58)</f>
        <v>0</v>
      </c>
      <c r="R48" s="65">
        <f>Expenditure!R45*(1-Expenditure!R58)</f>
        <v>0</v>
      </c>
      <c r="S48" s="65">
        <f>Expenditure!S45*(1-Expenditure!S58)</f>
        <v>0</v>
      </c>
      <c r="T48" s="65">
        <f>Expenditure!T45*(1-Expenditure!T58)</f>
        <v>0</v>
      </c>
      <c r="U48" s="65">
        <f>Expenditure!U45*(1-Expenditure!U58)</f>
        <v>0</v>
      </c>
      <c r="V48" s="65">
        <f>Expenditure!V45*(1-Expenditure!V58)</f>
        <v>0</v>
      </c>
      <c r="W48" s="65">
        <f>Expenditure!W45*(1-Expenditure!W58)</f>
        <v>0</v>
      </c>
      <c r="X48" s="65">
        <f>Expenditure!X45*(1-Expenditure!X58)</f>
        <v>0</v>
      </c>
      <c r="Y48" s="65">
        <f>Expenditure!Y45*(1-Expenditure!Y58)</f>
        <v>0</v>
      </c>
      <c r="Z48" s="65">
        <f>Expenditure!Z45*(1-Expenditure!Z58)</f>
        <v>0</v>
      </c>
      <c r="AA48" s="65">
        <f>Expenditure!AA45*(1-Expenditure!AA58)</f>
        <v>0</v>
      </c>
      <c r="AB48" s="65">
        <f>Expenditure!AB45*(1-Expenditure!AB58)</f>
        <v>0</v>
      </c>
      <c r="AC48" s="65">
        <f>Expenditure!AC45*(1-Expenditure!AC58)</f>
        <v>0</v>
      </c>
      <c r="AD48" s="65">
        <f>Expenditure!AD45*(1-Expenditure!AD58)</f>
        <v>0</v>
      </c>
      <c r="AE48" s="65">
        <f>Expenditure!AE45*(1-Expenditure!AE58)</f>
        <v>0</v>
      </c>
      <c r="AF48" s="65">
        <f>Expenditure!AF45*(1-Expenditure!AF58)</f>
        <v>0</v>
      </c>
      <c r="AG48" s="65">
        <f>Expenditure!AG45*(1-Expenditure!AG58)</f>
        <v>0</v>
      </c>
      <c r="AH48" s="65">
        <f>Expenditure!AH45*(1-Expenditure!AH58)</f>
        <v>0</v>
      </c>
      <c r="AI48" s="65">
        <f>Expenditure!AI45*(1-Expenditure!AI58)</f>
        <v>0</v>
      </c>
      <c r="AJ48" s="65">
        <f>Expenditure!AJ45*(1-Expenditure!AJ58)</f>
        <v>0</v>
      </c>
      <c r="AK48" s="65">
        <f>Expenditure!AK45*(1-Expenditure!AK58)</f>
        <v>0</v>
      </c>
      <c r="AL48" s="65">
        <f>Expenditure!AL45*(1-Expenditure!AL58)</f>
        <v>0</v>
      </c>
      <c r="AM48" s="65">
        <f>Expenditure!AM45*(1-Expenditure!AM58)</f>
        <v>0</v>
      </c>
      <c r="AN48" s="65">
        <f>Expenditure!AN45*(1-Expenditure!AN58)</f>
        <v>0</v>
      </c>
      <c r="AO48" s="65">
        <f>Expenditure!AO45*(1-Expenditure!AO58)</f>
        <v>0</v>
      </c>
      <c r="AP48" s="65">
        <f>Expenditure!AP45*(1-Expenditure!AP58)</f>
        <v>0</v>
      </c>
      <c r="AQ48" s="65">
        <f>Expenditure!AQ45*(1-Expenditure!AQ58)</f>
        <v>0</v>
      </c>
      <c r="AR48" s="65">
        <f>Expenditure!AR45*(1-Expenditure!AR58)</f>
        <v>0</v>
      </c>
      <c r="AS48" s="65">
        <f>Expenditure!AS45*(1-Expenditure!AS58)</f>
        <v>0</v>
      </c>
      <c r="AT48" s="65">
        <f>Expenditure!AT45*(1-Expenditure!AT58)</f>
        <v>0</v>
      </c>
      <c r="AU48" s="65">
        <f>Expenditure!AU45*(1-Expenditure!AU58)</f>
        <v>0</v>
      </c>
      <c r="AV48" s="65">
        <f>Expenditure!AV45*(1-Expenditure!AV58)</f>
        <v>0</v>
      </c>
      <c r="AW48" s="65">
        <f>Expenditure!AW45*(1-Expenditure!AW58)</f>
        <v>0</v>
      </c>
      <c r="AX48" s="65">
        <f>Expenditure!AX45*(1-Expenditure!AX58)</f>
        <v>0</v>
      </c>
      <c r="AY48" s="65">
        <f>Expenditure!AY45*(1-Expenditure!AY58)</f>
        <v>0</v>
      </c>
      <c r="AZ48" s="65">
        <f>Expenditure!AZ45*(1-Expenditure!AZ58)</f>
        <v>0</v>
      </c>
      <c r="BA48" s="65">
        <f>Expenditure!BA45*(1-Expenditure!BA58)</f>
        <v>0</v>
      </c>
      <c r="BB48" s="65">
        <f>Expenditure!BB45*(1-Expenditure!BB58)</f>
        <v>0</v>
      </c>
      <c r="BC48" s="65">
        <f>Expenditure!BC45*(1-Expenditure!BC58)</f>
        <v>0</v>
      </c>
      <c r="BD48" s="65">
        <f>Expenditure!BD45*(1-Expenditure!BD58)</f>
        <v>0</v>
      </c>
      <c r="BE48" s="65">
        <f>Expenditure!BE45*(1-Expenditure!BE58)</f>
        <v>0</v>
      </c>
      <c r="BF48" s="65">
        <f>Expenditure!BF45*(1-Expenditure!BF58)</f>
        <v>0</v>
      </c>
      <c r="BG48" s="65">
        <f>Expenditure!BG45*(1-Expenditure!BG58)</f>
        <v>0</v>
      </c>
      <c r="BH48" s="65">
        <f>Expenditure!BH45*(1-Expenditure!BH58)</f>
        <v>0</v>
      </c>
      <c r="BI48" s="65">
        <f>Expenditure!BI45*(1-Expenditure!BI58)</f>
        <v>0</v>
      </c>
      <c r="BJ48" s="65">
        <f>Expenditure!BJ45*(1-Expenditure!BJ58)</f>
        <v>0</v>
      </c>
      <c r="BK48" s="65">
        <f>Expenditure!BK45*(1-Expenditure!BK58)</f>
        <v>0</v>
      </c>
      <c r="BL48" s="65">
        <f>Expenditure!BL45*(1-Expenditure!BL58)</f>
        <v>0</v>
      </c>
      <c r="BM48" s="65">
        <f>Expenditure!BM45*(1-Expenditure!BM58)</f>
        <v>0</v>
      </c>
      <c r="BN48" s="65">
        <f>Expenditure!BN45*(1-Expenditure!BN58)</f>
        <v>0</v>
      </c>
      <c r="BO48" s="65">
        <f>Expenditure!BO45*(1-Expenditure!BO58)</f>
        <v>0</v>
      </c>
      <c r="BP48" s="65">
        <f>Expenditure!BP45*(1-Expenditure!BP58)</f>
        <v>0</v>
      </c>
      <c r="BQ48" s="65">
        <f>Expenditure!BQ45*(1-Expenditure!BQ58)</f>
        <v>0</v>
      </c>
      <c r="BR48" s="65">
        <f>Expenditure!BR45*(1-Expenditure!BR58)</f>
        <v>0</v>
      </c>
      <c r="BS48" s="65">
        <f>Expenditure!BS45*(1-Expenditure!BS58)</f>
        <v>0</v>
      </c>
      <c r="BT48" s="65">
        <f>Expenditure!BT45*(1-Expenditure!BT58)</f>
        <v>0</v>
      </c>
      <c r="BU48" s="65">
        <f>Expenditure!BU45*(1-Expenditure!BU58)</f>
        <v>0</v>
      </c>
      <c r="BV48" s="65">
        <f>Expenditure!BV45*(1-Expenditure!BV58)</f>
        <v>0</v>
      </c>
      <c r="BW48" s="65">
        <f>Expenditure!BW45*(1-Expenditure!BW58)</f>
        <v>0</v>
      </c>
      <c r="BX48" s="65">
        <f>Expenditure!BX45*(1-Expenditure!BX58)</f>
        <v>0</v>
      </c>
      <c r="BY48" s="65">
        <f>Expenditure!BY45*(1-Expenditure!BY58)</f>
        <v>0</v>
      </c>
      <c r="BZ48" s="65">
        <f>Expenditure!BZ45*(1-Expenditure!BZ58)</f>
        <v>0</v>
      </c>
      <c r="CA48" s="65">
        <f>Expenditure!CA45*(1-Expenditure!CA58)</f>
        <v>0</v>
      </c>
      <c r="CB48" s="65">
        <f>Expenditure!CB45*(1-Expenditure!CB58)</f>
        <v>0</v>
      </c>
      <c r="CC48" s="65">
        <f>Expenditure!CC45*(1-Expenditure!CC58)</f>
        <v>0</v>
      </c>
      <c r="CD48" s="65">
        <f>Expenditure!CD45*(1-Expenditure!CD58)</f>
        <v>0</v>
      </c>
      <c r="CE48" s="65">
        <f>Expenditure!CE45*(1-Expenditure!CE58)</f>
        <v>0</v>
      </c>
      <c r="CF48" s="65">
        <f>Expenditure!CF45*(1-Expenditure!CF58)</f>
        <v>0</v>
      </c>
      <c r="CG48" s="65">
        <f>Expenditure!CG45*(1-Expenditure!CG58)</f>
        <v>0</v>
      </c>
      <c r="CH48" s="65">
        <f>Expenditure!CH45*(1-Expenditure!CH58)</f>
        <v>0</v>
      </c>
      <c r="CI48" s="65">
        <f>Expenditure!CI45*(1-Expenditure!CI58)</f>
        <v>0</v>
      </c>
      <c r="CJ48" s="65">
        <f>Expenditure!CJ45*(1-Expenditure!CJ58)</f>
        <v>0</v>
      </c>
      <c r="CK48" s="65">
        <f>Expenditure!CK45*(1-Expenditure!CK58)</f>
        <v>0</v>
      </c>
      <c r="CL48" s="65">
        <f>Expenditure!CL45*(1-Expenditure!CL58)</f>
        <v>0</v>
      </c>
      <c r="CM48" s="65">
        <f>Expenditure!CM45*(1-Expenditure!CM58)</f>
        <v>0</v>
      </c>
      <c r="CN48" s="65">
        <f>Expenditure!CN45*(1-Expenditure!CN58)</f>
        <v>0</v>
      </c>
      <c r="CO48" s="65">
        <f>Expenditure!CO45*(1-Expenditure!CO58)</f>
        <v>0</v>
      </c>
      <c r="CP48" s="65">
        <f>Expenditure!CP45*(1-Expenditure!CP58)</f>
        <v>0</v>
      </c>
      <c r="CQ48" s="65">
        <f>Expenditure!CQ45*(1-Expenditure!CQ58)</f>
        <v>0</v>
      </c>
      <c r="CR48" s="65">
        <f>Expenditure!CR45*(1-Expenditure!CR58)</f>
        <v>0</v>
      </c>
      <c r="CS48" s="65">
        <f>Expenditure!CS45*(1-Expenditure!CS58)</f>
        <v>0</v>
      </c>
      <c r="CT48" s="65">
        <f>Expenditure!CT45*(1-Expenditure!CT58)</f>
        <v>0</v>
      </c>
      <c r="CU48" s="65">
        <f>Expenditure!CU45*(1-Expenditure!CU58)</f>
        <v>0</v>
      </c>
      <c r="CV48" s="65">
        <f>Expenditure!CV45*(1-Expenditure!CV58)</f>
        <v>0</v>
      </c>
    </row>
    <row r="49" spans="2:104">
      <c r="C49" s="90"/>
      <c r="D49" s="90"/>
      <c r="E49" s="90" t="str">
        <f t="shared" si="15"/>
        <v>O&amp;M baseline costs</v>
      </c>
      <c r="F49" s="90"/>
      <c r="G49" s="179" t="s">
        <v>164</v>
      </c>
      <c r="H49" s="90"/>
      <c r="I49" s="180"/>
      <c r="J49" s="229">
        <f t="shared" ref="J49:J55" si="16">SUM(L49:CV49)</f>
        <v>0</v>
      </c>
      <c r="L49" s="65">
        <f>Expenditure!L46*(1-Expenditure!L59)</f>
        <v>0</v>
      </c>
      <c r="M49" s="65">
        <f>Expenditure!M46*(1-Expenditure!M59)</f>
        <v>0</v>
      </c>
      <c r="N49" s="65">
        <f>Expenditure!N46*(1-Expenditure!N59)</f>
        <v>0</v>
      </c>
      <c r="O49" s="65">
        <f>Expenditure!O46*(1-Expenditure!O59)</f>
        <v>0</v>
      </c>
      <c r="P49" s="65">
        <f>Expenditure!P46*(1-Expenditure!P59)</f>
        <v>0</v>
      </c>
      <c r="Q49" s="65">
        <f>Expenditure!Q46*(1-Expenditure!Q59)</f>
        <v>0</v>
      </c>
      <c r="R49" s="65">
        <f>Expenditure!R46*(1-Expenditure!R59)</f>
        <v>0</v>
      </c>
      <c r="S49" s="65">
        <f>Expenditure!S46*(1-Expenditure!S59)</f>
        <v>0</v>
      </c>
      <c r="T49" s="65">
        <f>Expenditure!T46*(1-Expenditure!T59)</f>
        <v>0</v>
      </c>
      <c r="U49" s="65">
        <f>Expenditure!U46*(1-Expenditure!U59)</f>
        <v>0</v>
      </c>
      <c r="V49" s="65">
        <f>Expenditure!V46*(1-Expenditure!V59)</f>
        <v>0</v>
      </c>
      <c r="W49" s="65">
        <f>Expenditure!W46*(1-Expenditure!W59)</f>
        <v>0</v>
      </c>
      <c r="X49" s="65">
        <f>Expenditure!X46*(1-Expenditure!X59)</f>
        <v>0</v>
      </c>
      <c r="Y49" s="65">
        <f>Expenditure!Y46*(1-Expenditure!Y59)</f>
        <v>0</v>
      </c>
      <c r="Z49" s="65">
        <f>Expenditure!Z46*(1-Expenditure!Z59)</f>
        <v>0</v>
      </c>
      <c r="AA49" s="65">
        <f>Expenditure!AA46*(1-Expenditure!AA59)</f>
        <v>0</v>
      </c>
      <c r="AB49" s="65">
        <f>Expenditure!AB46*(1-Expenditure!AB59)</f>
        <v>0</v>
      </c>
      <c r="AC49" s="65">
        <f>Expenditure!AC46*(1-Expenditure!AC59)</f>
        <v>0</v>
      </c>
      <c r="AD49" s="65">
        <f>Expenditure!AD46*(1-Expenditure!AD59)</f>
        <v>0</v>
      </c>
      <c r="AE49" s="65">
        <f>Expenditure!AE46*(1-Expenditure!AE59)</f>
        <v>0</v>
      </c>
      <c r="AF49" s="65">
        <f>Expenditure!AF46*(1-Expenditure!AF59)</f>
        <v>0</v>
      </c>
      <c r="AG49" s="65">
        <f>Expenditure!AG46*(1-Expenditure!AG59)</f>
        <v>0</v>
      </c>
      <c r="AH49" s="65">
        <f>Expenditure!AH46*(1-Expenditure!AH59)</f>
        <v>0</v>
      </c>
      <c r="AI49" s="65">
        <f>Expenditure!AI46*(1-Expenditure!AI59)</f>
        <v>0</v>
      </c>
      <c r="AJ49" s="65">
        <f>Expenditure!AJ46*(1-Expenditure!AJ59)</f>
        <v>0</v>
      </c>
      <c r="AK49" s="65">
        <f>Expenditure!AK46*(1-Expenditure!AK59)</f>
        <v>0</v>
      </c>
      <c r="AL49" s="65">
        <f>Expenditure!AL46*(1-Expenditure!AL59)</f>
        <v>0</v>
      </c>
      <c r="AM49" s="65">
        <f>Expenditure!AM46*(1-Expenditure!AM59)</f>
        <v>0</v>
      </c>
      <c r="AN49" s="65">
        <f>Expenditure!AN46*(1-Expenditure!AN59)</f>
        <v>0</v>
      </c>
      <c r="AO49" s="65">
        <f>Expenditure!AO46*(1-Expenditure!AO59)</f>
        <v>0</v>
      </c>
      <c r="AP49" s="65">
        <f>Expenditure!AP46*(1-Expenditure!AP59)</f>
        <v>0</v>
      </c>
      <c r="AQ49" s="65">
        <f>Expenditure!AQ46*(1-Expenditure!AQ59)</f>
        <v>0</v>
      </c>
      <c r="AR49" s="65">
        <f>Expenditure!AR46*(1-Expenditure!AR59)</f>
        <v>0</v>
      </c>
      <c r="AS49" s="65">
        <f>Expenditure!AS46*(1-Expenditure!AS59)</f>
        <v>0</v>
      </c>
      <c r="AT49" s="65">
        <f>Expenditure!AT46*(1-Expenditure!AT59)</f>
        <v>0</v>
      </c>
      <c r="AU49" s="65">
        <f>Expenditure!AU46*(1-Expenditure!AU59)</f>
        <v>0</v>
      </c>
      <c r="AV49" s="65">
        <f>Expenditure!AV46*(1-Expenditure!AV59)</f>
        <v>0</v>
      </c>
      <c r="AW49" s="65">
        <f>Expenditure!AW46*(1-Expenditure!AW59)</f>
        <v>0</v>
      </c>
      <c r="AX49" s="65">
        <f>Expenditure!AX46*(1-Expenditure!AX59)</f>
        <v>0</v>
      </c>
      <c r="AY49" s="65">
        <f>Expenditure!AY46*(1-Expenditure!AY59)</f>
        <v>0</v>
      </c>
      <c r="AZ49" s="65">
        <f>Expenditure!AZ46*(1-Expenditure!AZ59)</f>
        <v>0</v>
      </c>
      <c r="BA49" s="65">
        <f>Expenditure!BA46*(1-Expenditure!BA59)</f>
        <v>0</v>
      </c>
      <c r="BB49" s="65">
        <f>Expenditure!BB46*(1-Expenditure!BB59)</f>
        <v>0</v>
      </c>
      <c r="BC49" s="65">
        <f>Expenditure!BC46*(1-Expenditure!BC59)</f>
        <v>0</v>
      </c>
      <c r="BD49" s="65">
        <f>Expenditure!BD46*(1-Expenditure!BD59)</f>
        <v>0</v>
      </c>
      <c r="BE49" s="65">
        <f>Expenditure!BE46*(1-Expenditure!BE59)</f>
        <v>0</v>
      </c>
      <c r="BF49" s="65">
        <f>Expenditure!BF46*(1-Expenditure!BF59)</f>
        <v>0</v>
      </c>
      <c r="BG49" s="65">
        <f>Expenditure!BG46*(1-Expenditure!BG59)</f>
        <v>0</v>
      </c>
      <c r="BH49" s="65">
        <f>Expenditure!BH46*(1-Expenditure!BH59)</f>
        <v>0</v>
      </c>
      <c r="BI49" s="65">
        <f>Expenditure!BI46*(1-Expenditure!BI59)</f>
        <v>0</v>
      </c>
      <c r="BJ49" s="65">
        <f>Expenditure!BJ46*(1-Expenditure!BJ59)</f>
        <v>0</v>
      </c>
      <c r="BK49" s="65">
        <f>Expenditure!BK46*(1-Expenditure!BK59)</f>
        <v>0</v>
      </c>
      <c r="BL49" s="65">
        <f>Expenditure!BL46*(1-Expenditure!BL59)</f>
        <v>0</v>
      </c>
      <c r="BM49" s="65">
        <f>Expenditure!BM46*(1-Expenditure!BM59)</f>
        <v>0</v>
      </c>
      <c r="BN49" s="65">
        <f>Expenditure!BN46*(1-Expenditure!BN59)</f>
        <v>0</v>
      </c>
      <c r="BO49" s="65">
        <f>Expenditure!BO46*(1-Expenditure!BO59)</f>
        <v>0</v>
      </c>
      <c r="BP49" s="65">
        <f>Expenditure!BP46*(1-Expenditure!BP59)</f>
        <v>0</v>
      </c>
      <c r="BQ49" s="65">
        <f>Expenditure!BQ46*(1-Expenditure!BQ59)</f>
        <v>0</v>
      </c>
      <c r="BR49" s="65">
        <f>Expenditure!BR46*(1-Expenditure!BR59)</f>
        <v>0</v>
      </c>
      <c r="BS49" s="65">
        <f>Expenditure!BS46*(1-Expenditure!BS59)</f>
        <v>0</v>
      </c>
      <c r="BT49" s="65">
        <f>Expenditure!BT46*(1-Expenditure!BT59)</f>
        <v>0</v>
      </c>
      <c r="BU49" s="65">
        <f>Expenditure!BU46*(1-Expenditure!BU59)</f>
        <v>0</v>
      </c>
      <c r="BV49" s="65">
        <f>Expenditure!BV46*(1-Expenditure!BV59)</f>
        <v>0</v>
      </c>
      <c r="BW49" s="65">
        <f>Expenditure!BW46*(1-Expenditure!BW59)</f>
        <v>0</v>
      </c>
      <c r="BX49" s="65">
        <f>Expenditure!BX46*(1-Expenditure!BX59)</f>
        <v>0</v>
      </c>
      <c r="BY49" s="65">
        <f>Expenditure!BY46*(1-Expenditure!BY59)</f>
        <v>0</v>
      </c>
      <c r="BZ49" s="65">
        <f>Expenditure!BZ46*(1-Expenditure!BZ59)</f>
        <v>0</v>
      </c>
      <c r="CA49" s="65">
        <f>Expenditure!CA46*(1-Expenditure!CA59)</f>
        <v>0</v>
      </c>
      <c r="CB49" s="65">
        <f>Expenditure!CB46*(1-Expenditure!CB59)</f>
        <v>0</v>
      </c>
      <c r="CC49" s="65">
        <f>Expenditure!CC46*(1-Expenditure!CC59)</f>
        <v>0</v>
      </c>
      <c r="CD49" s="65">
        <f>Expenditure!CD46*(1-Expenditure!CD59)</f>
        <v>0</v>
      </c>
      <c r="CE49" s="65">
        <f>Expenditure!CE46*(1-Expenditure!CE59)</f>
        <v>0</v>
      </c>
      <c r="CF49" s="65">
        <f>Expenditure!CF46*(1-Expenditure!CF59)</f>
        <v>0</v>
      </c>
      <c r="CG49" s="65">
        <f>Expenditure!CG46*(1-Expenditure!CG59)</f>
        <v>0</v>
      </c>
      <c r="CH49" s="65">
        <f>Expenditure!CH46*(1-Expenditure!CH59)</f>
        <v>0</v>
      </c>
      <c r="CI49" s="65">
        <f>Expenditure!CI46*(1-Expenditure!CI59)</f>
        <v>0</v>
      </c>
      <c r="CJ49" s="65">
        <f>Expenditure!CJ46*(1-Expenditure!CJ59)</f>
        <v>0</v>
      </c>
      <c r="CK49" s="65">
        <f>Expenditure!CK46*(1-Expenditure!CK59)</f>
        <v>0</v>
      </c>
      <c r="CL49" s="65">
        <f>Expenditure!CL46*(1-Expenditure!CL59)</f>
        <v>0</v>
      </c>
      <c r="CM49" s="65">
        <f>Expenditure!CM46*(1-Expenditure!CM59)</f>
        <v>0</v>
      </c>
      <c r="CN49" s="65">
        <f>Expenditure!CN46*(1-Expenditure!CN59)</f>
        <v>0</v>
      </c>
      <c r="CO49" s="65">
        <f>Expenditure!CO46*(1-Expenditure!CO59)</f>
        <v>0</v>
      </c>
      <c r="CP49" s="65">
        <f>Expenditure!CP46*(1-Expenditure!CP59)</f>
        <v>0</v>
      </c>
      <c r="CQ49" s="65">
        <f>Expenditure!CQ46*(1-Expenditure!CQ59)</f>
        <v>0</v>
      </c>
      <c r="CR49" s="65">
        <f>Expenditure!CR46*(1-Expenditure!CR59)</f>
        <v>0</v>
      </c>
      <c r="CS49" s="65">
        <f>Expenditure!CS46*(1-Expenditure!CS59)</f>
        <v>0</v>
      </c>
      <c r="CT49" s="65">
        <f>Expenditure!CT46*(1-Expenditure!CT59)</f>
        <v>0</v>
      </c>
      <c r="CU49" s="65">
        <f>Expenditure!CU46*(1-Expenditure!CU59)</f>
        <v>0</v>
      </c>
      <c r="CV49" s="65">
        <f>Expenditure!CV46*(1-Expenditure!CV59)</f>
        <v>0</v>
      </c>
    </row>
    <row r="50" spans="2:104">
      <c r="C50" s="90"/>
      <c r="D50" s="90"/>
      <c r="E50" s="90" t="str">
        <f t="shared" si="15"/>
        <v>O&amp;M outage-related costs</v>
      </c>
      <c r="F50" s="90"/>
      <c r="G50" s="179" t="s">
        <v>164</v>
      </c>
      <c r="H50" s="90"/>
      <c r="I50" s="180"/>
      <c r="J50" s="229">
        <f t="shared" si="16"/>
        <v>0</v>
      </c>
      <c r="L50" s="65">
        <f>Expenditure!L47*(1-Expenditure!L60)</f>
        <v>0</v>
      </c>
      <c r="M50" s="65">
        <f>Expenditure!M47*(1-Expenditure!M60)</f>
        <v>0</v>
      </c>
      <c r="N50" s="65">
        <f>Expenditure!N47*(1-Expenditure!N60)</f>
        <v>0</v>
      </c>
      <c r="O50" s="65">
        <f>Expenditure!O47*(1-Expenditure!O60)</f>
        <v>0</v>
      </c>
      <c r="P50" s="65">
        <f>Expenditure!P47*(1-Expenditure!P60)</f>
        <v>0</v>
      </c>
      <c r="Q50" s="65">
        <f>Expenditure!Q47*(1-Expenditure!Q60)</f>
        <v>0</v>
      </c>
      <c r="R50" s="65">
        <f>Expenditure!R47*(1-Expenditure!R60)</f>
        <v>0</v>
      </c>
      <c r="S50" s="65">
        <f>Expenditure!S47*(1-Expenditure!S60)</f>
        <v>0</v>
      </c>
      <c r="T50" s="65">
        <f>Expenditure!T47*(1-Expenditure!T60)</f>
        <v>0</v>
      </c>
      <c r="U50" s="65">
        <f>Expenditure!U47*(1-Expenditure!U60)</f>
        <v>0</v>
      </c>
      <c r="V50" s="65">
        <f>Expenditure!V47*(1-Expenditure!V60)</f>
        <v>0</v>
      </c>
      <c r="W50" s="65">
        <f>Expenditure!W47*(1-Expenditure!W60)</f>
        <v>0</v>
      </c>
      <c r="X50" s="65">
        <f>Expenditure!X47*(1-Expenditure!X60)</f>
        <v>0</v>
      </c>
      <c r="Y50" s="65">
        <f>Expenditure!Y47*(1-Expenditure!Y60)</f>
        <v>0</v>
      </c>
      <c r="Z50" s="65">
        <f>Expenditure!Z47*(1-Expenditure!Z60)</f>
        <v>0</v>
      </c>
      <c r="AA50" s="65">
        <f>Expenditure!AA47*(1-Expenditure!AA60)</f>
        <v>0</v>
      </c>
      <c r="AB50" s="65">
        <f>Expenditure!AB47*(1-Expenditure!AB60)</f>
        <v>0</v>
      </c>
      <c r="AC50" s="65">
        <f>Expenditure!AC47*(1-Expenditure!AC60)</f>
        <v>0</v>
      </c>
      <c r="AD50" s="65">
        <f>Expenditure!AD47*(1-Expenditure!AD60)</f>
        <v>0</v>
      </c>
      <c r="AE50" s="65">
        <f>Expenditure!AE47*(1-Expenditure!AE60)</f>
        <v>0</v>
      </c>
      <c r="AF50" s="65">
        <f>Expenditure!AF47*(1-Expenditure!AF60)</f>
        <v>0</v>
      </c>
      <c r="AG50" s="65">
        <f>Expenditure!AG47*(1-Expenditure!AG60)</f>
        <v>0</v>
      </c>
      <c r="AH50" s="65">
        <f>Expenditure!AH47*(1-Expenditure!AH60)</f>
        <v>0</v>
      </c>
      <c r="AI50" s="65">
        <f>Expenditure!AI47*(1-Expenditure!AI60)</f>
        <v>0</v>
      </c>
      <c r="AJ50" s="65">
        <f>Expenditure!AJ47*(1-Expenditure!AJ60)</f>
        <v>0</v>
      </c>
      <c r="AK50" s="65">
        <f>Expenditure!AK47*(1-Expenditure!AK60)</f>
        <v>0</v>
      </c>
      <c r="AL50" s="65">
        <f>Expenditure!AL47*(1-Expenditure!AL60)</f>
        <v>0</v>
      </c>
      <c r="AM50" s="65">
        <f>Expenditure!AM47*(1-Expenditure!AM60)</f>
        <v>0</v>
      </c>
      <c r="AN50" s="65">
        <f>Expenditure!AN47*(1-Expenditure!AN60)</f>
        <v>0</v>
      </c>
      <c r="AO50" s="65">
        <f>Expenditure!AO47*(1-Expenditure!AO60)</f>
        <v>0</v>
      </c>
      <c r="AP50" s="65">
        <f>Expenditure!AP47*(1-Expenditure!AP60)</f>
        <v>0</v>
      </c>
      <c r="AQ50" s="65">
        <f>Expenditure!AQ47*(1-Expenditure!AQ60)</f>
        <v>0</v>
      </c>
      <c r="AR50" s="65">
        <f>Expenditure!AR47*(1-Expenditure!AR60)</f>
        <v>0</v>
      </c>
      <c r="AS50" s="65">
        <f>Expenditure!AS47*(1-Expenditure!AS60)</f>
        <v>0</v>
      </c>
      <c r="AT50" s="65">
        <f>Expenditure!AT47*(1-Expenditure!AT60)</f>
        <v>0</v>
      </c>
      <c r="AU50" s="65">
        <f>Expenditure!AU47*(1-Expenditure!AU60)</f>
        <v>0</v>
      </c>
      <c r="AV50" s="65">
        <f>Expenditure!AV47*(1-Expenditure!AV60)</f>
        <v>0</v>
      </c>
      <c r="AW50" s="65">
        <f>Expenditure!AW47*(1-Expenditure!AW60)</f>
        <v>0</v>
      </c>
      <c r="AX50" s="65">
        <f>Expenditure!AX47*(1-Expenditure!AX60)</f>
        <v>0</v>
      </c>
      <c r="AY50" s="65">
        <f>Expenditure!AY47*(1-Expenditure!AY60)</f>
        <v>0</v>
      </c>
      <c r="AZ50" s="65">
        <f>Expenditure!AZ47*(1-Expenditure!AZ60)</f>
        <v>0</v>
      </c>
      <c r="BA50" s="65">
        <f>Expenditure!BA47*(1-Expenditure!BA60)</f>
        <v>0</v>
      </c>
      <c r="BB50" s="65">
        <f>Expenditure!BB47*(1-Expenditure!BB60)</f>
        <v>0</v>
      </c>
      <c r="BC50" s="65">
        <f>Expenditure!BC47*(1-Expenditure!BC60)</f>
        <v>0</v>
      </c>
      <c r="BD50" s="65">
        <f>Expenditure!BD47*(1-Expenditure!BD60)</f>
        <v>0</v>
      </c>
      <c r="BE50" s="65">
        <f>Expenditure!BE47*(1-Expenditure!BE60)</f>
        <v>0</v>
      </c>
      <c r="BF50" s="65">
        <f>Expenditure!BF47*(1-Expenditure!BF60)</f>
        <v>0</v>
      </c>
      <c r="BG50" s="65">
        <f>Expenditure!BG47*(1-Expenditure!BG60)</f>
        <v>0</v>
      </c>
      <c r="BH50" s="65">
        <f>Expenditure!BH47*(1-Expenditure!BH60)</f>
        <v>0</v>
      </c>
      <c r="BI50" s="65">
        <f>Expenditure!BI47*(1-Expenditure!BI60)</f>
        <v>0</v>
      </c>
      <c r="BJ50" s="65">
        <f>Expenditure!BJ47*(1-Expenditure!BJ60)</f>
        <v>0</v>
      </c>
      <c r="BK50" s="65">
        <f>Expenditure!BK47*(1-Expenditure!BK60)</f>
        <v>0</v>
      </c>
      <c r="BL50" s="65">
        <f>Expenditure!BL47*(1-Expenditure!BL60)</f>
        <v>0</v>
      </c>
      <c r="BM50" s="65">
        <f>Expenditure!BM47*(1-Expenditure!BM60)</f>
        <v>0</v>
      </c>
      <c r="BN50" s="65">
        <f>Expenditure!BN47*(1-Expenditure!BN60)</f>
        <v>0</v>
      </c>
      <c r="BO50" s="65">
        <f>Expenditure!BO47*(1-Expenditure!BO60)</f>
        <v>0</v>
      </c>
      <c r="BP50" s="65">
        <f>Expenditure!BP47*(1-Expenditure!BP60)</f>
        <v>0</v>
      </c>
      <c r="BQ50" s="65">
        <f>Expenditure!BQ47*(1-Expenditure!BQ60)</f>
        <v>0</v>
      </c>
      <c r="BR50" s="65">
        <f>Expenditure!BR47*(1-Expenditure!BR60)</f>
        <v>0</v>
      </c>
      <c r="BS50" s="65">
        <f>Expenditure!BS47*(1-Expenditure!BS60)</f>
        <v>0</v>
      </c>
      <c r="BT50" s="65">
        <f>Expenditure!BT47*(1-Expenditure!BT60)</f>
        <v>0</v>
      </c>
      <c r="BU50" s="65">
        <f>Expenditure!BU47*(1-Expenditure!BU60)</f>
        <v>0</v>
      </c>
      <c r="BV50" s="65">
        <f>Expenditure!BV47*(1-Expenditure!BV60)</f>
        <v>0</v>
      </c>
      <c r="BW50" s="65">
        <f>Expenditure!BW47*(1-Expenditure!BW60)</f>
        <v>0</v>
      </c>
      <c r="BX50" s="65">
        <f>Expenditure!BX47*(1-Expenditure!BX60)</f>
        <v>0</v>
      </c>
      <c r="BY50" s="65">
        <f>Expenditure!BY47*(1-Expenditure!BY60)</f>
        <v>0</v>
      </c>
      <c r="BZ50" s="65">
        <f>Expenditure!BZ47*(1-Expenditure!BZ60)</f>
        <v>0</v>
      </c>
      <c r="CA50" s="65">
        <f>Expenditure!CA47*(1-Expenditure!CA60)</f>
        <v>0</v>
      </c>
      <c r="CB50" s="65">
        <f>Expenditure!CB47*(1-Expenditure!CB60)</f>
        <v>0</v>
      </c>
      <c r="CC50" s="65">
        <f>Expenditure!CC47*(1-Expenditure!CC60)</f>
        <v>0</v>
      </c>
      <c r="CD50" s="65">
        <f>Expenditure!CD47*(1-Expenditure!CD60)</f>
        <v>0</v>
      </c>
      <c r="CE50" s="65">
        <f>Expenditure!CE47*(1-Expenditure!CE60)</f>
        <v>0</v>
      </c>
      <c r="CF50" s="65">
        <f>Expenditure!CF47*(1-Expenditure!CF60)</f>
        <v>0</v>
      </c>
      <c r="CG50" s="65">
        <f>Expenditure!CG47*(1-Expenditure!CG60)</f>
        <v>0</v>
      </c>
      <c r="CH50" s="65">
        <f>Expenditure!CH47*(1-Expenditure!CH60)</f>
        <v>0</v>
      </c>
      <c r="CI50" s="65">
        <f>Expenditure!CI47*(1-Expenditure!CI60)</f>
        <v>0</v>
      </c>
      <c r="CJ50" s="65">
        <f>Expenditure!CJ47*(1-Expenditure!CJ60)</f>
        <v>0</v>
      </c>
      <c r="CK50" s="65">
        <f>Expenditure!CK47*(1-Expenditure!CK60)</f>
        <v>0</v>
      </c>
      <c r="CL50" s="65">
        <f>Expenditure!CL47*(1-Expenditure!CL60)</f>
        <v>0</v>
      </c>
      <c r="CM50" s="65">
        <f>Expenditure!CM47*(1-Expenditure!CM60)</f>
        <v>0</v>
      </c>
      <c r="CN50" s="65">
        <f>Expenditure!CN47*(1-Expenditure!CN60)</f>
        <v>0</v>
      </c>
      <c r="CO50" s="65">
        <f>Expenditure!CO47*(1-Expenditure!CO60)</f>
        <v>0</v>
      </c>
      <c r="CP50" s="65">
        <f>Expenditure!CP47*(1-Expenditure!CP60)</f>
        <v>0</v>
      </c>
      <c r="CQ50" s="65">
        <f>Expenditure!CQ47*(1-Expenditure!CQ60)</f>
        <v>0</v>
      </c>
      <c r="CR50" s="65">
        <f>Expenditure!CR47*(1-Expenditure!CR60)</f>
        <v>0</v>
      </c>
      <c r="CS50" s="65">
        <f>Expenditure!CS47*(1-Expenditure!CS60)</f>
        <v>0</v>
      </c>
      <c r="CT50" s="65">
        <f>Expenditure!CT47*(1-Expenditure!CT60)</f>
        <v>0</v>
      </c>
      <c r="CU50" s="65">
        <f>Expenditure!CU47*(1-Expenditure!CU60)</f>
        <v>0</v>
      </c>
      <c r="CV50" s="65">
        <f>Expenditure!CV47*(1-Expenditure!CV60)</f>
        <v>0</v>
      </c>
    </row>
    <row r="51" spans="2:104">
      <c r="C51" s="90"/>
      <c r="D51" s="90"/>
      <c r="E51" s="90" t="str">
        <f t="shared" si="15"/>
        <v>Refurbishments</v>
      </c>
      <c r="F51" s="90"/>
      <c r="G51" s="179" t="s">
        <v>164</v>
      </c>
      <c r="H51" s="90"/>
      <c r="I51" s="180"/>
      <c r="J51" s="229">
        <f t="shared" si="16"/>
        <v>0</v>
      </c>
      <c r="L51" s="65">
        <f>Expenditure!L48*(1-Expenditure!L61)</f>
        <v>0</v>
      </c>
      <c r="M51" s="65">
        <f>Expenditure!M48*(1-Expenditure!M61)</f>
        <v>0</v>
      </c>
      <c r="N51" s="65">
        <f>Expenditure!N48*(1-Expenditure!N61)</f>
        <v>0</v>
      </c>
      <c r="O51" s="65">
        <f>Expenditure!O48*(1-Expenditure!O61)</f>
        <v>0</v>
      </c>
      <c r="P51" s="65">
        <f>Expenditure!P48*(1-Expenditure!P61)</f>
        <v>0</v>
      </c>
      <c r="Q51" s="65">
        <f>Expenditure!Q48*(1-Expenditure!Q61)</f>
        <v>0</v>
      </c>
      <c r="R51" s="65">
        <f>Expenditure!R48*(1-Expenditure!R61)</f>
        <v>0</v>
      </c>
      <c r="S51" s="65">
        <f>Expenditure!S48*(1-Expenditure!S61)</f>
        <v>0</v>
      </c>
      <c r="T51" s="65">
        <f>Expenditure!T48*(1-Expenditure!T61)</f>
        <v>0</v>
      </c>
      <c r="U51" s="65">
        <f>Expenditure!U48*(1-Expenditure!U61)</f>
        <v>0</v>
      </c>
      <c r="V51" s="65">
        <f>Expenditure!V48*(1-Expenditure!V61)</f>
        <v>0</v>
      </c>
      <c r="W51" s="65">
        <f>Expenditure!W48*(1-Expenditure!W61)</f>
        <v>0</v>
      </c>
      <c r="X51" s="65">
        <f>Expenditure!X48*(1-Expenditure!X61)</f>
        <v>0</v>
      </c>
      <c r="Y51" s="65">
        <f>Expenditure!Y48*(1-Expenditure!Y61)</f>
        <v>0</v>
      </c>
      <c r="Z51" s="65">
        <f>Expenditure!Z48*(1-Expenditure!Z61)</f>
        <v>0</v>
      </c>
      <c r="AA51" s="65">
        <f>Expenditure!AA48*(1-Expenditure!AA61)</f>
        <v>0</v>
      </c>
      <c r="AB51" s="65">
        <f>Expenditure!AB48*(1-Expenditure!AB61)</f>
        <v>0</v>
      </c>
      <c r="AC51" s="65">
        <f>Expenditure!AC48*(1-Expenditure!AC61)</f>
        <v>0</v>
      </c>
      <c r="AD51" s="65">
        <f>Expenditure!AD48*(1-Expenditure!AD61)</f>
        <v>0</v>
      </c>
      <c r="AE51" s="65">
        <f>Expenditure!AE48*(1-Expenditure!AE61)</f>
        <v>0</v>
      </c>
      <c r="AF51" s="65">
        <f>Expenditure!AF48*(1-Expenditure!AF61)</f>
        <v>0</v>
      </c>
      <c r="AG51" s="65">
        <f>Expenditure!AG48*(1-Expenditure!AG61)</f>
        <v>0</v>
      </c>
      <c r="AH51" s="65">
        <f>Expenditure!AH48*(1-Expenditure!AH61)</f>
        <v>0</v>
      </c>
      <c r="AI51" s="65">
        <f>Expenditure!AI48*(1-Expenditure!AI61)</f>
        <v>0</v>
      </c>
      <c r="AJ51" s="65">
        <f>Expenditure!AJ48*(1-Expenditure!AJ61)</f>
        <v>0</v>
      </c>
      <c r="AK51" s="65">
        <f>Expenditure!AK48*(1-Expenditure!AK61)</f>
        <v>0</v>
      </c>
      <c r="AL51" s="65">
        <f>Expenditure!AL48*(1-Expenditure!AL61)</f>
        <v>0</v>
      </c>
      <c r="AM51" s="65">
        <f>Expenditure!AM48*(1-Expenditure!AM61)</f>
        <v>0</v>
      </c>
      <c r="AN51" s="65">
        <f>Expenditure!AN48*(1-Expenditure!AN61)</f>
        <v>0</v>
      </c>
      <c r="AO51" s="65">
        <f>Expenditure!AO48*(1-Expenditure!AO61)</f>
        <v>0</v>
      </c>
      <c r="AP51" s="65">
        <f>Expenditure!AP48*(1-Expenditure!AP61)</f>
        <v>0</v>
      </c>
      <c r="AQ51" s="65">
        <f>Expenditure!AQ48*(1-Expenditure!AQ61)</f>
        <v>0</v>
      </c>
      <c r="AR51" s="65">
        <f>Expenditure!AR48*(1-Expenditure!AR61)</f>
        <v>0</v>
      </c>
      <c r="AS51" s="65">
        <f>Expenditure!AS48*(1-Expenditure!AS61)</f>
        <v>0</v>
      </c>
      <c r="AT51" s="65">
        <f>Expenditure!AT48*(1-Expenditure!AT61)</f>
        <v>0</v>
      </c>
      <c r="AU51" s="65">
        <f>Expenditure!AU48*(1-Expenditure!AU61)</f>
        <v>0</v>
      </c>
      <c r="AV51" s="65">
        <f>Expenditure!AV48*(1-Expenditure!AV61)</f>
        <v>0</v>
      </c>
      <c r="AW51" s="65">
        <f>Expenditure!AW48*(1-Expenditure!AW61)</f>
        <v>0</v>
      </c>
      <c r="AX51" s="65">
        <f>Expenditure!AX48*(1-Expenditure!AX61)</f>
        <v>0</v>
      </c>
      <c r="AY51" s="65">
        <f>Expenditure!AY48*(1-Expenditure!AY61)</f>
        <v>0</v>
      </c>
      <c r="AZ51" s="65">
        <f>Expenditure!AZ48*(1-Expenditure!AZ61)</f>
        <v>0</v>
      </c>
      <c r="BA51" s="65">
        <f>Expenditure!BA48*(1-Expenditure!BA61)</f>
        <v>0</v>
      </c>
      <c r="BB51" s="65">
        <f>Expenditure!BB48*(1-Expenditure!BB61)</f>
        <v>0</v>
      </c>
      <c r="BC51" s="65">
        <f>Expenditure!BC48*(1-Expenditure!BC61)</f>
        <v>0</v>
      </c>
      <c r="BD51" s="65">
        <f>Expenditure!BD48*(1-Expenditure!BD61)</f>
        <v>0</v>
      </c>
      <c r="BE51" s="65">
        <f>Expenditure!BE48*(1-Expenditure!BE61)</f>
        <v>0</v>
      </c>
      <c r="BF51" s="65">
        <f>Expenditure!BF48*(1-Expenditure!BF61)</f>
        <v>0</v>
      </c>
      <c r="BG51" s="65">
        <f>Expenditure!BG48*(1-Expenditure!BG61)</f>
        <v>0</v>
      </c>
      <c r="BH51" s="65">
        <f>Expenditure!BH48*(1-Expenditure!BH61)</f>
        <v>0</v>
      </c>
      <c r="BI51" s="65">
        <f>Expenditure!BI48*(1-Expenditure!BI61)</f>
        <v>0</v>
      </c>
      <c r="BJ51" s="65">
        <f>Expenditure!BJ48*(1-Expenditure!BJ61)</f>
        <v>0</v>
      </c>
      <c r="BK51" s="65">
        <f>Expenditure!BK48*(1-Expenditure!BK61)</f>
        <v>0</v>
      </c>
      <c r="BL51" s="65">
        <f>Expenditure!BL48*(1-Expenditure!BL61)</f>
        <v>0</v>
      </c>
      <c r="BM51" s="65">
        <f>Expenditure!BM48*(1-Expenditure!BM61)</f>
        <v>0</v>
      </c>
      <c r="BN51" s="65">
        <f>Expenditure!BN48*(1-Expenditure!BN61)</f>
        <v>0</v>
      </c>
      <c r="BO51" s="65">
        <f>Expenditure!BO48*(1-Expenditure!BO61)</f>
        <v>0</v>
      </c>
      <c r="BP51" s="65">
        <f>Expenditure!BP48*(1-Expenditure!BP61)</f>
        <v>0</v>
      </c>
      <c r="BQ51" s="65">
        <f>Expenditure!BQ48*(1-Expenditure!BQ61)</f>
        <v>0</v>
      </c>
      <c r="BR51" s="65">
        <f>Expenditure!BR48*(1-Expenditure!BR61)</f>
        <v>0</v>
      </c>
      <c r="BS51" s="65">
        <f>Expenditure!BS48*(1-Expenditure!BS61)</f>
        <v>0</v>
      </c>
      <c r="BT51" s="65">
        <f>Expenditure!BT48*(1-Expenditure!BT61)</f>
        <v>0</v>
      </c>
      <c r="BU51" s="65">
        <f>Expenditure!BU48*(1-Expenditure!BU61)</f>
        <v>0</v>
      </c>
      <c r="BV51" s="65">
        <f>Expenditure!BV48*(1-Expenditure!BV61)</f>
        <v>0</v>
      </c>
      <c r="BW51" s="65">
        <f>Expenditure!BW48*(1-Expenditure!BW61)</f>
        <v>0</v>
      </c>
      <c r="BX51" s="65">
        <f>Expenditure!BX48*(1-Expenditure!BX61)</f>
        <v>0</v>
      </c>
      <c r="BY51" s="65">
        <f>Expenditure!BY48*(1-Expenditure!BY61)</f>
        <v>0</v>
      </c>
      <c r="BZ51" s="65">
        <f>Expenditure!BZ48*(1-Expenditure!BZ61)</f>
        <v>0</v>
      </c>
      <c r="CA51" s="65">
        <f>Expenditure!CA48*(1-Expenditure!CA61)</f>
        <v>0</v>
      </c>
      <c r="CB51" s="65">
        <f>Expenditure!CB48*(1-Expenditure!CB61)</f>
        <v>0</v>
      </c>
      <c r="CC51" s="65">
        <f>Expenditure!CC48*(1-Expenditure!CC61)</f>
        <v>0</v>
      </c>
      <c r="CD51" s="65">
        <f>Expenditure!CD48*(1-Expenditure!CD61)</f>
        <v>0</v>
      </c>
      <c r="CE51" s="65">
        <f>Expenditure!CE48*(1-Expenditure!CE61)</f>
        <v>0</v>
      </c>
      <c r="CF51" s="65">
        <f>Expenditure!CF48*(1-Expenditure!CF61)</f>
        <v>0</v>
      </c>
      <c r="CG51" s="65">
        <f>Expenditure!CG48*(1-Expenditure!CG61)</f>
        <v>0</v>
      </c>
      <c r="CH51" s="65">
        <f>Expenditure!CH48*(1-Expenditure!CH61)</f>
        <v>0</v>
      </c>
      <c r="CI51" s="65">
        <f>Expenditure!CI48*(1-Expenditure!CI61)</f>
        <v>0</v>
      </c>
      <c r="CJ51" s="65">
        <f>Expenditure!CJ48*(1-Expenditure!CJ61)</f>
        <v>0</v>
      </c>
      <c r="CK51" s="65">
        <f>Expenditure!CK48*(1-Expenditure!CK61)</f>
        <v>0</v>
      </c>
      <c r="CL51" s="65">
        <f>Expenditure!CL48*(1-Expenditure!CL61)</f>
        <v>0</v>
      </c>
      <c r="CM51" s="65">
        <f>Expenditure!CM48*(1-Expenditure!CM61)</f>
        <v>0</v>
      </c>
      <c r="CN51" s="65">
        <f>Expenditure!CN48*(1-Expenditure!CN61)</f>
        <v>0</v>
      </c>
      <c r="CO51" s="65">
        <f>Expenditure!CO48*(1-Expenditure!CO61)</f>
        <v>0</v>
      </c>
      <c r="CP51" s="65">
        <f>Expenditure!CP48*(1-Expenditure!CP61)</f>
        <v>0</v>
      </c>
      <c r="CQ51" s="65">
        <f>Expenditure!CQ48*(1-Expenditure!CQ61)</f>
        <v>0</v>
      </c>
      <c r="CR51" s="65">
        <f>Expenditure!CR48*(1-Expenditure!CR61)</f>
        <v>0</v>
      </c>
      <c r="CS51" s="65">
        <f>Expenditure!CS48*(1-Expenditure!CS61)</f>
        <v>0</v>
      </c>
      <c r="CT51" s="65">
        <f>Expenditure!CT48*(1-Expenditure!CT61)</f>
        <v>0</v>
      </c>
      <c r="CU51" s="65">
        <f>Expenditure!CU48*(1-Expenditure!CU61)</f>
        <v>0</v>
      </c>
      <c r="CV51" s="65">
        <f>Expenditure!CV48*(1-Expenditure!CV61)</f>
        <v>0</v>
      </c>
    </row>
    <row r="52" spans="2:104">
      <c r="C52" s="90"/>
      <c r="D52" s="90"/>
      <c r="E52" s="90" t="str">
        <f t="shared" si="15"/>
        <v>Insurance</v>
      </c>
      <c r="F52" s="90"/>
      <c r="G52" s="179" t="s">
        <v>164</v>
      </c>
      <c r="H52" s="90"/>
      <c r="I52" s="180"/>
      <c r="J52" s="229">
        <f t="shared" si="16"/>
        <v>0</v>
      </c>
      <c r="L52" s="65">
        <f>Expenditure!L49*(1-Expenditure!L62)</f>
        <v>0</v>
      </c>
      <c r="M52" s="65">
        <f>Expenditure!M49*(1-Expenditure!M62)</f>
        <v>0</v>
      </c>
      <c r="N52" s="65">
        <f>Expenditure!N49*(1-Expenditure!N62)</f>
        <v>0</v>
      </c>
      <c r="O52" s="65">
        <f>Expenditure!O49*(1-Expenditure!O62)</f>
        <v>0</v>
      </c>
      <c r="P52" s="65">
        <f>Expenditure!P49*(1-Expenditure!P62)</f>
        <v>0</v>
      </c>
      <c r="Q52" s="65">
        <f>Expenditure!Q49*(1-Expenditure!Q62)</f>
        <v>0</v>
      </c>
      <c r="R52" s="65">
        <f>Expenditure!R49*(1-Expenditure!R62)</f>
        <v>0</v>
      </c>
      <c r="S52" s="65">
        <f>Expenditure!S49*(1-Expenditure!S62)</f>
        <v>0</v>
      </c>
      <c r="T52" s="65">
        <f>Expenditure!T49*(1-Expenditure!T62)</f>
        <v>0</v>
      </c>
      <c r="U52" s="65">
        <f>Expenditure!U49*(1-Expenditure!U62)</f>
        <v>0</v>
      </c>
      <c r="V52" s="65">
        <f>Expenditure!V49*(1-Expenditure!V62)</f>
        <v>0</v>
      </c>
      <c r="W52" s="65">
        <f>Expenditure!W49*(1-Expenditure!W62)</f>
        <v>0</v>
      </c>
      <c r="X52" s="65">
        <f>Expenditure!X49*(1-Expenditure!X62)</f>
        <v>0</v>
      </c>
      <c r="Y52" s="65">
        <f>Expenditure!Y49*(1-Expenditure!Y62)</f>
        <v>0</v>
      </c>
      <c r="Z52" s="65">
        <f>Expenditure!Z49*(1-Expenditure!Z62)</f>
        <v>0</v>
      </c>
      <c r="AA52" s="65">
        <f>Expenditure!AA49*(1-Expenditure!AA62)</f>
        <v>0</v>
      </c>
      <c r="AB52" s="65">
        <f>Expenditure!AB49*(1-Expenditure!AB62)</f>
        <v>0</v>
      </c>
      <c r="AC52" s="65">
        <f>Expenditure!AC49*(1-Expenditure!AC62)</f>
        <v>0</v>
      </c>
      <c r="AD52" s="65">
        <f>Expenditure!AD49*(1-Expenditure!AD62)</f>
        <v>0</v>
      </c>
      <c r="AE52" s="65">
        <f>Expenditure!AE49*(1-Expenditure!AE62)</f>
        <v>0</v>
      </c>
      <c r="AF52" s="65">
        <f>Expenditure!AF49*(1-Expenditure!AF62)</f>
        <v>0</v>
      </c>
      <c r="AG52" s="65">
        <f>Expenditure!AG49*(1-Expenditure!AG62)</f>
        <v>0</v>
      </c>
      <c r="AH52" s="65">
        <f>Expenditure!AH49*(1-Expenditure!AH62)</f>
        <v>0</v>
      </c>
      <c r="AI52" s="65">
        <f>Expenditure!AI49*(1-Expenditure!AI62)</f>
        <v>0</v>
      </c>
      <c r="AJ52" s="65">
        <f>Expenditure!AJ49*(1-Expenditure!AJ62)</f>
        <v>0</v>
      </c>
      <c r="AK52" s="65">
        <f>Expenditure!AK49*(1-Expenditure!AK62)</f>
        <v>0</v>
      </c>
      <c r="AL52" s="65">
        <f>Expenditure!AL49*(1-Expenditure!AL62)</f>
        <v>0</v>
      </c>
      <c r="AM52" s="65">
        <f>Expenditure!AM49*(1-Expenditure!AM62)</f>
        <v>0</v>
      </c>
      <c r="AN52" s="65">
        <f>Expenditure!AN49*(1-Expenditure!AN62)</f>
        <v>0</v>
      </c>
      <c r="AO52" s="65">
        <f>Expenditure!AO49*(1-Expenditure!AO62)</f>
        <v>0</v>
      </c>
      <c r="AP52" s="65">
        <f>Expenditure!AP49*(1-Expenditure!AP62)</f>
        <v>0</v>
      </c>
      <c r="AQ52" s="65">
        <f>Expenditure!AQ49*(1-Expenditure!AQ62)</f>
        <v>0</v>
      </c>
      <c r="AR52" s="65">
        <f>Expenditure!AR49*(1-Expenditure!AR62)</f>
        <v>0</v>
      </c>
      <c r="AS52" s="65">
        <f>Expenditure!AS49*(1-Expenditure!AS62)</f>
        <v>0</v>
      </c>
      <c r="AT52" s="65">
        <f>Expenditure!AT49*(1-Expenditure!AT62)</f>
        <v>0</v>
      </c>
      <c r="AU52" s="65">
        <f>Expenditure!AU49*(1-Expenditure!AU62)</f>
        <v>0</v>
      </c>
      <c r="AV52" s="65">
        <f>Expenditure!AV49*(1-Expenditure!AV62)</f>
        <v>0</v>
      </c>
      <c r="AW52" s="65">
        <f>Expenditure!AW49*(1-Expenditure!AW62)</f>
        <v>0</v>
      </c>
      <c r="AX52" s="65">
        <f>Expenditure!AX49*(1-Expenditure!AX62)</f>
        <v>0</v>
      </c>
      <c r="AY52" s="65">
        <f>Expenditure!AY49*(1-Expenditure!AY62)</f>
        <v>0</v>
      </c>
      <c r="AZ52" s="65">
        <f>Expenditure!AZ49*(1-Expenditure!AZ62)</f>
        <v>0</v>
      </c>
      <c r="BA52" s="65">
        <f>Expenditure!BA49*(1-Expenditure!BA62)</f>
        <v>0</v>
      </c>
      <c r="BB52" s="65">
        <f>Expenditure!BB49*(1-Expenditure!BB62)</f>
        <v>0</v>
      </c>
      <c r="BC52" s="65">
        <f>Expenditure!BC49*(1-Expenditure!BC62)</f>
        <v>0</v>
      </c>
      <c r="BD52" s="65">
        <f>Expenditure!BD49*(1-Expenditure!BD62)</f>
        <v>0</v>
      </c>
      <c r="BE52" s="65">
        <f>Expenditure!BE49*(1-Expenditure!BE62)</f>
        <v>0</v>
      </c>
      <c r="BF52" s="65">
        <f>Expenditure!BF49*(1-Expenditure!BF62)</f>
        <v>0</v>
      </c>
      <c r="BG52" s="65">
        <f>Expenditure!BG49*(1-Expenditure!BG62)</f>
        <v>0</v>
      </c>
      <c r="BH52" s="65">
        <f>Expenditure!BH49*(1-Expenditure!BH62)</f>
        <v>0</v>
      </c>
      <c r="BI52" s="65">
        <f>Expenditure!BI49*(1-Expenditure!BI62)</f>
        <v>0</v>
      </c>
      <c r="BJ52" s="65">
        <f>Expenditure!BJ49*(1-Expenditure!BJ62)</f>
        <v>0</v>
      </c>
      <c r="BK52" s="65">
        <f>Expenditure!BK49*(1-Expenditure!BK62)</f>
        <v>0</v>
      </c>
      <c r="BL52" s="65">
        <f>Expenditure!BL49*(1-Expenditure!BL62)</f>
        <v>0</v>
      </c>
      <c r="BM52" s="65">
        <f>Expenditure!BM49*(1-Expenditure!BM62)</f>
        <v>0</v>
      </c>
      <c r="BN52" s="65">
        <f>Expenditure!BN49*(1-Expenditure!BN62)</f>
        <v>0</v>
      </c>
      <c r="BO52" s="65">
        <f>Expenditure!BO49*(1-Expenditure!BO62)</f>
        <v>0</v>
      </c>
      <c r="BP52" s="65">
        <f>Expenditure!BP49*(1-Expenditure!BP62)</f>
        <v>0</v>
      </c>
      <c r="BQ52" s="65">
        <f>Expenditure!BQ49*(1-Expenditure!BQ62)</f>
        <v>0</v>
      </c>
      <c r="BR52" s="65">
        <f>Expenditure!BR49*(1-Expenditure!BR62)</f>
        <v>0</v>
      </c>
      <c r="BS52" s="65">
        <f>Expenditure!BS49*(1-Expenditure!BS62)</f>
        <v>0</v>
      </c>
      <c r="BT52" s="65">
        <f>Expenditure!BT49*(1-Expenditure!BT62)</f>
        <v>0</v>
      </c>
      <c r="BU52" s="65">
        <f>Expenditure!BU49*(1-Expenditure!BU62)</f>
        <v>0</v>
      </c>
      <c r="BV52" s="65">
        <f>Expenditure!BV49*(1-Expenditure!BV62)</f>
        <v>0</v>
      </c>
      <c r="BW52" s="65">
        <f>Expenditure!BW49*(1-Expenditure!BW62)</f>
        <v>0</v>
      </c>
      <c r="BX52" s="65">
        <f>Expenditure!BX49*(1-Expenditure!BX62)</f>
        <v>0</v>
      </c>
      <c r="BY52" s="65">
        <f>Expenditure!BY49*(1-Expenditure!BY62)</f>
        <v>0</v>
      </c>
      <c r="BZ52" s="65">
        <f>Expenditure!BZ49*(1-Expenditure!BZ62)</f>
        <v>0</v>
      </c>
      <c r="CA52" s="65">
        <f>Expenditure!CA49*(1-Expenditure!CA62)</f>
        <v>0</v>
      </c>
      <c r="CB52" s="65">
        <f>Expenditure!CB49*(1-Expenditure!CB62)</f>
        <v>0</v>
      </c>
      <c r="CC52" s="65">
        <f>Expenditure!CC49*(1-Expenditure!CC62)</f>
        <v>0</v>
      </c>
      <c r="CD52" s="65">
        <f>Expenditure!CD49*(1-Expenditure!CD62)</f>
        <v>0</v>
      </c>
      <c r="CE52" s="65">
        <f>Expenditure!CE49*(1-Expenditure!CE62)</f>
        <v>0</v>
      </c>
      <c r="CF52" s="65">
        <f>Expenditure!CF49*(1-Expenditure!CF62)</f>
        <v>0</v>
      </c>
      <c r="CG52" s="65">
        <f>Expenditure!CG49*(1-Expenditure!CG62)</f>
        <v>0</v>
      </c>
      <c r="CH52" s="65">
        <f>Expenditure!CH49*(1-Expenditure!CH62)</f>
        <v>0</v>
      </c>
      <c r="CI52" s="65">
        <f>Expenditure!CI49*(1-Expenditure!CI62)</f>
        <v>0</v>
      </c>
      <c r="CJ52" s="65">
        <f>Expenditure!CJ49*(1-Expenditure!CJ62)</f>
        <v>0</v>
      </c>
      <c r="CK52" s="65">
        <f>Expenditure!CK49*(1-Expenditure!CK62)</f>
        <v>0</v>
      </c>
      <c r="CL52" s="65">
        <f>Expenditure!CL49*(1-Expenditure!CL62)</f>
        <v>0</v>
      </c>
      <c r="CM52" s="65">
        <f>Expenditure!CM49*(1-Expenditure!CM62)</f>
        <v>0</v>
      </c>
      <c r="CN52" s="65">
        <f>Expenditure!CN49*(1-Expenditure!CN62)</f>
        <v>0</v>
      </c>
      <c r="CO52" s="65">
        <f>Expenditure!CO49*(1-Expenditure!CO62)</f>
        <v>0</v>
      </c>
      <c r="CP52" s="65">
        <f>Expenditure!CP49*(1-Expenditure!CP62)</f>
        <v>0</v>
      </c>
      <c r="CQ52" s="65">
        <f>Expenditure!CQ49*(1-Expenditure!CQ62)</f>
        <v>0</v>
      </c>
      <c r="CR52" s="65">
        <f>Expenditure!CR49*(1-Expenditure!CR62)</f>
        <v>0</v>
      </c>
      <c r="CS52" s="65">
        <f>Expenditure!CS49*(1-Expenditure!CS62)</f>
        <v>0</v>
      </c>
      <c r="CT52" s="65">
        <f>Expenditure!CT49*(1-Expenditure!CT62)</f>
        <v>0</v>
      </c>
      <c r="CU52" s="65">
        <f>Expenditure!CU49*(1-Expenditure!CU62)</f>
        <v>0</v>
      </c>
      <c r="CV52" s="65">
        <f>Expenditure!CV49*(1-Expenditure!CV62)</f>
        <v>0</v>
      </c>
    </row>
    <row r="53" spans="2:104">
      <c r="C53" s="90"/>
      <c r="D53" s="90"/>
      <c r="E53" s="90" t="str">
        <f t="shared" si="15"/>
        <v>ISFS CAPEX</v>
      </c>
      <c r="F53" s="90"/>
      <c r="G53" s="179" t="s">
        <v>164</v>
      </c>
      <c r="H53" s="90"/>
      <c r="I53" s="180"/>
      <c r="J53" s="229">
        <f t="shared" si="16"/>
        <v>0</v>
      </c>
      <c r="L53" s="65">
        <f>Expenditure!L50*(1-Expenditure!L63)</f>
        <v>0</v>
      </c>
      <c r="M53" s="65">
        <f>Expenditure!M50*(1-Expenditure!M63)</f>
        <v>0</v>
      </c>
      <c r="N53" s="65">
        <f>Expenditure!N50*(1-Expenditure!N63)</f>
        <v>0</v>
      </c>
      <c r="O53" s="65">
        <f>Expenditure!O50*(1-Expenditure!O63)</f>
        <v>0</v>
      </c>
      <c r="P53" s="65">
        <f>Expenditure!P50*(1-Expenditure!P63)</f>
        <v>0</v>
      </c>
      <c r="Q53" s="65">
        <f>Expenditure!Q50*(1-Expenditure!Q63)</f>
        <v>0</v>
      </c>
      <c r="R53" s="65">
        <f>Expenditure!R50*(1-Expenditure!R63)</f>
        <v>0</v>
      </c>
      <c r="S53" s="65">
        <f>Expenditure!S50*(1-Expenditure!S63)</f>
        <v>0</v>
      </c>
      <c r="T53" s="65">
        <f>Expenditure!T50*(1-Expenditure!T63)</f>
        <v>0</v>
      </c>
      <c r="U53" s="65">
        <f>Expenditure!U50*(1-Expenditure!U63)</f>
        <v>0</v>
      </c>
      <c r="V53" s="65">
        <f>Expenditure!V50*(1-Expenditure!V63)</f>
        <v>0</v>
      </c>
      <c r="W53" s="65">
        <f>Expenditure!W50*(1-Expenditure!W63)</f>
        <v>0</v>
      </c>
      <c r="X53" s="65">
        <f>Expenditure!X50*(1-Expenditure!X63)</f>
        <v>0</v>
      </c>
      <c r="Y53" s="65">
        <f>Expenditure!Y50*(1-Expenditure!Y63)</f>
        <v>0</v>
      </c>
      <c r="Z53" s="65">
        <f>Expenditure!Z50*(1-Expenditure!Z63)</f>
        <v>0</v>
      </c>
      <c r="AA53" s="65">
        <f>Expenditure!AA50*(1-Expenditure!AA63)</f>
        <v>0</v>
      </c>
      <c r="AB53" s="65">
        <f>Expenditure!AB50*(1-Expenditure!AB63)</f>
        <v>0</v>
      </c>
      <c r="AC53" s="65">
        <f>Expenditure!AC50*(1-Expenditure!AC63)</f>
        <v>0</v>
      </c>
      <c r="AD53" s="65">
        <f>Expenditure!AD50*(1-Expenditure!AD63)</f>
        <v>0</v>
      </c>
      <c r="AE53" s="65">
        <f>Expenditure!AE50*(1-Expenditure!AE63)</f>
        <v>0</v>
      </c>
      <c r="AF53" s="65">
        <f>Expenditure!AF50*(1-Expenditure!AF63)</f>
        <v>0</v>
      </c>
      <c r="AG53" s="65">
        <f>Expenditure!AG50*(1-Expenditure!AG63)</f>
        <v>0</v>
      </c>
      <c r="AH53" s="65">
        <f>Expenditure!AH50*(1-Expenditure!AH63)</f>
        <v>0</v>
      </c>
      <c r="AI53" s="65">
        <f>Expenditure!AI50*(1-Expenditure!AI63)</f>
        <v>0</v>
      </c>
      <c r="AJ53" s="65">
        <f>Expenditure!AJ50*(1-Expenditure!AJ63)</f>
        <v>0</v>
      </c>
      <c r="AK53" s="65">
        <f>Expenditure!AK50*(1-Expenditure!AK63)</f>
        <v>0</v>
      </c>
      <c r="AL53" s="65">
        <f>Expenditure!AL50*(1-Expenditure!AL63)</f>
        <v>0</v>
      </c>
      <c r="AM53" s="65">
        <f>Expenditure!AM50*(1-Expenditure!AM63)</f>
        <v>0</v>
      </c>
      <c r="AN53" s="65">
        <f>Expenditure!AN50*(1-Expenditure!AN63)</f>
        <v>0</v>
      </c>
      <c r="AO53" s="65">
        <f>Expenditure!AO50*(1-Expenditure!AO63)</f>
        <v>0</v>
      </c>
      <c r="AP53" s="65">
        <f>Expenditure!AP50*(1-Expenditure!AP63)</f>
        <v>0</v>
      </c>
      <c r="AQ53" s="65">
        <f>Expenditure!AQ50*(1-Expenditure!AQ63)</f>
        <v>0</v>
      </c>
      <c r="AR53" s="65">
        <f>Expenditure!AR50*(1-Expenditure!AR63)</f>
        <v>0</v>
      </c>
      <c r="AS53" s="65">
        <f>Expenditure!AS50*(1-Expenditure!AS63)</f>
        <v>0</v>
      </c>
      <c r="AT53" s="65">
        <f>Expenditure!AT50*(1-Expenditure!AT63)</f>
        <v>0</v>
      </c>
      <c r="AU53" s="65">
        <f>Expenditure!AU50*(1-Expenditure!AU63)</f>
        <v>0</v>
      </c>
      <c r="AV53" s="65">
        <f>Expenditure!AV50*(1-Expenditure!AV63)</f>
        <v>0</v>
      </c>
      <c r="AW53" s="65">
        <f>Expenditure!AW50*(1-Expenditure!AW63)</f>
        <v>0</v>
      </c>
      <c r="AX53" s="65">
        <f>Expenditure!AX50*(1-Expenditure!AX63)</f>
        <v>0</v>
      </c>
      <c r="AY53" s="65">
        <f>Expenditure!AY50*(1-Expenditure!AY63)</f>
        <v>0</v>
      </c>
      <c r="AZ53" s="65">
        <f>Expenditure!AZ50*(1-Expenditure!AZ63)</f>
        <v>0</v>
      </c>
      <c r="BA53" s="65">
        <f>Expenditure!BA50*(1-Expenditure!BA63)</f>
        <v>0</v>
      </c>
      <c r="BB53" s="65">
        <f>Expenditure!BB50*(1-Expenditure!BB63)</f>
        <v>0</v>
      </c>
      <c r="BC53" s="65">
        <f>Expenditure!BC50*(1-Expenditure!BC63)</f>
        <v>0</v>
      </c>
      <c r="BD53" s="65">
        <f>Expenditure!BD50*(1-Expenditure!BD63)</f>
        <v>0</v>
      </c>
      <c r="BE53" s="65">
        <f>Expenditure!BE50*(1-Expenditure!BE63)</f>
        <v>0</v>
      </c>
      <c r="BF53" s="65">
        <f>Expenditure!BF50*(1-Expenditure!BF63)</f>
        <v>0</v>
      </c>
      <c r="BG53" s="65">
        <f>Expenditure!BG50*(1-Expenditure!BG63)</f>
        <v>0</v>
      </c>
      <c r="BH53" s="65">
        <f>Expenditure!BH50*(1-Expenditure!BH63)</f>
        <v>0</v>
      </c>
      <c r="BI53" s="65">
        <f>Expenditure!BI50*(1-Expenditure!BI63)</f>
        <v>0</v>
      </c>
      <c r="BJ53" s="65">
        <f>Expenditure!BJ50*(1-Expenditure!BJ63)</f>
        <v>0</v>
      </c>
      <c r="BK53" s="65">
        <f>Expenditure!BK50*(1-Expenditure!BK63)</f>
        <v>0</v>
      </c>
      <c r="BL53" s="65">
        <f>Expenditure!BL50*(1-Expenditure!BL63)</f>
        <v>0</v>
      </c>
      <c r="BM53" s="65">
        <f>Expenditure!BM50*(1-Expenditure!BM63)</f>
        <v>0</v>
      </c>
      <c r="BN53" s="65">
        <f>Expenditure!BN50*(1-Expenditure!BN63)</f>
        <v>0</v>
      </c>
      <c r="BO53" s="65">
        <f>Expenditure!BO50*(1-Expenditure!BO63)</f>
        <v>0</v>
      </c>
      <c r="BP53" s="65">
        <f>Expenditure!BP50*(1-Expenditure!BP63)</f>
        <v>0</v>
      </c>
      <c r="BQ53" s="65">
        <f>Expenditure!BQ50*(1-Expenditure!BQ63)</f>
        <v>0</v>
      </c>
      <c r="BR53" s="65">
        <f>Expenditure!BR50*(1-Expenditure!BR63)</f>
        <v>0</v>
      </c>
      <c r="BS53" s="65">
        <f>Expenditure!BS50*(1-Expenditure!BS63)</f>
        <v>0</v>
      </c>
      <c r="BT53" s="65">
        <f>Expenditure!BT50*(1-Expenditure!BT63)</f>
        <v>0</v>
      </c>
      <c r="BU53" s="65">
        <f>Expenditure!BU50*(1-Expenditure!BU63)</f>
        <v>0</v>
      </c>
      <c r="BV53" s="65">
        <f>Expenditure!BV50*(1-Expenditure!BV63)</f>
        <v>0</v>
      </c>
      <c r="BW53" s="65">
        <f>Expenditure!BW50*(1-Expenditure!BW63)</f>
        <v>0</v>
      </c>
      <c r="BX53" s="65">
        <f>Expenditure!BX50*(1-Expenditure!BX63)</f>
        <v>0</v>
      </c>
      <c r="BY53" s="65">
        <f>Expenditure!BY50*(1-Expenditure!BY63)</f>
        <v>0</v>
      </c>
      <c r="BZ53" s="65">
        <f>Expenditure!BZ50*(1-Expenditure!BZ63)</f>
        <v>0</v>
      </c>
      <c r="CA53" s="65">
        <f>Expenditure!CA50*(1-Expenditure!CA63)</f>
        <v>0</v>
      </c>
      <c r="CB53" s="65">
        <f>Expenditure!CB50*(1-Expenditure!CB63)</f>
        <v>0</v>
      </c>
      <c r="CC53" s="65">
        <f>Expenditure!CC50*(1-Expenditure!CC63)</f>
        <v>0</v>
      </c>
      <c r="CD53" s="65">
        <f>Expenditure!CD50*(1-Expenditure!CD63)</f>
        <v>0</v>
      </c>
      <c r="CE53" s="65">
        <f>Expenditure!CE50*(1-Expenditure!CE63)</f>
        <v>0</v>
      </c>
      <c r="CF53" s="65">
        <f>Expenditure!CF50*(1-Expenditure!CF63)</f>
        <v>0</v>
      </c>
      <c r="CG53" s="65">
        <f>Expenditure!CG50*(1-Expenditure!CG63)</f>
        <v>0</v>
      </c>
      <c r="CH53" s="65">
        <f>Expenditure!CH50*(1-Expenditure!CH63)</f>
        <v>0</v>
      </c>
      <c r="CI53" s="65">
        <f>Expenditure!CI50*(1-Expenditure!CI63)</f>
        <v>0</v>
      </c>
      <c r="CJ53" s="65">
        <f>Expenditure!CJ50*(1-Expenditure!CJ63)</f>
        <v>0</v>
      </c>
      <c r="CK53" s="65">
        <f>Expenditure!CK50*(1-Expenditure!CK63)</f>
        <v>0</v>
      </c>
      <c r="CL53" s="65">
        <f>Expenditure!CL50*(1-Expenditure!CL63)</f>
        <v>0</v>
      </c>
      <c r="CM53" s="65">
        <f>Expenditure!CM50*(1-Expenditure!CM63)</f>
        <v>0</v>
      </c>
      <c r="CN53" s="65">
        <f>Expenditure!CN50*(1-Expenditure!CN63)</f>
        <v>0</v>
      </c>
      <c r="CO53" s="65">
        <f>Expenditure!CO50*(1-Expenditure!CO63)</f>
        <v>0</v>
      </c>
      <c r="CP53" s="65">
        <f>Expenditure!CP50*(1-Expenditure!CP63)</f>
        <v>0</v>
      </c>
      <c r="CQ53" s="65">
        <f>Expenditure!CQ50*(1-Expenditure!CQ63)</f>
        <v>0</v>
      </c>
      <c r="CR53" s="65">
        <f>Expenditure!CR50*(1-Expenditure!CR63)</f>
        <v>0</v>
      </c>
      <c r="CS53" s="65">
        <f>Expenditure!CS50*(1-Expenditure!CS63)</f>
        <v>0</v>
      </c>
      <c r="CT53" s="65">
        <f>Expenditure!CT50*(1-Expenditure!CT63)</f>
        <v>0</v>
      </c>
      <c r="CU53" s="65">
        <f>Expenditure!CU50*(1-Expenditure!CU63)</f>
        <v>0</v>
      </c>
      <c r="CV53" s="65">
        <f>Expenditure!CV50*(1-Expenditure!CV63)</f>
        <v>0</v>
      </c>
    </row>
    <row r="54" spans="2:104">
      <c r="C54" s="90"/>
      <c r="D54" s="90"/>
      <c r="E54" s="90" t="str">
        <f t="shared" si="15"/>
        <v>ISFS OPEX</v>
      </c>
      <c r="F54" s="90"/>
      <c r="G54" s="179" t="s">
        <v>164</v>
      </c>
      <c r="H54" s="90"/>
      <c r="I54" s="180"/>
      <c r="J54" s="229">
        <f t="shared" si="16"/>
        <v>0</v>
      </c>
      <c r="L54" s="65">
        <f>Expenditure!L51*(1-Expenditure!L64)</f>
        <v>0</v>
      </c>
      <c r="M54" s="65">
        <f>Expenditure!M51*(1-Expenditure!M64)</f>
        <v>0</v>
      </c>
      <c r="N54" s="65">
        <f>Expenditure!N51*(1-Expenditure!N64)</f>
        <v>0</v>
      </c>
      <c r="O54" s="65">
        <f>Expenditure!O51*(1-Expenditure!O64)</f>
        <v>0</v>
      </c>
      <c r="P54" s="65">
        <f>Expenditure!P51*(1-Expenditure!P64)</f>
        <v>0</v>
      </c>
      <c r="Q54" s="65">
        <f>Expenditure!Q51*(1-Expenditure!Q64)</f>
        <v>0</v>
      </c>
      <c r="R54" s="65">
        <f>Expenditure!R51*(1-Expenditure!R64)</f>
        <v>0</v>
      </c>
      <c r="S54" s="65">
        <f>Expenditure!S51*(1-Expenditure!S64)</f>
        <v>0</v>
      </c>
      <c r="T54" s="65">
        <f>Expenditure!T51*(1-Expenditure!T64)</f>
        <v>0</v>
      </c>
      <c r="U54" s="65">
        <f>Expenditure!U51*(1-Expenditure!U64)</f>
        <v>0</v>
      </c>
      <c r="V54" s="65">
        <f>Expenditure!V51*(1-Expenditure!V64)</f>
        <v>0</v>
      </c>
      <c r="W54" s="65">
        <f>Expenditure!W51*(1-Expenditure!W64)</f>
        <v>0</v>
      </c>
      <c r="X54" s="65">
        <f>Expenditure!X51*(1-Expenditure!X64)</f>
        <v>0</v>
      </c>
      <c r="Y54" s="65">
        <f>Expenditure!Y51*(1-Expenditure!Y64)</f>
        <v>0</v>
      </c>
      <c r="Z54" s="65">
        <f>Expenditure!Z51*(1-Expenditure!Z64)</f>
        <v>0</v>
      </c>
      <c r="AA54" s="65">
        <f>Expenditure!AA51*(1-Expenditure!AA64)</f>
        <v>0</v>
      </c>
      <c r="AB54" s="65">
        <f>Expenditure!AB51*(1-Expenditure!AB64)</f>
        <v>0</v>
      </c>
      <c r="AC54" s="65">
        <f>Expenditure!AC51*(1-Expenditure!AC64)</f>
        <v>0</v>
      </c>
      <c r="AD54" s="65">
        <f>Expenditure!AD51*(1-Expenditure!AD64)</f>
        <v>0</v>
      </c>
      <c r="AE54" s="65">
        <f>Expenditure!AE51*(1-Expenditure!AE64)</f>
        <v>0</v>
      </c>
      <c r="AF54" s="65">
        <f>Expenditure!AF51*(1-Expenditure!AF64)</f>
        <v>0</v>
      </c>
      <c r="AG54" s="65">
        <f>Expenditure!AG51*(1-Expenditure!AG64)</f>
        <v>0</v>
      </c>
      <c r="AH54" s="65">
        <f>Expenditure!AH51*(1-Expenditure!AH64)</f>
        <v>0</v>
      </c>
      <c r="AI54" s="65">
        <f>Expenditure!AI51*(1-Expenditure!AI64)</f>
        <v>0</v>
      </c>
      <c r="AJ54" s="65">
        <f>Expenditure!AJ51*(1-Expenditure!AJ64)</f>
        <v>0</v>
      </c>
      <c r="AK54" s="65">
        <f>Expenditure!AK51*(1-Expenditure!AK64)</f>
        <v>0</v>
      </c>
      <c r="AL54" s="65">
        <f>Expenditure!AL51*(1-Expenditure!AL64)</f>
        <v>0</v>
      </c>
      <c r="AM54" s="65">
        <f>Expenditure!AM51*(1-Expenditure!AM64)</f>
        <v>0</v>
      </c>
      <c r="AN54" s="65">
        <f>Expenditure!AN51*(1-Expenditure!AN64)</f>
        <v>0</v>
      </c>
      <c r="AO54" s="65">
        <f>Expenditure!AO51*(1-Expenditure!AO64)</f>
        <v>0</v>
      </c>
      <c r="AP54" s="65">
        <f>Expenditure!AP51*(1-Expenditure!AP64)</f>
        <v>0</v>
      </c>
      <c r="AQ54" s="65">
        <f>Expenditure!AQ51*(1-Expenditure!AQ64)</f>
        <v>0</v>
      </c>
      <c r="AR54" s="65">
        <f>Expenditure!AR51*(1-Expenditure!AR64)</f>
        <v>0</v>
      </c>
      <c r="AS54" s="65">
        <f>Expenditure!AS51*(1-Expenditure!AS64)</f>
        <v>0</v>
      </c>
      <c r="AT54" s="65">
        <f>Expenditure!AT51*(1-Expenditure!AT64)</f>
        <v>0</v>
      </c>
      <c r="AU54" s="65">
        <f>Expenditure!AU51*(1-Expenditure!AU64)</f>
        <v>0</v>
      </c>
      <c r="AV54" s="65">
        <f>Expenditure!AV51*(1-Expenditure!AV64)</f>
        <v>0</v>
      </c>
      <c r="AW54" s="65">
        <f>Expenditure!AW51*(1-Expenditure!AW64)</f>
        <v>0</v>
      </c>
      <c r="AX54" s="65">
        <f>Expenditure!AX51*(1-Expenditure!AX64)</f>
        <v>0</v>
      </c>
      <c r="AY54" s="65">
        <f>Expenditure!AY51*(1-Expenditure!AY64)</f>
        <v>0</v>
      </c>
      <c r="AZ54" s="65">
        <f>Expenditure!AZ51*(1-Expenditure!AZ64)</f>
        <v>0</v>
      </c>
      <c r="BA54" s="65">
        <f>Expenditure!BA51*(1-Expenditure!BA64)</f>
        <v>0</v>
      </c>
      <c r="BB54" s="65">
        <f>Expenditure!BB51*(1-Expenditure!BB64)</f>
        <v>0</v>
      </c>
      <c r="BC54" s="65">
        <f>Expenditure!BC51*(1-Expenditure!BC64)</f>
        <v>0</v>
      </c>
      <c r="BD54" s="65">
        <f>Expenditure!BD51*(1-Expenditure!BD64)</f>
        <v>0</v>
      </c>
      <c r="BE54" s="65">
        <f>Expenditure!BE51*(1-Expenditure!BE64)</f>
        <v>0</v>
      </c>
      <c r="BF54" s="65">
        <f>Expenditure!BF51*(1-Expenditure!BF64)</f>
        <v>0</v>
      </c>
      <c r="BG54" s="65">
        <f>Expenditure!BG51*(1-Expenditure!BG64)</f>
        <v>0</v>
      </c>
      <c r="BH54" s="65">
        <f>Expenditure!BH51*(1-Expenditure!BH64)</f>
        <v>0</v>
      </c>
      <c r="BI54" s="65">
        <f>Expenditure!BI51*(1-Expenditure!BI64)</f>
        <v>0</v>
      </c>
      <c r="BJ54" s="65">
        <f>Expenditure!BJ51*(1-Expenditure!BJ64)</f>
        <v>0</v>
      </c>
      <c r="BK54" s="65">
        <f>Expenditure!BK51*(1-Expenditure!BK64)</f>
        <v>0</v>
      </c>
      <c r="BL54" s="65">
        <f>Expenditure!BL51*(1-Expenditure!BL64)</f>
        <v>0</v>
      </c>
      <c r="BM54" s="65">
        <f>Expenditure!BM51*(1-Expenditure!BM64)</f>
        <v>0</v>
      </c>
      <c r="BN54" s="65">
        <f>Expenditure!BN51*(1-Expenditure!BN64)</f>
        <v>0</v>
      </c>
      <c r="BO54" s="65">
        <f>Expenditure!BO51*(1-Expenditure!BO64)</f>
        <v>0</v>
      </c>
      <c r="BP54" s="65">
        <f>Expenditure!BP51*(1-Expenditure!BP64)</f>
        <v>0</v>
      </c>
      <c r="BQ54" s="65">
        <f>Expenditure!BQ51*(1-Expenditure!BQ64)</f>
        <v>0</v>
      </c>
      <c r="BR54" s="65">
        <f>Expenditure!BR51*(1-Expenditure!BR64)</f>
        <v>0</v>
      </c>
      <c r="BS54" s="65">
        <f>Expenditure!BS51*(1-Expenditure!BS64)</f>
        <v>0</v>
      </c>
      <c r="BT54" s="65">
        <f>Expenditure!BT51*(1-Expenditure!BT64)</f>
        <v>0</v>
      </c>
      <c r="BU54" s="65">
        <f>Expenditure!BU51*(1-Expenditure!BU64)</f>
        <v>0</v>
      </c>
      <c r="BV54" s="65">
        <f>Expenditure!BV51*(1-Expenditure!BV64)</f>
        <v>0</v>
      </c>
      <c r="BW54" s="65">
        <f>Expenditure!BW51*(1-Expenditure!BW64)</f>
        <v>0</v>
      </c>
      <c r="BX54" s="65">
        <f>Expenditure!BX51*(1-Expenditure!BX64)</f>
        <v>0</v>
      </c>
      <c r="BY54" s="65">
        <f>Expenditure!BY51*(1-Expenditure!BY64)</f>
        <v>0</v>
      </c>
      <c r="BZ54" s="65">
        <f>Expenditure!BZ51*(1-Expenditure!BZ64)</f>
        <v>0</v>
      </c>
      <c r="CA54" s="65">
        <f>Expenditure!CA51*(1-Expenditure!CA64)</f>
        <v>0</v>
      </c>
      <c r="CB54" s="65">
        <f>Expenditure!CB51*(1-Expenditure!CB64)</f>
        <v>0</v>
      </c>
      <c r="CC54" s="65">
        <f>Expenditure!CC51*(1-Expenditure!CC64)</f>
        <v>0</v>
      </c>
      <c r="CD54" s="65">
        <f>Expenditure!CD51*(1-Expenditure!CD64)</f>
        <v>0</v>
      </c>
      <c r="CE54" s="65">
        <f>Expenditure!CE51*(1-Expenditure!CE64)</f>
        <v>0</v>
      </c>
      <c r="CF54" s="65">
        <f>Expenditure!CF51*(1-Expenditure!CF64)</f>
        <v>0</v>
      </c>
      <c r="CG54" s="65">
        <f>Expenditure!CG51*(1-Expenditure!CG64)</f>
        <v>0</v>
      </c>
      <c r="CH54" s="65">
        <f>Expenditure!CH51*(1-Expenditure!CH64)</f>
        <v>0</v>
      </c>
      <c r="CI54" s="65">
        <f>Expenditure!CI51*(1-Expenditure!CI64)</f>
        <v>0</v>
      </c>
      <c r="CJ54" s="65">
        <f>Expenditure!CJ51*(1-Expenditure!CJ64)</f>
        <v>0</v>
      </c>
      <c r="CK54" s="65">
        <f>Expenditure!CK51*(1-Expenditure!CK64)</f>
        <v>0</v>
      </c>
      <c r="CL54" s="65">
        <f>Expenditure!CL51*(1-Expenditure!CL64)</f>
        <v>0</v>
      </c>
      <c r="CM54" s="65">
        <f>Expenditure!CM51*(1-Expenditure!CM64)</f>
        <v>0</v>
      </c>
      <c r="CN54" s="65">
        <f>Expenditure!CN51*(1-Expenditure!CN64)</f>
        <v>0</v>
      </c>
      <c r="CO54" s="65">
        <f>Expenditure!CO51*(1-Expenditure!CO64)</f>
        <v>0</v>
      </c>
      <c r="CP54" s="65">
        <f>Expenditure!CP51*(1-Expenditure!CP64)</f>
        <v>0</v>
      </c>
      <c r="CQ54" s="65">
        <f>Expenditure!CQ51*(1-Expenditure!CQ64)</f>
        <v>0</v>
      </c>
      <c r="CR54" s="65">
        <f>Expenditure!CR51*(1-Expenditure!CR64)</f>
        <v>0</v>
      </c>
      <c r="CS54" s="65">
        <f>Expenditure!CS51*(1-Expenditure!CS64)</f>
        <v>0</v>
      </c>
      <c r="CT54" s="65">
        <f>Expenditure!CT51*(1-Expenditure!CT64)</f>
        <v>0</v>
      </c>
      <c r="CU54" s="65">
        <f>Expenditure!CU51*(1-Expenditure!CU64)</f>
        <v>0</v>
      </c>
      <c r="CV54" s="65">
        <f>Expenditure!CV51*(1-Expenditure!CV64)</f>
        <v>0</v>
      </c>
    </row>
    <row r="55" spans="2:104">
      <c r="C55" s="90"/>
      <c r="D55" s="90"/>
      <c r="E55" s="90" t="str">
        <f t="shared" si="15"/>
        <v>Other fees and charges</v>
      </c>
      <c r="F55" s="90"/>
      <c r="G55" s="179" t="s">
        <v>164</v>
      </c>
      <c r="H55" s="90"/>
      <c r="I55" s="180"/>
      <c r="J55" s="229">
        <f t="shared" si="16"/>
        <v>0</v>
      </c>
      <c r="L55" s="65">
        <f>Expenditure!L52*(1-Expenditure!L65)</f>
        <v>0</v>
      </c>
      <c r="M55" s="65">
        <f>Expenditure!M52*(1-Expenditure!M65)</f>
        <v>0</v>
      </c>
      <c r="N55" s="65">
        <f>Expenditure!N52*(1-Expenditure!N65)</f>
        <v>0</v>
      </c>
      <c r="O55" s="65">
        <f>Expenditure!O52*(1-Expenditure!O65)</f>
        <v>0</v>
      </c>
      <c r="P55" s="65">
        <f>Expenditure!P52*(1-Expenditure!P65)</f>
        <v>0</v>
      </c>
      <c r="Q55" s="65">
        <f>Expenditure!Q52*(1-Expenditure!Q65)</f>
        <v>0</v>
      </c>
      <c r="R55" s="65">
        <f>Expenditure!R52*(1-Expenditure!R65)</f>
        <v>0</v>
      </c>
      <c r="S55" s="65">
        <f>Expenditure!S52*(1-Expenditure!S65)</f>
        <v>0</v>
      </c>
      <c r="T55" s="65">
        <f>Expenditure!T52*(1-Expenditure!T65)</f>
        <v>0</v>
      </c>
      <c r="U55" s="65">
        <f>Expenditure!U52*(1-Expenditure!U65)</f>
        <v>0</v>
      </c>
      <c r="V55" s="65">
        <f>Expenditure!V52*(1-Expenditure!V65)</f>
        <v>0</v>
      </c>
      <c r="W55" s="65">
        <f>Expenditure!W52*(1-Expenditure!W65)</f>
        <v>0</v>
      </c>
      <c r="X55" s="65">
        <f>Expenditure!X52*(1-Expenditure!X65)</f>
        <v>0</v>
      </c>
      <c r="Y55" s="65">
        <f>Expenditure!Y52*(1-Expenditure!Y65)</f>
        <v>0</v>
      </c>
      <c r="Z55" s="65">
        <f>Expenditure!Z52*(1-Expenditure!Z65)</f>
        <v>0</v>
      </c>
      <c r="AA55" s="65">
        <f>Expenditure!AA52*(1-Expenditure!AA65)</f>
        <v>0</v>
      </c>
      <c r="AB55" s="65">
        <f>Expenditure!AB52*(1-Expenditure!AB65)</f>
        <v>0</v>
      </c>
      <c r="AC55" s="65">
        <f>Expenditure!AC52*(1-Expenditure!AC65)</f>
        <v>0</v>
      </c>
      <c r="AD55" s="65">
        <f>Expenditure!AD52*(1-Expenditure!AD65)</f>
        <v>0</v>
      </c>
      <c r="AE55" s="65">
        <f>Expenditure!AE52*(1-Expenditure!AE65)</f>
        <v>0</v>
      </c>
      <c r="AF55" s="65">
        <f>Expenditure!AF52*(1-Expenditure!AF65)</f>
        <v>0</v>
      </c>
      <c r="AG55" s="65">
        <f>Expenditure!AG52*(1-Expenditure!AG65)</f>
        <v>0</v>
      </c>
      <c r="AH55" s="65">
        <f>Expenditure!AH52*(1-Expenditure!AH65)</f>
        <v>0</v>
      </c>
      <c r="AI55" s="65">
        <f>Expenditure!AI52*(1-Expenditure!AI65)</f>
        <v>0</v>
      </c>
      <c r="AJ55" s="65">
        <f>Expenditure!AJ52*(1-Expenditure!AJ65)</f>
        <v>0</v>
      </c>
      <c r="AK55" s="65">
        <f>Expenditure!AK52*(1-Expenditure!AK65)</f>
        <v>0</v>
      </c>
      <c r="AL55" s="65">
        <f>Expenditure!AL52*(1-Expenditure!AL65)</f>
        <v>0</v>
      </c>
      <c r="AM55" s="65">
        <f>Expenditure!AM52*(1-Expenditure!AM65)</f>
        <v>0</v>
      </c>
      <c r="AN55" s="65">
        <f>Expenditure!AN52*(1-Expenditure!AN65)</f>
        <v>0</v>
      </c>
      <c r="AO55" s="65">
        <f>Expenditure!AO52*(1-Expenditure!AO65)</f>
        <v>0</v>
      </c>
      <c r="AP55" s="65">
        <f>Expenditure!AP52*(1-Expenditure!AP65)</f>
        <v>0</v>
      </c>
      <c r="AQ55" s="65">
        <f>Expenditure!AQ52*(1-Expenditure!AQ65)</f>
        <v>0</v>
      </c>
      <c r="AR55" s="65">
        <f>Expenditure!AR52*(1-Expenditure!AR65)</f>
        <v>0</v>
      </c>
      <c r="AS55" s="65">
        <f>Expenditure!AS52*(1-Expenditure!AS65)</f>
        <v>0</v>
      </c>
      <c r="AT55" s="65">
        <f>Expenditure!AT52*(1-Expenditure!AT65)</f>
        <v>0</v>
      </c>
      <c r="AU55" s="65">
        <f>Expenditure!AU52*(1-Expenditure!AU65)</f>
        <v>0</v>
      </c>
      <c r="AV55" s="65">
        <f>Expenditure!AV52*(1-Expenditure!AV65)</f>
        <v>0</v>
      </c>
      <c r="AW55" s="65">
        <f>Expenditure!AW52*(1-Expenditure!AW65)</f>
        <v>0</v>
      </c>
      <c r="AX55" s="65">
        <f>Expenditure!AX52*(1-Expenditure!AX65)</f>
        <v>0</v>
      </c>
      <c r="AY55" s="65">
        <f>Expenditure!AY52*(1-Expenditure!AY65)</f>
        <v>0</v>
      </c>
      <c r="AZ55" s="65">
        <f>Expenditure!AZ52*(1-Expenditure!AZ65)</f>
        <v>0</v>
      </c>
      <c r="BA55" s="65">
        <f>Expenditure!BA52*(1-Expenditure!BA65)</f>
        <v>0</v>
      </c>
      <c r="BB55" s="65">
        <f>Expenditure!BB52*(1-Expenditure!BB65)</f>
        <v>0</v>
      </c>
      <c r="BC55" s="65">
        <f>Expenditure!BC52*(1-Expenditure!BC65)</f>
        <v>0</v>
      </c>
      <c r="BD55" s="65">
        <f>Expenditure!BD52*(1-Expenditure!BD65)</f>
        <v>0</v>
      </c>
      <c r="BE55" s="65">
        <f>Expenditure!BE52*(1-Expenditure!BE65)</f>
        <v>0</v>
      </c>
      <c r="BF55" s="65">
        <f>Expenditure!BF52*(1-Expenditure!BF65)</f>
        <v>0</v>
      </c>
      <c r="BG55" s="65">
        <f>Expenditure!BG52*(1-Expenditure!BG65)</f>
        <v>0</v>
      </c>
      <c r="BH55" s="65">
        <f>Expenditure!BH52*(1-Expenditure!BH65)</f>
        <v>0</v>
      </c>
      <c r="BI55" s="65">
        <f>Expenditure!BI52*(1-Expenditure!BI65)</f>
        <v>0</v>
      </c>
      <c r="BJ55" s="65">
        <f>Expenditure!BJ52*(1-Expenditure!BJ65)</f>
        <v>0</v>
      </c>
      <c r="BK55" s="65">
        <f>Expenditure!BK52*(1-Expenditure!BK65)</f>
        <v>0</v>
      </c>
      <c r="BL55" s="65">
        <f>Expenditure!BL52*(1-Expenditure!BL65)</f>
        <v>0</v>
      </c>
      <c r="BM55" s="65">
        <f>Expenditure!BM52*(1-Expenditure!BM65)</f>
        <v>0</v>
      </c>
      <c r="BN55" s="65">
        <f>Expenditure!BN52*(1-Expenditure!BN65)</f>
        <v>0</v>
      </c>
      <c r="BO55" s="65">
        <f>Expenditure!BO52*(1-Expenditure!BO65)</f>
        <v>0</v>
      </c>
      <c r="BP55" s="65">
        <f>Expenditure!BP52*(1-Expenditure!BP65)</f>
        <v>0</v>
      </c>
      <c r="BQ55" s="65">
        <f>Expenditure!BQ52*(1-Expenditure!BQ65)</f>
        <v>0</v>
      </c>
      <c r="BR55" s="65">
        <f>Expenditure!BR52*(1-Expenditure!BR65)</f>
        <v>0</v>
      </c>
      <c r="BS55" s="65">
        <f>Expenditure!BS52*(1-Expenditure!BS65)</f>
        <v>0</v>
      </c>
      <c r="BT55" s="65">
        <f>Expenditure!BT52*(1-Expenditure!BT65)</f>
        <v>0</v>
      </c>
      <c r="BU55" s="65">
        <f>Expenditure!BU52*(1-Expenditure!BU65)</f>
        <v>0</v>
      </c>
      <c r="BV55" s="65">
        <f>Expenditure!BV52*(1-Expenditure!BV65)</f>
        <v>0</v>
      </c>
      <c r="BW55" s="65">
        <f>Expenditure!BW52*(1-Expenditure!BW65)</f>
        <v>0</v>
      </c>
      <c r="BX55" s="65">
        <f>Expenditure!BX52*(1-Expenditure!BX65)</f>
        <v>0</v>
      </c>
      <c r="BY55" s="65">
        <f>Expenditure!BY52*(1-Expenditure!BY65)</f>
        <v>0</v>
      </c>
      <c r="BZ55" s="65">
        <f>Expenditure!BZ52*(1-Expenditure!BZ65)</f>
        <v>0</v>
      </c>
      <c r="CA55" s="65">
        <f>Expenditure!CA52*(1-Expenditure!CA65)</f>
        <v>0</v>
      </c>
      <c r="CB55" s="65">
        <f>Expenditure!CB52*(1-Expenditure!CB65)</f>
        <v>0</v>
      </c>
      <c r="CC55" s="65">
        <f>Expenditure!CC52*(1-Expenditure!CC65)</f>
        <v>0</v>
      </c>
      <c r="CD55" s="65">
        <f>Expenditure!CD52*(1-Expenditure!CD65)</f>
        <v>0</v>
      </c>
      <c r="CE55" s="65">
        <f>Expenditure!CE52*(1-Expenditure!CE65)</f>
        <v>0</v>
      </c>
      <c r="CF55" s="65">
        <f>Expenditure!CF52*(1-Expenditure!CF65)</f>
        <v>0</v>
      </c>
      <c r="CG55" s="65">
        <f>Expenditure!CG52*(1-Expenditure!CG65)</f>
        <v>0</v>
      </c>
      <c r="CH55" s="65">
        <f>Expenditure!CH52*(1-Expenditure!CH65)</f>
        <v>0</v>
      </c>
      <c r="CI55" s="65">
        <f>Expenditure!CI52*(1-Expenditure!CI65)</f>
        <v>0</v>
      </c>
      <c r="CJ55" s="65">
        <f>Expenditure!CJ52*(1-Expenditure!CJ65)</f>
        <v>0</v>
      </c>
      <c r="CK55" s="65">
        <f>Expenditure!CK52*(1-Expenditure!CK65)</f>
        <v>0</v>
      </c>
      <c r="CL55" s="65">
        <f>Expenditure!CL52*(1-Expenditure!CL65)</f>
        <v>0</v>
      </c>
      <c r="CM55" s="65">
        <f>Expenditure!CM52*(1-Expenditure!CM65)</f>
        <v>0</v>
      </c>
      <c r="CN55" s="65">
        <f>Expenditure!CN52*(1-Expenditure!CN65)</f>
        <v>0</v>
      </c>
      <c r="CO55" s="65">
        <f>Expenditure!CO52*(1-Expenditure!CO65)</f>
        <v>0</v>
      </c>
      <c r="CP55" s="65">
        <f>Expenditure!CP52*(1-Expenditure!CP65)</f>
        <v>0</v>
      </c>
      <c r="CQ55" s="65">
        <f>Expenditure!CQ52*(1-Expenditure!CQ65)</f>
        <v>0</v>
      </c>
      <c r="CR55" s="65">
        <f>Expenditure!CR52*(1-Expenditure!CR65)</f>
        <v>0</v>
      </c>
      <c r="CS55" s="65">
        <f>Expenditure!CS52*(1-Expenditure!CS65)</f>
        <v>0</v>
      </c>
      <c r="CT55" s="65">
        <f>Expenditure!CT52*(1-Expenditure!CT65)</f>
        <v>0</v>
      </c>
      <c r="CU55" s="65">
        <f>Expenditure!CU52*(1-Expenditure!CU65)</f>
        <v>0</v>
      </c>
      <c r="CV55" s="65">
        <f>Expenditure!CV52*(1-Expenditure!CV65)</f>
        <v>0</v>
      </c>
    </row>
    <row r="56" spans="2:104">
      <c r="C56" s="90"/>
      <c r="D56" s="90"/>
      <c r="E56" s="90" t="str">
        <f t="shared" si="15"/>
        <v>Total</v>
      </c>
      <c r="F56" s="90"/>
      <c r="G56" s="179" t="s">
        <v>164</v>
      </c>
      <c r="H56" s="90"/>
      <c r="I56" s="180"/>
      <c r="J56" s="229">
        <f>SUM(L56:CV56)</f>
        <v>0</v>
      </c>
      <c r="L56" s="340">
        <f>SUM(L48:L55)</f>
        <v>0</v>
      </c>
      <c r="M56" s="340">
        <f t="shared" ref="M56:BV56" si="17">SUM(M48:M55)</f>
        <v>0</v>
      </c>
      <c r="N56" s="340">
        <f t="shared" si="17"/>
        <v>0</v>
      </c>
      <c r="O56" s="340">
        <f t="shared" si="17"/>
        <v>0</v>
      </c>
      <c r="P56" s="340">
        <f t="shared" si="17"/>
        <v>0</v>
      </c>
      <c r="Q56" s="340">
        <f t="shared" si="17"/>
        <v>0</v>
      </c>
      <c r="R56" s="340">
        <f t="shared" si="17"/>
        <v>0</v>
      </c>
      <c r="S56" s="340">
        <f t="shared" si="17"/>
        <v>0</v>
      </c>
      <c r="T56" s="340">
        <f t="shared" si="17"/>
        <v>0</v>
      </c>
      <c r="U56" s="340">
        <f t="shared" si="17"/>
        <v>0</v>
      </c>
      <c r="V56" s="340">
        <f t="shared" si="17"/>
        <v>0</v>
      </c>
      <c r="W56" s="340">
        <f>SUM(W48:W55)</f>
        <v>0</v>
      </c>
      <c r="X56" s="340">
        <f t="shared" si="17"/>
        <v>0</v>
      </c>
      <c r="Y56" s="340">
        <f t="shared" si="17"/>
        <v>0</v>
      </c>
      <c r="Z56" s="340">
        <f t="shared" si="17"/>
        <v>0</v>
      </c>
      <c r="AA56" s="340">
        <f t="shared" si="17"/>
        <v>0</v>
      </c>
      <c r="AB56" s="340">
        <f t="shared" si="17"/>
        <v>0</v>
      </c>
      <c r="AC56" s="340">
        <f t="shared" si="17"/>
        <v>0</v>
      </c>
      <c r="AD56" s="340">
        <f t="shared" si="17"/>
        <v>0</v>
      </c>
      <c r="AE56" s="340">
        <f t="shared" si="17"/>
        <v>0</v>
      </c>
      <c r="AF56" s="340">
        <f t="shared" si="17"/>
        <v>0</v>
      </c>
      <c r="AG56" s="340">
        <f t="shared" si="17"/>
        <v>0</v>
      </c>
      <c r="AH56" s="340">
        <f>SUM(AH48:AH55)</f>
        <v>0</v>
      </c>
      <c r="AI56" s="340">
        <f t="shared" si="17"/>
        <v>0</v>
      </c>
      <c r="AJ56" s="340">
        <f t="shared" si="17"/>
        <v>0</v>
      </c>
      <c r="AK56" s="340">
        <f>SUM(AK48:AK55)</f>
        <v>0</v>
      </c>
      <c r="AL56" s="340">
        <f t="shared" si="17"/>
        <v>0</v>
      </c>
      <c r="AM56" s="340">
        <f t="shared" si="17"/>
        <v>0</v>
      </c>
      <c r="AN56" s="340">
        <f t="shared" si="17"/>
        <v>0</v>
      </c>
      <c r="AO56" s="340">
        <f t="shared" si="17"/>
        <v>0</v>
      </c>
      <c r="AP56" s="340">
        <f t="shared" si="17"/>
        <v>0</v>
      </c>
      <c r="AQ56" s="340">
        <f t="shared" si="17"/>
        <v>0</v>
      </c>
      <c r="AR56" s="340">
        <f t="shared" si="17"/>
        <v>0</v>
      </c>
      <c r="AS56" s="340">
        <f>SUM(AS48:AS55)</f>
        <v>0</v>
      </c>
      <c r="AT56" s="340">
        <f t="shared" si="17"/>
        <v>0</v>
      </c>
      <c r="AU56" s="340">
        <f t="shared" si="17"/>
        <v>0</v>
      </c>
      <c r="AV56" s="340">
        <f t="shared" si="17"/>
        <v>0</v>
      </c>
      <c r="AW56" s="340">
        <f t="shared" si="17"/>
        <v>0</v>
      </c>
      <c r="AX56" s="340">
        <f t="shared" si="17"/>
        <v>0</v>
      </c>
      <c r="AY56" s="340">
        <f t="shared" si="17"/>
        <v>0</v>
      </c>
      <c r="AZ56" s="340">
        <f t="shared" si="17"/>
        <v>0</v>
      </c>
      <c r="BA56" s="340">
        <f t="shared" si="17"/>
        <v>0</v>
      </c>
      <c r="BB56" s="340">
        <f t="shared" si="17"/>
        <v>0</v>
      </c>
      <c r="BC56" s="340">
        <f t="shared" si="17"/>
        <v>0</v>
      </c>
      <c r="BD56" s="340">
        <f t="shared" si="17"/>
        <v>0</v>
      </c>
      <c r="BE56" s="340">
        <f t="shared" si="17"/>
        <v>0</v>
      </c>
      <c r="BF56" s="340">
        <f t="shared" si="17"/>
        <v>0</v>
      </c>
      <c r="BG56" s="340">
        <f t="shared" si="17"/>
        <v>0</v>
      </c>
      <c r="BH56" s="340">
        <f t="shared" si="17"/>
        <v>0</v>
      </c>
      <c r="BI56" s="340">
        <f t="shared" si="17"/>
        <v>0</v>
      </c>
      <c r="BJ56" s="340">
        <f t="shared" si="17"/>
        <v>0</v>
      </c>
      <c r="BK56" s="340">
        <f t="shared" si="17"/>
        <v>0</v>
      </c>
      <c r="BL56" s="340">
        <f t="shared" si="17"/>
        <v>0</v>
      </c>
      <c r="BM56" s="340">
        <f t="shared" si="17"/>
        <v>0</v>
      </c>
      <c r="BN56" s="340">
        <f t="shared" si="17"/>
        <v>0</v>
      </c>
      <c r="BO56" s="340">
        <f t="shared" si="17"/>
        <v>0</v>
      </c>
      <c r="BP56" s="340">
        <f t="shared" si="17"/>
        <v>0</v>
      </c>
      <c r="BQ56" s="340">
        <f t="shared" si="17"/>
        <v>0</v>
      </c>
      <c r="BR56" s="340">
        <f t="shared" si="17"/>
        <v>0</v>
      </c>
      <c r="BS56" s="340">
        <f t="shared" si="17"/>
        <v>0</v>
      </c>
      <c r="BT56" s="340">
        <f t="shared" si="17"/>
        <v>0</v>
      </c>
      <c r="BU56" s="340">
        <f t="shared" si="17"/>
        <v>0</v>
      </c>
      <c r="BV56" s="340">
        <f t="shared" si="17"/>
        <v>0</v>
      </c>
      <c r="BW56" s="340">
        <f>SUM(BW48:BW55)</f>
        <v>0</v>
      </c>
      <c r="BX56" s="340">
        <f>SUM(BX48:BX55)</f>
        <v>0</v>
      </c>
      <c r="BY56" s="340">
        <f t="shared" ref="BY56:CV56" si="18">SUM(BY48:BY55)</f>
        <v>0</v>
      </c>
      <c r="BZ56" s="340">
        <f t="shared" si="18"/>
        <v>0</v>
      </c>
      <c r="CA56" s="340">
        <f t="shared" si="18"/>
        <v>0</v>
      </c>
      <c r="CB56" s="340">
        <f t="shared" si="18"/>
        <v>0</v>
      </c>
      <c r="CC56" s="340">
        <f t="shared" si="18"/>
        <v>0</v>
      </c>
      <c r="CD56" s="340">
        <f t="shared" si="18"/>
        <v>0</v>
      </c>
      <c r="CE56" s="340">
        <f t="shared" si="18"/>
        <v>0</v>
      </c>
      <c r="CF56" s="340">
        <f t="shared" si="18"/>
        <v>0</v>
      </c>
      <c r="CG56" s="340">
        <f t="shared" si="18"/>
        <v>0</v>
      </c>
      <c r="CH56" s="340">
        <f t="shared" si="18"/>
        <v>0</v>
      </c>
      <c r="CI56" s="340">
        <f t="shared" si="18"/>
        <v>0</v>
      </c>
      <c r="CJ56" s="340">
        <f t="shared" si="18"/>
        <v>0</v>
      </c>
      <c r="CK56" s="340">
        <f t="shared" si="18"/>
        <v>0</v>
      </c>
      <c r="CL56" s="340">
        <f>SUM(CL48:CL55)</f>
        <v>0</v>
      </c>
      <c r="CM56" s="340">
        <f t="shared" si="18"/>
        <v>0</v>
      </c>
      <c r="CN56" s="340">
        <f t="shared" si="18"/>
        <v>0</v>
      </c>
      <c r="CO56" s="340">
        <f t="shared" si="18"/>
        <v>0</v>
      </c>
      <c r="CP56" s="340">
        <f t="shared" si="18"/>
        <v>0</v>
      </c>
      <c r="CQ56" s="340">
        <f t="shared" si="18"/>
        <v>0</v>
      </c>
      <c r="CR56" s="340">
        <f t="shared" si="18"/>
        <v>0</v>
      </c>
      <c r="CS56" s="340">
        <f t="shared" si="18"/>
        <v>0</v>
      </c>
      <c r="CT56" s="340">
        <f t="shared" si="18"/>
        <v>0</v>
      </c>
      <c r="CU56" s="340">
        <f t="shared" si="18"/>
        <v>0</v>
      </c>
      <c r="CV56" s="340">
        <f t="shared" si="18"/>
        <v>0</v>
      </c>
    </row>
    <row r="57" spans="2:104">
      <c r="C57" s="90"/>
      <c r="D57" s="90"/>
      <c r="E57" s="167"/>
      <c r="F57" s="167"/>
      <c r="G57" s="184"/>
      <c r="H57" s="167"/>
      <c r="I57" s="180"/>
      <c r="J57" s="94"/>
    </row>
    <row r="58" spans="2:104">
      <c r="B58" s="22">
        <f>MAX($B$5:B57)+1</f>
        <v>4</v>
      </c>
      <c r="C58" s="22" t="s">
        <v>472</v>
      </c>
      <c r="D58" s="22"/>
      <c r="E58" s="22"/>
      <c r="F58" s="22"/>
      <c r="G58" s="22"/>
      <c r="H58" s="22"/>
      <c r="I58" s="22"/>
      <c r="J58" s="22"/>
      <c r="K58" s="22"/>
      <c r="L58" s="22"/>
      <c r="M58" s="22"/>
      <c r="N58" s="22"/>
      <c r="O58" s="22"/>
      <c r="P58" s="22"/>
      <c r="Q58" s="22"/>
      <c r="R58" s="22"/>
      <c r="S58" s="22"/>
      <c r="T58" s="22"/>
      <c r="U58" s="22"/>
      <c r="V58" s="22"/>
      <c r="W58" s="22"/>
      <c r="X58" s="22"/>
      <c r="Y58" s="22"/>
      <c r="Z58" s="22"/>
      <c r="AA58" s="22"/>
      <c r="AB58" s="22"/>
      <c r="AC58" s="22"/>
      <c r="AD58" s="22"/>
      <c r="AE58" s="22"/>
      <c r="AF58" s="22"/>
      <c r="AG58" s="423"/>
      <c r="AH58" s="22"/>
      <c r="AI58" s="22"/>
      <c r="AJ58" s="22"/>
      <c r="AK58" s="22"/>
      <c r="AL58" s="22"/>
      <c r="AM58" s="22"/>
      <c r="AN58" s="22"/>
      <c r="AO58" s="22"/>
      <c r="AP58" s="22"/>
      <c r="AQ58" s="22"/>
      <c r="AR58" s="22"/>
      <c r="AS58" s="22"/>
      <c r="AT58" s="22"/>
      <c r="AU58" s="22"/>
      <c r="AV58" s="22"/>
      <c r="AW58" s="22"/>
      <c r="AX58" s="22"/>
      <c r="AY58" s="22"/>
      <c r="AZ58" s="22"/>
      <c r="BA58" s="22"/>
      <c r="BB58" s="22"/>
      <c r="BC58" s="22"/>
      <c r="BD58" s="22"/>
      <c r="BE58" s="22"/>
      <c r="BF58" s="22"/>
      <c r="BG58" s="22"/>
      <c r="BH58" s="22"/>
      <c r="BI58" s="22"/>
      <c r="BJ58" s="22"/>
      <c r="BK58" s="22"/>
      <c r="BL58" s="22"/>
      <c r="BM58" s="22"/>
      <c r="BN58" s="22"/>
      <c r="BO58" s="22"/>
      <c r="BP58" s="22"/>
      <c r="BQ58" s="22"/>
      <c r="BR58" s="22"/>
      <c r="BS58" s="22"/>
      <c r="BT58" s="22"/>
      <c r="BU58" s="22"/>
      <c r="BV58" s="22"/>
      <c r="BW58" s="22"/>
      <c r="BX58" s="22"/>
      <c r="BY58" s="22"/>
      <c r="BZ58" s="22"/>
      <c r="CA58" s="22"/>
      <c r="CB58" s="22"/>
      <c r="CC58" s="22"/>
      <c r="CD58" s="22"/>
      <c r="CE58" s="22"/>
      <c r="CF58" s="22"/>
      <c r="CG58" s="22"/>
      <c r="CH58" s="22"/>
      <c r="CI58" s="22"/>
      <c r="CJ58" s="22"/>
      <c r="CK58" s="22"/>
      <c r="CL58" s="22"/>
      <c r="CM58" s="22"/>
      <c r="CN58" s="22"/>
      <c r="CO58" s="22"/>
      <c r="CP58" s="22"/>
      <c r="CQ58" s="22"/>
      <c r="CR58" s="22"/>
      <c r="CS58" s="22"/>
      <c r="CT58" s="22"/>
      <c r="CU58" s="22"/>
      <c r="CV58" s="22"/>
      <c r="CW58" s="22"/>
      <c r="CX58" s="22"/>
      <c r="CY58" s="22"/>
      <c r="CZ58" s="24"/>
    </row>
    <row r="59" spans="2:104">
      <c r="B59" s="222" t="s">
        <v>473</v>
      </c>
      <c r="C59" s="222"/>
      <c r="D59" s="222"/>
      <c r="E59" s="222"/>
      <c r="F59" s="222"/>
      <c r="G59" s="222"/>
      <c r="H59" s="222"/>
      <c r="I59" s="222"/>
      <c r="J59" s="222"/>
      <c r="K59" s="222"/>
      <c r="L59" s="222"/>
      <c r="M59" s="222"/>
      <c r="N59" s="222"/>
      <c r="O59" s="222"/>
      <c r="P59" s="222"/>
      <c r="Q59" s="222"/>
      <c r="R59" s="222"/>
      <c r="S59" s="222"/>
      <c r="T59" s="222"/>
      <c r="U59" s="222"/>
      <c r="V59" s="222"/>
      <c r="W59" s="222"/>
      <c r="X59" s="222"/>
      <c r="Y59" s="222"/>
      <c r="Z59" s="222"/>
      <c r="AA59" s="222"/>
      <c r="AB59" s="222"/>
      <c r="AC59" s="222"/>
      <c r="AD59" s="222"/>
      <c r="AE59" s="222"/>
      <c r="AF59" s="222"/>
      <c r="AG59" s="360"/>
      <c r="AH59" s="360"/>
      <c r="AI59" s="222"/>
      <c r="AJ59" s="222"/>
      <c r="AK59" s="222"/>
      <c r="AL59" s="222"/>
      <c r="AM59" s="222"/>
      <c r="AN59" s="222"/>
      <c r="AO59" s="222"/>
      <c r="AP59" s="222"/>
      <c r="AQ59" s="222"/>
      <c r="AR59" s="222"/>
      <c r="AS59" s="222"/>
      <c r="AT59" s="222"/>
      <c r="AU59" s="222"/>
      <c r="AV59" s="222"/>
      <c r="AW59" s="222"/>
      <c r="AX59" s="222"/>
      <c r="AY59" s="222"/>
      <c r="AZ59" s="222"/>
      <c r="BA59" s="222"/>
      <c r="BB59" s="222"/>
      <c r="BC59" s="222"/>
      <c r="BD59" s="222"/>
      <c r="BE59" s="222"/>
      <c r="BF59" s="222"/>
      <c r="BG59" s="222"/>
      <c r="BH59" s="222"/>
      <c r="BI59" s="222"/>
      <c r="BJ59" s="222"/>
      <c r="BK59" s="222"/>
      <c r="BL59" s="222"/>
      <c r="BM59" s="222"/>
      <c r="BN59" s="222"/>
      <c r="BO59" s="222"/>
      <c r="BP59" s="222"/>
      <c r="BQ59" s="222"/>
      <c r="BR59" s="222"/>
      <c r="BS59" s="222"/>
      <c r="BT59" s="222"/>
      <c r="BU59" s="222"/>
      <c r="BV59" s="222"/>
      <c r="BW59" s="222"/>
      <c r="BX59" s="222"/>
      <c r="BY59" s="222"/>
      <c r="BZ59" s="222"/>
      <c r="CA59" s="222"/>
      <c r="CB59" s="222"/>
      <c r="CC59" s="222"/>
      <c r="CD59" s="222"/>
      <c r="CE59" s="222"/>
      <c r="CF59" s="222"/>
      <c r="CG59" s="222"/>
      <c r="CH59" s="222"/>
      <c r="CI59" s="222"/>
      <c r="CJ59" s="222"/>
      <c r="CK59" s="222"/>
      <c r="CL59" s="222"/>
      <c r="CM59" s="222"/>
      <c r="CN59" s="222"/>
      <c r="CO59" s="222"/>
      <c r="CP59" s="222"/>
      <c r="CQ59" s="222"/>
      <c r="CR59" s="222"/>
      <c r="CS59" s="222"/>
      <c r="CT59" s="222"/>
      <c r="CU59" s="222"/>
      <c r="CV59" s="222"/>
      <c r="CW59" s="222"/>
      <c r="CX59" s="222"/>
      <c r="CY59" s="222"/>
    </row>
    <row r="60" spans="2:104" s="90" customFormat="1">
      <c r="C60" s="43">
        <f>MAX($B$58:C59)+0.1</f>
        <v>4.0999999999999996</v>
      </c>
      <c r="D60" s="41" t="s">
        <v>474</v>
      </c>
      <c r="E60" s="41"/>
      <c r="F60" s="41"/>
      <c r="G60" s="41"/>
      <c r="H60" s="41"/>
      <c r="I60" s="41"/>
      <c r="J60" s="41"/>
      <c r="K60" s="41"/>
      <c r="L60" s="41"/>
      <c r="M60" s="41"/>
      <c r="N60" s="41"/>
      <c r="O60" s="41"/>
      <c r="P60" s="41"/>
      <c r="Q60" s="41"/>
      <c r="R60" s="41"/>
      <c r="S60" s="41"/>
      <c r="T60" s="41"/>
      <c r="U60" s="41"/>
      <c r="V60" s="41"/>
      <c r="W60" s="41"/>
      <c r="X60" s="41"/>
      <c r="Y60" s="41"/>
      <c r="Z60" s="41"/>
      <c r="AA60" s="41"/>
      <c r="AB60" s="41"/>
      <c r="AC60" s="41"/>
      <c r="AD60" s="41"/>
      <c r="AE60" s="41"/>
      <c r="AF60" s="41"/>
      <c r="AG60" s="342"/>
      <c r="AH60" s="41"/>
      <c r="AI60" s="41"/>
      <c r="AJ60" s="41"/>
      <c r="AK60" s="41"/>
      <c r="AL60" s="41"/>
      <c r="AM60" s="41"/>
      <c r="AN60" s="41"/>
      <c r="AO60" s="41"/>
      <c r="AP60" s="41"/>
      <c r="AQ60" s="41"/>
      <c r="AR60" s="41"/>
      <c r="AS60" s="41"/>
      <c r="AT60" s="41"/>
      <c r="AU60" s="41"/>
      <c r="AV60" s="41"/>
      <c r="AW60" s="41"/>
      <c r="AX60" s="41"/>
      <c r="AY60" s="41"/>
      <c r="AZ60" s="41"/>
      <c r="BA60" s="41"/>
      <c r="BB60" s="41"/>
      <c r="BC60" s="41"/>
      <c r="BD60" s="41"/>
      <c r="BE60" s="41"/>
      <c r="BF60" s="41"/>
      <c r="BG60" s="41"/>
      <c r="BH60" s="41"/>
      <c r="BI60" s="41"/>
      <c r="BJ60" s="41"/>
      <c r="BK60" s="41"/>
      <c r="BL60" s="41"/>
      <c r="BM60" s="41"/>
      <c r="BN60" s="41"/>
      <c r="BO60" s="41"/>
      <c r="BP60" s="41"/>
      <c r="BQ60" s="41"/>
      <c r="BR60" s="41"/>
      <c r="BS60" s="41"/>
      <c r="BT60" s="41"/>
      <c r="BU60" s="41"/>
      <c r="BV60" s="41"/>
      <c r="BW60" s="41"/>
      <c r="BX60" s="41"/>
      <c r="BY60" s="41"/>
      <c r="BZ60" s="41"/>
      <c r="CA60" s="41"/>
      <c r="CB60" s="41"/>
      <c r="CC60" s="41"/>
      <c r="CD60" s="41"/>
      <c r="CE60" s="41"/>
      <c r="CF60" s="41"/>
      <c r="CG60" s="41"/>
      <c r="CH60" s="41"/>
      <c r="CI60" s="41"/>
      <c r="CJ60" s="41"/>
      <c r="CK60" s="41"/>
      <c r="CL60" s="41"/>
      <c r="CM60" s="41"/>
      <c r="CN60" s="41"/>
      <c r="CO60" s="41"/>
      <c r="CP60" s="41"/>
      <c r="CQ60" s="41"/>
      <c r="CR60" s="41"/>
      <c r="CS60" s="41"/>
      <c r="CT60" s="41"/>
      <c r="CU60" s="41"/>
      <c r="CV60" s="41"/>
      <c r="CW60" s="41"/>
      <c r="CX60" s="41"/>
      <c r="CY60" s="41"/>
    </row>
    <row r="61" spans="2:104" s="90" customFormat="1">
      <c r="G61" s="183"/>
      <c r="I61" s="183"/>
      <c r="J61" s="183"/>
      <c r="AG61" s="321"/>
    </row>
    <row r="62" spans="2:104">
      <c r="C62" s="90"/>
      <c r="D62" s="90"/>
      <c r="E62" s="90" t="str">
        <f>E48</f>
        <v>Fuel costs</v>
      </c>
      <c r="F62" s="90"/>
      <c r="G62" s="179" t="s">
        <v>164</v>
      </c>
      <c r="H62" s="166"/>
      <c r="I62" s="180"/>
      <c r="J62" s="224">
        <f t="shared" ref="J62:J69" si="19">SUM(L62:CV62)</f>
        <v>0</v>
      </c>
      <c r="L62" s="231"/>
      <c r="M62" s="199">
        <f>(Expenditure!K24-Expenditure!K45)*Expenditure!K88*K$9</f>
        <v>0</v>
      </c>
      <c r="N62" s="199">
        <f>(Expenditure!L24-Expenditure!L45)*Expenditure!L88*L$9</f>
        <v>0</v>
      </c>
      <c r="O62" s="199">
        <f>(Expenditure!M24-Expenditure!M45)*Expenditure!M88*M$9</f>
        <v>0</v>
      </c>
      <c r="P62" s="199">
        <f>(Expenditure!N24-Expenditure!N45)*Expenditure!N88*N$9</f>
        <v>0</v>
      </c>
      <c r="Q62" s="199">
        <f>(Expenditure!O24-Expenditure!O45)*Expenditure!O88*O$9</f>
        <v>0</v>
      </c>
      <c r="R62" s="199">
        <f>(Expenditure!P24-Expenditure!P45)*Expenditure!P88*P$9</f>
        <v>0</v>
      </c>
      <c r="S62" s="199">
        <f>(Expenditure!Q24-Expenditure!Q45)*Expenditure!Q88*Q$9</f>
        <v>0</v>
      </c>
      <c r="T62" s="199">
        <f>(Expenditure!R24-Expenditure!R45)*Expenditure!R88*R$9</f>
        <v>0</v>
      </c>
      <c r="U62" s="199">
        <f>(Expenditure!S24-Expenditure!S45)*Expenditure!S88*S$9</f>
        <v>0</v>
      </c>
      <c r="V62" s="199">
        <f>(Expenditure!T24-Expenditure!T45)*Expenditure!T88*T$9</f>
        <v>0</v>
      </c>
      <c r="W62" s="199">
        <f>(Expenditure!U24-Expenditure!U45)*Expenditure!U88*U$9</f>
        <v>0</v>
      </c>
      <c r="X62" s="199">
        <f>(Expenditure!V24-Expenditure!V45)*Expenditure!V88*V$9</f>
        <v>0</v>
      </c>
      <c r="Y62" s="199">
        <f>(Expenditure!W24-Expenditure!W45)*Expenditure!W88*W$9</f>
        <v>0</v>
      </c>
      <c r="Z62" s="199">
        <f>(Expenditure!X24-Expenditure!X45)*Expenditure!X88*X$9</f>
        <v>0</v>
      </c>
      <c r="AA62" s="199">
        <f>(Expenditure!Y24-Expenditure!Y45)*Expenditure!Y88*Y$9</f>
        <v>0</v>
      </c>
      <c r="AB62" s="199">
        <f>(Expenditure!Z24-Expenditure!Z45)*Expenditure!Z88*Z$9</f>
        <v>0</v>
      </c>
      <c r="AC62" s="199">
        <f>(Expenditure!AA24-Expenditure!AA45)*Expenditure!AA88*AA$9</f>
        <v>0</v>
      </c>
      <c r="AD62" s="199">
        <f>(Expenditure!AB24-Expenditure!AB45)*Expenditure!AB88*AB$9</f>
        <v>0</v>
      </c>
      <c r="AE62" s="199">
        <f>(Expenditure!AC24-Expenditure!AC45)*Expenditure!AC88*AC$9</f>
        <v>0</v>
      </c>
      <c r="AF62" s="199">
        <f>(Expenditure!AD24-Expenditure!AD45)*Expenditure!AD88*AD$9</f>
        <v>0</v>
      </c>
      <c r="AG62" s="199">
        <f>(Expenditure!AE24-Expenditure!AE45)*Expenditure!AE88*AE$9</f>
        <v>0</v>
      </c>
      <c r="AH62" s="199">
        <f>(Expenditure!AF24-Expenditure!AF45)*Expenditure!AF88*AF$9</f>
        <v>0</v>
      </c>
      <c r="AI62" s="199">
        <f>(Expenditure!AG24-Expenditure!AG45)*Expenditure!AG88*AG$9</f>
        <v>0</v>
      </c>
      <c r="AJ62" s="199">
        <f>(Expenditure!AH24-Expenditure!AH45)*Expenditure!AH88*AH$9</f>
        <v>0</v>
      </c>
      <c r="AK62" s="199">
        <f>(Expenditure!AI24-Expenditure!AI45)*Expenditure!AI88*AI$9</f>
        <v>0</v>
      </c>
      <c r="AL62" s="199">
        <f>(Expenditure!AJ24-Expenditure!AJ45)*Expenditure!AJ88*AJ$9</f>
        <v>0</v>
      </c>
      <c r="AM62" s="199">
        <f>(Expenditure!AK24-Expenditure!AK45)*Expenditure!AK88*AK$9</f>
        <v>0</v>
      </c>
      <c r="AN62" s="199">
        <f>(Expenditure!AL24-Expenditure!AL45)*Expenditure!AL88*AL$9</f>
        <v>0</v>
      </c>
      <c r="AO62" s="199">
        <f>(Expenditure!AM24-Expenditure!AM45)*Expenditure!AM88*AM$9</f>
        <v>0</v>
      </c>
      <c r="AP62" s="199">
        <f>(Expenditure!AN24-Expenditure!AN45)*Expenditure!AN88*AN$9</f>
        <v>0</v>
      </c>
      <c r="AQ62" s="199">
        <f>(Expenditure!AO24-Expenditure!AO45)*Expenditure!AO88*AO$9</f>
        <v>0</v>
      </c>
      <c r="AR62" s="199">
        <f>(Expenditure!AP24-Expenditure!AP45)*Expenditure!AP88*AP$9</f>
        <v>0</v>
      </c>
      <c r="AS62" s="199">
        <f>(Expenditure!AQ24-Expenditure!AQ45)*Expenditure!AQ88*AQ$9</f>
        <v>0</v>
      </c>
      <c r="AT62" s="199">
        <f>(Expenditure!AR24-Expenditure!AR45)*Expenditure!AR88*AR$9</f>
        <v>0</v>
      </c>
      <c r="AU62" s="199">
        <f>(Expenditure!AS24-Expenditure!AS45)*Expenditure!AS88*AS$9</f>
        <v>0</v>
      </c>
      <c r="AV62" s="199">
        <f>(Expenditure!AT24-Expenditure!AT45)*Expenditure!AT88*AT$9</f>
        <v>0</v>
      </c>
      <c r="AW62" s="199">
        <f>(Expenditure!AU24-Expenditure!AU45)*Expenditure!AU88*AU$9</f>
        <v>0</v>
      </c>
      <c r="AX62" s="199">
        <f>(Expenditure!AV24-Expenditure!AV45)*Expenditure!AV88*AV$9</f>
        <v>0</v>
      </c>
      <c r="AY62" s="199">
        <f>(Expenditure!AW24-Expenditure!AW45)*Expenditure!AW88*AW$9</f>
        <v>0</v>
      </c>
      <c r="AZ62" s="199">
        <f>(Expenditure!AX24-Expenditure!AX45)*Expenditure!AX88*AX$9</f>
        <v>0</v>
      </c>
      <c r="BA62" s="199">
        <f>(Expenditure!AY24-Expenditure!AY45)*Expenditure!AY88*AY$9</f>
        <v>0</v>
      </c>
      <c r="BB62" s="199">
        <f>(Expenditure!AZ24-Expenditure!AZ45)*Expenditure!AZ88*AZ$9</f>
        <v>0</v>
      </c>
      <c r="BC62" s="199">
        <f>(Expenditure!BA24-Expenditure!BA45)*Expenditure!BA88*BA$9</f>
        <v>0</v>
      </c>
      <c r="BD62" s="199">
        <f>(Expenditure!BB24-Expenditure!BB45)*Expenditure!BB88*BB$9</f>
        <v>0</v>
      </c>
      <c r="BE62" s="199">
        <f>(Expenditure!BC24-Expenditure!BC45)*Expenditure!BC88*BC$9</f>
        <v>0</v>
      </c>
      <c r="BF62" s="199">
        <f>(Expenditure!BD24-Expenditure!BD45)*Expenditure!BD88*BD$9</f>
        <v>0</v>
      </c>
      <c r="BG62" s="199">
        <f>(Expenditure!BE24-Expenditure!BE45)*Expenditure!BE88*BE$9</f>
        <v>0</v>
      </c>
      <c r="BH62" s="199">
        <f>(Expenditure!BF24-Expenditure!BF45)*Expenditure!BF88*BF$9</f>
        <v>0</v>
      </c>
      <c r="BI62" s="199">
        <f>(Expenditure!BG24-Expenditure!BG45)*Expenditure!BG88*BG$9</f>
        <v>0</v>
      </c>
      <c r="BJ62" s="199">
        <f>(Expenditure!BH24-Expenditure!BH45)*Expenditure!BH88*BH$9</f>
        <v>0</v>
      </c>
      <c r="BK62" s="199">
        <f>(Expenditure!BI24-Expenditure!BI45)*Expenditure!BI88*BI$9</f>
        <v>0</v>
      </c>
      <c r="BL62" s="199">
        <f>(Expenditure!BJ24-Expenditure!BJ45)*Expenditure!BJ88*BJ$9</f>
        <v>0</v>
      </c>
      <c r="BM62" s="199">
        <f>(Expenditure!BK24-Expenditure!BK45)*Expenditure!BK88*BK$9</f>
        <v>0</v>
      </c>
      <c r="BN62" s="199">
        <f>(Expenditure!BL24-Expenditure!BL45)*Expenditure!BL88*BL$9</f>
        <v>0</v>
      </c>
      <c r="BO62" s="199">
        <f>(Expenditure!BM24-Expenditure!BM45)*Expenditure!BM88*BM$9</f>
        <v>0</v>
      </c>
      <c r="BP62" s="199">
        <f>(Expenditure!BN24-Expenditure!BN45)*Expenditure!BN88*BN$9</f>
        <v>0</v>
      </c>
      <c r="BQ62" s="199">
        <f>(Expenditure!BO24-Expenditure!BO45)*Expenditure!BO88*BO$9</f>
        <v>0</v>
      </c>
      <c r="BR62" s="199">
        <f>(Expenditure!BP24-Expenditure!BP45)*Expenditure!BP88*BP$9</f>
        <v>0</v>
      </c>
      <c r="BS62" s="199">
        <f>(Expenditure!BQ24-Expenditure!BQ45)*Expenditure!BQ88*BQ$9</f>
        <v>0</v>
      </c>
      <c r="BT62" s="199">
        <f>(Expenditure!BR24-Expenditure!BR45)*Expenditure!BR88*BR$9</f>
        <v>0</v>
      </c>
      <c r="BU62" s="199">
        <f>(Expenditure!BS24-Expenditure!BS45)*Expenditure!BS88*BS$9</f>
        <v>0</v>
      </c>
      <c r="BV62" s="199">
        <f>(Expenditure!BT24-Expenditure!BT45)*Expenditure!BT88*BT$9</f>
        <v>0</v>
      </c>
      <c r="BW62" s="199">
        <f>(Expenditure!BU24-Expenditure!BU45)*Expenditure!BU88*BU$9</f>
        <v>0</v>
      </c>
      <c r="BX62" s="199">
        <f>(Expenditure!BV24-Expenditure!BV45)*Expenditure!BV88*BV$9</f>
        <v>0</v>
      </c>
      <c r="BY62" s="199">
        <f>(Expenditure!BW24-Expenditure!BW45)*Expenditure!BW88*BW$9</f>
        <v>0</v>
      </c>
      <c r="BZ62" s="199">
        <f>(Expenditure!BX24-Expenditure!BX45)*Expenditure!BX88*BX$9</f>
        <v>0</v>
      </c>
      <c r="CA62" s="199">
        <f>(Expenditure!BY24-Expenditure!BY45)*Expenditure!BY88*BY$9</f>
        <v>0</v>
      </c>
      <c r="CB62" s="199">
        <f>(Expenditure!BZ24-Expenditure!BZ45)*Expenditure!BZ88*BZ$9</f>
        <v>0</v>
      </c>
      <c r="CC62" s="199">
        <f>(Expenditure!CA24-Expenditure!CA45)*Expenditure!CA88*CA$9</f>
        <v>0</v>
      </c>
      <c r="CD62" s="199">
        <f>(Expenditure!CB24-Expenditure!CB45)*Expenditure!CB88*CB$9</f>
        <v>0</v>
      </c>
      <c r="CE62" s="199">
        <f>(Expenditure!CC24-Expenditure!CC45)*Expenditure!CC88*CC$9</f>
        <v>0</v>
      </c>
      <c r="CF62" s="199">
        <f>(Expenditure!CD24-Expenditure!CD45)*Expenditure!CD88*CD$9</f>
        <v>0</v>
      </c>
      <c r="CG62" s="199">
        <f>(Expenditure!CE24-Expenditure!CE45)*Expenditure!CE88*CE$9</f>
        <v>0</v>
      </c>
      <c r="CH62" s="199">
        <f>(Expenditure!CF24-Expenditure!CF45)*Expenditure!CF88*CF$9</f>
        <v>0</v>
      </c>
      <c r="CI62" s="199">
        <f>(Expenditure!CG24-Expenditure!CG45)*Expenditure!CG88*CG$9</f>
        <v>0</v>
      </c>
      <c r="CJ62" s="199">
        <f>(Expenditure!CH24-Expenditure!CH45)*Expenditure!CH88*CH$9</f>
        <v>0</v>
      </c>
      <c r="CK62" s="199">
        <f>(Expenditure!CI24-Expenditure!CI45)*Expenditure!CI88*CI$9</f>
        <v>0</v>
      </c>
      <c r="CL62" s="199">
        <f>(Expenditure!CJ24-Expenditure!CJ45)*Expenditure!CJ88*CJ$9</f>
        <v>0</v>
      </c>
      <c r="CM62" s="199">
        <f>(Expenditure!CK24-Expenditure!CK45)*Expenditure!CK88*CK$9</f>
        <v>0</v>
      </c>
      <c r="CN62" s="199">
        <f>(Expenditure!CL24-Expenditure!CL45)*Expenditure!CL88*CL$9</f>
        <v>0</v>
      </c>
      <c r="CO62" s="199">
        <f>(Expenditure!CM24-Expenditure!CM45)*Expenditure!CM88*CM$9</f>
        <v>0</v>
      </c>
      <c r="CP62" s="199">
        <f>(Expenditure!CN24-Expenditure!CN45)*Expenditure!CN88*CN$9</f>
        <v>0</v>
      </c>
      <c r="CQ62" s="199">
        <f>(Expenditure!CO24-Expenditure!CO45)*Expenditure!CO88*CO$9</f>
        <v>0</v>
      </c>
      <c r="CR62" s="199">
        <f>(Expenditure!CP24-Expenditure!CP45)*Expenditure!CP88*CP$9</f>
        <v>0</v>
      </c>
      <c r="CS62" s="199">
        <f>(Expenditure!CQ24-Expenditure!CQ45)*Expenditure!CQ88*CQ$9</f>
        <v>0</v>
      </c>
      <c r="CT62" s="199">
        <f>(Expenditure!CR24-Expenditure!CR45)*Expenditure!CR88*CR$9</f>
        <v>0</v>
      </c>
      <c r="CU62" s="199">
        <f>(Expenditure!CS24-Expenditure!CS45)*Expenditure!CS88*CS$9</f>
        <v>0</v>
      </c>
      <c r="CV62" s="199">
        <f>(Expenditure!CT24-Expenditure!CT45)*Expenditure!CT88*CT$9</f>
        <v>0</v>
      </c>
    </row>
    <row r="63" spans="2:104">
      <c r="C63" s="90"/>
      <c r="D63" s="90"/>
      <c r="E63" s="90" t="str">
        <f t="shared" ref="E63:E69" si="20">E49</f>
        <v>O&amp;M baseline costs</v>
      </c>
      <c r="F63" s="90"/>
      <c r="G63" s="179" t="s">
        <v>164</v>
      </c>
      <c r="H63" s="166"/>
      <c r="I63" s="180"/>
      <c r="J63" s="224">
        <f t="shared" si="19"/>
        <v>0</v>
      </c>
      <c r="L63" s="231"/>
      <c r="M63" s="199">
        <f>(Expenditure!K25-Expenditure!K46)*Expenditure!K89*K$9</f>
        <v>0</v>
      </c>
      <c r="N63" s="199">
        <f>(Expenditure!L25-Expenditure!L46)*Expenditure!L89*L$9</f>
        <v>0</v>
      </c>
      <c r="O63" s="199">
        <f>(Expenditure!M25-Expenditure!M46)*Expenditure!M89*M$9</f>
        <v>0</v>
      </c>
      <c r="P63" s="199">
        <f>(Expenditure!N25-Expenditure!N46)*Expenditure!N89*N$9</f>
        <v>0</v>
      </c>
      <c r="Q63" s="199">
        <f>(Expenditure!O25-Expenditure!O46)*Expenditure!O89*O$9</f>
        <v>0</v>
      </c>
      <c r="R63" s="199">
        <f>(Expenditure!P25-Expenditure!P46)*Expenditure!P89*P$9</f>
        <v>0</v>
      </c>
      <c r="S63" s="199">
        <f>(Expenditure!Q25-Expenditure!Q46)*Expenditure!Q89*Q$9</f>
        <v>0</v>
      </c>
      <c r="T63" s="199">
        <f>(Expenditure!R25-Expenditure!R46)*Expenditure!R89*R$9</f>
        <v>0</v>
      </c>
      <c r="U63" s="199">
        <f>(Expenditure!S25-Expenditure!S46)*Expenditure!S89*S$9</f>
        <v>0</v>
      </c>
      <c r="V63" s="199">
        <f>(Expenditure!T25-Expenditure!T46)*Expenditure!T89*T$9</f>
        <v>0</v>
      </c>
      <c r="W63" s="199">
        <f>(Expenditure!U25-Expenditure!U46)*Expenditure!U89*U$9</f>
        <v>0</v>
      </c>
      <c r="X63" s="199">
        <f>(Expenditure!V25-Expenditure!V46)*Expenditure!V89*V$9</f>
        <v>0</v>
      </c>
      <c r="Y63" s="199">
        <f>(Expenditure!W25-Expenditure!W46)*Expenditure!W89*W$9</f>
        <v>0</v>
      </c>
      <c r="Z63" s="199">
        <f>(Expenditure!X25-Expenditure!X46)*Expenditure!X89*X$9</f>
        <v>0</v>
      </c>
      <c r="AA63" s="199">
        <f>(Expenditure!Y25-Expenditure!Y46)*Expenditure!Y89*Y$9</f>
        <v>0</v>
      </c>
      <c r="AB63" s="199">
        <f>(Expenditure!Z25-Expenditure!Z46)*Expenditure!Z89*Z$9</f>
        <v>0</v>
      </c>
      <c r="AC63" s="199">
        <f>(Expenditure!AA25-Expenditure!AA46)*Expenditure!AA89*AA$9</f>
        <v>0</v>
      </c>
      <c r="AD63" s="199">
        <f>(Expenditure!AB25-Expenditure!AB46)*Expenditure!AB89*AB$9</f>
        <v>0</v>
      </c>
      <c r="AE63" s="199">
        <f>(Expenditure!AC25-Expenditure!AC46)*Expenditure!AC89*AC$9</f>
        <v>0</v>
      </c>
      <c r="AF63" s="199">
        <f>(Expenditure!AD25-Expenditure!AD46)*Expenditure!AD89*AD$9</f>
        <v>0</v>
      </c>
      <c r="AG63" s="199">
        <f>(Expenditure!AE25-Expenditure!AE46)*Expenditure!AE89*AE$9</f>
        <v>0</v>
      </c>
      <c r="AH63" s="199">
        <f>(Expenditure!AF25-Expenditure!AF46)*Expenditure!AF89*AF$9</f>
        <v>0</v>
      </c>
      <c r="AI63" s="199">
        <f>(Expenditure!AG25-Expenditure!AG46)*Expenditure!AG89*AG$9</f>
        <v>0</v>
      </c>
      <c r="AJ63" s="199">
        <f>(Expenditure!AH25-Expenditure!AH46)*Expenditure!AH89*AH$9</f>
        <v>0</v>
      </c>
      <c r="AK63" s="199">
        <f>(Expenditure!AI25-Expenditure!AI46)*Expenditure!AI89*AI$9</f>
        <v>0</v>
      </c>
      <c r="AL63" s="199">
        <f>(Expenditure!AJ25-Expenditure!AJ46)*Expenditure!AJ89*AJ$9</f>
        <v>0</v>
      </c>
      <c r="AM63" s="199">
        <f>(Expenditure!AK25-Expenditure!AK46)*Expenditure!AK89*AK$9</f>
        <v>0</v>
      </c>
      <c r="AN63" s="199">
        <f>(Expenditure!AL25-Expenditure!AL46)*Expenditure!AL89*AL$9</f>
        <v>0</v>
      </c>
      <c r="AO63" s="199">
        <f>(Expenditure!AM25-Expenditure!AM46)*Expenditure!AM89*AM$9</f>
        <v>0</v>
      </c>
      <c r="AP63" s="199">
        <f>(Expenditure!AN25-Expenditure!AN46)*Expenditure!AN89*AN$9</f>
        <v>0</v>
      </c>
      <c r="AQ63" s="199">
        <f>(Expenditure!AO25-Expenditure!AO46)*Expenditure!AO89*AO$9</f>
        <v>0</v>
      </c>
      <c r="AR63" s="199">
        <f>(Expenditure!AP25-Expenditure!AP46)*Expenditure!AP89*AP$9</f>
        <v>0</v>
      </c>
      <c r="AS63" s="199">
        <f>(Expenditure!AQ25-Expenditure!AQ46)*Expenditure!AQ89*AQ$9</f>
        <v>0</v>
      </c>
      <c r="AT63" s="199">
        <f>(Expenditure!AR25-Expenditure!AR46)*Expenditure!AR89*AR$9</f>
        <v>0</v>
      </c>
      <c r="AU63" s="199">
        <f>(Expenditure!AS25-Expenditure!AS46)*Expenditure!AS89*AS$9</f>
        <v>0</v>
      </c>
      <c r="AV63" s="199">
        <f>(Expenditure!AT25-Expenditure!AT46)*Expenditure!AT89*AT$9</f>
        <v>0</v>
      </c>
      <c r="AW63" s="199">
        <f>(Expenditure!AU25-Expenditure!AU46)*Expenditure!AU89*AU$9</f>
        <v>0</v>
      </c>
      <c r="AX63" s="199">
        <f>(Expenditure!AV25-Expenditure!AV46)*Expenditure!AV89*AV$9</f>
        <v>0</v>
      </c>
      <c r="AY63" s="199">
        <f>(Expenditure!AW25-Expenditure!AW46)*Expenditure!AW89*AW$9</f>
        <v>0</v>
      </c>
      <c r="AZ63" s="199">
        <f>(Expenditure!AX25-Expenditure!AX46)*Expenditure!AX89*AX$9</f>
        <v>0</v>
      </c>
      <c r="BA63" s="199">
        <f>(Expenditure!AY25-Expenditure!AY46)*Expenditure!AY89*AY$9</f>
        <v>0</v>
      </c>
      <c r="BB63" s="199">
        <f>(Expenditure!AZ25-Expenditure!AZ46)*Expenditure!AZ89*AZ$9</f>
        <v>0</v>
      </c>
      <c r="BC63" s="199">
        <f>(Expenditure!BA25-Expenditure!BA46)*Expenditure!BA89*BA$9</f>
        <v>0</v>
      </c>
      <c r="BD63" s="199">
        <f>(Expenditure!BB25-Expenditure!BB46)*Expenditure!BB89*BB$9</f>
        <v>0</v>
      </c>
      <c r="BE63" s="199">
        <f>(Expenditure!BC25-Expenditure!BC46)*Expenditure!BC89*BC$9</f>
        <v>0</v>
      </c>
      <c r="BF63" s="199">
        <f>(Expenditure!BD25-Expenditure!BD46)*Expenditure!BD89*BD$9</f>
        <v>0</v>
      </c>
      <c r="BG63" s="199">
        <f>(Expenditure!BE25-Expenditure!BE46)*Expenditure!BE89*BE$9</f>
        <v>0</v>
      </c>
      <c r="BH63" s="199">
        <f>(Expenditure!BF25-Expenditure!BF46)*Expenditure!BF89*BF$9</f>
        <v>0</v>
      </c>
      <c r="BI63" s="199">
        <f>(Expenditure!BG25-Expenditure!BG46)*Expenditure!BG89*BG$9</f>
        <v>0</v>
      </c>
      <c r="BJ63" s="199">
        <f>(Expenditure!BH25-Expenditure!BH46)*Expenditure!BH89*BH$9</f>
        <v>0</v>
      </c>
      <c r="BK63" s="199">
        <f>(Expenditure!BI25-Expenditure!BI46)*Expenditure!BI89*BI$9</f>
        <v>0</v>
      </c>
      <c r="BL63" s="199">
        <f>(Expenditure!BJ25-Expenditure!BJ46)*Expenditure!BJ89*BJ$9</f>
        <v>0</v>
      </c>
      <c r="BM63" s="199">
        <f>(Expenditure!BK25-Expenditure!BK46)*Expenditure!BK89*BK$9</f>
        <v>0</v>
      </c>
      <c r="BN63" s="199">
        <f>(Expenditure!BL25-Expenditure!BL46)*Expenditure!BL89*BL$9</f>
        <v>0</v>
      </c>
      <c r="BO63" s="199">
        <f>(Expenditure!BM25-Expenditure!BM46)*Expenditure!BM89*BM$9</f>
        <v>0</v>
      </c>
      <c r="BP63" s="199">
        <f>(Expenditure!BN25-Expenditure!BN46)*Expenditure!BN89*BN$9</f>
        <v>0</v>
      </c>
      <c r="BQ63" s="199">
        <f>(Expenditure!BO25-Expenditure!BO46)*Expenditure!BO89*BO$9</f>
        <v>0</v>
      </c>
      <c r="BR63" s="199">
        <f>(Expenditure!BP25-Expenditure!BP46)*Expenditure!BP89*BP$9</f>
        <v>0</v>
      </c>
      <c r="BS63" s="199">
        <f>(Expenditure!BQ25-Expenditure!BQ46)*Expenditure!BQ89*BQ$9</f>
        <v>0</v>
      </c>
      <c r="BT63" s="199">
        <f>(Expenditure!BR25-Expenditure!BR46)*Expenditure!BR89*BR$9</f>
        <v>0</v>
      </c>
      <c r="BU63" s="199">
        <f>(Expenditure!BS25-Expenditure!BS46)*Expenditure!BS89*BS$9</f>
        <v>0</v>
      </c>
      <c r="BV63" s="199">
        <f>(Expenditure!BT25-Expenditure!BT46)*Expenditure!BT89*BT$9</f>
        <v>0</v>
      </c>
      <c r="BW63" s="199">
        <f>(Expenditure!BU25-Expenditure!BU46)*Expenditure!BU89*BU$9</f>
        <v>0</v>
      </c>
      <c r="BX63" s="199">
        <f>(Expenditure!BV25-Expenditure!BV46)*Expenditure!BV89*BV$9</f>
        <v>0</v>
      </c>
      <c r="BY63" s="199">
        <f>(Expenditure!BW25-Expenditure!BW46)*Expenditure!BW89*BW$9</f>
        <v>0</v>
      </c>
      <c r="BZ63" s="199">
        <f>(Expenditure!BX25-Expenditure!BX46)*Expenditure!BX89*BX$9</f>
        <v>0</v>
      </c>
      <c r="CA63" s="199">
        <f>(Expenditure!BY25-Expenditure!BY46)*Expenditure!BY89*BY$9</f>
        <v>0</v>
      </c>
      <c r="CB63" s="199">
        <f>(Expenditure!BZ25-Expenditure!BZ46)*Expenditure!BZ89*BZ$9</f>
        <v>0</v>
      </c>
      <c r="CC63" s="199">
        <f>(Expenditure!CA25-Expenditure!CA46)*Expenditure!CA89*CA$9</f>
        <v>0</v>
      </c>
      <c r="CD63" s="199">
        <f>(Expenditure!CB25-Expenditure!CB46)*Expenditure!CB89*CB$9</f>
        <v>0</v>
      </c>
      <c r="CE63" s="199">
        <f>(Expenditure!CC25-Expenditure!CC46)*Expenditure!CC89*CC$9</f>
        <v>0</v>
      </c>
      <c r="CF63" s="199">
        <f>(Expenditure!CD25-Expenditure!CD46)*Expenditure!CD89*CD$9</f>
        <v>0</v>
      </c>
      <c r="CG63" s="199">
        <f>(Expenditure!CE25-Expenditure!CE46)*Expenditure!CE89*CE$9</f>
        <v>0</v>
      </c>
      <c r="CH63" s="199">
        <f>(Expenditure!CF25-Expenditure!CF46)*Expenditure!CF89*CF$9</f>
        <v>0</v>
      </c>
      <c r="CI63" s="199">
        <f>(Expenditure!CG25-Expenditure!CG46)*Expenditure!CG89*CG$9</f>
        <v>0</v>
      </c>
      <c r="CJ63" s="199">
        <f>(Expenditure!CH25-Expenditure!CH46)*Expenditure!CH89*CH$9</f>
        <v>0</v>
      </c>
      <c r="CK63" s="199">
        <f>(Expenditure!CI25-Expenditure!CI46)*Expenditure!CI89*CI$9</f>
        <v>0</v>
      </c>
      <c r="CL63" s="199">
        <f>(Expenditure!CJ25-Expenditure!CJ46)*Expenditure!CJ89*CJ$9</f>
        <v>0</v>
      </c>
      <c r="CM63" s="199">
        <f>(Expenditure!CK25-Expenditure!CK46)*Expenditure!CK89*CK$9</f>
        <v>0</v>
      </c>
      <c r="CN63" s="199">
        <f>(Expenditure!CL25-Expenditure!CL46)*Expenditure!CL89*CL$9</f>
        <v>0</v>
      </c>
      <c r="CO63" s="199">
        <f>(Expenditure!CM25-Expenditure!CM46)*Expenditure!CM89*CM$9</f>
        <v>0</v>
      </c>
      <c r="CP63" s="199">
        <f>(Expenditure!CN25-Expenditure!CN46)*Expenditure!CN89*CN$9</f>
        <v>0</v>
      </c>
      <c r="CQ63" s="199">
        <f>(Expenditure!CO25-Expenditure!CO46)*Expenditure!CO89*CO$9</f>
        <v>0</v>
      </c>
      <c r="CR63" s="199">
        <f>(Expenditure!CP25-Expenditure!CP46)*Expenditure!CP89*CP$9</f>
        <v>0</v>
      </c>
      <c r="CS63" s="199">
        <f>(Expenditure!CQ25-Expenditure!CQ46)*Expenditure!CQ89*CQ$9</f>
        <v>0</v>
      </c>
      <c r="CT63" s="199">
        <f>(Expenditure!CR25-Expenditure!CR46)*Expenditure!CR89*CR$9</f>
        <v>0</v>
      </c>
      <c r="CU63" s="199">
        <f>(Expenditure!CS25-Expenditure!CS46)*Expenditure!CS89*CS$9</f>
        <v>0</v>
      </c>
      <c r="CV63" s="199">
        <f>(Expenditure!CT25-Expenditure!CT46)*Expenditure!CT89*CT$9</f>
        <v>0</v>
      </c>
    </row>
    <row r="64" spans="2:104">
      <c r="C64" s="90"/>
      <c r="D64" s="90"/>
      <c r="E64" s="90" t="str">
        <f t="shared" si="20"/>
        <v>O&amp;M outage-related costs</v>
      </c>
      <c r="F64" s="90"/>
      <c r="G64" s="179" t="s">
        <v>164</v>
      </c>
      <c r="H64" s="166"/>
      <c r="I64" s="180"/>
      <c r="J64" s="224">
        <f t="shared" si="19"/>
        <v>0</v>
      </c>
      <c r="L64" s="231"/>
      <c r="M64" s="199">
        <f>(Expenditure!K26-Expenditure!K47)*Expenditure!K90*K$9</f>
        <v>0</v>
      </c>
      <c r="N64" s="199">
        <f>(Expenditure!L26-Expenditure!L47)*Expenditure!L90*L$9</f>
        <v>0</v>
      </c>
      <c r="O64" s="199">
        <f>(Expenditure!M26-Expenditure!M47)*Expenditure!M90*M$9</f>
        <v>0</v>
      </c>
      <c r="P64" s="199">
        <f>(Expenditure!N26-Expenditure!N47)*Expenditure!N90*N$9</f>
        <v>0</v>
      </c>
      <c r="Q64" s="199">
        <f>(Expenditure!O26-Expenditure!O47)*Expenditure!O90*O$9</f>
        <v>0</v>
      </c>
      <c r="R64" s="199">
        <f>(Expenditure!P26-Expenditure!P47)*Expenditure!P90*P$9</f>
        <v>0</v>
      </c>
      <c r="S64" s="199">
        <f>(Expenditure!Q26-Expenditure!Q47)*Expenditure!Q90*Q$9</f>
        <v>0</v>
      </c>
      <c r="T64" s="199">
        <f>(Expenditure!R26-Expenditure!R47)*Expenditure!R90*R$9</f>
        <v>0</v>
      </c>
      <c r="U64" s="199">
        <f>(Expenditure!S26-Expenditure!S47)*Expenditure!S90*S$9</f>
        <v>0</v>
      </c>
      <c r="V64" s="199">
        <f>(Expenditure!T26-Expenditure!T47)*Expenditure!T90*T$9</f>
        <v>0</v>
      </c>
      <c r="W64" s="199">
        <f>(Expenditure!U26-Expenditure!U47)*Expenditure!U90*U$9</f>
        <v>0</v>
      </c>
      <c r="X64" s="199">
        <f>(Expenditure!V26-Expenditure!V47)*Expenditure!V90*V$9</f>
        <v>0</v>
      </c>
      <c r="Y64" s="199">
        <f>(Expenditure!W26-Expenditure!W47)*Expenditure!W90*W$9</f>
        <v>0</v>
      </c>
      <c r="Z64" s="199">
        <f>(Expenditure!X26-Expenditure!X47)*Expenditure!X90*X$9</f>
        <v>0</v>
      </c>
      <c r="AA64" s="199">
        <f>(Expenditure!Y26-Expenditure!Y47)*Expenditure!Y90*Y$9</f>
        <v>0</v>
      </c>
      <c r="AB64" s="199">
        <f>(Expenditure!Z26-Expenditure!Z47)*Expenditure!Z90*Z$9</f>
        <v>0</v>
      </c>
      <c r="AC64" s="199">
        <f>(Expenditure!AA26-Expenditure!AA47)*Expenditure!AA90*AA$9</f>
        <v>0</v>
      </c>
      <c r="AD64" s="199">
        <f>(Expenditure!AB26-Expenditure!AB47)*Expenditure!AB90*AB$9</f>
        <v>0</v>
      </c>
      <c r="AE64" s="199">
        <f>(Expenditure!AC26-Expenditure!AC47)*Expenditure!AC90*AC$9</f>
        <v>0</v>
      </c>
      <c r="AF64" s="199">
        <f>(Expenditure!AD26-Expenditure!AD47)*Expenditure!AD90*AD$9</f>
        <v>0</v>
      </c>
      <c r="AG64" s="199">
        <f>(Expenditure!AE26-Expenditure!AE47)*Expenditure!AE90*AE$9</f>
        <v>0</v>
      </c>
      <c r="AH64" s="199">
        <f>(Expenditure!AF26-Expenditure!AF47)*Expenditure!AF90*AF$9</f>
        <v>0</v>
      </c>
      <c r="AI64" s="199">
        <f>(Expenditure!AG26-Expenditure!AG47)*Expenditure!AG90*AG$9</f>
        <v>0</v>
      </c>
      <c r="AJ64" s="199">
        <f>(Expenditure!AH26-Expenditure!AH47)*Expenditure!AH90*AH$9</f>
        <v>0</v>
      </c>
      <c r="AK64" s="199">
        <f>(Expenditure!AI26-Expenditure!AI47)*Expenditure!AI90*AI$9</f>
        <v>0</v>
      </c>
      <c r="AL64" s="199">
        <f>(Expenditure!AJ26-Expenditure!AJ47)*Expenditure!AJ90*AJ$9</f>
        <v>0</v>
      </c>
      <c r="AM64" s="199">
        <f>(Expenditure!AK26-Expenditure!AK47)*Expenditure!AK90*AK$9</f>
        <v>0</v>
      </c>
      <c r="AN64" s="199">
        <f>(Expenditure!AL26-Expenditure!AL47)*Expenditure!AL90*AL$9</f>
        <v>0</v>
      </c>
      <c r="AO64" s="199">
        <f>(Expenditure!AM26-Expenditure!AM47)*Expenditure!AM90*AM$9</f>
        <v>0</v>
      </c>
      <c r="AP64" s="199">
        <f>(Expenditure!AN26-Expenditure!AN47)*Expenditure!AN90*AN$9</f>
        <v>0</v>
      </c>
      <c r="AQ64" s="199">
        <f>(Expenditure!AO26-Expenditure!AO47)*Expenditure!AO90*AO$9</f>
        <v>0</v>
      </c>
      <c r="AR64" s="199">
        <f>(Expenditure!AP26-Expenditure!AP47)*Expenditure!AP90*AP$9</f>
        <v>0</v>
      </c>
      <c r="AS64" s="199">
        <f>(Expenditure!AQ26-Expenditure!AQ47)*Expenditure!AQ90*AQ$9</f>
        <v>0</v>
      </c>
      <c r="AT64" s="199">
        <f>(Expenditure!AR26-Expenditure!AR47)*Expenditure!AR90*AR$9</f>
        <v>0</v>
      </c>
      <c r="AU64" s="199">
        <f>(Expenditure!AS26-Expenditure!AS47)*Expenditure!AS90*AS$9</f>
        <v>0</v>
      </c>
      <c r="AV64" s="199">
        <f>(Expenditure!AT26-Expenditure!AT47)*Expenditure!AT90*AT$9</f>
        <v>0</v>
      </c>
      <c r="AW64" s="199">
        <f>(Expenditure!AU26-Expenditure!AU47)*Expenditure!AU90*AU$9</f>
        <v>0</v>
      </c>
      <c r="AX64" s="199">
        <f>(Expenditure!AV26-Expenditure!AV47)*Expenditure!AV90*AV$9</f>
        <v>0</v>
      </c>
      <c r="AY64" s="199">
        <f>(Expenditure!AW26-Expenditure!AW47)*Expenditure!AW90*AW$9</f>
        <v>0</v>
      </c>
      <c r="AZ64" s="199">
        <f>(Expenditure!AX26-Expenditure!AX47)*Expenditure!AX90*AX$9</f>
        <v>0</v>
      </c>
      <c r="BA64" s="199">
        <f>(Expenditure!AY26-Expenditure!AY47)*Expenditure!AY90*AY$9</f>
        <v>0</v>
      </c>
      <c r="BB64" s="199">
        <f>(Expenditure!AZ26-Expenditure!AZ47)*Expenditure!AZ90*AZ$9</f>
        <v>0</v>
      </c>
      <c r="BC64" s="199">
        <f>(Expenditure!BA26-Expenditure!BA47)*Expenditure!BA90*BA$9</f>
        <v>0</v>
      </c>
      <c r="BD64" s="199">
        <f>(Expenditure!BB26-Expenditure!BB47)*Expenditure!BB90*BB$9</f>
        <v>0</v>
      </c>
      <c r="BE64" s="199">
        <f>(Expenditure!BC26-Expenditure!BC47)*Expenditure!BC90*BC$9</f>
        <v>0</v>
      </c>
      <c r="BF64" s="199">
        <f>(Expenditure!BD26-Expenditure!BD47)*Expenditure!BD90*BD$9</f>
        <v>0</v>
      </c>
      <c r="BG64" s="199">
        <f>(Expenditure!BE26-Expenditure!BE47)*Expenditure!BE90*BE$9</f>
        <v>0</v>
      </c>
      <c r="BH64" s="199">
        <f>(Expenditure!BF26-Expenditure!BF47)*Expenditure!BF90*BF$9</f>
        <v>0</v>
      </c>
      <c r="BI64" s="199">
        <f>(Expenditure!BG26-Expenditure!BG47)*Expenditure!BG90*BG$9</f>
        <v>0</v>
      </c>
      <c r="BJ64" s="199">
        <f>(Expenditure!BH26-Expenditure!BH47)*Expenditure!BH90*BH$9</f>
        <v>0</v>
      </c>
      <c r="BK64" s="199">
        <f>(Expenditure!BI26-Expenditure!BI47)*Expenditure!BI90*BI$9</f>
        <v>0</v>
      </c>
      <c r="BL64" s="199">
        <f>(Expenditure!BJ26-Expenditure!BJ47)*Expenditure!BJ90*BJ$9</f>
        <v>0</v>
      </c>
      <c r="BM64" s="199">
        <f>(Expenditure!BK26-Expenditure!BK47)*Expenditure!BK90*BK$9</f>
        <v>0</v>
      </c>
      <c r="BN64" s="199">
        <f>(Expenditure!BL26-Expenditure!BL47)*Expenditure!BL90*BL$9</f>
        <v>0</v>
      </c>
      <c r="BO64" s="199">
        <f>(Expenditure!BM26-Expenditure!BM47)*Expenditure!BM90*BM$9</f>
        <v>0</v>
      </c>
      <c r="BP64" s="199">
        <f>(Expenditure!BN26-Expenditure!BN47)*Expenditure!BN90*BN$9</f>
        <v>0</v>
      </c>
      <c r="BQ64" s="199">
        <f>(Expenditure!BO26-Expenditure!BO47)*Expenditure!BO90*BO$9</f>
        <v>0</v>
      </c>
      <c r="BR64" s="199">
        <f>(Expenditure!BP26-Expenditure!BP47)*Expenditure!BP90*BP$9</f>
        <v>0</v>
      </c>
      <c r="BS64" s="199">
        <f>(Expenditure!BQ26-Expenditure!BQ47)*Expenditure!BQ90*BQ$9</f>
        <v>0</v>
      </c>
      <c r="BT64" s="199">
        <f>(Expenditure!BR26-Expenditure!BR47)*Expenditure!BR90*BR$9</f>
        <v>0</v>
      </c>
      <c r="BU64" s="199">
        <f>(Expenditure!BS26-Expenditure!BS47)*Expenditure!BS90*BS$9</f>
        <v>0</v>
      </c>
      <c r="BV64" s="199">
        <f>(Expenditure!BT26-Expenditure!BT47)*Expenditure!BT90*BT$9</f>
        <v>0</v>
      </c>
      <c r="BW64" s="199">
        <f>(Expenditure!BU26-Expenditure!BU47)*Expenditure!BU90*BU$9</f>
        <v>0</v>
      </c>
      <c r="BX64" s="199">
        <f>(Expenditure!BV26-Expenditure!BV47)*Expenditure!BV90*BV$9</f>
        <v>0</v>
      </c>
      <c r="BY64" s="199">
        <f>(Expenditure!BW26-Expenditure!BW47)*Expenditure!BW90*BW$9</f>
        <v>0</v>
      </c>
      <c r="BZ64" s="199">
        <f>(Expenditure!BX26-Expenditure!BX47)*Expenditure!BX90*BX$9</f>
        <v>0</v>
      </c>
      <c r="CA64" s="199">
        <f>(Expenditure!BY26-Expenditure!BY47)*Expenditure!BY90*BY$9</f>
        <v>0</v>
      </c>
      <c r="CB64" s="199">
        <f>(Expenditure!BZ26-Expenditure!BZ47)*Expenditure!BZ90*BZ$9</f>
        <v>0</v>
      </c>
      <c r="CC64" s="199">
        <f>(Expenditure!CA26-Expenditure!CA47)*Expenditure!CA90*CA$9</f>
        <v>0</v>
      </c>
      <c r="CD64" s="199">
        <f>(Expenditure!CB26-Expenditure!CB47)*Expenditure!CB90*CB$9</f>
        <v>0</v>
      </c>
      <c r="CE64" s="199">
        <f>(Expenditure!CC26-Expenditure!CC47)*Expenditure!CC90*CC$9</f>
        <v>0</v>
      </c>
      <c r="CF64" s="199">
        <f>(Expenditure!CD26-Expenditure!CD47)*Expenditure!CD90*CD$9</f>
        <v>0</v>
      </c>
      <c r="CG64" s="199">
        <f>(Expenditure!CE26-Expenditure!CE47)*Expenditure!CE90*CE$9</f>
        <v>0</v>
      </c>
      <c r="CH64" s="199">
        <f>(Expenditure!CF26-Expenditure!CF47)*Expenditure!CF90*CF$9</f>
        <v>0</v>
      </c>
      <c r="CI64" s="199">
        <f>(Expenditure!CG26-Expenditure!CG47)*Expenditure!CG90*CG$9</f>
        <v>0</v>
      </c>
      <c r="CJ64" s="199">
        <f>(Expenditure!CH26-Expenditure!CH47)*Expenditure!CH90*CH$9</f>
        <v>0</v>
      </c>
      <c r="CK64" s="199">
        <f>(Expenditure!CI26-Expenditure!CI47)*Expenditure!CI90*CI$9</f>
        <v>0</v>
      </c>
      <c r="CL64" s="199">
        <f>(Expenditure!CJ26-Expenditure!CJ47)*Expenditure!CJ90*CJ$9</f>
        <v>0</v>
      </c>
      <c r="CM64" s="199">
        <f>(Expenditure!CK26-Expenditure!CK47)*Expenditure!CK90*CK$9</f>
        <v>0</v>
      </c>
      <c r="CN64" s="199">
        <f>(Expenditure!CL26-Expenditure!CL47)*Expenditure!CL90*CL$9</f>
        <v>0</v>
      </c>
      <c r="CO64" s="199">
        <f>(Expenditure!CM26-Expenditure!CM47)*Expenditure!CM90*CM$9</f>
        <v>0</v>
      </c>
      <c r="CP64" s="199">
        <f>(Expenditure!CN26-Expenditure!CN47)*Expenditure!CN90*CN$9</f>
        <v>0</v>
      </c>
      <c r="CQ64" s="199">
        <f>(Expenditure!CO26-Expenditure!CO47)*Expenditure!CO90*CO$9</f>
        <v>0</v>
      </c>
      <c r="CR64" s="199">
        <f>(Expenditure!CP26-Expenditure!CP47)*Expenditure!CP90*CP$9</f>
        <v>0</v>
      </c>
      <c r="CS64" s="199">
        <f>(Expenditure!CQ26-Expenditure!CQ47)*Expenditure!CQ90*CQ$9</f>
        <v>0</v>
      </c>
      <c r="CT64" s="199">
        <f>(Expenditure!CR26-Expenditure!CR47)*Expenditure!CR90*CR$9</f>
        <v>0</v>
      </c>
      <c r="CU64" s="199">
        <f>(Expenditure!CS26-Expenditure!CS47)*Expenditure!CS90*CS$9</f>
        <v>0</v>
      </c>
      <c r="CV64" s="199">
        <f>(Expenditure!CT26-Expenditure!CT47)*Expenditure!CT90*CT$9</f>
        <v>0</v>
      </c>
    </row>
    <row r="65" spans="3:103">
      <c r="C65" s="90"/>
      <c r="D65" s="90"/>
      <c r="E65" s="90" t="str">
        <f t="shared" si="20"/>
        <v>Refurbishments</v>
      </c>
      <c r="F65" s="90"/>
      <c r="G65" s="179" t="s">
        <v>164</v>
      </c>
      <c r="H65" s="166"/>
      <c r="I65" s="180"/>
      <c r="J65" s="224">
        <f t="shared" si="19"/>
        <v>0</v>
      </c>
      <c r="L65" s="231"/>
      <c r="M65" s="199">
        <f>(Expenditure!K27-Expenditure!K48)*Expenditure!K91*K$9</f>
        <v>0</v>
      </c>
      <c r="N65" s="199">
        <f>(Expenditure!L27-Expenditure!L48)*Expenditure!L91*L$9</f>
        <v>0</v>
      </c>
      <c r="O65" s="199">
        <f>(Expenditure!M27-Expenditure!M48)*Expenditure!M91*M$9</f>
        <v>0</v>
      </c>
      <c r="P65" s="199">
        <f>(Expenditure!N27-Expenditure!N48)*Expenditure!N91*N$9</f>
        <v>0</v>
      </c>
      <c r="Q65" s="199">
        <f>(Expenditure!O27-Expenditure!O48)*Expenditure!O91*O$9</f>
        <v>0</v>
      </c>
      <c r="R65" s="199">
        <f>(Expenditure!P27-Expenditure!P48)*Expenditure!P91*P$9</f>
        <v>0</v>
      </c>
      <c r="S65" s="199">
        <f>(Expenditure!Q27-Expenditure!Q48)*Expenditure!Q91*Q$9</f>
        <v>0</v>
      </c>
      <c r="T65" s="199">
        <f>(Expenditure!R27-Expenditure!R48)*Expenditure!R91*R$9</f>
        <v>0</v>
      </c>
      <c r="U65" s="199">
        <f>(Expenditure!S27-Expenditure!S48)*Expenditure!S91*S$9</f>
        <v>0</v>
      </c>
      <c r="V65" s="199">
        <f>(Expenditure!T27-Expenditure!T48)*Expenditure!T91*T$9</f>
        <v>0</v>
      </c>
      <c r="W65" s="199">
        <f>(Expenditure!U27-Expenditure!U48)*Expenditure!U91*U$9</f>
        <v>0</v>
      </c>
      <c r="X65" s="199">
        <f>(Expenditure!V27-Expenditure!V48)*Expenditure!V91*V$9</f>
        <v>0</v>
      </c>
      <c r="Y65" s="199">
        <f>(Expenditure!W27-Expenditure!W48)*Expenditure!W91*W$9</f>
        <v>0</v>
      </c>
      <c r="Z65" s="199">
        <f>(Expenditure!X27-Expenditure!X48)*Expenditure!X91*X$9</f>
        <v>0</v>
      </c>
      <c r="AA65" s="199">
        <f>(Expenditure!Y27-Expenditure!Y48)*Expenditure!Y91*Y$9</f>
        <v>0</v>
      </c>
      <c r="AB65" s="199">
        <f>(Expenditure!Z27-Expenditure!Z48)*Expenditure!Z91*Z$9</f>
        <v>0</v>
      </c>
      <c r="AC65" s="199">
        <f>(Expenditure!AA27-Expenditure!AA48)*Expenditure!AA91*AA$9</f>
        <v>0</v>
      </c>
      <c r="AD65" s="199">
        <f>(Expenditure!AB27-Expenditure!AB48)*Expenditure!AB91*AB$9</f>
        <v>0</v>
      </c>
      <c r="AE65" s="199">
        <f>(Expenditure!AC27-Expenditure!AC48)*Expenditure!AC91*AC$9</f>
        <v>0</v>
      </c>
      <c r="AF65" s="199">
        <f>(Expenditure!AD27-Expenditure!AD48)*Expenditure!AD91*AD$9</f>
        <v>0</v>
      </c>
      <c r="AG65" s="199">
        <f>(Expenditure!AE27-Expenditure!AE48)*Expenditure!AE91*AE$9</f>
        <v>0</v>
      </c>
      <c r="AH65" s="199">
        <f>(Expenditure!AF27-Expenditure!AF48)*Expenditure!AF91*AF$9</f>
        <v>0</v>
      </c>
      <c r="AI65" s="199">
        <f>(Expenditure!AG27-Expenditure!AG48)*Expenditure!AG91*AG$9</f>
        <v>0</v>
      </c>
      <c r="AJ65" s="199">
        <f>(Expenditure!AH27-Expenditure!AH48)*Expenditure!AH91*AH$9</f>
        <v>0</v>
      </c>
      <c r="AK65" s="199">
        <f>(Expenditure!AI27-Expenditure!AI48)*Expenditure!AI91*AI$9</f>
        <v>0</v>
      </c>
      <c r="AL65" s="199">
        <f>(Expenditure!AJ27-Expenditure!AJ48)*Expenditure!AJ91*AJ$9</f>
        <v>0</v>
      </c>
      <c r="AM65" s="199">
        <f>(Expenditure!AK27-Expenditure!AK48)*Expenditure!AK91*AK$9</f>
        <v>0</v>
      </c>
      <c r="AN65" s="199">
        <f>(Expenditure!AL27-Expenditure!AL48)*Expenditure!AL91*AL$9</f>
        <v>0</v>
      </c>
      <c r="AO65" s="199">
        <f>(Expenditure!AM27-Expenditure!AM48)*Expenditure!AM91*AM$9</f>
        <v>0</v>
      </c>
      <c r="AP65" s="199">
        <f>(Expenditure!AN27-Expenditure!AN48)*Expenditure!AN91*AN$9</f>
        <v>0</v>
      </c>
      <c r="AQ65" s="199">
        <f>(Expenditure!AO27-Expenditure!AO48)*Expenditure!AO91*AO$9</f>
        <v>0</v>
      </c>
      <c r="AR65" s="199">
        <f>(Expenditure!AP27-Expenditure!AP48)*Expenditure!AP91*AP$9</f>
        <v>0</v>
      </c>
      <c r="AS65" s="199">
        <f>(Expenditure!AQ27-Expenditure!AQ48)*Expenditure!AQ91*AQ$9</f>
        <v>0</v>
      </c>
      <c r="AT65" s="199">
        <f>(Expenditure!AR27-Expenditure!AR48)*Expenditure!AR91*AR$9</f>
        <v>0</v>
      </c>
      <c r="AU65" s="199">
        <f>(Expenditure!AS27-Expenditure!AS48)*Expenditure!AS91*AS$9</f>
        <v>0</v>
      </c>
      <c r="AV65" s="199">
        <f>(Expenditure!AT27-Expenditure!AT48)*Expenditure!AT91*AT$9</f>
        <v>0</v>
      </c>
      <c r="AW65" s="199">
        <f>(Expenditure!AU27-Expenditure!AU48)*Expenditure!AU91*AU$9</f>
        <v>0</v>
      </c>
      <c r="AX65" s="199">
        <f>(Expenditure!AV27-Expenditure!AV48)*Expenditure!AV91*AV$9</f>
        <v>0</v>
      </c>
      <c r="AY65" s="199">
        <f>(Expenditure!AW27-Expenditure!AW48)*Expenditure!AW91*AW$9</f>
        <v>0</v>
      </c>
      <c r="AZ65" s="199">
        <f>(Expenditure!AX27-Expenditure!AX48)*Expenditure!AX91*AX$9</f>
        <v>0</v>
      </c>
      <c r="BA65" s="199">
        <f>(Expenditure!AY27-Expenditure!AY48)*Expenditure!AY91*AY$9</f>
        <v>0</v>
      </c>
      <c r="BB65" s="199">
        <f>(Expenditure!AZ27-Expenditure!AZ48)*Expenditure!AZ91*AZ$9</f>
        <v>0</v>
      </c>
      <c r="BC65" s="199">
        <f>(Expenditure!BA27-Expenditure!BA48)*Expenditure!BA91*BA$9</f>
        <v>0</v>
      </c>
      <c r="BD65" s="199">
        <f>(Expenditure!BB27-Expenditure!BB48)*Expenditure!BB91*BB$9</f>
        <v>0</v>
      </c>
      <c r="BE65" s="199">
        <f>(Expenditure!BC27-Expenditure!BC48)*Expenditure!BC91*BC$9</f>
        <v>0</v>
      </c>
      <c r="BF65" s="199">
        <f>(Expenditure!BD27-Expenditure!BD48)*Expenditure!BD91*BD$9</f>
        <v>0</v>
      </c>
      <c r="BG65" s="199">
        <f>(Expenditure!BE27-Expenditure!BE48)*Expenditure!BE91*BE$9</f>
        <v>0</v>
      </c>
      <c r="BH65" s="199">
        <f>(Expenditure!BF27-Expenditure!BF48)*Expenditure!BF91*BF$9</f>
        <v>0</v>
      </c>
      <c r="BI65" s="199">
        <f>(Expenditure!BG27-Expenditure!BG48)*Expenditure!BG91*BG$9</f>
        <v>0</v>
      </c>
      <c r="BJ65" s="199">
        <f>(Expenditure!BH27-Expenditure!BH48)*Expenditure!BH91*BH$9</f>
        <v>0</v>
      </c>
      <c r="BK65" s="199">
        <f>(Expenditure!BI27-Expenditure!BI48)*Expenditure!BI91*BI$9</f>
        <v>0</v>
      </c>
      <c r="BL65" s="199">
        <f>(Expenditure!BJ27-Expenditure!BJ48)*Expenditure!BJ91*BJ$9</f>
        <v>0</v>
      </c>
      <c r="BM65" s="199">
        <f>(Expenditure!BK27-Expenditure!BK48)*Expenditure!BK91*BK$9</f>
        <v>0</v>
      </c>
      <c r="BN65" s="199">
        <f>(Expenditure!BL27-Expenditure!BL48)*Expenditure!BL91*BL$9</f>
        <v>0</v>
      </c>
      <c r="BO65" s="199">
        <f>(Expenditure!BM27-Expenditure!BM48)*Expenditure!BM91*BM$9</f>
        <v>0</v>
      </c>
      <c r="BP65" s="199">
        <f>(Expenditure!BN27-Expenditure!BN48)*Expenditure!BN91*BN$9</f>
        <v>0</v>
      </c>
      <c r="BQ65" s="199">
        <f>(Expenditure!BO27-Expenditure!BO48)*Expenditure!BO91*BO$9</f>
        <v>0</v>
      </c>
      <c r="BR65" s="199">
        <f>(Expenditure!BP27-Expenditure!BP48)*Expenditure!BP91*BP$9</f>
        <v>0</v>
      </c>
      <c r="BS65" s="199">
        <f>(Expenditure!BQ27-Expenditure!BQ48)*Expenditure!BQ91*BQ$9</f>
        <v>0</v>
      </c>
      <c r="BT65" s="199">
        <f>(Expenditure!BR27-Expenditure!BR48)*Expenditure!BR91*BR$9</f>
        <v>0</v>
      </c>
      <c r="BU65" s="199">
        <f>(Expenditure!BS27-Expenditure!BS48)*Expenditure!BS91*BS$9</f>
        <v>0</v>
      </c>
      <c r="BV65" s="199">
        <f>(Expenditure!BT27-Expenditure!BT48)*Expenditure!BT91*BT$9</f>
        <v>0</v>
      </c>
      <c r="BW65" s="199">
        <f>(Expenditure!BU27-Expenditure!BU48)*Expenditure!BU91*BU$9</f>
        <v>0</v>
      </c>
      <c r="BX65" s="199">
        <f>(Expenditure!BV27-Expenditure!BV48)*Expenditure!BV91*BV$9</f>
        <v>0</v>
      </c>
      <c r="BY65" s="199">
        <f>(Expenditure!BW27-Expenditure!BW48)*Expenditure!BW91*BW$9</f>
        <v>0</v>
      </c>
      <c r="BZ65" s="199">
        <f>(Expenditure!BX27-Expenditure!BX48)*Expenditure!BX91*BX$9</f>
        <v>0</v>
      </c>
      <c r="CA65" s="199">
        <f>(Expenditure!BY27-Expenditure!BY48)*Expenditure!BY91*BY$9</f>
        <v>0</v>
      </c>
      <c r="CB65" s="199">
        <f>(Expenditure!BZ27-Expenditure!BZ48)*Expenditure!BZ91*BZ$9</f>
        <v>0</v>
      </c>
      <c r="CC65" s="199">
        <f>(Expenditure!CA27-Expenditure!CA48)*Expenditure!CA91*CA$9</f>
        <v>0</v>
      </c>
      <c r="CD65" s="199">
        <f>(Expenditure!CB27-Expenditure!CB48)*Expenditure!CB91*CB$9</f>
        <v>0</v>
      </c>
      <c r="CE65" s="199">
        <f>(Expenditure!CC27-Expenditure!CC48)*Expenditure!CC91*CC$9</f>
        <v>0</v>
      </c>
      <c r="CF65" s="199">
        <f>(Expenditure!CD27-Expenditure!CD48)*Expenditure!CD91*CD$9</f>
        <v>0</v>
      </c>
      <c r="CG65" s="199">
        <f>(Expenditure!CE27-Expenditure!CE48)*Expenditure!CE91*CE$9</f>
        <v>0</v>
      </c>
      <c r="CH65" s="199">
        <f>(Expenditure!CF27-Expenditure!CF48)*Expenditure!CF91*CF$9</f>
        <v>0</v>
      </c>
      <c r="CI65" s="199">
        <f>(Expenditure!CG27-Expenditure!CG48)*Expenditure!CG91*CG$9</f>
        <v>0</v>
      </c>
      <c r="CJ65" s="199">
        <f>(Expenditure!CH27-Expenditure!CH48)*Expenditure!CH91*CH$9</f>
        <v>0</v>
      </c>
      <c r="CK65" s="199">
        <f>(Expenditure!CI27-Expenditure!CI48)*Expenditure!CI91*CI$9</f>
        <v>0</v>
      </c>
      <c r="CL65" s="199">
        <f>(Expenditure!CJ27-Expenditure!CJ48)*Expenditure!CJ91*CJ$9</f>
        <v>0</v>
      </c>
      <c r="CM65" s="199">
        <f>(Expenditure!CK27-Expenditure!CK48)*Expenditure!CK91*CK$9</f>
        <v>0</v>
      </c>
      <c r="CN65" s="199">
        <f>(Expenditure!CL27-Expenditure!CL48)*Expenditure!CL91*CL$9</f>
        <v>0</v>
      </c>
      <c r="CO65" s="199">
        <f>(Expenditure!CM27-Expenditure!CM48)*Expenditure!CM91*CM$9</f>
        <v>0</v>
      </c>
      <c r="CP65" s="199">
        <f>(Expenditure!CN27-Expenditure!CN48)*Expenditure!CN91*CN$9</f>
        <v>0</v>
      </c>
      <c r="CQ65" s="199">
        <f>(Expenditure!CO27-Expenditure!CO48)*Expenditure!CO91*CO$9</f>
        <v>0</v>
      </c>
      <c r="CR65" s="199">
        <f>(Expenditure!CP27-Expenditure!CP48)*Expenditure!CP91*CP$9</f>
        <v>0</v>
      </c>
      <c r="CS65" s="199">
        <f>(Expenditure!CQ27-Expenditure!CQ48)*Expenditure!CQ91*CQ$9</f>
        <v>0</v>
      </c>
      <c r="CT65" s="199">
        <f>(Expenditure!CR27-Expenditure!CR48)*Expenditure!CR91*CR$9</f>
        <v>0</v>
      </c>
      <c r="CU65" s="199">
        <f>(Expenditure!CS27-Expenditure!CS48)*Expenditure!CS91*CS$9</f>
        <v>0</v>
      </c>
      <c r="CV65" s="199">
        <f>(Expenditure!CT27-Expenditure!CT48)*Expenditure!CT91*CT$9</f>
        <v>0</v>
      </c>
    </row>
    <row r="66" spans="3:103">
      <c r="C66" s="90"/>
      <c r="D66" s="90"/>
      <c r="E66" s="90" t="str">
        <f t="shared" si="20"/>
        <v>Insurance</v>
      </c>
      <c r="F66" s="90"/>
      <c r="G66" s="179" t="s">
        <v>164</v>
      </c>
      <c r="H66" s="166"/>
      <c r="I66" s="180"/>
      <c r="J66" s="224">
        <f t="shared" si="19"/>
        <v>0</v>
      </c>
      <c r="L66" s="231"/>
      <c r="M66" s="199">
        <f>(Expenditure!K28-Expenditure!K49)*Expenditure!K92*K$9</f>
        <v>0</v>
      </c>
      <c r="N66" s="199">
        <f>(Expenditure!L28-Expenditure!L49)*Expenditure!L92*L$9</f>
        <v>0</v>
      </c>
      <c r="O66" s="199">
        <f>(Expenditure!M28-Expenditure!M49)*Expenditure!M92*M$9</f>
        <v>0</v>
      </c>
      <c r="P66" s="199">
        <f>(Expenditure!N28-Expenditure!N49)*Expenditure!N92*N$9</f>
        <v>0</v>
      </c>
      <c r="Q66" s="199">
        <f>(Expenditure!O28-Expenditure!O49)*Expenditure!O92*O$9</f>
        <v>0</v>
      </c>
      <c r="R66" s="199">
        <f>(Expenditure!P28-Expenditure!P49)*Expenditure!P92*P$9</f>
        <v>0</v>
      </c>
      <c r="S66" s="199">
        <f>(Expenditure!Q28-Expenditure!Q49)*Expenditure!Q92*Q$9</f>
        <v>0</v>
      </c>
      <c r="T66" s="199">
        <f>(Expenditure!R28-Expenditure!R49)*Expenditure!R92*R$9</f>
        <v>0</v>
      </c>
      <c r="U66" s="199">
        <f>(Expenditure!S28-Expenditure!S49)*Expenditure!S92*S$9</f>
        <v>0</v>
      </c>
      <c r="V66" s="199">
        <f>(Expenditure!T28-Expenditure!T49)*Expenditure!T92*T$9</f>
        <v>0</v>
      </c>
      <c r="W66" s="199">
        <f>(Expenditure!U28-Expenditure!U49)*Expenditure!U92*U$9</f>
        <v>0</v>
      </c>
      <c r="X66" s="199">
        <f>(Expenditure!V28-Expenditure!V49)*Expenditure!V92*V$9</f>
        <v>0</v>
      </c>
      <c r="Y66" s="199">
        <f>(Expenditure!W28-Expenditure!W49)*Expenditure!W92*W$9</f>
        <v>0</v>
      </c>
      <c r="Z66" s="199">
        <f>(Expenditure!X28-Expenditure!X49)*Expenditure!X92*X$9</f>
        <v>0</v>
      </c>
      <c r="AA66" s="199">
        <f>(Expenditure!Y28-Expenditure!Y49)*Expenditure!Y92*Y$9</f>
        <v>0</v>
      </c>
      <c r="AB66" s="199">
        <f>(Expenditure!Z28-Expenditure!Z49)*Expenditure!Z92*Z$9</f>
        <v>0</v>
      </c>
      <c r="AC66" s="199">
        <f>(Expenditure!AA28-Expenditure!AA49)*Expenditure!AA92*AA$9</f>
        <v>0</v>
      </c>
      <c r="AD66" s="199">
        <f>(Expenditure!AB28-Expenditure!AB49)*Expenditure!AB92*AB$9</f>
        <v>0</v>
      </c>
      <c r="AE66" s="199">
        <f>(Expenditure!AC28-Expenditure!AC49)*Expenditure!AC92*AC$9</f>
        <v>0</v>
      </c>
      <c r="AF66" s="199">
        <f>(Expenditure!AD28-Expenditure!AD49)*Expenditure!AD92*AD$9</f>
        <v>0</v>
      </c>
      <c r="AG66" s="199">
        <f>(Expenditure!AE28-Expenditure!AE49)*Expenditure!AE92*AE$9</f>
        <v>0</v>
      </c>
      <c r="AH66" s="199">
        <f>(Expenditure!AF28-Expenditure!AF49)*Expenditure!AF92*AF$9</f>
        <v>0</v>
      </c>
      <c r="AI66" s="199">
        <f>(Expenditure!AG28-Expenditure!AG49)*Expenditure!AG92*AG$9</f>
        <v>0</v>
      </c>
      <c r="AJ66" s="199">
        <f>(Expenditure!AH28-Expenditure!AH49)*Expenditure!AH92*AH$9</f>
        <v>0</v>
      </c>
      <c r="AK66" s="199">
        <f>(Expenditure!AI28-Expenditure!AI49)*Expenditure!AI92*AI$9</f>
        <v>0</v>
      </c>
      <c r="AL66" s="199">
        <f>(Expenditure!AJ28-Expenditure!AJ49)*Expenditure!AJ92*AJ$9</f>
        <v>0</v>
      </c>
      <c r="AM66" s="199">
        <f>(Expenditure!AK28-Expenditure!AK49)*Expenditure!AK92*AK$9</f>
        <v>0</v>
      </c>
      <c r="AN66" s="199">
        <f>(Expenditure!AL28-Expenditure!AL49)*Expenditure!AL92*AL$9</f>
        <v>0</v>
      </c>
      <c r="AO66" s="199">
        <f>(Expenditure!AM28-Expenditure!AM49)*Expenditure!AM92*AM$9</f>
        <v>0</v>
      </c>
      <c r="AP66" s="199">
        <f>(Expenditure!AN28-Expenditure!AN49)*Expenditure!AN92*AN$9</f>
        <v>0</v>
      </c>
      <c r="AQ66" s="199">
        <f>(Expenditure!AO28-Expenditure!AO49)*Expenditure!AO92*AO$9</f>
        <v>0</v>
      </c>
      <c r="AR66" s="199">
        <f>(Expenditure!AP28-Expenditure!AP49)*Expenditure!AP92*AP$9</f>
        <v>0</v>
      </c>
      <c r="AS66" s="199">
        <f>(Expenditure!AQ28-Expenditure!AQ49)*Expenditure!AQ92*AQ$9</f>
        <v>0</v>
      </c>
      <c r="AT66" s="199">
        <f>(Expenditure!AR28-Expenditure!AR49)*Expenditure!AR92*AR$9</f>
        <v>0</v>
      </c>
      <c r="AU66" s="199">
        <f>(Expenditure!AS28-Expenditure!AS49)*Expenditure!AS92*AS$9</f>
        <v>0</v>
      </c>
      <c r="AV66" s="199">
        <f>(Expenditure!AT28-Expenditure!AT49)*Expenditure!AT92*AT$9</f>
        <v>0</v>
      </c>
      <c r="AW66" s="199">
        <f>(Expenditure!AU28-Expenditure!AU49)*Expenditure!AU92*AU$9</f>
        <v>0</v>
      </c>
      <c r="AX66" s="199">
        <f>(Expenditure!AV28-Expenditure!AV49)*Expenditure!AV92*AV$9</f>
        <v>0</v>
      </c>
      <c r="AY66" s="199">
        <f>(Expenditure!AW28-Expenditure!AW49)*Expenditure!AW92*AW$9</f>
        <v>0</v>
      </c>
      <c r="AZ66" s="199">
        <f>(Expenditure!AX28-Expenditure!AX49)*Expenditure!AX92*AX$9</f>
        <v>0</v>
      </c>
      <c r="BA66" s="199">
        <f>(Expenditure!AY28-Expenditure!AY49)*Expenditure!AY92*AY$9</f>
        <v>0</v>
      </c>
      <c r="BB66" s="199">
        <f>(Expenditure!AZ28-Expenditure!AZ49)*Expenditure!AZ92*AZ$9</f>
        <v>0</v>
      </c>
      <c r="BC66" s="199">
        <f>(Expenditure!BA28-Expenditure!BA49)*Expenditure!BA92*BA$9</f>
        <v>0</v>
      </c>
      <c r="BD66" s="199">
        <f>(Expenditure!BB28-Expenditure!BB49)*Expenditure!BB92*BB$9</f>
        <v>0</v>
      </c>
      <c r="BE66" s="199">
        <f>(Expenditure!BC28-Expenditure!BC49)*Expenditure!BC92*BC$9</f>
        <v>0</v>
      </c>
      <c r="BF66" s="199">
        <f>(Expenditure!BD28-Expenditure!BD49)*Expenditure!BD92*BD$9</f>
        <v>0</v>
      </c>
      <c r="BG66" s="199">
        <f>(Expenditure!BE28-Expenditure!BE49)*Expenditure!BE92*BE$9</f>
        <v>0</v>
      </c>
      <c r="BH66" s="199">
        <f>(Expenditure!BF28-Expenditure!BF49)*Expenditure!BF92*BF$9</f>
        <v>0</v>
      </c>
      <c r="BI66" s="199">
        <f>(Expenditure!BG28-Expenditure!BG49)*Expenditure!BG92*BG$9</f>
        <v>0</v>
      </c>
      <c r="BJ66" s="199">
        <f>(Expenditure!BH28-Expenditure!BH49)*Expenditure!BH92*BH$9</f>
        <v>0</v>
      </c>
      <c r="BK66" s="199">
        <f>(Expenditure!BI28-Expenditure!BI49)*Expenditure!BI92*BI$9</f>
        <v>0</v>
      </c>
      <c r="BL66" s="199">
        <f>(Expenditure!BJ28-Expenditure!BJ49)*Expenditure!BJ92*BJ$9</f>
        <v>0</v>
      </c>
      <c r="BM66" s="199">
        <f>(Expenditure!BK28-Expenditure!BK49)*Expenditure!BK92*BK$9</f>
        <v>0</v>
      </c>
      <c r="BN66" s="199">
        <f>(Expenditure!BL28-Expenditure!BL49)*Expenditure!BL92*BL$9</f>
        <v>0</v>
      </c>
      <c r="BO66" s="199">
        <f>(Expenditure!BM28-Expenditure!BM49)*Expenditure!BM92*BM$9</f>
        <v>0</v>
      </c>
      <c r="BP66" s="199">
        <f>(Expenditure!BN28-Expenditure!BN49)*Expenditure!BN92*BN$9</f>
        <v>0</v>
      </c>
      <c r="BQ66" s="199">
        <f>(Expenditure!BO28-Expenditure!BO49)*Expenditure!BO92*BO$9</f>
        <v>0</v>
      </c>
      <c r="BR66" s="199">
        <f>(Expenditure!BP28-Expenditure!BP49)*Expenditure!BP92*BP$9</f>
        <v>0</v>
      </c>
      <c r="BS66" s="199">
        <f>(Expenditure!BQ28-Expenditure!BQ49)*Expenditure!BQ92*BQ$9</f>
        <v>0</v>
      </c>
      <c r="BT66" s="199">
        <f>(Expenditure!BR28-Expenditure!BR49)*Expenditure!BR92*BR$9</f>
        <v>0</v>
      </c>
      <c r="BU66" s="199">
        <f>(Expenditure!BS28-Expenditure!BS49)*Expenditure!BS92*BS$9</f>
        <v>0</v>
      </c>
      <c r="BV66" s="199">
        <f>(Expenditure!BT28-Expenditure!BT49)*Expenditure!BT92*BT$9</f>
        <v>0</v>
      </c>
      <c r="BW66" s="199">
        <f>(Expenditure!BU28-Expenditure!BU49)*Expenditure!BU92*BU$9</f>
        <v>0</v>
      </c>
      <c r="BX66" s="199">
        <f>(Expenditure!BV28-Expenditure!BV49)*Expenditure!BV92*BV$9</f>
        <v>0</v>
      </c>
      <c r="BY66" s="199">
        <f>(Expenditure!BW28-Expenditure!BW49)*Expenditure!BW92*BW$9</f>
        <v>0</v>
      </c>
      <c r="BZ66" s="199">
        <f>(Expenditure!BX28-Expenditure!BX49)*Expenditure!BX92*BX$9</f>
        <v>0</v>
      </c>
      <c r="CA66" s="199">
        <f>(Expenditure!BY28-Expenditure!BY49)*Expenditure!BY92*BY$9</f>
        <v>0</v>
      </c>
      <c r="CB66" s="199">
        <f>(Expenditure!BZ28-Expenditure!BZ49)*Expenditure!BZ92*BZ$9</f>
        <v>0</v>
      </c>
      <c r="CC66" s="199">
        <f>(Expenditure!CA28-Expenditure!CA49)*Expenditure!CA92*CA$9</f>
        <v>0</v>
      </c>
      <c r="CD66" s="199">
        <f>(Expenditure!CB28-Expenditure!CB49)*Expenditure!CB92*CB$9</f>
        <v>0</v>
      </c>
      <c r="CE66" s="199">
        <f>(Expenditure!CC28-Expenditure!CC49)*Expenditure!CC92*CC$9</f>
        <v>0</v>
      </c>
      <c r="CF66" s="199">
        <f>(Expenditure!CD28-Expenditure!CD49)*Expenditure!CD92*CD$9</f>
        <v>0</v>
      </c>
      <c r="CG66" s="199">
        <f>(Expenditure!CE28-Expenditure!CE49)*Expenditure!CE92*CE$9</f>
        <v>0</v>
      </c>
      <c r="CH66" s="199">
        <f>(Expenditure!CF28-Expenditure!CF49)*Expenditure!CF92*CF$9</f>
        <v>0</v>
      </c>
      <c r="CI66" s="199">
        <f>(Expenditure!CG28-Expenditure!CG49)*Expenditure!CG92*CG$9</f>
        <v>0</v>
      </c>
      <c r="CJ66" s="199">
        <f>(Expenditure!CH28-Expenditure!CH49)*Expenditure!CH92*CH$9</f>
        <v>0</v>
      </c>
      <c r="CK66" s="199">
        <f>(Expenditure!CI28-Expenditure!CI49)*Expenditure!CI92*CI$9</f>
        <v>0</v>
      </c>
      <c r="CL66" s="199">
        <f>(Expenditure!CJ28-Expenditure!CJ49)*Expenditure!CJ92*CJ$9</f>
        <v>0</v>
      </c>
      <c r="CM66" s="199">
        <f>(Expenditure!CK28-Expenditure!CK49)*Expenditure!CK92*CK$9</f>
        <v>0</v>
      </c>
      <c r="CN66" s="199">
        <f>(Expenditure!CL28-Expenditure!CL49)*Expenditure!CL92*CL$9</f>
        <v>0</v>
      </c>
      <c r="CO66" s="199">
        <f>(Expenditure!CM28-Expenditure!CM49)*Expenditure!CM92*CM$9</f>
        <v>0</v>
      </c>
      <c r="CP66" s="199">
        <f>(Expenditure!CN28-Expenditure!CN49)*Expenditure!CN92*CN$9</f>
        <v>0</v>
      </c>
      <c r="CQ66" s="199">
        <f>(Expenditure!CO28-Expenditure!CO49)*Expenditure!CO92*CO$9</f>
        <v>0</v>
      </c>
      <c r="CR66" s="199">
        <f>(Expenditure!CP28-Expenditure!CP49)*Expenditure!CP92*CP$9</f>
        <v>0</v>
      </c>
      <c r="CS66" s="199">
        <f>(Expenditure!CQ28-Expenditure!CQ49)*Expenditure!CQ92*CQ$9</f>
        <v>0</v>
      </c>
      <c r="CT66" s="199">
        <f>(Expenditure!CR28-Expenditure!CR49)*Expenditure!CR92*CR$9</f>
        <v>0</v>
      </c>
      <c r="CU66" s="199">
        <f>(Expenditure!CS28-Expenditure!CS49)*Expenditure!CS92*CS$9</f>
        <v>0</v>
      </c>
      <c r="CV66" s="199">
        <f>(Expenditure!CT28-Expenditure!CT49)*Expenditure!CT92*CT$9</f>
        <v>0</v>
      </c>
    </row>
    <row r="67" spans="3:103">
      <c r="C67" s="90"/>
      <c r="D67" s="90"/>
      <c r="E67" s="90" t="str">
        <f t="shared" si="20"/>
        <v>ISFS CAPEX</v>
      </c>
      <c r="F67" s="90"/>
      <c r="G67" s="179" t="s">
        <v>164</v>
      </c>
      <c r="H67" s="166"/>
      <c r="I67" s="180"/>
      <c r="J67" s="224">
        <f t="shared" si="19"/>
        <v>0</v>
      </c>
      <c r="L67" s="231"/>
      <c r="M67" s="199">
        <f>(Expenditure!K29-Expenditure!K50)*Expenditure!K93*K$9</f>
        <v>0</v>
      </c>
      <c r="N67" s="199">
        <f>(Expenditure!L29-Expenditure!L50)*Expenditure!L93*L$9</f>
        <v>0</v>
      </c>
      <c r="O67" s="199">
        <f>(Expenditure!M29-Expenditure!M50)*Expenditure!M93*M$9</f>
        <v>0</v>
      </c>
      <c r="P67" s="199">
        <f>(Expenditure!N29-Expenditure!N50)*Expenditure!N93*N$9</f>
        <v>0</v>
      </c>
      <c r="Q67" s="199">
        <f>(Expenditure!O29-Expenditure!O50)*Expenditure!O93*O$9</f>
        <v>0</v>
      </c>
      <c r="R67" s="199">
        <f>(Expenditure!P29-Expenditure!P50)*Expenditure!P93*P$9</f>
        <v>0</v>
      </c>
      <c r="S67" s="199">
        <f>(Expenditure!Q29-Expenditure!Q50)*Expenditure!Q93*Q$9</f>
        <v>0</v>
      </c>
      <c r="T67" s="199">
        <f>(Expenditure!R29-Expenditure!R50)*Expenditure!R93*R$9</f>
        <v>0</v>
      </c>
      <c r="U67" s="199">
        <f>(Expenditure!S29-Expenditure!S50)*Expenditure!S93*S$9</f>
        <v>0</v>
      </c>
      <c r="V67" s="199">
        <f>(Expenditure!T29-Expenditure!T50)*Expenditure!T93*T$9</f>
        <v>0</v>
      </c>
      <c r="W67" s="199">
        <f>(Expenditure!U29-Expenditure!U50)*Expenditure!U93*U$9</f>
        <v>0</v>
      </c>
      <c r="X67" s="199">
        <f>(Expenditure!V29-Expenditure!V50)*Expenditure!V93*V$9</f>
        <v>0</v>
      </c>
      <c r="Y67" s="199">
        <f>(Expenditure!W29-Expenditure!W50)*Expenditure!W93*W$9</f>
        <v>0</v>
      </c>
      <c r="Z67" s="199">
        <f>(Expenditure!X29-Expenditure!X50)*Expenditure!X93*X$9</f>
        <v>0</v>
      </c>
      <c r="AA67" s="199">
        <f>(Expenditure!Y29-Expenditure!Y50)*Expenditure!Y93*Y$9</f>
        <v>0</v>
      </c>
      <c r="AB67" s="199">
        <f>(Expenditure!Z29-Expenditure!Z50)*Expenditure!Z93*Z$9</f>
        <v>0</v>
      </c>
      <c r="AC67" s="199">
        <f>(Expenditure!AA29-Expenditure!AA50)*Expenditure!AA93*AA$9</f>
        <v>0</v>
      </c>
      <c r="AD67" s="199">
        <f>(Expenditure!AB29-Expenditure!AB50)*Expenditure!AB93*AB$9</f>
        <v>0</v>
      </c>
      <c r="AE67" s="199">
        <f>(Expenditure!AC29-Expenditure!AC50)*Expenditure!AC93*AC$9</f>
        <v>0</v>
      </c>
      <c r="AF67" s="199">
        <f>(Expenditure!AD29-Expenditure!AD50)*Expenditure!AD93*AD$9</f>
        <v>0</v>
      </c>
      <c r="AG67" s="199">
        <f>(Expenditure!AE29-Expenditure!AE50)*Expenditure!AE93*AE$9</f>
        <v>0</v>
      </c>
      <c r="AH67" s="199">
        <f>(Expenditure!AF29-Expenditure!AF50)*Expenditure!AF93*AF$9</f>
        <v>0</v>
      </c>
      <c r="AI67" s="199">
        <f>(Expenditure!AG29-Expenditure!AG50)*Expenditure!AG93*AG$9</f>
        <v>0</v>
      </c>
      <c r="AJ67" s="199">
        <f>(Expenditure!AH29-Expenditure!AH50)*Expenditure!AH93*AH$9</f>
        <v>0</v>
      </c>
      <c r="AK67" s="199">
        <f>(Expenditure!AI29-Expenditure!AI50)*Expenditure!AI93*AI$9</f>
        <v>0</v>
      </c>
      <c r="AL67" s="199">
        <f>(Expenditure!AJ29-Expenditure!AJ50)*Expenditure!AJ93*AJ$9</f>
        <v>0</v>
      </c>
      <c r="AM67" s="199">
        <f>(Expenditure!AK29-Expenditure!AK50)*Expenditure!AK93*AK$9</f>
        <v>0</v>
      </c>
      <c r="AN67" s="199">
        <f>(Expenditure!AL29-Expenditure!AL50)*Expenditure!AL93*AL$9</f>
        <v>0</v>
      </c>
      <c r="AO67" s="199">
        <f>(Expenditure!AM29-Expenditure!AM50)*Expenditure!AM93*AM$9</f>
        <v>0</v>
      </c>
      <c r="AP67" s="199">
        <f>(Expenditure!AN29-Expenditure!AN50)*Expenditure!AN93*AN$9</f>
        <v>0</v>
      </c>
      <c r="AQ67" s="199">
        <f>(Expenditure!AO29-Expenditure!AO50)*Expenditure!AO93*AO$9</f>
        <v>0</v>
      </c>
      <c r="AR67" s="199">
        <f>(Expenditure!AP29-Expenditure!AP50)*Expenditure!AP93*AP$9</f>
        <v>0</v>
      </c>
      <c r="AS67" s="199">
        <f>(Expenditure!AQ29-Expenditure!AQ50)*Expenditure!AQ93*AQ$9</f>
        <v>0</v>
      </c>
      <c r="AT67" s="199">
        <f>(Expenditure!AR29-Expenditure!AR50)*Expenditure!AR93*AR$9</f>
        <v>0</v>
      </c>
      <c r="AU67" s="199">
        <f>(Expenditure!AS29-Expenditure!AS50)*Expenditure!AS93*AS$9</f>
        <v>0</v>
      </c>
      <c r="AV67" s="199">
        <f>(Expenditure!AT29-Expenditure!AT50)*Expenditure!AT93*AT$9</f>
        <v>0</v>
      </c>
      <c r="AW67" s="199">
        <f>(Expenditure!AU29-Expenditure!AU50)*Expenditure!AU93*AU$9</f>
        <v>0</v>
      </c>
      <c r="AX67" s="199">
        <f>(Expenditure!AV29-Expenditure!AV50)*Expenditure!AV93*AV$9</f>
        <v>0</v>
      </c>
      <c r="AY67" s="199">
        <f>(Expenditure!AW29-Expenditure!AW50)*Expenditure!AW93*AW$9</f>
        <v>0</v>
      </c>
      <c r="AZ67" s="199">
        <f>(Expenditure!AX29-Expenditure!AX50)*Expenditure!AX93*AX$9</f>
        <v>0</v>
      </c>
      <c r="BA67" s="199">
        <f>(Expenditure!AY29-Expenditure!AY50)*Expenditure!AY93*AY$9</f>
        <v>0</v>
      </c>
      <c r="BB67" s="199">
        <f>(Expenditure!AZ29-Expenditure!AZ50)*Expenditure!AZ93*AZ$9</f>
        <v>0</v>
      </c>
      <c r="BC67" s="199">
        <f>(Expenditure!BA29-Expenditure!BA50)*Expenditure!BA93*BA$9</f>
        <v>0</v>
      </c>
      <c r="BD67" s="199">
        <f>(Expenditure!BB29-Expenditure!BB50)*Expenditure!BB93*BB$9</f>
        <v>0</v>
      </c>
      <c r="BE67" s="199">
        <f>(Expenditure!BC29-Expenditure!BC50)*Expenditure!BC93*BC$9</f>
        <v>0</v>
      </c>
      <c r="BF67" s="199">
        <f>(Expenditure!BD29-Expenditure!BD50)*Expenditure!BD93*BD$9</f>
        <v>0</v>
      </c>
      <c r="BG67" s="199">
        <f>(Expenditure!BE29-Expenditure!BE50)*Expenditure!BE93*BE$9</f>
        <v>0</v>
      </c>
      <c r="BH67" s="199">
        <f>(Expenditure!BF29-Expenditure!BF50)*Expenditure!BF93*BF$9</f>
        <v>0</v>
      </c>
      <c r="BI67" s="199">
        <f>(Expenditure!BG29-Expenditure!BG50)*Expenditure!BG93*BG$9</f>
        <v>0</v>
      </c>
      <c r="BJ67" s="199">
        <f>(Expenditure!BH29-Expenditure!BH50)*Expenditure!BH93*BH$9</f>
        <v>0</v>
      </c>
      <c r="BK67" s="199">
        <f>(Expenditure!BI29-Expenditure!BI50)*Expenditure!BI93*BI$9</f>
        <v>0</v>
      </c>
      <c r="BL67" s="199">
        <f>(Expenditure!BJ29-Expenditure!BJ50)*Expenditure!BJ93*BJ$9</f>
        <v>0</v>
      </c>
      <c r="BM67" s="199">
        <f>(Expenditure!BK29-Expenditure!BK50)*Expenditure!BK93*BK$9</f>
        <v>0</v>
      </c>
      <c r="BN67" s="199">
        <f>(Expenditure!BL29-Expenditure!BL50)*Expenditure!BL93*BL$9</f>
        <v>0</v>
      </c>
      <c r="BO67" s="199">
        <f>(Expenditure!BM29-Expenditure!BM50)*Expenditure!BM93*BM$9</f>
        <v>0</v>
      </c>
      <c r="BP67" s="199">
        <f>(Expenditure!BN29-Expenditure!BN50)*Expenditure!BN93*BN$9</f>
        <v>0</v>
      </c>
      <c r="BQ67" s="199">
        <f>(Expenditure!BO29-Expenditure!BO50)*Expenditure!BO93*BO$9</f>
        <v>0</v>
      </c>
      <c r="BR67" s="199">
        <f>(Expenditure!BP29-Expenditure!BP50)*Expenditure!BP93*BP$9</f>
        <v>0</v>
      </c>
      <c r="BS67" s="199">
        <f>(Expenditure!BQ29-Expenditure!BQ50)*Expenditure!BQ93*BQ$9</f>
        <v>0</v>
      </c>
      <c r="BT67" s="199">
        <f>(Expenditure!BR29-Expenditure!BR50)*Expenditure!BR93*BR$9</f>
        <v>0</v>
      </c>
      <c r="BU67" s="199">
        <f>(Expenditure!BS29-Expenditure!BS50)*Expenditure!BS93*BS$9</f>
        <v>0</v>
      </c>
      <c r="BV67" s="199">
        <f>(Expenditure!BT29-Expenditure!BT50)*Expenditure!BT93*BT$9</f>
        <v>0</v>
      </c>
      <c r="BW67" s="199">
        <f>(Expenditure!BU29-Expenditure!BU50)*Expenditure!BU93*BU$9</f>
        <v>0</v>
      </c>
      <c r="BX67" s="199">
        <f>(Expenditure!BV29-Expenditure!BV50)*Expenditure!BV93*BV$9</f>
        <v>0</v>
      </c>
      <c r="BY67" s="199">
        <f>(Expenditure!BW29-Expenditure!BW50)*Expenditure!BW93*BW$9</f>
        <v>0</v>
      </c>
      <c r="BZ67" s="199">
        <f>(Expenditure!BX29-Expenditure!BX50)*Expenditure!BX93*BX$9</f>
        <v>0</v>
      </c>
      <c r="CA67" s="199">
        <f>(Expenditure!BY29-Expenditure!BY50)*Expenditure!BY93*BY$9</f>
        <v>0</v>
      </c>
      <c r="CB67" s="199">
        <f>(Expenditure!BZ29-Expenditure!BZ50)*Expenditure!BZ93*BZ$9</f>
        <v>0</v>
      </c>
      <c r="CC67" s="199">
        <f>(Expenditure!CA29-Expenditure!CA50)*Expenditure!CA93*CA$9</f>
        <v>0</v>
      </c>
      <c r="CD67" s="199">
        <f>(Expenditure!CB29-Expenditure!CB50)*Expenditure!CB93*CB$9</f>
        <v>0</v>
      </c>
      <c r="CE67" s="199">
        <f>(Expenditure!CC29-Expenditure!CC50)*Expenditure!CC93*CC$9</f>
        <v>0</v>
      </c>
      <c r="CF67" s="199">
        <f>(Expenditure!CD29-Expenditure!CD50)*Expenditure!CD93*CD$9</f>
        <v>0</v>
      </c>
      <c r="CG67" s="199">
        <f>(Expenditure!CE29-Expenditure!CE50)*Expenditure!CE93*CE$9</f>
        <v>0</v>
      </c>
      <c r="CH67" s="199">
        <f>(Expenditure!CF29-Expenditure!CF50)*Expenditure!CF93*CF$9</f>
        <v>0</v>
      </c>
      <c r="CI67" s="199">
        <f>(Expenditure!CG29-Expenditure!CG50)*Expenditure!CG93*CG$9</f>
        <v>0</v>
      </c>
      <c r="CJ67" s="199">
        <f>(Expenditure!CH29-Expenditure!CH50)*Expenditure!CH93*CH$9</f>
        <v>0</v>
      </c>
      <c r="CK67" s="199">
        <f>(Expenditure!CI29-Expenditure!CI50)*Expenditure!CI93*CI$9</f>
        <v>0</v>
      </c>
      <c r="CL67" s="199">
        <f>(Expenditure!CJ29-Expenditure!CJ50)*Expenditure!CJ93*CJ$9</f>
        <v>0</v>
      </c>
      <c r="CM67" s="199">
        <f>(Expenditure!CK29-Expenditure!CK50)*Expenditure!CK93*CK$9</f>
        <v>0</v>
      </c>
      <c r="CN67" s="199">
        <f>(Expenditure!CL29-Expenditure!CL50)*Expenditure!CL93*CL$9</f>
        <v>0</v>
      </c>
      <c r="CO67" s="199">
        <f>(Expenditure!CM29-Expenditure!CM50)*Expenditure!CM93*CM$9</f>
        <v>0</v>
      </c>
      <c r="CP67" s="199">
        <f>(Expenditure!CN29-Expenditure!CN50)*Expenditure!CN93*CN$9</f>
        <v>0</v>
      </c>
      <c r="CQ67" s="199">
        <f>(Expenditure!CO29-Expenditure!CO50)*Expenditure!CO93*CO$9</f>
        <v>0</v>
      </c>
      <c r="CR67" s="199">
        <f>(Expenditure!CP29-Expenditure!CP50)*Expenditure!CP93*CP$9</f>
        <v>0</v>
      </c>
      <c r="CS67" s="199">
        <f>(Expenditure!CQ29-Expenditure!CQ50)*Expenditure!CQ93*CQ$9</f>
        <v>0</v>
      </c>
      <c r="CT67" s="199">
        <f>(Expenditure!CR29-Expenditure!CR50)*Expenditure!CR93*CR$9</f>
        <v>0</v>
      </c>
      <c r="CU67" s="199">
        <f>(Expenditure!CS29-Expenditure!CS50)*Expenditure!CS93*CS$9</f>
        <v>0</v>
      </c>
      <c r="CV67" s="199">
        <f>(Expenditure!CT29-Expenditure!CT50)*Expenditure!CT93*CT$9</f>
        <v>0</v>
      </c>
    </row>
    <row r="68" spans="3:103">
      <c r="C68" s="90"/>
      <c r="D68" s="90"/>
      <c r="E68" s="90" t="str">
        <f t="shared" si="20"/>
        <v>ISFS OPEX</v>
      </c>
      <c r="F68" s="90"/>
      <c r="G68" s="179" t="s">
        <v>164</v>
      </c>
      <c r="H68" s="166"/>
      <c r="I68" s="180"/>
      <c r="J68" s="224">
        <f t="shared" si="19"/>
        <v>0</v>
      </c>
      <c r="L68" s="231"/>
      <c r="M68" s="199">
        <f>(Expenditure!K30-Expenditure!K51)*Expenditure!K94*K$9</f>
        <v>0</v>
      </c>
      <c r="N68" s="199">
        <f>(Expenditure!L30-Expenditure!L51)*Expenditure!L94*L$9</f>
        <v>0</v>
      </c>
      <c r="O68" s="199">
        <f>(Expenditure!M30-Expenditure!M51)*Expenditure!M94*M$9</f>
        <v>0</v>
      </c>
      <c r="P68" s="199">
        <f>(Expenditure!N30-Expenditure!N51)*Expenditure!N94*N$9</f>
        <v>0</v>
      </c>
      <c r="Q68" s="199">
        <f>(Expenditure!O30-Expenditure!O51)*Expenditure!O94*O$9</f>
        <v>0</v>
      </c>
      <c r="R68" s="199">
        <f>(Expenditure!P30-Expenditure!P51)*Expenditure!P94*P$9</f>
        <v>0</v>
      </c>
      <c r="S68" s="199">
        <f>(Expenditure!Q30-Expenditure!Q51)*Expenditure!Q94*Q$9</f>
        <v>0</v>
      </c>
      <c r="T68" s="199">
        <f>(Expenditure!R30-Expenditure!R51)*Expenditure!R94*R$9</f>
        <v>0</v>
      </c>
      <c r="U68" s="199">
        <f>(Expenditure!S30-Expenditure!S51)*Expenditure!S94*S$9</f>
        <v>0</v>
      </c>
      <c r="V68" s="199">
        <f>(Expenditure!T30-Expenditure!T51)*Expenditure!T94*T$9</f>
        <v>0</v>
      </c>
      <c r="W68" s="199">
        <f>(Expenditure!U30-Expenditure!U51)*Expenditure!U94*U$9</f>
        <v>0</v>
      </c>
      <c r="X68" s="199">
        <f>(Expenditure!V30-Expenditure!V51)*Expenditure!V94*V$9</f>
        <v>0</v>
      </c>
      <c r="Y68" s="199">
        <f>(Expenditure!W30-Expenditure!W51)*Expenditure!W94*W$9</f>
        <v>0</v>
      </c>
      <c r="Z68" s="199">
        <f>(Expenditure!X30-Expenditure!X51)*Expenditure!X94*X$9</f>
        <v>0</v>
      </c>
      <c r="AA68" s="199">
        <f>(Expenditure!Y30-Expenditure!Y51)*Expenditure!Y94*Y$9</f>
        <v>0</v>
      </c>
      <c r="AB68" s="199">
        <f>(Expenditure!Z30-Expenditure!Z51)*Expenditure!Z94*Z$9</f>
        <v>0</v>
      </c>
      <c r="AC68" s="199">
        <f>(Expenditure!AA30-Expenditure!AA51)*Expenditure!AA94*AA$9</f>
        <v>0</v>
      </c>
      <c r="AD68" s="199">
        <f>(Expenditure!AB30-Expenditure!AB51)*Expenditure!AB94*AB$9</f>
        <v>0</v>
      </c>
      <c r="AE68" s="199">
        <f>(Expenditure!AC30-Expenditure!AC51)*Expenditure!AC94*AC$9</f>
        <v>0</v>
      </c>
      <c r="AF68" s="199">
        <f>(Expenditure!AD30-Expenditure!AD51)*Expenditure!AD94*AD$9</f>
        <v>0</v>
      </c>
      <c r="AG68" s="199">
        <f>(Expenditure!AE30-Expenditure!AE51)*Expenditure!AE94*AE$9</f>
        <v>0</v>
      </c>
      <c r="AH68" s="199">
        <f>(Expenditure!AF30-Expenditure!AF51)*Expenditure!AF94*AF$9</f>
        <v>0</v>
      </c>
      <c r="AI68" s="199">
        <f>(Expenditure!AG30-Expenditure!AG51)*Expenditure!AG94*AG$9</f>
        <v>0</v>
      </c>
      <c r="AJ68" s="199">
        <f>(Expenditure!AH30-Expenditure!AH51)*Expenditure!AH94*AH$9</f>
        <v>0</v>
      </c>
      <c r="AK68" s="199">
        <f>(Expenditure!AI30-Expenditure!AI51)*Expenditure!AI94*AI$9</f>
        <v>0</v>
      </c>
      <c r="AL68" s="199">
        <f>(Expenditure!AJ30-Expenditure!AJ51)*Expenditure!AJ94*AJ$9</f>
        <v>0</v>
      </c>
      <c r="AM68" s="199">
        <f>(Expenditure!AK30-Expenditure!AK51)*Expenditure!AK94*AK$9</f>
        <v>0</v>
      </c>
      <c r="AN68" s="199">
        <f>(Expenditure!AL30-Expenditure!AL51)*Expenditure!AL94*AL$9</f>
        <v>0</v>
      </c>
      <c r="AO68" s="199">
        <f>(Expenditure!AM30-Expenditure!AM51)*Expenditure!AM94*AM$9</f>
        <v>0</v>
      </c>
      <c r="AP68" s="199">
        <f>(Expenditure!AN30-Expenditure!AN51)*Expenditure!AN94*AN$9</f>
        <v>0</v>
      </c>
      <c r="AQ68" s="199">
        <f>(Expenditure!AO30-Expenditure!AO51)*Expenditure!AO94*AO$9</f>
        <v>0</v>
      </c>
      <c r="AR68" s="199">
        <f>(Expenditure!AP30-Expenditure!AP51)*Expenditure!AP94*AP$9</f>
        <v>0</v>
      </c>
      <c r="AS68" s="199">
        <f>(Expenditure!AQ30-Expenditure!AQ51)*Expenditure!AQ94*AQ$9</f>
        <v>0</v>
      </c>
      <c r="AT68" s="199">
        <f>(Expenditure!AR30-Expenditure!AR51)*Expenditure!AR94*AR$9</f>
        <v>0</v>
      </c>
      <c r="AU68" s="199">
        <f>(Expenditure!AS30-Expenditure!AS51)*Expenditure!AS94*AS$9</f>
        <v>0</v>
      </c>
      <c r="AV68" s="199">
        <f>(Expenditure!AT30-Expenditure!AT51)*Expenditure!AT94*AT$9</f>
        <v>0</v>
      </c>
      <c r="AW68" s="199">
        <f>(Expenditure!AU30-Expenditure!AU51)*Expenditure!AU94*AU$9</f>
        <v>0</v>
      </c>
      <c r="AX68" s="199">
        <f>(Expenditure!AV30-Expenditure!AV51)*Expenditure!AV94*AV$9</f>
        <v>0</v>
      </c>
      <c r="AY68" s="199">
        <f>(Expenditure!AW30-Expenditure!AW51)*Expenditure!AW94*AW$9</f>
        <v>0</v>
      </c>
      <c r="AZ68" s="199">
        <f>(Expenditure!AX30-Expenditure!AX51)*Expenditure!AX94*AX$9</f>
        <v>0</v>
      </c>
      <c r="BA68" s="199">
        <f>(Expenditure!AY30-Expenditure!AY51)*Expenditure!AY94*AY$9</f>
        <v>0</v>
      </c>
      <c r="BB68" s="199">
        <f>(Expenditure!AZ30-Expenditure!AZ51)*Expenditure!AZ94*AZ$9</f>
        <v>0</v>
      </c>
      <c r="BC68" s="199">
        <f>(Expenditure!BA30-Expenditure!BA51)*Expenditure!BA94*BA$9</f>
        <v>0</v>
      </c>
      <c r="BD68" s="199">
        <f>(Expenditure!BB30-Expenditure!BB51)*Expenditure!BB94*BB$9</f>
        <v>0</v>
      </c>
      <c r="BE68" s="199">
        <f>(Expenditure!BC30-Expenditure!BC51)*Expenditure!BC94*BC$9</f>
        <v>0</v>
      </c>
      <c r="BF68" s="199">
        <f>(Expenditure!BD30-Expenditure!BD51)*Expenditure!BD94*BD$9</f>
        <v>0</v>
      </c>
      <c r="BG68" s="199">
        <f>(Expenditure!BE30-Expenditure!BE51)*Expenditure!BE94*BE$9</f>
        <v>0</v>
      </c>
      <c r="BH68" s="199">
        <f>(Expenditure!BF30-Expenditure!BF51)*Expenditure!BF94*BF$9</f>
        <v>0</v>
      </c>
      <c r="BI68" s="199">
        <f>(Expenditure!BG30-Expenditure!BG51)*Expenditure!BG94*BG$9</f>
        <v>0</v>
      </c>
      <c r="BJ68" s="199">
        <f>(Expenditure!BH30-Expenditure!BH51)*Expenditure!BH94*BH$9</f>
        <v>0</v>
      </c>
      <c r="BK68" s="199">
        <f>(Expenditure!BI30-Expenditure!BI51)*Expenditure!BI94*BI$9</f>
        <v>0</v>
      </c>
      <c r="BL68" s="199">
        <f>(Expenditure!BJ30-Expenditure!BJ51)*Expenditure!BJ94*BJ$9</f>
        <v>0</v>
      </c>
      <c r="BM68" s="199">
        <f>(Expenditure!BK30-Expenditure!BK51)*Expenditure!BK94*BK$9</f>
        <v>0</v>
      </c>
      <c r="BN68" s="199">
        <f>(Expenditure!BL30-Expenditure!BL51)*Expenditure!BL94*BL$9</f>
        <v>0</v>
      </c>
      <c r="BO68" s="199">
        <f>(Expenditure!BM30-Expenditure!BM51)*Expenditure!BM94*BM$9</f>
        <v>0</v>
      </c>
      <c r="BP68" s="199">
        <f>(Expenditure!BN30-Expenditure!BN51)*Expenditure!BN94*BN$9</f>
        <v>0</v>
      </c>
      <c r="BQ68" s="199">
        <f>(Expenditure!BO30-Expenditure!BO51)*Expenditure!BO94*BO$9</f>
        <v>0</v>
      </c>
      <c r="BR68" s="199">
        <f>(Expenditure!BP30-Expenditure!BP51)*Expenditure!BP94*BP$9</f>
        <v>0</v>
      </c>
      <c r="BS68" s="199">
        <f>(Expenditure!BQ30-Expenditure!BQ51)*Expenditure!BQ94*BQ$9</f>
        <v>0</v>
      </c>
      <c r="BT68" s="199">
        <f>(Expenditure!BR30-Expenditure!BR51)*Expenditure!BR94*BR$9</f>
        <v>0</v>
      </c>
      <c r="BU68" s="199">
        <f>(Expenditure!BS30-Expenditure!BS51)*Expenditure!BS94*BS$9</f>
        <v>0</v>
      </c>
      <c r="BV68" s="199">
        <f>(Expenditure!BT30-Expenditure!BT51)*Expenditure!BT94*BT$9</f>
        <v>0</v>
      </c>
      <c r="BW68" s="199">
        <f>(Expenditure!BU30-Expenditure!BU51)*Expenditure!BU94*BU$9</f>
        <v>0</v>
      </c>
      <c r="BX68" s="199">
        <f>(Expenditure!BV30-Expenditure!BV51)*Expenditure!BV94*BV$9</f>
        <v>0</v>
      </c>
      <c r="BY68" s="199">
        <f>(Expenditure!BW30-Expenditure!BW51)*Expenditure!BW94*BW$9</f>
        <v>0</v>
      </c>
      <c r="BZ68" s="199">
        <f>(Expenditure!BX30-Expenditure!BX51)*Expenditure!BX94*BX$9</f>
        <v>0</v>
      </c>
      <c r="CA68" s="199">
        <f>(Expenditure!BY30-Expenditure!BY51)*Expenditure!BY94*BY$9</f>
        <v>0</v>
      </c>
      <c r="CB68" s="199">
        <f>(Expenditure!BZ30-Expenditure!BZ51)*Expenditure!BZ94*BZ$9</f>
        <v>0</v>
      </c>
      <c r="CC68" s="199">
        <f>(Expenditure!CA30-Expenditure!CA51)*Expenditure!CA94*CA$9</f>
        <v>0</v>
      </c>
      <c r="CD68" s="199">
        <f>(Expenditure!CB30-Expenditure!CB51)*Expenditure!CB94*CB$9</f>
        <v>0</v>
      </c>
      <c r="CE68" s="199">
        <f>(Expenditure!CC30-Expenditure!CC51)*Expenditure!CC94*CC$9</f>
        <v>0</v>
      </c>
      <c r="CF68" s="199">
        <f>(Expenditure!CD30-Expenditure!CD51)*Expenditure!CD94*CD$9</f>
        <v>0</v>
      </c>
      <c r="CG68" s="199">
        <f>(Expenditure!CE30-Expenditure!CE51)*Expenditure!CE94*CE$9</f>
        <v>0</v>
      </c>
      <c r="CH68" s="199">
        <f>(Expenditure!CF30-Expenditure!CF51)*Expenditure!CF94*CF$9</f>
        <v>0</v>
      </c>
      <c r="CI68" s="199">
        <f>(Expenditure!CG30-Expenditure!CG51)*Expenditure!CG94*CG$9</f>
        <v>0</v>
      </c>
      <c r="CJ68" s="199">
        <f>(Expenditure!CH30-Expenditure!CH51)*Expenditure!CH94*CH$9</f>
        <v>0</v>
      </c>
      <c r="CK68" s="199">
        <f>(Expenditure!CI30-Expenditure!CI51)*Expenditure!CI94*CI$9</f>
        <v>0</v>
      </c>
      <c r="CL68" s="199">
        <f>(Expenditure!CJ30-Expenditure!CJ51)*Expenditure!CJ94*CJ$9</f>
        <v>0</v>
      </c>
      <c r="CM68" s="199">
        <f>(Expenditure!CK30-Expenditure!CK51)*Expenditure!CK94*CK$9</f>
        <v>0</v>
      </c>
      <c r="CN68" s="199">
        <f>(Expenditure!CL30-Expenditure!CL51)*Expenditure!CL94*CL$9</f>
        <v>0</v>
      </c>
      <c r="CO68" s="199">
        <f>(Expenditure!CM30-Expenditure!CM51)*Expenditure!CM94*CM$9</f>
        <v>0</v>
      </c>
      <c r="CP68" s="199">
        <f>(Expenditure!CN30-Expenditure!CN51)*Expenditure!CN94*CN$9</f>
        <v>0</v>
      </c>
      <c r="CQ68" s="199">
        <f>(Expenditure!CO30-Expenditure!CO51)*Expenditure!CO94*CO$9</f>
        <v>0</v>
      </c>
      <c r="CR68" s="199">
        <f>(Expenditure!CP30-Expenditure!CP51)*Expenditure!CP94*CP$9</f>
        <v>0</v>
      </c>
      <c r="CS68" s="199">
        <f>(Expenditure!CQ30-Expenditure!CQ51)*Expenditure!CQ94*CQ$9</f>
        <v>0</v>
      </c>
      <c r="CT68" s="199">
        <f>(Expenditure!CR30-Expenditure!CR51)*Expenditure!CR94*CR$9</f>
        <v>0</v>
      </c>
      <c r="CU68" s="199">
        <f>(Expenditure!CS30-Expenditure!CS51)*Expenditure!CS94*CS$9</f>
        <v>0</v>
      </c>
      <c r="CV68" s="199">
        <f>(Expenditure!CT30-Expenditure!CT51)*Expenditure!CT94*CT$9</f>
        <v>0</v>
      </c>
    </row>
    <row r="69" spans="3:103">
      <c r="C69" s="90"/>
      <c r="D69" s="90"/>
      <c r="E69" s="90" t="str">
        <f t="shared" si="20"/>
        <v>Other fees and charges</v>
      </c>
      <c r="F69" s="90"/>
      <c r="G69" s="179" t="s">
        <v>164</v>
      </c>
      <c r="H69" s="166"/>
      <c r="I69" s="180"/>
      <c r="J69" s="224">
        <f t="shared" si="19"/>
        <v>0</v>
      </c>
      <c r="L69" s="231"/>
      <c r="M69" s="199">
        <f>(Expenditure!K31-Expenditure!K52)*Expenditure!K95*K$9</f>
        <v>0</v>
      </c>
      <c r="N69" s="199">
        <f>(Expenditure!L31-Expenditure!L52)*Expenditure!L95*L$9</f>
        <v>0</v>
      </c>
      <c r="O69" s="199">
        <f>(Expenditure!M31-Expenditure!M52)*Expenditure!M95*M$9</f>
        <v>0</v>
      </c>
      <c r="P69" s="199">
        <f>(Expenditure!N31-Expenditure!N52)*Expenditure!N95*N$9</f>
        <v>0</v>
      </c>
      <c r="Q69" s="199">
        <f>(Expenditure!O31-Expenditure!O52)*Expenditure!O95*O$9</f>
        <v>0</v>
      </c>
      <c r="R69" s="199">
        <f>(Expenditure!P31-Expenditure!P52)*Expenditure!P95*P$9</f>
        <v>0</v>
      </c>
      <c r="S69" s="199">
        <f>(Expenditure!Q31-Expenditure!Q52)*Expenditure!Q95*Q$9</f>
        <v>0</v>
      </c>
      <c r="T69" s="199">
        <f>(Expenditure!R31-Expenditure!R52)*Expenditure!R95*R$9</f>
        <v>0</v>
      </c>
      <c r="U69" s="199">
        <f>(Expenditure!S31-Expenditure!S52)*Expenditure!S95*S$9</f>
        <v>0</v>
      </c>
      <c r="V69" s="199">
        <f>(Expenditure!T31-Expenditure!T52)*Expenditure!T95*T$9</f>
        <v>0</v>
      </c>
      <c r="W69" s="199">
        <f>(Expenditure!U31-Expenditure!U52)*Expenditure!U95*U$9</f>
        <v>0</v>
      </c>
      <c r="X69" s="199">
        <f>(Expenditure!V31-Expenditure!V52)*Expenditure!V95*V$9</f>
        <v>0</v>
      </c>
      <c r="Y69" s="199">
        <f>(Expenditure!W31-Expenditure!W52)*Expenditure!W95*W$9</f>
        <v>0</v>
      </c>
      <c r="Z69" s="199">
        <f>(Expenditure!X31-Expenditure!X52)*Expenditure!X95*X$9</f>
        <v>0</v>
      </c>
      <c r="AA69" s="199">
        <f>(Expenditure!Y31-Expenditure!Y52)*Expenditure!Y95*Y$9</f>
        <v>0</v>
      </c>
      <c r="AB69" s="199">
        <f>(Expenditure!Z31-Expenditure!Z52)*Expenditure!Z95*Z$9</f>
        <v>0</v>
      </c>
      <c r="AC69" s="199">
        <f>(Expenditure!AA31-Expenditure!AA52)*Expenditure!AA95*AA$9</f>
        <v>0</v>
      </c>
      <c r="AD69" s="199">
        <f>(Expenditure!AB31-Expenditure!AB52)*Expenditure!AB95*AB$9</f>
        <v>0</v>
      </c>
      <c r="AE69" s="199">
        <f>(Expenditure!AC31-Expenditure!AC52)*Expenditure!AC95*AC$9</f>
        <v>0</v>
      </c>
      <c r="AF69" s="199">
        <f>(Expenditure!AD31-Expenditure!AD52)*Expenditure!AD95*AD$9</f>
        <v>0</v>
      </c>
      <c r="AG69" s="199">
        <f>(Expenditure!AE31-Expenditure!AE52)*Expenditure!AE95*AE$9</f>
        <v>0</v>
      </c>
      <c r="AH69" s="199">
        <f>(Expenditure!AF31-Expenditure!AF52)*Expenditure!AF95*AF$9</f>
        <v>0</v>
      </c>
      <c r="AI69" s="199">
        <f>(Expenditure!AG31-Expenditure!AG52)*Expenditure!AG95*AG$9</f>
        <v>0</v>
      </c>
      <c r="AJ69" s="199">
        <f>(Expenditure!AH31-Expenditure!AH52)*Expenditure!AH95*AH$9</f>
        <v>0</v>
      </c>
      <c r="AK69" s="199">
        <f>(Expenditure!AI31-Expenditure!AI52)*Expenditure!AI95*AI$9</f>
        <v>0</v>
      </c>
      <c r="AL69" s="199">
        <f>(Expenditure!AJ31-Expenditure!AJ52)*Expenditure!AJ95*AJ$9</f>
        <v>0</v>
      </c>
      <c r="AM69" s="199">
        <f>(Expenditure!AK31-Expenditure!AK52)*Expenditure!AK95*AK$9</f>
        <v>0</v>
      </c>
      <c r="AN69" s="199">
        <f>(Expenditure!AL31-Expenditure!AL52)*Expenditure!AL95*AL$9</f>
        <v>0</v>
      </c>
      <c r="AO69" s="199">
        <f>(Expenditure!AM31-Expenditure!AM52)*Expenditure!AM95*AM$9</f>
        <v>0</v>
      </c>
      <c r="AP69" s="199">
        <f>(Expenditure!AN31-Expenditure!AN52)*Expenditure!AN95*AN$9</f>
        <v>0</v>
      </c>
      <c r="AQ69" s="199">
        <f>(Expenditure!AO31-Expenditure!AO52)*Expenditure!AO95*AO$9</f>
        <v>0</v>
      </c>
      <c r="AR69" s="199">
        <f>(Expenditure!AP31-Expenditure!AP52)*Expenditure!AP95*AP$9</f>
        <v>0</v>
      </c>
      <c r="AS69" s="199">
        <f>(Expenditure!AQ31-Expenditure!AQ52)*Expenditure!AQ95*AQ$9</f>
        <v>0</v>
      </c>
      <c r="AT69" s="199">
        <f>(Expenditure!AR31-Expenditure!AR52)*Expenditure!AR95*AR$9</f>
        <v>0</v>
      </c>
      <c r="AU69" s="199">
        <f>(Expenditure!AS31-Expenditure!AS52)*Expenditure!AS95*AS$9</f>
        <v>0</v>
      </c>
      <c r="AV69" s="199">
        <f>(Expenditure!AT31-Expenditure!AT52)*Expenditure!AT95*AT$9</f>
        <v>0</v>
      </c>
      <c r="AW69" s="199">
        <f>(Expenditure!AU31-Expenditure!AU52)*Expenditure!AU95*AU$9</f>
        <v>0</v>
      </c>
      <c r="AX69" s="199">
        <f>(Expenditure!AV31-Expenditure!AV52)*Expenditure!AV95*AV$9</f>
        <v>0</v>
      </c>
      <c r="AY69" s="199">
        <f>(Expenditure!AW31-Expenditure!AW52)*Expenditure!AW95*AW$9</f>
        <v>0</v>
      </c>
      <c r="AZ69" s="199">
        <f>(Expenditure!AX31-Expenditure!AX52)*Expenditure!AX95*AX$9</f>
        <v>0</v>
      </c>
      <c r="BA69" s="199">
        <f>(Expenditure!AY31-Expenditure!AY52)*Expenditure!AY95*AY$9</f>
        <v>0</v>
      </c>
      <c r="BB69" s="199">
        <f>(Expenditure!AZ31-Expenditure!AZ52)*Expenditure!AZ95*AZ$9</f>
        <v>0</v>
      </c>
      <c r="BC69" s="199">
        <f>(Expenditure!BA31-Expenditure!BA52)*Expenditure!BA95*BA$9</f>
        <v>0</v>
      </c>
      <c r="BD69" s="199">
        <f>(Expenditure!BB31-Expenditure!BB52)*Expenditure!BB95*BB$9</f>
        <v>0</v>
      </c>
      <c r="BE69" s="199">
        <f>(Expenditure!BC31-Expenditure!BC52)*Expenditure!BC95*BC$9</f>
        <v>0</v>
      </c>
      <c r="BF69" s="199">
        <f>(Expenditure!BD31-Expenditure!BD52)*Expenditure!BD95*BD$9</f>
        <v>0</v>
      </c>
      <c r="BG69" s="199">
        <f>(Expenditure!BE31-Expenditure!BE52)*Expenditure!BE95*BE$9</f>
        <v>0</v>
      </c>
      <c r="BH69" s="199">
        <f>(Expenditure!BF31-Expenditure!BF52)*Expenditure!BF95*BF$9</f>
        <v>0</v>
      </c>
      <c r="BI69" s="199">
        <f>(Expenditure!BG31-Expenditure!BG52)*Expenditure!BG95*BG$9</f>
        <v>0</v>
      </c>
      <c r="BJ69" s="199">
        <f>(Expenditure!BH31-Expenditure!BH52)*Expenditure!BH95*BH$9</f>
        <v>0</v>
      </c>
      <c r="BK69" s="199">
        <f>(Expenditure!BI31-Expenditure!BI52)*Expenditure!BI95*BI$9</f>
        <v>0</v>
      </c>
      <c r="BL69" s="199">
        <f>(Expenditure!BJ31-Expenditure!BJ52)*Expenditure!BJ95*BJ$9</f>
        <v>0</v>
      </c>
      <c r="BM69" s="199">
        <f>(Expenditure!BK31-Expenditure!BK52)*Expenditure!BK95*BK$9</f>
        <v>0</v>
      </c>
      <c r="BN69" s="199">
        <f>(Expenditure!BL31-Expenditure!BL52)*Expenditure!BL95*BL$9</f>
        <v>0</v>
      </c>
      <c r="BO69" s="199">
        <f>(Expenditure!BM31-Expenditure!BM52)*Expenditure!BM95*BM$9</f>
        <v>0</v>
      </c>
      <c r="BP69" s="199">
        <f>(Expenditure!BN31-Expenditure!BN52)*Expenditure!BN95*BN$9</f>
        <v>0</v>
      </c>
      <c r="BQ69" s="199">
        <f>(Expenditure!BO31-Expenditure!BO52)*Expenditure!BO95*BO$9</f>
        <v>0</v>
      </c>
      <c r="BR69" s="199">
        <f>(Expenditure!BP31-Expenditure!BP52)*Expenditure!BP95*BP$9</f>
        <v>0</v>
      </c>
      <c r="BS69" s="199">
        <f>(Expenditure!BQ31-Expenditure!BQ52)*Expenditure!BQ95*BQ$9</f>
        <v>0</v>
      </c>
      <c r="BT69" s="199">
        <f>(Expenditure!BR31-Expenditure!BR52)*Expenditure!BR95*BR$9</f>
        <v>0</v>
      </c>
      <c r="BU69" s="199">
        <f>(Expenditure!BS31-Expenditure!BS52)*Expenditure!BS95*BS$9</f>
        <v>0</v>
      </c>
      <c r="BV69" s="199">
        <f>(Expenditure!BT31-Expenditure!BT52)*Expenditure!BT95*BT$9</f>
        <v>0</v>
      </c>
      <c r="BW69" s="199">
        <f>(Expenditure!BU31-Expenditure!BU52)*Expenditure!BU95*BU$9</f>
        <v>0</v>
      </c>
      <c r="BX69" s="199">
        <f>(Expenditure!BV31-Expenditure!BV52)*Expenditure!BV95*BV$9</f>
        <v>0</v>
      </c>
      <c r="BY69" s="199">
        <f>(Expenditure!BW31-Expenditure!BW52)*Expenditure!BW95*BW$9</f>
        <v>0</v>
      </c>
      <c r="BZ69" s="199">
        <f>(Expenditure!BX31-Expenditure!BX52)*Expenditure!BX95*BX$9</f>
        <v>0</v>
      </c>
      <c r="CA69" s="199">
        <f>(Expenditure!BY31-Expenditure!BY52)*Expenditure!BY95*BY$9</f>
        <v>0</v>
      </c>
      <c r="CB69" s="199">
        <f>(Expenditure!BZ31-Expenditure!BZ52)*Expenditure!BZ95*BZ$9</f>
        <v>0</v>
      </c>
      <c r="CC69" s="199">
        <f>(Expenditure!CA31-Expenditure!CA52)*Expenditure!CA95*CA$9</f>
        <v>0</v>
      </c>
      <c r="CD69" s="199">
        <f>(Expenditure!CB31-Expenditure!CB52)*Expenditure!CB95*CB$9</f>
        <v>0</v>
      </c>
      <c r="CE69" s="199">
        <f>(Expenditure!CC31-Expenditure!CC52)*Expenditure!CC95*CC$9</f>
        <v>0</v>
      </c>
      <c r="CF69" s="199">
        <f>(Expenditure!CD31-Expenditure!CD52)*Expenditure!CD95*CD$9</f>
        <v>0</v>
      </c>
      <c r="CG69" s="199">
        <f>(Expenditure!CE31-Expenditure!CE52)*Expenditure!CE95*CE$9</f>
        <v>0</v>
      </c>
      <c r="CH69" s="199">
        <f>(Expenditure!CF31-Expenditure!CF52)*Expenditure!CF95*CF$9</f>
        <v>0</v>
      </c>
      <c r="CI69" s="199">
        <f>(Expenditure!CG31-Expenditure!CG52)*Expenditure!CG95*CG$9</f>
        <v>0</v>
      </c>
      <c r="CJ69" s="199">
        <f>(Expenditure!CH31-Expenditure!CH52)*Expenditure!CH95*CH$9</f>
        <v>0</v>
      </c>
      <c r="CK69" s="199">
        <f>(Expenditure!CI31-Expenditure!CI52)*Expenditure!CI95*CI$9</f>
        <v>0</v>
      </c>
      <c r="CL69" s="199">
        <f>(Expenditure!CJ31-Expenditure!CJ52)*Expenditure!CJ95*CJ$9</f>
        <v>0</v>
      </c>
      <c r="CM69" s="199">
        <f>(Expenditure!CK31-Expenditure!CK52)*Expenditure!CK95*CK$9</f>
        <v>0</v>
      </c>
      <c r="CN69" s="199">
        <f>(Expenditure!CL31-Expenditure!CL52)*Expenditure!CL95*CL$9</f>
        <v>0</v>
      </c>
      <c r="CO69" s="199">
        <f>(Expenditure!CM31-Expenditure!CM52)*Expenditure!CM95*CM$9</f>
        <v>0</v>
      </c>
      <c r="CP69" s="199">
        <f>(Expenditure!CN31-Expenditure!CN52)*Expenditure!CN95*CN$9</f>
        <v>0</v>
      </c>
      <c r="CQ69" s="199">
        <f>(Expenditure!CO31-Expenditure!CO52)*Expenditure!CO95*CO$9</f>
        <v>0</v>
      </c>
      <c r="CR69" s="199">
        <f>(Expenditure!CP31-Expenditure!CP52)*Expenditure!CP95*CP$9</f>
        <v>0</v>
      </c>
      <c r="CS69" s="199">
        <f>(Expenditure!CQ31-Expenditure!CQ52)*Expenditure!CQ95*CQ$9</f>
        <v>0</v>
      </c>
      <c r="CT69" s="199">
        <f>(Expenditure!CR31-Expenditure!CR52)*Expenditure!CR95*CR$9</f>
        <v>0</v>
      </c>
      <c r="CU69" s="199">
        <f>(Expenditure!CS31-Expenditure!CS52)*Expenditure!CS95*CS$9</f>
        <v>0</v>
      </c>
      <c r="CV69" s="199">
        <f>(Expenditure!CT31-Expenditure!CT52)*Expenditure!CT95*CT$9</f>
        <v>0</v>
      </c>
    </row>
    <row r="70" spans="3:103" ht="16.149999999999999">
      <c r="E70" s="6" t="s">
        <v>206</v>
      </c>
      <c r="F70"/>
      <c r="G70" s="184" t="s">
        <v>164</v>
      </c>
      <c r="H70" s="29" t="s">
        <v>475</v>
      </c>
      <c r="I70"/>
      <c r="J70" s="200">
        <f>SUM(L70:CV70)</f>
        <v>0</v>
      </c>
      <c r="L70" s="231"/>
      <c r="M70" s="200">
        <f>SUM(M62:M69)</f>
        <v>0</v>
      </c>
      <c r="N70" s="200">
        <f t="shared" ref="N70:AR70" si="21">SUM(N62:N69)</f>
        <v>0</v>
      </c>
      <c r="O70" s="200">
        <f t="shared" si="21"/>
        <v>0</v>
      </c>
      <c r="P70" s="200">
        <f t="shared" si="21"/>
        <v>0</v>
      </c>
      <c r="Q70" s="200">
        <f t="shared" si="21"/>
        <v>0</v>
      </c>
      <c r="R70" s="200">
        <f t="shared" si="21"/>
        <v>0</v>
      </c>
      <c r="S70" s="200">
        <f t="shared" si="21"/>
        <v>0</v>
      </c>
      <c r="T70" s="200">
        <f t="shared" si="21"/>
        <v>0</v>
      </c>
      <c r="U70" s="200">
        <f t="shared" si="21"/>
        <v>0</v>
      </c>
      <c r="V70" s="200">
        <f t="shared" si="21"/>
        <v>0</v>
      </c>
      <c r="W70" s="200">
        <f>SUM(W62:W69)</f>
        <v>0</v>
      </c>
      <c r="X70" s="200">
        <f t="shared" si="21"/>
        <v>0</v>
      </c>
      <c r="Y70" s="200">
        <f t="shared" si="21"/>
        <v>0</v>
      </c>
      <c r="Z70" s="200">
        <f t="shared" si="21"/>
        <v>0</v>
      </c>
      <c r="AA70" s="200">
        <f t="shared" si="21"/>
        <v>0</v>
      </c>
      <c r="AB70" s="200">
        <f t="shared" si="21"/>
        <v>0</v>
      </c>
      <c r="AC70" s="200">
        <f t="shared" si="21"/>
        <v>0</v>
      </c>
      <c r="AD70" s="200">
        <f t="shared" si="21"/>
        <v>0</v>
      </c>
      <c r="AE70" s="200">
        <f>SUM(AE62:AE69)</f>
        <v>0</v>
      </c>
      <c r="AF70" s="200">
        <f t="shared" si="21"/>
        <v>0</v>
      </c>
      <c r="AG70" s="200">
        <f t="shared" si="21"/>
        <v>0</v>
      </c>
      <c r="AH70" s="200">
        <f t="shared" si="21"/>
        <v>0</v>
      </c>
      <c r="AI70" s="200">
        <f t="shared" si="21"/>
        <v>0</v>
      </c>
      <c r="AJ70" s="200">
        <f t="shared" si="21"/>
        <v>0</v>
      </c>
      <c r="AK70" s="200">
        <f t="shared" si="21"/>
        <v>0</v>
      </c>
      <c r="AL70" s="200">
        <f t="shared" si="21"/>
        <v>0</v>
      </c>
      <c r="AM70" s="200">
        <f t="shared" si="21"/>
        <v>0</v>
      </c>
      <c r="AN70" s="200">
        <f t="shared" si="21"/>
        <v>0</v>
      </c>
      <c r="AO70" s="200">
        <f t="shared" si="21"/>
        <v>0</v>
      </c>
      <c r="AP70" s="200">
        <f t="shared" si="21"/>
        <v>0</v>
      </c>
      <c r="AQ70" s="200">
        <f t="shared" si="21"/>
        <v>0</v>
      </c>
      <c r="AR70" s="200">
        <f t="shared" si="21"/>
        <v>0</v>
      </c>
      <c r="AS70" s="200">
        <f t="shared" ref="AS70:BX70" si="22">SUM(AS62:AS69)</f>
        <v>0</v>
      </c>
      <c r="AT70" s="200">
        <f t="shared" si="22"/>
        <v>0</v>
      </c>
      <c r="AU70" s="200">
        <f t="shared" si="22"/>
        <v>0</v>
      </c>
      <c r="AV70" s="200">
        <f t="shared" si="22"/>
        <v>0</v>
      </c>
      <c r="AW70" s="200">
        <f t="shared" si="22"/>
        <v>0</v>
      </c>
      <c r="AX70" s="200">
        <f t="shared" si="22"/>
        <v>0</v>
      </c>
      <c r="AY70" s="200">
        <f t="shared" si="22"/>
        <v>0</v>
      </c>
      <c r="AZ70" s="200">
        <f t="shared" si="22"/>
        <v>0</v>
      </c>
      <c r="BA70" s="200">
        <f t="shared" si="22"/>
        <v>0</v>
      </c>
      <c r="BB70" s="200">
        <f t="shared" si="22"/>
        <v>0</v>
      </c>
      <c r="BC70" s="200">
        <f t="shared" si="22"/>
        <v>0</v>
      </c>
      <c r="BD70" s="200">
        <f t="shared" si="22"/>
        <v>0</v>
      </c>
      <c r="BE70" s="200">
        <f t="shared" si="22"/>
        <v>0</v>
      </c>
      <c r="BF70" s="200">
        <f t="shared" si="22"/>
        <v>0</v>
      </c>
      <c r="BG70" s="200">
        <f t="shared" si="22"/>
        <v>0</v>
      </c>
      <c r="BH70" s="200">
        <f t="shared" si="22"/>
        <v>0</v>
      </c>
      <c r="BI70" s="200">
        <f t="shared" si="22"/>
        <v>0</v>
      </c>
      <c r="BJ70" s="200">
        <f t="shared" si="22"/>
        <v>0</v>
      </c>
      <c r="BK70" s="200">
        <f t="shared" si="22"/>
        <v>0</v>
      </c>
      <c r="BL70" s="200">
        <f t="shared" si="22"/>
        <v>0</v>
      </c>
      <c r="BM70" s="200">
        <f t="shared" si="22"/>
        <v>0</v>
      </c>
      <c r="BN70" s="200">
        <f t="shared" si="22"/>
        <v>0</v>
      </c>
      <c r="BO70" s="200">
        <f t="shared" si="22"/>
        <v>0</v>
      </c>
      <c r="BP70" s="200">
        <f t="shared" si="22"/>
        <v>0</v>
      </c>
      <c r="BQ70" s="200">
        <f t="shared" si="22"/>
        <v>0</v>
      </c>
      <c r="BR70" s="200">
        <f t="shared" si="22"/>
        <v>0</v>
      </c>
      <c r="BS70" s="200">
        <f t="shared" si="22"/>
        <v>0</v>
      </c>
      <c r="BT70" s="200">
        <f t="shared" si="22"/>
        <v>0</v>
      </c>
      <c r="BU70" s="200">
        <f t="shared" si="22"/>
        <v>0</v>
      </c>
      <c r="BV70" s="200">
        <f t="shared" si="22"/>
        <v>0</v>
      </c>
      <c r="BW70" s="200">
        <f t="shared" si="22"/>
        <v>0</v>
      </c>
      <c r="BX70" s="200">
        <f t="shared" si="22"/>
        <v>0</v>
      </c>
      <c r="BY70" s="200">
        <f t="shared" ref="BY70:CV70" si="23">SUM(BY62:BY69)</f>
        <v>0</v>
      </c>
      <c r="BZ70" s="200">
        <f t="shared" si="23"/>
        <v>0</v>
      </c>
      <c r="CA70" s="200">
        <f t="shared" si="23"/>
        <v>0</v>
      </c>
      <c r="CB70" s="200">
        <f t="shared" si="23"/>
        <v>0</v>
      </c>
      <c r="CC70" s="200">
        <f t="shared" si="23"/>
        <v>0</v>
      </c>
      <c r="CD70" s="200">
        <f t="shared" si="23"/>
        <v>0</v>
      </c>
      <c r="CE70" s="200">
        <f t="shared" si="23"/>
        <v>0</v>
      </c>
      <c r="CF70" s="200">
        <f t="shared" si="23"/>
        <v>0</v>
      </c>
      <c r="CG70" s="200">
        <f t="shared" si="23"/>
        <v>0</v>
      </c>
      <c r="CH70" s="200">
        <f t="shared" si="23"/>
        <v>0</v>
      </c>
      <c r="CI70" s="200">
        <f t="shared" si="23"/>
        <v>0</v>
      </c>
      <c r="CJ70" s="200">
        <f t="shared" si="23"/>
        <v>0</v>
      </c>
      <c r="CK70" s="200">
        <f t="shared" si="23"/>
        <v>0</v>
      </c>
      <c r="CL70" s="200">
        <f t="shared" si="23"/>
        <v>0</v>
      </c>
      <c r="CM70" s="200">
        <f t="shared" si="23"/>
        <v>0</v>
      </c>
      <c r="CN70" s="200">
        <f t="shared" si="23"/>
        <v>0</v>
      </c>
      <c r="CO70" s="200">
        <f t="shared" si="23"/>
        <v>0</v>
      </c>
      <c r="CP70" s="200">
        <f t="shared" si="23"/>
        <v>0</v>
      </c>
      <c r="CQ70" s="200">
        <f t="shared" si="23"/>
        <v>0</v>
      </c>
      <c r="CR70" s="200">
        <f t="shared" si="23"/>
        <v>0</v>
      </c>
      <c r="CS70" s="200">
        <f t="shared" si="23"/>
        <v>0</v>
      </c>
      <c r="CT70" s="200">
        <f t="shared" si="23"/>
        <v>0</v>
      </c>
      <c r="CU70" s="200">
        <f t="shared" si="23"/>
        <v>0</v>
      </c>
      <c r="CV70" s="200">
        <f t="shared" si="23"/>
        <v>0</v>
      </c>
    </row>
    <row r="71" spans="3:103">
      <c r="F71"/>
      <c r="H71" s="5"/>
      <c r="I71"/>
      <c r="J71" s="1"/>
      <c r="L71" s="5"/>
      <c r="M71" s="145"/>
      <c r="N71" s="145"/>
      <c r="O71" s="145"/>
      <c r="P71" s="145"/>
      <c r="Q71" s="145"/>
      <c r="R71" s="145"/>
      <c r="S71" s="145"/>
      <c r="T71" s="145"/>
      <c r="U71" s="145"/>
      <c r="V71" s="145"/>
      <c r="W71" s="145"/>
      <c r="X71" s="145"/>
      <c r="Y71" s="145"/>
      <c r="Z71" s="145"/>
      <c r="AA71" s="145"/>
      <c r="AB71" s="145"/>
      <c r="AC71" s="145"/>
      <c r="AD71" s="145"/>
      <c r="AE71" s="145"/>
      <c r="AF71" s="145"/>
      <c r="AG71" s="145"/>
      <c r="AH71" s="145"/>
      <c r="AI71" s="145"/>
      <c r="AJ71" s="145"/>
      <c r="AK71" s="145"/>
      <c r="AL71" s="145"/>
      <c r="AM71" s="145"/>
      <c r="AN71" s="145"/>
      <c r="AO71" s="145"/>
      <c r="AP71" s="145"/>
      <c r="AQ71" s="145"/>
      <c r="AR71" s="145"/>
      <c r="AS71" s="145"/>
      <c r="AT71" s="145"/>
      <c r="AU71" s="145"/>
      <c r="AV71" s="145"/>
      <c r="AW71" s="145"/>
      <c r="AX71" s="145"/>
      <c r="AY71" s="145"/>
      <c r="AZ71" s="145"/>
      <c r="BA71" s="145"/>
      <c r="BB71" s="145"/>
      <c r="BC71" s="145"/>
      <c r="BD71" s="145"/>
      <c r="BE71" s="145"/>
      <c r="BF71" s="145"/>
      <c r="BG71" s="145"/>
      <c r="BH71" s="145"/>
      <c r="BI71" s="145"/>
      <c r="BJ71" s="145"/>
      <c r="BK71" s="145"/>
      <c r="BL71" s="145"/>
      <c r="BM71" s="145"/>
      <c r="BN71" s="145"/>
      <c r="BO71" s="145"/>
      <c r="BP71" s="145"/>
      <c r="BQ71" s="145"/>
      <c r="BR71" s="145"/>
      <c r="BS71" s="145"/>
      <c r="BT71" s="145"/>
      <c r="BU71" s="145"/>
      <c r="BV71" s="145"/>
      <c r="BW71" s="145"/>
      <c r="BX71" s="145"/>
      <c r="BY71" s="145"/>
      <c r="BZ71" s="145"/>
      <c r="CA71" s="145"/>
      <c r="CB71" s="145"/>
      <c r="CC71" s="145"/>
      <c r="CD71" s="145"/>
      <c r="CE71" s="145"/>
      <c r="CF71" s="145"/>
      <c r="CG71" s="145"/>
      <c r="CH71" s="145"/>
      <c r="CI71" s="145"/>
      <c r="CJ71" s="145"/>
      <c r="CK71" s="145"/>
      <c r="CL71" s="145"/>
      <c r="CM71" s="145"/>
      <c r="CN71" s="145"/>
      <c r="CO71" s="145"/>
      <c r="CP71" s="145"/>
      <c r="CQ71" s="145"/>
      <c r="CR71" s="145"/>
      <c r="CS71" s="145"/>
      <c r="CT71" s="145"/>
      <c r="CU71" s="145"/>
      <c r="CV71" s="145"/>
    </row>
    <row r="72" spans="3:103" s="90" customFormat="1">
      <c r="C72" s="43">
        <f>MAX($B$58:C71)+0.1</f>
        <v>4.1999999999999993</v>
      </c>
      <c r="D72" s="41" t="s">
        <v>470</v>
      </c>
      <c r="E72" s="41"/>
      <c r="F72" s="41"/>
      <c r="G72" s="41"/>
      <c r="H72" s="41"/>
      <c r="I72" s="41"/>
      <c r="J72" s="41"/>
      <c r="K72" s="41"/>
      <c r="L72" s="41"/>
      <c r="M72" s="41"/>
      <c r="N72" s="41"/>
      <c r="O72" s="41"/>
      <c r="P72" s="41"/>
      <c r="Q72" s="41"/>
      <c r="R72" s="41"/>
      <c r="S72" s="41"/>
      <c r="T72" s="41"/>
      <c r="U72" s="41"/>
      <c r="V72" s="41"/>
      <c r="W72" s="41"/>
      <c r="X72" s="41"/>
      <c r="Y72" s="41"/>
      <c r="Z72" s="41"/>
      <c r="AA72" s="41"/>
      <c r="AB72" s="41"/>
      <c r="AC72" s="41"/>
      <c r="AD72" s="41"/>
      <c r="AE72" s="41"/>
      <c r="AF72" s="41"/>
      <c r="AG72" s="41"/>
      <c r="AH72" s="41"/>
      <c r="AI72" s="41"/>
      <c r="AJ72" s="41"/>
      <c r="AK72" s="41"/>
      <c r="AL72" s="41"/>
      <c r="AM72" s="41"/>
      <c r="AN72" s="41"/>
      <c r="AO72" s="41"/>
      <c r="AP72" s="41"/>
      <c r="AQ72" s="41"/>
      <c r="AR72" s="41"/>
      <c r="AS72" s="41"/>
      <c r="AT72" s="41"/>
      <c r="AU72" s="41"/>
      <c r="AV72" s="41"/>
      <c r="AW72" s="41"/>
      <c r="AX72" s="41"/>
      <c r="AY72" s="41"/>
      <c r="AZ72" s="41"/>
      <c r="BA72" s="41"/>
      <c r="BB72" s="41"/>
      <c r="BC72" s="41"/>
      <c r="BD72" s="41"/>
      <c r="BE72" s="41"/>
      <c r="BF72" s="41"/>
      <c r="BG72" s="41"/>
      <c r="BH72" s="41"/>
      <c r="BI72" s="41"/>
      <c r="BJ72" s="41"/>
      <c r="BK72" s="41"/>
      <c r="BL72" s="41"/>
      <c r="BM72" s="41"/>
      <c r="BN72" s="41"/>
      <c r="BO72" s="41"/>
      <c r="BP72" s="41"/>
      <c r="BQ72" s="41"/>
      <c r="BR72" s="41"/>
      <c r="BS72" s="41"/>
      <c r="BT72" s="41"/>
      <c r="BU72" s="41"/>
      <c r="BV72" s="41"/>
      <c r="BW72" s="41"/>
      <c r="BX72" s="41"/>
      <c r="BY72" s="41"/>
      <c r="BZ72" s="41"/>
      <c r="CA72" s="41"/>
      <c r="CB72" s="41"/>
      <c r="CC72" s="41"/>
      <c r="CD72" s="41"/>
      <c r="CE72" s="41"/>
      <c r="CF72" s="41"/>
      <c r="CG72" s="41"/>
      <c r="CH72" s="41"/>
      <c r="CI72" s="41"/>
      <c r="CJ72" s="41"/>
      <c r="CK72" s="41"/>
      <c r="CL72" s="41"/>
      <c r="CM72" s="41"/>
      <c r="CN72" s="41"/>
      <c r="CO72" s="41"/>
      <c r="CP72" s="41"/>
      <c r="CQ72" s="41"/>
      <c r="CR72" s="41"/>
      <c r="CS72" s="41"/>
      <c r="CT72" s="41"/>
      <c r="CU72" s="41"/>
      <c r="CV72" s="41"/>
      <c r="CW72" s="41"/>
      <c r="CX72" s="41"/>
      <c r="CY72" s="41"/>
    </row>
    <row r="73" spans="3:103" s="90" customFormat="1">
      <c r="G73" s="183"/>
      <c r="I73" s="183"/>
      <c r="J73" s="183"/>
    </row>
    <row r="74" spans="3:103">
      <c r="C74" s="90"/>
      <c r="D74" s="90"/>
      <c r="E74" s="90" t="str">
        <f t="shared" ref="E74:E81" si="24">E62</f>
        <v>Fuel costs</v>
      </c>
      <c r="F74" s="90"/>
      <c r="G74" s="179" t="s">
        <v>164</v>
      </c>
      <c r="H74" s="166"/>
      <c r="I74" s="180"/>
      <c r="J74" s="224">
        <f t="shared" ref="J74:J81" si="25">SUM(L74:CV74)</f>
        <v>0</v>
      </c>
      <c r="L74" s="231"/>
      <c r="M74" s="199">
        <f>M62*Expenditure!K58</f>
        <v>0</v>
      </c>
      <c r="N74" s="199">
        <f>N62*Expenditure!L58</f>
        <v>0</v>
      </c>
      <c r="O74" s="199">
        <f>O62*Expenditure!M58</f>
        <v>0</v>
      </c>
      <c r="P74" s="199">
        <f>P62*Expenditure!N58</f>
        <v>0</v>
      </c>
      <c r="Q74" s="199">
        <f>Q62*Expenditure!O58</f>
        <v>0</v>
      </c>
      <c r="R74" s="199">
        <f>R62*Expenditure!P58</f>
        <v>0</v>
      </c>
      <c r="S74" s="199">
        <f>S62*Expenditure!Q58</f>
        <v>0</v>
      </c>
      <c r="T74" s="199">
        <f>T62*Expenditure!R58</f>
        <v>0</v>
      </c>
      <c r="U74" s="199">
        <f>U62*Expenditure!S58</f>
        <v>0</v>
      </c>
      <c r="V74" s="199">
        <f>V62*Expenditure!T58</f>
        <v>0</v>
      </c>
      <c r="W74" s="199">
        <f>W62*Expenditure!U58</f>
        <v>0</v>
      </c>
      <c r="X74" s="199">
        <f>X62*Expenditure!V58</f>
        <v>0</v>
      </c>
      <c r="Y74" s="199">
        <f>Y62*Expenditure!W58</f>
        <v>0</v>
      </c>
      <c r="Z74" s="199">
        <f>Z62*Expenditure!X58</f>
        <v>0</v>
      </c>
      <c r="AA74" s="199">
        <f>AA62*Expenditure!Y58</f>
        <v>0</v>
      </c>
      <c r="AB74" s="199">
        <f>AB62*Expenditure!Z58</f>
        <v>0</v>
      </c>
      <c r="AC74" s="199">
        <f>AC62*Expenditure!AA58</f>
        <v>0</v>
      </c>
      <c r="AD74" s="199">
        <f>AD62*Expenditure!AB58</f>
        <v>0</v>
      </c>
      <c r="AE74" s="199">
        <f>AE62*Expenditure!AC58</f>
        <v>0</v>
      </c>
      <c r="AF74" s="199">
        <f>AF62*Expenditure!AD58</f>
        <v>0</v>
      </c>
      <c r="AG74" s="199">
        <f>AG62*Expenditure!AE58</f>
        <v>0</v>
      </c>
      <c r="AH74" s="199">
        <f>AH62*Expenditure!AF58</f>
        <v>0</v>
      </c>
      <c r="AI74" s="199">
        <f>AI62*Expenditure!AG58</f>
        <v>0</v>
      </c>
      <c r="AJ74" s="199">
        <f>AJ62*Expenditure!AH58</f>
        <v>0</v>
      </c>
      <c r="AK74" s="199">
        <f>AK62*Expenditure!AI58</f>
        <v>0</v>
      </c>
      <c r="AL74" s="199">
        <f>AL62*Expenditure!AJ58</f>
        <v>0</v>
      </c>
      <c r="AM74" s="199">
        <f>AM62*Expenditure!AK58</f>
        <v>0</v>
      </c>
      <c r="AN74" s="199">
        <f>AN62*Expenditure!AL58</f>
        <v>0</v>
      </c>
      <c r="AO74" s="199">
        <f>AO62*Expenditure!AM58</f>
        <v>0</v>
      </c>
      <c r="AP74" s="199">
        <f>AP62*Expenditure!AN58</f>
        <v>0</v>
      </c>
      <c r="AQ74" s="199">
        <f>AQ62*Expenditure!AO58</f>
        <v>0</v>
      </c>
      <c r="AR74" s="199">
        <f>AR62*Expenditure!AP58</f>
        <v>0</v>
      </c>
      <c r="AS74" s="199">
        <f>AS62*Expenditure!AQ58</f>
        <v>0</v>
      </c>
      <c r="AT74" s="199">
        <f>AT62*Expenditure!AR58</f>
        <v>0</v>
      </c>
      <c r="AU74" s="199">
        <f>AU62*Expenditure!AS58</f>
        <v>0</v>
      </c>
      <c r="AV74" s="199">
        <f>AV62*Expenditure!AT58</f>
        <v>0</v>
      </c>
      <c r="AW74" s="199">
        <f>AW62*Expenditure!AU58</f>
        <v>0</v>
      </c>
      <c r="AX74" s="199">
        <f>AX62*Expenditure!AV58</f>
        <v>0</v>
      </c>
      <c r="AY74" s="199">
        <f>AY62*Expenditure!AW58</f>
        <v>0</v>
      </c>
      <c r="AZ74" s="199">
        <f>AZ62*Expenditure!AX58</f>
        <v>0</v>
      </c>
      <c r="BA74" s="199">
        <f>BA62*Expenditure!AY58</f>
        <v>0</v>
      </c>
      <c r="BB74" s="199">
        <f>BB62*Expenditure!AZ58</f>
        <v>0</v>
      </c>
      <c r="BC74" s="199">
        <f>BC62*Expenditure!BA58</f>
        <v>0</v>
      </c>
      <c r="BD74" s="199">
        <f>BD62*Expenditure!BB58</f>
        <v>0</v>
      </c>
      <c r="BE74" s="199">
        <f>BE62*Expenditure!BC58</f>
        <v>0</v>
      </c>
      <c r="BF74" s="199">
        <f>BF62*Expenditure!BD58</f>
        <v>0</v>
      </c>
      <c r="BG74" s="199">
        <f>BG62*Expenditure!BE58</f>
        <v>0</v>
      </c>
      <c r="BH74" s="199">
        <f>BH62*Expenditure!BF58</f>
        <v>0</v>
      </c>
      <c r="BI74" s="199">
        <f>BI62*Expenditure!BG58</f>
        <v>0</v>
      </c>
      <c r="BJ74" s="199">
        <f>BJ62*Expenditure!BH58</f>
        <v>0</v>
      </c>
      <c r="BK74" s="199">
        <f>BK62*Expenditure!BI58</f>
        <v>0</v>
      </c>
      <c r="BL74" s="199">
        <f>BL62*Expenditure!BJ58</f>
        <v>0</v>
      </c>
      <c r="BM74" s="199">
        <f>BM62*Expenditure!BK58</f>
        <v>0</v>
      </c>
      <c r="BN74" s="199">
        <f>BN62*Expenditure!BL58</f>
        <v>0</v>
      </c>
      <c r="BO74" s="199">
        <f>BO62*Expenditure!BM58</f>
        <v>0</v>
      </c>
      <c r="BP74" s="199">
        <f>BP62*Expenditure!BN58</f>
        <v>0</v>
      </c>
      <c r="BQ74" s="199">
        <f>BQ62*Expenditure!BO58</f>
        <v>0</v>
      </c>
      <c r="BR74" s="199">
        <f>BR62*Expenditure!BP58</f>
        <v>0</v>
      </c>
      <c r="BS74" s="199">
        <f>BS62*Expenditure!BQ58</f>
        <v>0</v>
      </c>
      <c r="BT74" s="199">
        <f>BT62*Expenditure!BR58</f>
        <v>0</v>
      </c>
      <c r="BU74" s="199">
        <f>BU62*Expenditure!BS58</f>
        <v>0</v>
      </c>
      <c r="BV74" s="199">
        <f>BV62*Expenditure!BT58</f>
        <v>0</v>
      </c>
      <c r="BW74" s="199">
        <f>BW62*Expenditure!BU58</f>
        <v>0</v>
      </c>
      <c r="BX74" s="199">
        <f>BX62*Expenditure!BV58</f>
        <v>0</v>
      </c>
      <c r="BY74" s="199">
        <f>BY62*Expenditure!BW58</f>
        <v>0</v>
      </c>
      <c r="BZ74" s="199">
        <f>BZ62*Expenditure!BX58</f>
        <v>0</v>
      </c>
      <c r="CA74" s="199">
        <f>CA62*Expenditure!BY58</f>
        <v>0</v>
      </c>
      <c r="CB74" s="199">
        <f>CB62*Expenditure!BZ58</f>
        <v>0</v>
      </c>
      <c r="CC74" s="199">
        <f>CC62*Expenditure!CA58</f>
        <v>0</v>
      </c>
      <c r="CD74" s="199">
        <f>CD62*Expenditure!CB58</f>
        <v>0</v>
      </c>
      <c r="CE74" s="199">
        <f>CE62*Expenditure!CC58</f>
        <v>0</v>
      </c>
      <c r="CF74" s="199">
        <f>CF62*Expenditure!CD58</f>
        <v>0</v>
      </c>
      <c r="CG74" s="199">
        <f>CG62*Expenditure!CE58</f>
        <v>0</v>
      </c>
      <c r="CH74" s="199">
        <f>CH62*Expenditure!CF58</f>
        <v>0</v>
      </c>
      <c r="CI74" s="199">
        <f>CI62*Expenditure!CG58</f>
        <v>0</v>
      </c>
      <c r="CJ74" s="199">
        <f>CJ62*Expenditure!CH58</f>
        <v>0</v>
      </c>
      <c r="CK74" s="199">
        <f>CK62*Expenditure!CI58</f>
        <v>0</v>
      </c>
      <c r="CL74" s="199">
        <f>CL62*Expenditure!CJ58</f>
        <v>0</v>
      </c>
      <c r="CM74" s="199">
        <f>CM62*Expenditure!CK58</f>
        <v>0</v>
      </c>
      <c r="CN74" s="199">
        <f>CN62*Expenditure!CL58</f>
        <v>0</v>
      </c>
      <c r="CO74" s="199">
        <f>CO62*Expenditure!CM58</f>
        <v>0</v>
      </c>
      <c r="CP74" s="199">
        <f>CP62*Expenditure!CN58</f>
        <v>0</v>
      </c>
      <c r="CQ74" s="199">
        <f>CQ62*Expenditure!CO58</f>
        <v>0</v>
      </c>
      <c r="CR74" s="199">
        <f>CR62*Expenditure!CP58</f>
        <v>0</v>
      </c>
      <c r="CS74" s="199">
        <f>CS62*Expenditure!CQ58</f>
        <v>0</v>
      </c>
      <c r="CT74" s="199">
        <f>CT62*Expenditure!CR58</f>
        <v>0</v>
      </c>
      <c r="CU74" s="199">
        <f>CU62*Expenditure!CS58</f>
        <v>0</v>
      </c>
      <c r="CV74" s="199">
        <f>CV62*Expenditure!CT58</f>
        <v>0</v>
      </c>
    </row>
    <row r="75" spans="3:103">
      <c r="C75" s="90"/>
      <c r="D75" s="90"/>
      <c r="E75" s="90" t="str">
        <f t="shared" si="24"/>
        <v>O&amp;M baseline costs</v>
      </c>
      <c r="F75" s="90"/>
      <c r="G75" s="179" t="s">
        <v>164</v>
      </c>
      <c r="H75" s="166"/>
      <c r="I75" s="180"/>
      <c r="J75" s="224">
        <f t="shared" si="25"/>
        <v>0</v>
      </c>
      <c r="L75" s="231"/>
      <c r="M75" s="199">
        <f>M63*Expenditure!K59</f>
        <v>0</v>
      </c>
      <c r="N75" s="199">
        <f>N63*Expenditure!L59</f>
        <v>0</v>
      </c>
      <c r="O75" s="199">
        <f>O63*Expenditure!M59</f>
        <v>0</v>
      </c>
      <c r="P75" s="199">
        <f>P63*Expenditure!N59</f>
        <v>0</v>
      </c>
      <c r="Q75" s="199">
        <f>Q63*Expenditure!O59</f>
        <v>0</v>
      </c>
      <c r="R75" s="199">
        <f>R63*Expenditure!P59</f>
        <v>0</v>
      </c>
      <c r="S75" s="199">
        <f>S63*Expenditure!Q59</f>
        <v>0</v>
      </c>
      <c r="T75" s="199">
        <f>T63*Expenditure!R59</f>
        <v>0</v>
      </c>
      <c r="U75" s="199">
        <f>U63*Expenditure!S59</f>
        <v>0</v>
      </c>
      <c r="V75" s="199">
        <f>V63*Expenditure!T59</f>
        <v>0</v>
      </c>
      <c r="W75" s="199">
        <f>W63*Expenditure!U59</f>
        <v>0</v>
      </c>
      <c r="X75" s="199">
        <f>X63*Expenditure!V59</f>
        <v>0</v>
      </c>
      <c r="Y75" s="199">
        <f>Y63*Expenditure!W59</f>
        <v>0</v>
      </c>
      <c r="Z75" s="199">
        <f>Z63*Expenditure!X59</f>
        <v>0</v>
      </c>
      <c r="AA75" s="199">
        <f>AA63*Expenditure!Y59</f>
        <v>0</v>
      </c>
      <c r="AB75" s="199">
        <f>AB63*Expenditure!Z59</f>
        <v>0</v>
      </c>
      <c r="AC75" s="199">
        <f>AC63*Expenditure!AA59</f>
        <v>0</v>
      </c>
      <c r="AD75" s="199">
        <f>AD63*Expenditure!AB59</f>
        <v>0</v>
      </c>
      <c r="AE75" s="199">
        <f>AE63*Expenditure!AC59</f>
        <v>0</v>
      </c>
      <c r="AF75" s="199">
        <f>AF63*Expenditure!AD59</f>
        <v>0</v>
      </c>
      <c r="AG75" s="199">
        <f>AG63*Expenditure!AE59</f>
        <v>0</v>
      </c>
      <c r="AH75" s="199">
        <f>AH63*Expenditure!AF59</f>
        <v>0</v>
      </c>
      <c r="AI75" s="199">
        <f>AI63*Expenditure!AG59</f>
        <v>0</v>
      </c>
      <c r="AJ75" s="199">
        <f>AJ63*Expenditure!AH59</f>
        <v>0</v>
      </c>
      <c r="AK75" s="199">
        <f>AK63*Expenditure!AI59</f>
        <v>0</v>
      </c>
      <c r="AL75" s="199">
        <f>AL63*Expenditure!AJ59</f>
        <v>0</v>
      </c>
      <c r="AM75" s="199">
        <f>AM63*Expenditure!AK59</f>
        <v>0</v>
      </c>
      <c r="AN75" s="199">
        <f>AN63*Expenditure!AL59</f>
        <v>0</v>
      </c>
      <c r="AO75" s="199">
        <f>AO63*Expenditure!AM59</f>
        <v>0</v>
      </c>
      <c r="AP75" s="199">
        <f>AP63*Expenditure!AN59</f>
        <v>0</v>
      </c>
      <c r="AQ75" s="199">
        <f>AQ63*Expenditure!AO59</f>
        <v>0</v>
      </c>
      <c r="AR75" s="199">
        <f>AR63*Expenditure!AP59</f>
        <v>0</v>
      </c>
      <c r="AS75" s="199">
        <f>AS63*Expenditure!AQ59</f>
        <v>0</v>
      </c>
      <c r="AT75" s="199">
        <f>AT63*Expenditure!AR59</f>
        <v>0</v>
      </c>
      <c r="AU75" s="199">
        <f>AU63*Expenditure!AS59</f>
        <v>0</v>
      </c>
      <c r="AV75" s="199">
        <f>AV63*Expenditure!AT59</f>
        <v>0</v>
      </c>
      <c r="AW75" s="199">
        <f>AW63*Expenditure!AU59</f>
        <v>0</v>
      </c>
      <c r="AX75" s="199">
        <f>AX63*Expenditure!AV59</f>
        <v>0</v>
      </c>
      <c r="AY75" s="199">
        <f>AY63*Expenditure!AW59</f>
        <v>0</v>
      </c>
      <c r="AZ75" s="199">
        <f>AZ63*Expenditure!AX59</f>
        <v>0</v>
      </c>
      <c r="BA75" s="199">
        <f>BA63*Expenditure!AY59</f>
        <v>0</v>
      </c>
      <c r="BB75" s="199">
        <f>BB63*Expenditure!AZ59</f>
        <v>0</v>
      </c>
      <c r="BC75" s="199">
        <f>BC63*Expenditure!BA59</f>
        <v>0</v>
      </c>
      <c r="BD75" s="199">
        <f>BD63*Expenditure!BB59</f>
        <v>0</v>
      </c>
      <c r="BE75" s="199">
        <f>BE63*Expenditure!BC59</f>
        <v>0</v>
      </c>
      <c r="BF75" s="199">
        <f>BF63*Expenditure!BD59</f>
        <v>0</v>
      </c>
      <c r="BG75" s="199">
        <f>BG63*Expenditure!BE59</f>
        <v>0</v>
      </c>
      <c r="BH75" s="199">
        <f>BH63*Expenditure!BF59</f>
        <v>0</v>
      </c>
      <c r="BI75" s="199">
        <f>BI63*Expenditure!BG59</f>
        <v>0</v>
      </c>
      <c r="BJ75" s="199">
        <f>BJ63*Expenditure!BH59</f>
        <v>0</v>
      </c>
      <c r="BK75" s="199">
        <f>BK63*Expenditure!BI59</f>
        <v>0</v>
      </c>
      <c r="BL75" s="199">
        <f>BL63*Expenditure!BJ59</f>
        <v>0</v>
      </c>
      <c r="BM75" s="199">
        <f>BM63*Expenditure!BK59</f>
        <v>0</v>
      </c>
      <c r="BN75" s="199">
        <f>BN63*Expenditure!BL59</f>
        <v>0</v>
      </c>
      <c r="BO75" s="199">
        <f>BO63*Expenditure!BM59</f>
        <v>0</v>
      </c>
      <c r="BP75" s="199">
        <f>BP63*Expenditure!BN59</f>
        <v>0</v>
      </c>
      <c r="BQ75" s="199">
        <f>BQ63*Expenditure!BO59</f>
        <v>0</v>
      </c>
      <c r="BR75" s="199">
        <f>BR63*Expenditure!BP59</f>
        <v>0</v>
      </c>
      <c r="BS75" s="199">
        <f>BS63*Expenditure!BQ59</f>
        <v>0</v>
      </c>
      <c r="BT75" s="199">
        <f>BT63*Expenditure!BR59</f>
        <v>0</v>
      </c>
      <c r="BU75" s="199">
        <f>BU63*Expenditure!BS59</f>
        <v>0</v>
      </c>
      <c r="BV75" s="199">
        <f>BV63*Expenditure!BT59</f>
        <v>0</v>
      </c>
      <c r="BW75" s="199">
        <f>BW63*Expenditure!BU59</f>
        <v>0</v>
      </c>
      <c r="BX75" s="199">
        <f>BX63*Expenditure!BV59</f>
        <v>0</v>
      </c>
      <c r="BY75" s="199">
        <f>BY63*Expenditure!BW59</f>
        <v>0</v>
      </c>
      <c r="BZ75" s="199">
        <f>BZ63*Expenditure!BX59</f>
        <v>0</v>
      </c>
      <c r="CA75" s="199">
        <f>CA63*Expenditure!BY59</f>
        <v>0</v>
      </c>
      <c r="CB75" s="199">
        <f>CB63*Expenditure!BZ59</f>
        <v>0</v>
      </c>
      <c r="CC75" s="199">
        <f>CC63*Expenditure!CA59</f>
        <v>0</v>
      </c>
      <c r="CD75" s="199">
        <f>CD63*Expenditure!CB59</f>
        <v>0</v>
      </c>
      <c r="CE75" s="199">
        <f>CE63*Expenditure!CC59</f>
        <v>0</v>
      </c>
      <c r="CF75" s="199">
        <f>CF63*Expenditure!CD59</f>
        <v>0</v>
      </c>
      <c r="CG75" s="199">
        <f>CG63*Expenditure!CE59</f>
        <v>0</v>
      </c>
      <c r="CH75" s="199">
        <f>CH63*Expenditure!CF59</f>
        <v>0</v>
      </c>
      <c r="CI75" s="199">
        <f>CI63*Expenditure!CG59</f>
        <v>0</v>
      </c>
      <c r="CJ75" s="199">
        <f>CJ63*Expenditure!CH59</f>
        <v>0</v>
      </c>
      <c r="CK75" s="199">
        <f>CK63*Expenditure!CI59</f>
        <v>0</v>
      </c>
      <c r="CL75" s="199">
        <f>CL63*Expenditure!CJ59</f>
        <v>0</v>
      </c>
      <c r="CM75" s="199">
        <f>CM63*Expenditure!CK59</f>
        <v>0</v>
      </c>
      <c r="CN75" s="199">
        <f>CN63*Expenditure!CL59</f>
        <v>0</v>
      </c>
      <c r="CO75" s="199">
        <f>CO63*Expenditure!CM59</f>
        <v>0</v>
      </c>
      <c r="CP75" s="199">
        <f>CP63*Expenditure!CN59</f>
        <v>0</v>
      </c>
      <c r="CQ75" s="199">
        <f>CQ63*Expenditure!CO59</f>
        <v>0</v>
      </c>
      <c r="CR75" s="199">
        <f>CR63*Expenditure!CP59</f>
        <v>0</v>
      </c>
      <c r="CS75" s="199">
        <f>CS63*Expenditure!CQ59</f>
        <v>0</v>
      </c>
      <c r="CT75" s="199">
        <f>CT63*Expenditure!CR59</f>
        <v>0</v>
      </c>
      <c r="CU75" s="199">
        <f>CU63*Expenditure!CS59</f>
        <v>0</v>
      </c>
      <c r="CV75" s="199">
        <f>CV63*Expenditure!CT59</f>
        <v>0</v>
      </c>
    </row>
    <row r="76" spans="3:103">
      <c r="C76" s="90"/>
      <c r="D76" s="90"/>
      <c r="E76" s="90" t="str">
        <f t="shared" si="24"/>
        <v>O&amp;M outage-related costs</v>
      </c>
      <c r="F76" s="90"/>
      <c r="G76" s="179" t="s">
        <v>164</v>
      </c>
      <c r="H76" s="166"/>
      <c r="I76" s="180"/>
      <c r="J76" s="224">
        <f t="shared" si="25"/>
        <v>0</v>
      </c>
      <c r="L76" s="231"/>
      <c r="M76" s="199">
        <f>M64*Expenditure!K60</f>
        <v>0</v>
      </c>
      <c r="N76" s="199">
        <f>N64*Expenditure!L60</f>
        <v>0</v>
      </c>
      <c r="O76" s="199">
        <f>O64*Expenditure!M60</f>
        <v>0</v>
      </c>
      <c r="P76" s="199">
        <f>P64*Expenditure!N60</f>
        <v>0</v>
      </c>
      <c r="Q76" s="199">
        <f>Q64*Expenditure!O60</f>
        <v>0</v>
      </c>
      <c r="R76" s="199">
        <f>R64*Expenditure!P60</f>
        <v>0</v>
      </c>
      <c r="S76" s="199">
        <f>S64*Expenditure!Q60</f>
        <v>0</v>
      </c>
      <c r="T76" s="199">
        <f>T64*Expenditure!R60</f>
        <v>0</v>
      </c>
      <c r="U76" s="199">
        <f>U64*Expenditure!S60</f>
        <v>0</v>
      </c>
      <c r="V76" s="199">
        <f>V64*Expenditure!T60</f>
        <v>0</v>
      </c>
      <c r="W76" s="199">
        <f>W64*Expenditure!U60</f>
        <v>0</v>
      </c>
      <c r="X76" s="199">
        <f>X64*Expenditure!V60</f>
        <v>0</v>
      </c>
      <c r="Y76" s="199">
        <f>Y64*Expenditure!W60</f>
        <v>0</v>
      </c>
      <c r="Z76" s="199">
        <f>Z64*Expenditure!X60</f>
        <v>0</v>
      </c>
      <c r="AA76" s="199">
        <f>AA64*Expenditure!Y60</f>
        <v>0</v>
      </c>
      <c r="AB76" s="199">
        <f>AB64*Expenditure!Z60</f>
        <v>0</v>
      </c>
      <c r="AC76" s="199">
        <f>AC64*Expenditure!AA60</f>
        <v>0</v>
      </c>
      <c r="AD76" s="199">
        <f>AD64*Expenditure!AB60</f>
        <v>0</v>
      </c>
      <c r="AE76" s="199">
        <f>AE64*Expenditure!AC60</f>
        <v>0</v>
      </c>
      <c r="AF76" s="199">
        <f>AF64*Expenditure!AD60</f>
        <v>0</v>
      </c>
      <c r="AG76" s="199">
        <f>AG64*Expenditure!AE60</f>
        <v>0</v>
      </c>
      <c r="AH76" s="199">
        <f>AH64*Expenditure!AF60</f>
        <v>0</v>
      </c>
      <c r="AI76" s="199">
        <f>AI64*Expenditure!AG60</f>
        <v>0</v>
      </c>
      <c r="AJ76" s="199">
        <f>AJ64*Expenditure!AH60</f>
        <v>0</v>
      </c>
      <c r="AK76" s="199">
        <f>AK64*Expenditure!AI60</f>
        <v>0</v>
      </c>
      <c r="AL76" s="199">
        <f>AL64*Expenditure!AJ60</f>
        <v>0</v>
      </c>
      <c r="AM76" s="199">
        <f>AM64*Expenditure!AK60</f>
        <v>0</v>
      </c>
      <c r="AN76" s="199">
        <f>AN64*Expenditure!AL60</f>
        <v>0</v>
      </c>
      <c r="AO76" s="199">
        <f>AO64*Expenditure!AM60</f>
        <v>0</v>
      </c>
      <c r="AP76" s="199">
        <f>AP64*Expenditure!AN60</f>
        <v>0</v>
      </c>
      <c r="AQ76" s="199">
        <f>AQ64*Expenditure!AO60</f>
        <v>0</v>
      </c>
      <c r="AR76" s="199">
        <f>AR64*Expenditure!AP60</f>
        <v>0</v>
      </c>
      <c r="AS76" s="199">
        <f>AS64*Expenditure!AQ60</f>
        <v>0</v>
      </c>
      <c r="AT76" s="199">
        <f>AT64*Expenditure!AR60</f>
        <v>0</v>
      </c>
      <c r="AU76" s="199">
        <f>AU64*Expenditure!AS60</f>
        <v>0</v>
      </c>
      <c r="AV76" s="199">
        <f>AV64*Expenditure!AT60</f>
        <v>0</v>
      </c>
      <c r="AW76" s="199">
        <f>AW64*Expenditure!AU60</f>
        <v>0</v>
      </c>
      <c r="AX76" s="199">
        <f>AX64*Expenditure!AV60</f>
        <v>0</v>
      </c>
      <c r="AY76" s="199">
        <f>AY64*Expenditure!AW60</f>
        <v>0</v>
      </c>
      <c r="AZ76" s="199">
        <f>AZ64*Expenditure!AX60</f>
        <v>0</v>
      </c>
      <c r="BA76" s="199">
        <f>BA64*Expenditure!AY60</f>
        <v>0</v>
      </c>
      <c r="BB76" s="199">
        <f>BB64*Expenditure!AZ60</f>
        <v>0</v>
      </c>
      <c r="BC76" s="199">
        <f>BC64*Expenditure!BA60</f>
        <v>0</v>
      </c>
      <c r="BD76" s="199">
        <f>BD64*Expenditure!BB60</f>
        <v>0</v>
      </c>
      <c r="BE76" s="199">
        <f>BE64*Expenditure!BC60</f>
        <v>0</v>
      </c>
      <c r="BF76" s="199">
        <f>BF64*Expenditure!BD60</f>
        <v>0</v>
      </c>
      <c r="BG76" s="199">
        <f>BG64*Expenditure!BE60</f>
        <v>0</v>
      </c>
      <c r="BH76" s="199">
        <f>BH64*Expenditure!BF60</f>
        <v>0</v>
      </c>
      <c r="BI76" s="199">
        <f>BI64*Expenditure!BG60</f>
        <v>0</v>
      </c>
      <c r="BJ76" s="199">
        <f>BJ64*Expenditure!BH60</f>
        <v>0</v>
      </c>
      <c r="BK76" s="199">
        <f>BK64*Expenditure!BI60</f>
        <v>0</v>
      </c>
      <c r="BL76" s="199">
        <f>BL64*Expenditure!BJ60</f>
        <v>0</v>
      </c>
      <c r="BM76" s="199">
        <f>BM64*Expenditure!BK60</f>
        <v>0</v>
      </c>
      <c r="BN76" s="199">
        <f>BN64*Expenditure!BL60</f>
        <v>0</v>
      </c>
      <c r="BO76" s="199">
        <f>BO64*Expenditure!BM60</f>
        <v>0</v>
      </c>
      <c r="BP76" s="199">
        <f>BP64*Expenditure!BN60</f>
        <v>0</v>
      </c>
      <c r="BQ76" s="199">
        <f>BQ64*Expenditure!BO60</f>
        <v>0</v>
      </c>
      <c r="BR76" s="199">
        <f>BR64*Expenditure!BP60</f>
        <v>0</v>
      </c>
      <c r="BS76" s="199">
        <f>BS64*Expenditure!BQ60</f>
        <v>0</v>
      </c>
      <c r="BT76" s="199">
        <f>BT64*Expenditure!BR60</f>
        <v>0</v>
      </c>
      <c r="BU76" s="199">
        <f>BU64*Expenditure!BS60</f>
        <v>0</v>
      </c>
      <c r="BV76" s="199">
        <f>BV64*Expenditure!BT60</f>
        <v>0</v>
      </c>
      <c r="BW76" s="199">
        <f>BW64*Expenditure!BU60</f>
        <v>0</v>
      </c>
      <c r="BX76" s="199">
        <f>BX64*Expenditure!BV60</f>
        <v>0</v>
      </c>
      <c r="BY76" s="199">
        <f>BY64*Expenditure!BW60</f>
        <v>0</v>
      </c>
      <c r="BZ76" s="199">
        <f>BZ64*Expenditure!BX60</f>
        <v>0</v>
      </c>
      <c r="CA76" s="199">
        <f>CA64*Expenditure!BY60</f>
        <v>0</v>
      </c>
      <c r="CB76" s="199">
        <f>CB64*Expenditure!BZ60</f>
        <v>0</v>
      </c>
      <c r="CC76" s="199">
        <f>CC64*Expenditure!CA60</f>
        <v>0</v>
      </c>
      <c r="CD76" s="199">
        <f>CD64*Expenditure!CB60</f>
        <v>0</v>
      </c>
      <c r="CE76" s="199">
        <f>CE64*Expenditure!CC60</f>
        <v>0</v>
      </c>
      <c r="CF76" s="199">
        <f>CF64*Expenditure!CD60</f>
        <v>0</v>
      </c>
      <c r="CG76" s="199">
        <f>CG64*Expenditure!CE60</f>
        <v>0</v>
      </c>
      <c r="CH76" s="199">
        <f>CH64*Expenditure!CF60</f>
        <v>0</v>
      </c>
      <c r="CI76" s="199">
        <f>CI64*Expenditure!CG60</f>
        <v>0</v>
      </c>
      <c r="CJ76" s="199">
        <f>CJ64*Expenditure!CH60</f>
        <v>0</v>
      </c>
      <c r="CK76" s="199">
        <f>CK64*Expenditure!CI60</f>
        <v>0</v>
      </c>
      <c r="CL76" s="199">
        <f>CL64*Expenditure!CJ60</f>
        <v>0</v>
      </c>
      <c r="CM76" s="199">
        <f>CM64*Expenditure!CK60</f>
        <v>0</v>
      </c>
      <c r="CN76" s="199">
        <f>CN64*Expenditure!CL60</f>
        <v>0</v>
      </c>
      <c r="CO76" s="199">
        <f>CO64*Expenditure!CM60</f>
        <v>0</v>
      </c>
      <c r="CP76" s="199">
        <f>CP64*Expenditure!CN60</f>
        <v>0</v>
      </c>
      <c r="CQ76" s="199">
        <f>CQ64*Expenditure!CO60</f>
        <v>0</v>
      </c>
      <c r="CR76" s="199">
        <f>CR64*Expenditure!CP60</f>
        <v>0</v>
      </c>
      <c r="CS76" s="199">
        <f>CS64*Expenditure!CQ60</f>
        <v>0</v>
      </c>
      <c r="CT76" s="199">
        <f>CT64*Expenditure!CR60</f>
        <v>0</v>
      </c>
      <c r="CU76" s="199">
        <f>CU64*Expenditure!CS60</f>
        <v>0</v>
      </c>
      <c r="CV76" s="199">
        <f>CV64*Expenditure!CT60</f>
        <v>0</v>
      </c>
    </row>
    <row r="77" spans="3:103">
      <c r="C77" s="90"/>
      <c r="D77" s="90"/>
      <c r="E77" s="90" t="str">
        <f t="shared" si="24"/>
        <v>Refurbishments</v>
      </c>
      <c r="F77" s="90"/>
      <c r="G77" s="179" t="s">
        <v>164</v>
      </c>
      <c r="H77" s="166"/>
      <c r="I77" s="180"/>
      <c r="J77" s="224">
        <f t="shared" si="25"/>
        <v>0</v>
      </c>
      <c r="L77" s="231"/>
      <c r="M77" s="199">
        <f>M65*Expenditure!K61</f>
        <v>0</v>
      </c>
      <c r="N77" s="199">
        <f>N65*Expenditure!L61</f>
        <v>0</v>
      </c>
      <c r="O77" s="199">
        <f>O65*Expenditure!M61</f>
        <v>0</v>
      </c>
      <c r="P77" s="199">
        <f>P65*Expenditure!N61</f>
        <v>0</v>
      </c>
      <c r="Q77" s="199">
        <f>Q65*Expenditure!O61</f>
        <v>0</v>
      </c>
      <c r="R77" s="199">
        <f>R65*Expenditure!P61</f>
        <v>0</v>
      </c>
      <c r="S77" s="199">
        <f>S65*Expenditure!Q61</f>
        <v>0</v>
      </c>
      <c r="T77" s="199">
        <f>T65*Expenditure!R61</f>
        <v>0</v>
      </c>
      <c r="U77" s="199">
        <f>U65*Expenditure!S61</f>
        <v>0</v>
      </c>
      <c r="V77" s="199">
        <f>V65*Expenditure!T61</f>
        <v>0</v>
      </c>
      <c r="W77" s="199">
        <f>W65*Expenditure!U61</f>
        <v>0</v>
      </c>
      <c r="X77" s="199">
        <f>X65*Expenditure!V61</f>
        <v>0</v>
      </c>
      <c r="Y77" s="199">
        <f>Y65*Expenditure!W61</f>
        <v>0</v>
      </c>
      <c r="Z77" s="199">
        <f>Z65*Expenditure!X61</f>
        <v>0</v>
      </c>
      <c r="AA77" s="199">
        <f>AA65*Expenditure!Y61</f>
        <v>0</v>
      </c>
      <c r="AB77" s="199">
        <f>AB65*Expenditure!Z61</f>
        <v>0</v>
      </c>
      <c r="AC77" s="199">
        <f>AC65*Expenditure!AA61</f>
        <v>0</v>
      </c>
      <c r="AD77" s="199">
        <f>AD65*Expenditure!AB61</f>
        <v>0</v>
      </c>
      <c r="AE77" s="199">
        <f>AE65*Expenditure!AC61</f>
        <v>0</v>
      </c>
      <c r="AF77" s="199">
        <f>AF65*Expenditure!AD61</f>
        <v>0</v>
      </c>
      <c r="AG77" s="199">
        <f>AG65*Expenditure!AE61</f>
        <v>0</v>
      </c>
      <c r="AH77" s="199">
        <f>AH65*Expenditure!AF61</f>
        <v>0</v>
      </c>
      <c r="AI77" s="199">
        <f>AI65*Expenditure!AG61</f>
        <v>0</v>
      </c>
      <c r="AJ77" s="199">
        <f>AJ65*Expenditure!AH61</f>
        <v>0</v>
      </c>
      <c r="AK77" s="199">
        <f>AK65*Expenditure!AI61</f>
        <v>0</v>
      </c>
      <c r="AL77" s="199">
        <f>AL65*Expenditure!AJ61</f>
        <v>0</v>
      </c>
      <c r="AM77" s="199">
        <f>AM65*Expenditure!AK61</f>
        <v>0</v>
      </c>
      <c r="AN77" s="199">
        <f>AN65*Expenditure!AL61</f>
        <v>0</v>
      </c>
      <c r="AO77" s="199">
        <f>AO65*Expenditure!AM61</f>
        <v>0</v>
      </c>
      <c r="AP77" s="199">
        <f>AP65*Expenditure!AN61</f>
        <v>0</v>
      </c>
      <c r="AQ77" s="199">
        <f>AQ65*Expenditure!AO61</f>
        <v>0</v>
      </c>
      <c r="AR77" s="199">
        <f>AR65*Expenditure!AP61</f>
        <v>0</v>
      </c>
      <c r="AS77" s="199">
        <f>AS65*Expenditure!AQ61</f>
        <v>0</v>
      </c>
      <c r="AT77" s="199">
        <f>AT65*Expenditure!AR61</f>
        <v>0</v>
      </c>
      <c r="AU77" s="199">
        <f>AU65*Expenditure!AS61</f>
        <v>0</v>
      </c>
      <c r="AV77" s="199">
        <f>AV65*Expenditure!AT61</f>
        <v>0</v>
      </c>
      <c r="AW77" s="199">
        <f>AW65*Expenditure!AU61</f>
        <v>0</v>
      </c>
      <c r="AX77" s="199">
        <f>AX65*Expenditure!AV61</f>
        <v>0</v>
      </c>
      <c r="AY77" s="199">
        <f>AY65*Expenditure!AW61</f>
        <v>0</v>
      </c>
      <c r="AZ77" s="199">
        <f>AZ65*Expenditure!AX61</f>
        <v>0</v>
      </c>
      <c r="BA77" s="199">
        <f>BA65*Expenditure!AY61</f>
        <v>0</v>
      </c>
      <c r="BB77" s="199">
        <f>BB65*Expenditure!AZ61</f>
        <v>0</v>
      </c>
      <c r="BC77" s="199">
        <f>BC65*Expenditure!BA61</f>
        <v>0</v>
      </c>
      <c r="BD77" s="199">
        <f>BD65*Expenditure!BB61</f>
        <v>0</v>
      </c>
      <c r="BE77" s="199">
        <f>BE65*Expenditure!BC61</f>
        <v>0</v>
      </c>
      <c r="BF77" s="199">
        <f>BF65*Expenditure!BD61</f>
        <v>0</v>
      </c>
      <c r="BG77" s="199">
        <f>BG65*Expenditure!BE61</f>
        <v>0</v>
      </c>
      <c r="BH77" s="199">
        <f>BH65*Expenditure!BF61</f>
        <v>0</v>
      </c>
      <c r="BI77" s="199">
        <f>BI65*Expenditure!BG61</f>
        <v>0</v>
      </c>
      <c r="BJ77" s="199">
        <f>BJ65*Expenditure!BH61</f>
        <v>0</v>
      </c>
      <c r="BK77" s="199">
        <f>BK65*Expenditure!BI61</f>
        <v>0</v>
      </c>
      <c r="BL77" s="199">
        <f>BL65*Expenditure!BJ61</f>
        <v>0</v>
      </c>
      <c r="BM77" s="199">
        <f>BM65*Expenditure!BK61</f>
        <v>0</v>
      </c>
      <c r="BN77" s="199">
        <f>BN65*Expenditure!BL61</f>
        <v>0</v>
      </c>
      <c r="BO77" s="199">
        <f>BO65*Expenditure!BM61</f>
        <v>0</v>
      </c>
      <c r="BP77" s="199">
        <f>BP65*Expenditure!BN61</f>
        <v>0</v>
      </c>
      <c r="BQ77" s="199">
        <f>BQ65*Expenditure!BO61</f>
        <v>0</v>
      </c>
      <c r="BR77" s="199">
        <f>BR65*Expenditure!BP61</f>
        <v>0</v>
      </c>
      <c r="BS77" s="199">
        <f>BS65*Expenditure!BQ61</f>
        <v>0</v>
      </c>
      <c r="BT77" s="199">
        <f>BT65*Expenditure!BR61</f>
        <v>0</v>
      </c>
      <c r="BU77" s="199">
        <f>BU65*Expenditure!BS61</f>
        <v>0</v>
      </c>
      <c r="BV77" s="199">
        <f>BV65*Expenditure!BT61</f>
        <v>0</v>
      </c>
      <c r="BW77" s="199">
        <f>BW65*Expenditure!BU61</f>
        <v>0</v>
      </c>
      <c r="BX77" s="199">
        <f>BX65*Expenditure!BV61</f>
        <v>0</v>
      </c>
      <c r="BY77" s="199">
        <f>BY65*Expenditure!BW61</f>
        <v>0</v>
      </c>
      <c r="BZ77" s="199">
        <f>BZ65*Expenditure!BX61</f>
        <v>0</v>
      </c>
      <c r="CA77" s="199">
        <f>CA65*Expenditure!BY61</f>
        <v>0</v>
      </c>
      <c r="CB77" s="199">
        <f>CB65*Expenditure!BZ61</f>
        <v>0</v>
      </c>
      <c r="CC77" s="199">
        <f>CC65*Expenditure!CA61</f>
        <v>0</v>
      </c>
      <c r="CD77" s="199">
        <f>CD65*Expenditure!CB61</f>
        <v>0</v>
      </c>
      <c r="CE77" s="199">
        <f>CE65*Expenditure!CC61</f>
        <v>0</v>
      </c>
      <c r="CF77" s="199">
        <f>CF65*Expenditure!CD61</f>
        <v>0</v>
      </c>
      <c r="CG77" s="199">
        <f>CG65*Expenditure!CE61</f>
        <v>0</v>
      </c>
      <c r="CH77" s="199">
        <f>CH65*Expenditure!CF61</f>
        <v>0</v>
      </c>
      <c r="CI77" s="199">
        <f>CI65*Expenditure!CG61</f>
        <v>0</v>
      </c>
      <c r="CJ77" s="199">
        <f>CJ65*Expenditure!CH61</f>
        <v>0</v>
      </c>
      <c r="CK77" s="199">
        <f>CK65*Expenditure!CI61</f>
        <v>0</v>
      </c>
      <c r="CL77" s="199">
        <f>CL65*Expenditure!CJ61</f>
        <v>0</v>
      </c>
      <c r="CM77" s="199">
        <f>CM65*Expenditure!CK61</f>
        <v>0</v>
      </c>
      <c r="CN77" s="199">
        <f>CN65*Expenditure!CL61</f>
        <v>0</v>
      </c>
      <c r="CO77" s="199">
        <f>CO65*Expenditure!CM61</f>
        <v>0</v>
      </c>
      <c r="CP77" s="199">
        <f>CP65*Expenditure!CN61</f>
        <v>0</v>
      </c>
      <c r="CQ77" s="199">
        <f>CQ65*Expenditure!CO61</f>
        <v>0</v>
      </c>
      <c r="CR77" s="199">
        <f>CR65*Expenditure!CP61</f>
        <v>0</v>
      </c>
      <c r="CS77" s="199">
        <f>CS65*Expenditure!CQ61</f>
        <v>0</v>
      </c>
      <c r="CT77" s="199">
        <f>CT65*Expenditure!CR61</f>
        <v>0</v>
      </c>
      <c r="CU77" s="199">
        <f>CU65*Expenditure!CS61</f>
        <v>0</v>
      </c>
      <c r="CV77" s="199">
        <f>CV65*Expenditure!CT61</f>
        <v>0</v>
      </c>
    </row>
    <row r="78" spans="3:103">
      <c r="C78" s="90"/>
      <c r="D78" s="90"/>
      <c r="E78" s="90" t="str">
        <f t="shared" si="24"/>
        <v>Insurance</v>
      </c>
      <c r="F78" s="90"/>
      <c r="G78" s="179" t="s">
        <v>164</v>
      </c>
      <c r="H78" s="166"/>
      <c r="I78" s="180"/>
      <c r="J78" s="224">
        <f t="shared" si="25"/>
        <v>0</v>
      </c>
      <c r="L78" s="231"/>
      <c r="M78" s="199">
        <f>M66*Expenditure!K62</f>
        <v>0</v>
      </c>
      <c r="N78" s="199">
        <f>N66*Expenditure!L62</f>
        <v>0</v>
      </c>
      <c r="O78" s="199">
        <f>O66*Expenditure!M62</f>
        <v>0</v>
      </c>
      <c r="P78" s="199">
        <f>P66*Expenditure!N62</f>
        <v>0</v>
      </c>
      <c r="Q78" s="199">
        <f>Q66*Expenditure!O62</f>
        <v>0</v>
      </c>
      <c r="R78" s="199">
        <f>R66*Expenditure!P62</f>
        <v>0</v>
      </c>
      <c r="S78" s="199">
        <f>S66*Expenditure!Q62</f>
        <v>0</v>
      </c>
      <c r="T78" s="199">
        <f>T66*Expenditure!R62</f>
        <v>0</v>
      </c>
      <c r="U78" s="199">
        <f>U66*Expenditure!S62</f>
        <v>0</v>
      </c>
      <c r="V78" s="199">
        <f>V66*Expenditure!T62</f>
        <v>0</v>
      </c>
      <c r="W78" s="199">
        <f>W66*Expenditure!U62</f>
        <v>0</v>
      </c>
      <c r="X78" s="199">
        <f>X66*Expenditure!V62</f>
        <v>0</v>
      </c>
      <c r="Y78" s="199">
        <f>Y66*Expenditure!W62</f>
        <v>0</v>
      </c>
      <c r="Z78" s="199">
        <f>Z66*Expenditure!X62</f>
        <v>0</v>
      </c>
      <c r="AA78" s="199">
        <f>AA66*Expenditure!Y62</f>
        <v>0</v>
      </c>
      <c r="AB78" s="199">
        <f>AB66*Expenditure!Z62</f>
        <v>0</v>
      </c>
      <c r="AC78" s="199">
        <f>AC66*Expenditure!AA62</f>
        <v>0</v>
      </c>
      <c r="AD78" s="199">
        <f>AD66*Expenditure!AB62</f>
        <v>0</v>
      </c>
      <c r="AE78" s="199">
        <f>AE66*Expenditure!AC62</f>
        <v>0</v>
      </c>
      <c r="AF78" s="199">
        <f>AF66*Expenditure!AD62</f>
        <v>0</v>
      </c>
      <c r="AG78" s="199">
        <f>AG66*Expenditure!AE62</f>
        <v>0</v>
      </c>
      <c r="AH78" s="199">
        <f>AH66*Expenditure!AF62</f>
        <v>0</v>
      </c>
      <c r="AI78" s="199">
        <f>AI66*Expenditure!AG62</f>
        <v>0</v>
      </c>
      <c r="AJ78" s="199">
        <f>AJ66*Expenditure!AH62</f>
        <v>0</v>
      </c>
      <c r="AK78" s="199">
        <f>AK66*Expenditure!AI62</f>
        <v>0</v>
      </c>
      <c r="AL78" s="199">
        <f>AL66*Expenditure!AJ62</f>
        <v>0</v>
      </c>
      <c r="AM78" s="199">
        <f>AM66*Expenditure!AK62</f>
        <v>0</v>
      </c>
      <c r="AN78" s="199">
        <f>AN66*Expenditure!AL62</f>
        <v>0</v>
      </c>
      <c r="AO78" s="199">
        <f>AO66*Expenditure!AM62</f>
        <v>0</v>
      </c>
      <c r="AP78" s="199">
        <f>AP66*Expenditure!AN62</f>
        <v>0</v>
      </c>
      <c r="AQ78" s="199">
        <f>AQ66*Expenditure!AO62</f>
        <v>0</v>
      </c>
      <c r="AR78" s="199">
        <f>AR66*Expenditure!AP62</f>
        <v>0</v>
      </c>
      <c r="AS78" s="199">
        <f>AS66*Expenditure!AQ62</f>
        <v>0</v>
      </c>
      <c r="AT78" s="199">
        <f>AT66*Expenditure!AR62</f>
        <v>0</v>
      </c>
      <c r="AU78" s="199">
        <f>AU66*Expenditure!AS62</f>
        <v>0</v>
      </c>
      <c r="AV78" s="199">
        <f>AV66*Expenditure!AT62</f>
        <v>0</v>
      </c>
      <c r="AW78" s="199">
        <f>AW66*Expenditure!AU62</f>
        <v>0</v>
      </c>
      <c r="AX78" s="199">
        <f>AX66*Expenditure!AV62</f>
        <v>0</v>
      </c>
      <c r="AY78" s="199">
        <f>AY66*Expenditure!AW62</f>
        <v>0</v>
      </c>
      <c r="AZ78" s="199">
        <f>AZ66*Expenditure!AX62</f>
        <v>0</v>
      </c>
      <c r="BA78" s="199">
        <f>BA66*Expenditure!AY62</f>
        <v>0</v>
      </c>
      <c r="BB78" s="199">
        <f>BB66*Expenditure!AZ62</f>
        <v>0</v>
      </c>
      <c r="BC78" s="199">
        <f>BC66*Expenditure!BA62</f>
        <v>0</v>
      </c>
      <c r="BD78" s="199">
        <f>BD66*Expenditure!BB62</f>
        <v>0</v>
      </c>
      <c r="BE78" s="199">
        <f>BE66*Expenditure!BC62</f>
        <v>0</v>
      </c>
      <c r="BF78" s="199">
        <f>BF66*Expenditure!BD62</f>
        <v>0</v>
      </c>
      <c r="BG78" s="199">
        <f>BG66*Expenditure!BE62</f>
        <v>0</v>
      </c>
      <c r="BH78" s="199">
        <f>BH66*Expenditure!BF62</f>
        <v>0</v>
      </c>
      <c r="BI78" s="199">
        <f>BI66*Expenditure!BG62</f>
        <v>0</v>
      </c>
      <c r="BJ78" s="199">
        <f>BJ66*Expenditure!BH62</f>
        <v>0</v>
      </c>
      <c r="BK78" s="199">
        <f>BK66*Expenditure!BI62</f>
        <v>0</v>
      </c>
      <c r="BL78" s="199">
        <f>BL66*Expenditure!BJ62</f>
        <v>0</v>
      </c>
      <c r="BM78" s="199">
        <f>BM66*Expenditure!BK62</f>
        <v>0</v>
      </c>
      <c r="BN78" s="199">
        <f>BN66*Expenditure!BL62</f>
        <v>0</v>
      </c>
      <c r="BO78" s="199">
        <f>BO66*Expenditure!BM62</f>
        <v>0</v>
      </c>
      <c r="BP78" s="199">
        <f>BP66*Expenditure!BN62</f>
        <v>0</v>
      </c>
      <c r="BQ78" s="199">
        <f>BQ66*Expenditure!BO62</f>
        <v>0</v>
      </c>
      <c r="BR78" s="199">
        <f>BR66*Expenditure!BP62</f>
        <v>0</v>
      </c>
      <c r="BS78" s="199">
        <f>BS66*Expenditure!BQ62</f>
        <v>0</v>
      </c>
      <c r="BT78" s="199">
        <f>BT66*Expenditure!BR62</f>
        <v>0</v>
      </c>
      <c r="BU78" s="199">
        <f>BU66*Expenditure!BS62</f>
        <v>0</v>
      </c>
      <c r="BV78" s="199">
        <f>BV66*Expenditure!BT62</f>
        <v>0</v>
      </c>
      <c r="BW78" s="199">
        <f>BW66*Expenditure!BU62</f>
        <v>0</v>
      </c>
      <c r="BX78" s="199">
        <f>BX66*Expenditure!BV62</f>
        <v>0</v>
      </c>
      <c r="BY78" s="199">
        <f>BY66*Expenditure!BW62</f>
        <v>0</v>
      </c>
      <c r="BZ78" s="199">
        <f>BZ66*Expenditure!BX62</f>
        <v>0</v>
      </c>
      <c r="CA78" s="199">
        <f>CA66*Expenditure!BY62</f>
        <v>0</v>
      </c>
      <c r="CB78" s="199">
        <f>CB66*Expenditure!BZ62</f>
        <v>0</v>
      </c>
      <c r="CC78" s="199">
        <f>CC66*Expenditure!CA62</f>
        <v>0</v>
      </c>
      <c r="CD78" s="199">
        <f>CD66*Expenditure!CB62</f>
        <v>0</v>
      </c>
      <c r="CE78" s="199">
        <f>CE66*Expenditure!CC62</f>
        <v>0</v>
      </c>
      <c r="CF78" s="199">
        <f>CF66*Expenditure!CD62</f>
        <v>0</v>
      </c>
      <c r="CG78" s="199">
        <f>CG66*Expenditure!CE62</f>
        <v>0</v>
      </c>
      <c r="CH78" s="199">
        <f>CH66*Expenditure!CF62</f>
        <v>0</v>
      </c>
      <c r="CI78" s="199">
        <f>CI66*Expenditure!CG62</f>
        <v>0</v>
      </c>
      <c r="CJ78" s="199">
        <f>CJ66*Expenditure!CH62</f>
        <v>0</v>
      </c>
      <c r="CK78" s="199">
        <f>CK66*Expenditure!CI62</f>
        <v>0</v>
      </c>
      <c r="CL78" s="199">
        <f>CL66*Expenditure!CJ62</f>
        <v>0</v>
      </c>
      <c r="CM78" s="199">
        <f>CM66*Expenditure!CK62</f>
        <v>0</v>
      </c>
      <c r="CN78" s="199">
        <f>CN66*Expenditure!CL62</f>
        <v>0</v>
      </c>
      <c r="CO78" s="199">
        <f>CO66*Expenditure!CM62</f>
        <v>0</v>
      </c>
      <c r="CP78" s="199">
        <f>CP66*Expenditure!CN62</f>
        <v>0</v>
      </c>
      <c r="CQ78" s="199">
        <f>CQ66*Expenditure!CO62</f>
        <v>0</v>
      </c>
      <c r="CR78" s="199">
        <f>CR66*Expenditure!CP62</f>
        <v>0</v>
      </c>
      <c r="CS78" s="199">
        <f>CS66*Expenditure!CQ62</f>
        <v>0</v>
      </c>
      <c r="CT78" s="199">
        <f>CT66*Expenditure!CR62</f>
        <v>0</v>
      </c>
      <c r="CU78" s="199">
        <f>CU66*Expenditure!CS62</f>
        <v>0</v>
      </c>
      <c r="CV78" s="199">
        <f>CV66*Expenditure!CT62</f>
        <v>0</v>
      </c>
    </row>
    <row r="79" spans="3:103">
      <c r="C79" s="90"/>
      <c r="D79" s="90"/>
      <c r="E79" s="90" t="str">
        <f t="shared" si="24"/>
        <v>ISFS CAPEX</v>
      </c>
      <c r="F79" s="90"/>
      <c r="G79" s="179" t="s">
        <v>164</v>
      </c>
      <c r="H79" s="166"/>
      <c r="I79" s="180"/>
      <c r="J79" s="224">
        <f t="shared" si="25"/>
        <v>0</v>
      </c>
      <c r="L79" s="231"/>
      <c r="M79" s="199">
        <f>M67*Expenditure!K63</f>
        <v>0</v>
      </c>
      <c r="N79" s="199">
        <f>N67*Expenditure!L63</f>
        <v>0</v>
      </c>
      <c r="O79" s="199">
        <f>O67*Expenditure!M63</f>
        <v>0</v>
      </c>
      <c r="P79" s="199">
        <f>P67*Expenditure!N63</f>
        <v>0</v>
      </c>
      <c r="Q79" s="199">
        <f>Q67*Expenditure!O63</f>
        <v>0</v>
      </c>
      <c r="R79" s="199">
        <f>R67*Expenditure!P63</f>
        <v>0</v>
      </c>
      <c r="S79" s="199">
        <f>S67*Expenditure!Q63</f>
        <v>0</v>
      </c>
      <c r="T79" s="199">
        <f>T67*Expenditure!R63</f>
        <v>0</v>
      </c>
      <c r="U79" s="199">
        <f>U67*Expenditure!S63</f>
        <v>0</v>
      </c>
      <c r="V79" s="199">
        <f>V67*Expenditure!T63</f>
        <v>0</v>
      </c>
      <c r="W79" s="199">
        <f>W67*Expenditure!U63</f>
        <v>0</v>
      </c>
      <c r="X79" s="199">
        <f>X67*Expenditure!V63</f>
        <v>0</v>
      </c>
      <c r="Y79" s="199">
        <f>Y67*Expenditure!W63</f>
        <v>0</v>
      </c>
      <c r="Z79" s="199">
        <f>Z67*Expenditure!X63</f>
        <v>0</v>
      </c>
      <c r="AA79" s="199">
        <f>AA67*Expenditure!Y63</f>
        <v>0</v>
      </c>
      <c r="AB79" s="199">
        <f>AB67*Expenditure!Z63</f>
        <v>0</v>
      </c>
      <c r="AC79" s="199">
        <f>AC67*Expenditure!AA63</f>
        <v>0</v>
      </c>
      <c r="AD79" s="199">
        <f>AD67*Expenditure!AB63</f>
        <v>0</v>
      </c>
      <c r="AE79" s="199">
        <f>AE67*Expenditure!AC63</f>
        <v>0</v>
      </c>
      <c r="AF79" s="199">
        <f>AF67*Expenditure!AD63</f>
        <v>0</v>
      </c>
      <c r="AG79" s="199">
        <f>AG67*Expenditure!AE63</f>
        <v>0</v>
      </c>
      <c r="AH79" s="199">
        <f>AH67*Expenditure!AF63</f>
        <v>0</v>
      </c>
      <c r="AI79" s="199">
        <f>AI67*Expenditure!AG63</f>
        <v>0</v>
      </c>
      <c r="AJ79" s="199">
        <f>AJ67*Expenditure!AH63</f>
        <v>0</v>
      </c>
      <c r="AK79" s="199">
        <f>AK67*Expenditure!AI63</f>
        <v>0</v>
      </c>
      <c r="AL79" s="199">
        <f>AL67*Expenditure!AJ63</f>
        <v>0</v>
      </c>
      <c r="AM79" s="199">
        <f>AM67*Expenditure!AK63</f>
        <v>0</v>
      </c>
      <c r="AN79" s="199">
        <f>AN67*Expenditure!AL63</f>
        <v>0</v>
      </c>
      <c r="AO79" s="199">
        <f>AO67*Expenditure!AM63</f>
        <v>0</v>
      </c>
      <c r="AP79" s="199">
        <f>AP67*Expenditure!AN63</f>
        <v>0</v>
      </c>
      <c r="AQ79" s="199">
        <f>AQ67*Expenditure!AO63</f>
        <v>0</v>
      </c>
      <c r="AR79" s="199">
        <f>AR67*Expenditure!AP63</f>
        <v>0</v>
      </c>
      <c r="AS79" s="199">
        <f>AS67*Expenditure!AQ63</f>
        <v>0</v>
      </c>
      <c r="AT79" s="199">
        <f>AT67*Expenditure!AR63</f>
        <v>0</v>
      </c>
      <c r="AU79" s="199">
        <f>AU67*Expenditure!AS63</f>
        <v>0</v>
      </c>
      <c r="AV79" s="199">
        <f>AV67*Expenditure!AT63</f>
        <v>0</v>
      </c>
      <c r="AW79" s="199">
        <f>AW67*Expenditure!AU63</f>
        <v>0</v>
      </c>
      <c r="AX79" s="199">
        <f>AX67*Expenditure!AV63</f>
        <v>0</v>
      </c>
      <c r="AY79" s="199">
        <f>AY67*Expenditure!AW63</f>
        <v>0</v>
      </c>
      <c r="AZ79" s="199">
        <f>AZ67*Expenditure!AX63</f>
        <v>0</v>
      </c>
      <c r="BA79" s="199">
        <f>BA67*Expenditure!AY63</f>
        <v>0</v>
      </c>
      <c r="BB79" s="199">
        <f>BB67*Expenditure!AZ63</f>
        <v>0</v>
      </c>
      <c r="BC79" s="199">
        <f>BC67*Expenditure!BA63</f>
        <v>0</v>
      </c>
      <c r="BD79" s="199">
        <f>BD67*Expenditure!BB63</f>
        <v>0</v>
      </c>
      <c r="BE79" s="199">
        <f>BE67*Expenditure!BC63</f>
        <v>0</v>
      </c>
      <c r="BF79" s="199">
        <f>BF67*Expenditure!BD63</f>
        <v>0</v>
      </c>
      <c r="BG79" s="199">
        <f>BG67*Expenditure!BE63</f>
        <v>0</v>
      </c>
      <c r="BH79" s="199">
        <f>BH67*Expenditure!BF63</f>
        <v>0</v>
      </c>
      <c r="BI79" s="199">
        <f>BI67*Expenditure!BG63</f>
        <v>0</v>
      </c>
      <c r="BJ79" s="199">
        <f>BJ67*Expenditure!BH63</f>
        <v>0</v>
      </c>
      <c r="BK79" s="199">
        <f>BK67*Expenditure!BI63</f>
        <v>0</v>
      </c>
      <c r="BL79" s="199">
        <f>BL67*Expenditure!BJ63</f>
        <v>0</v>
      </c>
      <c r="BM79" s="199">
        <f>BM67*Expenditure!BK63</f>
        <v>0</v>
      </c>
      <c r="BN79" s="199">
        <f>BN67*Expenditure!BL63</f>
        <v>0</v>
      </c>
      <c r="BO79" s="199">
        <f>BO67*Expenditure!BM63</f>
        <v>0</v>
      </c>
      <c r="BP79" s="199">
        <f>BP67*Expenditure!BN63</f>
        <v>0</v>
      </c>
      <c r="BQ79" s="199">
        <f>BQ67*Expenditure!BO63</f>
        <v>0</v>
      </c>
      <c r="BR79" s="199">
        <f>BR67*Expenditure!BP63</f>
        <v>0</v>
      </c>
      <c r="BS79" s="199">
        <f>BS67*Expenditure!BQ63</f>
        <v>0</v>
      </c>
      <c r="BT79" s="199">
        <f>BT67*Expenditure!BR63</f>
        <v>0</v>
      </c>
      <c r="BU79" s="199">
        <f>BU67*Expenditure!BS63</f>
        <v>0</v>
      </c>
      <c r="BV79" s="199">
        <f>BV67*Expenditure!BT63</f>
        <v>0</v>
      </c>
      <c r="BW79" s="199">
        <f>BW67*Expenditure!BU63</f>
        <v>0</v>
      </c>
      <c r="BX79" s="199">
        <f>BX67*Expenditure!BV63</f>
        <v>0</v>
      </c>
      <c r="BY79" s="199">
        <f>BY67*Expenditure!BW63</f>
        <v>0</v>
      </c>
      <c r="BZ79" s="199">
        <f>BZ67*Expenditure!BX63</f>
        <v>0</v>
      </c>
      <c r="CA79" s="199">
        <f>CA67*Expenditure!BY63</f>
        <v>0</v>
      </c>
      <c r="CB79" s="199">
        <f>CB67*Expenditure!BZ63</f>
        <v>0</v>
      </c>
      <c r="CC79" s="199">
        <f>CC67*Expenditure!CA63</f>
        <v>0</v>
      </c>
      <c r="CD79" s="199">
        <f>CD67*Expenditure!CB63</f>
        <v>0</v>
      </c>
      <c r="CE79" s="199">
        <f>CE67*Expenditure!CC63</f>
        <v>0</v>
      </c>
      <c r="CF79" s="199">
        <f>CF67*Expenditure!CD63</f>
        <v>0</v>
      </c>
      <c r="CG79" s="199">
        <f>CG67*Expenditure!CE63</f>
        <v>0</v>
      </c>
      <c r="CH79" s="199">
        <f>CH67*Expenditure!CF63</f>
        <v>0</v>
      </c>
      <c r="CI79" s="199">
        <f>CI67*Expenditure!CG63</f>
        <v>0</v>
      </c>
      <c r="CJ79" s="199">
        <f>CJ67*Expenditure!CH63</f>
        <v>0</v>
      </c>
      <c r="CK79" s="199">
        <f>CK67*Expenditure!CI63</f>
        <v>0</v>
      </c>
      <c r="CL79" s="199">
        <f>CL67*Expenditure!CJ63</f>
        <v>0</v>
      </c>
      <c r="CM79" s="199">
        <f>CM67*Expenditure!CK63</f>
        <v>0</v>
      </c>
      <c r="CN79" s="199">
        <f>CN67*Expenditure!CL63</f>
        <v>0</v>
      </c>
      <c r="CO79" s="199">
        <f>CO67*Expenditure!CM63</f>
        <v>0</v>
      </c>
      <c r="CP79" s="199">
        <f>CP67*Expenditure!CN63</f>
        <v>0</v>
      </c>
      <c r="CQ79" s="199">
        <f>CQ67*Expenditure!CO63</f>
        <v>0</v>
      </c>
      <c r="CR79" s="199">
        <f>CR67*Expenditure!CP63</f>
        <v>0</v>
      </c>
      <c r="CS79" s="199">
        <f>CS67*Expenditure!CQ63</f>
        <v>0</v>
      </c>
      <c r="CT79" s="199">
        <f>CT67*Expenditure!CR63</f>
        <v>0</v>
      </c>
      <c r="CU79" s="199">
        <f>CU67*Expenditure!CS63</f>
        <v>0</v>
      </c>
      <c r="CV79" s="199">
        <f>CV67*Expenditure!CT63</f>
        <v>0</v>
      </c>
    </row>
    <row r="80" spans="3:103">
      <c r="C80" s="90"/>
      <c r="D80" s="90"/>
      <c r="E80" s="90" t="str">
        <f t="shared" si="24"/>
        <v>ISFS OPEX</v>
      </c>
      <c r="F80" s="90"/>
      <c r="G80" s="179" t="s">
        <v>164</v>
      </c>
      <c r="H80" s="166"/>
      <c r="I80" s="180"/>
      <c r="J80" s="224">
        <f t="shared" si="25"/>
        <v>0</v>
      </c>
      <c r="L80" s="231"/>
      <c r="M80" s="199">
        <f>M68*Expenditure!K64</f>
        <v>0</v>
      </c>
      <c r="N80" s="199">
        <f>N68*Expenditure!L64</f>
        <v>0</v>
      </c>
      <c r="O80" s="199">
        <f>O68*Expenditure!M64</f>
        <v>0</v>
      </c>
      <c r="P80" s="199">
        <f>P68*Expenditure!N64</f>
        <v>0</v>
      </c>
      <c r="Q80" s="199">
        <f>Q68*Expenditure!O64</f>
        <v>0</v>
      </c>
      <c r="R80" s="199">
        <f>R68*Expenditure!P64</f>
        <v>0</v>
      </c>
      <c r="S80" s="199">
        <f>S68*Expenditure!Q64</f>
        <v>0</v>
      </c>
      <c r="T80" s="199">
        <f>T68*Expenditure!R64</f>
        <v>0</v>
      </c>
      <c r="U80" s="199">
        <f>U68*Expenditure!S64</f>
        <v>0</v>
      </c>
      <c r="V80" s="199">
        <f>V68*Expenditure!T64</f>
        <v>0</v>
      </c>
      <c r="W80" s="199">
        <f>W68*Expenditure!U64</f>
        <v>0</v>
      </c>
      <c r="X80" s="199">
        <f>X68*Expenditure!V64</f>
        <v>0</v>
      </c>
      <c r="Y80" s="199">
        <f>Y68*Expenditure!W64</f>
        <v>0</v>
      </c>
      <c r="Z80" s="199">
        <f>Z68*Expenditure!X64</f>
        <v>0</v>
      </c>
      <c r="AA80" s="199">
        <f>AA68*Expenditure!Y64</f>
        <v>0</v>
      </c>
      <c r="AB80" s="199">
        <f>AB68*Expenditure!Z64</f>
        <v>0</v>
      </c>
      <c r="AC80" s="199">
        <f>AC68*Expenditure!AA64</f>
        <v>0</v>
      </c>
      <c r="AD80" s="199">
        <f>AD68*Expenditure!AB64</f>
        <v>0</v>
      </c>
      <c r="AE80" s="199">
        <f>AE68*Expenditure!AC64</f>
        <v>0</v>
      </c>
      <c r="AF80" s="199">
        <f>AF68*Expenditure!AD64</f>
        <v>0</v>
      </c>
      <c r="AG80" s="199">
        <f>AG68*Expenditure!AE64</f>
        <v>0</v>
      </c>
      <c r="AH80" s="199">
        <f>AH68*Expenditure!AF64</f>
        <v>0</v>
      </c>
      <c r="AI80" s="199">
        <f>AI68*Expenditure!AG64</f>
        <v>0</v>
      </c>
      <c r="AJ80" s="199">
        <f>AJ68*Expenditure!AH64</f>
        <v>0</v>
      </c>
      <c r="AK80" s="199">
        <f>AK68*Expenditure!AI64</f>
        <v>0</v>
      </c>
      <c r="AL80" s="199">
        <f>AL68*Expenditure!AJ64</f>
        <v>0</v>
      </c>
      <c r="AM80" s="199">
        <f>AM68*Expenditure!AK64</f>
        <v>0</v>
      </c>
      <c r="AN80" s="199">
        <f>AN68*Expenditure!AL64</f>
        <v>0</v>
      </c>
      <c r="AO80" s="199">
        <f>AO68*Expenditure!AM64</f>
        <v>0</v>
      </c>
      <c r="AP80" s="199">
        <f>AP68*Expenditure!AN64</f>
        <v>0</v>
      </c>
      <c r="AQ80" s="199">
        <f>AQ68*Expenditure!AO64</f>
        <v>0</v>
      </c>
      <c r="AR80" s="199">
        <f>AR68*Expenditure!AP64</f>
        <v>0</v>
      </c>
      <c r="AS80" s="199">
        <f>AS68*Expenditure!AQ64</f>
        <v>0</v>
      </c>
      <c r="AT80" s="199">
        <f>AT68*Expenditure!AR64</f>
        <v>0</v>
      </c>
      <c r="AU80" s="199">
        <f>AU68*Expenditure!AS64</f>
        <v>0</v>
      </c>
      <c r="AV80" s="199">
        <f>AV68*Expenditure!AT64</f>
        <v>0</v>
      </c>
      <c r="AW80" s="199">
        <f>AW68*Expenditure!AU64</f>
        <v>0</v>
      </c>
      <c r="AX80" s="199">
        <f>AX68*Expenditure!AV64</f>
        <v>0</v>
      </c>
      <c r="AY80" s="199">
        <f>AY68*Expenditure!AW64</f>
        <v>0</v>
      </c>
      <c r="AZ80" s="199">
        <f>AZ68*Expenditure!AX64</f>
        <v>0</v>
      </c>
      <c r="BA80" s="199">
        <f>BA68*Expenditure!AY64</f>
        <v>0</v>
      </c>
      <c r="BB80" s="199">
        <f>BB68*Expenditure!AZ64</f>
        <v>0</v>
      </c>
      <c r="BC80" s="199">
        <f>BC68*Expenditure!BA64</f>
        <v>0</v>
      </c>
      <c r="BD80" s="199">
        <f>BD68*Expenditure!BB64</f>
        <v>0</v>
      </c>
      <c r="BE80" s="199">
        <f>BE68*Expenditure!BC64</f>
        <v>0</v>
      </c>
      <c r="BF80" s="199">
        <f>BF68*Expenditure!BD64</f>
        <v>0</v>
      </c>
      <c r="BG80" s="199">
        <f>BG68*Expenditure!BE64</f>
        <v>0</v>
      </c>
      <c r="BH80" s="199">
        <f>BH68*Expenditure!BF64</f>
        <v>0</v>
      </c>
      <c r="BI80" s="199">
        <f>BI68*Expenditure!BG64</f>
        <v>0</v>
      </c>
      <c r="BJ80" s="199">
        <f>BJ68*Expenditure!BH64</f>
        <v>0</v>
      </c>
      <c r="BK80" s="199">
        <f>BK68*Expenditure!BI64</f>
        <v>0</v>
      </c>
      <c r="BL80" s="199">
        <f>BL68*Expenditure!BJ64</f>
        <v>0</v>
      </c>
      <c r="BM80" s="199">
        <f>BM68*Expenditure!BK64</f>
        <v>0</v>
      </c>
      <c r="BN80" s="199">
        <f>BN68*Expenditure!BL64</f>
        <v>0</v>
      </c>
      <c r="BO80" s="199">
        <f>BO68*Expenditure!BM64</f>
        <v>0</v>
      </c>
      <c r="BP80" s="199">
        <f>BP68*Expenditure!BN64</f>
        <v>0</v>
      </c>
      <c r="BQ80" s="199">
        <f>BQ68*Expenditure!BO64</f>
        <v>0</v>
      </c>
      <c r="BR80" s="199">
        <f>BR68*Expenditure!BP64</f>
        <v>0</v>
      </c>
      <c r="BS80" s="199">
        <f>BS68*Expenditure!BQ64</f>
        <v>0</v>
      </c>
      <c r="BT80" s="199">
        <f>BT68*Expenditure!BR64</f>
        <v>0</v>
      </c>
      <c r="BU80" s="199">
        <f>BU68*Expenditure!BS64</f>
        <v>0</v>
      </c>
      <c r="BV80" s="199">
        <f>BV68*Expenditure!BT64</f>
        <v>0</v>
      </c>
      <c r="BW80" s="199">
        <f>BW68*Expenditure!BU64</f>
        <v>0</v>
      </c>
      <c r="BX80" s="199">
        <f>BX68*Expenditure!BV64</f>
        <v>0</v>
      </c>
      <c r="BY80" s="199">
        <f>BY68*Expenditure!BW64</f>
        <v>0</v>
      </c>
      <c r="BZ80" s="199">
        <f>BZ68*Expenditure!BX64</f>
        <v>0</v>
      </c>
      <c r="CA80" s="199">
        <f>CA68*Expenditure!BY64</f>
        <v>0</v>
      </c>
      <c r="CB80" s="199">
        <f>CB68*Expenditure!BZ64</f>
        <v>0</v>
      </c>
      <c r="CC80" s="199">
        <f>CC68*Expenditure!CA64</f>
        <v>0</v>
      </c>
      <c r="CD80" s="199">
        <f>CD68*Expenditure!CB64</f>
        <v>0</v>
      </c>
      <c r="CE80" s="199">
        <f>CE68*Expenditure!CC64</f>
        <v>0</v>
      </c>
      <c r="CF80" s="199">
        <f>CF68*Expenditure!CD64</f>
        <v>0</v>
      </c>
      <c r="CG80" s="199">
        <f>CG68*Expenditure!CE64</f>
        <v>0</v>
      </c>
      <c r="CH80" s="199">
        <f>CH68*Expenditure!CF64</f>
        <v>0</v>
      </c>
      <c r="CI80" s="199">
        <f>CI68*Expenditure!CG64</f>
        <v>0</v>
      </c>
      <c r="CJ80" s="199">
        <f>CJ68*Expenditure!CH64</f>
        <v>0</v>
      </c>
      <c r="CK80" s="199">
        <f>CK68*Expenditure!CI64</f>
        <v>0</v>
      </c>
      <c r="CL80" s="199">
        <f>CL68*Expenditure!CJ64</f>
        <v>0</v>
      </c>
      <c r="CM80" s="199">
        <f>CM68*Expenditure!CK64</f>
        <v>0</v>
      </c>
      <c r="CN80" s="199">
        <f>CN68*Expenditure!CL64</f>
        <v>0</v>
      </c>
      <c r="CO80" s="199">
        <f>CO68*Expenditure!CM64</f>
        <v>0</v>
      </c>
      <c r="CP80" s="199">
        <f>CP68*Expenditure!CN64</f>
        <v>0</v>
      </c>
      <c r="CQ80" s="199">
        <f>CQ68*Expenditure!CO64</f>
        <v>0</v>
      </c>
      <c r="CR80" s="199">
        <f>CR68*Expenditure!CP64</f>
        <v>0</v>
      </c>
      <c r="CS80" s="199">
        <f>CS68*Expenditure!CQ64</f>
        <v>0</v>
      </c>
      <c r="CT80" s="199">
        <f>CT68*Expenditure!CR64</f>
        <v>0</v>
      </c>
      <c r="CU80" s="199">
        <f>CU68*Expenditure!CS64</f>
        <v>0</v>
      </c>
      <c r="CV80" s="199">
        <f>CV68*Expenditure!CT64</f>
        <v>0</v>
      </c>
    </row>
    <row r="81" spans="3:104">
      <c r="C81" s="90"/>
      <c r="D81" s="90"/>
      <c r="E81" s="90" t="str">
        <f t="shared" si="24"/>
        <v>Other fees and charges</v>
      </c>
      <c r="F81" s="90"/>
      <c r="G81" s="179" t="s">
        <v>164</v>
      </c>
      <c r="H81" s="166"/>
      <c r="I81" s="180"/>
      <c r="J81" s="224">
        <f t="shared" si="25"/>
        <v>0</v>
      </c>
      <c r="L81" s="231"/>
      <c r="M81" s="199">
        <f>M69*Expenditure!K65</f>
        <v>0</v>
      </c>
      <c r="N81" s="199">
        <f>N69*Expenditure!L65</f>
        <v>0</v>
      </c>
      <c r="O81" s="199">
        <f>O69*Expenditure!M65</f>
        <v>0</v>
      </c>
      <c r="P81" s="199">
        <f>P69*Expenditure!N65</f>
        <v>0</v>
      </c>
      <c r="Q81" s="199">
        <f>Q69*Expenditure!O65</f>
        <v>0</v>
      </c>
      <c r="R81" s="199">
        <f>R69*Expenditure!P65</f>
        <v>0</v>
      </c>
      <c r="S81" s="199">
        <f>S69*Expenditure!Q65</f>
        <v>0</v>
      </c>
      <c r="T81" s="199">
        <f>T69*Expenditure!R65</f>
        <v>0</v>
      </c>
      <c r="U81" s="199">
        <f>U69*Expenditure!S65</f>
        <v>0</v>
      </c>
      <c r="V81" s="199">
        <f>V69*Expenditure!T65</f>
        <v>0</v>
      </c>
      <c r="W81" s="199">
        <f>W69*Expenditure!U65</f>
        <v>0</v>
      </c>
      <c r="X81" s="199">
        <f>X69*Expenditure!V65</f>
        <v>0</v>
      </c>
      <c r="Y81" s="199">
        <f>Y69*Expenditure!W65</f>
        <v>0</v>
      </c>
      <c r="Z81" s="199">
        <f>Z69*Expenditure!X65</f>
        <v>0</v>
      </c>
      <c r="AA81" s="199">
        <f>AA69*Expenditure!Y65</f>
        <v>0</v>
      </c>
      <c r="AB81" s="199">
        <f>AB69*Expenditure!Z65</f>
        <v>0</v>
      </c>
      <c r="AC81" s="199">
        <f>AC69*Expenditure!AA65</f>
        <v>0</v>
      </c>
      <c r="AD81" s="199">
        <f>AD69*Expenditure!AB65</f>
        <v>0</v>
      </c>
      <c r="AE81" s="199">
        <f>AE69*Expenditure!AC65</f>
        <v>0</v>
      </c>
      <c r="AF81" s="199">
        <f>AF69*Expenditure!AD65</f>
        <v>0</v>
      </c>
      <c r="AG81" s="199">
        <f>AG69*Expenditure!AE65</f>
        <v>0</v>
      </c>
      <c r="AH81" s="199">
        <f>AH69*Expenditure!AF65</f>
        <v>0</v>
      </c>
      <c r="AI81" s="199">
        <f>AI69*Expenditure!AG65</f>
        <v>0</v>
      </c>
      <c r="AJ81" s="199">
        <f>AJ69*Expenditure!AH65</f>
        <v>0</v>
      </c>
      <c r="AK81" s="199">
        <f>AK69*Expenditure!AI65</f>
        <v>0</v>
      </c>
      <c r="AL81" s="199">
        <f>AL69*Expenditure!AJ65</f>
        <v>0</v>
      </c>
      <c r="AM81" s="199">
        <f>AM69*Expenditure!AK65</f>
        <v>0</v>
      </c>
      <c r="AN81" s="199">
        <f>AN69*Expenditure!AL65</f>
        <v>0</v>
      </c>
      <c r="AO81" s="199">
        <f>AO69*Expenditure!AM65</f>
        <v>0</v>
      </c>
      <c r="AP81" s="199">
        <f>AP69*Expenditure!AN65</f>
        <v>0</v>
      </c>
      <c r="AQ81" s="199">
        <f>AQ69*Expenditure!AO65</f>
        <v>0</v>
      </c>
      <c r="AR81" s="199">
        <f>AR69*Expenditure!AP65</f>
        <v>0</v>
      </c>
      <c r="AS81" s="199">
        <f>AS69*Expenditure!AQ65</f>
        <v>0</v>
      </c>
      <c r="AT81" s="199">
        <f>AT69*Expenditure!AR65</f>
        <v>0</v>
      </c>
      <c r="AU81" s="199">
        <f>AU69*Expenditure!AS65</f>
        <v>0</v>
      </c>
      <c r="AV81" s="199">
        <f>AV69*Expenditure!AT65</f>
        <v>0</v>
      </c>
      <c r="AW81" s="199">
        <f>AW69*Expenditure!AU65</f>
        <v>0</v>
      </c>
      <c r="AX81" s="199">
        <f>AX69*Expenditure!AV65</f>
        <v>0</v>
      </c>
      <c r="AY81" s="199">
        <f>AY69*Expenditure!AW65</f>
        <v>0</v>
      </c>
      <c r="AZ81" s="199">
        <f>AZ69*Expenditure!AX65</f>
        <v>0</v>
      </c>
      <c r="BA81" s="199">
        <f>BA69*Expenditure!AY65</f>
        <v>0</v>
      </c>
      <c r="BB81" s="199">
        <f>BB69*Expenditure!AZ65</f>
        <v>0</v>
      </c>
      <c r="BC81" s="199">
        <f>BC69*Expenditure!BA65</f>
        <v>0</v>
      </c>
      <c r="BD81" s="199">
        <f>BD69*Expenditure!BB65</f>
        <v>0</v>
      </c>
      <c r="BE81" s="199">
        <f>BE69*Expenditure!BC65</f>
        <v>0</v>
      </c>
      <c r="BF81" s="199">
        <f>BF69*Expenditure!BD65</f>
        <v>0</v>
      </c>
      <c r="BG81" s="199">
        <f>BG69*Expenditure!BE65</f>
        <v>0</v>
      </c>
      <c r="BH81" s="199">
        <f>BH69*Expenditure!BF65</f>
        <v>0</v>
      </c>
      <c r="BI81" s="199">
        <f>BI69*Expenditure!BG65</f>
        <v>0</v>
      </c>
      <c r="BJ81" s="199">
        <f>BJ69*Expenditure!BH65</f>
        <v>0</v>
      </c>
      <c r="BK81" s="199">
        <f>BK69*Expenditure!BI65</f>
        <v>0</v>
      </c>
      <c r="BL81" s="199">
        <f>BL69*Expenditure!BJ65</f>
        <v>0</v>
      </c>
      <c r="BM81" s="199">
        <f>BM69*Expenditure!BK65</f>
        <v>0</v>
      </c>
      <c r="BN81" s="199">
        <f>BN69*Expenditure!BL65</f>
        <v>0</v>
      </c>
      <c r="BO81" s="199">
        <f>BO69*Expenditure!BM65</f>
        <v>0</v>
      </c>
      <c r="BP81" s="199">
        <f>BP69*Expenditure!BN65</f>
        <v>0</v>
      </c>
      <c r="BQ81" s="199">
        <f>BQ69*Expenditure!BO65</f>
        <v>0</v>
      </c>
      <c r="BR81" s="199">
        <f>BR69*Expenditure!BP65</f>
        <v>0</v>
      </c>
      <c r="BS81" s="199">
        <f>BS69*Expenditure!BQ65</f>
        <v>0</v>
      </c>
      <c r="BT81" s="199">
        <f>BT69*Expenditure!BR65</f>
        <v>0</v>
      </c>
      <c r="BU81" s="199">
        <f>BU69*Expenditure!BS65</f>
        <v>0</v>
      </c>
      <c r="BV81" s="199">
        <f>BV69*Expenditure!BT65</f>
        <v>0</v>
      </c>
      <c r="BW81" s="199">
        <f>BW69*Expenditure!BU65</f>
        <v>0</v>
      </c>
      <c r="BX81" s="199">
        <f>BX69*Expenditure!BV65</f>
        <v>0</v>
      </c>
      <c r="BY81" s="199">
        <f>BY69*Expenditure!BW65</f>
        <v>0</v>
      </c>
      <c r="BZ81" s="199">
        <f>BZ69*Expenditure!BX65</f>
        <v>0</v>
      </c>
      <c r="CA81" s="199">
        <f>CA69*Expenditure!BY65</f>
        <v>0</v>
      </c>
      <c r="CB81" s="199">
        <f>CB69*Expenditure!BZ65</f>
        <v>0</v>
      </c>
      <c r="CC81" s="199">
        <f>CC69*Expenditure!CA65</f>
        <v>0</v>
      </c>
      <c r="CD81" s="199">
        <f>CD69*Expenditure!CB65</f>
        <v>0</v>
      </c>
      <c r="CE81" s="199">
        <f>CE69*Expenditure!CC65</f>
        <v>0</v>
      </c>
      <c r="CF81" s="199">
        <f>CF69*Expenditure!CD65</f>
        <v>0</v>
      </c>
      <c r="CG81" s="199">
        <f>CG69*Expenditure!CE65</f>
        <v>0</v>
      </c>
      <c r="CH81" s="199">
        <f>CH69*Expenditure!CF65</f>
        <v>0</v>
      </c>
      <c r="CI81" s="199">
        <f>CI69*Expenditure!CG65</f>
        <v>0</v>
      </c>
      <c r="CJ81" s="199">
        <f>CJ69*Expenditure!CH65</f>
        <v>0</v>
      </c>
      <c r="CK81" s="199">
        <f>CK69*Expenditure!CI65</f>
        <v>0</v>
      </c>
      <c r="CL81" s="199">
        <f>CL69*Expenditure!CJ65</f>
        <v>0</v>
      </c>
      <c r="CM81" s="199">
        <f>CM69*Expenditure!CK65</f>
        <v>0</v>
      </c>
      <c r="CN81" s="199">
        <f>CN69*Expenditure!CL65</f>
        <v>0</v>
      </c>
      <c r="CO81" s="199">
        <f>CO69*Expenditure!CM65</f>
        <v>0</v>
      </c>
      <c r="CP81" s="199">
        <f>CP69*Expenditure!CN65</f>
        <v>0</v>
      </c>
      <c r="CQ81" s="199">
        <f>CQ69*Expenditure!CO65</f>
        <v>0</v>
      </c>
      <c r="CR81" s="199">
        <f>CR69*Expenditure!CP65</f>
        <v>0</v>
      </c>
      <c r="CS81" s="199">
        <f>CS69*Expenditure!CQ65</f>
        <v>0</v>
      </c>
      <c r="CT81" s="199">
        <f>CT69*Expenditure!CR65</f>
        <v>0</v>
      </c>
      <c r="CU81" s="199">
        <f>CU69*Expenditure!CS65</f>
        <v>0</v>
      </c>
      <c r="CV81" s="199">
        <f>CV69*Expenditure!CT65</f>
        <v>0</v>
      </c>
    </row>
    <row r="82" spans="3:104">
      <c r="E82" s="6" t="s">
        <v>206</v>
      </c>
      <c r="F82"/>
      <c r="G82" s="184" t="s">
        <v>164</v>
      </c>
      <c r="H82" s="29"/>
      <c r="I82"/>
      <c r="J82" s="200">
        <f>SUM(L82:CV82)</f>
        <v>0</v>
      </c>
      <c r="L82" s="231"/>
      <c r="M82" s="255">
        <f t="shared" ref="M82:AR82" si="26">SUM(M74:M81)</f>
        <v>0</v>
      </c>
      <c r="N82" s="200">
        <f>SUM(N74:N81)</f>
        <v>0</v>
      </c>
      <c r="O82" s="200">
        <f t="shared" si="26"/>
        <v>0</v>
      </c>
      <c r="P82" s="200">
        <f t="shared" si="26"/>
        <v>0</v>
      </c>
      <c r="Q82" s="200">
        <f t="shared" si="26"/>
        <v>0</v>
      </c>
      <c r="R82" s="200">
        <f t="shared" si="26"/>
        <v>0</v>
      </c>
      <c r="S82" s="200">
        <f t="shared" si="26"/>
        <v>0</v>
      </c>
      <c r="T82" s="200">
        <f t="shared" si="26"/>
        <v>0</v>
      </c>
      <c r="U82" s="200">
        <f t="shared" si="26"/>
        <v>0</v>
      </c>
      <c r="V82" s="200">
        <f t="shared" si="26"/>
        <v>0</v>
      </c>
      <c r="W82" s="200">
        <f t="shared" si="26"/>
        <v>0</v>
      </c>
      <c r="X82" s="200">
        <f t="shared" si="26"/>
        <v>0</v>
      </c>
      <c r="Y82" s="200">
        <f t="shared" si="26"/>
        <v>0</v>
      </c>
      <c r="Z82" s="200">
        <f t="shared" si="26"/>
        <v>0</v>
      </c>
      <c r="AA82" s="200">
        <f t="shared" si="26"/>
        <v>0</v>
      </c>
      <c r="AB82" s="200">
        <f t="shared" si="26"/>
        <v>0</v>
      </c>
      <c r="AC82" s="200">
        <f t="shared" si="26"/>
        <v>0</v>
      </c>
      <c r="AD82" s="200">
        <f t="shared" si="26"/>
        <v>0</v>
      </c>
      <c r="AE82" s="200">
        <f t="shared" si="26"/>
        <v>0</v>
      </c>
      <c r="AF82" s="200">
        <f t="shared" si="26"/>
        <v>0</v>
      </c>
      <c r="AG82" s="200">
        <f t="shared" si="26"/>
        <v>0</v>
      </c>
      <c r="AH82" s="200">
        <f t="shared" si="26"/>
        <v>0</v>
      </c>
      <c r="AI82" s="200">
        <f t="shared" si="26"/>
        <v>0</v>
      </c>
      <c r="AJ82" s="200">
        <f t="shared" si="26"/>
        <v>0</v>
      </c>
      <c r="AK82" s="200">
        <f t="shared" si="26"/>
        <v>0</v>
      </c>
      <c r="AL82" s="200">
        <f t="shared" si="26"/>
        <v>0</v>
      </c>
      <c r="AM82" s="200">
        <f t="shared" si="26"/>
        <v>0</v>
      </c>
      <c r="AN82" s="200">
        <f t="shared" si="26"/>
        <v>0</v>
      </c>
      <c r="AO82" s="200">
        <f t="shared" si="26"/>
        <v>0</v>
      </c>
      <c r="AP82" s="200">
        <f t="shared" si="26"/>
        <v>0</v>
      </c>
      <c r="AQ82" s="200">
        <f t="shared" si="26"/>
        <v>0</v>
      </c>
      <c r="AR82" s="200">
        <f t="shared" si="26"/>
        <v>0</v>
      </c>
      <c r="AS82" s="200">
        <f t="shared" ref="AS82:BX82" si="27">SUM(AS74:AS81)</f>
        <v>0</v>
      </c>
      <c r="AT82" s="200">
        <f t="shared" si="27"/>
        <v>0</v>
      </c>
      <c r="AU82" s="200">
        <f t="shared" si="27"/>
        <v>0</v>
      </c>
      <c r="AV82" s="200">
        <f t="shared" si="27"/>
        <v>0</v>
      </c>
      <c r="AW82" s="200">
        <f t="shared" si="27"/>
        <v>0</v>
      </c>
      <c r="AX82" s="200">
        <f t="shared" si="27"/>
        <v>0</v>
      </c>
      <c r="AY82" s="200">
        <f t="shared" si="27"/>
        <v>0</v>
      </c>
      <c r="AZ82" s="200">
        <f t="shared" si="27"/>
        <v>0</v>
      </c>
      <c r="BA82" s="200">
        <f t="shared" si="27"/>
        <v>0</v>
      </c>
      <c r="BB82" s="200">
        <f t="shared" si="27"/>
        <v>0</v>
      </c>
      <c r="BC82" s="200">
        <f t="shared" si="27"/>
        <v>0</v>
      </c>
      <c r="BD82" s="200">
        <f t="shared" si="27"/>
        <v>0</v>
      </c>
      <c r="BE82" s="200">
        <f t="shared" si="27"/>
        <v>0</v>
      </c>
      <c r="BF82" s="200">
        <f t="shared" si="27"/>
        <v>0</v>
      </c>
      <c r="BG82" s="200">
        <f t="shared" si="27"/>
        <v>0</v>
      </c>
      <c r="BH82" s="200">
        <f t="shared" si="27"/>
        <v>0</v>
      </c>
      <c r="BI82" s="200">
        <f t="shared" si="27"/>
        <v>0</v>
      </c>
      <c r="BJ82" s="200">
        <f t="shared" si="27"/>
        <v>0</v>
      </c>
      <c r="BK82" s="200">
        <f t="shared" si="27"/>
        <v>0</v>
      </c>
      <c r="BL82" s="200">
        <f t="shared" si="27"/>
        <v>0</v>
      </c>
      <c r="BM82" s="200">
        <f t="shared" si="27"/>
        <v>0</v>
      </c>
      <c r="BN82" s="200">
        <f t="shared" si="27"/>
        <v>0</v>
      </c>
      <c r="BO82" s="200">
        <f t="shared" si="27"/>
        <v>0</v>
      </c>
      <c r="BP82" s="200">
        <f t="shared" si="27"/>
        <v>0</v>
      </c>
      <c r="BQ82" s="200">
        <f t="shared" si="27"/>
        <v>0</v>
      </c>
      <c r="BR82" s="200">
        <f t="shared" si="27"/>
        <v>0</v>
      </c>
      <c r="BS82" s="200">
        <f t="shared" si="27"/>
        <v>0</v>
      </c>
      <c r="BT82" s="200">
        <f t="shared" si="27"/>
        <v>0</v>
      </c>
      <c r="BU82" s="200">
        <f t="shared" si="27"/>
        <v>0</v>
      </c>
      <c r="BV82" s="200">
        <f t="shared" si="27"/>
        <v>0</v>
      </c>
      <c r="BW82" s="200">
        <f t="shared" si="27"/>
        <v>0</v>
      </c>
      <c r="BX82" s="200">
        <f t="shared" si="27"/>
        <v>0</v>
      </c>
      <c r="BY82" s="200">
        <f t="shared" ref="BY82:CV82" si="28">SUM(BY74:BY81)</f>
        <v>0</v>
      </c>
      <c r="BZ82" s="200">
        <f t="shared" si="28"/>
        <v>0</v>
      </c>
      <c r="CA82" s="200">
        <f t="shared" si="28"/>
        <v>0</v>
      </c>
      <c r="CB82" s="200">
        <f t="shared" si="28"/>
        <v>0</v>
      </c>
      <c r="CC82" s="200">
        <f t="shared" si="28"/>
        <v>0</v>
      </c>
      <c r="CD82" s="200">
        <f t="shared" si="28"/>
        <v>0</v>
      </c>
      <c r="CE82" s="200">
        <f t="shared" si="28"/>
        <v>0</v>
      </c>
      <c r="CF82" s="200">
        <f t="shared" si="28"/>
        <v>0</v>
      </c>
      <c r="CG82" s="200">
        <f t="shared" si="28"/>
        <v>0</v>
      </c>
      <c r="CH82" s="200">
        <f t="shared" si="28"/>
        <v>0</v>
      </c>
      <c r="CI82" s="200">
        <f t="shared" si="28"/>
        <v>0</v>
      </c>
      <c r="CJ82" s="200">
        <f t="shared" si="28"/>
        <v>0</v>
      </c>
      <c r="CK82" s="200">
        <f t="shared" si="28"/>
        <v>0</v>
      </c>
      <c r="CL82" s="200">
        <f t="shared" si="28"/>
        <v>0</v>
      </c>
      <c r="CM82" s="200">
        <f t="shared" si="28"/>
        <v>0</v>
      </c>
      <c r="CN82" s="200">
        <f t="shared" si="28"/>
        <v>0</v>
      </c>
      <c r="CO82" s="200">
        <f t="shared" si="28"/>
        <v>0</v>
      </c>
      <c r="CP82" s="200">
        <f t="shared" si="28"/>
        <v>0</v>
      </c>
      <c r="CQ82" s="200">
        <f t="shared" si="28"/>
        <v>0</v>
      </c>
      <c r="CR82" s="200">
        <f t="shared" si="28"/>
        <v>0</v>
      </c>
      <c r="CS82" s="200">
        <f t="shared" si="28"/>
        <v>0</v>
      </c>
      <c r="CT82" s="200">
        <f t="shared" si="28"/>
        <v>0</v>
      </c>
      <c r="CU82" s="200">
        <f t="shared" si="28"/>
        <v>0</v>
      </c>
      <c r="CV82" s="200">
        <f t="shared" si="28"/>
        <v>0</v>
      </c>
    </row>
    <row r="83" spans="3:104">
      <c r="E83" s="6"/>
      <c r="F83"/>
      <c r="G83" s="184"/>
      <c r="H83" s="29"/>
      <c r="I83"/>
      <c r="J83" s="94"/>
      <c r="L83" s="10"/>
      <c r="M83" s="39"/>
      <c r="N83" s="39"/>
      <c r="O83" s="39"/>
      <c r="P83" s="39"/>
      <c r="Q83" s="39"/>
      <c r="R83" s="39"/>
      <c r="S83" s="39"/>
      <c r="T83" s="39"/>
      <c r="U83" s="39"/>
      <c r="V83" s="39"/>
      <c r="W83" s="39"/>
      <c r="X83" s="39"/>
      <c r="Y83" s="39"/>
      <c r="Z83" s="39"/>
      <c r="AA83" s="39"/>
      <c r="AB83" s="39"/>
      <c r="AC83" s="39"/>
      <c r="AD83" s="39"/>
      <c r="AE83" s="39"/>
      <c r="AF83" s="39"/>
      <c r="AG83" s="39"/>
      <c r="AH83" s="39"/>
      <c r="AI83" s="39"/>
      <c r="AJ83" s="39"/>
      <c r="AK83" s="39"/>
      <c r="AL83" s="39"/>
      <c r="AM83" s="39"/>
      <c r="AN83" s="39"/>
      <c r="AO83" s="39"/>
      <c r="AP83" s="39"/>
      <c r="AQ83" s="39"/>
      <c r="AR83" s="39"/>
      <c r="AS83" s="39"/>
      <c r="AT83" s="39"/>
      <c r="AU83" s="39"/>
      <c r="AV83" s="39"/>
      <c r="AW83" s="39"/>
      <c r="AX83" s="39"/>
      <c r="AY83" s="39"/>
      <c r="AZ83" s="39"/>
      <c r="BA83" s="39"/>
      <c r="BB83" s="39"/>
      <c r="BC83" s="39"/>
      <c r="BD83" s="39"/>
      <c r="BE83" s="39"/>
      <c r="BF83" s="39"/>
      <c r="BG83" s="39"/>
      <c r="BH83" s="39"/>
      <c r="BI83" s="39"/>
      <c r="BJ83" s="39"/>
      <c r="BK83" s="39"/>
      <c r="BL83" s="39"/>
      <c r="BM83" s="39"/>
      <c r="BN83" s="39"/>
      <c r="BO83" s="39"/>
      <c r="BP83" s="39"/>
      <c r="BQ83" s="39"/>
      <c r="BR83" s="39"/>
      <c r="BS83" s="39"/>
      <c r="BT83" s="39"/>
      <c r="BU83" s="39"/>
      <c r="BV83" s="39"/>
      <c r="BW83" s="39"/>
      <c r="BX83" s="39"/>
      <c r="BY83" s="39"/>
      <c r="BZ83" s="39"/>
      <c r="CA83" s="39"/>
      <c r="CB83" s="39"/>
      <c r="CC83" s="39"/>
      <c r="CD83" s="39"/>
      <c r="CE83" s="39"/>
      <c r="CF83" s="39"/>
      <c r="CG83" s="39"/>
      <c r="CH83" s="39"/>
      <c r="CI83" s="39"/>
      <c r="CJ83" s="39"/>
      <c r="CK83" s="39"/>
      <c r="CL83" s="39"/>
      <c r="CM83" s="39"/>
      <c r="CN83" s="39"/>
      <c r="CO83" s="39"/>
      <c r="CP83" s="39"/>
      <c r="CQ83" s="39"/>
      <c r="CR83" s="39"/>
      <c r="CS83" s="39"/>
      <c r="CT83" s="39"/>
      <c r="CU83" s="39"/>
      <c r="CV83" s="39"/>
    </row>
    <row r="84" spans="3:104" s="90" customFormat="1">
      <c r="C84" s="43">
        <f>MAX($B$58:C82)+0.1</f>
        <v>4.2999999999999989</v>
      </c>
      <c r="D84" s="41" t="s">
        <v>471</v>
      </c>
      <c r="E84" s="41"/>
      <c r="F84" s="41"/>
      <c r="G84" s="41"/>
      <c r="H84" s="41"/>
      <c r="I84" s="41"/>
      <c r="J84" s="41"/>
      <c r="K84" s="41"/>
      <c r="L84" s="41"/>
      <c r="M84" s="41"/>
      <c r="N84" s="41"/>
      <c r="O84" s="41"/>
      <c r="P84" s="41"/>
      <c r="Q84" s="41"/>
      <c r="R84" s="41"/>
      <c r="S84" s="41"/>
      <c r="T84" s="41"/>
      <c r="U84" s="41"/>
      <c r="V84" s="41"/>
      <c r="W84" s="41"/>
      <c r="X84" s="41"/>
      <c r="Y84" s="41"/>
      <c r="Z84" s="41"/>
      <c r="AA84" s="41"/>
      <c r="AB84" s="41"/>
      <c r="AC84" s="41"/>
      <c r="AD84" s="41"/>
      <c r="AE84" s="41"/>
      <c r="AF84" s="41"/>
      <c r="AG84" s="41"/>
      <c r="AH84" s="41"/>
      <c r="AI84" s="41"/>
      <c r="AJ84" s="41"/>
      <c r="AK84" s="41"/>
      <c r="AL84" s="41"/>
      <c r="AM84" s="41"/>
      <c r="AN84" s="41"/>
      <c r="AO84" s="41"/>
      <c r="AP84" s="41"/>
      <c r="AQ84" s="41"/>
      <c r="AR84" s="41"/>
      <c r="AS84" s="41"/>
      <c r="AT84" s="41"/>
      <c r="AU84" s="41"/>
      <c r="AV84" s="41"/>
      <c r="AW84" s="41"/>
      <c r="AX84" s="41"/>
      <c r="AY84" s="41"/>
      <c r="AZ84" s="41"/>
      <c r="BA84" s="41"/>
      <c r="BB84" s="41"/>
      <c r="BC84" s="41"/>
      <c r="BD84" s="41"/>
      <c r="BE84" s="41"/>
      <c r="BF84" s="41"/>
      <c r="BG84" s="41"/>
      <c r="BH84" s="41"/>
      <c r="BI84" s="41"/>
      <c r="BJ84" s="41"/>
      <c r="BK84" s="41"/>
      <c r="BL84" s="41"/>
      <c r="BM84" s="41"/>
      <c r="BN84" s="41"/>
      <c r="BO84" s="41"/>
      <c r="BP84" s="41"/>
      <c r="BQ84" s="41"/>
      <c r="BR84" s="41"/>
      <c r="BS84" s="41"/>
      <c r="BT84" s="41"/>
      <c r="BU84" s="41"/>
      <c r="BV84" s="41"/>
      <c r="BW84" s="41"/>
      <c r="BX84" s="41"/>
      <c r="BY84" s="41"/>
      <c r="BZ84" s="41"/>
      <c r="CA84" s="41"/>
      <c r="CB84" s="41"/>
      <c r="CC84" s="41"/>
      <c r="CD84" s="41"/>
      <c r="CE84" s="41"/>
      <c r="CF84" s="41"/>
      <c r="CG84" s="41"/>
      <c r="CH84" s="41"/>
      <c r="CI84" s="41"/>
      <c r="CJ84" s="41"/>
      <c r="CK84" s="41"/>
      <c r="CL84" s="41"/>
      <c r="CM84" s="41"/>
      <c r="CN84" s="41"/>
      <c r="CO84" s="41"/>
      <c r="CP84" s="41"/>
      <c r="CQ84" s="41"/>
      <c r="CR84" s="41"/>
      <c r="CS84" s="41"/>
      <c r="CT84" s="41"/>
      <c r="CU84" s="41"/>
      <c r="CV84" s="41"/>
      <c r="CW84" s="41"/>
      <c r="CX84" s="41"/>
      <c r="CY84" s="41"/>
    </row>
    <row r="85" spans="3:104" s="90" customFormat="1">
      <c r="G85" s="183"/>
      <c r="I85" s="183"/>
      <c r="J85" s="183"/>
    </row>
    <row r="86" spans="3:104">
      <c r="C86" s="90"/>
      <c r="D86" s="90"/>
      <c r="E86" s="90" t="str">
        <f t="shared" ref="E86:E93" si="29">E74</f>
        <v>Fuel costs</v>
      </c>
      <c r="F86" s="90"/>
      <c r="G86" s="179" t="s">
        <v>164</v>
      </c>
      <c r="H86" s="166"/>
      <c r="I86" s="180"/>
      <c r="J86" s="224">
        <f t="shared" ref="J86:J93" si="30">SUM(L86:CV86)</f>
        <v>0</v>
      </c>
      <c r="L86" s="231"/>
      <c r="M86" s="199">
        <f>M62*(1-Expenditure!K58)</f>
        <v>0</v>
      </c>
      <c r="N86" s="199">
        <f>N62*(1-Expenditure!L58)</f>
        <v>0</v>
      </c>
      <c r="O86" s="199">
        <f>O62*(1-Expenditure!M58)</f>
        <v>0</v>
      </c>
      <c r="P86" s="199">
        <f>P62*(1-Expenditure!N58)</f>
        <v>0</v>
      </c>
      <c r="Q86" s="199">
        <f>Q62*(1-Expenditure!O58)</f>
        <v>0</v>
      </c>
      <c r="R86" s="199">
        <f>R62*(1-Expenditure!P58)</f>
        <v>0</v>
      </c>
      <c r="S86" s="199">
        <f>S62*(1-Expenditure!Q58)</f>
        <v>0</v>
      </c>
      <c r="T86" s="199">
        <f>T62*(1-Expenditure!R58)</f>
        <v>0</v>
      </c>
      <c r="U86" s="199">
        <f>U62*(1-Expenditure!S58)</f>
        <v>0</v>
      </c>
      <c r="V86" s="199">
        <f>V62*(1-Expenditure!T58)</f>
        <v>0</v>
      </c>
      <c r="W86" s="199">
        <f>W62*(1-Expenditure!U58)</f>
        <v>0</v>
      </c>
      <c r="X86" s="199">
        <f>X62*(1-Expenditure!V58)</f>
        <v>0</v>
      </c>
      <c r="Y86" s="199">
        <f>Y62*(1-Expenditure!W58)</f>
        <v>0</v>
      </c>
      <c r="Z86" s="199">
        <f>Z62*(1-Expenditure!X58)</f>
        <v>0</v>
      </c>
      <c r="AA86" s="199">
        <f>AA62*(1-Expenditure!Y58)</f>
        <v>0</v>
      </c>
      <c r="AB86" s="199">
        <f>AB62*(1-Expenditure!Z58)</f>
        <v>0</v>
      </c>
      <c r="AC86" s="199">
        <f>AC62*(1-Expenditure!AA58)</f>
        <v>0</v>
      </c>
      <c r="AD86" s="199">
        <f>AD62*(1-Expenditure!AB58)</f>
        <v>0</v>
      </c>
      <c r="AE86" s="199">
        <f>AE62*(1-Expenditure!AC58)</f>
        <v>0</v>
      </c>
      <c r="AF86" s="199">
        <f>AF62*(1-Expenditure!AD58)</f>
        <v>0</v>
      </c>
      <c r="AG86" s="199">
        <f>AG62*(1-Expenditure!AE58)</f>
        <v>0</v>
      </c>
      <c r="AH86" s="199">
        <f>AH62*(1-Expenditure!AF58)</f>
        <v>0</v>
      </c>
      <c r="AI86" s="199">
        <f>AI62*(1-Expenditure!AG58)</f>
        <v>0</v>
      </c>
      <c r="AJ86" s="199">
        <f>AJ62*(1-Expenditure!AH58)</f>
        <v>0</v>
      </c>
      <c r="AK86" s="199">
        <f>AK62*(1-Expenditure!AI58)</f>
        <v>0</v>
      </c>
      <c r="AL86" s="199">
        <f>AL62*(1-Expenditure!AJ58)</f>
        <v>0</v>
      </c>
      <c r="AM86" s="199">
        <f>AM62*(1-Expenditure!AK58)</f>
        <v>0</v>
      </c>
      <c r="AN86" s="199">
        <f>AN62*(1-Expenditure!AL58)</f>
        <v>0</v>
      </c>
      <c r="AO86" s="199">
        <f>AO62*(1-Expenditure!AM58)</f>
        <v>0</v>
      </c>
      <c r="AP86" s="199">
        <f>AP62*(1-Expenditure!AN58)</f>
        <v>0</v>
      </c>
      <c r="AQ86" s="199">
        <f>AQ62*(1-Expenditure!AO58)</f>
        <v>0</v>
      </c>
      <c r="AR86" s="199">
        <f>AR62*(1-Expenditure!AP58)</f>
        <v>0</v>
      </c>
      <c r="AS86" s="199">
        <f>AS62*(1-Expenditure!AQ58)</f>
        <v>0</v>
      </c>
      <c r="AT86" s="199">
        <f>AT62*(1-Expenditure!AR58)</f>
        <v>0</v>
      </c>
      <c r="AU86" s="199">
        <f>AU62*(1-Expenditure!AS58)</f>
        <v>0</v>
      </c>
      <c r="AV86" s="199">
        <f>AV62*(1-Expenditure!AT58)</f>
        <v>0</v>
      </c>
      <c r="AW86" s="199">
        <f>AW62*(1-Expenditure!AU58)</f>
        <v>0</v>
      </c>
      <c r="AX86" s="199">
        <f>AX62*(1-Expenditure!AV58)</f>
        <v>0</v>
      </c>
      <c r="AY86" s="199">
        <f>AY62*(1-Expenditure!AW58)</f>
        <v>0</v>
      </c>
      <c r="AZ86" s="199">
        <f>AZ62*(1-Expenditure!AX58)</f>
        <v>0</v>
      </c>
      <c r="BA86" s="199">
        <f>BA62*(1-Expenditure!AY58)</f>
        <v>0</v>
      </c>
      <c r="BB86" s="199">
        <f>BB62*(1-Expenditure!AZ58)</f>
        <v>0</v>
      </c>
      <c r="BC86" s="199">
        <f>BC62*(1-Expenditure!BA58)</f>
        <v>0</v>
      </c>
      <c r="BD86" s="199">
        <f>BD62*(1-Expenditure!BB58)</f>
        <v>0</v>
      </c>
      <c r="BE86" s="199">
        <f>BE62*(1-Expenditure!BC58)</f>
        <v>0</v>
      </c>
      <c r="BF86" s="199">
        <f>BF62*(1-Expenditure!BD58)</f>
        <v>0</v>
      </c>
      <c r="BG86" s="199">
        <f>BG62*(1-Expenditure!BE58)</f>
        <v>0</v>
      </c>
      <c r="BH86" s="199">
        <f>BH62*(1-Expenditure!BF58)</f>
        <v>0</v>
      </c>
      <c r="BI86" s="199">
        <f>BI62*(1-Expenditure!BG58)</f>
        <v>0</v>
      </c>
      <c r="BJ86" s="199">
        <f>BJ62*(1-Expenditure!BH58)</f>
        <v>0</v>
      </c>
      <c r="BK86" s="199">
        <f>BK62*(1-Expenditure!BI58)</f>
        <v>0</v>
      </c>
      <c r="BL86" s="199">
        <f>BL62*(1-Expenditure!BJ58)</f>
        <v>0</v>
      </c>
      <c r="BM86" s="199">
        <f>BM62*(1-Expenditure!BK58)</f>
        <v>0</v>
      </c>
      <c r="BN86" s="199">
        <f>BN62*(1-Expenditure!BL58)</f>
        <v>0</v>
      </c>
      <c r="BO86" s="199">
        <f>BO62*(1-Expenditure!BM58)</f>
        <v>0</v>
      </c>
      <c r="BP86" s="199">
        <f>BP62*(1-Expenditure!BN58)</f>
        <v>0</v>
      </c>
      <c r="BQ86" s="199">
        <f>BQ62*(1-Expenditure!BO58)</f>
        <v>0</v>
      </c>
      <c r="BR86" s="199">
        <f>BR62*(1-Expenditure!BP58)</f>
        <v>0</v>
      </c>
      <c r="BS86" s="199">
        <f>BS62*(1-Expenditure!BQ58)</f>
        <v>0</v>
      </c>
      <c r="BT86" s="199">
        <f>BT62*(1-Expenditure!BR58)</f>
        <v>0</v>
      </c>
      <c r="BU86" s="199">
        <f>BU62*(1-Expenditure!BS58)</f>
        <v>0</v>
      </c>
      <c r="BV86" s="199">
        <f>BV62*(1-Expenditure!BT58)</f>
        <v>0</v>
      </c>
      <c r="BW86" s="199">
        <f>BW62*(1-Expenditure!BU58)</f>
        <v>0</v>
      </c>
      <c r="BX86" s="199">
        <f>BX62*(1-Expenditure!BV58)</f>
        <v>0</v>
      </c>
      <c r="BY86" s="199">
        <f>BY62*(1-Expenditure!BW58)</f>
        <v>0</v>
      </c>
      <c r="BZ86" s="199">
        <f>BZ62*(1-Expenditure!BX58)</f>
        <v>0</v>
      </c>
      <c r="CA86" s="199">
        <f>CA62*(1-Expenditure!BY58)</f>
        <v>0</v>
      </c>
      <c r="CB86" s="199">
        <f>CB62*(1-Expenditure!BZ58)</f>
        <v>0</v>
      </c>
      <c r="CC86" s="199">
        <f>CC62*(1-Expenditure!CA58)</f>
        <v>0</v>
      </c>
      <c r="CD86" s="199">
        <f>CD62*(1-Expenditure!CB58)</f>
        <v>0</v>
      </c>
      <c r="CE86" s="199">
        <f>CE62*(1-Expenditure!CC58)</f>
        <v>0</v>
      </c>
      <c r="CF86" s="199">
        <f>CF62*(1-Expenditure!CD58)</f>
        <v>0</v>
      </c>
      <c r="CG86" s="199">
        <f>CG62*(1-Expenditure!CE58)</f>
        <v>0</v>
      </c>
      <c r="CH86" s="199">
        <f>CH62*(1-Expenditure!CF58)</f>
        <v>0</v>
      </c>
      <c r="CI86" s="199">
        <f>CI62*(1-Expenditure!CG58)</f>
        <v>0</v>
      </c>
      <c r="CJ86" s="199">
        <f>CJ62*(1-Expenditure!CH58)</f>
        <v>0</v>
      </c>
      <c r="CK86" s="199">
        <f>CK62*(1-Expenditure!CI58)</f>
        <v>0</v>
      </c>
      <c r="CL86" s="199">
        <f>CL62*(1-Expenditure!CJ58)</f>
        <v>0</v>
      </c>
      <c r="CM86" s="199">
        <f>CM62*(1-Expenditure!CK58)</f>
        <v>0</v>
      </c>
      <c r="CN86" s="199">
        <f>CN62*(1-Expenditure!CL58)</f>
        <v>0</v>
      </c>
      <c r="CO86" s="199">
        <f>CO62*(1-Expenditure!CM58)</f>
        <v>0</v>
      </c>
      <c r="CP86" s="199">
        <f>CP62*(1-Expenditure!CN58)</f>
        <v>0</v>
      </c>
      <c r="CQ86" s="199">
        <f>CQ62*(1-Expenditure!CO58)</f>
        <v>0</v>
      </c>
      <c r="CR86" s="199">
        <f>CR62*(1-Expenditure!CP58)</f>
        <v>0</v>
      </c>
      <c r="CS86" s="199">
        <f>CS62*(1-Expenditure!CQ58)</f>
        <v>0</v>
      </c>
      <c r="CT86" s="199">
        <f>CT62*(1-Expenditure!CR58)</f>
        <v>0</v>
      </c>
      <c r="CU86" s="199">
        <f>CU62*(1-Expenditure!CS58)</f>
        <v>0</v>
      </c>
      <c r="CV86" s="199">
        <f>CV62*(1-Expenditure!CT58)</f>
        <v>0</v>
      </c>
    </row>
    <row r="87" spans="3:104">
      <c r="C87" s="90"/>
      <c r="D87" s="90"/>
      <c r="E87" s="90" t="str">
        <f t="shared" si="29"/>
        <v>O&amp;M baseline costs</v>
      </c>
      <c r="F87" s="90"/>
      <c r="G87" s="179" t="s">
        <v>164</v>
      </c>
      <c r="H87" s="166"/>
      <c r="I87" s="180"/>
      <c r="J87" s="224">
        <f t="shared" si="30"/>
        <v>0</v>
      </c>
      <c r="L87" s="231"/>
      <c r="M87" s="199">
        <f>M63*(1-Expenditure!K59)</f>
        <v>0</v>
      </c>
      <c r="N87" s="199">
        <f>N63*(1-Expenditure!L59)</f>
        <v>0</v>
      </c>
      <c r="O87" s="199">
        <f>O63*(1-Expenditure!M59)</f>
        <v>0</v>
      </c>
      <c r="P87" s="199">
        <f>P63*(1-Expenditure!N59)</f>
        <v>0</v>
      </c>
      <c r="Q87" s="199">
        <f>Q63*(1-Expenditure!O59)</f>
        <v>0</v>
      </c>
      <c r="R87" s="199">
        <f>R63*(1-Expenditure!P59)</f>
        <v>0</v>
      </c>
      <c r="S87" s="199">
        <f>S63*(1-Expenditure!Q59)</f>
        <v>0</v>
      </c>
      <c r="T87" s="199">
        <f>T63*(1-Expenditure!R59)</f>
        <v>0</v>
      </c>
      <c r="U87" s="199">
        <f>U63*(1-Expenditure!S59)</f>
        <v>0</v>
      </c>
      <c r="V87" s="199">
        <f>V63*(1-Expenditure!T59)</f>
        <v>0</v>
      </c>
      <c r="W87" s="199">
        <f>W63*(1-Expenditure!U59)</f>
        <v>0</v>
      </c>
      <c r="X87" s="199">
        <f>X63*(1-Expenditure!V59)</f>
        <v>0</v>
      </c>
      <c r="Y87" s="199">
        <f>Y63*(1-Expenditure!W59)</f>
        <v>0</v>
      </c>
      <c r="Z87" s="199">
        <f>Z63*(1-Expenditure!X59)</f>
        <v>0</v>
      </c>
      <c r="AA87" s="199">
        <f>AA63*(1-Expenditure!Y59)</f>
        <v>0</v>
      </c>
      <c r="AB87" s="199">
        <f>AB63*(1-Expenditure!Z59)</f>
        <v>0</v>
      </c>
      <c r="AC87" s="199">
        <f>AC63*(1-Expenditure!AA59)</f>
        <v>0</v>
      </c>
      <c r="AD87" s="199">
        <f>AD63*(1-Expenditure!AB59)</f>
        <v>0</v>
      </c>
      <c r="AE87" s="199">
        <f>AE63*(1-Expenditure!AC59)</f>
        <v>0</v>
      </c>
      <c r="AF87" s="199">
        <f>AF63*(1-Expenditure!AD59)</f>
        <v>0</v>
      </c>
      <c r="AG87" s="199">
        <f>AG63*(1-Expenditure!AE59)</f>
        <v>0</v>
      </c>
      <c r="AH87" s="199">
        <f>AH63*(1-Expenditure!AF59)</f>
        <v>0</v>
      </c>
      <c r="AI87" s="199">
        <f>AI63*(1-Expenditure!AG59)</f>
        <v>0</v>
      </c>
      <c r="AJ87" s="199">
        <f>AJ63*(1-Expenditure!AH59)</f>
        <v>0</v>
      </c>
      <c r="AK87" s="199">
        <f>AK63*(1-Expenditure!AI59)</f>
        <v>0</v>
      </c>
      <c r="AL87" s="199">
        <f>AL63*(1-Expenditure!AJ59)</f>
        <v>0</v>
      </c>
      <c r="AM87" s="199">
        <f>AM63*(1-Expenditure!AK59)</f>
        <v>0</v>
      </c>
      <c r="AN87" s="199">
        <f>AN63*(1-Expenditure!AL59)</f>
        <v>0</v>
      </c>
      <c r="AO87" s="199">
        <f>AO63*(1-Expenditure!AM59)</f>
        <v>0</v>
      </c>
      <c r="AP87" s="199">
        <f>AP63*(1-Expenditure!AN59)</f>
        <v>0</v>
      </c>
      <c r="AQ87" s="199">
        <f>AQ63*(1-Expenditure!AO59)</f>
        <v>0</v>
      </c>
      <c r="AR87" s="199">
        <f>AR63*(1-Expenditure!AP59)</f>
        <v>0</v>
      </c>
      <c r="AS87" s="199">
        <f>AS63*(1-Expenditure!AQ59)</f>
        <v>0</v>
      </c>
      <c r="AT87" s="199">
        <f>AT63*(1-Expenditure!AR59)</f>
        <v>0</v>
      </c>
      <c r="AU87" s="199">
        <f>AU63*(1-Expenditure!AS59)</f>
        <v>0</v>
      </c>
      <c r="AV87" s="199">
        <f>AV63*(1-Expenditure!AT59)</f>
        <v>0</v>
      </c>
      <c r="AW87" s="199">
        <f>AW63*(1-Expenditure!AU59)</f>
        <v>0</v>
      </c>
      <c r="AX87" s="199">
        <f>AX63*(1-Expenditure!AV59)</f>
        <v>0</v>
      </c>
      <c r="AY87" s="199">
        <f>AY63*(1-Expenditure!AW59)</f>
        <v>0</v>
      </c>
      <c r="AZ87" s="199">
        <f>AZ63*(1-Expenditure!AX59)</f>
        <v>0</v>
      </c>
      <c r="BA87" s="199">
        <f>BA63*(1-Expenditure!AY59)</f>
        <v>0</v>
      </c>
      <c r="BB87" s="199">
        <f>BB63*(1-Expenditure!AZ59)</f>
        <v>0</v>
      </c>
      <c r="BC87" s="199">
        <f>BC63*(1-Expenditure!BA59)</f>
        <v>0</v>
      </c>
      <c r="BD87" s="199">
        <f>BD63*(1-Expenditure!BB59)</f>
        <v>0</v>
      </c>
      <c r="BE87" s="199">
        <f>BE63*(1-Expenditure!BC59)</f>
        <v>0</v>
      </c>
      <c r="BF87" s="199">
        <f>BF63*(1-Expenditure!BD59)</f>
        <v>0</v>
      </c>
      <c r="BG87" s="199">
        <f>BG63*(1-Expenditure!BE59)</f>
        <v>0</v>
      </c>
      <c r="BH87" s="199">
        <f>BH63*(1-Expenditure!BF59)</f>
        <v>0</v>
      </c>
      <c r="BI87" s="199">
        <f>BI63*(1-Expenditure!BG59)</f>
        <v>0</v>
      </c>
      <c r="BJ87" s="199">
        <f>BJ63*(1-Expenditure!BH59)</f>
        <v>0</v>
      </c>
      <c r="BK87" s="199">
        <f>BK63*(1-Expenditure!BI59)</f>
        <v>0</v>
      </c>
      <c r="BL87" s="199">
        <f>BL63*(1-Expenditure!BJ59)</f>
        <v>0</v>
      </c>
      <c r="BM87" s="199">
        <f>BM63*(1-Expenditure!BK59)</f>
        <v>0</v>
      </c>
      <c r="BN87" s="199">
        <f>BN63*(1-Expenditure!BL59)</f>
        <v>0</v>
      </c>
      <c r="BO87" s="199">
        <f>BO63*(1-Expenditure!BM59)</f>
        <v>0</v>
      </c>
      <c r="BP87" s="199">
        <f>BP63*(1-Expenditure!BN59)</f>
        <v>0</v>
      </c>
      <c r="BQ87" s="199">
        <f>BQ63*(1-Expenditure!BO59)</f>
        <v>0</v>
      </c>
      <c r="BR87" s="199">
        <f>BR63*(1-Expenditure!BP59)</f>
        <v>0</v>
      </c>
      <c r="BS87" s="199">
        <f>BS63*(1-Expenditure!BQ59)</f>
        <v>0</v>
      </c>
      <c r="BT87" s="199">
        <f>BT63*(1-Expenditure!BR59)</f>
        <v>0</v>
      </c>
      <c r="BU87" s="199">
        <f>BU63*(1-Expenditure!BS59)</f>
        <v>0</v>
      </c>
      <c r="BV87" s="199">
        <f>BV63*(1-Expenditure!BT59)</f>
        <v>0</v>
      </c>
      <c r="BW87" s="199">
        <f>BW63*(1-Expenditure!BU59)</f>
        <v>0</v>
      </c>
      <c r="BX87" s="199">
        <f>BX63*(1-Expenditure!BV59)</f>
        <v>0</v>
      </c>
      <c r="BY87" s="199">
        <f>BY63*(1-Expenditure!BW59)</f>
        <v>0</v>
      </c>
      <c r="BZ87" s="199">
        <f>BZ63*(1-Expenditure!BX59)</f>
        <v>0</v>
      </c>
      <c r="CA87" s="199">
        <f>CA63*(1-Expenditure!BY59)</f>
        <v>0</v>
      </c>
      <c r="CB87" s="199">
        <f>CB63*(1-Expenditure!BZ59)</f>
        <v>0</v>
      </c>
      <c r="CC87" s="199">
        <f>CC63*(1-Expenditure!CA59)</f>
        <v>0</v>
      </c>
      <c r="CD87" s="199">
        <f>CD63*(1-Expenditure!CB59)</f>
        <v>0</v>
      </c>
      <c r="CE87" s="199">
        <f>CE63*(1-Expenditure!CC59)</f>
        <v>0</v>
      </c>
      <c r="CF87" s="199">
        <f>CF63*(1-Expenditure!CD59)</f>
        <v>0</v>
      </c>
      <c r="CG87" s="199">
        <f>CG63*(1-Expenditure!CE59)</f>
        <v>0</v>
      </c>
      <c r="CH87" s="199">
        <f>CH63*(1-Expenditure!CF59)</f>
        <v>0</v>
      </c>
      <c r="CI87" s="199">
        <f>CI63*(1-Expenditure!CG59)</f>
        <v>0</v>
      </c>
      <c r="CJ87" s="199">
        <f>CJ63*(1-Expenditure!CH59)</f>
        <v>0</v>
      </c>
      <c r="CK87" s="199">
        <f>CK63*(1-Expenditure!CI59)</f>
        <v>0</v>
      </c>
      <c r="CL87" s="199">
        <f>CL63*(1-Expenditure!CJ59)</f>
        <v>0</v>
      </c>
      <c r="CM87" s="199">
        <f>CM63*(1-Expenditure!CK59)</f>
        <v>0</v>
      </c>
      <c r="CN87" s="199">
        <f>CN63*(1-Expenditure!CL59)</f>
        <v>0</v>
      </c>
      <c r="CO87" s="199">
        <f>CO63*(1-Expenditure!CM59)</f>
        <v>0</v>
      </c>
      <c r="CP87" s="199">
        <f>CP63*(1-Expenditure!CN59)</f>
        <v>0</v>
      </c>
      <c r="CQ87" s="199">
        <f>CQ63*(1-Expenditure!CO59)</f>
        <v>0</v>
      </c>
      <c r="CR87" s="199">
        <f>CR63*(1-Expenditure!CP59)</f>
        <v>0</v>
      </c>
      <c r="CS87" s="199">
        <f>CS63*(1-Expenditure!CQ59)</f>
        <v>0</v>
      </c>
      <c r="CT87" s="199">
        <f>CT63*(1-Expenditure!CR59)</f>
        <v>0</v>
      </c>
      <c r="CU87" s="199">
        <f>CU63*(1-Expenditure!CS59)</f>
        <v>0</v>
      </c>
      <c r="CV87" s="199">
        <f>CV63*(1-Expenditure!CT59)</f>
        <v>0</v>
      </c>
    </row>
    <row r="88" spans="3:104">
      <c r="C88" s="90"/>
      <c r="D88" s="90"/>
      <c r="E88" s="90" t="str">
        <f t="shared" si="29"/>
        <v>O&amp;M outage-related costs</v>
      </c>
      <c r="F88" s="90"/>
      <c r="G88" s="179" t="s">
        <v>164</v>
      </c>
      <c r="H88" s="166"/>
      <c r="I88" s="180"/>
      <c r="J88" s="224">
        <f t="shared" si="30"/>
        <v>0</v>
      </c>
      <c r="L88" s="231"/>
      <c r="M88" s="199">
        <f>M64*(1-Expenditure!K60)</f>
        <v>0</v>
      </c>
      <c r="N88" s="199">
        <f>N64*(1-Expenditure!L60)</f>
        <v>0</v>
      </c>
      <c r="O88" s="199">
        <f>O64*(1-Expenditure!M60)</f>
        <v>0</v>
      </c>
      <c r="P88" s="199">
        <f>P64*(1-Expenditure!N60)</f>
        <v>0</v>
      </c>
      <c r="Q88" s="199">
        <f>Q64*(1-Expenditure!O60)</f>
        <v>0</v>
      </c>
      <c r="R88" s="199">
        <f>R64*(1-Expenditure!P60)</f>
        <v>0</v>
      </c>
      <c r="S88" s="199">
        <f>S64*(1-Expenditure!Q60)</f>
        <v>0</v>
      </c>
      <c r="T88" s="199">
        <f>T64*(1-Expenditure!R60)</f>
        <v>0</v>
      </c>
      <c r="U88" s="199">
        <f>U64*(1-Expenditure!S60)</f>
        <v>0</v>
      </c>
      <c r="V88" s="199">
        <f>V64*(1-Expenditure!T60)</f>
        <v>0</v>
      </c>
      <c r="W88" s="199">
        <f>W64*(1-Expenditure!U60)</f>
        <v>0</v>
      </c>
      <c r="X88" s="199">
        <f>X64*(1-Expenditure!V60)</f>
        <v>0</v>
      </c>
      <c r="Y88" s="199">
        <f>Y64*(1-Expenditure!W60)</f>
        <v>0</v>
      </c>
      <c r="Z88" s="199">
        <f>Z64*(1-Expenditure!X60)</f>
        <v>0</v>
      </c>
      <c r="AA88" s="199">
        <f>AA64*(1-Expenditure!Y60)</f>
        <v>0</v>
      </c>
      <c r="AB88" s="199">
        <f>AB64*(1-Expenditure!Z60)</f>
        <v>0</v>
      </c>
      <c r="AC88" s="199">
        <f>AC64*(1-Expenditure!AA60)</f>
        <v>0</v>
      </c>
      <c r="AD88" s="199">
        <f>AD64*(1-Expenditure!AB60)</f>
        <v>0</v>
      </c>
      <c r="AE88" s="199">
        <f>AE64*(1-Expenditure!AC60)</f>
        <v>0</v>
      </c>
      <c r="AF88" s="199">
        <f>AF64*(1-Expenditure!AD60)</f>
        <v>0</v>
      </c>
      <c r="AG88" s="199">
        <f>AG64*(1-Expenditure!AE60)</f>
        <v>0</v>
      </c>
      <c r="AH88" s="199">
        <f>AH64*(1-Expenditure!AF60)</f>
        <v>0</v>
      </c>
      <c r="AI88" s="199">
        <f>AI64*(1-Expenditure!AG60)</f>
        <v>0</v>
      </c>
      <c r="AJ88" s="199">
        <f>AJ64*(1-Expenditure!AH60)</f>
        <v>0</v>
      </c>
      <c r="AK88" s="199">
        <f>AK64*(1-Expenditure!AI60)</f>
        <v>0</v>
      </c>
      <c r="AL88" s="199">
        <f>AL64*(1-Expenditure!AJ60)</f>
        <v>0</v>
      </c>
      <c r="AM88" s="199">
        <f>AM64*(1-Expenditure!AK60)</f>
        <v>0</v>
      </c>
      <c r="AN88" s="199">
        <f>AN64*(1-Expenditure!AL60)</f>
        <v>0</v>
      </c>
      <c r="AO88" s="199">
        <f>AO64*(1-Expenditure!AM60)</f>
        <v>0</v>
      </c>
      <c r="AP88" s="199">
        <f>AP64*(1-Expenditure!AN60)</f>
        <v>0</v>
      </c>
      <c r="AQ88" s="199">
        <f>AQ64*(1-Expenditure!AO60)</f>
        <v>0</v>
      </c>
      <c r="AR88" s="199">
        <f>AR64*(1-Expenditure!AP60)</f>
        <v>0</v>
      </c>
      <c r="AS88" s="199">
        <f>AS64*(1-Expenditure!AQ60)</f>
        <v>0</v>
      </c>
      <c r="AT88" s="199">
        <f>AT64*(1-Expenditure!AR60)</f>
        <v>0</v>
      </c>
      <c r="AU88" s="199">
        <f>AU64*(1-Expenditure!AS60)</f>
        <v>0</v>
      </c>
      <c r="AV88" s="199">
        <f>AV64*(1-Expenditure!AT60)</f>
        <v>0</v>
      </c>
      <c r="AW88" s="199">
        <f>AW64*(1-Expenditure!AU60)</f>
        <v>0</v>
      </c>
      <c r="AX88" s="199">
        <f>AX64*(1-Expenditure!AV60)</f>
        <v>0</v>
      </c>
      <c r="AY88" s="199">
        <f>AY64*(1-Expenditure!AW60)</f>
        <v>0</v>
      </c>
      <c r="AZ88" s="199">
        <f>AZ64*(1-Expenditure!AX60)</f>
        <v>0</v>
      </c>
      <c r="BA88" s="199">
        <f>BA64*(1-Expenditure!AY60)</f>
        <v>0</v>
      </c>
      <c r="BB88" s="199">
        <f>BB64*(1-Expenditure!AZ60)</f>
        <v>0</v>
      </c>
      <c r="BC88" s="199">
        <f>BC64*(1-Expenditure!BA60)</f>
        <v>0</v>
      </c>
      <c r="BD88" s="199">
        <f>BD64*(1-Expenditure!BB60)</f>
        <v>0</v>
      </c>
      <c r="BE88" s="199">
        <f>BE64*(1-Expenditure!BC60)</f>
        <v>0</v>
      </c>
      <c r="BF88" s="199">
        <f>BF64*(1-Expenditure!BD60)</f>
        <v>0</v>
      </c>
      <c r="BG88" s="199">
        <f>BG64*(1-Expenditure!BE60)</f>
        <v>0</v>
      </c>
      <c r="BH88" s="199">
        <f>BH64*(1-Expenditure!BF60)</f>
        <v>0</v>
      </c>
      <c r="BI88" s="199">
        <f>BI64*(1-Expenditure!BG60)</f>
        <v>0</v>
      </c>
      <c r="BJ88" s="199">
        <f>BJ64*(1-Expenditure!BH60)</f>
        <v>0</v>
      </c>
      <c r="BK88" s="199">
        <f>BK64*(1-Expenditure!BI60)</f>
        <v>0</v>
      </c>
      <c r="BL88" s="199">
        <f>BL64*(1-Expenditure!BJ60)</f>
        <v>0</v>
      </c>
      <c r="BM88" s="199">
        <f>BM64*(1-Expenditure!BK60)</f>
        <v>0</v>
      </c>
      <c r="BN88" s="199">
        <f>BN64*(1-Expenditure!BL60)</f>
        <v>0</v>
      </c>
      <c r="BO88" s="199">
        <f>BO64*(1-Expenditure!BM60)</f>
        <v>0</v>
      </c>
      <c r="BP88" s="199">
        <f>BP64*(1-Expenditure!BN60)</f>
        <v>0</v>
      </c>
      <c r="BQ88" s="199">
        <f>BQ64*(1-Expenditure!BO60)</f>
        <v>0</v>
      </c>
      <c r="BR88" s="199">
        <f>BR64*(1-Expenditure!BP60)</f>
        <v>0</v>
      </c>
      <c r="BS88" s="199">
        <f>BS64*(1-Expenditure!BQ60)</f>
        <v>0</v>
      </c>
      <c r="BT88" s="199">
        <f>BT64*(1-Expenditure!BR60)</f>
        <v>0</v>
      </c>
      <c r="BU88" s="199">
        <f>BU64*(1-Expenditure!BS60)</f>
        <v>0</v>
      </c>
      <c r="BV88" s="199">
        <f>BV64*(1-Expenditure!BT60)</f>
        <v>0</v>
      </c>
      <c r="BW88" s="199">
        <f>BW64*(1-Expenditure!BU60)</f>
        <v>0</v>
      </c>
      <c r="BX88" s="199">
        <f>BX64*(1-Expenditure!BV60)</f>
        <v>0</v>
      </c>
      <c r="BY88" s="199">
        <f>BY64*(1-Expenditure!BW60)</f>
        <v>0</v>
      </c>
      <c r="BZ88" s="199">
        <f>BZ64*(1-Expenditure!BX60)</f>
        <v>0</v>
      </c>
      <c r="CA88" s="199">
        <f>CA64*(1-Expenditure!BY60)</f>
        <v>0</v>
      </c>
      <c r="CB88" s="199">
        <f>CB64*(1-Expenditure!BZ60)</f>
        <v>0</v>
      </c>
      <c r="CC88" s="199">
        <f>CC64*(1-Expenditure!CA60)</f>
        <v>0</v>
      </c>
      <c r="CD88" s="199">
        <f>CD64*(1-Expenditure!CB60)</f>
        <v>0</v>
      </c>
      <c r="CE88" s="199">
        <f>CE64*(1-Expenditure!CC60)</f>
        <v>0</v>
      </c>
      <c r="CF88" s="199">
        <f>CF64*(1-Expenditure!CD60)</f>
        <v>0</v>
      </c>
      <c r="CG88" s="199">
        <f>CG64*(1-Expenditure!CE60)</f>
        <v>0</v>
      </c>
      <c r="CH88" s="199">
        <f>CH64*(1-Expenditure!CF60)</f>
        <v>0</v>
      </c>
      <c r="CI88" s="199">
        <f>CI64*(1-Expenditure!CG60)</f>
        <v>0</v>
      </c>
      <c r="CJ88" s="199">
        <f>CJ64*(1-Expenditure!CH60)</f>
        <v>0</v>
      </c>
      <c r="CK88" s="199">
        <f>CK64*(1-Expenditure!CI60)</f>
        <v>0</v>
      </c>
      <c r="CL88" s="199">
        <f>CL64*(1-Expenditure!CJ60)</f>
        <v>0</v>
      </c>
      <c r="CM88" s="199">
        <f>CM64*(1-Expenditure!CK60)</f>
        <v>0</v>
      </c>
      <c r="CN88" s="199">
        <f>CN64*(1-Expenditure!CL60)</f>
        <v>0</v>
      </c>
      <c r="CO88" s="199">
        <f>CO64*(1-Expenditure!CM60)</f>
        <v>0</v>
      </c>
      <c r="CP88" s="199">
        <f>CP64*(1-Expenditure!CN60)</f>
        <v>0</v>
      </c>
      <c r="CQ88" s="199">
        <f>CQ64*(1-Expenditure!CO60)</f>
        <v>0</v>
      </c>
      <c r="CR88" s="199">
        <f>CR64*(1-Expenditure!CP60)</f>
        <v>0</v>
      </c>
      <c r="CS88" s="199">
        <f>CS64*(1-Expenditure!CQ60)</f>
        <v>0</v>
      </c>
      <c r="CT88" s="199">
        <f>CT64*(1-Expenditure!CR60)</f>
        <v>0</v>
      </c>
      <c r="CU88" s="199">
        <f>CU64*(1-Expenditure!CS60)</f>
        <v>0</v>
      </c>
      <c r="CV88" s="199">
        <f>CV64*(1-Expenditure!CT60)</f>
        <v>0</v>
      </c>
    </row>
    <row r="89" spans="3:104">
      <c r="C89" s="90"/>
      <c r="D89" s="90"/>
      <c r="E89" s="90" t="str">
        <f t="shared" si="29"/>
        <v>Refurbishments</v>
      </c>
      <c r="F89" s="90"/>
      <c r="G89" s="179" t="s">
        <v>164</v>
      </c>
      <c r="H89" s="166"/>
      <c r="I89" s="180"/>
      <c r="J89" s="224">
        <f t="shared" si="30"/>
        <v>0</v>
      </c>
      <c r="L89" s="231"/>
      <c r="M89" s="199">
        <f>M65*(1-Expenditure!K61)</f>
        <v>0</v>
      </c>
      <c r="N89" s="199">
        <f>N65*(1-Expenditure!L61)</f>
        <v>0</v>
      </c>
      <c r="O89" s="199">
        <f>O65*(1-Expenditure!M61)</f>
        <v>0</v>
      </c>
      <c r="P89" s="199">
        <f>P65*(1-Expenditure!N61)</f>
        <v>0</v>
      </c>
      <c r="Q89" s="199">
        <f>Q65*(1-Expenditure!O61)</f>
        <v>0</v>
      </c>
      <c r="R89" s="199">
        <f>R65*(1-Expenditure!P61)</f>
        <v>0</v>
      </c>
      <c r="S89" s="199">
        <f>S65*(1-Expenditure!Q61)</f>
        <v>0</v>
      </c>
      <c r="T89" s="199">
        <f>T65*(1-Expenditure!R61)</f>
        <v>0</v>
      </c>
      <c r="U89" s="199">
        <f>U65*(1-Expenditure!S61)</f>
        <v>0</v>
      </c>
      <c r="V89" s="199">
        <f>V65*(1-Expenditure!T61)</f>
        <v>0</v>
      </c>
      <c r="W89" s="199">
        <f>W65*(1-Expenditure!U61)</f>
        <v>0</v>
      </c>
      <c r="X89" s="199">
        <f>X65*(1-Expenditure!V61)</f>
        <v>0</v>
      </c>
      <c r="Y89" s="199">
        <f>Y65*(1-Expenditure!W61)</f>
        <v>0</v>
      </c>
      <c r="Z89" s="199">
        <f>Z65*(1-Expenditure!X61)</f>
        <v>0</v>
      </c>
      <c r="AA89" s="199">
        <f>AA65*(1-Expenditure!Y61)</f>
        <v>0</v>
      </c>
      <c r="AB89" s="199">
        <f>AB65*(1-Expenditure!Z61)</f>
        <v>0</v>
      </c>
      <c r="AC89" s="199">
        <f>AC65*(1-Expenditure!AA61)</f>
        <v>0</v>
      </c>
      <c r="AD89" s="199">
        <f>AD65*(1-Expenditure!AB61)</f>
        <v>0</v>
      </c>
      <c r="AE89" s="199">
        <f>AE65*(1-Expenditure!AC61)</f>
        <v>0</v>
      </c>
      <c r="AF89" s="199">
        <f>AF65*(1-Expenditure!AD61)</f>
        <v>0</v>
      </c>
      <c r="AG89" s="199">
        <f>AG65*(1-Expenditure!AE61)</f>
        <v>0</v>
      </c>
      <c r="AH89" s="199">
        <f>AH65*(1-Expenditure!AF61)</f>
        <v>0</v>
      </c>
      <c r="AI89" s="199">
        <f>AI65*(1-Expenditure!AG61)</f>
        <v>0</v>
      </c>
      <c r="AJ89" s="199">
        <f>AJ65*(1-Expenditure!AH61)</f>
        <v>0</v>
      </c>
      <c r="AK89" s="199">
        <f>AK65*(1-Expenditure!AI61)</f>
        <v>0</v>
      </c>
      <c r="AL89" s="199">
        <f>AL65*(1-Expenditure!AJ61)</f>
        <v>0</v>
      </c>
      <c r="AM89" s="199">
        <f>AM65*(1-Expenditure!AK61)</f>
        <v>0</v>
      </c>
      <c r="AN89" s="199">
        <f>AN65*(1-Expenditure!AL61)</f>
        <v>0</v>
      </c>
      <c r="AO89" s="199">
        <f>AO65*(1-Expenditure!AM61)</f>
        <v>0</v>
      </c>
      <c r="AP89" s="199">
        <f>AP65*(1-Expenditure!AN61)</f>
        <v>0</v>
      </c>
      <c r="AQ89" s="199">
        <f>AQ65*(1-Expenditure!AO61)</f>
        <v>0</v>
      </c>
      <c r="AR89" s="199">
        <f>AR65*(1-Expenditure!AP61)</f>
        <v>0</v>
      </c>
      <c r="AS89" s="199">
        <f>AS65*(1-Expenditure!AQ61)</f>
        <v>0</v>
      </c>
      <c r="AT89" s="199">
        <f>AT65*(1-Expenditure!AR61)</f>
        <v>0</v>
      </c>
      <c r="AU89" s="199">
        <f>AU65*(1-Expenditure!AS61)</f>
        <v>0</v>
      </c>
      <c r="AV89" s="199">
        <f>AV65*(1-Expenditure!AT61)</f>
        <v>0</v>
      </c>
      <c r="AW89" s="199">
        <f>AW65*(1-Expenditure!AU61)</f>
        <v>0</v>
      </c>
      <c r="AX89" s="199">
        <f>AX65*(1-Expenditure!AV61)</f>
        <v>0</v>
      </c>
      <c r="AY89" s="199">
        <f>AY65*(1-Expenditure!AW61)</f>
        <v>0</v>
      </c>
      <c r="AZ89" s="199">
        <f>AZ65*(1-Expenditure!AX61)</f>
        <v>0</v>
      </c>
      <c r="BA89" s="199">
        <f>BA65*(1-Expenditure!AY61)</f>
        <v>0</v>
      </c>
      <c r="BB89" s="199">
        <f>BB65*(1-Expenditure!AZ61)</f>
        <v>0</v>
      </c>
      <c r="BC89" s="199">
        <f>BC65*(1-Expenditure!BA61)</f>
        <v>0</v>
      </c>
      <c r="BD89" s="199">
        <f>BD65*(1-Expenditure!BB61)</f>
        <v>0</v>
      </c>
      <c r="BE89" s="199">
        <f>BE65*(1-Expenditure!BC61)</f>
        <v>0</v>
      </c>
      <c r="BF89" s="199">
        <f>BF65*(1-Expenditure!BD61)</f>
        <v>0</v>
      </c>
      <c r="BG89" s="199">
        <f>BG65*(1-Expenditure!BE61)</f>
        <v>0</v>
      </c>
      <c r="BH89" s="199">
        <f>BH65*(1-Expenditure!BF61)</f>
        <v>0</v>
      </c>
      <c r="BI89" s="199">
        <f>BI65*(1-Expenditure!BG61)</f>
        <v>0</v>
      </c>
      <c r="BJ89" s="199">
        <f>BJ65*(1-Expenditure!BH61)</f>
        <v>0</v>
      </c>
      <c r="BK89" s="199">
        <f>BK65*(1-Expenditure!BI61)</f>
        <v>0</v>
      </c>
      <c r="BL89" s="199">
        <f>BL65*(1-Expenditure!BJ61)</f>
        <v>0</v>
      </c>
      <c r="BM89" s="199">
        <f>BM65*(1-Expenditure!BK61)</f>
        <v>0</v>
      </c>
      <c r="BN89" s="199">
        <f>BN65*(1-Expenditure!BL61)</f>
        <v>0</v>
      </c>
      <c r="BO89" s="199">
        <f>BO65*(1-Expenditure!BM61)</f>
        <v>0</v>
      </c>
      <c r="BP89" s="199">
        <f>BP65*(1-Expenditure!BN61)</f>
        <v>0</v>
      </c>
      <c r="BQ89" s="199">
        <f>BQ65*(1-Expenditure!BO61)</f>
        <v>0</v>
      </c>
      <c r="BR89" s="199">
        <f>BR65*(1-Expenditure!BP61)</f>
        <v>0</v>
      </c>
      <c r="BS89" s="199">
        <f>BS65*(1-Expenditure!BQ61)</f>
        <v>0</v>
      </c>
      <c r="BT89" s="199">
        <f>BT65*(1-Expenditure!BR61)</f>
        <v>0</v>
      </c>
      <c r="BU89" s="199">
        <f>BU65*(1-Expenditure!BS61)</f>
        <v>0</v>
      </c>
      <c r="BV89" s="199">
        <f>BV65*(1-Expenditure!BT61)</f>
        <v>0</v>
      </c>
      <c r="BW89" s="199">
        <f>BW65*(1-Expenditure!BU61)</f>
        <v>0</v>
      </c>
      <c r="BX89" s="199">
        <f>BX65*(1-Expenditure!BV61)</f>
        <v>0</v>
      </c>
      <c r="BY89" s="199">
        <f>BY65*(1-Expenditure!BW61)</f>
        <v>0</v>
      </c>
      <c r="BZ89" s="199">
        <f>BZ65*(1-Expenditure!BX61)</f>
        <v>0</v>
      </c>
      <c r="CA89" s="199">
        <f>CA65*(1-Expenditure!BY61)</f>
        <v>0</v>
      </c>
      <c r="CB89" s="199">
        <f>CB65*(1-Expenditure!BZ61)</f>
        <v>0</v>
      </c>
      <c r="CC89" s="199">
        <f>CC65*(1-Expenditure!CA61)</f>
        <v>0</v>
      </c>
      <c r="CD89" s="199">
        <f>CD65*(1-Expenditure!CB61)</f>
        <v>0</v>
      </c>
      <c r="CE89" s="199">
        <f>CE65*(1-Expenditure!CC61)</f>
        <v>0</v>
      </c>
      <c r="CF89" s="199">
        <f>CF65*(1-Expenditure!CD61)</f>
        <v>0</v>
      </c>
      <c r="CG89" s="199">
        <f>CG65*(1-Expenditure!CE61)</f>
        <v>0</v>
      </c>
      <c r="CH89" s="199">
        <f>CH65*(1-Expenditure!CF61)</f>
        <v>0</v>
      </c>
      <c r="CI89" s="199">
        <f>CI65*(1-Expenditure!CG61)</f>
        <v>0</v>
      </c>
      <c r="CJ89" s="199">
        <f>CJ65*(1-Expenditure!CH61)</f>
        <v>0</v>
      </c>
      <c r="CK89" s="199">
        <f>CK65*(1-Expenditure!CI61)</f>
        <v>0</v>
      </c>
      <c r="CL89" s="199">
        <f>CL65*(1-Expenditure!CJ61)</f>
        <v>0</v>
      </c>
      <c r="CM89" s="199">
        <f>CM65*(1-Expenditure!CK61)</f>
        <v>0</v>
      </c>
      <c r="CN89" s="199">
        <f>CN65*(1-Expenditure!CL61)</f>
        <v>0</v>
      </c>
      <c r="CO89" s="199">
        <f>CO65*(1-Expenditure!CM61)</f>
        <v>0</v>
      </c>
      <c r="CP89" s="199">
        <f>CP65*(1-Expenditure!CN61)</f>
        <v>0</v>
      </c>
      <c r="CQ89" s="199">
        <f>CQ65*(1-Expenditure!CO61)</f>
        <v>0</v>
      </c>
      <c r="CR89" s="199">
        <f>CR65*(1-Expenditure!CP61)</f>
        <v>0</v>
      </c>
      <c r="CS89" s="199">
        <f>CS65*(1-Expenditure!CQ61)</f>
        <v>0</v>
      </c>
      <c r="CT89" s="199">
        <f>CT65*(1-Expenditure!CR61)</f>
        <v>0</v>
      </c>
      <c r="CU89" s="199">
        <f>CU65*(1-Expenditure!CS61)</f>
        <v>0</v>
      </c>
      <c r="CV89" s="199">
        <f>CV65*(1-Expenditure!CT61)</f>
        <v>0</v>
      </c>
    </row>
    <row r="90" spans="3:104">
      <c r="C90" s="90"/>
      <c r="D90" s="90"/>
      <c r="E90" s="90" t="str">
        <f t="shared" si="29"/>
        <v>Insurance</v>
      </c>
      <c r="F90" s="90"/>
      <c r="G90" s="179" t="s">
        <v>164</v>
      </c>
      <c r="H90" s="166"/>
      <c r="I90" s="180"/>
      <c r="J90" s="224">
        <f t="shared" si="30"/>
        <v>0</v>
      </c>
      <c r="L90" s="231"/>
      <c r="M90" s="199">
        <f>M66*(1-Expenditure!K62)</f>
        <v>0</v>
      </c>
      <c r="N90" s="199">
        <f>N66*(1-Expenditure!L62)</f>
        <v>0</v>
      </c>
      <c r="O90" s="199">
        <f>O66*(1-Expenditure!M62)</f>
        <v>0</v>
      </c>
      <c r="P90" s="199">
        <f>P66*(1-Expenditure!N62)</f>
        <v>0</v>
      </c>
      <c r="Q90" s="199">
        <f>Q66*(1-Expenditure!O62)</f>
        <v>0</v>
      </c>
      <c r="R90" s="199">
        <f>R66*(1-Expenditure!P62)</f>
        <v>0</v>
      </c>
      <c r="S90" s="199">
        <f>S66*(1-Expenditure!Q62)</f>
        <v>0</v>
      </c>
      <c r="T90" s="199">
        <f>T66*(1-Expenditure!R62)</f>
        <v>0</v>
      </c>
      <c r="U90" s="199">
        <f>U66*(1-Expenditure!S62)</f>
        <v>0</v>
      </c>
      <c r="V90" s="199">
        <f>V66*(1-Expenditure!T62)</f>
        <v>0</v>
      </c>
      <c r="W90" s="199">
        <f>W66*(1-Expenditure!U62)</f>
        <v>0</v>
      </c>
      <c r="X90" s="199">
        <f>X66*(1-Expenditure!V62)</f>
        <v>0</v>
      </c>
      <c r="Y90" s="199">
        <f>Y66*(1-Expenditure!W62)</f>
        <v>0</v>
      </c>
      <c r="Z90" s="199">
        <f>Z66*(1-Expenditure!X62)</f>
        <v>0</v>
      </c>
      <c r="AA90" s="199">
        <f>AA66*(1-Expenditure!Y62)</f>
        <v>0</v>
      </c>
      <c r="AB90" s="199">
        <f>AB66*(1-Expenditure!Z62)</f>
        <v>0</v>
      </c>
      <c r="AC90" s="199">
        <f>AC66*(1-Expenditure!AA62)</f>
        <v>0</v>
      </c>
      <c r="AD90" s="199">
        <f>AD66*(1-Expenditure!AB62)</f>
        <v>0</v>
      </c>
      <c r="AE90" s="199">
        <f>AE66*(1-Expenditure!AC62)</f>
        <v>0</v>
      </c>
      <c r="AF90" s="199">
        <f>AF66*(1-Expenditure!AD62)</f>
        <v>0</v>
      </c>
      <c r="AG90" s="199">
        <f>AG66*(1-Expenditure!AE62)</f>
        <v>0</v>
      </c>
      <c r="AH90" s="199">
        <f>AH66*(1-Expenditure!AF62)</f>
        <v>0</v>
      </c>
      <c r="AI90" s="199">
        <f>AI66*(1-Expenditure!AG62)</f>
        <v>0</v>
      </c>
      <c r="AJ90" s="199">
        <f>AJ66*(1-Expenditure!AH62)</f>
        <v>0</v>
      </c>
      <c r="AK90" s="199">
        <f>AK66*(1-Expenditure!AI62)</f>
        <v>0</v>
      </c>
      <c r="AL90" s="199">
        <f>AL66*(1-Expenditure!AJ62)</f>
        <v>0</v>
      </c>
      <c r="AM90" s="199">
        <f>AM66*(1-Expenditure!AK62)</f>
        <v>0</v>
      </c>
      <c r="AN90" s="199">
        <f>AN66*(1-Expenditure!AL62)</f>
        <v>0</v>
      </c>
      <c r="AO90" s="199">
        <f>AO66*(1-Expenditure!AM62)</f>
        <v>0</v>
      </c>
      <c r="AP90" s="199">
        <f>AP66*(1-Expenditure!AN62)</f>
        <v>0</v>
      </c>
      <c r="AQ90" s="199">
        <f>AQ66*(1-Expenditure!AO62)</f>
        <v>0</v>
      </c>
      <c r="AR90" s="199">
        <f>AR66*(1-Expenditure!AP62)</f>
        <v>0</v>
      </c>
      <c r="AS90" s="199">
        <f>AS66*(1-Expenditure!AQ62)</f>
        <v>0</v>
      </c>
      <c r="AT90" s="199">
        <f>AT66*(1-Expenditure!AR62)</f>
        <v>0</v>
      </c>
      <c r="AU90" s="199">
        <f>AU66*(1-Expenditure!AS62)</f>
        <v>0</v>
      </c>
      <c r="AV90" s="199">
        <f>AV66*(1-Expenditure!AT62)</f>
        <v>0</v>
      </c>
      <c r="AW90" s="199">
        <f>AW66*(1-Expenditure!AU62)</f>
        <v>0</v>
      </c>
      <c r="AX90" s="199">
        <f>AX66*(1-Expenditure!AV62)</f>
        <v>0</v>
      </c>
      <c r="AY90" s="199">
        <f>AY66*(1-Expenditure!AW62)</f>
        <v>0</v>
      </c>
      <c r="AZ90" s="199">
        <f>AZ66*(1-Expenditure!AX62)</f>
        <v>0</v>
      </c>
      <c r="BA90" s="199">
        <f>BA66*(1-Expenditure!AY62)</f>
        <v>0</v>
      </c>
      <c r="BB90" s="199">
        <f>BB66*(1-Expenditure!AZ62)</f>
        <v>0</v>
      </c>
      <c r="BC90" s="199">
        <f>BC66*(1-Expenditure!BA62)</f>
        <v>0</v>
      </c>
      <c r="BD90" s="199">
        <f>BD66*(1-Expenditure!BB62)</f>
        <v>0</v>
      </c>
      <c r="BE90" s="199">
        <f>BE66*(1-Expenditure!BC62)</f>
        <v>0</v>
      </c>
      <c r="BF90" s="199">
        <f>BF66*(1-Expenditure!BD62)</f>
        <v>0</v>
      </c>
      <c r="BG90" s="199">
        <f>BG66*(1-Expenditure!BE62)</f>
        <v>0</v>
      </c>
      <c r="BH90" s="199">
        <f>BH66*(1-Expenditure!BF62)</f>
        <v>0</v>
      </c>
      <c r="BI90" s="199">
        <f>BI66*(1-Expenditure!BG62)</f>
        <v>0</v>
      </c>
      <c r="BJ90" s="199">
        <f>BJ66*(1-Expenditure!BH62)</f>
        <v>0</v>
      </c>
      <c r="BK90" s="199">
        <f>BK66*(1-Expenditure!BI62)</f>
        <v>0</v>
      </c>
      <c r="BL90" s="199">
        <f>BL66*(1-Expenditure!BJ62)</f>
        <v>0</v>
      </c>
      <c r="BM90" s="199">
        <f>BM66*(1-Expenditure!BK62)</f>
        <v>0</v>
      </c>
      <c r="BN90" s="199">
        <f>BN66*(1-Expenditure!BL62)</f>
        <v>0</v>
      </c>
      <c r="BO90" s="199">
        <f>BO66*(1-Expenditure!BM62)</f>
        <v>0</v>
      </c>
      <c r="BP90" s="199">
        <f>BP66*(1-Expenditure!BN62)</f>
        <v>0</v>
      </c>
      <c r="BQ90" s="199">
        <f>BQ66*(1-Expenditure!BO62)</f>
        <v>0</v>
      </c>
      <c r="BR90" s="199">
        <f>BR66*(1-Expenditure!BP62)</f>
        <v>0</v>
      </c>
      <c r="BS90" s="199">
        <f>BS66*(1-Expenditure!BQ62)</f>
        <v>0</v>
      </c>
      <c r="BT90" s="199">
        <f>BT66*(1-Expenditure!BR62)</f>
        <v>0</v>
      </c>
      <c r="BU90" s="199">
        <f>BU66*(1-Expenditure!BS62)</f>
        <v>0</v>
      </c>
      <c r="BV90" s="199">
        <f>BV66*(1-Expenditure!BT62)</f>
        <v>0</v>
      </c>
      <c r="BW90" s="199">
        <f>BW66*(1-Expenditure!BU62)</f>
        <v>0</v>
      </c>
      <c r="BX90" s="199">
        <f>BX66*(1-Expenditure!BV62)</f>
        <v>0</v>
      </c>
      <c r="BY90" s="199">
        <f>BY66*(1-Expenditure!BW62)</f>
        <v>0</v>
      </c>
      <c r="BZ90" s="199">
        <f>BZ66*(1-Expenditure!BX62)</f>
        <v>0</v>
      </c>
      <c r="CA90" s="199">
        <f>CA66*(1-Expenditure!BY62)</f>
        <v>0</v>
      </c>
      <c r="CB90" s="199">
        <f>CB66*(1-Expenditure!BZ62)</f>
        <v>0</v>
      </c>
      <c r="CC90" s="199">
        <f>CC66*(1-Expenditure!CA62)</f>
        <v>0</v>
      </c>
      <c r="CD90" s="199">
        <f>CD66*(1-Expenditure!CB62)</f>
        <v>0</v>
      </c>
      <c r="CE90" s="199">
        <f>CE66*(1-Expenditure!CC62)</f>
        <v>0</v>
      </c>
      <c r="CF90" s="199">
        <f>CF66*(1-Expenditure!CD62)</f>
        <v>0</v>
      </c>
      <c r="CG90" s="199">
        <f>CG66*(1-Expenditure!CE62)</f>
        <v>0</v>
      </c>
      <c r="CH90" s="199">
        <f>CH66*(1-Expenditure!CF62)</f>
        <v>0</v>
      </c>
      <c r="CI90" s="199">
        <f>CI66*(1-Expenditure!CG62)</f>
        <v>0</v>
      </c>
      <c r="CJ90" s="199">
        <f>CJ66*(1-Expenditure!CH62)</f>
        <v>0</v>
      </c>
      <c r="CK90" s="199">
        <f>CK66*(1-Expenditure!CI62)</f>
        <v>0</v>
      </c>
      <c r="CL90" s="199">
        <f>CL66*(1-Expenditure!CJ62)</f>
        <v>0</v>
      </c>
      <c r="CM90" s="199">
        <f>CM66*(1-Expenditure!CK62)</f>
        <v>0</v>
      </c>
      <c r="CN90" s="199">
        <f>CN66*(1-Expenditure!CL62)</f>
        <v>0</v>
      </c>
      <c r="CO90" s="199">
        <f>CO66*(1-Expenditure!CM62)</f>
        <v>0</v>
      </c>
      <c r="CP90" s="199">
        <f>CP66*(1-Expenditure!CN62)</f>
        <v>0</v>
      </c>
      <c r="CQ90" s="199">
        <f>CQ66*(1-Expenditure!CO62)</f>
        <v>0</v>
      </c>
      <c r="CR90" s="199">
        <f>CR66*(1-Expenditure!CP62)</f>
        <v>0</v>
      </c>
      <c r="CS90" s="199">
        <f>CS66*(1-Expenditure!CQ62)</f>
        <v>0</v>
      </c>
      <c r="CT90" s="199">
        <f>CT66*(1-Expenditure!CR62)</f>
        <v>0</v>
      </c>
      <c r="CU90" s="199">
        <f>CU66*(1-Expenditure!CS62)</f>
        <v>0</v>
      </c>
      <c r="CV90" s="199">
        <f>CV66*(1-Expenditure!CT62)</f>
        <v>0</v>
      </c>
    </row>
    <row r="91" spans="3:104">
      <c r="C91" s="90"/>
      <c r="D91" s="90"/>
      <c r="E91" s="90" t="str">
        <f t="shared" si="29"/>
        <v>ISFS CAPEX</v>
      </c>
      <c r="F91" s="90"/>
      <c r="G91" s="179" t="s">
        <v>164</v>
      </c>
      <c r="H91" s="166"/>
      <c r="I91" s="180"/>
      <c r="J91" s="224">
        <f t="shared" si="30"/>
        <v>0</v>
      </c>
      <c r="L91" s="231"/>
      <c r="M91" s="199">
        <f>M67*(1-Expenditure!K63)</f>
        <v>0</v>
      </c>
      <c r="N91" s="199">
        <f>N67*(1-Expenditure!L63)</f>
        <v>0</v>
      </c>
      <c r="O91" s="199">
        <f>O67*(1-Expenditure!M63)</f>
        <v>0</v>
      </c>
      <c r="P91" s="199">
        <f>P67*(1-Expenditure!N63)</f>
        <v>0</v>
      </c>
      <c r="Q91" s="199">
        <f>Q67*(1-Expenditure!O63)</f>
        <v>0</v>
      </c>
      <c r="R91" s="199">
        <f>R67*(1-Expenditure!P63)</f>
        <v>0</v>
      </c>
      <c r="S91" s="199">
        <f>S67*(1-Expenditure!Q63)</f>
        <v>0</v>
      </c>
      <c r="T91" s="199">
        <f>T67*(1-Expenditure!R63)</f>
        <v>0</v>
      </c>
      <c r="U91" s="199">
        <f>U67*(1-Expenditure!S63)</f>
        <v>0</v>
      </c>
      <c r="V91" s="199">
        <f>V67*(1-Expenditure!T63)</f>
        <v>0</v>
      </c>
      <c r="W91" s="199">
        <f>W67*(1-Expenditure!U63)</f>
        <v>0</v>
      </c>
      <c r="X91" s="199">
        <f>X67*(1-Expenditure!V63)</f>
        <v>0</v>
      </c>
      <c r="Y91" s="199">
        <f>Y67*(1-Expenditure!W63)</f>
        <v>0</v>
      </c>
      <c r="Z91" s="199">
        <f>Z67*(1-Expenditure!X63)</f>
        <v>0</v>
      </c>
      <c r="AA91" s="199">
        <f>AA67*(1-Expenditure!Y63)</f>
        <v>0</v>
      </c>
      <c r="AB91" s="199">
        <f>AB67*(1-Expenditure!Z63)</f>
        <v>0</v>
      </c>
      <c r="AC91" s="199">
        <f>AC67*(1-Expenditure!AA63)</f>
        <v>0</v>
      </c>
      <c r="AD91" s="199">
        <f>AD67*(1-Expenditure!AB63)</f>
        <v>0</v>
      </c>
      <c r="AE91" s="199">
        <f>AE67*(1-Expenditure!AC63)</f>
        <v>0</v>
      </c>
      <c r="AF91" s="199">
        <f>AF67*(1-Expenditure!AD63)</f>
        <v>0</v>
      </c>
      <c r="AG91" s="199">
        <f>AG67*(1-Expenditure!AE63)</f>
        <v>0</v>
      </c>
      <c r="AH91" s="199">
        <f>AH67*(1-Expenditure!AF63)</f>
        <v>0</v>
      </c>
      <c r="AI91" s="199">
        <f>AI67*(1-Expenditure!AG63)</f>
        <v>0</v>
      </c>
      <c r="AJ91" s="199">
        <f>AJ67*(1-Expenditure!AH63)</f>
        <v>0</v>
      </c>
      <c r="AK91" s="199">
        <f>AK67*(1-Expenditure!AI63)</f>
        <v>0</v>
      </c>
      <c r="AL91" s="199">
        <f>AL67*(1-Expenditure!AJ63)</f>
        <v>0</v>
      </c>
      <c r="AM91" s="199">
        <f>AM67*(1-Expenditure!AK63)</f>
        <v>0</v>
      </c>
      <c r="AN91" s="199">
        <f>AN67*(1-Expenditure!AL63)</f>
        <v>0</v>
      </c>
      <c r="AO91" s="199">
        <f>AO67*(1-Expenditure!AM63)</f>
        <v>0</v>
      </c>
      <c r="AP91" s="199">
        <f>AP67*(1-Expenditure!AN63)</f>
        <v>0</v>
      </c>
      <c r="AQ91" s="199">
        <f>AQ67*(1-Expenditure!AO63)</f>
        <v>0</v>
      </c>
      <c r="AR91" s="199">
        <f>AR67*(1-Expenditure!AP63)</f>
        <v>0</v>
      </c>
      <c r="AS91" s="199">
        <f>AS67*(1-Expenditure!AQ63)</f>
        <v>0</v>
      </c>
      <c r="AT91" s="199">
        <f>AT67*(1-Expenditure!AR63)</f>
        <v>0</v>
      </c>
      <c r="AU91" s="199">
        <f>AU67*(1-Expenditure!AS63)</f>
        <v>0</v>
      </c>
      <c r="AV91" s="199">
        <f>AV67*(1-Expenditure!AT63)</f>
        <v>0</v>
      </c>
      <c r="AW91" s="199">
        <f>AW67*(1-Expenditure!AU63)</f>
        <v>0</v>
      </c>
      <c r="AX91" s="199">
        <f>AX67*(1-Expenditure!AV63)</f>
        <v>0</v>
      </c>
      <c r="AY91" s="199">
        <f>AY67*(1-Expenditure!AW63)</f>
        <v>0</v>
      </c>
      <c r="AZ91" s="199">
        <f>AZ67*(1-Expenditure!AX63)</f>
        <v>0</v>
      </c>
      <c r="BA91" s="199">
        <f>BA67*(1-Expenditure!AY63)</f>
        <v>0</v>
      </c>
      <c r="BB91" s="199">
        <f>BB67*(1-Expenditure!AZ63)</f>
        <v>0</v>
      </c>
      <c r="BC91" s="199">
        <f>BC67*(1-Expenditure!BA63)</f>
        <v>0</v>
      </c>
      <c r="BD91" s="199">
        <f>BD67*(1-Expenditure!BB63)</f>
        <v>0</v>
      </c>
      <c r="BE91" s="199">
        <f>BE67*(1-Expenditure!BC63)</f>
        <v>0</v>
      </c>
      <c r="BF91" s="199">
        <f>BF67*(1-Expenditure!BD63)</f>
        <v>0</v>
      </c>
      <c r="BG91" s="199">
        <f>BG67*(1-Expenditure!BE63)</f>
        <v>0</v>
      </c>
      <c r="BH91" s="199">
        <f>BH67*(1-Expenditure!BF63)</f>
        <v>0</v>
      </c>
      <c r="BI91" s="199">
        <f>BI67*(1-Expenditure!BG63)</f>
        <v>0</v>
      </c>
      <c r="BJ91" s="199">
        <f>BJ67*(1-Expenditure!BH63)</f>
        <v>0</v>
      </c>
      <c r="BK91" s="199">
        <f>BK67*(1-Expenditure!BI63)</f>
        <v>0</v>
      </c>
      <c r="BL91" s="199">
        <f>BL67*(1-Expenditure!BJ63)</f>
        <v>0</v>
      </c>
      <c r="BM91" s="199">
        <f>BM67*(1-Expenditure!BK63)</f>
        <v>0</v>
      </c>
      <c r="BN91" s="199">
        <f>BN67*(1-Expenditure!BL63)</f>
        <v>0</v>
      </c>
      <c r="BO91" s="199">
        <f>BO67*(1-Expenditure!BM63)</f>
        <v>0</v>
      </c>
      <c r="BP91" s="199">
        <f>BP67*(1-Expenditure!BN63)</f>
        <v>0</v>
      </c>
      <c r="BQ91" s="199">
        <f>BQ67*(1-Expenditure!BO63)</f>
        <v>0</v>
      </c>
      <c r="BR91" s="199">
        <f>BR67*(1-Expenditure!BP63)</f>
        <v>0</v>
      </c>
      <c r="BS91" s="199">
        <f>BS67*(1-Expenditure!BQ63)</f>
        <v>0</v>
      </c>
      <c r="BT91" s="199">
        <f>BT67*(1-Expenditure!BR63)</f>
        <v>0</v>
      </c>
      <c r="BU91" s="199">
        <f>BU67*(1-Expenditure!BS63)</f>
        <v>0</v>
      </c>
      <c r="BV91" s="199">
        <f>BV67*(1-Expenditure!BT63)</f>
        <v>0</v>
      </c>
      <c r="BW91" s="199">
        <f>BW67*(1-Expenditure!BU63)</f>
        <v>0</v>
      </c>
      <c r="BX91" s="199">
        <f>BX67*(1-Expenditure!BV63)</f>
        <v>0</v>
      </c>
      <c r="BY91" s="199">
        <f>BY67*(1-Expenditure!BW63)</f>
        <v>0</v>
      </c>
      <c r="BZ91" s="199">
        <f>BZ67*(1-Expenditure!BX63)</f>
        <v>0</v>
      </c>
      <c r="CA91" s="199">
        <f>CA67*(1-Expenditure!BY63)</f>
        <v>0</v>
      </c>
      <c r="CB91" s="199">
        <f>CB67*(1-Expenditure!BZ63)</f>
        <v>0</v>
      </c>
      <c r="CC91" s="199">
        <f>CC67*(1-Expenditure!CA63)</f>
        <v>0</v>
      </c>
      <c r="CD91" s="199">
        <f>CD67*(1-Expenditure!CB63)</f>
        <v>0</v>
      </c>
      <c r="CE91" s="199">
        <f>CE67*(1-Expenditure!CC63)</f>
        <v>0</v>
      </c>
      <c r="CF91" s="199">
        <f>CF67*(1-Expenditure!CD63)</f>
        <v>0</v>
      </c>
      <c r="CG91" s="199">
        <f>CG67*(1-Expenditure!CE63)</f>
        <v>0</v>
      </c>
      <c r="CH91" s="199">
        <f>CH67*(1-Expenditure!CF63)</f>
        <v>0</v>
      </c>
      <c r="CI91" s="199">
        <f>CI67*(1-Expenditure!CG63)</f>
        <v>0</v>
      </c>
      <c r="CJ91" s="199">
        <f>CJ67*(1-Expenditure!CH63)</f>
        <v>0</v>
      </c>
      <c r="CK91" s="199">
        <f>CK67*(1-Expenditure!CI63)</f>
        <v>0</v>
      </c>
      <c r="CL91" s="199">
        <f>CL67*(1-Expenditure!CJ63)</f>
        <v>0</v>
      </c>
      <c r="CM91" s="199">
        <f>CM67*(1-Expenditure!CK63)</f>
        <v>0</v>
      </c>
      <c r="CN91" s="199">
        <f>CN67*(1-Expenditure!CL63)</f>
        <v>0</v>
      </c>
      <c r="CO91" s="199">
        <f>CO67*(1-Expenditure!CM63)</f>
        <v>0</v>
      </c>
      <c r="CP91" s="199">
        <f>CP67*(1-Expenditure!CN63)</f>
        <v>0</v>
      </c>
      <c r="CQ91" s="199">
        <f>CQ67*(1-Expenditure!CO63)</f>
        <v>0</v>
      </c>
      <c r="CR91" s="199">
        <f>CR67*(1-Expenditure!CP63)</f>
        <v>0</v>
      </c>
      <c r="CS91" s="199">
        <f>CS67*(1-Expenditure!CQ63)</f>
        <v>0</v>
      </c>
      <c r="CT91" s="199">
        <f>CT67*(1-Expenditure!CR63)</f>
        <v>0</v>
      </c>
      <c r="CU91" s="199">
        <f>CU67*(1-Expenditure!CS63)</f>
        <v>0</v>
      </c>
      <c r="CV91" s="199">
        <f>CV67*(1-Expenditure!CT63)</f>
        <v>0</v>
      </c>
    </row>
    <row r="92" spans="3:104">
      <c r="C92" s="90"/>
      <c r="D92" s="90"/>
      <c r="E92" s="90" t="str">
        <f t="shared" si="29"/>
        <v>ISFS OPEX</v>
      </c>
      <c r="F92" s="90"/>
      <c r="G92" s="179" t="s">
        <v>164</v>
      </c>
      <c r="H92" s="166"/>
      <c r="I92" s="180"/>
      <c r="J92" s="224">
        <f t="shared" si="30"/>
        <v>0</v>
      </c>
      <c r="L92" s="231"/>
      <c r="M92" s="199">
        <f>M68*(1-Expenditure!K64)</f>
        <v>0</v>
      </c>
      <c r="N92" s="199">
        <f>N68*(1-Expenditure!L64)</f>
        <v>0</v>
      </c>
      <c r="O92" s="199">
        <f>O68*(1-Expenditure!M64)</f>
        <v>0</v>
      </c>
      <c r="P92" s="199">
        <f>P68*(1-Expenditure!N64)</f>
        <v>0</v>
      </c>
      <c r="Q92" s="199">
        <f>Q68*(1-Expenditure!O64)</f>
        <v>0</v>
      </c>
      <c r="R92" s="199">
        <f>R68*(1-Expenditure!P64)</f>
        <v>0</v>
      </c>
      <c r="S92" s="199">
        <f>S68*(1-Expenditure!Q64)</f>
        <v>0</v>
      </c>
      <c r="T92" s="199">
        <f>T68*(1-Expenditure!R64)</f>
        <v>0</v>
      </c>
      <c r="U92" s="199">
        <f>U68*(1-Expenditure!S64)</f>
        <v>0</v>
      </c>
      <c r="V92" s="199">
        <f>V68*(1-Expenditure!T64)</f>
        <v>0</v>
      </c>
      <c r="W92" s="199">
        <f>W68*(1-Expenditure!U64)</f>
        <v>0</v>
      </c>
      <c r="X92" s="199">
        <f>X68*(1-Expenditure!V64)</f>
        <v>0</v>
      </c>
      <c r="Y92" s="199">
        <f>Y68*(1-Expenditure!W64)</f>
        <v>0</v>
      </c>
      <c r="Z92" s="199">
        <f>Z68*(1-Expenditure!X64)</f>
        <v>0</v>
      </c>
      <c r="AA92" s="199">
        <f>AA68*(1-Expenditure!Y64)</f>
        <v>0</v>
      </c>
      <c r="AB92" s="199">
        <f>AB68*(1-Expenditure!Z64)</f>
        <v>0</v>
      </c>
      <c r="AC92" s="199">
        <f>AC68*(1-Expenditure!AA64)</f>
        <v>0</v>
      </c>
      <c r="AD92" s="199">
        <f>AD68*(1-Expenditure!AB64)</f>
        <v>0</v>
      </c>
      <c r="AE92" s="199">
        <f>AE68*(1-Expenditure!AC64)</f>
        <v>0</v>
      </c>
      <c r="AF92" s="199">
        <f>AF68*(1-Expenditure!AD64)</f>
        <v>0</v>
      </c>
      <c r="AG92" s="199">
        <f>AG68*(1-Expenditure!AE64)</f>
        <v>0</v>
      </c>
      <c r="AH92" s="199">
        <f>AH68*(1-Expenditure!AF64)</f>
        <v>0</v>
      </c>
      <c r="AI92" s="199">
        <f>AI68*(1-Expenditure!AG64)</f>
        <v>0</v>
      </c>
      <c r="AJ92" s="199">
        <f>AJ68*(1-Expenditure!AH64)</f>
        <v>0</v>
      </c>
      <c r="AK92" s="199">
        <f>AK68*(1-Expenditure!AI64)</f>
        <v>0</v>
      </c>
      <c r="AL92" s="199">
        <f>AL68*(1-Expenditure!AJ64)</f>
        <v>0</v>
      </c>
      <c r="AM92" s="199">
        <f>AM68*(1-Expenditure!AK64)</f>
        <v>0</v>
      </c>
      <c r="AN92" s="199">
        <f>AN68*(1-Expenditure!AL64)</f>
        <v>0</v>
      </c>
      <c r="AO92" s="199">
        <f>AO68*(1-Expenditure!AM64)</f>
        <v>0</v>
      </c>
      <c r="AP92" s="199">
        <f>AP68*(1-Expenditure!AN64)</f>
        <v>0</v>
      </c>
      <c r="AQ92" s="199">
        <f>AQ68*(1-Expenditure!AO64)</f>
        <v>0</v>
      </c>
      <c r="AR92" s="199">
        <f>AR68*(1-Expenditure!AP64)</f>
        <v>0</v>
      </c>
      <c r="AS92" s="199">
        <f>AS68*(1-Expenditure!AQ64)</f>
        <v>0</v>
      </c>
      <c r="AT92" s="199">
        <f>AT68*(1-Expenditure!AR64)</f>
        <v>0</v>
      </c>
      <c r="AU92" s="199">
        <f>AU68*(1-Expenditure!AS64)</f>
        <v>0</v>
      </c>
      <c r="AV92" s="199">
        <f>AV68*(1-Expenditure!AT64)</f>
        <v>0</v>
      </c>
      <c r="AW92" s="199">
        <f>AW68*(1-Expenditure!AU64)</f>
        <v>0</v>
      </c>
      <c r="AX92" s="199">
        <f>AX68*(1-Expenditure!AV64)</f>
        <v>0</v>
      </c>
      <c r="AY92" s="199">
        <f>AY68*(1-Expenditure!AW64)</f>
        <v>0</v>
      </c>
      <c r="AZ92" s="199">
        <f>AZ68*(1-Expenditure!AX64)</f>
        <v>0</v>
      </c>
      <c r="BA92" s="199">
        <f>BA68*(1-Expenditure!AY64)</f>
        <v>0</v>
      </c>
      <c r="BB92" s="199">
        <f>BB68*(1-Expenditure!AZ64)</f>
        <v>0</v>
      </c>
      <c r="BC92" s="199">
        <f>BC68*(1-Expenditure!BA64)</f>
        <v>0</v>
      </c>
      <c r="BD92" s="199">
        <f>BD68*(1-Expenditure!BB64)</f>
        <v>0</v>
      </c>
      <c r="BE92" s="199">
        <f>BE68*(1-Expenditure!BC64)</f>
        <v>0</v>
      </c>
      <c r="BF92" s="199">
        <f>BF68*(1-Expenditure!BD64)</f>
        <v>0</v>
      </c>
      <c r="BG92" s="199">
        <f>BG68*(1-Expenditure!BE64)</f>
        <v>0</v>
      </c>
      <c r="BH92" s="199">
        <f>BH68*(1-Expenditure!BF64)</f>
        <v>0</v>
      </c>
      <c r="BI92" s="199">
        <f>BI68*(1-Expenditure!BG64)</f>
        <v>0</v>
      </c>
      <c r="BJ92" s="199">
        <f>BJ68*(1-Expenditure!BH64)</f>
        <v>0</v>
      </c>
      <c r="BK92" s="199">
        <f>BK68*(1-Expenditure!BI64)</f>
        <v>0</v>
      </c>
      <c r="BL92" s="199">
        <f>BL68*(1-Expenditure!BJ64)</f>
        <v>0</v>
      </c>
      <c r="BM92" s="199">
        <f>BM68*(1-Expenditure!BK64)</f>
        <v>0</v>
      </c>
      <c r="BN92" s="199">
        <f>BN68*(1-Expenditure!BL64)</f>
        <v>0</v>
      </c>
      <c r="BO92" s="199">
        <f>BO68*(1-Expenditure!BM64)</f>
        <v>0</v>
      </c>
      <c r="BP92" s="199">
        <f>BP68*(1-Expenditure!BN64)</f>
        <v>0</v>
      </c>
      <c r="BQ92" s="199">
        <f>BQ68*(1-Expenditure!BO64)</f>
        <v>0</v>
      </c>
      <c r="BR92" s="199">
        <f>BR68*(1-Expenditure!BP64)</f>
        <v>0</v>
      </c>
      <c r="BS92" s="199">
        <f>BS68*(1-Expenditure!BQ64)</f>
        <v>0</v>
      </c>
      <c r="BT92" s="199">
        <f>BT68*(1-Expenditure!BR64)</f>
        <v>0</v>
      </c>
      <c r="BU92" s="199">
        <f>BU68*(1-Expenditure!BS64)</f>
        <v>0</v>
      </c>
      <c r="BV92" s="199">
        <f>BV68*(1-Expenditure!BT64)</f>
        <v>0</v>
      </c>
      <c r="BW92" s="199">
        <f>BW68*(1-Expenditure!BU64)</f>
        <v>0</v>
      </c>
      <c r="BX92" s="199">
        <f>BX68*(1-Expenditure!BV64)</f>
        <v>0</v>
      </c>
      <c r="BY92" s="199">
        <f>BY68*(1-Expenditure!BW64)</f>
        <v>0</v>
      </c>
      <c r="BZ92" s="199">
        <f>BZ68*(1-Expenditure!BX64)</f>
        <v>0</v>
      </c>
      <c r="CA92" s="199">
        <f>CA68*(1-Expenditure!BY64)</f>
        <v>0</v>
      </c>
      <c r="CB92" s="199">
        <f>CB68*(1-Expenditure!BZ64)</f>
        <v>0</v>
      </c>
      <c r="CC92" s="199">
        <f>CC68*(1-Expenditure!CA64)</f>
        <v>0</v>
      </c>
      <c r="CD92" s="199">
        <f>CD68*(1-Expenditure!CB64)</f>
        <v>0</v>
      </c>
      <c r="CE92" s="199">
        <f>CE68*(1-Expenditure!CC64)</f>
        <v>0</v>
      </c>
      <c r="CF92" s="199">
        <f>CF68*(1-Expenditure!CD64)</f>
        <v>0</v>
      </c>
      <c r="CG92" s="199">
        <f>CG68*(1-Expenditure!CE64)</f>
        <v>0</v>
      </c>
      <c r="CH92" s="199">
        <f>CH68*(1-Expenditure!CF64)</f>
        <v>0</v>
      </c>
      <c r="CI92" s="199">
        <f>CI68*(1-Expenditure!CG64)</f>
        <v>0</v>
      </c>
      <c r="CJ92" s="199">
        <f>CJ68*(1-Expenditure!CH64)</f>
        <v>0</v>
      </c>
      <c r="CK92" s="199">
        <f>CK68*(1-Expenditure!CI64)</f>
        <v>0</v>
      </c>
      <c r="CL92" s="199">
        <f>CL68*(1-Expenditure!CJ64)</f>
        <v>0</v>
      </c>
      <c r="CM92" s="199">
        <f>CM68*(1-Expenditure!CK64)</f>
        <v>0</v>
      </c>
      <c r="CN92" s="199">
        <f>CN68*(1-Expenditure!CL64)</f>
        <v>0</v>
      </c>
      <c r="CO92" s="199">
        <f>CO68*(1-Expenditure!CM64)</f>
        <v>0</v>
      </c>
      <c r="CP92" s="199">
        <f>CP68*(1-Expenditure!CN64)</f>
        <v>0</v>
      </c>
      <c r="CQ92" s="199">
        <f>CQ68*(1-Expenditure!CO64)</f>
        <v>0</v>
      </c>
      <c r="CR92" s="199">
        <f>CR68*(1-Expenditure!CP64)</f>
        <v>0</v>
      </c>
      <c r="CS92" s="199">
        <f>CS68*(1-Expenditure!CQ64)</f>
        <v>0</v>
      </c>
      <c r="CT92" s="199">
        <f>CT68*(1-Expenditure!CR64)</f>
        <v>0</v>
      </c>
      <c r="CU92" s="199">
        <f>CU68*(1-Expenditure!CS64)</f>
        <v>0</v>
      </c>
      <c r="CV92" s="199">
        <f>CV68*(1-Expenditure!CT64)</f>
        <v>0</v>
      </c>
    </row>
    <row r="93" spans="3:104">
      <c r="C93" s="90"/>
      <c r="D93" s="90"/>
      <c r="E93" s="90" t="str">
        <f t="shared" si="29"/>
        <v>Other fees and charges</v>
      </c>
      <c r="F93" s="90"/>
      <c r="G93" s="179" t="s">
        <v>164</v>
      </c>
      <c r="H93" s="166"/>
      <c r="I93" s="180"/>
      <c r="J93" s="224">
        <f t="shared" si="30"/>
        <v>0</v>
      </c>
      <c r="L93" s="231"/>
      <c r="M93" s="199">
        <f>M69*(1-Expenditure!K65)</f>
        <v>0</v>
      </c>
      <c r="N93" s="199">
        <f>N69*(1-Expenditure!L65)</f>
        <v>0</v>
      </c>
      <c r="O93" s="199">
        <f>O69*(1-Expenditure!M65)</f>
        <v>0</v>
      </c>
      <c r="P93" s="199">
        <f>P69*(1-Expenditure!N65)</f>
        <v>0</v>
      </c>
      <c r="Q93" s="199">
        <f>Q69*(1-Expenditure!O65)</f>
        <v>0</v>
      </c>
      <c r="R93" s="199">
        <f>R69*(1-Expenditure!P65)</f>
        <v>0</v>
      </c>
      <c r="S93" s="199">
        <f>S69*(1-Expenditure!Q65)</f>
        <v>0</v>
      </c>
      <c r="T93" s="199">
        <f>T69*(1-Expenditure!R65)</f>
        <v>0</v>
      </c>
      <c r="U93" s="199">
        <f>U69*(1-Expenditure!S65)</f>
        <v>0</v>
      </c>
      <c r="V93" s="199">
        <f>V69*(1-Expenditure!T65)</f>
        <v>0</v>
      </c>
      <c r="W93" s="199">
        <f>W69*(1-Expenditure!U65)</f>
        <v>0</v>
      </c>
      <c r="X93" s="199">
        <f>X69*(1-Expenditure!V65)</f>
        <v>0</v>
      </c>
      <c r="Y93" s="199">
        <f>Y69*(1-Expenditure!W65)</f>
        <v>0</v>
      </c>
      <c r="Z93" s="199">
        <f>Z69*(1-Expenditure!X65)</f>
        <v>0</v>
      </c>
      <c r="AA93" s="199">
        <f>AA69*(1-Expenditure!Y65)</f>
        <v>0</v>
      </c>
      <c r="AB93" s="199">
        <f>AB69*(1-Expenditure!Z65)</f>
        <v>0</v>
      </c>
      <c r="AC93" s="199">
        <f>AC69*(1-Expenditure!AA65)</f>
        <v>0</v>
      </c>
      <c r="AD93" s="199">
        <f>AD69*(1-Expenditure!AB65)</f>
        <v>0</v>
      </c>
      <c r="AE93" s="199">
        <f>AE69*(1-Expenditure!AC65)</f>
        <v>0</v>
      </c>
      <c r="AF93" s="199">
        <f>AF69*(1-Expenditure!AD65)</f>
        <v>0</v>
      </c>
      <c r="AG93" s="199">
        <f>AG69*(1-Expenditure!AE65)</f>
        <v>0</v>
      </c>
      <c r="AH93" s="199">
        <f>AH69*(1-Expenditure!AF65)</f>
        <v>0</v>
      </c>
      <c r="AI93" s="199">
        <f>AI69*(1-Expenditure!AG65)</f>
        <v>0</v>
      </c>
      <c r="AJ93" s="199">
        <f>AJ69*(1-Expenditure!AH65)</f>
        <v>0</v>
      </c>
      <c r="AK93" s="199">
        <f>AK69*(1-Expenditure!AI65)</f>
        <v>0</v>
      </c>
      <c r="AL93" s="199">
        <f>AL69*(1-Expenditure!AJ65)</f>
        <v>0</v>
      </c>
      <c r="AM93" s="199">
        <f>AM69*(1-Expenditure!AK65)</f>
        <v>0</v>
      </c>
      <c r="AN93" s="199">
        <f>AN69*(1-Expenditure!AL65)</f>
        <v>0</v>
      </c>
      <c r="AO93" s="199">
        <f>AO69*(1-Expenditure!AM65)</f>
        <v>0</v>
      </c>
      <c r="AP93" s="199">
        <f>AP69*(1-Expenditure!AN65)</f>
        <v>0</v>
      </c>
      <c r="AQ93" s="199">
        <f>AQ69*(1-Expenditure!AO65)</f>
        <v>0</v>
      </c>
      <c r="AR93" s="199">
        <f>AR69*(1-Expenditure!AP65)</f>
        <v>0</v>
      </c>
      <c r="AS93" s="199">
        <f>AS69*(1-Expenditure!AQ65)</f>
        <v>0</v>
      </c>
      <c r="AT93" s="199">
        <f>AT69*(1-Expenditure!AR65)</f>
        <v>0</v>
      </c>
      <c r="AU93" s="199">
        <f>AU69*(1-Expenditure!AS65)</f>
        <v>0</v>
      </c>
      <c r="AV93" s="199">
        <f>AV69*(1-Expenditure!AT65)</f>
        <v>0</v>
      </c>
      <c r="AW93" s="199">
        <f>AW69*(1-Expenditure!AU65)</f>
        <v>0</v>
      </c>
      <c r="AX93" s="199">
        <f>AX69*(1-Expenditure!AV65)</f>
        <v>0</v>
      </c>
      <c r="AY93" s="199">
        <f>AY69*(1-Expenditure!AW65)</f>
        <v>0</v>
      </c>
      <c r="AZ93" s="199">
        <f>AZ69*(1-Expenditure!AX65)</f>
        <v>0</v>
      </c>
      <c r="BA93" s="199">
        <f>BA69*(1-Expenditure!AY65)</f>
        <v>0</v>
      </c>
      <c r="BB93" s="199">
        <f>BB69*(1-Expenditure!AZ65)</f>
        <v>0</v>
      </c>
      <c r="BC93" s="199">
        <f>BC69*(1-Expenditure!BA65)</f>
        <v>0</v>
      </c>
      <c r="BD93" s="199">
        <f>BD69*(1-Expenditure!BB65)</f>
        <v>0</v>
      </c>
      <c r="BE93" s="199">
        <f>BE69*(1-Expenditure!BC65)</f>
        <v>0</v>
      </c>
      <c r="BF93" s="199">
        <f>BF69*(1-Expenditure!BD65)</f>
        <v>0</v>
      </c>
      <c r="BG93" s="199">
        <f>BG69*(1-Expenditure!BE65)</f>
        <v>0</v>
      </c>
      <c r="BH93" s="199">
        <f>BH69*(1-Expenditure!BF65)</f>
        <v>0</v>
      </c>
      <c r="BI93" s="199">
        <f>BI69*(1-Expenditure!BG65)</f>
        <v>0</v>
      </c>
      <c r="BJ93" s="199">
        <f>BJ69*(1-Expenditure!BH65)</f>
        <v>0</v>
      </c>
      <c r="BK93" s="199">
        <f>BK69*(1-Expenditure!BI65)</f>
        <v>0</v>
      </c>
      <c r="BL93" s="199">
        <f>BL69*(1-Expenditure!BJ65)</f>
        <v>0</v>
      </c>
      <c r="BM93" s="199">
        <f>BM69*(1-Expenditure!BK65)</f>
        <v>0</v>
      </c>
      <c r="BN93" s="199">
        <f>BN69*(1-Expenditure!BL65)</f>
        <v>0</v>
      </c>
      <c r="BO93" s="199">
        <f>BO69*(1-Expenditure!BM65)</f>
        <v>0</v>
      </c>
      <c r="BP93" s="199">
        <f>BP69*(1-Expenditure!BN65)</f>
        <v>0</v>
      </c>
      <c r="BQ93" s="199">
        <f>BQ69*(1-Expenditure!BO65)</f>
        <v>0</v>
      </c>
      <c r="BR93" s="199">
        <f>BR69*(1-Expenditure!BP65)</f>
        <v>0</v>
      </c>
      <c r="BS93" s="199">
        <f>BS69*(1-Expenditure!BQ65)</f>
        <v>0</v>
      </c>
      <c r="BT93" s="199">
        <f>BT69*(1-Expenditure!BR65)</f>
        <v>0</v>
      </c>
      <c r="BU93" s="199">
        <f>BU69*(1-Expenditure!BS65)</f>
        <v>0</v>
      </c>
      <c r="BV93" s="199">
        <f>BV69*(1-Expenditure!BT65)</f>
        <v>0</v>
      </c>
      <c r="BW93" s="199">
        <f>BW69*(1-Expenditure!BU65)</f>
        <v>0</v>
      </c>
      <c r="BX93" s="199">
        <f>BX69*(1-Expenditure!BV65)</f>
        <v>0</v>
      </c>
      <c r="BY93" s="199">
        <f>BY69*(1-Expenditure!BW65)</f>
        <v>0</v>
      </c>
      <c r="BZ93" s="199">
        <f>BZ69*(1-Expenditure!BX65)</f>
        <v>0</v>
      </c>
      <c r="CA93" s="199">
        <f>CA69*(1-Expenditure!BY65)</f>
        <v>0</v>
      </c>
      <c r="CB93" s="199">
        <f>CB69*(1-Expenditure!BZ65)</f>
        <v>0</v>
      </c>
      <c r="CC93" s="199">
        <f>CC69*(1-Expenditure!CA65)</f>
        <v>0</v>
      </c>
      <c r="CD93" s="199">
        <f>CD69*(1-Expenditure!CB65)</f>
        <v>0</v>
      </c>
      <c r="CE93" s="199">
        <f>CE69*(1-Expenditure!CC65)</f>
        <v>0</v>
      </c>
      <c r="CF93" s="199">
        <f>CF69*(1-Expenditure!CD65)</f>
        <v>0</v>
      </c>
      <c r="CG93" s="199">
        <f>CG69*(1-Expenditure!CE65)</f>
        <v>0</v>
      </c>
      <c r="CH93" s="199">
        <f>CH69*(1-Expenditure!CF65)</f>
        <v>0</v>
      </c>
      <c r="CI93" s="199">
        <f>CI69*(1-Expenditure!CG65)</f>
        <v>0</v>
      </c>
      <c r="CJ93" s="199">
        <f>CJ69*(1-Expenditure!CH65)</f>
        <v>0</v>
      </c>
      <c r="CK93" s="199">
        <f>CK69*(1-Expenditure!CI65)</f>
        <v>0</v>
      </c>
      <c r="CL93" s="199">
        <f>CL69*(1-Expenditure!CJ65)</f>
        <v>0</v>
      </c>
      <c r="CM93" s="199">
        <f>CM69*(1-Expenditure!CK65)</f>
        <v>0</v>
      </c>
      <c r="CN93" s="199">
        <f>CN69*(1-Expenditure!CL65)</f>
        <v>0</v>
      </c>
      <c r="CO93" s="199">
        <f>CO69*(1-Expenditure!CM65)</f>
        <v>0</v>
      </c>
      <c r="CP93" s="199">
        <f>CP69*(1-Expenditure!CN65)</f>
        <v>0</v>
      </c>
      <c r="CQ93" s="199">
        <f>CQ69*(1-Expenditure!CO65)</f>
        <v>0</v>
      </c>
      <c r="CR93" s="199">
        <f>CR69*(1-Expenditure!CP65)</f>
        <v>0</v>
      </c>
      <c r="CS93" s="199">
        <f>CS69*(1-Expenditure!CQ65)</f>
        <v>0</v>
      </c>
      <c r="CT93" s="199">
        <f>CT69*(1-Expenditure!CR65)</f>
        <v>0</v>
      </c>
      <c r="CU93" s="199">
        <f>CU69*(1-Expenditure!CS65)</f>
        <v>0</v>
      </c>
      <c r="CV93" s="199">
        <f>CV69*(1-Expenditure!CT65)</f>
        <v>0</v>
      </c>
    </row>
    <row r="94" spans="3:104" ht="16.149999999999999">
      <c r="E94" s="6" t="s">
        <v>206</v>
      </c>
      <c r="F94"/>
      <c r="G94" s="184" t="s">
        <v>164</v>
      </c>
      <c r="H94" s="29" t="s">
        <v>476</v>
      </c>
      <c r="I94"/>
      <c r="J94" s="200">
        <f>SUM(L94:CV94)</f>
        <v>0</v>
      </c>
      <c r="L94" s="231"/>
      <c r="M94" s="255">
        <f>SUM(M86:M93)</f>
        <v>0</v>
      </c>
      <c r="N94" s="200">
        <f>SUM(N86:N93)</f>
        <v>0</v>
      </c>
      <c r="O94" s="200">
        <f t="shared" ref="O94:AR94" si="31">SUM(O86:O93)</f>
        <v>0</v>
      </c>
      <c r="P94" s="200">
        <f t="shared" si="31"/>
        <v>0</v>
      </c>
      <c r="Q94" s="200">
        <f t="shared" si="31"/>
        <v>0</v>
      </c>
      <c r="R94" s="200">
        <f t="shared" si="31"/>
        <v>0</v>
      </c>
      <c r="S94" s="200">
        <f t="shared" si="31"/>
        <v>0</v>
      </c>
      <c r="T94" s="200">
        <f t="shared" si="31"/>
        <v>0</v>
      </c>
      <c r="U94" s="200">
        <f t="shared" si="31"/>
        <v>0</v>
      </c>
      <c r="V94" s="200">
        <f t="shared" si="31"/>
        <v>0</v>
      </c>
      <c r="W94" s="200">
        <f t="shared" si="31"/>
        <v>0</v>
      </c>
      <c r="X94" s="200">
        <f>SUM(X86:X93)</f>
        <v>0</v>
      </c>
      <c r="Y94" s="200">
        <f t="shared" si="31"/>
        <v>0</v>
      </c>
      <c r="Z94" s="200">
        <f t="shared" si="31"/>
        <v>0</v>
      </c>
      <c r="AA94" s="200">
        <f t="shared" si="31"/>
        <v>0</v>
      </c>
      <c r="AB94" s="200">
        <f t="shared" si="31"/>
        <v>0</v>
      </c>
      <c r="AC94" s="200">
        <f t="shared" si="31"/>
        <v>0</v>
      </c>
      <c r="AD94" s="200">
        <f t="shared" si="31"/>
        <v>0</v>
      </c>
      <c r="AE94" s="200">
        <f>SUM(AE86:AE93)</f>
        <v>0</v>
      </c>
      <c r="AF94" s="200">
        <f t="shared" si="31"/>
        <v>0</v>
      </c>
      <c r="AG94" s="200">
        <f t="shared" si="31"/>
        <v>0</v>
      </c>
      <c r="AH94" s="200">
        <f t="shared" si="31"/>
        <v>0</v>
      </c>
      <c r="AI94" s="200">
        <f t="shared" si="31"/>
        <v>0</v>
      </c>
      <c r="AJ94" s="200">
        <f t="shared" si="31"/>
        <v>0</v>
      </c>
      <c r="AK94" s="200">
        <f t="shared" si="31"/>
        <v>0</v>
      </c>
      <c r="AL94" s="200">
        <f t="shared" si="31"/>
        <v>0</v>
      </c>
      <c r="AM94" s="200">
        <f t="shared" si="31"/>
        <v>0</v>
      </c>
      <c r="AN94" s="200">
        <f t="shared" si="31"/>
        <v>0</v>
      </c>
      <c r="AO94" s="200">
        <f t="shared" si="31"/>
        <v>0</v>
      </c>
      <c r="AP94" s="200">
        <f t="shared" si="31"/>
        <v>0</v>
      </c>
      <c r="AQ94" s="200">
        <f t="shared" si="31"/>
        <v>0</v>
      </c>
      <c r="AR94" s="200">
        <f t="shared" si="31"/>
        <v>0</v>
      </c>
      <c r="AS94" s="200">
        <f t="shared" ref="AS94:BX94" si="32">SUM(AS86:AS93)</f>
        <v>0</v>
      </c>
      <c r="AT94" s="200">
        <f t="shared" si="32"/>
        <v>0</v>
      </c>
      <c r="AU94" s="200">
        <f t="shared" si="32"/>
        <v>0</v>
      </c>
      <c r="AV94" s="200">
        <f t="shared" si="32"/>
        <v>0</v>
      </c>
      <c r="AW94" s="200">
        <f t="shared" si="32"/>
        <v>0</v>
      </c>
      <c r="AX94" s="200">
        <f t="shared" si="32"/>
        <v>0</v>
      </c>
      <c r="AY94" s="200">
        <f t="shared" si="32"/>
        <v>0</v>
      </c>
      <c r="AZ94" s="200">
        <f t="shared" si="32"/>
        <v>0</v>
      </c>
      <c r="BA94" s="200">
        <f t="shared" si="32"/>
        <v>0</v>
      </c>
      <c r="BB94" s="200">
        <f t="shared" si="32"/>
        <v>0</v>
      </c>
      <c r="BC94" s="200">
        <f t="shared" si="32"/>
        <v>0</v>
      </c>
      <c r="BD94" s="200">
        <f t="shared" si="32"/>
        <v>0</v>
      </c>
      <c r="BE94" s="200">
        <f t="shared" si="32"/>
        <v>0</v>
      </c>
      <c r="BF94" s="200">
        <f t="shared" si="32"/>
        <v>0</v>
      </c>
      <c r="BG94" s="200">
        <f t="shared" si="32"/>
        <v>0</v>
      </c>
      <c r="BH94" s="200">
        <f t="shared" si="32"/>
        <v>0</v>
      </c>
      <c r="BI94" s="200">
        <f t="shared" si="32"/>
        <v>0</v>
      </c>
      <c r="BJ94" s="200">
        <f t="shared" si="32"/>
        <v>0</v>
      </c>
      <c r="BK94" s="200">
        <f t="shared" si="32"/>
        <v>0</v>
      </c>
      <c r="BL94" s="200">
        <f t="shared" si="32"/>
        <v>0</v>
      </c>
      <c r="BM94" s="200">
        <f t="shared" si="32"/>
        <v>0</v>
      </c>
      <c r="BN94" s="200">
        <f t="shared" si="32"/>
        <v>0</v>
      </c>
      <c r="BO94" s="200">
        <f t="shared" si="32"/>
        <v>0</v>
      </c>
      <c r="BP94" s="200">
        <f t="shared" si="32"/>
        <v>0</v>
      </c>
      <c r="BQ94" s="200">
        <f t="shared" si="32"/>
        <v>0</v>
      </c>
      <c r="BR94" s="200">
        <f t="shared" si="32"/>
        <v>0</v>
      </c>
      <c r="BS94" s="200">
        <f t="shared" si="32"/>
        <v>0</v>
      </c>
      <c r="BT94" s="200">
        <f t="shared" si="32"/>
        <v>0</v>
      </c>
      <c r="BU94" s="200">
        <f t="shared" si="32"/>
        <v>0</v>
      </c>
      <c r="BV94" s="200">
        <f t="shared" si="32"/>
        <v>0</v>
      </c>
      <c r="BW94" s="200">
        <f t="shared" si="32"/>
        <v>0</v>
      </c>
      <c r="BX94" s="200">
        <f t="shared" si="32"/>
        <v>0</v>
      </c>
      <c r="BY94" s="200">
        <f t="shared" ref="BY94:CV94" si="33">SUM(BY86:BY93)</f>
        <v>0</v>
      </c>
      <c r="BZ94" s="200">
        <f t="shared" si="33"/>
        <v>0</v>
      </c>
      <c r="CA94" s="200">
        <f t="shared" si="33"/>
        <v>0</v>
      </c>
      <c r="CB94" s="200">
        <f t="shared" si="33"/>
        <v>0</v>
      </c>
      <c r="CC94" s="200">
        <f t="shared" si="33"/>
        <v>0</v>
      </c>
      <c r="CD94" s="200">
        <f t="shared" si="33"/>
        <v>0</v>
      </c>
      <c r="CE94" s="200">
        <f t="shared" si="33"/>
        <v>0</v>
      </c>
      <c r="CF94" s="200">
        <f t="shared" si="33"/>
        <v>0</v>
      </c>
      <c r="CG94" s="200">
        <f t="shared" si="33"/>
        <v>0</v>
      </c>
      <c r="CH94" s="200">
        <f t="shared" si="33"/>
        <v>0</v>
      </c>
      <c r="CI94" s="200">
        <f t="shared" si="33"/>
        <v>0</v>
      </c>
      <c r="CJ94" s="200">
        <f t="shared" si="33"/>
        <v>0</v>
      </c>
      <c r="CK94" s="200">
        <f t="shared" si="33"/>
        <v>0</v>
      </c>
      <c r="CL94" s="200">
        <f t="shared" si="33"/>
        <v>0</v>
      </c>
      <c r="CM94" s="200">
        <f t="shared" si="33"/>
        <v>0</v>
      </c>
      <c r="CN94" s="200">
        <f t="shared" si="33"/>
        <v>0</v>
      </c>
      <c r="CO94" s="200">
        <f t="shared" si="33"/>
        <v>0</v>
      </c>
      <c r="CP94" s="200">
        <f t="shared" si="33"/>
        <v>0</v>
      </c>
      <c r="CQ94" s="200">
        <f t="shared" si="33"/>
        <v>0</v>
      </c>
      <c r="CR94" s="200">
        <f t="shared" si="33"/>
        <v>0</v>
      </c>
      <c r="CS94" s="200">
        <f t="shared" si="33"/>
        <v>0</v>
      </c>
      <c r="CT94" s="200">
        <f t="shared" si="33"/>
        <v>0</v>
      </c>
      <c r="CU94" s="200">
        <f t="shared" si="33"/>
        <v>0</v>
      </c>
      <c r="CV94" s="200">
        <f t="shared" si="33"/>
        <v>0</v>
      </c>
    </row>
    <row r="95" spans="3:104">
      <c r="E95" s="6"/>
      <c r="F95"/>
      <c r="G95" s="184"/>
      <c r="H95" s="29"/>
      <c r="I95"/>
      <c r="J95" s="135" t="b">
        <f>(J94+J82)=J70</f>
        <v>1</v>
      </c>
      <c r="L95" s="10"/>
      <c r="M95" s="39"/>
      <c r="N95" s="39"/>
      <c r="O95" s="39"/>
      <c r="P95" s="39"/>
      <c r="Q95" s="39"/>
      <c r="R95" s="39"/>
      <c r="S95" s="39"/>
      <c r="T95" s="39"/>
      <c r="U95" s="39"/>
      <c r="V95" s="39"/>
      <c r="W95" s="39"/>
      <c r="X95" s="39"/>
      <c r="Y95" s="39"/>
      <c r="Z95" s="39"/>
      <c r="AA95" s="39"/>
      <c r="AB95" s="39"/>
      <c r="AC95" s="39"/>
      <c r="AD95" s="39"/>
      <c r="AE95" s="39"/>
      <c r="AF95" s="39"/>
      <c r="AG95" s="39"/>
      <c r="AH95" s="39"/>
      <c r="AI95" s="39"/>
      <c r="AJ95" s="39"/>
      <c r="AK95" s="39"/>
      <c r="AL95" s="39"/>
      <c r="AM95" s="39"/>
      <c r="AN95" s="39"/>
      <c r="AO95" s="39"/>
      <c r="AP95" s="39"/>
      <c r="AQ95" s="39"/>
      <c r="AR95" s="39"/>
      <c r="AS95" s="39"/>
      <c r="AT95" s="39"/>
      <c r="AU95" s="39"/>
      <c r="AV95" s="39"/>
      <c r="AW95" s="39"/>
      <c r="AX95" s="39"/>
      <c r="AY95" s="39"/>
      <c r="AZ95" s="39"/>
      <c r="BA95" s="39"/>
      <c r="BB95" s="39"/>
      <c r="BC95" s="39"/>
      <c r="BD95" s="39"/>
      <c r="BE95" s="39"/>
      <c r="BF95" s="39"/>
      <c r="BG95" s="39"/>
      <c r="BH95" s="39"/>
      <c r="BI95" s="39"/>
      <c r="BJ95" s="39"/>
      <c r="BK95" s="39"/>
      <c r="BL95" s="39"/>
      <c r="BM95" s="39"/>
      <c r="BN95" s="39"/>
      <c r="BO95" s="39"/>
      <c r="BP95" s="39"/>
      <c r="BQ95" s="39"/>
      <c r="BR95" s="39"/>
      <c r="BS95" s="39"/>
      <c r="BT95" s="39"/>
      <c r="BU95" s="39"/>
      <c r="BV95" s="39"/>
      <c r="BW95" s="39"/>
      <c r="BX95" s="39"/>
      <c r="BY95" s="39"/>
      <c r="BZ95" s="39"/>
      <c r="CA95" s="39"/>
      <c r="CB95" s="39"/>
      <c r="CC95" s="39"/>
      <c r="CD95" s="39"/>
      <c r="CE95" s="39"/>
      <c r="CF95" s="39"/>
      <c r="CG95" s="39"/>
      <c r="CH95" s="39"/>
      <c r="CI95" s="39"/>
      <c r="CJ95" s="39"/>
      <c r="CK95" s="39"/>
      <c r="CL95" s="39"/>
      <c r="CM95" s="39"/>
      <c r="CN95" s="39"/>
      <c r="CO95" s="39"/>
      <c r="CP95" s="39"/>
      <c r="CQ95" s="39"/>
      <c r="CR95" s="39"/>
      <c r="CS95" s="39"/>
      <c r="CT95" s="39"/>
      <c r="CU95" s="39"/>
      <c r="CV95" s="39"/>
    </row>
    <row r="96" spans="3:104">
      <c r="F96"/>
      <c r="H96" s="1"/>
      <c r="I96"/>
      <c r="J96" s="1"/>
      <c r="CZ96"/>
    </row>
    <row r="97" spans="2:104" s="90" customFormat="1">
      <c r="C97" s="43">
        <f>MAX($B$58:C95)+0.1</f>
        <v>4.3999999999999986</v>
      </c>
      <c r="D97" s="41" t="s">
        <v>206</v>
      </c>
      <c r="E97" s="41"/>
      <c r="F97" s="41"/>
      <c r="G97" s="41"/>
      <c r="H97" s="41"/>
      <c r="I97" s="41"/>
      <c r="J97" s="41"/>
      <c r="K97" s="41"/>
      <c r="L97" s="41"/>
      <c r="M97" s="41"/>
      <c r="N97" s="41"/>
      <c r="O97" s="41"/>
      <c r="P97" s="41"/>
      <c r="Q97" s="41"/>
      <c r="R97" s="41"/>
      <c r="S97" s="41"/>
      <c r="T97" s="41"/>
      <c r="U97" s="41"/>
      <c r="V97" s="41"/>
      <c r="W97" s="41"/>
      <c r="X97" s="41"/>
      <c r="Y97" s="41"/>
      <c r="Z97" s="41"/>
      <c r="AA97" s="41"/>
      <c r="AB97" s="41"/>
      <c r="AC97" s="41"/>
      <c r="AD97" s="41"/>
      <c r="AE97" s="41"/>
      <c r="AF97" s="41"/>
      <c r="AG97" s="41"/>
      <c r="AH97" s="41"/>
      <c r="AI97" s="41"/>
      <c r="AJ97" s="41"/>
      <c r="AK97" s="41"/>
      <c r="AL97" s="41"/>
      <c r="AM97" s="41"/>
      <c r="AN97" s="41"/>
      <c r="AO97" s="41"/>
      <c r="AP97" s="41"/>
      <c r="AQ97" s="41"/>
      <c r="AR97" s="41"/>
      <c r="AS97" s="41"/>
      <c r="AT97" s="41"/>
      <c r="AU97" s="41"/>
      <c r="AV97" s="41"/>
      <c r="AW97" s="41"/>
      <c r="AX97" s="41"/>
      <c r="AY97" s="41"/>
      <c r="AZ97" s="41"/>
      <c r="BA97" s="41"/>
      <c r="BB97" s="41"/>
      <c r="BC97" s="41"/>
      <c r="BD97" s="41"/>
      <c r="BE97" s="41"/>
      <c r="BF97" s="41"/>
      <c r="BG97" s="41"/>
      <c r="BH97" s="41"/>
      <c r="BI97" s="41"/>
      <c r="BJ97" s="41"/>
      <c r="BK97" s="41"/>
      <c r="BL97" s="41"/>
      <c r="BM97" s="41"/>
      <c r="BN97" s="41"/>
      <c r="BO97" s="41"/>
      <c r="BP97" s="41"/>
      <c r="BQ97" s="41"/>
      <c r="BR97" s="41"/>
      <c r="BS97" s="41"/>
      <c r="BT97" s="41"/>
      <c r="BU97" s="41"/>
      <c r="BV97" s="41"/>
      <c r="BW97" s="41"/>
      <c r="BX97" s="41"/>
      <c r="BY97" s="41"/>
      <c r="BZ97" s="41"/>
      <c r="CA97" s="41"/>
      <c r="CB97" s="41"/>
      <c r="CC97" s="41"/>
      <c r="CD97" s="41"/>
      <c r="CE97" s="41"/>
      <c r="CF97" s="41"/>
      <c r="CG97" s="41"/>
      <c r="CH97" s="41"/>
      <c r="CI97" s="41"/>
      <c r="CJ97" s="41"/>
      <c r="CK97" s="41"/>
      <c r="CL97" s="41"/>
      <c r="CM97" s="41"/>
      <c r="CN97" s="41"/>
      <c r="CO97" s="41"/>
      <c r="CP97" s="41"/>
      <c r="CQ97" s="41"/>
      <c r="CR97" s="41"/>
      <c r="CS97" s="41"/>
      <c r="CT97" s="41"/>
      <c r="CU97" s="41"/>
      <c r="CV97" s="41"/>
      <c r="CW97" s="41"/>
      <c r="CX97" s="41"/>
      <c r="CY97" s="41"/>
    </row>
    <row r="98" spans="2:104">
      <c r="F98"/>
      <c r="H98" s="1"/>
      <c r="I98"/>
      <c r="J98" s="1"/>
      <c r="CZ98"/>
    </row>
    <row r="99" spans="2:104" ht="16.149999999999999">
      <c r="E99" s="1" t="s">
        <v>477</v>
      </c>
      <c r="F99"/>
      <c r="G99" s="179" t="s">
        <v>164</v>
      </c>
      <c r="H99" s="29" t="s">
        <v>478</v>
      </c>
      <c r="I99"/>
      <c r="J99" s="224">
        <f>SUM(L99:CV99)</f>
        <v>0</v>
      </c>
      <c r="L99" s="5">
        <f>SUM(L36:L43)+L82</f>
        <v>0</v>
      </c>
      <c r="M99" s="5">
        <f t="shared" ref="M99:AQ99" si="34">SUM(M36:M43)+M82</f>
        <v>0</v>
      </c>
      <c r="N99" s="5">
        <f>SUM(N36:N43)+N82</f>
        <v>0</v>
      </c>
      <c r="O99" s="5">
        <f t="shared" si="34"/>
        <v>0</v>
      </c>
      <c r="P99" s="5">
        <f t="shared" si="34"/>
        <v>0</v>
      </c>
      <c r="Q99" s="5">
        <f t="shared" si="34"/>
        <v>0</v>
      </c>
      <c r="R99" s="5">
        <f t="shared" si="34"/>
        <v>0</v>
      </c>
      <c r="S99" s="5">
        <f t="shared" si="34"/>
        <v>0</v>
      </c>
      <c r="T99" s="5">
        <f t="shared" si="34"/>
        <v>0</v>
      </c>
      <c r="U99" s="5">
        <f t="shared" si="34"/>
        <v>0</v>
      </c>
      <c r="V99" s="5">
        <f t="shared" si="34"/>
        <v>0</v>
      </c>
      <c r="W99" s="5">
        <f t="shared" si="34"/>
        <v>0</v>
      </c>
      <c r="X99" s="5">
        <f>SUM(X36:X43)+X82</f>
        <v>0</v>
      </c>
      <c r="Y99" s="5">
        <f t="shared" si="34"/>
        <v>0</v>
      </c>
      <c r="Z99" s="5">
        <f t="shared" si="34"/>
        <v>0</v>
      </c>
      <c r="AA99" s="5">
        <f t="shared" si="34"/>
        <v>0</v>
      </c>
      <c r="AB99" s="5">
        <f t="shared" si="34"/>
        <v>0</v>
      </c>
      <c r="AC99" s="5">
        <f t="shared" si="34"/>
        <v>0</v>
      </c>
      <c r="AD99" s="5">
        <f t="shared" si="34"/>
        <v>0</v>
      </c>
      <c r="AE99" s="5">
        <f>SUM(AE36:AE43)+AE82</f>
        <v>0</v>
      </c>
      <c r="AF99" s="5">
        <f t="shared" si="34"/>
        <v>0</v>
      </c>
      <c r="AG99" s="5">
        <f>SUM(AG36:AG43)+AG82</f>
        <v>0</v>
      </c>
      <c r="AH99" s="5">
        <f t="shared" si="34"/>
        <v>0</v>
      </c>
      <c r="AI99" s="5">
        <f t="shared" si="34"/>
        <v>0</v>
      </c>
      <c r="AJ99" s="5">
        <f t="shared" si="34"/>
        <v>0</v>
      </c>
      <c r="AK99" s="5">
        <f>SUM(AK36:AK43)+AK82</f>
        <v>0</v>
      </c>
      <c r="AL99" s="5">
        <f t="shared" si="34"/>
        <v>0</v>
      </c>
      <c r="AM99" s="5">
        <f t="shared" si="34"/>
        <v>0</v>
      </c>
      <c r="AN99" s="5">
        <f t="shared" si="34"/>
        <v>0</v>
      </c>
      <c r="AO99" s="5">
        <f t="shared" si="34"/>
        <v>0</v>
      </c>
      <c r="AP99" s="5">
        <f t="shared" si="34"/>
        <v>0</v>
      </c>
      <c r="AQ99" s="5">
        <f t="shared" si="34"/>
        <v>0</v>
      </c>
      <c r="AR99" s="5">
        <f t="shared" ref="AR99:BW99" si="35">SUM(AR36:AR43)+AR82</f>
        <v>0</v>
      </c>
      <c r="AS99" s="5">
        <f>SUM(AS36:AS43)+AS82</f>
        <v>0</v>
      </c>
      <c r="AT99" s="5">
        <f t="shared" si="35"/>
        <v>0</v>
      </c>
      <c r="AU99" s="5">
        <f t="shared" si="35"/>
        <v>0</v>
      </c>
      <c r="AV99" s="5">
        <f t="shared" si="35"/>
        <v>0</v>
      </c>
      <c r="AW99" s="5">
        <f t="shared" si="35"/>
        <v>0</v>
      </c>
      <c r="AX99" s="5">
        <f t="shared" si="35"/>
        <v>0</v>
      </c>
      <c r="AY99" s="5">
        <f t="shared" si="35"/>
        <v>0</v>
      </c>
      <c r="AZ99" s="5">
        <f t="shared" si="35"/>
        <v>0</v>
      </c>
      <c r="BA99" s="5">
        <f t="shared" si="35"/>
        <v>0</v>
      </c>
      <c r="BB99" s="5">
        <f t="shared" si="35"/>
        <v>0</v>
      </c>
      <c r="BC99" s="5">
        <f t="shared" si="35"/>
        <v>0</v>
      </c>
      <c r="BD99" s="5">
        <f t="shared" si="35"/>
        <v>0</v>
      </c>
      <c r="BE99" s="5">
        <f t="shared" si="35"/>
        <v>0</v>
      </c>
      <c r="BF99" s="5">
        <f t="shared" si="35"/>
        <v>0</v>
      </c>
      <c r="BG99" s="5">
        <f t="shared" si="35"/>
        <v>0</v>
      </c>
      <c r="BH99" s="5">
        <f t="shared" si="35"/>
        <v>0</v>
      </c>
      <c r="BI99" s="5">
        <f t="shared" si="35"/>
        <v>0</v>
      </c>
      <c r="BJ99" s="5">
        <f t="shared" si="35"/>
        <v>0</v>
      </c>
      <c r="BK99" s="5">
        <f t="shared" si="35"/>
        <v>0</v>
      </c>
      <c r="BL99" s="5">
        <f t="shared" si="35"/>
        <v>0</v>
      </c>
      <c r="BM99" s="5">
        <f t="shared" si="35"/>
        <v>0</v>
      </c>
      <c r="BN99" s="5">
        <f t="shared" si="35"/>
        <v>0</v>
      </c>
      <c r="BO99" s="5">
        <f t="shared" si="35"/>
        <v>0</v>
      </c>
      <c r="BP99" s="5">
        <f t="shared" si="35"/>
        <v>0</v>
      </c>
      <c r="BQ99" s="5">
        <f t="shared" si="35"/>
        <v>0</v>
      </c>
      <c r="BR99" s="5">
        <f t="shared" si="35"/>
        <v>0</v>
      </c>
      <c r="BS99" s="5">
        <f t="shared" si="35"/>
        <v>0</v>
      </c>
      <c r="BT99" s="5">
        <f t="shared" si="35"/>
        <v>0</v>
      </c>
      <c r="BU99" s="5">
        <f t="shared" si="35"/>
        <v>0</v>
      </c>
      <c r="BV99" s="5">
        <f t="shared" si="35"/>
        <v>0</v>
      </c>
      <c r="BW99" s="5">
        <f t="shared" si="35"/>
        <v>0</v>
      </c>
      <c r="BX99" s="5">
        <f t="shared" ref="BX99:CV99" si="36">SUM(BX36:BX43)+BX82</f>
        <v>0</v>
      </c>
      <c r="BY99" s="5">
        <f t="shared" si="36"/>
        <v>0</v>
      </c>
      <c r="BZ99" s="5">
        <f t="shared" si="36"/>
        <v>0</v>
      </c>
      <c r="CA99" s="5">
        <f t="shared" si="36"/>
        <v>0</v>
      </c>
      <c r="CB99" s="5">
        <f t="shared" si="36"/>
        <v>0</v>
      </c>
      <c r="CC99" s="5">
        <f t="shared" si="36"/>
        <v>0</v>
      </c>
      <c r="CD99" s="5">
        <f t="shared" si="36"/>
        <v>0</v>
      </c>
      <c r="CE99" s="5">
        <f t="shared" si="36"/>
        <v>0</v>
      </c>
      <c r="CF99" s="5">
        <f t="shared" si="36"/>
        <v>0</v>
      </c>
      <c r="CG99" s="5">
        <f t="shared" si="36"/>
        <v>0</v>
      </c>
      <c r="CH99" s="5">
        <f t="shared" si="36"/>
        <v>0</v>
      </c>
      <c r="CI99" s="5">
        <f t="shared" si="36"/>
        <v>0</v>
      </c>
      <c r="CJ99" s="5">
        <f t="shared" si="36"/>
        <v>0</v>
      </c>
      <c r="CK99" s="5">
        <f>SUM(CK36:CK43)+CK82</f>
        <v>0</v>
      </c>
      <c r="CL99" s="5">
        <f>SUM(CL36:CL43)+CL82</f>
        <v>0</v>
      </c>
      <c r="CM99" s="5">
        <f t="shared" si="36"/>
        <v>0</v>
      </c>
      <c r="CN99" s="5">
        <f t="shared" si="36"/>
        <v>0</v>
      </c>
      <c r="CO99" s="5">
        <f t="shared" si="36"/>
        <v>0</v>
      </c>
      <c r="CP99" s="5">
        <f t="shared" si="36"/>
        <v>0</v>
      </c>
      <c r="CQ99" s="5">
        <f t="shared" si="36"/>
        <v>0</v>
      </c>
      <c r="CR99" s="5">
        <f t="shared" si="36"/>
        <v>0</v>
      </c>
      <c r="CS99" s="5">
        <f t="shared" si="36"/>
        <v>0</v>
      </c>
      <c r="CT99" s="5">
        <f t="shared" si="36"/>
        <v>0</v>
      </c>
      <c r="CU99" s="5">
        <f t="shared" si="36"/>
        <v>0</v>
      </c>
      <c r="CV99" s="5">
        <f t="shared" si="36"/>
        <v>0</v>
      </c>
      <c r="CZ99"/>
    </row>
    <row r="100" spans="2:104" ht="16.149999999999999">
      <c r="E100" s="1" t="s">
        <v>479</v>
      </c>
      <c r="F100"/>
      <c r="G100" s="179" t="s">
        <v>164</v>
      </c>
      <c r="H100" s="29" t="s">
        <v>480</v>
      </c>
      <c r="I100"/>
      <c r="J100" s="224">
        <f>SUM(L100:CV100)</f>
        <v>0</v>
      </c>
      <c r="L100" s="5">
        <f>L56+L94</f>
        <v>0</v>
      </c>
      <c r="M100" s="5">
        <f>M56+M94</f>
        <v>0</v>
      </c>
      <c r="N100" s="5">
        <f>N56+N94</f>
        <v>0</v>
      </c>
      <c r="O100" s="5">
        <f>O56+O94</f>
        <v>0</v>
      </c>
      <c r="P100" s="5">
        <f t="shared" ref="P100:AQ100" si="37">P56+P94</f>
        <v>0</v>
      </c>
      <c r="Q100" s="5">
        <f t="shared" si="37"/>
        <v>0</v>
      </c>
      <c r="R100" s="5">
        <f t="shared" si="37"/>
        <v>0</v>
      </c>
      <c r="S100" s="5">
        <f t="shared" si="37"/>
        <v>0</v>
      </c>
      <c r="T100" s="5">
        <f t="shared" si="37"/>
        <v>0</v>
      </c>
      <c r="U100" s="5">
        <f t="shared" si="37"/>
        <v>0</v>
      </c>
      <c r="V100" s="5">
        <f t="shared" si="37"/>
        <v>0</v>
      </c>
      <c r="W100" s="5">
        <f t="shared" si="37"/>
        <v>0</v>
      </c>
      <c r="X100" s="5">
        <f t="shared" si="37"/>
        <v>0</v>
      </c>
      <c r="Y100" s="5">
        <f t="shared" si="37"/>
        <v>0</v>
      </c>
      <c r="Z100" s="5">
        <f t="shared" si="37"/>
        <v>0</v>
      </c>
      <c r="AA100" s="5">
        <f t="shared" si="37"/>
        <v>0</v>
      </c>
      <c r="AB100" s="5">
        <f t="shared" si="37"/>
        <v>0</v>
      </c>
      <c r="AC100" s="5">
        <f t="shared" si="37"/>
        <v>0</v>
      </c>
      <c r="AD100" s="5">
        <f t="shared" si="37"/>
        <v>0</v>
      </c>
      <c r="AE100" s="5">
        <f>AE56+AE94</f>
        <v>0</v>
      </c>
      <c r="AF100" s="5">
        <f t="shared" si="37"/>
        <v>0</v>
      </c>
      <c r="AG100" s="5">
        <f>AG56+AG94</f>
        <v>0</v>
      </c>
      <c r="AH100" s="5">
        <f>AH56+AH94</f>
        <v>0</v>
      </c>
      <c r="AI100" s="5">
        <f t="shared" si="37"/>
        <v>0</v>
      </c>
      <c r="AJ100" s="5">
        <f t="shared" si="37"/>
        <v>0</v>
      </c>
      <c r="AK100" s="5">
        <f>AK56+AK94</f>
        <v>0</v>
      </c>
      <c r="AL100" s="5">
        <f t="shared" si="37"/>
        <v>0</v>
      </c>
      <c r="AM100" s="5">
        <f t="shared" si="37"/>
        <v>0</v>
      </c>
      <c r="AN100" s="5">
        <f t="shared" si="37"/>
        <v>0</v>
      </c>
      <c r="AO100" s="5">
        <f t="shared" si="37"/>
        <v>0</v>
      </c>
      <c r="AP100" s="5">
        <f t="shared" si="37"/>
        <v>0</v>
      </c>
      <c r="AQ100" s="5">
        <f t="shared" si="37"/>
        <v>0</v>
      </c>
      <c r="AR100" s="5">
        <f t="shared" ref="AR100:BW100" si="38">AR56+AR94</f>
        <v>0</v>
      </c>
      <c r="AS100" s="5">
        <f>AS56+AS94</f>
        <v>0</v>
      </c>
      <c r="AT100" s="5">
        <f t="shared" si="38"/>
        <v>0</v>
      </c>
      <c r="AU100" s="5">
        <f t="shared" si="38"/>
        <v>0</v>
      </c>
      <c r="AV100" s="5">
        <f t="shared" si="38"/>
        <v>0</v>
      </c>
      <c r="AW100" s="5">
        <f t="shared" si="38"/>
        <v>0</v>
      </c>
      <c r="AX100" s="5">
        <f t="shared" si="38"/>
        <v>0</v>
      </c>
      <c r="AY100" s="5">
        <f t="shared" si="38"/>
        <v>0</v>
      </c>
      <c r="AZ100" s="5">
        <f t="shared" si="38"/>
        <v>0</v>
      </c>
      <c r="BA100" s="5">
        <f t="shared" si="38"/>
        <v>0</v>
      </c>
      <c r="BB100" s="5">
        <f t="shared" si="38"/>
        <v>0</v>
      </c>
      <c r="BC100" s="5">
        <f t="shared" si="38"/>
        <v>0</v>
      </c>
      <c r="BD100" s="5">
        <f t="shared" si="38"/>
        <v>0</v>
      </c>
      <c r="BE100" s="5">
        <f t="shared" si="38"/>
        <v>0</v>
      </c>
      <c r="BF100" s="5">
        <f t="shared" si="38"/>
        <v>0</v>
      </c>
      <c r="BG100" s="5">
        <f t="shared" si="38"/>
        <v>0</v>
      </c>
      <c r="BH100" s="5">
        <f t="shared" si="38"/>
        <v>0</v>
      </c>
      <c r="BI100" s="5">
        <f t="shared" si="38"/>
        <v>0</v>
      </c>
      <c r="BJ100" s="5">
        <f t="shared" si="38"/>
        <v>0</v>
      </c>
      <c r="BK100" s="5">
        <f t="shared" si="38"/>
        <v>0</v>
      </c>
      <c r="BL100" s="5">
        <f t="shared" si="38"/>
        <v>0</v>
      </c>
      <c r="BM100" s="5">
        <f t="shared" si="38"/>
        <v>0</v>
      </c>
      <c r="BN100" s="5">
        <f t="shared" si="38"/>
        <v>0</v>
      </c>
      <c r="BO100" s="5">
        <f t="shared" si="38"/>
        <v>0</v>
      </c>
      <c r="BP100" s="5">
        <f t="shared" si="38"/>
        <v>0</v>
      </c>
      <c r="BQ100" s="5">
        <f t="shared" si="38"/>
        <v>0</v>
      </c>
      <c r="BR100" s="5">
        <f t="shared" si="38"/>
        <v>0</v>
      </c>
      <c r="BS100" s="5">
        <f t="shared" si="38"/>
        <v>0</v>
      </c>
      <c r="BT100" s="5">
        <f t="shared" si="38"/>
        <v>0</v>
      </c>
      <c r="BU100" s="5">
        <f t="shared" si="38"/>
        <v>0</v>
      </c>
      <c r="BV100" s="5">
        <f t="shared" si="38"/>
        <v>0</v>
      </c>
      <c r="BW100" s="5">
        <f t="shared" si="38"/>
        <v>0</v>
      </c>
      <c r="BX100" s="5">
        <f t="shared" ref="BX100:CV100" si="39">BX56+BX94</f>
        <v>0</v>
      </c>
      <c r="BY100" s="5">
        <f t="shared" si="39"/>
        <v>0</v>
      </c>
      <c r="BZ100" s="5">
        <f t="shared" si="39"/>
        <v>0</v>
      </c>
      <c r="CA100" s="5">
        <f t="shared" si="39"/>
        <v>0</v>
      </c>
      <c r="CB100" s="5">
        <f t="shared" si="39"/>
        <v>0</v>
      </c>
      <c r="CC100" s="5">
        <f t="shared" si="39"/>
        <v>0</v>
      </c>
      <c r="CD100" s="5">
        <f t="shared" si="39"/>
        <v>0</v>
      </c>
      <c r="CE100" s="5">
        <f t="shared" si="39"/>
        <v>0</v>
      </c>
      <c r="CF100" s="5">
        <f t="shared" si="39"/>
        <v>0</v>
      </c>
      <c r="CG100" s="5">
        <f t="shared" si="39"/>
        <v>0</v>
      </c>
      <c r="CH100" s="5">
        <f t="shared" si="39"/>
        <v>0</v>
      </c>
      <c r="CI100" s="5">
        <f t="shared" si="39"/>
        <v>0</v>
      </c>
      <c r="CJ100" s="5">
        <f t="shared" si="39"/>
        <v>0</v>
      </c>
      <c r="CK100" s="5">
        <f t="shared" si="39"/>
        <v>0</v>
      </c>
      <c r="CL100" s="5">
        <f>CL56+CL94</f>
        <v>0</v>
      </c>
      <c r="CM100" s="5">
        <f t="shared" si="39"/>
        <v>0</v>
      </c>
      <c r="CN100" s="5">
        <f t="shared" si="39"/>
        <v>0</v>
      </c>
      <c r="CO100" s="5">
        <f t="shared" si="39"/>
        <v>0</v>
      </c>
      <c r="CP100" s="5">
        <f t="shared" si="39"/>
        <v>0</v>
      </c>
      <c r="CQ100" s="5">
        <f t="shared" si="39"/>
        <v>0</v>
      </c>
      <c r="CR100" s="5">
        <f t="shared" si="39"/>
        <v>0</v>
      </c>
      <c r="CS100" s="5">
        <f t="shared" si="39"/>
        <v>0</v>
      </c>
      <c r="CT100" s="5">
        <f t="shared" si="39"/>
        <v>0</v>
      </c>
      <c r="CU100" s="5">
        <f t="shared" si="39"/>
        <v>0</v>
      </c>
      <c r="CV100" s="5">
        <f t="shared" si="39"/>
        <v>0</v>
      </c>
      <c r="CZ100"/>
    </row>
    <row r="101" spans="2:104">
      <c r="E101" s="6" t="s">
        <v>136</v>
      </c>
      <c r="F101"/>
      <c r="G101" s="184" t="s">
        <v>164</v>
      </c>
      <c r="H101" s="1"/>
      <c r="I101"/>
      <c r="J101" s="224">
        <f>SUM(L101:CV101)</f>
        <v>0</v>
      </c>
      <c r="L101" s="297">
        <f t="shared" ref="L101:AQ101" si="40">SUM(L99:L100)</f>
        <v>0</v>
      </c>
      <c r="M101" s="297">
        <f t="shared" si="40"/>
        <v>0</v>
      </c>
      <c r="N101" s="297">
        <f t="shared" si="40"/>
        <v>0</v>
      </c>
      <c r="O101" s="297">
        <f t="shared" si="40"/>
        <v>0</v>
      </c>
      <c r="P101" s="297">
        <f t="shared" si="40"/>
        <v>0</v>
      </c>
      <c r="Q101" s="297">
        <f t="shared" si="40"/>
        <v>0</v>
      </c>
      <c r="R101" s="297">
        <f t="shared" si="40"/>
        <v>0</v>
      </c>
      <c r="S101" s="297">
        <f t="shared" si="40"/>
        <v>0</v>
      </c>
      <c r="T101" s="297">
        <f t="shared" si="40"/>
        <v>0</v>
      </c>
      <c r="U101" s="297">
        <f t="shared" si="40"/>
        <v>0</v>
      </c>
      <c r="V101" s="297">
        <f t="shared" si="40"/>
        <v>0</v>
      </c>
      <c r="W101" s="297">
        <f t="shared" si="40"/>
        <v>0</v>
      </c>
      <c r="X101" s="297">
        <f t="shared" si="40"/>
        <v>0</v>
      </c>
      <c r="Y101" s="297">
        <f t="shared" si="40"/>
        <v>0</v>
      </c>
      <c r="Z101" s="297">
        <f t="shared" si="40"/>
        <v>0</v>
      </c>
      <c r="AA101" s="297">
        <f t="shared" si="40"/>
        <v>0</v>
      </c>
      <c r="AB101" s="297">
        <f t="shared" si="40"/>
        <v>0</v>
      </c>
      <c r="AC101" s="297">
        <f t="shared" si="40"/>
        <v>0</v>
      </c>
      <c r="AD101" s="297">
        <f t="shared" si="40"/>
        <v>0</v>
      </c>
      <c r="AE101" s="297">
        <f>SUM(AE99:AE100)</f>
        <v>0</v>
      </c>
      <c r="AF101" s="297">
        <f t="shared" si="40"/>
        <v>0</v>
      </c>
      <c r="AG101" s="297">
        <f t="shared" si="40"/>
        <v>0</v>
      </c>
      <c r="AH101" s="297">
        <f>SUM(AH99:AH100)</f>
        <v>0</v>
      </c>
      <c r="AI101" s="297">
        <f t="shared" si="40"/>
        <v>0</v>
      </c>
      <c r="AJ101" s="297">
        <f>SUM(AJ99:AJ100)</f>
        <v>0</v>
      </c>
      <c r="AK101" s="297">
        <f t="shared" si="40"/>
        <v>0</v>
      </c>
      <c r="AL101" s="297">
        <f t="shared" si="40"/>
        <v>0</v>
      </c>
      <c r="AM101" s="297">
        <f t="shared" si="40"/>
        <v>0</v>
      </c>
      <c r="AN101" s="297">
        <f t="shared" si="40"/>
        <v>0</v>
      </c>
      <c r="AO101" s="297">
        <f t="shared" si="40"/>
        <v>0</v>
      </c>
      <c r="AP101" s="297">
        <f t="shared" si="40"/>
        <v>0</v>
      </c>
      <c r="AQ101" s="297">
        <f t="shared" si="40"/>
        <v>0</v>
      </c>
      <c r="AR101" s="297">
        <f t="shared" ref="AR101:BW101" si="41">SUM(AR99:AR100)</f>
        <v>0</v>
      </c>
      <c r="AS101" s="297">
        <f>SUM(AS99:AS100)</f>
        <v>0</v>
      </c>
      <c r="AT101" s="297">
        <f t="shared" si="41"/>
        <v>0</v>
      </c>
      <c r="AU101" s="297">
        <f t="shared" si="41"/>
        <v>0</v>
      </c>
      <c r="AV101" s="297">
        <f t="shared" si="41"/>
        <v>0</v>
      </c>
      <c r="AW101" s="297">
        <f t="shared" si="41"/>
        <v>0</v>
      </c>
      <c r="AX101" s="297">
        <f t="shared" si="41"/>
        <v>0</v>
      </c>
      <c r="AY101" s="297">
        <f t="shared" si="41"/>
        <v>0</v>
      </c>
      <c r="AZ101" s="297">
        <f t="shared" si="41"/>
        <v>0</v>
      </c>
      <c r="BA101" s="297">
        <f t="shared" si="41"/>
        <v>0</v>
      </c>
      <c r="BB101" s="297">
        <f t="shared" si="41"/>
        <v>0</v>
      </c>
      <c r="BC101" s="297">
        <f t="shared" si="41"/>
        <v>0</v>
      </c>
      <c r="BD101" s="297">
        <f t="shared" si="41"/>
        <v>0</v>
      </c>
      <c r="BE101" s="297">
        <f t="shared" si="41"/>
        <v>0</v>
      </c>
      <c r="BF101" s="297">
        <f t="shared" si="41"/>
        <v>0</v>
      </c>
      <c r="BG101" s="297">
        <f t="shared" si="41"/>
        <v>0</v>
      </c>
      <c r="BH101" s="297">
        <f t="shared" si="41"/>
        <v>0</v>
      </c>
      <c r="BI101" s="297">
        <f t="shared" si="41"/>
        <v>0</v>
      </c>
      <c r="BJ101" s="297">
        <f t="shared" si="41"/>
        <v>0</v>
      </c>
      <c r="BK101" s="297">
        <f t="shared" si="41"/>
        <v>0</v>
      </c>
      <c r="BL101" s="297">
        <f t="shared" si="41"/>
        <v>0</v>
      </c>
      <c r="BM101" s="297">
        <f t="shared" si="41"/>
        <v>0</v>
      </c>
      <c r="BN101" s="297">
        <f t="shared" si="41"/>
        <v>0</v>
      </c>
      <c r="BO101" s="297">
        <f t="shared" si="41"/>
        <v>0</v>
      </c>
      <c r="BP101" s="297">
        <f t="shared" si="41"/>
        <v>0</v>
      </c>
      <c r="BQ101" s="297">
        <f t="shared" si="41"/>
        <v>0</v>
      </c>
      <c r="BR101" s="297">
        <f t="shared" si="41"/>
        <v>0</v>
      </c>
      <c r="BS101" s="297">
        <f t="shared" si="41"/>
        <v>0</v>
      </c>
      <c r="BT101" s="297">
        <f t="shared" si="41"/>
        <v>0</v>
      </c>
      <c r="BU101" s="297">
        <f t="shared" si="41"/>
        <v>0</v>
      </c>
      <c r="BV101" s="297">
        <f t="shared" si="41"/>
        <v>0</v>
      </c>
      <c r="BW101" s="297">
        <f t="shared" si="41"/>
        <v>0</v>
      </c>
      <c r="BX101" s="297">
        <f>SUM(BX99:BX100)</f>
        <v>0</v>
      </c>
      <c r="BY101" s="297">
        <f t="shared" ref="BY101:CV101" si="42">SUM(BY99:BY100)</f>
        <v>0</v>
      </c>
      <c r="BZ101" s="297">
        <f t="shared" si="42"/>
        <v>0</v>
      </c>
      <c r="CA101" s="297">
        <f t="shared" si="42"/>
        <v>0</v>
      </c>
      <c r="CB101" s="297">
        <f t="shared" si="42"/>
        <v>0</v>
      </c>
      <c r="CC101" s="297">
        <f t="shared" si="42"/>
        <v>0</v>
      </c>
      <c r="CD101" s="297">
        <f t="shared" si="42"/>
        <v>0</v>
      </c>
      <c r="CE101" s="297">
        <f t="shared" si="42"/>
        <v>0</v>
      </c>
      <c r="CF101" s="297">
        <f t="shared" si="42"/>
        <v>0</v>
      </c>
      <c r="CG101" s="297">
        <f t="shared" si="42"/>
        <v>0</v>
      </c>
      <c r="CH101" s="297">
        <f t="shared" si="42"/>
        <v>0</v>
      </c>
      <c r="CI101" s="297">
        <f t="shared" si="42"/>
        <v>0</v>
      </c>
      <c r="CJ101" s="297">
        <f t="shared" si="42"/>
        <v>0</v>
      </c>
      <c r="CK101" s="297">
        <f t="shared" si="42"/>
        <v>0</v>
      </c>
      <c r="CL101" s="297">
        <f>SUM(CL99:CL100)</f>
        <v>0</v>
      </c>
      <c r="CM101" s="297">
        <f t="shared" si="42"/>
        <v>0</v>
      </c>
      <c r="CN101" s="297">
        <f t="shared" si="42"/>
        <v>0</v>
      </c>
      <c r="CO101" s="297">
        <f t="shared" si="42"/>
        <v>0</v>
      </c>
      <c r="CP101" s="297">
        <f t="shared" si="42"/>
        <v>0</v>
      </c>
      <c r="CQ101" s="297">
        <f t="shared" si="42"/>
        <v>0</v>
      </c>
      <c r="CR101" s="297">
        <f t="shared" si="42"/>
        <v>0</v>
      </c>
      <c r="CS101" s="297">
        <f t="shared" si="42"/>
        <v>0</v>
      </c>
      <c r="CT101" s="297">
        <f t="shared" si="42"/>
        <v>0</v>
      </c>
      <c r="CU101" s="297">
        <f t="shared" si="42"/>
        <v>0</v>
      </c>
      <c r="CV101" s="297">
        <f t="shared" si="42"/>
        <v>0</v>
      </c>
      <c r="CZ101"/>
    </row>
    <row r="102" spans="2:104">
      <c r="F102"/>
      <c r="H102" s="1"/>
      <c r="I102"/>
      <c r="J102" s="1"/>
      <c r="CZ102"/>
    </row>
    <row r="103" spans="2:104">
      <c r="B103" s="22">
        <f>MAX($B$5:B102)+1</f>
        <v>5</v>
      </c>
      <c r="C103" s="22" t="s">
        <v>481</v>
      </c>
      <c r="D103" s="22"/>
      <c r="E103" s="22"/>
      <c r="F103" s="22"/>
      <c r="G103" s="22"/>
      <c r="H103" s="22"/>
      <c r="I103" s="22"/>
      <c r="J103" s="22"/>
      <c r="K103" s="22"/>
      <c r="L103" s="22"/>
      <c r="M103" s="22"/>
      <c r="N103" s="22"/>
      <c r="O103" s="22"/>
      <c r="P103" s="22"/>
      <c r="Q103" s="22"/>
      <c r="R103" s="22"/>
      <c r="S103" s="22"/>
      <c r="T103" s="22"/>
      <c r="U103" s="22"/>
      <c r="V103" s="22"/>
      <c r="W103" s="22"/>
      <c r="X103" s="22"/>
      <c r="Y103" s="22"/>
      <c r="Z103" s="22"/>
      <c r="AA103" s="22"/>
      <c r="AB103" s="22"/>
      <c r="AC103" s="22"/>
      <c r="AD103" s="22"/>
      <c r="AE103" s="22"/>
      <c r="AF103" s="22"/>
      <c r="AG103" s="22"/>
      <c r="AH103" s="22"/>
      <c r="AI103" s="22"/>
      <c r="AJ103" s="22"/>
      <c r="AK103" s="22"/>
      <c r="AL103" s="22"/>
      <c r="AM103" s="22"/>
      <c r="AN103" s="22"/>
      <c r="AO103" s="22"/>
      <c r="AP103" s="22"/>
      <c r="AQ103" s="22"/>
      <c r="AR103" s="22"/>
      <c r="AS103" s="22"/>
      <c r="AT103" s="22"/>
      <c r="AU103" s="22"/>
      <c r="AV103" s="22"/>
      <c r="AW103" s="22"/>
      <c r="AX103" s="22"/>
      <c r="AY103" s="22"/>
      <c r="AZ103" s="22"/>
      <c r="BA103" s="22"/>
      <c r="BB103" s="22"/>
      <c r="BC103" s="22"/>
      <c r="BD103" s="22"/>
      <c r="BE103" s="22"/>
      <c r="BF103" s="22"/>
      <c r="BG103" s="22"/>
      <c r="BH103" s="22"/>
      <c r="BI103" s="22"/>
      <c r="BJ103" s="22"/>
      <c r="BK103" s="22"/>
      <c r="BL103" s="22"/>
      <c r="BM103" s="22"/>
      <c r="BN103" s="22"/>
      <c r="BO103" s="22"/>
      <c r="BP103" s="22"/>
      <c r="BQ103" s="22"/>
      <c r="BR103" s="22"/>
      <c r="BS103" s="22"/>
      <c r="BT103" s="22"/>
      <c r="BU103" s="22"/>
      <c r="BV103" s="22"/>
      <c r="BW103" s="22"/>
      <c r="BX103" s="22"/>
      <c r="BY103" s="22"/>
      <c r="BZ103" s="22"/>
      <c r="CA103" s="22"/>
      <c r="CB103" s="22"/>
      <c r="CC103" s="22"/>
      <c r="CD103" s="22"/>
      <c r="CE103" s="22"/>
      <c r="CF103" s="22"/>
      <c r="CG103" s="22"/>
      <c r="CH103" s="22"/>
      <c r="CI103" s="22"/>
      <c r="CJ103" s="22"/>
      <c r="CK103" s="22"/>
      <c r="CL103" s="22"/>
      <c r="CM103" s="22"/>
      <c r="CN103" s="22"/>
      <c r="CO103" s="22"/>
      <c r="CP103" s="22"/>
      <c r="CQ103" s="22"/>
      <c r="CR103" s="22"/>
      <c r="CS103" s="22"/>
      <c r="CT103" s="22"/>
      <c r="CU103" s="22"/>
      <c r="CV103" s="22"/>
      <c r="CW103" s="23"/>
      <c r="CX103" s="23"/>
      <c r="CY103" s="23"/>
      <c r="CZ103"/>
    </row>
    <row r="104" spans="2:104">
      <c r="F104"/>
      <c r="H104" s="1"/>
      <c r="I104"/>
      <c r="J104" s="1"/>
      <c r="CZ104"/>
    </row>
    <row r="105" spans="2:104">
      <c r="B105" s="24"/>
      <c r="C105" s="43">
        <f>MAX($B$103:C104)+0.1</f>
        <v>5.0999999999999996</v>
      </c>
      <c r="D105" s="41" t="s">
        <v>482</v>
      </c>
      <c r="E105" s="41"/>
      <c r="F105" s="41"/>
      <c r="G105" s="41"/>
      <c r="H105" s="41"/>
      <c r="I105" s="41"/>
      <c r="J105" s="41"/>
      <c r="K105" s="41"/>
      <c r="L105" s="41"/>
      <c r="M105" s="41"/>
      <c r="N105" s="41"/>
      <c r="O105" s="41"/>
      <c r="P105" s="41"/>
      <c r="Q105" s="41"/>
      <c r="R105" s="41"/>
      <c r="S105" s="41"/>
      <c r="T105" s="41"/>
      <c r="U105" s="41"/>
      <c r="V105" s="41"/>
      <c r="W105" s="41"/>
      <c r="X105" s="41"/>
      <c r="Y105" s="41"/>
      <c r="Z105" s="41"/>
      <c r="AA105" s="41"/>
      <c r="AB105" s="41"/>
      <c r="AC105" s="41"/>
      <c r="AD105" s="41"/>
      <c r="AE105" s="41"/>
      <c r="AF105" s="41"/>
      <c r="AG105" s="41"/>
      <c r="AH105" s="41"/>
      <c r="AI105" s="41"/>
      <c r="AJ105" s="41"/>
      <c r="AK105" s="41"/>
      <c r="AL105" s="41"/>
      <c r="AM105" s="41"/>
      <c r="AN105" s="41"/>
      <c r="AO105" s="41"/>
      <c r="AP105" s="41"/>
      <c r="AQ105" s="41"/>
      <c r="AR105" s="41"/>
      <c r="AS105" s="41"/>
      <c r="AT105" s="41"/>
      <c r="AU105" s="41"/>
      <c r="AV105" s="41"/>
      <c r="AW105" s="41"/>
      <c r="AX105" s="41"/>
      <c r="AY105" s="41"/>
      <c r="AZ105" s="41"/>
      <c r="BA105" s="41"/>
      <c r="BB105" s="41"/>
      <c r="BC105" s="41"/>
      <c r="BD105" s="41"/>
      <c r="BE105" s="41"/>
      <c r="BF105" s="41"/>
      <c r="BG105" s="41"/>
      <c r="BH105" s="41"/>
      <c r="BI105" s="41"/>
      <c r="BJ105" s="41"/>
      <c r="BK105" s="41"/>
      <c r="BL105" s="41"/>
      <c r="BM105" s="41"/>
      <c r="BN105" s="41"/>
      <c r="BO105" s="41"/>
      <c r="BP105" s="41"/>
      <c r="BQ105" s="41"/>
      <c r="BR105" s="41"/>
      <c r="BS105" s="41"/>
      <c r="BT105" s="41"/>
      <c r="BU105" s="41"/>
      <c r="BV105" s="41"/>
      <c r="BW105" s="41"/>
      <c r="BX105" s="41"/>
      <c r="BY105" s="41"/>
      <c r="BZ105" s="41"/>
      <c r="CA105" s="41"/>
      <c r="CB105" s="41"/>
      <c r="CC105" s="41"/>
      <c r="CD105" s="41"/>
      <c r="CE105" s="41"/>
      <c r="CF105" s="41"/>
      <c r="CG105" s="41"/>
      <c r="CH105" s="41"/>
      <c r="CI105" s="41"/>
      <c r="CJ105" s="41"/>
      <c r="CK105" s="41"/>
      <c r="CL105" s="41"/>
      <c r="CM105" s="41"/>
      <c r="CN105" s="41"/>
      <c r="CO105" s="41"/>
      <c r="CP105" s="41"/>
      <c r="CQ105" s="41"/>
      <c r="CR105" s="41"/>
      <c r="CS105" s="41"/>
      <c r="CT105" s="41"/>
      <c r="CU105" s="41"/>
      <c r="CV105" s="41"/>
      <c r="CW105" s="41"/>
      <c r="CX105" s="41"/>
      <c r="CY105" s="41"/>
      <c r="CZ105"/>
    </row>
    <row r="106" spans="2:104">
      <c r="C106" s="222" t="s">
        <v>483</v>
      </c>
      <c r="D106" s="221"/>
      <c r="E106" s="221"/>
      <c r="F106" s="221"/>
      <c r="G106" s="221"/>
      <c r="H106" s="221"/>
      <c r="I106" s="221"/>
      <c r="J106" s="221"/>
      <c r="K106" s="221"/>
      <c r="L106" s="221"/>
      <c r="M106" s="221"/>
      <c r="N106" s="221"/>
      <c r="O106" s="221"/>
      <c r="P106" s="221"/>
      <c r="Q106" s="221"/>
      <c r="R106" s="221"/>
      <c r="S106" s="221"/>
      <c r="T106" s="221"/>
      <c r="U106" s="221"/>
      <c r="V106" s="221"/>
      <c r="W106" s="221"/>
      <c r="X106" s="221"/>
      <c r="Y106" s="221"/>
      <c r="Z106" s="221"/>
      <c r="AA106" s="221"/>
      <c r="AB106" s="221"/>
      <c r="AC106" s="221"/>
      <c r="AD106" s="221"/>
      <c r="AE106" s="221"/>
      <c r="AF106" s="221"/>
      <c r="AG106" s="221"/>
      <c r="AH106" s="221"/>
      <c r="AI106" s="221"/>
      <c r="AJ106" s="221"/>
      <c r="AK106" s="221"/>
      <c r="AL106" s="221"/>
      <c r="AM106" s="221"/>
      <c r="AN106" s="221"/>
      <c r="AO106" s="221"/>
      <c r="AP106" s="221"/>
      <c r="AQ106" s="221"/>
      <c r="AR106" s="221"/>
      <c r="AS106" s="221"/>
      <c r="AT106" s="221"/>
      <c r="AU106" s="221"/>
      <c r="AV106" s="221"/>
      <c r="AW106" s="221"/>
      <c r="AX106" s="221"/>
      <c r="AY106" s="221"/>
      <c r="AZ106" s="221"/>
      <c r="BA106" s="221"/>
      <c r="BB106" s="221"/>
      <c r="BC106" s="221"/>
      <c r="BD106" s="221"/>
      <c r="BE106" s="221"/>
      <c r="BF106" s="221"/>
      <c r="BG106" s="221"/>
      <c r="BH106" s="221"/>
      <c r="BI106" s="221"/>
      <c r="BJ106" s="221"/>
      <c r="BK106" s="221"/>
      <c r="BL106" s="221"/>
      <c r="BM106" s="221"/>
      <c r="BN106" s="221"/>
      <c r="BO106" s="221"/>
      <c r="BP106" s="221"/>
      <c r="BQ106" s="221"/>
      <c r="BR106" s="221"/>
      <c r="BS106" s="221"/>
      <c r="BT106" s="221"/>
      <c r="BU106" s="221"/>
      <c r="BV106" s="221"/>
      <c r="BW106" s="221"/>
      <c r="BX106" s="221"/>
      <c r="BY106" s="221"/>
      <c r="BZ106" s="221"/>
      <c r="CA106" s="221"/>
      <c r="CB106" s="221"/>
      <c r="CC106" s="221"/>
      <c r="CD106" s="221"/>
      <c r="CE106" s="221"/>
      <c r="CF106" s="221"/>
      <c r="CG106" s="221"/>
      <c r="CH106" s="221"/>
      <c r="CI106" s="221"/>
      <c r="CJ106" s="221"/>
      <c r="CK106" s="221"/>
      <c r="CL106" s="221"/>
      <c r="CM106" s="221"/>
      <c r="CN106" s="221"/>
      <c r="CO106" s="221"/>
      <c r="CP106" s="221"/>
      <c r="CQ106" s="221"/>
      <c r="CR106" s="221"/>
      <c r="CS106" s="221"/>
      <c r="CT106" s="221"/>
      <c r="CU106" s="221"/>
      <c r="CV106" s="221"/>
      <c r="CW106" s="221"/>
      <c r="CX106" s="221"/>
      <c r="CY106" s="221"/>
      <c r="CZ106"/>
    </row>
    <row r="107" spans="2:104">
      <c r="E107" s="1" t="s">
        <v>484</v>
      </c>
      <c r="F107"/>
      <c r="H107" s="261">
        <v>0</v>
      </c>
      <c r="I107"/>
      <c r="J107" s="1"/>
      <c r="L107" s="10"/>
      <c r="M107" s="10"/>
      <c r="N107" s="10"/>
      <c r="O107" s="10"/>
      <c r="P107" s="10"/>
      <c r="Q107" s="10"/>
      <c r="R107" s="10"/>
      <c r="S107" s="10"/>
      <c r="T107" s="10"/>
      <c r="U107" s="10"/>
      <c r="V107" s="10"/>
      <c r="W107" s="10"/>
      <c r="X107" s="10"/>
      <c r="Y107" s="10"/>
      <c r="Z107" s="10"/>
      <c r="AA107" s="10"/>
      <c r="AB107" s="10"/>
      <c r="AC107" s="10"/>
      <c r="AD107" s="10"/>
      <c r="AE107" s="10"/>
      <c r="AF107" s="10"/>
      <c r="AG107" s="10"/>
      <c r="AH107" s="10"/>
      <c r="AI107" s="10"/>
      <c r="AJ107" s="10"/>
      <c r="AK107" s="10"/>
      <c r="AL107" s="10"/>
      <c r="AM107" s="10"/>
      <c r="AN107" s="10"/>
      <c r="AO107" s="10"/>
      <c r="AP107" s="10"/>
      <c r="AQ107" s="10"/>
      <c r="AR107" s="10"/>
      <c r="AS107" s="10"/>
      <c r="AT107" s="10"/>
      <c r="AU107" s="10"/>
      <c r="AV107" s="10"/>
      <c r="AW107" s="10"/>
      <c r="AX107" s="10"/>
      <c r="AY107" s="10"/>
      <c r="AZ107" s="10"/>
      <c r="BA107" s="10"/>
      <c r="BB107" s="10"/>
      <c r="BC107" s="10"/>
      <c r="BD107" s="10"/>
      <c r="BE107" s="10"/>
      <c r="BF107" s="10"/>
      <c r="BG107" s="10"/>
      <c r="BH107" s="10"/>
      <c r="BI107" s="10"/>
      <c r="BJ107" s="10"/>
      <c r="BK107" s="10"/>
      <c r="BL107" s="10"/>
      <c r="BM107" s="10"/>
      <c r="BN107" s="10"/>
      <c r="BO107" s="10"/>
      <c r="BP107" s="10"/>
      <c r="BQ107" s="10"/>
      <c r="BR107" s="10"/>
      <c r="BS107" s="10"/>
      <c r="BT107" s="10"/>
      <c r="BU107" s="10"/>
      <c r="BV107" s="10"/>
      <c r="BW107" s="10"/>
      <c r="BX107" s="10"/>
      <c r="BY107" s="10"/>
      <c r="BZ107" s="10"/>
      <c r="CA107" s="10"/>
      <c r="CB107" s="10"/>
      <c r="CC107" s="10"/>
      <c r="CD107" s="10"/>
      <c r="CE107" s="10"/>
      <c r="CF107" s="10"/>
      <c r="CG107" s="10"/>
      <c r="CH107" s="10"/>
      <c r="CI107" s="10"/>
      <c r="CJ107" s="10"/>
      <c r="CK107" s="10"/>
      <c r="CL107" s="10"/>
      <c r="CM107" s="10"/>
      <c r="CN107" s="10"/>
      <c r="CO107" s="10"/>
      <c r="CP107" s="10"/>
      <c r="CQ107" s="10"/>
      <c r="CR107" s="10"/>
      <c r="CS107" s="10"/>
      <c r="CT107" s="10"/>
      <c r="CU107" s="10"/>
      <c r="CV107" s="10"/>
      <c r="CZ107"/>
    </row>
    <row r="108" spans="2:104">
      <c r="E108" s="1" t="s">
        <v>485</v>
      </c>
      <c r="F108"/>
      <c r="H108" s="261">
        <v>0</v>
      </c>
      <c r="I108"/>
      <c r="J108" s="1"/>
      <c r="L108" s="10"/>
      <c r="M108" s="10"/>
      <c r="N108" s="10"/>
      <c r="O108" s="10"/>
      <c r="P108" s="10"/>
      <c r="Q108" s="10"/>
      <c r="R108" s="10"/>
      <c r="S108" s="10"/>
      <c r="T108" s="10"/>
      <c r="U108" s="10"/>
      <c r="V108" s="10"/>
      <c r="W108" s="10"/>
      <c r="X108" s="10"/>
      <c r="Y108" s="10"/>
      <c r="Z108" s="10"/>
      <c r="AA108" s="10"/>
      <c r="AB108" s="10"/>
      <c r="AC108" s="10"/>
      <c r="AD108" s="10"/>
      <c r="AE108" s="10"/>
      <c r="AF108" s="10"/>
      <c r="AG108" s="10"/>
      <c r="AH108" s="10"/>
      <c r="AI108" s="10"/>
      <c r="AJ108" s="10"/>
      <c r="AK108" s="10"/>
      <c r="AL108" s="10"/>
      <c r="AM108" s="10"/>
      <c r="AN108" s="10"/>
      <c r="AO108" s="10"/>
      <c r="AP108" s="10"/>
      <c r="AQ108" s="10"/>
      <c r="AR108" s="10"/>
      <c r="AS108" s="10"/>
      <c r="AT108" s="10"/>
      <c r="AU108" s="10"/>
      <c r="AV108" s="10"/>
      <c r="AW108" s="10"/>
      <c r="AX108" s="10"/>
      <c r="AY108" s="10"/>
      <c r="AZ108" s="10"/>
      <c r="BA108" s="10"/>
      <c r="BB108" s="10"/>
      <c r="BC108" s="10"/>
      <c r="BD108" s="10"/>
      <c r="BE108" s="10"/>
      <c r="BF108" s="10"/>
      <c r="BG108" s="10"/>
      <c r="BH108" s="10"/>
      <c r="BI108" s="10"/>
      <c r="BJ108" s="10"/>
      <c r="BK108" s="10"/>
      <c r="BL108" s="10"/>
      <c r="BM108" s="10"/>
      <c r="BN108" s="10"/>
      <c r="BO108" s="10"/>
      <c r="BP108" s="10"/>
      <c r="BQ108" s="10"/>
      <c r="BR108" s="10"/>
      <c r="BS108" s="10"/>
      <c r="BT108" s="10"/>
      <c r="BU108" s="10"/>
      <c r="BV108" s="10"/>
      <c r="BW108" s="10"/>
      <c r="BX108" s="10"/>
      <c r="BY108" s="10"/>
      <c r="BZ108" s="10"/>
      <c r="CA108" s="10"/>
      <c r="CB108" s="10"/>
      <c r="CC108" s="10"/>
      <c r="CD108" s="10"/>
      <c r="CE108" s="10"/>
      <c r="CF108" s="10"/>
      <c r="CG108" s="10"/>
      <c r="CH108" s="10"/>
      <c r="CI108" s="10"/>
      <c r="CJ108" s="10"/>
      <c r="CK108" s="10"/>
      <c r="CL108" s="10"/>
      <c r="CM108" s="10"/>
      <c r="CN108" s="10"/>
      <c r="CO108" s="10"/>
      <c r="CP108" s="10"/>
      <c r="CQ108" s="10"/>
      <c r="CR108" s="10"/>
      <c r="CS108" s="10"/>
      <c r="CT108" s="10"/>
      <c r="CU108" s="10"/>
      <c r="CV108" s="10"/>
      <c r="CZ108"/>
    </row>
    <row r="109" spans="2:104">
      <c r="E109" s="1" t="s">
        <v>395</v>
      </c>
      <c r="F109"/>
      <c r="G109" s="1" t="s">
        <v>187</v>
      </c>
      <c r="H109" s="1" t="s">
        <v>486</v>
      </c>
      <c r="I109"/>
      <c r="J109" s="1"/>
      <c r="L109" s="115">
        <f>FinancialInputs!L249</f>
        <v>0</v>
      </c>
      <c r="M109" s="115">
        <f>FinancialInputs!M249</f>
        <v>0</v>
      </c>
      <c r="N109" s="115">
        <f>FinancialInputs!N249</f>
        <v>0</v>
      </c>
      <c r="O109" s="115">
        <f>FinancialInputs!O249</f>
        <v>0</v>
      </c>
      <c r="P109" s="115">
        <f>FinancialInputs!P249</f>
        <v>0</v>
      </c>
      <c r="Q109" s="115">
        <f>FinancialInputs!Q249</f>
        <v>0</v>
      </c>
      <c r="R109" s="115">
        <f>FinancialInputs!R249</f>
        <v>0</v>
      </c>
      <c r="S109" s="115">
        <f>FinancialInputs!S249</f>
        <v>0</v>
      </c>
      <c r="T109" s="115">
        <f>FinancialInputs!T249</f>
        <v>0</v>
      </c>
      <c r="U109" s="115">
        <f>FinancialInputs!U249</f>
        <v>0</v>
      </c>
      <c r="V109" s="115">
        <f>FinancialInputs!V249</f>
        <v>0</v>
      </c>
      <c r="W109" s="115">
        <f>FinancialInputs!W249</f>
        <v>0</v>
      </c>
      <c r="X109" s="115">
        <f>FinancialInputs!X249</f>
        <v>0</v>
      </c>
      <c r="Y109" s="115">
        <f>FinancialInputs!Y249</f>
        <v>0</v>
      </c>
      <c r="Z109" s="115">
        <f>FinancialInputs!Z249</f>
        <v>0</v>
      </c>
      <c r="AA109" s="115">
        <f>FinancialInputs!AA249</f>
        <v>0</v>
      </c>
      <c r="AB109" s="115">
        <f>FinancialInputs!AB249</f>
        <v>0</v>
      </c>
      <c r="AC109" s="115">
        <f>FinancialInputs!AC249</f>
        <v>0</v>
      </c>
      <c r="AD109" s="115">
        <f>FinancialInputs!AD249</f>
        <v>0</v>
      </c>
      <c r="AE109" s="115">
        <f>FinancialInputs!AE249</f>
        <v>0</v>
      </c>
      <c r="AF109" s="115">
        <f>FinancialInputs!AF249</f>
        <v>0</v>
      </c>
      <c r="AG109" s="115">
        <f>FinancialInputs!AG249</f>
        <v>0</v>
      </c>
      <c r="AH109" s="115">
        <f>FinancialInputs!AH249</f>
        <v>0</v>
      </c>
      <c r="AI109" s="115">
        <f>FinancialInputs!AI249</f>
        <v>0</v>
      </c>
      <c r="AJ109" s="115">
        <f>FinancialInputs!AJ249</f>
        <v>0</v>
      </c>
      <c r="AK109" s="115">
        <f>FinancialInputs!AK249</f>
        <v>0</v>
      </c>
      <c r="AL109" s="115">
        <f>FinancialInputs!AL249</f>
        <v>0</v>
      </c>
      <c r="AM109" s="115">
        <f>FinancialInputs!AM249</f>
        <v>0</v>
      </c>
      <c r="AN109" s="115">
        <f>FinancialInputs!AN249</f>
        <v>0</v>
      </c>
      <c r="AO109" s="115">
        <f>FinancialInputs!AO249</f>
        <v>0</v>
      </c>
      <c r="AP109" s="115">
        <f>FinancialInputs!AP249</f>
        <v>0</v>
      </c>
      <c r="AQ109" s="115">
        <f>FinancialInputs!AQ249</f>
        <v>0</v>
      </c>
      <c r="AR109" s="115">
        <f>FinancialInputs!AR249</f>
        <v>0</v>
      </c>
      <c r="AS109" s="115">
        <f>FinancialInputs!AS249</f>
        <v>0</v>
      </c>
      <c r="AT109" s="115">
        <f>FinancialInputs!AT249</f>
        <v>0</v>
      </c>
      <c r="AU109" s="115">
        <f>FinancialInputs!AU249</f>
        <v>0</v>
      </c>
      <c r="AV109" s="115">
        <f>FinancialInputs!AV249</f>
        <v>0</v>
      </c>
      <c r="AW109" s="115">
        <f>FinancialInputs!AW249</f>
        <v>0</v>
      </c>
      <c r="AX109" s="115">
        <f>FinancialInputs!AX249</f>
        <v>0</v>
      </c>
      <c r="AY109" s="115">
        <f>FinancialInputs!AY249</f>
        <v>0</v>
      </c>
      <c r="AZ109" s="115">
        <f>FinancialInputs!AZ249</f>
        <v>0</v>
      </c>
      <c r="BA109" s="115">
        <f>FinancialInputs!BA249</f>
        <v>0</v>
      </c>
      <c r="BB109" s="115">
        <f>FinancialInputs!BB249</f>
        <v>0</v>
      </c>
      <c r="BC109" s="115">
        <f>FinancialInputs!BC249</f>
        <v>0</v>
      </c>
      <c r="BD109" s="115">
        <f>FinancialInputs!BD249</f>
        <v>0</v>
      </c>
      <c r="BE109" s="115">
        <f>FinancialInputs!BE249</f>
        <v>0</v>
      </c>
      <c r="BF109" s="115">
        <f>FinancialInputs!BF249</f>
        <v>0</v>
      </c>
      <c r="BG109" s="115">
        <f>FinancialInputs!BG249</f>
        <v>0</v>
      </c>
      <c r="BH109" s="115">
        <f>FinancialInputs!BH249</f>
        <v>0</v>
      </c>
      <c r="BI109" s="115">
        <f>FinancialInputs!BI249</f>
        <v>0</v>
      </c>
      <c r="BJ109" s="115">
        <f>FinancialInputs!BJ249</f>
        <v>0</v>
      </c>
      <c r="BK109" s="115">
        <f>FinancialInputs!BK249</f>
        <v>0</v>
      </c>
      <c r="BL109" s="115">
        <f>FinancialInputs!BL249</f>
        <v>0</v>
      </c>
      <c r="BM109" s="115">
        <f>FinancialInputs!BM249</f>
        <v>0</v>
      </c>
      <c r="BN109" s="115">
        <f>FinancialInputs!BN249</f>
        <v>0</v>
      </c>
      <c r="BO109" s="115">
        <f>FinancialInputs!BO249</f>
        <v>0</v>
      </c>
      <c r="BP109" s="115">
        <f>FinancialInputs!BP249</f>
        <v>0</v>
      </c>
      <c r="BQ109" s="115">
        <f>FinancialInputs!BQ249</f>
        <v>0</v>
      </c>
      <c r="BR109" s="115">
        <f>FinancialInputs!BR249</f>
        <v>0</v>
      </c>
      <c r="BS109" s="115">
        <f>FinancialInputs!BS249</f>
        <v>0</v>
      </c>
      <c r="BT109" s="115">
        <f>FinancialInputs!BT249</f>
        <v>0</v>
      </c>
      <c r="BU109" s="115">
        <f>FinancialInputs!BU249</f>
        <v>0</v>
      </c>
      <c r="BV109" s="115">
        <f>FinancialInputs!BV249</f>
        <v>0</v>
      </c>
      <c r="BW109" s="115">
        <f>FinancialInputs!BW249</f>
        <v>0</v>
      </c>
      <c r="BX109" s="115">
        <f>FinancialInputs!BX249</f>
        <v>0</v>
      </c>
      <c r="BY109" s="115">
        <f>FinancialInputs!BY249</f>
        <v>0</v>
      </c>
      <c r="BZ109" s="115">
        <f>FinancialInputs!BZ249</f>
        <v>0</v>
      </c>
      <c r="CA109" s="115">
        <f>FinancialInputs!CA249</f>
        <v>0</v>
      </c>
      <c r="CB109" s="115">
        <f>FinancialInputs!CB249</f>
        <v>0</v>
      </c>
      <c r="CC109" s="115">
        <f>FinancialInputs!CC249</f>
        <v>0</v>
      </c>
      <c r="CD109" s="115">
        <f>FinancialInputs!CD249</f>
        <v>0</v>
      </c>
      <c r="CE109" s="115">
        <f>FinancialInputs!CE249</f>
        <v>0</v>
      </c>
      <c r="CF109" s="115">
        <f>FinancialInputs!CF249</f>
        <v>0</v>
      </c>
      <c r="CG109" s="115">
        <f>FinancialInputs!CG249</f>
        <v>0</v>
      </c>
      <c r="CH109" s="115">
        <f>FinancialInputs!CH249</f>
        <v>0</v>
      </c>
      <c r="CI109" s="115">
        <f>FinancialInputs!CI249</f>
        <v>0</v>
      </c>
      <c r="CJ109" s="115">
        <f>FinancialInputs!CJ249</f>
        <v>0</v>
      </c>
      <c r="CK109" s="115">
        <f>FinancialInputs!CK249</f>
        <v>0</v>
      </c>
      <c r="CL109" s="115">
        <f>FinancialInputs!CL249</f>
        <v>0</v>
      </c>
      <c r="CM109" s="115">
        <f>FinancialInputs!CM249</f>
        <v>0</v>
      </c>
      <c r="CN109" s="115">
        <f>FinancialInputs!CN249</f>
        <v>0</v>
      </c>
      <c r="CO109" s="115">
        <f>FinancialInputs!CO249</f>
        <v>0</v>
      </c>
      <c r="CP109" s="115">
        <f>FinancialInputs!CP249</f>
        <v>0</v>
      </c>
      <c r="CQ109" s="115">
        <f>FinancialInputs!CQ249</f>
        <v>0</v>
      </c>
      <c r="CR109" s="115">
        <f>FinancialInputs!CR249</f>
        <v>0</v>
      </c>
      <c r="CS109" s="115">
        <f>FinancialInputs!CS249</f>
        <v>0</v>
      </c>
      <c r="CT109" s="115">
        <f>FinancialInputs!CT249</f>
        <v>0</v>
      </c>
      <c r="CU109" s="115">
        <f>FinancialInputs!CU249</f>
        <v>0</v>
      </c>
      <c r="CV109" s="115">
        <f>FinancialInputs!CV249</f>
        <v>0</v>
      </c>
      <c r="CZ109"/>
    </row>
    <row r="110" spans="2:104">
      <c r="E110" s="1" t="s">
        <v>186</v>
      </c>
      <c r="F110"/>
      <c r="G110" s="1" t="s">
        <v>187</v>
      </c>
      <c r="H110" s="1" t="s">
        <v>487</v>
      </c>
      <c r="I110"/>
      <c r="J110" s="1"/>
      <c r="L110" s="115">
        <f>FinancialInputs!L250</f>
        <v>0</v>
      </c>
      <c r="M110" s="115">
        <f>FinancialInputs!M250</f>
        <v>0</v>
      </c>
      <c r="N110" s="115">
        <f>FinancialInputs!N250</f>
        <v>0</v>
      </c>
      <c r="O110" s="115">
        <f>FinancialInputs!O250</f>
        <v>0</v>
      </c>
      <c r="P110" s="115">
        <f>FinancialInputs!P250</f>
        <v>0</v>
      </c>
      <c r="Q110" s="115">
        <f>FinancialInputs!Q250</f>
        <v>0</v>
      </c>
      <c r="R110" s="115">
        <f>FinancialInputs!R250</f>
        <v>0</v>
      </c>
      <c r="S110" s="115">
        <f>FinancialInputs!S250</f>
        <v>0</v>
      </c>
      <c r="T110" s="115">
        <f>FinancialInputs!T250</f>
        <v>0</v>
      </c>
      <c r="U110" s="115">
        <f>FinancialInputs!U250</f>
        <v>0</v>
      </c>
      <c r="V110" s="115">
        <f>FinancialInputs!V250</f>
        <v>0</v>
      </c>
      <c r="W110" s="115">
        <f>FinancialInputs!W250</f>
        <v>0</v>
      </c>
      <c r="X110" s="115">
        <f>FinancialInputs!X250</f>
        <v>0</v>
      </c>
      <c r="Y110" s="115">
        <f>FinancialInputs!Y250</f>
        <v>0</v>
      </c>
      <c r="Z110" s="115">
        <f>FinancialInputs!Z250</f>
        <v>0</v>
      </c>
      <c r="AA110" s="115">
        <f>FinancialInputs!AA250</f>
        <v>0</v>
      </c>
      <c r="AB110" s="115">
        <f>FinancialInputs!AB250</f>
        <v>0</v>
      </c>
      <c r="AC110" s="115">
        <f>FinancialInputs!AC250</f>
        <v>0</v>
      </c>
      <c r="AD110" s="115">
        <f>FinancialInputs!AD250</f>
        <v>0</v>
      </c>
      <c r="AE110" s="115">
        <f>FinancialInputs!AE250</f>
        <v>0</v>
      </c>
      <c r="AF110" s="115">
        <f>FinancialInputs!AF250</f>
        <v>0</v>
      </c>
      <c r="AG110" s="115">
        <f>FinancialInputs!AG250</f>
        <v>0</v>
      </c>
      <c r="AH110" s="115">
        <f>FinancialInputs!AH250</f>
        <v>0</v>
      </c>
      <c r="AI110" s="115">
        <f>FinancialInputs!AI250</f>
        <v>0</v>
      </c>
      <c r="AJ110" s="115">
        <f>FinancialInputs!AJ250</f>
        <v>0</v>
      </c>
      <c r="AK110" s="115">
        <f>FinancialInputs!AK250</f>
        <v>0</v>
      </c>
      <c r="AL110" s="115">
        <f>FinancialInputs!AL250</f>
        <v>0</v>
      </c>
      <c r="AM110" s="115">
        <f>FinancialInputs!AM250</f>
        <v>0</v>
      </c>
      <c r="AN110" s="115">
        <f>FinancialInputs!AN250</f>
        <v>0</v>
      </c>
      <c r="AO110" s="115">
        <f>FinancialInputs!AO250</f>
        <v>0</v>
      </c>
      <c r="AP110" s="115">
        <f>FinancialInputs!AP250</f>
        <v>0</v>
      </c>
      <c r="AQ110" s="115">
        <f>FinancialInputs!AQ250</f>
        <v>0</v>
      </c>
      <c r="AR110" s="115">
        <f>FinancialInputs!AR250</f>
        <v>0</v>
      </c>
      <c r="AS110" s="115">
        <f>FinancialInputs!AS250</f>
        <v>0</v>
      </c>
      <c r="AT110" s="115">
        <f>FinancialInputs!AT250</f>
        <v>0</v>
      </c>
      <c r="AU110" s="115">
        <f>FinancialInputs!AU250</f>
        <v>0</v>
      </c>
      <c r="AV110" s="115">
        <f>FinancialInputs!AV250</f>
        <v>0</v>
      </c>
      <c r="AW110" s="115">
        <f>FinancialInputs!AW250</f>
        <v>0</v>
      </c>
      <c r="AX110" s="115">
        <f>FinancialInputs!AX250</f>
        <v>0</v>
      </c>
      <c r="AY110" s="115">
        <f>FinancialInputs!AY250</f>
        <v>0</v>
      </c>
      <c r="AZ110" s="115">
        <f>FinancialInputs!AZ250</f>
        <v>0</v>
      </c>
      <c r="BA110" s="115">
        <f>FinancialInputs!BA250</f>
        <v>0</v>
      </c>
      <c r="BB110" s="115">
        <f>FinancialInputs!BB250</f>
        <v>0</v>
      </c>
      <c r="BC110" s="115">
        <f>FinancialInputs!BC250</f>
        <v>0</v>
      </c>
      <c r="BD110" s="115">
        <f>FinancialInputs!BD250</f>
        <v>0</v>
      </c>
      <c r="BE110" s="115">
        <f>FinancialInputs!BE250</f>
        <v>0</v>
      </c>
      <c r="BF110" s="115">
        <f>FinancialInputs!BF250</f>
        <v>0</v>
      </c>
      <c r="BG110" s="115">
        <f>FinancialInputs!BG250</f>
        <v>0</v>
      </c>
      <c r="BH110" s="115">
        <f>FinancialInputs!BH250</f>
        <v>0</v>
      </c>
      <c r="BI110" s="115">
        <f>FinancialInputs!BI250</f>
        <v>0</v>
      </c>
      <c r="BJ110" s="115">
        <f>FinancialInputs!BJ250</f>
        <v>0</v>
      </c>
      <c r="BK110" s="115">
        <f>FinancialInputs!BK250</f>
        <v>0</v>
      </c>
      <c r="BL110" s="115">
        <f>FinancialInputs!BL250</f>
        <v>0</v>
      </c>
      <c r="BM110" s="115">
        <f>FinancialInputs!BM250</f>
        <v>0</v>
      </c>
      <c r="BN110" s="115">
        <f>FinancialInputs!BN250</f>
        <v>0</v>
      </c>
      <c r="BO110" s="115">
        <f>FinancialInputs!BO250</f>
        <v>0</v>
      </c>
      <c r="BP110" s="115">
        <f>FinancialInputs!BP250</f>
        <v>0</v>
      </c>
      <c r="BQ110" s="115">
        <f>FinancialInputs!BQ250</f>
        <v>0</v>
      </c>
      <c r="BR110" s="115">
        <f>FinancialInputs!BR250</f>
        <v>0</v>
      </c>
      <c r="BS110" s="115">
        <f>FinancialInputs!BS250</f>
        <v>0</v>
      </c>
      <c r="BT110" s="115">
        <f>FinancialInputs!BT250</f>
        <v>0</v>
      </c>
      <c r="BU110" s="115">
        <f>FinancialInputs!BU250</f>
        <v>0</v>
      </c>
      <c r="BV110" s="115">
        <f>FinancialInputs!BV250</f>
        <v>0</v>
      </c>
      <c r="BW110" s="115">
        <f>FinancialInputs!BW250</f>
        <v>0</v>
      </c>
      <c r="BX110" s="115">
        <f>FinancialInputs!BX250</f>
        <v>0</v>
      </c>
      <c r="BY110" s="115">
        <f>FinancialInputs!BY250</f>
        <v>0</v>
      </c>
      <c r="BZ110" s="115">
        <f>FinancialInputs!BZ250</f>
        <v>0</v>
      </c>
      <c r="CA110" s="115">
        <f>FinancialInputs!CA250</f>
        <v>0</v>
      </c>
      <c r="CB110" s="115">
        <f>FinancialInputs!CB250</f>
        <v>0</v>
      </c>
      <c r="CC110" s="115">
        <f>FinancialInputs!CC250</f>
        <v>0</v>
      </c>
      <c r="CD110" s="115">
        <f>FinancialInputs!CD250</f>
        <v>0</v>
      </c>
      <c r="CE110" s="115">
        <f>FinancialInputs!CE250</f>
        <v>0</v>
      </c>
      <c r="CF110" s="115">
        <f>FinancialInputs!CF250</f>
        <v>0</v>
      </c>
      <c r="CG110" s="115">
        <f>FinancialInputs!CG250</f>
        <v>0</v>
      </c>
      <c r="CH110" s="115">
        <f>FinancialInputs!CH250</f>
        <v>0</v>
      </c>
      <c r="CI110" s="115">
        <f>FinancialInputs!CI250</f>
        <v>0</v>
      </c>
      <c r="CJ110" s="115">
        <f>FinancialInputs!CJ250</f>
        <v>0</v>
      </c>
      <c r="CK110" s="115">
        <f>FinancialInputs!CK250</f>
        <v>0</v>
      </c>
      <c r="CL110" s="115">
        <f>FinancialInputs!CL250</f>
        <v>0</v>
      </c>
      <c r="CM110" s="115">
        <f>FinancialInputs!CM250</f>
        <v>0</v>
      </c>
      <c r="CN110" s="115">
        <f>FinancialInputs!CN250</f>
        <v>0</v>
      </c>
      <c r="CO110" s="115">
        <f>FinancialInputs!CO250</f>
        <v>0</v>
      </c>
      <c r="CP110" s="115">
        <f>FinancialInputs!CP250</f>
        <v>0</v>
      </c>
      <c r="CQ110" s="115">
        <f>FinancialInputs!CQ250</f>
        <v>0</v>
      </c>
      <c r="CR110" s="115">
        <f>FinancialInputs!CR250</f>
        <v>0</v>
      </c>
      <c r="CS110" s="115">
        <f>FinancialInputs!CS250</f>
        <v>0</v>
      </c>
      <c r="CT110" s="115">
        <f>FinancialInputs!CT250</f>
        <v>0</v>
      </c>
      <c r="CU110" s="115">
        <f>FinancialInputs!CU250</f>
        <v>0</v>
      </c>
      <c r="CV110" s="115">
        <f>FinancialInputs!CV250</f>
        <v>0</v>
      </c>
      <c r="CZ110"/>
    </row>
    <row r="111" spans="2:104">
      <c r="E111" s="1" t="s">
        <v>488</v>
      </c>
      <c r="F111"/>
      <c r="H111" s="1" t="s">
        <v>489</v>
      </c>
      <c r="I111"/>
      <c r="J111" s="1"/>
      <c r="L111" s="107">
        <f>IFERROR(IF(L110&lt;L109,MAX(L110/L109-1,$H$108),MIN(L110/L109-1,$H$107)),0)</f>
        <v>0</v>
      </c>
      <c r="M111" s="107">
        <f t="shared" ref="M111:AQ111" si="43">IFERROR(IF(M110&lt;M109,MAX(M110/M109-1,$H$108),MIN(M110/M109-1,$H$107)),0)</f>
        <v>0</v>
      </c>
      <c r="N111" s="107">
        <f t="shared" si="43"/>
        <v>0</v>
      </c>
      <c r="O111" s="107">
        <f t="shared" si="43"/>
        <v>0</v>
      </c>
      <c r="P111" s="107">
        <f t="shared" si="43"/>
        <v>0</v>
      </c>
      <c r="Q111" s="107">
        <f t="shared" si="43"/>
        <v>0</v>
      </c>
      <c r="R111" s="107">
        <f t="shared" si="43"/>
        <v>0</v>
      </c>
      <c r="S111" s="107">
        <f t="shared" si="43"/>
        <v>0</v>
      </c>
      <c r="T111" s="107">
        <f t="shared" si="43"/>
        <v>0</v>
      </c>
      <c r="U111" s="107">
        <f t="shared" si="43"/>
        <v>0</v>
      </c>
      <c r="V111" s="107">
        <f t="shared" si="43"/>
        <v>0</v>
      </c>
      <c r="W111" s="107">
        <f t="shared" si="43"/>
        <v>0</v>
      </c>
      <c r="X111" s="107">
        <f t="shared" si="43"/>
        <v>0</v>
      </c>
      <c r="Y111" s="107">
        <f t="shared" si="43"/>
        <v>0</v>
      </c>
      <c r="Z111" s="107">
        <f t="shared" si="43"/>
        <v>0</v>
      </c>
      <c r="AA111" s="107">
        <f t="shared" si="43"/>
        <v>0</v>
      </c>
      <c r="AB111" s="107">
        <f t="shared" si="43"/>
        <v>0</v>
      </c>
      <c r="AC111" s="107">
        <f t="shared" si="43"/>
        <v>0</v>
      </c>
      <c r="AD111" s="107">
        <f t="shared" si="43"/>
        <v>0</v>
      </c>
      <c r="AE111" s="107">
        <f t="shared" si="43"/>
        <v>0</v>
      </c>
      <c r="AF111" s="107">
        <f t="shared" si="43"/>
        <v>0</v>
      </c>
      <c r="AG111" s="107">
        <f t="shared" si="43"/>
        <v>0</v>
      </c>
      <c r="AH111" s="107">
        <f t="shared" si="43"/>
        <v>0</v>
      </c>
      <c r="AI111" s="107">
        <f t="shared" si="43"/>
        <v>0</v>
      </c>
      <c r="AJ111" s="107">
        <f t="shared" si="43"/>
        <v>0</v>
      </c>
      <c r="AK111" s="107">
        <f t="shared" si="43"/>
        <v>0</v>
      </c>
      <c r="AL111" s="107">
        <f t="shared" si="43"/>
        <v>0</v>
      </c>
      <c r="AM111" s="107">
        <f t="shared" si="43"/>
        <v>0</v>
      </c>
      <c r="AN111" s="107">
        <f t="shared" si="43"/>
        <v>0</v>
      </c>
      <c r="AO111" s="107">
        <f t="shared" si="43"/>
        <v>0</v>
      </c>
      <c r="AP111" s="107">
        <f t="shared" si="43"/>
        <v>0</v>
      </c>
      <c r="AQ111" s="107">
        <f t="shared" si="43"/>
        <v>0</v>
      </c>
      <c r="AR111" s="107">
        <f t="shared" ref="AR111:BW111" si="44">IFERROR(IF(AR110&lt;AR109,MAX(AR110/AR109-1,$H$108),MIN(AR110/AR109-1,$H$107)),0)</f>
        <v>0</v>
      </c>
      <c r="AS111" s="107">
        <f t="shared" si="44"/>
        <v>0</v>
      </c>
      <c r="AT111" s="107">
        <f t="shared" si="44"/>
        <v>0</v>
      </c>
      <c r="AU111" s="107">
        <f t="shared" si="44"/>
        <v>0</v>
      </c>
      <c r="AV111" s="107">
        <f t="shared" si="44"/>
        <v>0</v>
      </c>
      <c r="AW111" s="107">
        <f t="shared" si="44"/>
        <v>0</v>
      </c>
      <c r="AX111" s="107">
        <f t="shared" si="44"/>
        <v>0</v>
      </c>
      <c r="AY111" s="107">
        <f t="shared" si="44"/>
        <v>0</v>
      </c>
      <c r="AZ111" s="107">
        <f t="shared" si="44"/>
        <v>0</v>
      </c>
      <c r="BA111" s="107">
        <f t="shared" si="44"/>
        <v>0</v>
      </c>
      <c r="BB111" s="107">
        <f t="shared" si="44"/>
        <v>0</v>
      </c>
      <c r="BC111" s="107">
        <f t="shared" si="44"/>
        <v>0</v>
      </c>
      <c r="BD111" s="107">
        <f t="shared" si="44"/>
        <v>0</v>
      </c>
      <c r="BE111" s="107">
        <f t="shared" si="44"/>
        <v>0</v>
      </c>
      <c r="BF111" s="107">
        <f t="shared" si="44"/>
        <v>0</v>
      </c>
      <c r="BG111" s="107">
        <f t="shared" si="44"/>
        <v>0</v>
      </c>
      <c r="BH111" s="107">
        <f t="shared" si="44"/>
        <v>0</v>
      </c>
      <c r="BI111" s="107">
        <f t="shared" si="44"/>
        <v>0</v>
      </c>
      <c r="BJ111" s="107">
        <f t="shared" si="44"/>
        <v>0</v>
      </c>
      <c r="BK111" s="107">
        <f t="shared" si="44"/>
        <v>0</v>
      </c>
      <c r="BL111" s="107">
        <f t="shared" si="44"/>
        <v>0</v>
      </c>
      <c r="BM111" s="107">
        <f t="shared" si="44"/>
        <v>0</v>
      </c>
      <c r="BN111" s="107">
        <f t="shared" si="44"/>
        <v>0</v>
      </c>
      <c r="BO111" s="107">
        <f t="shared" si="44"/>
        <v>0</v>
      </c>
      <c r="BP111" s="107">
        <f t="shared" si="44"/>
        <v>0</v>
      </c>
      <c r="BQ111" s="107">
        <f t="shared" si="44"/>
        <v>0</v>
      </c>
      <c r="BR111" s="107">
        <f t="shared" si="44"/>
        <v>0</v>
      </c>
      <c r="BS111" s="107">
        <f t="shared" si="44"/>
        <v>0</v>
      </c>
      <c r="BT111" s="107">
        <f t="shared" si="44"/>
        <v>0</v>
      </c>
      <c r="BU111" s="107">
        <f t="shared" si="44"/>
        <v>0</v>
      </c>
      <c r="BV111" s="107">
        <f t="shared" si="44"/>
        <v>0</v>
      </c>
      <c r="BW111" s="107">
        <f t="shared" si="44"/>
        <v>0</v>
      </c>
      <c r="BX111" s="107">
        <f t="shared" ref="BX111:CV111" si="45">IFERROR(IF(BX110&lt;BX109,MAX(BX110/BX109-1,$H$108),MIN(BX110/BX109-1,$H$107)),0)</f>
        <v>0</v>
      </c>
      <c r="BY111" s="107">
        <f t="shared" si="45"/>
        <v>0</v>
      </c>
      <c r="BZ111" s="107">
        <f t="shared" si="45"/>
        <v>0</v>
      </c>
      <c r="CA111" s="107">
        <f t="shared" si="45"/>
        <v>0</v>
      </c>
      <c r="CB111" s="107">
        <f t="shared" si="45"/>
        <v>0</v>
      </c>
      <c r="CC111" s="107">
        <f t="shared" si="45"/>
        <v>0</v>
      </c>
      <c r="CD111" s="107">
        <f t="shared" si="45"/>
        <v>0</v>
      </c>
      <c r="CE111" s="107">
        <f t="shared" si="45"/>
        <v>0</v>
      </c>
      <c r="CF111" s="107">
        <f t="shared" si="45"/>
        <v>0</v>
      </c>
      <c r="CG111" s="107">
        <f t="shared" si="45"/>
        <v>0</v>
      </c>
      <c r="CH111" s="107">
        <f t="shared" si="45"/>
        <v>0</v>
      </c>
      <c r="CI111" s="107">
        <f t="shared" si="45"/>
        <v>0</v>
      </c>
      <c r="CJ111" s="107">
        <f t="shared" si="45"/>
        <v>0</v>
      </c>
      <c r="CK111" s="107">
        <f t="shared" si="45"/>
        <v>0</v>
      </c>
      <c r="CL111" s="107">
        <f t="shared" si="45"/>
        <v>0</v>
      </c>
      <c r="CM111" s="107">
        <f t="shared" si="45"/>
        <v>0</v>
      </c>
      <c r="CN111" s="107">
        <f t="shared" si="45"/>
        <v>0</v>
      </c>
      <c r="CO111" s="107">
        <f t="shared" si="45"/>
        <v>0</v>
      </c>
      <c r="CP111" s="107">
        <f t="shared" si="45"/>
        <v>0</v>
      </c>
      <c r="CQ111" s="107">
        <f t="shared" si="45"/>
        <v>0</v>
      </c>
      <c r="CR111" s="107">
        <f t="shared" si="45"/>
        <v>0</v>
      </c>
      <c r="CS111" s="107">
        <f t="shared" si="45"/>
        <v>0</v>
      </c>
      <c r="CT111" s="107">
        <f t="shared" si="45"/>
        <v>0</v>
      </c>
      <c r="CU111" s="107">
        <f t="shared" si="45"/>
        <v>0</v>
      </c>
      <c r="CV111" s="107">
        <f t="shared" si="45"/>
        <v>0</v>
      </c>
      <c r="CZ111"/>
    </row>
    <row r="112" spans="2:104">
      <c r="F112"/>
      <c r="H112" s="29"/>
      <c r="I112"/>
      <c r="J112" s="1"/>
      <c r="L112" s="10"/>
      <c r="M112" s="10"/>
      <c r="N112" s="10"/>
      <c r="O112" s="10"/>
      <c r="P112" s="10"/>
      <c r="Q112" s="10"/>
      <c r="R112" s="10"/>
      <c r="S112" s="10"/>
      <c r="T112" s="10"/>
      <c r="U112" s="10"/>
      <c r="V112" s="10"/>
      <c r="W112" s="10"/>
      <c r="X112" s="10"/>
      <c r="Y112" s="10"/>
      <c r="Z112" s="10"/>
      <c r="AA112" s="10"/>
      <c r="AB112" s="10"/>
      <c r="AC112" s="10"/>
      <c r="AD112" s="10"/>
      <c r="AE112" s="107"/>
      <c r="AF112" s="10"/>
      <c r="AG112" s="10"/>
      <c r="AH112" s="10"/>
      <c r="AI112" s="10"/>
      <c r="AJ112" s="10"/>
      <c r="AK112" s="10"/>
      <c r="AL112" s="10"/>
      <c r="AM112" s="10"/>
      <c r="AN112" s="10"/>
      <c r="AO112" s="10"/>
      <c r="AP112" s="10"/>
      <c r="AQ112" s="10"/>
      <c r="AR112" s="10"/>
      <c r="AS112" s="10"/>
      <c r="AT112" s="10"/>
      <c r="AU112" s="10"/>
      <c r="AV112" s="10"/>
      <c r="AW112" s="10"/>
      <c r="AX112" s="10"/>
      <c r="AY112" s="10"/>
      <c r="AZ112" s="10"/>
      <c r="BA112" s="10"/>
      <c r="BB112" s="10"/>
      <c r="BC112" s="10"/>
      <c r="BD112" s="10"/>
      <c r="BE112" s="10"/>
      <c r="BF112" s="10"/>
      <c r="BG112" s="10"/>
      <c r="BH112" s="10"/>
      <c r="BI112" s="10"/>
      <c r="BJ112" s="10"/>
      <c r="BK112" s="10"/>
      <c r="BL112" s="10"/>
      <c r="BM112" s="10"/>
      <c r="BN112" s="10"/>
      <c r="BO112" s="10"/>
      <c r="BP112" s="10"/>
      <c r="BQ112" s="10"/>
      <c r="BR112" s="10"/>
      <c r="BS112" s="10"/>
      <c r="BT112" s="10"/>
      <c r="BU112" s="10"/>
      <c r="BV112" s="10"/>
      <c r="BW112" s="10"/>
      <c r="BX112" s="10"/>
      <c r="BY112" s="10"/>
      <c r="BZ112" s="10"/>
      <c r="CA112" s="10"/>
      <c r="CB112" s="10"/>
      <c r="CC112" s="10"/>
      <c r="CD112" s="10"/>
      <c r="CE112" s="10"/>
      <c r="CF112" s="10"/>
      <c r="CG112" s="10"/>
      <c r="CH112" s="10"/>
      <c r="CI112" s="10"/>
      <c r="CJ112" s="10"/>
      <c r="CK112" s="10"/>
      <c r="CL112" s="10"/>
      <c r="CM112" s="10"/>
      <c r="CN112" s="10"/>
      <c r="CO112" s="10"/>
      <c r="CP112" s="10"/>
      <c r="CQ112" s="10"/>
      <c r="CR112" s="10"/>
      <c r="CS112" s="10"/>
      <c r="CT112" s="10"/>
      <c r="CU112" s="10"/>
      <c r="CV112" s="10"/>
      <c r="CZ112"/>
    </row>
    <row r="113" spans="5:104">
      <c r="E113" s="1" t="s">
        <v>490</v>
      </c>
      <c r="F113"/>
      <c r="G113" s="1" t="s">
        <v>60</v>
      </c>
      <c r="H113" s="85">
        <v>0</v>
      </c>
      <c r="I113"/>
      <c r="J113" s="1"/>
      <c r="AC113" s="9"/>
      <c r="CZ113"/>
    </row>
    <row r="114" spans="5:104">
      <c r="E114" s="1" t="s">
        <v>491</v>
      </c>
      <c r="F114"/>
      <c r="H114" s="1"/>
      <c r="I114"/>
      <c r="J114" s="1"/>
      <c r="L114" s="1" t="b">
        <f>AND(L1&lt;=Scenarios!$J$36,L2&gt;=Scenarios!$J$36)</f>
        <v>0</v>
      </c>
      <c r="M114" s="1" t="b">
        <f>AND(M1&lt;=Scenarios!$J$36,M2&gt;=Scenarios!$J$36)</f>
        <v>0</v>
      </c>
      <c r="N114" s="1" t="b">
        <f>AND(N1&lt;=Scenarios!$J$36,N2&gt;=Scenarios!$J$36)</f>
        <v>0</v>
      </c>
      <c r="O114" s="1" t="b">
        <f>AND(O1&lt;=Scenarios!$J$36,O2&gt;=Scenarios!$J$36)</f>
        <v>0</v>
      </c>
      <c r="P114" s="1" t="b">
        <f>AND(P1&lt;=Scenarios!$J$36,P2&gt;=Scenarios!$J$36)</f>
        <v>0</v>
      </c>
      <c r="Q114" s="1" t="b">
        <f>AND(Q1&lt;=Scenarios!$J$36,Q2&gt;=Scenarios!$J$36)</f>
        <v>0</v>
      </c>
      <c r="R114" s="1" t="b">
        <f>AND(R1&lt;=Scenarios!$J$36,R2&gt;=Scenarios!$J$36)</f>
        <v>0</v>
      </c>
      <c r="S114" s="1" t="b">
        <f>AND(S1&lt;=Scenarios!$J$36,S2&gt;=Scenarios!$J$36)</f>
        <v>0</v>
      </c>
      <c r="T114" s="1" t="b">
        <f>AND(T1&lt;=Scenarios!$J$36,T2&gt;=Scenarios!$J$36)</f>
        <v>0</v>
      </c>
      <c r="U114" s="1" t="b">
        <f>AND(U1&lt;=Scenarios!$J$36,U2&gt;=Scenarios!$J$36)</f>
        <v>0</v>
      </c>
      <c r="V114" s="1" t="b">
        <f>AND(V1&lt;=Scenarios!$J$36,V2&gt;=Scenarios!$J$36)</f>
        <v>0</v>
      </c>
      <c r="W114" s="1" t="b">
        <f>AND(W1&lt;=Scenarios!$J$36,W2&gt;=Scenarios!$J$36)</f>
        <v>0</v>
      </c>
      <c r="X114" s="1" t="b">
        <f>AND(X1&lt;=Scenarios!$J$36,X2&gt;=Scenarios!$J$36)</f>
        <v>0</v>
      </c>
      <c r="Y114" s="1" t="b">
        <f>AND(Y1&lt;=Scenarios!$J$36,Y2&gt;=Scenarios!$J$36)</f>
        <v>0</v>
      </c>
      <c r="Z114" s="1" t="b">
        <f>AND(Z1&lt;=Scenarios!$J$36,Z2&gt;=Scenarios!$J$36)</f>
        <v>0</v>
      </c>
      <c r="AA114" s="1" t="b">
        <f>AND(AA1&lt;=Scenarios!$J$36,AA2&gt;=Scenarios!$J$36)</f>
        <v>0</v>
      </c>
      <c r="AB114" s="1" t="b">
        <f>AND(AB1&lt;=Scenarios!$J$36,AB2&gt;=Scenarios!$J$36)</f>
        <v>0</v>
      </c>
      <c r="AC114" s="1" t="b">
        <f>AND(AC1&lt;=Scenarios!$J$36,AC2&gt;=Scenarios!$J$36)</f>
        <v>0</v>
      </c>
      <c r="AD114" s="1" t="b">
        <f>AND(AD1&lt;=Scenarios!$J$36,AD2&gt;=Scenarios!$J$36)</f>
        <v>0</v>
      </c>
      <c r="AE114" s="1" t="b">
        <f>AND(AE1&lt;=Scenarios!$J$36,AE2&gt;=Scenarios!$J$36)</f>
        <v>0</v>
      </c>
      <c r="AF114" s="1" t="b">
        <f>AND(AF1&lt;=Scenarios!$J$36,AF2&gt;=Scenarios!$J$36)</f>
        <v>0</v>
      </c>
      <c r="AG114" s="1" t="b">
        <f>AND(AG1&lt;=Scenarios!$J$36,AG2&gt;=Scenarios!$J$36)</f>
        <v>0</v>
      </c>
      <c r="AH114" s="1" t="b">
        <f>AND(AH1&lt;=Scenarios!$J$36,AH2&gt;=Scenarios!$J$36)</f>
        <v>0</v>
      </c>
      <c r="AI114" s="1" t="b">
        <f>AND(AI1&lt;=Scenarios!$J$36,AI2&gt;=Scenarios!$J$36)</f>
        <v>0</v>
      </c>
      <c r="AJ114" s="1" t="b">
        <f>AND(AJ1&lt;=Scenarios!$J$36,AJ2&gt;=Scenarios!$J$36)</f>
        <v>0</v>
      </c>
      <c r="AK114" s="1" t="b">
        <f>AND(AK1&lt;=Scenarios!$J$36,AK2&gt;=Scenarios!$J$36)</f>
        <v>0</v>
      </c>
      <c r="AL114" s="1" t="b">
        <f>AND(AL1&lt;=Scenarios!$J$36,AL2&gt;=Scenarios!$J$36)</f>
        <v>0</v>
      </c>
      <c r="AM114" s="1" t="b">
        <f>AND(AM1&lt;=Scenarios!$J$36,AM2&gt;=Scenarios!$J$36)</f>
        <v>0</v>
      </c>
      <c r="AN114" s="1" t="b">
        <f>AND(AN1&lt;=Scenarios!$J$36,AN2&gt;=Scenarios!$J$36)</f>
        <v>0</v>
      </c>
      <c r="AO114" s="1" t="b">
        <f>AND(AO1&lt;=Scenarios!$J$36,AO2&gt;=Scenarios!$J$36)</f>
        <v>0</v>
      </c>
      <c r="AP114" s="1" t="b">
        <f>AND(AP1&lt;=Scenarios!$J$36,AP2&gt;=Scenarios!$J$36)</f>
        <v>0</v>
      </c>
      <c r="AQ114" s="1" t="b">
        <f>AND(AQ1&lt;=Scenarios!$J$36,AQ2&gt;=Scenarios!$J$36)</f>
        <v>0</v>
      </c>
      <c r="AR114" s="1" t="b">
        <f>AND(AR1&lt;=Scenarios!$J$36,AR2&gt;=Scenarios!$J$36)</f>
        <v>0</v>
      </c>
      <c r="AS114" s="1" t="b">
        <f>AND(AS1&lt;=Scenarios!$J$36,AS2&gt;=Scenarios!$J$36)</f>
        <v>0</v>
      </c>
      <c r="AT114" s="1" t="b">
        <f>AND(AT1&lt;=Scenarios!$J$36,AT2&gt;=Scenarios!$J$36)</f>
        <v>0</v>
      </c>
      <c r="AU114" s="1" t="b">
        <f>AND(AU1&lt;=Scenarios!$J$36,AU2&gt;=Scenarios!$J$36)</f>
        <v>0</v>
      </c>
      <c r="AV114" s="1" t="b">
        <f>AND(AV1&lt;=Scenarios!$J$36,AV2&gt;=Scenarios!$J$36)</f>
        <v>0</v>
      </c>
      <c r="AW114" s="1" t="b">
        <f>AND(AW1&lt;=Scenarios!$J$36,AW2&gt;=Scenarios!$J$36)</f>
        <v>0</v>
      </c>
      <c r="AX114" s="1" t="b">
        <f>AND(AX1&lt;=Scenarios!$J$36,AX2&gt;=Scenarios!$J$36)</f>
        <v>0</v>
      </c>
      <c r="AY114" s="1" t="b">
        <f>AND(AY1&lt;=Scenarios!$J$36,AY2&gt;=Scenarios!$J$36)</f>
        <v>0</v>
      </c>
      <c r="AZ114" s="1" t="b">
        <f>AND(AZ1&lt;=Scenarios!$J$36,AZ2&gt;=Scenarios!$J$36)</f>
        <v>0</v>
      </c>
      <c r="BA114" s="1" t="b">
        <f>AND(BA1&lt;=Scenarios!$J$36,BA2&gt;=Scenarios!$J$36)</f>
        <v>0</v>
      </c>
      <c r="BB114" s="1" t="b">
        <f>AND(BB1&lt;=Scenarios!$J$36,BB2&gt;=Scenarios!$J$36)</f>
        <v>0</v>
      </c>
      <c r="BC114" s="1" t="b">
        <f>AND(BC1&lt;=Scenarios!$J$36,BC2&gt;=Scenarios!$J$36)</f>
        <v>0</v>
      </c>
      <c r="BD114" s="1" t="b">
        <f>AND(BD1&lt;=Scenarios!$J$36,BD2&gt;=Scenarios!$J$36)</f>
        <v>0</v>
      </c>
      <c r="BE114" s="1" t="b">
        <f>AND(BE1&lt;=Scenarios!$J$36,BE2&gt;=Scenarios!$J$36)</f>
        <v>0</v>
      </c>
      <c r="BF114" s="1" t="b">
        <f>AND(BF1&lt;=Scenarios!$J$36,BF2&gt;=Scenarios!$J$36)</f>
        <v>0</v>
      </c>
      <c r="BG114" s="1" t="b">
        <f>AND(BG1&lt;=Scenarios!$J$36,BG2&gt;=Scenarios!$J$36)</f>
        <v>0</v>
      </c>
      <c r="BH114" s="1" t="b">
        <f>AND(BH1&lt;=Scenarios!$J$36,BH2&gt;=Scenarios!$J$36)</f>
        <v>0</v>
      </c>
      <c r="BI114" s="1" t="b">
        <f>AND(BI1&lt;=Scenarios!$J$36,BI2&gt;=Scenarios!$J$36)</f>
        <v>0</v>
      </c>
      <c r="BJ114" s="1" t="b">
        <f>AND(BJ1&lt;=Scenarios!$J$36,BJ2&gt;=Scenarios!$J$36)</f>
        <v>0</v>
      </c>
      <c r="BK114" s="1" t="b">
        <f>AND(BK1&lt;=Scenarios!$J$36,BK2&gt;=Scenarios!$J$36)</f>
        <v>0</v>
      </c>
      <c r="BL114" s="1" t="b">
        <f>AND(BL1&lt;=Scenarios!$J$36,BL2&gt;=Scenarios!$J$36)</f>
        <v>0</v>
      </c>
      <c r="BM114" s="1" t="b">
        <f>AND(BM1&lt;=Scenarios!$J$36,BM2&gt;=Scenarios!$J$36)</f>
        <v>0</v>
      </c>
      <c r="BN114" s="1" t="b">
        <f>AND(BN1&lt;=Scenarios!$J$36,BN2&gt;=Scenarios!$J$36)</f>
        <v>0</v>
      </c>
      <c r="BO114" s="1" t="b">
        <f>AND(BO1&lt;=Scenarios!$J$36,BO2&gt;=Scenarios!$J$36)</f>
        <v>0</v>
      </c>
      <c r="BP114" s="1" t="b">
        <f>AND(BP1&lt;=Scenarios!$J$36,BP2&gt;=Scenarios!$J$36)</f>
        <v>0</v>
      </c>
      <c r="BQ114" s="1" t="b">
        <f>AND(BQ1&lt;=Scenarios!$J$36,BQ2&gt;=Scenarios!$J$36)</f>
        <v>0</v>
      </c>
      <c r="BR114" s="1" t="b">
        <f>AND(BR1&lt;=Scenarios!$J$36,BR2&gt;=Scenarios!$J$36)</f>
        <v>0</v>
      </c>
      <c r="BS114" s="1" t="b">
        <f>AND(BS1&lt;=Scenarios!$J$36,BS2&gt;=Scenarios!$J$36)</f>
        <v>0</v>
      </c>
      <c r="BT114" s="1" t="b">
        <f>AND(BT1&lt;=Scenarios!$J$36,BT2&gt;=Scenarios!$J$36)</f>
        <v>0</v>
      </c>
      <c r="BU114" s="1" t="b">
        <f>AND(BU1&lt;=Scenarios!$J$36,BU2&gt;=Scenarios!$J$36)</f>
        <v>0</v>
      </c>
      <c r="BV114" s="1" t="b">
        <f>AND(BV1&lt;=Scenarios!$J$36,BV2&gt;=Scenarios!$J$36)</f>
        <v>0</v>
      </c>
      <c r="BW114" s="1" t="b">
        <f>AND(BW1&lt;=Scenarios!$J$36,BW2&gt;=Scenarios!$J$36)</f>
        <v>0</v>
      </c>
      <c r="BX114" s="1" t="b">
        <f>AND(BX1&lt;=Scenarios!$J$36,BX2&gt;=Scenarios!$J$36)</f>
        <v>0</v>
      </c>
      <c r="BY114" s="1" t="b">
        <f>AND(BY1&lt;=Scenarios!$J$36,BY2&gt;=Scenarios!$J$36)</f>
        <v>0</v>
      </c>
      <c r="BZ114" s="1" t="b">
        <f>AND(BZ1&lt;=Scenarios!$J$36,BZ2&gt;=Scenarios!$J$36)</f>
        <v>0</v>
      </c>
      <c r="CA114" s="1" t="b">
        <f>AND(CA1&lt;=Scenarios!$J$36,CA2&gt;=Scenarios!$J$36)</f>
        <v>0</v>
      </c>
      <c r="CB114" s="1" t="b">
        <f>AND(CB1&lt;=Scenarios!$J$36,CB2&gt;=Scenarios!$J$36)</f>
        <v>0</v>
      </c>
      <c r="CC114" s="1" t="b">
        <f>AND(CC1&lt;=Scenarios!$J$36,CC2&gt;=Scenarios!$J$36)</f>
        <v>0</v>
      </c>
      <c r="CD114" s="1" t="b">
        <f>AND(CD1&lt;=Scenarios!$J$36,CD2&gt;=Scenarios!$J$36)</f>
        <v>0</v>
      </c>
      <c r="CE114" s="1" t="b">
        <f>AND(CE1&lt;=Scenarios!$J$36,CE2&gt;=Scenarios!$J$36)</f>
        <v>0</v>
      </c>
      <c r="CF114" s="1" t="b">
        <f>AND(CF1&lt;=Scenarios!$J$36,CF2&gt;=Scenarios!$J$36)</f>
        <v>0</v>
      </c>
      <c r="CG114" s="1" t="b">
        <f>AND(CG1&lt;=Scenarios!$J$36,CG2&gt;=Scenarios!$J$36)</f>
        <v>0</v>
      </c>
      <c r="CH114" s="1" t="b">
        <f>AND(CH1&lt;=Scenarios!$J$36,CH2&gt;=Scenarios!$J$36)</f>
        <v>0</v>
      </c>
      <c r="CI114" s="1" t="b">
        <f>AND(CI1&lt;=Scenarios!$J$36,CI2&gt;=Scenarios!$J$36)</f>
        <v>0</v>
      </c>
      <c r="CJ114" s="1" t="b">
        <f>AND(CJ1&lt;=Scenarios!$J$36,CJ2&gt;=Scenarios!$J$36)</f>
        <v>0</v>
      </c>
      <c r="CK114" s="1" t="b">
        <f>AND(CK1&lt;=Scenarios!$J$36,CK2&gt;=Scenarios!$J$36)</f>
        <v>0</v>
      </c>
      <c r="CL114" s="1" t="b">
        <f>AND(CL1&lt;=Scenarios!$J$36,CL2&gt;=Scenarios!$J$36)</f>
        <v>0</v>
      </c>
      <c r="CM114" s="1" t="b">
        <f>AND(CM1&lt;=Scenarios!$J$36,CM2&gt;=Scenarios!$J$36)</f>
        <v>0</v>
      </c>
      <c r="CN114" s="1" t="b">
        <f>AND(CN1&lt;=Scenarios!$J$36,CN2&gt;=Scenarios!$J$36)</f>
        <v>0</v>
      </c>
      <c r="CO114" s="1" t="b">
        <f>AND(CO1&lt;=Scenarios!$J$36,CO2&gt;=Scenarios!$J$36)</f>
        <v>0</v>
      </c>
      <c r="CP114" s="1" t="b">
        <f>AND(CP1&lt;=Scenarios!$J$36,CP2&gt;=Scenarios!$J$36)</f>
        <v>0</v>
      </c>
      <c r="CQ114" s="1" t="b">
        <f>AND(CQ1&lt;=Scenarios!$J$36,CQ2&gt;=Scenarios!$J$36)</f>
        <v>0</v>
      </c>
      <c r="CR114" s="1" t="b">
        <f>AND(CR1&lt;=Scenarios!$J$36,CR2&gt;=Scenarios!$J$36)</f>
        <v>0</v>
      </c>
      <c r="CS114" s="1" t="b">
        <f>AND(CS1&lt;=Scenarios!$J$36,CS2&gt;=Scenarios!$J$36)</f>
        <v>0</v>
      </c>
      <c r="CT114" s="1" t="b">
        <f>AND(CT1&lt;=Scenarios!$J$36,CT2&gt;=Scenarios!$J$36)</f>
        <v>0</v>
      </c>
      <c r="CU114" s="1" t="b">
        <f>AND(CU1&lt;=Scenarios!$J$36,CU2&gt;=Scenarios!$J$36)</f>
        <v>0</v>
      </c>
      <c r="CV114" s="1" t="b">
        <f>AND(CV1&lt;=Scenarios!$J$36,CV2&gt;=Scenarios!$J$36)</f>
        <v>0</v>
      </c>
      <c r="CZ114"/>
    </row>
    <row r="115" spans="5:104">
      <c r="E115" s="1" t="s">
        <v>492</v>
      </c>
      <c r="F115"/>
      <c r="G115" s="1" t="s">
        <v>256</v>
      </c>
      <c r="H115" s="1"/>
      <c r="I115"/>
      <c r="J115" s="1"/>
      <c r="L115" s="1" t="b">
        <f>OR(AND(SUM($L$9:L9)&gt;0,SUM($L$9:L9)&lt;$H$113),L114)</f>
        <v>0</v>
      </c>
      <c r="M115" s="1" t="b">
        <f>OR(AND(SUM($L$9:M9)&gt;0,SUM($L$9:M9)&lt;$H$113),M114)</f>
        <v>0</v>
      </c>
      <c r="N115" s="1" t="b">
        <f>OR(AND(SUM($L$9:N9)&gt;0,SUM($L$9:N9)&lt;$H$113),N114)</f>
        <v>0</v>
      </c>
      <c r="O115" s="1" t="b">
        <f>OR(AND(SUM($L$9:O9)&gt;0,SUM($L$9:O9)&lt;$H$113),O114)</f>
        <v>0</v>
      </c>
      <c r="P115" s="1" t="b">
        <f>OR(AND(SUM($L$9:P9)&gt;0,SUM($L$9:P9)&lt;$H$113),P114)</f>
        <v>0</v>
      </c>
      <c r="Q115" s="1" t="b">
        <f>OR(AND(SUM($L$9:Q9)&gt;0,SUM($L$9:Q9)&lt;$H$113),Q114)</f>
        <v>0</v>
      </c>
      <c r="R115" s="1" t="b">
        <f>OR(AND(SUM($L$9:R9)&gt;0,SUM($L$9:R9)&lt;$H$113),R114)</f>
        <v>0</v>
      </c>
      <c r="S115" s="1" t="b">
        <f>OR(AND(SUM($L$9:S9)&gt;0,SUM($L$9:S9)&lt;$H$113),S114)</f>
        <v>0</v>
      </c>
      <c r="T115" s="1" t="b">
        <f>OR(AND(SUM($L$9:T9)&gt;0,SUM($L$9:T9)&lt;$H$113),T114)</f>
        <v>0</v>
      </c>
      <c r="U115" s="1" t="b">
        <f>OR(AND(SUM($L$9:U9)&gt;0,SUM($L$9:U9)&lt;$H$113),U114)</f>
        <v>0</v>
      </c>
      <c r="V115" s="1" t="b">
        <f>OR(AND(SUM($L$9:V9)&gt;0,SUM($L$9:V9)&lt;$H$113),V114)</f>
        <v>0</v>
      </c>
      <c r="W115" s="1" t="b">
        <f>OR(AND(SUM($L$9:W9)&gt;0,SUM($L$9:W9)&lt;$H$113),W114)</f>
        <v>0</v>
      </c>
      <c r="X115" s="1" t="b">
        <f>OR(AND(SUM($L$9:X9)&gt;0,SUM($L$9:X9)&lt;$H$113),X114)</f>
        <v>0</v>
      </c>
      <c r="Y115" s="1" t="b">
        <f>OR(AND(SUM($L$9:Y9)&gt;0,SUM($L$9:Y9)&lt;$H$113),Y114)</f>
        <v>0</v>
      </c>
      <c r="Z115" s="1" t="b">
        <f>OR(AND(SUM($L$9:Z9)&gt;0,SUM($L$9:Z9)&lt;$H$113),Z114)</f>
        <v>0</v>
      </c>
      <c r="AA115" s="1" t="b">
        <f>OR(AND(SUM($L$9:AA9)&gt;0,SUM($L$9:AA9)&lt;$H$113),AA114)</f>
        <v>0</v>
      </c>
      <c r="AB115" s="1" t="b">
        <f>OR(AND(SUM($L$9:AB9)&gt;0,SUM($L$9:AB9)&lt;$H$113),AB114)</f>
        <v>0</v>
      </c>
      <c r="AC115" s="1" t="b">
        <f>OR(AND(SUM($L$9:AC9)&gt;0,SUM($L$9:AC9)&lt;$H$113),AC114)</f>
        <v>0</v>
      </c>
      <c r="AD115" s="1" t="b">
        <f>OR(AND(SUM($L$9:AD9)&gt;0,SUM($L$9:AD9)&lt;$H$113),AD114)</f>
        <v>0</v>
      </c>
      <c r="AE115" s="1" t="b">
        <f>OR(AND(SUM($L$9:AE9)&gt;0,SUM($L$9:AE9)&lt;$H$113),AE114)</f>
        <v>0</v>
      </c>
      <c r="AF115" s="1" t="b">
        <f>OR(AND(SUM($L$9:AF9)&gt;0,SUM($L$9:AF9)&lt;$H$113),AF114)</f>
        <v>0</v>
      </c>
      <c r="AG115" s="1" t="b">
        <f>OR(AND(SUM($L$9:AG9)&gt;0,SUM($L$9:AG9)&lt;$H$113),AG114)</f>
        <v>0</v>
      </c>
      <c r="AH115" s="1" t="b">
        <f>OR(AND(SUM($L$9:AH9)&gt;0,SUM($L$9:AH9)&lt;$H$113),AH114)</f>
        <v>0</v>
      </c>
      <c r="AI115" s="1" t="b">
        <f>OR(AND(SUM($L$9:AI9)&gt;0,SUM($L$9:AI9)&lt;$H$113),AI114)</f>
        <v>0</v>
      </c>
      <c r="AJ115" s="1" t="b">
        <f>OR(AND(SUM($L$9:AJ9)&gt;0,SUM($L$9:AJ9)&lt;$H$113),AJ114)</f>
        <v>0</v>
      </c>
      <c r="AK115" s="1" t="b">
        <f>OR(AND(SUM($L$9:AK9)&gt;0,SUM($L$9:AK9)&lt;$H$113),AK114)</f>
        <v>0</v>
      </c>
      <c r="AL115" s="1" t="b">
        <f>OR(AND(SUM($L$9:AL9)&gt;0,SUM($L$9:AL9)&lt;$H$113),AL114)</f>
        <v>0</v>
      </c>
      <c r="AM115" s="1" t="b">
        <f>OR(AND(SUM($L$9:AM9)&gt;0,SUM($L$9:AM9)&lt;$H$113),AM114)</f>
        <v>0</v>
      </c>
      <c r="AN115" s="1" t="b">
        <f>OR(AND(SUM($L$9:AN9)&gt;0,SUM($L$9:AN9)&lt;$H$113),AN114)</f>
        <v>0</v>
      </c>
      <c r="AO115" s="1" t="b">
        <f>OR(AND(SUM($L$9:AO9)&gt;0,SUM($L$9:AO9)&lt;$H$113),AO114)</f>
        <v>0</v>
      </c>
      <c r="AP115" s="1" t="b">
        <f>OR(AND(SUM($L$9:AP9)&gt;0,SUM($L$9:AP9)&lt;$H$113),AP114)</f>
        <v>0</v>
      </c>
      <c r="AQ115" s="1" t="b">
        <f>OR(AND(SUM($L$9:AQ9)&gt;0,SUM($L$9:AQ9)&lt;$H$113),AQ114)</f>
        <v>0</v>
      </c>
      <c r="AR115" s="1" t="b">
        <f>OR(AND(SUM($L$9:AR9)&gt;0,SUM($L$9:AR9)&lt;$H$113),AR114)</f>
        <v>0</v>
      </c>
      <c r="AS115" s="1" t="b">
        <f>OR(AND(SUM($L$9:AS9)&gt;0,SUM($L$9:AS9)&lt;$H$113),AS114)</f>
        <v>0</v>
      </c>
      <c r="AT115" s="1" t="b">
        <f>OR(AND(SUM($L$9:AT9)&gt;0,SUM($L$9:AT9)&lt;$H$113),AT114)</f>
        <v>0</v>
      </c>
      <c r="AU115" s="1" t="b">
        <f>OR(AND(SUM($L$9:AU9)&gt;0,SUM($L$9:AU9)&lt;$H$113),AU114)</f>
        <v>0</v>
      </c>
      <c r="AV115" s="1" t="b">
        <f>OR(AND(SUM($L$9:AV9)&gt;0,SUM($L$9:AV9)&lt;$H$113),AV114)</f>
        <v>0</v>
      </c>
      <c r="AW115" s="1" t="b">
        <f>OR(AND(SUM($L$9:AW9)&gt;0,SUM($L$9:AW9)&lt;$H$113),AW114)</f>
        <v>0</v>
      </c>
      <c r="AX115" s="1" t="b">
        <f>OR(AND(SUM($L$9:AX9)&gt;0,SUM($L$9:AX9)&lt;$H$113),AX114)</f>
        <v>0</v>
      </c>
      <c r="AY115" s="1" t="b">
        <f>OR(AND(SUM($L$9:AY9)&gt;0,SUM($L$9:AY9)&lt;$H$113),AY114)</f>
        <v>0</v>
      </c>
      <c r="AZ115" s="1" t="b">
        <f>OR(AND(SUM($L$9:AZ9)&gt;0,SUM($L$9:AZ9)&lt;$H$113),AZ114)</f>
        <v>0</v>
      </c>
      <c r="BA115" s="1" t="b">
        <f>OR(AND(SUM($L$9:BA9)&gt;0,SUM($L$9:BA9)&lt;$H$113),BA114)</f>
        <v>0</v>
      </c>
      <c r="BB115" s="1" t="b">
        <f>OR(AND(SUM($L$9:BB9)&gt;0,SUM($L$9:BB9)&lt;$H$113),BB114)</f>
        <v>0</v>
      </c>
      <c r="BC115" s="1" t="b">
        <f>OR(AND(SUM($L$9:BC9)&gt;0,SUM($L$9:BC9)&lt;$H$113),BC114)</f>
        <v>0</v>
      </c>
      <c r="BD115" s="1" t="b">
        <f>OR(AND(SUM($L$9:BD9)&gt;0,SUM($L$9:BD9)&lt;$H$113),BD114)</f>
        <v>0</v>
      </c>
      <c r="BE115" s="1" t="b">
        <f>OR(AND(SUM($L$9:BE9)&gt;0,SUM($L$9:BE9)&lt;$H$113),BE114)</f>
        <v>0</v>
      </c>
      <c r="BF115" s="1" t="b">
        <f>OR(AND(SUM($L$9:BF9)&gt;0,SUM($L$9:BF9)&lt;$H$113),BF114)</f>
        <v>0</v>
      </c>
      <c r="BG115" s="1" t="b">
        <f>OR(AND(SUM($L$9:BG9)&gt;0,SUM($L$9:BG9)&lt;$H$113),BG114)</f>
        <v>0</v>
      </c>
      <c r="BH115" s="1" t="b">
        <f>OR(AND(SUM($L$9:BH9)&gt;0,SUM($L$9:BH9)&lt;$H$113),BH114)</f>
        <v>0</v>
      </c>
      <c r="BI115" s="1" t="b">
        <f>OR(AND(SUM($L$9:BI9)&gt;0,SUM($L$9:BI9)&lt;$H$113),BI114)</f>
        <v>0</v>
      </c>
      <c r="BJ115" s="1" t="b">
        <f>OR(AND(SUM($L$9:BJ9)&gt;0,SUM($L$9:BJ9)&lt;$H$113),BJ114)</f>
        <v>0</v>
      </c>
      <c r="BK115" s="1" t="b">
        <f>OR(AND(SUM($L$9:BK9)&gt;0,SUM($L$9:BK9)&lt;$H$113),BK114)</f>
        <v>0</v>
      </c>
      <c r="BL115" s="1" t="b">
        <f>OR(AND(SUM($L$9:BL9)&gt;0,SUM($L$9:BL9)&lt;$H$113),BL114)</f>
        <v>0</v>
      </c>
      <c r="BM115" s="1" t="b">
        <f>OR(AND(SUM($L$9:BM9)&gt;0,SUM($L$9:BM9)&lt;$H$113),BM114)</f>
        <v>0</v>
      </c>
      <c r="BN115" s="1" t="b">
        <f>OR(AND(SUM($L$9:BN9)&gt;0,SUM($L$9:BN9)&lt;$H$113),BN114)</f>
        <v>0</v>
      </c>
      <c r="BO115" s="1" t="b">
        <f>OR(AND(SUM($L$9:BO9)&gt;0,SUM($L$9:BO9)&lt;$H$113),BO114)</f>
        <v>0</v>
      </c>
      <c r="BP115" s="1" t="b">
        <f>OR(AND(SUM($L$9:BP9)&gt;0,SUM($L$9:BP9)&lt;$H$113),BP114)</f>
        <v>0</v>
      </c>
      <c r="BQ115" s="1" t="b">
        <f>OR(AND(SUM($L$9:BQ9)&gt;0,SUM($L$9:BQ9)&lt;$H$113),BQ114)</f>
        <v>0</v>
      </c>
      <c r="BR115" s="1" t="b">
        <f>OR(AND(SUM($L$9:BR9)&gt;0,SUM($L$9:BR9)&lt;$H$113),BR114)</f>
        <v>0</v>
      </c>
      <c r="BS115" s="1" t="b">
        <f>OR(AND(SUM($L$9:BS9)&gt;0,SUM($L$9:BS9)&lt;$H$113),BS114)</f>
        <v>0</v>
      </c>
      <c r="BT115" s="1" t="b">
        <f>OR(AND(SUM($L$9:BT9)&gt;0,SUM($L$9:BT9)&lt;$H$113),BT114)</f>
        <v>0</v>
      </c>
      <c r="BU115" s="1" t="b">
        <f>OR(AND(SUM($L$9:BU9)&gt;0,SUM($L$9:BU9)&lt;$H$113),BU114)</f>
        <v>0</v>
      </c>
      <c r="BV115" s="1" t="b">
        <f>OR(AND(SUM($L$9:BV9)&gt;0,SUM($L$9:BV9)&lt;$H$113),BV114)</f>
        <v>0</v>
      </c>
      <c r="BW115" s="1" t="b">
        <f>OR(AND(SUM($L$9:BW9)&gt;0,SUM($L$9:BW9)&lt;$H$113),BW114)</f>
        <v>0</v>
      </c>
      <c r="BX115" s="1" t="b">
        <f>OR(AND(SUM($L$9:BX9)&gt;0,SUM($L$9:BX9)&lt;$H$113),BX114)</f>
        <v>0</v>
      </c>
      <c r="BY115" s="1" t="b">
        <f>OR(AND(SUM($L$9:BY9)&gt;0,SUM($L$9:BY9)&lt;$H$113),BY114)</f>
        <v>0</v>
      </c>
      <c r="BZ115" s="1" t="b">
        <f>OR(AND(SUM($L$9:BZ9)&gt;0,SUM($L$9:BZ9)&lt;$H$113),BZ114)</f>
        <v>0</v>
      </c>
      <c r="CA115" s="1" t="b">
        <f>OR(AND(SUM($L$9:CA9)&gt;0,SUM($L$9:CA9)&lt;$H$113),CA114)</f>
        <v>0</v>
      </c>
      <c r="CB115" s="1" t="b">
        <f>OR(AND(SUM($L$9:CB9)&gt;0,SUM($L$9:CB9)&lt;$H$113),CB114)</f>
        <v>0</v>
      </c>
      <c r="CC115" s="1" t="b">
        <f>OR(AND(SUM($L$9:CC9)&gt;0,SUM($L$9:CC9)&lt;$H$113),CC114)</f>
        <v>0</v>
      </c>
      <c r="CD115" s="1" t="b">
        <f>OR(AND(SUM($L$9:CD9)&gt;0,SUM($L$9:CD9)&lt;$H$113),CD114)</f>
        <v>0</v>
      </c>
      <c r="CE115" s="1" t="b">
        <f>OR(AND(SUM($L$9:CE9)&gt;0,SUM($L$9:CE9)&lt;$H$113),CE114)</f>
        <v>0</v>
      </c>
      <c r="CF115" s="1" t="b">
        <f>OR(AND(SUM($L$9:CF9)&gt;0,SUM($L$9:CF9)&lt;$H$113),CF114)</f>
        <v>0</v>
      </c>
      <c r="CG115" s="1" t="b">
        <f>OR(AND(SUM($L$9:CG9)&gt;0,SUM($L$9:CG9)&lt;$H$113),CG114)</f>
        <v>0</v>
      </c>
      <c r="CH115" s="1" t="b">
        <f>OR(AND(SUM($L$9:CH9)&gt;0,SUM($L$9:CH9)&lt;$H$113),CH114)</f>
        <v>0</v>
      </c>
      <c r="CI115" s="1" t="b">
        <f>OR(AND(SUM($L$9:CI9)&gt;0,SUM($L$9:CI9)&lt;$H$113),CI114)</f>
        <v>0</v>
      </c>
      <c r="CJ115" s="1" t="b">
        <f>OR(AND(SUM($L$9:CJ9)&gt;0,SUM($L$9:CJ9)&lt;$H$113),CJ114)</f>
        <v>0</v>
      </c>
      <c r="CK115" s="1" t="b">
        <f>OR(AND(SUM($L$9:CK9)&gt;0,SUM($L$9:CK9)&lt;$H$113),CK114)</f>
        <v>0</v>
      </c>
      <c r="CL115" s="1" t="b">
        <f>OR(AND(SUM($L$9:CL9)&gt;0,SUM($L$9:CL9)&lt;$H$113),CL114)</f>
        <v>0</v>
      </c>
      <c r="CM115" s="1" t="b">
        <f>OR(AND(SUM($L$9:CM9)&gt;0,SUM($L$9:CM9)&lt;$H$113),CM114)</f>
        <v>0</v>
      </c>
      <c r="CN115" s="1" t="b">
        <f>OR(AND(SUM($L$9:CN9)&gt;0,SUM($L$9:CN9)&lt;$H$113),CN114)</f>
        <v>0</v>
      </c>
      <c r="CO115" s="1" t="b">
        <f>OR(AND(SUM($L$9:CO9)&gt;0,SUM($L$9:CO9)&lt;$H$113),CO114)</f>
        <v>0</v>
      </c>
      <c r="CP115" s="1" t="b">
        <f>OR(AND(SUM($L$9:CP9)&gt;0,SUM($L$9:CP9)&lt;$H$113),CP114)</f>
        <v>0</v>
      </c>
      <c r="CQ115" s="1" t="b">
        <f>OR(AND(SUM($L$9:CQ9)&gt;0,SUM($L$9:CQ9)&lt;$H$113),CQ114)</f>
        <v>0</v>
      </c>
      <c r="CR115" s="1" t="b">
        <f>OR(AND(SUM($L$9:CR9)&gt;0,SUM($L$9:CR9)&lt;$H$113),CR114)</f>
        <v>0</v>
      </c>
      <c r="CS115" s="1" t="b">
        <f>OR(AND(SUM($L$9:CS9)&gt;0,SUM($L$9:CS9)&lt;$H$113),CS114)</f>
        <v>0</v>
      </c>
      <c r="CT115" s="1" t="b">
        <f>OR(AND(SUM($L$9:CT9)&gt;0,SUM($L$9:CT9)&lt;$H$113),CT114)</f>
        <v>0</v>
      </c>
      <c r="CU115" s="1" t="b">
        <f>OR(AND(SUM($L$9:CU9)&gt;0,SUM($L$9:CU9)&lt;$H$113),CU114)</f>
        <v>0</v>
      </c>
      <c r="CV115" s="1" t="b">
        <f>OR(AND(SUM($L$9:CV9)&gt;0,SUM($L$9:CV9)&lt;$H$113),CV114)</f>
        <v>0</v>
      </c>
      <c r="CZ115"/>
    </row>
    <row r="116" spans="5:104">
      <c r="E116" s="1" t="s">
        <v>493</v>
      </c>
      <c r="F116"/>
      <c r="G116" s="1" t="s">
        <v>256</v>
      </c>
      <c r="H116" s="1"/>
      <c r="I116"/>
      <c r="J116" s="1"/>
      <c r="L116" s="1" t="b">
        <f t="shared" ref="L116:AQ116" si="46">L111*L115&gt;0</f>
        <v>0</v>
      </c>
      <c r="M116" s="1" t="b">
        <f t="shared" si="46"/>
        <v>0</v>
      </c>
      <c r="N116" s="1" t="b">
        <f t="shared" si="46"/>
        <v>0</v>
      </c>
      <c r="O116" s="1" t="b">
        <f t="shared" si="46"/>
        <v>0</v>
      </c>
      <c r="P116" s="1" t="b">
        <f t="shared" si="46"/>
        <v>0</v>
      </c>
      <c r="Q116" s="1" t="b">
        <f t="shared" si="46"/>
        <v>0</v>
      </c>
      <c r="R116" s="1" t="b">
        <f t="shared" si="46"/>
        <v>0</v>
      </c>
      <c r="S116" s="1" t="b">
        <f t="shared" si="46"/>
        <v>0</v>
      </c>
      <c r="T116" s="1" t="b">
        <f t="shared" si="46"/>
        <v>0</v>
      </c>
      <c r="U116" s="1" t="b">
        <f t="shared" si="46"/>
        <v>0</v>
      </c>
      <c r="V116" s="1" t="b">
        <f t="shared" si="46"/>
        <v>0</v>
      </c>
      <c r="W116" s="1" t="b">
        <f t="shared" si="46"/>
        <v>0</v>
      </c>
      <c r="X116" s="1" t="b">
        <f t="shared" si="46"/>
        <v>0</v>
      </c>
      <c r="Y116" s="1" t="b">
        <f t="shared" si="46"/>
        <v>0</v>
      </c>
      <c r="Z116" s="1" t="b">
        <f t="shared" si="46"/>
        <v>0</v>
      </c>
      <c r="AA116" s="1" t="b">
        <f t="shared" si="46"/>
        <v>0</v>
      </c>
      <c r="AB116" s="1" t="b">
        <f t="shared" si="46"/>
        <v>0</v>
      </c>
      <c r="AC116" s="1" t="b">
        <f t="shared" si="46"/>
        <v>0</v>
      </c>
      <c r="AD116" s="1" t="b">
        <f t="shared" si="46"/>
        <v>0</v>
      </c>
      <c r="AE116" s="1" t="b">
        <f t="shared" si="46"/>
        <v>0</v>
      </c>
      <c r="AF116" s="1" t="b">
        <f>AF111*AF115&gt;0</f>
        <v>0</v>
      </c>
      <c r="AG116" s="1" t="b">
        <f t="shared" si="46"/>
        <v>0</v>
      </c>
      <c r="AH116" s="1" t="b">
        <f t="shared" si="46"/>
        <v>0</v>
      </c>
      <c r="AI116" s="1" t="b">
        <f t="shared" si="46"/>
        <v>0</v>
      </c>
      <c r="AJ116" s="1" t="b">
        <f t="shared" si="46"/>
        <v>0</v>
      </c>
      <c r="AK116" s="1" t="b">
        <f t="shared" si="46"/>
        <v>0</v>
      </c>
      <c r="AL116" s="1" t="b">
        <f t="shared" si="46"/>
        <v>0</v>
      </c>
      <c r="AM116" s="1" t="b">
        <f t="shared" si="46"/>
        <v>0</v>
      </c>
      <c r="AN116" s="1" t="b">
        <f t="shared" si="46"/>
        <v>0</v>
      </c>
      <c r="AO116" s="1" t="b">
        <f t="shared" si="46"/>
        <v>0</v>
      </c>
      <c r="AP116" s="1" t="b">
        <f t="shared" si="46"/>
        <v>0</v>
      </c>
      <c r="AQ116" s="1" t="b">
        <f t="shared" si="46"/>
        <v>0</v>
      </c>
      <c r="AR116" s="1" t="b">
        <f t="shared" ref="AR116:BW116" si="47">AR111*AR115&gt;0</f>
        <v>0</v>
      </c>
      <c r="AS116" s="1" t="b">
        <f t="shared" si="47"/>
        <v>0</v>
      </c>
      <c r="AT116" s="1" t="b">
        <f t="shared" si="47"/>
        <v>0</v>
      </c>
      <c r="AU116" s="1" t="b">
        <f t="shared" si="47"/>
        <v>0</v>
      </c>
      <c r="AV116" s="1" t="b">
        <f t="shared" si="47"/>
        <v>0</v>
      </c>
      <c r="AW116" s="1" t="b">
        <f t="shared" si="47"/>
        <v>0</v>
      </c>
      <c r="AX116" s="1" t="b">
        <f t="shared" si="47"/>
        <v>0</v>
      </c>
      <c r="AY116" s="1" t="b">
        <f t="shared" si="47"/>
        <v>0</v>
      </c>
      <c r="AZ116" s="1" t="b">
        <f t="shared" si="47"/>
        <v>0</v>
      </c>
      <c r="BA116" s="1" t="b">
        <f t="shared" si="47"/>
        <v>0</v>
      </c>
      <c r="BB116" s="1" t="b">
        <f t="shared" si="47"/>
        <v>0</v>
      </c>
      <c r="BC116" s="1" t="b">
        <f t="shared" si="47"/>
        <v>0</v>
      </c>
      <c r="BD116" s="1" t="b">
        <f t="shared" si="47"/>
        <v>0</v>
      </c>
      <c r="BE116" s="1" t="b">
        <f t="shared" si="47"/>
        <v>0</v>
      </c>
      <c r="BF116" s="1" t="b">
        <f t="shared" si="47"/>
        <v>0</v>
      </c>
      <c r="BG116" s="1" t="b">
        <f t="shared" si="47"/>
        <v>0</v>
      </c>
      <c r="BH116" s="1" t="b">
        <f t="shared" si="47"/>
        <v>0</v>
      </c>
      <c r="BI116" s="1" t="b">
        <f t="shared" si="47"/>
        <v>0</v>
      </c>
      <c r="BJ116" s="1" t="b">
        <f t="shared" si="47"/>
        <v>0</v>
      </c>
      <c r="BK116" s="1" t="b">
        <f t="shared" si="47"/>
        <v>0</v>
      </c>
      <c r="BL116" s="1" t="b">
        <f t="shared" si="47"/>
        <v>0</v>
      </c>
      <c r="BM116" s="1" t="b">
        <f t="shared" si="47"/>
        <v>0</v>
      </c>
      <c r="BN116" s="1" t="b">
        <f t="shared" si="47"/>
        <v>0</v>
      </c>
      <c r="BO116" s="1" t="b">
        <f t="shared" si="47"/>
        <v>0</v>
      </c>
      <c r="BP116" s="1" t="b">
        <f t="shared" si="47"/>
        <v>0</v>
      </c>
      <c r="BQ116" s="1" t="b">
        <f t="shared" si="47"/>
        <v>0</v>
      </c>
      <c r="BR116" s="1" t="b">
        <f t="shared" si="47"/>
        <v>0</v>
      </c>
      <c r="BS116" s="1" t="b">
        <f t="shared" si="47"/>
        <v>0</v>
      </c>
      <c r="BT116" s="1" t="b">
        <f t="shared" si="47"/>
        <v>0</v>
      </c>
      <c r="BU116" s="1" t="b">
        <f t="shared" si="47"/>
        <v>0</v>
      </c>
      <c r="BV116" s="1" t="b">
        <f t="shared" si="47"/>
        <v>0</v>
      </c>
      <c r="BW116" s="1" t="b">
        <f t="shared" si="47"/>
        <v>0</v>
      </c>
      <c r="BX116" s="1" t="b">
        <f t="shared" ref="BX116:CV116" si="48">BX111*BX115&gt;0</f>
        <v>0</v>
      </c>
      <c r="BY116" s="1" t="b">
        <f t="shared" si="48"/>
        <v>0</v>
      </c>
      <c r="BZ116" s="1" t="b">
        <f t="shared" si="48"/>
        <v>0</v>
      </c>
      <c r="CA116" s="1" t="b">
        <f t="shared" si="48"/>
        <v>0</v>
      </c>
      <c r="CB116" s="1" t="b">
        <f t="shared" si="48"/>
        <v>0</v>
      </c>
      <c r="CC116" s="1" t="b">
        <f t="shared" si="48"/>
        <v>0</v>
      </c>
      <c r="CD116" s="1" t="b">
        <f t="shared" si="48"/>
        <v>0</v>
      </c>
      <c r="CE116" s="1" t="b">
        <f t="shared" si="48"/>
        <v>0</v>
      </c>
      <c r="CF116" s="1" t="b">
        <f t="shared" si="48"/>
        <v>0</v>
      </c>
      <c r="CG116" s="1" t="b">
        <f t="shared" si="48"/>
        <v>0</v>
      </c>
      <c r="CH116" s="1" t="b">
        <f t="shared" si="48"/>
        <v>0</v>
      </c>
      <c r="CI116" s="1" t="b">
        <f t="shared" si="48"/>
        <v>0</v>
      </c>
      <c r="CJ116" s="1" t="b">
        <f t="shared" si="48"/>
        <v>0</v>
      </c>
      <c r="CK116" s="1" t="b">
        <f t="shared" si="48"/>
        <v>0</v>
      </c>
      <c r="CL116" s="1" t="b">
        <f t="shared" si="48"/>
        <v>0</v>
      </c>
      <c r="CM116" s="1" t="b">
        <f t="shared" si="48"/>
        <v>0</v>
      </c>
      <c r="CN116" s="1" t="b">
        <f t="shared" si="48"/>
        <v>0</v>
      </c>
      <c r="CO116" s="1" t="b">
        <f t="shared" si="48"/>
        <v>0</v>
      </c>
      <c r="CP116" s="1" t="b">
        <f t="shared" si="48"/>
        <v>0</v>
      </c>
      <c r="CQ116" s="1" t="b">
        <f t="shared" si="48"/>
        <v>0</v>
      </c>
      <c r="CR116" s="1" t="b">
        <f t="shared" si="48"/>
        <v>0</v>
      </c>
      <c r="CS116" s="1" t="b">
        <f t="shared" si="48"/>
        <v>0</v>
      </c>
      <c r="CT116" s="1" t="b">
        <f t="shared" si="48"/>
        <v>0</v>
      </c>
      <c r="CU116" s="1" t="b">
        <f t="shared" si="48"/>
        <v>0</v>
      </c>
      <c r="CV116" s="1" t="b">
        <f t="shared" si="48"/>
        <v>0</v>
      </c>
      <c r="CZ116"/>
    </row>
    <row r="117" spans="5:104" ht="16.149999999999999">
      <c r="E117" s="1" t="s">
        <v>494</v>
      </c>
      <c r="F117"/>
      <c r="G117" s="1" t="s">
        <v>164</v>
      </c>
      <c r="H117" s="29" t="s">
        <v>495</v>
      </c>
      <c r="I117"/>
      <c r="J117" s="1"/>
      <c r="L117" s="10" cm="1">
        <f t="array" ref="L117">SUMPRODUCT(($L$188:$CV$190)*($L$9:$CV$9&lt;1))*L115</f>
        <v>0</v>
      </c>
      <c r="M117" s="10" cm="1">
        <f t="array" ref="M117">SUMPRODUCT(($L$188:$CV$190)*($L$9:$CV$9&lt;1))*M115</f>
        <v>0</v>
      </c>
      <c r="N117" s="10" cm="1">
        <f t="array" ref="N117">SUMPRODUCT(($L$188:$CV$190)*($L$9:$CV$9&lt;1))*N115</f>
        <v>0</v>
      </c>
      <c r="O117" s="10" cm="1">
        <f t="array" ref="O117">SUMPRODUCT(($L$188:$CV$190)*($L$9:$CV$9&lt;1))*O115</f>
        <v>0</v>
      </c>
      <c r="P117" s="10" cm="1">
        <f t="array" ref="P117">SUMPRODUCT(($L$188:$CV$190)*($L$9:$CV$9&lt;1))*P115</f>
        <v>0</v>
      </c>
      <c r="Q117" s="10" cm="1">
        <f t="array" ref="Q117">SUMPRODUCT(($L$188:$CV$190)*($L$9:$CV$9&lt;1))*Q115</f>
        <v>0</v>
      </c>
      <c r="R117" s="10" cm="1">
        <f t="array" ref="R117">SUMPRODUCT(($L$188:$CV$190)*($L$9:$CV$9&lt;1))*R115</f>
        <v>0</v>
      </c>
      <c r="S117" s="10" cm="1">
        <f t="array" ref="S117">SUMPRODUCT(($L$188:$CV$190)*($L$9:$CV$9&lt;1))*S115</f>
        <v>0</v>
      </c>
      <c r="T117" s="10" cm="1">
        <f t="array" ref="T117">SUMPRODUCT(($L$188:$CV$190)*($L$9:$CV$9&lt;1))*T115</f>
        <v>0</v>
      </c>
      <c r="U117" s="10" cm="1">
        <f t="array" ref="U117">SUMPRODUCT(($L$188:$CV$190)*($L$9:$CV$9&lt;1))*U115</f>
        <v>0</v>
      </c>
      <c r="V117" s="10" cm="1">
        <f t="array" ref="V117">SUMPRODUCT(($L$188:$CV$190)*($L$9:$CV$9&lt;1))*V115</f>
        <v>0</v>
      </c>
      <c r="W117" s="10" cm="1">
        <f t="array" ref="W117">SUMPRODUCT(($L$188:$CV$190)*($L$9:$CV$9&lt;1))*W115</f>
        <v>0</v>
      </c>
      <c r="X117" s="10" cm="1">
        <f t="array" ref="X117">SUMPRODUCT(($L$188:$CV$190)*($L$9:$CV$9&lt;1))*X115</f>
        <v>0</v>
      </c>
      <c r="Y117" s="10" cm="1">
        <f t="array" ref="Y117">SUMPRODUCT(($L$188:$CV$190)*($L$9:$CV$9&lt;1))*Y115</f>
        <v>0</v>
      </c>
      <c r="Z117" s="10" cm="1">
        <f t="array" ref="Z117">SUMPRODUCT(($L$188:$CV$190)*($L$9:$CV$9&lt;1))*Z115</f>
        <v>0</v>
      </c>
      <c r="AA117" s="10" cm="1">
        <f t="array" ref="AA117">SUMPRODUCT(($L$188:$CV$190)*($L$9:$CV$9&lt;1))*AA115</f>
        <v>0</v>
      </c>
      <c r="AB117" s="10" cm="1">
        <f t="array" ref="AB117">SUMPRODUCT(($L$188:$CV$190)*($L$9:$CV$9&lt;1))*AB115</f>
        <v>0</v>
      </c>
      <c r="AC117" s="10" cm="1">
        <f t="array" ref="AC117">SUMPRODUCT(($L$188:$CV$190)*($L$9:$CV$9&lt;1))*AC115</f>
        <v>0</v>
      </c>
      <c r="AD117" s="10" cm="1">
        <f t="array" ref="AD117">SUMPRODUCT(($L$188:$CV$190)*($L$9:$CV$9&lt;1))*AD115</f>
        <v>0</v>
      </c>
      <c r="AE117" s="10" cm="1">
        <f t="array" ref="AE117">SUMPRODUCT(($L$188:$CV$190)*($L$9:$CV$9&lt;1))*AE115</f>
        <v>0</v>
      </c>
      <c r="AF117" s="10" cm="1">
        <f t="array" ref="AF117">SUMPRODUCT(($L$188:$CV$190)*($L$9:$CV$9&lt;1))*AF115</f>
        <v>0</v>
      </c>
      <c r="AG117" s="10" cm="1">
        <f t="array" ref="AG117">SUMPRODUCT(($L$188:$CV$190)*($L$9:$CV$9&lt;1))*AG115</f>
        <v>0</v>
      </c>
      <c r="AH117" s="10" cm="1">
        <f t="array" ref="AH117">SUMPRODUCT(($L$188:$CV$190)*($L$9:$CV$9&lt;1))*AH115</f>
        <v>0</v>
      </c>
      <c r="AI117" s="10" cm="1">
        <f t="array" ref="AI117">SUMPRODUCT(($L$188:$CV$190)*($L$9:$CV$9&lt;1))*AI115</f>
        <v>0</v>
      </c>
      <c r="AJ117" s="10" cm="1">
        <f t="array" ref="AJ117">SUMPRODUCT(($L$188:$CV$190)*($L$9:$CV$9&lt;1))*AJ115</f>
        <v>0</v>
      </c>
      <c r="AK117" s="10" cm="1">
        <f t="array" ref="AK117">SUMPRODUCT(($L$188:$CV$190)*($L$9:$CV$9&lt;1))*AK115</f>
        <v>0</v>
      </c>
      <c r="AL117" s="10" cm="1">
        <f t="array" ref="AL117">SUMPRODUCT(($L$188:$CV$190)*($L$9:$CV$9&lt;1))*AL115</f>
        <v>0</v>
      </c>
      <c r="AM117" s="10" cm="1">
        <f t="array" ref="AM117">SUMPRODUCT(($L$188:$CV$190)*($L$9:$CV$9&lt;1))*AM115</f>
        <v>0</v>
      </c>
      <c r="AN117" s="10" cm="1">
        <f t="array" ref="AN117">SUMPRODUCT(($L$188:$CV$190)*($L$9:$CV$9&lt;1))*AN115</f>
        <v>0</v>
      </c>
      <c r="AO117" s="10" cm="1">
        <f t="array" ref="AO117">SUMPRODUCT(($L$188:$CV$190)*($L$9:$CV$9&lt;1))*AO115</f>
        <v>0</v>
      </c>
      <c r="AP117" s="10" cm="1">
        <f t="array" ref="AP117">SUMPRODUCT(($L$188:$CV$190)*($L$9:$CV$9&lt;1))*AP115</f>
        <v>0</v>
      </c>
      <c r="AQ117" s="10" cm="1">
        <f t="array" ref="AQ117">SUMPRODUCT(($L$188:$CV$190)*($L$9:$CV$9&lt;1))*AQ115</f>
        <v>0</v>
      </c>
      <c r="AR117" s="10" cm="1">
        <f t="array" ref="AR117">SUMPRODUCT(($L$188:$CV$190)*($L$9:$CV$9&lt;1))*AR115</f>
        <v>0</v>
      </c>
      <c r="AS117" s="10" cm="1">
        <f t="array" ref="AS117">SUMPRODUCT(($L$188:$CV$190)*($L$9:$CV$9&lt;1))*AS115</f>
        <v>0</v>
      </c>
      <c r="AT117" s="10" cm="1">
        <f t="array" ref="AT117">SUMPRODUCT(($L$188:$CV$190)*($L$9:$CV$9&lt;1))*AT115</f>
        <v>0</v>
      </c>
      <c r="AU117" s="10" cm="1">
        <f t="array" ref="AU117">SUMPRODUCT(($L$188:$CV$190)*($L$9:$CV$9&lt;1))*AU115</f>
        <v>0</v>
      </c>
      <c r="AV117" s="10" cm="1">
        <f t="array" ref="AV117">SUMPRODUCT(($L$188:$CV$190)*($L$9:$CV$9&lt;1))*AV115</f>
        <v>0</v>
      </c>
      <c r="AW117" s="10" cm="1">
        <f t="array" ref="AW117">SUMPRODUCT(($L$188:$CV$190)*($L$9:$CV$9&lt;1))*AW115</f>
        <v>0</v>
      </c>
      <c r="AX117" s="10" cm="1">
        <f t="array" ref="AX117">SUMPRODUCT(($L$188:$CV$190)*($L$9:$CV$9&lt;1))*AX115</f>
        <v>0</v>
      </c>
      <c r="AY117" s="10" cm="1">
        <f t="array" ref="AY117">SUMPRODUCT(($L$188:$CV$190)*($L$9:$CV$9&lt;1))*AY115</f>
        <v>0</v>
      </c>
      <c r="AZ117" s="10" cm="1">
        <f t="array" ref="AZ117">SUMPRODUCT(($L$188:$CV$190)*($L$9:$CV$9&lt;1))*AZ115</f>
        <v>0</v>
      </c>
      <c r="BA117" s="10" cm="1">
        <f t="array" ref="BA117">SUMPRODUCT(($L$188:$CV$190)*($L$9:$CV$9&lt;1))*BA115</f>
        <v>0</v>
      </c>
      <c r="BB117" s="10" cm="1">
        <f t="array" ref="BB117">SUMPRODUCT(($L$188:$CV$190)*($L$9:$CV$9&lt;1))*BB115</f>
        <v>0</v>
      </c>
      <c r="BC117" s="10" cm="1">
        <f t="array" ref="BC117">SUMPRODUCT(($L$188:$CV$190)*($L$9:$CV$9&lt;1))*BC115</f>
        <v>0</v>
      </c>
      <c r="BD117" s="10" cm="1">
        <f t="array" ref="BD117">SUMPRODUCT(($L$188:$CV$190)*($L$9:$CV$9&lt;1))*BD115</f>
        <v>0</v>
      </c>
      <c r="BE117" s="10" cm="1">
        <f t="array" ref="BE117">SUMPRODUCT(($L$188:$CV$190)*($L$9:$CV$9&lt;1))*BE115</f>
        <v>0</v>
      </c>
      <c r="BF117" s="10" cm="1">
        <f t="array" ref="BF117">SUMPRODUCT(($L$188:$CV$190)*($L$9:$CV$9&lt;1))*BF115</f>
        <v>0</v>
      </c>
      <c r="BG117" s="10" cm="1">
        <f t="array" ref="BG117">SUMPRODUCT(($L$188:$CV$190)*($L$9:$CV$9&lt;1))*BG115</f>
        <v>0</v>
      </c>
      <c r="BH117" s="10" cm="1">
        <f t="array" ref="BH117">SUMPRODUCT(($L$188:$CV$190)*($L$9:$CV$9&lt;1))*BH115</f>
        <v>0</v>
      </c>
      <c r="BI117" s="10" cm="1">
        <f t="array" ref="BI117">SUMPRODUCT(($L$188:$CV$190)*($L$9:$CV$9&lt;1))*BI115</f>
        <v>0</v>
      </c>
      <c r="BJ117" s="10" cm="1">
        <f t="array" ref="BJ117">SUMPRODUCT(($L$188:$CV$190)*($L$9:$CV$9&lt;1))*BJ115</f>
        <v>0</v>
      </c>
      <c r="BK117" s="10" cm="1">
        <f t="array" ref="BK117">SUMPRODUCT(($L$188:$CV$190)*($L$9:$CV$9&lt;1))*BK115</f>
        <v>0</v>
      </c>
      <c r="BL117" s="10" cm="1">
        <f t="array" ref="BL117">SUMPRODUCT(($L$188:$CV$190)*($L$9:$CV$9&lt;1))*BL115</f>
        <v>0</v>
      </c>
      <c r="BM117" s="10" cm="1">
        <f t="array" ref="BM117">SUMPRODUCT(($L$188:$CV$190)*($L$9:$CV$9&lt;1))*BM115</f>
        <v>0</v>
      </c>
      <c r="BN117" s="10" cm="1">
        <f t="array" ref="BN117">SUMPRODUCT(($L$188:$CV$190)*($L$9:$CV$9&lt;1))*BN115</f>
        <v>0</v>
      </c>
      <c r="BO117" s="10" cm="1">
        <f t="array" ref="BO117">SUMPRODUCT(($L$188:$CV$190)*($L$9:$CV$9&lt;1))*BO115</f>
        <v>0</v>
      </c>
      <c r="BP117" s="10" cm="1">
        <f t="array" ref="BP117">SUMPRODUCT(($L$188:$CV$190)*($L$9:$CV$9&lt;1))*BP115</f>
        <v>0</v>
      </c>
      <c r="BQ117" s="10" cm="1">
        <f t="array" ref="BQ117">SUMPRODUCT(($L$188:$CV$190)*($L$9:$CV$9&lt;1))*BQ115</f>
        <v>0</v>
      </c>
      <c r="BR117" s="10" cm="1">
        <f t="array" ref="BR117">SUMPRODUCT(($L$188:$CV$190)*($L$9:$CV$9&lt;1))*BR115</f>
        <v>0</v>
      </c>
      <c r="BS117" s="10" cm="1">
        <f t="array" ref="BS117">SUMPRODUCT(($L$188:$CV$190)*($L$9:$CV$9&lt;1))*BS115</f>
        <v>0</v>
      </c>
      <c r="BT117" s="10" cm="1">
        <f t="array" ref="BT117">SUMPRODUCT(($L$188:$CV$190)*($L$9:$CV$9&lt;1))*BT115</f>
        <v>0</v>
      </c>
      <c r="BU117" s="10" cm="1">
        <f t="array" ref="BU117">SUMPRODUCT(($L$188:$CV$190)*($L$9:$CV$9&lt;1))*BU115</f>
        <v>0</v>
      </c>
      <c r="BV117" s="10" cm="1">
        <f t="array" ref="BV117">SUMPRODUCT(($L$188:$CV$190)*($L$9:$CV$9&lt;1))*BV115</f>
        <v>0</v>
      </c>
      <c r="BW117" s="10" cm="1">
        <f t="array" ref="BW117">SUMPRODUCT(($L$188:$CV$190)*($L$9:$CV$9&lt;1))*BW115</f>
        <v>0</v>
      </c>
      <c r="BX117" s="10" cm="1">
        <f t="array" ref="BX117">SUMPRODUCT(($L$188:$CV$190)*($L$9:$CV$9&lt;1))*BX115</f>
        <v>0</v>
      </c>
      <c r="BY117" s="10" cm="1">
        <f t="array" ref="BY117">SUMPRODUCT(($L$188:$CV$190)*($L$9:$CV$9&lt;1))*BY115</f>
        <v>0</v>
      </c>
      <c r="BZ117" s="10" cm="1">
        <f t="array" ref="BZ117">SUMPRODUCT(($L$188:$CV$190)*($L$9:$CV$9&lt;1))*BZ115</f>
        <v>0</v>
      </c>
      <c r="CA117" s="10" cm="1">
        <f t="array" ref="CA117">SUMPRODUCT(($L$188:$CV$190)*($L$9:$CV$9&lt;1))*CA115</f>
        <v>0</v>
      </c>
      <c r="CB117" s="10" cm="1">
        <f t="array" ref="CB117">SUMPRODUCT(($L$188:$CV$190)*($L$9:$CV$9&lt;1))*CB115</f>
        <v>0</v>
      </c>
      <c r="CC117" s="10" cm="1">
        <f t="array" ref="CC117">SUMPRODUCT(($L$188:$CV$190)*($L$9:$CV$9&lt;1))*CC115</f>
        <v>0</v>
      </c>
      <c r="CD117" s="10" cm="1">
        <f t="array" ref="CD117">SUMPRODUCT(($L$188:$CV$190)*($L$9:$CV$9&lt;1))*CD115</f>
        <v>0</v>
      </c>
      <c r="CE117" s="10" cm="1">
        <f t="array" ref="CE117">SUMPRODUCT(($L$188:$CV$190)*($L$9:$CV$9&lt;1))*CE115</f>
        <v>0</v>
      </c>
      <c r="CF117" s="10" cm="1">
        <f t="array" ref="CF117">SUMPRODUCT(($L$188:$CV$190)*($L$9:$CV$9&lt;1))*CF115</f>
        <v>0</v>
      </c>
      <c r="CG117" s="10" cm="1">
        <f t="array" ref="CG117">SUMPRODUCT(($L$188:$CV$190)*($L$9:$CV$9&lt;1))*CG115</f>
        <v>0</v>
      </c>
      <c r="CH117" s="10" cm="1">
        <f t="array" ref="CH117">SUMPRODUCT(($L$188:$CV$190)*($L$9:$CV$9&lt;1))*CH115</f>
        <v>0</v>
      </c>
      <c r="CI117" s="10" cm="1">
        <f t="array" ref="CI117">SUMPRODUCT(($L$188:$CV$190)*($L$9:$CV$9&lt;1))*CI115</f>
        <v>0</v>
      </c>
      <c r="CJ117" s="10" cm="1">
        <f t="array" ref="CJ117">SUMPRODUCT(($L$188:$CV$190)*($L$9:$CV$9&lt;1))*CJ115</f>
        <v>0</v>
      </c>
      <c r="CK117" s="10" cm="1">
        <f t="array" ref="CK117">SUMPRODUCT(($L$188:$CV$190)*($L$9:$CV$9&lt;1))*CK115</f>
        <v>0</v>
      </c>
      <c r="CL117" s="10" cm="1">
        <f t="array" ref="CL117">SUMPRODUCT(($L$188:$CV$190)*($L$9:$CV$9&lt;1))*CL115</f>
        <v>0</v>
      </c>
      <c r="CM117" s="10" cm="1">
        <f t="array" ref="CM117">SUMPRODUCT(($L$188:$CV$190)*($L$9:$CV$9&lt;1))*CM115</f>
        <v>0</v>
      </c>
      <c r="CN117" s="10" cm="1">
        <f t="array" ref="CN117">SUMPRODUCT(($L$188:$CV$190)*($L$9:$CV$9&lt;1))*CN115</f>
        <v>0</v>
      </c>
      <c r="CO117" s="10" cm="1">
        <f t="array" ref="CO117">SUMPRODUCT(($L$188:$CV$190)*($L$9:$CV$9&lt;1))*CO115</f>
        <v>0</v>
      </c>
      <c r="CP117" s="10" cm="1">
        <f t="array" ref="CP117">SUMPRODUCT(($L$188:$CV$190)*($L$9:$CV$9&lt;1))*CP115</f>
        <v>0</v>
      </c>
      <c r="CQ117" s="10" cm="1">
        <f t="array" ref="CQ117">SUMPRODUCT(($L$188:$CV$190)*($L$9:$CV$9&lt;1))*CQ115</f>
        <v>0</v>
      </c>
      <c r="CR117" s="10" cm="1">
        <f t="array" ref="CR117">SUMPRODUCT(($L$188:$CV$190)*($L$9:$CV$9&lt;1))*CR115</f>
        <v>0</v>
      </c>
      <c r="CS117" s="10" cm="1">
        <f t="array" ref="CS117">SUMPRODUCT(($L$188:$CV$190)*($L$9:$CV$9&lt;1))*CS115</f>
        <v>0</v>
      </c>
      <c r="CT117" s="10" cm="1">
        <f t="array" ref="CT117">SUMPRODUCT(($L$188:$CV$190)*($L$9:$CV$9&lt;1))*CT115</f>
        <v>0</v>
      </c>
      <c r="CU117" s="10" cm="1">
        <f t="array" ref="CU117">SUMPRODUCT(($L$188:$CV$190)*($L$9:$CV$9&lt;1))*CU115</f>
        <v>0</v>
      </c>
      <c r="CV117" s="10" cm="1">
        <f t="array" ref="CV117">SUMPRODUCT(($L$188:$CV$190)*($L$9:$CV$9&lt;1))*CV115</f>
        <v>0</v>
      </c>
      <c r="CZ117"/>
    </row>
    <row r="118" spans="5:104">
      <c r="E118" s="1" t="s">
        <v>496</v>
      </c>
      <c r="F118"/>
      <c r="H118" s="1" t="s">
        <v>496</v>
      </c>
      <c r="I118"/>
      <c r="J118" s="258"/>
      <c r="L118" s="199" cm="1">
        <f t="array" ref="L118">SUM($L$115:L115*1)*L115</f>
        <v>0</v>
      </c>
      <c r="M118" s="199" cm="1">
        <f t="array" ref="M118">SUM($L$115:M115*1)*M115</f>
        <v>0</v>
      </c>
      <c r="N118" s="199" cm="1">
        <f t="array" ref="N118">SUM($L$115:N115*1)*N115</f>
        <v>0</v>
      </c>
      <c r="O118" s="199" cm="1">
        <f t="array" ref="O118">SUM($L$115:O115*1)*O115</f>
        <v>0</v>
      </c>
      <c r="P118" s="199" cm="1">
        <f t="array" ref="P118">SUM($L$115:P115*1)*P115</f>
        <v>0</v>
      </c>
      <c r="Q118" s="199" cm="1">
        <f t="array" ref="Q118">SUM($L$115:Q115*1)*Q115</f>
        <v>0</v>
      </c>
      <c r="R118" s="199" cm="1">
        <f t="array" ref="R118">SUM($L$115:R115*1)*R115</f>
        <v>0</v>
      </c>
      <c r="S118" s="199" cm="1">
        <f t="array" ref="S118">SUM($L$115:S115*1)*S115</f>
        <v>0</v>
      </c>
      <c r="T118" s="199" cm="1">
        <f t="array" ref="T118">SUM($L$115:T115*1)*T115</f>
        <v>0</v>
      </c>
      <c r="U118" s="199" cm="1">
        <f t="array" ref="U118">SUM($L$115:U115*1)*U115</f>
        <v>0</v>
      </c>
      <c r="V118" s="199" cm="1">
        <f t="array" ref="V118">SUM($L$115:V115*1)*V115</f>
        <v>0</v>
      </c>
      <c r="W118" s="199" cm="1">
        <f t="array" ref="W118">SUM($L$115:W115*1)*W115</f>
        <v>0</v>
      </c>
      <c r="X118" s="199" cm="1">
        <f t="array" ref="X118">SUM($L$115:X115*1)*X115</f>
        <v>0</v>
      </c>
      <c r="Y118" s="199" cm="1">
        <f t="array" ref="Y118">SUM($L$115:Y115*1)*Y115</f>
        <v>0</v>
      </c>
      <c r="Z118" s="199" cm="1">
        <f t="array" ref="Z118">SUM($L$115:Z115*1)*Z115</f>
        <v>0</v>
      </c>
      <c r="AA118" s="199" cm="1">
        <f t="array" ref="AA118">SUM($L$115:AA115*1)*AA115</f>
        <v>0</v>
      </c>
      <c r="AB118" s="199" cm="1">
        <f t="array" ref="AB118">SUM($L$115:AB115*1)*AB115</f>
        <v>0</v>
      </c>
      <c r="AC118" s="199" cm="1">
        <f t="array" ref="AC118">SUM($L$115:AC115*1)*AC115</f>
        <v>0</v>
      </c>
      <c r="AD118" s="199" cm="1">
        <f t="array" ref="AD118">SUM($L$115:AD115*1)*AD115</f>
        <v>0</v>
      </c>
      <c r="AE118" s="199" cm="1">
        <f t="array" ref="AE118">SUM($L$115:AE115*1)*AE115</f>
        <v>0</v>
      </c>
      <c r="AF118" s="199" cm="1">
        <f t="array" ref="AF118">SUM($L$115:AF115*1)*AF115</f>
        <v>0</v>
      </c>
      <c r="AG118" s="199" cm="1">
        <f t="array" ref="AG118">SUM($L$115:AG115*1)*AG115</f>
        <v>0</v>
      </c>
      <c r="AH118" s="199" cm="1">
        <f t="array" ref="AH118">SUM($L$115:AH115*1)*AH115</f>
        <v>0</v>
      </c>
      <c r="AI118" s="199" cm="1">
        <f t="array" ref="AI118">SUM($L$115:AI115*1)*AI115</f>
        <v>0</v>
      </c>
      <c r="AJ118" s="199" cm="1">
        <f t="array" ref="AJ118">SUM($L$115:AJ115*1)*AJ115</f>
        <v>0</v>
      </c>
      <c r="AK118" s="199" cm="1">
        <f t="array" ref="AK118">SUM($L$115:AK115*1)*AK115</f>
        <v>0</v>
      </c>
      <c r="AL118" s="199" cm="1">
        <f t="array" ref="AL118">SUM($L$115:AL115*1)*AL115</f>
        <v>0</v>
      </c>
      <c r="AM118" s="199" cm="1">
        <f t="array" ref="AM118">SUM($L$115:AM115*1)*AM115</f>
        <v>0</v>
      </c>
      <c r="AN118" s="199" cm="1">
        <f t="array" ref="AN118">SUM($L$115:AN115*1)*AN115</f>
        <v>0</v>
      </c>
      <c r="AO118" s="199" cm="1">
        <f t="array" ref="AO118">SUM($L$115:AO115*1)*AO115</f>
        <v>0</v>
      </c>
      <c r="AP118" s="199" cm="1">
        <f t="array" ref="AP118">SUM($L$115:AP115*1)*AP115</f>
        <v>0</v>
      </c>
      <c r="AQ118" s="199" cm="1">
        <f t="array" ref="AQ118">SUM($L$115:AQ115*1)*AQ115</f>
        <v>0</v>
      </c>
      <c r="AR118" s="199" cm="1">
        <f t="array" ref="AR118">SUM($L$115:AR115*1)*AR115</f>
        <v>0</v>
      </c>
      <c r="AS118" s="199" cm="1">
        <f t="array" ref="AS118">SUM($L$115:AS115*1)*AS115</f>
        <v>0</v>
      </c>
      <c r="AT118" s="199" cm="1">
        <f t="array" ref="AT118">SUM($L$115:AT115*1)*AT115</f>
        <v>0</v>
      </c>
      <c r="AU118" s="199" cm="1">
        <f t="array" ref="AU118">SUM($L$115:AU115*1)*AU115</f>
        <v>0</v>
      </c>
      <c r="AV118" s="199" cm="1">
        <f t="array" ref="AV118">SUM($L$115:AV115*1)*AV115</f>
        <v>0</v>
      </c>
      <c r="AW118" s="199" cm="1">
        <f t="array" ref="AW118">SUM($L$115:AW115*1)*AW115</f>
        <v>0</v>
      </c>
      <c r="AX118" s="199" cm="1">
        <f t="array" ref="AX118">SUM($L$115:AX115*1)*AX115</f>
        <v>0</v>
      </c>
      <c r="AY118" s="199" cm="1">
        <f t="array" ref="AY118">SUM($L$115:AY115*1)*AY115</f>
        <v>0</v>
      </c>
      <c r="AZ118" s="199" cm="1">
        <f t="array" ref="AZ118">SUM($L$115:AZ115*1)*AZ115</f>
        <v>0</v>
      </c>
      <c r="BA118" s="199" cm="1">
        <f t="array" ref="BA118">SUM($L$115:BA115*1)*BA115</f>
        <v>0</v>
      </c>
      <c r="BB118" s="199" cm="1">
        <f t="array" ref="BB118">SUM($L$115:BB115*1)*BB115</f>
        <v>0</v>
      </c>
      <c r="BC118" s="199" cm="1">
        <f t="array" ref="BC118">SUM($L$115:BC115*1)*BC115</f>
        <v>0</v>
      </c>
      <c r="BD118" s="199" cm="1">
        <f t="array" ref="BD118">SUM($L$115:BD115*1)*BD115</f>
        <v>0</v>
      </c>
      <c r="BE118" s="199" cm="1">
        <f t="array" ref="BE118">SUM($L$115:BE115*1)*BE115</f>
        <v>0</v>
      </c>
      <c r="BF118" s="199" cm="1">
        <f t="array" ref="BF118">SUM($L$115:BF115*1)*BF115</f>
        <v>0</v>
      </c>
      <c r="BG118" s="199" cm="1">
        <f t="array" ref="BG118">SUM($L$115:BG115*1)*BG115</f>
        <v>0</v>
      </c>
      <c r="BH118" s="199" cm="1">
        <f t="array" ref="BH118">SUM($L$115:BH115*1)*BH115</f>
        <v>0</v>
      </c>
      <c r="BI118" s="199" cm="1">
        <f t="array" ref="BI118">SUM($L$115:BI115*1)*BI115</f>
        <v>0</v>
      </c>
      <c r="BJ118" s="199" cm="1">
        <f t="array" ref="BJ118">SUM($L$115:BJ115*1)*BJ115</f>
        <v>0</v>
      </c>
      <c r="BK118" s="199" cm="1">
        <f t="array" ref="BK118">SUM($L$115:BK115*1)*BK115</f>
        <v>0</v>
      </c>
      <c r="BL118" s="199" cm="1">
        <f t="array" ref="BL118">SUM($L$115:BL115*1)*BL115</f>
        <v>0</v>
      </c>
      <c r="BM118" s="199" cm="1">
        <f t="array" ref="BM118">SUM($L$115:BM115*1)*BM115</f>
        <v>0</v>
      </c>
      <c r="BN118" s="199" cm="1">
        <f t="array" ref="BN118">SUM($L$115:BN115*1)*BN115</f>
        <v>0</v>
      </c>
      <c r="BO118" s="199" cm="1">
        <f t="array" ref="BO118">SUM($L$115:BO115*1)*BO115</f>
        <v>0</v>
      </c>
      <c r="BP118" s="199" cm="1">
        <f t="array" ref="BP118">SUM($L$115:BP115*1)*BP115</f>
        <v>0</v>
      </c>
      <c r="BQ118" s="199" cm="1">
        <f t="array" ref="BQ118">SUM($L$115:BQ115*1)*BQ115</f>
        <v>0</v>
      </c>
      <c r="BR118" s="199" cm="1">
        <f t="array" ref="BR118">SUM($L$115:BR115*1)*BR115</f>
        <v>0</v>
      </c>
      <c r="BS118" s="199" cm="1">
        <f t="array" ref="BS118">SUM($L$115:BS115*1)*BS115</f>
        <v>0</v>
      </c>
      <c r="BT118" s="199" cm="1">
        <f t="array" ref="BT118">SUM($L$115:BT115*1)*BT115</f>
        <v>0</v>
      </c>
      <c r="BU118" s="199" cm="1">
        <f t="array" ref="BU118">SUM($L$115:BU115*1)*BU115</f>
        <v>0</v>
      </c>
      <c r="BV118" s="199" cm="1">
        <f t="array" ref="BV118">SUM($L$115:BV115*1)*BV115</f>
        <v>0</v>
      </c>
      <c r="BW118" s="199" cm="1">
        <f t="array" ref="BW118">SUM($L$115:BW115*1)*BW115</f>
        <v>0</v>
      </c>
      <c r="BX118" s="199" cm="1">
        <f t="array" ref="BX118">SUM($L$115:BX115*1)*BX115</f>
        <v>0</v>
      </c>
      <c r="BY118" s="199" cm="1">
        <f t="array" ref="BY118">SUM($L$115:BY115*1)*BY115</f>
        <v>0</v>
      </c>
      <c r="BZ118" s="199" cm="1">
        <f t="array" ref="BZ118">SUM($L$115:BZ115*1)*BZ115</f>
        <v>0</v>
      </c>
      <c r="CA118" s="199" cm="1">
        <f t="array" ref="CA118">SUM($L$115:CA115*1)*CA115</f>
        <v>0</v>
      </c>
      <c r="CB118" s="199" cm="1">
        <f t="array" ref="CB118">SUM($L$115:CB115*1)*CB115</f>
        <v>0</v>
      </c>
      <c r="CC118" s="199" cm="1">
        <f t="array" ref="CC118">SUM($L$115:CC115*1)*CC115</f>
        <v>0</v>
      </c>
      <c r="CD118" s="199" cm="1">
        <f t="array" ref="CD118">SUM($L$115:CD115*1)*CD115</f>
        <v>0</v>
      </c>
      <c r="CE118" s="199" cm="1">
        <f t="array" ref="CE118">SUM($L$115:CE115*1)*CE115</f>
        <v>0</v>
      </c>
      <c r="CF118" s="199" cm="1">
        <f t="array" ref="CF118">SUM($L$115:CF115*1)*CF115</f>
        <v>0</v>
      </c>
      <c r="CG118" s="199" cm="1">
        <f t="array" ref="CG118">SUM($L$115:CG115*1)*CG115</f>
        <v>0</v>
      </c>
      <c r="CH118" s="199" cm="1">
        <f t="array" ref="CH118">SUM($L$115:CH115*1)*CH115</f>
        <v>0</v>
      </c>
      <c r="CI118" s="199" cm="1">
        <f t="array" ref="CI118">SUM($L$115:CI115*1)*CI115</f>
        <v>0</v>
      </c>
      <c r="CJ118" s="199" cm="1">
        <f t="array" ref="CJ118">SUM($L$115:CJ115*1)*CJ115</f>
        <v>0</v>
      </c>
      <c r="CK118" s="199" cm="1">
        <f t="array" ref="CK118">SUM($L$115:CK115*1)*CK115</f>
        <v>0</v>
      </c>
      <c r="CL118" s="199" cm="1">
        <f t="array" ref="CL118">SUM($L$115:CL115*1)*CL115</f>
        <v>0</v>
      </c>
      <c r="CM118" s="199" cm="1">
        <f t="array" ref="CM118">SUM($L$115:CM115*1)*CM115</f>
        <v>0</v>
      </c>
      <c r="CN118" s="199" cm="1">
        <f t="array" ref="CN118">SUM($L$115:CN115*1)*CN115</f>
        <v>0</v>
      </c>
      <c r="CO118" s="199" cm="1">
        <f t="array" ref="CO118">SUM($L$115:CO115*1)*CO115</f>
        <v>0</v>
      </c>
      <c r="CP118" s="199" cm="1">
        <f t="array" ref="CP118">SUM($L$115:CP115*1)*CP115</f>
        <v>0</v>
      </c>
      <c r="CQ118" s="199" cm="1">
        <f t="array" ref="CQ118">SUM($L$115:CQ115*1)*CQ115</f>
        <v>0</v>
      </c>
      <c r="CR118" s="199" cm="1">
        <f t="array" ref="CR118">SUM($L$115:CR115*1)*CR115</f>
        <v>0</v>
      </c>
      <c r="CS118" s="199" cm="1">
        <f t="array" ref="CS118">SUM($L$115:CS115*1)*CS115</f>
        <v>0</v>
      </c>
      <c r="CT118" s="199" cm="1">
        <f t="array" ref="CT118">SUM($L$115:CT115*1)*CT115</f>
        <v>0</v>
      </c>
      <c r="CU118" s="199" cm="1">
        <f t="array" ref="CU118">SUM($L$115:CU115*1)*CU115</f>
        <v>0</v>
      </c>
      <c r="CV118" s="199" cm="1">
        <f t="array" ref="CV118">SUM($L$115:CV115*1)*CV115</f>
        <v>0</v>
      </c>
      <c r="CZ118"/>
    </row>
    <row r="119" spans="5:104">
      <c r="E119" s="1" t="s">
        <v>497</v>
      </c>
      <c r="F119"/>
      <c r="H119" s="1" t="s">
        <v>498</v>
      </c>
      <c r="I119"/>
      <c r="J119" s="96"/>
      <c r="L119" s="199" cm="1">
        <f t="array" ref="L119">($H$113+1-SUM($L$115:L115*1))*L115</f>
        <v>0</v>
      </c>
      <c r="M119" s="199" cm="1">
        <f t="array" ref="M119">($H$113+1-SUM($L$115:M115*1))*M115</f>
        <v>0</v>
      </c>
      <c r="N119" s="199" cm="1">
        <f t="array" ref="N119">($H$113+1-SUM($L$115:N115*1))*N115</f>
        <v>0</v>
      </c>
      <c r="O119" s="199" cm="1">
        <f t="array" ref="O119">($H$113+1-SUM($L$115:O115*1))*O115</f>
        <v>0</v>
      </c>
      <c r="P119" s="199" cm="1">
        <f t="array" ref="P119">($H$113+1-SUM($L$115:P115*1))*P115</f>
        <v>0</v>
      </c>
      <c r="Q119" s="199" cm="1">
        <f t="array" ref="Q119">($H$113+1-SUM($L$115:Q115*1))*Q115</f>
        <v>0</v>
      </c>
      <c r="R119" s="199" cm="1">
        <f t="array" ref="R119">($H$113+1-SUM($L$115:R115*1))*R115</f>
        <v>0</v>
      </c>
      <c r="S119" s="199" cm="1">
        <f t="array" ref="S119">($H$113+1-SUM($L$115:S115*1))*S115</f>
        <v>0</v>
      </c>
      <c r="T119" s="199" cm="1">
        <f t="array" ref="T119">($H$113+1-SUM($L$115:T115*1))*T115</f>
        <v>0</v>
      </c>
      <c r="U119" s="199" cm="1">
        <f t="array" ref="U119">($H$113+1-SUM($L$115:U115*1))*U115</f>
        <v>0</v>
      </c>
      <c r="V119" s="199" cm="1">
        <f t="array" ref="V119">($H$113+1-SUM($L$115:V115*1))*V115</f>
        <v>0</v>
      </c>
      <c r="W119" s="199" cm="1">
        <f t="array" ref="W119">($H$113+1-SUM($L$115:W115*1))*W115</f>
        <v>0</v>
      </c>
      <c r="X119" s="199" cm="1">
        <f t="array" ref="X119">($H$113+1-SUM($L$115:X115*1))*X115</f>
        <v>0</v>
      </c>
      <c r="Y119" s="199" cm="1">
        <f t="array" ref="Y119">($H$113+1-SUM($L$115:Y115*1))*Y115</f>
        <v>0</v>
      </c>
      <c r="Z119" s="199" cm="1">
        <f t="array" ref="Z119">($H$113+1-SUM($L$115:Z115*1))*Z115</f>
        <v>0</v>
      </c>
      <c r="AA119" s="199" cm="1">
        <f t="array" ref="AA119">($H$113+1-SUM($L$115:AA115*1))*AA115</f>
        <v>0</v>
      </c>
      <c r="AB119" s="199" cm="1">
        <f t="array" ref="AB119">($H$113+1-SUM($L$115:AB115*1))*AB115</f>
        <v>0</v>
      </c>
      <c r="AC119" s="199" cm="1">
        <f t="array" ref="AC119">($H$113+1-SUM($L$115:AC115*1))*AC115</f>
        <v>0</v>
      </c>
      <c r="AD119" s="199" cm="1">
        <f t="array" ref="AD119">($H$113+1-SUM($L$115:AD115*1))*AD115</f>
        <v>0</v>
      </c>
      <c r="AE119" s="199" cm="1">
        <f t="array" ref="AE119">($H$113+1-SUM($L$115:AE115*1))*AE115</f>
        <v>0</v>
      </c>
      <c r="AF119" s="199" cm="1">
        <f t="array" ref="AF119">($H$113+1-SUM($L$115:AF115*1))*AF115</f>
        <v>0</v>
      </c>
      <c r="AG119" s="199" cm="1">
        <f t="array" ref="AG119">($H$113+1-SUM($L$115:AG115*1))*AG115</f>
        <v>0</v>
      </c>
      <c r="AH119" s="199" cm="1">
        <f t="array" ref="AH119">($H$113+1-SUM($L$115:AH115*1))*AH115</f>
        <v>0</v>
      </c>
      <c r="AI119" s="199" cm="1">
        <f t="array" ref="AI119">($H$113+1-SUM($L$115:AI115*1))*AI115</f>
        <v>0</v>
      </c>
      <c r="AJ119" s="199" cm="1">
        <f t="array" ref="AJ119">($H$113+1-SUM($L$115:AJ115*1))*AJ115</f>
        <v>0</v>
      </c>
      <c r="AK119" s="199" cm="1">
        <f t="array" ref="AK119">($H$113+1-SUM($L$115:AK115*1))*AK115</f>
        <v>0</v>
      </c>
      <c r="AL119" s="199" cm="1">
        <f t="array" ref="AL119">($H$113+1-SUM($L$115:AL115*1))*AL115</f>
        <v>0</v>
      </c>
      <c r="AM119" s="199" cm="1">
        <f t="array" ref="AM119">($H$113+1-SUM($L$115:AM115*1))*AM115</f>
        <v>0</v>
      </c>
      <c r="AN119" s="199" cm="1">
        <f t="array" ref="AN119">($H$113+1-SUM($L$115:AN115*1))*AN115</f>
        <v>0</v>
      </c>
      <c r="AO119" s="199" cm="1">
        <f t="array" ref="AO119">($H$113+1-SUM($L$115:AO115*1))*AO115</f>
        <v>0</v>
      </c>
      <c r="AP119" s="199" cm="1">
        <f t="array" ref="AP119">($H$113+1-SUM($L$115:AP115*1))*AP115</f>
        <v>0</v>
      </c>
      <c r="AQ119" s="199" cm="1">
        <f t="array" ref="AQ119">($H$113+1-SUM($L$115:AQ115*1))*AQ115</f>
        <v>0</v>
      </c>
      <c r="AR119" s="199" cm="1">
        <f t="array" ref="AR119">($H$113+1-SUM($L$115:AR115*1))*AR115</f>
        <v>0</v>
      </c>
      <c r="AS119" s="199" cm="1">
        <f t="array" ref="AS119">($H$113+1-SUM($L$115:AS115*1))*AS115</f>
        <v>0</v>
      </c>
      <c r="AT119" s="199" cm="1">
        <f t="array" ref="AT119">($H$113+1-SUM($L$115:AT115*1))*AT115</f>
        <v>0</v>
      </c>
      <c r="AU119" s="199" cm="1">
        <f t="array" ref="AU119">($H$113+1-SUM($L$115:AU115*1))*AU115</f>
        <v>0</v>
      </c>
      <c r="AV119" s="199" cm="1">
        <f t="array" ref="AV119">($H$113+1-SUM($L$115:AV115*1))*AV115</f>
        <v>0</v>
      </c>
      <c r="AW119" s="199" cm="1">
        <f t="array" ref="AW119">($H$113+1-SUM($L$115:AW115*1))*AW115</f>
        <v>0</v>
      </c>
      <c r="AX119" s="199" cm="1">
        <f t="array" ref="AX119">($H$113+1-SUM($L$115:AX115*1))*AX115</f>
        <v>0</v>
      </c>
      <c r="AY119" s="199" cm="1">
        <f t="array" ref="AY119">($H$113+1-SUM($L$115:AY115*1))*AY115</f>
        <v>0</v>
      </c>
      <c r="AZ119" s="199" cm="1">
        <f t="array" ref="AZ119">($H$113+1-SUM($L$115:AZ115*1))*AZ115</f>
        <v>0</v>
      </c>
      <c r="BA119" s="199" cm="1">
        <f t="array" ref="BA119">($H$113+1-SUM($L$115:BA115*1))*BA115</f>
        <v>0</v>
      </c>
      <c r="BB119" s="199" cm="1">
        <f t="array" ref="BB119">($H$113+1-SUM($L$115:BB115*1))*BB115</f>
        <v>0</v>
      </c>
      <c r="BC119" s="199" cm="1">
        <f t="array" ref="BC119">($H$113+1-SUM($L$115:BC115*1))*BC115</f>
        <v>0</v>
      </c>
      <c r="BD119" s="199" cm="1">
        <f t="array" ref="BD119">($H$113+1-SUM($L$115:BD115*1))*BD115</f>
        <v>0</v>
      </c>
      <c r="BE119" s="199" cm="1">
        <f t="array" ref="BE119">($H$113+1-SUM($L$115:BE115*1))*BE115</f>
        <v>0</v>
      </c>
      <c r="BF119" s="199" cm="1">
        <f t="array" ref="BF119">($H$113+1-SUM($L$115:BF115*1))*BF115</f>
        <v>0</v>
      </c>
      <c r="BG119" s="199" cm="1">
        <f t="array" ref="BG119">($H$113+1-SUM($L$115:BG115*1))*BG115</f>
        <v>0</v>
      </c>
      <c r="BH119" s="199" cm="1">
        <f t="array" ref="BH119">($H$113+1-SUM($L$115:BH115*1))*BH115</f>
        <v>0</v>
      </c>
      <c r="BI119" s="199" cm="1">
        <f t="array" ref="BI119">($H$113+1-SUM($L$115:BI115*1))*BI115</f>
        <v>0</v>
      </c>
      <c r="BJ119" s="199" cm="1">
        <f t="array" ref="BJ119">($H$113+1-SUM($L$115:BJ115*1))*BJ115</f>
        <v>0</v>
      </c>
      <c r="BK119" s="199" cm="1">
        <f t="array" ref="BK119">($H$113+1-SUM($L$115:BK115*1))*BK115</f>
        <v>0</v>
      </c>
      <c r="BL119" s="199" cm="1">
        <f t="array" ref="BL119">($H$113+1-SUM($L$115:BL115*1))*BL115</f>
        <v>0</v>
      </c>
      <c r="BM119" s="199" cm="1">
        <f t="array" ref="BM119">($H$113+1-SUM($L$115:BM115*1))*BM115</f>
        <v>0</v>
      </c>
      <c r="BN119" s="199" cm="1">
        <f t="array" ref="BN119">($H$113+1-SUM($L$115:BN115*1))*BN115</f>
        <v>0</v>
      </c>
      <c r="BO119" s="199" cm="1">
        <f t="array" ref="BO119">($H$113+1-SUM($L$115:BO115*1))*BO115</f>
        <v>0</v>
      </c>
      <c r="BP119" s="199" cm="1">
        <f t="array" ref="BP119">($H$113+1-SUM($L$115:BP115*1))*BP115</f>
        <v>0</v>
      </c>
      <c r="BQ119" s="199" cm="1">
        <f t="array" ref="BQ119">($H$113+1-SUM($L$115:BQ115*1))*BQ115</f>
        <v>0</v>
      </c>
      <c r="BR119" s="199" cm="1">
        <f t="array" ref="BR119">($H$113+1-SUM($L$115:BR115*1))*BR115</f>
        <v>0</v>
      </c>
      <c r="BS119" s="199" cm="1">
        <f t="array" ref="BS119">($H$113+1-SUM($L$115:BS115*1))*BS115</f>
        <v>0</v>
      </c>
      <c r="BT119" s="199" cm="1">
        <f t="array" ref="BT119">($H$113+1-SUM($L$115:BT115*1))*BT115</f>
        <v>0</v>
      </c>
      <c r="BU119" s="199" cm="1">
        <f t="array" ref="BU119">($H$113+1-SUM($L$115:BU115*1))*BU115</f>
        <v>0</v>
      </c>
      <c r="BV119" s="199" cm="1">
        <f t="array" ref="BV119">($H$113+1-SUM($L$115:BV115*1))*BV115</f>
        <v>0</v>
      </c>
      <c r="BW119" s="199" cm="1">
        <f t="array" ref="BW119">($H$113+1-SUM($L$115:BW115*1))*BW115</f>
        <v>0</v>
      </c>
      <c r="BX119" s="199" cm="1">
        <f t="array" ref="BX119">($H$113+1-SUM($L$115:BX115*1))*BX115</f>
        <v>0</v>
      </c>
      <c r="BY119" s="199" cm="1">
        <f t="array" ref="BY119">($H$113+1-SUM($L$115:BY115*1))*BY115</f>
        <v>0</v>
      </c>
      <c r="BZ119" s="199" cm="1">
        <f t="array" ref="BZ119">($H$113+1-SUM($L$115:BZ115*1))*BZ115</f>
        <v>0</v>
      </c>
      <c r="CA119" s="199" cm="1">
        <f t="array" ref="CA119">($H$113+1-SUM($L$115:CA115*1))*CA115</f>
        <v>0</v>
      </c>
      <c r="CB119" s="199" cm="1">
        <f t="array" ref="CB119">($H$113+1-SUM($L$115:CB115*1))*CB115</f>
        <v>0</v>
      </c>
      <c r="CC119" s="199" cm="1">
        <f t="array" ref="CC119">($H$113+1-SUM($L$115:CC115*1))*CC115</f>
        <v>0</v>
      </c>
      <c r="CD119" s="199" cm="1">
        <f t="array" ref="CD119">($H$113+1-SUM($L$115:CD115*1))*CD115</f>
        <v>0</v>
      </c>
      <c r="CE119" s="199" cm="1">
        <f t="array" ref="CE119">($H$113+1-SUM($L$115:CE115*1))*CE115</f>
        <v>0</v>
      </c>
      <c r="CF119" s="199" cm="1">
        <f t="array" ref="CF119">($H$113+1-SUM($L$115:CF115*1))*CF115</f>
        <v>0</v>
      </c>
      <c r="CG119" s="199" cm="1">
        <f t="array" ref="CG119">($H$113+1-SUM($L$115:CG115*1))*CG115</f>
        <v>0</v>
      </c>
      <c r="CH119" s="199" cm="1">
        <f t="array" ref="CH119">($H$113+1-SUM($L$115:CH115*1))*CH115</f>
        <v>0</v>
      </c>
      <c r="CI119" s="199" cm="1">
        <f t="array" ref="CI119">($H$113+1-SUM($L$115:CI115*1))*CI115</f>
        <v>0</v>
      </c>
      <c r="CJ119" s="199" cm="1">
        <f t="array" ref="CJ119">($H$113+1-SUM($L$115:CJ115*1))*CJ115</f>
        <v>0</v>
      </c>
      <c r="CK119" s="199" cm="1">
        <f t="array" ref="CK119">($H$113+1-SUM($L$115:CK115*1))*CK115</f>
        <v>0</v>
      </c>
      <c r="CL119" s="199" cm="1">
        <f t="array" ref="CL119">($H$113+1-SUM($L$115:CL115*1))*CL115</f>
        <v>0</v>
      </c>
      <c r="CM119" s="199" cm="1">
        <f t="array" ref="CM119">($H$113+1-SUM($L$115:CM115*1))*CM115</f>
        <v>0</v>
      </c>
      <c r="CN119" s="199" cm="1">
        <f t="array" ref="CN119">($H$113+1-SUM($L$115:CN115*1))*CN115</f>
        <v>0</v>
      </c>
      <c r="CO119" s="199" cm="1">
        <f t="array" ref="CO119">($H$113+1-SUM($L$115:CO115*1))*CO115</f>
        <v>0</v>
      </c>
      <c r="CP119" s="199" cm="1">
        <f t="array" ref="CP119">($H$113+1-SUM($L$115:CP115*1))*CP115</f>
        <v>0</v>
      </c>
      <c r="CQ119" s="199" cm="1">
        <f t="array" ref="CQ119">($H$113+1-SUM($L$115:CQ115*1))*CQ115</f>
        <v>0</v>
      </c>
      <c r="CR119" s="199" cm="1">
        <f t="array" ref="CR119">($H$113+1-SUM($L$115:CR115*1))*CR115</f>
        <v>0</v>
      </c>
      <c r="CS119" s="199" cm="1">
        <f t="array" ref="CS119">($H$113+1-SUM($L$115:CS115*1))*CS115</f>
        <v>0</v>
      </c>
      <c r="CT119" s="199" cm="1">
        <f t="array" ref="CT119">($H$113+1-SUM($L$115:CT115*1))*CT115</f>
        <v>0</v>
      </c>
      <c r="CU119" s="199" cm="1">
        <f t="array" ref="CU119">($H$113+1-SUM($L$115:CU115*1))*CU115</f>
        <v>0</v>
      </c>
      <c r="CV119" s="199" cm="1">
        <f t="array" ref="CV119">($H$113+1-SUM($L$115:CV115*1))*CV115</f>
        <v>0</v>
      </c>
      <c r="CZ119"/>
    </row>
    <row r="120" spans="5:104" ht="16.149999999999999">
      <c r="E120" s="1" t="s">
        <v>499</v>
      </c>
      <c r="F120"/>
      <c r="G120" s="1" t="s">
        <v>164</v>
      </c>
      <c r="H120" s="29" t="s">
        <v>500</v>
      </c>
      <c r="I120"/>
      <c r="J120" s="256"/>
      <c r="L120" s="199">
        <f>L111*L117</f>
        <v>0</v>
      </c>
      <c r="M120" s="199">
        <f t="shared" ref="M120:BX120" si="49">M111*M117</f>
        <v>0</v>
      </c>
      <c r="N120" s="199">
        <f>N111*N117</f>
        <v>0</v>
      </c>
      <c r="O120" s="199">
        <f>O111*O117</f>
        <v>0</v>
      </c>
      <c r="P120" s="199">
        <f t="shared" si="49"/>
        <v>0</v>
      </c>
      <c r="Q120" s="199">
        <f t="shared" si="49"/>
        <v>0</v>
      </c>
      <c r="R120" s="199">
        <f t="shared" si="49"/>
        <v>0</v>
      </c>
      <c r="S120" s="199">
        <f t="shared" si="49"/>
        <v>0</v>
      </c>
      <c r="T120" s="199">
        <f t="shared" si="49"/>
        <v>0</v>
      </c>
      <c r="U120" s="199">
        <f t="shared" si="49"/>
        <v>0</v>
      </c>
      <c r="V120" s="199">
        <f t="shared" si="49"/>
        <v>0</v>
      </c>
      <c r="W120" s="199">
        <f t="shared" si="49"/>
        <v>0</v>
      </c>
      <c r="X120" s="199">
        <f t="shared" si="49"/>
        <v>0</v>
      </c>
      <c r="Y120" s="199">
        <f t="shared" si="49"/>
        <v>0</v>
      </c>
      <c r="Z120" s="199">
        <f t="shared" si="49"/>
        <v>0</v>
      </c>
      <c r="AA120" s="199">
        <f t="shared" si="49"/>
        <v>0</v>
      </c>
      <c r="AB120" s="199">
        <f t="shared" si="49"/>
        <v>0</v>
      </c>
      <c r="AC120" s="199">
        <f t="shared" si="49"/>
        <v>0</v>
      </c>
      <c r="AD120" s="199">
        <f t="shared" si="49"/>
        <v>0</v>
      </c>
      <c r="AE120" s="199">
        <f t="shared" si="49"/>
        <v>0</v>
      </c>
      <c r="AF120" s="199">
        <f t="shared" si="49"/>
        <v>0</v>
      </c>
      <c r="AG120" s="199">
        <f>AG111*AG117</f>
        <v>0</v>
      </c>
      <c r="AH120" s="199">
        <f t="shared" si="49"/>
        <v>0</v>
      </c>
      <c r="AI120" s="199">
        <f t="shared" si="49"/>
        <v>0</v>
      </c>
      <c r="AJ120" s="199">
        <f>AJ111*AJ117</f>
        <v>0</v>
      </c>
      <c r="AK120" s="199">
        <f t="shared" si="49"/>
        <v>0</v>
      </c>
      <c r="AL120" s="199">
        <f t="shared" si="49"/>
        <v>0</v>
      </c>
      <c r="AM120" s="199">
        <f t="shared" si="49"/>
        <v>0</v>
      </c>
      <c r="AN120" s="199">
        <f t="shared" si="49"/>
        <v>0</v>
      </c>
      <c r="AO120" s="199">
        <f t="shared" si="49"/>
        <v>0</v>
      </c>
      <c r="AP120" s="199">
        <f t="shared" si="49"/>
        <v>0</v>
      </c>
      <c r="AQ120" s="199">
        <f t="shared" si="49"/>
        <v>0</v>
      </c>
      <c r="AR120" s="199">
        <f t="shared" si="49"/>
        <v>0</v>
      </c>
      <c r="AS120" s="199">
        <f t="shared" si="49"/>
        <v>0</v>
      </c>
      <c r="AT120" s="199">
        <f t="shared" si="49"/>
        <v>0</v>
      </c>
      <c r="AU120" s="199">
        <f t="shared" si="49"/>
        <v>0</v>
      </c>
      <c r="AV120" s="199">
        <f t="shared" si="49"/>
        <v>0</v>
      </c>
      <c r="AW120" s="199">
        <f t="shared" si="49"/>
        <v>0</v>
      </c>
      <c r="AX120" s="199">
        <f t="shared" si="49"/>
        <v>0</v>
      </c>
      <c r="AY120" s="199">
        <f t="shared" si="49"/>
        <v>0</v>
      </c>
      <c r="AZ120" s="199">
        <f t="shared" si="49"/>
        <v>0</v>
      </c>
      <c r="BA120" s="199">
        <f t="shared" si="49"/>
        <v>0</v>
      </c>
      <c r="BB120" s="199">
        <f t="shared" si="49"/>
        <v>0</v>
      </c>
      <c r="BC120" s="199">
        <f t="shared" si="49"/>
        <v>0</v>
      </c>
      <c r="BD120" s="199">
        <f t="shared" si="49"/>
        <v>0</v>
      </c>
      <c r="BE120" s="199">
        <f t="shared" si="49"/>
        <v>0</v>
      </c>
      <c r="BF120" s="199">
        <f t="shared" si="49"/>
        <v>0</v>
      </c>
      <c r="BG120" s="199">
        <f t="shared" si="49"/>
        <v>0</v>
      </c>
      <c r="BH120" s="199">
        <f t="shared" si="49"/>
        <v>0</v>
      </c>
      <c r="BI120" s="199">
        <f t="shared" si="49"/>
        <v>0</v>
      </c>
      <c r="BJ120" s="199">
        <f t="shared" si="49"/>
        <v>0</v>
      </c>
      <c r="BK120" s="199">
        <f t="shared" si="49"/>
        <v>0</v>
      </c>
      <c r="BL120" s="199">
        <f t="shared" si="49"/>
        <v>0</v>
      </c>
      <c r="BM120" s="199">
        <f t="shared" si="49"/>
        <v>0</v>
      </c>
      <c r="BN120" s="199">
        <f t="shared" si="49"/>
        <v>0</v>
      </c>
      <c r="BO120" s="199">
        <f t="shared" si="49"/>
        <v>0</v>
      </c>
      <c r="BP120" s="199">
        <f t="shared" si="49"/>
        <v>0</v>
      </c>
      <c r="BQ120" s="199">
        <f t="shared" si="49"/>
        <v>0</v>
      </c>
      <c r="BR120" s="199">
        <f t="shared" si="49"/>
        <v>0</v>
      </c>
      <c r="BS120" s="199">
        <f t="shared" si="49"/>
        <v>0</v>
      </c>
      <c r="BT120" s="199">
        <f t="shared" si="49"/>
        <v>0</v>
      </c>
      <c r="BU120" s="199">
        <f t="shared" si="49"/>
        <v>0</v>
      </c>
      <c r="BV120" s="199">
        <f t="shared" si="49"/>
        <v>0</v>
      </c>
      <c r="BW120" s="199">
        <f t="shared" si="49"/>
        <v>0</v>
      </c>
      <c r="BX120" s="199">
        <f t="shared" si="49"/>
        <v>0</v>
      </c>
      <c r="BY120" s="199">
        <f t="shared" ref="BY120:CV120" si="50">BY111*BY117</f>
        <v>0</v>
      </c>
      <c r="BZ120" s="199">
        <f t="shared" si="50"/>
        <v>0</v>
      </c>
      <c r="CA120" s="199">
        <f t="shared" si="50"/>
        <v>0</v>
      </c>
      <c r="CB120" s="199">
        <f t="shared" si="50"/>
        <v>0</v>
      </c>
      <c r="CC120" s="199">
        <f t="shared" si="50"/>
        <v>0</v>
      </c>
      <c r="CD120" s="199">
        <f t="shared" si="50"/>
        <v>0</v>
      </c>
      <c r="CE120" s="199">
        <f t="shared" si="50"/>
        <v>0</v>
      </c>
      <c r="CF120" s="199">
        <f t="shared" si="50"/>
        <v>0</v>
      </c>
      <c r="CG120" s="199">
        <f t="shared" si="50"/>
        <v>0</v>
      </c>
      <c r="CH120" s="199">
        <f t="shared" si="50"/>
        <v>0</v>
      </c>
      <c r="CI120" s="199">
        <f t="shared" si="50"/>
        <v>0</v>
      </c>
      <c r="CJ120" s="199">
        <f t="shared" si="50"/>
        <v>0</v>
      </c>
      <c r="CK120" s="199">
        <f t="shared" si="50"/>
        <v>0</v>
      </c>
      <c r="CL120" s="199">
        <f t="shared" si="50"/>
        <v>0</v>
      </c>
      <c r="CM120" s="199">
        <f t="shared" si="50"/>
        <v>0</v>
      </c>
      <c r="CN120" s="199">
        <f t="shared" si="50"/>
        <v>0</v>
      </c>
      <c r="CO120" s="199">
        <f t="shared" si="50"/>
        <v>0</v>
      </c>
      <c r="CP120" s="199">
        <f t="shared" si="50"/>
        <v>0</v>
      </c>
      <c r="CQ120" s="199">
        <f t="shared" si="50"/>
        <v>0</v>
      </c>
      <c r="CR120" s="199">
        <f t="shared" si="50"/>
        <v>0</v>
      </c>
      <c r="CS120" s="199">
        <f t="shared" si="50"/>
        <v>0</v>
      </c>
      <c r="CT120" s="199">
        <f t="shared" si="50"/>
        <v>0</v>
      </c>
      <c r="CU120" s="199">
        <f t="shared" si="50"/>
        <v>0</v>
      </c>
      <c r="CV120" s="199">
        <f t="shared" si="50"/>
        <v>0</v>
      </c>
      <c r="CZ120"/>
    </row>
    <row r="121" spans="5:104">
      <c r="F121"/>
      <c r="H121" s="29"/>
      <c r="I121"/>
      <c r="J121" s="256"/>
      <c r="L121" s="199"/>
      <c r="M121" s="199"/>
      <c r="N121" s="199"/>
      <c r="O121" s="199"/>
      <c r="P121" s="199"/>
      <c r="Q121" s="199"/>
      <c r="R121" s="199"/>
      <c r="S121" s="199"/>
      <c r="T121" s="199"/>
      <c r="U121" s="199"/>
      <c r="V121" s="199"/>
      <c r="W121" s="199"/>
      <c r="X121" s="199"/>
      <c r="Y121" s="199"/>
      <c r="Z121" s="199"/>
      <c r="AA121" s="199"/>
      <c r="AB121" s="199"/>
      <c r="AC121" s="199"/>
      <c r="AD121" s="199"/>
      <c r="AE121" s="199"/>
      <c r="AF121" s="199"/>
      <c r="AG121" s="199"/>
      <c r="AH121" s="199"/>
      <c r="AI121" s="199"/>
      <c r="AJ121" s="199"/>
      <c r="AK121" s="199"/>
      <c r="AL121" s="199"/>
      <c r="AM121" s="199"/>
      <c r="AN121" s="199"/>
      <c r="AO121" s="199"/>
      <c r="AP121" s="199"/>
      <c r="AQ121" s="199"/>
      <c r="AR121" s="199"/>
      <c r="AS121" s="199"/>
      <c r="AT121" s="199"/>
      <c r="AU121" s="199"/>
      <c r="AV121" s="199"/>
      <c r="AW121" s="199"/>
      <c r="AX121" s="199"/>
      <c r="AY121" s="199"/>
      <c r="AZ121" s="199"/>
      <c r="BA121" s="199"/>
      <c r="BB121" s="199"/>
      <c r="BC121" s="199"/>
      <c r="BD121" s="199"/>
      <c r="BE121" s="199"/>
      <c r="BF121" s="199"/>
      <c r="BG121" s="199"/>
      <c r="BH121" s="199"/>
      <c r="BI121" s="199"/>
      <c r="BJ121" s="199"/>
      <c r="BK121" s="199"/>
      <c r="BL121" s="199"/>
      <c r="BM121" s="199"/>
      <c r="BN121" s="199"/>
      <c r="BO121" s="199"/>
      <c r="BP121" s="199"/>
      <c r="BQ121" s="199"/>
      <c r="BR121" s="199"/>
      <c r="BS121" s="199"/>
      <c r="BT121" s="199"/>
      <c r="BU121" s="199"/>
      <c r="BV121" s="199"/>
      <c r="BW121" s="199"/>
      <c r="BX121" s="199"/>
      <c r="BY121" s="199"/>
      <c r="BZ121" s="199"/>
      <c r="CA121" s="199"/>
      <c r="CB121" s="199"/>
      <c r="CC121" s="199"/>
      <c r="CD121" s="199"/>
      <c r="CE121" s="199"/>
      <c r="CF121" s="199"/>
      <c r="CG121" s="199"/>
      <c r="CH121" s="199"/>
      <c r="CI121" s="199"/>
      <c r="CJ121" s="199"/>
      <c r="CK121" s="199"/>
      <c r="CL121" s="199"/>
      <c r="CM121" s="199"/>
      <c r="CN121" s="199"/>
      <c r="CO121" s="199"/>
      <c r="CP121" s="199"/>
      <c r="CQ121" s="199"/>
      <c r="CR121" s="199"/>
      <c r="CS121" s="199"/>
      <c r="CT121" s="199"/>
      <c r="CU121" s="199"/>
      <c r="CV121" s="199"/>
      <c r="CZ121"/>
    </row>
    <row r="122" spans="5:104" ht="16.149999999999999">
      <c r="E122" s="1" t="s">
        <v>501</v>
      </c>
      <c r="F122"/>
      <c r="G122" s="1" t="s">
        <v>164</v>
      </c>
      <c r="H122" s="29" t="s">
        <v>502</v>
      </c>
      <c r="I122"/>
      <c r="J122" s="256">
        <f>SUM(L122:CV122)</f>
        <v>0</v>
      </c>
      <c r="L122" s="199">
        <f>IFERROR(IF(L116,L120*L114,(L120-K123)/L119),0)</f>
        <v>0</v>
      </c>
      <c r="M122" s="199">
        <f>IFERROR(IF(M116,M120*M114,(M120-L123)/M119),0)</f>
        <v>0</v>
      </c>
      <c r="N122" s="199">
        <f>IFERROR(IF(N116,N120*N114,(N120-M123)/N119),0)</f>
        <v>0</v>
      </c>
      <c r="O122" s="199">
        <f t="shared" ref="O122:AQ122" si="51">IFERROR(IF(O116,O120*O114,(O120-N123)/O119),0)</f>
        <v>0</v>
      </c>
      <c r="P122" s="199">
        <f t="shared" si="51"/>
        <v>0</v>
      </c>
      <c r="Q122" s="199">
        <f t="shared" si="51"/>
        <v>0</v>
      </c>
      <c r="R122" s="199">
        <f t="shared" si="51"/>
        <v>0</v>
      </c>
      <c r="S122" s="199">
        <f t="shared" si="51"/>
        <v>0</v>
      </c>
      <c r="T122" s="199">
        <f t="shared" si="51"/>
        <v>0</v>
      </c>
      <c r="U122" s="199">
        <f t="shared" si="51"/>
        <v>0</v>
      </c>
      <c r="V122" s="199">
        <f t="shared" si="51"/>
        <v>0</v>
      </c>
      <c r="W122" s="199">
        <f t="shared" si="51"/>
        <v>0</v>
      </c>
      <c r="X122" s="199">
        <f t="shared" si="51"/>
        <v>0</v>
      </c>
      <c r="Y122" s="199">
        <f t="shared" si="51"/>
        <v>0</v>
      </c>
      <c r="Z122" s="199">
        <f t="shared" si="51"/>
        <v>0</v>
      </c>
      <c r="AA122" s="199">
        <f t="shared" si="51"/>
        <v>0</v>
      </c>
      <c r="AB122" s="199">
        <f t="shared" si="51"/>
        <v>0</v>
      </c>
      <c r="AC122" s="199">
        <f t="shared" si="51"/>
        <v>0</v>
      </c>
      <c r="AD122" s="199">
        <f t="shared" si="51"/>
        <v>0</v>
      </c>
      <c r="AE122" s="199">
        <f t="shared" si="51"/>
        <v>0</v>
      </c>
      <c r="AF122" s="199">
        <f t="shared" ref="AF122:AK122" si="52">IFERROR(IF(AF116,AF120*AF114,(AF120-AE123)/AF119),0)</f>
        <v>0</v>
      </c>
      <c r="AG122" s="199">
        <f t="shared" si="52"/>
        <v>0</v>
      </c>
      <c r="AH122" s="199">
        <f t="shared" si="52"/>
        <v>0</v>
      </c>
      <c r="AI122" s="199">
        <f t="shared" si="52"/>
        <v>0</v>
      </c>
      <c r="AJ122" s="199">
        <f t="shared" si="52"/>
        <v>0</v>
      </c>
      <c r="AK122" s="199">
        <f t="shared" si="52"/>
        <v>0</v>
      </c>
      <c r="AL122" s="199">
        <f t="shared" si="51"/>
        <v>0</v>
      </c>
      <c r="AM122" s="199">
        <f t="shared" si="51"/>
        <v>0</v>
      </c>
      <c r="AN122" s="199">
        <f>IFERROR(IF(AN116,AN120*AN114,(AN120-AM123)/AN119),0)</f>
        <v>0</v>
      </c>
      <c r="AO122" s="199">
        <f t="shared" si="51"/>
        <v>0</v>
      </c>
      <c r="AP122" s="199">
        <f t="shared" si="51"/>
        <v>0</v>
      </c>
      <c r="AQ122" s="199">
        <f t="shared" si="51"/>
        <v>0</v>
      </c>
      <c r="AR122" s="199">
        <f t="shared" ref="AR122:BW122" si="53">IFERROR(IF(AR116,AR120*AR114,(AR120-AQ123)/AR119),0)</f>
        <v>0</v>
      </c>
      <c r="AS122" s="199">
        <f t="shared" si="53"/>
        <v>0</v>
      </c>
      <c r="AT122" s="199">
        <f t="shared" si="53"/>
        <v>0</v>
      </c>
      <c r="AU122" s="199">
        <f t="shared" si="53"/>
        <v>0</v>
      </c>
      <c r="AV122" s="199">
        <f t="shared" si="53"/>
        <v>0</v>
      </c>
      <c r="AW122" s="199">
        <f t="shared" si="53"/>
        <v>0</v>
      </c>
      <c r="AX122" s="199">
        <f t="shared" si="53"/>
        <v>0</v>
      </c>
      <c r="AY122" s="199">
        <f t="shared" si="53"/>
        <v>0</v>
      </c>
      <c r="AZ122" s="199">
        <f t="shared" si="53"/>
        <v>0</v>
      </c>
      <c r="BA122" s="199">
        <f t="shared" si="53"/>
        <v>0</v>
      </c>
      <c r="BB122" s="199">
        <f t="shared" si="53"/>
        <v>0</v>
      </c>
      <c r="BC122" s="199">
        <f t="shared" si="53"/>
        <v>0</v>
      </c>
      <c r="BD122" s="199">
        <f t="shared" si="53"/>
        <v>0</v>
      </c>
      <c r="BE122" s="199">
        <f>IFERROR(IF(BE116,BE120*BE114,(BE120-BD123)/BE119),0)</f>
        <v>0</v>
      </c>
      <c r="BF122" s="199">
        <f>IFERROR(IF(BF116,BF120*BF114,(BF120-BE123)/BF119),0)</f>
        <v>0</v>
      </c>
      <c r="BG122" s="199">
        <f t="shared" si="53"/>
        <v>0</v>
      </c>
      <c r="BH122" s="199">
        <f t="shared" si="53"/>
        <v>0</v>
      </c>
      <c r="BI122" s="199">
        <f t="shared" si="53"/>
        <v>0</v>
      </c>
      <c r="BJ122" s="199">
        <f t="shared" si="53"/>
        <v>0</v>
      </c>
      <c r="BK122" s="199">
        <f t="shared" si="53"/>
        <v>0</v>
      </c>
      <c r="BL122" s="199">
        <f t="shared" si="53"/>
        <v>0</v>
      </c>
      <c r="BM122" s="199">
        <f t="shared" si="53"/>
        <v>0</v>
      </c>
      <c r="BN122" s="199">
        <f t="shared" si="53"/>
        <v>0</v>
      </c>
      <c r="BO122" s="199">
        <f t="shared" si="53"/>
        <v>0</v>
      </c>
      <c r="BP122" s="199">
        <f t="shared" si="53"/>
        <v>0</v>
      </c>
      <c r="BQ122" s="199">
        <f t="shared" si="53"/>
        <v>0</v>
      </c>
      <c r="BR122" s="199">
        <f t="shared" si="53"/>
        <v>0</v>
      </c>
      <c r="BS122" s="199">
        <f t="shared" si="53"/>
        <v>0</v>
      </c>
      <c r="BT122" s="199">
        <f t="shared" si="53"/>
        <v>0</v>
      </c>
      <c r="BU122" s="199">
        <f t="shared" si="53"/>
        <v>0</v>
      </c>
      <c r="BV122" s="199">
        <f t="shared" si="53"/>
        <v>0</v>
      </c>
      <c r="BW122" s="199">
        <f t="shared" si="53"/>
        <v>0</v>
      </c>
      <c r="BX122" s="199">
        <f t="shared" ref="BX122:CV122" si="54">IFERROR(IF(BX116,BX120*BX114,(BX120-BW123)/BX119),0)</f>
        <v>0</v>
      </c>
      <c r="BY122" s="199">
        <f t="shared" si="54"/>
        <v>0</v>
      </c>
      <c r="BZ122" s="199">
        <f t="shared" si="54"/>
        <v>0</v>
      </c>
      <c r="CA122" s="199">
        <f t="shared" si="54"/>
        <v>0</v>
      </c>
      <c r="CB122" s="199">
        <f t="shared" si="54"/>
        <v>0</v>
      </c>
      <c r="CC122" s="199">
        <f t="shared" si="54"/>
        <v>0</v>
      </c>
      <c r="CD122" s="199">
        <f t="shared" si="54"/>
        <v>0</v>
      </c>
      <c r="CE122" s="199">
        <f t="shared" si="54"/>
        <v>0</v>
      </c>
      <c r="CF122" s="199">
        <f t="shared" si="54"/>
        <v>0</v>
      </c>
      <c r="CG122" s="199">
        <f t="shared" si="54"/>
        <v>0</v>
      </c>
      <c r="CH122" s="199">
        <f t="shared" si="54"/>
        <v>0</v>
      </c>
      <c r="CI122" s="199">
        <f t="shared" si="54"/>
        <v>0</v>
      </c>
      <c r="CJ122" s="199">
        <f t="shared" si="54"/>
        <v>0</v>
      </c>
      <c r="CK122" s="199">
        <f t="shared" si="54"/>
        <v>0</v>
      </c>
      <c r="CL122" s="199">
        <f t="shared" si="54"/>
        <v>0</v>
      </c>
      <c r="CM122" s="199">
        <f t="shared" si="54"/>
        <v>0</v>
      </c>
      <c r="CN122" s="199">
        <f t="shared" si="54"/>
        <v>0</v>
      </c>
      <c r="CO122" s="199">
        <f t="shared" si="54"/>
        <v>0</v>
      </c>
      <c r="CP122" s="199">
        <f t="shared" si="54"/>
        <v>0</v>
      </c>
      <c r="CQ122" s="199">
        <f t="shared" si="54"/>
        <v>0</v>
      </c>
      <c r="CR122" s="199">
        <f t="shared" si="54"/>
        <v>0</v>
      </c>
      <c r="CS122" s="199">
        <f t="shared" si="54"/>
        <v>0</v>
      </c>
      <c r="CT122" s="199">
        <f t="shared" si="54"/>
        <v>0</v>
      </c>
      <c r="CU122" s="199">
        <f t="shared" si="54"/>
        <v>0</v>
      </c>
      <c r="CV122" s="199">
        <f t="shared" si="54"/>
        <v>0</v>
      </c>
      <c r="CZ122"/>
    </row>
    <row r="123" spans="5:104" ht="16.149999999999999">
      <c r="E123" s="1" t="s">
        <v>503</v>
      </c>
      <c r="F123"/>
      <c r="G123" s="1" t="s">
        <v>164</v>
      </c>
      <c r="H123" s="29" t="s">
        <v>504</v>
      </c>
      <c r="I123"/>
      <c r="J123" s="256"/>
      <c r="L123" s="199">
        <f>SUM($L$122:L122)</f>
        <v>0</v>
      </c>
      <c r="M123" s="199">
        <f>SUM($L$122:M122)</f>
        <v>0</v>
      </c>
      <c r="N123" s="199">
        <f>SUM($L$122:N122)</f>
        <v>0</v>
      </c>
      <c r="O123" s="199">
        <f>SUM($L$122:O122)</f>
        <v>0</v>
      </c>
      <c r="P123" s="199">
        <f>SUM($L$122:P122)</f>
        <v>0</v>
      </c>
      <c r="Q123" s="199">
        <f>SUM($L$122:Q122)</f>
        <v>0</v>
      </c>
      <c r="R123" s="199">
        <f>SUM($L$122:R122)</f>
        <v>0</v>
      </c>
      <c r="S123" s="199">
        <f>SUM($L$122:S122)</f>
        <v>0</v>
      </c>
      <c r="T123" s="199">
        <f>SUM($L$122:T122)</f>
        <v>0</v>
      </c>
      <c r="U123" s="199">
        <f>SUM($L$122:U122)</f>
        <v>0</v>
      </c>
      <c r="V123" s="199">
        <f>SUM($L$122:V122)</f>
        <v>0</v>
      </c>
      <c r="W123" s="199">
        <f>SUM($L$122:W122)</f>
        <v>0</v>
      </c>
      <c r="X123" s="199">
        <f>SUM($L$122:X122)</f>
        <v>0</v>
      </c>
      <c r="Y123" s="199">
        <f>SUM($L$122:Y122)</f>
        <v>0</v>
      </c>
      <c r="Z123" s="199">
        <f>SUM($L$122:Z122)</f>
        <v>0</v>
      </c>
      <c r="AA123" s="199">
        <f>SUM($L$122:AA122)</f>
        <v>0</v>
      </c>
      <c r="AB123" s="199">
        <f>SUM($L$122:AB122)</f>
        <v>0</v>
      </c>
      <c r="AC123" s="199">
        <f>SUM($L$122:AC122)</f>
        <v>0</v>
      </c>
      <c r="AD123" s="199">
        <f>SUM($L$122:AD122)</f>
        <v>0</v>
      </c>
      <c r="AE123" s="199">
        <f>SUM($L$122:AE122)</f>
        <v>0</v>
      </c>
      <c r="AF123" s="199">
        <f>SUM($L$122:AF122)</f>
        <v>0</v>
      </c>
      <c r="AG123" s="199">
        <f>SUM($L$122:AG122)</f>
        <v>0</v>
      </c>
      <c r="AH123" s="199">
        <f>SUM($L$122:AH122)</f>
        <v>0</v>
      </c>
      <c r="AI123" s="199">
        <f>SUM($L$122:AI122)</f>
        <v>0</v>
      </c>
      <c r="AJ123" s="199">
        <f>SUM($L$122:AJ122)</f>
        <v>0</v>
      </c>
      <c r="AK123" s="199">
        <f>SUM($L$122:AK122)</f>
        <v>0</v>
      </c>
      <c r="AL123" s="199">
        <f>SUM($L$122:AL122)</f>
        <v>0</v>
      </c>
      <c r="AM123" s="199">
        <f>SUM($L$122:AM122)</f>
        <v>0</v>
      </c>
      <c r="AN123" s="199">
        <f>SUM($L$122:AN122)</f>
        <v>0</v>
      </c>
      <c r="AO123" s="199">
        <f>SUM($L$122:AO122)</f>
        <v>0</v>
      </c>
      <c r="AP123" s="199">
        <f>SUM($L$122:AP122)</f>
        <v>0</v>
      </c>
      <c r="AQ123" s="199">
        <f>SUM($L$122:AQ122)</f>
        <v>0</v>
      </c>
      <c r="AR123" s="199">
        <f>SUM($L$122:AR122)</f>
        <v>0</v>
      </c>
      <c r="AS123" s="199">
        <f>SUM($L$122:AS122)</f>
        <v>0</v>
      </c>
      <c r="AT123" s="199">
        <f>SUM($L$122:AT122)</f>
        <v>0</v>
      </c>
      <c r="AU123" s="199">
        <f>SUM($L$122:AU122)</f>
        <v>0</v>
      </c>
      <c r="AV123" s="199">
        <f>SUM($L$122:AV122)</f>
        <v>0</v>
      </c>
      <c r="AW123" s="199">
        <f>SUM($L$122:AW122)</f>
        <v>0</v>
      </c>
      <c r="AX123" s="199">
        <f>SUM($L$122:AX122)</f>
        <v>0</v>
      </c>
      <c r="AY123" s="199">
        <f>SUM($L$122:AY122)</f>
        <v>0</v>
      </c>
      <c r="AZ123" s="199">
        <f>SUM($L$122:AZ122)</f>
        <v>0</v>
      </c>
      <c r="BA123" s="199">
        <f>SUM($L$122:BA122)</f>
        <v>0</v>
      </c>
      <c r="BB123" s="199">
        <f>SUM($L$122:BB122)</f>
        <v>0</v>
      </c>
      <c r="BC123" s="199">
        <f>SUM($L$122:BC122)</f>
        <v>0</v>
      </c>
      <c r="BD123" s="199">
        <f>SUM($L$122:BD122)</f>
        <v>0</v>
      </c>
      <c r="BE123" s="199">
        <f>SUM($L$122:BE122)</f>
        <v>0</v>
      </c>
      <c r="BF123" s="199">
        <f>SUM($L$122:BF122)</f>
        <v>0</v>
      </c>
      <c r="BG123" s="199">
        <f>SUM($L$122:BG122)</f>
        <v>0</v>
      </c>
      <c r="BH123" s="199">
        <f>SUM($L$122:BH122)</f>
        <v>0</v>
      </c>
      <c r="BI123" s="199">
        <f>SUM($L$122:BI122)</f>
        <v>0</v>
      </c>
      <c r="BJ123" s="199">
        <f>SUM($L$122:BJ122)</f>
        <v>0</v>
      </c>
      <c r="BK123" s="199">
        <f>SUM($L$122:BK122)</f>
        <v>0</v>
      </c>
      <c r="BL123" s="199">
        <f>SUM($L$122:BL122)</f>
        <v>0</v>
      </c>
      <c r="BM123" s="199">
        <f>SUM($L$122:BM122)</f>
        <v>0</v>
      </c>
      <c r="BN123" s="199">
        <f>SUM($L$122:BN122)</f>
        <v>0</v>
      </c>
      <c r="BO123" s="199">
        <f>SUM($L$122:BO122)</f>
        <v>0</v>
      </c>
      <c r="BP123" s="199">
        <f>SUM($L$122:BP122)</f>
        <v>0</v>
      </c>
      <c r="BQ123" s="199">
        <f>SUM($L$122:BQ122)</f>
        <v>0</v>
      </c>
      <c r="BR123" s="199">
        <f>SUM($L$122:BR122)</f>
        <v>0</v>
      </c>
      <c r="BS123" s="199">
        <f>SUM($L$122:BS122)</f>
        <v>0</v>
      </c>
      <c r="BT123" s="199">
        <f>SUM($L$122:BT122)</f>
        <v>0</v>
      </c>
      <c r="BU123" s="199">
        <f>SUM($L$122:BU122)</f>
        <v>0</v>
      </c>
      <c r="BV123" s="199">
        <f>SUM($L$122:BV122)</f>
        <v>0</v>
      </c>
      <c r="BW123" s="199">
        <f>SUM($L$122:BW122)</f>
        <v>0</v>
      </c>
      <c r="BX123" s="199">
        <f>SUM($L$122:BX122)</f>
        <v>0</v>
      </c>
      <c r="BY123" s="199">
        <f>SUM($L$122:BY122)</f>
        <v>0</v>
      </c>
      <c r="BZ123" s="199">
        <f>SUM($L$122:BZ122)</f>
        <v>0</v>
      </c>
      <c r="CA123" s="199">
        <f>SUM($L$122:CA122)</f>
        <v>0</v>
      </c>
      <c r="CB123" s="199">
        <f>SUM($L$122:CB122)</f>
        <v>0</v>
      </c>
      <c r="CC123" s="199">
        <f>SUM($L$122:CC122)</f>
        <v>0</v>
      </c>
      <c r="CD123" s="199">
        <f>SUM($L$122:CD122)</f>
        <v>0</v>
      </c>
      <c r="CE123" s="199">
        <f>SUM($L$122:CE122)</f>
        <v>0</v>
      </c>
      <c r="CF123" s="199">
        <f>SUM($L$122:CF122)</f>
        <v>0</v>
      </c>
      <c r="CG123" s="199">
        <f>SUM($L$122:CG122)</f>
        <v>0</v>
      </c>
      <c r="CH123" s="199">
        <f>SUM($L$122:CH122)</f>
        <v>0</v>
      </c>
      <c r="CI123" s="199">
        <f>SUM($L$122:CI122)</f>
        <v>0</v>
      </c>
      <c r="CJ123" s="199">
        <f>SUM($L$122:CJ122)</f>
        <v>0</v>
      </c>
      <c r="CK123" s="199">
        <f>SUM($L$122:CK122)</f>
        <v>0</v>
      </c>
      <c r="CL123" s="199">
        <f>SUM($L$122:CL122)</f>
        <v>0</v>
      </c>
      <c r="CM123" s="199">
        <f>SUM($L$122:CM122)</f>
        <v>0</v>
      </c>
      <c r="CN123" s="199">
        <f>SUM($L$122:CN122)</f>
        <v>0</v>
      </c>
      <c r="CO123" s="199">
        <f>SUM($L$122:CO122)</f>
        <v>0</v>
      </c>
      <c r="CP123" s="199">
        <f>SUM($L$122:CP122)</f>
        <v>0</v>
      </c>
      <c r="CQ123" s="199">
        <f>SUM($L$122:CQ122)</f>
        <v>0</v>
      </c>
      <c r="CR123" s="199">
        <f>SUM($L$122:CR122)</f>
        <v>0</v>
      </c>
      <c r="CS123" s="199">
        <f>SUM($L$122:CS122)</f>
        <v>0</v>
      </c>
      <c r="CT123" s="199">
        <f>SUM($L$122:CT122)</f>
        <v>0</v>
      </c>
      <c r="CU123" s="199">
        <f>SUM($L$122:CU122)</f>
        <v>0</v>
      </c>
      <c r="CV123" s="199">
        <f>SUM($L$122:CV122)</f>
        <v>0</v>
      </c>
      <c r="CZ123"/>
    </row>
    <row r="124" spans="5:104">
      <c r="F124"/>
      <c r="H124" s="1"/>
      <c r="I124"/>
      <c r="J124" s="262"/>
      <c r="L124" s="5"/>
      <c r="M124" s="5"/>
      <c r="N124" s="5"/>
      <c r="O124" s="5"/>
      <c r="P124" s="5"/>
      <c r="Q124" s="5"/>
      <c r="R124" s="5"/>
      <c r="S124" s="5"/>
      <c r="T124" s="5"/>
      <c r="U124" s="5"/>
      <c r="V124" s="5"/>
      <c r="W124" s="5"/>
      <c r="X124" s="5"/>
      <c r="Y124" s="5"/>
      <c r="Z124" s="5"/>
      <c r="AA124" s="5"/>
      <c r="AB124" s="5"/>
      <c r="AC124" s="5"/>
      <c r="AD124" s="5"/>
      <c r="AE124" s="5"/>
      <c r="AF124" s="5"/>
      <c r="AG124" s="5"/>
      <c r="AH124" s="5"/>
      <c r="AI124" s="5"/>
      <c r="AJ124" s="5"/>
      <c r="AK124" s="5"/>
      <c r="AL124" s="5"/>
      <c r="AM124" s="5"/>
      <c r="AN124" s="5"/>
      <c r="AO124" s="5"/>
      <c r="AP124" s="5"/>
      <c r="AQ124" s="5"/>
      <c r="AR124" s="5"/>
      <c r="AS124" s="5"/>
      <c r="AT124" s="5"/>
      <c r="AU124" s="5"/>
      <c r="AV124" s="5"/>
      <c r="AW124" s="5"/>
      <c r="AX124" s="5"/>
      <c r="AY124" s="5"/>
      <c r="AZ124" s="5"/>
      <c r="BA124" s="5"/>
      <c r="BB124" s="5"/>
      <c r="BC124" s="5"/>
      <c r="BD124" s="5"/>
      <c r="BE124" s="5"/>
      <c r="BF124" s="5"/>
      <c r="BG124" s="5"/>
      <c r="BH124" s="5"/>
      <c r="BI124" s="5"/>
      <c r="BJ124" s="5"/>
      <c r="BK124" s="5"/>
      <c r="BL124" s="5"/>
      <c r="BM124" s="5"/>
      <c r="BN124" s="5"/>
      <c r="BO124" s="5"/>
      <c r="BP124" s="5"/>
      <c r="BQ124" s="5"/>
      <c r="BR124" s="5"/>
      <c r="BS124" s="5"/>
      <c r="BT124" s="5"/>
      <c r="BU124" s="5"/>
      <c r="BV124" s="5"/>
      <c r="BW124" s="5"/>
      <c r="BX124" s="5"/>
      <c r="BY124" s="5"/>
      <c r="BZ124" s="5"/>
      <c r="CA124" s="5"/>
      <c r="CB124" s="5"/>
      <c r="CC124" s="5"/>
      <c r="CD124" s="5"/>
      <c r="CE124" s="5"/>
      <c r="CF124" s="5"/>
      <c r="CG124" s="5"/>
      <c r="CH124" s="5"/>
      <c r="CI124" s="5"/>
      <c r="CJ124" s="5"/>
      <c r="CK124" s="5"/>
      <c r="CL124" s="5"/>
      <c r="CM124" s="5"/>
      <c r="CN124" s="5"/>
      <c r="CO124" s="5"/>
      <c r="CP124" s="5"/>
      <c r="CQ124" s="5"/>
      <c r="CR124" s="5"/>
      <c r="CS124" s="5"/>
      <c r="CT124" s="5"/>
      <c r="CU124" s="5"/>
      <c r="CV124" s="5"/>
      <c r="CZ124"/>
    </row>
    <row r="125" spans="5:104" ht="16.149999999999999">
      <c r="E125" s="1" t="s">
        <v>505</v>
      </c>
      <c r="F125"/>
      <c r="H125" s="1"/>
      <c r="I125"/>
      <c r="J125" s="96"/>
      <c r="L125" s="110">
        <f>FinancialInputs!L63</f>
        <v>0</v>
      </c>
      <c r="M125" s="110">
        <f>FinancialInputs!M63</f>
        <v>0</v>
      </c>
      <c r="N125" s="110">
        <f>FinancialInputs!N63</f>
        <v>0</v>
      </c>
      <c r="O125" s="110">
        <f>FinancialInputs!O63</f>
        <v>0</v>
      </c>
      <c r="P125" s="110">
        <f>FinancialInputs!P63</f>
        <v>0</v>
      </c>
      <c r="Q125" s="110">
        <f>FinancialInputs!Q63</f>
        <v>0</v>
      </c>
      <c r="R125" s="110">
        <f>FinancialInputs!R63</f>
        <v>0</v>
      </c>
      <c r="S125" s="110">
        <f>FinancialInputs!S63</f>
        <v>0</v>
      </c>
      <c r="T125" s="110">
        <f>FinancialInputs!T63</f>
        <v>0</v>
      </c>
      <c r="U125" s="110">
        <f>FinancialInputs!U63</f>
        <v>0</v>
      </c>
      <c r="V125" s="110">
        <f>FinancialInputs!V63</f>
        <v>0</v>
      </c>
      <c r="W125" s="110">
        <f>FinancialInputs!W63</f>
        <v>0</v>
      </c>
      <c r="X125" s="110">
        <f>FinancialInputs!X63</f>
        <v>0</v>
      </c>
      <c r="Y125" s="110">
        <f>FinancialInputs!Y63</f>
        <v>0</v>
      </c>
      <c r="Z125" s="110">
        <f>FinancialInputs!Z63</f>
        <v>0</v>
      </c>
      <c r="AA125" s="110">
        <f>FinancialInputs!AA63</f>
        <v>0</v>
      </c>
      <c r="AB125" s="110">
        <f>FinancialInputs!AB63</f>
        <v>0</v>
      </c>
      <c r="AC125" s="110">
        <f>FinancialInputs!AC63</f>
        <v>0</v>
      </c>
      <c r="AD125" s="110">
        <f>FinancialInputs!AD63</f>
        <v>0</v>
      </c>
      <c r="AE125" s="110">
        <f>FinancialInputs!AE63</f>
        <v>0</v>
      </c>
      <c r="AF125" s="110">
        <f>FinancialInputs!AF63</f>
        <v>0</v>
      </c>
      <c r="AG125" s="110">
        <f>FinancialInputs!AG63</f>
        <v>0</v>
      </c>
      <c r="AH125" s="110">
        <f>FinancialInputs!AH63</f>
        <v>0</v>
      </c>
      <c r="AI125" s="110">
        <f>FinancialInputs!AI63</f>
        <v>0</v>
      </c>
      <c r="AJ125" s="110">
        <f>FinancialInputs!AJ63</f>
        <v>0</v>
      </c>
      <c r="AK125" s="110">
        <f>FinancialInputs!AK63</f>
        <v>0</v>
      </c>
      <c r="AL125" s="110">
        <f>FinancialInputs!AL63</f>
        <v>0</v>
      </c>
      <c r="AM125" s="110">
        <f>FinancialInputs!AM63</f>
        <v>0</v>
      </c>
      <c r="AN125" s="110">
        <f>FinancialInputs!AN63</f>
        <v>0</v>
      </c>
      <c r="AO125" s="110">
        <f>FinancialInputs!AO63</f>
        <v>0</v>
      </c>
      <c r="AP125" s="110">
        <f>FinancialInputs!AP63</f>
        <v>0</v>
      </c>
      <c r="AQ125" s="110">
        <f>FinancialInputs!AQ63</f>
        <v>0</v>
      </c>
      <c r="AR125" s="110">
        <f>FinancialInputs!AR63</f>
        <v>0</v>
      </c>
      <c r="AS125" s="110">
        <f>FinancialInputs!AS63</f>
        <v>0</v>
      </c>
      <c r="AT125" s="110">
        <f>FinancialInputs!AT63</f>
        <v>0</v>
      </c>
      <c r="AU125" s="110">
        <f>FinancialInputs!AU63</f>
        <v>0</v>
      </c>
      <c r="AV125" s="110">
        <f>FinancialInputs!AV63</f>
        <v>0</v>
      </c>
      <c r="AW125" s="110">
        <f>FinancialInputs!AW63</f>
        <v>0</v>
      </c>
      <c r="AX125" s="110">
        <f>FinancialInputs!AX63</f>
        <v>0</v>
      </c>
      <c r="AY125" s="110">
        <f>FinancialInputs!AY63</f>
        <v>0</v>
      </c>
      <c r="AZ125" s="110">
        <f>FinancialInputs!AZ63</f>
        <v>0</v>
      </c>
      <c r="BA125" s="110">
        <f>FinancialInputs!BA63</f>
        <v>0</v>
      </c>
      <c r="BB125" s="110">
        <f>FinancialInputs!BB63</f>
        <v>0</v>
      </c>
      <c r="BC125" s="110">
        <f>FinancialInputs!BC63</f>
        <v>0</v>
      </c>
      <c r="BD125" s="110">
        <f>FinancialInputs!BD63</f>
        <v>0</v>
      </c>
      <c r="BE125" s="110">
        <f>FinancialInputs!BE63</f>
        <v>0</v>
      </c>
      <c r="BF125" s="110">
        <f>FinancialInputs!BF63</f>
        <v>0</v>
      </c>
      <c r="BG125" s="110">
        <f>FinancialInputs!BG63</f>
        <v>0</v>
      </c>
      <c r="BH125" s="110">
        <f>FinancialInputs!BH63</f>
        <v>0</v>
      </c>
      <c r="BI125" s="110">
        <f>FinancialInputs!BI63</f>
        <v>0</v>
      </c>
      <c r="BJ125" s="110">
        <f>FinancialInputs!BJ63</f>
        <v>0</v>
      </c>
      <c r="BK125" s="110">
        <f>FinancialInputs!BK63</f>
        <v>0</v>
      </c>
      <c r="BL125" s="110">
        <f>FinancialInputs!BL63</f>
        <v>0</v>
      </c>
      <c r="BM125" s="110">
        <f>FinancialInputs!BM63</f>
        <v>0</v>
      </c>
      <c r="BN125" s="110">
        <f>FinancialInputs!BN63</f>
        <v>0</v>
      </c>
      <c r="BO125" s="110">
        <f>FinancialInputs!BO63</f>
        <v>0</v>
      </c>
      <c r="BP125" s="110">
        <f>FinancialInputs!BP63</f>
        <v>0</v>
      </c>
      <c r="BQ125" s="110">
        <f>FinancialInputs!BQ63</f>
        <v>0</v>
      </c>
      <c r="BR125" s="110">
        <f>FinancialInputs!BR63</f>
        <v>0</v>
      </c>
      <c r="BS125" s="110">
        <f>FinancialInputs!BS63</f>
        <v>0</v>
      </c>
      <c r="BT125" s="110">
        <f>FinancialInputs!BT63</f>
        <v>0</v>
      </c>
      <c r="BU125" s="110">
        <f>FinancialInputs!BU63</f>
        <v>0</v>
      </c>
      <c r="BV125" s="110">
        <f>FinancialInputs!BV63</f>
        <v>0</v>
      </c>
      <c r="BW125" s="110">
        <f>FinancialInputs!BW63</f>
        <v>0</v>
      </c>
      <c r="BX125" s="110">
        <f>FinancialInputs!BX63</f>
        <v>0</v>
      </c>
      <c r="BY125" s="110">
        <f>FinancialInputs!BY63</f>
        <v>0</v>
      </c>
      <c r="BZ125" s="110">
        <f>FinancialInputs!BZ63</f>
        <v>0</v>
      </c>
      <c r="CA125" s="110">
        <f>FinancialInputs!CA63</f>
        <v>0</v>
      </c>
      <c r="CB125" s="110">
        <f>FinancialInputs!CB63</f>
        <v>0</v>
      </c>
      <c r="CC125" s="110">
        <f>FinancialInputs!CC63</f>
        <v>0</v>
      </c>
      <c r="CD125" s="110">
        <f>FinancialInputs!CD63</f>
        <v>0</v>
      </c>
      <c r="CE125" s="110">
        <f>FinancialInputs!CE63</f>
        <v>0</v>
      </c>
      <c r="CF125" s="110">
        <f>FinancialInputs!CF63</f>
        <v>0</v>
      </c>
      <c r="CG125" s="110">
        <f>FinancialInputs!CG63</f>
        <v>0</v>
      </c>
      <c r="CH125" s="110">
        <f>FinancialInputs!CH63</f>
        <v>0</v>
      </c>
      <c r="CI125" s="110">
        <f>FinancialInputs!CI63</f>
        <v>0</v>
      </c>
      <c r="CJ125" s="110">
        <f>FinancialInputs!CJ63</f>
        <v>0</v>
      </c>
      <c r="CK125" s="110">
        <f>FinancialInputs!CK63</f>
        <v>0</v>
      </c>
      <c r="CL125" s="110">
        <f>FinancialInputs!CL63</f>
        <v>0</v>
      </c>
      <c r="CM125" s="110">
        <f>FinancialInputs!CM63</f>
        <v>0</v>
      </c>
      <c r="CN125" s="110">
        <f>FinancialInputs!CN63</f>
        <v>0</v>
      </c>
      <c r="CO125" s="110">
        <f>FinancialInputs!CO63</f>
        <v>0</v>
      </c>
      <c r="CP125" s="110">
        <f>FinancialInputs!CP63</f>
        <v>0</v>
      </c>
      <c r="CQ125" s="110">
        <f>FinancialInputs!CQ63</f>
        <v>0</v>
      </c>
      <c r="CR125" s="110">
        <f>FinancialInputs!CR63</f>
        <v>0</v>
      </c>
      <c r="CS125" s="110">
        <f>FinancialInputs!CS63</f>
        <v>0</v>
      </c>
      <c r="CT125" s="110">
        <f>FinancialInputs!CT63</f>
        <v>0</v>
      </c>
      <c r="CU125" s="110">
        <f>FinancialInputs!CU63</f>
        <v>0</v>
      </c>
      <c r="CV125" s="110">
        <f>FinancialInputs!CV63</f>
        <v>0</v>
      </c>
      <c r="CZ125"/>
    </row>
    <row r="126" spans="5:104" ht="16.149999999999999">
      <c r="E126" s="1" t="s">
        <v>506</v>
      </c>
      <c r="F126"/>
      <c r="G126" s="1" t="s">
        <v>159</v>
      </c>
      <c r="H126" s="1"/>
      <c r="I126"/>
      <c r="J126" s="1"/>
      <c r="L126" s="32">
        <f t="shared" ref="L126:AQ126" si="55">K125</f>
        <v>0</v>
      </c>
      <c r="M126" s="32">
        <f t="shared" si="55"/>
        <v>0</v>
      </c>
      <c r="N126" s="32">
        <f t="shared" si="55"/>
        <v>0</v>
      </c>
      <c r="O126" s="32">
        <f t="shared" si="55"/>
        <v>0</v>
      </c>
      <c r="P126" s="32">
        <f t="shared" si="55"/>
        <v>0</v>
      </c>
      <c r="Q126" s="32">
        <f t="shared" si="55"/>
        <v>0</v>
      </c>
      <c r="R126" s="32">
        <f t="shared" si="55"/>
        <v>0</v>
      </c>
      <c r="S126" s="32">
        <f t="shared" si="55"/>
        <v>0</v>
      </c>
      <c r="T126" s="32">
        <f t="shared" si="55"/>
        <v>0</v>
      </c>
      <c r="U126" s="32">
        <f t="shared" si="55"/>
        <v>0</v>
      </c>
      <c r="V126" s="32">
        <f t="shared" si="55"/>
        <v>0</v>
      </c>
      <c r="W126" s="32">
        <f t="shared" si="55"/>
        <v>0</v>
      </c>
      <c r="X126" s="32">
        <f t="shared" si="55"/>
        <v>0</v>
      </c>
      <c r="Y126" s="32">
        <f t="shared" si="55"/>
        <v>0</v>
      </c>
      <c r="Z126" s="32">
        <f t="shared" si="55"/>
        <v>0</v>
      </c>
      <c r="AA126" s="32">
        <f t="shared" si="55"/>
        <v>0</v>
      </c>
      <c r="AB126" s="32">
        <f t="shared" si="55"/>
        <v>0</v>
      </c>
      <c r="AC126" s="32">
        <f t="shared" si="55"/>
        <v>0</v>
      </c>
      <c r="AD126" s="32">
        <f t="shared" si="55"/>
        <v>0</v>
      </c>
      <c r="AE126" s="32">
        <f t="shared" si="55"/>
        <v>0</v>
      </c>
      <c r="AF126" s="32">
        <f t="shared" si="55"/>
        <v>0</v>
      </c>
      <c r="AG126" s="32">
        <f t="shared" si="55"/>
        <v>0</v>
      </c>
      <c r="AH126" s="32">
        <f t="shared" si="55"/>
        <v>0</v>
      </c>
      <c r="AI126" s="32">
        <f t="shared" si="55"/>
        <v>0</v>
      </c>
      <c r="AJ126" s="32">
        <f t="shared" si="55"/>
        <v>0</v>
      </c>
      <c r="AK126" s="32">
        <f t="shared" si="55"/>
        <v>0</v>
      </c>
      <c r="AL126" s="32">
        <f t="shared" si="55"/>
        <v>0</v>
      </c>
      <c r="AM126" s="32">
        <f t="shared" si="55"/>
        <v>0</v>
      </c>
      <c r="AN126" s="32">
        <f t="shared" si="55"/>
        <v>0</v>
      </c>
      <c r="AO126" s="32">
        <f t="shared" si="55"/>
        <v>0</v>
      </c>
      <c r="AP126" s="32">
        <f t="shared" si="55"/>
        <v>0</v>
      </c>
      <c r="AQ126" s="32">
        <f t="shared" si="55"/>
        <v>0</v>
      </c>
      <c r="AR126" s="32">
        <f t="shared" ref="AR126:BW126" si="56">AQ125</f>
        <v>0</v>
      </c>
      <c r="AS126" s="32">
        <f t="shared" si="56"/>
        <v>0</v>
      </c>
      <c r="AT126" s="32">
        <f t="shared" si="56"/>
        <v>0</v>
      </c>
      <c r="AU126" s="32">
        <f t="shared" si="56"/>
        <v>0</v>
      </c>
      <c r="AV126" s="32">
        <f t="shared" si="56"/>
        <v>0</v>
      </c>
      <c r="AW126" s="32">
        <f t="shared" si="56"/>
        <v>0</v>
      </c>
      <c r="AX126" s="32">
        <f t="shared" si="56"/>
        <v>0</v>
      </c>
      <c r="AY126" s="32">
        <f t="shared" si="56"/>
        <v>0</v>
      </c>
      <c r="AZ126" s="32">
        <f t="shared" si="56"/>
        <v>0</v>
      </c>
      <c r="BA126" s="32">
        <f t="shared" si="56"/>
        <v>0</v>
      </c>
      <c r="BB126" s="32">
        <f t="shared" si="56"/>
        <v>0</v>
      </c>
      <c r="BC126" s="32">
        <f t="shared" si="56"/>
        <v>0</v>
      </c>
      <c r="BD126" s="32">
        <f t="shared" si="56"/>
        <v>0</v>
      </c>
      <c r="BE126" s="32">
        <f t="shared" si="56"/>
        <v>0</v>
      </c>
      <c r="BF126" s="32">
        <f t="shared" si="56"/>
        <v>0</v>
      </c>
      <c r="BG126" s="32">
        <f t="shared" si="56"/>
        <v>0</v>
      </c>
      <c r="BH126" s="32">
        <f t="shared" si="56"/>
        <v>0</v>
      </c>
      <c r="BI126" s="32">
        <f t="shared" si="56"/>
        <v>0</v>
      </c>
      <c r="BJ126" s="32">
        <f t="shared" si="56"/>
        <v>0</v>
      </c>
      <c r="BK126" s="32">
        <f t="shared" si="56"/>
        <v>0</v>
      </c>
      <c r="BL126" s="32">
        <f t="shared" si="56"/>
        <v>0</v>
      </c>
      <c r="BM126" s="32">
        <f t="shared" si="56"/>
        <v>0</v>
      </c>
      <c r="BN126" s="32">
        <f t="shared" si="56"/>
        <v>0</v>
      </c>
      <c r="BO126" s="32">
        <f t="shared" si="56"/>
        <v>0</v>
      </c>
      <c r="BP126" s="32">
        <f t="shared" si="56"/>
        <v>0</v>
      </c>
      <c r="BQ126" s="32">
        <f t="shared" si="56"/>
        <v>0</v>
      </c>
      <c r="BR126" s="32">
        <f t="shared" si="56"/>
        <v>0</v>
      </c>
      <c r="BS126" s="32">
        <f t="shared" si="56"/>
        <v>0</v>
      </c>
      <c r="BT126" s="32">
        <f t="shared" si="56"/>
        <v>0</v>
      </c>
      <c r="BU126" s="32">
        <f t="shared" si="56"/>
        <v>0</v>
      </c>
      <c r="BV126" s="32">
        <f t="shared" si="56"/>
        <v>0</v>
      </c>
      <c r="BW126" s="32">
        <f t="shared" si="56"/>
        <v>0</v>
      </c>
      <c r="BX126" s="32">
        <f t="shared" ref="BX126:CV126" si="57">BW125</f>
        <v>0</v>
      </c>
      <c r="BY126" s="32">
        <f t="shared" si="57"/>
        <v>0</v>
      </c>
      <c r="BZ126" s="32">
        <f t="shared" si="57"/>
        <v>0</v>
      </c>
      <c r="CA126" s="32">
        <f t="shared" si="57"/>
        <v>0</v>
      </c>
      <c r="CB126" s="32">
        <f t="shared" si="57"/>
        <v>0</v>
      </c>
      <c r="CC126" s="32">
        <f t="shared" si="57"/>
        <v>0</v>
      </c>
      <c r="CD126" s="32">
        <f t="shared" si="57"/>
        <v>0</v>
      </c>
      <c r="CE126" s="32">
        <f t="shared" si="57"/>
        <v>0</v>
      </c>
      <c r="CF126" s="32">
        <f t="shared" si="57"/>
        <v>0</v>
      </c>
      <c r="CG126" s="32">
        <f t="shared" si="57"/>
        <v>0</v>
      </c>
      <c r="CH126" s="32">
        <f t="shared" si="57"/>
        <v>0</v>
      </c>
      <c r="CI126" s="32">
        <f t="shared" si="57"/>
        <v>0</v>
      </c>
      <c r="CJ126" s="32">
        <f t="shared" si="57"/>
        <v>0</v>
      </c>
      <c r="CK126" s="32">
        <f t="shared" si="57"/>
        <v>0</v>
      </c>
      <c r="CL126" s="32">
        <f t="shared" si="57"/>
        <v>0</v>
      </c>
      <c r="CM126" s="32">
        <f t="shared" si="57"/>
        <v>0</v>
      </c>
      <c r="CN126" s="32">
        <f t="shared" si="57"/>
        <v>0</v>
      </c>
      <c r="CO126" s="32">
        <f t="shared" si="57"/>
        <v>0</v>
      </c>
      <c r="CP126" s="32">
        <f t="shared" si="57"/>
        <v>0</v>
      </c>
      <c r="CQ126" s="32">
        <f t="shared" si="57"/>
        <v>0</v>
      </c>
      <c r="CR126" s="32">
        <f t="shared" si="57"/>
        <v>0</v>
      </c>
      <c r="CS126" s="32">
        <f t="shared" si="57"/>
        <v>0</v>
      </c>
      <c r="CT126" s="32">
        <f t="shared" si="57"/>
        <v>0</v>
      </c>
      <c r="CU126" s="32">
        <f t="shared" si="57"/>
        <v>0</v>
      </c>
      <c r="CV126" s="32">
        <f t="shared" si="57"/>
        <v>0</v>
      </c>
      <c r="CZ126"/>
    </row>
    <row r="127" spans="5:104" ht="16.149999999999999">
      <c r="E127" s="1" t="s">
        <v>507</v>
      </c>
      <c r="F127"/>
      <c r="G127" s="1" t="s">
        <v>268</v>
      </c>
      <c r="H127" s="29" t="s">
        <v>508</v>
      </c>
      <c r="I127"/>
      <c r="J127" s="199"/>
      <c r="L127" s="98" cm="1">
        <f t="array" ref="L127">PRODUCT(1+$L$126:L126*$L$115:L115)</f>
        <v>1</v>
      </c>
      <c r="M127" s="98" cm="1">
        <f t="array" ref="M127">PRODUCT(1+$L$126:M126*$L$115:M115)</f>
        <v>1</v>
      </c>
      <c r="N127" s="98" cm="1">
        <f t="array" ref="N127">PRODUCT(1+$L$126:N126*$L$115:N115)</f>
        <v>1</v>
      </c>
      <c r="O127" s="98" cm="1">
        <f t="array" ref="O127">PRODUCT(1+$L$126:O126*$L$115:O115)</f>
        <v>1</v>
      </c>
      <c r="P127" s="98" cm="1">
        <f t="array" ref="P127">PRODUCT(1+$L$126:P126*$L$115:P115)</f>
        <v>1</v>
      </c>
      <c r="Q127" s="98" cm="1">
        <f t="array" ref="Q127">PRODUCT(1+$L$126:Q126*$L$115:Q115)</f>
        <v>1</v>
      </c>
      <c r="R127" s="98" cm="1">
        <f t="array" ref="R127">PRODUCT(1+$L$126:R126*$L$115:R115)</f>
        <v>1</v>
      </c>
      <c r="S127" s="98" cm="1">
        <f t="array" ref="S127">PRODUCT(1+$L$126:S126*$L$115:S115)</f>
        <v>1</v>
      </c>
      <c r="T127" s="98" cm="1">
        <f t="array" ref="T127">PRODUCT(1+$L$126:T126*$L$115:T115)</f>
        <v>1</v>
      </c>
      <c r="U127" s="98" cm="1">
        <f t="array" ref="U127">PRODUCT(1+$L$126:U126*$L$115:U115)</f>
        <v>1</v>
      </c>
      <c r="V127" s="98" cm="1">
        <f t="array" ref="V127">PRODUCT(1+$L$126:V126*$L$115:V115)</f>
        <v>1</v>
      </c>
      <c r="W127" s="98" cm="1">
        <f t="array" ref="W127">PRODUCT(1+$L$126:W126*$L$115:W115)</f>
        <v>1</v>
      </c>
      <c r="X127" s="98" cm="1">
        <f t="array" ref="X127">PRODUCT(1+$L$126:X126*$L$115:X115)</f>
        <v>1</v>
      </c>
      <c r="Y127" s="98" cm="1">
        <f t="array" ref="Y127">PRODUCT(1+$L$126:Y126*$L$115:Y115)</f>
        <v>1</v>
      </c>
      <c r="Z127" s="98" cm="1">
        <f t="array" ref="Z127">PRODUCT(1+$L$126:Z126*$L$115:Z115)</f>
        <v>1</v>
      </c>
      <c r="AA127" s="98" cm="1">
        <f t="array" ref="AA127">PRODUCT(1+$L$126:AA126*$L$115:AA115)</f>
        <v>1</v>
      </c>
      <c r="AB127" s="98" cm="1">
        <f t="array" ref="AB127">PRODUCT(1+$L$126:AB126*$L$115:AB115)</f>
        <v>1</v>
      </c>
      <c r="AC127" s="98" cm="1">
        <f t="array" ref="AC127">PRODUCT(1+$L$126:AC126*$L$115:AC115)</f>
        <v>1</v>
      </c>
      <c r="AD127" s="98" cm="1">
        <f t="array" ref="AD127">PRODUCT(1+$L$126:AD126*$L$115:AD115)</f>
        <v>1</v>
      </c>
      <c r="AE127" s="98" cm="1">
        <f t="array" ref="AE127">PRODUCT(1+$L$126:AE126*$L$115:AE115)</f>
        <v>1</v>
      </c>
      <c r="AF127" s="98" cm="1">
        <f t="array" ref="AF127">PRODUCT(1+$L$126:AF126*$L$115:AF115)</f>
        <v>1</v>
      </c>
      <c r="AG127" s="98" cm="1">
        <f t="array" ref="AG127">PRODUCT(1+$L$126:AG126*$L$115:AG115)</f>
        <v>1</v>
      </c>
      <c r="AH127" s="98" cm="1">
        <f t="array" ref="AH127">PRODUCT(1+$L$126:AH126*$L$115:AH115)</f>
        <v>1</v>
      </c>
      <c r="AI127" s="98" cm="1">
        <f t="array" ref="AI127">PRODUCT(1+$L$126:AI126*$L$115:AI115)</f>
        <v>1</v>
      </c>
      <c r="AJ127" s="98" cm="1">
        <f t="array" ref="AJ127">PRODUCT(1+$L$126:AJ126*$L$115:AJ115)</f>
        <v>1</v>
      </c>
      <c r="AK127" s="98" cm="1">
        <f t="array" ref="AK127">PRODUCT(1+$L$126:AK126*$L$115:AK115)</f>
        <v>1</v>
      </c>
      <c r="AL127" s="98" cm="1">
        <f t="array" ref="AL127">PRODUCT(1+$L$126:AL126*$L$115:AL115)</f>
        <v>1</v>
      </c>
      <c r="AM127" s="98" cm="1">
        <f t="array" ref="AM127">PRODUCT(1+$L$126:AM126*$L$115:AM115)</f>
        <v>1</v>
      </c>
      <c r="AN127" s="98" cm="1">
        <f t="array" ref="AN127">PRODUCT(1+$L$126:AN126*$L$115:AN115)</f>
        <v>1</v>
      </c>
      <c r="AO127" s="98" cm="1">
        <f t="array" ref="AO127">PRODUCT(1+$L$126:AO126*$L$115:AO115)</f>
        <v>1</v>
      </c>
      <c r="AP127" s="98" cm="1">
        <f t="array" ref="AP127">PRODUCT(1+$L$126:AP126*$L$115:AP115)</f>
        <v>1</v>
      </c>
      <c r="AQ127" s="98" cm="1">
        <f t="array" ref="AQ127">PRODUCT(1+$L$126:AQ126*$L$115:AQ115)</f>
        <v>1</v>
      </c>
      <c r="AR127" s="98" cm="1">
        <f t="array" ref="AR127">PRODUCT(1+$L$126:AR126*$L$115:AR115)</f>
        <v>1</v>
      </c>
      <c r="AS127" s="98" cm="1">
        <f t="array" ref="AS127">PRODUCT(1+$L$126:AS126*$L$115:AS115)</f>
        <v>1</v>
      </c>
      <c r="AT127" s="98" cm="1">
        <f t="array" ref="AT127">PRODUCT(1+$L$126:AT126*$L$115:AT115)</f>
        <v>1</v>
      </c>
      <c r="AU127" s="98" cm="1">
        <f t="array" ref="AU127">PRODUCT(1+$L$126:AU126*$L$115:AU115)</f>
        <v>1</v>
      </c>
      <c r="AV127" s="98" cm="1">
        <f t="array" ref="AV127">PRODUCT(1+$L$126:AV126*$L$115:AV115)</f>
        <v>1</v>
      </c>
      <c r="AW127" s="98" cm="1">
        <f t="array" ref="AW127">PRODUCT(1+$L$126:AW126*$L$115:AW115)</f>
        <v>1</v>
      </c>
      <c r="AX127" s="98" cm="1">
        <f t="array" ref="AX127">PRODUCT(1+$L$126:AX126*$L$115:AX115)</f>
        <v>1</v>
      </c>
      <c r="AY127" s="98" cm="1">
        <f t="array" ref="AY127">PRODUCT(1+$L$126:AY126*$L$115:AY115)</f>
        <v>1</v>
      </c>
      <c r="AZ127" s="98" cm="1">
        <f t="array" ref="AZ127">PRODUCT(1+$L$126:AZ126*$L$115:AZ115)</f>
        <v>1</v>
      </c>
      <c r="BA127" s="98" cm="1">
        <f t="array" ref="BA127">PRODUCT(1+$L$126:BA126*$L$115:BA115)</f>
        <v>1</v>
      </c>
      <c r="BB127" s="98" cm="1">
        <f t="array" ref="BB127">PRODUCT(1+$L$126:BB126*$L$115:BB115)</f>
        <v>1</v>
      </c>
      <c r="BC127" s="98" cm="1">
        <f t="array" ref="BC127">PRODUCT(1+$L$126:BC126*$L$115:BC115)</f>
        <v>1</v>
      </c>
      <c r="BD127" s="98" cm="1">
        <f t="array" ref="BD127">PRODUCT(1+$L$126:BD126*$L$115:BD115)</f>
        <v>1</v>
      </c>
      <c r="BE127" s="98" cm="1">
        <f t="array" ref="BE127">PRODUCT(1+$L$126:BE126*$L$115:BE115)</f>
        <v>1</v>
      </c>
      <c r="BF127" s="98" cm="1">
        <f t="array" ref="BF127">PRODUCT(1+$L$126:BF126*$L$115:BF115)</f>
        <v>1</v>
      </c>
      <c r="BG127" s="98" cm="1">
        <f t="array" ref="BG127">PRODUCT(1+$L$126:BG126*$L$115:BG115)</f>
        <v>1</v>
      </c>
      <c r="BH127" s="98" cm="1">
        <f t="array" ref="BH127">PRODUCT(1+$L$126:BH126*$L$115:BH115)</f>
        <v>1</v>
      </c>
      <c r="BI127" s="98" cm="1">
        <f t="array" ref="BI127">PRODUCT(1+$L$126:BI126*$L$115:BI115)</f>
        <v>1</v>
      </c>
      <c r="BJ127" s="98" cm="1">
        <f t="array" ref="BJ127">PRODUCT(1+$L$126:BJ126*$L$115:BJ115)</f>
        <v>1</v>
      </c>
      <c r="BK127" s="98" cm="1">
        <f t="array" ref="BK127">PRODUCT(1+$L$126:BK126*$L$115:BK115)</f>
        <v>1</v>
      </c>
      <c r="BL127" s="98" cm="1">
        <f t="array" ref="BL127">PRODUCT(1+$L$126:BL126*$L$115:BL115)</f>
        <v>1</v>
      </c>
      <c r="BM127" s="98" cm="1">
        <f t="array" ref="BM127">PRODUCT(1+$L$126:BM126*$L$115:BM115)</f>
        <v>1</v>
      </c>
      <c r="BN127" s="98" cm="1">
        <f t="array" ref="BN127">PRODUCT(1+$L$126:BN126*$L$115:BN115)</f>
        <v>1</v>
      </c>
      <c r="BO127" s="98" cm="1">
        <f t="array" ref="BO127">PRODUCT(1+$L$126:BO126*$L$115:BO115)</f>
        <v>1</v>
      </c>
      <c r="BP127" s="98" cm="1">
        <f t="array" ref="BP127">PRODUCT(1+$L$126:BP126*$L$115:BP115)</f>
        <v>1</v>
      </c>
      <c r="BQ127" s="98" cm="1">
        <f t="array" ref="BQ127">PRODUCT(1+$L$126:BQ126*$L$115:BQ115)</f>
        <v>1</v>
      </c>
      <c r="BR127" s="98" cm="1">
        <f t="array" ref="BR127">PRODUCT(1+$L$126:BR126*$L$115:BR115)</f>
        <v>1</v>
      </c>
      <c r="BS127" s="98" cm="1">
        <f t="array" ref="BS127">PRODUCT(1+$L$126:BS126*$L$115:BS115)</f>
        <v>1</v>
      </c>
      <c r="BT127" s="98" cm="1">
        <f t="array" ref="BT127">PRODUCT(1+$L$126:BT126*$L$115:BT115)</f>
        <v>1</v>
      </c>
      <c r="BU127" s="98" cm="1">
        <f t="array" ref="BU127">PRODUCT(1+$L$126:BU126*$L$115:BU115)</f>
        <v>1</v>
      </c>
      <c r="BV127" s="98" cm="1">
        <f t="array" ref="BV127">PRODUCT(1+$L$126:BV126*$L$115:BV115)</f>
        <v>1</v>
      </c>
      <c r="BW127" s="98" cm="1">
        <f t="array" ref="BW127">PRODUCT(1+$L$126:BW126*$L$115:BW115)</f>
        <v>1</v>
      </c>
      <c r="BX127" s="98" cm="1">
        <f t="array" ref="BX127">PRODUCT(1+$L$126:BX126*$L$115:BX115)</f>
        <v>1</v>
      </c>
      <c r="BY127" s="98" cm="1">
        <f t="array" ref="BY127">PRODUCT(1+$L$126:BY126*$L$115:BY115)</f>
        <v>1</v>
      </c>
      <c r="BZ127" s="98" cm="1">
        <f t="array" ref="BZ127">PRODUCT(1+$L$126:BZ126*$L$115:BZ115)</f>
        <v>1</v>
      </c>
      <c r="CA127" s="98" cm="1">
        <f t="array" ref="CA127">PRODUCT(1+$L$126:CA126*$L$115:CA115)</f>
        <v>1</v>
      </c>
      <c r="CB127" s="98" cm="1">
        <f t="array" ref="CB127">PRODUCT(1+$L$126:CB126*$L$115:CB115)</f>
        <v>1</v>
      </c>
      <c r="CC127" s="98" cm="1">
        <f t="array" ref="CC127">PRODUCT(1+$L$126:CC126*$L$115:CC115)</f>
        <v>1</v>
      </c>
      <c r="CD127" s="98" cm="1">
        <f t="array" ref="CD127">PRODUCT(1+$L$126:CD126*$L$115:CD115)</f>
        <v>1</v>
      </c>
      <c r="CE127" s="98" cm="1">
        <f t="array" ref="CE127">PRODUCT(1+$L$126:CE126*$L$115:CE115)</f>
        <v>1</v>
      </c>
      <c r="CF127" s="98" cm="1">
        <f t="array" ref="CF127">PRODUCT(1+$L$126:CF126*$L$115:CF115)</f>
        <v>1</v>
      </c>
      <c r="CG127" s="98" cm="1">
        <f t="array" ref="CG127">PRODUCT(1+$L$126:CG126*$L$115:CG115)</f>
        <v>1</v>
      </c>
      <c r="CH127" s="98" cm="1">
        <f t="array" ref="CH127">PRODUCT(1+$L$126:CH126*$L$115:CH115)</f>
        <v>1</v>
      </c>
      <c r="CI127" s="98" cm="1">
        <f t="array" ref="CI127">PRODUCT(1+$L$126:CI126*$L$115:CI115)</f>
        <v>1</v>
      </c>
      <c r="CJ127" s="98" cm="1">
        <f t="array" ref="CJ127">PRODUCT(1+$L$126:CJ126*$L$115:CJ115)</f>
        <v>1</v>
      </c>
      <c r="CK127" s="98" cm="1">
        <f t="array" ref="CK127">PRODUCT(1+$L$126:CK126*$L$115:CK115)</f>
        <v>1</v>
      </c>
      <c r="CL127" s="98" cm="1">
        <f t="array" ref="CL127">PRODUCT(1+$L$126:CL126*$L$115:CL115)</f>
        <v>1</v>
      </c>
      <c r="CM127" s="98" cm="1">
        <f t="array" ref="CM127">PRODUCT(1+$L$126:CM126*$L$115:CM115)</f>
        <v>1</v>
      </c>
      <c r="CN127" s="98" cm="1">
        <f t="array" ref="CN127">PRODUCT(1+$L$126:CN126*$L$115:CN115)</f>
        <v>1</v>
      </c>
      <c r="CO127" s="98" cm="1">
        <f t="array" ref="CO127">PRODUCT(1+$L$126:CO126*$L$115:CO115)</f>
        <v>1</v>
      </c>
      <c r="CP127" s="98" cm="1">
        <f t="array" ref="CP127">PRODUCT(1+$L$126:CP126*$L$115:CP115)</f>
        <v>1</v>
      </c>
      <c r="CQ127" s="98" cm="1">
        <f t="array" ref="CQ127">PRODUCT(1+$L$126:CQ126*$L$115:CQ115)</f>
        <v>1</v>
      </c>
      <c r="CR127" s="98" cm="1">
        <f t="array" ref="CR127">PRODUCT(1+$L$126:CR126*$L$115:CR115)</f>
        <v>1</v>
      </c>
      <c r="CS127" s="98" cm="1">
        <f t="array" ref="CS127">PRODUCT(1+$L$126:CS126*$L$115:CS115)</f>
        <v>1</v>
      </c>
      <c r="CT127" s="98" cm="1">
        <f t="array" ref="CT127">PRODUCT(1+$L$126:CT126*$L$115:CT115)</f>
        <v>1</v>
      </c>
      <c r="CU127" s="98" cm="1">
        <f t="array" ref="CU127">PRODUCT(1+$L$126:CU126*$L$115:CU115)</f>
        <v>1</v>
      </c>
      <c r="CV127" s="98" cm="1">
        <f t="array" ref="CV127">PRODUCT(1+$L$126:CV126*$L$115:CV115)</f>
        <v>1</v>
      </c>
      <c r="CZ127"/>
    </row>
    <row r="128" spans="5:104" ht="16.149999999999999">
      <c r="E128" s="1" t="s">
        <v>509</v>
      </c>
      <c r="F128"/>
      <c r="G128" s="1" t="s">
        <v>164</v>
      </c>
      <c r="H128" s="29" t="s">
        <v>510</v>
      </c>
      <c r="I128"/>
      <c r="J128" s="224">
        <f>SUM(L128:CV128)</f>
        <v>0</v>
      </c>
      <c r="L128" s="199">
        <f t="shared" ref="L128:AE128" si="58">IFERROR(IF(L116,L120*L114,(L122*L127)),0)</f>
        <v>0</v>
      </c>
      <c r="M128" s="199">
        <f t="shared" si="58"/>
        <v>0</v>
      </c>
      <c r="N128" s="199">
        <f t="shared" si="58"/>
        <v>0</v>
      </c>
      <c r="O128" s="199">
        <f t="shared" si="58"/>
        <v>0</v>
      </c>
      <c r="P128" s="199">
        <f t="shared" si="58"/>
        <v>0</v>
      </c>
      <c r="Q128" s="199">
        <f t="shared" si="58"/>
        <v>0</v>
      </c>
      <c r="R128" s="199">
        <f t="shared" si="58"/>
        <v>0</v>
      </c>
      <c r="S128" s="199">
        <f t="shared" si="58"/>
        <v>0</v>
      </c>
      <c r="T128" s="199">
        <f t="shared" si="58"/>
        <v>0</v>
      </c>
      <c r="U128" s="199">
        <f t="shared" si="58"/>
        <v>0</v>
      </c>
      <c r="V128" s="199">
        <f t="shared" si="58"/>
        <v>0</v>
      </c>
      <c r="W128" s="199">
        <f t="shared" si="58"/>
        <v>0</v>
      </c>
      <c r="X128" s="199">
        <f t="shared" si="58"/>
        <v>0</v>
      </c>
      <c r="Y128" s="199">
        <f t="shared" si="58"/>
        <v>0</v>
      </c>
      <c r="Z128" s="199">
        <f t="shared" si="58"/>
        <v>0</v>
      </c>
      <c r="AA128" s="199">
        <f t="shared" si="58"/>
        <v>0</v>
      </c>
      <c r="AB128" s="199">
        <f t="shared" si="58"/>
        <v>0</v>
      </c>
      <c r="AC128" s="199">
        <f t="shared" si="58"/>
        <v>0</v>
      </c>
      <c r="AD128" s="199">
        <f t="shared" si="58"/>
        <v>0</v>
      </c>
      <c r="AE128" s="199">
        <f t="shared" si="58"/>
        <v>0</v>
      </c>
      <c r="AF128" s="199">
        <f>IFERROR(IF(AF116,AF120*AF114,(AF122*AF127)),0)</f>
        <v>0</v>
      </c>
      <c r="AG128" s="199">
        <f t="shared" ref="AG128:CR128" si="59">IFERROR(IF(AG116,AG120*AG114,(AG122*AG127)),0)</f>
        <v>0</v>
      </c>
      <c r="AH128" s="199">
        <f t="shared" si="59"/>
        <v>0</v>
      </c>
      <c r="AI128" s="199">
        <f t="shared" si="59"/>
        <v>0</v>
      </c>
      <c r="AJ128" s="199">
        <f t="shared" si="59"/>
        <v>0</v>
      </c>
      <c r="AK128" s="199">
        <f t="shared" si="59"/>
        <v>0</v>
      </c>
      <c r="AL128" s="199">
        <f t="shared" si="59"/>
        <v>0</v>
      </c>
      <c r="AM128" s="199">
        <f t="shared" si="59"/>
        <v>0</v>
      </c>
      <c r="AN128" s="199">
        <f t="shared" si="59"/>
        <v>0</v>
      </c>
      <c r="AO128" s="199">
        <f>IFERROR(IF(AO116,AO120*AO114,(AO122*AO127)),0)</f>
        <v>0</v>
      </c>
      <c r="AP128" s="199">
        <f t="shared" si="59"/>
        <v>0</v>
      </c>
      <c r="AQ128" s="199">
        <f t="shared" si="59"/>
        <v>0</v>
      </c>
      <c r="AR128" s="199">
        <f t="shared" si="59"/>
        <v>0</v>
      </c>
      <c r="AS128" s="199">
        <f t="shared" si="59"/>
        <v>0</v>
      </c>
      <c r="AT128" s="199">
        <f t="shared" si="59"/>
        <v>0</v>
      </c>
      <c r="AU128" s="199">
        <f t="shared" si="59"/>
        <v>0</v>
      </c>
      <c r="AV128" s="199">
        <f t="shared" si="59"/>
        <v>0</v>
      </c>
      <c r="AW128" s="199">
        <f t="shared" si="59"/>
        <v>0</v>
      </c>
      <c r="AX128" s="199">
        <f t="shared" si="59"/>
        <v>0</v>
      </c>
      <c r="AY128" s="199">
        <f t="shared" si="59"/>
        <v>0</v>
      </c>
      <c r="AZ128" s="199">
        <f t="shared" si="59"/>
        <v>0</v>
      </c>
      <c r="BA128" s="199">
        <f t="shared" si="59"/>
        <v>0</v>
      </c>
      <c r="BB128" s="199">
        <f t="shared" si="59"/>
        <v>0</v>
      </c>
      <c r="BC128" s="199">
        <f t="shared" si="59"/>
        <v>0</v>
      </c>
      <c r="BD128" s="199">
        <f t="shared" si="59"/>
        <v>0</v>
      </c>
      <c r="BE128" s="199">
        <f>IFERROR(IF(BE116,BE120*BE114,(BE122*BE127)),0)</f>
        <v>0</v>
      </c>
      <c r="BF128" s="199">
        <f t="shared" si="59"/>
        <v>0</v>
      </c>
      <c r="BG128" s="199">
        <f t="shared" si="59"/>
        <v>0</v>
      </c>
      <c r="BH128" s="199">
        <f t="shared" si="59"/>
        <v>0</v>
      </c>
      <c r="BI128" s="199">
        <f t="shared" si="59"/>
        <v>0</v>
      </c>
      <c r="BJ128" s="199">
        <f t="shared" si="59"/>
        <v>0</v>
      </c>
      <c r="BK128" s="199">
        <f t="shared" si="59"/>
        <v>0</v>
      </c>
      <c r="BL128" s="199">
        <f t="shared" si="59"/>
        <v>0</v>
      </c>
      <c r="BM128" s="199">
        <f t="shared" si="59"/>
        <v>0</v>
      </c>
      <c r="BN128" s="199">
        <f t="shared" si="59"/>
        <v>0</v>
      </c>
      <c r="BO128" s="199">
        <f t="shared" si="59"/>
        <v>0</v>
      </c>
      <c r="BP128" s="199">
        <f t="shared" si="59"/>
        <v>0</v>
      </c>
      <c r="BQ128" s="199">
        <f t="shared" si="59"/>
        <v>0</v>
      </c>
      <c r="BR128" s="199">
        <f t="shared" si="59"/>
        <v>0</v>
      </c>
      <c r="BS128" s="199">
        <f t="shared" si="59"/>
        <v>0</v>
      </c>
      <c r="BT128" s="199">
        <f t="shared" si="59"/>
        <v>0</v>
      </c>
      <c r="BU128" s="199">
        <f t="shared" si="59"/>
        <v>0</v>
      </c>
      <c r="BV128" s="199">
        <f t="shared" si="59"/>
        <v>0</v>
      </c>
      <c r="BW128" s="199">
        <f t="shared" si="59"/>
        <v>0</v>
      </c>
      <c r="BX128" s="199">
        <f t="shared" si="59"/>
        <v>0</v>
      </c>
      <c r="BY128" s="199">
        <f t="shared" si="59"/>
        <v>0</v>
      </c>
      <c r="BZ128" s="199">
        <f t="shared" si="59"/>
        <v>0</v>
      </c>
      <c r="CA128" s="199">
        <f t="shared" si="59"/>
        <v>0</v>
      </c>
      <c r="CB128" s="199">
        <f t="shared" si="59"/>
        <v>0</v>
      </c>
      <c r="CC128" s="199">
        <f t="shared" si="59"/>
        <v>0</v>
      </c>
      <c r="CD128" s="199">
        <f t="shared" si="59"/>
        <v>0</v>
      </c>
      <c r="CE128" s="199">
        <f t="shared" si="59"/>
        <v>0</v>
      </c>
      <c r="CF128" s="199">
        <f t="shared" si="59"/>
        <v>0</v>
      </c>
      <c r="CG128" s="199">
        <f t="shared" si="59"/>
        <v>0</v>
      </c>
      <c r="CH128" s="199">
        <f t="shared" si="59"/>
        <v>0</v>
      </c>
      <c r="CI128" s="199">
        <f t="shared" si="59"/>
        <v>0</v>
      </c>
      <c r="CJ128" s="199">
        <f t="shared" si="59"/>
        <v>0</v>
      </c>
      <c r="CK128" s="199">
        <f t="shared" si="59"/>
        <v>0</v>
      </c>
      <c r="CL128" s="199">
        <f t="shared" si="59"/>
        <v>0</v>
      </c>
      <c r="CM128" s="199">
        <f t="shared" si="59"/>
        <v>0</v>
      </c>
      <c r="CN128" s="199">
        <f t="shared" si="59"/>
        <v>0</v>
      </c>
      <c r="CO128" s="199">
        <f t="shared" si="59"/>
        <v>0</v>
      </c>
      <c r="CP128" s="199">
        <f t="shared" si="59"/>
        <v>0</v>
      </c>
      <c r="CQ128" s="199">
        <f t="shared" si="59"/>
        <v>0</v>
      </c>
      <c r="CR128" s="199">
        <f t="shared" si="59"/>
        <v>0</v>
      </c>
      <c r="CS128" s="199">
        <f t="shared" ref="CS128:CV128" si="60">IFERROR(IF(CS116,CS120*CS114,(CS122*CS127)),0)</f>
        <v>0</v>
      </c>
      <c r="CT128" s="199">
        <f t="shared" si="60"/>
        <v>0</v>
      </c>
      <c r="CU128" s="199">
        <f t="shared" si="60"/>
        <v>0</v>
      </c>
      <c r="CV128" s="199">
        <f t="shared" si="60"/>
        <v>0</v>
      </c>
      <c r="CZ128"/>
    </row>
    <row r="129" spans="2:104">
      <c r="F129"/>
      <c r="H129" s="1"/>
      <c r="I129"/>
      <c r="J129" s="1"/>
      <c r="L129" s="10"/>
      <c r="M129" s="10"/>
      <c r="N129" s="10"/>
      <c r="O129" s="10"/>
      <c r="P129" s="10"/>
      <c r="Q129" s="10"/>
      <c r="R129" s="10"/>
      <c r="S129" s="186"/>
      <c r="T129" s="186"/>
      <c r="U129" s="10"/>
      <c r="V129" s="310"/>
      <c r="W129" s="10"/>
      <c r="X129" s="230"/>
      <c r="Y129" s="37"/>
      <c r="Z129" s="37"/>
      <c r="AA129" s="10"/>
      <c r="AB129" s="253"/>
      <c r="AC129" s="10"/>
      <c r="AD129" s="10"/>
      <c r="AE129" s="10"/>
      <c r="AF129" s="230"/>
      <c r="AG129" s="230"/>
      <c r="AH129" s="230"/>
      <c r="AI129" s="230"/>
      <c r="AJ129" s="230"/>
      <c r="AK129" s="230"/>
      <c r="AL129" s="230"/>
      <c r="AM129" s="230"/>
      <c r="AN129" s="230"/>
      <c r="AO129" s="173"/>
      <c r="AP129" s="173"/>
      <c r="AQ129" s="173"/>
      <c r="AR129" s="173"/>
      <c r="AS129" s="173"/>
      <c r="AT129" s="173"/>
      <c r="AU129" s="173"/>
      <c r="AV129" s="173"/>
      <c r="AW129" s="173"/>
      <c r="AX129" s="173"/>
      <c r="AY129" s="173"/>
      <c r="AZ129" s="173"/>
      <c r="BA129" s="173"/>
      <c r="BB129" s="173"/>
      <c r="BC129" s="173"/>
      <c r="BD129" s="173"/>
      <c r="BE129" s="173"/>
      <c r="BF129" s="173"/>
      <c r="BG129" s="173"/>
      <c r="BH129" s="173"/>
      <c r="BI129" s="173"/>
      <c r="BJ129" s="173"/>
      <c r="BK129" s="173"/>
      <c r="BL129" s="173"/>
      <c r="BM129" s="173"/>
      <c r="BN129" s="173"/>
      <c r="BO129" s="173"/>
      <c r="BP129" s="173"/>
      <c r="BQ129" s="173"/>
      <c r="BR129" s="173"/>
      <c r="BS129" s="173"/>
      <c r="BT129" s="173"/>
      <c r="BU129" s="173"/>
      <c r="BV129" s="173"/>
      <c r="BW129" s="173"/>
      <c r="BX129" s="173"/>
      <c r="BY129" s="173"/>
      <c r="BZ129" s="173"/>
      <c r="CA129" s="173"/>
      <c r="CB129" s="173"/>
      <c r="CC129" s="173"/>
      <c r="CD129" s="173"/>
      <c r="CE129" s="173"/>
      <c r="CF129" s="173"/>
      <c r="CG129" s="173"/>
      <c r="CH129" s="173"/>
      <c r="CI129" s="173"/>
      <c r="CJ129" s="173"/>
      <c r="CK129" s="10"/>
      <c r="CL129" s="10"/>
      <c r="CM129" s="10"/>
      <c r="CN129" s="10"/>
      <c r="CO129" s="10"/>
      <c r="CP129" s="10"/>
      <c r="CQ129" s="10"/>
      <c r="CR129" s="10"/>
      <c r="CS129" s="10"/>
      <c r="CT129" s="10"/>
      <c r="CU129" s="10"/>
      <c r="CV129" s="10"/>
      <c r="CZ129"/>
    </row>
    <row r="130" spans="2:104">
      <c r="B130" s="24"/>
      <c r="C130" s="43">
        <f>MAX($B$103:C129)+0.1</f>
        <v>5.1999999999999993</v>
      </c>
      <c r="D130" s="41" t="s">
        <v>511</v>
      </c>
      <c r="E130" s="41"/>
      <c r="F130" s="41"/>
      <c r="G130" s="41"/>
      <c r="H130" s="41"/>
      <c r="I130" s="41"/>
      <c r="J130" s="41"/>
      <c r="K130" s="41"/>
      <c r="L130" s="41"/>
      <c r="M130" s="41"/>
      <c r="N130" s="41"/>
      <c r="O130" s="41"/>
      <c r="P130" s="41"/>
      <c r="Q130" s="41"/>
      <c r="R130" s="41"/>
      <c r="S130" s="41"/>
      <c r="T130" s="41"/>
      <c r="U130" s="41"/>
      <c r="V130" s="41"/>
      <c r="W130" s="41"/>
      <c r="X130" s="41"/>
      <c r="Y130" s="41"/>
      <c r="Z130" s="41"/>
      <c r="AA130" s="41"/>
      <c r="AB130" s="41"/>
      <c r="AC130" s="41"/>
      <c r="AD130" s="41"/>
      <c r="AE130" s="41"/>
      <c r="AF130" s="41"/>
      <c r="AG130" s="41"/>
      <c r="AH130" s="41"/>
      <c r="AI130" s="41"/>
      <c r="AJ130" s="41"/>
      <c r="AK130" s="41"/>
      <c r="AL130" s="41"/>
      <c r="AM130" s="41"/>
      <c r="AN130" s="41"/>
      <c r="AO130" s="41"/>
      <c r="AP130" s="41"/>
      <c r="AQ130" s="41"/>
      <c r="AR130" s="41"/>
      <c r="AS130" s="41"/>
      <c r="AT130" s="41"/>
      <c r="AU130" s="41"/>
      <c r="AV130" s="41"/>
      <c r="AW130" s="41"/>
      <c r="AX130" s="41"/>
      <c r="AY130" s="41"/>
      <c r="AZ130" s="41"/>
      <c r="BA130" s="41"/>
      <c r="BB130" s="41"/>
      <c r="BC130" s="41"/>
      <c r="BD130" s="41"/>
      <c r="BE130" s="41"/>
      <c r="BF130" s="41"/>
      <c r="BG130" s="41"/>
      <c r="BH130" s="41"/>
      <c r="BI130" s="41"/>
      <c r="BJ130" s="41"/>
      <c r="BK130" s="41"/>
      <c r="BL130" s="41"/>
      <c r="BM130" s="41"/>
      <c r="BN130" s="41"/>
      <c r="BO130" s="41"/>
      <c r="BP130" s="41"/>
      <c r="BQ130" s="41"/>
      <c r="BR130" s="41"/>
      <c r="BS130" s="41"/>
      <c r="BT130" s="41"/>
      <c r="BU130" s="41"/>
      <c r="BV130" s="41"/>
      <c r="BW130" s="41"/>
      <c r="BX130" s="41"/>
      <c r="BY130" s="41"/>
      <c r="BZ130" s="41"/>
      <c r="CA130" s="41"/>
      <c r="CB130" s="41"/>
      <c r="CC130" s="41"/>
      <c r="CD130" s="41"/>
      <c r="CE130" s="41"/>
      <c r="CF130" s="41"/>
      <c r="CG130" s="41"/>
      <c r="CH130" s="41"/>
      <c r="CI130" s="41"/>
      <c r="CJ130" s="41"/>
      <c r="CK130" s="41"/>
      <c r="CL130" s="41"/>
      <c r="CM130" s="41"/>
      <c r="CN130" s="41"/>
      <c r="CO130" s="41"/>
      <c r="CP130" s="41"/>
      <c r="CQ130" s="41"/>
      <c r="CR130" s="41"/>
      <c r="CS130" s="41"/>
      <c r="CT130" s="41"/>
      <c r="CU130" s="41"/>
      <c r="CV130" s="41"/>
      <c r="CW130" s="41"/>
      <c r="CX130" s="41"/>
      <c r="CY130" s="41"/>
      <c r="CZ130"/>
    </row>
    <row r="131" spans="2:104">
      <c r="C131" s="222" t="s">
        <v>512</v>
      </c>
      <c r="D131" s="221"/>
      <c r="E131" s="221"/>
      <c r="F131" s="221"/>
      <c r="G131" s="221"/>
      <c r="H131" s="221"/>
      <c r="I131" s="221"/>
      <c r="J131" s="221"/>
      <c r="K131" s="221"/>
      <c r="L131" s="221"/>
      <c r="M131" s="221"/>
      <c r="N131" s="221"/>
      <c r="O131" s="221"/>
      <c r="P131" s="221"/>
      <c r="Q131" s="221"/>
      <c r="R131" s="221"/>
      <c r="S131" s="221"/>
      <c r="T131" s="221"/>
      <c r="U131" s="221"/>
      <c r="V131" s="221"/>
      <c r="W131" s="221"/>
      <c r="X131" s="221"/>
      <c r="Y131" s="221"/>
      <c r="Z131" s="221"/>
      <c r="AA131" s="221"/>
      <c r="AB131" s="221"/>
      <c r="AC131" s="221"/>
      <c r="AD131" s="221"/>
      <c r="AE131" s="221"/>
      <c r="AF131" s="221"/>
      <c r="AG131" s="221"/>
      <c r="AH131" s="221"/>
      <c r="AI131" s="221"/>
      <c r="AJ131" s="221"/>
      <c r="AK131" s="221"/>
      <c r="AL131" s="221"/>
      <c r="AM131" s="221"/>
      <c r="AN131" s="221"/>
      <c r="AO131" s="221"/>
      <c r="AP131" s="221"/>
      <c r="AQ131" s="221"/>
      <c r="AR131" s="221"/>
      <c r="AS131" s="221"/>
      <c r="AT131" s="221"/>
      <c r="AU131" s="221"/>
      <c r="AV131" s="221"/>
      <c r="AW131" s="221"/>
      <c r="AX131" s="221"/>
      <c r="AY131" s="221"/>
      <c r="AZ131" s="221"/>
      <c r="BA131" s="221"/>
      <c r="BB131" s="221"/>
      <c r="BC131" s="221"/>
      <c r="BD131" s="221"/>
      <c r="BE131" s="221"/>
      <c r="BF131" s="221"/>
      <c r="BG131" s="221"/>
      <c r="BH131" s="221"/>
      <c r="BI131" s="221"/>
      <c r="BJ131" s="221"/>
      <c r="BK131" s="221"/>
      <c r="BL131" s="221"/>
      <c r="BM131" s="221"/>
      <c r="BN131" s="221"/>
      <c r="BO131" s="221"/>
      <c r="BP131" s="221"/>
      <c r="BQ131" s="221"/>
      <c r="BR131" s="221"/>
      <c r="BS131" s="221"/>
      <c r="BT131" s="221"/>
      <c r="BU131" s="221"/>
      <c r="BV131" s="221"/>
      <c r="BW131" s="221"/>
      <c r="BX131" s="221"/>
      <c r="BY131" s="221"/>
      <c r="BZ131" s="221"/>
      <c r="CA131" s="221"/>
      <c r="CB131" s="221"/>
      <c r="CC131" s="221"/>
      <c r="CD131" s="221"/>
      <c r="CE131" s="221"/>
      <c r="CF131" s="221"/>
      <c r="CG131" s="221"/>
      <c r="CH131" s="221"/>
      <c r="CI131" s="221"/>
      <c r="CJ131" s="221"/>
      <c r="CK131" s="221"/>
      <c r="CL131" s="221"/>
      <c r="CM131" s="221"/>
      <c r="CN131" s="221"/>
      <c r="CO131" s="221"/>
      <c r="CP131" s="221"/>
      <c r="CQ131" s="221"/>
      <c r="CR131" s="221"/>
      <c r="CS131" s="221"/>
      <c r="CT131" s="221"/>
      <c r="CU131" s="221"/>
      <c r="CV131" s="221"/>
      <c r="CW131" s="221"/>
      <c r="CX131" s="221"/>
      <c r="CY131" s="221"/>
      <c r="CZ131"/>
    </row>
    <row r="132" spans="2:104">
      <c r="E132" s="1" t="s">
        <v>513</v>
      </c>
      <c r="F132"/>
      <c r="G132" s="1" t="s">
        <v>154</v>
      </c>
      <c r="H132" s="261">
        <v>0</v>
      </c>
      <c r="I132"/>
      <c r="J132" s="1"/>
      <c r="L132" s="10"/>
      <c r="M132" s="10"/>
      <c r="N132" s="10"/>
      <c r="O132" s="10"/>
      <c r="P132" s="10"/>
      <c r="Q132" s="10"/>
      <c r="R132" s="10"/>
      <c r="S132" s="186"/>
      <c r="T132" s="186"/>
      <c r="U132" s="10"/>
      <c r="V132" s="310"/>
      <c r="W132" s="10"/>
      <c r="X132" s="230"/>
      <c r="Y132" s="37"/>
      <c r="Z132" s="37"/>
      <c r="AA132" s="10"/>
      <c r="AB132" s="253"/>
      <c r="AC132" s="10"/>
      <c r="AD132" s="10"/>
      <c r="AE132" s="10"/>
      <c r="AF132" s="230"/>
      <c r="AG132" s="230"/>
      <c r="AH132" s="230"/>
      <c r="AI132" s="230"/>
      <c r="AJ132" s="230"/>
      <c r="AK132" s="230"/>
      <c r="AL132" s="230"/>
      <c r="AM132" s="230"/>
      <c r="AN132" s="230"/>
      <c r="AO132" s="173"/>
      <c r="AP132" s="173"/>
      <c r="AQ132" s="173"/>
      <c r="AR132" s="173"/>
      <c r="AS132" s="173"/>
      <c r="AT132" s="173"/>
      <c r="AU132" s="173"/>
      <c r="AV132" s="173"/>
      <c r="AW132" s="173"/>
      <c r="AX132" s="173"/>
      <c r="AY132" s="173"/>
      <c r="AZ132" s="173"/>
      <c r="BA132" s="173"/>
      <c r="BB132" s="173"/>
      <c r="BC132" s="173"/>
      <c r="BD132" s="173"/>
      <c r="BE132" s="173"/>
      <c r="BF132" s="173"/>
      <c r="BG132" s="173"/>
      <c r="BH132" s="173"/>
      <c r="BI132" s="173"/>
      <c r="BJ132" s="173"/>
      <c r="BK132" s="173"/>
      <c r="BL132" s="173"/>
      <c r="BM132" s="173"/>
      <c r="BN132" s="173"/>
      <c r="BO132" s="173"/>
      <c r="BP132" s="173"/>
      <c r="BQ132" s="173"/>
      <c r="BR132" s="173"/>
      <c r="BS132" s="173"/>
      <c r="BT132" s="173"/>
      <c r="BU132" s="173"/>
      <c r="BV132" s="173"/>
      <c r="BW132" s="173"/>
      <c r="BX132" s="173"/>
      <c r="BY132" s="173"/>
      <c r="BZ132" s="173"/>
      <c r="CA132" s="173"/>
      <c r="CB132" s="173"/>
      <c r="CC132" s="173"/>
      <c r="CD132" s="173"/>
      <c r="CE132" s="173"/>
      <c r="CF132" s="173"/>
      <c r="CG132" s="173"/>
      <c r="CH132" s="173"/>
      <c r="CI132" s="173"/>
      <c r="CJ132" s="173"/>
      <c r="CK132" s="10"/>
      <c r="CL132" s="10"/>
      <c r="CM132" s="10"/>
      <c r="CN132" s="10"/>
      <c r="CO132" s="10"/>
      <c r="CP132" s="10"/>
      <c r="CQ132" s="10"/>
      <c r="CR132" s="10"/>
      <c r="CS132" s="10"/>
      <c r="CT132" s="10"/>
      <c r="CU132" s="10"/>
      <c r="CV132" s="10"/>
      <c r="CZ132"/>
    </row>
    <row r="133" spans="2:104">
      <c r="E133" s="1" t="s">
        <v>514</v>
      </c>
      <c r="F133"/>
      <c r="G133" s="1" t="s">
        <v>154</v>
      </c>
      <c r="H133" s="261">
        <v>0</v>
      </c>
      <c r="I133"/>
      <c r="J133" s="1"/>
      <c r="L133" s="10"/>
      <c r="M133" s="10"/>
      <c r="N133" s="10"/>
      <c r="O133" s="10"/>
      <c r="P133" s="10"/>
      <c r="Q133" s="10"/>
      <c r="R133" s="10"/>
      <c r="S133" s="186"/>
      <c r="T133" s="186"/>
      <c r="U133" s="10"/>
      <c r="V133" s="310"/>
      <c r="W133" s="10"/>
      <c r="X133" s="230"/>
      <c r="Y133" s="37"/>
      <c r="Z133" s="37"/>
      <c r="AA133" s="10"/>
      <c r="AB133" s="253"/>
      <c r="AC133" s="10"/>
      <c r="AD133" s="10"/>
      <c r="AE133" s="10"/>
      <c r="AF133" s="230"/>
      <c r="AG133" s="230"/>
      <c r="AH133" s="230"/>
      <c r="AI133" s="230"/>
      <c r="AJ133" s="230"/>
      <c r="AK133" s="230"/>
      <c r="AL133" s="230"/>
      <c r="AM133" s="230"/>
      <c r="AN133" s="230"/>
      <c r="AO133" s="173"/>
      <c r="AP133" s="173"/>
      <c r="AQ133" s="173"/>
      <c r="AR133" s="173"/>
      <c r="AS133" s="173"/>
      <c r="AT133" s="173"/>
      <c r="AU133" s="173"/>
      <c r="AV133" s="173"/>
      <c r="AW133" s="173"/>
      <c r="AX133" s="173"/>
      <c r="AY133" s="173"/>
      <c r="AZ133" s="173"/>
      <c r="BA133" s="173"/>
      <c r="BB133" s="173"/>
      <c r="BC133" s="173"/>
      <c r="BD133" s="173"/>
      <c r="BE133" s="173"/>
      <c r="BF133" s="173"/>
      <c r="BG133" s="173"/>
      <c r="BH133" s="173"/>
      <c r="BI133" s="173"/>
      <c r="BJ133" s="173"/>
      <c r="BK133" s="173"/>
      <c r="BL133" s="173"/>
      <c r="BM133" s="173"/>
      <c r="BN133" s="173"/>
      <c r="BO133" s="173"/>
      <c r="BP133" s="173"/>
      <c r="BQ133" s="173"/>
      <c r="BR133" s="173"/>
      <c r="BS133" s="173"/>
      <c r="BT133" s="173"/>
      <c r="BU133" s="173"/>
      <c r="BV133" s="173"/>
      <c r="BW133" s="173"/>
      <c r="BX133" s="173"/>
      <c r="BY133" s="173"/>
      <c r="BZ133" s="173"/>
      <c r="CA133" s="173"/>
      <c r="CB133" s="173"/>
      <c r="CC133" s="173"/>
      <c r="CD133" s="173"/>
      <c r="CE133" s="173"/>
      <c r="CF133" s="173"/>
      <c r="CG133" s="173"/>
      <c r="CH133" s="173"/>
      <c r="CI133" s="173"/>
      <c r="CJ133" s="173"/>
      <c r="CK133" s="10"/>
      <c r="CL133" s="10"/>
      <c r="CM133" s="10"/>
      <c r="CN133" s="10"/>
      <c r="CO133" s="10"/>
      <c r="CP133" s="10"/>
      <c r="CQ133" s="10"/>
      <c r="CR133" s="10"/>
      <c r="CS133" s="10"/>
      <c r="CT133" s="10"/>
      <c r="CU133" s="10"/>
      <c r="CV133" s="10"/>
      <c r="CZ133"/>
    </row>
    <row r="134" spans="2:104">
      <c r="E134" s="1" t="s">
        <v>515</v>
      </c>
      <c r="F134"/>
      <c r="G134" s="1" t="s">
        <v>164</v>
      </c>
      <c r="H134" s="260" t="e" cm="1">
        <f t="array" ref="H134">INDEX(K2:CV2,1,MATCH(Scenarios!J36,K2:CV2)+1)</f>
        <v>#N/A</v>
      </c>
      <c r="I134"/>
      <c r="J134" s="1"/>
      <c r="L134" s="10" t="e">
        <f t="shared" ref="L134:AQ134" si="61">(INDEX($L$117:$CV$117,1,MATCH($H$134,$K$2:$CV$2,0))+INDEX($L$128:$CV$128,1,MATCH($H$134,$K$2:$CV$2,0)))*L9</f>
        <v>#N/A</v>
      </c>
      <c r="M134" s="10" t="e">
        <f t="shared" si="61"/>
        <v>#N/A</v>
      </c>
      <c r="N134" s="10" t="e">
        <f t="shared" si="61"/>
        <v>#N/A</v>
      </c>
      <c r="O134" s="10" t="e">
        <f t="shared" si="61"/>
        <v>#N/A</v>
      </c>
      <c r="P134" s="10" t="e">
        <f t="shared" si="61"/>
        <v>#N/A</v>
      </c>
      <c r="Q134" s="10" t="e">
        <f t="shared" si="61"/>
        <v>#N/A</v>
      </c>
      <c r="R134" s="10" t="e">
        <f t="shared" si="61"/>
        <v>#N/A</v>
      </c>
      <c r="S134" s="10" t="e">
        <f t="shared" si="61"/>
        <v>#N/A</v>
      </c>
      <c r="T134" s="10" t="e">
        <f t="shared" si="61"/>
        <v>#N/A</v>
      </c>
      <c r="U134" s="10" t="e">
        <f t="shared" si="61"/>
        <v>#N/A</v>
      </c>
      <c r="V134" s="10" t="e">
        <f t="shared" si="61"/>
        <v>#N/A</v>
      </c>
      <c r="W134" s="10" t="e">
        <f t="shared" si="61"/>
        <v>#N/A</v>
      </c>
      <c r="X134" s="10" t="e">
        <f t="shared" si="61"/>
        <v>#N/A</v>
      </c>
      <c r="Y134" s="10" t="e">
        <f t="shared" si="61"/>
        <v>#N/A</v>
      </c>
      <c r="Z134" s="10" t="e">
        <f t="shared" si="61"/>
        <v>#N/A</v>
      </c>
      <c r="AA134" s="10" t="e">
        <f t="shared" si="61"/>
        <v>#N/A</v>
      </c>
      <c r="AB134" s="10" t="e">
        <f t="shared" si="61"/>
        <v>#N/A</v>
      </c>
      <c r="AC134" s="10" t="e">
        <f t="shared" si="61"/>
        <v>#N/A</v>
      </c>
      <c r="AD134" s="10" t="e">
        <f t="shared" si="61"/>
        <v>#N/A</v>
      </c>
      <c r="AE134" s="10" t="e">
        <f t="shared" si="61"/>
        <v>#N/A</v>
      </c>
      <c r="AF134" s="10" t="e">
        <f t="shared" si="61"/>
        <v>#N/A</v>
      </c>
      <c r="AG134" s="10" t="e">
        <f t="shared" si="61"/>
        <v>#N/A</v>
      </c>
      <c r="AH134" s="10" t="e">
        <f t="shared" si="61"/>
        <v>#N/A</v>
      </c>
      <c r="AI134" s="10" t="e">
        <f t="shared" si="61"/>
        <v>#N/A</v>
      </c>
      <c r="AJ134" s="10" t="e">
        <f t="shared" si="61"/>
        <v>#N/A</v>
      </c>
      <c r="AK134" s="10" t="e">
        <f t="shared" si="61"/>
        <v>#N/A</v>
      </c>
      <c r="AL134" s="10" t="e">
        <f t="shared" si="61"/>
        <v>#N/A</v>
      </c>
      <c r="AM134" s="10" t="e">
        <f t="shared" si="61"/>
        <v>#N/A</v>
      </c>
      <c r="AN134" s="10" t="e">
        <f t="shared" si="61"/>
        <v>#N/A</v>
      </c>
      <c r="AO134" s="10" t="e">
        <f t="shared" si="61"/>
        <v>#N/A</v>
      </c>
      <c r="AP134" s="10" t="e">
        <f t="shared" si="61"/>
        <v>#N/A</v>
      </c>
      <c r="AQ134" s="10" t="e">
        <f t="shared" si="61"/>
        <v>#N/A</v>
      </c>
      <c r="AR134" s="10" t="e">
        <f t="shared" ref="AR134:BW134" si="62">(INDEX($L$117:$CV$117,1,MATCH($H$134,$K$2:$CV$2,0))+INDEX($L$128:$CV$128,1,MATCH($H$134,$K$2:$CV$2,0)))*AR9</f>
        <v>#N/A</v>
      </c>
      <c r="AS134" s="10" t="e">
        <f t="shared" si="62"/>
        <v>#N/A</v>
      </c>
      <c r="AT134" s="10" t="e">
        <f t="shared" si="62"/>
        <v>#N/A</v>
      </c>
      <c r="AU134" s="10" t="e">
        <f t="shared" si="62"/>
        <v>#N/A</v>
      </c>
      <c r="AV134" s="10" t="e">
        <f t="shared" si="62"/>
        <v>#N/A</v>
      </c>
      <c r="AW134" s="10" t="e">
        <f t="shared" si="62"/>
        <v>#N/A</v>
      </c>
      <c r="AX134" s="10" t="e">
        <f t="shared" si="62"/>
        <v>#N/A</v>
      </c>
      <c r="AY134" s="10" t="e">
        <f t="shared" si="62"/>
        <v>#N/A</v>
      </c>
      <c r="AZ134" s="10" t="e">
        <f t="shared" si="62"/>
        <v>#N/A</v>
      </c>
      <c r="BA134" s="10" t="e">
        <f t="shared" si="62"/>
        <v>#N/A</v>
      </c>
      <c r="BB134" s="10" t="e">
        <f t="shared" si="62"/>
        <v>#N/A</v>
      </c>
      <c r="BC134" s="10" t="e">
        <f t="shared" si="62"/>
        <v>#N/A</v>
      </c>
      <c r="BD134" s="10" t="e">
        <f t="shared" si="62"/>
        <v>#N/A</v>
      </c>
      <c r="BE134" s="10" t="e">
        <f t="shared" si="62"/>
        <v>#N/A</v>
      </c>
      <c r="BF134" s="10" t="e">
        <f t="shared" si="62"/>
        <v>#N/A</v>
      </c>
      <c r="BG134" s="10" t="e">
        <f t="shared" si="62"/>
        <v>#N/A</v>
      </c>
      <c r="BH134" s="10" t="e">
        <f t="shared" si="62"/>
        <v>#N/A</v>
      </c>
      <c r="BI134" s="10" t="e">
        <f t="shared" si="62"/>
        <v>#N/A</v>
      </c>
      <c r="BJ134" s="10" t="e">
        <f t="shared" si="62"/>
        <v>#N/A</v>
      </c>
      <c r="BK134" s="10" t="e">
        <f t="shared" si="62"/>
        <v>#N/A</v>
      </c>
      <c r="BL134" s="10" t="e">
        <f t="shared" si="62"/>
        <v>#N/A</v>
      </c>
      <c r="BM134" s="10" t="e">
        <f t="shared" si="62"/>
        <v>#N/A</v>
      </c>
      <c r="BN134" s="10" t="e">
        <f t="shared" si="62"/>
        <v>#N/A</v>
      </c>
      <c r="BO134" s="10" t="e">
        <f t="shared" si="62"/>
        <v>#N/A</v>
      </c>
      <c r="BP134" s="10" t="e">
        <f t="shared" si="62"/>
        <v>#N/A</v>
      </c>
      <c r="BQ134" s="10" t="e">
        <f t="shared" si="62"/>
        <v>#N/A</v>
      </c>
      <c r="BR134" s="10" t="e">
        <f t="shared" si="62"/>
        <v>#N/A</v>
      </c>
      <c r="BS134" s="10" t="e">
        <f t="shared" si="62"/>
        <v>#N/A</v>
      </c>
      <c r="BT134" s="10" t="e">
        <f t="shared" si="62"/>
        <v>#N/A</v>
      </c>
      <c r="BU134" s="10" t="e">
        <f t="shared" si="62"/>
        <v>#N/A</v>
      </c>
      <c r="BV134" s="10" t="e">
        <f t="shared" si="62"/>
        <v>#N/A</v>
      </c>
      <c r="BW134" s="10" t="e">
        <f t="shared" si="62"/>
        <v>#N/A</v>
      </c>
      <c r="BX134" s="10" t="e">
        <f t="shared" ref="BX134:CV134" si="63">(INDEX($L$117:$CV$117,1,MATCH($H$134,$K$2:$CV$2,0))+INDEX($L$128:$CV$128,1,MATCH($H$134,$K$2:$CV$2,0)))*BX9</f>
        <v>#N/A</v>
      </c>
      <c r="BY134" s="10" t="e">
        <f t="shared" si="63"/>
        <v>#N/A</v>
      </c>
      <c r="BZ134" s="10" t="e">
        <f t="shared" si="63"/>
        <v>#N/A</v>
      </c>
      <c r="CA134" s="10" t="e">
        <f t="shared" si="63"/>
        <v>#N/A</v>
      </c>
      <c r="CB134" s="10" t="e">
        <f t="shared" si="63"/>
        <v>#N/A</v>
      </c>
      <c r="CC134" s="10" t="e">
        <f t="shared" si="63"/>
        <v>#N/A</v>
      </c>
      <c r="CD134" s="10" t="e">
        <f t="shared" si="63"/>
        <v>#N/A</v>
      </c>
      <c r="CE134" s="10" t="e">
        <f t="shared" si="63"/>
        <v>#N/A</v>
      </c>
      <c r="CF134" s="10" t="e">
        <f t="shared" si="63"/>
        <v>#N/A</v>
      </c>
      <c r="CG134" s="10" t="e">
        <f t="shared" si="63"/>
        <v>#N/A</v>
      </c>
      <c r="CH134" s="10" t="e">
        <f t="shared" si="63"/>
        <v>#N/A</v>
      </c>
      <c r="CI134" s="10" t="e">
        <f t="shared" si="63"/>
        <v>#N/A</v>
      </c>
      <c r="CJ134" s="10" t="e">
        <f t="shared" si="63"/>
        <v>#N/A</v>
      </c>
      <c r="CK134" s="10" t="e">
        <f t="shared" si="63"/>
        <v>#N/A</v>
      </c>
      <c r="CL134" s="10" t="e">
        <f t="shared" si="63"/>
        <v>#N/A</v>
      </c>
      <c r="CM134" s="10" t="e">
        <f t="shared" si="63"/>
        <v>#N/A</v>
      </c>
      <c r="CN134" s="10" t="e">
        <f t="shared" si="63"/>
        <v>#N/A</v>
      </c>
      <c r="CO134" s="10" t="e">
        <f t="shared" si="63"/>
        <v>#N/A</v>
      </c>
      <c r="CP134" s="10" t="e">
        <f t="shared" si="63"/>
        <v>#N/A</v>
      </c>
      <c r="CQ134" s="10" t="e">
        <f t="shared" si="63"/>
        <v>#N/A</v>
      </c>
      <c r="CR134" s="10" t="e">
        <f t="shared" si="63"/>
        <v>#N/A</v>
      </c>
      <c r="CS134" s="10" t="e">
        <f t="shared" si="63"/>
        <v>#N/A</v>
      </c>
      <c r="CT134" s="10" t="e">
        <f t="shared" si="63"/>
        <v>#N/A</v>
      </c>
      <c r="CU134" s="10" t="e">
        <f t="shared" si="63"/>
        <v>#N/A</v>
      </c>
      <c r="CV134" s="10" t="e">
        <f t="shared" si="63"/>
        <v>#N/A</v>
      </c>
      <c r="CZ134"/>
    </row>
    <row r="135" spans="2:104">
      <c r="E135" s="1" t="s">
        <v>516</v>
      </c>
      <c r="F135"/>
      <c r="G135" s="1" t="s">
        <v>164</v>
      </c>
      <c r="H135" s="186"/>
      <c r="I135"/>
      <c r="J135" s="1"/>
      <c r="L135" s="199" t="e">
        <f t="shared" ref="L135" si="64">L134*$H$132</f>
        <v>#N/A</v>
      </c>
      <c r="M135" s="199" t="e">
        <f t="shared" ref="M135" si="65">M134*$H$132</f>
        <v>#N/A</v>
      </c>
      <c r="N135" s="199" t="e">
        <f t="shared" ref="N135" si="66">N134*$H$132</f>
        <v>#N/A</v>
      </c>
      <c r="O135" s="199" t="e">
        <f t="shared" ref="O135" si="67">O134*$H$132</f>
        <v>#N/A</v>
      </c>
      <c r="P135" s="199" t="e">
        <f t="shared" ref="P135" si="68">P134*$H$132</f>
        <v>#N/A</v>
      </c>
      <c r="Q135" s="199" t="e">
        <f t="shared" ref="Q135" si="69">Q134*$H$132</f>
        <v>#N/A</v>
      </c>
      <c r="R135" s="199" t="e">
        <f t="shared" ref="R135" si="70">R134*$H$132</f>
        <v>#N/A</v>
      </c>
      <c r="S135" s="199" t="e">
        <f t="shared" ref="S135" si="71">S134*$H$132</f>
        <v>#N/A</v>
      </c>
      <c r="T135" s="199" t="e">
        <f t="shared" ref="T135" si="72">T134*$H$132</f>
        <v>#N/A</v>
      </c>
      <c r="U135" s="199" t="e">
        <f t="shared" ref="U135" si="73">U134*$H$132</f>
        <v>#N/A</v>
      </c>
      <c r="V135" s="199" t="e">
        <f t="shared" ref="V135" si="74">V134*$H$132</f>
        <v>#N/A</v>
      </c>
      <c r="W135" s="199" t="e">
        <f t="shared" ref="W135" si="75">W134*$H$132</f>
        <v>#N/A</v>
      </c>
      <c r="X135" s="199" t="e">
        <f t="shared" ref="X135" si="76">X134*$H$132</f>
        <v>#N/A</v>
      </c>
      <c r="Y135" s="199" t="e">
        <f t="shared" ref="Y135" si="77">Y134*$H$132</f>
        <v>#N/A</v>
      </c>
      <c r="Z135" s="199" t="e">
        <f t="shared" ref="Z135" si="78">Z134*$H$132</f>
        <v>#N/A</v>
      </c>
      <c r="AA135" s="199" t="e">
        <f t="shared" ref="AA135" si="79">AA134*$H$132</f>
        <v>#N/A</v>
      </c>
      <c r="AB135" s="199" t="e">
        <f t="shared" ref="AB135" si="80">AB134*$H$132</f>
        <v>#N/A</v>
      </c>
      <c r="AC135" s="199" t="e">
        <f t="shared" ref="AC135" si="81">AC134*$H$132</f>
        <v>#N/A</v>
      </c>
      <c r="AD135" s="199" t="e">
        <f t="shared" ref="AD135" si="82">AD134*$H$132</f>
        <v>#N/A</v>
      </c>
      <c r="AE135" s="199" t="e">
        <f t="shared" ref="AE135" si="83">AE134*$H$132</f>
        <v>#N/A</v>
      </c>
      <c r="AF135" s="199" t="e">
        <f t="shared" ref="AF135" si="84">AF134*$H$132</f>
        <v>#N/A</v>
      </c>
      <c r="AG135" s="199" t="e">
        <f t="shared" ref="AG135" si="85">AG134*$H$132</f>
        <v>#N/A</v>
      </c>
      <c r="AH135" s="199" t="e">
        <f t="shared" ref="AH135" si="86">AH134*$H$132</f>
        <v>#N/A</v>
      </c>
      <c r="AI135" s="199" t="e">
        <f t="shared" ref="AI135" si="87">AI134*$H$132</f>
        <v>#N/A</v>
      </c>
      <c r="AJ135" s="199" t="e">
        <f t="shared" ref="AJ135" si="88">AJ134*$H$132</f>
        <v>#N/A</v>
      </c>
      <c r="AK135" s="199" t="e">
        <f t="shared" ref="AK135" si="89">AK134*$H$132</f>
        <v>#N/A</v>
      </c>
      <c r="AL135" s="199" t="e">
        <f t="shared" ref="AL135" si="90">AL134*$H$132</f>
        <v>#N/A</v>
      </c>
      <c r="AM135" s="199" t="e">
        <f t="shared" ref="AM135" si="91">AM134*$H$132</f>
        <v>#N/A</v>
      </c>
      <c r="AN135" s="199" t="e">
        <f t="shared" ref="AN135" si="92">AN134*$H$132</f>
        <v>#N/A</v>
      </c>
      <c r="AO135" s="199" t="e">
        <f t="shared" ref="AO135" si="93">AO134*$H$132</f>
        <v>#N/A</v>
      </c>
      <c r="AP135" s="199" t="e">
        <f t="shared" ref="AP135" si="94">AP134*$H$132</f>
        <v>#N/A</v>
      </c>
      <c r="AQ135" s="199" t="e">
        <f t="shared" ref="AQ135" si="95">AQ134*$H$132</f>
        <v>#N/A</v>
      </c>
      <c r="AR135" s="199" t="e">
        <f t="shared" ref="AR135" si="96">AR134*$H$132</f>
        <v>#N/A</v>
      </c>
      <c r="AS135" s="199" t="e">
        <f t="shared" ref="AS135" si="97">AS134*$H$132</f>
        <v>#N/A</v>
      </c>
      <c r="AT135" s="199" t="e">
        <f t="shared" ref="AT135" si="98">AT134*$H$132</f>
        <v>#N/A</v>
      </c>
      <c r="AU135" s="199" t="e">
        <f>AU134*$H$132</f>
        <v>#N/A</v>
      </c>
      <c r="AV135" s="199" t="e">
        <f>AV134*$H$132</f>
        <v>#N/A</v>
      </c>
      <c r="AW135" s="199" t="e">
        <f t="shared" ref="AW135" si="99">AW134*$H$132</f>
        <v>#N/A</v>
      </c>
      <c r="AX135" s="199" t="e">
        <f t="shared" ref="AX135" si="100">AX134*$H$132</f>
        <v>#N/A</v>
      </c>
      <c r="AY135" s="199" t="e">
        <f t="shared" ref="AY135" si="101">AY134*$H$132</f>
        <v>#N/A</v>
      </c>
      <c r="AZ135" s="199" t="e">
        <f t="shared" ref="AZ135" si="102">AZ134*$H$132</f>
        <v>#N/A</v>
      </c>
      <c r="BA135" s="199" t="e">
        <f t="shared" ref="BA135" si="103">BA134*$H$132</f>
        <v>#N/A</v>
      </c>
      <c r="BB135" s="199" t="e">
        <f t="shared" ref="BB135" si="104">BB134*$H$132</f>
        <v>#N/A</v>
      </c>
      <c r="BC135" s="199" t="e">
        <f t="shared" ref="BC135" si="105">BC134*$H$132</f>
        <v>#N/A</v>
      </c>
      <c r="BD135" s="199" t="e">
        <f t="shared" ref="BD135" si="106">BD134*$H$132</f>
        <v>#N/A</v>
      </c>
      <c r="BE135" s="199" t="e">
        <f t="shared" ref="BE135" si="107">BE134*$H$132</f>
        <v>#N/A</v>
      </c>
      <c r="BF135" s="199" t="e">
        <f t="shared" ref="BF135" si="108">BF134*$H$132</f>
        <v>#N/A</v>
      </c>
      <c r="BG135" s="199" t="e">
        <f>BG134*$H$132</f>
        <v>#N/A</v>
      </c>
      <c r="BH135" s="199" t="e">
        <f t="shared" ref="BH135" si="109">BH134*$H$132</f>
        <v>#N/A</v>
      </c>
      <c r="BI135" s="199" t="e">
        <f t="shared" ref="BI135" si="110">BI134*$H$132</f>
        <v>#N/A</v>
      </c>
      <c r="BJ135" s="199" t="e">
        <f t="shared" ref="BJ135" si="111">BJ134*$H$132</f>
        <v>#N/A</v>
      </c>
      <c r="BK135" s="199" t="e">
        <f t="shared" ref="BK135" si="112">BK134*$H$132</f>
        <v>#N/A</v>
      </c>
      <c r="BL135" s="199" t="e">
        <f t="shared" ref="BL135" si="113">BL134*$H$132</f>
        <v>#N/A</v>
      </c>
      <c r="BM135" s="199" t="e">
        <f t="shared" ref="BM135" si="114">BM134*$H$132</f>
        <v>#N/A</v>
      </c>
      <c r="BN135" s="199" t="e">
        <f t="shared" ref="BN135" si="115">BN134*$H$132</f>
        <v>#N/A</v>
      </c>
      <c r="BO135" s="199" t="e">
        <f t="shared" ref="BO135" si="116">BO134*$H$132</f>
        <v>#N/A</v>
      </c>
      <c r="BP135" s="199" t="e">
        <f t="shared" ref="BP135" si="117">BP134*$H$132</f>
        <v>#N/A</v>
      </c>
      <c r="BQ135" s="199" t="e">
        <f t="shared" ref="BQ135" si="118">BQ134*$H$132</f>
        <v>#N/A</v>
      </c>
      <c r="BR135" s="199" t="e">
        <f t="shared" ref="BR135" si="119">BR134*$H$132</f>
        <v>#N/A</v>
      </c>
      <c r="BS135" s="199" t="e">
        <f t="shared" ref="BS135" si="120">BS134*$H$132</f>
        <v>#N/A</v>
      </c>
      <c r="BT135" s="199" t="e">
        <f t="shared" ref="BT135" si="121">BT134*$H$132</f>
        <v>#N/A</v>
      </c>
      <c r="BU135" s="199" t="e">
        <f t="shared" ref="BU135" si="122">BU134*$H$132</f>
        <v>#N/A</v>
      </c>
      <c r="BV135" s="199" t="e">
        <f t="shared" ref="BV135" si="123">BV134*$H$132</f>
        <v>#N/A</v>
      </c>
      <c r="BW135" s="199" t="e">
        <f t="shared" ref="BW135" si="124">BW134*$H$132</f>
        <v>#N/A</v>
      </c>
      <c r="BX135" s="199" t="e">
        <f t="shared" ref="BX135" si="125">BX134*$H$132</f>
        <v>#N/A</v>
      </c>
      <c r="BY135" s="199" t="e">
        <f t="shared" ref="BY135" si="126">BY134*$H$132</f>
        <v>#N/A</v>
      </c>
      <c r="BZ135" s="199" t="e">
        <f t="shared" ref="BZ135" si="127">BZ134*$H$132</f>
        <v>#N/A</v>
      </c>
      <c r="CA135" s="199" t="e">
        <f t="shared" ref="CA135" si="128">CA134*$H$132</f>
        <v>#N/A</v>
      </c>
      <c r="CB135" s="199" t="e">
        <f t="shared" ref="CB135" si="129">CB134*$H$132</f>
        <v>#N/A</v>
      </c>
      <c r="CC135" s="199" t="e">
        <f t="shared" ref="CC135" si="130">CC134*$H$132</f>
        <v>#N/A</v>
      </c>
      <c r="CD135" s="199" t="e">
        <f t="shared" ref="CD135" si="131">CD134*$H$132</f>
        <v>#N/A</v>
      </c>
      <c r="CE135" s="199" t="e">
        <f t="shared" ref="CE135" si="132">CE134*$H$132</f>
        <v>#N/A</v>
      </c>
      <c r="CF135" s="199" t="e">
        <f t="shared" ref="CF135" si="133">CF134*$H$132</f>
        <v>#N/A</v>
      </c>
      <c r="CG135" s="199" t="e">
        <f t="shared" ref="CG135" si="134">CG134*$H$132</f>
        <v>#N/A</v>
      </c>
      <c r="CH135" s="199" t="e">
        <f t="shared" ref="CH135" si="135">CH134*$H$132</f>
        <v>#N/A</v>
      </c>
      <c r="CI135" s="199" t="e">
        <f t="shared" ref="CI135" si="136">CI134*$H$132</f>
        <v>#N/A</v>
      </c>
      <c r="CJ135" s="199" t="e">
        <f t="shared" ref="CJ135" si="137">CJ134*$H$132</f>
        <v>#N/A</v>
      </c>
      <c r="CK135" s="199" t="e">
        <f t="shared" ref="CK135" si="138">CK134*$H$132</f>
        <v>#N/A</v>
      </c>
      <c r="CL135" s="199" t="e">
        <f t="shared" ref="CL135" si="139">CL134*$H$132</f>
        <v>#N/A</v>
      </c>
      <c r="CM135" s="199" t="e">
        <f t="shared" ref="CM135" si="140">CM134*$H$132</f>
        <v>#N/A</v>
      </c>
      <c r="CN135" s="199" t="e">
        <f t="shared" ref="CN135" si="141">CN134*$H$132</f>
        <v>#N/A</v>
      </c>
      <c r="CO135" s="199" t="e">
        <f t="shared" ref="CO135" si="142">CO134*$H$132</f>
        <v>#N/A</v>
      </c>
      <c r="CP135" s="199" t="e">
        <f t="shared" ref="CP135" si="143">CP134*$H$132</f>
        <v>#N/A</v>
      </c>
      <c r="CQ135" s="199" t="e">
        <f t="shared" ref="CQ135" si="144">CQ134*$H$132</f>
        <v>#N/A</v>
      </c>
      <c r="CR135" s="199" t="e">
        <f t="shared" ref="CR135" si="145">CR134*$H$132</f>
        <v>#N/A</v>
      </c>
      <c r="CS135" s="199" t="e">
        <f t="shared" ref="CS135" si="146">CS134*$H$132</f>
        <v>#N/A</v>
      </c>
      <c r="CT135" s="199" t="e">
        <f t="shared" ref="CT135" si="147">CT134*$H$132</f>
        <v>#N/A</v>
      </c>
      <c r="CU135" s="199" t="e">
        <f t="shared" ref="CU135" si="148">CU134*$H$132</f>
        <v>#N/A</v>
      </c>
      <c r="CV135" s="199" t="e">
        <f t="shared" ref="CV135" si="149">CV134*$H$132</f>
        <v>#N/A</v>
      </c>
      <c r="CZ135"/>
    </row>
    <row r="136" spans="2:104">
      <c r="E136" s="1" t="s">
        <v>517</v>
      </c>
      <c r="F136"/>
      <c r="G136" s="1" t="s">
        <v>164</v>
      </c>
      <c r="H136" s="1"/>
      <c r="I136"/>
      <c r="J136" s="1"/>
      <c r="L136" s="199" t="e">
        <f t="shared" ref="L136:BW136" si="150">L134*$H$133</f>
        <v>#N/A</v>
      </c>
      <c r="M136" s="199" t="e">
        <f t="shared" si="150"/>
        <v>#N/A</v>
      </c>
      <c r="N136" s="199" t="e">
        <f t="shared" si="150"/>
        <v>#N/A</v>
      </c>
      <c r="O136" s="199" t="e">
        <f t="shared" si="150"/>
        <v>#N/A</v>
      </c>
      <c r="P136" s="199" t="e">
        <f t="shared" si="150"/>
        <v>#N/A</v>
      </c>
      <c r="Q136" s="199" t="e">
        <f t="shared" si="150"/>
        <v>#N/A</v>
      </c>
      <c r="R136" s="199" t="e">
        <f t="shared" si="150"/>
        <v>#N/A</v>
      </c>
      <c r="S136" s="199" t="e">
        <f t="shared" si="150"/>
        <v>#N/A</v>
      </c>
      <c r="T136" s="199" t="e">
        <f t="shared" si="150"/>
        <v>#N/A</v>
      </c>
      <c r="U136" s="199" t="e">
        <f t="shared" si="150"/>
        <v>#N/A</v>
      </c>
      <c r="V136" s="199" t="e">
        <f t="shared" si="150"/>
        <v>#N/A</v>
      </c>
      <c r="W136" s="199" t="e">
        <f t="shared" si="150"/>
        <v>#N/A</v>
      </c>
      <c r="X136" s="199" t="e">
        <f t="shared" si="150"/>
        <v>#N/A</v>
      </c>
      <c r="Y136" s="199" t="e">
        <f t="shared" si="150"/>
        <v>#N/A</v>
      </c>
      <c r="Z136" s="199" t="e">
        <f t="shared" si="150"/>
        <v>#N/A</v>
      </c>
      <c r="AA136" s="199" t="e">
        <f t="shared" si="150"/>
        <v>#N/A</v>
      </c>
      <c r="AB136" s="199" t="e">
        <f t="shared" si="150"/>
        <v>#N/A</v>
      </c>
      <c r="AC136" s="199" t="e">
        <f t="shared" si="150"/>
        <v>#N/A</v>
      </c>
      <c r="AD136" s="199" t="e">
        <f t="shared" si="150"/>
        <v>#N/A</v>
      </c>
      <c r="AE136" s="199" t="e">
        <f t="shared" si="150"/>
        <v>#N/A</v>
      </c>
      <c r="AF136" s="199" t="e">
        <f t="shared" si="150"/>
        <v>#N/A</v>
      </c>
      <c r="AG136" s="199" t="e">
        <f t="shared" si="150"/>
        <v>#N/A</v>
      </c>
      <c r="AH136" s="199" t="e">
        <f t="shared" si="150"/>
        <v>#N/A</v>
      </c>
      <c r="AI136" s="199" t="e">
        <f t="shared" si="150"/>
        <v>#N/A</v>
      </c>
      <c r="AJ136" s="199" t="e">
        <f t="shared" si="150"/>
        <v>#N/A</v>
      </c>
      <c r="AK136" s="199" t="e">
        <f t="shared" si="150"/>
        <v>#N/A</v>
      </c>
      <c r="AL136" s="199" t="e">
        <f t="shared" si="150"/>
        <v>#N/A</v>
      </c>
      <c r="AM136" s="199" t="e">
        <f t="shared" si="150"/>
        <v>#N/A</v>
      </c>
      <c r="AN136" s="199" t="e">
        <f t="shared" si="150"/>
        <v>#N/A</v>
      </c>
      <c r="AO136" s="199" t="e">
        <f t="shared" si="150"/>
        <v>#N/A</v>
      </c>
      <c r="AP136" s="199" t="e">
        <f t="shared" si="150"/>
        <v>#N/A</v>
      </c>
      <c r="AQ136" s="199" t="e">
        <f t="shared" si="150"/>
        <v>#N/A</v>
      </c>
      <c r="AR136" s="199" t="e">
        <f t="shared" si="150"/>
        <v>#N/A</v>
      </c>
      <c r="AS136" s="199" t="e">
        <f t="shared" si="150"/>
        <v>#N/A</v>
      </c>
      <c r="AT136" s="199" t="e">
        <f t="shared" si="150"/>
        <v>#N/A</v>
      </c>
      <c r="AU136" s="199" t="e">
        <f>AU134*$H$133</f>
        <v>#N/A</v>
      </c>
      <c r="AV136" s="199" t="e">
        <f t="shared" si="150"/>
        <v>#N/A</v>
      </c>
      <c r="AW136" s="199" t="e">
        <f t="shared" si="150"/>
        <v>#N/A</v>
      </c>
      <c r="AX136" s="199" t="e">
        <f t="shared" si="150"/>
        <v>#N/A</v>
      </c>
      <c r="AY136" s="199" t="e">
        <f t="shared" si="150"/>
        <v>#N/A</v>
      </c>
      <c r="AZ136" s="199" t="e">
        <f t="shared" si="150"/>
        <v>#N/A</v>
      </c>
      <c r="BA136" s="199" t="e">
        <f t="shared" si="150"/>
        <v>#N/A</v>
      </c>
      <c r="BB136" s="199" t="e">
        <f t="shared" si="150"/>
        <v>#N/A</v>
      </c>
      <c r="BC136" s="199" t="e">
        <f t="shared" si="150"/>
        <v>#N/A</v>
      </c>
      <c r="BD136" s="199" t="e">
        <f t="shared" si="150"/>
        <v>#N/A</v>
      </c>
      <c r="BE136" s="199" t="e">
        <f t="shared" si="150"/>
        <v>#N/A</v>
      </c>
      <c r="BF136" s="199" t="e">
        <f t="shared" si="150"/>
        <v>#N/A</v>
      </c>
      <c r="BG136" s="199" t="e">
        <f t="shared" si="150"/>
        <v>#N/A</v>
      </c>
      <c r="BH136" s="199" t="e">
        <f t="shared" si="150"/>
        <v>#N/A</v>
      </c>
      <c r="BI136" s="199" t="e">
        <f t="shared" si="150"/>
        <v>#N/A</v>
      </c>
      <c r="BJ136" s="199" t="e">
        <f t="shared" si="150"/>
        <v>#N/A</v>
      </c>
      <c r="BK136" s="199" t="e">
        <f t="shared" si="150"/>
        <v>#N/A</v>
      </c>
      <c r="BL136" s="199" t="e">
        <f t="shared" si="150"/>
        <v>#N/A</v>
      </c>
      <c r="BM136" s="199" t="e">
        <f t="shared" si="150"/>
        <v>#N/A</v>
      </c>
      <c r="BN136" s="199" t="e">
        <f t="shared" si="150"/>
        <v>#N/A</v>
      </c>
      <c r="BO136" s="199" t="e">
        <f t="shared" si="150"/>
        <v>#N/A</v>
      </c>
      <c r="BP136" s="199" t="e">
        <f t="shared" si="150"/>
        <v>#N/A</v>
      </c>
      <c r="BQ136" s="199" t="e">
        <f t="shared" si="150"/>
        <v>#N/A</v>
      </c>
      <c r="BR136" s="199" t="e">
        <f t="shared" si="150"/>
        <v>#N/A</v>
      </c>
      <c r="BS136" s="199" t="e">
        <f t="shared" si="150"/>
        <v>#N/A</v>
      </c>
      <c r="BT136" s="199" t="e">
        <f t="shared" si="150"/>
        <v>#N/A</v>
      </c>
      <c r="BU136" s="199" t="e">
        <f t="shared" si="150"/>
        <v>#N/A</v>
      </c>
      <c r="BV136" s="199" t="e">
        <f t="shared" si="150"/>
        <v>#N/A</v>
      </c>
      <c r="BW136" s="199" t="e">
        <f t="shared" si="150"/>
        <v>#N/A</v>
      </c>
      <c r="BX136" s="199" t="e">
        <f t="shared" ref="BX136:CV136" si="151">BX134*$H$133</f>
        <v>#N/A</v>
      </c>
      <c r="BY136" s="199" t="e">
        <f t="shared" si="151"/>
        <v>#N/A</v>
      </c>
      <c r="BZ136" s="199" t="e">
        <f t="shared" si="151"/>
        <v>#N/A</v>
      </c>
      <c r="CA136" s="199" t="e">
        <f t="shared" si="151"/>
        <v>#N/A</v>
      </c>
      <c r="CB136" s="199" t="e">
        <f t="shared" si="151"/>
        <v>#N/A</v>
      </c>
      <c r="CC136" s="199" t="e">
        <f t="shared" si="151"/>
        <v>#N/A</v>
      </c>
      <c r="CD136" s="199" t="e">
        <f t="shared" si="151"/>
        <v>#N/A</v>
      </c>
      <c r="CE136" s="199" t="e">
        <f t="shared" si="151"/>
        <v>#N/A</v>
      </c>
      <c r="CF136" s="199" t="e">
        <f t="shared" si="151"/>
        <v>#N/A</v>
      </c>
      <c r="CG136" s="199" t="e">
        <f t="shared" si="151"/>
        <v>#N/A</v>
      </c>
      <c r="CH136" s="199" t="e">
        <f t="shared" si="151"/>
        <v>#N/A</v>
      </c>
      <c r="CI136" s="199" t="e">
        <f t="shared" si="151"/>
        <v>#N/A</v>
      </c>
      <c r="CJ136" s="199" t="e">
        <f t="shared" si="151"/>
        <v>#N/A</v>
      </c>
      <c r="CK136" s="199" t="e">
        <f t="shared" si="151"/>
        <v>#N/A</v>
      </c>
      <c r="CL136" s="199" t="e">
        <f t="shared" si="151"/>
        <v>#N/A</v>
      </c>
      <c r="CM136" s="199" t="e">
        <f t="shared" si="151"/>
        <v>#N/A</v>
      </c>
      <c r="CN136" s="199" t="e">
        <f t="shared" si="151"/>
        <v>#N/A</v>
      </c>
      <c r="CO136" s="199" t="e">
        <f t="shared" si="151"/>
        <v>#N/A</v>
      </c>
      <c r="CP136" s="199" t="e">
        <f t="shared" si="151"/>
        <v>#N/A</v>
      </c>
      <c r="CQ136" s="199" t="e">
        <f t="shared" si="151"/>
        <v>#N/A</v>
      </c>
      <c r="CR136" s="199" t="e">
        <f t="shared" si="151"/>
        <v>#N/A</v>
      </c>
      <c r="CS136" s="199" t="e">
        <f t="shared" si="151"/>
        <v>#N/A</v>
      </c>
      <c r="CT136" s="199" t="e">
        <f t="shared" si="151"/>
        <v>#N/A</v>
      </c>
      <c r="CU136" s="199" t="e">
        <f t="shared" si="151"/>
        <v>#N/A</v>
      </c>
      <c r="CV136" s="199" t="e">
        <f t="shared" si="151"/>
        <v>#N/A</v>
      </c>
      <c r="CZ136"/>
    </row>
    <row r="137" spans="2:104">
      <c r="F137"/>
      <c r="H137" s="1"/>
      <c r="I137"/>
      <c r="J137" s="1"/>
      <c r="L137" s="199"/>
      <c r="M137" s="199"/>
      <c r="N137" s="199"/>
      <c r="O137" s="199"/>
      <c r="P137" s="199"/>
      <c r="Q137" s="199"/>
      <c r="R137" s="199"/>
      <c r="S137" s="199"/>
      <c r="T137" s="199"/>
      <c r="U137" s="199"/>
      <c r="V137" s="199"/>
      <c r="W137" s="199"/>
      <c r="X137" s="199"/>
      <c r="Y137" s="199"/>
      <c r="Z137" s="199"/>
      <c r="AA137" s="199"/>
      <c r="AB137" s="199"/>
      <c r="AC137" s="199"/>
      <c r="AD137" s="199"/>
      <c r="AE137" s="199"/>
      <c r="AF137" s="199"/>
      <c r="AG137" s="199"/>
      <c r="AH137" s="199"/>
      <c r="AI137" s="199"/>
      <c r="AJ137" s="199"/>
      <c r="AK137" s="199"/>
      <c r="AL137" s="199"/>
      <c r="AM137" s="199"/>
      <c r="AN137" s="199"/>
      <c r="AO137" s="199"/>
      <c r="AP137" s="199"/>
      <c r="AQ137" s="199"/>
      <c r="AR137" s="199"/>
      <c r="AS137" s="199"/>
      <c r="AT137" s="199"/>
      <c r="AU137" s="199"/>
      <c r="AV137" s="199"/>
      <c r="AW137" s="199"/>
      <c r="AX137" s="199"/>
      <c r="AY137" s="199"/>
      <c r="AZ137" s="199"/>
      <c r="BA137" s="199"/>
      <c r="BB137" s="199"/>
      <c r="BC137" s="199"/>
      <c r="BD137" s="199"/>
      <c r="BE137" s="199"/>
      <c r="BF137" s="199"/>
      <c r="BG137" s="199"/>
      <c r="BH137" s="199"/>
      <c r="BI137" s="199"/>
      <c r="BJ137" s="199"/>
      <c r="BK137" s="199"/>
      <c r="BL137" s="199"/>
      <c r="BM137" s="199"/>
      <c r="BN137" s="199"/>
      <c r="BO137" s="199"/>
      <c r="BP137" s="199"/>
      <c r="BQ137" s="199"/>
      <c r="BR137" s="199"/>
      <c r="BS137" s="199"/>
      <c r="BT137" s="199"/>
      <c r="BU137" s="199"/>
      <c r="BV137" s="199"/>
      <c r="BW137" s="199"/>
      <c r="BX137" s="199"/>
      <c r="BY137" s="199"/>
      <c r="BZ137" s="199"/>
      <c r="CA137" s="199"/>
      <c r="CB137" s="199"/>
      <c r="CC137" s="199"/>
      <c r="CD137" s="199"/>
      <c r="CE137" s="199"/>
      <c r="CF137" s="199"/>
      <c r="CG137" s="199"/>
      <c r="CH137" s="199"/>
      <c r="CI137" s="199"/>
      <c r="CJ137" s="199"/>
      <c r="CK137" s="199"/>
      <c r="CL137" s="199"/>
      <c r="CM137" s="199"/>
      <c r="CN137" s="199"/>
      <c r="CO137" s="199"/>
      <c r="CP137" s="199"/>
      <c r="CQ137" s="199"/>
      <c r="CR137" s="199"/>
      <c r="CS137" s="199"/>
      <c r="CT137" s="199"/>
      <c r="CU137" s="199"/>
      <c r="CV137" s="199"/>
      <c r="CZ137"/>
    </row>
    <row r="138" spans="2:104">
      <c r="E138" s="1" t="s">
        <v>518</v>
      </c>
      <c r="F138"/>
      <c r="G138" s="1" t="s">
        <v>164</v>
      </c>
      <c r="H138" s="1"/>
      <c r="I138"/>
      <c r="J138" s="1"/>
      <c r="L138" s="199">
        <f>SUM($K128:K128)+SUM($K167:K167)</f>
        <v>0</v>
      </c>
      <c r="M138" s="199">
        <f>SUM($K128:L128)+SUM($K167:L167)</f>
        <v>0</v>
      </c>
      <c r="N138" s="199" t="e">
        <f ca="1">SUM($K128:M128)+SUM($K167:M167)</f>
        <v>#N/A</v>
      </c>
      <c r="O138" s="199" t="e">
        <f ca="1">SUM($K128:N128)+SUM($K167:N167)</f>
        <v>#N/A</v>
      </c>
      <c r="P138" s="199" t="e">
        <f ca="1">SUM($K128:O128)+SUM($K167:O167)</f>
        <v>#N/A</v>
      </c>
      <c r="Q138" s="199" t="e">
        <f ca="1">SUM($K128:P128)+SUM($K167:P167)</f>
        <v>#N/A</v>
      </c>
      <c r="R138" s="199" t="e">
        <f ca="1">SUM($K128:Q128)+SUM($K167:Q167)</f>
        <v>#N/A</v>
      </c>
      <c r="S138" s="199" t="e">
        <f ca="1">SUM($K128:R128)+SUM($K167:R167)</f>
        <v>#N/A</v>
      </c>
      <c r="T138" s="199" t="e">
        <f ca="1">SUM($K128:S128)+SUM($K167:S167)</f>
        <v>#N/A</v>
      </c>
      <c r="U138" s="199" t="e">
        <f ca="1">SUM($K128:T128)+SUM($K167:T167)</f>
        <v>#N/A</v>
      </c>
      <c r="V138" s="199" t="e">
        <f ca="1">SUM($K128:U128)+SUM($K167:U167)</f>
        <v>#N/A</v>
      </c>
      <c r="W138" s="199" t="e">
        <f ca="1">SUM($K128:V128)+SUM($K167:V167)</f>
        <v>#N/A</v>
      </c>
      <c r="X138" s="199" t="e">
        <f ca="1">SUM($K128:W128)+SUM($K167:W167)</f>
        <v>#N/A</v>
      </c>
      <c r="Y138" s="199" t="e">
        <f ca="1">SUM($K128:X128)+SUM($K167:X167)</f>
        <v>#N/A</v>
      </c>
      <c r="Z138" s="199" t="e">
        <f ca="1">SUM($K128:Y128)+SUM($K167:Y167)</f>
        <v>#N/A</v>
      </c>
      <c r="AA138" s="199" t="e">
        <f ca="1">SUM($K128:Z128)+SUM($K167:Z167)</f>
        <v>#N/A</v>
      </c>
      <c r="AB138" s="199" t="e">
        <f ca="1">SUM($K128:AA128)+SUM($K167:AA167)</f>
        <v>#N/A</v>
      </c>
      <c r="AC138" s="199" t="e">
        <f ca="1">SUM($K128:AB128)+SUM($K167:AB167)</f>
        <v>#N/A</v>
      </c>
      <c r="AD138" s="199" t="e">
        <f ca="1">SUM($K128:AC128)+SUM($K167:AC167)</f>
        <v>#N/A</v>
      </c>
      <c r="AE138" s="199" t="e">
        <f ca="1">SUM($K128:AD128)+SUM($K167:AD167)</f>
        <v>#N/A</v>
      </c>
      <c r="AF138" s="199" t="e">
        <f ca="1">SUM($K128:AE128)+SUM($K167:AE167)</f>
        <v>#N/A</v>
      </c>
      <c r="AG138" s="199" t="e">
        <f ca="1">SUM($K128:AF128)+SUM($K167:AF167)</f>
        <v>#N/A</v>
      </c>
      <c r="AH138" s="199" t="e">
        <f ca="1">SUM($K128:AG128)+SUM($K167:AG167)</f>
        <v>#N/A</v>
      </c>
      <c r="AI138" s="199" t="e">
        <f ca="1">SUM($K128:AH128)+SUM($K167:AH167)</f>
        <v>#N/A</v>
      </c>
      <c r="AJ138" s="199" t="e">
        <f ca="1">SUM($K128:AI128)+SUM($K167:AI167)</f>
        <v>#N/A</v>
      </c>
      <c r="AK138" s="199" t="e">
        <f ca="1">SUM($K128:AJ128)+SUM($K167:AJ167)</f>
        <v>#N/A</v>
      </c>
      <c r="AL138" s="199" t="e">
        <f ca="1">SUM($K128:AK128)+SUM($K167:AK167)</f>
        <v>#N/A</v>
      </c>
      <c r="AM138" s="199" t="e">
        <f ca="1">SUM($K128:AL128)+SUM($K167:AL167)</f>
        <v>#N/A</v>
      </c>
      <c r="AN138" s="199" t="e">
        <f ca="1">SUM($K128:AM128)+SUM($K167:AM167)</f>
        <v>#N/A</v>
      </c>
      <c r="AO138" s="199" t="e">
        <f ca="1">SUM($K128:AN128)+SUM($K167:AN167)</f>
        <v>#N/A</v>
      </c>
      <c r="AP138" s="199" t="e">
        <f ca="1">SUM($K128:AO128)+SUM($K167:AO167)</f>
        <v>#N/A</v>
      </c>
      <c r="AQ138" s="199" t="e">
        <f ca="1">SUM($K128:AP128)+SUM($K167:AP167)</f>
        <v>#N/A</v>
      </c>
      <c r="AR138" s="199" t="e">
        <f ca="1">SUM($K128:AQ128)+SUM($K167:AQ167)</f>
        <v>#N/A</v>
      </c>
      <c r="AS138" s="199" t="e">
        <f ca="1">SUM($K128:AR128)+SUM($K167:AR167)</f>
        <v>#N/A</v>
      </c>
      <c r="AT138" s="199" t="e">
        <f ca="1">SUM($K128:AS128)+SUM($K167:AS167)</f>
        <v>#N/A</v>
      </c>
      <c r="AU138" s="199" t="e">
        <f ca="1">SUM($K128:AT128)+SUM($K167:AT167)</f>
        <v>#N/A</v>
      </c>
      <c r="AV138" s="199" t="e">
        <f ca="1">SUM($K128:AU128)+SUM($K167:AU167)</f>
        <v>#N/A</v>
      </c>
      <c r="AW138" s="199" t="e">
        <f ca="1">SUM($K128:AV128)+SUM($K167:AV167)</f>
        <v>#N/A</v>
      </c>
      <c r="AX138" s="199" t="e">
        <f ca="1">SUM($K128:AW128)+SUM($K167:AW167)</f>
        <v>#N/A</v>
      </c>
      <c r="AY138" s="199" t="e">
        <f ca="1">SUM($K128:AX128)+SUM($K167:AX167)</f>
        <v>#N/A</v>
      </c>
      <c r="AZ138" s="199" t="e">
        <f ca="1">SUM($K128:AY128)+SUM($K167:AY167)</f>
        <v>#N/A</v>
      </c>
      <c r="BA138" s="199" t="e">
        <f ca="1">SUM($K128:AZ128)+SUM($K167:AZ167)</f>
        <v>#N/A</v>
      </c>
      <c r="BB138" s="199" t="e">
        <f ca="1">SUM($K128:BA128)+SUM($K167:BA167)</f>
        <v>#N/A</v>
      </c>
      <c r="BC138" s="199" t="e">
        <f ca="1">SUM($K128:BB128)+SUM($K167:BB167)</f>
        <v>#N/A</v>
      </c>
      <c r="BD138" s="199" t="e">
        <f ca="1">SUM($K128:BC128)+SUM($K167:BC167)</f>
        <v>#N/A</v>
      </c>
      <c r="BE138" s="199" t="e">
        <f ca="1">SUM($K128:BD128)+SUM($K167:BD167)</f>
        <v>#N/A</v>
      </c>
      <c r="BF138" s="199" t="e">
        <f ca="1">SUM($K128:BE128)+SUM($K167:BE167)</f>
        <v>#N/A</v>
      </c>
      <c r="BG138" s="199" t="e">
        <f ca="1">SUM($K128:BF128)+SUM($K167:BF167)</f>
        <v>#N/A</v>
      </c>
      <c r="BH138" s="199" t="e">
        <f ca="1">SUM($K128:BG128)+SUM($K167:BG167)</f>
        <v>#N/A</v>
      </c>
      <c r="BI138" s="199" t="e">
        <f ca="1">SUM($K128:BH128)+SUM($K167:BH167)</f>
        <v>#N/A</v>
      </c>
      <c r="BJ138" s="199" t="e">
        <f ca="1">SUM($K128:BI128)+SUM($K167:BI167)</f>
        <v>#N/A</v>
      </c>
      <c r="BK138" s="199" t="e">
        <f ca="1">SUM($K128:BJ128)+SUM($K167:BJ167)</f>
        <v>#N/A</v>
      </c>
      <c r="BL138" s="199" t="e">
        <f ca="1">SUM($K128:BK128)+SUM($K167:BK167)</f>
        <v>#N/A</v>
      </c>
      <c r="BM138" s="199" t="e">
        <f ca="1">SUM($K128:BL128)+SUM($K167:BL167)</f>
        <v>#N/A</v>
      </c>
      <c r="BN138" s="199" t="e">
        <f ca="1">SUM($K128:BM128)+SUM($K167:BM167)</f>
        <v>#N/A</v>
      </c>
      <c r="BO138" s="199" t="e">
        <f ca="1">SUM($K128:BN128)+SUM($K167:BN167)</f>
        <v>#N/A</v>
      </c>
      <c r="BP138" s="199" t="e">
        <f ca="1">SUM($K128:BO128)+SUM($K167:BO167)</f>
        <v>#N/A</v>
      </c>
      <c r="BQ138" s="199" t="e">
        <f ca="1">SUM($K128:BP128)+SUM($K167:BP167)</f>
        <v>#N/A</v>
      </c>
      <c r="BR138" s="199" t="e">
        <f ca="1">SUM($K128:BQ128)+SUM($K167:BQ167)</f>
        <v>#N/A</v>
      </c>
      <c r="BS138" s="199" t="e">
        <f ca="1">SUM($K128:BR128)+SUM($K167:BR167)</f>
        <v>#N/A</v>
      </c>
      <c r="BT138" s="199" t="e">
        <f ca="1">SUM($K128:BS128)+SUM($K167:BS167)</f>
        <v>#N/A</v>
      </c>
      <c r="BU138" s="199" t="e">
        <f ca="1">SUM($K128:BT128)+SUM($K167:BT167)</f>
        <v>#N/A</v>
      </c>
      <c r="BV138" s="199" t="e">
        <f ca="1">SUM($K128:BU128)+SUM($K167:BU167)</f>
        <v>#N/A</v>
      </c>
      <c r="BW138" s="199" t="e">
        <f ca="1">SUM($K128:BV128)+SUM($K167:BV167)</f>
        <v>#N/A</v>
      </c>
      <c r="BX138" s="199" t="e">
        <f ca="1">SUM($K128:BW128)+SUM($K167:BW167)</f>
        <v>#N/A</v>
      </c>
      <c r="BY138" s="199" t="e">
        <f ca="1">SUM($K128:BX128)+SUM($K167:BX167)</f>
        <v>#N/A</v>
      </c>
      <c r="BZ138" s="199" t="e">
        <f ca="1">SUM($K128:BY128)+SUM($K167:BY167)</f>
        <v>#N/A</v>
      </c>
      <c r="CA138" s="199" t="e">
        <f ca="1">SUM($K128:BZ128)+SUM($K167:BZ167)</f>
        <v>#N/A</v>
      </c>
      <c r="CB138" s="199" t="e">
        <f ca="1">SUM($K128:CA128)+SUM($K167:CA167)</f>
        <v>#N/A</v>
      </c>
      <c r="CC138" s="199" t="e">
        <f ca="1">SUM($K128:CB128)+SUM($K167:CB167)</f>
        <v>#N/A</v>
      </c>
      <c r="CD138" s="199" t="e">
        <f ca="1">SUM($K128:CC128)+SUM($K167:CC167)</f>
        <v>#N/A</v>
      </c>
      <c r="CE138" s="199" t="e">
        <f ca="1">SUM($K128:CD128)+SUM($K167:CD167)</f>
        <v>#N/A</v>
      </c>
      <c r="CF138" s="199" t="e">
        <f ca="1">SUM($K128:CE128)+SUM($K167:CE167)</f>
        <v>#N/A</v>
      </c>
      <c r="CG138" s="199" t="e">
        <f ca="1">SUM($K128:CF128)+SUM($K167:CF167)</f>
        <v>#N/A</v>
      </c>
      <c r="CH138" s="199" t="e">
        <f ca="1">SUM($K128:CG128)+SUM($K167:CG167)</f>
        <v>#N/A</v>
      </c>
      <c r="CI138" s="199" t="e">
        <f ca="1">SUM($K128:CH128)+SUM($K167:CH167)</f>
        <v>#N/A</v>
      </c>
      <c r="CJ138" s="199" t="e">
        <f ca="1">SUM($K128:CI128)+SUM($K167:CI167)</f>
        <v>#N/A</v>
      </c>
      <c r="CK138" s="199" t="e">
        <f ca="1">SUM($K128:CJ128)+SUM($K167:CJ167)</f>
        <v>#N/A</v>
      </c>
      <c r="CL138" s="199" t="e">
        <f ca="1">SUM($K128:CK128)+SUM($K167:CK167)</f>
        <v>#N/A</v>
      </c>
      <c r="CM138" s="199" t="e">
        <f ca="1">SUM($K128:CL128)+SUM($K167:CL167)</f>
        <v>#N/A</v>
      </c>
      <c r="CN138" s="199" t="e">
        <f ca="1">SUM($K128:CM128)+SUM($K167:CM167)</f>
        <v>#N/A</v>
      </c>
      <c r="CO138" s="199" t="e">
        <f ca="1">SUM($K128:CN128)+SUM($K167:CN167)</f>
        <v>#N/A</v>
      </c>
      <c r="CP138" s="199" t="e">
        <f ca="1">SUM($K128:CO128)+SUM($K167:CO167)</f>
        <v>#N/A</v>
      </c>
      <c r="CQ138" s="199" t="e">
        <f ca="1">SUM($K128:CP128)+SUM($K167:CP167)</f>
        <v>#N/A</v>
      </c>
      <c r="CR138" s="199" t="e">
        <f ca="1">SUM($K128:CQ128)+SUM($K167:CQ167)</f>
        <v>#N/A</v>
      </c>
      <c r="CS138" s="199" t="e">
        <f ca="1">SUM($K128:CR128)+SUM($K167:CR167)</f>
        <v>#N/A</v>
      </c>
      <c r="CT138" s="199" t="e">
        <f ca="1">SUM($K128:CS128)+SUM($K167:CS167)</f>
        <v>#N/A</v>
      </c>
      <c r="CU138" s="199" t="e">
        <f ca="1">SUM($K128:CT128)+SUM($K167:CT167)</f>
        <v>#N/A</v>
      </c>
      <c r="CV138" s="199" t="e">
        <f ca="1">SUM($K128:CU128)+SUM($K167:CU167)</f>
        <v>#N/A</v>
      </c>
      <c r="CZ138"/>
    </row>
    <row r="139" spans="2:104">
      <c r="F139"/>
      <c r="H139" s="1"/>
      <c r="I139"/>
      <c r="J139" s="1"/>
      <c r="L139" s="10"/>
      <c r="M139" s="10"/>
      <c r="N139" s="10"/>
      <c r="O139" s="10"/>
      <c r="P139" s="10"/>
      <c r="Q139" s="10"/>
      <c r="R139" s="10"/>
      <c r="S139" s="186"/>
      <c r="T139" s="186"/>
      <c r="U139" s="10"/>
      <c r="V139" s="310"/>
      <c r="W139" s="10"/>
      <c r="X139" s="230"/>
      <c r="Y139" s="37"/>
      <c r="Z139" s="37"/>
      <c r="AA139" s="10"/>
      <c r="AB139" s="253"/>
      <c r="AC139" s="10"/>
      <c r="AD139" s="10"/>
      <c r="AE139" s="10"/>
      <c r="AF139" s="230"/>
      <c r="AG139" s="230"/>
      <c r="AH139" s="230"/>
      <c r="AI139" s="230"/>
      <c r="AJ139" s="230"/>
      <c r="AK139" s="230"/>
      <c r="AL139" s="230"/>
      <c r="AM139" s="230"/>
      <c r="AN139" s="230"/>
      <c r="AO139" s="173"/>
      <c r="AP139" s="173"/>
      <c r="AQ139" s="173"/>
      <c r="AR139" s="173"/>
      <c r="AS139" s="173"/>
      <c r="AT139" s="173"/>
      <c r="AU139" s="173"/>
      <c r="AV139" s="173"/>
      <c r="AW139" s="173"/>
      <c r="AX139" s="173"/>
      <c r="AY139" s="173"/>
      <c r="AZ139" s="173"/>
      <c r="BA139" s="173"/>
      <c r="BB139" s="173"/>
      <c r="BC139" s="173"/>
      <c r="BD139" s="173"/>
      <c r="BE139" s="173"/>
      <c r="BF139" s="173"/>
      <c r="BG139" s="173"/>
      <c r="BH139" s="173"/>
      <c r="BI139" s="173"/>
      <c r="BJ139" s="173"/>
      <c r="BK139" s="173"/>
      <c r="BL139" s="173"/>
      <c r="BM139" s="173"/>
      <c r="BN139" s="173"/>
      <c r="BO139" s="173"/>
      <c r="BP139" s="173"/>
      <c r="BQ139" s="173"/>
      <c r="BR139" s="173"/>
      <c r="BS139" s="173"/>
      <c r="BT139" s="173"/>
      <c r="BU139" s="173"/>
      <c r="BV139" s="173"/>
      <c r="BW139" s="173"/>
      <c r="BX139" s="173"/>
      <c r="BY139" s="173"/>
      <c r="BZ139" s="173"/>
      <c r="CA139" s="173"/>
      <c r="CB139" s="173"/>
      <c r="CC139" s="173"/>
      <c r="CD139" s="173"/>
      <c r="CE139" s="173"/>
      <c r="CF139" s="173"/>
      <c r="CG139" s="173"/>
      <c r="CH139" s="173"/>
      <c r="CI139" s="173"/>
      <c r="CJ139" s="173"/>
      <c r="CK139" s="10"/>
      <c r="CL139" s="10"/>
      <c r="CM139" s="10"/>
      <c r="CN139" s="10"/>
      <c r="CO139" s="10"/>
      <c r="CP139" s="10"/>
      <c r="CQ139" s="10"/>
      <c r="CR139" s="10"/>
      <c r="CS139" s="10"/>
      <c r="CT139" s="10"/>
      <c r="CU139" s="10"/>
      <c r="CV139" s="10"/>
      <c r="CZ139"/>
    </row>
    <row r="140" spans="2:104">
      <c r="E140" s="1" t="s">
        <v>519</v>
      </c>
      <c r="F140"/>
      <c r="G140" s="1" t="s">
        <v>164</v>
      </c>
      <c r="H140" s="1"/>
      <c r="I140"/>
      <c r="J140" s="1"/>
      <c r="L140" s="199" t="e">
        <f t="shared" ref="L140:AS140" si="152">MIN(L138-L135,0)</f>
        <v>#N/A</v>
      </c>
      <c r="M140" s="199" t="e">
        <f t="shared" si="152"/>
        <v>#N/A</v>
      </c>
      <c r="N140" s="199" t="e">
        <f t="shared" ca="1" si="152"/>
        <v>#N/A</v>
      </c>
      <c r="O140" s="199" t="e">
        <f t="shared" ca="1" si="152"/>
        <v>#N/A</v>
      </c>
      <c r="P140" s="199" t="e">
        <f t="shared" ca="1" si="152"/>
        <v>#N/A</v>
      </c>
      <c r="Q140" s="199" t="e">
        <f t="shared" ca="1" si="152"/>
        <v>#N/A</v>
      </c>
      <c r="R140" s="199" t="e">
        <f t="shared" ca="1" si="152"/>
        <v>#N/A</v>
      </c>
      <c r="S140" s="199" t="e">
        <f t="shared" ca="1" si="152"/>
        <v>#N/A</v>
      </c>
      <c r="T140" s="199" t="e">
        <f t="shared" ca="1" si="152"/>
        <v>#N/A</v>
      </c>
      <c r="U140" s="199" t="e">
        <f t="shared" ca="1" si="152"/>
        <v>#N/A</v>
      </c>
      <c r="V140" s="199" t="e">
        <f t="shared" ca="1" si="152"/>
        <v>#N/A</v>
      </c>
      <c r="W140" s="199" t="e">
        <f t="shared" ca="1" si="152"/>
        <v>#N/A</v>
      </c>
      <c r="X140" s="199" t="e">
        <f t="shared" ca="1" si="152"/>
        <v>#N/A</v>
      </c>
      <c r="Y140" s="199" t="e">
        <f t="shared" ca="1" si="152"/>
        <v>#N/A</v>
      </c>
      <c r="Z140" s="199" t="e">
        <f t="shared" ca="1" si="152"/>
        <v>#N/A</v>
      </c>
      <c r="AA140" s="199" t="e">
        <f t="shared" ca="1" si="152"/>
        <v>#N/A</v>
      </c>
      <c r="AB140" s="199" t="e">
        <f t="shared" ca="1" si="152"/>
        <v>#N/A</v>
      </c>
      <c r="AC140" s="199" t="e">
        <f t="shared" ca="1" si="152"/>
        <v>#N/A</v>
      </c>
      <c r="AD140" s="199" t="e">
        <f t="shared" ca="1" si="152"/>
        <v>#N/A</v>
      </c>
      <c r="AE140" s="199" t="e">
        <f t="shared" ca="1" si="152"/>
        <v>#N/A</v>
      </c>
      <c r="AF140" s="199" t="e">
        <f t="shared" ca="1" si="152"/>
        <v>#N/A</v>
      </c>
      <c r="AG140" s="199" t="e">
        <f t="shared" ca="1" si="152"/>
        <v>#N/A</v>
      </c>
      <c r="AH140" s="199" t="e">
        <f t="shared" ca="1" si="152"/>
        <v>#N/A</v>
      </c>
      <c r="AI140" s="199" t="e">
        <f t="shared" ca="1" si="152"/>
        <v>#N/A</v>
      </c>
      <c r="AJ140" s="199" t="e">
        <f t="shared" ca="1" si="152"/>
        <v>#N/A</v>
      </c>
      <c r="AK140" s="199" t="e">
        <f t="shared" ca="1" si="152"/>
        <v>#N/A</v>
      </c>
      <c r="AL140" s="199" t="e">
        <f t="shared" ca="1" si="152"/>
        <v>#N/A</v>
      </c>
      <c r="AM140" s="199" t="e">
        <f t="shared" ca="1" si="152"/>
        <v>#N/A</v>
      </c>
      <c r="AN140" s="199" t="e">
        <f t="shared" ca="1" si="152"/>
        <v>#N/A</v>
      </c>
      <c r="AO140" s="199" t="e">
        <f t="shared" ca="1" si="152"/>
        <v>#N/A</v>
      </c>
      <c r="AP140" s="199" t="e">
        <f t="shared" ca="1" si="152"/>
        <v>#N/A</v>
      </c>
      <c r="AQ140" s="199" t="e">
        <f t="shared" ca="1" si="152"/>
        <v>#N/A</v>
      </c>
      <c r="AR140" s="199" t="e">
        <f t="shared" ca="1" si="152"/>
        <v>#N/A</v>
      </c>
      <c r="AS140" s="199" t="e">
        <f t="shared" ca="1" si="152"/>
        <v>#N/A</v>
      </c>
      <c r="AT140" s="199" t="e">
        <f ca="1">MIN(AT138-AT135,0)</f>
        <v>#N/A</v>
      </c>
      <c r="AU140" s="199" t="e">
        <f t="shared" ref="AU140:CV140" ca="1" si="153">MIN(AU138-AU135,0)</f>
        <v>#N/A</v>
      </c>
      <c r="AV140" s="199" t="e">
        <f ca="1">MIN(AV138-AV135,0)</f>
        <v>#N/A</v>
      </c>
      <c r="AW140" s="199" t="e">
        <f t="shared" ca="1" si="153"/>
        <v>#N/A</v>
      </c>
      <c r="AX140" s="199" t="e">
        <f t="shared" ca="1" si="153"/>
        <v>#N/A</v>
      </c>
      <c r="AY140" s="199" t="e">
        <f t="shared" ca="1" si="153"/>
        <v>#N/A</v>
      </c>
      <c r="AZ140" s="199" t="e">
        <f t="shared" ca="1" si="153"/>
        <v>#N/A</v>
      </c>
      <c r="BA140" s="199" t="e">
        <f t="shared" ca="1" si="153"/>
        <v>#N/A</v>
      </c>
      <c r="BB140" s="199" t="e">
        <f t="shared" ca="1" si="153"/>
        <v>#N/A</v>
      </c>
      <c r="BC140" s="199" t="e">
        <f t="shared" ca="1" si="153"/>
        <v>#N/A</v>
      </c>
      <c r="BD140" s="199" t="e">
        <f t="shared" ca="1" si="153"/>
        <v>#N/A</v>
      </c>
      <c r="BE140" s="199" t="e">
        <f t="shared" ca="1" si="153"/>
        <v>#N/A</v>
      </c>
      <c r="BF140" s="199" t="e">
        <f t="shared" ca="1" si="153"/>
        <v>#N/A</v>
      </c>
      <c r="BG140" s="199" t="e">
        <f t="shared" ca="1" si="153"/>
        <v>#N/A</v>
      </c>
      <c r="BH140" s="199" t="e">
        <f t="shared" ca="1" si="153"/>
        <v>#N/A</v>
      </c>
      <c r="BI140" s="199" t="e">
        <f t="shared" ca="1" si="153"/>
        <v>#N/A</v>
      </c>
      <c r="BJ140" s="199" t="e">
        <f t="shared" ca="1" si="153"/>
        <v>#N/A</v>
      </c>
      <c r="BK140" s="199" t="e">
        <f t="shared" ca="1" si="153"/>
        <v>#N/A</v>
      </c>
      <c r="BL140" s="199" t="e">
        <f t="shared" ca="1" si="153"/>
        <v>#N/A</v>
      </c>
      <c r="BM140" s="199" t="e">
        <f t="shared" ca="1" si="153"/>
        <v>#N/A</v>
      </c>
      <c r="BN140" s="199" t="e">
        <f t="shared" ca="1" si="153"/>
        <v>#N/A</v>
      </c>
      <c r="BO140" s="199" t="e">
        <f t="shared" ca="1" si="153"/>
        <v>#N/A</v>
      </c>
      <c r="BP140" s="199" t="e">
        <f t="shared" ca="1" si="153"/>
        <v>#N/A</v>
      </c>
      <c r="BQ140" s="199" t="e">
        <f t="shared" ca="1" si="153"/>
        <v>#N/A</v>
      </c>
      <c r="BR140" s="199" t="e">
        <f t="shared" ca="1" si="153"/>
        <v>#N/A</v>
      </c>
      <c r="BS140" s="199" t="e">
        <f t="shared" ca="1" si="153"/>
        <v>#N/A</v>
      </c>
      <c r="BT140" s="199" t="e">
        <f t="shared" ca="1" si="153"/>
        <v>#N/A</v>
      </c>
      <c r="BU140" s="199" t="e">
        <f t="shared" ca="1" si="153"/>
        <v>#N/A</v>
      </c>
      <c r="BV140" s="199" t="e">
        <f t="shared" ca="1" si="153"/>
        <v>#N/A</v>
      </c>
      <c r="BW140" s="199" t="e">
        <f t="shared" ca="1" si="153"/>
        <v>#N/A</v>
      </c>
      <c r="BX140" s="199" t="e">
        <f t="shared" ca="1" si="153"/>
        <v>#N/A</v>
      </c>
      <c r="BY140" s="199" t="e">
        <f t="shared" ca="1" si="153"/>
        <v>#N/A</v>
      </c>
      <c r="BZ140" s="199" t="e">
        <f t="shared" ca="1" si="153"/>
        <v>#N/A</v>
      </c>
      <c r="CA140" s="199" t="e">
        <f t="shared" ca="1" si="153"/>
        <v>#N/A</v>
      </c>
      <c r="CB140" s="199" t="e">
        <f t="shared" ca="1" si="153"/>
        <v>#N/A</v>
      </c>
      <c r="CC140" s="199" t="e">
        <f t="shared" ca="1" si="153"/>
        <v>#N/A</v>
      </c>
      <c r="CD140" s="199" t="e">
        <f t="shared" ca="1" si="153"/>
        <v>#N/A</v>
      </c>
      <c r="CE140" s="199" t="e">
        <f t="shared" ca="1" si="153"/>
        <v>#N/A</v>
      </c>
      <c r="CF140" s="199" t="e">
        <f t="shared" ca="1" si="153"/>
        <v>#N/A</v>
      </c>
      <c r="CG140" s="199" t="e">
        <f t="shared" ca="1" si="153"/>
        <v>#N/A</v>
      </c>
      <c r="CH140" s="199" t="e">
        <f t="shared" ca="1" si="153"/>
        <v>#N/A</v>
      </c>
      <c r="CI140" s="199" t="e">
        <f t="shared" ca="1" si="153"/>
        <v>#N/A</v>
      </c>
      <c r="CJ140" s="199" t="e">
        <f t="shared" ca="1" si="153"/>
        <v>#N/A</v>
      </c>
      <c r="CK140" s="199" t="e">
        <f t="shared" ca="1" si="153"/>
        <v>#N/A</v>
      </c>
      <c r="CL140" s="199" t="e">
        <f t="shared" ca="1" si="153"/>
        <v>#N/A</v>
      </c>
      <c r="CM140" s="199" t="e">
        <f t="shared" ca="1" si="153"/>
        <v>#N/A</v>
      </c>
      <c r="CN140" s="199" t="e">
        <f t="shared" ca="1" si="153"/>
        <v>#N/A</v>
      </c>
      <c r="CO140" s="199" t="e">
        <f t="shared" ca="1" si="153"/>
        <v>#N/A</v>
      </c>
      <c r="CP140" s="199" t="e">
        <f t="shared" ca="1" si="153"/>
        <v>#N/A</v>
      </c>
      <c r="CQ140" s="199" t="e">
        <f t="shared" ca="1" si="153"/>
        <v>#N/A</v>
      </c>
      <c r="CR140" s="199" t="e">
        <f t="shared" ca="1" si="153"/>
        <v>#N/A</v>
      </c>
      <c r="CS140" s="199" t="e">
        <f t="shared" ca="1" si="153"/>
        <v>#N/A</v>
      </c>
      <c r="CT140" s="199" t="e">
        <f t="shared" ca="1" si="153"/>
        <v>#N/A</v>
      </c>
      <c r="CU140" s="199" t="e">
        <f t="shared" ca="1" si="153"/>
        <v>#N/A</v>
      </c>
      <c r="CV140" s="199" t="e">
        <f t="shared" ca="1" si="153"/>
        <v>#N/A</v>
      </c>
      <c r="CZ140"/>
    </row>
    <row r="141" spans="2:104">
      <c r="E141" s="1" t="s">
        <v>520</v>
      </c>
      <c r="F141"/>
      <c r="G141" s="1" t="s">
        <v>164</v>
      </c>
      <c r="H141" s="1"/>
      <c r="I141"/>
      <c r="J141" s="1"/>
      <c r="L141" s="199" t="e">
        <f t="shared" ref="L141:AS141" si="154">MAX(L138-L136,0)</f>
        <v>#N/A</v>
      </c>
      <c r="M141" s="199" t="e">
        <f t="shared" si="154"/>
        <v>#N/A</v>
      </c>
      <c r="N141" s="199" t="e">
        <f t="shared" ca="1" si="154"/>
        <v>#N/A</v>
      </c>
      <c r="O141" s="199" t="e">
        <f t="shared" ca="1" si="154"/>
        <v>#N/A</v>
      </c>
      <c r="P141" s="199" t="e">
        <f t="shared" ca="1" si="154"/>
        <v>#N/A</v>
      </c>
      <c r="Q141" s="199" t="e">
        <f t="shared" ca="1" si="154"/>
        <v>#N/A</v>
      </c>
      <c r="R141" s="199" t="e">
        <f t="shared" ca="1" si="154"/>
        <v>#N/A</v>
      </c>
      <c r="S141" s="199" t="e">
        <f t="shared" ca="1" si="154"/>
        <v>#N/A</v>
      </c>
      <c r="T141" s="199" t="e">
        <f t="shared" ca="1" si="154"/>
        <v>#N/A</v>
      </c>
      <c r="U141" s="199" t="e">
        <f t="shared" ca="1" si="154"/>
        <v>#N/A</v>
      </c>
      <c r="V141" s="199" t="e">
        <f t="shared" ca="1" si="154"/>
        <v>#N/A</v>
      </c>
      <c r="W141" s="199" t="e">
        <f t="shared" ca="1" si="154"/>
        <v>#N/A</v>
      </c>
      <c r="X141" s="199" t="e">
        <f t="shared" ca="1" si="154"/>
        <v>#N/A</v>
      </c>
      <c r="Y141" s="199" t="e">
        <f t="shared" ca="1" si="154"/>
        <v>#N/A</v>
      </c>
      <c r="Z141" s="199" t="e">
        <f t="shared" ca="1" si="154"/>
        <v>#N/A</v>
      </c>
      <c r="AA141" s="199" t="e">
        <f t="shared" ca="1" si="154"/>
        <v>#N/A</v>
      </c>
      <c r="AB141" s="199" t="e">
        <f t="shared" ca="1" si="154"/>
        <v>#N/A</v>
      </c>
      <c r="AC141" s="199" t="e">
        <f t="shared" ca="1" si="154"/>
        <v>#N/A</v>
      </c>
      <c r="AD141" s="199" t="e">
        <f t="shared" ca="1" si="154"/>
        <v>#N/A</v>
      </c>
      <c r="AE141" s="199" t="e">
        <f t="shared" ca="1" si="154"/>
        <v>#N/A</v>
      </c>
      <c r="AF141" s="199" t="e">
        <f t="shared" ca="1" si="154"/>
        <v>#N/A</v>
      </c>
      <c r="AG141" s="199" t="e">
        <f t="shared" ca="1" si="154"/>
        <v>#N/A</v>
      </c>
      <c r="AH141" s="199" t="e">
        <f t="shared" ca="1" si="154"/>
        <v>#N/A</v>
      </c>
      <c r="AI141" s="199" t="e">
        <f t="shared" ca="1" si="154"/>
        <v>#N/A</v>
      </c>
      <c r="AJ141" s="199" t="e">
        <f t="shared" ca="1" si="154"/>
        <v>#N/A</v>
      </c>
      <c r="AK141" s="199" t="e">
        <f t="shared" ca="1" si="154"/>
        <v>#N/A</v>
      </c>
      <c r="AL141" s="199" t="e">
        <f t="shared" ca="1" si="154"/>
        <v>#N/A</v>
      </c>
      <c r="AM141" s="199" t="e">
        <f t="shared" ca="1" si="154"/>
        <v>#N/A</v>
      </c>
      <c r="AN141" s="199" t="e">
        <f t="shared" ca="1" si="154"/>
        <v>#N/A</v>
      </c>
      <c r="AO141" s="199" t="e">
        <f t="shared" ca="1" si="154"/>
        <v>#N/A</v>
      </c>
      <c r="AP141" s="199" t="e">
        <f t="shared" ca="1" si="154"/>
        <v>#N/A</v>
      </c>
      <c r="AQ141" s="199" t="e">
        <f t="shared" ca="1" si="154"/>
        <v>#N/A</v>
      </c>
      <c r="AR141" s="199" t="e">
        <f t="shared" ca="1" si="154"/>
        <v>#N/A</v>
      </c>
      <c r="AS141" s="199" t="e">
        <f t="shared" ca="1" si="154"/>
        <v>#N/A</v>
      </c>
      <c r="AT141" s="199" t="e">
        <f ca="1">MAX(AT138-AT136,0)</f>
        <v>#N/A</v>
      </c>
      <c r="AU141" s="199" t="e">
        <f ca="1">MAX(AU138-AU136,0)</f>
        <v>#N/A</v>
      </c>
      <c r="AV141" s="199" t="e">
        <f t="shared" ref="AV141:CV141" ca="1" si="155">MAX(AV138-AV136,0)</f>
        <v>#N/A</v>
      </c>
      <c r="AW141" s="199" t="e">
        <f t="shared" ca="1" si="155"/>
        <v>#N/A</v>
      </c>
      <c r="AX141" s="199" t="e">
        <f t="shared" ca="1" si="155"/>
        <v>#N/A</v>
      </c>
      <c r="AY141" s="199" t="e">
        <f t="shared" ca="1" si="155"/>
        <v>#N/A</v>
      </c>
      <c r="AZ141" s="199" t="e">
        <f t="shared" ca="1" si="155"/>
        <v>#N/A</v>
      </c>
      <c r="BA141" s="199" t="e">
        <f t="shared" ca="1" si="155"/>
        <v>#N/A</v>
      </c>
      <c r="BB141" s="199" t="e">
        <f t="shared" ca="1" si="155"/>
        <v>#N/A</v>
      </c>
      <c r="BC141" s="199" t="e">
        <f t="shared" ca="1" si="155"/>
        <v>#N/A</v>
      </c>
      <c r="BD141" s="199" t="e">
        <f t="shared" ca="1" si="155"/>
        <v>#N/A</v>
      </c>
      <c r="BE141" s="199" t="e">
        <f t="shared" ca="1" si="155"/>
        <v>#N/A</v>
      </c>
      <c r="BF141" s="199" t="e">
        <f t="shared" ca="1" si="155"/>
        <v>#N/A</v>
      </c>
      <c r="BG141" s="199" t="e">
        <f t="shared" ca="1" si="155"/>
        <v>#N/A</v>
      </c>
      <c r="BH141" s="199" t="e">
        <f t="shared" ca="1" si="155"/>
        <v>#N/A</v>
      </c>
      <c r="BI141" s="199" t="e">
        <f t="shared" ca="1" si="155"/>
        <v>#N/A</v>
      </c>
      <c r="BJ141" s="199" t="e">
        <f t="shared" ca="1" si="155"/>
        <v>#N/A</v>
      </c>
      <c r="BK141" s="199" t="e">
        <f t="shared" ca="1" si="155"/>
        <v>#N/A</v>
      </c>
      <c r="BL141" s="199" t="e">
        <f t="shared" ca="1" si="155"/>
        <v>#N/A</v>
      </c>
      <c r="BM141" s="199" t="e">
        <f t="shared" ca="1" si="155"/>
        <v>#N/A</v>
      </c>
      <c r="BN141" s="199" t="e">
        <f t="shared" ca="1" si="155"/>
        <v>#N/A</v>
      </c>
      <c r="BO141" s="199" t="e">
        <f t="shared" ca="1" si="155"/>
        <v>#N/A</v>
      </c>
      <c r="BP141" s="199" t="e">
        <f t="shared" ca="1" si="155"/>
        <v>#N/A</v>
      </c>
      <c r="BQ141" s="199" t="e">
        <f t="shared" ca="1" si="155"/>
        <v>#N/A</v>
      </c>
      <c r="BR141" s="199" t="e">
        <f t="shared" ca="1" si="155"/>
        <v>#N/A</v>
      </c>
      <c r="BS141" s="199" t="e">
        <f t="shared" ca="1" si="155"/>
        <v>#N/A</v>
      </c>
      <c r="BT141" s="199" t="e">
        <f t="shared" ca="1" si="155"/>
        <v>#N/A</v>
      </c>
      <c r="BU141" s="199" t="e">
        <f t="shared" ca="1" si="155"/>
        <v>#N/A</v>
      </c>
      <c r="BV141" s="199" t="e">
        <f t="shared" ca="1" si="155"/>
        <v>#N/A</v>
      </c>
      <c r="BW141" s="199" t="e">
        <f t="shared" ca="1" si="155"/>
        <v>#N/A</v>
      </c>
      <c r="BX141" s="199" t="e">
        <f t="shared" ca="1" si="155"/>
        <v>#N/A</v>
      </c>
      <c r="BY141" s="199" t="e">
        <f t="shared" ca="1" si="155"/>
        <v>#N/A</v>
      </c>
      <c r="BZ141" s="199" t="e">
        <f t="shared" ca="1" si="155"/>
        <v>#N/A</v>
      </c>
      <c r="CA141" s="199" t="e">
        <f t="shared" ca="1" si="155"/>
        <v>#N/A</v>
      </c>
      <c r="CB141" s="199" t="e">
        <f t="shared" ca="1" si="155"/>
        <v>#N/A</v>
      </c>
      <c r="CC141" s="199" t="e">
        <f t="shared" ca="1" si="155"/>
        <v>#N/A</v>
      </c>
      <c r="CD141" s="199" t="e">
        <f t="shared" ca="1" si="155"/>
        <v>#N/A</v>
      </c>
      <c r="CE141" s="199" t="e">
        <f t="shared" ca="1" si="155"/>
        <v>#N/A</v>
      </c>
      <c r="CF141" s="199" t="e">
        <f t="shared" ca="1" si="155"/>
        <v>#N/A</v>
      </c>
      <c r="CG141" s="199" t="e">
        <f t="shared" ca="1" si="155"/>
        <v>#N/A</v>
      </c>
      <c r="CH141" s="199" t="e">
        <f t="shared" ca="1" si="155"/>
        <v>#N/A</v>
      </c>
      <c r="CI141" s="199" t="e">
        <f t="shared" ca="1" si="155"/>
        <v>#N/A</v>
      </c>
      <c r="CJ141" s="199" t="e">
        <f t="shared" ca="1" si="155"/>
        <v>#N/A</v>
      </c>
      <c r="CK141" s="199" t="e">
        <f t="shared" ca="1" si="155"/>
        <v>#N/A</v>
      </c>
      <c r="CL141" s="199" t="e">
        <f t="shared" ca="1" si="155"/>
        <v>#N/A</v>
      </c>
      <c r="CM141" s="199" t="e">
        <f t="shared" ca="1" si="155"/>
        <v>#N/A</v>
      </c>
      <c r="CN141" s="199" t="e">
        <f t="shared" ca="1" si="155"/>
        <v>#N/A</v>
      </c>
      <c r="CO141" s="199" t="e">
        <f t="shared" ca="1" si="155"/>
        <v>#N/A</v>
      </c>
      <c r="CP141" s="199" t="e">
        <f t="shared" ca="1" si="155"/>
        <v>#N/A</v>
      </c>
      <c r="CQ141" s="199" t="e">
        <f t="shared" ca="1" si="155"/>
        <v>#N/A</v>
      </c>
      <c r="CR141" s="199" t="e">
        <f t="shared" ca="1" si="155"/>
        <v>#N/A</v>
      </c>
      <c r="CS141" s="199" t="e">
        <f t="shared" ca="1" si="155"/>
        <v>#N/A</v>
      </c>
      <c r="CT141" s="199" t="e">
        <f t="shared" ca="1" si="155"/>
        <v>#N/A</v>
      </c>
      <c r="CU141" s="199" t="e">
        <f t="shared" ca="1" si="155"/>
        <v>#N/A</v>
      </c>
      <c r="CV141" s="199" t="e">
        <f t="shared" ca="1" si="155"/>
        <v>#N/A</v>
      </c>
      <c r="CZ141"/>
    </row>
    <row r="142" spans="2:104">
      <c r="F142"/>
      <c r="H142" s="1"/>
      <c r="I142"/>
      <c r="J142" s="1"/>
      <c r="L142" s="10"/>
      <c r="M142" s="10"/>
      <c r="N142" s="10"/>
      <c r="O142" s="10"/>
      <c r="P142" s="10"/>
      <c r="Q142" s="10"/>
      <c r="R142" s="10"/>
      <c r="S142" s="186"/>
      <c r="T142" s="186"/>
      <c r="U142" s="10"/>
      <c r="V142" s="310"/>
      <c r="W142" s="10"/>
      <c r="X142" s="230"/>
      <c r="Y142" s="37"/>
      <c r="Z142" s="37"/>
      <c r="AA142" s="10"/>
      <c r="AB142" s="253"/>
      <c r="AC142" s="10"/>
      <c r="AD142" s="10"/>
      <c r="AE142" s="10"/>
      <c r="AF142" s="230"/>
      <c r="AG142" s="230"/>
      <c r="AH142" s="230"/>
      <c r="AI142" s="230"/>
      <c r="AJ142" s="230"/>
      <c r="AK142" s="230"/>
      <c r="AL142" s="230"/>
      <c r="AM142" s="230"/>
      <c r="AN142" s="230"/>
      <c r="AO142" s="173"/>
      <c r="AP142" s="173"/>
      <c r="AQ142" s="173"/>
      <c r="AR142" s="173"/>
      <c r="AS142" s="173"/>
      <c r="AT142" s="173"/>
      <c r="AU142" s="173"/>
      <c r="AV142" s="173"/>
      <c r="AW142" s="173"/>
      <c r="AX142" s="173"/>
      <c r="AY142" s="173"/>
      <c r="AZ142" s="173"/>
      <c r="BA142" s="173"/>
      <c r="BB142" s="173"/>
      <c r="BC142" s="173"/>
      <c r="BD142" s="173"/>
      <c r="BE142" s="173"/>
      <c r="BF142" s="173"/>
      <c r="BG142" s="173"/>
      <c r="BH142" s="173"/>
      <c r="BI142" s="173"/>
      <c r="BJ142" s="173"/>
      <c r="BK142" s="173"/>
      <c r="BL142" s="173"/>
      <c r="BM142" s="173"/>
      <c r="BN142" s="173"/>
      <c r="BO142" s="173"/>
      <c r="BP142" s="173"/>
      <c r="BQ142" s="173"/>
      <c r="BR142" s="173"/>
      <c r="BS142" s="173"/>
      <c r="BT142" s="173"/>
      <c r="BU142" s="173"/>
      <c r="BV142" s="173"/>
      <c r="BW142" s="173"/>
      <c r="BX142" s="173"/>
      <c r="BY142" s="173"/>
      <c r="BZ142" s="173"/>
      <c r="CA142" s="173"/>
      <c r="CB142" s="173"/>
      <c r="CC142" s="173"/>
      <c r="CD142" s="173"/>
      <c r="CE142" s="173"/>
      <c r="CF142" s="173"/>
      <c r="CG142" s="173"/>
      <c r="CH142" s="173"/>
      <c r="CI142" s="173"/>
      <c r="CJ142" s="173"/>
      <c r="CK142" s="10"/>
      <c r="CL142" s="10"/>
      <c r="CM142" s="10"/>
      <c r="CN142" s="10"/>
      <c r="CO142" s="10"/>
      <c r="CP142" s="10"/>
      <c r="CQ142" s="10"/>
      <c r="CR142" s="10"/>
      <c r="CS142" s="10"/>
      <c r="CT142" s="10"/>
      <c r="CU142" s="10"/>
      <c r="CV142" s="10"/>
      <c r="CZ142"/>
    </row>
    <row r="143" spans="2:104">
      <c r="B143" s="24"/>
      <c r="C143" s="43">
        <f>MAX($B$103:C129)+0.1</f>
        <v>5.1999999999999993</v>
      </c>
      <c r="D143" s="41" t="s">
        <v>189</v>
      </c>
      <c r="E143" s="41"/>
      <c r="F143" s="41"/>
      <c r="G143" s="41"/>
      <c r="H143" s="41"/>
      <c r="I143" s="41"/>
      <c r="J143" s="41"/>
      <c r="K143" s="41"/>
      <c r="L143" s="41"/>
      <c r="M143" s="41"/>
      <c r="N143" s="41"/>
      <c r="O143" s="41"/>
      <c r="P143" s="41"/>
      <c r="Q143" s="41"/>
      <c r="R143" s="41"/>
      <c r="S143" s="41"/>
      <c r="T143" s="41"/>
      <c r="U143" s="41"/>
      <c r="V143" s="41"/>
      <c r="W143" s="41"/>
      <c r="X143" s="41"/>
      <c r="Y143" s="41"/>
      <c r="Z143" s="41"/>
      <c r="AA143" s="41"/>
      <c r="AB143" s="41"/>
      <c r="AC143" s="41"/>
      <c r="AD143" s="41"/>
      <c r="AE143" s="41"/>
      <c r="AF143" s="41"/>
      <c r="AG143" s="41"/>
      <c r="AH143" s="41"/>
      <c r="AI143" s="41"/>
      <c r="AJ143" s="41"/>
      <c r="AK143" s="41"/>
      <c r="AL143" s="41"/>
      <c r="AM143" s="41"/>
      <c r="AN143" s="41"/>
      <c r="AO143" s="41"/>
      <c r="AP143" s="41"/>
      <c r="AQ143" s="41"/>
      <c r="AR143" s="41"/>
      <c r="AS143" s="41"/>
      <c r="AT143" s="41"/>
      <c r="AU143" s="41"/>
      <c r="AV143" s="41"/>
      <c r="AW143" s="41"/>
      <c r="AX143" s="41"/>
      <c r="AY143" s="41"/>
      <c r="AZ143" s="41"/>
      <c r="BA143" s="41"/>
      <c r="BB143" s="41"/>
      <c r="BC143" s="41"/>
      <c r="BD143" s="41"/>
      <c r="BE143" s="41"/>
      <c r="BF143" s="41"/>
      <c r="BG143" s="41"/>
      <c r="BH143" s="41"/>
      <c r="BI143" s="41"/>
      <c r="BJ143" s="41"/>
      <c r="BK143" s="41"/>
      <c r="BL143" s="41"/>
      <c r="BM143" s="41"/>
      <c r="BN143" s="41"/>
      <c r="BO143" s="41"/>
      <c r="BP143" s="41"/>
      <c r="BQ143" s="41"/>
      <c r="BR143" s="41"/>
      <c r="BS143" s="41"/>
      <c r="BT143" s="41"/>
      <c r="BU143" s="41"/>
      <c r="BV143" s="41"/>
      <c r="BW143" s="41"/>
      <c r="BX143" s="41"/>
      <c r="BY143" s="41"/>
      <c r="BZ143" s="41"/>
      <c r="CA143" s="41"/>
      <c r="CB143" s="41"/>
      <c r="CC143" s="41"/>
      <c r="CD143" s="41"/>
      <c r="CE143" s="41"/>
      <c r="CF143" s="41"/>
      <c r="CG143" s="41"/>
      <c r="CH143" s="41"/>
      <c r="CI143" s="41"/>
      <c r="CJ143" s="41"/>
      <c r="CK143" s="41"/>
      <c r="CL143" s="41"/>
      <c r="CM143" s="41"/>
      <c r="CN143" s="41"/>
      <c r="CO143" s="41"/>
      <c r="CP143" s="41"/>
      <c r="CQ143" s="41"/>
      <c r="CR143" s="41"/>
      <c r="CS143" s="41"/>
      <c r="CT143" s="41"/>
      <c r="CU143" s="41"/>
      <c r="CV143" s="41"/>
      <c r="CW143" s="41"/>
      <c r="CX143" s="41"/>
      <c r="CY143" s="41"/>
      <c r="CZ143"/>
    </row>
    <row r="144" spans="2:104">
      <c r="C144" s="222" t="s">
        <v>521</v>
      </c>
      <c r="D144" s="221"/>
      <c r="E144" s="221"/>
      <c r="F144" s="221"/>
      <c r="G144" s="221"/>
      <c r="H144" s="221"/>
      <c r="I144" s="221"/>
      <c r="J144" s="221"/>
      <c r="K144" s="221"/>
      <c r="L144" s="221"/>
      <c r="M144" s="221"/>
      <c r="N144" s="221"/>
      <c r="O144" s="221"/>
      <c r="P144" s="221"/>
      <c r="Q144" s="221"/>
      <c r="R144" s="221"/>
      <c r="S144" s="221"/>
      <c r="T144" s="221"/>
      <c r="U144" s="221"/>
      <c r="V144" s="221"/>
      <c r="W144" s="221"/>
      <c r="X144" s="221"/>
      <c r="Y144" s="221"/>
      <c r="Z144" s="221"/>
      <c r="AA144" s="221"/>
      <c r="AB144" s="221"/>
      <c r="AC144" s="221"/>
      <c r="AD144" s="221"/>
      <c r="AE144" s="221"/>
      <c r="AF144" s="221"/>
      <c r="AG144" s="221"/>
      <c r="AH144" s="221"/>
      <c r="AI144" s="221"/>
      <c r="AJ144" s="221"/>
      <c r="AK144" s="221"/>
      <c r="AL144" s="221"/>
      <c r="AM144" s="221"/>
      <c r="AN144" s="221"/>
      <c r="AO144" s="221"/>
      <c r="AP144" s="221"/>
      <c r="AQ144" s="221"/>
      <c r="AR144" s="221"/>
      <c r="AS144" s="221"/>
      <c r="AT144" s="221"/>
      <c r="AU144" s="221"/>
      <c r="AV144" s="221"/>
      <c r="AW144" s="221"/>
      <c r="AX144" s="221"/>
      <c r="AY144" s="221"/>
      <c r="AZ144" s="221"/>
      <c r="BA144" s="221"/>
      <c r="BB144" s="221"/>
      <c r="BC144" s="221"/>
      <c r="BD144" s="221"/>
      <c r="BE144" s="221"/>
      <c r="BF144" s="221"/>
      <c r="BG144" s="221"/>
      <c r="BH144" s="221"/>
      <c r="BI144" s="221"/>
      <c r="BJ144" s="221"/>
      <c r="BK144" s="221"/>
      <c r="BL144" s="221"/>
      <c r="BM144" s="221"/>
      <c r="BN144" s="221"/>
      <c r="BO144" s="221"/>
      <c r="BP144" s="221"/>
      <c r="BQ144" s="221"/>
      <c r="BR144" s="221"/>
      <c r="BS144" s="221"/>
      <c r="BT144" s="221"/>
      <c r="BU144" s="221"/>
      <c r="BV144" s="221"/>
      <c r="BW144" s="221"/>
      <c r="BX144" s="221"/>
      <c r="BY144" s="221"/>
      <c r="BZ144" s="221"/>
      <c r="CA144" s="221"/>
      <c r="CB144" s="221"/>
      <c r="CC144" s="221"/>
      <c r="CD144" s="221"/>
      <c r="CE144" s="221"/>
      <c r="CF144" s="221"/>
      <c r="CG144" s="221"/>
      <c r="CH144" s="221"/>
      <c r="CI144" s="221"/>
      <c r="CJ144" s="221"/>
      <c r="CK144" s="221"/>
      <c r="CL144" s="221"/>
      <c r="CM144" s="221"/>
      <c r="CN144" s="221"/>
      <c r="CO144" s="221"/>
      <c r="CP144" s="221"/>
      <c r="CQ144" s="221"/>
      <c r="CR144" s="221"/>
      <c r="CS144" s="221"/>
      <c r="CT144" s="221"/>
      <c r="CU144" s="221"/>
      <c r="CV144" s="221"/>
      <c r="CW144" s="221"/>
      <c r="CX144" s="221"/>
      <c r="CY144" s="221"/>
      <c r="CZ144"/>
    </row>
    <row r="145" spans="5:104">
      <c r="E145" s="1" t="s">
        <v>522</v>
      </c>
      <c r="F145"/>
      <c r="G145" s="1" t="s">
        <v>256</v>
      </c>
      <c r="H145" s="85">
        <v>0</v>
      </c>
      <c r="I145"/>
      <c r="J145" s="39"/>
      <c r="L145" s="231"/>
      <c r="M145" s="293">
        <f t="shared" ref="M145:AR145" ca="1" si="156">IF(SUM(OFFSET(M145,0,-$H$145+1,1,$H$145-1))=0,1,0)*(1-M115*1)*M9</f>
        <v>0</v>
      </c>
      <c r="N145" s="293">
        <f t="shared" ca="1" si="156"/>
        <v>0</v>
      </c>
      <c r="O145" s="293">
        <f t="shared" ca="1" si="156"/>
        <v>0</v>
      </c>
      <c r="P145" s="293">
        <f t="shared" ca="1" si="156"/>
        <v>0</v>
      </c>
      <c r="Q145" s="293">
        <f t="shared" ca="1" si="156"/>
        <v>0</v>
      </c>
      <c r="R145" s="293">
        <f t="shared" ca="1" si="156"/>
        <v>0</v>
      </c>
      <c r="S145" s="293">
        <f t="shared" ca="1" si="156"/>
        <v>0</v>
      </c>
      <c r="T145" s="293">
        <f t="shared" ca="1" si="156"/>
        <v>0</v>
      </c>
      <c r="U145" s="293">
        <f t="shared" ca="1" si="156"/>
        <v>0</v>
      </c>
      <c r="V145" s="293">
        <f t="shared" ca="1" si="156"/>
        <v>0</v>
      </c>
      <c r="W145" s="293">
        <f t="shared" ca="1" si="156"/>
        <v>0</v>
      </c>
      <c r="X145" s="293">
        <f t="shared" ca="1" si="156"/>
        <v>0</v>
      </c>
      <c r="Y145" s="293">
        <f t="shared" ca="1" si="156"/>
        <v>0</v>
      </c>
      <c r="Z145" s="293">
        <f t="shared" ca="1" si="156"/>
        <v>0</v>
      </c>
      <c r="AA145" s="293">
        <f t="shared" ca="1" si="156"/>
        <v>0</v>
      </c>
      <c r="AB145" s="293">
        <f t="shared" ca="1" si="156"/>
        <v>0</v>
      </c>
      <c r="AC145" s="293">
        <f t="shared" ca="1" si="156"/>
        <v>0</v>
      </c>
      <c r="AD145" s="293">
        <f t="shared" ca="1" si="156"/>
        <v>0</v>
      </c>
      <c r="AE145" s="293">
        <f t="shared" ca="1" si="156"/>
        <v>0</v>
      </c>
      <c r="AF145" s="293">
        <f t="shared" ca="1" si="156"/>
        <v>0</v>
      </c>
      <c r="AG145" s="293">
        <f t="shared" ca="1" si="156"/>
        <v>0</v>
      </c>
      <c r="AH145" s="293">
        <f t="shared" ca="1" si="156"/>
        <v>0</v>
      </c>
      <c r="AI145" s="293">
        <f t="shared" ca="1" si="156"/>
        <v>0</v>
      </c>
      <c r="AJ145" s="293">
        <f t="shared" ca="1" si="156"/>
        <v>0</v>
      </c>
      <c r="AK145" s="293">
        <f t="shared" ca="1" si="156"/>
        <v>0</v>
      </c>
      <c r="AL145" s="293">
        <f t="shared" ca="1" si="156"/>
        <v>0</v>
      </c>
      <c r="AM145" s="293">
        <f t="shared" ca="1" si="156"/>
        <v>0</v>
      </c>
      <c r="AN145" s="293">
        <f t="shared" ca="1" si="156"/>
        <v>0</v>
      </c>
      <c r="AO145" s="293">
        <f t="shared" ca="1" si="156"/>
        <v>0</v>
      </c>
      <c r="AP145" s="293">
        <f ca="1">IF(SUM(OFFSET(AP145,0,-$H$145+1,1,$H$145-1))=0,1,0)*(1-AP115*1)*AP9</f>
        <v>0</v>
      </c>
      <c r="AQ145" s="293">
        <f t="shared" ca="1" si="156"/>
        <v>0</v>
      </c>
      <c r="AR145" s="293">
        <f t="shared" ca="1" si="156"/>
        <v>0</v>
      </c>
      <c r="AS145" s="293">
        <f t="shared" ref="AS145:BX145" ca="1" si="157">IF(SUM(OFFSET(AS145,0,-$H$145+1,1,$H$145-1))=0,1,0)*(1-AS115*1)*AS9</f>
        <v>0</v>
      </c>
      <c r="AT145" s="293">
        <f t="shared" ca="1" si="157"/>
        <v>0</v>
      </c>
      <c r="AU145" s="293">
        <f t="shared" ca="1" si="157"/>
        <v>0</v>
      </c>
      <c r="AV145" s="293">
        <f t="shared" ca="1" si="157"/>
        <v>0</v>
      </c>
      <c r="AW145" s="293">
        <f t="shared" ca="1" si="157"/>
        <v>0</v>
      </c>
      <c r="AX145" s="293">
        <f t="shared" ca="1" si="157"/>
        <v>0</v>
      </c>
      <c r="AY145" s="293">
        <f t="shared" ca="1" si="157"/>
        <v>0</v>
      </c>
      <c r="AZ145" s="293">
        <f t="shared" ca="1" si="157"/>
        <v>0</v>
      </c>
      <c r="BA145" s="293">
        <f t="shared" ca="1" si="157"/>
        <v>0</v>
      </c>
      <c r="BB145" s="293">
        <f t="shared" ca="1" si="157"/>
        <v>0</v>
      </c>
      <c r="BC145" s="293">
        <f t="shared" ca="1" si="157"/>
        <v>0</v>
      </c>
      <c r="BD145" s="293">
        <f t="shared" ca="1" si="157"/>
        <v>0</v>
      </c>
      <c r="BE145" s="293">
        <f t="shared" ca="1" si="157"/>
        <v>0</v>
      </c>
      <c r="BF145" s="293">
        <f t="shared" ca="1" si="157"/>
        <v>0</v>
      </c>
      <c r="BG145" s="293">
        <f t="shared" ca="1" si="157"/>
        <v>0</v>
      </c>
      <c r="BH145" s="293">
        <f t="shared" ca="1" si="157"/>
        <v>0</v>
      </c>
      <c r="BI145" s="293">
        <f t="shared" ca="1" si="157"/>
        <v>0</v>
      </c>
      <c r="BJ145" s="293">
        <f t="shared" ca="1" si="157"/>
        <v>0</v>
      </c>
      <c r="BK145" s="293">
        <f t="shared" ca="1" si="157"/>
        <v>0</v>
      </c>
      <c r="BL145" s="293">
        <f t="shared" ca="1" si="157"/>
        <v>0</v>
      </c>
      <c r="BM145" s="293">
        <f t="shared" ca="1" si="157"/>
        <v>0</v>
      </c>
      <c r="BN145" s="293">
        <f t="shared" ca="1" si="157"/>
        <v>0</v>
      </c>
      <c r="BO145" s="293">
        <f t="shared" ca="1" si="157"/>
        <v>0</v>
      </c>
      <c r="BP145" s="293">
        <f t="shared" ca="1" si="157"/>
        <v>0</v>
      </c>
      <c r="BQ145" s="293">
        <f t="shared" ca="1" si="157"/>
        <v>0</v>
      </c>
      <c r="BR145" s="293">
        <f t="shared" ca="1" si="157"/>
        <v>0</v>
      </c>
      <c r="BS145" s="293">
        <f t="shared" ca="1" si="157"/>
        <v>0</v>
      </c>
      <c r="BT145" s="293">
        <f t="shared" ca="1" si="157"/>
        <v>0</v>
      </c>
      <c r="BU145" s="293">
        <f t="shared" ca="1" si="157"/>
        <v>0</v>
      </c>
      <c r="BV145" s="293">
        <f t="shared" ca="1" si="157"/>
        <v>0</v>
      </c>
      <c r="BW145" s="293">
        <f t="shared" ca="1" si="157"/>
        <v>0</v>
      </c>
      <c r="BX145" s="293">
        <f t="shared" ca="1" si="157"/>
        <v>0</v>
      </c>
      <c r="BY145" s="293">
        <f t="shared" ref="BY145:CV145" ca="1" si="158">IF(SUM(OFFSET(BY145,0,-$H$145+1,1,$H$145-1))=0,1,0)*(1-BY115*1)*BY9</f>
        <v>0</v>
      </c>
      <c r="BZ145" s="293">
        <f t="shared" ca="1" si="158"/>
        <v>0</v>
      </c>
      <c r="CA145" s="293">
        <f t="shared" ca="1" si="158"/>
        <v>0</v>
      </c>
      <c r="CB145" s="293">
        <f t="shared" ca="1" si="158"/>
        <v>0</v>
      </c>
      <c r="CC145" s="293">
        <f t="shared" ca="1" si="158"/>
        <v>0</v>
      </c>
      <c r="CD145" s="293">
        <f t="shared" ca="1" si="158"/>
        <v>0</v>
      </c>
      <c r="CE145" s="293">
        <f t="shared" ca="1" si="158"/>
        <v>0</v>
      </c>
      <c r="CF145" s="293">
        <f t="shared" ca="1" si="158"/>
        <v>0</v>
      </c>
      <c r="CG145" s="293">
        <f t="shared" ca="1" si="158"/>
        <v>0</v>
      </c>
      <c r="CH145" s="293">
        <f t="shared" ca="1" si="158"/>
        <v>0</v>
      </c>
      <c r="CI145" s="293">
        <f t="shared" ca="1" si="158"/>
        <v>0</v>
      </c>
      <c r="CJ145" s="293">
        <f t="shared" ca="1" si="158"/>
        <v>0</v>
      </c>
      <c r="CK145" s="293">
        <f t="shared" ca="1" si="158"/>
        <v>0</v>
      </c>
      <c r="CL145" s="293">
        <f t="shared" ca="1" si="158"/>
        <v>0</v>
      </c>
      <c r="CM145" s="293">
        <f t="shared" ca="1" si="158"/>
        <v>0</v>
      </c>
      <c r="CN145" s="293">
        <f t="shared" ca="1" si="158"/>
        <v>0</v>
      </c>
      <c r="CO145" s="293">
        <f t="shared" ca="1" si="158"/>
        <v>0</v>
      </c>
      <c r="CP145" s="293">
        <f t="shared" ca="1" si="158"/>
        <v>0</v>
      </c>
      <c r="CQ145" s="293">
        <f t="shared" ca="1" si="158"/>
        <v>0</v>
      </c>
      <c r="CR145" s="293">
        <f t="shared" ca="1" si="158"/>
        <v>0</v>
      </c>
      <c r="CS145" s="293">
        <f t="shared" ca="1" si="158"/>
        <v>0</v>
      </c>
      <c r="CT145" s="293">
        <f t="shared" ca="1" si="158"/>
        <v>0</v>
      </c>
      <c r="CU145" s="293">
        <f t="shared" ca="1" si="158"/>
        <v>0</v>
      </c>
      <c r="CV145" s="293">
        <f t="shared" ca="1" si="158"/>
        <v>0</v>
      </c>
      <c r="CZ145"/>
    </row>
    <row r="146" spans="5:104">
      <c r="E146" s="1" t="s">
        <v>523</v>
      </c>
      <c r="F146"/>
      <c r="G146" s="1" t="s">
        <v>256</v>
      </c>
      <c r="H146" s="248"/>
      <c r="I146"/>
      <c r="J146" s="39"/>
      <c r="L146" s="231"/>
      <c r="M146" s="293">
        <f ca="1">SUM($M145:M145)</f>
        <v>0</v>
      </c>
      <c r="N146" s="293">
        <f ca="1">SUM($M145:N145)</f>
        <v>0</v>
      </c>
      <c r="O146" s="293">
        <f ca="1">SUM($M145:O145)</f>
        <v>0</v>
      </c>
      <c r="P146" s="293">
        <f ca="1">SUM($M145:P145)</f>
        <v>0</v>
      </c>
      <c r="Q146" s="293">
        <f ca="1">SUM($M145:Q145)</f>
        <v>0</v>
      </c>
      <c r="R146" s="293">
        <f ca="1">SUM($M145:R145)</f>
        <v>0</v>
      </c>
      <c r="S146" s="293">
        <f ca="1">SUM($M145:S145)</f>
        <v>0</v>
      </c>
      <c r="T146" s="293">
        <f ca="1">SUM($M145:T145)</f>
        <v>0</v>
      </c>
      <c r="U146" s="293">
        <f ca="1">SUM($M145:U145)</f>
        <v>0</v>
      </c>
      <c r="V146" s="293">
        <f ca="1">SUM($M145:V145)</f>
        <v>0</v>
      </c>
      <c r="W146" s="293">
        <f ca="1">SUM($M145:W145)</f>
        <v>0</v>
      </c>
      <c r="X146" s="293">
        <f ca="1">SUM($M145:X145)</f>
        <v>0</v>
      </c>
      <c r="Y146" s="293">
        <f ca="1">SUM($M145:Y145)</f>
        <v>0</v>
      </c>
      <c r="Z146" s="293">
        <f ca="1">SUM($M145:Z145)</f>
        <v>0</v>
      </c>
      <c r="AA146" s="293">
        <f ca="1">SUM($M145:AA145)</f>
        <v>0</v>
      </c>
      <c r="AB146" s="293">
        <f ca="1">SUM($M145:AB145)</f>
        <v>0</v>
      </c>
      <c r="AC146" s="293">
        <f ca="1">SUM($M145:AC145)</f>
        <v>0</v>
      </c>
      <c r="AD146" s="293">
        <f ca="1">SUM($M145:AD145)</f>
        <v>0</v>
      </c>
      <c r="AE146" s="293">
        <f ca="1">SUM($M145:AE145)</f>
        <v>0</v>
      </c>
      <c r="AF146" s="293">
        <f ca="1">SUM($M145:AF145)</f>
        <v>0</v>
      </c>
      <c r="AG146" s="293">
        <f ca="1">SUM($M145:AG145)</f>
        <v>0</v>
      </c>
      <c r="AH146" s="293">
        <f ca="1">SUM($M145:AH145)</f>
        <v>0</v>
      </c>
      <c r="AI146" s="293">
        <f ca="1">SUM($M145:AI145)</f>
        <v>0</v>
      </c>
      <c r="AJ146" s="293">
        <f ca="1">SUM($M145:AJ145)</f>
        <v>0</v>
      </c>
      <c r="AK146" s="293">
        <f ca="1">SUM($M145:AK145)</f>
        <v>0</v>
      </c>
      <c r="AL146" s="293">
        <f ca="1">SUM($M145:AL145)</f>
        <v>0</v>
      </c>
      <c r="AM146" s="293">
        <f ca="1">SUM($M145:AM145)</f>
        <v>0</v>
      </c>
      <c r="AN146" s="293">
        <f ca="1">SUM($M145:AN145)</f>
        <v>0</v>
      </c>
      <c r="AO146" s="293">
        <f ca="1">SUM($M145:AO145)*AO9</f>
        <v>0</v>
      </c>
      <c r="AP146" s="293">
        <f ca="1">SUM($M145:AP145)*AP9</f>
        <v>0</v>
      </c>
      <c r="AQ146" s="293">
        <f ca="1">SUM($M145:AQ145)*AQ9</f>
        <v>0</v>
      </c>
      <c r="AR146" s="293">
        <f ca="1">SUM($M145:AR145)*AR9</f>
        <v>0</v>
      </c>
      <c r="AS146" s="293">
        <f ca="1">SUM($M145:AS145)*AS9</f>
        <v>0</v>
      </c>
      <c r="AT146" s="293">
        <f ca="1">SUM($M145:AT145)*AT9</f>
        <v>0</v>
      </c>
      <c r="AU146" s="293">
        <f ca="1">SUM($M145:AU145)*AU9</f>
        <v>0</v>
      </c>
      <c r="AV146" s="293">
        <f ca="1">SUM($M145:AV145)*AV9</f>
        <v>0</v>
      </c>
      <c r="AW146" s="293">
        <f ca="1">SUM($M145:AW145)*AW9</f>
        <v>0</v>
      </c>
      <c r="AX146" s="293">
        <f ca="1">SUM($M145:AX145)*AX9</f>
        <v>0</v>
      </c>
      <c r="AY146" s="293">
        <f ca="1">SUM($M145:AY145)*AY9</f>
        <v>0</v>
      </c>
      <c r="AZ146" s="293">
        <f ca="1">SUM($M145:AZ145)*AZ9</f>
        <v>0</v>
      </c>
      <c r="BA146" s="293">
        <f ca="1">SUM($M145:BA145)*BA9</f>
        <v>0</v>
      </c>
      <c r="BB146" s="293">
        <f ca="1">SUM($M145:BB145)*BB9</f>
        <v>0</v>
      </c>
      <c r="BC146" s="293">
        <f ca="1">SUM($M145:BC145)*BC9</f>
        <v>0</v>
      </c>
      <c r="BD146" s="293">
        <f ca="1">SUM($M145:BD145)*BD9</f>
        <v>0</v>
      </c>
      <c r="BE146" s="293">
        <f ca="1">SUM($M145:BE145)*BE9</f>
        <v>0</v>
      </c>
      <c r="BF146" s="293">
        <f ca="1">SUM($M145:BF145)*BF9</f>
        <v>0</v>
      </c>
      <c r="BG146" s="293">
        <f ca="1">SUM($M145:BG145)*BG9</f>
        <v>0</v>
      </c>
      <c r="BH146" s="293">
        <f ca="1">SUM($M145:BH145)*BH9</f>
        <v>0</v>
      </c>
      <c r="BI146" s="293">
        <f ca="1">SUM($M145:BI145)*BI9</f>
        <v>0</v>
      </c>
      <c r="BJ146" s="293">
        <f ca="1">SUM($M145:BJ145)*BJ9</f>
        <v>0</v>
      </c>
      <c r="BK146" s="293">
        <f ca="1">SUM($M145:BK145)*BK9</f>
        <v>0</v>
      </c>
      <c r="BL146" s="293">
        <f ca="1">SUM($M145:BL145)*BL9</f>
        <v>0</v>
      </c>
      <c r="BM146" s="293">
        <f ca="1">SUM($M145:BM145)*BM9</f>
        <v>0</v>
      </c>
      <c r="BN146" s="293">
        <f ca="1">SUM($M145:BN145)*BN9</f>
        <v>0</v>
      </c>
      <c r="BO146" s="293">
        <f ca="1">SUM($M145:BO145)*BO9</f>
        <v>0</v>
      </c>
      <c r="BP146" s="293">
        <f ca="1">SUM($M145:BP145)*BP9</f>
        <v>0</v>
      </c>
      <c r="BQ146" s="293">
        <f ca="1">SUM($M145:BQ145)*BQ9</f>
        <v>0</v>
      </c>
      <c r="BR146" s="293">
        <f ca="1">SUM($M145:BR145)*BR9</f>
        <v>0</v>
      </c>
      <c r="BS146" s="293">
        <f ca="1">SUM($M145:BS145)*BS9</f>
        <v>0</v>
      </c>
      <c r="BT146" s="293">
        <f ca="1">SUM($M145:BT145)*BT9</f>
        <v>0</v>
      </c>
      <c r="BU146" s="293">
        <f ca="1">SUM($M145:BU145)*BU9</f>
        <v>0</v>
      </c>
      <c r="BV146" s="293">
        <f ca="1">SUM($M145:BV145)*BV9</f>
        <v>0</v>
      </c>
      <c r="BW146" s="293">
        <f ca="1">SUM($M145:BW145)*BW9</f>
        <v>0</v>
      </c>
      <c r="BX146" s="293">
        <f ca="1">SUM($M145:BX145)*BX9</f>
        <v>0</v>
      </c>
      <c r="BY146" s="293">
        <f ca="1">SUM($M145:BY145)*BY9</f>
        <v>0</v>
      </c>
      <c r="BZ146" s="293">
        <f ca="1">SUM($M145:BZ145)*BZ9</f>
        <v>0</v>
      </c>
      <c r="CA146" s="293">
        <f ca="1">SUM($M145:CA145)*CA9</f>
        <v>0</v>
      </c>
      <c r="CB146" s="293">
        <f ca="1">SUM($M145:CB145)*CB9</f>
        <v>0</v>
      </c>
      <c r="CC146" s="293">
        <f ca="1">SUM($M145:CC145)*CC9</f>
        <v>0</v>
      </c>
      <c r="CD146" s="293">
        <f ca="1">SUM($M145:CD145)*CD9</f>
        <v>0</v>
      </c>
      <c r="CE146" s="293">
        <f ca="1">SUM($M145:CE145)*CE9</f>
        <v>0</v>
      </c>
      <c r="CF146" s="293">
        <f ca="1">SUM($M145:CF145)*CF9</f>
        <v>0</v>
      </c>
      <c r="CG146" s="293">
        <f ca="1">SUM($M145:CG145)*CG9</f>
        <v>0</v>
      </c>
      <c r="CH146" s="293">
        <f ca="1">SUM($M145:CH145)*CH9</f>
        <v>0</v>
      </c>
      <c r="CI146" s="293">
        <f ca="1">SUM($M145:CI145)*CI9</f>
        <v>0</v>
      </c>
      <c r="CJ146" s="293">
        <f ca="1">SUM($M145:CJ145)*CJ9</f>
        <v>0</v>
      </c>
      <c r="CK146" s="293">
        <f ca="1">SUM($M145:CK145)*CK9</f>
        <v>0</v>
      </c>
      <c r="CL146" s="293">
        <f ca="1">SUM($M145:CL145)*CL9</f>
        <v>0</v>
      </c>
      <c r="CM146" s="293">
        <f ca="1">SUM($M145:CM145)*CM9</f>
        <v>0</v>
      </c>
      <c r="CN146" s="293">
        <f ca="1">SUM($M145:CN145)*CN9</f>
        <v>0</v>
      </c>
      <c r="CO146" s="293">
        <f ca="1">SUM($M145:CO145)*CO9</f>
        <v>0</v>
      </c>
      <c r="CP146" s="293">
        <f ca="1">SUM($M145:CP145)*CP9</f>
        <v>0</v>
      </c>
      <c r="CQ146" s="293">
        <f ca="1">SUM($M145:CQ145)*CQ9</f>
        <v>0</v>
      </c>
      <c r="CR146" s="293">
        <f ca="1">SUM($M145:CR145)*CR9</f>
        <v>0</v>
      </c>
      <c r="CS146" s="293">
        <f ca="1">SUM($M145:CS145)*CS9</f>
        <v>0</v>
      </c>
      <c r="CT146" s="293">
        <f ca="1">SUM($M145:CT145)*CT9</f>
        <v>0</v>
      </c>
      <c r="CU146" s="293">
        <f ca="1">SUM($M145:CU145)*CU9</f>
        <v>0</v>
      </c>
      <c r="CV146" s="293">
        <f ca="1">SUM($M145:CV145)*CV9</f>
        <v>0</v>
      </c>
      <c r="CZ146"/>
    </row>
    <row r="147" spans="5:104">
      <c r="E147" s="1" t="s">
        <v>524</v>
      </c>
      <c r="F147"/>
      <c r="G147" s="1" t="s">
        <v>187</v>
      </c>
      <c r="H147" s="1" t="s">
        <v>525</v>
      </c>
      <c r="I147"/>
      <c r="J147" s="39"/>
      <c r="L147" s="231"/>
      <c r="M147" s="10">
        <f t="shared" ref="M147:AR147" si="159">IF(L145=1,L148,L147)*(M8+M9)</f>
        <v>0</v>
      </c>
      <c r="N147" s="10">
        <f t="shared" ca="1" si="159"/>
        <v>0</v>
      </c>
      <c r="O147" s="10">
        <f t="shared" ca="1" si="159"/>
        <v>0</v>
      </c>
      <c r="P147" s="10">
        <f t="shared" ca="1" si="159"/>
        <v>0</v>
      </c>
      <c r="Q147" s="10">
        <f t="shared" ca="1" si="159"/>
        <v>0</v>
      </c>
      <c r="R147" s="10">
        <f t="shared" ca="1" si="159"/>
        <v>0</v>
      </c>
      <c r="S147" s="10">
        <f t="shared" ca="1" si="159"/>
        <v>0</v>
      </c>
      <c r="T147" s="10">
        <f t="shared" ca="1" si="159"/>
        <v>0</v>
      </c>
      <c r="U147" s="10">
        <f t="shared" ca="1" si="159"/>
        <v>0</v>
      </c>
      <c r="V147" s="10">
        <f t="shared" ca="1" si="159"/>
        <v>0</v>
      </c>
      <c r="W147" s="10">
        <f t="shared" ca="1" si="159"/>
        <v>0</v>
      </c>
      <c r="X147" s="10">
        <f t="shared" ca="1" si="159"/>
        <v>0</v>
      </c>
      <c r="Y147" s="10">
        <f t="shared" ca="1" si="159"/>
        <v>0</v>
      </c>
      <c r="Z147" s="10">
        <f t="shared" ca="1" si="159"/>
        <v>0</v>
      </c>
      <c r="AA147" s="10">
        <f t="shared" ca="1" si="159"/>
        <v>0</v>
      </c>
      <c r="AB147" s="10">
        <f t="shared" ca="1" si="159"/>
        <v>0</v>
      </c>
      <c r="AC147" s="10">
        <f ca="1">IF(AB145=1,AB148,AB147)*(AC8+AC9)</f>
        <v>0</v>
      </c>
      <c r="AD147" s="10">
        <f t="shared" ca="1" si="159"/>
        <v>0</v>
      </c>
      <c r="AE147" s="10">
        <f t="shared" ca="1" si="159"/>
        <v>0</v>
      </c>
      <c r="AF147" s="10">
        <f t="shared" ca="1" si="159"/>
        <v>0</v>
      </c>
      <c r="AG147" s="10">
        <f t="shared" ca="1" si="159"/>
        <v>0</v>
      </c>
      <c r="AH147" s="10">
        <f t="shared" ca="1" si="159"/>
        <v>0</v>
      </c>
      <c r="AI147" s="10">
        <f t="shared" ca="1" si="159"/>
        <v>0</v>
      </c>
      <c r="AJ147" s="10">
        <f t="shared" ca="1" si="159"/>
        <v>0</v>
      </c>
      <c r="AK147" s="10">
        <f t="shared" ca="1" si="159"/>
        <v>0</v>
      </c>
      <c r="AL147" s="10">
        <f t="shared" ca="1" si="159"/>
        <v>0</v>
      </c>
      <c r="AM147" s="10">
        <f t="shared" ca="1" si="159"/>
        <v>0</v>
      </c>
      <c r="AN147" s="10">
        <f t="shared" ca="1" si="159"/>
        <v>0</v>
      </c>
      <c r="AO147" s="10">
        <f t="shared" ca="1" si="159"/>
        <v>0</v>
      </c>
      <c r="AP147" s="10">
        <f t="shared" ca="1" si="159"/>
        <v>0</v>
      </c>
      <c r="AQ147" s="10">
        <f ca="1">IF(AP145=1,AP148,AP147)*(AQ8+AQ9)</f>
        <v>0</v>
      </c>
      <c r="AR147" s="10">
        <f t="shared" ca="1" si="159"/>
        <v>0</v>
      </c>
      <c r="AS147" s="10">
        <f t="shared" ref="AS147:BX147" ca="1" si="160">IF(AR145=1,AR148,AR147)*(AS8+AS9)</f>
        <v>0</v>
      </c>
      <c r="AT147" s="10">
        <f t="shared" ca="1" si="160"/>
        <v>0</v>
      </c>
      <c r="AU147" s="10">
        <f t="shared" ca="1" si="160"/>
        <v>0</v>
      </c>
      <c r="AV147" s="10">
        <f t="shared" ca="1" si="160"/>
        <v>0</v>
      </c>
      <c r="AW147" s="10">
        <f t="shared" ca="1" si="160"/>
        <v>0</v>
      </c>
      <c r="AX147" s="10">
        <f t="shared" ca="1" si="160"/>
        <v>0</v>
      </c>
      <c r="AY147" s="10">
        <f t="shared" ca="1" si="160"/>
        <v>0</v>
      </c>
      <c r="AZ147" s="10">
        <f t="shared" ca="1" si="160"/>
        <v>0</v>
      </c>
      <c r="BA147" s="10">
        <f t="shared" ca="1" si="160"/>
        <v>0</v>
      </c>
      <c r="BB147" s="10">
        <f t="shared" ca="1" si="160"/>
        <v>0</v>
      </c>
      <c r="BC147" s="10">
        <f t="shared" ca="1" si="160"/>
        <v>0</v>
      </c>
      <c r="BD147" s="10">
        <f t="shared" ca="1" si="160"/>
        <v>0</v>
      </c>
      <c r="BE147" s="10">
        <f t="shared" ca="1" si="160"/>
        <v>0</v>
      </c>
      <c r="BF147" s="10">
        <f t="shared" ca="1" si="160"/>
        <v>0</v>
      </c>
      <c r="BG147" s="10">
        <f t="shared" ca="1" si="160"/>
        <v>0</v>
      </c>
      <c r="BH147" s="10">
        <f t="shared" ca="1" si="160"/>
        <v>0</v>
      </c>
      <c r="BI147" s="10">
        <f t="shared" ca="1" si="160"/>
        <v>0</v>
      </c>
      <c r="BJ147" s="10">
        <f t="shared" ca="1" si="160"/>
        <v>0</v>
      </c>
      <c r="BK147" s="10">
        <f t="shared" ca="1" si="160"/>
        <v>0</v>
      </c>
      <c r="BL147" s="10">
        <f t="shared" ca="1" si="160"/>
        <v>0</v>
      </c>
      <c r="BM147" s="10">
        <f t="shared" ca="1" si="160"/>
        <v>0</v>
      </c>
      <c r="BN147" s="10">
        <f t="shared" ca="1" si="160"/>
        <v>0</v>
      </c>
      <c r="BO147" s="10">
        <f t="shared" ca="1" si="160"/>
        <v>0</v>
      </c>
      <c r="BP147" s="10">
        <f t="shared" ca="1" si="160"/>
        <v>0</v>
      </c>
      <c r="BQ147" s="10">
        <f t="shared" ca="1" si="160"/>
        <v>0</v>
      </c>
      <c r="BR147" s="10">
        <f t="shared" ca="1" si="160"/>
        <v>0</v>
      </c>
      <c r="BS147" s="10">
        <f t="shared" ca="1" si="160"/>
        <v>0</v>
      </c>
      <c r="BT147" s="10">
        <f t="shared" ca="1" si="160"/>
        <v>0</v>
      </c>
      <c r="BU147" s="10">
        <f t="shared" ca="1" si="160"/>
        <v>0</v>
      </c>
      <c r="BV147" s="10">
        <f t="shared" ca="1" si="160"/>
        <v>0</v>
      </c>
      <c r="BW147" s="10">
        <f t="shared" ca="1" si="160"/>
        <v>0</v>
      </c>
      <c r="BX147" s="10">
        <f t="shared" ca="1" si="160"/>
        <v>0</v>
      </c>
      <c r="BY147" s="10">
        <f t="shared" ref="BY147:CV147" ca="1" si="161">IF(BX145=1,BX148,BX147)*(BY8+BY9)</f>
        <v>0</v>
      </c>
      <c r="BZ147" s="10">
        <f t="shared" ca="1" si="161"/>
        <v>0</v>
      </c>
      <c r="CA147" s="10">
        <f t="shared" ca="1" si="161"/>
        <v>0</v>
      </c>
      <c r="CB147" s="10">
        <f t="shared" ca="1" si="161"/>
        <v>0</v>
      </c>
      <c r="CC147" s="10">
        <f t="shared" ca="1" si="161"/>
        <v>0</v>
      </c>
      <c r="CD147" s="10">
        <f t="shared" ca="1" si="161"/>
        <v>0</v>
      </c>
      <c r="CE147" s="10">
        <f t="shared" ca="1" si="161"/>
        <v>0</v>
      </c>
      <c r="CF147" s="10">
        <f t="shared" ca="1" si="161"/>
        <v>0</v>
      </c>
      <c r="CG147" s="10">
        <f t="shared" ca="1" si="161"/>
        <v>0</v>
      </c>
      <c r="CH147" s="10">
        <f t="shared" ca="1" si="161"/>
        <v>0</v>
      </c>
      <c r="CI147" s="10">
        <f t="shared" ca="1" si="161"/>
        <v>0</v>
      </c>
      <c r="CJ147" s="10">
        <f t="shared" ca="1" si="161"/>
        <v>0</v>
      </c>
      <c r="CK147" s="10">
        <f t="shared" ca="1" si="161"/>
        <v>0</v>
      </c>
      <c r="CL147" s="10">
        <f t="shared" ca="1" si="161"/>
        <v>0</v>
      </c>
      <c r="CM147" s="10">
        <f t="shared" ca="1" si="161"/>
        <v>0</v>
      </c>
      <c r="CN147" s="10">
        <f t="shared" ca="1" si="161"/>
        <v>0</v>
      </c>
      <c r="CO147" s="10">
        <f t="shared" ca="1" si="161"/>
        <v>0</v>
      </c>
      <c r="CP147" s="10">
        <f t="shared" ca="1" si="161"/>
        <v>0</v>
      </c>
      <c r="CQ147" s="10">
        <f t="shared" ca="1" si="161"/>
        <v>0</v>
      </c>
      <c r="CR147" s="10">
        <f t="shared" ca="1" si="161"/>
        <v>0</v>
      </c>
      <c r="CS147" s="10">
        <f t="shared" ca="1" si="161"/>
        <v>0</v>
      </c>
      <c r="CT147" s="10">
        <f t="shared" ca="1" si="161"/>
        <v>0</v>
      </c>
      <c r="CU147" s="10">
        <f t="shared" ca="1" si="161"/>
        <v>0</v>
      </c>
      <c r="CV147" s="10">
        <f t="shared" ca="1" si="161"/>
        <v>0</v>
      </c>
      <c r="CZ147"/>
    </row>
    <row r="148" spans="5:104">
      <c r="E148" s="1" t="s">
        <v>186</v>
      </c>
      <c r="F148"/>
      <c r="G148" s="1" t="s">
        <v>187</v>
      </c>
      <c r="H148" s="1" t="s">
        <v>487</v>
      </c>
      <c r="I148"/>
      <c r="J148" s="39"/>
      <c r="L148" s="231"/>
      <c r="M148" s="10">
        <f>M110</f>
        <v>0</v>
      </c>
      <c r="N148" s="10">
        <f t="shared" ref="N148:AR148" si="162">N110</f>
        <v>0</v>
      </c>
      <c r="O148" s="10">
        <f t="shared" si="162"/>
        <v>0</v>
      </c>
      <c r="P148" s="10">
        <f t="shared" si="162"/>
        <v>0</v>
      </c>
      <c r="Q148" s="10">
        <f t="shared" si="162"/>
        <v>0</v>
      </c>
      <c r="R148" s="10">
        <f t="shared" si="162"/>
        <v>0</v>
      </c>
      <c r="S148" s="10">
        <f t="shared" si="162"/>
        <v>0</v>
      </c>
      <c r="T148" s="10">
        <f t="shared" si="162"/>
        <v>0</v>
      </c>
      <c r="U148" s="10">
        <f t="shared" si="162"/>
        <v>0</v>
      </c>
      <c r="V148" s="10">
        <f t="shared" si="162"/>
        <v>0</v>
      </c>
      <c r="W148" s="10">
        <f t="shared" si="162"/>
        <v>0</v>
      </c>
      <c r="X148" s="10">
        <f t="shared" si="162"/>
        <v>0</v>
      </c>
      <c r="Y148" s="10">
        <f t="shared" si="162"/>
        <v>0</v>
      </c>
      <c r="Z148" s="10">
        <f t="shared" si="162"/>
        <v>0</v>
      </c>
      <c r="AA148" s="10">
        <f t="shared" si="162"/>
        <v>0</v>
      </c>
      <c r="AB148" s="10">
        <f t="shared" si="162"/>
        <v>0</v>
      </c>
      <c r="AC148" s="10">
        <f t="shared" si="162"/>
        <v>0</v>
      </c>
      <c r="AD148" s="10">
        <f t="shared" si="162"/>
        <v>0</v>
      </c>
      <c r="AE148" s="10">
        <f t="shared" si="162"/>
        <v>0</v>
      </c>
      <c r="AF148" s="10">
        <f t="shared" si="162"/>
        <v>0</v>
      </c>
      <c r="AG148" s="10">
        <f t="shared" si="162"/>
        <v>0</v>
      </c>
      <c r="AH148" s="10">
        <f t="shared" si="162"/>
        <v>0</v>
      </c>
      <c r="AI148" s="10">
        <f t="shared" si="162"/>
        <v>0</v>
      </c>
      <c r="AJ148" s="10">
        <f t="shared" si="162"/>
        <v>0</v>
      </c>
      <c r="AK148" s="10">
        <f t="shared" si="162"/>
        <v>0</v>
      </c>
      <c r="AL148" s="10">
        <f t="shared" si="162"/>
        <v>0</v>
      </c>
      <c r="AM148" s="10">
        <f t="shared" si="162"/>
        <v>0</v>
      </c>
      <c r="AN148" s="10">
        <f t="shared" si="162"/>
        <v>0</v>
      </c>
      <c r="AO148" s="10">
        <f t="shared" si="162"/>
        <v>0</v>
      </c>
      <c r="AP148" s="10">
        <f t="shared" si="162"/>
        <v>0</v>
      </c>
      <c r="AQ148" s="10">
        <f>AQ110</f>
        <v>0</v>
      </c>
      <c r="AR148" s="10">
        <f t="shared" si="162"/>
        <v>0</v>
      </c>
      <c r="AS148" s="10">
        <f t="shared" ref="AS148:BX148" si="163">AS110</f>
        <v>0</v>
      </c>
      <c r="AT148" s="10">
        <f>AT110</f>
        <v>0</v>
      </c>
      <c r="AU148" s="10">
        <f t="shared" si="163"/>
        <v>0</v>
      </c>
      <c r="AV148" s="10">
        <f t="shared" si="163"/>
        <v>0</v>
      </c>
      <c r="AW148" s="10">
        <f t="shared" si="163"/>
        <v>0</v>
      </c>
      <c r="AX148" s="10">
        <f t="shared" si="163"/>
        <v>0</v>
      </c>
      <c r="AY148" s="10">
        <f t="shared" si="163"/>
        <v>0</v>
      </c>
      <c r="AZ148" s="10">
        <f t="shared" si="163"/>
        <v>0</v>
      </c>
      <c r="BA148" s="10">
        <f t="shared" si="163"/>
        <v>0</v>
      </c>
      <c r="BB148" s="10">
        <f t="shared" si="163"/>
        <v>0</v>
      </c>
      <c r="BC148" s="10">
        <f t="shared" si="163"/>
        <v>0</v>
      </c>
      <c r="BD148" s="10">
        <f t="shared" si="163"/>
        <v>0</v>
      </c>
      <c r="BE148" s="10">
        <f t="shared" si="163"/>
        <v>0</v>
      </c>
      <c r="BF148" s="10">
        <f t="shared" si="163"/>
        <v>0</v>
      </c>
      <c r="BG148" s="10">
        <f t="shared" si="163"/>
        <v>0</v>
      </c>
      <c r="BH148" s="10">
        <f t="shared" si="163"/>
        <v>0</v>
      </c>
      <c r="BI148" s="10">
        <f t="shared" si="163"/>
        <v>0</v>
      </c>
      <c r="BJ148" s="10">
        <f t="shared" si="163"/>
        <v>0</v>
      </c>
      <c r="BK148" s="10">
        <f t="shared" si="163"/>
        <v>0</v>
      </c>
      <c r="BL148" s="10">
        <f t="shared" si="163"/>
        <v>0</v>
      </c>
      <c r="BM148" s="10">
        <f t="shared" si="163"/>
        <v>0</v>
      </c>
      <c r="BN148" s="10">
        <f t="shared" si="163"/>
        <v>0</v>
      </c>
      <c r="BO148" s="10">
        <f t="shared" si="163"/>
        <v>0</v>
      </c>
      <c r="BP148" s="10">
        <f t="shared" si="163"/>
        <v>0</v>
      </c>
      <c r="BQ148" s="10">
        <f t="shared" si="163"/>
        <v>0</v>
      </c>
      <c r="BR148" s="10">
        <f t="shared" si="163"/>
        <v>0</v>
      </c>
      <c r="BS148" s="10">
        <f t="shared" si="163"/>
        <v>0</v>
      </c>
      <c r="BT148" s="10">
        <f t="shared" si="163"/>
        <v>0</v>
      </c>
      <c r="BU148" s="10">
        <f t="shared" si="163"/>
        <v>0</v>
      </c>
      <c r="BV148" s="10">
        <f t="shared" si="163"/>
        <v>0</v>
      </c>
      <c r="BW148" s="10">
        <f t="shared" si="163"/>
        <v>0</v>
      </c>
      <c r="BX148" s="10">
        <f t="shared" si="163"/>
        <v>0</v>
      </c>
      <c r="BY148" s="10">
        <f t="shared" ref="BY148:CV148" si="164">BY110</f>
        <v>0</v>
      </c>
      <c r="BZ148" s="10">
        <f t="shared" si="164"/>
        <v>0</v>
      </c>
      <c r="CA148" s="10">
        <f t="shared" si="164"/>
        <v>0</v>
      </c>
      <c r="CB148" s="10">
        <f t="shared" si="164"/>
        <v>0</v>
      </c>
      <c r="CC148" s="10">
        <f t="shared" si="164"/>
        <v>0</v>
      </c>
      <c r="CD148" s="10">
        <f t="shared" si="164"/>
        <v>0</v>
      </c>
      <c r="CE148" s="10">
        <f t="shared" si="164"/>
        <v>0</v>
      </c>
      <c r="CF148" s="10">
        <f t="shared" si="164"/>
        <v>0</v>
      </c>
      <c r="CG148" s="10">
        <f t="shared" si="164"/>
        <v>0</v>
      </c>
      <c r="CH148" s="10">
        <f t="shared" si="164"/>
        <v>0</v>
      </c>
      <c r="CI148" s="10">
        <f t="shared" si="164"/>
        <v>0</v>
      </c>
      <c r="CJ148" s="10">
        <f t="shared" si="164"/>
        <v>0</v>
      </c>
      <c r="CK148" s="10">
        <f t="shared" si="164"/>
        <v>0</v>
      </c>
      <c r="CL148" s="10">
        <f t="shared" si="164"/>
        <v>0</v>
      </c>
      <c r="CM148" s="10">
        <f t="shared" si="164"/>
        <v>0</v>
      </c>
      <c r="CN148" s="10">
        <f t="shared" si="164"/>
        <v>0</v>
      </c>
      <c r="CO148" s="10">
        <f t="shared" si="164"/>
        <v>0</v>
      </c>
      <c r="CP148" s="10">
        <f t="shared" si="164"/>
        <v>0</v>
      </c>
      <c r="CQ148" s="10">
        <f t="shared" si="164"/>
        <v>0</v>
      </c>
      <c r="CR148" s="10">
        <f t="shared" si="164"/>
        <v>0</v>
      </c>
      <c r="CS148" s="10">
        <f t="shared" si="164"/>
        <v>0</v>
      </c>
      <c r="CT148" s="10">
        <f t="shared" si="164"/>
        <v>0</v>
      </c>
      <c r="CU148" s="10">
        <f t="shared" si="164"/>
        <v>0</v>
      </c>
      <c r="CV148" s="10">
        <f t="shared" si="164"/>
        <v>0</v>
      </c>
      <c r="CZ148"/>
    </row>
    <row r="149" spans="5:104">
      <c r="E149" s="1" t="s">
        <v>526</v>
      </c>
      <c r="F149"/>
      <c r="G149" s="1" t="s">
        <v>154</v>
      </c>
      <c r="H149" s="261">
        <v>0</v>
      </c>
      <c r="I149"/>
      <c r="J149" s="39"/>
      <c r="L149" s="10"/>
      <c r="M149" s="10"/>
      <c r="N149" s="10"/>
      <c r="O149" s="10"/>
      <c r="P149" s="10"/>
      <c r="Q149" s="10"/>
      <c r="R149" s="10"/>
      <c r="S149" s="10"/>
      <c r="T149" s="10"/>
      <c r="U149" s="10"/>
      <c r="V149" s="10"/>
      <c r="W149" s="10"/>
      <c r="X149" s="10"/>
      <c r="Y149" s="10"/>
      <c r="Z149" s="10"/>
      <c r="AA149" s="10"/>
      <c r="AB149" s="10"/>
      <c r="AC149" s="10"/>
      <c r="AD149" s="10"/>
      <c r="AE149" s="10"/>
      <c r="AF149" s="10"/>
      <c r="AG149" s="10"/>
      <c r="AH149" s="10"/>
      <c r="AI149" s="10"/>
      <c r="AJ149" s="10"/>
      <c r="AK149" s="10"/>
      <c r="AL149" s="10"/>
      <c r="AM149" s="10"/>
      <c r="AN149" s="10"/>
      <c r="AO149" s="10"/>
      <c r="AP149" s="10"/>
      <c r="AQ149" s="10"/>
      <c r="AR149" s="10"/>
      <c r="AS149" s="10"/>
      <c r="AT149" s="10"/>
      <c r="AU149" s="10"/>
      <c r="AV149" s="10"/>
      <c r="AW149" s="10"/>
      <c r="AX149" s="10"/>
      <c r="AY149" s="10"/>
      <c r="AZ149" s="10"/>
      <c r="BA149" s="10"/>
      <c r="BB149" s="10"/>
      <c r="BC149" s="10"/>
      <c r="BD149" s="10"/>
      <c r="BE149" s="10"/>
      <c r="BF149" s="10"/>
      <c r="BG149" s="10"/>
      <c r="BH149" s="10"/>
      <c r="BI149" s="10"/>
      <c r="BJ149" s="10"/>
      <c r="BK149" s="10"/>
      <c r="BL149" s="10"/>
      <c r="BM149" s="10"/>
      <c r="BN149" s="10"/>
      <c r="BO149" s="10"/>
      <c r="BP149" s="10"/>
      <c r="BQ149" s="10"/>
      <c r="BR149" s="10"/>
      <c r="BS149" s="10"/>
      <c r="BT149" s="10"/>
      <c r="BU149" s="10"/>
      <c r="BV149" s="10"/>
      <c r="BW149" s="10"/>
      <c r="BX149" s="10"/>
      <c r="BY149" s="10"/>
      <c r="BZ149" s="10"/>
      <c r="CA149" s="10"/>
      <c r="CB149" s="10"/>
      <c r="CC149" s="10"/>
      <c r="CD149" s="10"/>
      <c r="CE149" s="10"/>
      <c r="CF149" s="10"/>
      <c r="CG149" s="10"/>
      <c r="CH149" s="10"/>
      <c r="CI149" s="10"/>
      <c r="CJ149" s="10"/>
      <c r="CK149" s="10"/>
      <c r="CL149" s="10"/>
      <c r="CM149" s="10"/>
      <c r="CN149" s="10"/>
      <c r="CO149" s="10"/>
      <c r="CP149" s="10"/>
      <c r="CQ149" s="10"/>
      <c r="CR149" s="10"/>
      <c r="CS149" s="10"/>
      <c r="CT149" s="10"/>
      <c r="CU149" s="10"/>
      <c r="CV149" s="10"/>
      <c r="CZ149"/>
    </row>
    <row r="150" spans="5:104">
      <c r="E150" s="1" t="s">
        <v>527</v>
      </c>
      <c r="F150"/>
      <c r="H150" s="36"/>
      <c r="I150"/>
      <c r="J150" s="39"/>
      <c r="L150" s="231"/>
      <c r="M150" s="11">
        <f>IFERROR(M148/M147-1,0)</f>
        <v>0</v>
      </c>
      <c r="N150" s="11">
        <f t="shared" ref="N150:AR150" ca="1" si="165">IFERROR(N148/N147-1,0)</f>
        <v>0</v>
      </c>
      <c r="O150" s="11">
        <f t="shared" ca="1" si="165"/>
        <v>0</v>
      </c>
      <c r="P150" s="11">
        <f t="shared" ca="1" si="165"/>
        <v>0</v>
      </c>
      <c r="Q150" s="11">
        <f t="shared" ca="1" si="165"/>
        <v>0</v>
      </c>
      <c r="R150" s="11">
        <f t="shared" ca="1" si="165"/>
        <v>0</v>
      </c>
      <c r="S150" s="11">
        <f t="shared" ca="1" si="165"/>
        <v>0</v>
      </c>
      <c r="T150" s="11">
        <f t="shared" ca="1" si="165"/>
        <v>0</v>
      </c>
      <c r="U150" s="11">
        <f t="shared" ca="1" si="165"/>
        <v>0</v>
      </c>
      <c r="V150" s="11">
        <f t="shared" ca="1" si="165"/>
        <v>0</v>
      </c>
      <c r="W150" s="11">
        <f t="shared" ca="1" si="165"/>
        <v>0</v>
      </c>
      <c r="X150" s="11">
        <f t="shared" ca="1" si="165"/>
        <v>0</v>
      </c>
      <c r="Y150" s="11">
        <f t="shared" ca="1" si="165"/>
        <v>0</v>
      </c>
      <c r="Z150" s="11">
        <f t="shared" ca="1" si="165"/>
        <v>0</v>
      </c>
      <c r="AA150" s="11">
        <f t="shared" ca="1" si="165"/>
        <v>0</v>
      </c>
      <c r="AB150" s="11">
        <f t="shared" ca="1" si="165"/>
        <v>0</v>
      </c>
      <c r="AC150" s="11">
        <f t="shared" ca="1" si="165"/>
        <v>0</v>
      </c>
      <c r="AD150" s="11">
        <f t="shared" ca="1" si="165"/>
        <v>0</v>
      </c>
      <c r="AE150" s="11">
        <f t="shared" ca="1" si="165"/>
        <v>0</v>
      </c>
      <c r="AF150" s="11">
        <f t="shared" ca="1" si="165"/>
        <v>0</v>
      </c>
      <c r="AG150" s="11">
        <f t="shared" ca="1" si="165"/>
        <v>0</v>
      </c>
      <c r="AH150" s="11">
        <f t="shared" ca="1" si="165"/>
        <v>0</v>
      </c>
      <c r="AI150" s="11">
        <f t="shared" ca="1" si="165"/>
        <v>0</v>
      </c>
      <c r="AJ150" s="11">
        <f t="shared" ca="1" si="165"/>
        <v>0</v>
      </c>
      <c r="AK150" s="11">
        <f t="shared" ca="1" si="165"/>
        <v>0</v>
      </c>
      <c r="AL150" s="11">
        <f t="shared" ca="1" si="165"/>
        <v>0</v>
      </c>
      <c r="AM150" s="11">
        <f t="shared" ca="1" si="165"/>
        <v>0</v>
      </c>
      <c r="AN150" s="11">
        <f t="shared" ca="1" si="165"/>
        <v>0</v>
      </c>
      <c r="AO150" s="11">
        <f t="shared" ca="1" si="165"/>
        <v>0</v>
      </c>
      <c r="AP150" s="11">
        <f t="shared" ca="1" si="165"/>
        <v>0</v>
      </c>
      <c r="AQ150" s="11">
        <f ca="1">IFERROR(AQ148/AQ147-1,0)</f>
        <v>0</v>
      </c>
      <c r="AR150" s="11">
        <f t="shared" ca="1" si="165"/>
        <v>0</v>
      </c>
      <c r="AS150" s="11">
        <f t="shared" ref="AS150:BX150" ca="1" si="166">IFERROR(AS148/AS147-1,0)</f>
        <v>0</v>
      </c>
      <c r="AT150" s="11">
        <f ca="1">IFERROR(AT148/AT147-1,0)</f>
        <v>0</v>
      </c>
      <c r="AU150" s="11">
        <f t="shared" ca="1" si="166"/>
        <v>0</v>
      </c>
      <c r="AV150" s="11">
        <f t="shared" ca="1" si="166"/>
        <v>0</v>
      </c>
      <c r="AW150" s="11">
        <f t="shared" ca="1" si="166"/>
        <v>0</v>
      </c>
      <c r="AX150" s="11">
        <f t="shared" ca="1" si="166"/>
        <v>0</v>
      </c>
      <c r="AY150" s="11">
        <f t="shared" ca="1" si="166"/>
        <v>0</v>
      </c>
      <c r="AZ150" s="11">
        <f t="shared" ca="1" si="166"/>
        <v>0</v>
      </c>
      <c r="BA150" s="11">
        <f t="shared" ca="1" si="166"/>
        <v>0</v>
      </c>
      <c r="BB150" s="11">
        <f t="shared" ca="1" si="166"/>
        <v>0</v>
      </c>
      <c r="BC150" s="11">
        <f t="shared" ca="1" si="166"/>
        <v>0</v>
      </c>
      <c r="BD150" s="11">
        <f t="shared" ca="1" si="166"/>
        <v>0</v>
      </c>
      <c r="BE150" s="11">
        <f t="shared" ca="1" si="166"/>
        <v>0</v>
      </c>
      <c r="BF150" s="11">
        <f t="shared" ca="1" si="166"/>
        <v>0</v>
      </c>
      <c r="BG150" s="11">
        <f t="shared" ca="1" si="166"/>
        <v>0</v>
      </c>
      <c r="BH150" s="11">
        <f t="shared" ca="1" si="166"/>
        <v>0</v>
      </c>
      <c r="BI150" s="11">
        <f t="shared" ca="1" si="166"/>
        <v>0</v>
      </c>
      <c r="BJ150" s="11">
        <f t="shared" ca="1" si="166"/>
        <v>0</v>
      </c>
      <c r="BK150" s="11">
        <f t="shared" ca="1" si="166"/>
        <v>0</v>
      </c>
      <c r="BL150" s="11">
        <f t="shared" ca="1" si="166"/>
        <v>0</v>
      </c>
      <c r="BM150" s="11">
        <f t="shared" ca="1" si="166"/>
        <v>0</v>
      </c>
      <c r="BN150" s="11">
        <f t="shared" ca="1" si="166"/>
        <v>0</v>
      </c>
      <c r="BO150" s="11">
        <f t="shared" ca="1" si="166"/>
        <v>0</v>
      </c>
      <c r="BP150" s="11">
        <f t="shared" ca="1" si="166"/>
        <v>0</v>
      </c>
      <c r="BQ150" s="11">
        <f t="shared" ca="1" si="166"/>
        <v>0</v>
      </c>
      <c r="BR150" s="11">
        <f t="shared" ca="1" si="166"/>
        <v>0</v>
      </c>
      <c r="BS150" s="11">
        <f t="shared" ca="1" si="166"/>
        <v>0</v>
      </c>
      <c r="BT150" s="11">
        <f t="shared" ca="1" si="166"/>
        <v>0</v>
      </c>
      <c r="BU150" s="11">
        <f t="shared" ca="1" si="166"/>
        <v>0</v>
      </c>
      <c r="BV150" s="11">
        <f t="shared" ca="1" si="166"/>
        <v>0</v>
      </c>
      <c r="BW150" s="11">
        <f t="shared" ca="1" si="166"/>
        <v>0</v>
      </c>
      <c r="BX150" s="11">
        <f t="shared" ca="1" si="166"/>
        <v>0</v>
      </c>
      <c r="BY150" s="11">
        <f t="shared" ref="BY150:CV150" ca="1" si="167">IFERROR(BY148/BY147-1,0)</f>
        <v>0</v>
      </c>
      <c r="BZ150" s="11">
        <f t="shared" ca="1" si="167"/>
        <v>0</v>
      </c>
      <c r="CA150" s="11">
        <f t="shared" ca="1" si="167"/>
        <v>0</v>
      </c>
      <c r="CB150" s="11">
        <f t="shared" ca="1" si="167"/>
        <v>0</v>
      </c>
      <c r="CC150" s="11">
        <f t="shared" ca="1" si="167"/>
        <v>0</v>
      </c>
      <c r="CD150" s="11">
        <f t="shared" ca="1" si="167"/>
        <v>0</v>
      </c>
      <c r="CE150" s="11">
        <f t="shared" ca="1" si="167"/>
        <v>0</v>
      </c>
      <c r="CF150" s="11">
        <f t="shared" ca="1" si="167"/>
        <v>0</v>
      </c>
      <c r="CG150" s="11">
        <f t="shared" ca="1" si="167"/>
        <v>0</v>
      </c>
      <c r="CH150" s="11">
        <f t="shared" ca="1" si="167"/>
        <v>0</v>
      </c>
      <c r="CI150" s="11">
        <f t="shared" ca="1" si="167"/>
        <v>0</v>
      </c>
      <c r="CJ150" s="11">
        <f t="shared" ca="1" si="167"/>
        <v>0</v>
      </c>
      <c r="CK150" s="11">
        <f t="shared" ca="1" si="167"/>
        <v>0</v>
      </c>
      <c r="CL150" s="11">
        <f t="shared" ca="1" si="167"/>
        <v>0</v>
      </c>
      <c r="CM150" s="11">
        <f t="shared" ca="1" si="167"/>
        <v>0</v>
      </c>
      <c r="CN150" s="11">
        <f t="shared" ca="1" si="167"/>
        <v>0</v>
      </c>
      <c r="CO150" s="11">
        <f t="shared" ca="1" si="167"/>
        <v>0</v>
      </c>
      <c r="CP150" s="11">
        <f t="shared" ca="1" si="167"/>
        <v>0</v>
      </c>
      <c r="CQ150" s="11">
        <f t="shared" ca="1" si="167"/>
        <v>0</v>
      </c>
      <c r="CR150" s="11">
        <f t="shared" ca="1" si="167"/>
        <v>0</v>
      </c>
      <c r="CS150" s="11">
        <f t="shared" ca="1" si="167"/>
        <v>0</v>
      </c>
      <c r="CT150" s="11">
        <f t="shared" ca="1" si="167"/>
        <v>0</v>
      </c>
      <c r="CU150" s="11">
        <f t="shared" ca="1" si="167"/>
        <v>0</v>
      </c>
      <c r="CV150" s="11">
        <f t="shared" ca="1" si="167"/>
        <v>0</v>
      </c>
      <c r="CZ150"/>
    </row>
    <row r="151" spans="5:104">
      <c r="E151" s="1" t="s">
        <v>528</v>
      </c>
      <c r="F151"/>
      <c r="H151" s="1"/>
      <c r="I151"/>
      <c r="J151" s="39"/>
      <c r="L151" s="231"/>
      <c r="M151" s="10" t="b">
        <f ca="1">AND(ABS(M150)&gt;$H$149,M145=1)</f>
        <v>0</v>
      </c>
      <c r="N151" s="10" t="b">
        <f t="shared" ref="N151:BY151" ca="1" si="168">AND(ABS(N150)&gt;$H$149,N145=1)</f>
        <v>0</v>
      </c>
      <c r="O151" s="10" t="b">
        <f t="shared" ca="1" si="168"/>
        <v>0</v>
      </c>
      <c r="P151" s="10" t="b">
        <f t="shared" ca="1" si="168"/>
        <v>0</v>
      </c>
      <c r="Q151" s="10" t="b">
        <f t="shared" ca="1" si="168"/>
        <v>0</v>
      </c>
      <c r="R151" s="10" t="b">
        <f t="shared" ca="1" si="168"/>
        <v>0</v>
      </c>
      <c r="S151" s="10" t="b">
        <f t="shared" ca="1" si="168"/>
        <v>0</v>
      </c>
      <c r="T151" s="10" t="b">
        <f t="shared" ca="1" si="168"/>
        <v>0</v>
      </c>
      <c r="U151" s="10" t="b">
        <f t="shared" ca="1" si="168"/>
        <v>0</v>
      </c>
      <c r="V151" s="10" t="b">
        <f t="shared" ca="1" si="168"/>
        <v>0</v>
      </c>
      <c r="W151" s="10" t="b">
        <f t="shared" ca="1" si="168"/>
        <v>0</v>
      </c>
      <c r="X151" s="10" t="b">
        <f ca="1">AND(ABS(X150)&gt;$H$149,X145=1)</f>
        <v>0</v>
      </c>
      <c r="Y151" s="10" t="b">
        <f t="shared" ca="1" si="168"/>
        <v>0</v>
      </c>
      <c r="Z151" s="10" t="b">
        <f t="shared" ca="1" si="168"/>
        <v>0</v>
      </c>
      <c r="AA151" s="10" t="b">
        <f t="shared" ca="1" si="168"/>
        <v>0</v>
      </c>
      <c r="AB151" s="10" t="b">
        <f t="shared" ca="1" si="168"/>
        <v>0</v>
      </c>
      <c r="AC151" s="10" t="b">
        <f t="shared" ca="1" si="168"/>
        <v>0</v>
      </c>
      <c r="AD151" s="10" t="b">
        <f t="shared" ca="1" si="168"/>
        <v>0</v>
      </c>
      <c r="AE151" s="10" t="b">
        <f t="shared" ca="1" si="168"/>
        <v>0</v>
      </c>
      <c r="AF151" s="10" t="b">
        <f ca="1">AND(ABS(AF150)&gt;$H$149,AF145=1)</f>
        <v>0</v>
      </c>
      <c r="AG151" s="10" t="b">
        <f t="shared" ca="1" si="168"/>
        <v>0</v>
      </c>
      <c r="AH151" s="10" t="b">
        <f t="shared" ca="1" si="168"/>
        <v>0</v>
      </c>
      <c r="AI151" s="10" t="b">
        <f t="shared" ca="1" si="168"/>
        <v>0</v>
      </c>
      <c r="AJ151" s="10" t="b">
        <f t="shared" ca="1" si="168"/>
        <v>0</v>
      </c>
      <c r="AK151" s="10" t="b">
        <f t="shared" ca="1" si="168"/>
        <v>0</v>
      </c>
      <c r="AL151" s="10" t="b">
        <f t="shared" ca="1" si="168"/>
        <v>0</v>
      </c>
      <c r="AM151" s="10" t="b">
        <f t="shared" ca="1" si="168"/>
        <v>0</v>
      </c>
      <c r="AN151" s="10" t="b">
        <f t="shared" ca="1" si="168"/>
        <v>0</v>
      </c>
      <c r="AO151" s="10" t="b">
        <f t="shared" ca="1" si="168"/>
        <v>0</v>
      </c>
      <c r="AP151" s="10" t="b">
        <f t="shared" ca="1" si="168"/>
        <v>0</v>
      </c>
      <c r="AQ151" s="10" t="b">
        <f ca="1">AND(ABS(AQ150)&gt;$H$149,AQ145=1)</f>
        <v>0</v>
      </c>
      <c r="AR151" s="10" t="b">
        <f t="shared" ca="1" si="168"/>
        <v>0</v>
      </c>
      <c r="AS151" s="10" t="b">
        <f t="shared" ca="1" si="168"/>
        <v>0</v>
      </c>
      <c r="AT151" s="10" t="b">
        <f ca="1">AND(ABS(AT150)&gt;$H$149,AT145=1)</f>
        <v>0</v>
      </c>
      <c r="AU151" s="10" t="b">
        <f ca="1">AND(ABS(AU150)&gt;$H$149,AU145=1)</f>
        <v>0</v>
      </c>
      <c r="AV151" s="10" t="b">
        <f t="shared" ca="1" si="168"/>
        <v>0</v>
      </c>
      <c r="AW151" s="10" t="b">
        <f t="shared" ca="1" si="168"/>
        <v>0</v>
      </c>
      <c r="AX151" s="10" t="b">
        <f t="shared" ca="1" si="168"/>
        <v>0</v>
      </c>
      <c r="AY151" s="10" t="b">
        <f t="shared" ca="1" si="168"/>
        <v>0</v>
      </c>
      <c r="AZ151" s="10" t="b">
        <f t="shared" ca="1" si="168"/>
        <v>0</v>
      </c>
      <c r="BA151" s="10" t="b">
        <f t="shared" ca="1" si="168"/>
        <v>0</v>
      </c>
      <c r="BB151" s="10" t="b">
        <f t="shared" ca="1" si="168"/>
        <v>0</v>
      </c>
      <c r="BC151" s="10" t="b">
        <f t="shared" ca="1" si="168"/>
        <v>0</v>
      </c>
      <c r="BD151" s="10" t="b">
        <f t="shared" ca="1" si="168"/>
        <v>0</v>
      </c>
      <c r="BE151" s="10" t="b">
        <f t="shared" ca="1" si="168"/>
        <v>0</v>
      </c>
      <c r="BF151" s="10" t="b">
        <f t="shared" ca="1" si="168"/>
        <v>0</v>
      </c>
      <c r="BG151" s="10" t="b">
        <f t="shared" ca="1" si="168"/>
        <v>0</v>
      </c>
      <c r="BH151" s="10" t="b">
        <f t="shared" ca="1" si="168"/>
        <v>0</v>
      </c>
      <c r="BI151" s="10" t="b">
        <f t="shared" ca="1" si="168"/>
        <v>0</v>
      </c>
      <c r="BJ151" s="10" t="b">
        <f t="shared" ca="1" si="168"/>
        <v>0</v>
      </c>
      <c r="BK151" s="10" t="b">
        <f t="shared" ca="1" si="168"/>
        <v>0</v>
      </c>
      <c r="BL151" s="10" t="b">
        <f t="shared" ca="1" si="168"/>
        <v>0</v>
      </c>
      <c r="BM151" s="10" t="b">
        <f t="shared" ca="1" si="168"/>
        <v>0</v>
      </c>
      <c r="BN151" s="10" t="b">
        <f t="shared" ca="1" si="168"/>
        <v>0</v>
      </c>
      <c r="BO151" s="10" t="b">
        <f t="shared" ca="1" si="168"/>
        <v>0</v>
      </c>
      <c r="BP151" s="10" t="b">
        <f t="shared" ca="1" si="168"/>
        <v>0</v>
      </c>
      <c r="BQ151" s="10" t="b">
        <f t="shared" ca="1" si="168"/>
        <v>0</v>
      </c>
      <c r="BR151" s="10" t="b">
        <f t="shared" ca="1" si="168"/>
        <v>0</v>
      </c>
      <c r="BS151" s="10" t="b">
        <f t="shared" ca="1" si="168"/>
        <v>0</v>
      </c>
      <c r="BT151" s="10" t="b">
        <f t="shared" ca="1" si="168"/>
        <v>0</v>
      </c>
      <c r="BU151" s="10" t="b">
        <f t="shared" ca="1" si="168"/>
        <v>0</v>
      </c>
      <c r="BV151" s="10" t="b">
        <f t="shared" ca="1" si="168"/>
        <v>0</v>
      </c>
      <c r="BW151" s="10" t="b">
        <f t="shared" ca="1" si="168"/>
        <v>0</v>
      </c>
      <c r="BX151" s="10" t="b">
        <f t="shared" ca="1" si="168"/>
        <v>0</v>
      </c>
      <c r="BY151" s="10" t="b">
        <f t="shared" ca="1" si="168"/>
        <v>0</v>
      </c>
      <c r="BZ151" s="10" t="b">
        <f t="shared" ref="BZ151:CV151" ca="1" si="169">AND(ABS(BZ150)&gt;$H$149,BZ145=1)</f>
        <v>0</v>
      </c>
      <c r="CA151" s="10" t="b">
        <f t="shared" ca="1" si="169"/>
        <v>0</v>
      </c>
      <c r="CB151" s="10" t="b">
        <f t="shared" ca="1" si="169"/>
        <v>0</v>
      </c>
      <c r="CC151" s="10" t="b">
        <f t="shared" ca="1" si="169"/>
        <v>0</v>
      </c>
      <c r="CD151" s="10" t="b">
        <f t="shared" ca="1" si="169"/>
        <v>0</v>
      </c>
      <c r="CE151" s="10" t="b">
        <f t="shared" ca="1" si="169"/>
        <v>0</v>
      </c>
      <c r="CF151" s="10" t="b">
        <f t="shared" ca="1" si="169"/>
        <v>0</v>
      </c>
      <c r="CG151" s="10" t="b">
        <f t="shared" ca="1" si="169"/>
        <v>0</v>
      </c>
      <c r="CH151" s="10" t="b">
        <f t="shared" ca="1" si="169"/>
        <v>0</v>
      </c>
      <c r="CI151" s="10" t="b">
        <f t="shared" ca="1" si="169"/>
        <v>0</v>
      </c>
      <c r="CJ151" s="10" t="b">
        <f t="shared" ca="1" si="169"/>
        <v>0</v>
      </c>
      <c r="CK151" s="10" t="b">
        <f t="shared" ca="1" si="169"/>
        <v>0</v>
      </c>
      <c r="CL151" s="10" t="b">
        <f t="shared" ca="1" si="169"/>
        <v>0</v>
      </c>
      <c r="CM151" s="10" t="b">
        <f t="shared" ca="1" si="169"/>
        <v>0</v>
      </c>
      <c r="CN151" s="10" t="b">
        <f t="shared" ca="1" si="169"/>
        <v>0</v>
      </c>
      <c r="CO151" s="10" t="b">
        <f t="shared" ca="1" si="169"/>
        <v>0</v>
      </c>
      <c r="CP151" s="10" t="b">
        <f t="shared" ca="1" si="169"/>
        <v>0</v>
      </c>
      <c r="CQ151" s="10" t="b">
        <f t="shared" ca="1" si="169"/>
        <v>0</v>
      </c>
      <c r="CR151" s="10" t="b">
        <f t="shared" ca="1" si="169"/>
        <v>0</v>
      </c>
      <c r="CS151" s="10" t="b">
        <f t="shared" ca="1" si="169"/>
        <v>0</v>
      </c>
      <c r="CT151" s="10" t="b">
        <f t="shared" ca="1" si="169"/>
        <v>0</v>
      </c>
      <c r="CU151" s="10" t="b">
        <f t="shared" ca="1" si="169"/>
        <v>0</v>
      </c>
      <c r="CV151" s="10" t="b">
        <f t="shared" ca="1" si="169"/>
        <v>0</v>
      </c>
      <c r="CZ151"/>
    </row>
    <row r="152" spans="5:104">
      <c r="F152"/>
      <c r="H152" s="1"/>
      <c r="I152"/>
      <c r="J152" s="39"/>
      <c r="L152" s="10"/>
      <c r="M152" s="10"/>
      <c r="N152" s="10"/>
      <c r="O152" s="10"/>
      <c r="P152" s="10"/>
      <c r="Q152" s="10"/>
      <c r="R152" s="10"/>
      <c r="S152" s="10"/>
      <c r="T152" s="10"/>
      <c r="U152" s="10"/>
      <c r="V152" s="10"/>
      <c r="W152" s="10"/>
      <c r="X152" s="10"/>
      <c r="Y152" s="10"/>
      <c r="Z152" s="10"/>
      <c r="AA152" s="10"/>
      <c r="AB152" s="10"/>
      <c r="AC152" s="10"/>
      <c r="AD152" s="10"/>
      <c r="AE152" s="10"/>
      <c r="AF152" s="10"/>
      <c r="AG152" s="10"/>
      <c r="AH152" s="10"/>
      <c r="AI152" s="10"/>
      <c r="AJ152" s="10"/>
      <c r="AK152" s="10"/>
      <c r="AL152" s="10"/>
      <c r="AM152" s="10"/>
      <c r="AN152" s="10"/>
      <c r="AO152" s="10"/>
      <c r="AP152" s="10"/>
      <c r="AQ152" s="10"/>
      <c r="AR152" s="10"/>
      <c r="AS152" s="10"/>
      <c r="AT152" s="10"/>
      <c r="AU152" s="10"/>
      <c r="AV152" s="10"/>
      <c r="AW152" s="10"/>
      <c r="AX152" s="10"/>
      <c r="AY152" s="10"/>
      <c r="AZ152" s="10"/>
      <c r="BA152" s="10"/>
      <c r="BB152" s="10"/>
      <c r="BC152" s="10"/>
      <c r="BD152" s="10"/>
      <c r="BE152" s="10"/>
      <c r="BF152" s="10"/>
      <c r="BG152" s="10"/>
      <c r="BH152" s="10"/>
      <c r="BI152" s="10"/>
      <c r="BJ152" s="10"/>
      <c r="BK152" s="10"/>
      <c r="BL152" s="10"/>
      <c r="BM152" s="10"/>
      <c r="BN152" s="10"/>
      <c r="BO152" s="10"/>
      <c r="BP152" s="10"/>
      <c r="BQ152" s="10"/>
      <c r="BR152" s="10"/>
      <c r="BS152" s="10"/>
      <c r="BT152" s="10"/>
      <c r="BU152" s="10"/>
      <c r="BV152" s="10"/>
      <c r="BW152" s="10"/>
      <c r="BX152" s="10"/>
      <c r="BY152" s="10"/>
      <c r="BZ152" s="10"/>
      <c r="CA152" s="10"/>
      <c r="CB152" s="10"/>
      <c r="CC152" s="10"/>
      <c r="CD152" s="10"/>
      <c r="CE152" s="10"/>
      <c r="CF152" s="10"/>
      <c r="CG152" s="10"/>
      <c r="CH152" s="10"/>
      <c r="CI152" s="10"/>
      <c r="CJ152" s="10"/>
      <c r="CK152" s="10"/>
      <c r="CL152" s="10"/>
      <c r="CM152" s="10"/>
      <c r="CN152" s="10"/>
      <c r="CO152" s="10"/>
      <c r="CP152" s="10"/>
      <c r="CQ152" s="10"/>
      <c r="CR152" s="10"/>
      <c r="CS152" s="10"/>
      <c r="CT152" s="10"/>
      <c r="CU152" s="10"/>
      <c r="CV152" s="10"/>
      <c r="CZ152"/>
    </row>
    <row r="153" spans="5:104">
      <c r="E153" s="1" t="s">
        <v>529</v>
      </c>
      <c r="F153"/>
      <c r="G153" s="1" t="s">
        <v>164</v>
      </c>
      <c r="H153" s="1"/>
      <c r="I153"/>
      <c r="J153" s="39"/>
      <c r="L153" s="231"/>
      <c r="M153" s="109" t="e">
        <f>RAB!M32</f>
        <v>#N/A</v>
      </c>
      <c r="N153" s="109" t="e">
        <f>RAB!N32</f>
        <v>#N/A</v>
      </c>
      <c r="O153" s="109" t="e">
        <f>RAB!O32</f>
        <v>#N/A</v>
      </c>
      <c r="P153" s="109" t="e">
        <f>RAB!P32</f>
        <v>#N/A</v>
      </c>
      <c r="Q153" s="109" t="e">
        <f>RAB!Q32</f>
        <v>#N/A</v>
      </c>
      <c r="R153" s="109" t="e">
        <f>RAB!R32</f>
        <v>#N/A</v>
      </c>
      <c r="S153" s="109" t="e">
        <f>RAB!S32</f>
        <v>#N/A</v>
      </c>
      <c r="T153" s="109" t="e">
        <f>RAB!T32</f>
        <v>#N/A</v>
      </c>
      <c r="U153" s="109" t="e">
        <f>RAB!U32</f>
        <v>#N/A</v>
      </c>
      <c r="V153" s="109" t="e">
        <f>RAB!V32</f>
        <v>#N/A</v>
      </c>
      <c r="W153" s="109" t="e">
        <f>RAB!W32</f>
        <v>#N/A</v>
      </c>
      <c r="X153" s="109" t="e">
        <f>RAB!X32</f>
        <v>#N/A</v>
      </c>
      <c r="Y153" s="109" t="e">
        <f>RAB!Y32</f>
        <v>#N/A</v>
      </c>
      <c r="Z153" s="109" t="e">
        <f>RAB!Z32</f>
        <v>#N/A</v>
      </c>
      <c r="AA153" s="109" t="e">
        <f>RAB!AA32</f>
        <v>#N/A</v>
      </c>
      <c r="AB153" s="109" t="e">
        <f>RAB!AB32</f>
        <v>#N/A</v>
      </c>
      <c r="AC153" s="109" t="e">
        <f>RAB!AC32</f>
        <v>#N/A</v>
      </c>
      <c r="AD153" s="109" t="e">
        <f>RAB!AD32</f>
        <v>#N/A</v>
      </c>
      <c r="AE153" s="109" t="e">
        <f>RAB!AE32</f>
        <v>#N/A</v>
      </c>
      <c r="AF153" s="109" t="e">
        <f>RAB!AF32</f>
        <v>#N/A</v>
      </c>
      <c r="AG153" s="109" t="e">
        <f>RAB!AG32</f>
        <v>#N/A</v>
      </c>
      <c r="AH153" s="109" t="e">
        <f>RAB!AH32</f>
        <v>#N/A</v>
      </c>
      <c r="AI153" s="109" t="e">
        <f>RAB!AI32</f>
        <v>#N/A</v>
      </c>
      <c r="AJ153" s="109" t="e">
        <f>RAB!AJ32</f>
        <v>#N/A</v>
      </c>
      <c r="AK153" s="109" t="e">
        <f>RAB!AK32</f>
        <v>#N/A</v>
      </c>
      <c r="AL153" s="109" t="e">
        <f>RAB!AL32</f>
        <v>#N/A</v>
      </c>
      <c r="AM153" s="109" t="e">
        <f>RAB!AM32</f>
        <v>#N/A</v>
      </c>
      <c r="AN153" s="109" t="e">
        <f>RAB!AN32</f>
        <v>#N/A</v>
      </c>
      <c r="AO153" s="109" t="e">
        <f>RAB!AO32</f>
        <v>#N/A</v>
      </c>
      <c r="AP153" s="109" t="e">
        <f>RAB!AP32</f>
        <v>#N/A</v>
      </c>
      <c r="AQ153" s="109" t="e">
        <f>RAB!AQ32</f>
        <v>#N/A</v>
      </c>
      <c r="AR153" s="109" t="e">
        <f>RAB!AR32</f>
        <v>#N/A</v>
      </c>
      <c r="AS153" s="109" t="e">
        <f>RAB!AS32</f>
        <v>#N/A</v>
      </c>
      <c r="AT153" s="109" t="e">
        <f>RAB!AT32</f>
        <v>#N/A</v>
      </c>
      <c r="AU153" s="109" t="e">
        <f>RAB!AU32</f>
        <v>#N/A</v>
      </c>
      <c r="AV153" s="109" t="e">
        <f>RAB!AV32</f>
        <v>#N/A</v>
      </c>
      <c r="AW153" s="109" t="e">
        <f>RAB!AW32</f>
        <v>#N/A</v>
      </c>
      <c r="AX153" s="109" t="e">
        <f>RAB!AX32</f>
        <v>#N/A</v>
      </c>
      <c r="AY153" s="109" t="e">
        <f>RAB!AY32</f>
        <v>#N/A</v>
      </c>
      <c r="AZ153" s="109" t="e">
        <f>RAB!AZ32</f>
        <v>#N/A</v>
      </c>
      <c r="BA153" s="109" t="e">
        <f>RAB!BA32</f>
        <v>#N/A</v>
      </c>
      <c r="BB153" s="109" t="e">
        <f>RAB!BB32</f>
        <v>#N/A</v>
      </c>
      <c r="BC153" s="109" t="e">
        <f>RAB!BC32</f>
        <v>#N/A</v>
      </c>
      <c r="BD153" s="109" t="e">
        <f>RAB!BD32</f>
        <v>#N/A</v>
      </c>
      <c r="BE153" s="109" t="e">
        <f>RAB!BE32</f>
        <v>#N/A</v>
      </c>
      <c r="BF153" s="109" t="e">
        <f>RAB!BF32</f>
        <v>#N/A</v>
      </c>
      <c r="BG153" s="109" t="e">
        <f>RAB!BG32</f>
        <v>#N/A</v>
      </c>
      <c r="BH153" s="109" t="e">
        <f>RAB!BH32</f>
        <v>#N/A</v>
      </c>
      <c r="BI153" s="109" t="e">
        <f>RAB!BI32</f>
        <v>#N/A</v>
      </c>
      <c r="BJ153" s="109" t="e">
        <f>RAB!BJ32</f>
        <v>#N/A</v>
      </c>
      <c r="BK153" s="109" t="e">
        <f>RAB!BK32</f>
        <v>#N/A</v>
      </c>
      <c r="BL153" s="109" t="e">
        <f>RAB!BL32</f>
        <v>#N/A</v>
      </c>
      <c r="BM153" s="109" t="e">
        <f>RAB!BM32</f>
        <v>#N/A</v>
      </c>
      <c r="BN153" s="109" t="e">
        <f>RAB!BN32</f>
        <v>#N/A</v>
      </c>
      <c r="BO153" s="109" t="e">
        <f>RAB!BO32</f>
        <v>#N/A</v>
      </c>
      <c r="BP153" s="109" t="e">
        <f>RAB!BP32</f>
        <v>#N/A</v>
      </c>
      <c r="BQ153" s="109" t="e">
        <f>RAB!BQ32</f>
        <v>#N/A</v>
      </c>
      <c r="BR153" s="109" t="e">
        <f>RAB!BR32</f>
        <v>#N/A</v>
      </c>
      <c r="BS153" s="109" t="e">
        <f>RAB!BS32</f>
        <v>#N/A</v>
      </c>
      <c r="BT153" s="109" t="e">
        <f>RAB!BT32</f>
        <v>#N/A</v>
      </c>
      <c r="BU153" s="109" t="e">
        <f>RAB!BU32</f>
        <v>#N/A</v>
      </c>
      <c r="BV153" s="109" t="e">
        <f>RAB!BV32</f>
        <v>#N/A</v>
      </c>
      <c r="BW153" s="109" t="e">
        <f>RAB!BW32</f>
        <v>#N/A</v>
      </c>
      <c r="BX153" s="109" t="e">
        <f>RAB!BX32</f>
        <v>#N/A</v>
      </c>
      <c r="BY153" s="109" t="e">
        <f>RAB!BY32</f>
        <v>#N/A</v>
      </c>
      <c r="BZ153" s="109" t="e">
        <f>RAB!BZ32</f>
        <v>#N/A</v>
      </c>
      <c r="CA153" s="109" t="e">
        <f>RAB!CA32</f>
        <v>#N/A</v>
      </c>
      <c r="CB153" s="109" t="e">
        <f>RAB!CB32</f>
        <v>#N/A</v>
      </c>
      <c r="CC153" s="109" t="e">
        <f>RAB!CC32</f>
        <v>#N/A</v>
      </c>
      <c r="CD153" s="109" t="e">
        <f>RAB!CD32</f>
        <v>#N/A</v>
      </c>
      <c r="CE153" s="109" t="e">
        <f>RAB!CE32</f>
        <v>#N/A</v>
      </c>
      <c r="CF153" s="109" t="e">
        <f>RAB!CF32</f>
        <v>#N/A</v>
      </c>
      <c r="CG153" s="109" t="e">
        <f>RAB!CG32</f>
        <v>#N/A</v>
      </c>
      <c r="CH153" s="109" t="e">
        <f>RAB!CH32</f>
        <v>#N/A</v>
      </c>
      <c r="CI153" s="109" t="e">
        <f>RAB!CI32</f>
        <v>#N/A</v>
      </c>
      <c r="CJ153" s="109" t="e">
        <f>RAB!CJ32</f>
        <v>#N/A</v>
      </c>
      <c r="CK153" s="109" t="e">
        <f>RAB!CK32</f>
        <v>#N/A</v>
      </c>
      <c r="CL153" s="109" t="e">
        <f>RAB!CL32</f>
        <v>#N/A</v>
      </c>
      <c r="CM153" s="109" t="e">
        <f>RAB!CM32</f>
        <v>#N/A</v>
      </c>
      <c r="CN153" s="109" t="e">
        <f>RAB!CN32</f>
        <v>#N/A</v>
      </c>
      <c r="CO153" s="109" t="e">
        <f>RAB!CO32</f>
        <v>#N/A</v>
      </c>
      <c r="CP153" s="109" t="e">
        <f>RAB!CP32</f>
        <v>#N/A</v>
      </c>
      <c r="CQ153" s="109" t="e">
        <f>RAB!CQ32</f>
        <v>#N/A</v>
      </c>
      <c r="CR153" s="109" t="e">
        <f>RAB!CR32</f>
        <v>#N/A</v>
      </c>
      <c r="CS153" s="109" t="e">
        <f>RAB!CS32</f>
        <v>#N/A</v>
      </c>
      <c r="CT153" s="109" t="e">
        <f>RAB!CT32</f>
        <v>#N/A</v>
      </c>
      <c r="CU153" s="109" t="e">
        <f>RAB!CU32</f>
        <v>#N/A</v>
      </c>
      <c r="CV153" s="109" t="e">
        <f>RAB!CV32</f>
        <v>#N/A</v>
      </c>
      <c r="CZ153"/>
    </row>
    <row r="154" spans="5:104">
      <c r="E154" s="1" t="s">
        <v>530</v>
      </c>
      <c r="F154"/>
      <c r="H154" s="1" t="s">
        <v>531</v>
      </c>
      <c r="I154"/>
      <c r="J154" s="39"/>
      <c r="L154" s="231"/>
      <c r="M154" s="107">
        <f t="shared" ref="M154:AR154" ca="1" si="170">M150*M151</f>
        <v>0</v>
      </c>
      <c r="N154" s="107">
        <f ca="1">N150*N151</f>
        <v>0</v>
      </c>
      <c r="O154" s="107">
        <f t="shared" ca="1" si="170"/>
        <v>0</v>
      </c>
      <c r="P154" s="107">
        <f t="shared" ca="1" si="170"/>
        <v>0</v>
      </c>
      <c r="Q154" s="107">
        <f t="shared" ca="1" si="170"/>
        <v>0</v>
      </c>
      <c r="R154" s="107">
        <f t="shared" ca="1" si="170"/>
        <v>0</v>
      </c>
      <c r="S154" s="107">
        <f t="shared" ca="1" si="170"/>
        <v>0</v>
      </c>
      <c r="T154" s="107">
        <f t="shared" ca="1" si="170"/>
        <v>0</v>
      </c>
      <c r="U154" s="107">
        <f t="shared" ca="1" si="170"/>
        <v>0</v>
      </c>
      <c r="V154" s="107">
        <f t="shared" ca="1" si="170"/>
        <v>0</v>
      </c>
      <c r="W154" s="107">
        <f t="shared" ca="1" si="170"/>
        <v>0</v>
      </c>
      <c r="X154" s="107">
        <f t="shared" ca="1" si="170"/>
        <v>0</v>
      </c>
      <c r="Y154" s="107">
        <f t="shared" ca="1" si="170"/>
        <v>0</v>
      </c>
      <c r="Z154" s="107">
        <f t="shared" ca="1" si="170"/>
        <v>0</v>
      </c>
      <c r="AA154" s="107">
        <f t="shared" ca="1" si="170"/>
        <v>0</v>
      </c>
      <c r="AB154" s="107">
        <f t="shared" ca="1" si="170"/>
        <v>0</v>
      </c>
      <c r="AC154" s="107">
        <f t="shared" ca="1" si="170"/>
        <v>0</v>
      </c>
      <c r="AD154" s="107">
        <f t="shared" ca="1" si="170"/>
        <v>0</v>
      </c>
      <c r="AE154" s="107">
        <f ca="1">AE150*AE151</f>
        <v>0</v>
      </c>
      <c r="AF154" s="107">
        <f ca="1">AF150*AF151</f>
        <v>0</v>
      </c>
      <c r="AG154" s="107">
        <f t="shared" ca="1" si="170"/>
        <v>0</v>
      </c>
      <c r="AH154" s="107">
        <f t="shared" ca="1" si="170"/>
        <v>0</v>
      </c>
      <c r="AI154" s="107">
        <f t="shared" ca="1" si="170"/>
        <v>0</v>
      </c>
      <c r="AJ154" s="107">
        <f t="shared" ca="1" si="170"/>
        <v>0</v>
      </c>
      <c r="AK154" s="107">
        <f t="shared" ca="1" si="170"/>
        <v>0</v>
      </c>
      <c r="AL154" s="107">
        <f t="shared" ca="1" si="170"/>
        <v>0</v>
      </c>
      <c r="AM154" s="107">
        <f t="shared" ca="1" si="170"/>
        <v>0</v>
      </c>
      <c r="AN154" s="107">
        <f t="shared" ca="1" si="170"/>
        <v>0</v>
      </c>
      <c r="AO154" s="107">
        <f t="shared" ca="1" si="170"/>
        <v>0</v>
      </c>
      <c r="AP154" s="107">
        <f t="shared" ca="1" si="170"/>
        <v>0</v>
      </c>
      <c r="AQ154" s="107">
        <f t="shared" ca="1" si="170"/>
        <v>0</v>
      </c>
      <c r="AR154" s="107">
        <f t="shared" ca="1" si="170"/>
        <v>0</v>
      </c>
      <c r="AS154" s="107">
        <f t="shared" ref="AS154:BX154" ca="1" si="171">AS150*AS151</f>
        <v>0</v>
      </c>
      <c r="AT154" s="107">
        <f t="shared" ca="1" si="171"/>
        <v>0</v>
      </c>
      <c r="AU154" s="107">
        <f ca="1">AU150*AU151</f>
        <v>0</v>
      </c>
      <c r="AV154" s="107">
        <f t="shared" ca="1" si="171"/>
        <v>0</v>
      </c>
      <c r="AW154" s="107">
        <f t="shared" ca="1" si="171"/>
        <v>0</v>
      </c>
      <c r="AX154" s="107">
        <f t="shared" ca="1" si="171"/>
        <v>0</v>
      </c>
      <c r="AY154" s="107">
        <f t="shared" ca="1" si="171"/>
        <v>0</v>
      </c>
      <c r="AZ154" s="107">
        <f t="shared" ca="1" si="171"/>
        <v>0</v>
      </c>
      <c r="BA154" s="107">
        <f t="shared" ca="1" si="171"/>
        <v>0</v>
      </c>
      <c r="BB154" s="107">
        <f t="shared" ca="1" si="171"/>
        <v>0</v>
      </c>
      <c r="BC154" s="107">
        <f t="shared" ca="1" si="171"/>
        <v>0</v>
      </c>
      <c r="BD154" s="107">
        <f t="shared" ca="1" si="171"/>
        <v>0</v>
      </c>
      <c r="BE154" s="107">
        <f t="shared" ca="1" si="171"/>
        <v>0</v>
      </c>
      <c r="BF154" s="107">
        <f t="shared" ca="1" si="171"/>
        <v>0</v>
      </c>
      <c r="BG154" s="107">
        <f t="shared" ca="1" si="171"/>
        <v>0</v>
      </c>
      <c r="BH154" s="107">
        <f t="shared" ca="1" si="171"/>
        <v>0</v>
      </c>
      <c r="BI154" s="107">
        <f t="shared" ca="1" si="171"/>
        <v>0</v>
      </c>
      <c r="BJ154" s="107">
        <f t="shared" ca="1" si="171"/>
        <v>0</v>
      </c>
      <c r="BK154" s="107">
        <f t="shared" ca="1" si="171"/>
        <v>0</v>
      </c>
      <c r="BL154" s="107">
        <f t="shared" ca="1" si="171"/>
        <v>0</v>
      </c>
      <c r="BM154" s="107">
        <f t="shared" ca="1" si="171"/>
        <v>0</v>
      </c>
      <c r="BN154" s="107">
        <f t="shared" ca="1" si="171"/>
        <v>0</v>
      </c>
      <c r="BO154" s="107">
        <f t="shared" ca="1" si="171"/>
        <v>0</v>
      </c>
      <c r="BP154" s="107">
        <f t="shared" ca="1" si="171"/>
        <v>0</v>
      </c>
      <c r="BQ154" s="107">
        <f t="shared" ca="1" si="171"/>
        <v>0</v>
      </c>
      <c r="BR154" s="107">
        <f t="shared" ca="1" si="171"/>
        <v>0</v>
      </c>
      <c r="BS154" s="107">
        <f t="shared" ca="1" si="171"/>
        <v>0</v>
      </c>
      <c r="BT154" s="107">
        <f t="shared" ca="1" si="171"/>
        <v>0</v>
      </c>
      <c r="BU154" s="107">
        <f t="shared" ca="1" si="171"/>
        <v>0</v>
      </c>
      <c r="BV154" s="107">
        <f t="shared" ca="1" si="171"/>
        <v>0</v>
      </c>
      <c r="BW154" s="107">
        <f t="shared" ca="1" si="171"/>
        <v>0</v>
      </c>
      <c r="BX154" s="107">
        <f t="shared" ca="1" si="171"/>
        <v>0</v>
      </c>
      <c r="BY154" s="107">
        <f t="shared" ref="BY154:CV154" ca="1" si="172">BY150*BY151</f>
        <v>0</v>
      </c>
      <c r="BZ154" s="107">
        <f t="shared" ca="1" si="172"/>
        <v>0</v>
      </c>
      <c r="CA154" s="107">
        <f t="shared" ca="1" si="172"/>
        <v>0</v>
      </c>
      <c r="CB154" s="107">
        <f t="shared" ca="1" si="172"/>
        <v>0</v>
      </c>
      <c r="CC154" s="107">
        <f t="shared" ca="1" si="172"/>
        <v>0</v>
      </c>
      <c r="CD154" s="107">
        <f t="shared" ca="1" si="172"/>
        <v>0</v>
      </c>
      <c r="CE154" s="107">
        <f t="shared" ca="1" si="172"/>
        <v>0</v>
      </c>
      <c r="CF154" s="107">
        <f t="shared" ca="1" si="172"/>
        <v>0</v>
      </c>
      <c r="CG154" s="107">
        <f t="shared" ca="1" si="172"/>
        <v>0</v>
      </c>
      <c r="CH154" s="107">
        <f t="shared" ca="1" si="172"/>
        <v>0</v>
      </c>
      <c r="CI154" s="107">
        <f t="shared" ca="1" si="172"/>
        <v>0</v>
      </c>
      <c r="CJ154" s="107">
        <f t="shared" ca="1" si="172"/>
        <v>0</v>
      </c>
      <c r="CK154" s="107">
        <f t="shared" ca="1" si="172"/>
        <v>0</v>
      </c>
      <c r="CL154" s="107">
        <f t="shared" ca="1" si="172"/>
        <v>0</v>
      </c>
      <c r="CM154" s="107">
        <f t="shared" ca="1" si="172"/>
        <v>0</v>
      </c>
      <c r="CN154" s="107">
        <f t="shared" ca="1" si="172"/>
        <v>0</v>
      </c>
      <c r="CO154" s="107">
        <f t="shared" ca="1" si="172"/>
        <v>0</v>
      </c>
      <c r="CP154" s="107">
        <f t="shared" ca="1" si="172"/>
        <v>0</v>
      </c>
      <c r="CQ154" s="107">
        <f t="shared" ca="1" si="172"/>
        <v>0</v>
      </c>
      <c r="CR154" s="107">
        <f t="shared" ca="1" si="172"/>
        <v>0</v>
      </c>
      <c r="CS154" s="107">
        <f t="shared" ca="1" si="172"/>
        <v>0</v>
      </c>
      <c r="CT154" s="107">
        <f t="shared" ca="1" si="172"/>
        <v>0</v>
      </c>
      <c r="CU154" s="107">
        <f t="shared" ca="1" si="172"/>
        <v>0</v>
      </c>
      <c r="CV154" s="107">
        <f t="shared" ca="1" si="172"/>
        <v>0</v>
      </c>
      <c r="CZ154"/>
    </row>
    <row r="155" spans="5:104">
      <c r="E155" s="1" t="s">
        <v>532</v>
      </c>
      <c r="F155"/>
      <c r="G155" s="1" t="s">
        <v>164</v>
      </c>
      <c r="H155" s="1" t="s">
        <v>533</v>
      </c>
      <c r="I155"/>
      <c r="J155" s="39"/>
      <c r="L155" s="231"/>
      <c r="M155" s="58" t="e">
        <f t="shared" ref="M155:AR155" ca="1" si="173">M153*M154</f>
        <v>#N/A</v>
      </c>
      <c r="N155" s="58" t="e">
        <f t="shared" ca="1" si="173"/>
        <v>#N/A</v>
      </c>
      <c r="O155" s="58" t="e">
        <f t="shared" ca="1" si="173"/>
        <v>#N/A</v>
      </c>
      <c r="P155" s="58" t="e">
        <f t="shared" ca="1" si="173"/>
        <v>#N/A</v>
      </c>
      <c r="Q155" s="58" t="e">
        <f t="shared" ca="1" si="173"/>
        <v>#N/A</v>
      </c>
      <c r="R155" s="58" t="e">
        <f t="shared" ca="1" si="173"/>
        <v>#N/A</v>
      </c>
      <c r="S155" s="58" t="e">
        <f t="shared" ca="1" si="173"/>
        <v>#N/A</v>
      </c>
      <c r="T155" s="58" t="e">
        <f t="shared" ca="1" si="173"/>
        <v>#N/A</v>
      </c>
      <c r="U155" s="58" t="e">
        <f t="shared" ca="1" si="173"/>
        <v>#N/A</v>
      </c>
      <c r="V155" s="58" t="e">
        <f t="shared" ca="1" si="173"/>
        <v>#N/A</v>
      </c>
      <c r="W155" s="58" t="e">
        <f t="shared" ca="1" si="173"/>
        <v>#N/A</v>
      </c>
      <c r="X155" s="58" t="e">
        <f t="shared" ca="1" si="173"/>
        <v>#N/A</v>
      </c>
      <c r="Y155" s="58" t="e">
        <f t="shared" ca="1" si="173"/>
        <v>#N/A</v>
      </c>
      <c r="Z155" s="58" t="e">
        <f t="shared" ca="1" si="173"/>
        <v>#N/A</v>
      </c>
      <c r="AA155" s="58" t="e">
        <f t="shared" ca="1" si="173"/>
        <v>#N/A</v>
      </c>
      <c r="AB155" s="58" t="e">
        <f t="shared" ca="1" si="173"/>
        <v>#N/A</v>
      </c>
      <c r="AC155" s="58" t="e">
        <f t="shared" ca="1" si="173"/>
        <v>#N/A</v>
      </c>
      <c r="AD155" s="58" t="e">
        <f ca="1">AD153*AD154</f>
        <v>#N/A</v>
      </c>
      <c r="AE155" s="58" t="e">
        <f ca="1">AE153*AE154</f>
        <v>#N/A</v>
      </c>
      <c r="AF155" s="58" t="e">
        <f t="shared" ca="1" si="173"/>
        <v>#N/A</v>
      </c>
      <c r="AG155" s="58" t="e">
        <f t="shared" ca="1" si="173"/>
        <v>#N/A</v>
      </c>
      <c r="AH155" s="58" t="e">
        <f t="shared" ca="1" si="173"/>
        <v>#N/A</v>
      </c>
      <c r="AI155" s="58" t="e">
        <f t="shared" ca="1" si="173"/>
        <v>#N/A</v>
      </c>
      <c r="AJ155" s="58" t="e">
        <f t="shared" ca="1" si="173"/>
        <v>#N/A</v>
      </c>
      <c r="AK155" s="58" t="e">
        <f t="shared" ca="1" si="173"/>
        <v>#N/A</v>
      </c>
      <c r="AL155" s="58" t="e">
        <f t="shared" ca="1" si="173"/>
        <v>#N/A</v>
      </c>
      <c r="AM155" s="58" t="e">
        <f ca="1">AM153*AM154</f>
        <v>#N/A</v>
      </c>
      <c r="AN155" s="58" t="e">
        <f t="shared" ca="1" si="173"/>
        <v>#N/A</v>
      </c>
      <c r="AO155" s="58" t="e">
        <f t="shared" ca="1" si="173"/>
        <v>#N/A</v>
      </c>
      <c r="AP155" s="58" t="e">
        <f t="shared" ca="1" si="173"/>
        <v>#N/A</v>
      </c>
      <c r="AQ155" s="58" t="e">
        <f t="shared" ca="1" si="173"/>
        <v>#N/A</v>
      </c>
      <c r="AR155" s="58" t="e">
        <f t="shared" ca="1" si="173"/>
        <v>#N/A</v>
      </c>
      <c r="AS155" s="58" t="e">
        <f t="shared" ref="AS155:BX155" ca="1" si="174">AS153*AS154</f>
        <v>#N/A</v>
      </c>
      <c r="AT155" s="58" t="e">
        <f t="shared" ca="1" si="174"/>
        <v>#N/A</v>
      </c>
      <c r="AU155" s="58" t="e">
        <f ca="1">AU153*AU154</f>
        <v>#N/A</v>
      </c>
      <c r="AV155" s="58" t="e">
        <f t="shared" ca="1" si="174"/>
        <v>#N/A</v>
      </c>
      <c r="AW155" s="58" t="e">
        <f t="shared" ca="1" si="174"/>
        <v>#N/A</v>
      </c>
      <c r="AX155" s="58" t="e">
        <f t="shared" ca="1" si="174"/>
        <v>#N/A</v>
      </c>
      <c r="AY155" s="58" t="e">
        <f t="shared" ca="1" si="174"/>
        <v>#N/A</v>
      </c>
      <c r="AZ155" s="58" t="e">
        <f t="shared" ca="1" si="174"/>
        <v>#N/A</v>
      </c>
      <c r="BA155" s="58" t="e">
        <f t="shared" ca="1" si="174"/>
        <v>#N/A</v>
      </c>
      <c r="BB155" s="58" t="e">
        <f t="shared" ca="1" si="174"/>
        <v>#N/A</v>
      </c>
      <c r="BC155" s="58" t="e">
        <f t="shared" ca="1" si="174"/>
        <v>#N/A</v>
      </c>
      <c r="BD155" s="58" t="e">
        <f t="shared" ca="1" si="174"/>
        <v>#N/A</v>
      </c>
      <c r="BE155" s="58" t="e">
        <f t="shared" ca="1" si="174"/>
        <v>#N/A</v>
      </c>
      <c r="BF155" s="58" t="e">
        <f t="shared" ca="1" si="174"/>
        <v>#N/A</v>
      </c>
      <c r="BG155" s="58" t="e">
        <f t="shared" ca="1" si="174"/>
        <v>#N/A</v>
      </c>
      <c r="BH155" s="58" t="e">
        <f t="shared" ca="1" si="174"/>
        <v>#N/A</v>
      </c>
      <c r="BI155" s="58" t="e">
        <f t="shared" ca="1" si="174"/>
        <v>#N/A</v>
      </c>
      <c r="BJ155" s="58" t="e">
        <f t="shared" ca="1" si="174"/>
        <v>#N/A</v>
      </c>
      <c r="BK155" s="58" t="e">
        <f t="shared" ca="1" si="174"/>
        <v>#N/A</v>
      </c>
      <c r="BL155" s="58" t="e">
        <f t="shared" ca="1" si="174"/>
        <v>#N/A</v>
      </c>
      <c r="BM155" s="58" t="e">
        <f t="shared" ca="1" si="174"/>
        <v>#N/A</v>
      </c>
      <c r="BN155" s="58" t="e">
        <f t="shared" ca="1" si="174"/>
        <v>#N/A</v>
      </c>
      <c r="BO155" s="58" t="e">
        <f t="shared" ca="1" si="174"/>
        <v>#N/A</v>
      </c>
      <c r="BP155" s="58" t="e">
        <f t="shared" ca="1" si="174"/>
        <v>#N/A</v>
      </c>
      <c r="BQ155" s="58" t="e">
        <f t="shared" ca="1" si="174"/>
        <v>#N/A</v>
      </c>
      <c r="BR155" s="58" t="e">
        <f t="shared" ca="1" si="174"/>
        <v>#N/A</v>
      </c>
      <c r="BS155" s="58" t="e">
        <f t="shared" ca="1" si="174"/>
        <v>#N/A</v>
      </c>
      <c r="BT155" s="58" t="e">
        <f t="shared" ca="1" si="174"/>
        <v>#N/A</v>
      </c>
      <c r="BU155" s="58" t="e">
        <f t="shared" ca="1" si="174"/>
        <v>#N/A</v>
      </c>
      <c r="BV155" s="58" t="e">
        <f t="shared" ca="1" si="174"/>
        <v>#N/A</v>
      </c>
      <c r="BW155" s="58" t="e">
        <f t="shared" ca="1" si="174"/>
        <v>#N/A</v>
      </c>
      <c r="BX155" s="58" t="e">
        <f t="shared" ca="1" si="174"/>
        <v>#N/A</v>
      </c>
      <c r="BY155" s="58" t="e">
        <f t="shared" ref="BY155:CV155" ca="1" si="175">BY153*BY154</f>
        <v>#N/A</v>
      </c>
      <c r="BZ155" s="58" t="e">
        <f t="shared" ca="1" si="175"/>
        <v>#N/A</v>
      </c>
      <c r="CA155" s="58" t="e">
        <f t="shared" ca="1" si="175"/>
        <v>#N/A</v>
      </c>
      <c r="CB155" s="58" t="e">
        <f t="shared" ca="1" si="175"/>
        <v>#N/A</v>
      </c>
      <c r="CC155" s="58" t="e">
        <f t="shared" ca="1" si="175"/>
        <v>#N/A</v>
      </c>
      <c r="CD155" s="58" t="e">
        <f t="shared" ca="1" si="175"/>
        <v>#N/A</v>
      </c>
      <c r="CE155" s="58" t="e">
        <f t="shared" ca="1" si="175"/>
        <v>#N/A</v>
      </c>
      <c r="CF155" s="58" t="e">
        <f t="shared" ca="1" si="175"/>
        <v>#N/A</v>
      </c>
      <c r="CG155" s="58" t="e">
        <f t="shared" ca="1" si="175"/>
        <v>#N/A</v>
      </c>
      <c r="CH155" s="58" t="e">
        <f t="shared" ca="1" si="175"/>
        <v>#N/A</v>
      </c>
      <c r="CI155" s="58" t="e">
        <f t="shared" ca="1" si="175"/>
        <v>#N/A</v>
      </c>
      <c r="CJ155" s="58" t="e">
        <f t="shared" ca="1" si="175"/>
        <v>#N/A</v>
      </c>
      <c r="CK155" s="58" t="e">
        <f t="shared" ca="1" si="175"/>
        <v>#N/A</v>
      </c>
      <c r="CL155" s="58" t="e">
        <f t="shared" ca="1" si="175"/>
        <v>#N/A</v>
      </c>
      <c r="CM155" s="58" t="e">
        <f t="shared" ca="1" si="175"/>
        <v>#N/A</v>
      </c>
      <c r="CN155" s="58" t="e">
        <f t="shared" ca="1" si="175"/>
        <v>#N/A</v>
      </c>
      <c r="CO155" s="58" t="e">
        <f t="shared" ca="1" si="175"/>
        <v>#N/A</v>
      </c>
      <c r="CP155" s="58" t="e">
        <f t="shared" ca="1" si="175"/>
        <v>#N/A</v>
      </c>
      <c r="CQ155" s="58" t="e">
        <f t="shared" ca="1" si="175"/>
        <v>#N/A</v>
      </c>
      <c r="CR155" s="58" t="e">
        <f t="shared" ca="1" si="175"/>
        <v>#N/A</v>
      </c>
      <c r="CS155" s="58" t="e">
        <f t="shared" ca="1" si="175"/>
        <v>#N/A</v>
      </c>
      <c r="CT155" s="58" t="e">
        <f t="shared" ca="1" si="175"/>
        <v>#N/A</v>
      </c>
      <c r="CU155" s="58" t="e">
        <f t="shared" ca="1" si="175"/>
        <v>#N/A</v>
      </c>
      <c r="CV155" s="58" t="e">
        <f t="shared" ca="1" si="175"/>
        <v>#N/A</v>
      </c>
      <c r="CZ155"/>
    </row>
    <row r="156" spans="5:104">
      <c r="E156" s="1" t="s">
        <v>534</v>
      </c>
      <c r="F156"/>
      <c r="G156" s="1" t="s">
        <v>164</v>
      </c>
      <c r="H156" s="1" t="s">
        <v>535</v>
      </c>
      <c r="I156"/>
      <c r="J156" s="39"/>
      <c r="L156" s="231"/>
      <c r="M156" s="58">
        <f ca="1">SUMIFS($L162:L162,$L146:L146,M146)</f>
        <v>0</v>
      </c>
      <c r="N156" s="58" t="e">
        <f ca="1">SUMIFS($L162:M162,$L146:M146,N146)</f>
        <v>#N/A</v>
      </c>
      <c r="O156" s="58" t="e">
        <f ca="1">SUMIFS($L162:N162,$L146:N146,O146)</f>
        <v>#N/A</v>
      </c>
      <c r="P156" s="58" t="e">
        <f ca="1">SUMIFS($L162:O162,$L146:O146,P146)</f>
        <v>#N/A</v>
      </c>
      <c r="Q156" s="58" t="e">
        <f ca="1">SUMIFS($L162:P162,$L146:P146,Q146)</f>
        <v>#N/A</v>
      </c>
      <c r="R156" s="58" t="e">
        <f ca="1">SUMIFS($L162:Q162,$L146:Q146,R146)</f>
        <v>#N/A</v>
      </c>
      <c r="S156" s="58" t="e">
        <f ca="1">SUMIFS($L162:R162,$L146:R146,S146)</f>
        <v>#N/A</v>
      </c>
      <c r="T156" s="58" t="e">
        <f ca="1">SUMIFS($L162:S162,$L146:S146,T146)</f>
        <v>#N/A</v>
      </c>
      <c r="U156" s="58" t="e">
        <f ca="1">SUMIFS($L162:T162,$L146:T146,U146)</f>
        <v>#N/A</v>
      </c>
      <c r="V156" s="58" t="e">
        <f ca="1">SUMIFS($L162:U162,$L146:U146,V146)</f>
        <v>#N/A</v>
      </c>
      <c r="W156" s="58" t="e">
        <f ca="1">SUMIFS($L162:V162,$L146:V146,W146)</f>
        <v>#N/A</v>
      </c>
      <c r="X156" s="58" t="e">
        <f ca="1">SUMIFS($L162:W162,$L146:W146,X146)</f>
        <v>#N/A</v>
      </c>
      <c r="Y156" s="58" t="e">
        <f ca="1">SUMIFS($L162:X162,$L146:X146,Y146)</f>
        <v>#N/A</v>
      </c>
      <c r="Z156" s="58" t="e">
        <f ca="1">SUMIFS($L162:Y162,$L146:Y146,Z146)</f>
        <v>#N/A</v>
      </c>
      <c r="AA156" s="58" t="e">
        <f ca="1">SUMIFS($L162:Z162,$L146:Z146,AA146)</f>
        <v>#N/A</v>
      </c>
      <c r="AB156" s="58" t="e">
        <f ca="1">SUMIFS($L162:AA162,$L146:AA146,AB146)</f>
        <v>#N/A</v>
      </c>
      <c r="AC156" s="58" t="e">
        <f ca="1">SUMIFS($L162:AB162,$L146:AB146,AC146)</f>
        <v>#N/A</v>
      </c>
      <c r="AD156" s="58" t="e">
        <f ca="1">SUMIFS($L162:AC162,$L146:AC146,AD146)</f>
        <v>#N/A</v>
      </c>
      <c r="AE156" s="58" t="e">
        <f ca="1">SUMIFS($L162:AD162,$L146:AD146,AE146)</f>
        <v>#N/A</v>
      </c>
      <c r="AF156" s="58" t="e">
        <f ca="1">SUMIFS($L162:AE162,$L146:AE146,AF146)</f>
        <v>#N/A</v>
      </c>
      <c r="AG156" s="58" t="e">
        <f ca="1">SUMIFS($L162:AF162,$L146:AF146,AG146)</f>
        <v>#N/A</v>
      </c>
      <c r="AH156" s="58" t="e">
        <f ca="1">SUMIFS($L162:AG162,$L146:AG146,AH146)</f>
        <v>#N/A</v>
      </c>
      <c r="AI156" s="58" t="e">
        <f ca="1">SUMIFS($L162:AH162,$L146:AH146,AI146)</f>
        <v>#N/A</v>
      </c>
      <c r="AJ156" s="58" t="e">
        <f ca="1">SUMIFS($L162:AI162,$L146:AI146,AJ146)</f>
        <v>#N/A</v>
      </c>
      <c r="AK156" s="58" t="e">
        <f ca="1">SUMIFS($L162:AJ162,$L146:AJ146,AK146)</f>
        <v>#N/A</v>
      </c>
      <c r="AL156" s="58" t="e">
        <f ca="1">SUMIFS($L162:AK162,$L146:AK146,AL146)</f>
        <v>#N/A</v>
      </c>
      <c r="AM156" s="58" t="e">
        <f ca="1">SUMIFS($L162:AL162,$L146:AL146,AM146)</f>
        <v>#N/A</v>
      </c>
      <c r="AN156" s="58" t="e">
        <f ca="1">SUMIFS($L162:AM162,$L146:AM146,AN146)</f>
        <v>#N/A</v>
      </c>
      <c r="AO156" s="58" t="e">
        <f ca="1">SUMIFS($L162:AN162,$L146:AN146,AO146)</f>
        <v>#N/A</v>
      </c>
      <c r="AP156" s="58" t="e">
        <f ca="1">SUMIFS($L162:AO162,$L146:AO146,AP146)</f>
        <v>#N/A</v>
      </c>
      <c r="AQ156" s="58" t="e">
        <f ca="1">SUMIFS($L162:AP162,$L146:AP146,AQ146)</f>
        <v>#N/A</v>
      </c>
      <c r="AR156" s="58" t="e">
        <f ca="1">SUMIFS($L162:AQ162,$L146:AQ146,AR146)</f>
        <v>#N/A</v>
      </c>
      <c r="AS156" s="58" t="e">
        <f ca="1">SUMIFS($L162:AR162,$L146:AR146,AS146)</f>
        <v>#N/A</v>
      </c>
      <c r="AT156" s="58" t="e">
        <f ca="1">SUMIFS($L162:AS162,$L146:AS146,AT146)</f>
        <v>#N/A</v>
      </c>
      <c r="AU156" s="58" t="e">
        <f ca="1">SUMIFS($L162:AT162,$L146:AT146,AU146)</f>
        <v>#N/A</v>
      </c>
      <c r="AV156" s="58" t="e">
        <f ca="1">SUMIFS($L162:AU162,$L146:AU146,AV146)</f>
        <v>#N/A</v>
      </c>
      <c r="AW156" s="58" t="e">
        <f ca="1">SUMIFS($L162:AV162,$L146:AV146,AW146)</f>
        <v>#N/A</v>
      </c>
      <c r="AX156" s="58" t="e">
        <f ca="1">SUMIFS($L162:AW162,$L146:AW146,AX146)</f>
        <v>#N/A</v>
      </c>
      <c r="AY156" s="58" t="e">
        <f ca="1">SUMIFS($L162:AX162,$L146:AX146,AY146)</f>
        <v>#N/A</v>
      </c>
      <c r="AZ156" s="58" t="e">
        <f ca="1">SUMIFS($L162:AY162,$L146:AY146,AZ146)</f>
        <v>#N/A</v>
      </c>
      <c r="BA156" s="58" t="e">
        <f ca="1">SUMIFS($L162:AZ162,$L146:AZ146,BA146)</f>
        <v>#N/A</v>
      </c>
      <c r="BB156" s="58" t="e">
        <f ca="1">SUMIFS($L162:BA162,$L146:BA146,BB146)</f>
        <v>#N/A</v>
      </c>
      <c r="BC156" s="58" t="e">
        <f ca="1">SUMIFS($L162:BB162,$L146:BB146,BC146)</f>
        <v>#N/A</v>
      </c>
      <c r="BD156" s="58" t="e">
        <f ca="1">SUMIFS($L162:BC162,$L146:BC146,BD146)</f>
        <v>#N/A</v>
      </c>
      <c r="BE156" s="58" t="e">
        <f ca="1">SUMIFS($L162:BD162,$L146:BD146,BE146)</f>
        <v>#N/A</v>
      </c>
      <c r="BF156" s="58" t="e">
        <f ca="1">SUMIFS($L162:BE162,$L146:BE146,BF146)</f>
        <v>#N/A</v>
      </c>
      <c r="BG156" s="58" t="e">
        <f ca="1">SUMIFS($L162:BF162,$L146:BF146,BG146)</f>
        <v>#N/A</v>
      </c>
      <c r="BH156" s="58" t="e">
        <f ca="1">SUMIFS($L162:BG162,$L146:BG146,BH146)</f>
        <v>#N/A</v>
      </c>
      <c r="BI156" s="58" t="e">
        <f ca="1">SUMIFS($L162:BH162,$L146:BH146,BI146)</f>
        <v>#N/A</v>
      </c>
      <c r="BJ156" s="58" t="e">
        <f ca="1">SUMIFS($L162:BI162,$L146:BI146,BJ146)</f>
        <v>#N/A</v>
      </c>
      <c r="BK156" s="58" t="e">
        <f ca="1">SUMIFS($L162:BJ162,$L146:BJ146,BK146)</f>
        <v>#N/A</v>
      </c>
      <c r="BL156" s="58" t="e">
        <f ca="1">SUMIFS($L162:BK162,$L146:BK146,BL146)</f>
        <v>#N/A</v>
      </c>
      <c r="BM156" s="58" t="e">
        <f ca="1">SUMIFS($L162:BL162,$L146:BL146,BM146)</f>
        <v>#N/A</v>
      </c>
      <c r="BN156" s="58" t="e">
        <f ca="1">SUMIFS($L162:BM162,$L146:BM146,BN146)</f>
        <v>#N/A</v>
      </c>
      <c r="BO156" s="58" t="e">
        <f ca="1">SUMIFS($L162:BN162,$L146:BN146,BO146)</f>
        <v>#N/A</v>
      </c>
      <c r="BP156" s="58" t="e">
        <f ca="1">SUMIFS($L162:BO162,$L146:BO146,BP146)</f>
        <v>#N/A</v>
      </c>
      <c r="BQ156" s="58" t="e">
        <f ca="1">SUMIFS($L162:BP162,$L146:BP146,BQ146)</f>
        <v>#N/A</v>
      </c>
      <c r="BR156" s="58" t="e">
        <f ca="1">SUMIFS($L162:BQ162,$L146:BQ146,BR146)</f>
        <v>#N/A</v>
      </c>
      <c r="BS156" s="58" t="e">
        <f ca="1">SUMIFS($L162:BR162,$L146:BR146,BS146)</f>
        <v>#N/A</v>
      </c>
      <c r="BT156" s="58" t="e">
        <f ca="1">SUMIFS($L162:BS162,$L146:BS146,BT146)</f>
        <v>#N/A</v>
      </c>
      <c r="BU156" s="58" t="e">
        <f ca="1">SUMIFS($L162:BT162,$L146:BT146,BU146)</f>
        <v>#N/A</v>
      </c>
      <c r="BV156" s="58" t="e">
        <f ca="1">SUMIFS($L162:BU162,$L146:BU146,BV146)</f>
        <v>#N/A</v>
      </c>
      <c r="BW156" s="58" t="e">
        <f ca="1">SUMIFS($L162:BV162,$L146:BV146,BW146)</f>
        <v>#N/A</v>
      </c>
      <c r="BX156" s="58" t="e">
        <f ca="1">SUMIFS($L162:BW162,$L146:BW146,BX146)</f>
        <v>#N/A</v>
      </c>
      <c r="BY156" s="58" t="e">
        <f ca="1">SUMIFS($L162:BX162,$L146:BX146,BY146)</f>
        <v>#N/A</v>
      </c>
      <c r="BZ156" s="58" t="e">
        <f ca="1">SUMIFS($L162:BY162,$L146:BY146,BZ146)</f>
        <v>#N/A</v>
      </c>
      <c r="CA156" s="58" t="e">
        <f ca="1">SUMIFS($L162:BZ162,$L146:BZ146,CA146)</f>
        <v>#N/A</v>
      </c>
      <c r="CB156" s="58" t="e">
        <f ca="1">SUMIFS($L162:CA162,$L146:CA146,CB146)</f>
        <v>#N/A</v>
      </c>
      <c r="CC156" s="58" t="e">
        <f ca="1">SUMIFS($L162:CB162,$L146:CB146,CC146)</f>
        <v>#N/A</v>
      </c>
      <c r="CD156" s="58" t="e">
        <f ca="1">SUMIFS($L162:CC162,$L146:CC146,CD146)</f>
        <v>#N/A</v>
      </c>
      <c r="CE156" s="58" t="e">
        <f ca="1">SUMIFS($L162:CD162,$L146:CD146,CE146)</f>
        <v>#N/A</v>
      </c>
      <c r="CF156" s="58" t="e">
        <f ca="1">SUMIFS($L162:CE162,$L146:CE146,CF146)</f>
        <v>#N/A</v>
      </c>
      <c r="CG156" s="58" t="e">
        <f ca="1">SUMIFS($L162:CF162,$L146:CF146,CG146)</f>
        <v>#N/A</v>
      </c>
      <c r="CH156" s="58" t="e">
        <f ca="1">SUMIFS($L162:CG162,$L146:CG146,CH146)</f>
        <v>#N/A</v>
      </c>
      <c r="CI156" s="58" t="e">
        <f ca="1">SUMIFS($L162:CH162,$L146:CH146,CI146)</f>
        <v>#N/A</v>
      </c>
      <c r="CJ156" s="58" t="e">
        <f ca="1">SUMIFS($L162:CI162,$L146:CI146,CJ146)</f>
        <v>#N/A</v>
      </c>
      <c r="CK156" s="58" t="e">
        <f ca="1">SUMIFS($L162:CJ162,$L146:CJ146,CK146)</f>
        <v>#N/A</v>
      </c>
      <c r="CL156" s="58" t="e">
        <f ca="1">SUMIFS($L162:CK162,$L146:CK146,CL146)</f>
        <v>#N/A</v>
      </c>
      <c r="CM156" s="58" t="e">
        <f ca="1">SUMIFS($L162:CL162,$L146:CL146,CM146)</f>
        <v>#N/A</v>
      </c>
      <c r="CN156" s="58" t="e">
        <f ca="1">SUMIFS($L162:CM162,$L146:CM146,CN146)</f>
        <v>#N/A</v>
      </c>
      <c r="CO156" s="58" t="e">
        <f ca="1">SUMIFS($L162:CN162,$L146:CN146,CO146)</f>
        <v>#N/A</v>
      </c>
      <c r="CP156" s="58" t="e">
        <f ca="1">SUMIFS($L162:CO162,$L146:CO146,CP146)</f>
        <v>#N/A</v>
      </c>
      <c r="CQ156" s="58" t="e">
        <f ca="1">SUMIFS($L162:CP162,$L146:CP146,CQ146)</f>
        <v>#N/A</v>
      </c>
      <c r="CR156" s="58" t="e">
        <f ca="1">SUMIFS($L162:CQ162,$L146:CQ146,CR146)</f>
        <v>#N/A</v>
      </c>
      <c r="CS156" s="58" t="e">
        <f ca="1">SUMIFS($L162:CR162,$L146:CR146,CS146)</f>
        <v>#N/A</v>
      </c>
      <c r="CT156" s="58" t="e">
        <f ca="1">SUMIFS($L162:CS162,$L146:CS146,CT146)</f>
        <v>#N/A</v>
      </c>
      <c r="CU156" s="58" t="e">
        <f ca="1">SUMIFS($L162:CT162,$L146:CT146,CU146)</f>
        <v>#N/A</v>
      </c>
      <c r="CV156" s="58" t="e">
        <f ca="1">SUMIFS($L162:CU162,$L146:CU146,CV146)</f>
        <v>#N/A</v>
      </c>
      <c r="CZ156"/>
    </row>
    <row r="157" spans="5:104">
      <c r="E157" s="1" t="s">
        <v>536</v>
      </c>
      <c r="F157"/>
      <c r="H157" s="1" t="s">
        <v>537</v>
      </c>
      <c r="I157"/>
      <c r="J157" s="39"/>
      <c r="L157" s="231"/>
      <c r="M157" s="293">
        <f t="shared" ref="M157:AR157" si="176">$H$145*M9</f>
        <v>0</v>
      </c>
      <c r="N157" s="293">
        <f t="shared" si="176"/>
        <v>0</v>
      </c>
      <c r="O157" s="293">
        <f t="shared" si="176"/>
        <v>0</v>
      </c>
      <c r="P157" s="293">
        <f t="shared" si="176"/>
        <v>0</v>
      </c>
      <c r="Q157" s="293">
        <f t="shared" si="176"/>
        <v>0</v>
      </c>
      <c r="R157" s="293">
        <f t="shared" si="176"/>
        <v>0</v>
      </c>
      <c r="S157" s="293">
        <f t="shared" si="176"/>
        <v>0</v>
      </c>
      <c r="T157" s="293">
        <f t="shared" si="176"/>
        <v>0</v>
      </c>
      <c r="U157" s="293">
        <f t="shared" si="176"/>
        <v>0</v>
      </c>
      <c r="V157" s="293">
        <f t="shared" si="176"/>
        <v>0</v>
      </c>
      <c r="W157" s="293">
        <f t="shared" si="176"/>
        <v>0</v>
      </c>
      <c r="X157" s="293">
        <f t="shared" si="176"/>
        <v>0</v>
      </c>
      <c r="Y157" s="293">
        <f t="shared" si="176"/>
        <v>0</v>
      </c>
      <c r="Z157" s="293">
        <f t="shared" si="176"/>
        <v>0</v>
      </c>
      <c r="AA157" s="293">
        <f t="shared" si="176"/>
        <v>0</v>
      </c>
      <c r="AB157" s="293">
        <f t="shared" si="176"/>
        <v>0</v>
      </c>
      <c r="AC157" s="293">
        <f t="shared" si="176"/>
        <v>0</v>
      </c>
      <c r="AD157" s="293">
        <f t="shared" si="176"/>
        <v>0</v>
      </c>
      <c r="AE157" s="293">
        <f t="shared" si="176"/>
        <v>0</v>
      </c>
      <c r="AF157" s="293">
        <f t="shared" si="176"/>
        <v>0</v>
      </c>
      <c r="AG157" s="293">
        <f t="shared" si="176"/>
        <v>0</v>
      </c>
      <c r="AH157" s="293">
        <f t="shared" si="176"/>
        <v>0</v>
      </c>
      <c r="AI157" s="293">
        <f t="shared" si="176"/>
        <v>0</v>
      </c>
      <c r="AJ157" s="293">
        <f t="shared" si="176"/>
        <v>0</v>
      </c>
      <c r="AK157" s="293">
        <f t="shared" si="176"/>
        <v>0</v>
      </c>
      <c r="AL157" s="293">
        <f t="shared" si="176"/>
        <v>0</v>
      </c>
      <c r="AM157" s="293">
        <f t="shared" si="176"/>
        <v>0</v>
      </c>
      <c r="AN157" s="293">
        <f>$H$145*AN9</f>
        <v>0</v>
      </c>
      <c r="AO157" s="293">
        <f t="shared" si="176"/>
        <v>0</v>
      </c>
      <c r="AP157" s="293">
        <f t="shared" si="176"/>
        <v>0</v>
      </c>
      <c r="AQ157" s="293">
        <f t="shared" si="176"/>
        <v>0</v>
      </c>
      <c r="AR157" s="293">
        <f t="shared" si="176"/>
        <v>0</v>
      </c>
      <c r="AS157" s="293">
        <f t="shared" ref="AS157:BX157" si="177">$H$145*AS9</f>
        <v>0</v>
      </c>
      <c r="AT157" s="293">
        <f t="shared" si="177"/>
        <v>0</v>
      </c>
      <c r="AU157" s="293">
        <f t="shared" si="177"/>
        <v>0</v>
      </c>
      <c r="AV157" s="293">
        <f>$H$145*AV9</f>
        <v>0</v>
      </c>
      <c r="AW157" s="293">
        <f t="shared" si="177"/>
        <v>0</v>
      </c>
      <c r="AX157" s="293">
        <f t="shared" si="177"/>
        <v>0</v>
      </c>
      <c r="AY157" s="293">
        <f t="shared" si="177"/>
        <v>0</v>
      </c>
      <c r="AZ157" s="293">
        <f t="shared" si="177"/>
        <v>0</v>
      </c>
      <c r="BA157" s="293">
        <f t="shared" si="177"/>
        <v>0</v>
      </c>
      <c r="BB157" s="293">
        <f t="shared" si="177"/>
        <v>0</v>
      </c>
      <c r="BC157" s="293">
        <f t="shared" si="177"/>
        <v>0</v>
      </c>
      <c r="BD157" s="293">
        <f t="shared" si="177"/>
        <v>0</v>
      </c>
      <c r="BE157" s="293">
        <f t="shared" si="177"/>
        <v>0</v>
      </c>
      <c r="BF157" s="293">
        <f t="shared" si="177"/>
        <v>0</v>
      </c>
      <c r="BG157" s="293">
        <f t="shared" si="177"/>
        <v>0</v>
      </c>
      <c r="BH157" s="293">
        <f t="shared" si="177"/>
        <v>0</v>
      </c>
      <c r="BI157" s="293">
        <f t="shared" si="177"/>
        <v>0</v>
      </c>
      <c r="BJ157" s="293">
        <f t="shared" si="177"/>
        <v>0</v>
      </c>
      <c r="BK157" s="293">
        <f t="shared" si="177"/>
        <v>0</v>
      </c>
      <c r="BL157" s="293">
        <f t="shared" si="177"/>
        <v>0</v>
      </c>
      <c r="BM157" s="293">
        <f t="shared" si="177"/>
        <v>0</v>
      </c>
      <c r="BN157" s="293">
        <f t="shared" si="177"/>
        <v>0</v>
      </c>
      <c r="BO157" s="293">
        <f t="shared" si="177"/>
        <v>0</v>
      </c>
      <c r="BP157" s="293">
        <f t="shared" si="177"/>
        <v>0</v>
      </c>
      <c r="BQ157" s="293">
        <f t="shared" si="177"/>
        <v>0</v>
      </c>
      <c r="BR157" s="293">
        <f t="shared" si="177"/>
        <v>0</v>
      </c>
      <c r="BS157" s="293">
        <f t="shared" si="177"/>
        <v>0</v>
      </c>
      <c r="BT157" s="293">
        <f t="shared" si="177"/>
        <v>0</v>
      </c>
      <c r="BU157" s="293">
        <f t="shared" si="177"/>
        <v>0</v>
      </c>
      <c r="BV157" s="293">
        <f t="shared" si="177"/>
        <v>0</v>
      </c>
      <c r="BW157" s="293">
        <f t="shared" si="177"/>
        <v>0</v>
      </c>
      <c r="BX157" s="293">
        <f t="shared" si="177"/>
        <v>0</v>
      </c>
      <c r="BY157" s="293">
        <f t="shared" ref="BY157:CV157" si="178">$H$145*BY9</f>
        <v>0</v>
      </c>
      <c r="BZ157" s="293">
        <f t="shared" si="178"/>
        <v>0</v>
      </c>
      <c r="CA157" s="293">
        <f t="shared" si="178"/>
        <v>0</v>
      </c>
      <c r="CB157" s="293">
        <f t="shared" si="178"/>
        <v>0</v>
      </c>
      <c r="CC157" s="293">
        <f t="shared" si="178"/>
        <v>0</v>
      </c>
      <c r="CD157" s="293">
        <f t="shared" si="178"/>
        <v>0</v>
      </c>
      <c r="CE157" s="293">
        <f t="shared" si="178"/>
        <v>0</v>
      </c>
      <c r="CF157" s="293">
        <f t="shared" si="178"/>
        <v>0</v>
      </c>
      <c r="CG157" s="293">
        <f t="shared" si="178"/>
        <v>0</v>
      </c>
      <c r="CH157" s="293">
        <f t="shared" si="178"/>
        <v>0</v>
      </c>
      <c r="CI157" s="293">
        <f t="shared" si="178"/>
        <v>0</v>
      </c>
      <c r="CJ157" s="293">
        <f t="shared" si="178"/>
        <v>0</v>
      </c>
      <c r="CK157" s="293">
        <f t="shared" si="178"/>
        <v>0</v>
      </c>
      <c r="CL157" s="293">
        <f t="shared" si="178"/>
        <v>0</v>
      </c>
      <c r="CM157" s="293">
        <f t="shared" si="178"/>
        <v>0</v>
      </c>
      <c r="CN157" s="293">
        <f t="shared" si="178"/>
        <v>0</v>
      </c>
      <c r="CO157" s="293">
        <f t="shared" si="178"/>
        <v>0</v>
      </c>
      <c r="CP157" s="293">
        <f t="shared" si="178"/>
        <v>0</v>
      </c>
      <c r="CQ157" s="293">
        <f t="shared" si="178"/>
        <v>0</v>
      </c>
      <c r="CR157" s="293">
        <f t="shared" si="178"/>
        <v>0</v>
      </c>
      <c r="CS157" s="293">
        <f t="shared" si="178"/>
        <v>0</v>
      </c>
      <c r="CT157" s="293">
        <f t="shared" si="178"/>
        <v>0</v>
      </c>
      <c r="CU157" s="293">
        <f t="shared" si="178"/>
        <v>0</v>
      </c>
      <c r="CV157" s="293">
        <f t="shared" si="178"/>
        <v>0</v>
      </c>
      <c r="CZ157"/>
    </row>
    <row r="158" spans="5:104">
      <c r="E158" s="1" t="s">
        <v>538</v>
      </c>
      <c r="F158"/>
      <c r="H158" s="1" t="s">
        <v>496</v>
      </c>
      <c r="I158"/>
      <c r="J158" s="39"/>
      <c r="L158" s="231"/>
      <c r="M158" s="293">
        <f ca="1">IF(M145=1,1,L158+1)*(SUM($M145:M145)&gt;0)</f>
        <v>0</v>
      </c>
      <c r="N158" s="293">
        <f ca="1">IF(N145=1,1,M158+1)*(SUM($M145:N145)&gt;0)</f>
        <v>0</v>
      </c>
      <c r="O158" s="293">
        <f ca="1">IF(O145=1,1,N158+1)*(SUM($M145:O145)&gt;0)</f>
        <v>0</v>
      </c>
      <c r="P158" s="293">
        <f ca="1">IF(P145=1,1,O158+1)*(SUM($M145:P145)&gt;0)</f>
        <v>0</v>
      </c>
      <c r="Q158" s="293">
        <f ca="1">IF(Q145=1,1,P158+1)*(SUM($M145:Q145)&gt;0)</f>
        <v>0</v>
      </c>
      <c r="R158" s="293">
        <f ca="1">IF(R145=1,1,Q158+1)*(SUM($M145:R145)&gt;0)</f>
        <v>0</v>
      </c>
      <c r="S158" s="293">
        <f ca="1">IF(S145=1,1,R158+1)*(SUM($M145:S145)&gt;0)</f>
        <v>0</v>
      </c>
      <c r="T158" s="293">
        <f ca="1">IF(T145=1,1,S158+1)*(SUM($M145:T145)&gt;0)</f>
        <v>0</v>
      </c>
      <c r="U158" s="293">
        <f ca="1">IF(U145=1,1,T158+1)*(SUM($M145:U145)&gt;0)</f>
        <v>0</v>
      </c>
      <c r="V158" s="293">
        <f ca="1">IF(V145=1,1,U158+1)*(SUM($M145:V145)&gt;0)</f>
        <v>0</v>
      </c>
      <c r="W158" s="293">
        <f ca="1">IF(W145=1,1,V158+1)*(SUM($M145:W145)&gt;0)</f>
        <v>0</v>
      </c>
      <c r="X158" s="293">
        <f ca="1">IF(X145=1,1,W158+1)*(SUM($M145:X145)&gt;0)</f>
        <v>0</v>
      </c>
      <c r="Y158" s="293">
        <f ca="1">IF(Y145=1,1,X158+1)*(SUM($M145:Y145)&gt;0)</f>
        <v>0</v>
      </c>
      <c r="Z158" s="293">
        <f ca="1">IF(Z145=1,1,Y158+1)*(SUM($M145:Z145)&gt;0)</f>
        <v>0</v>
      </c>
      <c r="AA158" s="293">
        <f ca="1">IF(AA145=1,1,Z158+1)*(SUM($M145:AA145)&gt;0)</f>
        <v>0</v>
      </c>
      <c r="AB158" s="293">
        <f ca="1">IF(AB145=1,1,AA158+1)*(SUM($M145:AB145)&gt;0)</f>
        <v>0</v>
      </c>
      <c r="AC158" s="293">
        <f ca="1">IF(AC145=1,1,AB158+1)*(SUM($M145:AC145)&gt;0)</f>
        <v>0</v>
      </c>
      <c r="AD158" s="293">
        <f ca="1">IF(AD145=1,1,AC158+1)*(SUM($M145:AD145)&gt;0)</f>
        <v>0</v>
      </c>
      <c r="AE158" s="293">
        <f ca="1">IF(AE145=1,1,AD158+1)*(SUM($M145:AE145)&gt;0)</f>
        <v>0</v>
      </c>
      <c r="AF158" s="293">
        <f ca="1">IF(AF145=1,1,AE158+1)*(SUM($M145:AF145)&gt;0)</f>
        <v>0</v>
      </c>
      <c r="AG158" s="293">
        <f ca="1">IF(AG145=1,1,AF158+1)*(SUM($M145:AG145)&gt;0)</f>
        <v>0</v>
      </c>
      <c r="AH158" s="293">
        <f ca="1">IF(AH145=1,1,AG158+1)*(SUM($M145:AH145)&gt;0)</f>
        <v>0</v>
      </c>
      <c r="AI158" s="293">
        <f ca="1">IF(AI145=1,1,AH158+1)*(SUM($M145:AI145)&gt;0)</f>
        <v>0</v>
      </c>
      <c r="AJ158" s="293">
        <f ca="1">IF(AJ145=1,1,AI158+1)*(SUM($M145:AJ145)&gt;0)</f>
        <v>0</v>
      </c>
      <c r="AK158" s="293">
        <f ca="1">IF(AK145=1,1,AJ158+1)*(SUM($M145:AK145)&gt;0)</f>
        <v>0</v>
      </c>
      <c r="AL158" s="293">
        <f ca="1">IF(AL145=1,1,AK158+1)*(SUM($M145:AL145)&gt;0)</f>
        <v>0</v>
      </c>
      <c r="AM158" s="293">
        <f ca="1">IF(AM145=1,1,AL158+1)*(SUM($M145:AM145)&gt;0)</f>
        <v>0</v>
      </c>
      <c r="AN158" s="293">
        <f ca="1">IF(AN145=1,1,AM158+1)*(SUM($M145:AN145)&gt;0)</f>
        <v>0</v>
      </c>
      <c r="AO158" s="293">
        <f ca="1">IF(AO145=1,1,AN158+1)*(SUM($M145:AO145)&gt;0)</f>
        <v>0</v>
      </c>
      <c r="AP158" s="293">
        <f ca="1">IF(AP145=1,1,AO158+1)*(SUM($M145:AP145)&gt;0)</f>
        <v>0</v>
      </c>
      <c r="AQ158" s="293">
        <f ca="1">IF(AQ145=1,1,AP158+1)*(SUM($M145:AQ145)&gt;0)</f>
        <v>0</v>
      </c>
      <c r="AR158" s="293">
        <f ca="1">IF(AR145=1,1,AQ158+1)*(SUM($M145:AR145)&gt;0)</f>
        <v>0</v>
      </c>
      <c r="AS158" s="293">
        <f ca="1">IF(AS145=1,1,AR158+1)*(SUM($M145:AS145)&gt;0)</f>
        <v>0</v>
      </c>
      <c r="AT158" s="293">
        <f ca="1">IF(AT145=1,1,AS158+1)*(SUM($M145:AT145)&gt;0)</f>
        <v>0</v>
      </c>
      <c r="AU158" s="293">
        <f ca="1">IF(AU145=1,1,AT158+1)*(SUM($M145:AU145)&gt;0)</f>
        <v>0</v>
      </c>
      <c r="AV158" s="293">
        <f ca="1">IF(AV145=1,1,AU158+1)*(SUM($M145:AV145)&gt;0)</f>
        <v>0</v>
      </c>
      <c r="AW158" s="293">
        <f ca="1">IF(AW145=1,1,AV158+1)*(SUM($M145:AW145)&gt;0)</f>
        <v>0</v>
      </c>
      <c r="AX158" s="293">
        <f ca="1">IF(AX145=1,1,AW158+1)*(SUM($M145:AX145)&gt;0)</f>
        <v>0</v>
      </c>
      <c r="AY158" s="293">
        <f ca="1">IF(AY145=1,1,AX158+1)*(SUM($M145:AY145)&gt;0)</f>
        <v>0</v>
      </c>
      <c r="AZ158" s="293">
        <f ca="1">IF(AZ145=1,1,AY158+1)*(SUM($M145:AZ145)&gt;0)</f>
        <v>0</v>
      </c>
      <c r="BA158" s="293">
        <f ca="1">IF(BA145=1,1,AZ158+1)*(SUM($M145:BA145)&gt;0)</f>
        <v>0</v>
      </c>
      <c r="BB158" s="293">
        <f ca="1">IF(BB145=1,1,BA158+1)*(SUM($M145:BB145)&gt;0)</f>
        <v>0</v>
      </c>
      <c r="BC158" s="293">
        <f ca="1">IF(BC145=1,1,BB158+1)*(SUM($M145:BC145)&gt;0)</f>
        <v>0</v>
      </c>
      <c r="BD158" s="293">
        <f ca="1">IF(BD145=1,1,BC158+1)*(SUM($M145:BD145)&gt;0)</f>
        <v>0</v>
      </c>
      <c r="BE158" s="293">
        <f ca="1">IF(BE145=1,1,BD158+1)*(SUM($M145:BE145)&gt;0)</f>
        <v>0</v>
      </c>
      <c r="BF158" s="293">
        <f ca="1">IF(BF145=1,1,BE158+1)*(SUM($M145:BF145)&gt;0)</f>
        <v>0</v>
      </c>
      <c r="BG158" s="293">
        <f ca="1">IF(BG145=1,1,BF158+1)*(SUM($M145:BG145)&gt;0)</f>
        <v>0</v>
      </c>
      <c r="BH158" s="293">
        <f ca="1">IF(BH145=1,1,BG158+1)*(SUM($M145:BH145)&gt;0)</f>
        <v>0</v>
      </c>
      <c r="BI158" s="293">
        <f ca="1">IF(BI145=1,1,BH158+1)*(SUM($M145:BI145)&gt;0)</f>
        <v>0</v>
      </c>
      <c r="BJ158" s="293">
        <f ca="1">IF(BJ145=1,1,BI158+1)*(SUM($M145:BJ145)&gt;0)</f>
        <v>0</v>
      </c>
      <c r="BK158" s="293">
        <f ca="1">IF(BK145=1,1,BJ158+1)*(SUM($M145:BK145)&gt;0)</f>
        <v>0</v>
      </c>
      <c r="BL158" s="293">
        <f ca="1">IF(BL145=1,1,BK158+1)*(SUM($M145:BL145)&gt;0)</f>
        <v>0</v>
      </c>
      <c r="BM158" s="293">
        <f ca="1">IF(BM145=1,1,BL158+1)*(SUM($M145:BM145)&gt;0)</f>
        <v>0</v>
      </c>
      <c r="BN158" s="293">
        <f ca="1">IF(BN145=1,1,BM158+1)*(SUM($M145:BN145)&gt;0)</f>
        <v>0</v>
      </c>
      <c r="BO158" s="293">
        <f ca="1">IF(BO145=1,1,BN158+1)*(SUM($M145:BO145)&gt;0)</f>
        <v>0</v>
      </c>
      <c r="BP158" s="293">
        <f ca="1">IF(BP145=1,1,BO158+1)*(SUM($M145:BP145)&gt;0)</f>
        <v>0</v>
      </c>
      <c r="BQ158" s="293">
        <f ca="1">IF(BQ145=1,1,BP158+1)*(SUM($M145:BQ145)&gt;0)</f>
        <v>0</v>
      </c>
      <c r="BR158" s="293">
        <f ca="1">IF(BR145=1,1,BQ158+1)*(SUM($M145:BR145)&gt;0)</f>
        <v>0</v>
      </c>
      <c r="BS158" s="293">
        <f ca="1">IF(BS145=1,1,BR158+1)*(SUM($M145:BS145)&gt;0)</f>
        <v>0</v>
      </c>
      <c r="BT158" s="293">
        <f ca="1">IF(BT145=1,1,BS158+1)*(SUM($M145:BT145)&gt;0)</f>
        <v>0</v>
      </c>
      <c r="BU158" s="293">
        <f ca="1">IF(BU145=1,1,BT158+1)*(SUM($M145:BU145)&gt;0)</f>
        <v>0</v>
      </c>
      <c r="BV158" s="293">
        <f ca="1">IF(BV145=1,1,BU158+1)*(SUM($M145:BV145)&gt;0)</f>
        <v>0</v>
      </c>
      <c r="BW158" s="293">
        <f ca="1">IF(BW145=1,1,BV158+1)*(SUM($M145:BW145)&gt;0)</f>
        <v>0</v>
      </c>
      <c r="BX158" s="293">
        <f ca="1">IF(BX145=1,1,BW158+1)*(SUM($M145:BX145)&gt;0)</f>
        <v>0</v>
      </c>
      <c r="BY158" s="293">
        <f ca="1">IF(BY145=1,1,BX158+1)*(SUM($M145:BY145)&gt;0)</f>
        <v>0</v>
      </c>
      <c r="BZ158" s="293">
        <f ca="1">IF(BZ145=1,1,BY158+1)*(SUM($M145:BZ145)&gt;0)</f>
        <v>0</v>
      </c>
      <c r="CA158" s="293">
        <f ca="1">IF(CA145=1,1,BZ158+1)*(SUM($M145:CA145)&gt;0)</f>
        <v>0</v>
      </c>
      <c r="CB158" s="293">
        <f ca="1">IF(CB145=1,1,CA158+1)*(SUM($M145:CB145)&gt;0)</f>
        <v>0</v>
      </c>
      <c r="CC158" s="293">
        <f ca="1">IF(CC145=1,1,CB158+1)*(SUM($M145:CC145)&gt;0)</f>
        <v>0</v>
      </c>
      <c r="CD158" s="293">
        <f ca="1">IF(CD145=1,1,CC158+1)*(SUM($M145:CD145)&gt;0)</f>
        <v>0</v>
      </c>
      <c r="CE158" s="293">
        <f ca="1">IF(CE145=1,1,CD158+1)*(SUM($M145:CE145)&gt;0)</f>
        <v>0</v>
      </c>
      <c r="CF158" s="293">
        <f ca="1">IF(CF145=1,1,CE158+1)*(SUM($M145:CF145)&gt;0)</f>
        <v>0</v>
      </c>
      <c r="CG158" s="293">
        <f ca="1">IF(CG145=1,1,CF158+1)*(SUM($M145:CG145)&gt;0)</f>
        <v>0</v>
      </c>
      <c r="CH158" s="293">
        <f ca="1">IF(CH145=1,1,CG158+1)*(SUM($M145:CH145)&gt;0)</f>
        <v>0</v>
      </c>
      <c r="CI158" s="293">
        <f ca="1">IF(CI145=1,1,CH158+1)*(SUM($M145:CI145)&gt;0)</f>
        <v>0</v>
      </c>
      <c r="CJ158" s="293">
        <f ca="1">IF(CJ145=1,1,CI158+1)*(SUM($M145:CJ145)&gt;0)</f>
        <v>0</v>
      </c>
      <c r="CK158" s="293">
        <f ca="1">IF(CK145=1,1,CJ158+1)*(SUM($M145:CK145)&gt;0)</f>
        <v>0</v>
      </c>
      <c r="CL158" s="293">
        <f ca="1">IF(CL145=1,1,CK158+1)*(SUM($M145:CL145)&gt;0)</f>
        <v>0</v>
      </c>
      <c r="CM158" s="293">
        <f ca="1">IF(CM145=1,1,CL158+1)*(SUM($M145:CM145)&gt;0)</f>
        <v>0</v>
      </c>
      <c r="CN158" s="293">
        <f ca="1">IF(CN145=1,1,CM158+1)*(SUM($M145:CN145)&gt;0)</f>
        <v>0</v>
      </c>
      <c r="CO158" s="293">
        <f ca="1">IF(CO145=1,1,CN158+1)*(SUM($M145:CO145)&gt;0)</f>
        <v>0</v>
      </c>
      <c r="CP158" s="293">
        <f ca="1">IF(CP145=1,1,CO158+1)*(SUM($M145:CP145)&gt;0)</f>
        <v>0</v>
      </c>
      <c r="CQ158" s="293">
        <f ca="1">IF(CQ145=1,1,CP158+1)*(SUM($M145:CQ145)&gt;0)</f>
        <v>0</v>
      </c>
      <c r="CR158" s="293">
        <f ca="1">IF(CR145=1,1,CQ158+1)*(SUM($M145:CR145)&gt;0)</f>
        <v>0</v>
      </c>
      <c r="CS158" s="293">
        <f ca="1">IF(CS145=1,1,CR158+1)*(SUM($M145:CS145)&gt;0)</f>
        <v>0</v>
      </c>
      <c r="CT158" s="293">
        <f ca="1">IF(CT145=1,1,CS158+1)*(SUM($M145:CT145)&gt;0)</f>
        <v>0</v>
      </c>
      <c r="CU158" s="293">
        <f ca="1">IF(CU145=1,1,CT158+1)*(SUM($M145:CU145)&gt;0)</f>
        <v>0</v>
      </c>
      <c r="CV158" s="293">
        <f ca="1">IF(CV145=1,1,CU158+1)*(SUM($M145:CV145)&gt;0)</f>
        <v>0</v>
      </c>
      <c r="CZ158"/>
    </row>
    <row r="159" spans="5:104">
      <c r="F159"/>
      <c r="H159" s="1"/>
      <c r="I159"/>
      <c r="J159" s="39"/>
      <c r="L159" s="10"/>
      <c r="M159" s="10"/>
      <c r="N159" s="10"/>
      <c r="O159" s="10"/>
      <c r="P159" s="10"/>
      <c r="Q159" s="10"/>
      <c r="R159" s="10"/>
      <c r="S159" s="10"/>
      <c r="T159" s="10"/>
      <c r="U159" s="10"/>
      <c r="V159" s="10"/>
      <c r="W159" s="10"/>
      <c r="X159" s="10"/>
      <c r="Y159" s="10"/>
      <c r="Z159" s="10"/>
      <c r="AA159" s="10"/>
      <c r="AB159" s="10"/>
      <c r="AC159" s="10"/>
      <c r="AD159" s="10"/>
      <c r="AE159" s="10"/>
      <c r="AF159" s="10"/>
      <c r="AG159" s="10"/>
      <c r="AH159" s="10"/>
      <c r="AI159" s="10"/>
      <c r="AJ159" s="10"/>
      <c r="AK159" s="10"/>
      <c r="AL159" s="10"/>
      <c r="AM159" s="10"/>
      <c r="AN159" s="10"/>
      <c r="AO159" s="10"/>
      <c r="AP159" s="10"/>
      <c r="AQ159" s="10"/>
      <c r="AR159" s="10"/>
      <c r="AS159" s="10"/>
      <c r="AT159" s="10"/>
      <c r="AU159" s="10"/>
      <c r="AV159" s="10"/>
      <c r="AW159" s="10"/>
      <c r="AX159" s="10"/>
      <c r="AY159" s="10"/>
      <c r="AZ159" s="10"/>
      <c r="BA159" s="10"/>
      <c r="BB159" s="10"/>
      <c r="BC159" s="10"/>
      <c r="BD159" s="10"/>
      <c r="BE159" s="10"/>
      <c r="BF159" s="10"/>
      <c r="BG159" s="10"/>
      <c r="BH159" s="10"/>
      <c r="BI159" s="10"/>
      <c r="BJ159" s="10"/>
      <c r="BK159" s="10"/>
      <c r="BL159" s="10"/>
      <c r="BM159" s="10"/>
      <c r="BN159" s="10"/>
      <c r="BO159" s="10"/>
      <c r="BP159" s="10"/>
      <c r="BQ159" s="10"/>
      <c r="BR159" s="10"/>
      <c r="BS159" s="10"/>
      <c r="BT159" s="10"/>
      <c r="BU159" s="10"/>
      <c r="BV159" s="10"/>
      <c r="BW159" s="10"/>
      <c r="BX159" s="10"/>
      <c r="BY159" s="10"/>
      <c r="BZ159" s="10"/>
      <c r="CA159" s="10"/>
      <c r="CB159" s="10"/>
      <c r="CC159" s="10"/>
      <c r="CD159" s="10"/>
      <c r="CE159" s="10"/>
      <c r="CF159" s="10"/>
      <c r="CG159" s="10"/>
      <c r="CH159" s="10"/>
      <c r="CI159" s="10"/>
      <c r="CJ159" s="10"/>
      <c r="CK159" s="10"/>
      <c r="CL159" s="10"/>
      <c r="CM159" s="10"/>
      <c r="CN159" s="10"/>
      <c r="CO159" s="10"/>
      <c r="CP159" s="10"/>
      <c r="CQ159" s="10"/>
      <c r="CR159" s="10"/>
      <c r="CS159" s="10"/>
      <c r="CT159" s="10"/>
      <c r="CU159" s="10"/>
      <c r="CV159" s="10"/>
      <c r="CZ159"/>
    </row>
    <row r="160" spans="5:104" ht="16.149999999999999">
      <c r="E160" s="1" t="s">
        <v>539</v>
      </c>
      <c r="F160"/>
      <c r="G160" s="1" t="s">
        <v>164</v>
      </c>
      <c r="H160" s="1" t="s">
        <v>540</v>
      </c>
      <c r="I160"/>
      <c r="J160" s="39"/>
      <c r="L160" s="231"/>
      <c r="M160" s="58" t="e">
        <f ca="1">(SUMIFS($M155:M155,$M146:M146,M146)-M156)/(M157+1-M158)</f>
        <v>#N/A</v>
      </c>
      <c r="N160" s="58" t="e">
        <f ca="1">(SUMIFS($M155:N155,$M146:N146,N146)-N156)/(N157+1-N158)</f>
        <v>#N/A</v>
      </c>
      <c r="O160" s="58" t="e">
        <f ca="1">(SUMIFS($M155:O155,$M146:O146,O146)-O156)/(O157+1-O158)</f>
        <v>#N/A</v>
      </c>
      <c r="P160" s="58" t="e">
        <f ca="1">(SUMIFS($M155:P155,$M146:P146,P146)-P156)/(P157+1-P158)</f>
        <v>#N/A</v>
      </c>
      <c r="Q160" s="58" t="e">
        <f ca="1">(SUMIFS($M155:Q155,$M146:Q146,Q146)-Q156)/(Q157+1-Q158)</f>
        <v>#N/A</v>
      </c>
      <c r="R160" s="58" t="e">
        <f ca="1">(SUMIFS($M155:R155,$M146:R146,R146)-R156)/(R157+1-R158)</f>
        <v>#N/A</v>
      </c>
      <c r="S160" s="58" t="e">
        <f ca="1">(SUMIFS($M155:S155,$M146:S146,S146)-S156)/(S157+1-S158)</f>
        <v>#N/A</v>
      </c>
      <c r="T160" s="58" t="e">
        <f ca="1">(SUMIFS($M155:T155,$M146:T146,T146)-T156)/(T157+1-T158)</f>
        <v>#N/A</v>
      </c>
      <c r="U160" s="58" t="e">
        <f ca="1">(SUMIFS($M155:U155,$M146:U146,U146)-U156)/(U157+1-U158)</f>
        <v>#N/A</v>
      </c>
      <c r="V160" s="58" t="e">
        <f ca="1">(SUMIFS($M155:V155,$M146:V146,V146)-V156)/(V157+1-V158)</f>
        <v>#N/A</v>
      </c>
      <c r="W160" s="58" t="e">
        <f ca="1">(SUMIFS($M155:W155,$M146:W146,W146)-W156)/(W157+1-W158)</f>
        <v>#N/A</v>
      </c>
      <c r="X160" s="58" t="e">
        <f ca="1">(SUMIFS($M155:X155,$M146:X146,X146)-X156)/(X157+1-X158)</f>
        <v>#N/A</v>
      </c>
      <c r="Y160" s="58" t="e">
        <f ca="1">(SUMIFS($M155:Y155,$M146:Y146,Y146)-Y156)/(Y157+1-Y158)</f>
        <v>#N/A</v>
      </c>
      <c r="Z160" s="58" t="e">
        <f ca="1">(SUMIFS($M155:Z155,$M146:Z146,Z146)-Z156)/(Z157+1-Z158)</f>
        <v>#N/A</v>
      </c>
      <c r="AA160" s="58" t="e">
        <f ca="1">(SUMIFS($M155:AA155,$M146:AA146,AA146)-AA156)/(AA157+1-AA158)</f>
        <v>#N/A</v>
      </c>
      <c r="AB160" s="58" t="e">
        <f ca="1">(SUMIFS($M155:AB155,$M146:AB146,AB146)-AB156)/(AB157+1-AB158)</f>
        <v>#N/A</v>
      </c>
      <c r="AC160" s="58" t="e">
        <f ca="1">(SUMIFS($M155:AC155,$M146:AC146,AC146)-AC156)/(AC157+1-AC158)</f>
        <v>#N/A</v>
      </c>
      <c r="AD160" s="58" t="e">
        <f ca="1">(SUMIFS($M155:AD155,$M146:AD146,AD146)-AD156)/(AD157+1-AD158)</f>
        <v>#N/A</v>
      </c>
      <c r="AE160" s="58" t="e">
        <f ca="1">(SUMIFS($M155:AE155,$M146:AE146,AE146)-AE156)/(AE157+1-AE158)</f>
        <v>#N/A</v>
      </c>
      <c r="AF160" s="58" t="e">
        <f ca="1">(SUMIFS($M155:AF155,$M146:AF146,AF146)-AF156)/(AF157+1-AF158)</f>
        <v>#N/A</v>
      </c>
      <c r="AG160" s="58" t="e">
        <f ca="1">(SUMIFS($M155:AG155,$M146:AG146,AG146)-AG156)/(AG157+1-AG158)</f>
        <v>#N/A</v>
      </c>
      <c r="AH160" s="58" t="e">
        <f ca="1">(SUMIFS($M155:AH155,$M146:AH146,AH146)-AH156)/(AH157+1-AH158)</f>
        <v>#N/A</v>
      </c>
      <c r="AI160" s="58" t="e">
        <f ca="1">(SUMIFS($M155:AI155,$M146:AI146,AI146)-AI156)/(AI157+1-AI158)</f>
        <v>#N/A</v>
      </c>
      <c r="AJ160" s="58" t="e">
        <f ca="1">(SUMIFS($M155:AJ155,$M146:AJ146,AJ146)-AJ156)/(AJ157+1-AJ158)</f>
        <v>#N/A</v>
      </c>
      <c r="AK160" s="58" t="e">
        <f ca="1">(SUMIFS($M155:AK155,$M146:AK146,AK146)-AK156)/(AK157+1-AK158)</f>
        <v>#N/A</v>
      </c>
      <c r="AL160" s="58" t="e">
        <f ca="1">(SUMIFS($M155:AL155,$M146:AL146,AL146)-AL156)/(AL157+1-AL158)</f>
        <v>#N/A</v>
      </c>
      <c r="AM160" s="58" t="e">
        <f ca="1">(SUMIFS($M155:AM155,$M146:AM146,AM146)-AM156)/(AM157+1-AM158)</f>
        <v>#N/A</v>
      </c>
      <c r="AN160" s="58" t="e">
        <f ca="1">(SUMIFS($M155:AN155,$M146:AN146,AN146)-AN156)/(AN157+1-AN158)</f>
        <v>#N/A</v>
      </c>
      <c r="AO160" s="58" t="e">
        <f ca="1">(SUMIFS($M155:AO155,$M146:AO146,AO146)-AO156)/(AO157+1-AO158)</f>
        <v>#N/A</v>
      </c>
      <c r="AP160" s="58" t="e">
        <f ca="1">(SUMIFS($M155:AP155,$M146:AP146,AP146)-AP156)/(AP157+1-AP158)</f>
        <v>#N/A</v>
      </c>
      <c r="AQ160" s="58" t="e">
        <f ca="1">(SUMIFS($M155:AQ155,$M146:AQ146,AQ146)-AQ156)/(AQ157+1-AQ158)</f>
        <v>#N/A</v>
      </c>
      <c r="AR160" s="58" t="e">
        <f ca="1">(SUMIFS($M155:AR155,$M146:AR146,AR146)-AR156)/(AR157+1-AR158)</f>
        <v>#N/A</v>
      </c>
      <c r="AS160" s="58" t="e">
        <f ca="1">(SUMIFS($M155:AS155,$M146:AS146,AS146)-AS156)/(AS157+1-AS158)</f>
        <v>#N/A</v>
      </c>
      <c r="AT160" s="58" t="e">
        <f ca="1">(SUMIFS($M155:AT155,$M146:AT146,AT146)-AT156)/(AT157+1-AT158)</f>
        <v>#N/A</v>
      </c>
      <c r="AU160" s="58" t="e">
        <f ca="1">(SUMIFS($M155:AU155,$M146:AU146,AU146)-AU156)/(AU157+1-AU158)</f>
        <v>#N/A</v>
      </c>
      <c r="AV160" s="58" t="e">
        <f ca="1">(SUMIFS($M155:AV155,$M146:AV146,AV146)-AV156)/(AV157+1-AV158)</f>
        <v>#N/A</v>
      </c>
      <c r="AW160" s="58" t="e">
        <f ca="1">(SUMIFS($M155:AW155,$M146:AW146,AW146)-AW156)/(AW157+1-AW158)</f>
        <v>#N/A</v>
      </c>
      <c r="AX160" s="58" t="e">
        <f ca="1">(SUMIFS($M155:AX155,$M146:AX146,AX146)-AX156)/(AX157+1-AX158)</f>
        <v>#N/A</v>
      </c>
      <c r="AY160" s="58" t="e">
        <f ca="1">(SUMIFS($M155:AY155,$M146:AY146,AY146)-AY156)/(AY157+1-AY158)</f>
        <v>#N/A</v>
      </c>
      <c r="AZ160" s="58" t="e">
        <f ca="1">(SUMIFS($M155:AZ155,$M146:AZ146,AZ146)-AZ156)/(AZ157+1-AZ158)</f>
        <v>#N/A</v>
      </c>
      <c r="BA160" s="58" t="e">
        <f ca="1">(SUMIFS($M155:BA155,$M146:BA146,BA146)-BA156)/(BA157+1-BA158)</f>
        <v>#N/A</v>
      </c>
      <c r="BB160" s="58" t="e">
        <f ca="1">(SUMIFS($M155:BB155,$M146:BB146,BB146)-BB156)/(BB157+1-BB158)</f>
        <v>#N/A</v>
      </c>
      <c r="BC160" s="58" t="e">
        <f ca="1">(SUMIFS($M155:BC155,$M146:BC146,BC146)-BC156)/(BC157+1-BC158)</f>
        <v>#N/A</v>
      </c>
      <c r="BD160" s="58" t="e">
        <f ca="1">(SUMIFS($M155:BD155,$M146:BD146,BD146)-BD156)/(BD157+1-BD158)</f>
        <v>#N/A</v>
      </c>
      <c r="BE160" s="58" t="e">
        <f ca="1">(SUMIFS($M155:BE155,$M146:BE146,BE146)-BE156)/(BE157+1-BE158)</f>
        <v>#N/A</v>
      </c>
      <c r="BF160" s="58" t="e">
        <f ca="1">(SUMIFS($M155:BF155,$M146:BF146,BF146)-BF156)/(BF157+1-BF158)</f>
        <v>#N/A</v>
      </c>
      <c r="BG160" s="58" t="e">
        <f ca="1">(SUMIFS($M155:BG155,$M146:BG146,BG146)-BG156)/(BG157+1-BG158)</f>
        <v>#N/A</v>
      </c>
      <c r="BH160" s="58" t="e">
        <f ca="1">(SUMIFS($M155:BH155,$M146:BH146,BH146)-BH156)/(BH157+1-BH158)</f>
        <v>#N/A</v>
      </c>
      <c r="BI160" s="58" t="e">
        <f ca="1">(SUMIFS($M155:BI155,$M146:BI146,BI146)-BI156)/(BI157+1-BI158)</f>
        <v>#N/A</v>
      </c>
      <c r="BJ160" s="58" t="e">
        <f ca="1">(SUMIFS($M155:BJ155,$M146:BJ146,BJ146)-BJ156)/(BJ157+1-BJ158)</f>
        <v>#N/A</v>
      </c>
      <c r="BK160" s="58" t="e">
        <f ca="1">(SUMIFS($M155:BK155,$M146:BK146,BK146)-BK156)/(BK157+1-BK158)</f>
        <v>#N/A</v>
      </c>
      <c r="BL160" s="58" t="e">
        <f ca="1">(SUMIFS($M155:BL155,$M146:BL146,BL146)-BL156)/(BL157+1-BL158)</f>
        <v>#N/A</v>
      </c>
      <c r="BM160" s="58" t="e">
        <f ca="1">(SUMIFS($M155:BM155,$M146:BM146,BM146)-BM156)/(BM157+1-BM158)</f>
        <v>#N/A</v>
      </c>
      <c r="BN160" s="58" t="e">
        <f ca="1">(SUMIFS($M155:BN155,$M146:BN146,BN146)-BN156)/(BN157+1-BN158)</f>
        <v>#N/A</v>
      </c>
      <c r="BO160" s="58" t="e">
        <f ca="1">(SUMIFS($M155:BO155,$M146:BO146,BO146)-BO156)/(BO157+1-BO158)</f>
        <v>#N/A</v>
      </c>
      <c r="BP160" s="58" t="e">
        <f ca="1">(SUMIFS($M155:BP155,$M146:BP146,BP146)-BP156)/(BP157+1-BP158)</f>
        <v>#N/A</v>
      </c>
      <c r="BQ160" s="58" t="e">
        <f ca="1">(SUMIFS($M155:BQ155,$M146:BQ146,BQ146)-BQ156)/(BQ157+1-BQ158)</f>
        <v>#N/A</v>
      </c>
      <c r="BR160" s="58" t="e">
        <f ca="1">(SUMIFS($M155:BR155,$M146:BR146,BR146)-BR156)/(BR157+1-BR158)</f>
        <v>#N/A</v>
      </c>
      <c r="BS160" s="58" t="e">
        <f ca="1">(SUMIFS($M155:BS155,$M146:BS146,BS146)-BS156)/(BS157+1-BS158)</f>
        <v>#N/A</v>
      </c>
      <c r="BT160" s="58" t="e">
        <f ca="1">(SUMIFS($M155:BT155,$M146:BT146,BT146)-BT156)/(BT157+1-BT158)</f>
        <v>#N/A</v>
      </c>
      <c r="BU160" s="58" t="e">
        <f ca="1">(SUMIFS($M155:BU155,$M146:BU146,BU146)-BU156)/(BU157+1-BU158)</f>
        <v>#N/A</v>
      </c>
      <c r="BV160" s="58" t="e">
        <f ca="1">(SUMIFS($M155:BV155,$M146:BV146,BV146)-BV156)/(BV157+1-BV158)</f>
        <v>#N/A</v>
      </c>
      <c r="BW160" s="58" t="e">
        <f ca="1">(SUMIFS($M155:BW155,$M146:BW146,BW146)-BW156)/(BW157+1-BW158)</f>
        <v>#N/A</v>
      </c>
      <c r="BX160" s="58" t="e">
        <f ca="1">(SUMIFS($M155:BX155,$M146:BX146,BX146)-BX156)/(BX157+1-BX158)</f>
        <v>#N/A</v>
      </c>
      <c r="BY160" s="58" t="e">
        <f ca="1">(SUMIFS($M155:BY155,$M146:BY146,BY146)-BY156)/(BY157+1-BY158)</f>
        <v>#N/A</v>
      </c>
      <c r="BZ160" s="58" t="e">
        <f ca="1">(SUMIFS($M155:BZ155,$M146:BZ146,BZ146)-BZ156)/(BZ157+1-BZ158)</f>
        <v>#N/A</v>
      </c>
      <c r="CA160" s="58" t="e">
        <f ca="1">(SUMIFS($M155:CA155,$M146:CA146,CA146)-CA156)/(CA157+1-CA158)</f>
        <v>#N/A</v>
      </c>
      <c r="CB160" s="58" t="e">
        <f ca="1">(SUMIFS($M155:CB155,$M146:CB146,CB146)-CB156)/(CB157+1-CB158)</f>
        <v>#N/A</v>
      </c>
      <c r="CC160" s="58" t="e">
        <f ca="1">(SUMIFS($M155:CC155,$M146:CC146,CC146)-CC156)/(CC157+1-CC158)</f>
        <v>#N/A</v>
      </c>
      <c r="CD160" s="58" t="e">
        <f ca="1">(SUMIFS($M155:CD155,$M146:CD146,CD146)-CD156)/(CD157+1-CD158)</f>
        <v>#N/A</v>
      </c>
      <c r="CE160" s="58" t="e">
        <f ca="1">(SUMIFS($M155:CE155,$M146:CE146,CE146)-CE156)/(CE157+1-CE158)</f>
        <v>#N/A</v>
      </c>
      <c r="CF160" s="58" t="e">
        <f ca="1">(SUMIFS($M155:CF155,$M146:CF146,CF146)-CF156)/(CF157+1-CF158)</f>
        <v>#N/A</v>
      </c>
      <c r="CG160" s="58" t="e">
        <f ca="1">(SUMIFS($M155:CG155,$M146:CG146,CG146)-CG156)/(CG157+1-CG158)</f>
        <v>#N/A</v>
      </c>
      <c r="CH160" s="58" t="e">
        <f ca="1">(SUMIFS($M155:CH155,$M146:CH146,CH146)-CH156)/(CH157+1-CH158)</f>
        <v>#N/A</v>
      </c>
      <c r="CI160" s="58" t="e">
        <f ca="1">(SUMIFS($M155:CI155,$M146:CI146,CI146)-CI156)/(CI157+1-CI158)</f>
        <v>#N/A</v>
      </c>
      <c r="CJ160" s="58" t="e">
        <f ca="1">(SUMIFS($M155:CJ155,$M146:CJ146,CJ146)-CJ156)/(CJ157+1-CJ158)</f>
        <v>#N/A</v>
      </c>
      <c r="CK160" s="58" t="e">
        <f ca="1">(SUMIFS($M155:CK155,$M146:CK146,CK146)-CK156)/(CK157+1-CK158)</f>
        <v>#N/A</v>
      </c>
      <c r="CL160" s="58" t="e">
        <f ca="1">(SUMIFS($M155:CL155,$M146:CL146,CL146)-CL156)/(CL157+1-CL158)</f>
        <v>#N/A</v>
      </c>
      <c r="CM160" s="58" t="e">
        <f ca="1">(SUMIFS($M155:CM155,$M146:CM146,CM146)-CM156)/(CM157+1-CM158)</f>
        <v>#N/A</v>
      </c>
      <c r="CN160" s="58" t="e">
        <f ca="1">(SUMIFS($M155:CN155,$M146:CN146,CN146)-CN156)/(CN157+1-CN158)</f>
        <v>#N/A</v>
      </c>
      <c r="CO160" s="58" t="e">
        <f ca="1">(SUMIFS($M155:CO155,$M146:CO146,CO146)-CO156)/(CO157+1-CO158)</f>
        <v>#N/A</v>
      </c>
      <c r="CP160" s="58" t="e">
        <f ca="1">(SUMIFS($M155:CP155,$M146:CP146,CP146)-CP156)/(CP157+1-CP158)</f>
        <v>#N/A</v>
      </c>
      <c r="CQ160" s="58" t="e">
        <f ca="1">(SUMIFS($M155:CQ155,$M146:CQ146,CQ146)-CQ156)/(CQ157+1-CQ158)</f>
        <v>#N/A</v>
      </c>
      <c r="CR160" s="58" t="e">
        <f ca="1">(SUMIFS($M155:CR155,$M146:CR146,CR146)-CR156)/(CR157+1-CR158)</f>
        <v>#N/A</v>
      </c>
      <c r="CS160" s="58" t="e">
        <f ca="1">(SUMIFS($M155:CS155,$M146:CS146,CS146)-CS156)/(CS157+1-CS158)</f>
        <v>#N/A</v>
      </c>
      <c r="CT160" s="58" t="e">
        <f ca="1">(SUMIFS($M155:CT155,$M146:CT146,CT146)-CT156)/(CT157+1-CT158)</f>
        <v>#N/A</v>
      </c>
      <c r="CU160" s="58" t="e">
        <f ca="1">(SUMIFS($M155:CU155,$M146:CU146,CU146)-CU156)/(CU157+1-CU158)</f>
        <v>#N/A</v>
      </c>
      <c r="CV160" s="58" t="e">
        <f ca="1">(SUMIFS($M155:CV155,$M146:CV146,CV146)-CV156)/(CV157+1-CV158)</f>
        <v>#N/A</v>
      </c>
      <c r="CZ160"/>
    </row>
    <row r="161" spans="2:104" ht="16.149999999999999">
      <c r="E161" s="1" t="s">
        <v>541</v>
      </c>
      <c r="F161"/>
      <c r="G161" s="1" t="s">
        <v>164</v>
      </c>
      <c r="H161" s="1" t="s">
        <v>542</v>
      </c>
      <c r="I161"/>
      <c r="J161" s="39"/>
      <c r="L161" s="231"/>
      <c r="M161" s="58" t="e">
        <f t="shared" ref="M161:AR161" ca="1" si="179">IF(M155&gt;0,M155,0)</f>
        <v>#N/A</v>
      </c>
      <c r="N161" s="58" t="e">
        <f t="shared" ca="1" si="179"/>
        <v>#N/A</v>
      </c>
      <c r="O161" s="58" t="e">
        <f t="shared" ca="1" si="179"/>
        <v>#N/A</v>
      </c>
      <c r="P161" s="58" t="e">
        <f t="shared" ca="1" si="179"/>
        <v>#N/A</v>
      </c>
      <c r="Q161" s="58" t="e">
        <f t="shared" ca="1" si="179"/>
        <v>#N/A</v>
      </c>
      <c r="R161" s="58" t="e">
        <f t="shared" ca="1" si="179"/>
        <v>#N/A</v>
      </c>
      <c r="S161" s="58" t="e">
        <f t="shared" ca="1" si="179"/>
        <v>#N/A</v>
      </c>
      <c r="T161" s="58" t="e">
        <f t="shared" ca="1" si="179"/>
        <v>#N/A</v>
      </c>
      <c r="U161" s="58" t="e">
        <f t="shared" ca="1" si="179"/>
        <v>#N/A</v>
      </c>
      <c r="V161" s="58" t="e">
        <f t="shared" ca="1" si="179"/>
        <v>#N/A</v>
      </c>
      <c r="W161" s="58" t="e">
        <f t="shared" ca="1" si="179"/>
        <v>#N/A</v>
      </c>
      <c r="X161" s="58" t="e">
        <f t="shared" ca="1" si="179"/>
        <v>#N/A</v>
      </c>
      <c r="Y161" s="58" t="e">
        <f t="shared" ca="1" si="179"/>
        <v>#N/A</v>
      </c>
      <c r="Z161" s="58" t="e">
        <f t="shared" ca="1" si="179"/>
        <v>#N/A</v>
      </c>
      <c r="AA161" s="58" t="e">
        <f t="shared" ca="1" si="179"/>
        <v>#N/A</v>
      </c>
      <c r="AB161" s="58" t="e">
        <f t="shared" ca="1" si="179"/>
        <v>#N/A</v>
      </c>
      <c r="AC161" s="58" t="e">
        <f t="shared" ca="1" si="179"/>
        <v>#N/A</v>
      </c>
      <c r="AD161" s="58" t="e">
        <f t="shared" ca="1" si="179"/>
        <v>#N/A</v>
      </c>
      <c r="AE161" s="58" t="e">
        <f t="shared" ca="1" si="179"/>
        <v>#N/A</v>
      </c>
      <c r="AF161" s="58" t="e">
        <f t="shared" ca="1" si="179"/>
        <v>#N/A</v>
      </c>
      <c r="AG161" s="58" t="e">
        <f t="shared" ca="1" si="179"/>
        <v>#N/A</v>
      </c>
      <c r="AH161" s="58" t="e">
        <f t="shared" ca="1" si="179"/>
        <v>#N/A</v>
      </c>
      <c r="AI161" s="58" t="e">
        <f t="shared" ca="1" si="179"/>
        <v>#N/A</v>
      </c>
      <c r="AJ161" s="58" t="e">
        <f t="shared" ca="1" si="179"/>
        <v>#N/A</v>
      </c>
      <c r="AK161" s="58" t="e">
        <f t="shared" ca="1" si="179"/>
        <v>#N/A</v>
      </c>
      <c r="AL161" s="58" t="e">
        <f t="shared" ca="1" si="179"/>
        <v>#N/A</v>
      </c>
      <c r="AM161" s="58" t="e">
        <f t="shared" ca="1" si="179"/>
        <v>#N/A</v>
      </c>
      <c r="AN161" s="58" t="e">
        <f t="shared" ca="1" si="179"/>
        <v>#N/A</v>
      </c>
      <c r="AO161" s="58" t="e">
        <f t="shared" ca="1" si="179"/>
        <v>#N/A</v>
      </c>
      <c r="AP161" s="58" t="e">
        <f t="shared" ca="1" si="179"/>
        <v>#N/A</v>
      </c>
      <c r="AQ161" s="58" t="e">
        <f t="shared" ca="1" si="179"/>
        <v>#N/A</v>
      </c>
      <c r="AR161" s="58" t="e">
        <f t="shared" ca="1" si="179"/>
        <v>#N/A</v>
      </c>
      <c r="AS161" s="58" t="e">
        <f t="shared" ref="AS161:BX161" ca="1" si="180">IF(AS155&gt;0,AS155,0)</f>
        <v>#N/A</v>
      </c>
      <c r="AT161" s="58" t="e">
        <f t="shared" ca="1" si="180"/>
        <v>#N/A</v>
      </c>
      <c r="AU161" s="58" t="e">
        <f t="shared" ca="1" si="180"/>
        <v>#N/A</v>
      </c>
      <c r="AV161" s="58" t="e">
        <f t="shared" ca="1" si="180"/>
        <v>#N/A</v>
      </c>
      <c r="AW161" s="58" t="e">
        <f t="shared" ca="1" si="180"/>
        <v>#N/A</v>
      </c>
      <c r="AX161" s="58" t="e">
        <f t="shared" ca="1" si="180"/>
        <v>#N/A</v>
      </c>
      <c r="AY161" s="58" t="e">
        <f t="shared" ca="1" si="180"/>
        <v>#N/A</v>
      </c>
      <c r="AZ161" s="58" t="e">
        <f t="shared" ca="1" si="180"/>
        <v>#N/A</v>
      </c>
      <c r="BA161" s="58" t="e">
        <f t="shared" ca="1" si="180"/>
        <v>#N/A</v>
      </c>
      <c r="BB161" s="58" t="e">
        <f t="shared" ca="1" si="180"/>
        <v>#N/A</v>
      </c>
      <c r="BC161" s="58" t="e">
        <f t="shared" ca="1" si="180"/>
        <v>#N/A</v>
      </c>
      <c r="BD161" s="58" t="e">
        <f t="shared" ca="1" si="180"/>
        <v>#N/A</v>
      </c>
      <c r="BE161" s="58" t="e">
        <f t="shared" ca="1" si="180"/>
        <v>#N/A</v>
      </c>
      <c r="BF161" s="58" t="e">
        <f t="shared" ca="1" si="180"/>
        <v>#N/A</v>
      </c>
      <c r="BG161" s="58" t="e">
        <f t="shared" ca="1" si="180"/>
        <v>#N/A</v>
      </c>
      <c r="BH161" s="58" t="e">
        <f t="shared" ca="1" si="180"/>
        <v>#N/A</v>
      </c>
      <c r="BI161" s="58" t="e">
        <f t="shared" ca="1" si="180"/>
        <v>#N/A</v>
      </c>
      <c r="BJ161" s="58" t="e">
        <f t="shared" ca="1" si="180"/>
        <v>#N/A</v>
      </c>
      <c r="BK161" s="58" t="e">
        <f t="shared" ca="1" si="180"/>
        <v>#N/A</v>
      </c>
      <c r="BL161" s="58" t="e">
        <f t="shared" ca="1" si="180"/>
        <v>#N/A</v>
      </c>
      <c r="BM161" s="58" t="e">
        <f t="shared" ca="1" si="180"/>
        <v>#N/A</v>
      </c>
      <c r="BN161" s="58" t="e">
        <f t="shared" ca="1" si="180"/>
        <v>#N/A</v>
      </c>
      <c r="BO161" s="58" t="e">
        <f t="shared" ca="1" si="180"/>
        <v>#N/A</v>
      </c>
      <c r="BP161" s="58" t="e">
        <f t="shared" ca="1" si="180"/>
        <v>#N/A</v>
      </c>
      <c r="BQ161" s="58" t="e">
        <f t="shared" ca="1" si="180"/>
        <v>#N/A</v>
      </c>
      <c r="BR161" s="58" t="e">
        <f t="shared" ca="1" si="180"/>
        <v>#N/A</v>
      </c>
      <c r="BS161" s="58" t="e">
        <f t="shared" ca="1" si="180"/>
        <v>#N/A</v>
      </c>
      <c r="BT161" s="58" t="e">
        <f t="shared" ca="1" si="180"/>
        <v>#N/A</v>
      </c>
      <c r="BU161" s="58" t="e">
        <f t="shared" ca="1" si="180"/>
        <v>#N/A</v>
      </c>
      <c r="BV161" s="58" t="e">
        <f t="shared" ca="1" si="180"/>
        <v>#N/A</v>
      </c>
      <c r="BW161" s="58" t="e">
        <f t="shared" ca="1" si="180"/>
        <v>#N/A</v>
      </c>
      <c r="BX161" s="58" t="e">
        <f t="shared" ca="1" si="180"/>
        <v>#N/A</v>
      </c>
      <c r="BY161" s="58" t="e">
        <f t="shared" ref="BY161:CV161" ca="1" si="181">IF(BY155&gt;0,BY155,0)</f>
        <v>#N/A</v>
      </c>
      <c r="BZ161" s="58" t="e">
        <f t="shared" ca="1" si="181"/>
        <v>#N/A</v>
      </c>
      <c r="CA161" s="58" t="e">
        <f t="shared" ca="1" si="181"/>
        <v>#N/A</v>
      </c>
      <c r="CB161" s="58" t="e">
        <f t="shared" ca="1" si="181"/>
        <v>#N/A</v>
      </c>
      <c r="CC161" s="58" t="e">
        <f t="shared" ca="1" si="181"/>
        <v>#N/A</v>
      </c>
      <c r="CD161" s="58" t="e">
        <f t="shared" ca="1" si="181"/>
        <v>#N/A</v>
      </c>
      <c r="CE161" s="58" t="e">
        <f t="shared" ca="1" si="181"/>
        <v>#N/A</v>
      </c>
      <c r="CF161" s="58" t="e">
        <f t="shared" ca="1" si="181"/>
        <v>#N/A</v>
      </c>
      <c r="CG161" s="58" t="e">
        <f t="shared" ca="1" si="181"/>
        <v>#N/A</v>
      </c>
      <c r="CH161" s="58" t="e">
        <f t="shared" ca="1" si="181"/>
        <v>#N/A</v>
      </c>
      <c r="CI161" s="58" t="e">
        <f t="shared" ca="1" si="181"/>
        <v>#N/A</v>
      </c>
      <c r="CJ161" s="58" t="e">
        <f t="shared" ca="1" si="181"/>
        <v>#N/A</v>
      </c>
      <c r="CK161" s="58" t="e">
        <f t="shared" ca="1" si="181"/>
        <v>#N/A</v>
      </c>
      <c r="CL161" s="58" t="e">
        <f t="shared" ca="1" si="181"/>
        <v>#N/A</v>
      </c>
      <c r="CM161" s="58" t="e">
        <f t="shared" ca="1" si="181"/>
        <v>#N/A</v>
      </c>
      <c r="CN161" s="58" t="e">
        <f t="shared" ca="1" si="181"/>
        <v>#N/A</v>
      </c>
      <c r="CO161" s="58" t="e">
        <f t="shared" ca="1" si="181"/>
        <v>#N/A</v>
      </c>
      <c r="CP161" s="58" t="e">
        <f t="shared" ca="1" si="181"/>
        <v>#N/A</v>
      </c>
      <c r="CQ161" s="58" t="e">
        <f t="shared" ca="1" si="181"/>
        <v>#N/A</v>
      </c>
      <c r="CR161" s="58" t="e">
        <f t="shared" ca="1" si="181"/>
        <v>#N/A</v>
      </c>
      <c r="CS161" s="58" t="e">
        <f t="shared" ca="1" si="181"/>
        <v>#N/A</v>
      </c>
      <c r="CT161" s="58" t="e">
        <f t="shared" ca="1" si="181"/>
        <v>#N/A</v>
      </c>
      <c r="CU161" s="58" t="e">
        <f t="shared" ca="1" si="181"/>
        <v>#N/A</v>
      </c>
      <c r="CV161" s="58" t="e">
        <f t="shared" ca="1" si="181"/>
        <v>#N/A</v>
      </c>
      <c r="CZ161"/>
    </row>
    <row r="162" spans="2:104">
      <c r="E162" s="1" t="s">
        <v>543</v>
      </c>
      <c r="F162"/>
      <c r="G162" s="1" t="s">
        <v>164</v>
      </c>
      <c r="H162" s="1"/>
      <c r="I162"/>
      <c r="J162" s="39"/>
      <c r="L162" s="231"/>
      <c r="M162" s="58" t="e">
        <f t="shared" ref="M162:AR162" ca="1" si="182">MIN(M160,0)+MAX(M161,0)</f>
        <v>#N/A</v>
      </c>
      <c r="N162" s="58" t="e">
        <f ca="1">MIN(N160,0)+MAX(N161,0)</f>
        <v>#N/A</v>
      </c>
      <c r="O162" s="58" t="e">
        <f t="shared" ca="1" si="182"/>
        <v>#N/A</v>
      </c>
      <c r="P162" s="58" t="e">
        <f t="shared" ca="1" si="182"/>
        <v>#N/A</v>
      </c>
      <c r="Q162" s="58" t="e">
        <f t="shared" ca="1" si="182"/>
        <v>#N/A</v>
      </c>
      <c r="R162" s="58" t="e">
        <f t="shared" ca="1" si="182"/>
        <v>#N/A</v>
      </c>
      <c r="S162" s="58" t="e">
        <f t="shared" ca="1" si="182"/>
        <v>#N/A</v>
      </c>
      <c r="T162" s="58" t="e">
        <f t="shared" ca="1" si="182"/>
        <v>#N/A</v>
      </c>
      <c r="U162" s="58" t="e">
        <f t="shared" ca="1" si="182"/>
        <v>#N/A</v>
      </c>
      <c r="V162" s="58" t="e">
        <f t="shared" ca="1" si="182"/>
        <v>#N/A</v>
      </c>
      <c r="W162" s="58" t="e">
        <f ca="1">MIN(W160,0)+MAX(W161,0)</f>
        <v>#N/A</v>
      </c>
      <c r="X162" s="58" t="e">
        <f t="shared" ca="1" si="182"/>
        <v>#N/A</v>
      </c>
      <c r="Y162" s="58" t="e">
        <f t="shared" ca="1" si="182"/>
        <v>#N/A</v>
      </c>
      <c r="Z162" s="58" t="e">
        <f t="shared" ca="1" si="182"/>
        <v>#N/A</v>
      </c>
      <c r="AA162" s="58" t="e">
        <f ca="1">MIN(AA160,0)+MAX(AA161,0)</f>
        <v>#N/A</v>
      </c>
      <c r="AB162" s="58" t="e">
        <f t="shared" ca="1" si="182"/>
        <v>#N/A</v>
      </c>
      <c r="AC162" s="58" t="e">
        <f t="shared" ca="1" si="182"/>
        <v>#N/A</v>
      </c>
      <c r="AD162" s="58" t="e">
        <f t="shared" ca="1" si="182"/>
        <v>#N/A</v>
      </c>
      <c r="AE162" s="58" t="e">
        <f t="shared" ca="1" si="182"/>
        <v>#N/A</v>
      </c>
      <c r="AF162" s="58" t="e">
        <f t="shared" ca="1" si="182"/>
        <v>#N/A</v>
      </c>
      <c r="AG162" s="58" t="e">
        <f t="shared" ca="1" si="182"/>
        <v>#N/A</v>
      </c>
      <c r="AH162" s="58" t="e">
        <f t="shared" ca="1" si="182"/>
        <v>#N/A</v>
      </c>
      <c r="AI162" s="58" t="e">
        <f t="shared" ca="1" si="182"/>
        <v>#N/A</v>
      </c>
      <c r="AJ162" s="58" t="e">
        <f t="shared" ca="1" si="182"/>
        <v>#N/A</v>
      </c>
      <c r="AK162" s="58" t="e">
        <f t="shared" ca="1" si="182"/>
        <v>#N/A</v>
      </c>
      <c r="AL162" s="58" t="e">
        <f t="shared" ca="1" si="182"/>
        <v>#N/A</v>
      </c>
      <c r="AM162" s="58" t="e">
        <f t="shared" ca="1" si="182"/>
        <v>#N/A</v>
      </c>
      <c r="AN162" s="58" t="e">
        <f t="shared" ca="1" si="182"/>
        <v>#N/A</v>
      </c>
      <c r="AO162" s="58" t="e">
        <f t="shared" ca="1" si="182"/>
        <v>#N/A</v>
      </c>
      <c r="AP162" s="58" t="e">
        <f t="shared" ca="1" si="182"/>
        <v>#N/A</v>
      </c>
      <c r="AQ162" s="58" t="e">
        <f t="shared" ca="1" si="182"/>
        <v>#N/A</v>
      </c>
      <c r="AR162" s="58" t="e">
        <f t="shared" ca="1" si="182"/>
        <v>#N/A</v>
      </c>
      <c r="AS162" s="58" t="e">
        <f t="shared" ref="AS162:BX162" ca="1" si="183">MIN(AS160,0)+MAX(AS161,0)</f>
        <v>#N/A</v>
      </c>
      <c r="AT162" s="58" t="e">
        <f t="shared" ca="1" si="183"/>
        <v>#N/A</v>
      </c>
      <c r="AU162" s="58" t="e">
        <f ca="1">MIN(AU160,0)+MAX(AU161,0)</f>
        <v>#N/A</v>
      </c>
      <c r="AV162" s="58" t="e">
        <f t="shared" ca="1" si="183"/>
        <v>#N/A</v>
      </c>
      <c r="AW162" s="58" t="e">
        <f t="shared" ca="1" si="183"/>
        <v>#N/A</v>
      </c>
      <c r="AX162" s="58" t="e">
        <f t="shared" ca="1" si="183"/>
        <v>#N/A</v>
      </c>
      <c r="AY162" s="58" t="e">
        <f t="shared" ca="1" si="183"/>
        <v>#N/A</v>
      </c>
      <c r="AZ162" s="58" t="e">
        <f t="shared" ca="1" si="183"/>
        <v>#N/A</v>
      </c>
      <c r="BA162" s="58" t="e">
        <f t="shared" ca="1" si="183"/>
        <v>#N/A</v>
      </c>
      <c r="BB162" s="58" t="e">
        <f t="shared" ca="1" si="183"/>
        <v>#N/A</v>
      </c>
      <c r="BC162" s="58" t="e">
        <f t="shared" ca="1" si="183"/>
        <v>#N/A</v>
      </c>
      <c r="BD162" s="58" t="e">
        <f t="shared" ca="1" si="183"/>
        <v>#N/A</v>
      </c>
      <c r="BE162" s="58" t="e">
        <f t="shared" ca="1" si="183"/>
        <v>#N/A</v>
      </c>
      <c r="BF162" s="58" t="e">
        <f t="shared" ca="1" si="183"/>
        <v>#N/A</v>
      </c>
      <c r="BG162" s="58" t="e">
        <f t="shared" ca="1" si="183"/>
        <v>#N/A</v>
      </c>
      <c r="BH162" s="58" t="e">
        <f t="shared" ca="1" si="183"/>
        <v>#N/A</v>
      </c>
      <c r="BI162" s="58" t="e">
        <f t="shared" ca="1" si="183"/>
        <v>#N/A</v>
      </c>
      <c r="BJ162" s="58" t="e">
        <f t="shared" ca="1" si="183"/>
        <v>#N/A</v>
      </c>
      <c r="BK162" s="58" t="e">
        <f t="shared" ca="1" si="183"/>
        <v>#N/A</v>
      </c>
      <c r="BL162" s="58" t="e">
        <f t="shared" ca="1" si="183"/>
        <v>#N/A</v>
      </c>
      <c r="BM162" s="58" t="e">
        <f t="shared" ca="1" si="183"/>
        <v>#N/A</v>
      </c>
      <c r="BN162" s="58" t="e">
        <f t="shared" ca="1" si="183"/>
        <v>#N/A</v>
      </c>
      <c r="BO162" s="58" t="e">
        <f t="shared" ca="1" si="183"/>
        <v>#N/A</v>
      </c>
      <c r="BP162" s="58" t="e">
        <f t="shared" ca="1" si="183"/>
        <v>#N/A</v>
      </c>
      <c r="BQ162" s="58" t="e">
        <f t="shared" ca="1" si="183"/>
        <v>#N/A</v>
      </c>
      <c r="BR162" s="58" t="e">
        <f t="shared" ca="1" si="183"/>
        <v>#N/A</v>
      </c>
      <c r="BS162" s="58" t="e">
        <f t="shared" ca="1" si="183"/>
        <v>#N/A</v>
      </c>
      <c r="BT162" s="58" t="e">
        <f t="shared" ca="1" si="183"/>
        <v>#N/A</v>
      </c>
      <c r="BU162" s="58" t="e">
        <f t="shared" ca="1" si="183"/>
        <v>#N/A</v>
      </c>
      <c r="BV162" s="58" t="e">
        <f t="shared" ca="1" si="183"/>
        <v>#N/A</v>
      </c>
      <c r="BW162" s="58" t="e">
        <f t="shared" ca="1" si="183"/>
        <v>#N/A</v>
      </c>
      <c r="BX162" s="58" t="e">
        <f t="shared" ca="1" si="183"/>
        <v>#N/A</v>
      </c>
      <c r="BY162" s="58" t="e">
        <f t="shared" ref="BY162:CV162" ca="1" si="184">MIN(BY160,0)+MAX(BY161,0)</f>
        <v>#N/A</v>
      </c>
      <c r="BZ162" s="58" t="e">
        <f t="shared" ca="1" si="184"/>
        <v>#N/A</v>
      </c>
      <c r="CA162" s="58" t="e">
        <f t="shared" ca="1" si="184"/>
        <v>#N/A</v>
      </c>
      <c r="CB162" s="58" t="e">
        <f t="shared" ca="1" si="184"/>
        <v>#N/A</v>
      </c>
      <c r="CC162" s="58" t="e">
        <f t="shared" ca="1" si="184"/>
        <v>#N/A</v>
      </c>
      <c r="CD162" s="58" t="e">
        <f t="shared" ca="1" si="184"/>
        <v>#N/A</v>
      </c>
      <c r="CE162" s="58" t="e">
        <f t="shared" ca="1" si="184"/>
        <v>#N/A</v>
      </c>
      <c r="CF162" s="58" t="e">
        <f t="shared" ca="1" si="184"/>
        <v>#N/A</v>
      </c>
      <c r="CG162" s="58" t="e">
        <f t="shared" ca="1" si="184"/>
        <v>#N/A</v>
      </c>
      <c r="CH162" s="58" t="e">
        <f t="shared" ca="1" si="184"/>
        <v>#N/A</v>
      </c>
      <c r="CI162" s="58" t="e">
        <f t="shared" ca="1" si="184"/>
        <v>#N/A</v>
      </c>
      <c r="CJ162" s="58" t="e">
        <f t="shared" ca="1" si="184"/>
        <v>#N/A</v>
      </c>
      <c r="CK162" s="58" t="e">
        <f t="shared" ca="1" si="184"/>
        <v>#N/A</v>
      </c>
      <c r="CL162" s="58" t="e">
        <f t="shared" ca="1" si="184"/>
        <v>#N/A</v>
      </c>
      <c r="CM162" s="58" t="e">
        <f t="shared" ca="1" si="184"/>
        <v>#N/A</v>
      </c>
      <c r="CN162" s="58" t="e">
        <f t="shared" ca="1" si="184"/>
        <v>#N/A</v>
      </c>
      <c r="CO162" s="58" t="e">
        <f t="shared" ca="1" si="184"/>
        <v>#N/A</v>
      </c>
      <c r="CP162" s="58" t="e">
        <f t="shared" ca="1" si="184"/>
        <v>#N/A</v>
      </c>
      <c r="CQ162" s="58" t="e">
        <f t="shared" ca="1" si="184"/>
        <v>#N/A</v>
      </c>
      <c r="CR162" s="58" t="e">
        <f t="shared" ca="1" si="184"/>
        <v>#N/A</v>
      </c>
      <c r="CS162" s="58" t="e">
        <f t="shared" ca="1" si="184"/>
        <v>#N/A</v>
      </c>
      <c r="CT162" s="58" t="e">
        <f t="shared" ca="1" si="184"/>
        <v>#N/A</v>
      </c>
      <c r="CU162" s="58" t="e">
        <f t="shared" ca="1" si="184"/>
        <v>#N/A</v>
      </c>
      <c r="CV162" s="58" t="e">
        <f t="shared" ca="1" si="184"/>
        <v>#N/A</v>
      </c>
      <c r="CZ162"/>
    </row>
    <row r="163" spans="2:104">
      <c r="F163"/>
      <c r="H163" s="1"/>
      <c r="I163"/>
      <c r="J163" s="39"/>
      <c r="L163" s="10"/>
      <c r="M163" s="10"/>
      <c r="N163" s="10"/>
      <c r="O163" s="10"/>
      <c r="P163" s="10"/>
      <c r="Q163" s="10"/>
      <c r="R163" s="10"/>
      <c r="S163" s="10"/>
      <c r="T163" s="10"/>
      <c r="U163" s="10"/>
      <c r="V163" s="10"/>
      <c r="W163" s="10"/>
      <c r="X163" s="10"/>
      <c r="Y163" s="10"/>
      <c r="Z163" s="10"/>
      <c r="AA163" s="10"/>
      <c r="AB163" s="10"/>
      <c r="AC163" s="10"/>
      <c r="AD163" s="10"/>
      <c r="AE163" s="10"/>
      <c r="AF163" s="10"/>
      <c r="AG163" s="10"/>
      <c r="AH163" s="10"/>
      <c r="AI163" s="10"/>
      <c r="AJ163" s="10"/>
      <c r="AK163" s="10"/>
      <c r="AL163" s="10"/>
      <c r="AM163" s="10"/>
      <c r="AN163" s="10"/>
      <c r="AO163" s="10"/>
      <c r="AP163" s="10"/>
      <c r="AQ163" s="10"/>
      <c r="AR163" s="10"/>
      <c r="AS163" s="10"/>
      <c r="AT163" s="58"/>
      <c r="AU163" s="58"/>
      <c r="AV163" s="58"/>
      <c r="AW163" s="58"/>
      <c r="AX163" s="58"/>
      <c r="AY163" s="58"/>
      <c r="AZ163" s="58"/>
      <c r="BA163" s="58"/>
      <c r="BB163" s="58"/>
      <c r="BC163" s="58"/>
      <c r="BD163" s="58"/>
      <c r="BE163" s="58"/>
      <c r="BF163" s="58"/>
      <c r="BG163" s="58"/>
      <c r="BH163" s="58"/>
      <c r="BI163" s="58"/>
      <c r="BJ163" s="58"/>
      <c r="BK163" s="58"/>
      <c r="BL163" s="58"/>
      <c r="BM163" s="58"/>
      <c r="BN163" s="58"/>
      <c r="BO163" s="58"/>
      <c r="BP163" s="58"/>
      <c r="BQ163" s="58"/>
      <c r="BR163" s="58"/>
      <c r="BS163" s="58"/>
      <c r="BT163" s="58"/>
      <c r="BU163" s="58"/>
      <c r="BV163" s="58"/>
      <c r="BW163" s="58"/>
      <c r="BX163" s="58"/>
      <c r="BY163" s="58"/>
      <c r="BZ163" s="58"/>
      <c r="CA163" s="58"/>
      <c r="CB163" s="58"/>
      <c r="CC163" s="58"/>
      <c r="CD163" s="58"/>
      <c r="CE163" s="58"/>
      <c r="CF163" s="58"/>
      <c r="CG163" s="58"/>
      <c r="CH163" s="58"/>
      <c r="CI163" s="58"/>
      <c r="CJ163" s="58"/>
      <c r="CK163" s="58"/>
      <c r="CL163" s="58"/>
      <c r="CM163" s="58"/>
      <c r="CN163" s="58"/>
      <c r="CO163" s="58"/>
      <c r="CP163" s="58"/>
      <c r="CQ163" s="58"/>
      <c r="CR163" s="58"/>
      <c r="CS163" s="58"/>
      <c r="CT163" s="58"/>
      <c r="CU163" s="58"/>
      <c r="CV163" s="58"/>
      <c r="CZ163"/>
    </row>
    <row r="164" spans="2:104">
      <c r="E164" s="1" t="s">
        <v>544</v>
      </c>
      <c r="F164"/>
      <c r="H164" s="1"/>
      <c r="I164"/>
      <c r="J164" s="39"/>
      <c r="L164" s="231"/>
      <c r="M164" s="107">
        <f t="shared" ref="M164:AR164" si="185">M126</f>
        <v>0</v>
      </c>
      <c r="N164" s="107">
        <f t="shared" si="185"/>
        <v>0</v>
      </c>
      <c r="O164" s="107">
        <f t="shared" si="185"/>
        <v>0</v>
      </c>
      <c r="P164" s="107">
        <f t="shared" si="185"/>
        <v>0</v>
      </c>
      <c r="Q164" s="107">
        <f t="shared" si="185"/>
        <v>0</v>
      </c>
      <c r="R164" s="107">
        <f t="shared" si="185"/>
        <v>0</v>
      </c>
      <c r="S164" s="107">
        <f t="shared" si="185"/>
        <v>0</v>
      </c>
      <c r="T164" s="107">
        <f t="shared" si="185"/>
        <v>0</v>
      </c>
      <c r="U164" s="107">
        <f t="shared" si="185"/>
        <v>0</v>
      </c>
      <c r="V164" s="107">
        <f t="shared" si="185"/>
        <v>0</v>
      </c>
      <c r="W164" s="107">
        <f t="shared" si="185"/>
        <v>0</v>
      </c>
      <c r="X164" s="107">
        <f t="shared" si="185"/>
        <v>0</v>
      </c>
      <c r="Y164" s="107">
        <f t="shared" si="185"/>
        <v>0</v>
      </c>
      <c r="Z164" s="107">
        <f t="shared" si="185"/>
        <v>0</v>
      </c>
      <c r="AA164" s="107">
        <f t="shared" si="185"/>
        <v>0</v>
      </c>
      <c r="AB164" s="107">
        <f t="shared" si="185"/>
        <v>0</v>
      </c>
      <c r="AC164" s="107">
        <f t="shared" si="185"/>
        <v>0</v>
      </c>
      <c r="AD164" s="107">
        <f t="shared" si="185"/>
        <v>0</v>
      </c>
      <c r="AE164" s="107">
        <f t="shared" si="185"/>
        <v>0</v>
      </c>
      <c r="AF164" s="107">
        <f t="shared" si="185"/>
        <v>0</v>
      </c>
      <c r="AG164" s="107">
        <f t="shared" si="185"/>
        <v>0</v>
      </c>
      <c r="AH164" s="107">
        <f t="shared" si="185"/>
        <v>0</v>
      </c>
      <c r="AI164" s="107">
        <f t="shared" si="185"/>
        <v>0</v>
      </c>
      <c r="AJ164" s="107">
        <f t="shared" si="185"/>
        <v>0</v>
      </c>
      <c r="AK164" s="107">
        <f t="shared" si="185"/>
        <v>0</v>
      </c>
      <c r="AL164" s="107">
        <f t="shared" si="185"/>
        <v>0</v>
      </c>
      <c r="AM164" s="107">
        <f t="shared" si="185"/>
        <v>0</v>
      </c>
      <c r="AN164" s="107">
        <f t="shared" si="185"/>
        <v>0</v>
      </c>
      <c r="AO164" s="107">
        <f t="shared" si="185"/>
        <v>0</v>
      </c>
      <c r="AP164" s="107">
        <f t="shared" si="185"/>
        <v>0</v>
      </c>
      <c r="AQ164" s="107">
        <f t="shared" si="185"/>
        <v>0</v>
      </c>
      <c r="AR164" s="107">
        <f t="shared" si="185"/>
        <v>0</v>
      </c>
      <c r="AS164" s="107">
        <f t="shared" ref="AS164:BX164" si="186">AS126</f>
        <v>0</v>
      </c>
      <c r="AT164" s="107">
        <f t="shared" si="186"/>
        <v>0</v>
      </c>
      <c r="AU164" s="107">
        <f>AU126</f>
        <v>0</v>
      </c>
      <c r="AV164" s="107">
        <f t="shared" si="186"/>
        <v>0</v>
      </c>
      <c r="AW164" s="107">
        <f t="shared" si="186"/>
        <v>0</v>
      </c>
      <c r="AX164" s="107">
        <f t="shared" si="186"/>
        <v>0</v>
      </c>
      <c r="AY164" s="107">
        <f t="shared" si="186"/>
        <v>0</v>
      </c>
      <c r="AZ164" s="107">
        <f t="shared" si="186"/>
        <v>0</v>
      </c>
      <c r="BA164" s="107">
        <f t="shared" si="186"/>
        <v>0</v>
      </c>
      <c r="BB164" s="107">
        <f t="shared" si="186"/>
        <v>0</v>
      </c>
      <c r="BC164" s="107">
        <f t="shared" si="186"/>
        <v>0</v>
      </c>
      <c r="BD164" s="107">
        <f t="shared" si="186"/>
        <v>0</v>
      </c>
      <c r="BE164" s="107">
        <f t="shared" si="186"/>
        <v>0</v>
      </c>
      <c r="BF164" s="107">
        <f t="shared" si="186"/>
        <v>0</v>
      </c>
      <c r="BG164" s="107">
        <f t="shared" si="186"/>
        <v>0</v>
      </c>
      <c r="BH164" s="107">
        <f t="shared" si="186"/>
        <v>0</v>
      </c>
      <c r="BI164" s="107">
        <f t="shared" si="186"/>
        <v>0</v>
      </c>
      <c r="BJ164" s="107">
        <f t="shared" si="186"/>
        <v>0</v>
      </c>
      <c r="BK164" s="107">
        <f t="shared" si="186"/>
        <v>0</v>
      </c>
      <c r="BL164" s="107">
        <f t="shared" si="186"/>
        <v>0</v>
      </c>
      <c r="BM164" s="107">
        <f t="shared" si="186"/>
        <v>0</v>
      </c>
      <c r="BN164" s="107">
        <f t="shared" si="186"/>
        <v>0</v>
      </c>
      <c r="BO164" s="107">
        <f t="shared" si="186"/>
        <v>0</v>
      </c>
      <c r="BP164" s="107">
        <f t="shared" si="186"/>
        <v>0</v>
      </c>
      <c r="BQ164" s="107">
        <f t="shared" si="186"/>
        <v>0</v>
      </c>
      <c r="BR164" s="107">
        <f t="shared" si="186"/>
        <v>0</v>
      </c>
      <c r="BS164" s="107">
        <f t="shared" si="186"/>
        <v>0</v>
      </c>
      <c r="BT164" s="107">
        <f t="shared" si="186"/>
        <v>0</v>
      </c>
      <c r="BU164" s="107">
        <f t="shared" si="186"/>
        <v>0</v>
      </c>
      <c r="BV164" s="107">
        <f t="shared" si="186"/>
        <v>0</v>
      </c>
      <c r="BW164" s="107">
        <f t="shared" si="186"/>
        <v>0</v>
      </c>
      <c r="BX164" s="107">
        <f t="shared" si="186"/>
        <v>0</v>
      </c>
      <c r="BY164" s="107">
        <f t="shared" ref="BY164:CV164" si="187">BY126</f>
        <v>0</v>
      </c>
      <c r="BZ164" s="107">
        <f t="shared" si="187"/>
        <v>0</v>
      </c>
      <c r="CA164" s="107">
        <f t="shared" si="187"/>
        <v>0</v>
      </c>
      <c r="CB164" s="107">
        <f t="shared" si="187"/>
        <v>0</v>
      </c>
      <c r="CC164" s="107">
        <f t="shared" si="187"/>
        <v>0</v>
      </c>
      <c r="CD164" s="107">
        <f t="shared" si="187"/>
        <v>0</v>
      </c>
      <c r="CE164" s="107">
        <f t="shared" si="187"/>
        <v>0</v>
      </c>
      <c r="CF164" s="107">
        <f t="shared" si="187"/>
        <v>0</v>
      </c>
      <c r="CG164" s="107">
        <f t="shared" si="187"/>
        <v>0</v>
      </c>
      <c r="CH164" s="107">
        <f t="shared" si="187"/>
        <v>0</v>
      </c>
      <c r="CI164" s="107">
        <f t="shared" si="187"/>
        <v>0</v>
      </c>
      <c r="CJ164" s="107">
        <f t="shared" si="187"/>
        <v>0</v>
      </c>
      <c r="CK164" s="107">
        <f t="shared" si="187"/>
        <v>0</v>
      </c>
      <c r="CL164" s="107">
        <f t="shared" si="187"/>
        <v>0</v>
      </c>
      <c r="CM164" s="107">
        <f t="shared" si="187"/>
        <v>0</v>
      </c>
      <c r="CN164" s="107">
        <f t="shared" si="187"/>
        <v>0</v>
      </c>
      <c r="CO164" s="107">
        <f t="shared" si="187"/>
        <v>0</v>
      </c>
      <c r="CP164" s="107">
        <f t="shared" si="187"/>
        <v>0</v>
      </c>
      <c r="CQ164" s="107">
        <f t="shared" si="187"/>
        <v>0</v>
      </c>
      <c r="CR164" s="107">
        <f t="shared" si="187"/>
        <v>0</v>
      </c>
      <c r="CS164" s="107">
        <f t="shared" si="187"/>
        <v>0</v>
      </c>
      <c r="CT164" s="107">
        <f t="shared" si="187"/>
        <v>0</v>
      </c>
      <c r="CU164" s="107">
        <f t="shared" si="187"/>
        <v>0</v>
      </c>
      <c r="CV164" s="107">
        <f t="shared" si="187"/>
        <v>0</v>
      </c>
      <c r="CZ164"/>
    </row>
    <row r="165" spans="2:104">
      <c r="E165" s="1" t="s">
        <v>507</v>
      </c>
      <c r="F165"/>
      <c r="H165" s="1"/>
      <c r="I165"/>
      <c r="J165" s="39"/>
      <c r="L165" s="231"/>
      <c r="M165" s="172">
        <f t="shared" ref="M165:AR165" ca="1" si="188">IF(M158=1,1,L165*(1+M164))</f>
        <v>0</v>
      </c>
      <c r="N165" s="172">
        <f t="shared" ca="1" si="188"/>
        <v>0</v>
      </c>
      <c r="O165" s="172">
        <f t="shared" ca="1" si="188"/>
        <v>0</v>
      </c>
      <c r="P165" s="172">
        <f t="shared" ca="1" si="188"/>
        <v>0</v>
      </c>
      <c r="Q165" s="172">
        <f t="shared" ca="1" si="188"/>
        <v>0</v>
      </c>
      <c r="R165" s="172">
        <f t="shared" ca="1" si="188"/>
        <v>0</v>
      </c>
      <c r="S165" s="172">
        <f t="shared" ca="1" si="188"/>
        <v>0</v>
      </c>
      <c r="T165" s="172">
        <f t="shared" ca="1" si="188"/>
        <v>0</v>
      </c>
      <c r="U165" s="172">
        <f t="shared" ca="1" si="188"/>
        <v>0</v>
      </c>
      <c r="V165" s="172">
        <f t="shared" ca="1" si="188"/>
        <v>0</v>
      </c>
      <c r="W165" s="172">
        <f t="shared" ca="1" si="188"/>
        <v>0</v>
      </c>
      <c r="X165" s="172">
        <f t="shared" ca="1" si="188"/>
        <v>0</v>
      </c>
      <c r="Y165" s="172">
        <f t="shared" ca="1" si="188"/>
        <v>0</v>
      </c>
      <c r="Z165" s="172">
        <f t="shared" ca="1" si="188"/>
        <v>0</v>
      </c>
      <c r="AA165" s="172">
        <f t="shared" ca="1" si="188"/>
        <v>0</v>
      </c>
      <c r="AB165" s="172">
        <f t="shared" ca="1" si="188"/>
        <v>0</v>
      </c>
      <c r="AC165" s="172">
        <f t="shared" ca="1" si="188"/>
        <v>0</v>
      </c>
      <c r="AD165" s="172">
        <f t="shared" ca="1" si="188"/>
        <v>0</v>
      </c>
      <c r="AE165" s="172">
        <f t="shared" ca="1" si="188"/>
        <v>0</v>
      </c>
      <c r="AF165" s="172">
        <f t="shared" ca="1" si="188"/>
        <v>0</v>
      </c>
      <c r="AG165" s="172">
        <f t="shared" ca="1" si="188"/>
        <v>0</v>
      </c>
      <c r="AH165" s="172">
        <f t="shared" ca="1" si="188"/>
        <v>0</v>
      </c>
      <c r="AI165" s="172">
        <f t="shared" ca="1" si="188"/>
        <v>0</v>
      </c>
      <c r="AJ165" s="172">
        <f t="shared" ca="1" si="188"/>
        <v>0</v>
      </c>
      <c r="AK165" s="172">
        <f t="shared" ca="1" si="188"/>
        <v>0</v>
      </c>
      <c r="AL165" s="172">
        <f t="shared" ca="1" si="188"/>
        <v>0</v>
      </c>
      <c r="AM165" s="172">
        <f t="shared" ca="1" si="188"/>
        <v>0</v>
      </c>
      <c r="AN165" s="172">
        <f t="shared" ca="1" si="188"/>
        <v>0</v>
      </c>
      <c r="AO165" s="172">
        <f t="shared" ca="1" si="188"/>
        <v>0</v>
      </c>
      <c r="AP165" s="172">
        <f t="shared" ca="1" si="188"/>
        <v>0</v>
      </c>
      <c r="AQ165" s="172">
        <f t="shared" ca="1" si="188"/>
        <v>0</v>
      </c>
      <c r="AR165" s="172">
        <f t="shared" ca="1" si="188"/>
        <v>0</v>
      </c>
      <c r="AS165" s="172">
        <f t="shared" ref="AS165:BX165" ca="1" si="189">IF(AS158=1,1,AR165*(1+AS164))</f>
        <v>0</v>
      </c>
      <c r="AT165" s="172">
        <f t="shared" ca="1" si="189"/>
        <v>0</v>
      </c>
      <c r="AU165" s="172">
        <f ca="1">IF(AU158=1,1,AT165*(1+AU164))</f>
        <v>0</v>
      </c>
      <c r="AV165" s="172">
        <f ca="1">IF(AV158=1,1,AU165*(1+AV164))</f>
        <v>0</v>
      </c>
      <c r="AW165" s="172">
        <f ca="1">IF(AW158=1,1,AV165*(1+AW164))</f>
        <v>0</v>
      </c>
      <c r="AX165" s="172">
        <f ca="1">IF(AX158=1,1,AW165*(1+AX164))</f>
        <v>0</v>
      </c>
      <c r="AY165" s="172">
        <f ca="1">IF(AY158=1,1,AX165*(1+AY164))</f>
        <v>0</v>
      </c>
      <c r="AZ165" s="172">
        <f t="shared" ca="1" si="189"/>
        <v>0</v>
      </c>
      <c r="BA165" s="172">
        <f t="shared" ca="1" si="189"/>
        <v>0</v>
      </c>
      <c r="BB165" s="172">
        <f t="shared" ca="1" si="189"/>
        <v>0</v>
      </c>
      <c r="BC165" s="172">
        <f t="shared" ca="1" si="189"/>
        <v>0</v>
      </c>
      <c r="BD165" s="172">
        <f t="shared" ca="1" si="189"/>
        <v>0</v>
      </c>
      <c r="BE165" s="172">
        <f t="shared" ca="1" si="189"/>
        <v>0</v>
      </c>
      <c r="BF165" s="172">
        <f t="shared" ca="1" si="189"/>
        <v>0</v>
      </c>
      <c r="BG165" s="172">
        <f t="shared" ca="1" si="189"/>
        <v>0</v>
      </c>
      <c r="BH165" s="172">
        <f t="shared" ca="1" si="189"/>
        <v>0</v>
      </c>
      <c r="BI165" s="172">
        <f t="shared" ca="1" si="189"/>
        <v>0</v>
      </c>
      <c r="BJ165" s="172">
        <f t="shared" ca="1" si="189"/>
        <v>0</v>
      </c>
      <c r="BK165" s="172">
        <f t="shared" ca="1" si="189"/>
        <v>0</v>
      </c>
      <c r="BL165" s="172">
        <f t="shared" ca="1" si="189"/>
        <v>0</v>
      </c>
      <c r="BM165" s="172">
        <f t="shared" ca="1" si="189"/>
        <v>0</v>
      </c>
      <c r="BN165" s="172">
        <f t="shared" ca="1" si="189"/>
        <v>0</v>
      </c>
      <c r="BO165" s="172">
        <f t="shared" ca="1" si="189"/>
        <v>0</v>
      </c>
      <c r="BP165" s="172">
        <f t="shared" ca="1" si="189"/>
        <v>0</v>
      </c>
      <c r="BQ165" s="172">
        <f t="shared" ca="1" si="189"/>
        <v>0</v>
      </c>
      <c r="BR165" s="172">
        <f t="shared" ca="1" si="189"/>
        <v>0</v>
      </c>
      <c r="BS165" s="172">
        <f t="shared" ca="1" si="189"/>
        <v>0</v>
      </c>
      <c r="BT165" s="172">
        <f t="shared" ca="1" si="189"/>
        <v>0</v>
      </c>
      <c r="BU165" s="172">
        <f ca="1">IF(BU158=1,1,BT165*(1+BU164))</f>
        <v>0</v>
      </c>
      <c r="BV165" s="172">
        <f t="shared" ca="1" si="189"/>
        <v>0</v>
      </c>
      <c r="BW165" s="172">
        <f t="shared" ca="1" si="189"/>
        <v>0</v>
      </c>
      <c r="BX165" s="172">
        <f t="shared" ca="1" si="189"/>
        <v>0</v>
      </c>
      <c r="BY165" s="172">
        <f t="shared" ref="BY165:CV165" ca="1" si="190">IF(BY158=1,1,BX165*(1+BY164))</f>
        <v>0</v>
      </c>
      <c r="BZ165" s="172">
        <f t="shared" ca="1" si="190"/>
        <v>0</v>
      </c>
      <c r="CA165" s="172">
        <f t="shared" ca="1" si="190"/>
        <v>0</v>
      </c>
      <c r="CB165" s="172">
        <f t="shared" ca="1" si="190"/>
        <v>0</v>
      </c>
      <c r="CC165" s="172">
        <f t="shared" ca="1" si="190"/>
        <v>0</v>
      </c>
      <c r="CD165" s="172">
        <f t="shared" ca="1" si="190"/>
        <v>0</v>
      </c>
      <c r="CE165" s="172">
        <f ca="1">IF(CE158=1,1,CD165*(1+CE164))</f>
        <v>0</v>
      </c>
      <c r="CF165" s="172">
        <f t="shared" ca="1" si="190"/>
        <v>0</v>
      </c>
      <c r="CG165" s="172">
        <f t="shared" ca="1" si="190"/>
        <v>0</v>
      </c>
      <c r="CH165" s="172">
        <f t="shared" ca="1" si="190"/>
        <v>0</v>
      </c>
      <c r="CI165" s="172">
        <f t="shared" ca="1" si="190"/>
        <v>0</v>
      </c>
      <c r="CJ165" s="172">
        <f t="shared" ca="1" si="190"/>
        <v>0</v>
      </c>
      <c r="CK165" s="172">
        <f t="shared" ca="1" si="190"/>
        <v>0</v>
      </c>
      <c r="CL165" s="172">
        <f t="shared" ca="1" si="190"/>
        <v>0</v>
      </c>
      <c r="CM165" s="172">
        <f t="shared" ca="1" si="190"/>
        <v>0</v>
      </c>
      <c r="CN165" s="172">
        <f t="shared" ca="1" si="190"/>
        <v>0</v>
      </c>
      <c r="CO165" s="172">
        <f t="shared" ca="1" si="190"/>
        <v>0</v>
      </c>
      <c r="CP165" s="172">
        <f t="shared" ca="1" si="190"/>
        <v>0</v>
      </c>
      <c r="CQ165" s="172">
        <f t="shared" ca="1" si="190"/>
        <v>0</v>
      </c>
      <c r="CR165" s="172">
        <f t="shared" ca="1" si="190"/>
        <v>0</v>
      </c>
      <c r="CS165" s="172">
        <f t="shared" ca="1" si="190"/>
        <v>0</v>
      </c>
      <c r="CT165" s="172">
        <f t="shared" ca="1" si="190"/>
        <v>0</v>
      </c>
      <c r="CU165" s="172">
        <f t="shared" ca="1" si="190"/>
        <v>0</v>
      </c>
      <c r="CV165" s="172">
        <f t="shared" ca="1" si="190"/>
        <v>0</v>
      </c>
      <c r="CZ165"/>
    </row>
    <row r="166" spans="2:104">
      <c r="E166" s="1" t="s">
        <v>545</v>
      </c>
      <c r="F166"/>
      <c r="G166" s="1" t="s">
        <v>164</v>
      </c>
      <c r="H166" s="1"/>
      <c r="I166"/>
      <c r="J166" s="224" t="e">
        <f ca="1">SUM(L166:CV166)</f>
        <v>#N/A</v>
      </c>
      <c r="L166" s="231"/>
      <c r="M166" s="58" t="e">
        <f ca="1">M162*M165</f>
        <v>#N/A</v>
      </c>
      <c r="N166" s="58" t="e">
        <f ca="1">N162*N165</f>
        <v>#N/A</v>
      </c>
      <c r="O166" s="58" t="e">
        <f t="shared" ref="O166:AR166" ca="1" si="191">O162*O165</f>
        <v>#N/A</v>
      </c>
      <c r="P166" s="58" t="e">
        <f t="shared" ca="1" si="191"/>
        <v>#N/A</v>
      </c>
      <c r="Q166" s="58" t="e">
        <f t="shared" ca="1" si="191"/>
        <v>#N/A</v>
      </c>
      <c r="R166" s="58" t="e">
        <f t="shared" ca="1" si="191"/>
        <v>#N/A</v>
      </c>
      <c r="S166" s="58" t="e">
        <f t="shared" ca="1" si="191"/>
        <v>#N/A</v>
      </c>
      <c r="T166" s="58" t="e">
        <f t="shared" ca="1" si="191"/>
        <v>#N/A</v>
      </c>
      <c r="U166" s="58" t="e">
        <f t="shared" ca="1" si="191"/>
        <v>#N/A</v>
      </c>
      <c r="V166" s="58" t="e">
        <f t="shared" ca="1" si="191"/>
        <v>#N/A</v>
      </c>
      <c r="W166" s="58" t="e">
        <f t="shared" ca="1" si="191"/>
        <v>#N/A</v>
      </c>
      <c r="X166" s="58" t="e">
        <f t="shared" ca="1" si="191"/>
        <v>#N/A</v>
      </c>
      <c r="Y166" s="58" t="e">
        <f t="shared" ca="1" si="191"/>
        <v>#N/A</v>
      </c>
      <c r="Z166" s="58" t="e">
        <f t="shared" ca="1" si="191"/>
        <v>#N/A</v>
      </c>
      <c r="AA166" s="58" t="e">
        <f ca="1">AA162*AA165</f>
        <v>#N/A</v>
      </c>
      <c r="AB166" s="58" t="e">
        <f t="shared" ca="1" si="191"/>
        <v>#N/A</v>
      </c>
      <c r="AC166" s="58" t="e">
        <f t="shared" ca="1" si="191"/>
        <v>#N/A</v>
      </c>
      <c r="AD166" s="58" t="e">
        <f t="shared" ca="1" si="191"/>
        <v>#N/A</v>
      </c>
      <c r="AE166" s="58" t="e">
        <f t="shared" ca="1" si="191"/>
        <v>#N/A</v>
      </c>
      <c r="AF166" s="58" t="e">
        <f t="shared" ca="1" si="191"/>
        <v>#N/A</v>
      </c>
      <c r="AG166" s="58" t="e">
        <f t="shared" ca="1" si="191"/>
        <v>#N/A</v>
      </c>
      <c r="AH166" s="58" t="e">
        <f t="shared" ca="1" si="191"/>
        <v>#N/A</v>
      </c>
      <c r="AI166" s="58" t="e">
        <f t="shared" ca="1" si="191"/>
        <v>#N/A</v>
      </c>
      <c r="AJ166" s="58" t="e">
        <f t="shared" ca="1" si="191"/>
        <v>#N/A</v>
      </c>
      <c r="AK166" s="58" t="e">
        <f t="shared" ca="1" si="191"/>
        <v>#N/A</v>
      </c>
      <c r="AL166" s="58" t="e">
        <f t="shared" ca="1" si="191"/>
        <v>#N/A</v>
      </c>
      <c r="AM166" s="58" t="e">
        <f t="shared" ca="1" si="191"/>
        <v>#N/A</v>
      </c>
      <c r="AN166" s="58" t="e">
        <f t="shared" ca="1" si="191"/>
        <v>#N/A</v>
      </c>
      <c r="AO166" s="58" t="e">
        <f t="shared" ca="1" si="191"/>
        <v>#N/A</v>
      </c>
      <c r="AP166" s="58" t="e">
        <f t="shared" ca="1" si="191"/>
        <v>#N/A</v>
      </c>
      <c r="AQ166" s="58" t="e">
        <f t="shared" ca="1" si="191"/>
        <v>#N/A</v>
      </c>
      <c r="AR166" s="58" t="e">
        <f t="shared" ca="1" si="191"/>
        <v>#N/A</v>
      </c>
      <c r="AS166" s="58" t="e">
        <f ca="1">AS162*AS165</f>
        <v>#N/A</v>
      </c>
      <c r="AT166" s="58" t="e">
        <f t="shared" ref="AT166:BX166" ca="1" si="192">AT162*AT165</f>
        <v>#N/A</v>
      </c>
      <c r="AU166" s="58" t="e">
        <f ca="1">AU162*AU165</f>
        <v>#N/A</v>
      </c>
      <c r="AV166" s="58" t="e">
        <f t="shared" ca="1" si="192"/>
        <v>#N/A</v>
      </c>
      <c r="AW166" s="58" t="e">
        <f t="shared" ca="1" si="192"/>
        <v>#N/A</v>
      </c>
      <c r="AX166" s="58" t="e">
        <f t="shared" ca="1" si="192"/>
        <v>#N/A</v>
      </c>
      <c r="AY166" s="58" t="e">
        <f t="shared" ca="1" si="192"/>
        <v>#N/A</v>
      </c>
      <c r="AZ166" s="58" t="e">
        <f t="shared" ca="1" si="192"/>
        <v>#N/A</v>
      </c>
      <c r="BA166" s="58" t="e">
        <f t="shared" ca="1" si="192"/>
        <v>#N/A</v>
      </c>
      <c r="BB166" s="58" t="e">
        <f t="shared" ca="1" si="192"/>
        <v>#N/A</v>
      </c>
      <c r="BC166" s="58" t="e">
        <f t="shared" ca="1" si="192"/>
        <v>#N/A</v>
      </c>
      <c r="BD166" s="58" t="e">
        <f t="shared" ca="1" si="192"/>
        <v>#N/A</v>
      </c>
      <c r="BE166" s="58" t="e">
        <f t="shared" ca="1" si="192"/>
        <v>#N/A</v>
      </c>
      <c r="BF166" s="58" t="e">
        <f t="shared" ca="1" si="192"/>
        <v>#N/A</v>
      </c>
      <c r="BG166" s="58" t="e">
        <f t="shared" ca="1" si="192"/>
        <v>#N/A</v>
      </c>
      <c r="BH166" s="58" t="e">
        <f t="shared" ca="1" si="192"/>
        <v>#N/A</v>
      </c>
      <c r="BI166" s="58" t="e">
        <f t="shared" ca="1" si="192"/>
        <v>#N/A</v>
      </c>
      <c r="BJ166" s="58" t="e">
        <f t="shared" ca="1" si="192"/>
        <v>#N/A</v>
      </c>
      <c r="BK166" s="58" t="e">
        <f t="shared" ca="1" si="192"/>
        <v>#N/A</v>
      </c>
      <c r="BL166" s="58" t="e">
        <f t="shared" ca="1" si="192"/>
        <v>#N/A</v>
      </c>
      <c r="BM166" s="58" t="e">
        <f t="shared" ca="1" si="192"/>
        <v>#N/A</v>
      </c>
      <c r="BN166" s="58" t="e">
        <f t="shared" ca="1" si="192"/>
        <v>#N/A</v>
      </c>
      <c r="BO166" s="58" t="e">
        <f t="shared" ca="1" si="192"/>
        <v>#N/A</v>
      </c>
      <c r="BP166" s="58" t="e">
        <f t="shared" ca="1" si="192"/>
        <v>#N/A</v>
      </c>
      <c r="BQ166" s="58" t="e">
        <f t="shared" ca="1" si="192"/>
        <v>#N/A</v>
      </c>
      <c r="BR166" s="58" t="e">
        <f t="shared" ca="1" si="192"/>
        <v>#N/A</v>
      </c>
      <c r="BS166" s="58" t="e">
        <f t="shared" ca="1" si="192"/>
        <v>#N/A</v>
      </c>
      <c r="BT166" s="58" t="e">
        <f t="shared" ca="1" si="192"/>
        <v>#N/A</v>
      </c>
      <c r="BU166" s="58" t="e">
        <f t="shared" ca="1" si="192"/>
        <v>#N/A</v>
      </c>
      <c r="BV166" s="58" t="e">
        <f t="shared" ca="1" si="192"/>
        <v>#N/A</v>
      </c>
      <c r="BW166" s="58" t="e">
        <f t="shared" ca="1" si="192"/>
        <v>#N/A</v>
      </c>
      <c r="BX166" s="58" t="e">
        <f t="shared" ca="1" si="192"/>
        <v>#N/A</v>
      </c>
      <c r="BY166" s="58" t="e">
        <f t="shared" ref="BY166:CV166" ca="1" si="193">BY162*BY165</f>
        <v>#N/A</v>
      </c>
      <c r="BZ166" s="58" t="e">
        <f t="shared" ca="1" si="193"/>
        <v>#N/A</v>
      </c>
      <c r="CA166" s="58" t="e">
        <f t="shared" ca="1" si="193"/>
        <v>#N/A</v>
      </c>
      <c r="CB166" s="58" t="e">
        <f t="shared" ca="1" si="193"/>
        <v>#N/A</v>
      </c>
      <c r="CC166" s="58" t="e">
        <f t="shared" ca="1" si="193"/>
        <v>#N/A</v>
      </c>
      <c r="CD166" s="58" t="e">
        <f t="shared" ca="1" si="193"/>
        <v>#N/A</v>
      </c>
      <c r="CE166" s="58" t="e">
        <f t="shared" ca="1" si="193"/>
        <v>#N/A</v>
      </c>
      <c r="CF166" s="58" t="e">
        <f t="shared" ca="1" si="193"/>
        <v>#N/A</v>
      </c>
      <c r="CG166" s="58" t="e">
        <f t="shared" ca="1" si="193"/>
        <v>#N/A</v>
      </c>
      <c r="CH166" s="58" t="e">
        <f t="shared" ca="1" si="193"/>
        <v>#N/A</v>
      </c>
      <c r="CI166" s="58" t="e">
        <f t="shared" ca="1" si="193"/>
        <v>#N/A</v>
      </c>
      <c r="CJ166" s="58" t="e">
        <f t="shared" ca="1" si="193"/>
        <v>#N/A</v>
      </c>
      <c r="CK166" s="58" t="e">
        <f t="shared" ca="1" si="193"/>
        <v>#N/A</v>
      </c>
      <c r="CL166" s="58" t="e">
        <f t="shared" ca="1" si="193"/>
        <v>#N/A</v>
      </c>
      <c r="CM166" s="58" t="e">
        <f t="shared" ca="1" si="193"/>
        <v>#N/A</v>
      </c>
      <c r="CN166" s="58" t="e">
        <f t="shared" ca="1" si="193"/>
        <v>#N/A</v>
      </c>
      <c r="CO166" s="58" t="e">
        <f t="shared" ca="1" si="193"/>
        <v>#N/A</v>
      </c>
      <c r="CP166" s="58" t="e">
        <f t="shared" ca="1" si="193"/>
        <v>#N/A</v>
      </c>
      <c r="CQ166" s="58" t="e">
        <f t="shared" ca="1" si="193"/>
        <v>#N/A</v>
      </c>
      <c r="CR166" s="58" t="e">
        <f t="shared" ca="1" si="193"/>
        <v>#N/A</v>
      </c>
      <c r="CS166" s="58" t="e">
        <f t="shared" ca="1" si="193"/>
        <v>#N/A</v>
      </c>
      <c r="CT166" s="58" t="e">
        <f t="shared" ca="1" si="193"/>
        <v>#N/A</v>
      </c>
      <c r="CU166" s="58" t="e">
        <f t="shared" ca="1" si="193"/>
        <v>#N/A</v>
      </c>
      <c r="CV166" s="58" t="e">
        <f t="shared" ca="1" si="193"/>
        <v>#N/A</v>
      </c>
      <c r="CZ166"/>
    </row>
    <row r="167" spans="2:104" ht="16.149999999999999">
      <c r="E167" s="1" t="s">
        <v>546</v>
      </c>
      <c r="F167"/>
      <c r="G167" s="1" t="s">
        <v>164</v>
      </c>
      <c r="H167" s="29" t="s">
        <v>510</v>
      </c>
      <c r="I167"/>
      <c r="J167" s="224" t="e">
        <f ca="1">SUM(L167:CV167)</f>
        <v>#N/A</v>
      </c>
      <c r="L167" s="231"/>
      <c r="M167" s="58" t="e">
        <f ca="1">IF(M166&lt;0,MAX(-M141,M166),MIN(-M140,M166))*(M166&lt;&gt;0)</f>
        <v>#N/A</v>
      </c>
      <c r="N167" s="58" t="e">
        <f t="shared" ref="N167:AR167" ca="1" si="194">IF(N166&lt;0,MAX(-N141,N166),MIN(-N140,N166))*(N166&lt;&gt;0)</f>
        <v>#N/A</v>
      </c>
      <c r="O167" s="58" t="e">
        <f t="shared" ca="1" si="194"/>
        <v>#N/A</v>
      </c>
      <c r="P167" s="58" t="e">
        <f t="shared" ca="1" si="194"/>
        <v>#N/A</v>
      </c>
      <c r="Q167" s="58" t="e">
        <f t="shared" ca="1" si="194"/>
        <v>#N/A</v>
      </c>
      <c r="R167" s="58" t="e">
        <f t="shared" ca="1" si="194"/>
        <v>#N/A</v>
      </c>
      <c r="S167" s="58" t="e">
        <f t="shared" ca="1" si="194"/>
        <v>#N/A</v>
      </c>
      <c r="T167" s="58" t="e">
        <f t="shared" ca="1" si="194"/>
        <v>#N/A</v>
      </c>
      <c r="U167" s="58" t="e">
        <f t="shared" ca="1" si="194"/>
        <v>#N/A</v>
      </c>
      <c r="V167" s="58" t="e">
        <f t="shared" ca="1" si="194"/>
        <v>#N/A</v>
      </c>
      <c r="W167" s="58" t="e">
        <f ca="1">IF(W166&lt;0,MAX(-W141,W166),MIN(-W140,W166))*(W166&lt;&gt;0)</f>
        <v>#N/A</v>
      </c>
      <c r="X167" s="58" t="e">
        <f t="shared" ca="1" si="194"/>
        <v>#N/A</v>
      </c>
      <c r="Y167" s="58" t="e">
        <f t="shared" ca="1" si="194"/>
        <v>#N/A</v>
      </c>
      <c r="Z167" s="58" t="e">
        <f t="shared" ca="1" si="194"/>
        <v>#N/A</v>
      </c>
      <c r="AA167" s="58" t="e">
        <f t="shared" ca="1" si="194"/>
        <v>#N/A</v>
      </c>
      <c r="AB167" s="58" t="e">
        <f t="shared" ca="1" si="194"/>
        <v>#N/A</v>
      </c>
      <c r="AC167" s="58" t="e">
        <f t="shared" ca="1" si="194"/>
        <v>#N/A</v>
      </c>
      <c r="AD167" s="58" t="e">
        <f t="shared" ca="1" si="194"/>
        <v>#N/A</v>
      </c>
      <c r="AE167" s="58" t="e">
        <f t="shared" ca="1" si="194"/>
        <v>#N/A</v>
      </c>
      <c r="AF167" s="58" t="e">
        <f t="shared" ca="1" si="194"/>
        <v>#N/A</v>
      </c>
      <c r="AG167" s="58" t="e">
        <f t="shared" ca="1" si="194"/>
        <v>#N/A</v>
      </c>
      <c r="AH167" s="58" t="e">
        <f t="shared" ca="1" si="194"/>
        <v>#N/A</v>
      </c>
      <c r="AI167" s="58" t="e">
        <f t="shared" ca="1" si="194"/>
        <v>#N/A</v>
      </c>
      <c r="AJ167" s="58" t="e">
        <f t="shared" ca="1" si="194"/>
        <v>#N/A</v>
      </c>
      <c r="AK167" s="58" t="e">
        <f t="shared" ca="1" si="194"/>
        <v>#N/A</v>
      </c>
      <c r="AL167" s="58" t="e">
        <f t="shared" ca="1" si="194"/>
        <v>#N/A</v>
      </c>
      <c r="AM167" s="58" t="e">
        <f t="shared" ca="1" si="194"/>
        <v>#N/A</v>
      </c>
      <c r="AN167" s="58" t="e">
        <f t="shared" ca="1" si="194"/>
        <v>#N/A</v>
      </c>
      <c r="AO167" s="58" t="e">
        <f t="shared" ca="1" si="194"/>
        <v>#N/A</v>
      </c>
      <c r="AP167" s="58" t="e">
        <f t="shared" ca="1" si="194"/>
        <v>#N/A</v>
      </c>
      <c r="AQ167" s="58" t="e">
        <f t="shared" ca="1" si="194"/>
        <v>#N/A</v>
      </c>
      <c r="AR167" s="58" t="e">
        <f t="shared" ca="1" si="194"/>
        <v>#N/A</v>
      </c>
      <c r="AS167" s="58" t="e">
        <f ca="1">IF(AS166&lt;0,MAX(-AS141,AS166),MIN(-AS140,AS166))*(AS166&lt;&gt;0)</f>
        <v>#N/A</v>
      </c>
      <c r="AT167" s="58" t="e">
        <f ca="1">IF(AT166&lt;0,MAX(-AT141,AT166),MIN(-AT140,AT166))*(AT166&lt;&gt;0)</f>
        <v>#N/A</v>
      </c>
      <c r="AU167" s="58" t="e">
        <f ca="1">IF(AU166&lt;0,MAX(-AU141,AU166),MIN(-AU140,AU166))*(AU166&lt;&gt;0)</f>
        <v>#N/A</v>
      </c>
      <c r="AV167" s="58" t="e">
        <f ca="1">IF(AV166&lt;0,MAX(-AV141,AV166),MIN(-AV140,AV166))*(AV166&lt;&gt;0)</f>
        <v>#N/A</v>
      </c>
      <c r="AW167" s="58" t="e">
        <f ca="1">IF(AW166&lt;0,MAX(-AW141,AW166),MIN(-AW140,AW166))*(AW166&lt;&gt;0)</f>
        <v>#N/A</v>
      </c>
      <c r="AX167" s="58" t="e">
        <f t="shared" ref="AX167:CV167" ca="1" si="195">IF(AX166&lt;0,MAX(-AX141,AX166),MIN(-AX140,AX166))*(AX166&lt;&gt;0)</f>
        <v>#N/A</v>
      </c>
      <c r="AY167" s="58" t="e">
        <f ca="1">IF(AY166&lt;0,MAX(-AY141,AY166),MIN(-AY140,AY166))*(AY166&lt;&gt;0)</f>
        <v>#N/A</v>
      </c>
      <c r="AZ167" s="58" t="e">
        <f t="shared" ca="1" si="195"/>
        <v>#N/A</v>
      </c>
      <c r="BA167" s="58" t="e">
        <f t="shared" ca="1" si="195"/>
        <v>#N/A</v>
      </c>
      <c r="BB167" s="58" t="e">
        <f t="shared" ca="1" si="195"/>
        <v>#N/A</v>
      </c>
      <c r="BC167" s="58" t="e">
        <f t="shared" ca="1" si="195"/>
        <v>#N/A</v>
      </c>
      <c r="BD167" s="58" t="e">
        <f t="shared" ca="1" si="195"/>
        <v>#N/A</v>
      </c>
      <c r="BE167" s="58" t="e">
        <f t="shared" ca="1" si="195"/>
        <v>#N/A</v>
      </c>
      <c r="BF167" s="58" t="e">
        <f t="shared" ca="1" si="195"/>
        <v>#N/A</v>
      </c>
      <c r="BG167" s="58" t="e">
        <f t="shared" ca="1" si="195"/>
        <v>#N/A</v>
      </c>
      <c r="BH167" s="58" t="e">
        <f t="shared" ca="1" si="195"/>
        <v>#N/A</v>
      </c>
      <c r="BI167" s="58" t="e">
        <f t="shared" ca="1" si="195"/>
        <v>#N/A</v>
      </c>
      <c r="BJ167" s="58" t="e">
        <f t="shared" ca="1" si="195"/>
        <v>#N/A</v>
      </c>
      <c r="BK167" s="58" t="e">
        <f t="shared" ca="1" si="195"/>
        <v>#N/A</v>
      </c>
      <c r="BL167" s="58" t="e">
        <f t="shared" ca="1" si="195"/>
        <v>#N/A</v>
      </c>
      <c r="BM167" s="58" t="e">
        <f t="shared" ca="1" si="195"/>
        <v>#N/A</v>
      </c>
      <c r="BN167" s="58" t="e">
        <f t="shared" ca="1" si="195"/>
        <v>#N/A</v>
      </c>
      <c r="BO167" s="58" t="e">
        <f t="shared" ca="1" si="195"/>
        <v>#N/A</v>
      </c>
      <c r="BP167" s="58" t="e">
        <f t="shared" ca="1" si="195"/>
        <v>#N/A</v>
      </c>
      <c r="BQ167" s="58" t="e">
        <f t="shared" ca="1" si="195"/>
        <v>#N/A</v>
      </c>
      <c r="BR167" s="58" t="e">
        <f t="shared" ca="1" si="195"/>
        <v>#N/A</v>
      </c>
      <c r="BS167" s="58" t="e">
        <f t="shared" ca="1" si="195"/>
        <v>#N/A</v>
      </c>
      <c r="BT167" s="58" t="e">
        <f t="shared" ca="1" si="195"/>
        <v>#N/A</v>
      </c>
      <c r="BU167" s="58" t="e">
        <f t="shared" ca="1" si="195"/>
        <v>#N/A</v>
      </c>
      <c r="BV167" s="58" t="e">
        <f t="shared" ca="1" si="195"/>
        <v>#N/A</v>
      </c>
      <c r="BW167" s="58" t="e">
        <f t="shared" ca="1" si="195"/>
        <v>#N/A</v>
      </c>
      <c r="BX167" s="58" t="e">
        <f t="shared" ca="1" si="195"/>
        <v>#N/A</v>
      </c>
      <c r="BY167" s="58" t="e">
        <f t="shared" ca="1" si="195"/>
        <v>#N/A</v>
      </c>
      <c r="BZ167" s="58" t="e">
        <f t="shared" ca="1" si="195"/>
        <v>#N/A</v>
      </c>
      <c r="CA167" s="58" t="e">
        <f t="shared" ca="1" si="195"/>
        <v>#N/A</v>
      </c>
      <c r="CB167" s="58" t="e">
        <f t="shared" ca="1" si="195"/>
        <v>#N/A</v>
      </c>
      <c r="CC167" s="58" t="e">
        <f t="shared" ca="1" si="195"/>
        <v>#N/A</v>
      </c>
      <c r="CD167" s="58" t="e">
        <f t="shared" ca="1" si="195"/>
        <v>#N/A</v>
      </c>
      <c r="CE167" s="58" t="e">
        <f t="shared" ca="1" si="195"/>
        <v>#N/A</v>
      </c>
      <c r="CF167" s="58" t="e">
        <f t="shared" ca="1" si="195"/>
        <v>#N/A</v>
      </c>
      <c r="CG167" s="58" t="e">
        <f t="shared" ca="1" si="195"/>
        <v>#N/A</v>
      </c>
      <c r="CH167" s="58" t="e">
        <f t="shared" ca="1" si="195"/>
        <v>#N/A</v>
      </c>
      <c r="CI167" s="58" t="e">
        <f t="shared" ca="1" si="195"/>
        <v>#N/A</v>
      </c>
      <c r="CJ167" s="58" t="e">
        <f t="shared" ca="1" si="195"/>
        <v>#N/A</v>
      </c>
      <c r="CK167" s="58" t="e">
        <f t="shared" ca="1" si="195"/>
        <v>#N/A</v>
      </c>
      <c r="CL167" s="58" t="e">
        <f t="shared" ca="1" si="195"/>
        <v>#N/A</v>
      </c>
      <c r="CM167" s="58" t="e">
        <f t="shared" ca="1" si="195"/>
        <v>#N/A</v>
      </c>
      <c r="CN167" s="58" t="e">
        <f t="shared" ca="1" si="195"/>
        <v>#N/A</v>
      </c>
      <c r="CO167" s="58" t="e">
        <f t="shared" ca="1" si="195"/>
        <v>#N/A</v>
      </c>
      <c r="CP167" s="58" t="e">
        <f t="shared" ca="1" si="195"/>
        <v>#N/A</v>
      </c>
      <c r="CQ167" s="58" t="e">
        <f t="shared" ca="1" si="195"/>
        <v>#N/A</v>
      </c>
      <c r="CR167" s="58" t="e">
        <f t="shared" ca="1" si="195"/>
        <v>#N/A</v>
      </c>
      <c r="CS167" s="58" t="e">
        <f t="shared" ca="1" si="195"/>
        <v>#N/A</v>
      </c>
      <c r="CT167" s="58" t="e">
        <f t="shared" ca="1" si="195"/>
        <v>#N/A</v>
      </c>
      <c r="CU167" s="58" t="e">
        <f t="shared" ca="1" si="195"/>
        <v>#N/A</v>
      </c>
      <c r="CV167" s="58" t="e">
        <f t="shared" ca="1" si="195"/>
        <v>#N/A</v>
      </c>
      <c r="CZ167"/>
    </row>
    <row r="168" spans="2:104">
      <c r="E168" s="6"/>
      <c r="F168"/>
      <c r="G168" s="184"/>
      <c r="H168" s="29"/>
      <c r="I168"/>
      <c r="J168" s="94"/>
      <c r="L168" s="10"/>
      <c r="M168" s="39"/>
      <c r="N168" s="39"/>
      <c r="O168" s="39"/>
      <c r="P168" s="39"/>
      <c r="Q168" s="39"/>
      <c r="R168" s="39"/>
      <c r="S168" s="39"/>
      <c r="T168" s="39"/>
      <c r="U168" s="39"/>
      <c r="V168" s="39"/>
      <c r="W168" s="39"/>
      <c r="X168" s="39"/>
      <c r="Y168" s="39"/>
      <c r="Z168" s="39"/>
      <c r="AA168" s="39"/>
      <c r="AB168" s="39"/>
      <c r="AC168" s="39"/>
      <c r="AD168" s="39"/>
      <c r="AE168" s="39"/>
      <c r="AF168" s="39"/>
      <c r="AG168" s="39"/>
      <c r="AH168" s="39"/>
      <c r="AI168" s="39"/>
      <c r="AJ168" s="39"/>
      <c r="AK168" s="39"/>
      <c r="AL168" s="39"/>
      <c r="AM168" s="39"/>
      <c r="AN168" s="39"/>
      <c r="AO168" s="39"/>
      <c r="AP168" s="39"/>
      <c r="AQ168" s="39"/>
      <c r="AR168" s="39"/>
      <c r="AS168" s="39"/>
      <c r="AT168" s="39"/>
      <c r="AU168" s="39"/>
      <c r="AV168" s="39"/>
      <c r="AW168" s="39"/>
      <c r="AX168" s="39"/>
      <c r="AY168" s="39"/>
      <c r="AZ168" s="39"/>
      <c r="BA168" s="39"/>
      <c r="BB168" s="39"/>
      <c r="BC168" s="39"/>
      <c r="BD168" s="39"/>
      <c r="BE168" s="39"/>
      <c r="BF168" s="39"/>
      <c r="BG168" s="39"/>
      <c r="BH168" s="39"/>
      <c r="BI168" s="39"/>
      <c r="BJ168" s="39"/>
      <c r="BK168" s="39"/>
      <c r="BL168" s="39"/>
      <c r="BM168" s="39"/>
      <c r="BN168" s="39"/>
      <c r="BO168" s="39"/>
      <c r="BP168" s="39"/>
      <c r="BQ168" s="39"/>
      <c r="BR168" s="39"/>
      <c r="BS168" s="39"/>
      <c r="BT168" s="39"/>
      <c r="BU168" s="39"/>
      <c r="BV168" s="39"/>
      <c r="BW168" s="39"/>
      <c r="BX168" s="39"/>
      <c r="BY168" s="39"/>
      <c r="BZ168" s="39"/>
      <c r="CA168" s="39"/>
      <c r="CB168" s="39"/>
      <c r="CC168" s="39"/>
      <c r="CD168" s="39"/>
      <c r="CE168" s="39"/>
      <c r="CF168" s="39"/>
      <c r="CG168" s="39"/>
      <c r="CH168" s="39"/>
      <c r="CI168" s="39"/>
      <c r="CJ168" s="39"/>
      <c r="CK168" s="39"/>
      <c r="CL168" s="39"/>
      <c r="CM168" s="39"/>
      <c r="CN168" s="39"/>
      <c r="CO168" s="39"/>
      <c r="CP168" s="39"/>
      <c r="CQ168" s="39"/>
      <c r="CR168" s="39"/>
      <c r="CS168" s="39"/>
      <c r="CT168" s="39"/>
      <c r="CU168" s="39"/>
      <c r="CV168" s="39"/>
    </row>
    <row r="169" spans="2:104">
      <c r="B169" s="22">
        <f>MAX($B$5:B168)+1</f>
        <v>6</v>
      </c>
      <c r="C169" s="22" t="s">
        <v>547</v>
      </c>
      <c r="D169" s="22"/>
      <c r="E169" s="22"/>
      <c r="F169" s="22"/>
      <c r="G169" s="22"/>
      <c r="H169" s="22"/>
      <c r="I169" s="22"/>
      <c r="J169" s="22"/>
      <c r="K169" s="22"/>
      <c r="L169" s="22"/>
      <c r="M169" s="22"/>
      <c r="N169" s="22"/>
      <c r="O169" s="22"/>
      <c r="P169" s="22"/>
      <c r="Q169" s="22"/>
      <c r="R169" s="22"/>
      <c r="S169" s="22"/>
      <c r="T169" s="22"/>
      <c r="U169" s="22"/>
      <c r="V169" s="22"/>
      <c r="W169" s="22"/>
      <c r="X169" s="22"/>
      <c r="Y169" s="22"/>
      <c r="Z169" s="22"/>
      <c r="AA169" s="22"/>
      <c r="AB169" s="22"/>
      <c r="AC169" s="22"/>
      <c r="AD169" s="22"/>
      <c r="AE169" s="22"/>
      <c r="AF169" s="22"/>
      <c r="AG169" s="22"/>
      <c r="AH169" s="22"/>
      <c r="AI169" s="22"/>
      <c r="AJ169" s="22"/>
      <c r="AK169" s="22"/>
      <c r="AL169" s="22"/>
      <c r="AM169" s="22"/>
      <c r="AN169" s="22"/>
      <c r="AO169" s="22"/>
      <c r="AP169" s="22"/>
      <c r="AQ169" s="22"/>
      <c r="AR169" s="22"/>
      <c r="AS169" s="22"/>
      <c r="AT169" s="22"/>
      <c r="AU169" s="22"/>
      <c r="AV169" s="22"/>
      <c r="AW169" s="22"/>
      <c r="AX169" s="22"/>
      <c r="AY169" s="22"/>
      <c r="AZ169" s="22"/>
      <c r="BA169" s="22"/>
      <c r="BB169" s="22"/>
      <c r="BC169" s="22"/>
      <c r="BD169" s="22"/>
      <c r="BE169" s="22"/>
      <c r="BF169" s="22"/>
      <c r="BG169" s="22"/>
      <c r="BH169" s="22"/>
      <c r="BI169" s="22"/>
      <c r="BJ169" s="22"/>
      <c r="BK169" s="22"/>
      <c r="BL169" s="22"/>
      <c r="BM169" s="22"/>
      <c r="BN169" s="22"/>
      <c r="BO169" s="22"/>
      <c r="BP169" s="22"/>
      <c r="BQ169" s="22"/>
      <c r="BR169" s="22"/>
      <c r="BS169" s="22"/>
      <c r="BT169" s="22"/>
      <c r="BU169" s="22"/>
      <c r="BV169" s="22"/>
      <c r="BW169" s="22"/>
      <c r="BX169" s="22"/>
      <c r="BY169" s="22"/>
      <c r="BZ169" s="22"/>
      <c r="CA169" s="22"/>
      <c r="CB169" s="22"/>
      <c r="CC169" s="22"/>
      <c r="CD169" s="22"/>
      <c r="CE169" s="22"/>
      <c r="CF169" s="22"/>
      <c r="CG169" s="22"/>
      <c r="CH169" s="22"/>
      <c r="CI169" s="22"/>
      <c r="CJ169" s="22"/>
      <c r="CK169" s="22"/>
      <c r="CL169" s="22"/>
      <c r="CM169" s="22"/>
      <c r="CN169" s="22"/>
      <c r="CO169" s="22"/>
      <c r="CP169" s="22"/>
      <c r="CQ169" s="22"/>
      <c r="CR169" s="22"/>
      <c r="CS169" s="22"/>
      <c r="CT169" s="22"/>
      <c r="CU169" s="22"/>
      <c r="CV169" s="22"/>
      <c r="CW169" s="23"/>
      <c r="CX169" s="23"/>
      <c r="CY169" s="23"/>
      <c r="CZ169"/>
    </row>
    <row r="170" spans="2:104">
      <c r="B170" s="2"/>
      <c r="C170" s="2"/>
      <c r="D170" s="2"/>
      <c r="E170" s="2"/>
      <c r="F170" s="2"/>
      <c r="G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c r="BM170" s="2"/>
      <c r="BN170" s="2"/>
      <c r="BO170" s="2"/>
      <c r="BP170" s="2"/>
      <c r="BQ170" s="2"/>
      <c r="BR170" s="2"/>
      <c r="BS170" s="2"/>
      <c r="BT170" s="2"/>
      <c r="BU170" s="2"/>
      <c r="BV170" s="2"/>
      <c r="BW170" s="2"/>
      <c r="BX170" s="2"/>
      <c r="BY170" s="2"/>
      <c r="BZ170" s="2"/>
      <c r="CA170" s="2"/>
      <c r="CB170" s="2"/>
      <c r="CC170" s="2"/>
      <c r="CD170" s="2"/>
      <c r="CE170" s="2"/>
      <c r="CF170" s="2"/>
      <c r="CG170" s="2"/>
      <c r="CH170" s="2"/>
      <c r="CI170" s="2"/>
      <c r="CJ170" s="2"/>
      <c r="CK170" s="2"/>
      <c r="CL170" s="2"/>
      <c r="CM170" s="2"/>
      <c r="CN170" s="2"/>
      <c r="CO170" s="2"/>
      <c r="CP170" s="2"/>
      <c r="CQ170" s="2"/>
      <c r="CR170" s="2"/>
      <c r="CS170" s="2"/>
      <c r="CT170" s="2"/>
      <c r="CU170" s="2"/>
      <c r="CV170" s="2"/>
      <c r="CW170" s="2"/>
      <c r="CX170" s="2"/>
      <c r="CY170" s="2"/>
    </row>
    <row r="171" spans="2:104">
      <c r="B171" s="24"/>
      <c r="C171" s="43">
        <f>MAX($B$103:C170)+0.1</f>
        <v>6.1</v>
      </c>
      <c r="D171" s="41" t="s">
        <v>548</v>
      </c>
      <c r="E171" s="41"/>
      <c r="F171" s="41"/>
      <c r="G171" s="41"/>
      <c r="H171" s="41"/>
      <c r="I171" s="41"/>
      <c r="J171" s="41"/>
      <c r="K171" s="41"/>
      <c r="L171" s="41"/>
      <c r="M171" s="41"/>
      <c r="N171" s="41"/>
      <c r="O171" s="41"/>
      <c r="P171" s="41"/>
      <c r="Q171" s="41"/>
      <c r="R171" s="41"/>
      <c r="S171" s="41"/>
      <c r="T171" s="41"/>
      <c r="U171" s="41"/>
      <c r="V171" s="41"/>
      <c r="W171" s="41"/>
      <c r="X171" s="41"/>
      <c r="Y171" s="41"/>
      <c r="Z171" s="41"/>
      <c r="AA171" s="41"/>
      <c r="AB171" s="41"/>
      <c r="AC171" s="41"/>
      <c r="AD171" s="41"/>
      <c r="AE171" s="41"/>
      <c r="AF171" s="41"/>
      <c r="AG171" s="41"/>
      <c r="AH171" s="41"/>
      <c r="AI171" s="41"/>
      <c r="AJ171" s="41"/>
      <c r="AK171" s="41"/>
      <c r="AL171" s="41"/>
      <c r="AM171" s="41"/>
      <c r="AN171" s="41"/>
      <c r="AO171" s="41"/>
      <c r="AP171" s="41"/>
      <c r="AQ171" s="41"/>
      <c r="AR171" s="41"/>
      <c r="AS171" s="41"/>
      <c r="AT171" s="41"/>
      <c r="AU171" s="41"/>
      <c r="AV171" s="41"/>
      <c r="AW171" s="41"/>
      <c r="AX171" s="41"/>
      <c r="AY171" s="41"/>
      <c r="AZ171" s="41"/>
      <c r="BA171" s="41"/>
      <c r="BB171" s="41"/>
      <c r="BC171" s="41"/>
      <c r="BD171" s="41"/>
      <c r="BE171" s="41"/>
      <c r="BF171" s="41"/>
      <c r="BG171" s="41"/>
      <c r="BH171" s="41"/>
      <c r="BI171" s="41"/>
      <c r="BJ171" s="41"/>
      <c r="BK171" s="41"/>
      <c r="BL171" s="41"/>
      <c r="BM171" s="41"/>
      <c r="BN171" s="41"/>
      <c r="BO171" s="41"/>
      <c r="BP171" s="41"/>
      <c r="BQ171" s="41"/>
      <c r="BR171" s="41"/>
      <c r="BS171" s="41"/>
      <c r="BT171" s="41"/>
      <c r="BU171" s="41"/>
      <c r="BV171" s="41"/>
      <c r="BW171" s="41"/>
      <c r="BX171" s="41"/>
      <c r="BY171" s="41"/>
      <c r="BZ171" s="41"/>
      <c r="CA171" s="41"/>
      <c r="CB171" s="41"/>
      <c r="CC171" s="41"/>
      <c r="CD171" s="41"/>
      <c r="CE171" s="41"/>
      <c r="CF171" s="41"/>
      <c r="CG171" s="41"/>
      <c r="CH171" s="41"/>
      <c r="CI171" s="41"/>
      <c r="CJ171" s="41"/>
      <c r="CK171" s="41"/>
      <c r="CL171" s="41"/>
      <c r="CM171" s="41"/>
      <c r="CN171" s="41"/>
      <c r="CO171" s="41"/>
      <c r="CP171" s="41"/>
      <c r="CQ171" s="41"/>
      <c r="CR171" s="41"/>
      <c r="CS171" s="41"/>
      <c r="CT171" s="41"/>
      <c r="CU171" s="41"/>
      <c r="CV171" s="41"/>
      <c r="CW171" s="41"/>
      <c r="CX171" s="41"/>
      <c r="CY171" s="41"/>
      <c r="CZ171"/>
    </row>
    <row r="172" spans="2:104">
      <c r="B172" s="24"/>
      <c r="C172" s="69"/>
      <c r="D172" s="24"/>
      <c r="E172" s="24"/>
      <c r="F172" s="24"/>
      <c r="G172" s="24"/>
      <c r="H172" s="24"/>
      <c r="I172" s="24"/>
      <c r="J172" s="24"/>
      <c r="K172" s="24"/>
      <c r="L172" s="24"/>
      <c r="M172" s="24"/>
      <c r="N172" s="24"/>
      <c r="O172" s="24"/>
      <c r="P172" s="24"/>
      <c r="Q172" s="24"/>
      <c r="R172" s="24"/>
      <c r="S172" s="24"/>
      <c r="T172" s="24"/>
      <c r="U172" s="24"/>
      <c r="V172" s="24"/>
      <c r="W172" s="24"/>
      <c r="X172" s="24"/>
      <c r="Y172" s="24"/>
      <c r="Z172" s="24"/>
      <c r="AA172" s="24"/>
      <c r="AB172" s="24"/>
      <c r="AC172" s="24"/>
      <c r="AD172" s="24"/>
      <c r="AE172" s="24"/>
      <c r="AF172" s="24"/>
      <c r="AG172" s="24"/>
      <c r="AH172" s="24"/>
      <c r="AI172" s="24"/>
      <c r="AJ172" s="24"/>
      <c r="AK172" s="24"/>
      <c r="AL172" s="24"/>
      <c r="AM172" s="24"/>
      <c r="AN172" s="24"/>
      <c r="AO172" s="24"/>
      <c r="AP172" s="24"/>
      <c r="AQ172" s="24"/>
      <c r="AR172" s="24"/>
      <c r="AS172" s="24"/>
      <c r="AT172" s="24"/>
      <c r="AU172" s="24"/>
      <c r="AV172" s="24"/>
      <c r="AW172" s="24"/>
      <c r="AX172" s="24"/>
      <c r="AY172" s="24"/>
      <c r="AZ172" s="24"/>
      <c r="BA172" s="24"/>
      <c r="BB172" s="24"/>
      <c r="BC172" s="24"/>
      <c r="BD172" s="24"/>
      <c r="BE172" s="24"/>
      <c r="BF172" s="24"/>
      <c r="BG172" s="24"/>
      <c r="BH172" s="24"/>
      <c r="BI172" s="24"/>
      <c r="BJ172" s="24"/>
      <c r="BK172" s="24"/>
      <c r="BL172" s="24"/>
      <c r="BM172" s="24"/>
      <c r="BN172" s="24"/>
      <c r="BO172" s="24"/>
      <c r="BP172" s="24"/>
      <c r="BQ172" s="24"/>
      <c r="BR172" s="24"/>
      <c r="BS172" s="24"/>
      <c r="BT172" s="24"/>
      <c r="BU172" s="24"/>
      <c r="BV172" s="24"/>
      <c r="BW172" s="24"/>
      <c r="BX172" s="24"/>
      <c r="BY172" s="24"/>
      <c r="BZ172" s="24"/>
      <c r="CA172" s="24"/>
      <c r="CB172" s="24"/>
      <c r="CC172" s="24"/>
      <c r="CD172" s="24"/>
      <c r="CE172" s="24"/>
      <c r="CF172" s="24"/>
      <c r="CG172" s="24"/>
      <c r="CH172" s="24"/>
      <c r="CI172" s="24"/>
      <c r="CJ172" s="24"/>
      <c r="CK172" s="24"/>
      <c r="CL172" s="24"/>
      <c r="CM172" s="24"/>
      <c r="CN172" s="24"/>
      <c r="CO172" s="24"/>
      <c r="CP172" s="24"/>
      <c r="CQ172" s="24"/>
      <c r="CR172" s="24"/>
      <c r="CS172" s="24"/>
      <c r="CT172" s="24"/>
      <c r="CU172" s="24"/>
      <c r="CV172" s="24"/>
      <c r="CW172" s="24"/>
      <c r="CX172" s="24"/>
      <c r="CY172" s="24"/>
      <c r="CZ172"/>
    </row>
    <row r="173" spans="2:104" ht="16.149999999999999">
      <c r="E173" s="90" t="s">
        <v>549</v>
      </c>
      <c r="F173"/>
      <c r="G173" s="1" t="s">
        <v>164</v>
      </c>
      <c r="H173" s="1" t="s">
        <v>550</v>
      </c>
      <c r="I173"/>
      <c r="J173" s="224">
        <f t="shared" ref="J173:J177" si="196">SUM(L173:CV173)</f>
        <v>0</v>
      </c>
      <c r="L173" s="264">
        <f t="shared" ref="L173" si="197">L21</f>
        <v>0</v>
      </c>
      <c r="M173" s="264">
        <f t="shared" ref="M173:BX173" si="198">M21</f>
        <v>0</v>
      </c>
      <c r="N173" s="264">
        <f t="shared" si="198"/>
        <v>0</v>
      </c>
      <c r="O173" s="264">
        <f t="shared" si="198"/>
        <v>0</v>
      </c>
      <c r="P173" s="264">
        <f>P21</f>
        <v>0</v>
      </c>
      <c r="Q173" s="264">
        <f t="shared" si="198"/>
        <v>0</v>
      </c>
      <c r="R173" s="264">
        <f t="shared" si="198"/>
        <v>0</v>
      </c>
      <c r="S173" s="264">
        <f t="shared" si="198"/>
        <v>0</v>
      </c>
      <c r="T173" s="264">
        <f t="shared" si="198"/>
        <v>0</v>
      </c>
      <c r="U173" s="264">
        <f t="shared" si="198"/>
        <v>0</v>
      </c>
      <c r="V173" s="264">
        <f t="shared" si="198"/>
        <v>0</v>
      </c>
      <c r="W173" s="264">
        <f t="shared" si="198"/>
        <v>0</v>
      </c>
      <c r="X173" s="264">
        <f t="shared" si="198"/>
        <v>0</v>
      </c>
      <c r="Y173" s="264">
        <f t="shared" si="198"/>
        <v>0</v>
      </c>
      <c r="Z173" s="264">
        <f t="shared" si="198"/>
        <v>0</v>
      </c>
      <c r="AA173" s="264">
        <f t="shared" si="198"/>
        <v>0</v>
      </c>
      <c r="AB173" s="264">
        <f t="shared" si="198"/>
        <v>0</v>
      </c>
      <c r="AC173" s="264">
        <f t="shared" si="198"/>
        <v>0</v>
      </c>
      <c r="AD173" s="264">
        <f t="shared" si="198"/>
        <v>0</v>
      </c>
      <c r="AE173" s="264">
        <f t="shared" si="198"/>
        <v>0</v>
      </c>
      <c r="AF173" s="264">
        <f t="shared" si="198"/>
        <v>0</v>
      </c>
      <c r="AG173" s="264">
        <f t="shared" si="198"/>
        <v>0</v>
      </c>
      <c r="AH173" s="264">
        <f t="shared" si="198"/>
        <v>0</v>
      </c>
      <c r="AI173" s="264">
        <f t="shared" si="198"/>
        <v>0</v>
      </c>
      <c r="AJ173" s="264">
        <f t="shared" si="198"/>
        <v>0</v>
      </c>
      <c r="AK173" s="264">
        <f t="shared" si="198"/>
        <v>0</v>
      </c>
      <c r="AL173" s="264">
        <f t="shared" si="198"/>
        <v>0</v>
      </c>
      <c r="AM173" s="264">
        <f t="shared" si="198"/>
        <v>0</v>
      </c>
      <c r="AN173" s="264">
        <f t="shared" si="198"/>
        <v>0</v>
      </c>
      <c r="AO173" s="264">
        <f t="shared" si="198"/>
        <v>0</v>
      </c>
      <c r="AP173" s="264">
        <f t="shared" si="198"/>
        <v>0</v>
      </c>
      <c r="AQ173" s="264">
        <f t="shared" si="198"/>
        <v>0</v>
      </c>
      <c r="AR173" s="264">
        <f t="shared" si="198"/>
        <v>0</v>
      </c>
      <c r="AS173" s="264">
        <f t="shared" si="198"/>
        <v>0</v>
      </c>
      <c r="AT173" s="264">
        <f t="shared" si="198"/>
        <v>0</v>
      </c>
      <c r="AU173" s="264">
        <f t="shared" si="198"/>
        <v>0</v>
      </c>
      <c r="AV173" s="264">
        <f t="shared" si="198"/>
        <v>0</v>
      </c>
      <c r="AW173" s="264">
        <f t="shared" si="198"/>
        <v>0</v>
      </c>
      <c r="AX173" s="264">
        <f t="shared" si="198"/>
        <v>0</v>
      </c>
      <c r="AY173" s="264">
        <f t="shared" si="198"/>
        <v>0</v>
      </c>
      <c r="AZ173" s="264">
        <f t="shared" si="198"/>
        <v>0</v>
      </c>
      <c r="BA173" s="264">
        <f t="shared" si="198"/>
        <v>0</v>
      </c>
      <c r="BB173" s="264">
        <f t="shared" si="198"/>
        <v>0</v>
      </c>
      <c r="BC173" s="264">
        <f t="shared" si="198"/>
        <v>0</v>
      </c>
      <c r="BD173" s="264">
        <f t="shared" si="198"/>
        <v>0</v>
      </c>
      <c r="BE173" s="264">
        <f t="shared" si="198"/>
        <v>0</v>
      </c>
      <c r="BF173" s="264">
        <f t="shared" si="198"/>
        <v>0</v>
      </c>
      <c r="BG173" s="264">
        <f t="shared" si="198"/>
        <v>0</v>
      </c>
      <c r="BH173" s="264">
        <f t="shared" si="198"/>
        <v>0</v>
      </c>
      <c r="BI173" s="264">
        <f t="shared" si="198"/>
        <v>0</v>
      </c>
      <c r="BJ173" s="264">
        <f t="shared" si="198"/>
        <v>0</v>
      </c>
      <c r="BK173" s="264">
        <f t="shared" si="198"/>
        <v>0</v>
      </c>
      <c r="BL173" s="264">
        <f t="shared" si="198"/>
        <v>0</v>
      </c>
      <c r="BM173" s="264">
        <f t="shared" si="198"/>
        <v>0</v>
      </c>
      <c r="BN173" s="264">
        <f t="shared" si="198"/>
        <v>0</v>
      </c>
      <c r="BO173" s="264">
        <f t="shared" si="198"/>
        <v>0</v>
      </c>
      <c r="BP173" s="264">
        <f t="shared" si="198"/>
        <v>0</v>
      </c>
      <c r="BQ173" s="264">
        <f t="shared" si="198"/>
        <v>0</v>
      </c>
      <c r="BR173" s="264">
        <f t="shared" si="198"/>
        <v>0</v>
      </c>
      <c r="BS173" s="264">
        <f t="shared" si="198"/>
        <v>0</v>
      </c>
      <c r="BT173" s="264">
        <f t="shared" si="198"/>
        <v>0</v>
      </c>
      <c r="BU173" s="264">
        <f t="shared" si="198"/>
        <v>0</v>
      </c>
      <c r="BV173" s="264">
        <f t="shared" si="198"/>
        <v>0</v>
      </c>
      <c r="BW173" s="264">
        <f t="shared" si="198"/>
        <v>0</v>
      </c>
      <c r="BX173" s="264">
        <f t="shared" si="198"/>
        <v>0</v>
      </c>
      <c r="BY173" s="264">
        <f t="shared" ref="BY173:CV173" si="199">BY21</f>
        <v>0</v>
      </c>
      <c r="BZ173" s="264">
        <f t="shared" si="199"/>
        <v>0</v>
      </c>
      <c r="CA173" s="264">
        <f t="shared" si="199"/>
        <v>0</v>
      </c>
      <c r="CB173" s="264">
        <f t="shared" si="199"/>
        <v>0</v>
      </c>
      <c r="CC173" s="264">
        <f t="shared" si="199"/>
        <v>0</v>
      </c>
      <c r="CD173" s="264">
        <f t="shared" si="199"/>
        <v>0</v>
      </c>
      <c r="CE173" s="264">
        <f t="shared" si="199"/>
        <v>0</v>
      </c>
      <c r="CF173" s="264">
        <f t="shared" si="199"/>
        <v>0</v>
      </c>
      <c r="CG173" s="264">
        <f t="shared" si="199"/>
        <v>0</v>
      </c>
      <c r="CH173" s="264">
        <f t="shared" si="199"/>
        <v>0</v>
      </c>
      <c r="CI173" s="264">
        <f t="shared" si="199"/>
        <v>0</v>
      </c>
      <c r="CJ173" s="264">
        <f t="shared" si="199"/>
        <v>0</v>
      </c>
      <c r="CK173" s="264">
        <f t="shared" si="199"/>
        <v>0</v>
      </c>
      <c r="CL173" s="264">
        <f t="shared" si="199"/>
        <v>0</v>
      </c>
      <c r="CM173" s="264">
        <f t="shared" si="199"/>
        <v>0</v>
      </c>
      <c r="CN173" s="264">
        <f t="shared" si="199"/>
        <v>0</v>
      </c>
      <c r="CO173" s="264">
        <f t="shared" si="199"/>
        <v>0</v>
      </c>
      <c r="CP173" s="264">
        <f t="shared" si="199"/>
        <v>0</v>
      </c>
      <c r="CQ173" s="264">
        <f t="shared" si="199"/>
        <v>0</v>
      </c>
      <c r="CR173" s="264">
        <f t="shared" si="199"/>
        <v>0</v>
      </c>
      <c r="CS173" s="264">
        <f t="shared" si="199"/>
        <v>0</v>
      </c>
      <c r="CT173" s="264">
        <f t="shared" si="199"/>
        <v>0</v>
      </c>
      <c r="CU173" s="264">
        <f t="shared" si="199"/>
        <v>0</v>
      </c>
      <c r="CV173" s="264">
        <f t="shared" si="199"/>
        <v>0</v>
      </c>
      <c r="CZ173"/>
    </row>
    <row r="174" spans="2:104" ht="16.149999999999999">
      <c r="E174" s="90" t="s">
        <v>166</v>
      </c>
      <c r="F174"/>
      <c r="G174" s="1" t="s">
        <v>164</v>
      </c>
      <c r="H174" s="1" t="s">
        <v>551</v>
      </c>
      <c r="I174"/>
      <c r="J174" s="224">
        <f t="shared" si="196"/>
        <v>0</v>
      </c>
      <c r="L174" s="264">
        <f t="shared" ref="L174" si="200">L23</f>
        <v>0</v>
      </c>
      <c r="M174" s="264">
        <f t="shared" ref="M174:BX174" si="201">M23</f>
        <v>0</v>
      </c>
      <c r="N174" s="264">
        <f t="shared" si="201"/>
        <v>0</v>
      </c>
      <c r="O174" s="264">
        <f t="shared" si="201"/>
        <v>0</v>
      </c>
      <c r="P174" s="264">
        <f t="shared" si="201"/>
        <v>0</v>
      </c>
      <c r="Q174" s="264">
        <f t="shared" si="201"/>
        <v>0</v>
      </c>
      <c r="R174" s="264">
        <f t="shared" si="201"/>
        <v>0</v>
      </c>
      <c r="S174" s="264">
        <f t="shared" si="201"/>
        <v>0</v>
      </c>
      <c r="T174" s="264">
        <f t="shared" si="201"/>
        <v>0</v>
      </c>
      <c r="U174" s="264">
        <f t="shared" si="201"/>
        <v>0</v>
      </c>
      <c r="V174" s="264">
        <f t="shared" si="201"/>
        <v>0</v>
      </c>
      <c r="W174" s="264">
        <f t="shared" si="201"/>
        <v>0</v>
      </c>
      <c r="X174" s="264">
        <f t="shared" si="201"/>
        <v>0</v>
      </c>
      <c r="Y174" s="264">
        <f t="shared" si="201"/>
        <v>0</v>
      </c>
      <c r="Z174" s="264">
        <f t="shared" si="201"/>
        <v>0</v>
      </c>
      <c r="AA174" s="264">
        <f t="shared" si="201"/>
        <v>0</v>
      </c>
      <c r="AB174" s="264">
        <f t="shared" si="201"/>
        <v>0</v>
      </c>
      <c r="AC174" s="264">
        <f t="shared" si="201"/>
        <v>0</v>
      </c>
      <c r="AD174" s="264">
        <f t="shared" si="201"/>
        <v>0</v>
      </c>
      <c r="AE174" s="264">
        <f t="shared" si="201"/>
        <v>0</v>
      </c>
      <c r="AF174" s="264">
        <f t="shared" si="201"/>
        <v>0</v>
      </c>
      <c r="AG174" s="264">
        <f t="shared" si="201"/>
        <v>0</v>
      </c>
      <c r="AH174" s="264">
        <f t="shared" si="201"/>
        <v>0</v>
      </c>
      <c r="AI174" s="264">
        <f t="shared" si="201"/>
        <v>0</v>
      </c>
      <c r="AJ174" s="264">
        <f t="shared" si="201"/>
        <v>0</v>
      </c>
      <c r="AK174" s="264">
        <f t="shared" si="201"/>
        <v>0</v>
      </c>
      <c r="AL174" s="264">
        <f t="shared" si="201"/>
        <v>0</v>
      </c>
      <c r="AM174" s="264">
        <f t="shared" si="201"/>
        <v>0</v>
      </c>
      <c r="AN174" s="264">
        <f t="shared" si="201"/>
        <v>0</v>
      </c>
      <c r="AO174" s="264">
        <f t="shared" si="201"/>
        <v>0</v>
      </c>
      <c r="AP174" s="264">
        <f t="shared" si="201"/>
        <v>0</v>
      </c>
      <c r="AQ174" s="264">
        <f t="shared" si="201"/>
        <v>0</v>
      </c>
      <c r="AR174" s="264">
        <f t="shared" si="201"/>
        <v>0</v>
      </c>
      <c r="AS174" s="264">
        <f t="shared" si="201"/>
        <v>0</v>
      </c>
      <c r="AT174" s="264">
        <f t="shared" si="201"/>
        <v>0</v>
      </c>
      <c r="AU174" s="264">
        <f t="shared" si="201"/>
        <v>0</v>
      </c>
      <c r="AV174" s="264">
        <f t="shared" si="201"/>
        <v>0</v>
      </c>
      <c r="AW174" s="264">
        <f t="shared" si="201"/>
        <v>0</v>
      </c>
      <c r="AX174" s="264">
        <f t="shared" si="201"/>
        <v>0</v>
      </c>
      <c r="AY174" s="264">
        <f t="shared" si="201"/>
        <v>0</v>
      </c>
      <c r="AZ174" s="264">
        <f t="shared" si="201"/>
        <v>0</v>
      </c>
      <c r="BA174" s="264">
        <f t="shared" si="201"/>
        <v>0</v>
      </c>
      <c r="BB174" s="264">
        <f t="shared" si="201"/>
        <v>0</v>
      </c>
      <c r="BC174" s="264">
        <f t="shared" si="201"/>
        <v>0</v>
      </c>
      <c r="BD174" s="264">
        <f t="shared" si="201"/>
        <v>0</v>
      </c>
      <c r="BE174" s="264">
        <f t="shared" si="201"/>
        <v>0</v>
      </c>
      <c r="BF174" s="264">
        <f t="shared" si="201"/>
        <v>0</v>
      </c>
      <c r="BG174" s="264">
        <f t="shared" si="201"/>
        <v>0</v>
      </c>
      <c r="BH174" s="264">
        <f t="shared" si="201"/>
        <v>0</v>
      </c>
      <c r="BI174" s="264">
        <f t="shared" si="201"/>
        <v>0</v>
      </c>
      <c r="BJ174" s="264">
        <f t="shared" si="201"/>
        <v>0</v>
      </c>
      <c r="BK174" s="264">
        <f t="shared" si="201"/>
        <v>0</v>
      </c>
      <c r="BL174" s="264">
        <f t="shared" si="201"/>
        <v>0</v>
      </c>
      <c r="BM174" s="264">
        <f t="shared" si="201"/>
        <v>0</v>
      </c>
      <c r="BN174" s="264">
        <f t="shared" si="201"/>
        <v>0</v>
      </c>
      <c r="BO174" s="264">
        <f t="shared" si="201"/>
        <v>0</v>
      </c>
      <c r="BP174" s="264">
        <f t="shared" si="201"/>
        <v>0</v>
      </c>
      <c r="BQ174" s="264">
        <f t="shared" si="201"/>
        <v>0</v>
      </c>
      <c r="BR174" s="264">
        <f t="shared" si="201"/>
        <v>0</v>
      </c>
      <c r="BS174" s="264">
        <f t="shared" si="201"/>
        <v>0</v>
      </c>
      <c r="BT174" s="264">
        <f t="shared" si="201"/>
        <v>0</v>
      </c>
      <c r="BU174" s="264">
        <f t="shared" si="201"/>
        <v>0</v>
      </c>
      <c r="BV174" s="264">
        <f t="shared" si="201"/>
        <v>0</v>
      </c>
      <c r="BW174" s="264">
        <f t="shared" si="201"/>
        <v>0</v>
      </c>
      <c r="BX174" s="264">
        <f t="shared" si="201"/>
        <v>0</v>
      </c>
      <c r="BY174" s="264">
        <f t="shared" ref="BY174:CV174" si="202">BY23</f>
        <v>0</v>
      </c>
      <c r="BZ174" s="264">
        <f t="shared" si="202"/>
        <v>0</v>
      </c>
      <c r="CA174" s="264">
        <f t="shared" si="202"/>
        <v>0</v>
      </c>
      <c r="CB174" s="264">
        <f t="shared" si="202"/>
        <v>0</v>
      </c>
      <c r="CC174" s="264">
        <f t="shared" si="202"/>
        <v>0</v>
      </c>
      <c r="CD174" s="264">
        <f t="shared" si="202"/>
        <v>0</v>
      </c>
      <c r="CE174" s="264">
        <f t="shared" si="202"/>
        <v>0</v>
      </c>
      <c r="CF174" s="264">
        <f t="shared" si="202"/>
        <v>0</v>
      </c>
      <c r="CG174" s="264">
        <f t="shared" si="202"/>
        <v>0</v>
      </c>
      <c r="CH174" s="264">
        <f t="shared" si="202"/>
        <v>0</v>
      </c>
      <c r="CI174" s="264">
        <f t="shared" si="202"/>
        <v>0</v>
      </c>
      <c r="CJ174" s="264">
        <f t="shared" si="202"/>
        <v>0</v>
      </c>
      <c r="CK174" s="264">
        <f t="shared" si="202"/>
        <v>0</v>
      </c>
      <c r="CL174" s="264">
        <f t="shared" si="202"/>
        <v>0</v>
      </c>
      <c r="CM174" s="264">
        <f t="shared" si="202"/>
        <v>0</v>
      </c>
      <c r="CN174" s="264">
        <f t="shared" si="202"/>
        <v>0</v>
      </c>
      <c r="CO174" s="264">
        <f t="shared" si="202"/>
        <v>0</v>
      </c>
      <c r="CP174" s="264">
        <f t="shared" si="202"/>
        <v>0</v>
      </c>
      <c r="CQ174" s="264">
        <f t="shared" si="202"/>
        <v>0</v>
      </c>
      <c r="CR174" s="264">
        <f t="shared" si="202"/>
        <v>0</v>
      </c>
      <c r="CS174" s="264">
        <f t="shared" si="202"/>
        <v>0</v>
      </c>
      <c r="CT174" s="264">
        <f t="shared" si="202"/>
        <v>0</v>
      </c>
      <c r="CU174" s="264">
        <f t="shared" si="202"/>
        <v>0</v>
      </c>
      <c r="CV174" s="264">
        <f t="shared" si="202"/>
        <v>0</v>
      </c>
      <c r="CZ174"/>
    </row>
    <row r="175" spans="2:104" ht="16.149999999999999">
      <c r="E175" s="90" t="s">
        <v>403</v>
      </c>
      <c r="F175"/>
      <c r="G175" s="1" t="s">
        <v>164</v>
      </c>
      <c r="H175" s="1" t="s">
        <v>552</v>
      </c>
      <c r="I175"/>
      <c r="J175" s="224">
        <f t="shared" si="196"/>
        <v>0</v>
      </c>
      <c r="L175" s="264">
        <f>IF(L16=1,SUM(L13:L14),MAX(L7:L8))*FinancialInputs!L262</f>
        <v>0</v>
      </c>
      <c r="M175" s="264">
        <f>IF(M16=1,SUM(M13:M14),MAX(M7:M8))*FinancialInputs!M262</f>
        <v>0</v>
      </c>
      <c r="N175" s="264">
        <f>IF(N16=1,SUM(N13:N14),MAX(N7:N8))*FinancialInputs!N262</f>
        <v>0</v>
      </c>
      <c r="O175" s="264">
        <f>IF(O16=1,SUM(O13:O14),MAX(O7:O8))*FinancialInputs!O262</f>
        <v>0</v>
      </c>
      <c r="P175" s="264">
        <f>IF(P16=1,SUM(P13:P14),MAX(P7:P8))*FinancialInputs!P262</f>
        <v>0</v>
      </c>
      <c r="Q175" s="264">
        <f>IF(Q16=1,SUM(Q13:Q14),MAX(Q7:Q8))*FinancialInputs!Q262</f>
        <v>0</v>
      </c>
      <c r="R175" s="264">
        <f>IF(R16=1,SUM(R13:R14),MAX(R7:R8))*FinancialInputs!R262</f>
        <v>0</v>
      </c>
      <c r="S175" s="264">
        <f>IF(S16=1,SUM(S13:S14),MAX(S7:S8))*FinancialInputs!S262</f>
        <v>0</v>
      </c>
      <c r="T175" s="264">
        <f>IF(T16=1,SUM(T13:T14),MAX(T7:T8))*FinancialInputs!T262</f>
        <v>0</v>
      </c>
      <c r="U175" s="264">
        <f>IF(U16=1,SUM(U13:U14),MAX(U7:U8))*FinancialInputs!U262</f>
        <v>0</v>
      </c>
      <c r="V175" s="264">
        <f>IF(V16=1,SUM(V13:V14),MAX(V7:V8))*FinancialInputs!V262</f>
        <v>0</v>
      </c>
      <c r="W175" s="264">
        <f>IF(W16=1,SUM(W13:W14),MAX(W7:W8))*FinancialInputs!W262</f>
        <v>0</v>
      </c>
      <c r="X175" s="264">
        <f>IF(X16=1,SUM(X13:X14),MAX(X7:X8))*FinancialInputs!X262</f>
        <v>0</v>
      </c>
      <c r="Y175" s="264">
        <f>IF(Y16=1,SUM(Y13:Y14),MAX(Y7:Y8))*FinancialInputs!Y262</f>
        <v>0</v>
      </c>
      <c r="Z175" s="264">
        <f>IF(Z16=1,SUM(Z13:Z14),MAX(Z7:Z8))*FinancialInputs!Z262</f>
        <v>0</v>
      </c>
      <c r="AA175" s="264">
        <f>IF(AA16=1,SUM(AA13:AA14),MAX(AA7:AA8))*FinancialInputs!AA262</f>
        <v>0</v>
      </c>
      <c r="AB175" s="264">
        <f>IF(AB16=1,SUM(AB13:AB14),MAX(AB7:AB8))*FinancialInputs!AB262</f>
        <v>0</v>
      </c>
      <c r="AC175" s="264">
        <f>IF(AC16=1,SUM(AC13:AC14),MAX(AC7:AC8))*FinancialInputs!AC262</f>
        <v>0</v>
      </c>
      <c r="AD175" s="264">
        <f>IF(AD16=1,SUM(AD13:AD14),MAX(AD7:AD8))*FinancialInputs!AD262</f>
        <v>0</v>
      </c>
      <c r="AE175" s="264">
        <f>IF(AE16=1,SUM(AE13:AE14),MAX(AE7:AE8))*FinancialInputs!AE262</f>
        <v>0</v>
      </c>
      <c r="AF175" s="264">
        <f>IF(AF16=1,SUM(AF13:AF14),MAX(AF7:AF8))*FinancialInputs!AF262</f>
        <v>0</v>
      </c>
      <c r="AG175" s="264">
        <f>IF(AG16=1,SUM(AG13:AG14),MAX(AG7:AG8))*FinancialInputs!AG262</f>
        <v>0</v>
      </c>
      <c r="AH175" s="264">
        <f>IF(AH16=1,SUM(AH13:AH14),MAX(AH7:AH8))*FinancialInputs!AH262</f>
        <v>0</v>
      </c>
      <c r="AI175" s="264">
        <f>IF(AI16=1,SUM(AI13:AI14),MAX(AI7:AI8))*FinancialInputs!AI262</f>
        <v>0</v>
      </c>
      <c r="AJ175" s="264">
        <f>IF(AJ16=1,SUM(AJ13:AJ14),MAX(AJ7:AJ8))*FinancialInputs!AJ262</f>
        <v>0</v>
      </c>
      <c r="AK175" s="264">
        <f>IF(AK16=1,SUM(AK13:AK14),MAX(AK7:AK8))*FinancialInputs!AK262</f>
        <v>0</v>
      </c>
      <c r="AL175" s="264">
        <f>IF(AL16=1,SUM(AL13:AL14),MAX(AL7:AL8))*FinancialInputs!AL262</f>
        <v>0</v>
      </c>
      <c r="AM175" s="264">
        <f>IF(AM16=1,SUM(AM13:AM14),MAX(AM7:AM8))*FinancialInputs!AM262</f>
        <v>0</v>
      </c>
      <c r="AN175" s="264">
        <f>IF(AN16=1,SUM(AN13:AN14),MAX(AN7:AN8))*FinancialInputs!AN262</f>
        <v>0</v>
      </c>
      <c r="AO175" s="264">
        <f>IF(AO16=1,SUM(AO13:AO14),MAX(AO7:AO8))*FinancialInputs!AO262</f>
        <v>0</v>
      </c>
      <c r="AP175" s="264">
        <f>IF(AP16=1,SUM(AP13:AP14),MAX(AP7:AP8))*FinancialInputs!AP262</f>
        <v>0</v>
      </c>
      <c r="AQ175" s="264">
        <f>IF(AQ16=1,SUM(AQ13:AQ14),MAX(AQ7:AQ8))*FinancialInputs!AQ262</f>
        <v>0</v>
      </c>
      <c r="AR175" s="264">
        <f>IF(AR16=1,SUM(AR13:AR14),MAX(AR7:AR8))*FinancialInputs!AR262</f>
        <v>0</v>
      </c>
      <c r="AS175" s="264">
        <f>IF(AS16=1,SUM(AS13:AS14),MAX(AS7:AS8))*FinancialInputs!AS262</f>
        <v>0</v>
      </c>
      <c r="AT175" s="264">
        <f>IF(AT16=1,SUM(AT13:AT14),MAX(AT7:AT8))*FinancialInputs!AT262</f>
        <v>0</v>
      </c>
      <c r="AU175" s="264">
        <f>IF(AU16=1,SUM(AU13:AU14),MAX(AU7:AU8))*FinancialInputs!AU262</f>
        <v>0</v>
      </c>
      <c r="AV175" s="264">
        <f>IF(AV16=1,SUM(AV13:AV14),MAX(AV7:AV8))*FinancialInputs!AV262</f>
        <v>0</v>
      </c>
      <c r="AW175" s="264">
        <f>IF(AW16=1,SUM(AW13:AW14),MAX(AW7:AW8))*FinancialInputs!AW262</f>
        <v>0</v>
      </c>
      <c r="AX175" s="264">
        <f>IF(AX16=1,SUM(AX13:AX14),MAX(AX7:AX8))*FinancialInputs!AX262</f>
        <v>0</v>
      </c>
      <c r="AY175" s="264">
        <f>IF(AY16=1,SUM(AY13:AY14),MAX(AY7:AY8))*FinancialInputs!AY262</f>
        <v>0</v>
      </c>
      <c r="AZ175" s="264">
        <f>IF(AZ16=1,SUM(AZ13:AZ14),MAX(AZ7:AZ8))*FinancialInputs!AZ262</f>
        <v>0</v>
      </c>
      <c r="BA175" s="264">
        <f>IF(BA16=1,SUM(BA13:BA14),MAX(BA7:BA8))*FinancialInputs!BA262</f>
        <v>0</v>
      </c>
      <c r="BB175" s="264">
        <f>IF(BB16=1,SUM(BB13:BB14),MAX(BB7:BB8))*FinancialInputs!BB262</f>
        <v>0</v>
      </c>
      <c r="BC175" s="264">
        <f>IF(BC16=1,SUM(BC13:BC14),MAX(BC7:BC8))*FinancialInputs!BC262</f>
        <v>0</v>
      </c>
      <c r="BD175" s="264">
        <f>IF(BD16=1,SUM(BD13:BD14),MAX(BD7:BD8))*FinancialInputs!BD262</f>
        <v>0</v>
      </c>
      <c r="BE175" s="264">
        <f>IF(BE16=1,SUM(BE13:BE14),MAX(BE7:BE8))*FinancialInputs!BE262</f>
        <v>0</v>
      </c>
      <c r="BF175" s="264">
        <f>IF(BF16=1,SUM(BF13:BF14),MAX(BF7:BF8))*FinancialInputs!BF262</f>
        <v>0</v>
      </c>
      <c r="BG175" s="264">
        <f>IF(BG16=1,SUM(BG13:BG14),MAX(BG7:BG8))*FinancialInputs!BG262</f>
        <v>0</v>
      </c>
      <c r="BH175" s="264">
        <f>IF(BH16=1,SUM(BH13:BH14),MAX(BH7:BH8))*FinancialInputs!BH262</f>
        <v>0</v>
      </c>
      <c r="BI175" s="264">
        <f>IF(BI16=1,SUM(BI13:BI14),MAX(BI7:BI8))*FinancialInputs!BI262</f>
        <v>0</v>
      </c>
      <c r="BJ175" s="264">
        <f>IF(BJ16=1,SUM(BJ13:BJ14),MAX(BJ7:BJ8))*FinancialInputs!BJ262</f>
        <v>0</v>
      </c>
      <c r="BK175" s="264">
        <f>IF(BK16=1,SUM(BK13:BK14),MAX(BK7:BK8))*FinancialInputs!BK262</f>
        <v>0</v>
      </c>
      <c r="BL175" s="264">
        <f>IF(BL16=1,SUM(BL13:BL14),MAX(BL7:BL8))*FinancialInputs!BL262</f>
        <v>0</v>
      </c>
      <c r="BM175" s="264">
        <f>IF(BM16=1,SUM(BM13:BM14),MAX(BM7:BM8))*FinancialInputs!BM262</f>
        <v>0</v>
      </c>
      <c r="BN175" s="264">
        <f>IF(BN16=1,SUM(BN13:BN14),MAX(BN7:BN8))*FinancialInputs!BN262</f>
        <v>0</v>
      </c>
      <c r="BO175" s="264">
        <f>IF(BO16=1,SUM(BO13:BO14),MAX(BO7:BO8))*FinancialInputs!BO262</f>
        <v>0</v>
      </c>
      <c r="BP175" s="264">
        <f>IF(BP16=1,SUM(BP13:BP14),MAX(BP7:BP8))*FinancialInputs!BP262</f>
        <v>0</v>
      </c>
      <c r="BQ175" s="264">
        <f>IF(BQ16=1,SUM(BQ13:BQ14),MAX(BQ7:BQ8))*FinancialInputs!BQ262</f>
        <v>0</v>
      </c>
      <c r="BR175" s="264">
        <f>IF(BR16=1,SUM(BR13:BR14),MAX(BR7:BR8))*FinancialInputs!BR262</f>
        <v>0</v>
      </c>
      <c r="BS175" s="264">
        <f>IF(BS16=1,SUM(BS13:BS14),MAX(BS7:BS8))*FinancialInputs!BS262</f>
        <v>0</v>
      </c>
      <c r="BT175" s="264">
        <f>IF(BT16=1,SUM(BT13:BT14),MAX(BT7:BT8))*FinancialInputs!BT262</f>
        <v>0</v>
      </c>
      <c r="BU175" s="264">
        <f>IF(BU16=1,SUM(BU13:BU14),MAX(BU7:BU8))*FinancialInputs!BU262</f>
        <v>0</v>
      </c>
      <c r="BV175" s="264">
        <f>IF(BV16=1,SUM(BV13:BV14),MAX(BV7:BV8))*FinancialInputs!BV262</f>
        <v>0</v>
      </c>
      <c r="BW175" s="264">
        <f>IF(BW16=1,SUM(BW13:BW14),MAX(BW7:BW8))*FinancialInputs!BW262</f>
        <v>0</v>
      </c>
      <c r="BX175" s="264">
        <f>IF(BX16=1,SUM(BX13:BX14),MAX(BX7:BX8))*FinancialInputs!BX262</f>
        <v>0</v>
      </c>
      <c r="BY175" s="264">
        <f>IF(BY16=1,SUM(BY13:BY14),MAX(BY7:BY8))*FinancialInputs!BY262</f>
        <v>0</v>
      </c>
      <c r="BZ175" s="264">
        <f>IF(BZ16=1,SUM(BZ13:BZ14),MAX(BZ7:BZ8))*FinancialInputs!BZ262</f>
        <v>0</v>
      </c>
      <c r="CA175" s="264">
        <f>IF(CA16=1,SUM(CA13:CA14),MAX(CA7:CA8))*FinancialInputs!CA262</f>
        <v>0</v>
      </c>
      <c r="CB175" s="264">
        <f>IF(CB16=1,SUM(CB13:CB14),MAX(CB7:CB8))*FinancialInputs!CB262</f>
        <v>0</v>
      </c>
      <c r="CC175" s="264">
        <f>IF(CC16=1,SUM(CC13:CC14),MAX(CC7:CC8))*FinancialInputs!CC262</f>
        <v>0</v>
      </c>
      <c r="CD175" s="264">
        <f>IF(CD16=1,SUM(CD13:CD14),MAX(CD7:CD8))*FinancialInputs!CD262</f>
        <v>0</v>
      </c>
      <c r="CE175" s="264">
        <f>IF(CE16=1,SUM(CE13:CE14),MAX(CE7:CE8))*FinancialInputs!CE262</f>
        <v>0</v>
      </c>
      <c r="CF175" s="264">
        <f>IF(CF16=1,SUM(CF13:CF14),MAX(CF7:CF8))*FinancialInputs!CF262</f>
        <v>0</v>
      </c>
      <c r="CG175" s="264">
        <f>IF(CG16=1,SUM(CG13:CG14),MAX(CG7:CG8))*FinancialInputs!CG262</f>
        <v>0</v>
      </c>
      <c r="CH175" s="264">
        <f>IF(CH16=1,SUM(CH13:CH14),MAX(CH7:CH8))*FinancialInputs!CH262</f>
        <v>0</v>
      </c>
      <c r="CI175" s="264">
        <f>IF(CI16=1,SUM(CI13:CI14),MAX(CI7:CI8))*FinancialInputs!CI262</f>
        <v>0</v>
      </c>
      <c r="CJ175" s="264">
        <f>IF(CJ16=1,SUM(CJ13:CJ14),MAX(CJ7:CJ8))*FinancialInputs!CJ262</f>
        <v>0</v>
      </c>
      <c r="CK175" s="264">
        <f>IF(CK16=1,SUM(CK13:CK14),MAX(CK7:CK8))*FinancialInputs!CK262</f>
        <v>0</v>
      </c>
      <c r="CL175" s="264">
        <f>IF(CL16=1,SUM(CL13:CL14),MAX(CL7:CL8))*FinancialInputs!CL262</f>
        <v>0</v>
      </c>
      <c r="CM175" s="264">
        <f>IF(CM16=1,SUM(CM13:CM14),MAX(CM7:CM8))*FinancialInputs!CM262</f>
        <v>0</v>
      </c>
      <c r="CN175" s="264">
        <f>IF(CN16=1,SUM(CN13:CN14),MAX(CN7:CN8))*FinancialInputs!CN262</f>
        <v>0</v>
      </c>
      <c r="CO175" s="264">
        <f>IF(CO16=1,SUM(CO13:CO14),MAX(CO7:CO8))*FinancialInputs!CO262</f>
        <v>0</v>
      </c>
      <c r="CP175" s="264">
        <f>IF(CP16=1,SUM(CP13:CP14),MAX(CP7:CP8))*FinancialInputs!CP262</f>
        <v>0</v>
      </c>
      <c r="CQ175" s="264">
        <f>IF(CQ16=1,SUM(CQ13:CQ14),MAX(CQ7:CQ8))*FinancialInputs!CQ262</f>
        <v>0</v>
      </c>
      <c r="CR175" s="264">
        <f>IF(CR16=1,SUM(CR13:CR14),MAX(CR7:CR8))*FinancialInputs!CR262</f>
        <v>0</v>
      </c>
      <c r="CS175" s="264">
        <f>IF(CS16=1,SUM(CS13:CS14),MAX(CS7:CS8))*FinancialInputs!CS262</f>
        <v>0</v>
      </c>
      <c r="CT175" s="264">
        <f>IF(CT16=1,SUM(CT13:CT14),MAX(CT7:CT8))*FinancialInputs!CT262</f>
        <v>0</v>
      </c>
      <c r="CU175" s="264">
        <f>IF(CU16=1,SUM(CU13:CU14),MAX(CU7:CU8))*FinancialInputs!CU262</f>
        <v>0</v>
      </c>
      <c r="CV175" s="264">
        <f>IF(CV16=1,SUM(CV13:CV14),MAX(CV7:CV8))*FinancialInputs!CV262</f>
        <v>0</v>
      </c>
      <c r="CZ175"/>
    </row>
    <row r="176" spans="2:104" ht="16.149999999999999">
      <c r="E176" s="90" t="s">
        <v>404</v>
      </c>
      <c r="F176"/>
      <c r="G176" s="1" t="s">
        <v>164</v>
      </c>
      <c r="H176" s="1" t="s">
        <v>553</v>
      </c>
      <c r="I176"/>
      <c r="J176" s="224">
        <f t="shared" si="196"/>
        <v>0</v>
      </c>
      <c r="L176" s="264">
        <f>IF(L16=1,SUM(L13:L14),MAX(L7:L8))*FinancialInputs!L263</f>
        <v>0</v>
      </c>
      <c r="M176" s="264">
        <f>IF(M16=1,SUM(M13:M14),MAX(M7:M8))*FinancialInputs!M263</f>
        <v>0</v>
      </c>
      <c r="N176" s="264">
        <f>IF(N16=1,SUM(N13:N14),MAX(N7:N8))*FinancialInputs!N263</f>
        <v>0</v>
      </c>
      <c r="O176" s="264">
        <f>IF(O16=1,SUM(O13:O14),MAX(O7:O8))*FinancialInputs!O263</f>
        <v>0</v>
      </c>
      <c r="P176" s="264">
        <f>IF(P16=1,SUM(P13:P14),MAX(P7:P8))*FinancialInputs!P263</f>
        <v>0</v>
      </c>
      <c r="Q176" s="264">
        <f>IF(Q16=1,SUM(Q13:Q14),MAX(Q7:Q8))*FinancialInputs!Q263</f>
        <v>0</v>
      </c>
      <c r="R176" s="264">
        <f>IF(R16=1,SUM(R13:R14),MAX(R7:R8))*FinancialInputs!R263</f>
        <v>0</v>
      </c>
      <c r="S176" s="264">
        <f>IF(S16=1,SUM(S13:S14),MAX(S7:S8))*FinancialInputs!S263</f>
        <v>0</v>
      </c>
      <c r="T176" s="264">
        <f>IF(T16=1,SUM(T13:T14),MAX(T7:T8))*FinancialInputs!T263</f>
        <v>0</v>
      </c>
      <c r="U176" s="264">
        <f>IF(U16=1,SUM(U13:U14),MAX(U7:U8))*FinancialInputs!U263</f>
        <v>0</v>
      </c>
      <c r="V176" s="264">
        <f>IF(V16=1,SUM(V13:V14),MAX(V7:V8))*FinancialInputs!V263</f>
        <v>0</v>
      </c>
      <c r="W176" s="264">
        <f>IF(W16=1,SUM(W13:W14),MAX(W7:W8))*FinancialInputs!W263</f>
        <v>0</v>
      </c>
      <c r="X176" s="264">
        <f>IF(X16=1,SUM(X13:X14),MAX(X7:X8))*FinancialInputs!X263</f>
        <v>0</v>
      </c>
      <c r="Y176" s="264">
        <f>IF(Y16=1,SUM(Y13:Y14),MAX(Y7:Y8))*FinancialInputs!Y263</f>
        <v>0</v>
      </c>
      <c r="Z176" s="264">
        <f>IF(Z16=1,SUM(Z13:Z14),MAX(Z7:Z8))*FinancialInputs!Z263</f>
        <v>0</v>
      </c>
      <c r="AA176" s="264">
        <f>IF(AA16=1,SUM(AA13:AA14),MAX(AA7:AA8))*FinancialInputs!AA263</f>
        <v>0</v>
      </c>
      <c r="AB176" s="264">
        <f>IF(AB16=1,SUM(AB13:AB14),MAX(AB7:AB8))*FinancialInputs!AB263</f>
        <v>0</v>
      </c>
      <c r="AC176" s="264">
        <f>IF(AC16=1,SUM(AC13:AC14),MAX(AC7:AC8))*FinancialInputs!AC263</f>
        <v>0</v>
      </c>
      <c r="AD176" s="264">
        <f>IF(AD16=1,SUM(AD13:AD14),MAX(AD7:AD8))*FinancialInputs!AD263</f>
        <v>0</v>
      </c>
      <c r="AE176" s="264">
        <f>IF(AE16=1,SUM(AE13:AE14),MAX(AE7:AE8))*FinancialInputs!AE263</f>
        <v>0</v>
      </c>
      <c r="AF176" s="264">
        <f>IF(AF16=1,SUM(AF13:AF14),MAX(AF7:AF8))*FinancialInputs!AF263</f>
        <v>0</v>
      </c>
      <c r="AG176" s="264">
        <f>IF(AG16=1,SUM(AG13:AG14),MAX(AG7:AG8))*FinancialInputs!AG263</f>
        <v>0</v>
      </c>
      <c r="AH176" s="264">
        <f>IF(AH16=1,SUM(AH13:AH14),MAX(AH7:AH8))*FinancialInputs!AH263</f>
        <v>0</v>
      </c>
      <c r="AI176" s="264">
        <f>IF(AI16=1,SUM(AI13:AI14),MAX(AI7:AI8))*FinancialInputs!AI263</f>
        <v>0</v>
      </c>
      <c r="AJ176" s="264">
        <f>IF(AJ16=1,SUM(AJ13:AJ14),MAX(AJ7:AJ8))*FinancialInputs!AJ263</f>
        <v>0</v>
      </c>
      <c r="AK176" s="264">
        <f>IF(AK16=1,SUM(AK13:AK14),MAX(AK7:AK8))*FinancialInputs!AK263</f>
        <v>0</v>
      </c>
      <c r="AL176" s="264">
        <f>IF(AL16=1,SUM(AL13:AL14),MAX(AL7:AL8))*FinancialInputs!AL263</f>
        <v>0</v>
      </c>
      <c r="AM176" s="264">
        <f>IF(AM16=1,SUM(AM13:AM14),MAX(AM7:AM8))*FinancialInputs!AM263</f>
        <v>0</v>
      </c>
      <c r="AN176" s="264">
        <f>IF(AN16=1,SUM(AN13:AN14),MAX(AN7:AN8))*FinancialInputs!AN263</f>
        <v>0</v>
      </c>
      <c r="AO176" s="264">
        <f>IF(AO16=1,SUM(AO13:AO14),MAX(AO7:AO8))*FinancialInputs!AO263</f>
        <v>0</v>
      </c>
      <c r="AP176" s="264">
        <f>IF(AP16=1,SUM(AP13:AP14),MAX(AP7:AP8))*FinancialInputs!AP263</f>
        <v>0</v>
      </c>
      <c r="AQ176" s="264">
        <f>IF(AQ16=1,SUM(AQ13:AQ14),MAX(AQ7:AQ8))*FinancialInputs!AQ263</f>
        <v>0</v>
      </c>
      <c r="AR176" s="264">
        <f>IF(AR16=1,SUM(AR13:AR14),MAX(AR7:AR8))*FinancialInputs!AR263</f>
        <v>0</v>
      </c>
      <c r="AS176" s="264">
        <f>IF(AS16=1,SUM(AS13:AS14),MAX(AS7:AS8))*FinancialInputs!AS263</f>
        <v>0</v>
      </c>
      <c r="AT176" s="264">
        <f>IF(AT16=1,SUM(AT13:AT14),MAX(AT7:AT8))*FinancialInputs!AT263</f>
        <v>0</v>
      </c>
      <c r="AU176" s="264">
        <f>IF(AU16=1,SUM(AU13:AU14),MAX(AU7:AU8))*FinancialInputs!AU263</f>
        <v>0</v>
      </c>
      <c r="AV176" s="264">
        <f>IF(AV16=1,SUM(AV13:AV14),MAX(AV7:AV8))*FinancialInputs!AV263</f>
        <v>0</v>
      </c>
      <c r="AW176" s="264">
        <f>IF(AW16=1,SUM(AW13:AW14),MAX(AW7:AW8))*FinancialInputs!AW263</f>
        <v>0</v>
      </c>
      <c r="AX176" s="264">
        <f>IF(AX16=1,SUM(AX13:AX14),MAX(AX7:AX8))*FinancialInputs!AX263</f>
        <v>0</v>
      </c>
      <c r="AY176" s="264">
        <f>IF(AY16=1,SUM(AY13:AY14),MAX(AY7:AY8))*FinancialInputs!AY263</f>
        <v>0</v>
      </c>
      <c r="AZ176" s="264">
        <f>IF(AZ16=1,SUM(AZ13:AZ14),MAX(AZ7:AZ8))*FinancialInputs!AZ263</f>
        <v>0</v>
      </c>
      <c r="BA176" s="264">
        <f>IF(BA16=1,SUM(BA13:BA14),MAX(BA7:BA8))*FinancialInputs!BA263</f>
        <v>0</v>
      </c>
      <c r="BB176" s="264">
        <f>IF(BB16=1,SUM(BB13:BB14),MAX(BB7:BB8))*FinancialInputs!BB263</f>
        <v>0</v>
      </c>
      <c r="BC176" s="264">
        <f>IF(BC16=1,SUM(BC13:BC14),MAX(BC7:BC8))*FinancialInputs!BC263</f>
        <v>0</v>
      </c>
      <c r="BD176" s="264">
        <f>IF(BD16=1,SUM(BD13:BD14),MAX(BD7:BD8))*FinancialInputs!BD263</f>
        <v>0</v>
      </c>
      <c r="BE176" s="264">
        <f>IF(BE16=1,SUM(BE13:BE14),MAX(BE7:BE8))*FinancialInputs!BE263</f>
        <v>0</v>
      </c>
      <c r="BF176" s="264">
        <f>IF(BF16=1,SUM(BF13:BF14),MAX(BF7:BF8))*FinancialInputs!BF263</f>
        <v>0</v>
      </c>
      <c r="BG176" s="264">
        <f>IF(BG16=1,SUM(BG13:BG14),MAX(BG7:BG8))*FinancialInputs!BG263</f>
        <v>0</v>
      </c>
      <c r="BH176" s="264">
        <f>IF(BH16=1,SUM(BH13:BH14),MAX(BH7:BH8))*FinancialInputs!BH263</f>
        <v>0</v>
      </c>
      <c r="BI176" s="264">
        <f>IF(BI16=1,SUM(BI13:BI14),MAX(BI7:BI8))*FinancialInputs!BI263</f>
        <v>0</v>
      </c>
      <c r="BJ176" s="264">
        <f>IF(BJ16=1,SUM(BJ13:BJ14),MAX(BJ7:BJ8))*FinancialInputs!BJ263</f>
        <v>0</v>
      </c>
      <c r="BK176" s="264">
        <f>IF(BK16=1,SUM(BK13:BK14),MAX(BK7:BK8))*FinancialInputs!BK263</f>
        <v>0</v>
      </c>
      <c r="BL176" s="264">
        <f>IF(BL16=1,SUM(BL13:BL14),MAX(BL7:BL8))*FinancialInputs!BL263</f>
        <v>0</v>
      </c>
      <c r="BM176" s="264">
        <f>IF(BM16=1,SUM(BM13:BM14),MAX(BM7:BM8))*FinancialInputs!BM263</f>
        <v>0</v>
      </c>
      <c r="BN176" s="264">
        <f>IF(BN16=1,SUM(BN13:BN14),MAX(BN7:BN8))*FinancialInputs!BN263</f>
        <v>0</v>
      </c>
      <c r="BO176" s="264">
        <f>IF(BO16=1,SUM(BO13:BO14),MAX(BO7:BO8))*FinancialInputs!BO263</f>
        <v>0</v>
      </c>
      <c r="BP176" s="264">
        <f>IF(BP16=1,SUM(BP13:BP14),MAX(BP7:BP8))*FinancialInputs!BP263</f>
        <v>0</v>
      </c>
      <c r="BQ176" s="264">
        <f>IF(BQ16=1,SUM(BQ13:BQ14),MAX(BQ7:BQ8))*FinancialInputs!BQ263</f>
        <v>0</v>
      </c>
      <c r="BR176" s="264">
        <f>IF(BR16=1,SUM(BR13:BR14),MAX(BR7:BR8))*FinancialInputs!BR263</f>
        <v>0</v>
      </c>
      <c r="BS176" s="264">
        <f>IF(BS16=1,SUM(BS13:BS14),MAX(BS7:BS8))*FinancialInputs!BS263</f>
        <v>0</v>
      </c>
      <c r="BT176" s="264">
        <f>IF(BT16=1,SUM(BT13:BT14),MAX(BT7:BT8))*FinancialInputs!BT263</f>
        <v>0</v>
      </c>
      <c r="BU176" s="264">
        <f>IF(BU16=1,SUM(BU13:BU14),MAX(BU7:BU8))*FinancialInputs!BU263</f>
        <v>0</v>
      </c>
      <c r="BV176" s="264">
        <f>IF(BV16=1,SUM(BV13:BV14),MAX(BV7:BV8))*FinancialInputs!BV263</f>
        <v>0</v>
      </c>
      <c r="BW176" s="264">
        <f>IF(BW16=1,SUM(BW13:BW14),MAX(BW7:BW8))*FinancialInputs!BW263</f>
        <v>0</v>
      </c>
      <c r="BX176" s="264">
        <f>IF(BX16=1,SUM(BX13:BX14),MAX(BX7:BX8))*FinancialInputs!BX263</f>
        <v>0</v>
      </c>
      <c r="BY176" s="264">
        <f>IF(BY16=1,SUM(BY13:BY14),MAX(BY7:BY8))*FinancialInputs!BY263</f>
        <v>0</v>
      </c>
      <c r="BZ176" s="264">
        <f>IF(BZ16=1,SUM(BZ13:BZ14),MAX(BZ7:BZ8))*FinancialInputs!BZ263</f>
        <v>0</v>
      </c>
      <c r="CA176" s="264">
        <f>IF(CA16=1,SUM(CA13:CA14),MAX(CA7:CA8))*FinancialInputs!CA263</f>
        <v>0</v>
      </c>
      <c r="CB176" s="264">
        <f>IF(CB16=1,SUM(CB13:CB14),MAX(CB7:CB8))*FinancialInputs!CB263</f>
        <v>0</v>
      </c>
      <c r="CC176" s="264">
        <f>IF(CC16=1,SUM(CC13:CC14),MAX(CC7:CC8))*FinancialInputs!CC263</f>
        <v>0</v>
      </c>
      <c r="CD176" s="264">
        <f>IF(CD16=1,SUM(CD13:CD14),MAX(CD7:CD8))*FinancialInputs!CD263</f>
        <v>0</v>
      </c>
      <c r="CE176" s="264">
        <f>IF(CE16=1,SUM(CE13:CE14),MAX(CE7:CE8))*FinancialInputs!CE263</f>
        <v>0</v>
      </c>
      <c r="CF176" s="264">
        <f>IF(CF16=1,SUM(CF13:CF14),MAX(CF7:CF8))*FinancialInputs!CF263</f>
        <v>0</v>
      </c>
      <c r="CG176" s="264">
        <f>IF(CG16=1,SUM(CG13:CG14),MAX(CG7:CG8))*FinancialInputs!CG263</f>
        <v>0</v>
      </c>
      <c r="CH176" s="264">
        <f>IF(CH16=1,SUM(CH13:CH14),MAX(CH7:CH8))*FinancialInputs!CH263</f>
        <v>0</v>
      </c>
      <c r="CI176" s="264">
        <f>IF(CI16=1,SUM(CI13:CI14),MAX(CI7:CI8))*FinancialInputs!CI263</f>
        <v>0</v>
      </c>
      <c r="CJ176" s="264">
        <f>IF(CJ16=1,SUM(CJ13:CJ14),MAX(CJ7:CJ8))*FinancialInputs!CJ263</f>
        <v>0</v>
      </c>
      <c r="CK176" s="264">
        <f>IF(CK16=1,SUM(CK13:CK14),MAX(CK7:CK8))*FinancialInputs!CK263</f>
        <v>0</v>
      </c>
      <c r="CL176" s="264">
        <f>IF(CL16=1,SUM(CL13:CL14),MAX(CL7:CL8))*FinancialInputs!CL263</f>
        <v>0</v>
      </c>
      <c r="CM176" s="264">
        <f>IF(CM16=1,SUM(CM13:CM14),MAX(CM7:CM8))*FinancialInputs!CM263</f>
        <v>0</v>
      </c>
      <c r="CN176" s="264">
        <f>IF(CN16=1,SUM(CN13:CN14),MAX(CN7:CN8))*FinancialInputs!CN263</f>
        <v>0</v>
      </c>
      <c r="CO176" s="264">
        <f>IF(CO16=1,SUM(CO13:CO14),MAX(CO7:CO8))*FinancialInputs!CO263</f>
        <v>0</v>
      </c>
      <c r="CP176" s="264">
        <f>IF(CP16=1,SUM(CP13:CP14),MAX(CP7:CP8))*FinancialInputs!CP263</f>
        <v>0</v>
      </c>
      <c r="CQ176" s="264">
        <f>IF(CQ16=1,SUM(CQ13:CQ14),MAX(CQ7:CQ8))*FinancialInputs!CQ263</f>
        <v>0</v>
      </c>
      <c r="CR176" s="264">
        <f>IF(CR16=1,SUM(CR13:CR14),MAX(CR7:CR8))*FinancialInputs!CR263</f>
        <v>0</v>
      </c>
      <c r="CS176" s="264">
        <f>IF(CS16=1,SUM(CS13:CS14),MAX(CS7:CS8))*FinancialInputs!CS263</f>
        <v>0</v>
      </c>
      <c r="CT176" s="264">
        <f>IF(CT16=1,SUM(CT13:CT14),MAX(CT7:CT8))*FinancialInputs!CT263</f>
        <v>0</v>
      </c>
      <c r="CU176" s="264">
        <f>IF(CU16=1,SUM(CU13:CU14),MAX(CU7:CU8))*FinancialInputs!CU263</f>
        <v>0</v>
      </c>
      <c r="CV176" s="264">
        <f>IF(CV16=1,SUM(CV13:CV14),MAX(CV7:CV8))*FinancialInputs!CV263</f>
        <v>0</v>
      </c>
      <c r="CZ176"/>
    </row>
    <row r="177" spans="2:104" ht="16.149999999999999">
      <c r="E177" s="6" t="s">
        <v>547</v>
      </c>
      <c r="F177"/>
      <c r="G177" s="6" t="s">
        <v>164</v>
      </c>
      <c r="H177" s="105" t="s">
        <v>554</v>
      </c>
      <c r="I177"/>
      <c r="J177" s="39">
        <f t="shared" si="196"/>
        <v>0</v>
      </c>
      <c r="L177" s="157">
        <f t="shared" ref="L177:AQ177" si="203">SUM(L173:L176)</f>
        <v>0</v>
      </c>
      <c r="M177" s="157">
        <f t="shared" si="203"/>
        <v>0</v>
      </c>
      <c r="N177" s="157">
        <f t="shared" si="203"/>
        <v>0</v>
      </c>
      <c r="O177" s="157">
        <f t="shared" si="203"/>
        <v>0</v>
      </c>
      <c r="P177" s="157">
        <f t="shared" si="203"/>
        <v>0</v>
      </c>
      <c r="Q177" s="157">
        <f t="shared" si="203"/>
        <v>0</v>
      </c>
      <c r="R177" s="157">
        <f t="shared" si="203"/>
        <v>0</v>
      </c>
      <c r="S177" s="157">
        <f t="shared" si="203"/>
        <v>0</v>
      </c>
      <c r="T177" s="157">
        <f t="shared" si="203"/>
        <v>0</v>
      </c>
      <c r="U177" s="157">
        <f t="shared" si="203"/>
        <v>0</v>
      </c>
      <c r="V177" s="157">
        <f t="shared" si="203"/>
        <v>0</v>
      </c>
      <c r="W177" s="157">
        <f t="shared" si="203"/>
        <v>0</v>
      </c>
      <c r="X177" s="157">
        <f t="shared" si="203"/>
        <v>0</v>
      </c>
      <c r="Y177" s="157">
        <f t="shared" si="203"/>
        <v>0</v>
      </c>
      <c r="Z177" s="157">
        <f t="shared" si="203"/>
        <v>0</v>
      </c>
      <c r="AA177" s="157">
        <f t="shared" si="203"/>
        <v>0</v>
      </c>
      <c r="AB177" s="157">
        <f t="shared" si="203"/>
        <v>0</v>
      </c>
      <c r="AC177" s="157">
        <f t="shared" si="203"/>
        <v>0</v>
      </c>
      <c r="AD177" s="157">
        <f t="shared" si="203"/>
        <v>0</v>
      </c>
      <c r="AE177" s="157">
        <f t="shared" si="203"/>
        <v>0</v>
      </c>
      <c r="AF177" s="157">
        <f t="shared" si="203"/>
        <v>0</v>
      </c>
      <c r="AG177" s="157">
        <f t="shared" si="203"/>
        <v>0</v>
      </c>
      <c r="AH177" s="157">
        <f t="shared" si="203"/>
        <v>0</v>
      </c>
      <c r="AI177" s="157">
        <f t="shared" si="203"/>
        <v>0</v>
      </c>
      <c r="AJ177" s="157">
        <f t="shared" si="203"/>
        <v>0</v>
      </c>
      <c r="AK177" s="157">
        <f t="shared" si="203"/>
        <v>0</v>
      </c>
      <c r="AL177" s="157">
        <f t="shared" si="203"/>
        <v>0</v>
      </c>
      <c r="AM177" s="157">
        <f t="shared" si="203"/>
        <v>0</v>
      </c>
      <c r="AN177" s="157">
        <f t="shared" si="203"/>
        <v>0</v>
      </c>
      <c r="AO177" s="157">
        <f t="shared" si="203"/>
        <v>0</v>
      </c>
      <c r="AP177" s="157">
        <f t="shared" si="203"/>
        <v>0</v>
      </c>
      <c r="AQ177" s="157">
        <f t="shared" si="203"/>
        <v>0</v>
      </c>
      <c r="AR177" s="157">
        <f t="shared" ref="AR177:BW177" si="204">SUM(AR173:AR176)</f>
        <v>0</v>
      </c>
      <c r="AS177" s="157">
        <f t="shared" si="204"/>
        <v>0</v>
      </c>
      <c r="AT177" s="157">
        <f t="shared" si="204"/>
        <v>0</v>
      </c>
      <c r="AU177" s="157">
        <f t="shared" si="204"/>
        <v>0</v>
      </c>
      <c r="AV177" s="157">
        <f t="shared" si="204"/>
        <v>0</v>
      </c>
      <c r="AW177" s="157">
        <f t="shared" si="204"/>
        <v>0</v>
      </c>
      <c r="AX177" s="157">
        <f t="shared" si="204"/>
        <v>0</v>
      </c>
      <c r="AY177" s="157">
        <f t="shared" si="204"/>
        <v>0</v>
      </c>
      <c r="AZ177" s="157">
        <f t="shared" si="204"/>
        <v>0</v>
      </c>
      <c r="BA177" s="157">
        <f t="shared" si="204"/>
        <v>0</v>
      </c>
      <c r="BB177" s="157">
        <f t="shared" si="204"/>
        <v>0</v>
      </c>
      <c r="BC177" s="157">
        <f t="shared" si="204"/>
        <v>0</v>
      </c>
      <c r="BD177" s="157">
        <f t="shared" si="204"/>
        <v>0</v>
      </c>
      <c r="BE177" s="157">
        <f t="shared" si="204"/>
        <v>0</v>
      </c>
      <c r="BF177" s="157">
        <f t="shared" si="204"/>
        <v>0</v>
      </c>
      <c r="BG177" s="157">
        <f t="shared" si="204"/>
        <v>0</v>
      </c>
      <c r="BH177" s="157">
        <f t="shared" si="204"/>
        <v>0</v>
      </c>
      <c r="BI177" s="157">
        <f t="shared" si="204"/>
        <v>0</v>
      </c>
      <c r="BJ177" s="157">
        <f t="shared" si="204"/>
        <v>0</v>
      </c>
      <c r="BK177" s="157">
        <f t="shared" si="204"/>
        <v>0</v>
      </c>
      <c r="BL177" s="157">
        <f t="shared" si="204"/>
        <v>0</v>
      </c>
      <c r="BM177" s="157">
        <f t="shared" si="204"/>
        <v>0</v>
      </c>
      <c r="BN177" s="157">
        <f t="shared" si="204"/>
        <v>0</v>
      </c>
      <c r="BO177" s="157">
        <f t="shared" si="204"/>
        <v>0</v>
      </c>
      <c r="BP177" s="157">
        <f t="shared" si="204"/>
        <v>0</v>
      </c>
      <c r="BQ177" s="157">
        <f t="shared" si="204"/>
        <v>0</v>
      </c>
      <c r="BR177" s="157">
        <f t="shared" si="204"/>
        <v>0</v>
      </c>
      <c r="BS177" s="157">
        <f t="shared" si="204"/>
        <v>0</v>
      </c>
      <c r="BT177" s="157">
        <f t="shared" si="204"/>
        <v>0</v>
      </c>
      <c r="BU177" s="157">
        <f t="shared" si="204"/>
        <v>0</v>
      </c>
      <c r="BV177" s="157">
        <f t="shared" si="204"/>
        <v>0</v>
      </c>
      <c r="BW177" s="157">
        <f t="shared" si="204"/>
        <v>0</v>
      </c>
      <c r="BX177" s="157">
        <f t="shared" ref="BX177:CV177" si="205">SUM(BX173:BX176)</f>
        <v>0</v>
      </c>
      <c r="BY177" s="157">
        <f t="shared" si="205"/>
        <v>0</v>
      </c>
      <c r="BZ177" s="157">
        <f t="shared" si="205"/>
        <v>0</v>
      </c>
      <c r="CA177" s="157">
        <f t="shared" si="205"/>
        <v>0</v>
      </c>
      <c r="CB177" s="157">
        <f t="shared" si="205"/>
        <v>0</v>
      </c>
      <c r="CC177" s="157">
        <f t="shared" si="205"/>
        <v>0</v>
      </c>
      <c r="CD177" s="157">
        <f t="shared" si="205"/>
        <v>0</v>
      </c>
      <c r="CE177" s="157">
        <f t="shared" si="205"/>
        <v>0</v>
      </c>
      <c r="CF177" s="157">
        <f t="shared" si="205"/>
        <v>0</v>
      </c>
      <c r="CG177" s="157">
        <f t="shared" si="205"/>
        <v>0</v>
      </c>
      <c r="CH177" s="157">
        <f t="shared" si="205"/>
        <v>0</v>
      </c>
      <c r="CI177" s="157">
        <f t="shared" si="205"/>
        <v>0</v>
      </c>
      <c r="CJ177" s="157">
        <f t="shared" si="205"/>
        <v>0</v>
      </c>
      <c r="CK177" s="157">
        <f t="shared" si="205"/>
        <v>0</v>
      </c>
      <c r="CL177" s="157">
        <f t="shared" si="205"/>
        <v>0</v>
      </c>
      <c r="CM177" s="157">
        <f t="shared" si="205"/>
        <v>0</v>
      </c>
      <c r="CN177" s="157">
        <f t="shared" si="205"/>
        <v>0</v>
      </c>
      <c r="CO177" s="157">
        <f t="shared" si="205"/>
        <v>0</v>
      </c>
      <c r="CP177" s="157">
        <f t="shared" si="205"/>
        <v>0</v>
      </c>
      <c r="CQ177" s="157">
        <f t="shared" si="205"/>
        <v>0</v>
      </c>
      <c r="CR177" s="157">
        <f t="shared" si="205"/>
        <v>0</v>
      </c>
      <c r="CS177" s="157">
        <f t="shared" si="205"/>
        <v>0</v>
      </c>
      <c r="CT177" s="157">
        <f t="shared" si="205"/>
        <v>0</v>
      </c>
      <c r="CU177" s="157">
        <f t="shared" si="205"/>
        <v>0</v>
      </c>
      <c r="CV177" s="157">
        <f t="shared" si="205"/>
        <v>0</v>
      </c>
      <c r="CZ177"/>
    </row>
    <row r="178" spans="2:104">
      <c r="F178"/>
      <c r="H178" s="1"/>
      <c r="I178"/>
      <c r="J178" s="1"/>
      <c r="L178" s="10"/>
      <c r="M178" s="10"/>
      <c r="N178" s="10"/>
      <c r="O178" s="10"/>
      <c r="P178" s="10"/>
      <c r="Q178" s="10"/>
      <c r="R178" s="10"/>
      <c r="S178" s="10"/>
      <c r="T178" s="10"/>
      <c r="U178" s="10"/>
      <c r="V178" s="10"/>
      <c r="W178" s="10"/>
      <c r="X178" s="10"/>
      <c r="Y178" s="10"/>
      <c r="Z178" s="10"/>
      <c r="AA178" s="10"/>
      <c r="AB178" s="10"/>
      <c r="AC178" s="10"/>
      <c r="AD178" s="10"/>
      <c r="AE178" s="10"/>
      <c r="AF178" s="10"/>
      <c r="AG178" s="10"/>
      <c r="AH178" s="10"/>
      <c r="AI178" s="10"/>
      <c r="AJ178" s="10"/>
      <c r="AK178" s="10"/>
      <c r="AL178" s="10"/>
      <c r="AM178" s="10"/>
      <c r="AN178" s="10"/>
      <c r="AO178" s="10"/>
      <c r="AP178" s="10"/>
      <c r="AQ178" s="10"/>
      <c r="AR178" s="10"/>
      <c r="AS178" s="10"/>
      <c r="AT178" s="10"/>
      <c r="AU178" s="10"/>
      <c r="AV178" s="10"/>
      <c r="AW178" s="10"/>
      <c r="AX178" s="10"/>
      <c r="AY178" s="10"/>
      <c r="AZ178" s="10"/>
      <c r="BA178" s="10"/>
      <c r="BB178" s="10"/>
      <c r="BC178" s="10"/>
      <c r="BD178" s="10"/>
      <c r="BE178" s="10"/>
      <c r="BF178" s="10"/>
      <c r="BG178" s="10"/>
      <c r="BH178" s="10"/>
      <c r="BI178" s="10"/>
      <c r="BJ178" s="10"/>
      <c r="BK178" s="10"/>
      <c r="BL178" s="10"/>
      <c r="BM178" s="10"/>
      <c r="BN178" s="10"/>
      <c r="BO178" s="10"/>
      <c r="BP178" s="10"/>
      <c r="BQ178" s="10"/>
      <c r="BR178" s="10"/>
      <c r="BS178" s="10"/>
      <c r="BT178" s="10"/>
      <c r="BU178" s="10"/>
      <c r="BV178" s="10"/>
      <c r="BW178" s="10"/>
      <c r="BX178" s="10"/>
      <c r="BY178" s="10"/>
      <c r="BZ178" s="10"/>
      <c r="CA178" s="10"/>
      <c r="CB178" s="10"/>
      <c r="CC178" s="10"/>
      <c r="CD178" s="10"/>
      <c r="CE178" s="10"/>
      <c r="CF178" s="10"/>
      <c r="CG178" s="10"/>
      <c r="CH178" s="10"/>
      <c r="CI178" s="10"/>
      <c r="CJ178" s="10"/>
      <c r="CK178" s="10"/>
      <c r="CL178" s="10"/>
      <c r="CM178" s="10"/>
      <c r="CN178" s="10"/>
      <c r="CO178" s="10"/>
      <c r="CP178" s="10"/>
      <c r="CQ178" s="10"/>
      <c r="CR178" s="10"/>
      <c r="CS178" s="10"/>
      <c r="CT178" s="10"/>
      <c r="CU178" s="10"/>
      <c r="CV178" s="10"/>
      <c r="CZ178"/>
    </row>
    <row r="179" spans="2:104">
      <c r="B179" s="24"/>
      <c r="C179" s="43">
        <f>MAX($B$103:C178)+0.1</f>
        <v>6.1999999999999993</v>
      </c>
      <c r="D179" s="41" t="s">
        <v>555</v>
      </c>
      <c r="E179" s="41"/>
      <c r="F179" s="41"/>
      <c r="G179" s="41"/>
      <c r="H179" s="41"/>
      <c r="I179" s="41"/>
      <c r="J179" s="41"/>
      <c r="K179" s="41"/>
      <c r="L179" s="41"/>
      <c r="M179" s="41"/>
      <c r="N179" s="41"/>
      <c r="O179" s="41"/>
      <c r="P179" s="41"/>
      <c r="Q179" s="41"/>
      <c r="R179" s="41"/>
      <c r="S179" s="41"/>
      <c r="T179" s="41"/>
      <c r="U179" s="41"/>
      <c r="V179" s="41"/>
      <c r="W179" s="41"/>
      <c r="X179" s="41"/>
      <c r="Y179" s="41"/>
      <c r="Z179" s="41"/>
      <c r="AA179" s="41"/>
      <c r="AB179" s="41"/>
      <c r="AC179" s="41"/>
      <c r="AD179" s="41"/>
      <c r="AE179" s="41"/>
      <c r="AF179" s="41"/>
      <c r="AG179" s="41"/>
      <c r="AH179" s="41"/>
      <c r="AI179" s="41"/>
      <c r="AJ179" s="41"/>
      <c r="AK179" s="41"/>
      <c r="AL179" s="41"/>
      <c r="AM179" s="41"/>
      <c r="AN179" s="41"/>
      <c r="AO179" s="41"/>
      <c r="AP179" s="41"/>
      <c r="AQ179" s="41"/>
      <c r="AR179" s="41"/>
      <c r="AS179" s="41"/>
      <c r="AT179" s="41"/>
      <c r="AU179" s="41"/>
      <c r="AV179" s="41"/>
      <c r="AW179" s="41"/>
      <c r="AX179" s="41"/>
      <c r="AY179" s="41"/>
      <c r="AZ179" s="41"/>
      <c r="BA179" s="41"/>
      <c r="BB179" s="41"/>
      <c r="BC179" s="41"/>
      <c r="BD179" s="41"/>
      <c r="BE179" s="41"/>
      <c r="BF179" s="41"/>
      <c r="BG179" s="41"/>
      <c r="BH179" s="41"/>
      <c r="BI179" s="41"/>
      <c r="BJ179" s="41"/>
      <c r="BK179" s="41"/>
      <c r="BL179" s="41"/>
      <c r="BM179" s="41"/>
      <c r="BN179" s="41"/>
      <c r="BO179" s="41"/>
      <c r="BP179" s="41"/>
      <c r="BQ179" s="41"/>
      <c r="BR179" s="41"/>
      <c r="BS179" s="41"/>
      <c r="BT179" s="41"/>
      <c r="BU179" s="41"/>
      <c r="BV179" s="41"/>
      <c r="BW179" s="41"/>
      <c r="BX179" s="41"/>
      <c r="BY179" s="41"/>
      <c r="BZ179" s="41"/>
      <c r="CA179" s="41"/>
      <c r="CB179" s="41"/>
      <c r="CC179" s="41"/>
      <c r="CD179" s="41"/>
      <c r="CE179" s="41"/>
      <c r="CF179" s="41"/>
      <c r="CG179" s="41"/>
      <c r="CH179" s="41"/>
      <c r="CI179" s="41"/>
      <c r="CJ179" s="41"/>
      <c r="CK179" s="41"/>
      <c r="CL179" s="41"/>
      <c r="CM179" s="41"/>
      <c r="CN179" s="41"/>
      <c r="CO179" s="41"/>
      <c r="CP179" s="41"/>
      <c r="CQ179" s="41"/>
      <c r="CR179" s="41"/>
      <c r="CS179" s="41"/>
      <c r="CT179" s="41"/>
      <c r="CU179" s="41"/>
      <c r="CV179" s="41"/>
      <c r="CW179" s="41"/>
      <c r="CX179" s="41"/>
      <c r="CY179" s="41"/>
      <c r="CZ179"/>
    </row>
    <row r="180" spans="2:104">
      <c r="B180" s="2"/>
      <c r="C180" s="2"/>
      <c r="D180" s="2"/>
      <c r="E180" s="2"/>
      <c r="F180" s="2"/>
      <c r="G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c r="BK180" s="2"/>
      <c r="BL180" s="2"/>
      <c r="BM180" s="2"/>
      <c r="BN180" s="2"/>
      <c r="BO180" s="2"/>
      <c r="BP180" s="2"/>
      <c r="BQ180" s="2"/>
      <c r="BR180" s="2"/>
      <c r="BS180" s="2"/>
      <c r="BT180" s="2"/>
      <c r="BU180" s="2"/>
      <c r="BV180" s="2"/>
      <c r="BW180" s="2"/>
      <c r="BX180" s="2"/>
      <c r="BY180" s="2"/>
      <c r="BZ180" s="2"/>
      <c r="CA180" s="2"/>
      <c r="CB180" s="2"/>
      <c r="CC180" s="2"/>
      <c r="CD180" s="2"/>
      <c r="CE180" s="2"/>
      <c r="CF180" s="2"/>
      <c r="CG180" s="2"/>
      <c r="CH180" s="2"/>
      <c r="CI180" s="2"/>
      <c r="CJ180" s="2"/>
      <c r="CK180" s="2"/>
      <c r="CL180" s="2"/>
      <c r="CM180" s="2"/>
      <c r="CN180" s="2"/>
      <c r="CO180" s="2"/>
      <c r="CP180" s="2"/>
      <c r="CQ180" s="2"/>
      <c r="CR180" s="2"/>
      <c r="CS180" s="2"/>
      <c r="CT180" s="2"/>
      <c r="CU180" s="2"/>
      <c r="CV180" s="2"/>
      <c r="CW180" s="2"/>
      <c r="CX180" s="2"/>
      <c r="CY180" s="2"/>
    </row>
    <row r="181" spans="2:104" ht="16.149999999999999">
      <c r="E181" s="1" t="s">
        <v>556</v>
      </c>
      <c r="F181"/>
      <c r="G181" s="1" t="s">
        <v>164</v>
      </c>
      <c r="H181" s="1" t="s">
        <v>557</v>
      </c>
      <c r="I181"/>
      <c r="J181" s="224">
        <f>SUM(L181:CV181)</f>
        <v>0</v>
      </c>
      <c r="L181" s="264">
        <f>L99</f>
        <v>0</v>
      </c>
      <c r="M181" s="264">
        <f t="shared" ref="M181:BX181" si="206">M99</f>
        <v>0</v>
      </c>
      <c r="N181" s="264">
        <f t="shared" si="206"/>
        <v>0</v>
      </c>
      <c r="O181" s="264">
        <f t="shared" si="206"/>
        <v>0</v>
      </c>
      <c r="P181" s="264">
        <f t="shared" si="206"/>
        <v>0</v>
      </c>
      <c r="Q181" s="264">
        <f t="shared" si="206"/>
        <v>0</v>
      </c>
      <c r="R181" s="264">
        <f t="shared" si="206"/>
        <v>0</v>
      </c>
      <c r="S181" s="264">
        <f t="shared" si="206"/>
        <v>0</v>
      </c>
      <c r="T181" s="264">
        <f t="shared" si="206"/>
        <v>0</v>
      </c>
      <c r="U181" s="264">
        <f t="shared" si="206"/>
        <v>0</v>
      </c>
      <c r="V181" s="264">
        <f t="shared" si="206"/>
        <v>0</v>
      </c>
      <c r="W181" s="264">
        <f t="shared" si="206"/>
        <v>0</v>
      </c>
      <c r="X181" s="264">
        <f t="shared" si="206"/>
        <v>0</v>
      </c>
      <c r="Y181" s="264">
        <f t="shared" si="206"/>
        <v>0</v>
      </c>
      <c r="Z181" s="264">
        <f t="shared" si="206"/>
        <v>0</v>
      </c>
      <c r="AA181" s="264">
        <f t="shared" si="206"/>
        <v>0</v>
      </c>
      <c r="AB181" s="264">
        <f t="shared" si="206"/>
        <v>0</v>
      </c>
      <c r="AC181" s="264">
        <f t="shared" si="206"/>
        <v>0</v>
      </c>
      <c r="AD181" s="264">
        <f t="shared" si="206"/>
        <v>0</v>
      </c>
      <c r="AE181" s="264">
        <f t="shared" si="206"/>
        <v>0</v>
      </c>
      <c r="AF181" s="264">
        <f t="shared" si="206"/>
        <v>0</v>
      </c>
      <c r="AG181" s="264">
        <f>AG99</f>
        <v>0</v>
      </c>
      <c r="AH181" s="264">
        <f t="shared" si="206"/>
        <v>0</v>
      </c>
      <c r="AI181" s="264">
        <f t="shared" si="206"/>
        <v>0</v>
      </c>
      <c r="AJ181" s="264">
        <f t="shared" si="206"/>
        <v>0</v>
      </c>
      <c r="AK181" s="264">
        <f t="shared" si="206"/>
        <v>0</v>
      </c>
      <c r="AL181" s="264">
        <f>AL99</f>
        <v>0</v>
      </c>
      <c r="AM181" s="264">
        <f t="shared" si="206"/>
        <v>0</v>
      </c>
      <c r="AN181" s="264">
        <f t="shared" si="206"/>
        <v>0</v>
      </c>
      <c r="AO181" s="264">
        <f t="shared" si="206"/>
        <v>0</v>
      </c>
      <c r="AP181" s="264">
        <f t="shared" si="206"/>
        <v>0</v>
      </c>
      <c r="AQ181" s="264">
        <f t="shared" si="206"/>
        <v>0</v>
      </c>
      <c r="AR181" s="264">
        <f t="shared" si="206"/>
        <v>0</v>
      </c>
      <c r="AS181" s="264">
        <f t="shared" si="206"/>
        <v>0</v>
      </c>
      <c r="AT181" s="264">
        <f t="shared" si="206"/>
        <v>0</v>
      </c>
      <c r="AU181" s="264">
        <f t="shared" si="206"/>
        <v>0</v>
      </c>
      <c r="AV181" s="264">
        <f t="shared" si="206"/>
        <v>0</v>
      </c>
      <c r="AW181" s="264">
        <f t="shared" si="206"/>
        <v>0</v>
      </c>
      <c r="AX181" s="264">
        <f t="shared" si="206"/>
        <v>0</v>
      </c>
      <c r="AY181" s="264">
        <f t="shared" si="206"/>
        <v>0</v>
      </c>
      <c r="AZ181" s="264">
        <f t="shared" si="206"/>
        <v>0</v>
      </c>
      <c r="BA181" s="264">
        <f t="shared" si="206"/>
        <v>0</v>
      </c>
      <c r="BB181" s="264">
        <f t="shared" si="206"/>
        <v>0</v>
      </c>
      <c r="BC181" s="264">
        <f t="shared" si="206"/>
        <v>0</v>
      </c>
      <c r="BD181" s="264">
        <f t="shared" si="206"/>
        <v>0</v>
      </c>
      <c r="BE181" s="264">
        <f t="shared" si="206"/>
        <v>0</v>
      </c>
      <c r="BF181" s="264">
        <f t="shared" si="206"/>
        <v>0</v>
      </c>
      <c r="BG181" s="264">
        <f t="shared" si="206"/>
        <v>0</v>
      </c>
      <c r="BH181" s="264">
        <f t="shared" si="206"/>
        <v>0</v>
      </c>
      <c r="BI181" s="264">
        <f t="shared" si="206"/>
        <v>0</v>
      </c>
      <c r="BJ181" s="264">
        <f t="shared" si="206"/>
        <v>0</v>
      </c>
      <c r="BK181" s="264">
        <f t="shared" si="206"/>
        <v>0</v>
      </c>
      <c r="BL181" s="264">
        <f t="shared" si="206"/>
        <v>0</v>
      </c>
      <c r="BM181" s="264">
        <f t="shared" si="206"/>
        <v>0</v>
      </c>
      <c r="BN181" s="264">
        <f t="shared" si="206"/>
        <v>0</v>
      </c>
      <c r="BO181" s="264">
        <f t="shared" si="206"/>
        <v>0</v>
      </c>
      <c r="BP181" s="264">
        <f t="shared" si="206"/>
        <v>0</v>
      </c>
      <c r="BQ181" s="264">
        <f t="shared" si="206"/>
        <v>0</v>
      </c>
      <c r="BR181" s="264">
        <f t="shared" si="206"/>
        <v>0</v>
      </c>
      <c r="BS181" s="264">
        <f t="shared" si="206"/>
        <v>0</v>
      </c>
      <c r="BT181" s="264">
        <f t="shared" si="206"/>
        <v>0</v>
      </c>
      <c r="BU181" s="264">
        <f t="shared" si="206"/>
        <v>0</v>
      </c>
      <c r="BV181" s="264">
        <f t="shared" si="206"/>
        <v>0</v>
      </c>
      <c r="BW181" s="264">
        <f t="shared" si="206"/>
        <v>0</v>
      </c>
      <c r="BX181" s="264">
        <f t="shared" si="206"/>
        <v>0</v>
      </c>
      <c r="BY181" s="264">
        <f t="shared" ref="BY181:CV181" si="207">BY99</f>
        <v>0</v>
      </c>
      <c r="BZ181" s="264">
        <f t="shared" si="207"/>
        <v>0</v>
      </c>
      <c r="CA181" s="264">
        <f t="shared" si="207"/>
        <v>0</v>
      </c>
      <c r="CB181" s="264">
        <f t="shared" si="207"/>
        <v>0</v>
      </c>
      <c r="CC181" s="264">
        <f t="shared" si="207"/>
        <v>0</v>
      </c>
      <c r="CD181" s="264">
        <f t="shared" si="207"/>
        <v>0</v>
      </c>
      <c r="CE181" s="264">
        <f>CE99</f>
        <v>0</v>
      </c>
      <c r="CF181" s="264">
        <f t="shared" si="207"/>
        <v>0</v>
      </c>
      <c r="CG181" s="264">
        <f t="shared" si="207"/>
        <v>0</v>
      </c>
      <c r="CH181" s="264">
        <f t="shared" si="207"/>
        <v>0</v>
      </c>
      <c r="CI181" s="264">
        <f t="shared" si="207"/>
        <v>0</v>
      </c>
      <c r="CJ181" s="264">
        <f t="shared" si="207"/>
        <v>0</v>
      </c>
      <c r="CK181" s="264">
        <f>CK99</f>
        <v>0</v>
      </c>
      <c r="CL181" s="264">
        <f t="shared" si="207"/>
        <v>0</v>
      </c>
      <c r="CM181" s="264">
        <f t="shared" si="207"/>
        <v>0</v>
      </c>
      <c r="CN181" s="264">
        <f t="shared" si="207"/>
        <v>0</v>
      </c>
      <c r="CO181" s="264">
        <f t="shared" si="207"/>
        <v>0</v>
      </c>
      <c r="CP181" s="264">
        <f t="shared" si="207"/>
        <v>0</v>
      </c>
      <c r="CQ181" s="264">
        <f t="shared" si="207"/>
        <v>0</v>
      </c>
      <c r="CR181" s="264">
        <f t="shared" si="207"/>
        <v>0</v>
      </c>
      <c r="CS181" s="264">
        <f t="shared" si="207"/>
        <v>0</v>
      </c>
      <c r="CT181" s="264">
        <f t="shared" si="207"/>
        <v>0</v>
      </c>
      <c r="CU181" s="264">
        <f t="shared" si="207"/>
        <v>0</v>
      </c>
      <c r="CV181" s="264">
        <f t="shared" si="207"/>
        <v>0</v>
      </c>
      <c r="CZ181"/>
    </row>
    <row r="182" spans="2:104" ht="16.149999999999999">
      <c r="E182" s="90" t="s">
        <v>403</v>
      </c>
      <c r="F182"/>
      <c r="G182" s="1" t="s">
        <v>164</v>
      </c>
      <c r="H182" s="1" t="s">
        <v>552</v>
      </c>
      <c r="I182"/>
      <c r="J182" s="224">
        <f t="shared" ref="J182:J184" si="208">SUM(L182:CV182)</f>
        <v>0</v>
      </c>
      <c r="L182" s="264">
        <f>IF(L16=1,L15,L9)*FinancialInputs!L262</f>
        <v>0</v>
      </c>
      <c r="M182" s="264">
        <f>IF(M16=1,M15,M9)*FinancialInputs!M262</f>
        <v>0</v>
      </c>
      <c r="N182" s="264">
        <f>IF(N16=1,N15,N9)*FinancialInputs!N262</f>
        <v>0</v>
      </c>
      <c r="O182" s="264">
        <f>IF(O16=1,O15,O9)*FinancialInputs!O262</f>
        <v>0</v>
      </c>
      <c r="P182" s="264">
        <f>IF(P16=1,P15,P9)*FinancialInputs!P262</f>
        <v>0</v>
      </c>
      <c r="Q182" s="264">
        <f>IF(Q16=1,Q15,Q9)*FinancialInputs!Q262</f>
        <v>0</v>
      </c>
      <c r="R182" s="264">
        <f>IF(R16=1,R15,R9)*FinancialInputs!R262</f>
        <v>0</v>
      </c>
      <c r="S182" s="264">
        <f>IF(S16=1,S15,S9)*FinancialInputs!S262</f>
        <v>0</v>
      </c>
      <c r="T182" s="264">
        <f>IF(T16=1,T15,T9)*FinancialInputs!T262</f>
        <v>0</v>
      </c>
      <c r="U182" s="264">
        <f>IF(U16=1,U15,U9)*FinancialInputs!U262</f>
        <v>0</v>
      </c>
      <c r="V182" s="264">
        <f>IF(V16=1,V15,V9)*FinancialInputs!V262</f>
        <v>0</v>
      </c>
      <c r="W182" s="264">
        <f>IF(W16=1,W15,W9)*FinancialInputs!W262</f>
        <v>0</v>
      </c>
      <c r="X182" s="264">
        <f>IF(X16=1,X15,X9)*FinancialInputs!X262</f>
        <v>0</v>
      </c>
      <c r="Y182" s="264">
        <f>IF(Y16=1,Y15,Y9)*FinancialInputs!Y262</f>
        <v>0</v>
      </c>
      <c r="Z182" s="264">
        <f>IF(Z16=1,Z15,Z9)*FinancialInputs!Z262</f>
        <v>0</v>
      </c>
      <c r="AA182" s="264">
        <f>IF(AA16=1,AA15,AA9)*FinancialInputs!AA262</f>
        <v>0</v>
      </c>
      <c r="AB182" s="264">
        <f>IF(AB16=1,AB15,AB9)*FinancialInputs!AB262</f>
        <v>0</v>
      </c>
      <c r="AC182" s="264">
        <f>IF(AC16=1,AC15,AC9)*FinancialInputs!AC262</f>
        <v>0</v>
      </c>
      <c r="AD182" s="264">
        <f>IF(AD16=1,AD15,AD9)*FinancialInputs!AD262</f>
        <v>0</v>
      </c>
      <c r="AE182" s="264">
        <f>IF(AE16=1,AE15,AE9)*FinancialInputs!AE262</f>
        <v>0</v>
      </c>
      <c r="AF182" s="264">
        <f>IF(AF16=1,AF15,AF9)*FinancialInputs!AF262</f>
        <v>0</v>
      </c>
      <c r="AG182" s="264">
        <f>IF(AG16=1,AG15,AG9)*FinancialInputs!AG262</f>
        <v>0</v>
      </c>
      <c r="AH182" s="264">
        <f>IF(AH16=1,AH15,AH9)*FinancialInputs!AH262</f>
        <v>0</v>
      </c>
      <c r="AI182" s="264">
        <f>IF(AI16=1,AI15,AI9)*FinancialInputs!AI262</f>
        <v>0</v>
      </c>
      <c r="AJ182" s="264">
        <f>IF(AJ16=1,AJ15,AJ9)*FinancialInputs!AJ262</f>
        <v>0</v>
      </c>
      <c r="AK182" s="264">
        <f>IF(AK16=1,AK15,AK9)*FinancialInputs!AK262</f>
        <v>0</v>
      </c>
      <c r="AL182" s="264">
        <f>IF(AL16=1,AL15,AL9)*FinancialInputs!AL262</f>
        <v>0</v>
      </c>
      <c r="AM182" s="264">
        <f>IF(AM16=1,AM15,AM9)*FinancialInputs!AM262</f>
        <v>0</v>
      </c>
      <c r="AN182" s="264">
        <f>IF(AN16=1,AN15,AN9)*FinancialInputs!AN262</f>
        <v>0</v>
      </c>
      <c r="AO182" s="264">
        <f>IF(AO16=1,AO15,AO9)*FinancialInputs!AO262</f>
        <v>0</v>
      </c>
      <c r="AP182" s="264">
        <f>IF(AP16=1,AP15,AP9)*FinancialInputs!AP262</f>
        <v>0</v>
      </c>
      <c r="AQ182" s="264">
        <f>IF(AQ16=1,AQ15,AQ9)*FinancialInputs!AQ262</f>
        <v>0</v>
      </c>
      <c r="AR182" s="264">
        <f>IF(AR16=1,AR15,AR9)*FinancialInputs!AR262</f>
        <v>0</v>
      </c>
      <c r="AS182" s="264">
        <f>IF(AS16=1,AS15,AS9)*FinancialInputs!AS262</f>
        <v>0</v>
      </c>
      <c r="AT182" s="264">
        <f>IF(AT16=1,AT15,AT9)*FinancialInputs!AT262</f>
        <v>0</v>
      </c>
      <c r="AU182" s="264">
        <f>IF(AU16=1,AU15,AU9)*FinancialInputs!AU262</f>
        <v>0</v>
      </c>
      <c r="AV182" s="264">
        <f>IF(AV16=1,AV15,AV9)*FinancialInputs!AV262</f>
        <v>0</v>
      </c>
      <c r="AW182" s="264">
        <f>IF(AW16=1,AW15,AW9)*FinancialInputs!AW262</f>
        <v>0</v>
      </c>
      <c r="AX182" s="264">
        <f>IF(AX16=1,AX15,AX9)*FinancialInputs!AX262</f>
        <v>0</v>
      </c>
      <c r="AY182" s="264">
        <f>IF(AY16=1,AY15,AY9)*FinancialInputs!AY262</f>
        <v>0</v>
      </c>
      <c r="AZ182" s="264">
        <f>IF(AZ16=1,AZ15,AZ9)*FinancialInputs!AZ262</f>
        <v>0</v>
      </c>
      <c r="BA182" s="264">
        <f>IF(BA16=1,BA15,BA9)*FinancialInputs!BA262</f>
        <v>0</v>
      </c>
      <c r="BB182" s="264">
        <f>IF(BB16=1,BB15,BB9)*FinancialInputs!BB262</f>
        <v>0</v>
      </c>
      <c r="BC182" s="264">
        <f>IF(BC16=1,BC15,BC9)*FinancialInputs!BC262</f>
        <v>0</v>
      </c>
      <c r="BD182" s="264">
        <f>IF(BD16=1,BD15,BD9)*FinancialInputs!BD262</f>
        <v>0</v>
      </c>
      <c r="BE182" s="264">
        <f>IF(BE16=1,BE15,BE9)*FinancialInputs!BE262</f>
        <v>0</v>
      </c>
      <c r="BF182" s="264">
        <f>IF(BF16=1,BF15,BF9)*FinancialInputs!BF262</f>
        <v>0</v>
      </c>
      <c r="BG182" s="264">
        <f>IF(BG16=1,BG15,BG9)*FinancialInputs!BG262</f>
        <v>0</v>
      </c>
      <c r="BH182" s="264">
        <f>IF(BH16=1,BH15,BH9)*FinancialInputs!BH262</f>
        <v>0</v>
      </c>
      <c r="BI182" s="264">
        <f>IF(BI16=1,BI15,BI9)*FinancialInputs!BI262</f>
        <v>0</v>
      </c>
      <c r="BJ182" s="264">
        <f>IF(BJ16=1,BJ15,BJ9)*FinancialInputs!BJ262</f>
        <v>0</v>
      </c>
      <c r="BK182" s="264">
        <f>IF(BK16=1,BK15,BK9)*FinancialInputs!BK262</f>
        <v>0</v>
      </c>
      <c r="BL182" s="264">
        <f>IF(BL16=1,BL15,BL9)*FinancialInputs!BL262</f>
        <v>0</v>
      </c>
      <c r="BM182" s="264">
        <f>IF(BM16=1,BM15,BM9)*FinancialInputs!BM262</f>
        <v>0</v>
      </c>
      <c r="BN182" s="264">
        <f>IF(BN16=1,BN15,BN9)*FinancialInputs!BN262</f>
        <v>0</v>
      </c>
      <c r="BO182" s="264">
        <f>IF(BO16=1,BO15,BO9)*FinancialInputs!BO262</f>
        <v>0</v>
      </c>
      <c r="BP182" s="264">
        <f>IF(BP16=1,BP15,BP9)*FinancialInputs!BP262</f>
        <v>0</v>
      </c>
      <c r="BQ182" s="264">
        <f>IF(BQ16=1,BQ15,BQ9)*FinancialInputs!BQ262</f>
        <v>0</v>
      </c>
      <c r="BR182" s="264">
        <f>IF(BR16=1,BR15,BR9)*FinancialInputs!BR262</f>
        <v>0</v>
      </c>
      <c r="BS182" s="264">
        <f>IF(BS16=1,BS15,BS9)*FinancialInputs!BS262</f>
        <v>0</v>
      </c>
      <c r="BT182" s="264">
        <f>IF(BT16=1,BT15,BT9)*FinancialInputs!BT262</f>
        <v>0</v>
      </c>
      <c r="BU182" s="264">
        <f>IF(BU16=1,BU15,BU9)*FinancialInputs!BU262</f>
        <v>0</v>
      </c>
      <c r="BV182" s="264">
        <f>IF(BV16=1,BV15,BV9)*FinancialInputs!BV262</f>
        <v>0</v>
      </c>
      <c r="BW182" s="264">
        <f>IF(BW16=1,BW15,BW9)*FinancialInputs!BW262</f>
        <v>0</v>
      </c>
      <c r="BX182" s="264">
        <f>IF(BX16=1,BX15,BX9)*FinancialInputs!BX262</f>
        <v>0</v>
      </c>
      <c r="BY182" s="264">
        <f>IF(BY16=1,BY15,BY9)*FinancialInputs!BY262</f>
        <v>0</v>
      </c>
      <c r="BZ182" s="264">
        <f>IF(BZ16=1,BZ15,BZ9)*FinancialInputs!BZ262</f>
        <v>0</v>
      </c>
      <c r="CA182" s="264">
        <f>IF(CA16=1,CA15,CA9)*FinancialInputs!CA262</f>
        <v>0</v>
      </c>
      <c r="CB182" s="264">
        <f>IF(CB16=1,CB15,CB9)*FinancialInputs!CB262</f>
        <v>0</v>
      </c>
      <c r="CC182" s="264">
        <f>IF(CC16=1,CC15,CC9)*FinancialInputs!CC262</f>
        <v>0</v>
      </c>
      <c r="CD182" s="264">
        <f>IF(CD16=1,CD15,CD9)*FinancialInputs!CD262</f>
        <v>0</v>
      </c>
      <c r="CE182" s="264">
        <f>IF(CE16=1,CE15,CE9)*FinancialInputs!CE262</f>
        <v>0</v>
      </c>
      <c r="CF182" s="264">
        <f>IF(CF16=1,CF15,CF9)*FinancialInputs!CF262</f>
        <v>0</v>
      </c>
      <c r="CG182" s="264">
        <f>IF(CG16=1,CG15,CG9)*FinancialInputs!CG262</f>
        <v>0</v>
      </c>
      <c r="CH182" s="264">
        <f>IF(CH16=1,CH15,CH9)*FinancialInputs!CH262</f>
        <v>0</v>
      </c>
      <c r="CI182" s="264">
        <f>IF(CI16=1,CI15,CI9)*FinancialInputs!CI262</f>
        <v>0</v>
      </c>
      <c r="CJ182" s="264">
        <f>IF(CJ16=1,CJ15,CJ9)*FinancialInputs!CJ262</f>
        <v>0</v>
      </c>
      <c r="CK182" s="264">
        <f>IF(CK16=1,CK15,CK9)*FinancialInputs!CK262</f>
        <v>0</v>
      </c>
      <c r="CL182" s="264">
        <f>IF(CL16=1,CL15,CL9)*FinancialInputs!CL262</f>
        <v>0</v>
      </c>
      <c r="CM182" s="264">
        <f>IF(CM16=1,CM15,CM9)*FinancialInputs!CM262</f>
        <v>0</v>
      </c>
      <c r="CN182" s="264">
        <f>IF(CN16=1,CN15,CN9)*FinancialInputs!CN262</f>
        <v>0</v>
      </c>
      <c r="CO182" s="264">
        <f>IF(CO16=1,CO15,CO9)*FinancialInputs!CO262</f>
        <v>0</v>
      </c>
      <c r="CP182" s="264">
        <f>IF(CP16=1,CP15,CP9)*FinancialInputs!CP262</f>
        <v>0</v>
      </c>
      <c r="CQ182" s="264">
        <f>IF(CQ16=1,CQ15,CQ9)*FinancialInputs!CQ262</f>
        <v>0</v>
      </c>
      <c r="CR182" s="264">
        <f>IF(CR16=1,CR15,CR9)*FinancialInputs!CR262</f>
        <v>0</v>
      </c>
      <c r="CS182" s="264">
        <f>IF(CS16=1,CS15,CS9)*FinancialInputs!CS262</f>
        <v>0</v>
      </c>
      <c r="CT182" s="264">
        <f>IF(CT16=1,CT15,CT9)*FinancialInputs!CT262</f>
        <v>0</v>
      </c>
      <c r="CU182" s="264">
        <f>IF(CU16=1,CU15,CU9)*FinancialInputs!CU262</f>
        <v>0</v>
      </c>
      <c r="CV182" s="264">
        <f>IF(CV16=1,CV15,CV9)*FinancialInputs!CV262</f>
        <v>0</v>
      </c>
      <c r="CZ182"/>
    </row>
    <row r="183" spans="2:104" ht="16.149999999999999">
      <c r="E183" s="90" t="s">
        <v>404</v>
      </c>
      <c r="F183"/>
      <c r="G183" s="1" t="s">
        <v>164</v>
      </c>
      <c r="H183" s="1" t="s">
        <v>553</v>
      </c>
      <c r="I183"/>
      <c r="J183" s="224">
        <f t="shared" si="208"/>
        <v>0</v>
      </c>
      <c r="L183" s="264">
        <f>IF(L16=1,L15,L9)*FinancialInputs!L263</f>
        <v>0</v>
      </c>
      <c r="M183" s="264">
        <f>IF(M16=1,M15,M9)*FinancialInputs!M263</f>
        <v>0</v>
      </c>
      <c r="N183" s="264">
        <f>IF(N16=1,N15,N9)*FinancialInputs!N263</f>
        <v>0</v>
      </c>
      <c r="O183" s="264">
        <f>IF(O16=1,O15,O9)*FinancialInputs!O263</f>
        <v>0</v>
      </c>
      <c r="P183" s="264">
        <f>IF(P16=1,P15,P9)*FinancialInputs!P263</f>
        <v>0</v>
      </c>
      <c r="Q183" s="264">
        <f>IF(Q16=1,Q15,Q9)*FinancialInputs!Q263</f>
        <v>0</v>
      </c>
      <c r="R183" s="264">
        <f>IF(R16=1,R15,R9)*FinancialInputs!R263</f>
        <v>0</v>
      </c>
      <c r="S183" s="264">
        <f>IF(S16=1,S15,S9)*FinancialInputs!S263</f>
        <v>0</v>
      </c>
      <c r="T183" s="264">
        <f>IF(T16=1,T15,T9)*FinancialInputs!T263</f>
        <v>0</v>
      </c>
      <c r="U183" s="264">
        <f>IF(U16=1,U15,U9)*FinancialInputs!U263</f>
        <v>0</v>
      </c>
      <c r="V183" s="264">
        <f>IF(V16=1,V15,V9)*FinancialInputs!V263</f>
        <v>0</v>
      </c>
      <c r="W183" s="264">
        <f>IF(W16=1,W15,W9)*FinancialInputs!W263</f>
        <v>0</v>
      </c>
      <c r="X183" s="264">
        <f>IF(X16=1,X15,X9)*FinancialInputs!X263</f>
        <v>0</v>
      </c>
      <c r="Y183" s="264">
        <f>IF(Y16=1,Y15,Y9)*FinancialInputs!Y263</f>
        <v>0</v>
      </c>
      <c r="Z183" s="264">
        <f>IF(Z16=1,Z15,Z9)*FinancialInputs!Z263</f>
        <v>0</v>
      </c>
      <c r="AA183" s="264">
        <f>IF(AA16=1,AA15,AA9)*FinancialInputs!AA263</f>
        <v>0</v>
      </c>
      <c r="AB183" s="264">
        <f>IF(AB16=1,AB15,AB9)*FinancialInputs!AB263</f>
        <v>0</v>
      </c>
      <c r="AC183" s="264">
        <f>IF(AC16=1,AC15,AC9)*FinancialInputs!AC263</f>
        <v>0</v>
      </c>
      <c r="AD183" s="264">
        <f>IF(AD16=1,AD15,AD9)*FinancialInputs!AD263</f>
        <v>0</v>
      </c>
      <c r="AE183" s="264">
        <f>IF(AE16=1,AE15,AE9)*FinancialInputs!AE263</f>
        <v>0</v>
      </c>
      <c r="AF183" s="264">
        <f>IF(AF16=1,AF15,AF9)*FinancialInputs!AF263</f>
        <v>0</v>
      </c>
      <c r="AG183" s="264">
        <f>IF(AG16=1,AG15,AG9)*FinancialInputs!AG263</f>
        <v>0</v>
      </c>
      <c r="AH183" s="264">
        <f>IF(AH16=1,AH15,AH9)*FinancialInputs!AH263</f>
        <v>0</v>
      </c>
      <c r="AI183" s="264">
        <f>IF(AI16=1,AI15,AI9)*FinancialInputs!AI263</f>
        <v>0</v>
      </c>
      <c r="AJ183" s="264">
        <f>IF(AJ16=1,AJ15,AJ9)*FinancialInputs!AJ263</f>
        <v>0</v>
      </c>
      <c r="AK183" s="264">
        <f>IF(AK16=1,AK15,AK9)*FinancialInputs!AK263</f>
        <v>0</v>
      </c>
      <c r="AL183" s="264">
        <f>IF(AL16=1,AL15,AL9)*FinancialInputs!AL263</f>
        <v>0</v>
      </c>
      <c r="AM183" s="264">
        <f>IF(AM16=1,AM15,AM9)*FinancialInputs!AM263</f>
        <v>0</v>
      </c>
      <c r="AN183" s="264">
        <f>IF(AN16=1,AN15,AN9)*FinancialInputs!AN263</f>
        <v>0</v>
      </c>
      <c r="AO183" s="264">
        <f>IF(AO16=1,AO15,AO9)*FinancialInputs!AO263</f>
        <v>0</v>
      </c>
      <c r="AP183" s="264">
        <f>IF(AP16=1,AP15,AP9)*FinancialInputs!AP263</f>
        <v>0</v>
      </c>
      <c r="AQ183" s="264">
        <f>IF(AQ16=1,AQ15,AQ9)*FinancialInputs!AQ263</f>
        <v>0</v>
      </c>
      <c r="AR183" s="264">
        <f>IF(AR16=1,AR15,AR9)*FinancialInputs!AR263</f>
        <v>0</v>
      </c>
      <c r="AS183" s="264">
        <f>IF(AS16=1,AS15,AS9)*FinancialInputs!AS263</f>
        <v>0</v>
      </c>
      <c r="AT183" s="264">
        <f>IF(AT16=1,AT15,AT9)*FinancialInputs!AT263</f>
        <v>0</v>
      </c>
      <c r="AU183" s="264">
        <f>IF(AU16=1,AU15,AU9)*FinancialInputs!AU263</f>
        <v>0</v>
      </c>
      <c r="AV183" s="264">
        <f>IF(AV16=1,AV15,AV9)*FinancialInputs!AV263</f>
        <v>0</v>
      </c>
      <c r="AW183" s="264">
        <f>IF(AW16=1,AW15,AW9)*FinancialInputs!AW263</f>
        <v>0</v>
      </c>
      <c r="AX183" s="264">
        <f>IF(AX16=1,AX15,AX9)*FinancialInputs!AX263</f>
        <v>0</v>
      </c>
      <c r="AY183" s="264">
        <f>IF(AY16=1,AY15,AY9)*FinancialInputs!AY263</f>
        <v>0</v>
      </c>
      <c r="AZ183" s="264">
        <f>IF(AZ16=1,AZ15,AZ9)*FinancialInputs!AZ263</f>
        <v>0</v>
      </c>
      <c r="BA183" s="264">
        <f>IF(BA16=1,BA15,BA9)*FinancialInputs!BA263</f>
        <v>0</v>
      </c>
      <c r="BB183" s="264">
        <f>IF(BB16=1,BB15,BB9)*FinancialInputs!BB263</f>
        <v>0</v>
      </c>
      <c r="BC183" s="264">
        <f>IF(BC16=1,BC15,BC9)*FinancialInputs!BC263</f>
        <v>0</v>
      </c>
      <c r="BD183" s="264">
        <f>IF(BD16=1,BD15,BD9)*FinancialInputs!BD263</f>
        <v>0</v>
      </c>
      <c r="BE183" s="264">
        <f>IF(BE16=1,BE15,BE9)*FinancialInputs!BE263</f>
        <v>0</v>
      </c>
      <c r="BF183" s="264">
        <f>IF(BF16=1,BF15,BF9)*FinancialInputs!BF263</f>
        <v>0</v>
      </c>
      <c r="BG183" s="264">
        <f>IF(BG16=1,BG15,BG9)*FinancialInputs!BG263</f>
        <v>0</v>
      </c>
      <c r="BH183" s="264">
        <f>IF(BH16=1,BH15,BH9)*FinancialInputs!BH263</f>
        <v>0</v>
      </c>
      <c r="BI183" s="264">
        <f>IF(BI16=1,BI15,BI9)*FinancialInputs!BI263</f>
        <v>0</v>
      </c>
      <c r="BJ183" s="264">
        <f>IF(BJ16=1,BJ15,BJ9)*FinancialInputs!BJ263</f>
        <v>0</v>
      </c>
      <c r="BK183" s="264">
        <f>IF(BK16=1,BK15,BK9)*FinancialInputs!BK263</f>
        <v>0</v>
      </c>
      <c r="BL183" s="264">
        <f>IF(BL16=1,BL15,BL9)*FinancialInputs!BL263</f>
        <v>0</v>
      </c>
      <c r="BM183" s="264">
        <f>IF(BM16=1,BM15,BM9)*FinancialInputs!BM263</f>
        <v>0</v>
      </c>
      <c r="BN183" s="264">
        <f>IF(BN16=1,BN15,BN9)*FinancialInputs!BN263</f>
        <v>0</v>
      </c>
      <c r="BO183" s="264">
        <f>IF(BO16=1,BO15,BO9)*FinancialInputs!BO263</f>
        <v>0</v>
      </c>
      <c r="BP183" s="264">
        <f>IF(BP16=1,BP15,BP9)*FinancialInputs!BP263</f>
        <v>0</v>
      </c>
      <c r="BQ183" s="264">
        <f>IF(BQ16=1,BQ15,BQ9)*FinancialInputs!BQ263</f>
        <v>0</v>
      </c>
      <c r="BR183" s="264">
        <f>IF(BR16=1,BR15,BR9)*FinancialInputs!BR263</f>
        <v>0</v>
      </c>
      <c r="BS183" s="264">
        <f>IF(BS16=1,BS15,BS9)*FinancialInputs!BS263</f>
        <v>0</v>
      </c>
      <c r="BT183" s="264">
        <f>IF(BT16=1,BT15,BT9)*FinancialInputs!BT263</f>
        <v>0</v>
      </c>
      <c r="BU183" s="264">
        <f>IF(BU16=1,BU15,BU9)*FinancialInputs!BU263</f>
        <v>0</v>
      </c>
      <c r="BV183" s="264">
        <f>IF(BV16=1,BV15,BV9)*FinancialInputs!BV263</f>
        <v>0</v>
      </c>
      <c r="BW183" s="264">
        <f>IF(BW16=1,BW15,BW9)*FinancialInputs!BW263</f>
        <v>0</v>
      </c>
      <c r="BX183" s="264">
        <f>IF(BX16=1,BX15,BX9)*FinancialInputs!BX263</f>
        <v>0</v>
      </c>
      <c r="BY183" s="264">
        <f>IF(BY16=1,BY15,BY9)*FinancialInputs!BY263</f>
        <v>0</v>
      </c>
      <c r="BZ183" s="264">
        <f>IF(BZ16=1,BZ15,BZ9)*FinancialInputs!BZ263</f>
        <v>0</v>
      </c>
      <c r="CA183" s="264">
        <f>IF(CA16=1,CA15,CA9)*FinancialInputs!CA263</f>
        <v>0</v>
      </c>
      <c r="CB183" s="264">
        <f>IF(CB16=1,CB15,CB9)*FinancialInputs!CB263</f>
        <v>0</v>
      </c>
      <c r="CC183" s="264">
        <f>IF(CC16=1,CC15,CC9)*FinancialInputs!CC263</f>
        <v>0</v>
      </c>
      <c r="CD183" s="264">
        <f>IF(CD16=1,CD15,CD9)*FinancialInputs!CD263</f>
        <v>0</v>
      </c>
      <c r="CE183" s="264">
        <f>IF(CE16=1,CE15,CE9)*FinancialInputs!CE263</f>
        <v>0</v>
      </c>
      <c r="CF183" s="264">
        <f>IF(CF16=1,CF15,CF9)*FinancialInputs!CF263</f>
        <v>0</v>
      </c>
      <c r="CG183" s="264">
        <f>IF(CG16=1,CG15,CG9)*FinancialInputs!CG263</f>
        <v>0</v>
      </c>
      <c r="CH183" s="264">
        <f>IF(CH16=1,CH15,CH9)*FinancialInputs!CH263</f>
        <v>0</v>
      </c>
      <c r="CI183" s="264">
        <f>IF(CI16=1,CI15,CI9)*FinancialInputs!CI263</f>
        <v>0</v>
      </c>
      <c r="CJ183" s="264">
        <f>IF(CJ16=1,CJ15,CJ9)*FinancialInputs!CJ263</f>
        <v>0</v>
      </c>
      <c r="CK183" s="264">
        <f>IF(CK16=1,CK15,CK9)*FinancialInputs!CK263</f>
        <v>0</v>
      </c>
      <c r="CL183" s="264">
        <f>IF(CL16=1,CL15,CL9)*FinancialInputs!CL263</f>
        <v>0</v>
      </c>
      <c r="CM183" s="264">
        <f>IF(CM16=1,CM15,CM9)*FinancialInputs!CM263</f>
        <v>0</v>
      </c>
      <c r="CN183" s="264">
        <f>IF(CN16=1,CN15,CN9)*FinancialInputs!CN263</f>
        <v>0</v>
      </c>
      <c r="CO183" s="264">
        <f>IF(CO16=1,CO15,CO9)*FinancialInputs!CO263</f>
        <v>0</v>
      </c>
      <c r="CP183" s="264">
        <f>IF(CP16=1,CP15,CP9)*FinancialInputs!CP263</f>
        <v>0</v>
      </c>
      <c r="CQ183" s="264">
        <f>IF(CQ16=1,CQ15,CQ9)*FinancialInputs!CQ263</f>
        <v>0</v>
      </c>
      <c r="CR183" s="264">
        <f>IF(CR16=1,CR15,CR9)*FinancialInputs!CR263</f>
        <v>0</v>
      </c>
      <c r="CS183" s="264">
        <f>IF(CS16=1,CS15,CS9)*FinancialInputs!CS263</f>
        <v>0</v>
      </c>
      <c r="CT183" s="264">
        <f>IF(CT16=1,CT15,CT9)*FinancialInputs!CT263</f>
        <v>0</v>
      </c>
      <c r="CU183" s="264">
        <f>IF(CU16=1,CU15,CU9)*FinancialInputs!CU263</f>
        <v>0</v>
      </c>
      <c r="CV183" s="264">
        <f>IF(CV16=1,CV15,CV9)*FinancialInputs!CV263</f>
        <v>0</v>
      </c>
      <c r="CZ183"/>
    </row>
    <row r="184" spans="2:104" ht="16.149999999999999">
      <c r="E184" s="6" t="s">
        <v>547</v>
      </c>
      <c r="F184"/>
      <c r="G184" s="6" t="s">
        <v>164</v>
      </c>
      <c r="H184" s="105" t="s">
        <v>554</v>
      </c>
      <c r="I184"/>
      <c r="J184" s="39">
        <f t="shared" si="208"/>
        <v>0</v>
      </c>
      <c r="L184" s="157">
        <f t="shared" ref="L184:AQ184" si="209">SUM(L181:L183)</f>
        <v>0</v>
      </c>
      <c r="M184" s="157">
        <f t="shared" si="209"/>
        <v>0</v>
      </c>
      <c r="N184" s="157">
        <f t="shared" si="209"/>
        <v>0</v>
      </c>
      <c r="O184" s="157">
        <f t="shared" si="209"/>
        <v>0</v>
      </c>
      <c r="P184" s="157">
        <f t="shared" si="209"/>
        <v>0</v>
      </c>
      <c r="Q184" s="157">
        <f t="shared" si="209"/>
        <v>0</v>
      </c>
      <c r="R184" s="157">
        <f t="shared" si="209"/>
        <v>0</v>
      </c>
      <c r="S184" s="157">
        <f t="shared" si="209"/>
        <v>0</v>
      </c>
      <c r="T184" s="157">
        <f t="shared" si="209"/>
        <v>0</v>
      </c>
      <c r="U184" s="157">
        <f t="shared" si="209"/>
        <v>0</v>
      </c>
      <c r="V184" s="157">
        <f t="shared" si="209"/>
        <v>0</v>
      </c>
      <c r="W184" s="157">
        <f t="shared" si="209"/>
        <v>0</v>
      </c>
      <c r="X184" s="157">
        <f t="shared" si="209"/>
        <v>0</v>
      </c>
      <c r="Y184" s="157">
        <f t="shared" si="209"/>
        <v>0</v>
      </c>
      <c r="Z184" s="157">
        <f t="shared" si="209"/>
        <v>0</v>
      </c>
      <c r="AA184" s="157">
        <f t="shared" si="209"/>
        <v>0</v>
      </c>
      <c r="AB184" s="157">
        <f t="shared" si="209"/>
        <v>0</v>
      </c>
      <c r="AC184" s="157">
        <f t="shared" si="209"/>
        <v>0</v>
      </c>
      <c r="AD184" s="157">
        <f t="shared" si="209"/>
        <v>0</v>
      </c>
      <c r="AE184" s="157">
        <f t="shared" si="209"/>
        <v>0</v>
      </c>
      <c r="AF184" s="157">
        <f t="shared" si="209"/>
        <v>0</v>
      </c>
      <c r="AG184" s="157">
        <f t="shared" si="209"/>
        <v>0</v>
      </c>
      <c r="AH184" s="157">
        <f t="shared" si="209"/>
        <v>0</v>
      </c>
      <c r="AI184" s="157">
        <f t="shared" si="209"/>
        <v>0</v>
      </c>
      <c r="AJ184" s="157">
        <f t="shared" si="209"/>
        <v>0</v>
      </c>
      <c r="AK184" s="157">
        <f t="shared" si="209"/>
        <v>0</v>
      </c>
      <c r="AL184" s="157">
        <f t="shared" si="209"/>
        <v>0</v>
      </c>
      <c r="AM184" s="157">
        <f t="shared" si="209"/>
        <v>0</v>
      </c>
      <c r="AN184" s="157">
        <f t="shared" si="209"/>
        <v>0</v>
      </c>
      <c r="AO184" s="157">
        <f t="shared" si="209"/>
        <v>0</v>
      </c>
      <c r="AP184" s="157">
        <f t="shared" si="209"/>
        <v>0</v>
      </c>
      <c r="AQ184" s="157">
        <f t="shared" si="209"/>
        <v>0</v>
      </c>
      <c r="AR184" s="157">
        <f t="shared" ref="AR184:BW184" si="210">SUM(AR181:AR183)</f>
        <v>0</v>
      </c>
      <c r="AS184" s="157">
        <f t="shared" si="210"/>
        <v>0</v>
      </c>
      <c r="AT184" s="157">
        <f t="shared" si="210"/>
        <v>0</v>
      </c>
      <c r="AU184" s="157">
        <f t="shared" si="210"/>
        <v>0</v>
      </c>
      <c r="AV184" s="157">
        <f t="shared" si="210"/>
        <v>0</v>
      </c>
      <c r="AW184" s="157">
        <f t="shared" si="210"/>
        <v>0</v>
      </c>
      <c r="AX184" s="157">
        <f t="shared" si="210"/>
        <v>0</v>
      </c>
      <c r="AY184" s="157">
        <f t="shared" si="210"/>
        <v>0</v>
      </c>
      <c r="AZ184" s="157">
        <f t="shared" si="210"/>
        <v>0</v>
      </c>
      <c r="BA184" s="157">
        <f t="shared" si="210"/>
        <v>0</v>
      </c>
      <c r="BB184" s="157">
        <f t="shared" si="210"/>
        <v>0</v>
      </c>
      <c r="BC184" s="157">
        <f t="shared" si="210"/>
        <v>0</v>
      </c>
      <c r="BD184" s="157">
        <f t="shared" si="210"/>
        <v>0</v>
      </c>
      <c r="BE184" s="157">
        <f t="shared" si="210"/>
        <v>0</v>
      </c>
      <c r="BF184" s="157">
        <f t="shared" si="210"/>
        <v>0</v>
      </c>
      <c r="BG184" s="157">
        <f t="shared" si="210"/>
        <v>0</v>
      </c>
      <c r="BH184" s="157">
        <f t="shared" si="210"/>
        <v>0</v>
      </c>
      <c r="BI184" s="157">
        <f t="shared" si="210"/>
        <v>0</v>
      </c>
      <c r="BJ184" s="157">
        <f t="shared" si="210"/>
        <v>0</v>
      </c>
      <c r="BK184" s="157">
        <f t="shared" si="210"/>
        <v>0</v>
      </c>
      <c r="BL184" s="157">
        <f t="shared" si="210"/>
        <v>0</v>
      </c>
      <c r="BM184" s="157">
        <f t="shared" si="210"/>
        <v>0</v>
      </c>
      <c r="BN184" s="157">
        <f t="shared" si="210"/>
        <v>0</v>
      </c>
      <c r="BO184" s="157">
        <f t="shared" si="210"/>
        <v>0</v>
      </c>
      <c r="BP184" s="157">
        <f t="shared" si="210"/>
        <v>0</v>
      </c>
      <c r="BQ184" s="157">
        <f t="shared" si="210"/>
        <v>0</v>
      </c>
      <c r="BR184" s="157">
        <f t="shared" si="210"/>
        <v>0</v>
      </c>
      <c r="BS184" s="157">
        <f t="shared" si="210"/>
        <v>0</v>
      </c>
      <c r="BT184" s="157">
        <f t="shared" si="210"/>
        <v>0</v>
      </c>
      <c r="BU184" s="157">
        <f t="shared" si="210"/>
        <v>0</v>
      </c>
      <c r="BV184" s="157">
        <f t="shared" si="210"/>
        <v>0</v>
      </c>
      <c r="BW184" s="157">
        <f t="shared" si="210"/>
        <v>0</v>
      </c>
      <c r="BX184" s="157">
        <f t="shared" ref="BX184:CV184" si="211">SUM(BX181:BX183)</f>
        <v>0</v>
      </c>
      <c r="BY184" s="157">
        <f t="shared" si="211"/>
        <v>0</v>
      </c>
      <c r="BZ184" s="157">
        <f t="shared" si="211"/>
        <v>0</v>
      </c>
      <c r="CA184" s="157">
        <f t="shared" si="211"/>
        <v>0</v>
      </c>
      <c r="CB184" s="157">
        <f t="shared" si="211"/>
        <v>0</v>
      </c>
      <c r="CC184" s="157">
        <f t="shared" si="211"/>
        <v>0</v>
      </c>
      <c r="CD184" s="157">
        <f t="shared" si="211"/>
        <v>0</v>
      </c>
      <c r="CE184" s="157">
        <f t="shared" si="211"/>
        <v>0</v>
      </c>
      <c r="CF184" s="157">
        <f t="shared" si="211"/>
        <v>0</v>
      </c>
      <c r="CG184" s="157">
        <f t="shared" si="211"/>
        <v>0</v>
      </c>
      <c r="CH184" s="157">
        <f t="shared" si="211"/>
        <v>0</v>
      </c>
      <c r="CI184" s="157">
        <f t="shared" si="211"/>
        <v>0</v>
      </c>
      <c r="CJ184" s="157">
        <f t="shared" si="211"/>
        <v>0</v>
      </c>
      <c r="CK184" s="157">
        <f t="shared" si="211"/>
        <v>0</v>
      </c>
      <c r="CL184" s="157">
        <f t="shared" si="211"/>
        <v>0</v>
      </c>
      <c r="CM184" s="157">
        <f t="shared" si="211"/>
        <v>0</v>
      </c>
      <c r="CN184" s="157">
        <f t="shared" si="211"/>
        <v>0</v>
      </c>
      <c r="CO184" s="157">
        <f t="shared" si="211"/>
        <v>0</v>
      </c>
      <c r="CP184" s="157">
        <f t="shared" si="211"/>
        <v>0</v>
      </c>
      <c r="CQ184" s="157">
        <f t="shared" si="211"/>
        <v>0</v>
      </c>
      <c r="CR184" s="157">
        <f t="shared" si="211"/>
        <v>0</v>
      </c>
      <c r="CS184" s="157">
        <f t="shared" si="211"/>
        <v>0</v>
      </c>
      <c r="CT184" s="157">
        <f t="shared" si="211"/>
        <v>0</v>
      </c>
      <c r="CU184" s="157">
        <f t="shared" si="211"/>
        <v>0</v>
      </c>
      <c r="CV184" s="157">
        <f t="shared" si="211"/>
        <v>0</v>
      </c>
      <c r="CZ184"/>
    </row>
    <row r="185" spans="2:104">
      <c r="F185"/>
      <c r="H185" s="1"/>
      <c r="I185"/>
      <c r="J185" s="1"/>
      <c r="L185" s="10"/>
      <c r="M185" s="10"/>
      <c r="N185" s="10"/>
      <c r="O185" s="10"/>
      <c r="P185" s="10"/>
      <c r="Q185" s="10"/>
      <c r="R185" s="10"/>
      <c r="S185" s="10"/>
      <c r="T185" s="10"/>
      <c r="U185" s="10"/>
      <c r="V185" s="10"/>
      <c r="W185" s="10"/>
      <c r="X185" s="10"/>
      <c r="Y185" s="10"/>
      <c r="Z185" s="10"/>
      <c r="AA185" s="10"/>
      <c r="AB185" s="10"/>
      <c r="AC185" s="10"/>
      <c r="AD185" s="10"/>
      <c r="AE185" s="10"/>
      <c r="AF185" s="10"/>
      <c r="AG185" s="10"/>
      <c r="AH185" s="10"/>
      <c r="AI185" s="10"/>
      <c r="AJ185" s="10"/>
      <c r="AK185" s="10"/>
      <c r="AL185" s="10"/>
      <c r="AM185" s="10"/>
      <c r="AN185" s="10"/>
      <c r="AO185" s="10"/>
      <c r="AP185" s="10"/>
      <c r="AQ185" s="10"/>
      <c r="AR185" s="10"/>
      <c r="AS185" s="10"/>
      <c r="AT185" s="10"/>
      <c r="AU185" s="10"/>
      <c r="AV185" s="10"/>
      <c r="AW185" s="10"/>
      <c r="AX185" s="10"/>
      <c r="AY185" s="10"/>
      <c r="AZ185" s="10"/>
      <c r="BA185" s="10"/>
      <c r="BB185" s="10"/>
      <c r="BC185" s="10"/>
      <c r="BD185" s="10"/>
      <c r="BE185" s="10"/>
      <c r="BF185" s="10"/>
      <c r="BG185" s="10"/>
      <c r="BH185" s="10"/>
      <c r="BI185" s="10"/>
      <c r="BJ185" s="10"/>
      <c r="BK185" s="10"/>
      <c r="BL185" s="10"/>
      <c r="BM185" s="10"/>
      <c r="BN185" s="10"/>
      <c r="BO185" s="10"/>
      <c r="BP185" s="10"/>
      <c r="BQ185" s="10"/>
      <c r="BR185" s="10"/>
      <c r="BS185" s="10"/>
      <c r="BT185" s="10"/>
      <c r="BU185" s="10"/>
      <c r="BV185" s="10"/>
      <c r="BW185" s="10"/>
      <c r="BX185" s="10"/>
      <c r="BY185" s="10"/>
      <c r="BZ185" s="10"/>
      <c r="CA185" s="10"/>
      <c r="CB185" s="10"/>
      <c r="CC185" s="10"/>
      <c r="CD185" s="10"/>
      <c r="CE185" s="10"/>
      <c r="CF185" s="10"/>
      <c r="CG185" s="10"/>
      <c r="CH185" s="10"/>
      <c r="CI185" s="10"/>
      <c r="CJ185" s="10"/>
      <c r="CK185" s="10"/>
      <c r="CL185" s="10"/>
      <c r="CM185" s="10"/>
      <c r="CN185" s="10"/>
      <c r="CO185" s="10"/>
      <c r="CP185" s="10"/>
      <c r="CQ185" s="10"/>
      <c r="CR185" s="10"/>
      <c r="CS185" s="10"/>
      <c r="CT185" s="10"/>
      <c r="CU185" s="10"/>
      <c r="CV185" s="10"/>
      <c r="CZ185"/>
    </row>
    <row r="186" spans="2:104">
      <c r="B186" s="22">
        <f>MAX($B$5:B178)+1</f>
        <v>7</v>
      </c>
      <c r="C186" s="22" t="s">
        <v>558</v>
      </c>
      <c r="D186" s="22"/>
      <c r="E186" s="22"/>
      <c r="F186" s="22"/>
      <c r="G186" s="22"/>
      <c r="H186" s="22"/>
      <c r="I186" s="22"/>
      <c r="J186" s="22"/>
      <c r="K186" s="22"/>
      <c r="L186" s="22"/>
      <c r="M186" s="22"/>
      <c r="N186" s="22"/>
      <c r="O186" s="22"/>
      <c r="P186" s="22"/>
      <c r="Q186" s="22"/>
      <c r="R186" s="22"/>
      <c r="S186" s="22"/>
      <c r="T186" s="22"/>
      <c r="U186" s="22"/>
      <c r="V186" s="22"/>
      <c r="W186" s="22"/>
      <c r="X186" s="22"/>
      <c r="Y186" s="22"/>
      <c r="Z186" s="22"/>
      <c r="AA186" s="22"/>
      <c r="AB186" s="22"/>
      <c r="AC186" s="22"/>
      <c r="AD186" s="22"/>
      <c r="AE186" s="22"/>
      <c r="AF186" s="22"/>
      <c r="AG186" s="22"/>
      <c r="AH186" s="22"/>
      <c r="AI186" s="22"/>
      <c r="AJ186" s="22"/>
      <c r="AK186" s="22"/>
      <c r="AL186" s="22"/>
      <c r="AM186" s="22"/>
      <c r="AN186" s="22"/>
      <c r="AO186" s="22"/>
      <c r="AP186" s="22"/>
      <c r="AQ186" s="22"/>
      <c r="AR186" s="22"/>
      <c r="AS186" s="22"/>
      <c r="AT186" s="22"/>
      <c r="AU186" s="22"/>
      <c r="AV186" s="22"/>
      <c r="AW186" s="22"/>
      <c r="AX186" s="22"/>
      <c r="AY186" s="22"/>
      <c r="AZ186" s="22"/>
      <c r="BA186" s="22"/>
      <c r="BB186" s="22"/>
      <c r="BC186" s="22"/>
      <c r="BD186" s="22"/>
      <c r="BE186" s="22"/>
      <c r="BF186" s="22"/>
      <c r="BG186" s="22"/>
      <c r="BH186" s="22"/>
      <c r="BI186" s="22"/>
      <c r="BJ186" s="22"/>
      <c r="BK186" s="22"/>
      <c r="BL186" s="22"/>
      <c r="BM186" s="22"/>
      <c r="BN186" s="22"/>
      <c r="BO186" s="22"/>
      <c r="BP186" s="22"/>
      <c r="BQ186" s="22"/>
      <c r="BR186" s="22"/>
      <c r="BS186" s="22"/>
      <c r="BT186" s="22"/>
      <c r="BU186" s="22"/>
      <c r="BV186" s="22"/>
      <c r="BW186" s="22"/>
      <c r="BX186" s="22"/>
      <c r="BY186" s="22"/>
      <c r="BZ186" s="22"/>
      <c r="CA186" s="22"/>
      <c r="CB186" s="22"/>
      <c r="CC186" s="22"/>
      <c r="CD186" s="22"/>
      <c r="CE186" s="22"/>
      <c r="CF186" s="22"/>
      <c r="CG186" s="22"/>
      <c r="CH186" s="22"/>
      <c r="CI186" s="22"/>
      <c r="CJ186" s="22"/>
      <c r="CK186" s="22"/>
      <c r="CL186" s="22"/>
      <c r="CM186" s="22"/>
      <c r="CN186" s="22"/>
      <c r="CO186" s="22"/>
      <c r="CP186" s="22"/>
      <c r="CQ186" s="22"/>
      <c r="CR186" s="22"/>
      <c r="CS186" s="22"/>
      <c r="CT186" s="22"/>
      <c r="CU186" s="22"/>
      <c r="CV186" s="22"/>
      <c r="CW186" s="23"/>
      <c r="CX186" s="23"/>
      <c r="CY186" s="23"/>
      <c r="CZ186"/>
    </row>
    <row r="187" spans="2:104">
      <c r="B187" s="2"/>
      <c r="C187" s="2"/>
      <c r="D187" s="2"/>
      <c r="E187" s="2"/>
      <c r="F187" s="2"/>
      <c r="G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c r="BG187" s="2"/>
      <c r="BH187" s="2"/>
      <c r="BI187" s="2"/>
      <c r="BJ187" s="2"/>
      <c r="BK187" s="2"/>
      <c r="BL187" s="2"/>
      <c r="BM187" s="2"/>
      <c r="BN187" s="2"/>
      <c r="BO187" s="2"/>
      <c r="BP187" s="2"/>
      <c r="BQ187" s="2"/>
      <c r="BR187" s="2"/>
      <c r="BS187" s="2"/>
      <c r="BT187" s="2"/>
      <c r="BU187" s="2"/>
      <c r="BV187" s="2"/>
      <c r="BW187" s="2"/>
      <c r="BX187" s="2"/>
      <c r="BY187" s="2"/>
      <c r="BZ187" s="2"/>
      <c r="CA187" s="2"/>
      <c r="CB187" s="2"/>
      <c r="CC187" s="2"/>
      <c r="CD187" s="2"/>
      <c r="CE187" s="2"/>
      <c r="CF187" s="2"/>
      <c r="CG187" s="2"/>
      <c r="CH187" s="2"/>
      <c r="CI187" s="2"/>
      <c r="CJ187" s="2"/>
      <c r="CK187" s="2"/>
      <c r="CL187" s="2"/>
      <c r="CM187" s="2"/>
      <c r="CN187" s="2"/>
      <c r="CO187" s="2"/>
      <c r="CP187" s="2"/>
      <c r="CQ187" s="2"/>
      <c r="CR187" s="2"/>
      <c r="CS187" s="2"/>
      <c r="CT187" s="2"/>
      <c r="CU187" s="2"/>
      <c r="CV187" s="2"/>
      <c r="CW187" s="2"/>
      <c r="CX187" s="2"/>
      <c r="CY187" s="2"/>
    </row>
    <row r="188" spans="2:104" ht="16.149999999999999">
      <c r="E188" s="1" t="s">
        <v>559</v>
      </c>
      <c r="G188" s="1" t="s">
        <v>164</v>
      </c>
      <c r="H188" s="1" t="s">
        <v>560</v>
      </c>
      <c r="J188" s="256">
        <f>SUM(L188:CU188)</f>
        <v>0</v>
      </c>
      <c r="L188" s="257">
        <f t="shared" ref="L188:AQ188" si="212">L20</f>
        <v>0</v>
      </c>
      <c r="M188" s="257">
        <f t="shared" si="212"/>
        <v>0</v>
      </c>
      <c r="N188" s="257">
        <f t="shared" si="212"/>
        <v>0</v>
      </c>
      <c r="O188" s="257">
        <f t="shared" si="212"/>
        <v>0</v>
      </c>
      <c r="P188" s="257">
        <f>P20</f>
        <v>0</v>
      </c>
      <c r="Q188" s="257">
        <f t="shared" si="212"/>
        <v>0</v>
      </c>
      <c r="R188" s="257">
        <f t="shared" si="212"/>
        <v>0</v>
      </c>
      <c r="S188" s="257">
        <f t="shared" si="212"/>
        <v>0</v>
      </c>
      <c r="T188" s="257">
        <f t="shared" si="212"/>
        <v>0</v>
      </c>
      <c r="U188" s="257">
        <f t="shared" si="212"/>
        <v>0</v>
      </c>
      <c r="V188" s="257">
        <f t="shared" si="212"/>
        <v>0</v>
      </c>
      <c r="W188" s="257">
        <f t="shared" si="212"/>
        <v>0</v>
      </c>
      <c r="X188" s="257">
        <f t="shared" si="212"/>
        <v>0</v>
      </c>
      <c r="Y188" s="257">
        <f t="shared" si="212"/>
        <v>0</v>
      </c>
      <c r="Z188" s="257">
        <f t="shared" si="212"/>
        <v>0</v>
      </c>
      <c r="AA188" s="257">
        <f t="shared" si="212"/>
        <v>0</v>
      </c>
      <c r="AB188" s="257">
        <f t="shared" si="212"/>
        <v>0</v>
      </c>
      <c r="AC188" s="257">
        <f t="shared" si="212"/>
        <v>0</v>
      </c>
      <c r="AD188" s="257">
        <f t="shared" si="212"/>
        <v>0</v>
      </c>
      <c r="AE188" s="257">
        <f t="shared" si="212"/>
        <v>0</v>
      </c>
      <c r="AF188" s="257">
        <f t="shared" si="212"/>
        <v>0</v>
      </c>
      <c r="AG188" s="257">
        <f t="shared" si="212"/>
        <v>0</v>
      </c>
      <c r="AH188" s="257">
        <f t="shared" si="212"/>
        <v>0</v>
      </c>
      <c r="AI188" s="257">
        <f t="shared" si="212"/>
        <v>0</v>
      </c>
      <c r="AJ188" s="257">
        <f t="shared" si="212"/>
        <v>0</v>
      </c>
      <c r="AK188" s="257">
        <f t="shared" si="212"/>
        <v>0</v>
      </c>
      <c r="AL188" s="257">
        <f t="shared" si="212"/>
        <v>0</v>
      </c>
      <c r="AM188" s="257">
        <f t="shared" si="212"/>
        <v>0</v>
      </c>
      <c r="AN188" s="257">
        <f t="shared" si="212"/>
        <v>0</v>
      </c>
      <c r="AO188" s="257">
        <f t="shared" si="212"/>
        <v>0</v>
      </c>
      <c r="AP188" s="257">
        <f t="shared" si="212"/>
        <v>0</v>
      </c>
      <c r="AQ188" s="257">
        <f t="shared" si="212"/>
        <v>0</v>
      </c>
      <c r="AR188" s="257">
        <f t="shared" ref="AR188:BW188" si="213">AR20</f>
        <v>0</v>
      </c>
      <c r="AS188" s="257">
        <f t="shared" si="213"/>
        <v>0</v>
      </c>
      <c r="AT188" s="257">
        <f t="shared" si="213"/>
        <v>0</v>
      </c>
      <c r="AU188" s="257">
        <f t="shared" si="213"/>
        <v>0</v>
      </c>
      <c r="AV188" s="257">
        <f t="shared" si="213"/>
        <v>0</v>
      </c>
      <c r="AW188" s="257">
        <f t="shared" si="213"/>
        <v>0</v>
      </c>
      <c r="AX188" s="257">
        <f t="shared" si="213"/>
        <v>0</v>
      </c>
      <c r="AY188" s="257">
        <f t="shared" si="213"/>
        <v>0</v>
      </c>
      <c r="AZ188" s="257">
        <f t="shared" si="213"/>
        <v>0</v>
      </c>
      <c r="BA188" s="257">
        <f t="shared" si="213"/>
        <v>0</v>
      </c>
      <c r="BB188" s="257">
        <f t="shared" si="213"/>
        <v>0</v>
      </c>
      <c r="BC188" s="257">
        <f t="shared" si="213"/>
        <v>0</v>
      </c>
      <c r="BD188" s="257">
        <f t="shared" si="213"/>
        <v>0</v>
      </c>
      <c r="BE188" s="257">
        <f t="shared" si="213"/>
        <v>0</v>
      </c>
      <c r="BF188" s="257">
        <f t="shared" si="213"/>
        <v>0</v>
      </c>
      <c r="BG188" s="257">
        <f t="shared" si="213"/>
        <v>0</v>
      </c>
      <c r="BH188" s="257">
        <f t="shared" si="213"/>
        <v>0</v>
      </c>
      <c r="BI188" s="257">
        <f t="shared" si="213"/>
        <v>0</v>
      </c>
      <c r="BJ188" s="257">
        <f t="shared" si="213"/>
        <v>0</v>
      </c>
      <c r="BK188" s="257">
        <f t="shared" si="213"/>
        <v>0</v>
      </c>
      <c r="BL188" s="257">
        <f t="shared" si="213"/>
        <v>0</v>
      </c>
      <c r="BM188" s="257">
        <f t="shared" si="213"/>
        <v>0</v>
      </c>
      <c r="BN188" s="257">
        <f t="shared" si="213"/>
        <v>0</v>
      </c>
      <c r="BO188" s="257">
        <f t="shared" si="213"/>
        <v>0</v>
      </c>
      <c r="BP188" s="257">
        <f t="shared" si="213"/>
        <v>0</v>
      </c>
      <c r="BQ188" s="257">
        <f t="shared" si="213"/>
        <v>0</v>
      </c>
      <c r="BR188" s="257">
        <f t="shared" si="213"/>
        <v>0</v>
      </c>
      <c r="BS188" s="257">
        <f t="shared" si="213"/>
        <v>0</v>
      </c>
      <c r="BT188" s="257">
        <f t="shared" si="213"/>
        <v>0</v>
      </c>
      <c r="BU188" s="257">
        <f t="shared" si="213"/>
        <v>0</v>
      </c>
      <c r="BV188" s="257">
        <f t="shared" si="213"/>
        <v>0</v>
      </c>
      <c r="BW188" s="257">
        <f t="shared" si="213"/>
        <v>0</v>
      </c>
      <c r="BX188" s="257">
        <f t="shared" ref="BX188:CV188" si="214">BX20</f>
        <v>0</v>
      </c>
      <c r="BY188" s="257">
        <f t="shared" si="214"/>
        <v>0</v>
      </c>
      <c r="BZ188" s="257">
        <f t="shared" si="214"/>
        <v>0</v>
      </c>
      <c r="CA188" s="257">
        <f t="shared" si="214"/>
        <v>0</v>
      </c>
      <c r="CB188" s="257">
        <f t="shared" si="214"/>
        <v>0</v>
      </c>
      <c r="CC188" s="257">
        <f t="shared" si="214"/>
        <v>0</v>
      </c>
      <c r="CD188" s="257">
        <f t="shared" si="214"/>
        <v>0</v>
      </c>
      <c r="CE188" s="257">
        <f t="shared" si="214"/>
        <v>0</v>
      </c>
      <c r="CF188" s="257">
        <f t="shared" si="214"/>
        <v>0</v>
      </c>
      <c r="CG188" s="257">
        <f t="shared" si="214"/>
        <v>0</v>
      </c>
      <c r="CH188" s="257">
        <f t="shared" si="214"/>
        <v>0</v>
      </c>
      <c r="CI188" s="257">
        <f t="shared" si="214"/>
        <v>0</v>
      </c>
      <c r="CJ188" s="257">
        <f t="shared" si="214"/>
        <v>0</v>
      </c>
      <c r="CK188" s="257">
        <f t="shared" si="214"/>
        <v>0</v>
      </c>
      <c r="CL188" s="257">
        <f t="shared" si="214"/>
        <v>0</v>
      </c>
      <c r="CM188" s="257">
        <f t="shared" si="214"/>
        <v>0</v>
      </c>
      <c r="CN188" s="257">
        <f t="shared" si="214"/>
        <v>0</v>
      </c>
      <c r="CO188" s="257">
        <f t="shared" si="214"/>
        <v>0</v>
      </c>
      <c r="CP188" s="257">
        <f t="shared" si="214"/>
        <v>0</v>
      </c>
      <c r="CQ188" s="257">
        <f t="shared" si="214"/>
        <v>0</v>
      </c>
      <c r="CR188" s="257">
        <f t="shared" si="214"/>
        <v>0</v>
      </c>
      <c r="CS188" s="257">
        <f t="shared" si="214"/>
        <v>0</v>
      </c>
      <c r="CT188" s="257">
        <f t="shared" si="214"/>
        <v>0</v>
      </c>
      <c r="CU188" s="257">
        <f t="shared" si="214"/>
        <v>0</v>
      </c>
      <c r="CV188" s="257">
        <f t="shared" si="214"/>
        <v>0</v>
      </c>
    </row>
    <row r="189" spans="2:104" ht="16.149999999999999">
      <c r="E189" s="1" t="s">
        <v>561</v>
      </c>
      <c r="G189" s="1" t="s">
        <v>164</v>
      </c>
      <c r="H189" s="29" t="s">
        <v>562</v>
      </c>
      <c r="J189" s="256">
        <f>SUM(L189:CU189)</f>
        <v>0</v>
      </c>
      <c r="L189" s="257">
        <f t="shared" ref="L189:AQ189" si="215">L177</f>
        <v>0</v>
      </c>
      <c r="M189" s="257">
        <f t="shared" si="215"/>
        <v>0</v>
      </c>
      <c r="N189" s="257">
        <f t="shared" si="215"/>
        <v>0</v>
      </c>
      <c r="O189" s="257">
        <f t="shared" si="215"/>
        <v>0</v>
      </c>
      <c r="P189" s="257">
        <f>P177</f>
        <v>0</v>
      </c>
      <c r="Q189" s="257">
        <f t="shared" si="215"/>
        <v>0</v>
      </c>
      <c r="R189" s="257">
        <f t="shared" si="215"/>
        <v>0</v>
      </c>
      <c r="S189" s="257">
        <f t="shared" si="215"/>
        <v>0</v>
      </c>
      <c r="T189" s="257">
        <f t="shared" si="215"/>
        <v>0</v>
      </c>
      <c r="U189" s="257">
        <f t="shared" si="215"/>
        <v>0</v>
      </c>
      <c r="V189" s="257">
        <f t="shared" si="215"/>
        <v>0</v>
      </c>
      <c r="W189" s="257">
        <f t="shared" si="215"/>
        <v>0</v>
      </c>
      <c r="X189" s="257">
        <f t="shared" si="215"/>
        <v>0</v>
      </c>
      <c r="Y189" s="257">
        <f t="shared" si="215"/>
        <v>0</v>
      </c>
      <c r="Z189" s="257">
        <f t="shared" si="215"/>
        <v>0</v>
      </c>
      <c r="AA189" s="257">
        <f t="shared" si="215"/>
        <v>0</v>
      </c>
      <c r="AB189" s="257">
        <f t="shared" si="215"/>
        <v>0</v>
      </c>
      <c r="AC189" s="257">
        <f t="shared" si="215"/>
        <v>0</v>
      </c>
      <c r="AD189" s="257">
        <f t="shared" si="215"/>
        <v>0</v>
      </c>
      <c r="AE189" s="257">
        <f t="shared" si="215"/>
        <v>0</v>
      </c>
      <c r="AF189" s="257">
        <f t="shared" si="215"/>
        <v>0</v>
      </c>
      <c r="AG189" s="257">
        <f t="shared" si="215"/>
        <v>0</v>
      </c>
      <c r="AH189" s="257">
        <f t="shared" si="215"/>
        <v>0</v>
      </c>
      <c r="AI189" s="257">
        <f t="shared" si="215"/>
        <v>0</v>
      </c>
      <c r="AJ189" s="257">
        <f t="shared" si="215"/>
        <v>0</v>
      </c>
      <c r="AK189" s="257">
        <f t="shared" si="215"/>
        <v>0</v>
      </c>
      <c r="AL189" s="257">
        <f t="shared" si="215"/>
        <v>0</v>
      </c>
      <c r="AM189" s="257">
        <f t="shared" si="215"/>
        <v>0</v>
      </c>
      <c r="AN189" s="257">
        <f t="shared" si="215"/>
        <v>0</v>
      </c>
      <c r="AO189" s="257">
        <f t="shared" si="215"/>
        <v>0</v>
      </c>
      <c r="AP189" s="257">
        <f t="shared" si="215"/>
        <v>0</v>
      </c>
      <c r="AQ189" s="257">
        <f t="shared" si="215"/>
        <v>0</v>
      </c>
      <c r="AR189" s="257">
        <f t="shared" ref="AR189:BW189" si="216">AR177</f>
        <v>0</v>
      </c>
      <c r="AS189" s="257">
        <f t="shared" si="216"/>
        <v>0</v>
      </c>
      <c r="AT189" s="257">
        <f t="shared" si="216"/>
        <v>0</v>
      </c>
      <c r="AU189" s="257">
        <f t="shared" si="216"/>
        <v>0</v>
      </c>
      <c r="AV189" s="257">
        <f t="shared" si="216"/>
        <v>0</v>
      </c>
      <c r="AW189" s="257">
        <f t="shared" si="216"/>
        <v>0</v>
      </c>
      <c r="AX189" s="257">
        <f t="shared" si="216"/>
        <v>0</v>
      </c>
      <c r="AY189" s="257">
        <f t="shared" si="216"/>
        <v>0</v>
      </c>
      <c r="AZ189" s="257">
        <f t="shared" si="216"/>
        <v>0</v>
      </c>
      <c r="BA189" s="257">
        <f t="shared" si="216"/>
        <v>0</v>
      </c>
      <c r="BB189" s="257">
        <f t="shared" si="216"/>
        <v>0</v>
      </c>
      <c r="BC189" s="257">
        <f t="shared" si="216"/>
        <v>0</v>
      </c>
      <c r="BD189" s="257">
        <f t="shared" si="216"/>
        <v>0</v>
      </c>
      <c r="BE189" s="257">
        <f t="shared" si="216"/>
        <v>0</v>
      </c>
      <c r="BF189" s="257">
        <f t="shared" si="216"/>
        <v>0</v>
      </c>
      <c r="BG189" s="257">
        <f t="shared" si="216"/>
        <v>0</v>
      </c>
      <c r="BH189" s="257">
        <f t="shared" si="216"/>
        <v>0</v>
      </c>
      <c r="BI189" s="257">
        <f t="shared" si="216"/>
        <v>0</v>
      </c>
      <c r="BJ189" s="257">
        <f t="shared" si="216"/>
        <v>0</v>
      </c>
      <c r="BK189" s="257">
        <f t="shared" si="216"/>
        <v>0</v>
      </c>
      <c r="BL189" s="257">
        <f t="shared" si="216"/>
        <v>0</v>
      </c>
      <c r="BM189" s="257">
        <f t="shared" si="216"/>
        <v>0</v>
      </c>
      <c r="BN189" s="257">
        <f t="shared" si="216"/>
        <v>0</v>
      </c>
      <c r="BO189" s="257">
        <f t="shared" si="216"/>
        <v>0</v>
      </c>
      <c r="BP189" s="257">
        <f t="shared" si="216"/>
        <v>0</v>
      </c>
      <c r="BQ189" s="257">
        <f t="shared" si="216"/>
        <v>0</v>
      </c>
      <c r="BR189" s="257">
        <f t="shared" si="216"/>
        <v>0</v>
      </c>
      <c r="BS189" s="257">
        <f t="shared" si="216"/>
        <v>0</v>
      </c>
      <c r="BT189" s="257">
        <f t="shared" si="216"/>
        <v>0</v>
      </c>
      <c r="BU189" s="257">
        <f t="shared" si="216"/>
        <v>0</v>
      </c>
      <c r="BV189" s="257">
        <f t="shared" si="216"/>
        <v>0</v>
      </c>
      <c r="BW189" s="257">
        <f t="shared" si="216"/>
        <v>0</v>
      </c>
      <c r="BX189" s="257">
        <f t="shared" ref="BX189:CV189" si="217">BX177</f>
        <v>0</v>
      </c>
      <c r="BY189" s="257">
        <f t="shared" si="217"/>
        <v>0</v>
      </c>
      <c r="BZ189" s="257">
        <f t="shared" si="217"/>
        <v>0</v>
      </c>
      <c r="CA189" s="257">
        <f t="shared" si="217"/>
        <v>0</v>
      </c>
      <c r="CB189" s="257">
        <f t="shared" si="217"/>
        <v>0</v>
      </c>
      <c r="CC189" s="257">
        <f t="shared" si="217"/>
        <v>0</v>
      </c>
      <c r="CD189" s="257">
        <f t="shared" si="217"/>
        <v>0</v>
      </c>
      <c r="CE189" s="257">
        <f t="shared" si="217"/>
        <v>0</v>
      </c>
      <c r="CF189" s="257">
        <f t="shared" si="217"/>
        <v>0</v>
      </c>
      <c r="CG189" s="257">
        <f t="shared" si="217"/>
        <v>0</v>
      </c>
      <c r="CH189" s="257">
        <f t="shared" si="217"/>
        <v>0</v>
      </c>
      <c r="CI189" s="257">
        <f t="shared" si="217"/>
        <v>0</v>
      </c>
      <c r="CJ189" s="257">
        <f t="shared" si="217"/>
        <v>0</v>
      </c>
      <c r="CK189" s="257">
        <f t="shared" si="217"/>
        <v>0</v>
      </c>
      <c r="CL189" s="257">
        <f t="shared" si="217"/>
        <v>0</v>
      </c>
      <c r="CM189" s="257">
        <f t="shared" si="217"/>
        <v>0</v>
      </c>
      <c r="CN189" s="257">
        <f t="shared" si="217"/>
        <v>0</v>
      </c>
      <c r="CO189" s="257">
        <f t="shared" si="217"/>
        <v>0</v>
      </c>
      <c r="CP189" s="257">
        <f t="shared" si="217"/>
        <v>0</v>
      </c>
      <c r="CQ189" s="257">
        <f t="shared" si="217"/>
        <v>0</v>
      </c>
      <c r="CR189" s="257">
        <f t="shared" si="217"/>
        <v>0</v>
      </c>
      <c r="CS189" s="257">
        <f t="shared" si="217"/>
        <v>0</v>
      </c>
      <c r="CT189" s="257">
        <f t="shared" si="217"/>
        <v>0</v>
      </c>
      <c r="CU189" s="257">
        <f t="shared" si="217"/>
        <v>0</v>
      </c>
      <c r="CV189" s="257">
        <f t="shared" si="217"/>
        <v>0</v>
      </c>
    </row>
    <row r="190" spans="2:104" ht="16.149999999999999">
      <c r="E190" s="1" t="s">
        <v>223</v>
      </c>
      <c r="G190" s="1" t="s">
        <v>164</v>
      </c>
      <c r="H190" s="1" t="s">
        <v>563</v>
      </c>
      <c r="J190" s="256">
        <f t="shared" ref="J190:J191" si="218">SUM(L190:CU190)</f>
        <v>0</v>
      </c>
      <c r="L190" s="257">
        <f t="shared" ref="L190:AQ190" si="219">L24</f>
        <v>0</v>
      </c>
      <c r="M190" s="257">
        <f t="shared" si="219"/>
        <v>0</v>
      </c>
      <c r="N190" s="257">
        <f t="shared" si="219"/>
        <v>0</v>
      </c>
      <c r="O190" s="257">
        <f t="shared" si="219"/>
        <v>0</v>
      </c>
      <c r="P190" s="257">
        <f t="shared" si="219"/>
        <v>0</v>
      </c>
      <c r="Q190" s="257">
        <f t="shared" si="219"/>
        <v>0</v>
      </c>
      <c r="R190" s="257">
        <f t="shared" si="219"/>
        <v>0</v>
      </c>
      <c r="S190" s="257">
        <f t="shared" si="219"/>
        <v>0</v>
      </c>
      <c r="T190" s="257">
        <f t="shared" si="219"/>
        <v>0</v>
      </c>
      <c r="U190" s="257">
        <f t="shared" si="219"/>
        <v>0</v>
      </c>
      <c r="V190" s="257">
        <f t="shared" si="219"/>
        <v>0</v>
      </c>
      <c r="W190" s="257">
        <f t="shared" si="219"/>
        <v>0</v>
      </c>
      <c r="X190" s="257">
        <f t="shared" si="219"/>
        <v>0</v>
      </c>
      <c r="Y190" s="257">
        <f t="shared" si="219"/>
        <v>0</v>
      </c>
      <c r="Z190" s="257">
        <f t="shared" si="219"/>
        <v>0</v>
      </c>
      <c r="AA190" s="257">
        <f t="shared" si="219"/>
        <v>0</v>
      </c>
      <c r="AB190" s="257">
        <f t="shared" si="219"/>
        <v>0</v>
      </c>
      <c r="AC190" s="257">
        <f t="shared" si="219"/>
        <v>0</v>
      </c>
      <c r="AD190" s="257">
        <f>AD24</f>
        <v>0</v>
      </c>
      <c r="AE190" s="257">
        <f t="shared" si="219"/>
        <v>0</v>
      </c>
      <c r="AF190" s="257">
        <f t="shared" si="219"/>
        <v>0</v>
      </c>
      <c r="AG190" s="257">
        <f t="shared" si="219"/>
        <v>0</v>
      </c>
      <c r="AH190" s="257">
        <f t="shared" si="219"/>
        <v>0</v>
      </c>
      <c r="AI190" s="257">
        <f t="shared" si="219"/>
        <v>0</v>
      </c>
      <c r="AJ190" s="257">
        <f t="shared" si="219"/>
        <v>0</v>
      </c>
      <c r="AK190" s="257">
        <f t="shared" si="219"/>
        <v>0</v>
      </c>
      <c r="AL190" s="257">
        <f t="shared" si="219"/>
        <v>0</v>
      </c>
      <c r="AM190" s="257">
        <f t="shared" si="219"/>
        <v>0</v>
      </c>
      <c r="AN190" s="257">
        <f t="shared" si="219"/>
        <v>0</v>
      </c>
      <c r="AO190" s="257">
        <f t="shared" si="219"/>
        <v>0</v>
      </c>
      <c r="AP190" s="257">
        <f t="shared" si="219"/>
        <v>0</v>
      </c>
      <c r="AQ190" s="257">
        <f t="shared" si="219"/>
        <v>0</v>
      </c>
      <c r="AR190" s="257">
        <f t="shared" ref="AR190:BW190" si="220">AR24</f>
        <v>0</v>
      </c>
      <c r="AS190" s="257">
        <f t="shared" si="220"/>
        <v>0</v>
      </c>
      <c r="AT190" s="257">
        <f t="shared" si="220"/>
        <v>0</v>
      </c>
      <c r="AU190" s="257">
        <f t="shared" si="220"/>
        <v>0</v>
      </c>
      <c r="AV190" s="257">
        <f t="shared" si="220"/>
        <v>0</v>
      </c>
      <c r="AW190" s="257">
        <f t="shared" si="220"/>
        <v>0</v>
      </c>
      <c r="AX190" s="257">
        <f t="shared" si="220"/>
        <v>0</v>
      </c>
      <c r="AY190" s="257">
        <f t="shared" si="220"/>
        <v>0</v>
      </c>
      <c r="AZ190" s="257">
        <f t="shared" si="220"/>
        <v>0</v>
      </c>
      <c r="BA190" s="257">
        <f t="shared" si="220"/>
        <v>0</v>
      </c>
      <c r="BB190" s="257">
        <f t="shared" si="220"/>
        <v>0</v>
      </c>
      <c r="BC190" s="257">
        <f t="shared" si="220"/>
        <v>0</v>
      </c>
      <c r="BD190" s="257">
        <f t="shared" si="220"/>
        <v>0</v>
      </c>
      <c r="BE190" s="257">
        <f t="shared" si="220"/>
        <v>0</v>
      </c>
      <c r="BF190" s="257">
        <f t="shared" si="220"/>
        <v>0</v>
      </c>
      <c r="BG190" s="257">
        <f t="shared" si="220"/>
        <v>0</v>
      </c>
      <c r="BH190" s="257">
        <f t="shared" si="220"/>
        <v>0</v>
      </c>
      <c r="BI190" s="257">
        <f t="shared" si="220"/>
        <v>0</v>
      </c>
      <c r="BJ190" s="257">
        <f t="shared" si="220"/>
        <v>0</v>
      </c>
      <c r="BK190" s="257">
        <f t="shared" si="220"/>
        <v>0</v>
      </c>
      <c r="BL190" s="257">
        <f t="shared" si="220"/>
        <v>0</v>
      </c>
      <c r="BM190" s="257">
        <f t="shared" si="220"/>
        <v>0</v>
      </c>
      <c r="BN190" s="257">
        <f t="shared" si="220"/>
        <v>0</v>
      </c>
      <c r="BO190" s="257">
        <f t="shared" si="220"/>
        <v>0</v>
      </c>
      <c r="BP190" s="257">
        <f t="shared" si="220"/>
        <v>0</v>
      </c>
      <c r="BQ190" s="257">
        <f t="shared" si="220"/>
        <v>0</v>
      </c>
      <c r="BR190" s="257">
        <f t="shared" si="220"/>
        <v>0</v>
      </c>
      <c r="BS190" s="257">
        <f t="shared" si="220"/>
        <v>0</v>
      </c>
      <c r="BT190" s="257">
        <f t="shared" si="220"/>
        <v>0</v>
      </c>
      <c r="BU190" s="257">
        <f t="shared" si="220"/>
        <v>0</v>
      </c>
      <c r="BV190" s="257">
        <f t="shared" si="220"/>
        <v>0</v>
      </c>
      <c r="BW190" s="257">
        <f t="shared" si="220"/>
        <v>0</v>
      </c>
      <c r="BX190" s="257">
        <f t="shared" ref="BX190:CV190" si="221">BX24</f>
        <v>0</v>
      </c>
      <c r="BY190" s="257">
        <f t="shared" si="221"/>
        <v>0</v>
      </c>
      <c r="BZ190" s="257">
        <f t="shared" si="221"/>
        <v>0</v>
      </c>
      <c r="CA190" s="257">
        <f t="shared" si="221"/>
        <v>0</v>
      </c>
      <c r="CB190" s="257">
        <f t="shared" si="221"/>
        <v>0</v>
      </c>
      <c r="CC190" s="257">
        <f t="shared" si="221"/>
        <v>0</v>
      </c>
      <c r="CD190" s="257">
        <f t="shared" si="221"/>
        <v>0</v>
      </c>
      <c r="CE190" s="257">
        <f t="shared" si="221"/>
        <v>0</v>
      </c>
      <c r="CF190" s="257">
        <f t="shared" si="221"/>
        <v>0</v>
      </c>
      <c r="CG190" s="257">
        <f t="shared" si="221"/>
        <v>0</v>
      </c>
      <c r="CH190" s="257">
        <f t="shared" si="221"/>
        <v>0</v>
      </c>
      <c r="CI190" s="257">
        <f t="shared" si="221"/>
        <v>0</v>
      </c>
      <c r="CJ190" s="257">
        <f t="shared" si="221"/>
        <v>0</v>
      </c>
      <c r="CK190" s="257">
        <f t="shared" si="221"/>
        <v>0</v>
      </c>
      <c r="CL190" s="257">
        <f t="shared" si="221"/>
        <v>0</v>
      </c>
      <c r="CM190" s="257">
        <f t="shared" si="221"/>
        <v>0</v>
      </c>
      <c r="CN190" s="257">
        <f t="shared" si="221"/>
        <v>0</v>
      </c>
      <c r="CO190" s="257">
        <f t="shared" si="221"/>
        <v>0</v>
      </c>
      <c r="CP190" s="257">
        <f t="shared" si="221"/>
        <v>0</v>
      </c>
      <c r="CQ190" s="257">
        <f t="shared" si="221"/>
        <v>0</v>
      </c>
      <c r="CR190" s="257">
        <f t="shared" si="221"/>
        <v>0</v>
      </c>
      <c r="CS190" s="257">
        <f t="shared" si="221"/>
        <v>0</v>
      </c>
      <c r="CT190" s="257">
        <f t="shared" si="221"/>
        <v>0</v>
      </c>
      <c r="CU190" s="257">
        <f t="shared" si="221"/>
        <v>0</v>
      </c>
      <c r="CV190" s="257">
        <f t="shared" si="221"/>
        <v>0</v>
      </c>
    </row>
    <row r="191" spans="2:104" ht="16.149999999999999">
      <c r="E191" s="1" t="s">
        <v>142</v>
      </c>
      <c r="G191" s="1" t="s">
        <v>164</v>
      </c>
      <c r="H191" s="1" t="s">
        <v>564</v>
      </c>
      <c r="J191" s="256">
        <f t="shared" si="218"/>
        <v>0</v>
      </c>
      <c r="L191" s="257">
        <f t="shared" ref="L191:AQ191" si="222">L128</f>
        <v>0</v>
      </c>
      <c r="M191" s="257">
        <f t="shared" si="222"/>
        <v>0</v>
      </c>
      <c r="N191" s="257">
        <f t="shared" si="222"/>
        <v>0</v>
      </c>
      <c r="O191" s="257">
        <f t="shared" si="222"/>
        <v>0</v>
      </c>
      <c r="P191" s="257">
        <f t="shared" si="222"/>
        <v>0</v>
      </c>
      <c r="Q191" s="257">
        <f t="shared" si="222"/>
        <v>0</v>
      </c>
      <c r="R191" s="257">
        <f t="shared" si="222"/>
        <v>0</v>
      </c>
      <c r="S191" s="257">
        <f t="shared" si="222"/>
        <v>0</v>
      </c>
      <c r="T191" s="257">
        <f t="shared" si="222"/>
        <v>0</v>
      </c>
      <c r="U191" s="257">
        <f t="shared" si="222"/>
        <v>0</v>
      </c>
      <c r="V191" s="257">
        <f t="shared" si="222"/>
        <v>0</v>
      </c>
      <c r="W191" s="257">
        <f t="shared" si="222"/>
        <v>0</v>
      </c>
      <c r="X191" s="257">
        <f t="shared" si="222"/>
        <v>0</v>
      </c>
      <c r="Y191" s="257">
        <f t="shared" si="222"/>
        <v>0</v>
      </c>
      <c r="Z191" s="257">
        <f t="shared" si="222"/>
        <v>0</v>
      </c>
      <c r="AA191" s="257">
        <f t="shared" si="222"/>
        <v>0</v>
      </c>
      <c r="AB191" s="257">
        <f t="shared" si="222"/>
        <v>0</v>
      </c>
      <c r="AC191" s="257">
        <f t="shared" si="222"/>
        <v>0</v>
      </c>
      <c r="AD191" s="257">
        <f t="shared" si="222"/>
        <v>0</v>
      </c>
      <c r="AE191" s="257">
        <f t="shared" si="222"/>
        <v>0</v>
      </c>
      <c r="AF191" s="257">
        <f t="shared" si="222"/>
        <v>0</v>
      </c>
      <c r="AG191" s="257">
        <f t="shared" si="222"/>
        <v>0</v>
      </c>
      <c r="AH191" s="257">
        <f t="shared" si="222"/>
        <v>0</v>
      </c>
      <c r="AI191" s="257">
        <f t="shared" si="222"/>
        <v>0</v>
      </c>
      <c r="AJ191" s="257">
        <f t="shared" si="222"/>
        <v>0</v>
      </c>
      <c r="AK191" s="257">
        <f t="shared" si="222"/>
        <v>0</v>
      </c>
      <c r="AL191" s="257">
        <f t="shared" si="222"/>
        <v>0</v>
      </c>
      <c r="AM191" s="257">
        <f t="shared" si="222"/>
        <v>0</v>
      </c>
      <c r="AN191" s="257">
        <f t="shared" si="222"/>
        <v>0</v>
      </c>
      <c r="AO191" s="257">
        <f t="shared" si="222"/>
        <v>0</v>
      </c>
      <c r="AP191" s="257">
        <f t="shared" si="222"/>
        <v>0</v>
      </c>
      <c r="AQ191" s="257">
        <f t="shared" si="222"/>
        <v>0</v>
      </c>
      <c r="AR191" s="257">
        <f t="shared" ref="AR191:BW191" si="223">AR128</f>
        <v>0</v>
      </c>
      <c r="AS191" s="257">
        <f t="shared" si="223"/>
        <v>0</v>
      </c>
      <c r="AT191" s="257">
        <f t="shared" si="223"/>
        <v>0</v>
      </c>
      <c r="AU191" s="257">
        <f t="shared" si="223"/>
        <v>0</v>
      </c>
      <c r="AV191" s="257">
        <f t="shared" si="223"/>
        <v>0</v>
      </c>
      <c r="AW191" s="257">
        <f t="shared" si="223"/>
        <v>0</v>
      </c>
      <c r="AX191" s="257">
        <f t="shared" si="223"/>
        <v>0</v>
      </c>
      <c r="AY191" s="257">
        <f t="shared" si="223"/>
        <v>0</v>
      </c>
      <c r="AZ191" s="257">
        <f t="shared" si="223"/>
        <v>0</v>
      </c>
      <c r="BA191" s="257">
        <f t="shared" si="223"/>
        <v>0</v>
      </c>
      <c r="BB191" s="257">
        <f t="shared" si="223"/>
        <v>0</v>
      </c>
      <c r="BC191" s="257">
        <f t="shared" si="223"/>
        <v>0</v>
      </c>
      <c r="BD191" s="257">
        <f t="shared" si="223"/>
        <v>0</v>
      </c>
      <c r="BE191" s="257">
        <f t="shared" si="223"/>
        <v>0</v>
      </c>
      <c r="BF191" s="257">
        <f t="shared" si="223"/>
        <v>0</v>
      </c>
      <c r="BG191" s="257">
        <f t="shared" si="223"/>
        <v>0</v>
      </c>
      <c r="BH191" s="257">
        <f t="shared" si="223"/>
        <v>0</v>
      </c>
      <c r="BI191" s="257">
        <f t="shared" si="223"/>
        <v>0</v>
      </c>
      <c r="BJ191" s="257">
        <f t="shared" si="223"/>
        <v>0</v>
      </c>
      <c r="BK191" s="257">
        <f t="shared" si="223"/>
        <v>0</v>
      </c>
      <c r="BL191" s="257">
        <f t="shared" si="223"/>
        <v>0</v>
      </c>
      <c r="BM191" s="257">
        <f t="shared" si="223"/>
        <v>0</v>
      </c>
      <c r="BN191" s="257">
        <f t="shared" si="223"/>
        <v>0</v>
      </c>
      <c r="BO191" s="257">
        <f t="shared" si="223"/>
        <v>0</v>
      </c>
      <c r="BP191" s="257">
        <f t="shared" si="223"/>
        <v>0</v>
      </c>
      <c r="BQ191" s="257">
        <f t="shared" si="223"/>
        <v>0</v>
      </c>
      <c r="BR191" s="257">
        <f t="shared" si="223"/>
        <v>0</v>
      </c>
      <c r="BS191" s="257">
        <f t="shared" si="223"/>
        <v>0</v>
      </c>
      <c r="BT191" s="257">
        <f t="shared" si="223"/>
        <v>0</v>
      </c>
      <c r="BU191" s="257">
        <f t="shared" si="223"/>
        <v>0</v>
      </c>
      <c r="BV191" s="257">
        <f t="shared" si="223"/>
        <v>0</v>
      </c>
      <c r="BW191" s="257">
        <f t="shared" si="223"/>
        <v>0</v>
      </c>
      <c r="BX191" s="257">
        <f t="shared" ref="BX191:CV191" si="224">BX128</f>
        <v>0</v>
      </c>
      <c r="BY191" s="257">
        <f t="shared" si="224"/>
        <v>0</v>
      </c>
      <c r="BZ191" s="257">
        <f t="shared" si="224"/>
        <v>0</v>
      </c>
      <c r="CA191" s="257">
        <f t="shared" si="224"/>
        <v>0</v>
      </c>
      <c r="CB191" s="257">
        <f t="shared" si="224"/>
        <v>0</v>
      </c>
      <c r="CC191" s="257">
        <f t="shared" si="224"/>
        <v>0</v>
      </c>
      <c r="CD191" s="257">
        <f t="shared" si="224"/>
        <v>0</v>
      </c>
      <c r="CE191" s="257">
        <f t="shared" si="224"/>
        <v>0</v>
      </c>
      <c r="CF191" s="257">
        <f t="shared" si="224"/>
        <v>0</v>
      </c>
      <c r="CG191" s="257">
        <f t="shared" si="224"/>
        <v>0</v>
      </c>
      <c r="CH191" s="257">
        <f t="shared" si="224"/>
        <v>0</v>
      </c>
      <c r="CI191" s="257">
        <f t="shared" si="224"/>
        <v>0</v>
      </c>
      <c r="CJ191" s="257">
        <f t="shared" si="224"/>
        <v>0</v>
      </c>
      <c r="CK191" s="257">
        <f t="shared" si="224"/>
        <v>0</v>
      </c>
      <c r="CL191" s="257">
        <f t="shared" si="224"/>
        <v>0</v>
      </c>
      <c r="CM191" s="257">
        <f t="shared" si="224"/>
        <v>0</v>
      </c>
      <c r="CN191" s="257">
        <f t="shared" si="224"/>
        <v>0</v>
      </c>
      <c r="CO191" s="257">
        <f t="shared" si="224"/>
        <v>0</v>
      </c>
      <c r="CP191" s="257">
        <f t="shared" si="224"/>
        <v>0</v>
      </c>
      <c r="CQ191" s="257">
        <f t="shared" si="224"/>
        <v>0</v>
      </c>
      <c r="CR191" s="257">
        <f t="shared" si="224"/>
        <v>0</v>
      </c>
      <c r="CS191" s="257">
        <f t="shared" si="224"/>
        <v>0</v>
      </c>
      <c r="CT191" s="257">
        <f t="shared" si="224"/>
        <v>0</v>
      </c>
      <c r="CU191" s="257">
        <f t="shared" si="224"/>
        <v>0</v>
      </c>
      <c r="CV191" s="257">
        <f t="shared" si="224"/>
        <v>0</v>
      </c>
    </row>
    <row r="192" spans="2:104" ht="16.149999999999999">
      <c r="E192" s="1" t="s">
        <v>565</v>
      </c>
      <c r="G192" s="1" t="s">
        <v>164</v>
      </c>
      <c r="H192" s="29" t="s">
        <v>562</v>
      </c>
      <c r="J192" s="256">
        <f>SUM(L192:CU192)</f>
        <v>0</v>
      </c>
      <c r="L192" s="257">
        <f t="shared" ref="L192:AQ192" si="225">L184</f>
        <v>0</v>
      </c>
      <c r="M192" s="257">
        <f t="shared" si="225"/>
        <v>0</v>
      </c>
      <c r="N192" s="257">
        <f t="shared" si="225"/>
        <v>0</v>
      </c>
      <c r="O192" s="257">
        <f t="shared" si="225"/>
        <v>0</v>
      </c>
      <c r="P192" s="257">
        <f t="shared" si="225"/>
        <v>0</v>
      </c>
      <c r="Q192" s="257">
        <f t="shared" si="225"/>
        <v>0</v>
      </c>
      <c r="R192" s="257">
        <f t="shared" si="225"/>
        <v>0</v>
      </c>
      <c r="S192" s="257">
        <f t="shared" si="225"/>
        <v>0</v>
      </c>
      <c r="T192" s="257">
        <f t="shared" si="225"/>
        <v>0</v>
      </c>
      <c r="U192" s="257">
        <f t="shared" si="225"/>
        <v>0</v>
      </c>
      <c r="V192" s="257">
        <f t="shared" si="225"/>
        <v>0</v>
      </c>
      <c r="W192" s="257">
        <f t="shared" si="225"/>
        <v>0</v>
      </c>
      <c r="X192" s="257">
        <f t="shared" si="225"/>
        <v>0</v>
      </c>
      <c r="Y192" s="257">
        <f t="shared" si="225"/>
        <v>0</v>
      </c>
      <c r="Z192" s="257">
        <f t="shared" si="225"/>
        <v>0</v>
      </c>
      <c r="AA192" s="257">
        <f t="shared" si="225"/>
        <v>0</v>
      </c>
      <c r="AB192" s="257">
        <f t="shared" si="225"/>
        <v>0</v>
      </c>
      <c r="AC192" s="257">
        <f t="shared" si="225"/>
        <v>0</v>
      </c>
      <c r="AD192" s="257">
        <f t="shared" si="225"/>
        <v>0</v>
      </c>
      <c r="AE192" s="257">
        <f t="shared" si="225"/>
        <v>0</v>
      </c>
      <c r="AF192" s="257">
        <f t="shared" si="225"/>
        <v>0</v>
      </c>
      <c r="AG192" s="257">
        <f t="shared" si="225"/>
        <v>0</v>
      </c>
      <c r="AH192" s="257">
        <f t="shared" si="225"/>
        <v>0</v>
      </c>
      <c r="AI192" s="257">
        <f t="shared" si="225"/>
        <v>0</v>
      </c>
      <c r="AJ192" s="257">
        <f t="shared" si="225"/>
        <v>0</v>
      </c>
      <c r="AK192" s="257">
        <f t="shared" si="225"/>
        <v>0</v>
      </c>
      <c r="AL192" s="257">
        <f t="shared" si="225"/>
        <v>0</v>
      </c>
      <c r="AM192" s="257">
        <f t="shared" si="225"/>
        <v>0</v>
      </c>
      <c r="AN192" s="257">
        <f t="shared" si="225"/>
        <v>0</v>
      </c>
      <c r="AO192" s="257">
        <f t="shared" si="225"/>
        <v>0</v>
      </c>
      <c r="AP192" s="257">
        <f t="shared" si="225"/>
        <v>0</v>
      </c>
      <c r="AQ192" s="257">
        <f t="shared" si="225"/>
        <v>0</v>
      </c>
      <c r="AR192" s="257">
        <f t="shared" ref="AR192:BW192" si="226">AR184</f>
        <v>0</v>
      </c>
      <c r="AS192" s="257">
        <f t="shared" si="226"/>
        <v>0</v>
      </c>
      <c r="AT192" s="257">
        <f t="shared" si="226"/>
        <v>0</v>
      </c>
      <c r="AU192" s="257">
        <f t="shared" si="226"/>
        <v>0</v>
      </c>
      <c r="AV192" s="257">
        <f t="shared" si="226"/>
        <v>0</v>
      </c>
      <c r="AW192" s="257">
        <f t="shared" si="226"/>
        <v>0</v>
      </c>
      <c r="AX192" s="257">
        <f t="shared" si="226"/>
        <v>0</v>
      </c>
      <c r="AY192" s="257">
        <f t="shared" si="226"/>
        <v>0</v>
      </c>
      <c r="AZ192" s="257">
        <f t="shared" si="226"/>
        <v>0</v>
      </c>
      <c r="BA192" s="257">
        <f t="shared" si="226"/>
        <v>0</v>
      </c>
      <c r="BB192" s="257">
        <f t="shared" si="226"/>
        <v>0</v>
      </c>
      <c r="BC192" s="257">
        <f t="shared" si="226"/>
        <v>0</v>
      </c>
      <c r="BD192" s="257">
        <f t="shared" si="226"/>
        <v>0</v>
      </c>
      <c r="BE192" s="257">
        <f t="shared" si="226"/>
        <v>0</v>
      </c>
      <c r="BF192" s="257">
        <f t="shared" si="226"/>
        <v>0</v>
      </c>
      <c r="BG192" s="257">
        <f t="shared" si="226"/>
        <v>0</v>
      </c>
      <c r="BH192" s="257">
        <f t="shared" si="226"/>
        <v>0</v>
      </c>
      <c r="BI192" s="257">
        <f t="shared" si="226"/>
        <v>0</v>
      </c>
      <c r="BJ192" s="257">
        <f t="shared" si="226"/>
        <v>0</v>
      </c>
      <c r="BK192" s="257">
        <f t="shared" si="226"/>
        <v>0</v>
      </c>
      <c r="BL192" s="257">
        <f t="shared" si="226"/>
        <v>0</v>
      </c>
      <c r="BM192" s="257">
        <f t="shared" si="226"/>
        <v>0</v>
      </c>
      <c r="BN192" s="257">
        <f t="shared" si="226"/>
        <v>0</v>
      </c>
      <c r="BO192" s="257">
        <f t="shared" si="226"/>
        <v>0</v>
      </c>
      <c r="BP192" s="257">
        <f t="shared" si="226"/>
        <v>0</v>
      </c>
      <c r="BQ192" s="257">
        <f t="shared" si="226"/>
        <v>0</v>
      </c>
      <c r="BR192" s="257">
        <f t="shared" si="226"/>
        <v>0</v>
      </c>
      <c r="BS192" s="257">
        <f t="shared" si="226"/>
        <v>0</v>
      </c>
      <c r="BT192" s="257">
        <f t="shared" si="226"/>
        <v>0</v>
      </c>
      <c r="BU192" s="257">
        <f t="shared" si="226"/>
        <v>0</v>
      </c>
      <c r="BV192" s="257">
        <f t="shared" si="226"/>
        <v>0</v>
      </c>
      <c r="BW192" s="257">
        <f t="shared" si="226"/>
        <v>0</v>
      </c>
      <c r="BX192" s="257">
        <f t="shared" ref="BX192:CV192" si="227">BX184</f>
        <v>0</v>
      </c>
      <c r="BY192" s="257">
        <f t="shared" si="227"/>
        <v>0</v>
      </c>
      <c r="BZ192" s="257">
        <f t="shared" si="227"/>
        <v>0</v>
      </c>
      <c r="CA192" s="257">
        <f t="shared" si="227"/>
        <v>0</v>
      </c>
      <c r="CB192" s="257">
        <f t="shared" si="227"/>
        <v>0</v>
      </c>
      <c r="CC192" s="257">
        <f t="shared" si="227"/>
        <v>0</v>
      </c>
      <c r="CD192" s="257">
        <f t="shared" si="227"/>
        <v>0</v>
      </c>
      <c r="CE192" s="257">
        <f t="shared" si="227"/>
        <v>0</v>
      </c>
      <c r="CF192" s="257">
        <f t="shared" si="227"/>
        <v>0</v>
      </c>
      <c r="CG192" s="257">
        <f t="shared" si="227"/>
        <v>0</v>
      </c>
      <c r="CH192" s="257">
        <f t="shared" si="227"/>
        <v>0</v>
      </c>
      <c r="CI192" s="257">
        <f t="shared" si="227"/>
        <v>0</v>
      </c>
      <c r="CJ192" s="257">
        <f t="shared" si="227"/>
        <v>0</v>
      </c>
      <c r="CK192" s="257">
        <f t="shared" si="227"/>
        <v>0</v>
      </c>
      <c r="CL192" s="257">
        <f t="shared" si="227"/>
        <v>0</v>
      </c>
      <c r="CM192" s="257">
        <f t="shared" si="227"/>
        <v>0</v>
      </c>
      <c r="CN192" s="257">
        <f t="shared" si="227"/>
        <v>0</v>
      </c>
      <c r="CO192" s="257">
        <f t="shared" si="227"/>
        <v>0</v>
      </c>
      <c r="CP192" s="257">
        <f t="shared" si="227"/>
        <v>0</v>
      </c>
      <c r="CQ192" s="257">
        <f t="shared" si="227"/>
        <v>0</v>
      </c>
      <c r="CR192" s="257">
        <f t="shared" si="227"/>
        <v>0</v>
      </c>
      <c r="CS192" s="257">
        <f t="shared" si="227"/>
        <v>0</v>
      </c>
      <c r="CT192" s="257">
        <f t="shared" si="227"/>
        <v>0</v>
      </c>
      <c r="CU192" s="257">
        <f t="shared" si="227"/>
        <v>0</v>
      </c>
      <c r="CV192" s="257">
        <f t="shared" si="227"/>
        <v>0</v>
      </c>
    </row>
    <row r="193" spans="2:103" ht="16.149999999999999">
      <c r="E193" s="1" t="s">
        <v>545</v>
      </c>
      <c r="G193" s="1" t="s">
        <v>164</v>
      </c>
      <c r="H193" s="1" t="s">
        <v>566</v>
      </c>
      <c r="J193" s="256" t="e">
        <f ca="1">SUM(L193:CU193)</f>
        <v>#N/A</v>
      </c>
      <c r="L193" s="257">
        <f>L166</f>
        <v>0</v>
      </c>
      <c r="M193" s="257" t="e">
        <f t="shared" ref="M193:BX193" ca="1" si="228">M166</f>
        <v>#N/A</v>
      </c>
      <c r="N193" s="257" t="e">
        <f t="shared" ca="1" si="228"/>
        <v>#N/A</v>
      </c>
      <c r="O193" s="257" t="e">
        <f t="shared" ca="1" si="228"/>
        <v>#N/A</v>
      </c>
      <c r="P193" s="257" t="e">
        <f ca="1">P166</f>
        <v>#N/A</v>
      </c>
      <c r="Q193" s="257" t="e">
        <f t="shared" ca="1" si="228"/>
        <v>#N/A</v>
      </c>
      <c r="R193" s="257" t="e">
        <f t="shared" ca="1" si="228"/>
        <v>#N/A</v>
      </c>
      <c r="S193" s="257" t="e">
        <f t="shared" ca="1" si="228"/>
        <v>#N/A</v>
      </c>
      <c r="T193" s="257" t="e">
        <f t="shared" ca="1" si="228"/>
        <v>#N/A</v>
      </c>
      <c r="U193" s="257" t="e">
        <f t="shared" ca="1" si="228"/>
        <v>#N/A</v>
      </c>
      <c r="V193" s="257" t="e">
        <f t="shared" ca="1" si="228"/>
        <v>#N/A</v>
      </c>
      <c r="W193" s="257" t="e">
        <f t="shared" ca="1" si="228"/>
        <v>#N/A</v>
      </c>
      <c r="X193" s="257" t="e">
        <f t="shared" ca="1" si="228"/>
        <v>#N/A</v>
      </c>
      <c r="Y193" s="257" t="e">
        <f t="shared" ca="1" si="228"/>
        <v>#N/A</v>
      </c>
      <c r="Z193" s="257" t="e">
        <f t="shared" ca="1" si="228"/>
        <v>#N/A</v>
      </c>
      <c r="AA193" s="257" t="e">
        <f t="shared" ca="1" si="228"/>
        <v>#N/A</v>
      </c>
      <c r="AB193" s="257" t="e">
        <f t="shared" ca="1" si="228"/>
        <v>#N/A</v>
      </c>
      <c r="AC193" s="257" t="e">
        <f t="shared" ca="1" si="228"/>
        <v>#N/A</v>
      </c>
      <c r="AD193" s="257" t="e">
        <f t="shared" ca="1" si="228"/>
        <v>#N/A</v>
      </c>
      <c r="AE193" s="257" t="e">
        <f t="shared" ca="1" si="228"/>
        <v>#N/A</v>
      </c>
      <c r="AF193" s="257" t="e">
        <f t="shared" ca="1" si="228"/>
        <v>#N/A</v>
      </c>
      <c r="AG193" s="257" t="e">
        <f t="shared" ca="1" si="228"/>
        <v>#N/A</v>
      </c>
      <c r="AH193" s="257" t="e">
        <f t="shared" ca="1" si="228"/>
        <v>#N/A</v>
      </c>
      <c r="AI193" s="257" t="e">
        <f t="shared" ca="1" si="228"/>
        <v>#N/A</v>
      </c>
      <c r="AJ193" s="257" t="e">
        <f t="shared" ca="1" si="228"/>
        <v>#N/A</v>
      </c>
      <c r="AK193" s="257" t="e">
        <f t="shared" ca="1" si="228"/>
        <v>#N/A</v>
      </c>
      <c r="AL193" s="257" t="e">
        <f t="shared" ca="1" si="228"/>
        <v>#N/A</v>
      </c>
      <c r="AM193" s="257" t="e">
        <f t="shared" ca="1" si="228"/>
        <v>#N/A</v>
      </c>
      <c r="AN193" s="257" t="e">
        <f t="shared" ca="1" si="228"/>
        <v>#N/A</v>
      </c>
      <c r="AO193" s="257" t="e">
        <f t="shared" ca="1" si="228"/>
        <v>#N/A</v>
      </c>
      <c r="AP193" s="257" t="e">
        <f t="shared" ca="1" si="228"/>
        <v>#N/A</v>
      </c>
      <c r="AQ193" s="257" t="e">
        <f t="shared" ca="1" si="228"/>
        <v>#N/A</v>
      </c>
      <c r="AR193" s="257" t="e">
        <f t="shared" ca="1" si="228"/>
        <v>#N/A</v>
      </c>
      <c r="AS193" s="257" t="e">
        <f t="shared" ca="1" si="228"/>
        <v>#N/A</v>
      </c>
      <c r="AT193" s="257" t="e">
        <f t="shared" ca="1" si="228"/>
        <v>#N/A</v>
      </c>
      <c r="AU193" s="257" t="e">
        <f t="shared" ca="1" si="228"/>
        <v>#N/A</v>
      </c>
      <c r="AV193" s="257" t="e">
        <f t="shared" ca="1" si="228"/>
        <v>#N/A</v>
      </c>
      <c r="AW193" s="257" t="e">
        <f t="shared" ca="1" si="228"/>
        <v>#N/A</v>
      </c>
      <c r="AX193" s="257" t="e">
        <f t="shared" ca="1" si="228"/>
        <v>#N/A</v>
      </c>
      <c r="AY193" s="257" t="e">
        <f t="shared" ca="1" si="228"/>
        <v>#N/A</v>
      </c>
      <c r="AZ193" s="257" t="e">
        <f t="shared" ca="1" si="228"/>
        <v>#N/A</v>
      </c>
      <c r="BA193" s="257" t="e">
        <f t="shared" ca="1" si="228"/>
        <v>#N/A</v>
      </c>
      <c r="BB193" s="257" t="e">
        <f t="shared" ca="1" si="228"/>
        <v>#N/A</v>
      </c>
      <c r="BC193" s="257" t="e">
        <f t="shared" ca="1" si="228"/>
        <v>#N/A</v>
      </c>
      <c r="BD193" s="257" t="e">
        <f t="shared" ca="1" si="228"/>
        <v>#N/A</v>
      </c>
      <c r="BE193" s="257" t="e">
        <f t="shared" ca="1" si="228"/>
        <v>#N/A</v>
      </c>
      <c r="BF193" s="257" t="e">
        <f t="shared" ca="1" si="228"/>
        <v>#N/A</v>
      </c>
      <c r="BG193" s="257" t="e">
        <f t="shared" ca="1" si="228"/>
        <v>#N/A</v>
      </c>
      <c r="BH193" s="257" t="e">
        <f t="shared" ca="1" si="228"/>
        <v>#N/A</v>
      </c>
      <c r="BI193" s="257" t="e">
        <f t="shared" ca="1" si="228"/>
        <v>#N/A</v>
      </c>
      <c r="BJ193" s="257" t="e">
        <f t="shared" ca="1" si="228"/>
        <v>#N/A</v>
      </c>
      <c r="BK193" s="257" t="e">
        <f t="shared" ca="1" si="228"/>
        <v>#N/A</v>
      </c>
      <c r="BL193" s="257" t="e">
        <f t="shared" ca="1" si="228"/>
        <v>#N/A</v>
      </c>
      <c r="BM193" s="257" t="e">
        <f t="shared" ca="1" si="228"/>
        <v>#N/A</v>
      </c>
      <c r="BN193" s="257" t="e">
        <f t="shared" ca="1" si="228"/>
        <v>#N/A</v>
      </c>
      <c r="BO193" s="257" t="e">
        <f t="shared" ca="1" si="228"/>
        <v>#N/A</v>
      </c>
      <c r="BP193" s="257" t="e">
        <f t="shared" ca="1" si="228"/>
        <v>#N/A</v>
      </c>
      <c r="BQ193" s="257" t="e">
        <f t="shared" ca="1" si="228"/>
        <v>#N/A</v>
      </c>
      <c r="BR193" s="257" t="e">
        <f t="shared" ca="1" si="228"/>
        <v>#N/A</v>
      </c>
      <c r="BS193" s="257" t="e">
        <f t="shared" ca="1" si="228"/>
        <v>#N/A</v>
      </c>
      <c r="BT193" s="257" t="e">
        <f t="shared" ca="1" si="228"/>
        <v>#N/A</v>
      </c>
      <c r="BU193" s="257" t="e">
        <f t="shared" ca="1" si="228"/>
        <v>#N/A</v>
      </c>
      <c r="BV193" s="257" t="e">
        <f t="shared" ca="1" si="228"/>
        <v>#N/A</v>
      </c>
      <c r="BW193" s="257" t="e">
        <f t="shared" ca="1" si="228"/>
        <v>#N/A</v>
      </c>
      <c r="BX193" s="257" t="e">
        <f t="shared" ca="1" si="228"/>
        <v>#N/A</v>
      </c>
      <c r="BY193" s="257" t="e">
        <f t="shared" ref="BY193:CV193" ca="1" si="229">BY166</f>
        <v>#N/A</v>
      </c>
      <c r="BZ193" s="257" t="e">
        <f t="shared" ca="1" si="229"/>
        <v>#N/A</v>
      </c>
      <c r="CA193" s="257" t="e">
        <f t="shared" ca="1" si="229"/>
        <v>#N/A</v>
      </c>
      <c r="CB193" s="257" t="e">
        <f t="shared" ca="1" si="229"/>
        <v>#N/A</v>
      </c>
      <c r="CC193" s="257" t="e">
        <f t="shared" ca="1" si="229"/>
        <v>#N/A</v>
      </c>
      <c r="CD193" s="257" t="e">
        <f t="shared" ca="1" si="229"/>
        <v>#N/A</v>
      </c>
      <c r="CE193" s="257" t="e">
        <f t="shared" ca="1" si="229"/>
        <v>#N/A</v>
      </c>
      <c r="CF193" s="257" t="e">
        <f t="shared" ca="1" si="229"/>
        <v>#N/A</v>
      </c>
      <c r="CG193" s="257" t="e">
        <f t="shared" ca="1" si="229"/>
        <v>#N/A</v>
      </c>
      <c r="CH193" s="257" t="e">
        <f t="shared" ca="1" si="229"/>
        <v>#N/A</v>
      </c>
      <c r="CI193" s="257" t="e">
        <f t="shared" ca="1" si="229"/>
        <v>#N/A</v>
      </c>
      <c r="CJ193" s="257" t="e">
        <f t="shared" ca="1" si="229"/>
        <v>#N/A</v>
      </c>
      <c r="CK193" s="257" t="e">
        <f t="shared" ca="1" si="229"/>
        <v>#N/A</v>
      </c>
      <c r="CL193" s="257" t="e">
        <f t="shared" ca="1" si="229"/>
        <v>#N/A</v>
      </c>
      <c r="CM193" s="257" t="e">
        <f t="shared" ca="1" si="229"/>
        <v>#N/A</v>
      </c>
      <c r="CN193" s="257" t="e">
        <f t="shared" ca="1" si="229"/>
        <v>#N/A</v>
      </c>
      <c r="CO193" s="257" t="e">
        <f t="shared" ca="1" si="229"/>
        <v>#N/A</v>
      </c>
      <c r="CP193" s="257" t="e">
        <f t="shared" ca="1" si="229"/>
        <v>#N/A</v>
      </c>
      <c r="CQ193" s="257" t="e">
        <f t="shared" ca="1" si="229"/>
        <v>#N/A</v>
      </c>
      <c r="CR193" s="257" t="e">
        <f t="shared" ca="1" si="229"/>
        <v>#N/A</v>
      </c>
      <c r="CS193" s="257" t="e">
        <f t="shared" ca="1" si="229"/>
        <v>#N/A</v>
      </c>
      <c r="CT193" s="257" t="e">
        <f t="shared" ca="1" si="229"/>
        <v>#N/A</v>
      </c>
      <c r="CU193" s="257" t="e">
        <f t="shared" ca="1" si="229"/>
        <v>#N/A</v>
      </c>
      <c r="CV193" s="257" t="e">
        <f t="shared" ca="1" si="229"/>
        <v>#N/A</v>
      </c>
    </row>
    <row r="194" spans="2:103" ht="16.149999999999999">
      <c r="E194" s="1" t="s">
        <v>466</v>
      </c>
      <c r="G194" s="1" t="s">
        <v>164</v>
      </c>
      <c r="H194" s="29" t="s">
        <v>469</v>
      </c>
      <c r="J194" s="256">
        <f>SUM(L194:CU194)</f>
        <v>0</v>
      </c>
      <c r="L194" s="257">
        <f t="shared" ref="L194:AQ194" si="230">L30</f>
        <v>0</v>
      </c>
      <c r="M194" s="257">
        <f t="shared" si="230"/>
        <v>0</v>
      </c>
      <c r="N194" s="257">
        <f t="shared" si="230"/>
        <v>0</v>
      </c>
      <c r="O194" s="257">
        <f t="shared" si="230"/>
        <v>0</v>
      </c>
      <c r="P194" s="257">
        <f t="shared" si="230"/>
        <v>0</v>
      </c>
      <c r="Q194" s="257">
        <f t="shared" si="230"/>
        <v>0</v>
      </c>
      <c r="R194" s="257">
        <f t="shared" si="230"/>
        <v>0</v>
      </c>
      <c r="S194" s="257">
        <f t="shared" si="230"/>
        <v>0</v>
      </c>
      <c r="T194" s="257">
        <f t="shared" si="230"/>
        <v>0</v>
      </c>
      <c r="U194" s="257">
        <f t="shared" si="230"/>
        <v>0</v>
      </c>
      <c r="V194" s="257">
        <f t="shared" si="230"/>
        <v>0</v>
      </c>
      <c r="W194" s="257">
        <f t="shared" si="230"/>
        <v>0</v>
      </c>
      <c r="X194" s="257">
        <f t="shared" si="230"/>
        <v>0</v>
      </c>
      <c r="Y194" s="257">
        <f t="shared" si="230"/>
        <v>0</v>
      </c>
      <c r="Z194" s="257">
        <f t="shared" si="230"/>
        <v>0</v>
      </c>
      <c r="AA194" s="257">
        <f t="shared" si="230"/>
        <v>0</v>
      </c>
      <c r="AB194" s="257">
        <f t="shared" si="230"/>
        <v>0</v>
      </c>
      <c r="AC194" s="257">
        <f t="shared" si="230"/>
        <v>0</v>
      </c>
      <c r="AD194" s="257">
        <f t="shared" si="230"/>
        <v>0</v>
      </c>
      <c r="AE194" s="257">
        <f t="shared" si="230"/>
        <v>0</v>
      </c>
      <c r="AF194" s="257">
        <f t="shared" si="230"/>
        <v>0</v>
      </c>
      <c r="AG194" s="257">
        <f t="shared" si="230"/>
        <v>0</v>
      </c>
      <c r="AH194" s="257">
        <f t="shared" si="230"/>
        <v>0</v>
      </c>
      <c r="AI194" s="257">
        <f t="shared" si="230"/>
        <v>0</v>
      </c>
      <c r="AJ194" s="257">
        <f t="shared" si="230"/>
        <v>0</v>
      </c>
      <c r="AK194" s="257">
        <f t="shared" si="230"/>
        <v>0</v>
      </c>
      <c r="AL194" s="257">
        <f t="shared" si="230"/>
        <v>0</v>
      </c>
      <c r="AM194" s="257">
        <f t="shared" si="230"/>
        <v>0</v>
      </c>
      <c r="AN194" s="257">
        <f t="shared" si="230"/>
        <v>0</v>
      </c>
      <c r="AO194" s="257">
        <f t="shared" si="230"/>
        <v>0</v>
      </c>
      <c r="AP194" s="257">
        <f t="shared" si="230"/>
        <v>0</v>
      </c>
      <c r="AQ194" s="257">
        <f t="shared" si="230"/>
        <v>0</v>
      </c>
      <c r="AR194" s="257">
        <f t="shared" ref="AR194:BW194" si="231">AR30</f>
        <v>0</v>
      </c>
      <c r="AS194" s="257">
        <f t="shared" si="231"/>
        <v>0</v>
      </c>
      <c r="AT194" s="257">
        <f t="shared" si="231"/>
        <v>0</v>
      </c>
      <c r="AU194" s="257">
        <f t="shared" si="231"/>
        <v>0</v>
      </c>
      <c r="AV194" s="257">
        <f t="shared" si="231"/>
        <v>0</v>
      </c>
      <c r="AW194" s="257">
        <f t="shared" si="231"/>
        <v>0</v>
      </c>
      <c r="AX194" s="257">
        <f t="shared" si="231"/>
        <v>0</v>
      </c>
      <c r="AY194" s="257">
        <f t="shared" si="231"/>
        <v>0</v>
      </c>
      <c r="AZ194" s="257">
        <f t="shared" si="231"/>
        <v>0</v>
      </c>
      <c r="BA194" s="257">
        <f t="shared" si="231"/>
        <v>0</v>
      </c>
      <c r="BB194" s="257">
        <f t="shared" si="231"/>
        <v>0</v>
      </c>
      <c r="BC194" s="257">
        <f t="shared" si="231"/>
        <v>0</v>
      </c>
      <c r="BD194" s="257">
        <f t="shared" si="231"/>
        <v>0</v>
      </c>
      <c r="BE194" s="257">
        <f t="shared" si="231"/>
        <v>0</v>
      </c>
      <c r="BF194" s="257">
        <f t="shared" si="231"/>
        <v>0</v>
      </c>
      <c r="BG194" s="257">
        <f t="shared" si="231"/>
        <v>0</v>
      </c>
      <c r="BH194" s="257">
        <f t="shared" si="231"/>
        <v>0</v>
      </c>
      <c r="BI194" s="257">
        <f t="shared" si="231"/>
        <v>0</v>
      </c>
      <c r="BJ194" s="257">
        <f t="shared" si="231"/>
        <v>0</v>
      </c>
      <c r="BK194" s="257">
        <f t="shared" si="231"/>
        <v>0</v>
      </c>
      <c r="BL194" s="257">
        <f t="shared" si="231"/>
        <v>0</v>
      </c>
      <c r="BM194" s="257">
        <f t="shared" si="231"/>
        <v>0</v>
      </c>
      <c r="BN194" s="257">
        <f t="shared" si="231"/>
        <v>0</v>
      </c>
      <c r="BO194" s="257">
        <f t="shared" si="231"/>
        <v>0</v>
      </c>
      <c r="BP194" s="257">
        <f t="shared" si="231"/>
        <v>0</v>
      </c>
      <c r="BQ194" s="257">
        <f t="shared" si="231"/>
        <v>0</v>
      </c>
      <c r="BR194" s="257">
        <f t="shared" si="231"/>
        <v>0</v>
      </c>
      <c r="BS194" s="257">
        <f t="shared" si="231"/>
        <v>0</v>
      </c>
      <c r="BT194" s="257">
        <f t="shared" si="231"/>
        <v>0</v>
      </c>
      <c r="BU194" s="257">
        <f t="shared" si="231"/>
        <v>0</v>
      </c>
      <c r="BV194" s="257">
        <f t="shared" si="231"/>
        <v>0</v>
      </c>
      <c r="BW194" s="257">
        <f t="shared" si="231"/>
        <v>0</v>
      </c>
      <c r="BX194" s="257">
        <f t="shared" ref="BX194:CV194" si="232">BX30</f>
        <v>0</v>
      </c>
      <c r="BY194" s="257">
        <f t="shared" si="232"/>
        <v>0</v>
      </c>
      <c r="BZ194" s="257">
        <f t="shared" si="232"/>
        <v>0</v>
      </c>
      <c r="CA194" s="257">
        <f t="shared" si="232"/>
        <v>0</v>
      </c>
      <c r="CB194" s="257">
        <f t="shared" si="232"/>
        <v>0</v>
      </c>
      <c r="CC194" s="257">
        <f t="shared" si="232"/>
        <v>0</v>
      </c>
      <c r="CD194" s="257">
        <f t="shared" si="232"/>
        <v>0</v>
      </c>
      <c r="CE194" s="257">
        <f t="shared" si="232"/>
        <v>0</v>
      </c>
      <c r="CF194" s="257">
        <f t="shared" si="232"/>
        <v>0</v>
      </c>
      <c r="CG194" s="257">
        <f t="shared" si="232"/>
        <v>0</v>
      </c>
      <c r="CH194" s="257">
        <f t="shared" si="232"/>
        <v>0</v>
      </c>
      <c r="CI194" s="257">
        <f t="shared" si="232"/>
        <v>0</v>
      </c>
      <c r="CJ194" s="257">
        <f t="shared" si="232"/>
        <v>0</v>
      </c>
      <c r="CK194" s="257">
        <f t="shared" si="232"/>
        <v>0</v>
      </c>
      <c r="CL194" s="257">
        <f t="shared" si="232"/>
        <v>0</v>
      </c>
      <c r="CM194" s="257">
        <f t="shared" si="232"/>
        <v>0</v>
      </c>
      <c r="CN194" s="257">
        <f t="shared" si="232"/>
        <v>0</v>
      </c>
      <c r="CO194" s="257">
        <f t="shared" si="232"/>
        <v>0</v>
      </c>
      <c r="CP194" s="257">
        <f t="shared" si="232"/>
        <v>0</v>
      </c>
      <c r="CQ194" s="257">
        <f t="shared" si="232"/>
        <v>0</v>
      </c>
      <c r="CR194" s="257">
        <f t="shared" si="232"/>
        <v>0</v>
      </c>
      <c r="CS194" s="257">
        <f t="shared" si="232"/>
        <v>0</v>
      </c>
      <c r="CT194" s="257">
        <f t="shared" si="232"/>
        <v>0</v>
      </c>
      <c r="CU194" s="257">
        <f t="shared" si="232"/>
        <v>0</v>
      </c>
      <c r="CV194" s="257">
        <f t="shared" si="232"/>
        <v>0</v>
      </c>
    </row>
    <row r="195" spans="2:103" ht="16.149999999999999">
      <c r="E195" s="1" t="s">
        <v>479</v>
      </c>
      <c r="G195" s="1" t="s">
        <v>164</v>
      </c>
      <c r="H195" s="29" t="s">
        <v>480</v>
      </c>
      <c r="J195" s="256">
        <f>SUM(L195:CU195)</f>
        <v>0</v>
      </c>
      <c r="L195" s="257">
        <f>L100</f>
        <v>0</v>
      </c>
      <c r="M195" s="257">
        <f>M100</f>
        <v>0</v>
      </c>
      <c r="N195" s="257">
        <f t="shared" ref="N195:AQ195" si="233">N100</f>
        <v>0</v>
      </c>
      <c r="O195" s="257">
        <f t="shared" si="233"/>
        <v>0</v>
      </c>
      <c r="P195" s="257">
        <f t="shared" si="233"/>
        <v>0</v>
      </c>
      <c r="Q195" s="257">
        <f t="shared" si="233"/>
        <v>0</v>
      </c>
      <c r="R195" s="257">
        <f t="shared" si="233"/>
        <v>0</v>
      </c>
      <c r="S195" s="257">
        <f t="shared" si="233"/>
        <v>0</v>
      </c>
      <c r="T195" s="257">
        <f t="shared" si="233"/>
        <v>0</v>
      </c>
      <c r="U195" s="257">
        <f t="shared" si="233"/>
        <v>0</v>
      </c>
      <c r="V195" s="257">
        <f t="shared" si="233"/>
        <v>0</v>
      </c>
      <c r="W195" s="257">
        <f>W100</f>
        <v>0</v>
      </c>
      <c r="X195" s="257">
        <f t="shared" si="233"/>
        <v>0</v>
      </c>
      <c r="Y195" s="257">
        <f t="shared" si="233"/>
        <v>0</v>
      </c>
      <c r="Z195" s="257">
        <f t="shared" si="233"/>
        <v>0</v>
      </c>
      <c r="AA195" s="257">
        <f t="shared" si="233"/>
        <v>0</v>
      </c>
      <c r="AB195" s="257">
        <f t="shared" si="233"/>
        <v>0</v>
      </c>
      <c r="AC195" s="257">
        <f t="shared" si="233"/>
        <v>0</v>
      </c>
      <c r="AD195" s="257">
        <f t="shared" si="233"/>
        <v>0</v>
      </c>
      <c r="AE195" s="257">
        <f t="shared" si="233"/>
        <v>0</v>
      </c>
      <c r="AF195" s="257">
        <f t="shared" si="233"/>
        <v>0</v>
      </c>
      <c r="AG195" s="257">
        <f>AG100</f>
        <v>0</v>
      </c>
      <c r="AH195" s="257">
        <f t="shared" si="233"/>
        <v>0</v>
      </c>
      <c r="AI195" s="257">
        <f>AI100</f>
        <v>0</v>
      </c>
      <c r="AJ195" s="257">
        <f t="shared" si="233"/>
        <v>0</v>
      </c>
      <c r="AK195" s="257">
        <f t="shared" si="233"/>
        <v>0</v>
      </c>
      <c r="AL195" s="257">
        <f t="shared" si="233"/>
        <v>0</v>
      </c>
      <c r="AM195" s="257">
        <f t="shared" si="233"/>
        <v>0</v>
      </c>
      <c r="AN195" s="257">
        <f t="shared" si="233"/>
        <v>0</v>
      </c>
      <c r="AO195" s="257">
        <f t="shared" si="233"/>
        <v>0</v>
      </c>
      <c r="AP195" s="257">
        <f t="shared" si="233"/>
        <v>0</v>
      </c>
      <c r="AQ195" s="257">
        <f t="shared" si="233"/>
        <v>0</v>
      </c>
      <c r="AR195" s="257">
        <f t="shared" ref="AR195:BV195" si="234">AR100</f>
        <v>0</v>
      </c>
      <c r="AS195" s="257">
        <f t="shared" si="234"/>
        <v>0</v>
      </c>
      <c r="AT195" s="257">
        <f t="shared" si="234"/>
        <v>0</v>
      </c>
      <c r="AU195" s="257">
        <f t="shared" si="234"/>
        <v>0</v>
      </c>
      <c r="AV195" s="257">
        <f t="shared" si="234"/>
        <v>0</v>
      </c>
      <c r="AW195" s="257">
        <f t="shared" si="234"/>
        <v>0</v>
      </c>
      <c r="AX195" s="257">
        <f t="shared" si="234"/>
        <v>0</v>
      </c>
      <c r="AY195" s="257">
        <f t="shared" si="234"/>
        <v>0</v>
      </c>
      <c r="AZ195" s="257">
        <f t="shared" si="234"/>
        <v>0</v>
      </c>
      <c r="BA195" s="257">
        <f t="shared" si="234"/>
        <v>0</v>
      </c>
      <c r="BB195" s="257">
        <f t="shared" si="234"/>
        <v>0</v>
      </c>
      <c r="BC195" s="257">
        <f t="shared" si="234"/>
        <v>0</v>
      </c>
      <c r="BD195" s="257">
        <f t="shared" si="234"/>
        <v>0</v>
      </c>
      <c r="BE195" s="257">
        <f t="shared" si="234"/>
        <v>0</v>
      </c>
      <c r="BF195" s="257">
        <f t="shared" si="234"/>
        <v>0</v>
      </c>
      <c r="BG195" s="257">
        <f t="shared" si="234"/>
        <v>0</v>
      </c>
      <c r="BH195" s="257">
        <f t="shared" si="234"/>
        <v>0</v>
      </c>
      <c r="BI195" s="257">
        <f t="shared" si="234"/>
        <v>0</v>
      </c>
      <c r="BJ195" s="257">
        <f t="shared" si="234"/>
        <v>0</v>
      </c>
      <c r="BK195" s="257">
        <f t="shared" si="234"/>
        <v>0</v>
      </c>
      <c r="BL195" s="257">
        <f t="shared" si="234"/>
        <v>0</v>
      </c>
      <c r="BM195" s="257">
        <f t="shared" si="234"/>
        <v>0</v>
      </c>
      <c r="BN195" s="257">
        <f t="shared" si="234"/>
        <v>0</v>
      </c>
      <c r="BO195" s="257">
        <f t="shared" si="234"/>
        <v>0</v>
      </c>
      <c r="BP195" s="257">
        <f t="shared" si="234"/>
        <v>0</v>
      </c>
      <c r="BQ195" s="257">
        <f t="shared" si="234"/>
        <v>0</v>
      </c>
      <c r="BR195" s="257">
        <f t="shared" si="234"/>
        <v>0</v>
      </c>
      <c r="BS195" s="257">
        <f t="shared" si="234"/>
        <v>0</v>
      </c>
      <c r="BT195" s="257">
        <f t="shared" si="234"/>
        <v>0</v>
      </c>
      <c r="BU195" s="257">
        <f t="shared" si="234"/>
        <v>0</v>
      </c>
      <c r="BV195" s="257">
        <f t="shared" si="234"/>
        <v>0</v>
      </c>
      <c r="BW195" s="257">
        <f>BW100</f>
        <v>0</v>
      </c>
      <c r="BX195" s="257">
        <f t="shared" ref="BX195:CV195" si="235">BX100</f>
        <v>0</v>
      </c>
      <c r="BY195" s="257">
        <f t="shared" si="235"/>
        <v>0</v>
      </c>
      <c r="BZ195" s="257">
        <f t="shared" si="235"/>
        <v>0</v>
      </c>
      <c r="CA195" s="257">
        <f t="shared" si="235"/>
        <v>0</v>
      </c>
      <c r="CB195" s="257">
        <f t="shared" si="235"/>
        <v>0</v>
      </c>
      <c r="CC195" s="257">
        <f t="shared" si="235"/>
        <v>0</v>
      </c>
      <c r="CD195" s="257">
        <f t="shared" si="235"/>
        <v>0</v>
      </c>
      <c r="CE195" s="257">
        <f t="shared" si="235"/>
        <v>0</v>
      </c>
      <c r="CF195" s="257">
        <f t="shared" si="235"/>
        <v>0</v>
      </c>
      <c r="CG195" s="257">
        <f t="shared" si="235"/>
        <v>0</v>
      </c>
      <c r="CH195" s="257">
        <f t="shared" si="235"/>
        <v>0</v>
      </c>
      <c r="CI195" s="257">
        <f t="shared" si="235"/>
        <v>0</v>
      </c>
      <c r="CJ195" s="257">
        <f t="shared" si="235"/>
        <v>0</v>
      </c>
      <c r="CK195" s="257">
        <f t="shared" si="235"/>
        <v>0</v>
      </c>
      <c r="CL195" s="257">
        <f>CL100</f>
        <v>0</v>
      </c>
      <c r="CM195" s="257">
        <f t="shared" si="235"/>
        <v>0</v>
      </c>
      <c r="CN195" s="257">
        <f t="shared" si="235"/>
        <v>0</v>
      </c>
      <c r="CO195" s="257">
        <f t="shared" si="235"/>
        <v>0</v>
      </c>
      <c r="CP195" s="257">
        <f t="shared" si="235"/>
        <v>0</v>
      </c>
      <c r="CQ195" s="257">
        <f t="shared" si="235"/>
        <v>0</v>
      </c>
      <c r="CR195" s="257">
        <f t="shared" si="235"/>
        <v>0</v>
      </c>
      <c r="CS195" s="257">
        <f t="shared" si="235"/>
        <v>0</v>
      </c>
      <c r="CT195" s="257">
        <f t="shared" si="235"/>
        <v>0</v>
      </c>
      <c r="CU195" s="257">
        <f t="shared" si="235"/>
        <v>0</v>
      </c>
      <c r="CV195" s="257">
        <f t="shared" si="235"/>
        <v>0</v>
      </c>
    </row>
    <row r="196" spans="2:103">
      <c r="F196"/>
      <c r="H196" s="1"/>
      <c r="I196"/>
      <c r="J196" s="94"/>
      <c r="L196" s="5"/>
      <c r="M196" s="5"/>
      <c r="N196" s="5"/>
      <c r="O196" s="5"/>
      <c r="P196" s="5"/>
      <c r="Q196" s="5"/>
      <c r="R196" s="5"/>
      <c r="S196" s="5"/>
      <c r="T196" s="5"/>
      <c r="U196" s="5"/>
      <c r="V196" s="5"/>
      <c r="W196" s="5"/>
      <c r="X196" s="5"/>
      <c r="Y196" s="5"/>
      <c r="Z196" s="5"/>
      <c r="AA196" s="5"/>
      <c r="AB196" s="5"/>
      <c r="AC196" s="5"/>
      <c r="AD196" s="5"/>
      <c r="AE196" s="5"/>
      <c r="AF196" s="5"/>
      <c r="AG196" s="5"/>
      <c r="AH196" s="5"/>
      <c r="AI196" s="5"/>
      <c r="AJ196" s="5"/>
      <c r="AK196" s="5"/>
      <c r="AL196" s="5"/>
      <c r="AM196" s="5"/>
      <c r="AN196" s="5"/>
      <c r="AO196" s="5"/>
      <c r="AP196" s="5"/>
      <c r="AQ196" s="5"/>
      <c r="AR196" s="5"/>
      <c r="AS196" s="5"/>
      <c r="AT196" s="5"/>
      <c r="AU196" s="5"/>
      <c r="AV196" s="5"/>
      <c r="AW196" s="5"/>
      <c r="AX196" s="5"/>
      <c r="AY196" s="5"/>
      <c r="AZ196" s="5"/>
      <c r="BA196" s="5"/>
      <c r="BB196" s="5"/>
      <c r="BC196" s="5"/>
      <c r="BD196" s="5"/>
      <c r="BE196" s="5"/>
      <c r="BF196" s="5"/>
      <c r="BG196" s="5"/>
      <c r="BH196" s="5"/>
      <c r="BI196" s="5"/>
      <c r="BJ196" s="5"/>
      <c r="BK196" s="5"/>
      <c r="BL196" s="5"/>
      <c r="BM196" s="5"/>
      <c r="BN196" s="5"/>
      <c r="BO196" s="5"/>
      <c r="BP196" s="5"/>
      <c r="BQ196" s="5"/>
      <c r="BR196" s="5"/>
      <c r="BS196" s="5"/>
      <c r="BT196" s="5"/>
      <c r="BU196" s="5"/>
      <c r="BV196" s="5"/>
      <c r="BW196" s="5"/>
      <c r="BX196" s="5"/>
      <c r="BY196" s="5"/>
      <c r="BZ196" s="5"/>
      <c r="CA196" s="5"/>
      <c r="CB196" s="5"/>
      <c r="CC196" s="5"/>
      <c r="CD196" s="5"/>
      <c r="CE196" s="5"/>
      <c r="CF196" s="5"/>
      <c r="CG196" s="5"/>
      <c r="CH196" s="5"/>
      <c r="CI196" s="5"/>
      <c r="CJ196" s="5"/>
      <c r="CK196" s="5"/>
      <c r="CL196" s="5"/>
      <c r="CM196" s="5"/>
      <c r="CN196" s="5"/>
      <c r="CO196" s="5"/>
      <c r="CP196" s="5"/>
      <c r="CQ196" s="5"/>
      <c r="CR196" s="5"/>
      <c r="CS196" s="5"/>
      <c r="CT196" s="5"/>
      <c r="CU196" s="5"/>
      <c r="CV196" s="5"/>
    </row>
    <row r="197" spans="2:103" s="12" customFormat="1">
      <c r="B197" s="117" t="s">
        <v>51</v>
      </c>
      <c r="C197" s="117"/>
      <c r="D197" s="117"/>
      <c r="E197" s="117"/>
      <c r="F197" s="117"/>
      <c r="G197" s="117"/>
      <c r="H197" s="117"/>
      <c r="I197" s="117"/>
      <c r="J197" s="117"/>
      <c r="K197" s="117"/>
      <c r="L197" s="117"/>
      <c r="M197" s="117"/>
      <c r="N197" s="117"/>
      <c r="O197" s="117"/>
      <c r="P197" s="117"/>
      <c r="Q197" s="117"/>
      <c r="R197" s="117"/>
      <c r="S197" s="117"/>
      <c r="T197" s="117"/>
      <c r="U197" s="117"/>
      <c r="V197" s="117"/>
      <c r="W197" s="117"/>
      <c r="X197" s="117"/>
      <c r="Y197" s="117"/>
      <c r="Z197" s="117"/>
      <c r="AA197" s="117"/>
      <c r="AB197" s="117"/>
      <c r="AC197" s="117"/>
      <c r="AD197" s="117"/>
      <c r="AE197" s="117"/>
      <c r="AF197" s="117"/>
      <c r="AG197" s="117"/>
      <c r="AH197" s="117"/>
      <c r="AI197" s="117"/>
      <c r="AJ197" s="117"/>
      <c r="AK197" s="117"/>
      <c r="AL197" s="117"/>
      <c r="AM197" s="117"/>
      <c r="AN197" s="117"/>
      <c r="AO197" s="117"/>
      <c r="AP197" s="117"/>
      <c r="AQ197" s="117"/>
      <c r="AR197" s="117"/>
      <c r="AS197" s="117"/>
      <c r="AT197" s="117"/>
      <c r="AU197" s="117"/>
      <c r="AV197" s="117"/>
      <c r="AW197" s="117"/>
      <c r="AX197" s="117"/>
      <c r="AY197" s="117"/>
      <c r="AZ197" s="117"/>
      <c r="BA197" s="117"/>
      <c r="BB197" s="117"/>
      <c r="BC197" s="117"/>
      <c r="BD197" s="117"/>
      <c r="BE197" s="117"/>
      <c r="BF197" s="117"/>
      <c r="BG197" s="117"/>
      <c r="BH197" s="117"/>
      <c r="BI197" s="117"/>
      <c r="BJ197" s="117"/>
      <c r="BK197" s="117"/>
      <c r="BL197" s="117"/>
      <c r="BM197" s="117"/>
      <c r="BN197" s="117"/>
      <c r="BO197" s="117"/>
      <c r="BP197" s="117"/>
      <c r="BQ197" s="117"/>
      <c r="BR197" s="117"/>
      <c r="BS197" s="117"/>
      <c r="BT197" s="117"/>
      <c r="BU197" s="117"/>
      <c r="BV197" s="117"/>
      <c r="BW197" s="117"/>
      <c r="BX197" s="117"/>
      <c r="BY197" s="117"/>
      <c r="BZ197" s="117"/>
      <c r="CA197" s="117"/>
      <c r="CB197" s="117"/>
      <c r="CC197" s="117"/>
      <c r="CD197" s="117"/>
      <c r="CE197" s="117"/>
      <c r="CF197" s="117"/>
      <c r="CG197" s="117"/>
      <c r="CH197" s="117"/>
      <c r="CI197" s="117"/>
      <c r="CJ197" s="117"/>
      <c r="CK197" s="117"/>
      <c r="CL197" s="117"/>
      <c r="CM197" s="117"/>
      <c r="CN197" s="117"/>
      <c r="CO197" s="117"/>
      <c r="CP197" s="117"/>
      <c r="CQ197" s="117"/>
      <c r="CR197" s="117"/>
      <c r="CS197" s="117"/>
      <c r="CT197" s="117"/>
      <c r="CU197" s="117"/>
      <c r="CV197" s="117"/>
      <c r="CW197" s="118"/>
      <c r="CX197" s="118"/>
      <c r="CY197" s="118"/>
    </row>
    <row r="198" spans="2:103"/>
    <row r="199" spans="2:103"/>
    <row r="200" spans="2:103"/>
    <row r="201" spans="2:103"/>
    <row r="202" spans="2:103"/>
    <row r="203" spans="2:103"/>
    <row r="204" spans="2:103"/>
    <row r="205" spans="2:103"/>
    <row r="206" spans="2:103"/>
  </sheetData>
  <pageMargins left="0.7" right="0.7" top="0.75" bottom="0.75" header="0.3" footer="0.3"/>
  <pageSetup paperSize="9" orientation="portrait" r:id="rId1"/>
  <headerFooter>
    <oddHeader>&amp;C&amp;"Aptos"&amp;10&amp;K000000 OFFICIAL&amp;1#_x000D_</oddHeader>
    <oddFooter>&amp;C_x000D_&amp;1#&amp;"Aptos"&amp;10&amp;K000000 OFFICIAL</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E6114C-A22A-4B7F-82CA-53770D292318}">
  <sheetPr codeName="Sheet9">
    <tabColor rgb="FFCCC0DA"/>
  </sheetPr>
  <dimension ref="A1:CZ590"/>
  <sheetViews>
    <sheetView zoomScale="90" zoomScaleNormal="90" workbookViewId="0">
      <pane xSplit="10" ySplit="3" topLeftCell="K4" activePane="bottomRight" state="frozen"/>
      <selection pane="bottomRight" activeCell="A5" sqref="A5"/>
      <selection pane="bottomLeft"/>
      <selection pane="topRight"/>
    </sheetView>
  </sheetViews>
  <sheetFormatPr defaultColWidth="0" defaultRowHeight="15.4" zeroHeight="1"/>
  <cols>
    <col min="1" max="4" width="3" style="1" customWidth="1"/>
    <col min="5" max="5" width="43.5" style="1" customWidth="1"/>
    <col min="6" max="6" width="2.75" style="1" customWidth="1"/>
    <col min="7" max="7" width="14.25" style="1" customWidth="1"/>
    <col min="8" max="8" width="10.75" style="1" customWidth="1"/>
    <col min="9" max="9" width="4.625" style="1" customWidth="1"/>
    <col min="10" max="10" width="10.5" style="4" bestFit="1" customWidth="1"/>
    <col min="11" max="11" width="10.875" style="4" customWidth="1"/>
    <col min="12" max="100" width="10.875" style="1" customWidth="1"/>
    <col min="101" max="104" width="10" style="1" customWidth="1"/>
    <col min="105" max="16384" width="10" style="1" hidden="1"/>
  </cols>
  <sheetData>
    <row r="1" spans="1:104" s="50" customFormat="1">
      <c r="A1" s="50" t="s">
        <v>30</v>
      </c>
      <c r="J1" s="72"/>
      <c r="K1" s="52">
        <f>DATE(K3-1,4,1)</f>
        <v>43922</v>
      </c>
      <c r="L1" s="52">
        <f t="shared" ref="L1:BW1" si="0">DATE(L3-1,4,1)</f>
        <v>44287</v>
      </c>
      <c r="M1" s="52">
        <f t="shared" si="0"/>
        <v>44652</v>
      </c>
      <c r="N1" s="52">
        <f t="shared" si="0"/>
        <v>45017</v>
      </c>
      <c r="O1" s="52">
        <f t="shared" si="0"/>
        <v>45383</v>
      </c>
      <c r="P1" s="52">
        <f t="shared" si="0"/>
        <v>45748</v>
      </c>
      <c r="Q1" s="52">
        <f t="shared" si="0"/>
        <v>46113</v>
      </c>
      <c r="R1" s="52">
        <f t="shared" si="0"/>
        <v>46478</v>
      </c>
      <c r="S1" s="52">
        <f t="shared" si="0"/>
        <v>46844</v>
      </c>
      <c r="T1" s="52">
        <f t="shared" si="0"/>
        <v>47209</v>
      </c>
      <c r="U1" s="52">
        <f t="shared" si="0"/>
        <v>47574</v>
      </c>
      <c r="V1" s="52">
        <f t="shared" si="0"/>
        <v>47939</v>
      </c>
      <c r="W1" s="52">
        <f t="shared" si="0"/>
        <v>48305</v>
      </c>
      <c r="X1" s="52">
        <f t="shared" si="0"/>
        <v>48670</v>
      </c>
      <c r="Y1" s="52">
        <f t="shared" si="0"/>
        <v>49035</v>
      </c>
      <c r="Z1" s="52">
        <f t="shared" si="0"/>
        <v>49400</v>
      </c>
      <c r="AA1" s="52">
        <f t="shared" si="0"/>
        <v>49766</v>
      </c>
      <c r="AB1" s="52">
        <f t="shared" si="0"/>
        <v>50131</v>
      </c>
      <c r="AC1" s="52">
        <f t="shared" si="0"/>
        <v>50496</v>
      </c>
      <c r="AD1" s="52">
        <f t="shared" si="0"/>
        <v>50861</v>
      </c>
      <c r="AE1" s="52">
        <f t="shared" si="0"/>
        <v>51227</v>
      </c>
      <c r="AF1" s="52">
        <f t="shared" si="0"/>
        <v>51592</v>
      </c>
      <c r="AG1" s="52">
        <f t="shared" si="0"/>
        <v>51957</v>
      </c>
      <c r="AH1" s="52">
        <f t="shared" si="0"/>
        <v>52322</v>
      </c>
      <c r="AI1" s="52">
        <f t="shared" si="0"/>
        <v>52688</v>
      </c>
      <c r="AJ1" s="52">
        <f t="shared" si="0"/>
        <v>53053</v>
      </c>
      <c r="AK1" s="52">
        <f t="shared" si="0"/>
        <v>53418</v>
      </c>
      <c r="AL1" s="52">
        <f t="shared" si="0"/>
        <v>53783</v>
      </c>
      <c r="AM1" s="52">
        <f t="shared" si="0"/>
        <v>54149</v>
      </c>
      <c r="AN1" s="52">
        <f t="shared" si="0"/>
        <v>54514</v>
      </c>
      <c r="AO1" s="52">
        <f t="shared" si="0"/>
        <v>54879</v>
      </c>
      <c r="AP1" s="52">
        <f t="shared" si="0"/>
        <v>55244</v>
      </c>
      <c r="AQ1" s="52">
        <f t="shared" si="0"/>
        <v>55610</v>
      </c>
      <c r="AR1" s="52">
        <f t="shared" si="0"/>
        <v>55975</v>
      </c>
      <c r="AS1" s="52">
        <f t="shared" si="0"/>
        <v>56340</v>
      </c>
      <c r="AT1" s="52">
        <f t="shared" si="0"/>
        <v>56705</v>
      </c>
      <c r="AU1" s="52">
        <f t="shared" si="0"/>
        <v>57071</v>
      </c>
      <c r="AV1" s="52">
        <f t="shared" si="0"/>
        <v>57436</v>
      </c>
      <c r="AW1" s="52">
        <f t="shared" si="0"/>
        <v>57801</v>
      </c>
      <c r="AX1" s="52">
        <f t="shared" si="0"/>
        <v>58166</v>
      </c>
      <c r="AY1" s="52">
        <f t="shared" si="0"/>
        <v>58532</v>
      </c>
      <c r="AZ1" s="52">
        <f t="shared" si="0"/>
        <v>58897</v>
      </c>
      <c r="BA1" s="52">
        <f t="shared" si="0"/>
        <v>59262</v>
      </c>
      <c r="BB1" s="52">
        <f t="shared" si="0"/>
        <v>59627</v>
      </c>
      <c r="BC1" s="52">
        <f t="shared" si="0"/>
        <v>59993</v>
      </c>
      <c r="BD1" s="52">
        <f t="shared" si="0"/>
        <v>60358</v>
      </c>
      <c r="BE1" s="52">
        <f t="shared" si="0"/>
        <v>60723</v>
      </c>
      <c r="BF1" s="52">
        <f t="shared" si="0"/>
        <v>61088</v>
      </c>
      <c r="BG1" s="52">
        <f t="shared" si="0"/>
        <v>61454</v>
      </c>
      <c r="BH1" s="52">
        <f t="shared" si="0"/>
        <v>61819</v>
      </c>
      <c r="BI1" s="52">
        <f t="shared" si="0"/>
        <v>62184</v>
      </c>
      <c r="BJ1" s="52">
        <f t="shared" si="0"/>
        <v>62549</v>
      </c>
      <c r="BK1" s="52">
        <f t="shared" si="0"/>
        <v>62915</v>
      </c>
      <c r="BL1" s="52">
        <f t="shared" si="0"/>
        <v>63280</v>
      </c>
      <c r="BM1" s="52">
        <f t="shared" si="0"/>
        <v>63645</v>
      </c>
      <c r="BN1" s="52">
        <f t="shared" si="0"/>
        <v>64010</v>
      </c>
      <c r="BO1" s="52">
        <f t="shared" si="0"/>
        <v>64376</v>
      </c>
      <c r="BP1" s="52">
        <f t="shared" si="0"/>
        <v>64741</v>
      </c>
      <c r="BQ1" s="52">
        <f t="shared" si="0"/>
        <v>65106</v>
      </c>
      <c r="BR1" s="52">
        <f t="shared" si="0"/>
        <v>65471</v>
      </c>
      <c r="BS1" s="52">
        <f t="shared" si="0"/>
        <v>65837</v>
      </c>
      <c r="BT1" s="52">
        <f t="shared" si="0"/>
        <v>66202</v>
      </c>
      <c r="BU1" s="52">
        <f t="shared" si="0"/>
        <v>66567</v>
      </c>
      <c r="BV1" s="52">
        <f t="shared" si="0"/>
        <v>66932</v>
      </c>
      <c r="BW1" s="52">
        <f t="shared" si="0"/>
        <v>67298</v>
      </c>
      <c r="BX1" s="52">
        <f t="shared" ref="BX1:CU1" si="1">DATE(BX3-1,4,1)</f>
        <v>67663</v>
      </c>
      <c r="BY1" s="52">
        <f t="shared" si="1"/>
        <v>68028</v>
      </c>
      <c r="BZ1" s="52">
        <f t="shared" si="1"/>
        <v>68393</v>
      </c>
      <c r="CA1" s="52">
        <f t="shared" si="1"/>
        <v>68759</v>
      </c>
      <c r="CB1" s="52">
        <f t="shared" si="1"/>
        <v>69124</v>
      </c>
      <c r="CC1" s="52">
        <f t="shared" si="1"/>
        <v>69489</v>
      </c>
      <c r="CD1" s="52">
        <f t="shared" si="1"/>
        <v>69854</v>
      </c>
      <c r="CE1" s="52">
        <f t="shared" si="1"/>
        <v>70220</v>
      </c>
      <c r="CF1" s="52">
        <f t="shared" si="1"/>
        <v>70585</v>
      </c>
      <c r="CG1" s="52">
        <f t="shared" si="1"/>
        <v>70950</v>
      </c>
      <c r="CH1" s="52">
        <f t="shared" si="1"/>
        <v>71315</v>
      </c>
      <c r="CI1" s="52">
        <f t="shared" si="1"/>
        <v>71681</v>
      </c>
      <c r="CJ1" s="52">
        <f t="shared" si="1"/>
        <v>72046</v>
      </c>
      <c r="CK1" s="52">
        <f t="shared" si="1"/>
        <v>72411</v>
      </c>
      <c r="CL1" s="52">
        <f t="shared" si="1"/>
        <v>72776</v>
      </c>
      <c r="CM1" s="52">
        <f t="shared" si="1"/>
        <v>73141</v>
      </c>
      <c r="CN1" s="52">
        <f t="shared" si="1"/>
        <v>73506</v>
      </c>
      <c r="CO1" s="52">
        <f t="shared" si="1"/>
        <v>73871</v>
      </c>
      <c r="CP1" s="52">
        <f t="shared" si="1"/>
        <v>74236</v>
      </c>
      <c r="CQ1" s="52">
        <f t="shared" si="1"/>
        <v>74602</v>
      </c>
      <c r="CR1" s="52">
        <f t="shared" si="1"/>
        <v>74967</v>
      </c>
      <c r="CS1" s="52">
        <f t="shared" si="1"/>
        <v>75332</v>
      </c>
      <c r="CT1" s="52">
        <f t="shared" si="1"/>
        <v>75697</v>
      </c>
      <c r="CU1" s="52">
        <f t="shared" si="1"/>
        <v>76063</v>
      </c>
      <c r="CV1" s="52">
        <f t="shared" ref="CV1" si="2">DATE(CV3-1,4,1)</f>
        <v>76428</v>
      </c>
    </row>
    <row r="2" spans="1:104" s="50" customFormat="1">
      <c r="J2" s="72"/>
      <c r="K2" s="52">
        <f>DATE(K3,3,31)</f>
        <v>44286</v>
      </c>
      <c r="L2" s="52">
        <f>DATE(L3,3,31)</f>
        <v>44651</v>
      </c>
      <c r="M2" s="52">
        <f t="shared" ref="M2:BX2" si="3">DATE(M3,3,31)</f>
        <v>45016</v>
      </c>
      <c r="N2" s="52">
        <f t="shared" si="3"/>
        <v>45382</v>
      </c>
      <c r="O2" s="52">
        <f t="shared" si="3"/>
        <v>45747</v>
      </c>
      <c r="P2" s="52">
        <f t="shared" si="3"/>
        <v>46112</v>
      </c>
      <c r="Q2" s="52">
        <f t="shared" si="3"/>
        <v>46477</v>
      </c>
      <c r="R2" s="52">
        <f t="shared" si="3"/>
        <v>46843</v>
      </c>
      <c r="S2" s="52">
        <f t="shared" si="3"/>
        <v>47208</v>
      </c>
      <c r="T2" s="52">
        <f t="shared" si="3"/>
        <v>47573</v>
      </c>
      <c r="U2" s="52">
        <f t="shared" si="3"/>
        <v>47938</v>
      </c>
      <c r="V2" s="52">
        <f t="shared" si="3"/>
        <v>48304</v>
      </c>
      <c r="W2" s="52">
        <f t="shared" si="3"/>
        <v>48669</v>
      </c>
      <c r="X2" s="52">
        <f t="shared" si="3"/>
        <v>49034</v>
      </c>
      <c r="Y2" s="52">
        <f t="shared" si="3"/>
        <v>49399</v>
      </c>
      <c r="Z2" s="52">
        <f t="shared" si="3"/>
        <v>49765</v>
      </c>
      <c r="AA2" s="52">
        <f t="shared" si="3"/>
        <v>50130</v>
      </c>
      <c r="AB2" s="52">
        <f t="shared" si="3"/>
        <v>50495</v>
      </c>
      <c r="AC2" s="52">
        <f t="shared" si="3"/>
        <v>50860</v>
      </c>
      <c r="AD2" s="52">
        <f t="shared" si="3"/>
        <v>51226</v>
      </c>
      <c r="AE2" s="52">
        <f t="shared" si="3"/>
        <v>51591</v>
      </c>
      <c r="AF2" s="52">
        <f t="shared" si="3"/>
        <v>51956</v>
      </c>
      <c r="AG2" s="52">
        <f t="shared" si="3"/>
        <v>52321</v>
      </c>
      <c r="AH2" s="52">
        <f t="shared" si="3"/>
        <v>52687</v>
      </c>
      <c r="AI2" s="52">
        <f t="shared" si="3"/>
        <v>53052</v>
      </c>
      <c r="AJ2" s="52">
        <f t="shared" si="3"/>
        <v>53417</v>
      </c>
      <c r="AK2" s="52">
        <f t="shared" si="3"/>
        <v>53782</v>
      </c>
      <c r="AL2" s="52">
        <f t="shared" si="3"/>
        <v>54148</v>
      </c>
      <c r="AM2" s="52">
        <f t="shared" si="3"/>
        <v>54513</v>
      </c>
      <c r="AN2" s="52">
        <f t="shared" si="3"/>
        <v>54878</v>
      </c>
      <c r="AO2" s="52">
        <f t="shared" si="3"/>
        <v>55243</v>
      </c>
      <c r="AP2" s="52">
        <f t="shared" si="3"/>
        <v>55609</v>
      </c>
      <c r="AQ2" s="52">
        <f t="shared" si="3"/>
        <v>55974</v>
      </c>
      <c r="AR2" s="52">
        <f t="shared" si="3"/>
        <v>56339</v>
      </c>
      <c r="AS2" s="52">
        <f t="shared" si="3"/>
        <v>56704</v>
      </c>
      <c r="AT2" s="52">
        <f t="shared" si="3"/>
        <v>57070</v>
      </c>
      <c r="AU2" s="52">
        <f t="shared" si="3"/>
        <v>57435</v>
      </c>
      <c r="AV2" s="52">
        <f t="shared" si="3"/>
        <v>57800</v>
      </c>
      <c r="AW2" s="52">
        <f t="shared" si="3"/>
        <v>58165</v>
      </c>
      <c r="AX2" s="52">
        <f t="shared" si="3"/>
        <v>58531</v>
      </c>
      <c r="AY2" s="52">
        <f t="shared" si="3"/>
        <v>58896</v>
      </c>
      <c r="AZ2" s="52">
        <f t="shared" si="3"/>
        <v>59261</v>
      </c>
      <c r="BA2" s="52">
        <f t="shared" si="3"/>
        <v>59626</v>
      </c>
      <c r="BB2" s="52">
        <f t="shared" si="3"/>
        <v>59992</v>
      </c>
      <c r="BC2" s="52">
        <f t="shared" si="3"/>
        <v>60357</v>
      </c>
      <c r="BD2" s="52">
        <f t="shared" si="3"/>
        <v>60722</v>
      </c>
      <c r="BE2" s="52">
        <f t="shared" si="3"/>
        <v>61087</v>
      </c>
      <c r="BF2" s="52">
        <f t="shared" si="3"/>
        <v>61453</v>
      </c>
      <c r="BG2" s="52">
        <f t="shared" si="3"/>
        <v>61818</v>
      </c>
      <c r="BH2" s="52">
        <f t="shared" si="3"/>
        <v>62183</v>
      </c>
      <c r="BI2" s="52">
        <f t="shared" si="3"/>
        <v>62548</v>
      </c>
      <c r="BJ2" s="52">
        <f t="shared" si="3"/>
        <v>62914</v>
      </c>
      <c r="BK2" s="52">
        <f t="shared" si="3"/>
        <v>63279</v>
      </c>
      <c r="BL2" s="52">
        <f t="shared" si="3"/>
        <v>63644</v>
      </c>
      <c r="BM2" s="52">
        <f t="shared" si="3"/>
        <v>64009</v>
      </c>
      <c r="BN2" s="52">
        <f t="shared" si="3"/>
        <v>64375</v>
      </c>
      <c r="BO2" s="52">
        <f t="shared" si="3"/>
        <v>64740</v>
      </c>
      <c r="BP2" s="52">
        <f t="shared" si="3"/>
        <v>65105</v>
      </c>
      <c r="BQ2" s="52">
        <f t="shared" si="3"/>
        <v>65470</v>
      </c>
      <c r="BR2" s="52">
        <f t="shared" si="3"/>
        <v>65836</v>
      </c>
      <c r="BS2" s="52">
        <f t="shared" si="3"/>
        <v>66201</v>
      </c>
      <c r="BT2" s="52">
        <f t="shared" si="3"/>
        <v>66566</v>
      </c>
      <c r="BU2" s="52">
        <f t="shared" si="3"/>
        <v>66931</v>
      </c>
      <c r="BV2" s="52">
        <f t="shared" si="3"/>
        <v>67297</v>
      </c>
      <c r="BW2" s="52">
        <f t="shared" si="3"/>
        <v>67662</v>
      </c>
      <c r="BX2" s="52">
        <f t="shared" si="3"/>
        <v>68027</v>
      </c>
      <c r="BY2" s="52">
        <f t="shared" ref="BY2:CV2" si="4">DATE(BY3,3,31)</f>
        <v>68392</v>
      </c>
      <c r="BZ2" s="52">
        <f t="shared" si="4"/>
        <v>68758</v>
      </c>
      <c r="CA2" s="52">
        <f t="shared" si="4"/>
        <v>69123</v>
      </c>
      <c r="CB2" s="52">
        <f t="shared" si="4"/>
        <v>69488</v>
      </c>
      <c r="CC2" s="52">
        <f t="shared" si="4"/>
        <v>69853</v>
      </c>
      <c r="CD2" s="52">
        <f t="shared" si="4"/>
        <v>70219</v>
      </c>
      <c r="CE2" s="52">
        <f t="shared" si="4"/>
        <v>70584</v>
      </c>
      <c r="CF2" s="52">
        <f t="shared" si="4"/>
        <v>70949</v>
      </c>
      <c r="CG2" s="52">
        <f t="shared" si="4"/>
        <v>71314</v>
      </c>
      <c r="CH2" s="52">
        <f t="shared" si="4"/>
        <v>71680</v>
      </c>
      <c r="CI2" s="52">
        <f t="shared" si="4"/>
        <v>72045</v>
      </c>
      <c r="CJ2" s="52">
        <f t="shared" si="4"/>
        <v>72410</v>
      </c>
      <c r="CK2" s="52">
        <f t="shared" si="4"/>
        <v>72775</v>
      </c>
      <c r="CL2" s="52">
        <f t="shared" si="4"/>
        <v>73140</v>
      </c>
      <c r="CM2" s="52">
        <f t="shared" si="4"/>
        <v>73505</v>
      </c>
      <c r="CN2" s="52">
        <f t="shared" si="4"/>
        <v>73870</v>
      </c>
      <c r="CO2" s="52">
        <f t="shared" si="4"/>
        <v>74235</v>
      </c>
      <c r="CP2" s="52">
        <f t="shared" si="4"/>
        <v>74601</v>
      </c>
      <c r="CQ2" s="52">
        <f t="shared" si="4"/>
        <v>74966</v>
      </c>
      <c r="CR2" s="52">
        <f t="shared" si="4"/>
        <v>75331</v>
      </c>
      <c r="CS2" s="52">
        <f t="shared" si="4"/>
        <v>75696</v>
      </c>
      <c r="CT2" s="52">
        <f t="shared" si="4"/>
        <v>76062</v>
      </c>
      <c r="CU2" s="52">
        <f t="shared" si="4"/>
        <v>76427</v>
      </c>
      <c r="CV2" s="52">
        <f t="shared" si="4"/>
        <v>76792</v>
      </c>
    </row>
    <row r="3" spans="1:104" s="50" customFormat="1">
      <c r="E3" s="50" t="s">
        <v>52</v>
      </c>
      <c r="G3" s="50" t="s">
        <v>567</v>
      </c>
      <c r="H3" s="50" t="s">
        <v>568</v>
      </c>
      <c r="J3" s="72" t="s">
        <v>569</v>
      </c>
      <c r="K3" s="50">
        <v>2021</v>
      </c>
      <c r="L3" s="50">
        <v>2022</v>
      </c>
      <c r="M3" s="50">
        <v>2023</v>
      </c>
      <c r="N3" s="50">
        <v>2024</v>
      </c>
      <c r="O3" s="50">
        <v>2025</v>
      </c>
      <c r="P3" s="50">
        <v>2026</v>
      </c>
      <c r="Q3" s="50">
        <v>2027</v>
      </c>
      <c r="R3" s="50">
        <v>2028</v>
      </c>
      <c r="S3" s="50">
        <v>2029</v>
      </c>
      <c r="T3" s="50">
        <v>2030</v>
      </c>
      <c r="U3" s="50">
        <v>2031</v>
      </c>
      <c r="V3" s="50">
        <v>2032</v>
      </c>
      <c r="W3" s="50">
        <v>2033</v>
      </c>
      <c r="X3" s="50">
        <v>2034</v>
      </c>
      <c r="Y3" s="50">
        <v>2035</v>
      </c>
      <c r="Z3" s="50">
        <v>2036</v>
      </c>
      <c r="AA3" s="50">
        <v>2037</v>
      </c>
      <c r="AB3" s="50">
        <v>2038</v>
      </c>
      <c r="AC3" s="50">
        <v>2039</v>
      </c>
      <c r="AD3" s="50">
        <v>2040</v>
      </c>
      <c r="AE3" s="50">
        <v>2041</v>
      </c>
      <c r="AF3" s="50">
        <v>2042</v>
      </c>
      <c r="AG3" s="50">
        <v>2043</v>
      </c>
      <c r="AH3" s="50">
        <v>2044</v>
      </c>
      <c r="AI3" s="50">
        <v>2045</v>
      </c>
      <c r="AJ3" s="50">
        <v>2046</v>
      </c>
      <c r="AK3" s="50">
        <v>2047</v>
      </c>
      <c r="AL3" s="50">
        <v>2048</v>
      </c>
      <c r="AM3" s="50">
        <v>2049</v>
      </c>
      <c r="AN3" s="50">
        <v>2050</v>
      </c>
      <c r="AO3" s="50">
        <v>2051</v>
      </c>
      <c r="AP3" s="50">
        <v>2052</v>
      </c>
      <c r="AQ3" s="50">
        <v>2053</v>
      </c>
      <c r="AR3" s="50">
        <v>2054</v>
      </c>
      <c r="AS3" s="50">
        <v>2055</v>
      </c>
      <c r="AT3" s="50">
        <v>2056</v>
      </c>
      <c r="AU3" s="50">
        <v>2057</v>
      </c>
      <c r="AV3" s="50">
        <v>2058</v>
      </c>
      <c r="AW3" s="50">
        <v>2059</v>
      </c>
      <c r="AX3" s="50">
        <v>2060</v>
      </c>
      <c r="AY3" s="50">
        <v>2061</v>
      </c>
      <c r="AZ3" s="50">
        <v>2062</v>
      </c>
      <c r="BA3" s="50">
        <v>2063</v>
      </c>
      <c r="BB3" s="50">
        <v>2064</v>
      </c>
      <c r="BC3" s="50">
        <v>2065</v>
      </c>
      <c r="BD3" s="50">
        <v>2066</v>
      </c>
      <c r="BE3" s="50">
        <v>2067</v>
      </c>
      <c r="BF3" s="50">
        <v>2068</v>
      </c>
      <c r="BG3" s="50">
        <v>2069</v>
      </c>
      <c r="BH3" s="50">
        <v>2070</v>
      </c>
      <c r="BI3" s="50">
        <v>2071</v>
      </c>
      <c r="BJ3" s="50">
        <v>2072</v>
      </c>
      <c r="BK3" s="50">
        <v>2073</v>
      </c>
      <c r="BL3" s="50">
        <v>2074</v>
      </c>
      <c r="BM3" s="50">
        <v>2075</v>
      </c>
      <c r="BN3" s="50">
        <v>2076</v>
      </c>
      <c r="BO3" s="50">
        <v>2077</v>
      </c>
      <c r="BP3" s="50">
        <v>2078</v>
      </c>
      <c r="BQ3" s="50">
        <v>2079</v>
      </c>
      <c r="BR3" s="50">
        <v>2080</v>
      </c>
      <c r="BS3" s="50">
        <v>2081</v>
      </c>
      <c r="BT3" s="50">
        <v>2082</v>
      </c>
      <c r="BU3" s="50">
        <v>2083</v>
      </c>
      <c r="BV3" s="50">
        <v>2084</v>
      </c>
      <c r="BW3" s="50">
        <v>2085</v>
      </c>
      <c r="BX3" s="50">
        <v>2086</v>
      </c>
      <c r="BY3" s="50">
        <v>2087</v>
      </c>
      <c r="BZ3" s="50">
        <v>2088</v>
      </c>
      <c r="CA3" s="50">
        <v>2089</v>
      </c>
      <c r="CB3" s="50">
        <v>2090</v>
      </c>
      <c r="CC3" s="50">
        <v>2091</v>
      </c>
      <c r="CD3" s="50">
        <v>2092</v>
      </c>
      <c r="CE3" s="50">
        <v>2093</v>
      </c>
      <c r="CF3" s="50">
        <v>2094</v>
      </c>
      <c r="CG3" s="50">
        <v>2095</v>
      </c>
      <c r="CH3" s="50">
        <v>2096</v>
      </c>
      <c r="CI3" s="50">
        <v>2097</v>
      </c>
      <c r="CJ3" s="50">
        <v>2098</v>
      </c>
      <c r="CK3" s="50">
        <v>2099</v>
      </c>
      <c r="CL3" s="50">
        <v>2100</v>
      </c>
      <c r="CM3" s="50">
        <v>2101</v>
      </c>
      <c r="CN3" s="50">
        <v>2102</v>
      </c>
      <c r="CO3" s="50">
        <v>2103</v>
      </c>
      <c r="CP3" s="50">
        <v>2104</v>
      </c>
      <c r="CQ3" s="50">
        <v>2105</v>
      </c>
      <c r="CR3" s="50">
        <v>2106</v>
      </c>
      <c r="CS3" s="50">
        <v>2107</v>
      </c>
      <c r="CT3" s="50">
        <v>2108</v>
      </c>
      <c r="CU3" s="50">
        <v>2109</v>
      </c>
      <c r="CV3" s="50">
        <v>2110</v>
      </c>
    </row>
    <row r="4" spans="1:104">
      <c r="E4" s="6"/>
      <c r="F4" s="6"/>
      <c r="G4" s="6"/>
      <c r="J4" s="7"/>
      <c r="K4" s="7"/>
      <c r="L4" s="5"/>
      <c r="M4" s="5"/>
      <c r="N4" s="5"/>
      <c r="O4" s="5"/>
      <c r="P4" s="5"/>
      <c r="Q4" s="5"/>
      <c r="R4" s="5"/>
      <c r="S4" s="5"/>
      <c r="T4" s="5"/>
      <c r="U4" s="5"/>
      <c r="V4" s="5"/>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c r="BD4" s="5"/>
      <c r="BE4" s="5"/>
      <c r="BF4" s="5"/>
      <c r="BG4" s="5"/>
      <c r="BH4" s="5"/>
      <c r="BI4" s="5"/>
      <c r="BJ4" s="5"/>
      <c r="BK4" s="5"/>
      <c r="BL4" s="5"/>
      <c r="BM4" s="5"/>
      <c r="BN4" s="5"/>
      <c r="BO4" s="5"/>
      <c r="BP4" s="5"/>
      <c r="BQ4" s="5"/>
      <c r="BR4" s="5"/>
      <c r="BS4" s="5"/>
      <c r="BT4" s="5"/>
      <c r="BU4" s="5"/>
      <c r="BV4" s="5"/>
      <c r="BW4" s="5"/>
      <c r="BX4" s="5"/>
      <c r="BY4" s="5"/>
      <c r="BZ4" s="5"/>
      <c r="CA4" s="5"/>
      <c r="CB4" s="5"/>
      <c r="CC4" s="5"/>
      <c r="CD4" s="5"/>
      <c r="CE4" s="5"/>
      <c r="CF4" s="5"/>
      <c r="CG4" s="5"/>
      <c r="CH4" s="5"/>
      <c r="CI4" s="5"/>
      <c r="CJ4" s="5"/>
      <c r="CK4" s="5"/>
      <c r="CL4" s="5"/>
      <c r="CM4" s="5"/>
      <c r="CN4" s="5"/>
      <c r="CO4" s="5"/>
      <c r="CP4" s="5"/>
      <c r="CQ4" s="5"/>
      <c r="CR4" s="5"/>
      <c r="CS4" s="5"/>
      <c r="CT4" s="5"/>
      <c r="CU4" s="5"/>
      <c r="CV4" s="5"/>
    </row>
    <row r="5" spans="1:104">
      <c r="B5" s="22">
        <v>0</v>
      </c>
      <c r="C5" s="22" t="s">
        <v>56</v>
      </c>
      <c r="D5" s="22"/>
      <c r="E5" s="22"/>
      <c r="F5" s="22"/>
      <c r="G5" s="22"/>
      <c r="H5" s="22"/>
      <c r="I5" s="22"/>
      <c r="J5" s="22"/>
      <c r="K5" s="22"/>
      <c r="L5" s="22"/>
      <c r="M5" s="22"/>
      <c r="N5" s="22"/>
      <c r="O5" s="22"/>
      <c r="P5" s="22"/>
      <c r="Q5" s="22"/>
      <c r="R5" s="22"/>
      <c r="S5" s="22"/>
      <c r="T5" s="22"/>
      <c r="U5" s="22"/>
      <c r="V5" s="22"/>
      <c r="W5" s="22"/>
      <c r="X5" s="22"/>
      <c r="Y5" s="22"/>
      <c r="Z5" s="22"/>
      <c r="AA5" s="22"/>
      <c r="AB5" s="22"/>
      <c r="AC5" s="22"/>
      <c r="AD5" s="22"/>
      <c r="AE5" s="22"/>
      <c r="AF5" s="22"/>
      <c r="AG5" s="22"/>
      <c r="AH5" s="22"/>
      <c r="AI5" s="22"/>
      <c r="AJ5" s="22"/>
      <c r="AK5" s="22"/>
      <c r="AL5" s="22"/>
      <c r="AM5" s="22"/>
      <c r="AN5" s="22"/>
      <c r="AO5" s="22"/>
      <c r="AP5" s="22"/>
      <c r="AQ5" s="22"/>
      <c r="AR5" s="22"/>
      <c r="AS5" s="22"/>
      <c r="AT5" s="22"/>
      <c r="AU5" s="22"/>
      <c r="AV5" s="22"/>
      <c r="AW5" s="22"/>
      <c r="AX5" s="22"/>
      <c r="AY5" s="22"/>
      <c r="AZ5" s="22"/>
      <c r="BA5" s="22"/>
      <c r="BB5" s="22"/>
      <c r="BC5" s="22"/>
      <c r="BD5" s="22"/>
      <c r="BE5" s="22"/>
      <c r="BF5" s="22"/>
      <c r="BG5" s="22"/>
      <c r="BH5" s="22"/>
      <c r="BI5" s="22"/>
      <c r="BJ5" s="22"/>
      <c r="BK5" s="22"/>
      <c r="BL5" s="22"/>
      <c r="BM5" s="22"/>
      <c r="BN5" s="22"/>
      <c r="BO5" s="22"/>
      <c r="BP5" s="22"/>
      <c r="BQ5" s="22"/>
      <c r="BR5" s="22"/>
      <c r="BS5" s="22"/>
      <c r="BT5" s="22"/>
      <c r="BU5" s="22"/>
      <c r="BV5" s="22"/>
      <c r="BW5" s="22"/>
      <c r="BX5" s="22"/>
      <c r="BY5" s="22"/>
      <c r="BZ5" s="22"/>
      <c r="CA5" s="22"/>
      <c r="CB5" s="22"/>
      <c r="CC5" s="22"/>
      <c r="CD5" s="22"/>
      <c r="CE5" s="22"/>
      <c r="CF5" s="22"/>
      <c r="CG5" s="22"/>
      <c r="CH5" s="22"/>
      <c r="CI5" s="22"/>
      <c r="CJ5" s="22"/>
      <c r="CK5" s="22"/>
      <c r="CL5" s="22"/>
      <c r="CM5" s="22"/>
      <c r="CN5" s="22"/>
      <c r="CO5" s="22"/>
      <c r="CP5" s="22"/>
      <c r="CQ5" s="22"/>
      <c r="CR5" s="22"/>
      <c r="CS5" s="22"/>
      <c r="CT5" s="22"/>
      <c r="CU5" s="22"/>
      <c r="CV5" s="22"/>
      <c r="CW5" s="22"/>
      <c r="CX5" s="22"/>
      <c r="CY5" s="22"/>
    </row>
    <row r="6" spans="1:104">
      <c r="J6" s="1"/>
      <c r="K6" s="1"/>
    </row>
    <row r="7" spans="1:104">
      <c r="E7" s="1" t="s">
        <v>147</v>
      </c>
      <c r="J7" s="1"/>
      <c r="K7" s="1"/>
      <c r="L7" s="162">
        <f>FinancialInputs!L7</f>
        <v>0</v>
      </c>
      <c r="M7" s="162">
        <f>FinancialInputs!M7</f>
        <v>0</v>
      </c>
      <c r="N7" s="162">
        <f>FinancialInputs!N7</f>
        <v>0</v>
      </c>
      <c r="O7" s="162">
        <f>FinancialInputs!O7</f>
        <v>0</v>
      </c>
      <c r="P7" s="162">
        <f>FinancialInputs!P7</f>
        <v>0</v>
      </c>
      <c r="Q7" s="162">
        <f>FinancialInputs!Q7</f>
        <v>0</v>
      </c>
      <c r="R7" s="162">
        <f>FinancialInputs!R7</f>
        <v>0</v>
      </c>
      <c r="S7" s="162">
        <f>FinancialInputs!S7</f>
        <v>0</v>
      </c>
      <c r="T7" s="162">
        <f>FinancialInputs!T7</f>
        <v>0</v>
      </c>
      <c r="U7" s="162">
        <f>FinancialInputs!U7</f>
        <v>0</v>
      </c>
      <c r="V7" s="162">
        <f>FinancialInputs!V7</f>
        <v>0</v>
      </c>
      <c r="W7" s="162">
        <f>FinancialInputs!W7</f>
        <v>0</v>
      </c>
      <c r="X7" s="162">
        <f>FinancialInputs!X7</f>
        <v>0</v>
      </c>
      <c r="Y7" s="162">
        <f>FinancialInputs!Y7</f>
        <v>0</v>
      </c>
      <c r="Z7" s="162">
        <f>FinancialInputs!Z7</f>
        <v>0</v>
      </c>
      <c r="AA7" s="162">
        <f>FinancialInputs!AA7</f>
        <v>0</v>
      </c>
      <c r="AB7" s="162">
        <f>FinancialInputs!AB7</f>
        <v>0</v>
      </c>
      <c r="AC7" s="162">
        <f>FinancialInputs!AC7</f>
        <v>0</v>
      </c>
      <c r="AD7" s="162">
        <f>FinancialInputs!AD7</f>
        <v>0</v>
      </c>
      <c r="AE7" s="162">
        <f>FinancialInputs!AE7</f>
        <v>0</v>
      </c>
      <c r="AF7" s="162">
        <f>FinancialInputs!AF7</f>
        <v>0</v>
      </c>
      <c r="AG7" s="162">
        <f>FinancialInputs!AG7</f>
        <v>0</v>
      </c>
      <c r="AH7" s="162">
        <f>FinancialInputs!AH7</f>
        <v>0</v>
      </c>
      <c r="AI7" s="162">
        <f>FinancialInputs!AI7</f>
        <v>0</v>
      </c>
      <c r="AJ7" s="162">
        <f>FinancialInputs!AJ7</f>
        <v>0</v>
      </c>
      <c r="AK7" s="162">
        <f>FinancialInputs!AK7</f>
        <v>0</v>
      </c>
      <c r="AL7" s="162">
        <f>FinancialInputs!AL7</f>
        <v>0</v>
      </c>
      <c r="AM7" s="162">
        <f>FinancialInputs!AM7</f>
        <v>0</v>
      </c>
      <c r="AN7" s="162">
        <f>FinancialInputs!AN7</f>
        <v>0</v>
      </c>
      <c r="AO7" s="162">
        <f>FinancialInputs!AO7</f>
        <v>0</v>
      </c>
      <c r="AP7" s="162">
        <f>FinancialInputs!AP7</f>
        <v>0</v>
      </c>
      <c r="AQ7" s="162">
        <f>FinancialInputs!AQ7</f>
        <v>0</v>
      </c>
      <c r="AR7" s="162">
        <f>FinancialInputs!AR7</f>
        <v>0</v>
      </c>
      <c r="AS7" s="162">
        <f>FinancialInputs!AS7</f>
        <v>0</v>
      </c>
      <c r="AT7" s="162">
        <f>FinancialInputs!AT7</f>
        <v>0</v>
      </c>
      <c r="AU7" s="162">
        <f>FinancialInputs!AU7</f>
        <v>0</v>
      </c>
      <c r="AV7" s="162">
        <f>FinancialInputs!AV7</f>
        <v>0</v>
      </c>
      <c r="AW7" s="162">
        <f>FinancialInputs!AW7</f>
        <v>0</v>
      </c>
      <c r="AX7" s="162">
        <f>FinancialInputs!AX7</f>
        <v>0</v>
      </c>
      <c r="AY7" s="162">
        <f>FinancialInputs!AY7</f>
        <v>0</v>
      </c>
      <c r="AZ7" s="162">
        <f>FinancialInputs!AZ7</f>
        <v>0</v>
      </c>
      <c r="BA7" s="162">
        <f>FinancialInputs!BA7</f>
        <v>0</v>
      </c>
      <c r="BB7" s="162">
        <f>FinancialInputs!BB7</f>
        <v>0</v>
      </c>
      <c r="BC7" s="162">
        <f>FinancialInputs!BC7</f>
        <v>0</v>
      </c>
      <c r="BD7" s="162">
        <f>FinancialInputs!BD7</f>
        <v>0</v>
      </c>
      <c r="BE7" s="162">
        <f>FinancialInputs!BE7</f>
        <v>0</v>
      </c>
      <c r="BF7" s="162">
        <f>FinancialInputs!BF7</f>
        <v>0</v>
      </c>
      <c r="BG7" s="162">
        <f>FinancialInputs!BG7</f>
        <v>0</v>
      </c>
      <c r="BH7" s="162">
        <f>FinancialInputs!BH7</f>
        <v>0</v>
      </c>
      <c r="BI7" s="162">
        <f>FinancialInputs!BI7</f>
        <v>0</v>
      </c>
      <c r="BJ7" s="162">
        <f>FinancialInputs!BJ7</f>
        <v>0</v>
      </c>
      <c r="BK7" s="162">
        <f>FinancialInputs!BK7</f>
        <v>0</v>
      </c>
      <c r="BL7" s="162">
        <f>FinancialInputs!BL7</f>
        <v>0</v>
      </c>
      <c r="BM7" s="162">
        <f>FinancialInputs!BM7</f>
        <v>0</v>
      </c>
      <c r="BN7" s="162">
        <f>FinancialInputs!BN7</f>
        <v>0</v>
      </c>
      <c r="BO7" s="162">
        <f>FinancialInputs!BO7</f>
        <v>0</v>
      </c>
      <c r="BP7" s="162">
        <f>FinancialInputs!BP7</f>
        <v>0</v>
      </c>
      <c r="BQ7" s="162">
        <f>FinancialInputs!BQ7</f>
        <v>0</v>
      </c>
      <c r="BR7" s="162">
        <f>FinancialInputs!BR7</f>
        <v>0</v>
      </c>
      <c r="BS7" s="162">
        <f>FinancialInputs!BS7</f>
        <v>0</v>
      </c>
      <c r="BT7" s="162">
        <f>FinancialInputs!BT7</f>
        <v>0</v>
      </c>
      <c r="BU7" s="162">
        <f>FinancialInputs!BU7</f>
        <v>0</v>
      </c>
      <c r="BV7" s="162">
        <f>FinancialInputs!BV7</f>
        <v>0</v>
      </c>
      <c r="BW7" s="162">
        <f>FinancialInputs!BW7</f>
        <v>0</v>
      </c>
      <c r="BX7" s="162">
        <f>FinancialInputs!BX7</f>
        <v>0</v>
      </c>
      <c r="BY7" s="162">
        <f>FinancialInputs!BY7</f>
        <v>0</v>
      </c>
      <c r="BZ7" s="162">
        <f>FinancialInputs!BZ7</f>
        <v>0</v>
      </c>
      <c r="CA7" s="162">
        <f>FinancialInputs!CA7</f>
        <v>0</v>
      </c>
      <c r="CB7" s="162">
        <f>FinancialInputs!CB7</f>
        <v>0</v>
      </c>
      <c r="CC7" s="162">
        <f>FinancialInputs!CC7</f>
        <v>0</v>
      </c>
      <c r="CD7" s="162">
        <f>FinancialInputs!CD7</f>
        <v>0</v>
      </c>
      <c r="CE7" s="162">
        <f>FinancialInputs!CE7</f>
        <v>0</v>
      </c>
      <c r="CF7" s="162">
        <f>FinancialInputs!CF7</f>
        <v>0</v>
      </c>
      <c r="CG7" s="162">
        <f>FinancialInputs!CG7</f>
        <v>0</v>
      </c>
      <c r="CH7" s="162">
        <f>FinancialInputs!CH7</f>
        <v>0</v>
      </c>
      <c r="CI7" s="162">
        <f>FinancialInputs!CI7</f>
        <v>0</v>
      </c>
      <c r="CJ7" s="162">
        <f>FinancialInputs!CJ7</f>
        <v>0</v>
      </c>
      <c r="CK7" s="162">
        <f>FinancialInputs!CK7</f>
        <v>0</v>
      </c>
      <c r="CL7" s="162">
        <f>FinancialInputs!CL7</f>
        <v>0</v>
      </c>
      <c r="CM7" s="162">
        <f>FinancialInputs!CM7</f>
        <v>0</v>
      </c>
      <c r="CN7" s="162">
        <f>FinancialInputs!CN7</f>
        <v>0</v>
      </c>
      <c r="CO7" s="162">
        <f>FinancialInputs!CO7</f>
        <v>0</v>
      </c>
      <c r="CP7" s="162">
        <f>FinancialInputs!CP7</f>
        <v>0</v>
      </c>
      <c r="CQ7" s="162">
        <f>FinancialInputs!CQ7</f>
        <v>0</v>
      </c>
      <c r="CR7" s="162">
        <f>FinancialInputs!CR7</f>
        <v>0</v>
      </c>
      <c r="CS7" s="162">
        <f>FinancialInputs!CS7</f>
        <v>0</v>
      </c>
      <c r="CT7" s="162">
        <f>FinancialInputs!CT7</f>
        <v>0</v>
      </c>
      <c r="CU7" s="162">
        <f>FinancialInputs!CU7</f>
        <v>0</v>
      </c>
      <c r="CV7" s="162">
        <f>FinancialInputs!CV7</f>
        <v>0</v>
      </c>
    </row>
    <row r="8" spans="1:104">
      <c r="E8" s="1" t="s">
        <v>148</v>
      </c>
      <c r="J8" s="1"/>
      <c r="K8" s="1"/>
      <c r="L8" s="162">
        <f>FinancialInputs!L8</f>
        <v>0</v>
      </c>
      <c r="M8" s="162">
        <f>FinancialInputs!M8</f>
        <v>0</v>
      </c>
      <c r="N8" s="162">
        <f>FinancialInputs!N8</f>
        <v>0</v>
      </c>
      <c r="O8" s="162">
        <f>FinancialInputs!O8</f>
        <v>0</v>
      </c>
      <c r="P8" s="162">
        <f>FinancialInputs!P8</f>
        <v>0</v>
      </c>
      <c r="Q8" s="162">
        <f>FinancialInputs!Q8</f>
        <v>0</v>
      </c>
      <c r="R8" s="162">
        <f>FinancialInputs!R8</f>
        <v>0</v>
      </c>
      <c r="S8" s="162">
        <f>FinancialInputs!S8</f>
        <v>0</v>
      </c>
      <c r="T8" s="162">
        <f>FinancialInputs!T8</f>
        <v>0</v>
      </c>
      <c r="U8" s="162">
        <f>FinancialInputs!U8</f>
        <v>0</v>
      </c>
      <c r="V8" s="162">
        <f>FinancialInputs!V8</f>
        <v>0</v>
      </c>
      <c r="W8" s="162">
        <f>FinancialInputs!W8</f>
        <v>0</v>
      </c>
      <c r="X8" s="162">
        <f>FinancialInputs!X8</f>
        <v>0</v>
      </c>
      <c r="Y8" s="162">
        <f>FinancialInputs!Y8</f>
        <v>0</v>
      </c>
      <c r="Z8" s="162">
        <f>FinancialInputs!Z8</f>
        <v>0</v>
      </c>
      <c r="AA8" s="162">
        <f>FinancialInputs!AA8</f>
        <v>0</v>
      </c>
      <c r="AB8" s="162">
        <f>FinancialInputs!AB8</f>
        <v>0</v>
      </c>
      <c r="AC8" s="162">
        <f>FinancialInputs!AC8</f>
        <v>0</v>
      </c>
      <c r="AD8" s="162">
        <f>FinancialInputs!AD8</f>
        <v>0</v>
      </c>
      <c r="AE8" s="162">
        <f>FinancialInputs!AE8</f>
        <v>0</v>
      </c>
      <c r="AF8" s="162">
        <f>FinancialInputs!AF8</f>
        <v>0</v>
      </c>
      <c r="AG8" s="162">
        <f>FinancialInputs!AG8</f>
        <v>0</v>
      </c>
      <c r="AH8" s="162">
        <f>FinancialInputs!AH8</f>
        <v>0</v>
      </c>
      <c r="AI8" s="162">
        <f>FinancialInputs!AI8</f>
        <v>0</v>
      </c>
      <c r="AJ8" s="162">
        <f>FinancialInputs!AJ8</f>
        <v>0</v>
      </c>
      <c r="AK8" s="162">
        <f>FinancialInputs!AK8</f>
        <v>0</v>
      </c>
      <c r="AL8" s="162">
        <f>FinancialInputs!AL8</f>
        <v>0</v>
      </c>
      <c r="AM8" s="162">
        <f>FinancialInputs!AM8</f>
        <v>0</v>
      </c>
      <c r="AN8" s="162">
        <f>FinancialInputs!AN8</f>
        <v>0</v>
      </c>
      <c r="AO8" s="162">
        <f>FinancialInputs!AO8</f>
        <v>0</v>
      </c>
      <c r="AP8" s="162">
        <f>FinancialInputs!AP8</f>
        <v>0</v>
      </c>
      <c r="AQ8" s="162">
        <f>FinancialInputs!AQ8</f>
        <v>0</v>
      </c>
      <c r="AR8" s="162">
        <f>FinancialInputs!AR8</f>
        <v>0</v>
      </c>
      <c r="AS8" s="162">
        <f>FinancialInputs!AS8</f>
        <v>0</v>
      </c>
      <c r="AT8" s="162">
        <f>FinancialInputs!AT8</f>
        <v>0</v>
      </c>
      <c r="AU8" s="162">
        <f>FinancialInputs!AU8</f>
        <v>0</v>
      </c>
      <c r="AV8" s="162">
        <f>FinancialInputs!AV8</f>
        <v>0</v>
      </c>
      <c r="AW8" s="162">
        <f>FinancialInputs!AW8</f>
        <v>0</v>
      </c>
      <c r="AX8" s="162">
        <f>FinancialInputs!AX8</f>
        <v>0</v>
      </c>
      <c r="AY8" s="162">
        <f>FinancialInputs!AY8</f>
        <v>0</v>
      </c>
      <c r="AZ8" s="162">
        <f>FinancialInputs!AZ8</f>
        <v>0</v>
      </c>
      <c r="BA8" s="162">
        <f>FinancialInputs!BA8</f>
        <v>0</v>
      </c>
      <c r="BB8" s="162">
        <f>FinancialInputs!BB8</f>
        <v>0</v>
      </c>
      <c r="BC8" s="162">
        <f>FinancialInputs!BC8</f>
        <v>0</v>
      </c>
      <c r="BD8" s="162">
        <f>FinancialInputs!BD8</f>
        <v>0</v>
      </c>
      <c r="BE8" s="162">
        <f>FinancialInputs!BE8</f>
        <v>0</v>
      </c>
      <c r="BF8" s="162">
        <f>FinancialInputs!BF8</f>
        <v>0</v>
      </c>
      <c r="BG8" s="162">
        <f>FinancialInputs!BG8</f>
        <v>0</v>
      </c>
      <c r="BH8" s="162">
        <f>FinancialInputs!BH8</f>
        <v>0</v>
      </c>
      <c r="BI8" s="162">
        <f>FinancialInputs!BI8</f>
        <v>0</v>
      </c>
      <c r="BJ8" s="162">
        <f>FinancialInputs!BJ8</f>
        <v>0</v>
      </c>
      <c r="BK8" s="162">
        <f>FinancialInputs!BK8</f>
        <v>0</v>
      </c>
      <c r="BL8" s="162">
        <f>FinancialInputs!BL8</f>
        <v>0</v>
      </c>
      <c r="BM8" s="162">
        <f>FinancialInputs!BM8</f>
        <v>0</v>
      </c>
      <c r="BN8" s="162">
        <f>FinancialInputs!BN8</f>
        <v>0</v>
      </c>
      <c r="BO8" s="162">
        <f>FinancialInputs!BO8</f>
        <v>0</v>
      </c>
      <c r="BP8" s="162">
        <f>FinancialInputs!BP8</f>
        <v>0</v>
      </c>
      <c r="BQ8" s="162">
        <f>FinancialInputs!BQ8</f>
        <v>0</v>
      </c>
      <c r="BR8" s="162">
        <f>FinancialInputs!BR8</f>
        <v>0</v>
      </c>
      <c r="BS8" s="162">
        <f>FinancialInputs!BS8</f>
        <v>0</v>
      </c>
      <c r="BT8" s="162">
        <f>FinancialInputs!BT8</f>
        <v>0</v>
      </c>
      <c r="BU8" s="162">
        <f>FinancialInputs!BU8</f>
        <v>0</v>
      </c>
      <c r="BV8" s="162">
        <f>FinancialInputs!BV8</f>
        <v>0</v>
      </c>
      <c r="BW8" s="162">
        <f>FinancialInputs!BW8</f>
        <v>0</v>
      </c>
      <c r="BX8" s="162">
        <f>FinancialInputs!BX8</f>
        <v>0</v>
      </c>
      <c r="BY8" s="162">
        <f>FinancialInputs!BY8</f>
        <v>0</v>
      </c>
      <c r="BZ8" s="162">
        <f>FinancialInputs!BZ8</f>
        <v>0</v>
      </c>
      <c r="CA8" s="162">
        <f>FinancialInputs!CA8</f>
        <v>0</v>
      </c>
      <c r="CB8" s="162">
        <f>FinancialInputs!CB8</f>
        <v>0</v>
      </c>
      <c r="CC8" s="162">
        <f>FinancialInputs!CC8</f>
        <v>0</v>
      </c>
      <c r="CD8" s="162">
        <f>FinancialInputs!CD8</f>
        <v>0</v>
      </c>
      <c r="CE8" s="162">
        <f>FinancialInputs!CE8</f>
        <v>0</v>
      </c>
      <c r="CF8" s="162">
        <f>FinancialInputs!CF8</f>
        <v>0</v>
      </c>
      <c r="CG8" s="162">
        <f>FinancialInputs!CG8</f>
        <v>0</v>
      </c>
      <c r="CH8" s="162">
        <f>FinancialInputs!CH8</f>
        <v>0</v>
      </c>
      <c r="CI8" s="162">
        <f>FinancialInputs!CI8</f>
        <v>0</v>
      </c>
      <c r="CJ8" s="162">
        <f>FinancialInputs!CJ8</f>
        <v>0</v>
      </c>
      <c r="CK8" s="162">
        <f>FinancialInputs!CK8</f>
        <v>0</v>
      </c>
      <c r="CL8" s="162">
        <f>FinancialInputs!CL8</f>
        <v>0</v>
      </c>
      <c r="CM8" s="162">
        <f>FinancialInputs!CM8</f>
        <v>0</v>
      </c>
      <c r="CN8" s="162">
        <f>FinancialInputs!CN8</f>
        <v>0</v>
      </c>
      <c r="CO8" s="162">
        <f>FinancialInputs!CO8</f>
        <v>0</v>
      </c>
      <c r="CP8" s="162">
        <f>FinancialInputs!CP8</f>
        <v>0</v>
      </c>
      <c r="CQ8" s="162">
        <f>FinancialInputs!CQ8</f>
        <v>0</v>
      </c>
      <c r="CR8" s="162">
        <f>FinancialInputs!CR8</f>
        <v>0</v>
      </c>
      <c r="CS8" s="162">
        <f>FinancialInputs!CS8</f>
        <v>0</v>
      </c>
      <c r="CT8" s="162">
        <f>FinancialInputs!CT8</f>
        <v>0</v>
      </c>
      <c r="CU8" s="162">
        <f>FinancialInputs!CU8</f>
        <v>0</v>
      </c>
      <c r="CV8" s="162">
        <f>FinancialInputs!CV8</f>
        <v>0</v>
      </c>
    </row>
    <row r="9" spans="1:104">
      <c r="E9" s="1" t="s">
        <v>149</v>
      </c>
      <c r="H9" s="2"/>
      <c r="I9" s="2"/>
      <c r="J9" s="1"/>
      <c r="K9" s="1"/>
      <c r="L9" s="162">
        <f>FinancialInputs!L9</f>
        <v>0</v>
      </c>
      <c r="M9" s="162">
        <f>FinancialInputs!M9</f>
        <v>0</v>
      </c>
      <c r="N9" s="162">
        <f>FinancialInputs!N9</f>
        <v>0</v>
      </c>
      <c r="O9" s="162">
        <f>FinancialInputs!O9</f>
        <v>0</v>
      </c>
      <c r="P9" s="162">
        <f>FinancialInputs!P9</f>
        <v>0</v>
      </c>
      <c r="Q9" s="162">
        <f>FinancialInputs!Q9</f>
        <v>0</v>
      </c>
      <c r="R9" s="162">
        <f>FinancialInputs!R9</f>
        <v>0</v>
      </c>
      <c r="S9" s="162">
        <f>FinancialInputs!S9</f>
        <v>0</v>
      </c>
      <c r="T9" s="162">
        <f>FinancialInputs!T9</f>
        <v>0</v>
      </c>
      <c r="U9" s="162">
        <f>FinancialInputs!U9</f>
        <v>0</v>
      </c>
      <c r="V9" s="162">
        <f>FinancialInputs!V9</f>
        <v>0</v>
      </c>
      <c r="W9" s="162">
        <f>FinancialInputs!W9</f>
        <v>0</v>
      </c>
      <c r="X9" s="162">
        <f>FinancialInputs!X9</f>
        <v>0</v>
      </c>
      <c r="Y9" s="162">
        <f>FinancialInputs!Y9</f>
        <v>0</v>
      </c>
      <c r="Z9" s="162">
        <f>FinancialInputs!Z9</f>
        <v>0</v>
      </c>
      <c r="AA9" s="162">
        <f>FinancialInputs!AA9</f>
        <v>0</v>
      </c>
      <c r="AB9" s="162">
        <f>FinancialInputs!AB9</f>
        <v>0</v>
      </c>
      <c r="AC9" s="162">
        <f>FinancialInputs!AC9</f>
        <v>0</v>
      </c>
      <c r="AD9" s="162">
        <f>FinancialInputs!AD9</f>
        <v>0</v>
      </c>
      <c r="AE9" s="162">
        <f>FinancialInputs!AE9</f>
        <v>0</v>
      </c>
      <c r="AF9" s="162">
        <f>FinancialInputs!AF9</f>
        <v>0</v>
      </c>
      <c r="AG9" s="162">
        <f>FinancialInputs!AG9</f>
        <v>0</v>
      </c>
      <c r="AH9" s="162">
        <f>FinancialInputs!AH9</f>
        <v>0</v>
      </c>
      <c r="AI9" s="162">
        <f>FinancialInputs!AI9</f>
        <v>0</v>
      </c>
      <c r="AJ9" s="162">
        <f>FinancialInputs!AJ9</f>
        <v>0</v>
      </c>
      <c r="AK9" s="162">
        <f>FinancialInputs!AK9</f>
        <v>0</v>
      </c>
      <c r="AL9" s="162">
        <f>FinancialInputs!AL9</f>
        <v>0</v>
      </c>
      <c r="AM9" s="162">
        <f>FinancialInputs!AM9</f>
        <v>0</v>
      </c>
      <c r="AN9" s="162">
        <f>FinancialInputs!AN9</f>
        <v>0</v>
      </c>
      <c r="AO9" s="162">
        <f>FinancialInputs!AO9</f>
        <v>0</v>
      </c>
      <c r="AP9" s="162">
        <f>FinancialInputs!AP9</f>
        <v>0</v>
      </c>
      <c r="AQ9" s="162">
        <f>FinancialInputs!AQ9</f>
        <v>0</v>
      </c>
      <c r="AR9" s="162">
        <f>FinancialInputs!AR9</f>
        <v>0</v>
      </c>
      <c r="AS9" s="162">
        <f>FinancialInputs!AS9</f>
        <v>0</v>
      </c>
      <c r="AT9" s="162">
        <f>FinancialInputs!AT9</f>
        <v>0</v>
      </c>
      <c r="AU9" s="162">
        <f>FinancialInputs!AU9</f>
        <v>0</v>
      </c>
      <c r="AV9" s="162">
        <f>FinancialInputs!AV9</f>
        <v>0</v>
      </c>
      <c r="AW9" s="162">
        <f>FinancialInputs!AW9</f>
        <v>0</v>
      </c>
      <c r="AX9" s="162">
        <f>FinancialInputs!AX9</f>
        <v>0</v>
      </c>
      <c r="AY9" s="162">
        <f>FinancialInputs!AY9</f>
        <v>0</v>
      </c>
      <c r="AZ9" s="162">
        <f>FinancialInputs!AZ9</f>
        <v>0</v>
      </c>
      <c r="BA9" s="162">
        <f>FinancialInputs!BA9</f>
        <v>0</v>
      </c>
      <c r="BB9" s="162">
        <f>FinancialInputs!BB9</f>
        <v>0</v>
      </c>
      <c r="BC9" s="162">
        <f>FinancialInputs!BC9</f>
        <v>0</v>
      </c>
      <c r="BD9" s="162">
        <f>FinancialInputs!BD9</f>
        <v>0</v>
      </c>
      <c r="BE9" s="162">
        <f>FinancialInputs!BE9</f>
        <v>0</v>
      </c>
      <c r="BF9" s="162">
        <f>FinancialInputs!BF9</f>
        <v>0</v>
      </c>
      <c r="BG9" s="162">
        <f>FinancialInputs!BG9</f>
        <v>0</v>
      </c>
      <c r="BH9" s="162">
        <f>FinancialInputs!BH9</f>
        <v>0</v>
      </c>
      <c r="BI9" s="162">
        <f>FinancialInputs!BI9</f>
        <v>0</v>
      </c>
      <c r="BJ9" s="162">
        <f>FinancialInputs!BJ9</f>
        <v>0</v>
      </c>
      <c r="BK9" s="162">
        <f>FinancialInputs!BK9</f>
        <v>0</v>
      </c>
      <c r="BL9" s="162">
        <f>FinancialInputs!BL9</f>
        <v>0</v>
      </c>
      <c r="BM9" s="162">
        <f>FinancialInputs!BM9</f>
        <v>0</v>
      </c>
      <c r="BN9" s="162">
        <f>FinancialInputs!BN9</f>
        <v>0</v>
      </c>
      <c r="BO9" s="162">
        <f>FinancialInputs!BO9</f>
        <v>0</v>
      </c>
      <c r="BP9" s="162">
        <f>FinancialInputs!BP9</f>
        <v>0</v>
      </c>
      <c r="BQ9" s="162">
        <f>FinancialInputs!BQ9</f>
        <v>0</v>
      </c>
      <c r="BR9" s="162">
        <f>FinancialInputs!BR9</f>
        <v>0</v>
      </c>
      <c r="BS9" s="162">
        <f>FinancialInputs!BS9</f>
        <v>0</v>
      </c>
      <c r="BT9" s="162">
        <f>FinancialInputs!BT9</f>
        <v>0</v>
      </c>
      <c r="BU9" s="162">
        <f>FinancialInputs!BU9</f>
        <v>0</v>
      </c>
      <c r="BV9" s="162">
        <f>FinancialInputs!BV9</f>
        <v>0</v>
      </c>
      <c r="BW9" s="162">
        <f>FinancialInputs!BW9</f>
        <v>0</v>
      </c>
      <c r="BX9" s="162">
        <f>FinancialInputs!BX9</f>
        <v>0</v>
      </c>
      <c r="BY9" s="162">
        <f>FinancialInputs!BY9</f>
        <v>0</v>
      </c>
      <c r="BZ9" s="162">
        <f>FinancialInputs!BZ9</f>
        <v>0</v>
      </c>
      <c r="CA9" s="162">
        <f>FinancialInputs!CA9</f>
        <v>0</v>
      </c>
      <c r="CB9" s="162">
        <f>FinancialInputs!CB9</f>
        <v>0</v>
      </c>
      <c r="CC9" s="162">
        <f>FinancialInputs!CC9</f>
        <v>0</v>
      </c>
      <c r="CD9" s="162">
        <f>FinancialInputs!CD9</f>
        <v>0</v>
      </c>
      <c r="CE9" s="162">
        <f>FinancialInputs!CE9</f>
        <v>0</v>
      </c>
      <c r="CF9" s="162">
        <f>FinancialInputs!CF9</f>
        <v>0</v>
      </c>
      <c r="CG9" s="162">
        <f>FinancialInputs!CG9</f>
        <v>0</v>
      </c>
      <c r="CH9" s="162">
        <f>FinancialInputs!CH9</f>
        <v>0</v>
      </c>
      <c r="CI9" s="162">
        <f>FinancialInputs!CI9</f>
        <v>0</v>
      </c>
      <c r="CJ9" s="162">
        <f>FinancialInputs!CJ9</f>
        <v>0</v>
      </c>
      <c r="CK9" s="162">
        <f>FinancialInputs!CK9</f>
        <v>0</v>
      </c>
      <c r="CL9" s="162">
        <f>FinancialInputs!CL9</f>
        <v>0</v>
      </c>
      <c r="CM9" s="162">
        <f>FinancialInputs!CM9</f>
        <v>0</v>
      </c>
      <c r="CN9" s="162">
        <f>FinancialInputs!CN9</f>
        <v>0</v>
      </c>
      <c r="CO9" s="162">
        <f>FinancialInputs!CO9</f>
        <v>0</v>
      </c>
      <c r="CP9" s="162">
        <f>FinancialInputs!CP9</f>
        <v>0</v>
      </c>
      <c r="CQ9" s="162">
        <f>FinancialInputs!CQ9</f>
        <v>0</v>
      </c>
      <c r="CR9" s="162">
        <f>FinancialInputs!CR9</f>
        <v>0</v>
      </c>
      <c r="CS9" s="162">
        <f>FinancialInputs!CS9</f>
        <v>0</v>
      </c>
      <c r="CT9" s="162">
        <f>FinancialInputs!CT9</f>
        <v>0</v>
      </c>
      <c r="CU9" s="162">
        <f>FinancialInputs!CU9</f>
        <v>0</v>
      </c>
      <c r="CV9" s="162">
        <f>FinancialInputs!CV9</f>
        <v>0</v>
      </c>
    </row>
    <row r="10" spans="1:104">
      <c r="E10" s="1" t="s">
        <v>150</v>
      </c>
      <c r="H10" s="2"/>
      <c r="I10" s="2"/>
      <c r="J10" s="1"/>
      <c r="K10" s="1"/>
      <c r="L10" s="162" t="b">
        <f>FinancialInputs!L10</f>
        <v>0</v>
      </c>
      <c r="M10" s="162" t="b">
        <f>FinancialInputs!M10</f>
        <v>0</v>
      </c>
      <c r="N10" s="162" t="b">
        <f>FinancialInputs!N10</f>
        <v>0</v>
      </c>
      <c r="O10" s="162" t="b">
        <f>FinancialInputs!O10</f>
        <v>0</v>
      </c>
      <c r="P10" s="162" t="b">
        <f>FinancialInputs!P10</f>
        <v>0</v>
      </c>
      <c r="Q10" s="162" t="b">
        <f>FinancialInputs!Q10</f>
        <v>0</v>
      </c>
      <c r="R10" s="162" t="b">
        <f>FinancialInputs!R10</f>
        <v>0</v>
      </c>
      <c r="S10" s="162" t="b">
        <f>FinancialInputs!S10</f>
        <v>0</v>
      </c>
      <c r="T10" s="162" t="b">
        <f>FinancialInputs!T10</f>
        <v>0</v>
      </c>
      <c r="U10" s="162" t="b">
        <f>FinancialInputs!U10</f>
        <v>0</v>
      </c>
      <c r="V10" s="162" t="b">
        <f>FinancialInputs!V10</f>
        <v>0</v>
      </c>
      <c r="W10" s="162" t="b">
        <f>FinancialInputs!W10</f>
        <v>0</v>
      </c>
      <c r="X10" s="162" t="b">
        <f>FinancialInputs!X10</f>
        <v>0</v>
      </c>
      <c r="Y10" s="162" t="b">
        <f>FinancialInputs!Y10</f>
        <v>0</v>
      </c>
      <c r="Z10" s="162" t="b">
        <f>FinancialInputs!Z10</f>
        <v>0</v>
      </c>
      <c r="AA10" s="162" t="b">
        <f>FinancialInputs!AA10</f>
        <v>0</v>
      </c>
      <c r="AB10" s="162" t="b">
        <f>FinancialInputs!AB10</f>
        <v>0</v>
      </c>
      <c r="AC10" s="162" t="b">
        <f>FinancialInputs!AC10</f>
        <v>0</v>
      </c>
      <c r="AD10" s="162" t="b">
        <f>FinancialInputs!AD10</f>
        <v>0</v>
      </c>
      <c r="AE10" s="162" t="b">
        <f>FinancialInputs!AE10</f>
        <v>0</v>
      </c>
      <c r="AF10" s="162" t="b">
        <f>FinancialInputs!AF10</f>
        <v>0</v>
      </c>
      <c r="AG10" s="162" t="b">
        <f>FinancialInputs!AG10</f>
        <v>0</v>
      </c>
      <c r="AH10" s="162" t="b">
        <f>FinancialInputs!AH10</f>
        <v>0</v>
      </c>
      <c r="AI10" s="162" t="b">
        <f>FinancialInputs!AI10</f>
        <v>0</v>
      </c>
      <c r="AJ10" s="162" t="b">
        <f>FinancialInputs!AJ10</f>
        <v>0</v>
      </c>
      <c r="AK10" s="162" t="b">
        <f>FinancialInputs!AK10</f>
        <v>0</v>
      </c>
      <c r="AL10" s="162" t="b">
        <f>FinancialInputs!AL10</f>
        <v>0</v>
      </c>
      <c r="AM10" s="162" t="b">
        <f>FinancialInputs!AM10</f>
        <v>0</v>
      </c>
      <c r="AN10" s="162" t="b">
        <f>FinancialInputs!AN10</f>
        <v>0</v>
      </c>
      <c r="AO10" s="162" t="b">
        <f>FinancialInputs!AO10</f>
        <v>0</v>
      </c>
      <c r="AP10" s="162" t="b">
        <f>FinancialInputs!AP10</f>
        <v>0</v>
      </c>
      <c r="AQ10" s="162" t="b">
        <f>FinancialInputs!AQ10</f>
        <v>0</v>
      </c>
      <c r="AR10" s="162" t="b">
        <f>FinancialInputs!AR10</f>
        <v>0</v>
      </c>
      <c r="AS10" s="162" t="b">
        <f>FinancialInputs!AS10</f>
        <v>0</v>
      </c>
      <c r="AT10" s="162" t="b">
        <f>FinancialInputs!AT10</f>
        <v>0</v>
      </c>
      <c r="AU10" s="162" t="b">
        <f>FinancialInputs!AU10</f>
        <v>0</v>
      </c>
      <c r="AV10" s="162" t="b">
        <f>FinancialInputs!AV10</f>
        <v>0</v>
      </c>
      <c r="AW10" s="162" t="b">
        <f>FinancialInputs!AW10</f>
        <v>0</v>
      </c>
      <c r="AX10" s="162" t="b">
        <f>FinancialInputs!AX10</f>
        <v>0</v>
      </c>
      <c r="AY10" s="162" t="b">
        <f>FinancialInputs!AY10</f>
        <v>0</v>
      </c>
      <c r="AZ10" s="162" t="b">
        <f>FinancialInputs!AZ10</f>
        <v>0</v>
      </c>
      <c r="BA10" s="162" t="b">
        <f>FinancialInputs!BA10</f>
        <v>0</v>
      </c>
      <c r="BB10" s="162" t="b">
        <f>FinancialInputs!BB10</f>
        <v>0</v>
      </c>
      <c r="BC10" s="162" t="b">
        <f>FinancialInputs!BC10</f>
        <v>0</v>
      </c>
      <c r="BD10" s="162" t="b">
        <f>FinancialInputs!BD10</f>
        <v>0</v>
      </c>
      <c r="BE10" s="162" t="b">
        <f>FinancialInputs!BE10</f>
        <v>0</v>
      </c>
      <c r="BF10" s="162" t="b">
        <f>FinancialInputs!BF10</f>
        <v>0</v>
      </c>
      <c r="BG10" s="162" t="b">
        <f>FinancialInputs!BG10</f>
        <v>0</v>
      </c>
      <c r="BH10" s="162" t="b">
        <f>FinancialInputs!BH10</f>
        <v>0</v>
      </c>
      <c r="BI10" s="162" t="b">
        <f>FinancialInputs!BI10</f>
        <v>0</v>
      </c>
      <c r="BJ10" s="162" t="b">
        <f>FinancialInputs!BJ10</f>
        <v>0</v>
      </c>
      <c r="BK10" s="162" t="b">
        <f>FinancialInputs!BK10</f>
        <v>0</v>
      </c>
      <c r="BL10" s="162" t="b">
        <f>FinancialInputs!BL10</f>
        <v>0</v>
      </c>
      <c r="BM10" s="162" t="b">
        <f>FinancialInputs!BM10</f>
        <v>0</v>
      </c>
      <c r="BN10" s="162" t="b">
        <f>FinancialInputs!BN10</f>
        <v>0</v>
      </c>
      <c r="BO10" s="162" t="b">
        <f>FinancialInputs!BO10</f>
        <v>0</v>
      </c>
      <c r="BP10" s="162" t="b">
        <f>FinancialInputs!BP10</f>
        <v>0</v>
      </c>
      <c r="BQ10" s="162" t="b">
        <f>FinancialInputs!BQ10</f>
        <v>0</v>
      </c>
      <c r="BR10" s="162" t="b">
        <f>FinancialInputs!BR10</f>
        <v>0</v>
      </c>
      <c r="BS10" s="162" t="b">
        <f>FinancialInputs!BS10</f>
        <v>0</v>
      </c>
      <c r="BT10" s="162" t="b">
        <f>FinancialInputs!BT10</f>
        <v>0</v>
      </c>
      <c r="BU10" s="162" t="b">
        <f>FinancialInputs!BU10</f>
        <v>0</v>
      </c>
      <c r="BV10" s="162" t="b">
        <f>FinancialInputs!BV10</f>
        <v>0</v>
      </c>
      <c r="BW10" s="162" t="b">
        <f>FinancialInputs!BW10</f>
        <v>0</v>
      </c>
      <c r="BX10" s="162" t="b">
        <f>FinancialInputs!BX10</f>
        <v>0</v>
      </c>
      <c r="BY10" s="162" t="b">
        <f>FinancialInputs!BY10</f>
        <v>0</v>
      </c>
      <c r="BZ10" s="162" t="b">
        <f>FinancialInputs!BZ10</f>
        <v>0</v>
      </c>
      <c r="CA10" s="162" t="b">
        <f>FinancialInputs!CA10</f>
        <v>0</v>
      </c>
      <c r="CB10" s="162" t="b">
        <f>FinancialInputs!CB10</f>
        <v>0</v>
      </c>
      <c r="CC10" s="162" t="b">
        <f>FinancialInputs!CC10</f>
        <v>0</v>
      </c>
      <c r="CD10" s="162" t="b">
        <f>FinancialInputs!CD10</f>
        <v>0</v>
      </c>
      <c r="CE10" s="162" t="b">
        <f>FinancialInputs!CE10</f>
        <v>0</v>
      </c>
      <c r="CF10" s="162" t="b">
        <f>FinancialInputs!CF10</f>
        <v>0</v>
      </c>
      <c r="CG10" s="162" t="b">
        <f>FinancialInputs!CG10</f>
        <v>0</v>
      </c>
      <c r="CH10" s="162" t="b">
        <f>FinancialInputs!CH10</f>
        <v>0</v>
      </c>
      <c r="CI10" s="162" t="b">
        <f>FinancialInputs!CI10</f>
        <v>0</v>
      </c>
      <c r="CJ10" s="162" t="b">
        <f>FinancialInputs!CJ10</f>
        <v>0</v>
      </c>
      <c r="CK10" s="162" t="b">
        <f>FinancialInputs!CK10</f>
        <v>0</v>
      </c>
      <c r="CL10" s="162" t="b">
        <f>FinancialInputs!CL10</f>
        <v>0</v>
      </c>
      <c r="CM10" s="162" t="b">
        <f>FinancialInputs!CM10</f>
        <v>0</v>
      </c>
      <c r="CN10" s="162" t="b">
        <f>FinancialInputs!CN10</f>
        <v>0</v>
      </c>
      <c r="CO10" s="162" t="b">
        <f>FinancialInputs!CO10</f>
        <v>0</v>
      </c>
      <c r="CP10" s="162" t="b">
        <f>FinancialInputs!CP10</f>
        <v>0</v>
      </c>
      <c r="CQ10" s="162" t="b">
        <f>FinancialInputs!CQ10</f>
        <v>0</v>
      </c>
      <c r="CR10" s="162" t="b">
        <f>FinancialInputs!CR10</f>
        <v>0</v>
      </c>
      <c r="CS10" s="162" t="b">
        <f>FinancialInputs!CS10</f>
        <v>0</v>
      </c>
      <c r="CT10" s="162" t="b">
        <f>FinancialInputs!CT10</f>
        <v>0</v>
      </c>
      <c r="CU10" s="162" t="b">
        <f>FinancialInputs!CU10</f>
        <v>0</v>
      </c>
      <c r="CV10" s="162" t="b">
        <f>FinancialInputs!CV10</f>
        <v>0</v>
      </c>
    </row>
    <row r="11" spans="1:104">
      <c r="E11" s="1" t="s">
        <v>151</v>
      </c>
      <c r="H11" s="2"/>
      <c r="I11" s="2"/>
      <c r="J11" s="1"/>
      <c r="K11" s="103"/>
      <c r="L11" s="163">
        <f>FinancialInputs!L11</f>
        <v>0</v>
      </c>
      <c r="M11" s="163">
        <f>FinancialInputs!M11</f>
        <v>0</v>
      </c>
      <c r="N11" s="163">
        <f>FinancialInputs!N11</f>
        <v>0</v>
      </c>
      <c r="O11" s="163">
        <f>FinancialInputs!O11</f>
        <v>0</v>
      </c>
      <c r="P11" s="163">
        <f>FinancialInputs!P11</f>
        <v>0</v>
      </c>
      <c r="Q11" s="163">
        <f>FinancialInputs!Q11</f>
        <v>0</v>
      </c>
      <c r="R11" s="163">
        <f>FinancialInputs!R11</f>
        <v>0</v>
      </c>
      <c r="S11" s="163">
        <f>FinancialInputs!S11</f>
        <v>0</v>
      </c>
      <c r="T11" s="163">
        <f>FinancialInputs!T11</f>
        <v>0</v>
      </c>
      <c r="U11" s="163">
        <f>FinancialInputs!U11</f>
        <v>0</v>
      </c>
      <c r="V11" s="163">
        <f>FinancialInputs!V11</f>
        <v>0</v>
      </c>
      <c r="W11" s="163">
        <f>FinancialInputs!W11</f>
        <v>0</v>
      </c>
      <c r="X11" s="163">
        <f>FinancialInputs!X11</f>
        <v>0</v>
      </c>
      <c r="Y11" s="163">
        <f>FinancialInputs!Y11</f>
        <v>0</v>
      </c>
      <c r="Z11" s="163">
        <f>FinancialInputs!Z11</f>
        <v>0</v>
      </c>
      <c r="AA11" s="163">
        <f>FinancialInputs!AA11</f>
        <v>0</v>
      </c>
      <c r="AB11" s="163">
        <f>FinancialInputs!AB11</f>
        <v>0</v>
      </c>
      <c r="AC11" s="163">
        <f>FinancialInputs!AC11</f>
        <v>0</v>
      </c>
      <c r="AD11" s="163">
        <f>FinancialInputs!AD11</f>
        <v>0</v>
      </c>
      <c r="AE11" s="163">
        <f>FinancialInputs!AE11</f>
        <v>0</v>
      </c>
      <c r="AF11" s="163">
        <f>FinancialInputs!AF11</f>
        <v>0</v>
      </c>
      <c r="AG11" s="163">
        <f>FinancialInputs!AG11</f>
        <v>0</v>
      </c>
      <c r="AH11" s="163">
        <f>FinancialInputs!AH11</f>
        <v>0</v>
      </c>
      <c r="AI11" s="163">
        <f>FinancialInputs!AI11</f>
        <v>0</v>
      </c>
      <c r="AJ11" s="163">
        <f>FinancialInputs!AJ11</f>
        <v>0</v>
      </c>
      <c r="AK11" s="163">
        <f>FinancialInputs!AK11</f>
        <v>0</v>
      </c>
      <c r="AL11" s="163">
        <f>FinancialInputs!AL11</f>
        <v>0</v>
      </c>
      <c r="AM11" s="163">
        <f>FinancialInputs!AM11</f>
        <v>0</v>
      </c>
      <c r="AN11" s="163">
        <f>FinancialInputs!AN11</f>
        <v>0</v>
      </c>
      <c r="AO11" s="163">
        <f>FinancialInputs!AO11</f>
        <v>0</v>
      </c>
      <c r="AP11" s="163">
        <f>FinancialInputs!AP11</f>
        <v>0</v>
      </c>
      <c r="AQ11" s="163">
        <f>FinancialInputs!AQ11</f>
        <v>0</v>
      </c>
      <c r="AR11" s="163">
        <f>FinancialInputs!AR11</f>
        <v>0</v>
      </c>
      <c r="AS11" s="163">
        <f>FinancialInputs!AS11</f>
        <v>0</v>
      </c>
      <c r="AT11" s="163">
        <f>FinancialInputs!AT11</f>
        <v>0</v>
      </c>
      <c r="AU11" s="163">
        <f>FinancialInputs!AU11</f>
        <v>0</v>
      </c>
      <c r="AV11" s="163">
        <f>FinancialInputs!AV11</f>
        <v>0</v>
      </c>
      <c r="AW11" s="163">
        <f>FinancialInputs!AW11</f>
        <v>0</v>
      </c>
      <c r="AX11" s="163">
        <f>FinancialInputs!AX11</f>
        <v>0</v>
      </c>
      <c r="AY11" s="163">
        <f>FinancialInputs!AY11</f>
        <v>0</v>
      </c>
      <c r="AZ11" s="163">
        <f>FinancialInputs!AZ11</f>
        <v>0</v>
      </c>
      <c r="BA11" s="163">
        <f>FinancialInputs!BA11</f>
        <v>0</v>
      </c>
      <c r="BB11" s="163">
        <f>FinancialInputs!BB11</f>
        <v>0</v>
      </c>
      <c r="BC11" s="163">
        <f>FinancialInputs!BC11</f>
        <v>0</v>
      </c>
      <c r="BD11" s="163">
        <f>FinancialInputs!BD11</f>
        <v>0</v>
      </c>
      <c r="BE11" s="163">
        <f>FinancialInputs!BE11</f>
        <v>0</v>
      </c>
      <c r="BF11" s="163">
        <f>FinancialInputs!BF11</f>
        <v>0</v>
      </c>
      <c r="BG11" s="163">
        <f>FinancialInputs!BG11</f>
        <v>0</v>
      </c>
      <c r="BH11" s="163">
        <f>FinancialInputs!BH11</f>
        <v>0</v>
      </c>
      <c r="BI11" s="163">
        <f>FinancialInputs!BI11</f>
        <v>0</v>
      </c>
      <c r="BJ11" s="163">
        <f>FinancialInputs!BJ11</f>
        <v>0</v>
      </c>
      <c r="BK11" s="163">
        <f>FinancialInputs!BK11</f>
        <v>0</v>
      </c>
      <c r="BL11" s="163">
        <f>FinancialInputs!BL11</f>
        <v>0</v>
      </c>
      <c r="BM11" s="163">
        <f>FinancialInputs!BM11</f>
        <v>0</v>
      </c>
      <c r="BN11" s="163">
        <f>FinancialInputs!BN11</f>
        <v>0</v>
      </c>
      <c r="BO11" s="163">
        <f>FinancialInputs!BO11</f>
        <v>0</v>
      </c>
      <c r="BP11" s="163">
        <f>FinancialInputs!BP11</f>
        <v>0</v>
      </c>
      <c r="BQ11" s="163">
        <f>FinancialInputs!BQ11</f>
        <v>0</v>
      </c>
      <c r="BR11" s="163">
        <f>FinancialInputs!BR11</f>
        <v>0</v>
      </c>
      <c r="BS11" s="163">
        <f>FinancialInputs!BS11</f>
        <v>0</v>
      </c>
      <c r="BT11" s="163">
        <f>FinancialInputs!BT11</f>
        <v>0</v>
      </c>
      <c r="BU11" s="163">
        <f>FinancialInputs!BU11</f>
        <v>0</v>
      </c>
      <c r="BV11" s="163">
        <f>FinancialInputs!BV11</f>
        <v>0</v>
      </c>
      <c r="BW11" s="163">
        <f>FinancialInputs!BW11</f>
        <v>0</v>
      </c>
      <c r="BX11" s="163">
        <f>FinancialInputs!BX11</f>
        <v>0</v>
      </c>
      <c r="BY11" s="163">
        <f>FinancialInputs!BY11</f>
        <v>0</v>
      </c>
      <c r="BZ11" s="163">
        <f>FinancialInputs!BZ11</f>
        <v>0</v>
      </c>
      <c r="CA11" s="163">
        <f>FinancialInputs!CA11</f>
        <v>0</v>
      </c>
      <c r="CB11" s="163">
        <f>FinancialInputs!CB11</f>
        <v>0</v>
      </c>
      <c r="CC11" s="163">
        <f>FinancialInputs!CC11</f>
        <v>0</v>
      </c>
      <c r="CD11" s="163">
        <f>FinancialInputs!CD11</f>
        <v>0</v>
      </c>
      <c r="CE11" s="163">
        <f>FinancialInputs!CE11</f>
        <v>0</v>
      </c>
      <c r="CF11" s="163">
        <f>FinancialInputs!CF11</f>
        <v>0</v>
      </c>
      <c r="CG11" s="163">
        <f>FinancialInputs!CG11</f>
        <v>0</v>
      </c>
      <c r="CH11" s="163">
        <f>FinancialInputs!CH11</f>
        <v>0</v>
      </c>
      <c r="CI11" s="163">
        <f>FinancialInputs!CI11</f>
        <v>0</v>
      </c>
      <c r="CJ11" s="163">
        <f>FinancialInputs!CJ11</f>
        <v>0</v>
      </c>
      <c r="CK11" s="163">
        <f>FinancialInputs!CK11</f>
        <v>0</v>
      </c>
      <c r="CL11" s="163">
        <f>FinancialInputs!CL11</f>
        <v>0</v>
      </c>
      <c r="CM11" s="163">
        <f>FinancialInputs!CM11</f>
        <v>0</v>
      </c>
      <c r="CN11" s="163">
        <f>FinancialInputs!CN11</f>
        <v>0</v>
      </c>
      <c r="CO11" s="163">
        <f>FinancialInputs!CO11</f>
        <v>0</v>
      </c>
      <c r="CP11" s="163">
        <f>FinancialInputs!CP11</f>
        <v>0</v>
      </c>
      <c r="CQ11" s="163">
        <f>FinancialInputs!CQ11</f>
        <v>0</v>
      </c>
      <c r="CR11" s="163">
        <f>FinancialInputs!CR11</f>
        <v>0</v>
      </c>
      <c r="CS11" s="163">
        <f>FinancialInputs!CS11</f>
        <v>0</v>
      </c>
      <c r="CT11" s="163">
        <f>FinancialInputs!CT11</f>
        <v>0</v>
      </c>
      <c r="CU11" s="163">
        <f>FinancialInputs!CU11</f>
        <v>0</v>
      </c>
      <c r="CV11" s="163">
        <f>FinancialInputs!CV11</f>
        <v>0</v>
      </c>
    </row>
    <row r="12" spans="1:104">
      <c r="E12" s="1" t="s">
        <v>152</v>
      </c>
      <c r="H12" s="2"/>
      <c r="I12" s="2"/>
      <c r="J12" s="1"/>
      <c r="K12" s="37"/>
      <c r="L12" s="164">
        <f>FinancialInputs!L12</f>
        <v>0</v>
      </c>
      <c r="M12" s="164">
        <f>FinancialInputs!M12</f>
        <v>0</v>
      </c>
      <c r="N12" s="164">
        <f>FinancialInputs!N12</f>
        <v>0</v>
      </c>
      <c r="O12" s="164">
        <f>FinancialInputs!O12</f>
        <v>0</v>
      </c>
      <c r="P12" s="164">
        <f>FinancialInputs!P12</f>
        <v>0</v>
      </c>
      <c r="Q12" s="164">
        <f>FinancialInputs!Q12</f>
        <v>0</v>
      </c>
      <c r="R12" s="164">
        <f>FinancialInputs!R12</f>
        <v>0</v>
      </c>
      <c r="S12" s="164">
        <f>FinancialInputs!S12</f>
        <v>0</v>
      </c>
      <c r="T12" s="164">
        <f>FinancialInputs!T12</f>
        <v>0</v>
      </c>
      <c r="U12" s="164">
        <f>FinancialInputs!U12</f>
        <v>0</v>
      </c>
      <c r="V12" s="164">
        <f>FinancialInputs!V12</f>
        <v>0</v>
      </c>
      <c r="W12" s="164">
        <f>FinancialInputs!W12</f>
        <v>0</v>
      </c>
      <c r="X12" s="164">
        <f>FinancialInputs!X12</f>
        <v>0</v>
      </c>
      <c r="Y12" s="164">
        <f>FinancialInputs!Y12</f>
        <v>0</v>
      </c>
      <c r="Z12" s="164">
        <f>FinancialInputs!Z12</f>
        <v>0</v>
      </c>
      <c r="AA12" s="164">
        <f>FinancialInputs!AA12</f>
        <v>0</v>
      </c>
      <c r="AB12" s="164">
        <f>FinancialInputs!AB12</f>
        <v>0</v>
      </c>
      <c r="AC12" s="164">
        <f>FinancialInputs!AC12</f>
        <v>0</v>
      </c>
      <c r="AD12" s="164">
        <f>FinancialInputs!AD12</f>
        <v>0</v>
      </c>
      <c r="AE12" s="164">
        <f>FinancialInputs!AE12</f>
        <v>0</v>
      </c>
      <c r="AF12" s="164">
        <f>FinancialInputs!AF12</f>
        <v>0</v>
      </c>
      <c r="AG12" s="164">
        <f>FinancialInputs!AG12</f>
        <v>0</v>
      </c>
      <c r="AH12" s="164">
        <f>FinancialInputs!AH12</f>
        <v>0</v>
      </c>
      <c r="AI12" s="164">
        <f>FinancialInputs!AI12</f>
        <v>0</v>
      </c>
      <c r="AJ12" s="164">
        <f>FinancialInputs!AJ12</f>
        <v>0</v>
      </c>
      <c r="AK12" s="164">
        <f>FinancialInputs!AK12</f>
        <v>0</v>
      </c>
      <c r="AL12" s="164">
        <f>FinancialInputs!AL12</f>
        <v>0</v>
      </c>
      <c r="AM12" s="164">
        <f>FinancialInputs!AM12</f>
        <v>0</v>
      </c>
      <c r="AN12" s="164">
        <f>FinancialInputs!AN12</f>
        <v>0</v>
      </c>
      <c r="AO12" s="164">
        <f>FinancialInputs!AO12</f>
        <v>0</v>
      </c>
      <c r="AP12" s="164">
        <f>FinancialInputs!AP12</f>
        <v>0</v>
      </c>
      <c r="AQ12" s="164">
        <f>FinancialInputs!AQ12</f>
        <v>0</v>
      </c>
      <c r="AR12" s="164">
        <f>FinancialInputs!AR12</f>
        <v>0</v>
      </c>
      <c r="AS12" s="164">
        <f>FinancialInputs!AS12</f>
        <v>0</v>
      </c>
      <c r="AT12" s="164">
        <f>FinancialInputs!AT12</f>
        <v>0</v>
      </c>
      <c r="AU12" s="164">
        <f>FinancialInputs!AU12</f>
        <v>0</v>
      </c>
      <c r="AV12" s="164">
        <f>FinancialInputs!AV12</f>
        <v>0</v>
      </c>
      <c r="AW12" s="164">
        <f>FinancialInputs!AW12</f>
        <v>0</v>
      </c>
      <c r="AX12" s="164">
        <f>FinancialInputs!AX12</f>
        <v>0</v>
      </c>
      <c r="AY12" s="164">
        <f>FinancialInputs!AY12</f>
        <v>0</v>
      </c>
      <c r="AZ12" s="164">
        <f>FinancialInputs!AZ12</f>
        <v>0</v>
      </c>
      <c r="BA12" s="164">
        <f>FinancialInputs!BA12</f>
        <v>0</v>
      </c>
      <c r="BB12" s="164">
        <f>FinancialInputs!BB12</f>
        <v>0</v>
      </c>
      <c r="BC12" s="164">
        <f>FinancialInputs!BC12</f>
        <v>0</v>
      </c>
      <c r="BD12" s="164">
        <f>FinancialInputs!BD12</f>
        <v>0</v>
      </c>
      <c r="BE12" s="164">
        <f>FinancialInputs!BE12</f>
        <v>0</v>
      </c>
      <c r="BF12" s="164">
        <f>FinancialInputs!BF12</f>
        <v>0</v>
      </c>
      <c r="BG12" s="164">
        <f>FinancialInputs!BG12</f>
        <v>0</v>
      </c>
      <c r="BH12" s="164">
        <f>FinancialInputs!BH12</f>
        <v>0</v>
      </c>
      <c r="BI12" s="164">
        <f>FinancialInputs!BI12</f>
        <v>0</v>
      </c>
      <c r="BJ12" s="164">
        <f>FinancialInputs!BJ12</f>
        <v>0</v>
      </c>
      <c r="BK12" s="164">
        <f>FinancialInputs!BK12</f>
        <v>0</v>
      </c>
      <c r="BL12" s="164">
        <f>FinancialInputs!BL12</f>
        <v>0</v>
      </c>
      <c r="BM12" s="164">
        <f>FinancialInputs!BM12</f>
        <v>0</v>
      </c>
      <c r="BN12" s="164">
        <f>FinancialInputs!BN12</f>
        <v>0</v>
      </c>
      <c r="BO12" s="164">
        <f>FinancialInputs!BO12</f>
        <v>0</v>
      </c>
      <c r="BP12" s="164">
        <f>FinancialInputs!BP12</f>
        <v>0</v>
      </c>
      <c r="BQ12" s="164">
        <f>FinancialInputs!BQ12</f>
        <v>0</v>
      </c>
      <c r="BR12" s="164">
        <f>FinancialInputs!BR12</f>
        <v>0</v>
      </c>
      <c r="BS12" s="164">
        <f>FinancialInputs!BS12</f>
        <v>0</v>
      </c>
      <c r="BT12" s="164">
        <f>FinancialInputs!BT12</f>
        <v>0</v>
      </c>
      <c r="BU12" s="164">
        <f>FinancialInputs!BU12</f>
        <v>0</v>
      </c>
      <c r="BV12" s="164">
        <f>FinancialInputs!BV12</f>
        <v>0</v>
      </c>
      <c r="BW12" s="164">
        <f>FinancialInputs!BW12</f>
        <v>0</v>
      </c>
      <c r="BX12" s="164">
        <f>FinancialInputs!BX12</f>
        <v>0</v>
      </c>
      <c r="BY12" s="164">
        <f>FinancialInputs!BY12</f>
        <v>0</v>
      </c>
      <c r="BZ12" s="164">
        <f>FinancialInputs!BZ12</f>
        <v>0</v>
      </c>
      <c r="CA12" s="164">
        <f>FinancialInputs!CA12</f>
        <v>0</v>
      </c>
      <c r="CB12" s="164">
        <f>FinancialInputs!CB12</f>
        <v>0</v>
      </c>
      <c r="CC12" s="164">
        <f>FinancialInputs!CC12</f>
        <v>0</v>
      </c>
      <c r="CD12" s="164">
        <f>FinancialInputs!CD12</f>
        <v>0</v>
      </c>
      <c r="CE12" s="164">
        <f>FinancialInputs!CE12</f>
        <v>0</v>
      </c>
      <c r="CF12" s="164">
        <f>FinancialInputs!CF12</f>
        <v>0</v>
      </c>
      <c r="CG12" s="164">
        <f>FinancialInputs!CG12</f>
        <v>0</v>
      </c>
      <c r="CH12" s="164">
        <f>FinancialInputs!CH12</f>
        <v>0</v>
      </c>
      <c r="CI12" s="164">
        <f>FinancialInputs!CI12</f>
        <v>0</v>
      </c>
      <c r="CJ12" s="164">
        <f>FinancialInputs!CJ12</f>
        <v>0</v>
      </c>
      <c r="CK12" s="164">
        <f>FinancialInputs!CK12</f>
        <v>0</v>
      </c>
      <c r="CL12" s="164">
        <f>FinancialInputs!CL12</f>
        <v>0</v>
      </c>
      <c r="CM12" s="164">
        <f>FinancialInputs!CM12</f>
        <v>0</v>
      </c>
      <c r="CN12" s="164">
        <f>FinancialInputs!CN12</f>
        <v>0</v>
      </c>
      <c r="CO12" s="164">
        <f>FinancialInputs!CO12</f>
        <v>0</v>
      </c>
      <c r="CP12" s="164">
        <f>FinancialInputs!CP12</f>
        <v>0</v>
      </c>
      <c r="CQ12" s="164">
        <f>FinancialInputs!CQ12</f>
        <v>0</v>
      </c>
      <c r="CR12" s="164">
        <f>FinancialInputs!CR12</f>
        <v>0</v>
      </c>
      <c r="CS12" s="164">
        <f>FinancialInputs!CS12</f>
        <v>0</v>
      </c>
      <c r="CT12" s="164">
        <f>FinancialInputs!CT12</f>
        <v>0</v>
      </c>
      <c r="CU12" s="164">
        <f>FinancialInputs!CU12</f>
        <v>0</v>
      </c>
      <c r="CV12" s="164">
        <f>FinancialInputs!CV12</f>
        <v>0</v>
      </c>
    </row>
    <row r="13" spans="1:104">
      <c r="B13" s="24"/>
      <c r="C13" s="24"/>
      <c r="D13" s="24"/>
      <c r="E13" s="29"/>
      <c r="F13" s="24"/>
      <c r="G13" s="24"/>
      <c r="H13" s="24"/>
      <c r="I13" s="24"/>
      <c r="J13" s="40"/>
      <c r="K13" s="34"/>
      <c r="L13" s="34"/>
      <c r="M13" s="34"/>
      <c r="N13" s="34"/>
      <c r="O13" s="34"/>
      <c r="P13" s="34"/>
      <c r="Q13" s="34"/>
      <c r="R13" s="34"/>
      <c r="S13" s="34"/>
      <c r="T13" s="34"/>
      <c r="U13" s="34"/>
      <c r="V13" s="34"/>
      <c r="W13" s="34"/>
      <c r="X13" s="34"/>
      <c r="Y13" s="34"/>
      <c r="Z13" s="34"/>
      <c r="AA13" s="34"/>
      <c r="AB13" s="34"/>
      <c r="AC13" s="34"/>
      <c r="AD13" s="34"/>
      <c r="AE13" s="34"/>
      <c r="AF13" s="34"/>
      <c r="AG13" s="34"/>
      <c r="AH13" s="34"/>
      <c r="AI13" s="34"/>
      <c r="AJ13" s="34"/>
      <c r="AK13" s="34"/>
      <c r="AL13" s="34"/>
      <c r="AM13" s="34"/>
      <c r="AN13" s="34"/>
      <c r="AO13" s="34"/>
      <c r="AP13" s="34"/>
      <c r="AQ13" s="34"/>
      <c r="AR13" s="34"/>
      <c r="AS13" s="34"/>
      <c r="AT13" s="34"/>
      <c r="AU13" s="34"/>
      <c r="AV13" s="34"/>
      <c r="AW13" s="34"/>
      <c r="AX13" s="34"/>
      <c r="AY13" s="34"/>
      <c r="AZ13" s="34"/>
      <c r="BA13" s="34"/>
      <c r="BB13" s="34"/>
      <c r="BC13" s="34"/>
      <c r="BD13" s="34"/>
      <c r="BE13" s="34"/>
      <c r="BF13" s="34"/>
      <c r="BG13" s="34"/>
      <c r="BH13" s="34"/>
      <c r="BI13" s="34"/>
      <c r="BJ13" s="34"/>
      <c r="BK13" s="34"/>
      <c r="BL13" s="34"/>
      <c r="BM13" s="34"/>
      <c r="BN13" s="34"/>
      <c r="BO13" s="34"/>
      <c r="BP13" s="34"/>
      <c r="BQ13" s="34"/>
      <c r="BR13" s="34"/>
      <c r="BS13" s="34"/>
      <c r="BT13" s="34"/>
      <c r="BU13" s="34"/>
      <c r="BV13" s="34"/>
      <c r="BW13" s="34"/>
      <c r="BX13" s="34"/>
      <c r="BY13" s="34"/>
      <c r="BZ13" s="34"/>
      <c r="CA13" s="34"/>
      <c r="CB13" s="34"/>
      <c r="CC13" s="34"/>
      <c r="CD13" s="34"/>
      <c r="CE13" s="34"/>
      <c r="CF13" s="34"/>
      <c r="CG13" s="34"/>
      <c r="CH13" s="34"/>
      <c r="CI13" s="34"/>
      <c r="CJ13" s="34"/>
      <c r="CK13" s="34"/>
      <c r="CL13" s="34"/>
      <c r="CM13" s="34"/>
      <c r="CN13" s="34"/>
      <c r="CO13" s="34"/>
      <c r="CP13" s="34"/>
      <c r="CQ13" s="34"/>
      <c r="CR13" s="34"/>
      <c r="CS13" s="34"/>
      <c r="CT13" s="34"/>
      <c r="CU13" s="34"/>
      <c r="CV13" s="34"/>
      <c r="CW13" s="24"/>
      <c r="CX13" s="24"/>
      <c r="CY13" s="24"/>
      <c r="CZ13" s="24"/>
    </row>
    <row r="14" spans="1:104">
      <c r="B14" s="22">
        <f>MAX(B$13:$B13)+1</f>
        <v>1</v>
      </c>
      <c r="C14" s="22" t="s">
        <v>570</v>
      </c>
      <c r="D14" s="22"/>
      <c r="E14" s="22"/>
      <c r="F14" s="22"/>
      <c r="G14" s="22"/>
      <c r="H14" s="22"/>
      <c r="I14" s="22"/>
      <c r="J14" s="22"/>
      <c r="K14" s="22"/>
      <c r="L14" s="22"/>
      <c r="M14" s="22"/>
      <c r="N14" s="22"/>
      <c r="O14" s="22"/>
      <c r="P14" s="22"/>
      <c r="Q14" s="22"/>
      <c r="R14" s="22"/>
      <c r="S14" s="22"/>
      <c r="T14" s="22"/>
      <c r="U14" s="22"/>
      <c r="V14" s="22"/>
      <c r="W14" s="22"/>
      <c r="X14" s="22"/>
      <c r="Y14" s="22"/>
      <c r="Z14" s="22"/>
      <c r="AA14" s="22"/>
      <c r="AB14" s="22"/>
      <c r="AC14" s="22"/>
      <c r="AD14" s="22"/>
      <c r="AE14" s="22"/>
      <c r="AF14" s="22"/>
      <c r="AG14" s="22"/>
      <c r="AH14" s="22"/>
      <c r="AI14" s="22"/>
      <c r="AJ14" s="22"/>
      <c r="AK14" s="22"/>
      <c r="AL14" s="22"/>
      <c r="AM14" s="22"/>
      <c r="AN14" s="22"/>
      <c r="AO14" s="22"/>
      <c r="AP14" s="22"/>
      <c r="AQ14" s="22"/>
      <c r="AR14" s="22"/>
      <c r="AS14" s="22"/>
      <c r="AT14" s="22"/>
      <c r="AU14" s="22"/>
      <c r="AV14" s="22"/>
      <c r="AW14" s="22"/>
      <c r="AX14" s="22"/>
      <c r="AY14" s="22"/>
      <c r="AZ14" s="22"/>
      <c r="BA14" s="22"/>
      <c r="BB14" s="22"/>
      <c r="BC14" s="22"/>
      <c r="BD14" s="22"/>
      <c r="BE14" s="22"/>
      <c r="BF14" s="22"/>
      <c r="BG14" s="22"/>
      <c r="BH14" s="22"/>
      <c r="BI14" s="22"/>
      <c r="BJ14" s="22"/>
      <c r="BK14" s="22"/>
      <c r="BL14" s="22"/>
      <c r="BM14" s="22"/>
      <c r="BN14" s="22"/>
      <c r="BO14" s="22"/>
      <c r="BP14" s="22"/>
      <c r="BQ14" s="22"/>
      <c r="BR14" s="22"/>
      <c r="BS14" s="22"/>
      <c r="BT14" s="22"/>
      <c r="BU14" s="22"/>
      <c r="BV14" s="22"/>
      <c r="BW14" s="22"/>
      <c r="BX14" s="22"/>
      <c r="BY14" s="22"/>
      <c r="BZ14" s="22"/>
      <c r="CA14" s="22"/>
      <c r="CB14" s="22"/>
      <c r="CC14" s="22"/>
      <c r="CD14" s="22"/>
      <c r="CE14" s="22"/>
      <c r="CF14" s="22"/>
      <c r="CG14" s="22"/>
      <c r="CH14" s="22"/>
      <c r="CI14" s="22"/>
      <c r="CJ14" s="22"/>
      <c r="CK14" s="22"/>
      <c r="CL14" s="22"/>
      <c r="CM14" s="22"/>
      <c r="CN14" s="22"/>
      <c r="CO14" s="22"/>
      <c r="CP14" s="22"/>
      <c r="CQ14" s="22"/>
      <c r="CR14" s="22"/>
      <c r="CS14" s="22"/>
      <c r="CT14" s="22"/>
      <c r="CU14" s="22"/>
      <c r="CV14" s="22"/>
      <c r="CW14" s="22"/>
      <c r="CX14" s="22"/>
      <c r="CY14" s="22"/>
      <c r="CZ14" s="24"/>
    </row>
    <row r="15" spans="1:104">
      <c r="B15" s="31"/>
      <c r="C15" s="31"/>
      <c r="D15" s="31"/>
      <c r="E15" s="31"/>
      <c r="F15" s="31"/>
      <c r="G15" s="31"/>
      <c r="H15" s="31"/>
      <c r="I15" s="24"/>
      <c r="J15" s="40"/>
      <c r="K15" s="34"/>
      <c r="L15" s="34"/>
      <c r="M15" s="34"/>
      <c r="N15" s="34"/>
      <c r="O15" s="34"/>
      <c r="P15" s="34"/>
      <c r="Q15" s="34"/>
      <c r="R15" s="34"/>
      <c r="S15" s="34"/>
      <c r="T15" s="34"/>
      <c r="U15" s="34"/>
      <c r="V15" s="34"/>
      <c r="W15" s="34"/>
      <c r="X15" s="34"/>
      <c r="Y15" s="34"/>
      <c r="Z15" s="34"/>
      <c r="AA15" s="34"/>
      <c r="AB15" s="34"/>
      <c r="AC15" s="34"/>
      <c r="AD15" s="34"/>
      <c r="AE15" s="34"/>
      <c r="AF15" s="34"/>
      <c r="AG15" s="34"/>
      <c r="AH15" s="339"/>
      <c r="AI15" s="34"/>
      <c r="AJ15" s="34"/>
      <c r="AK15" s="34"/>
      <c r="AL15" s="34"/>
      <c r="AM15" s="34"/>
      <c r="AN15" s="34"/>
      <c r="AO15" s="34"/>
      <c r="AP15" s="34"/>
      <c r="AQ15" s="34"/>
      <c r="AR15" s="34"/>
      <c r="AS15" s="34"/>
      <c r="AT15" s="34"/>
      <c r="AU15" s="34"/>
      <c r="AV15" s="34"/>
      <c r="AW15" s="34"/>
      <c r="AX15" s="34"/>
      <c r="AY15" s="34"/>
      <c r="AZ15" s="34"/>
      <c r="BA15" s="34"/>
      <c r="BB15" s="34"/>
      <c r="BC15" s="34"/>
      <c r="BD15" s="34"/>
      <c r="BE15" s="34"/>
      <c r="BF15" s="34"/>
      <c r="BG15" s="34"/>
      <c r="BH15" s="34"/>
      <c r="BI15" s="34"/>
      <c r="BJ15" s="34"/>
      <c r="BK15" s="34"/>
      <c r="BL15" s="34"/>
      <c r="BM15" s="34"/>
      <c r="BN15" s="34"/>
      <c r="BO15" s="34"/>
      <c r="BP15" s="34"/>
      <c r="BQ15" s="34"/>
      <c r="BR15" s="34"/>
      <c r="BS15" s="34"/>
      <c r="BT15" s="34"/>
      <c r="BU15" s="34"/>
      <c r="BV15" s="34"/>
      <c r="BW15" s="34"/>
      <c r="BX15" s="34"/>
      <c r="BY15" s="34"/>
      <c r="BZ15" s="34"/>
      <c r="CA15" s="34"/>
      <c r="CB15" s="34"/>
      <c r="CC15" s="34"/>
      <c r="CD15" s="34"/>
      <c r="CE15" s="34"/>
      <c r="CF15" s="34"/>
      <c r="CG15" s="34"/>
      <c r="CH15" s="34"/>
      <c r="CI15" s="34"/>
      <c r="CJ15" s="34"/>
      <c r="CK15" s="34"/>
      <c r="CL15" s="34"/>
      <c r="CM15" s="34"/>
      <c r="CN15" s="34"/>
      <c r="CO15" s="34"/>
      <c r="CP15" s="34"/>
      <c r="CQ15" s="34"/>
      <c r="CR15" s="34"/>
      <c r="CS15" s="34"/>
      <c r="CT15" s="34"/>
      <c r="CU15" s="34"/>
      <c r="CV15" s="34"/>
      <c r="CW15" s="24"/>
      <c r="CX15" s="24"/>
      <c r="CY15" s="24"/>
      <c r="CZ15" s="24"/>
    </row>
    <row r="16" spans="1:104">
      <c r="B16" s="31"/>
      <c r="C16" s="31"/>
      <c r="D16" s="31"/>
      <c r="E16" s="90" t="s">
        <v>217</v>
      </c>
      <c r="F16" s="31"/>
      <c r="G16" s="29" t="e">
        <f>INDEX($3:$3,MATCH(1,$9:$9,0))</f>
        <v>#N/A</v>
      </c>
      <c r="H16" s="166">
        <f>Scenarios!$J$60</f>
        <v>0</v>
      </c>
      <c r="I16" s="180"/>
      <c r="J16" s="224">
        <f>Capitalisation!J188</f>
        <v>0</v>
      </c>
      <c r="K16" s="34"/>
      <c r="L16" s="199">
        <f>IFERROR(INDEX(FinancialInputs!$204:$242,MATCH($H16, FinancialInputs!$E$204:$E$242,0),MATCH(L$3+1-$G16,FinancialInputs!$204:$204,0)),0)*$J16</f>
        <v>0</v>
      </c>
      <c r="M16" s="199">
        <f>IFERROR(INDEX(FinancialInputs!$204:$242,MATCH($H16, FinancialInputs!$E$204:$E$242,0),MATCH(M$3+1-$G16,FinancialInputs!$204:$204,0)),0)*$J16</f>
        <v>0</v>
      </c>
      <c r="N16" s="199">
        <f>IFERROR(INDEX(FinancialInputs!$204:$242,MATCH($H16, FinancialInputs!$E$204:$E$242,0),MATCH(N$3+1-$G16,FinancialInputs!$204:$204,0)),0)*$J16</f>
        <v>0</v>
      </c>
      <c r="O16" s="199">
        <f>IFERROR(INDEX(FinancialInputs!$204:$242,MATCH($H16, FinancialInputs!$E$204:$E$242,0),MATCH(O$3+1-$G16,FinancialInputs!$204:$204,0)),0)*$J16</f>
        <v>0</v>
      </c>
      <c r="P16" s="199">
        <f>IFERROR(INDEX(FinancialInputs!$204:$242,MATCH($H16, FinancialInputs!$E$204:$E$242,0),MATCH(P$3+1-$G16,FinancialInputs!$204:$204,0)),0)*$J16</f>
        <v>0</v>
      </c>
      <c r="Q16" s="199">
        <f>IFERROR(INDEX(FinancialInputs!$204:$242,MATCH($H16, FinancialInputs!$E$204:$E$242,0),MATCH(Q$3+1-$G16,FinancialInputs!$204:$204,0)),0)*$J16</f>
        <v>0</v>
      </c>
      <c r="R16" s="199">
        <f>IFERROR(INDEX(FinancialInputs!$204:$242,MATCH($H16, FinancialInputs!$E$204:$E$242,0),MATCH(R$3+1-$G16,FinancialInputs!$204:$204,0)),0)*$J16</f>
        <v>0</v>
      </c>
      <c r="S16" s="199">
        <f>IFERROR(INDEX(FinancialInputs!$204:$242,MATCH($H16, FinancialInputs!$E$204:$E$242,0),MATCH(S$3+1-$G16,FinancialInputs!$204:$204,0)),0)*$J16</f>
        <v>0</v>
      </c>
      <c r="T16" s="199">
        <f>IFERROR(INDEX(FinancialInputs!$204:$242,MATCH($H16, FinancialInputs!$E$204:$E$242,0),MATCH(T$3+1-$G16,FinancialInputs!$204:$204,0)),0)*$J16</f>
        <v>0</v>
      </c>
      <c r="U16" s="199">
        <f>IFERROR(INDEX(FinancialInputs!$204:$242,MATCH($H16, FinancialInputs!$E$204:$E$242,0),MATCH(U$3+1-$G16,FinancialInputs!$204:$204,0)),0)*$J16</f>
        <v>0</v>
      </c>
      <c r="V16" s="199">
        <f>IFERROR(INDEX(FinancialInputs!$204:$242,MATCH($H16, FinancialInputs!$E$204:$E$242,0),MATCH(V$3+1-$G16,FinancialInputs!$204:$204,0)),0)*$J16</f>
        <v>0</v>
      </c>
      <c r="W16" s="199">
        <f>IFERROR(INDEX(FinancialInputs!$204:$242,MATCH($H16, FinancialInputs!$E$204:$E$242,0),MATCH(W$3+1-$G16,FinancialInputs!$204:$204,0)),0)*$J16</f>
        <v>0</v>
      </c>
      <c r="X16" s="199">
        <f>IFERROR(INDEX(FinancialInputs!$204:$242,MATCH($H16, FinancialInputs!$E$204:$E$242,0),MATCH(X$3+1-$G16,FinancialInputs!$204:$204,0)),0)*$J16</f>
        <v>0</v>
      </c>
      <c r="Y16" s="199">
        <f>IFERROR(INDEX(FinancialInputs!$204:$242,MATCH($H16, FinancialInputs!$E$204:$E$242,0),MATCH(Y$3+1-$G16,FinancialInputs!$204:$204,0)),0)*$J16</f>
        <v>0</v>
      </c>
      <c r="Z16" s="199">
        <f>IFERROR(INDEX(FinancialInputs!$204:$242,MATCH($H16, FinancialInputs!$E$204:$E$242,0),MATCH(Z$3+1-$G16,FinancialInputs!$204:$204,0)),0)*$J16</f>
        <v>0</v>
      </c>
      <c r="AA16" s="199">
        <f>IFERROR(INDEX(FinancialInputs!$204:$242,MATCH($H16, FinancialInputs!$E$204:$E$242,0),MATCH(AA$3+1-$G16,FinancialInputs!$204:$204,0)),0)*$J16</f>
        <v>0</v>
      </c>
      <c r="AB16" s="199">
        <f>IFERROR(INDEX(FinancialInputs!$204:$242,MATCH($H16, FinancialInputs!$E$204:$E$242,0),MATCH(AB$3+1-$G16,FinancialInputs!$204:$204,0)),0)*$J16</f>
        <v>0</v>
      </c>
      <c r="AC16" s="199">
        <f>IFERROR(INDEX(FinancialInputs!$204:$242,MATCH($H16, FinancialInputs!$E$204:$E$242,0),MATCH(AC$3+1-$G16,FinancialInputs!$204:$204,0)),0)*$J16</f>
        <v>0</v>
      </c>
      <c r="AD16" s="199">
        <f>IFERROR(INDEX(FinancialInputs!$204:$242,MATCH($H16, FinancialInputs!$E$204:$E$242,0),MATCH(AD$3+1-$G16,FinancialInputs!$204:$204,0)),0)*$J16</f>
        <v>0</v>
      </c>
      <c r="AE16" s="199">
        <f>IFERROR(INDEX(FinancialInputs!$204:$242,MATCH($H16, FinancialInputs!$E$204:$E$242,0),MATCH(AE$3+1-$G16,FinancialInputs!$204:$204,0)),0)*$J16</f>
        <v>0</v>
      </c>
      <c r="AF16" s="199">
        <f>IFERROR(INDEX(FinancialInputs!$204:$242,MATCH($H16, FinancialInputs!$E$204:$E$242,0),MATCH(AF$3+1-$G16,FinancialInputs!$204:$204,0)),0)*$J16</f>
        <v>0</v>
      </c>
      <c r="AG16" s="199">
        <f>IFERROR(INDEX(FinancialInputs!$204:$242,MATCH($H16, FinancialInputs!$E$204:$E$242,0),MATCH(AG$3+1-$G16,FinancialInputs!$204:$204,0)),0)*$J16</f>
        <v>0</v>
      </c>
      <c r="AH16" s="199">
        <f>IFERROR(INDEX(FinancialInputs!$204:$242,MATCH($H16, FinancialInputs!$E$204:$E$242,0),MATCH(AH$3+1-$G16,FinancialInputs!$204:$204,0)),0)*$J16</f>
        <v>0</v>
      </c>
      <c r="AI16" s="199">
        <f>IFERROR(INDEX(FinancialInputs!$204:$242,MATCH($H16, FinancialInputs!$E$204:$E$242,0),MATCH(AI$3+1-$G16,FinancialInputs!$204:$204,0)),0)*$J16</f>
        <v>0</v>
      </c>
      <c r="AJ16" s="199">
        <f>IFERROR(INDEX(FinancialInputs!$204:$242,MATCH($H16, FinancialInputs!$E$204:$E$242,0),MATCH(AJ$3+1-$G16,FinancialInputs!$204:$204,0)),0)*$J16</f>
        <v>0</v>
      </c>
      <c r="AK16" s="199">
        <f>IFERROR(INDEX(FinancialInputs!$204:$242,MATCH($H16, FinancialInputs!$E$204:$E$242,0),MATCH(AK$3+1-$G16,FinancialInputs!$204:$204,0)),0)*$J16</f>
        <v>0</v>
      </c>
      <c r="AL16" s="199">
        <f>IFERROR(INDEX(FinancialInputs!$204:$242,MATCH($H16, FinancialInputs!$E$204:$E$242,0),MATCH(AL$3+1-$G16,FinancialInputs!$204:$204,0)),0)*$J16</f>
        <v>0</v>
      </c>
      <c r="AM16" s="199">
        <f>IFERROR(INDEX(FinancialInputs!$204:$242,MATCH($H16, FinancialInputs!$E$204:$E$242,0),MATCH(AM$3+1-$G16,FinancialInputs!$204:$204,0)),0)*$J16</f>
        <v>0</v>
      </c>
      <c r="AN16" s="199">
        <f>IFERROR(INDEX(FinancialInputs!$204:$242,MATCH($H16, FinancialInputs!$E$204:$E$242,0),MATCH(AN$3+1-$G16,FinancialInputs!$204:$204,0)),0)*$J16</f>
        <v>0</v>
      </c>
      <c r="AO16" s="199">
        <f>IFERROR(INDEX(FinancialInputs!$204:$242,MATCH($H16, FinancialInputs!$E$204:$E$242,0),MATCH(AO$3+1-$G16,FinancialInputs!$204:$204,0)),0)*$J16</f>
        <v>0</v>
      </c>
      <c r="AP16" s="199">
        <f>IFERROR(INDEX(FinancialInputs!$204:$242,MATCH($H16, FinancialInputs!$E$204:$E$242,0),MATCH(AP$3+1-$G16,FinancialInputs!$204:$204,0)),0)*$J16</f>
        <v>0</v>
      </c>
      <c r="AQ16" s="199">
        <f>IFERROR(INDEX(FinancialInputs!$204:$242,MATCH($H16, FinancialInputs!$E$204:$E$242,0),MATCH(AQ$3+1-$G16,FinancialInputs!$204:$204,0)),0)*$J16</f>
        <v>0</v>
      </c>
      <c r="AR16" s="199">
        <f>IFERROR(INDEX(FinancialInputs!$204:$242,MATCH($H16, FinancialInputs!$E$204:$E$242,0),MATCH(AR$3+1-$G16,FinancialInputs!$204:$204,0)),0)*$J16</f>
        <v>0</v>
      </c>
      <c r="AS16" s="199">
        <f>IFERROR(INDEX(FinancialInputs!$204:$242,MATCH($H16, FinancialInputs!$E$204:$E$242,0),MATCH(AS$3+1-$G16,FinancialInputs!$204:$204,0)),0)*$J16</f>
        <v>0</v>
      </c>
      <c r="AT16" s="199">
        <f>IFERROR(INDEX(FinancialInputs!$204:$242,MATCH($H16, FinancialInputs!$E$204:$E$242,0),MATCH(AT$3+1-$G16,FinancialInputs!$204:$204,0)),0)*$J16</f>
        <v>0</v>
      </c>
      <c r="AU16" s="199">
        <f>IFERROR(INDEX(FinancialInputs!$204:$242,MATCH($H16, FinancialInputs!$E$204:$E$242,0),MATCH(AU$3+1-$G16,FinancialInputs!$204:$204,0)),0)*$J16</f>
        <v>0</v>
      </c>
      <c r="AV16" s="199">
        <f>IFERROR(INDEX(FinancialInputs!$204:$242,MATCH($H16, FinancialInputs!$E$204:$E$242,0),MATCH(AV$3+1-$G16,FinancialInputs!$204:$204,0)),0)*$J16</f>
        <v>0</v>
      </c>
      <c r="AW16" s="199">
        <f>IFERROR(INDEX(FinancialInputs!$204:$242,MATCH($H16, FinancialInputs!$E$204:$E$242,0),MATCH(AW$3+1-$G16,FinancialInputs!$204:$204,0)),0)*$J16</f>
        <v>0</v>
      </c>
      <c r="AX16" s="199">
        <f>IFERROR(INDEX(FinancialInputs!$204:$242,MATCH($H16, FinancialInputs!$E$204:$E$242,0),MATCH(AX$3+1-$G16,FinancialInputs!$204:$204,0)),0)*$J16</f>
        <v>0</v>
      </c>
      <c r="AY16" s="199">
        <f>IFERROR(INDEX(FinancialInputs!$204:$242,MATCH($H16, FinancialInputs!$E$204:$E$242,0),MATCH(AY$3+1-$G16,FinancialInputs!$204:$204,0)),0)*$J16</f>
        <v>0</v>
      </c>
      <c r="AZ16" s="199">
        <f>IFERROR(INDEX(FinancialInputs!$204:$242,MATCH($H16, FinancialInputs!$E$204:$E$242,0),MATCH(AZ$3+1-$G16,FinancialInputs!$204:$204,0)),0)*$J16</f>
        <v>0</v>
      </c>
      <c r="BA16" s="199">
        <f>IFERROR(INDEX(FinancialInputs!$204:$242,MATCH($H16, FinancialInputs!$E$204:$E$242,0),MATCH(BA$3+1-$G16,FinancialInputs!$204:$204,0)),0)*$J16</f>
        <v>0</v>
      </c>
      <c r="BB16" s="199">
        <f>IFERROR(INDEX(FinancialInputs!$204:$242,MATCH($H16, FinancialInputs!$E$204:$E$242,0),MATCH(BB$3+1-$G16,FinancialInputs!$204:$204,0)),0)*$J16</f>
        <v>0</v>
      </c>
      <c r="BC16" s="199">
        <f>IFERROR(INDEX(FinancialInputs!$204:$242,MATCH($H16, FinancialInputs!$E$204:$E$242,0),MATCH(BC$3+1-$G16,FinancialInputs!$204:$204,0)),0)*$J16</f>
        <v>0</v>
      </c>
      <c r="BD16" s="199">
        <f>IFERROR(INDEX(FinancialInputs!$204:$242,MATCH($H16, FinancialInputs!$E$204:$E$242,0),MATCH(BD$3+1-$G16,FinancialInputs!$204:$204,0)),0)*$J16</f>
        <v>0</v>
      </c>
      <c r="BE16" s="199">
        <f>IFERROR(INDEX(FinancialInputs!$204:$242,MATCH($H16, FinancialInputs!$E$204:$E$242,0),MATCH(BE$3+1-$G16,FinancialInputs!$204:$204,0)),0)*$J16</f>
        <v>0</v>
      </c>
      <c r="BF16" s="199">
        <f>IFERROR(INDEX(FinancialInputs!$204:$242,MATCH($H16, FinancialInputs!$E$204:$E$242,0),MATCH(BF$3+1-$G16,FinancialInputs!$204:$204,0)),0)*$J16</f>
        <v>0</v>
      </c>
      <c r="BG16" s="199">
        <f>IFERROR(INDEX(FinancialInputs!$204:$242,MATCH($H16, FinancialInputs!$E$204:$E$242,0),MATCH(BG$3+1-$G16,FinancialInputs!$204:$204,0)),0)*$J16</f>
        <v>0</v>
      </c>
      <c r="BH16" s="199">
        <f>IFERROR(INDEX(FinancialInputs!$204:$242,MATCH($H16, FinancialInputs!$E$204:$E$242,0),MATCH(BH$3+1-$G16,FinancialInputs!$204:$204,0)),0)*$J16</f>
        <v>0</v>
      </c>
      <c r="BI16" s="199">
        <f>IFERROR(INDEX(FinancialInputs!$204:$242,MATCH($H16, FinancialInputs!$E$204:$E$242,0),MATCH(BI$3+1-$G16,FinancialInputs!$204:$204,0)),0)*$J16</f>
        <v>0</v>
      </c>
      <c r="BJ16" s="199">
        <f>IFERROR(INDEX(FinancialInputs!$204:$242,MATCH($H16, FinancialInputs!$E$204:$E$242,0),MATCH(BJ$3+1-$G16,FinancialInputs!$204:$204,0)),0)*$J16</f>
        <v>0</v>
      </c>
      <c r="BK16" s="199">
        <f>IFERROR(INDEX(FinancialInputs!$204:$242,MATCH($H16, FinancialInputs!$E$204:$E$242,0),MATCH(BK$3+1-$G16,FinancialInputs!$204:$204,0)),0)*$J16</f>
        <v>0</v>
      </c>
      <c r="BL16" s="199">
        <f>IFERROR(INDEX(FinancialInputs!$204:$242,MATCH($H16, FinancialInputs!$E$204:$E$242,0),MATCH(BL$3+1-$G16,FinancialInputs!$204:$204,0)),0)*$J16</f>
        <v>0</v>
      </c>
      <c r="BM16" s="199">
        <f>IFERROR(INDEX(FinancialInputs!$204:$242,MATCH($H16, FinancialInputs!$E$204:$E$242,0),MATCH(BM$3+1-$G16,FinancialInputs!$204:$204,0)),0)*$J16</f>
        <v>0</v>
      </c>
      <c r="BN16" s="199">
        <f>IFERROR(INDEX(FinancialInputs!$204:$242,MATCH($H16, FinancialInputs!$E$204:$E$242,0),MATCH(BN$3+1-$G16,FinancialInputs!$204:$204,0)),0)*$J16</f>
        <v>0</v>
      </c>
      <c r="BO16" s="199">
        <f>IFERROR(INDEX(FinancialInputs!$204:$242,MATCH($H16, FinancialInputs!$E$204:$E$242,0),MATCH(BO$3+1-$G16,FinancialInputs!$204:$204,0)),0)*$J16</f>
        <v>0</v>
      </c>
      <c r="BP16" s="199">
        <f>IFERROR(INDEX(FinancialInputs!$204:$242,MATCH($H16, FinancialInputs!$E$204:$E$242,0),MATCH(BP$3+1-$G16,FinancialInputs!$204:$204,0)),0)*$J16</f>
        <v>0</v>
      </c>
      <c r="BQ16" s="199">
        <f>IFERROR(INDEX(FinancialInputs!$204:$242,MATCH($H16, FinancialInputs!$E$204:$E$242,0),MATCH(BQ$3+1-$G16,FinancialInputs!$204:$204,0)),0)*$J16</f>
        <v>0</v>
      </c>
      <c r="BR16" s="199">
        <f>IFERROR(INDEX(FinancialInputs!$204:$242,MATCH($H16, FinancialInputs!$E$204:$E$242,0),MATCH(BR$3+1-$G16,FinancialInputs!$204:$204,0)),0)*$J16</f>
        <v>0</v>
      </c>
      <c r="BS16" s="199">
        <f>IFERROR(INDEX(FinancialInputs!$204:$242,MATCH($H16, FinancialInputs!$E$204:$E$242,0),MATCH(BS$3+1-$G16,FinancialInputs!$204:$204,0)),0)*$J16</f>
        <v>0</v>
      </c>
      <c r="BT16" s="199">
        <f>IFERROR(INDEX(FinancialInputs!$204:$242,MATCH($H16, FinancialInputs!$E$204:$E$242,0),MATCH(BT$3+1-$G16,FinancialInputs!$204:$204,0)),0)*$J16</f>
        <v>0</v>
      </c>
      <c r="BU16" s="199">
        <f>IFERROR(INDEX(FinancialInputs!$204:$242,MATCH($H16, FinancialInputs!$E$204:$E$242,0),MATCH(BU$3+1-$G16,FinancialInputs!$204:$204,0)),0)*$J16</f>
        <v>0</v>
      </c>
      <c r="BV16" s="199">
        <f>IFERROR(INDEX(FinancialInputs!$204:$242,MATCH($H16, FinancialInputs!$E$204:$E$242,0),MATCH(BV$3+1-$G16,FinancialInputs!$204:$204,0)),0)*$J16</f>
        <v>0</v>
      </c>
      <c r="BW16" s="199">
        <f>IFERROR(INDEX(FinancialInputs!$204:$242,MATCH($H16, FinancialInputs!$E$204:$E$242,0),MATCH(BW$3+1-$G16,FinancialInputs!$204:$204,0)),0)*$J16</f>
        <v>0</v>
      </c>
      <c r="BX16" s="199">
        <f>IFERROR(INDEX(FinancialInputs!$204:$242,MATCH($H16, FinancialInputs!$E$204:$E$242,0),MATCH(BX$3+1-$G16,FinancialInputs!$204:$204,0)),0)*$J16</f>
        <v>0</v>
      </c>
      <c r="BY16" s="199">
        <f>IFERROR(INDEX(FinancialInputs!$204:$242,MATCH($H16, FinancialInputs!$E$204:$E$242,0),MATCH(BY$3+1-$G16,FinancialInputs!$204:$204,0)),0)*$J16</f>
        <v>0</v>
      </c>
      <c r="BZ16" s="199">
        <f>IFERROR(INDEX(FinancialInputs!$204:$242,MATCH($H16, FinancialInputs!$E$204:$E$242,0),MATCH(BZ$3+1-$G16,FinancialInputs!$204:$204,0)),0)*$J16</f>
        <v>0</v>
      </c>
      <c r="CA16" s="199">
        <f>IFERROR(INDEX(FinancialInputs!$204:$242,MATCH($H16, FinancialInputs!$E$204:$E$242,0),MATCH(CA$3+1-$G16,FinancialInputs!$204:$204,0)),0)*$J16</f>
        <v>0</v>
      </c>
      <c r="CB16" s="199">
        <f>IFERROR(INDEX(FinancialInputs!$204:$242,MATCH($H16, FinancialInputs!$E$204:$E$242,0),MATCH(CB$3+1-$G16,FinancialInputs!$204:$204,0)),0)*$J16</f>
        <v>0</v>
      </c>
      <c r="CC16" s="199">
        <f>IFERROR(INDEX(FinancialInputs!$204:$242,MATCH($H16, FinancialInputs!$E$204:$E$242,0),MATCH(CC$3+1-$G16,FinancialInputs!$204:$204,0)),0)*$J16</f>
        <v>0</v>
      </c>
      <c r="CD16" s="199">
        <f>IFERROR(INDEX(FinancialInputs!$204:$242,MATCH($H16, FinancialInputs!$E$204:$E$242,0),MATCH(CD$3+1-$G16,FinancialInputs!$204:$204,0)),0)*$J16</f>
        <v>0</v>
      </c>
      <c r="CE16" s="199">
        <f>IFERROR(INDEX(FinancialInputs!$204:$242,MATCH($H16, FinancialInputs!$E$204:$E$242,0),MATCH(CE$3+1-$G16,FinancialInputs!$204:$204,0)),0)*$J16</f>
        <v>0</v>
      </c>
      <c r="CF16" s="199">
        <f>IFERROR(INDEX(FinancialInputs!$204:$242,MATCH($H16, FinancialInputs!$E$204:$E$242,0),MATCH(CF$3+1-$G16,FinancialInputs!$204:$204,0)),0)*$J16</f>
        <v>0</v>
      </c>
      <c r="CG16" s="199">
        <f>IFERROR(INDEX(FinancialInputs!$204:$242,MATCH($H16, FinancialInputs!$E$204:$E$242,0),MATCH(CG$3+1-$G16,FinancialInputs!$204:$204,0)),0)*$J16</f>
        <v>0</v>
      </c>
      <c r="CH16" s="199">
        <f>IFERROR(INDEX(FinancialInputs!$204:$242,MATCH($H16, FinancialInputs!$E$204:$E$242,0),MATCH(CH$3+1-$G16,FinancialInputs!$204:$204,0)),0)*$J16</f>
        <v>0</v>
      </c>
      <c r="CI16" s="199">
        <f>IFERROR(INDEX(FinancialInputs!$204:$242,MATCH($H16, FinancialInputs!$E$204:$E$242,0),MATCH(CI$3+1-$G16,FinancialInputs!$204:$204,0)),0)*$J16</f>
        <v>0</v>
      </c>
      <c r="CJ16" s="199">
        <f>IFERROR(INDEX(FinancialInputs!$204:$242,MATCH($H16, FinancialInputs!$E$204:$E$242,0),MATCH(CJ$3+1-$G16,FinancialInputs!$204:$204,0)),0)*$J16</f>
        <v>0</v>
      </c>
      <c r="CK16" s="199">
        <f>IFERROR(INDEX(FinancialInputs!$204:$242,MATCH($H16, FinancialInputs!$E$204:$E$242,0),MATCH(CK$3+1-$G16,FinancialInputs!$204:$204,0)),0)*$J16</f>
        <v>0</v>
      </c>
      <c r="CL16" s="199">
        <f>IFERROR(INDEX(FinancialInputs!$204:$242,MATCH($H16, FinancialInputs!$E$204:$E$242,0),MATCH(CL$3+1-$G16,FinancialInputs!$204:$204,0)),0)*$J16</f>
        <v>0</v>
      </c>
      <c r="CM16" s="199">
        <f>IFERROR(INDEX(FinancialInputs!$204:$242,MATCH($H16, FinancialInputs!$E$204:$E$242,0),MATCH(CM$3+1-$G16,FinancialInputs!$204:$204,0)),0)*$J16</f>
        <v>0</v>
      </c>
      <c r="CN16" s="199">
        <f>IFERROR(INDEX(FinancialInputs!$204:$242,MATCH($H16, FinancialInputs!$E$204:$E$242,0),MATCH(CN$3+1-$G16,FinancialInputs!$204:$204,0)),0)*$J16</f>
        <v>0</v>
      </c>
      <c r="CO16" s="199">
        <f>IFERROR(INDEX(FinancialInputs!$204:$242,MATCH($H16, FinancialInputs!$E$204:$E$242,0),MATCH(CO$3+1-$G16,FinancialInputs!$204:$204,0)),0)*$J16</f>
        <v>0</v>
      </c>
      <c r="CP16" s="199">
        <f>IFERROR(INDEX(FinancialInputs!$204:$242,MATCH($H16, FinancialInputs!$E$204:$E$242,0),MATCH(CP$3+1-$G16,FinancialInputs!$204:$204,0)),0)*$J16</f>
        <v>0</v>
      </c>
      <c r="CQ16" s="199">
        <f>IFERROR(INDEX(FinancialInputs!$204:$242,MATCH($H16, FinancialInputs!$E$204:$E$242,0),MATCH(CQ$3+1-$G16,FinancialInputs!$204:$204,0)),0)*$J16</f>
        <v>0</v>
      </c>
      <c r="CR16" s="199">
        <f>IFERROR(INDEX(FinancialInputs!$204:$242,MATCH($H16, FinancialInputs!$E$204:$E$242,0),MATCH(CR$3+1-$G16,FinancialInputs!$204:$204,0)),0)*$J16</f>
        <v>0</v>
      </c>
      <c r="CS16" s="199">
        <f>IFERROR(INDEX(FinancialInputs!$204:$242,MATCH($H16, FinancialInputs!$E$204:$E$242,0),MATCH(CS$3+1-$G16,FinancialInputs!$204:$204,0)),0)*$J16</f>
        <v>0</v>
      </c>
      <c r="CT16" s="199">
        <f>IFERROR(INDEX(FinancialInputs!$204:$242,MATCH($H16, FinancialInputs!$E$204:$E$242,0),MATCH(CT$3+1-$G16,FinancialInputs!$204:$204,0)),0)*$J16</f>
        <v>0</v>
      </c>
      <c r="CU16" s="199">
        <f>IFERROR(INDEX(FinancialInputs!$204:$242,MATCH($H16, FinancialInputs!$E$204:$E$242,0),MATCH(CU$3+1-$G16,FinancialInputs!$204:$204,0)),0)*$J16</f>
        <v>0</v>
      </c>
      <c r="CV16" s="199">
        <f>IFERROR(INDEX(FinancialInputs!$204:$242,MATCH($H16, FinancialInputs!$E$204:$E$242,0),MATCH(CV$3+1-$G16,FinancialInputs!$204:$204,0)),0)*$J16</f>
        <v>0</v>
      </c>
      <c r="CW16" s="135" t="b">
        <f>AND(ABS(SUM(M16:CU16)-J16)&lt;0.000001)</f>
        <v>1</v>
      </c>
      <c r="CX16" s="24"/>
      <c r="CY16" s="24"/>
      <c r="CZ16" s="24"/>
    </row>
    <row r="17" spans="2:104" s="90" customFormat="1">
      <c r="E17" s="90" t="s">
        <v>163</v>
      </c>
      <c r="G17" s="29" t="e">
        <f>INDEX($3:$3,MATCH(1,$9:$9,0))</f>
        <v>#N/A</v>
      </c>
      <c r="H17" s="166">
        <f>Scenarios!$J$60</f>
        <v>0</v>
      </c>
      <c r="I17" s="180"/>
      <c r="J17" s="224">
        <f>Capitalisation!J173</f>
        <v>0</v>
      </c>
      <c r="L17" s="199">
        <f>IFERROR(INDEX(FinancialInputs!$204:$242,MATCH($H17, FinancialInputs!$E$204:$E$242,0),MATCH(L$3+1-$G17,FinancialInputs!$204:$204,0)),0)*$J17</f>
        <v>0</v>
      </c>
      <c r="M17" s="199">
        <f>IFERROR(INDEX(FinancialInputs!$204:$242,MATCH($H17, FinancialInputs!$E$204:$E$242,0),MATCH(M$3+1-$G17,FinancialInputs!$204:$204,0)),0)*$J17</f>
        <v>0</v>
      </c>
      <c r="N17" s="199">
        <f>IFERROR(INDEX(FinancialInputs!$204:$242,MATCH($H17, FinancialInputs!$E$204:$E$242,0),MATCH(N$3+1-$G17,FinancialInputs!$204:$204,0)),0)*$J17</f>
        <v>0</v>
      </c>
      <c r="O17" s="199">
        <f>IFERROR(INDEX(FinancialInputs!$204:$242,MATCH($H17, FinancialInputs!$E$204:$E$242,0),MATCH(O$3+1-$G17,FinancialInputs!$204:$204,0)),0)*$J17</f>
        <v>0</v>
      </c>
      <c r="P17" s="199">
        <f>IFERROR(INDEX(FinancialInputs!$204:$242,MATCH($H17, FinancialInputs!$E$204:$E$242,0),MATCH(P$3+1-$G17,FinancialInputs!$204:$204,0)),0)*$J17</f>
        <v>0</v>
      </c>
      <c r="Q17" s="199">
        <f>IFERROR(INDEX(FinancialInputs!$204:$242,MATCH($H17, FinancialInputs!$E$204:$E$242,0),MATCH(Q$3+1-$G17,FinancialInputs!$204:$204,0)),0)*$J17</f>
        <v>0</v>
      </c>
      <c r="R17" s="199">
        <f>IFERROR(INDEX(FinancialInputs!$204:$242,MATCH($H17, FinancialInputs!$E$204:$E$242,0),MATCH(R$3+1-$G17,FinancialInputs!$204:$204,0)),0)*$J17</f>
        <v>0</v>
      </c>
      <c r="S17" s="199">
        <f>IFERROR(INDEX(FinancialInputs!$204:$242,MATCH($H17, FinancialInputs!$E$204:$E$242,0),MATCH(S$3+1-$G17,FinancialInputs!$204:$204,0)),0)*$J17</f>
        <v>0</v>
      </c>
      <c r="T17" s="199">
        <f>IFERROR(INDEX(FinancialInputs!$204:$242,MATCH($H17, FinancialInputs!$E$204:$E$242,0),MATCH(T$3+1-$G17,FinancialInputs!$204:$204,0)),0)*$J17</f>
        <v>0</v>
      </c>
      <c r="U17" s="199">
        <f>IFERROR(INDEX(FinancialInputs!$204:$242,MATCH($H17, FinancialInputs!$E$204:$E$242,0),MATCH(U$3+1-$G17,FinancialInputs!$204:$204,0)),0)*$J17</f>
        <v>0</v>
      </c>
      <c r="V17" s="199">
        <f>IFERROR(INDEX(FinancialInputs!$204:$242,MATCH($H17, FinancialInputs!$E$204:$E$242,0),MATCH(V$3+1-$G17,FinancialInputs!$204:$204,0)),0)*$J17</f>
        <v>0</v>
      </c>
      <c r="W17" s="199">
        <f>IFERROR(INDEX(FinancialInputs!$204:$242,MATCH($H17, FinancialInputs!$E$204:$E$242,0),MATCH(W$3+1-$G17,FinancialInputs!$204:$204,0)),0)*$J17</f>
        <v>0</v>
      </c>
      <c r="X17" s="199">
        <f>IFERROR(INDEX(FinancialInputs!$204:$242,MATCH($H17, FinancialInputs!$E$204:$E$242,0),MATCH(X$3+1-$G17,FinancialInputs!$204:$204,0)),0)*$J17</f>
        <v>0</v>
      </c>
      <c r="Y17" s="199">
        <f>IFERROR(INDEX(FinancialInputs!$204:$242,MATCH($H17, FinancialInputs!$E$204:$E$242,0),MATCH(Y$3+1-$G17,FinancialInputs!$204:$204,0)),0)*$J17</f>
        <v>0</v>
      </c>
      <c r="Z17" s="199">
        <f>IFERROR(INDEX(FinancialInputs!$204:$242,MATCH($H17, FinancialInputs!$E$204:$E$242,0),MATCH(Z$3+1-$G17,FinancialInputs!$204:$204,0)),0)*$J17</f>
        <v>0</v>
      </c>
      <c r="AA17" s="199">
        <f>IFERROR(INDEX(FinancialInputs!$204:$242,MATCH($H17, FinancialInputs!$E$204:$E$242,0),MATCH(AA$3+1-$G17,FinancialInputs!$204:$204,0)),0)*$J17</f>
        <v>0</v>
      </c>
      <c r="AB17" s="199">
        <f>IFERROR(INDEX(FinancialInputs!$204:$242,MATCH($H17, FinancialInputs!$E$204:$E$242,0),MATCH(AB$3+1-$G17,FinancialInputs!$204:$204,0)),0)*$J17</f>
        <v>0</v>
      </c>
      <c r="AC17" s="199">
        <f>IFERROR(INDEX(FinancialInputs!$204:$242,MATCH($H17, FinancialInputs!$E$204:$E$242,0),MATCH(AC$3+1-$G17,FinancialInputs!$204:$204,0)),0)*$J17</f>
        <v>0</v>
      </c>
      <c r="AD17" s="199">
        <f>IFERROR(INDEX(FinancialInputs!$204:$242,MATCH($H17, FinancialInputs!$E$204:$E$242,0),MATCH(AD$3+1-$G17,FinancialInputs!$204:$204,0)),0)*$J17</f>
        <v>0</v>
      </c>
      <c r="AE17" s="199">
        <f>IFERROR(INDEX(FinancialInputs!$204:$242,MATCH($H17, FinancialInputs!$E$204:$E$242,0),MATCH(AE$3+1-$G17,FinancialInputs!$204:$204,0)),0)*$J17</f>
        <v>0</v>
      </c>
      <c r="AF17" s="199">
        <f>IFERROR(INDEX(FinancialInputs!$204:$242,MATCH($H17, FinancialInputs!$E$204:$E$242,0),MATCH(AF$3+1-$G17,FinancialInputs!$204:$204,0)),0)*$J17</f>
        <v>0</v>
      </c>
      <c r="AG17" s="199">
        <f>IFERROR(INDEX(FinancialInputs!$204:$242,MATCH($H17, FinancialInputs!$E$204:$E$242,0),MATCH(AG$3+1-$G17,FinancialInputs!$204:$204,0)),0)*$J17</f>
        <v>0</v>
      </c>
      <c r="AH17" s="199">
        <f>IFERROR(INDEX(FinancialInputs!$204:$242,MATCH($H17, FinancialInputs!$E$204:$E$242,0),MATCH(AH$3+1-$G17,FinancialInputs!$204:$204,0)),0)*$J17</f>
        <v>0</v>
      </c>
      <c r="AI17" s="199">
        <f>IFERROR(INDEX(FinancialInputs!$204:$242,MATCH($H17, FinancialInputs!$E$204:$E$242,0),MATCH(AI$3+1-$G17,FinancialInputs!$204:$204,0)),0)*$J17</f>
        <v>0</v>
      </c>
      <c r="AJ17" s="199">
        <f>IFERROR(INDEX(FinancialInputs!$204:$242,MATCH($H17, FinancialInputs!$E$204:$E$242,0),MATCH(AJ$3+1-$G17,FinancialInputs!$204:$204,0)),0)*$J17</f>
        <v>0</v>
      </c>
      <c r="AK17" s="199">
        <f>IFERROR(INDEX(FinancialInputs!$204:$242,MATCH($H17, FinancialInputs!$E$204:$E$242,0),MATCH(AK$3+1-$G17,FinancialInputs!$204:$204,0)),0)*$J17</f>
        <v>0</v>
      </c>
      <c r="AL17" s="199">
        <f>IFERROR(INDEX(FinancialInputs!$204:$242,MATCH($H17, FinancialInputs!$E$204:$E$242,0),MATCH(AL$3+1-$G17,FinancialInputs!$204:$204,0)),0)*$J17</f>
        <v>0</v>
      </c>
      <c r="AM17" s="199">
        <f>IFERROR(INDEX(FinancialInputs!$204:$242,MATCH($H17, FinancialInputs!$E$204:$E$242,0),MATCH(AM$3+1-$G17,FinancialInputs!$204:$204,0)),0)*$J17</f>
        <v>0</v>
      </c>
      <c r="AN17" s="199">
        <f>IFERROR(INDEX(FinancialInputs!$204:$242,MATCH($H17, FinancialInputs!$E$204:$E$242,0),MATCH(AN$3+1-$G17,FinancialInputs!$204:$204,0)),0)*$J17</f>
        <v>0</v>
      </c>
      <c r="AO17" s="199">
        <f>IFERROR(INDEX(FinancialInputs!$204:$242,MATCH($H17, FinancialInputs!$E$204:$E$242,0),MATCH(AO$3+1-$G17,FinancialInputs!$204:$204,0)),0)*$J17</f>
        <v>0</v>
      </c>
      <c r="AP17" s="199">
        <f>IFERROR(INDEX(FinancialInputs!$204:$242,MATCH($H17, FinancialInputs!$E$204:$E$242,0),MATCH(AP$3+1-$G17,FinancialInputs!$204:$204,0)),0)*$J17</f>
        <v>0</v>
      </c>
      <c r="AQ17" s="199">
        <f>IFERROR(INDEX(FinancialInputs!$204:$242,MATCH($H17, FinancialInputs!$E$204:$E$242,0),MATCH(AQ$3+1-$G17,FinancialInputs!$204:$204,0)),0)*$J17</f>
        <v>0</v>
      </c>
      <c r="AR17" s="199">
        <f>IFERROR(INDEX(FinancialInputs!$204:$242,MATCH($H17, FinancialInputs!$E$204:$E$242,0),MATCH(AR$3+1-$G17,FinancialInputs!$204:$204,0)),0)*$J17</f>
        <v>0</v>
      </c>
      <c r="AS17" s="199">
        <f>IFERROR(INDEX(FinancialInputs!$204:$242,MATCH($H17, FinancialInputs!$E$204:$E$242,0),MATCH(AS$3+1-$G17,FinancialInputs!$204:$204,0)),0)*$J17</f>
        <v>0</v>
      </c>
      <c r="AT17" s="199">
        <f>IFERROR(INDEX(FinancialInputs!$204:$242,MATCH($H17, FinancialInputs!$E$204:$E$242,0),MATCH(AT$3+1-$G17,FinancialInputs!$204:$204,0)),0)*$J17</f>
        <v>0</v>
      </c>
      <c r="AU17" s="199">
        <f>IFERROR(INDEX(FinancialInputs!$204:$242,MATCH($H17, FinancialInputs!$E$204:$E$242,0),MATCH(AU$3+1-$G17,FinancialInputs!$204:$204,0)),0)*$J17</f>
        <v>0</v>
      </c>
      <c r="AV17" s="199">
        <f>IFERROR(INDEX(FinancialInputs!$204:$242,MATCH($H17, FinancialInputs!$E$204:$E$242,0),MATCH(AV$3+1-$G17,FinancialInputs!$204:$204,0)),0)*$J17</f>
        <v>0</v>
      </c>
      <c r="AW17" s="199">
        <f>IFERROR(INDEX(FinancialInputs!$204:$242,MATCH($H17, FinancialInputs!$E$204:$E$242,0),MATCH(AW$3+1-$G17,FinancialInputs!$204:$204,0)),0)*$J17</f>
        <v>0</v>
      </c>
      <c r="AX17" s="199">
        <f>IFERROR(INDEX(FinancialInputs!$204:$242,MATCH($H17, FinancialInputs!$E$204:$E$242,0),MATCH(AX$3+1-$G17,FinancialInputs!$204:$204,0)),0)*$J17</f>
        <v>0</v>
      </c>
      <c r="AY17" s="199">
        <f>IFERROR(INDEX(FinancialInputs!$204:$242,MATCH($H17, FinancialInputs!$E$204:$E$242,0),MATCH(AY$3+1-$G17,FinancialInputs!$204:$204,0)),0)*$J17</f>
        <v>0</v>
      </c>
      <c r="AZ17" s="199">
        <f>IFERROR(INDEX(FinancialInputs!$204:$242,MATCH($H17, FinancialInputs!$E$204:$E$242,0),MATCH(AZ$3+1-$G17,FinancialInputs!$204:$204,0)),0)*$J17</f>
        <v>0</v>
      </c>
      <c r="BA17" s="199">
        <f>IFERROR(INDEX(FinancialInputs!$204:$242,MATCH($H17, FinancialInputs!$E$204:$E$242,0),MATCH(BA$3+1-$G17,FinancialInputs!$204:$204,0)),0)*$J17</f>
        <v>0</v>
      </c>
      <c r="BB17" s="199">
        <f>IFERROR(INDEX(FinancialInputs!$204:$242,MATCH($H17, FinancialInputs!$E$204:$E$242,0),MATCH(BB$3+1-$G17,FinancialInputs!$204:$204,0)),0)*$J17</f>
        <v>0</v>
      </c>
      <c r="BC17" s="199">
        <f>IFERROR(INDEX(FinancialInputs!$204:$242,MATCH($H17, FinancialInputs!$E$204:$E$242,0),MATCH(BC$3+1-$G17,FinancialInputs!$204:$204,0)),0)*$J17</f>
        <v>0</v>
      </c>
      <c r="BD17" s="199">
        <f>IFERROR(INDEX(FinancialInputs!$204:$242,MATCH($H17, FinancialInputs!$E$204:$E$242,0),MATCH(BD$3+1-$G17,FinancialInputs!$204:$204,0)),0)*$J17</f>
        <v>0</v>
      </c>
      <c r="BE17" s="199">
        <f>IFERROR(INDEX(FinancialInputs!$204:$242,MATCH($H17, FinancialInputs!$E$204:$E$242,0),MATCH(BE$3+1-$G17,FinancialInputs!$204:$204,0)),0)*$J17</f>
        <v>0</v>
      </c>
      <c r="BF17" s="199">
        <f>IFERROR(INDEX(FinancialInputs!$204:$242,MATCH($H17, FinancialInputs!$E$204:$E$242,0),MATCH(BF$3+1-$G17,FinancialInputs!$204:$204,0)),0)*$J17</f>
        <v>0</v>
      </c>
      <c r="BG17" s="199">
        <f>IFERROR(INDEX(FinancialInputs!$204:$242,MATCH($H17, FinancialInputs!$E$204:$E$242,0),MATCH(BG$3+1-$G17,FinancialInputs!$204:$204,0)),0)*$J17</f>
        <v>0</v>
      </c>
      <c r="BH17" s="199">
        <f>IFERROR(INDEX(FinancialInputs!$204:$242,MATCH($H17, FinancialInputs!$E$204:$E$242,0),MATCH(BH$3+1-$G17,FinancialInputs!$204:$204,0)),0)*$J17</f>
        <v>0</v>
      </c>
      <c r="BI17" s="199">
        <f>IFERROR(INDEX(FinancialInputs!$204:$242,MATCH($H17, FinancialInputs!$E$204:$E$242,0),MATCH(BI$3+1-$G17,FinancialInputs!$204:$204,0)),0)*$J17</f>
        <v>0</v>
      </c>
      <c r="BJ17" s="199">
        <f>IFERROR(INDEX(FinancialInputs!$204:$242,MATCH($H17, FinancialInputs!$E$204:$E$242,0),MATCH(BJ$3+1-$G17,FinancialInputs!$204:$204,0)),0)*$J17</f>
        <v>0</v>
      </c>
      <c r="BK17" s="199">
        <f>IFERROR(INDEX(FinancialInputs!$204:$242,MATCH($H17, FinancialInputs!$E$204:$E$242,0),MATCH(BK$3+1-$G17,FinancialInputs!$204:$204,0)),0)*$J17</f>
        <v>0</v>
      </c>
      <c r="BL17" s="199">
        <f>IFERROR(INDEX(FinancialInputs!$204:$242,MATCH($H17, FinancialInputs!$E$204:$E$242,0),MATCH(BL$3+1-$G17,FinancialInputs!$204:$204,0)),0)*$J17</f>
        <v>0</v>
      </c>
      <c r="BM17" s="199">
        <f>IFERROR(INDEX(FinancialInputs!$204:$242,MATCH($H17, FinancialInputs!$E$204:$E$242,0),MATCH(BM$3+1-$G17,FinancialInputs!$204:$204,0)),0)*$J17</f>
        <v>0</v>
      </c>
      <c r="BN17" s="199">
        <f>IFERROR(INDEX(FinancialInputs!$204:$242,MATCH($H17, FinancialInputs!$E$204:$E$242,0),MATCH(BN$3+1-$G17,FinancialInputs!$204:$204,0)),0)*$J17</f>
        <v>0</v>
      </c>
      <c r="BO17" s="199">
        <f>IFERROR(INDEX(FinancialInputs!$204:$242,MATCH($H17, FinancialInputs!$E$204:$E$242,0),MATCH(BO$3+1-$G17,FinancialInputs!$204:$204,0)),0)*$J17</f>
        <v>0</v>
      </c>
      <c r="BP17" s="199">
        <f>IFERROR(INDEX(FinancialInputs!$204:$242,MATCH($H17, FinancialInputs!$E$204:$E$242,0),MATCH(BP$3+1-$G17,FinancialInputs!$204:$204,0)),0)*$J17</f>
        <v>0</v>
      </c>
      <c r="BQ17" s="199">
        <f>IFERROR(INDEX(FinancialInputs!$204:$242,MATCH($H17, FinancialInputs!$E$204:$E$242,0),MATCH(BQ$3+1-$G17,FinancialInputs!$204:$204,0)),0)*$J17</f>
        <v>0</v>
      </c>
      <c r="BR17" s="199">
        <f>IFERROR(INDEX(FinancialInputs!$204:$242,MATCH($H17, FinancialInputs!$E$204:$E$242,0),MATCH(BR$3+1-$G17,FinancialInputs!$204:$204,0)),0)*$J17</f>
        <v>0</v>
      </c>
      <c r="BS17" s="199">
        <f>IFERROR(INDEX(FinancialInputs!$204:$242,MATCH($H17, FinancialInputs!$E$204:$E$242,0),MATCH(BS$3+1-$G17,FinancialInputs!$204:$204,0)),0)*$J17</f>
        <v>0</v>
      </c>
      <c r="BT17" s="199">
        <f>IFERROR(INDEX(FinancialInputs!$204:$242,MATCH($H17, FinancialInputs!$E$204:$E$242,0),MATCH(BT$3+1-$G17,FinancialInputs!$204:$204,0)),0)*$J17</f>
        <v>0</v>
      </c>
      <c r="BU17" s="199">
        <f>IFERROR(INDEX(FinancialInputs!$204:$242,MATCH($H17, FinancialInputs!$E$204:$E$242,0),MATCH(BU$3+1-$G17,FinancialInputs!$204:$204,0)),0)*$J17</f>
        <v>0</v>
      </c>
      <c r="BV17" s="199">
        <f>IFERROR(INDEX(FinancialInputs!$204:$242,MATCH($H17, FinancialInputs!$E$204:$E$242,0),MATCH(BV$3+1-$G17,FinancialInputs!$204:$204,0)),0)*$J17</f>
        <v>0</v>
      </c>
      <c r="BW17" s="199">
        <f>IFERROR(INDEX(FinancialInputs!$204:$242,MATCH($H17, FinancialInputs!$E$204:$E$242,0),MATCH(BW$3+1-$G17,FinancialInputs!$204:$204,0)),0)*$J17</f>
        <v>0</v>
      </c>
      <c r="BX17" s="199">
        <f>IFERROR(INDEX(FinancialInputs!$204:$242,MATCH($H17, FinancialInputs!$E$204:$E$242,0),MATCH(BX$3+1-$G17,FinancialInputs!$204:$204,0)),0)*$J17</f>
        <v>0</v>
      </c>
      <c r="BY17" s="199">
        <f>IFERROR(INDEX(FinancialInputs!$204:$242,MATCH($H17, FinancialInputs!$E$204:$E$242,0),MATCH(BY$3+1-$G17,FinancialInputs!$204:$204,0)),0)*$J17</f>
        <v>0</v>
      </c>
      <c r="BZ17" s="199">
        <f>IFERROR(INDEX(FinancialInputs!$204:$242,MATCH($H17, FinancialInputs!$E$204:$E$242,0),MATCH(BZ$3+1-$G17,FinancialInputs!$204:$204,0)),0)*$J17</f>
        <v>0</v>
      </c>
      <c r="CA17" s="199">
        <f>IFERROR(INDEX(FinancialInputs!$204:$242,MATCH($H17, FinancialInputs!$E$204:$E$242,0),MATCH(CA$3+1-$G17,FinancialInputs!$204:$204,0)),0)*$J17</f>
        <v>0</v>
      </c>
      <c r="CB17" s="199">
        <f>IFERROR(INDEX(FinancialInputs!$204:$242,MATCH($H17, FinancialInputs!$E$204:$E$242,0),MATCH(CB$3+1-$G17,FinancialInputs!$204:$204,0)),0)*$J17</f>
        <v>0</v>
      </c>
      <c r="CC17" s="199">
        <f>IFERROR(INDEX(FinancialInputs!$204:$242,MATCH($H17, FinancialInputs!$E$204:$E$242,0),MATCH(CC$3+1-$G17,FinancialInputs!$204:$204,0)),0)*$J17</f>
        <v>0</v>
      </c>
      <c r="CD17" s="199">
        <f>IFERROR(INDEX(FinancialInputs!$204:$242,MATCH($H17, FinancialInputs!$E$204:$E$242,0),MATCH(CD$3+1-$G17,FinancialInputs!$204:$204,0)),0)*$J17</f>
        <v>0</v>
      </c>
      <c r="CE17" s="199">
        <f>IFERROR(INDEX(FinancialInputs!$204:$242,MATCH($H17, FinancialInputs!$E$204:$E$242,0),MATCH(CE$3+1-$G17,FinancialInputs!$204:$204,0)),0)*$J17</f>
        <v>0</v>
      </c>
      <c r="CF17" s="199">
        <f>IFERROR(INDEX(FinancialInputs!$204:$242,MATCH($H17, FinancialInputs!$E$204:$E$242,0),MATCH(CF$3+1-$G17,FinancialInputs!$204:$204,0)),0)*$J17</f>
        <v>0</v>
      </c>
      <c r="CG17" s="199">
        <f>IFERROR(INDEX(FinancialInputs!$204:$242,MATCH($H17, FinancialInputs!$E$204:$E$242,0),MATCH(CG$3+1-$G17,FinancialInputs!$204:$204,0)),0)*$J17</f>
        <v>0</v>
      </c>
      <c r="CH17" s="199">
        <f>IFERROR(INDEX(FinancialInputs!$204:$242,MATCH($H17, FinancialInputs!$E$204:$E$242,0),MATCH(CH$3+1-$G17,FinancialInputs!$204:$204,0)),0)*$J17</f>
        <v>0</v>
      </c>
      <c r="CI17" s="199">
        <f>IFERROR(INDEX(FinancialInputs!$204:$242,MATCH($H17, FinancialInputs!$E$204:$E$242,0),MATCH(CI$3+1-$G17,FinancialInputs!$204:$204,0)),0)*$J17</f>
        <v>0</v>
      </c>
      <c r="CJ17" s="199">
        <f>IFERROR(INDEX(FinancialInputs!$204:$242,MATCH($H17, FinancialInputs!$E$204:$E$242,0),MATCH(CJ$3+1-$G17,FinancialInputs!$204:$204,0)),0)*$J17</f>
        <v>0</v>
      </c>
      <c r="CK17" s="199">
        <f>IFERROR(INDEX(FinancialInputs!$204:$242,MATCH($H17, FinancialInputs!$E$204:$E$242,0),MATCH(CK$3+1-$G17,FinancialInputs!$204:$204,0)),0)*$J17</f>
        <v>0</v>
      </c>
      <c r="CL17" s="199">
        <f>IFERROR(INDEX(FinancialInputs!$204:$242,MATCH($H17, FinancialInputs!$E$204:$E$242,0),MATCH(CL$3+1-$G17,FinancialInputs!$204:$204,0)),0)*$J17</f>
        <v>0</v>
      </c>
      <c r="CM17" s="199">
        <f>IFERROR(INDEX(FinancialInputs!$204:$242,MATCH($H17, FinancialInputs!$E$204:$E$242,0),MATCH(CM$3+1-$G17,FinancialInputs!$204:$204,0)),0)*$J17</f>
        <v>0</v>
      </c>
      <c r="CN17" s="199">
        <f>IFERROR(INDEX(FinancialInputs!$204:$242,MATCH($H17, FinancialInputs!$E$204:$E$242,0),MATCH(CN$3+1-$G17,FinancialInputs!$204:$204,0)),0)*$J17</f>
        <v>0</v>
      </c>
      <c r="CO17" s="199">
        <f>IFERROR(INDEX(FinancialInputs!$204:$242,MATCH($H17, FinancialInputs!$E$204:$E$242,0),MATCH(CO$3+1-$G17,FinancialInputs!$204:$204,0)),0)*$J17</f>
        <v>0</v>
      </c>
      <c r="CP17" s="199">
        <f>IFERROR(INDEX(FinancialInputs!$204:$242,MATCH($H17, FinancialInputs!$E$204:$E$242,0),MATCH(CP$3+1-$G17,FinancialInputs!$204:$204,0)),0)*$J17</f>
        <v>0</v>
      </c>
      <c r="CQ17" s="199">
        <f>IFERROR(INDEX(FinancialInputs!$204:$242,MATCH($H17, FinancialInputs!$E$204:$E$242,0),MATCH(CQ$3+1-$G17,FinancialInputs!$204:$204,0)),0)*$J17</f>
        <v>0</v>
      </c>
      <c r="CR17" s="199">
        <f>IFERROR(INDEX(FinancialInputs!$204:$242,MATCH($H17, FinancialInputs!$E$204:$E$242,0),MATCH(CR$3+1-$G17,FinancialInputs!$204:$204,0)),0)*$J17</f>
        <v>0</v>
      </c>
      <c r="CS17" s="199">
        <f>IFERROR(INDEX(FinancialInputs!$204:$242,MATCH($H17, FinancialInputs!$E$204:$E$242,0),MATCH(CS$3+1-$G17,FinancialInputs!$204:$204,0)),0)*$J17</f>
        <v>0</v>
      </c>
      <c r="CT17" s="199">
        <f>IFERROR(INDEX(FinancialInputs!$204:$242,MATCH($H17, FinancialInputs!$E$204:$E$242,0),MATCH(CT$3+1-$G17,FinancialInputs!$204:$204,0)),0)*$J17</f>
        <v>0</v>
      </c>
      <c r="CU17" s="199">
        <f>IFERROR(INDEX(FinancialInputs!$204:$242,MATCH($H17, FinancialInputs!$E$204:$E$242,0),MATCH(CU$3+1-$G17,FinancialInputs!$204:$204,0)),0)*$J17</f>
        <v>0</v>
      </c>
      <c r="CV17" s="199">
        <f>IFERROR(INDEX(FinancialInputs!$204:$242,MATCH($H17, FinancialInputs!$E$204:$E$242,0),MATCH(CV$3+1-$G17,FinancialInputs!$204:$204,0)),0)*$J17</f>
        <v>0</v>
      </c>
      <c r="CW17" s="135" t="b">
        <f>AND(ABS(SUM(M17:CU17)-J17)&lt;0.000001)</f>
        <v>1</v>
      </c>
    </row>
    <row r="18" spans="2:104" s="90" customFormat="1">
      <c r="E18" s="90" t="s">
        <v>166</v>
      </c>
      <c r="G18" s="29" t="e">
        <f>INDEX($3:$3,MATCH(1,$9:$9,0))</f>
        <v>#N/A</v>
      </c>
      <c r="H18" s="166">
        <f>Scenarios!$J$60</f>
        <v>0</v>
      </c>
      <c r="I18" s="180"/>
      <c r="J18" s="224">
        <f>Capitalisation!J174</f>
        <v>0</v>
      </c>
      <c r="L18" s="199">
        <f>IFERROR(INDEX(FinancialInputs!$204:$242,MATCH($H18, FinancialInputs!$E$204:$E$242,0),MATCH(L$3+1-$G18,FinancialInputs!$204:$204,0)),0)*$J18</f>
        <v>0</v>
      </c>
      <c r="M18" s="199">
        <f>IFERROR(INDEX(FinancialInputs!$204:$242,MATCH($H18, FinancialInputs!$E$204:$E$242,0),MATCH(M$3+1-$G18,FinancialInputs!$204:$204,0)),0)*$J18</f>
        <v>0</v>
      </c>
      <c r="N18" s="199">
        <f>IFERROR(INDEX(FinancialInputs!$204:$242,MATCH($H18, FinancialInputs!$E$204:$E$242,0),MATCH(N$3+1-$G18,FinancialInputs!$204:$204,0)),0)*$J18</f>
        <v>0</v>
      </c>
      <c r="O18" s="199">
        <f>IFERROR(INDEX(FinancialInputs!$204:$242,MATCH($H18, FinancialInputs!$E$204:$E$242,0),MATCH(O$3+1-$G18,FinancialInputs!$204:$204,0)),0)*$J18</f>
        <v>0</v>
      </c>
      <c r="P18" s="199">
        <f>IFERROR(INDEX(FinancialInputs!$204:$242,MATCH($H18, FinancialInputs!$E$204:$E$242,0),MATCH(P$3+1-$G18,FinancialInputs!$204:$204,0)),0)*$J18</f>
        <v>0</v>
      </c>
      <c r="Q18" s="199">
        <f>IFERROR(INDEX(FinancialInputs!$204:$242,MATCH($H18, FinancialInputs!$E$204:$E$242,0),MATCH(Q$3+1-$G18,FinancialInputs!$204:$204,0)),0)*$J18</f>
        <v>0</v>
      </c>
      <c r="R18" s="199">
        <f>IFERROR(INDEX(FinancialInputs!$204:$242,MATCH($H18, FinancialInputs!$E$204:$E$242,0),MATCH(R$3+1-$G18,FinancialInputs!$204:$204,0)),0)*$J18</f>
        <v>0</v>
      </c>
      <c r="S18" s="199">
        <f>IFERROR(INDEX(FinancialInputs!$204:$242,MATCH($H18, FinancialInputs!$E$204:$E$242,0),MATCH(S$3+1-$G18,FinancialInputs!$204:$204,0)),0)*$J18</f>
        <v>0</v>
      </c>
      <c r="T18" s="199">
        <f>IFERROR(INDEX(FinancialInputs!$204:$242,MATCH($H18, FinancialInputs!$E$204:$E$242,0),MATCH(T$3+1-$G18,FinancialInputs!$204:$204,0)),0)*$J18</f>
        <v>0</v>
      </c>
      <c r="U18" s="199">
        <f>IFERROR(INDEX(FinancialInputs!$204:$242,MATCH($H18, FinancialInputs!$E$204:$E$242,0),MATCH(U$3+1-$G18,FinancialInputs!$204:$204,0)),0)*$J18</f>
        <v>0</v>
      </c>
      <c r="V18" s="199">
        <f>IFERROR(INDEX(FinancialInputs!$204:$242,MATCH($H18, FinancialInputs!$E$204:$E$242,0),MATCH(V$3+1-$G18,FinancialInputs!$204:$204,0)),0)*$J18</f>
        <v>0</v>
      </c>
      <c r="W18" s="199">
        <f>IFERROR(INDEX(FinancialInputs!$204:$242,MATCH($H18, FinancialInputs!$E$204:$E$242,0),MATCH(W$3+1-$G18,FinancialInputs!$204:$204,0)),0)*$J18</f>
        <v>0</v>
      </c>
      <c r="X18" s="199">
        <f>IFERROR(INDEX(FinancialInputs!$204:$242,MATCH($H18, FinancialInputs!$E$204:$E$242,0),MATCH(X$3+1-$G18,FinancialInputs!$204:$204,0)),0)*$J18</f>
        <v>0</v>
      </c>
      <c r="Y18" s="199">
        <f>IFERROR(INDEX(FinancialInputs!$204:$242,MATCH($H18, FinancialInputs!$E$204:$E$242,0),MATCH(Y$3+1-$G18,FinancialInputs!$204:$204,0)),0)*$J18</f>
        <v>0</v>
      </c>
      <c r="Z18" s="199">
        <f>IFERROR(INDEX(FinancialInputs!$204:$242,MATCH($H18, FinancialInputs!$E$204:$E$242,0),MATCH(Z$3+1-$G18,FinancialInputs!$204:$204,0)),0)*$J18</f>
        <v>0</v>
      </c>
      <c r="AA18" s="199">
        <f>IFERROR(INDEX(FinancialInputs!$204:$242,MATCH($H18, FinancialInputs!$E$204:$E$242,0),MATCH(AA$3+1-$G18,FinancialInputs!$204:$204,0)),0)*$J18</f>
        <v>0</v>
      </c>
      <c r="AB18" s="199">
        <f>IFERROR(INDEX(FinancialInputs!$204:$242,MATCH($H18, FinancialInputs!$E$204:$E$242,0),MATCH(AB$3+1-$G18,FinancialInputs!$204:$204,0)),0)*$J18</f>
        <v>0</v>
      </c>
      <c r="AC18" s="199">
        <f>IFERROR(INDEX(FinancialInputs!$204:$242,MATCH($H18, FinancialInputs!$E$204:$E$242,0),MATCH(AC$3+1-$G18,FinancialInputs!$204:$204,0)),0)*$J18</f>
        <v>0</v>
      </c>
      <c r="AD18" s="199">
        <f>IFERROR(INDEX(FinancialInputs!$204:$242,MATCH($H18, FinancialInputs!$E$204:$E$242,0),MATCH(AD$3+1-$G18,FinancialInputs!$204:$204,0)),0)*$J18</f>
        <v>0</v>
      </c>
      <c r="AE18" s="199">
        <f>IFERROR(INDEX(FinancialInputs!$204:$242,MATCH($H18, FinancialInputs!$E$204:$E$242,0),MATCH(AE$3+1-$G18,FinancialInputs!$204:$204,0)),0)*$J18</f>
        <v>0</v>
      </c>
      <c r="AF18" s="199">
        <f>IFERROR(INDEX(FinancialInputs!$204:$242,MATCH($H18, FinancialInputs!$E$204:$E$242,0),MATCH(AF$3+1-$G18,FinancialInputs!$204:$204,0)),0)*$J18</f>
        <v>0</v>
      </c>
      <c r="AG18" s="199">
        <f>IFERROR(INDEX(FinancialInputs!$204:$242,MATCH($H18, FinancialInputs!$E$204:$E$242,0),MATCH(AG$3+1-$G18,FinancialInputs!$204:$204,0)),0)*$J18</f>
        <v>0</v>
      </c>
      <c r="AH18" s="199">
        <f>IFERROR(INDEX(FinancialInputs!$204:$242,MATCH($H18, FinancialInputs!$E$204:$E$242,0),MATCH(AH$3+1-$G18,FinancialInputs!$204:$204,0)),0)*$J18</f>
        <v>0</v>
      </c>
      <c r="AI18" s="199">
        <f>IFERROR(INDEX(FinancialInputs!$204:$242,MATCH($H18, FinancialInputs!$E$204:$E$242,0),MATCH(AI$3+1-$G18,FinancialInputs!$204:$204,0)),0)*$J18</f>
        <v>0</v>
      </c>
      <c r="AJ18" s="199">
        <f>IFERROR(INDEX(FinancialInputs!$204:$242,MATCH($H18, FinancialInputs!$E$204:$E$242,0),MATCH(AJ$3+1-$G18,FinancialInputs!$204:$204,0)),0)*$J18</f>
        <v>0</v>
      </c>
      <c r="AK18" s="199">
        <f>IFERROR(INDEX(FinancialInputs!$204:$242,MATCH($H18, FinancialInputs!$E$204:$E$242,0),MATCH(AK$3+1-$G18,FinancialInputs!$204:$204,0)),0)*$J18</f>
        <v>0</v>
      </c>
      <c r="AL18" s="199">
        <f>IFERROR(INDEX(FinancialInputs!$204:$242,MATCH($H18, FinancialInputs!$E$204:$E$242,0),MATCH(AL$3+1-$G18,FinancialInputs!$204:$204,0)),0)*$J18</f>
        <v>0</v>
      </c>
      <c r="AM18" s="199">
        <f>IFERROR(INDEX(FinancialInputs!$204:$242,MATCH($H18, FinancialInputs!$E$204:$E$242,0),MATCH(AM$3+1-$G18,FinancialInputs!$204:$204,0)),0)*$J18</f>
        <v>0</v>
      </c>
      <c r="AN18" s="199">
        <f>IFERROR(INDEX(FinancialInputs!$204:$242,MATCH($H18, FinancialInputs!$E$204:$E$242,0),MATCH(AN$3+1-$G18,FinancialInputs!$204:$204,0)),0)*$J18</f>
        <v>0</v>
      </c>
      <c r="AO18" s="199">
        <f>IFERROR(INDEX(FinancialInputs!$204:$242,MATCH($H18, FinancialInputs!$E$204:$E$242,0),MATCH(AO$3+1-$G18,FinancialInputs!$204:$204,0)),0)*$J18</f>
        <v>0</v>
      </c>
      <c r="AP18" s="199">
        <f>IFERROR(INDEX(FinancialInputs!$204:$242,MATCH($H18, FinancialInputs!$E$204:$E$242,0),MATCH(AP$3+1-$G18,FinancialInputs!$204:$204,0)),0)*$J18</f>
        <v>0</v>
      </c>
      <c r="AQ18" s="199">
        <f>IFERROR(INDEX(FinancialInputs!$204:$242,MATCH($H18, FinancialInputs!$E$204:$E$242,0),MATCH(AQ$3+1-$G18,FinancialInputs!$204:$204,0)),0)*$J18</f>
        <v>0</v>
      </c>
      <c r="AR18" s="199">
        <f>IFERROR(INDEX(FinancialInputs!$204:$242,MATCH($H18, FinancialInputs!$E$204:$E$242,0),MATCH(AR$3+1-$G18,FinancialInputs!$204:$204,0)),0)*$J18</f>
        <v>0</v>
      </c>
      <c r="AS18" s="199">
        <f>IFERROR(INDEX(FinancialInputs!$204:$242,MATCH($H18, FinancialInputs!$E$204:$E$242,0),MATCH(AS$3+1-$G18,FinancialInputs!$204:$204,0)),0)*$J18</f>
        <v>0</v>
      </c>
      <c r="AT18" s="199">
        <f>IFERROR(INDEX(FinancialInputs!$204:$242,MATCH($H18, FinancialInputs!$E$204:$E$242,0),MATCH(AT$3+1-$G18,FinancialInputs!$204:$204,0)),0)*$J18</f>
        <v>0</v>
      </c>
      <c r="AU18" s="199">
        <f>IFERROR(INDEX(FinancialInputs!$204:$242,MATCH($H18, FinancialInputs!$E$204:$E$242,0),MATCH(AU$3+1-$G18,FinancialInputs!$204:$204,0)),0)*$J18</f>
        <v>0</v>
      </c>
      <c r="AV18" s="199">
        <f>IFERROR(INDEX(FinancialInputs!$204:$242,MATCH($H18, FinancialInputs!$E$204:$E$242,0),MATCH(AV$3+1-$G18,FinancialInputs!$204:$204,0)),0)*$J18</f>
        <v>0</v>
      </c>
      <c r="AW18" s="199">
        <f>IFERROR(INDEX(FinancialInputs!$204:$242,MATCH($H18, FinancialInputs!$E$204:$E$242,0),MATCH(AW$3+1-$G18,FinancialInputs!$204:$204,0)),0)*$J18</f>
        <v>0</v>
      </c>
      <c r="AX18" s="199">
        <f>IFERROR(INDEX(FinancialInputs!$204:$242,MATCH($H18, FinancialInputs!$E$204:$E$242,0),MATCH(AX$3+1-$G18,FinancialInputs!$204:$204,0)),0)*$J18</f>
        <v>0</v>
      </c>
      <c r="AY18" s="199">
        <f>IFERROR(INDEX(FinancialInputs!$204:$242,MATCH($H18, FinancialInputs!$E$204:$E$242,0),MATCH(AY$3+1-$G18,FinancialInputs!$204:$204,0)),0)*$J18</f>
        <v>0</v>
      </c>
      <c r="AZ18" s="199">
        <f>IFERROR(INDEX(FinancialInputs!$204:$242,MATCH($H18, FinancialInputs!$E$204:$E$242,0),MATCH(AZ$3+1-$G18,FinancialInputs!$204:$204,0)),0)*$J18</f>
        <v>0</v>
      </c>
      <c r="BA18" s="199">
        <f>IFERROR(INDEX(FinancialInputs!$204:$242,MATCH($H18, FinancialInputs!$E$204:$E$242,0),MATCH(BA$3+1-$G18,FinancialInputs!$204:$204,0)),0)*$J18</f>
        <v>0</v>
      </c>
      <c r="BB18" s="199">
        <f>IFERROR(INDEX(FinancialInputs!$204:$242,MATCH($H18, FinancialInputs!$E$204:$E$242,0),MATCH(BB$3+1-$G18,FinancialInputs!$204:$204,0)),0)*$J18</f>
        <v>0</v>
      </c>
      <c r="BC18" s="199">
        <f>IFERROR(INDEX(FinancialInputs!$204:$242,MATCH($H18, FinancialInputs!$E$204:$E$242,0),MATCH(BC$3+1-$G18,FinancialInputs!$204:$204,0)),0)*$J18</f>
        <v>0</v>
      </c>
      <c r="BD18" s="199">
        <f>IFERROR(INDEX(FinancialInputs!$204:$242,MATCH($H18, FinancialInputs!$E$204:$E$242,0),MATCH(BD$3+1-$G18,FinancialInputs!$204:$204,0)),0)*$J18</f>
        <v>0</v>
      </c>
      <c r="BE18" s="199">
        <f>IFERROR(INDEX(FinancialInputs!$204:$242,MATCH($H18, FinancialInputs!$E$204:$E$242,0),MATCH(BE$3+1-$G18,FinancialInputs!$204:$204,0)),0)*$J18</f>
        <v>0</v>
      </c>
      <c r="BF18" s="199">
        <f>IFERROR(INDEX(FinancialInputs!$204:$242,MATCH($H18, FinancialInputs!$E$204:$E$242,0),MATCH(BF$3+1-$G18,FinancialInputs!$204:$204,0)),0)*$J18</f>
        <v>0</v>
      </c>
      <c r="BG18" s="199">
        <f>IFERROR(INDEX(FinancialInputs!$204:$242,MATCH($H18, FinancialInputs!$E$204:$E$242,0),MATCH(BG$3+1-$G18,FinancialInputs!$204:$204,0)),0)*$J18</f>
        <v>0</v>
      </c>
      <c r="BH18" s="199">
        <f>IFERROR(INDEX(FinancialInputs!$204:$242,MATCH($H18, FinancialInputs!$E$204:$E$242,0),MATCH(BH$3+1-$G18,FinancialInputs!$204:$204,0)),0)*$J18</f>
        <v>0</v>
      </c>
      <c r="BI18" s="199">
        <f>IFERROR(INDEX(FinancialInputs!$204:$242,MATCH($H18, FinancialInputs!$E$204:$E$242,0),MATCH(BI$3+1-$G18,FinancialInputs!$204:$204,0)),0)*$J18</f>
        <v>0</v>
      </c>
      <c r="BJ18" s="199">
        <f>IFERROR(INDEX(FinancialInputs!$204:$242,MATCH($H18, FinancialInputs!$E$204:$E$242,0),MATCH(BJ$3+1-$G18,FinancialInputs!$204:$204,0)),0)*$J18</f>
        <v>0</v>
      </c>
      <c r="BK18" s="199">
        <f>IFERROR(INDEX(FinancialInputs!$204:$242,MATCH($H18, FinancialInputs!$E$204:$E$242,0),MATCH(BK$3+1-$G18,FinancialInputs!$204:$204,0)),0)*$J18</f>
        <v>0</v>
      </c>
      <c r="BL18" s="199">
        <f>IFERROR(INDEX(FinancialInputs!$204:$242,MATCH($H18, FinancialInputs!$E$204:$E$242,0),MATCH(BL$3+1-$G18,FinancialInputs!$204:$204,0)),0)*$J18</f>
        <v>0</v>
      </c>
      <c r="BM18" s="199">
        <f>IFERROR(INDEX(FinancialInputs!$204:$242,MATCH($H18, FinancialInputs!$E$204:$E$242,0),MATCH(BM$3+1-$G18,FinancialInputs!$204:$204,0)),0)*$J18</f>
        <v>0</v>
      </c>
      <c r="BN18" s="199">
        <f>IFERROR(INDEX(FinancialInputs!$204:$242,MATCH($H18, FinancialInputs!$E$204:$E$242,0),MATCH(BN$3+1-$G18,FinancialInputs!$204:$204,0)),0)*$J18</f>
        <v>0</v>
      </c>
      <c r="BO18" s="199">
        <f>IFERROR(INDEX(FinancialInputs!$204:$242,MATCH($H18, FinancialInputs!$E$204:$E$242,0),MATCH(BO$3+1-$G18,FinancialInputs!$204:$204,0)),0)*$J18</f>
        <v>0</v>
      </c>
      <c r="BP18" s="199">
        <f>IFERROR(INDEX(FinancialInputs!$204:$242,MATCH($H18, FinancialInputs!$E$204:$E$242,0),MATCH(BP$3+1-$G18,FinancialInputs!$204:$204,0)),0)*$J18</f>
        <v>0</v>
      </c>
      <c r="BQ18" s="199">
        <f>IFERROR(INDEX(FinancialInputs!$204:$242,MATCH($H18, FinancialInputs!$E$204:$E$242,0),MATCH(BQ$3+1-$G18,FinancialInputs!$204:$204,0)),0)*$J18</f>
        <v>0</v>
      </c>
      <c r="BR18" s="199">
        <f>IFERROR(INDEX(FinancialInputs!$204:$242,MATCH($H18, FinancialInputs!$E$204:$E$242,0),MATCH(BR$3+1-$G18,FinancialInputs!$204:$204,0)),0)*$J18</f>
        <v>0</v>
      </c>
      <c r="BS18" s="199">
        <f>IFERROR(INDEX(FinancialInputs!$204:$242,MATCH($H18, FinancialInputs!$E$204:$E$242,0),MATCH(BS$3+1-$G18,FinancialInputs!$204:$204,0)),0)*$J18</f>
        <v>0</v>
      </c>
      <c r="BT18" s="199">
        <f>IFERROR(INDEX(FinancialInputs!$204:$242,MATCH($H18, FinancialInputs!$E$204:$E$242,0),MATCH(BT$3+1-$G18,FinancialInputs!$204:$204,0)),0)*$J18</f>
        <v>0</v>
      </c>
      <c r="BU18" s="199">
        <f>IFERROR(INDEX(FinancialInputs!$204:$242,MATCH($H18, FinancialInputs!$E$204:$E$242,0),MATCH(BU$3+1-$G18,FinancialInputs!$204:$204,0)),0)*$J18</f>
        <v>0</v>
      </c>
      <c r="BV18" s="199">
        <f>IFERROR(INDEX(FinancialInputs!$204:$242,MATCH($H18, FinancialInputs!$E$204:$E$242,0),MATCH(BV$3+1-$G18,FinancialInputs!$204:$204,0)),0)*$J18</f>
        <v>0</v>
      </c>
      <c r="BW18" s="199">
        <f>IFERROR(INDEX(FinancialInputs!$204:$242,MATCH($H18, FinancialInputs!$E$204:$E$242,0),MATCH(BW$3+1-$G18,FinancialInputs!$204:$204,0)),0)*$J18</f>
        <v>0</v>
      </c>
      <c r="BX18" s="199">
        <f>IFERROR(INDEX(FinancialInputs!$204:$242,MATCH($H18, FinancialInputs!$E$204:$E$242,0),MATCH(BX$3+1-$G18,FinancialInputs!$204:$204,0)),0)*$J18</f>
        <v>0</v>
      </c>
      <c r="BY18" s="199">
        <f>IFERROR(INDEX(FinancialInputs!$204:$242,MATCH($H18, FinancialInputs!$E$204:$E$242,0),MATCH(BY$3+1-$G18,FinancialInputs!$204:$204,0)),0)*$J18</f>
        <v>0</v>
      </c>
      <c r="BZ18" s="199">
        <f>IFERROR(INDEX(FinancialInputs!$204:$242,MATCH($H18, FinancialInputs!$E$204:$E$242,0),MATCH(BZ$3+1-$G18,FinancialInputs!$204:$204,0)),0)*$J18</f>
        <v>0</v>
      </c>
      <c r="CA18" s="199">
        <f>IFERROR(INDEX(FinancialInputs!$204:$242,MATCH($H18, FinancialInputs!$E$204:$E$242,0),MATCH(CA$3+1-$G18,FinancialInputs!$204:$204,0)),0)*$J18</f>
        <v>0</v>
      </c>
      <c r="CB18" s="199">
        <f>IFERROR(INDEX(FinancialInputs!$204:$242,MATCH($H18, FinancialInputs!$E$204:$E$242,0),MATCH(CB$3+1-$G18,FinancialInputs!$204:$204,0)),0)*$J18</f>
        <v>0</v>
      </c>
      <c r="CC18" s="199">
        <f>IFERROR(INDEX(FinancialInputs!$204:$242,MATCH($H18, FinancialInputs!$E$204:$E$242,0),MATCH(CC$3+1-$G18,FinancialInputs!$204:$204,0)),0)*$J18</f>
        <v>0</v>
      </c>
      <c r="CD18" s="199">
        <f>IFERROR(INDEX(FinancialInputs!$204:$242,MATCH($H18, FinancialInputs!$E$204:$E$242,0),MATCH(CD$3+1-$G18,FinancialInputs!$204:$204,0)),0)*$J18</f>
        <v>0</v>
      </c>
      <c r="CE18" s="199">
        <f>IFERROR(INDEX(FinancialInputs!$204:$242,MATCH($H18, FinancialInputs!$E$204:$E$242,0),MATCH(CE$3+1-$G18,FinancialInputs!$204:$204,0)),0)*$J18</f>
        <v>0</v>
      </c>
      <c r="CF18" s="199">
        <f>IFERROR(INDEX(FinancialInputs!$204:$242,MATCH($H18, FinancialInputs!$E$204:$E$242,0),MATCH(CF$3+1-$G18,FinancialInputs!$204:$204,0)),0)*$J18</f>
        <v>0</v>
      </c>
      <c r="CG18" s="199">
        <f>IFERROR(INDEX(FinancialInputs!$204:$242,MATCH($H18, FinancialInputs!$E$204:$E$242,0),MATCH(CG$3+1-$G18,FinancialInputs!$204:$204,0)),0)*$J18</f>
        <v>0</v>
      </c>
      <c r="CH18" s="199">
        <f>IFERROR(INDEX(FinancialInputs!$204:$242,MATCH($H18, FinancialInputs!$E$204:$E$242,0),MATCH(CH$3+1-$G18,FinancialInputs!$204:$204,0)),0)*$J18</f>
        <v>0</v>
      </c>
      <c r="CI18" s="199">
        <f>IFERROR(INDEX(FinancialInputs!$204:$242,MATCH($H18, FinancialInputs!$E$204:$E$242,0),MATCH(CI$3+1-$G18,FinancialInputs!$204:$204,0)),0)*$J18</f>
        <v>0</v>
      </c>
      <c r="CJ18" s="199">
        <f>IFERROR(INDEX(FinancialInputs!$204:$242,MATCH($H18, FinancialInputs!$E$204:$E$242,0),MATCH(CJ$3+1-$G18,FinancialInputs!$204:$204,0)),0)*$J18</f>
        <v>0</v>
      </c>
      <c r="CK18" s="199">
        <f>IFERROR(INDEX(FinancialInputs!$204:$242,MATCH($H18, FinancialInputs!$E$204:$E$242,0),MATCH(CK$3+1-$G18,FinancialInputs!$204:$204,0)),0)*$J18</f>
        <v>0</v>
      </c>
      <c r="CL18" s="199">
        <f>IFERROR(INDEX(FinancialInputs!$204:$242,MATCH($H18, FinancialInputs!$E$204:$E$242,0),MATCH(CL$3+1-$G18,FinancialInputs!$204:$204,0)),0)*$J18</f>
        <v>0</v>
      </c>
      <c r="CM18" s="199">
        <f>IFERROR(INDEX(FinancialInputs!$204:$242,MATCH($H18, FinancialInputs!$E$204:$E$242,0),MATCH(CM$3+1-$G18,FinancialInputs!$204:$204,0)),0)*$J18</f>
        <v>0</v>
      </c>
      <c r="CN18" s="199">
        <f>IFERROR(INDEX(FinancialInputs!$204:$242,MATCH($H18, FinancialInputs!$E$204:$E$242,0),MATCH(CN$3+1-$G18,FinancialInputs!$204:$204,0)),0)*$J18</f>
        <v>0</v>
      </c>
      <c r="CO18" s="199">
        <f>IFERROR(INDEX(FinancialInputs!$204:$242,MATCH($H18, FinancialInputs!$E$204:$E$242,0),MATCH(CO$3+1-$G18,FinancialInputs!$204:$204,0)),0)*$J18</f>
        <v>0</v>
      </c>
      <c r="CP18" s="199">
        <f>IFERROR(INDEX(FinancialInputs!$204:$242,MATCH($H18, FinancialInputs!$E$204:$E$242,0),MATCH(CP$3+1-$G18,FinancialInputs!$204:$204,0)),0)*$J18</f>
        <v>0</v>
      </c>
      <c r="CQ18" s="199">
        <f>IFERROR(INDEX(FinancialInputs!$204:$242,MATCH($H18, FinancialInputs!$E$204:$E$242,0),MATCH(CQ$3+1-$G18,FinancialInputs!$204:$204,0)),0)*$J18</f>
        <v>0</v>
      </c>
      <c r="CR18" s="199">
        <f>IFERROR(INDEX(FinancialInputs!$204:$242,MATCH($H18, FinancialInputs!$E$204:$E$242,0),MATCH(CR$3+1-$G18,FinancialInputs!$204:$204,0)),0)*$J18</f>
        <v>0</v>
      </c>
      <c r="CS18" s="199">
        <f>IFERROR(INDEX(FinancialInputs!$204:$242,MATCH($H18, FinancialInputs!$E$204:$E$242,0),MATCH(CS$3+1-$G18,FinancialInputs!$204:$204,0)),0)*$J18</f>
        <v>0</v>
      </c>
      <c r="CT18" s="199">
        <f>IFERROR(INDEX(FinancialInputs!$204:$242,MATCH($H18, FinancialInputs!$E$204:$E$242,0),MATCH(CT$3+1-$G18,FinancialInputs!$204:$204,0)),0)*$J18</f>
        <v>0</v>
      </c>
      <c r="CU18" s="199">
        <f>IFERROR(INDEX(FinancialInputs!$204:$242,MATCH($H18, FinancialInputs!$E$204:$E$242,0),MATCH(CU$3+1-$G18,FinancialInputs!$204:$204,0)),0)*$J18</f>
        <v>0</v>
      </c>
      <c r="CV18" s="199">
        <f>IFERROR(INDEX(FinancialInputs!$204:$242,MATCH($H18, FinancialInputs!$E$204:$E$242,0),MATCH(CV$3+1-$G18,FinancialInputs!$204:$204,0)),0)*$J18</f>
        <v>0</v>
      </c>
      <c r="CW18" s="135" t="b">
        <f t="shared" ref="CW18:CW19" si="5">AND(ABS(SUM(M18:CU18)-J18)&lt;0.000001)</f>
        <v>1</v>
      </c>
    </row>
    <row r="19" spans="2:104" s="90" customFormat="1">
      <c r="E19" s="90" t="s">
        <v>571</v>
      </c>
      <c r="G19" s="29" t="e">
        <f t="shared" ref="G19" si="6">INDEX($3:$3,MATCH(1,$9:$9,0))</f>
        <v>#N/A</v>
      </c>
      <c r="H19" s="166">
        <f>Scenarios!$J$60</f>
        <v>0</v>
      </c>
      <c r="I19" s="180"/>
      <c r="J19" s="224">
        <f>Capitalisation!J190</f>
        <v>0</v>
      </c>
      <c r="L19" s="199">
        <f>IFERROR(INDEX(FinancialInputs!$204:$242,MATCH($H19, FinancialInputs!$E$204:$E$242,0),MATCH(L$3+1-$G19,FinancialInputs!$204:$204,0)),0)*$J19</f>
        <v>0</v>
      </c>
      <c r="M19" s="199">
        <f>IFERROR(INDEX(FinancialInputs!$204:$242,MATCH($H19, FinancialInputs!$E$204:$E$242,0),MATCH(M$3+1-$G19,FinancialInputs!$204:$204,0)),0)*$J19</f>
        <v>0</v>
      </c>
      <c r="N19" s="199">
        <f>IFERROR(INDEX(FinancialInputs!$204:$242,MATCH($H19, FinancialInputs!$E$204:$E$242,0),MATCH(N$3+1-$G19,FinancialInputs!$204:$204,0)),0)*$J19</f>
        <v>0</v>
      </c>
      <c r="O19" s="199">
        <f>IFERROR(INDEX(FinancialInputs!$204:$242,MATCH($H19, FinancialInputs!$E$204:$E$242,0),MATCH(O$3+1-$G19,FinancialInputs!$204:$204,0)),0)*$J19</f>
        <v>0</v>
      </c>
      <c r="P19" s="199">
        <f>IFERROR(INDEX(FinancialInputs!$204:$242,MATCH($H19, FinancialInputs!$E$204:$E$242,0),MATCH(P$3+1-$G19,FinancialInputs!$204:$204,0)),0)*$J19</f>
        <v>0</v>
      </c>
      <c r="Q19" s="199">
        <f>IFERROR(INDEX(FinancialInputs!$204:$242,MATCH($H19, FinancialInputs!$E$204:$E$242,0),MATCH(Q$3+1-$G19,FinancialInputs!$204:$204,0)),0)*$J19</f>
        <v>0</v>
      </c>
      <c r="R19" s="199">
        <f>IFERROR(INDEX(FinancialInputs!$204:$242,MATCH($H19, FinancialInputs!$E$204:$E$242,0),MATCH(R$3+1-$G19,FinancialInputs!$204:$204,0)),0)*$J19</f>
        <v>0</v>
      </c>
      <c r="S19" s="199">
        <f>IFERROR(INDEX(FinancialInputs!$204:$242,MATCH($H19, FinancialInputs!$E$204:$E$242,0),MATCH(S$3+1-$G19,FinancialInputs!$204:$204,0)),0)*$J19</f>
        <v>0</v>
      </c>
      <c r="T19" s="199">
        <f>IFERROR(INDEX(FinancialInputs!$204:$242,MATCH($H19, FinancialInputs!$E$204:$E$242,0),MATCH(T$3+1-$G19,FinancialInputs!$204:$204,0)),0)*$J19</f>
        <v>0</v>
      </c>
      <c r="U19" s="199">
        <f>IFERROR(INDEX(FinancialInputs!$204:$242,MATCH($H19, FinancialInputs!$E$204:$E$242,0),MATCH(U$3+1-$G19,FinancialInputs!$204:$204,0)),0)*$J19</f>
        <v>0</v>
      </c>
      <c r="V19" s="199">
        <f>IFERROR(INDEX(FinancialInputs!$204:$242,MATCH($H19, FinancialInputs!$E$204:$E$242,0),MATCH(V$3+1-$G19,FinancialInputs!$204:$204,0)),0)*$J19</f>
        <v>0</v>
      </c>
      <c r="W19" s="199">
        <f>IFERROR(INDEX(FinancialInputs!$204:$242,MATCH($H19, FinancialInputs!$E$204:$E$242,0),MATCH(W$3+1-$G19,FinancialInputs!$204:$204,0)),0)*$J19</f>
        <v>0</v>
      </c>
      <c r="X19" s="199">
        <f>IFERROR(INDEX(FinancialInputs!$204:$242,MATCH($H19, FinancialInputs!$E$204:$E$242,0),MATCH(X$3+1-$G19,FinancialInputs!$204:$204,0)),0)*$J19</f>
        <v>0</v>
      </c>
      <c r="Y19" s="199">
        <f>IFERROR(INDEX(FinancialInputs!$204:$242,MATCH($H19, FinancialInputs!$E$204:$E$242,0),MATCH(Y$3+1-$G19,FinancialInputs!$204:$204,0)),0)*$J19</f>
        <v>0</v>
      </c>
      <c r="Z19" s="199">
        <f>IFERROR(INDEX(FinancialInputs!$204:$242,MATCH($H19, FinancialInputs!$E$204:$E$242,0),MATCH(Z$3+1-$G19,FinancialInputs!$204:$204,0)),0)*$J19</f>
        <v>0</v>
      </c>
      <c r="AA19" s="199">
        <f>IFERROR(INDEX(FinancialInputs!$204:$242,MATCH($H19, FinancialInputs!$E$204:$E$242,0),MATCH(AA$3+1-$G19,FinancialInputs!$204:$204,0)),0)*$J19</f>
        <v>0</v>
      </c>
      <c r="AB19" s="199">
        <f>IFERROR(INDEX(FinancialInputs!$204:$242,MATCH($H19, FinancialInputs!$E$204:$E$242,0),MATCH(AB$3+1-$G19,FinancialInputs!$204:$204,0)),0)*$J19</f>
        <v>0</v>
      </c>
      <c r="AC19" s="199">
        <f>IFERROR(INDEX(FinancialInputs!$204:$242,MATCH($H19, FinancialInputs!$E$204:$E$242,0),MATCH(AC$3+1-$G19,FinancialInputs!$204:$204,0)),0)*$J19</f>
        <v>0</v>
      </c>
      <c r="AD19" s="199">
        <f>IFERROR(INDEX(FinancialInputs!$204:$242,MATCH($H19, FinancialInputs!$E$204:$E$242,0),MATCH(AD$3+1-$G19,FinancialInputs!$204:$204,0)),0)*$J19</f>
        <v>0</v>
      </c>
      <c r="AE19" s="199">
        <f>IFERROR(INDEX(FinancialInputs!$204:$242,MATCH($H19, FinancialInputs!$E$204:$E$242,0),MATCH(AE$3+1-$G19,FinancialInputs!$204:$204,0)),0)*$J19</f>
        <v>0</v>
      </c>
      <c r="AF19" s="199">
        <f>IFERROR(INDEX(FinancialInputs!$204:$242,MATCH($H19, FinancialInputs!$E$204:$E$242,0),MATCH(AF$3+1-$G19,FinancialInputs!$204:$204,0)),0)*$J19</f>
        <v>0</v>
      </c>
      <c r="AG19" s="199">
        <f>IFERROR(INDEX(FinancialInputs!$204:$242,MATCH($H19, FinancialInputs!$E$204:$E$242,0),MATCH(AG$3+1-$G19,FinancialInputs!$204:$204,0)),0)*$J19</f>
        <v>0</v>
      </c>
      <c r="AH19" s="199">
        <f>IFERROR(INDEX(FinancialInputs!$204:$242,MATCH($H19, FinancialInputs!$E$204:$E$242,0),MATCH(AH$3+1-$G19,FinancialInputs!$204:$204,0)),0)*$J19</f>
        <v>0</v>
      </c>
      <c r="AI19" s="199">
        <f>IFERROR(INDEX(FinancialInputs!$204:$242,MATCH($H19, FinancialInputs!$E$204:$E$242,0),MATCH(AI$3+1-$G19,FinancialInputs!$204:$204,0)),0)*$J19</f>
        <v>0</v>
      </c>
      <c r="AJ19" s="199">
        <f>IFERROR(INDEX(FinancialInputs!$204:$242,MATCH($H19, FinancialInputs!$E$204:$E$242,0),MATCH(AJ$3+1-$G19,FinancialInputs!$204:$204,0)),0)*$J19</f>
        <v>0</v>
      </c>
      <c r="AK19" s="199">
        <f>IFERROR(INDEX(FinancialInputs!$204:$242,MATCH($H19, FinancialInputs!$E$204:$E$242,0),MATCH(AK$3+1-$G19,FinancialInputs!$204:$204,0)),0)*$J19</f>
        <v>0</v>
      </c>
      <c r="AL19" s="199">
        <f>IFERROR(INDEX(FinancialInputs!$204:$242,MATCH($H19, FinancialInputs!$E$204:$E$242,0),MATCH(AL$3+1-$G19,FinancialInputs!$204:$204,0)),0)*$J19</f>
        <v>0</v>
      </c>
      <c r="AM19" s="199">
        <f>IFERROR(INDEX(FinancialInputs!$204:$242,MATCH($H19, FinancialInputs!$E$204:$E$242,0),MATCH(AM$3+1-$G19,FinancialInputs!$204:$204,0)),0)*$J19</f>
        <v>0</v>
      </c>
      <c r="AN19" s="199">
        <f>IFERROR(INDEX(FinancialInputs!$204:$242,MATCH($H19, FinancialInputs!$E$204:$E$242,0),MATCH(AN$3+1-$G19,FinancialInputs!$204:$204,0)),0)*$J19</f>
        <v>0</v>
      </c>
      <c r="AO19" s="199">
        <f>IFERROR(INDEX(FinancialInputs!$204:$242,MATCH($H19, FinancialInputs!$E$204:$E$242,0),MATCH(AO$3+1-$G19,FinancialInputs!$204:$204,0)),0)*$J19</f>
        <v>0</v>
      </c>
      <c r="AP19" s="199">
        <f>IFERROR(INDEX(FinancialInputs!$204:$242,MATCH($H19, FinancialInputs!$E$204:$E$242,0),MATCH(AP$3+1-$G19,FinancialInputs!$204:$204,0)),0)*$J19</f>
        <v>0</v>
      </c>
      <c r="AQ19" s="199">
        <f>IFERROR(INDEX(FinancialInputs!$204:$242,MATCH($H19, FinancialInputs!$E$204:$E$242,0),MATCH(AQ$3+1-$G19,FinancialInputs!$204:$204,0)),0)*$J19</f>
        <v>0</v>
      </c>
      <c r="AR19" s="199">
        <f>IFERROR(INDEX(FinancialInputs!$204:$242,MATCH($H19, FinancialInputs!$E$204:$E$242,0),MATCH(AR$3+1-$G19,FinancialInputs!$204:$204,0)),0)*$J19</f>
        <v>0</v>
      </c>
      <c r="AS19" s="199">
        <f>IFERROR(INDEX(FinancialInputs!$204:$242,MATCH($H19, FinancialInputs!$E$204:$E$242,0),MATCH(AS$3+1-$G19,FinancialInputs!$204:$204,0)),0)*$J19</f>
        <v>0</v>
      </c>
      <c r="AT19" s="199">
        <f>IFERROR(INDEX(FinancialInputs!$204:$242,MATCH($H19, FinancialInputs!$E$204:$E$242,0),MATCH(AT$3+1-$G19,FinancialInputs!$204:$204,0)),0)*$J19</f>
        <v>0</v>
      </c>
      <c r="AU19" s="199">
        <f>IFERROR(INDEX(FinancialInputs!$204:$242,MATCH($H19, FinancialInputs!$E$204:$E$242,0),MATCH(AU$3+1-$G19,FinancialInputs!$204:$204,0)),0)*$J19</f>
        <v>0</v>
      </c>
      <c r="AV19" s="199">
        <f>IFERROR(INDEX(FinancialInputs!$204:$242,MATCH($H19, FinancialInputs!$E$204:$E$242,0),MATCH(AV$3+1-$G19,FinancialInputs!$204:$204,0)),0)*$J19</f>
        <v>0</v>
      </c>
      <c r="AW19" s="199">
        <f>IFERROR(INDEX(FinancialInputs!$204:$242,MATCH($H19, FinancialInputs!$E$204:$E$242,0),MATCH(AW$3+1-$G19,FinancialInputs!$204:$204,0)),0)*$J19</f>
        <v>0</v>
      </c>
      <c r="AX19" s="199">
        <f>IFERROR(INDEX(FinancialInputs!$204:$242,MATCH($H19, FinancialInputs!$E$204:$E$242,0),MATCH(AX$3+1-$G19,FinancialInputs!$204:$204,0)),0)*$J19</f>
        <v>0</v>
      </c>
      <c r="AY19" s="199">
        <f>IFERROR(INDEX(FinancialInputs!$204:$242,MATCH($H19, FinancialInputs!$E$204:$E$242,0),MATCH(AY$3+1-$G19,FinancialInputs!$204:$204,0)),0)*$J19</f>
        <v>0</v>
      </c>
      <c r="AZ19" s="199">
        <f>IFERROR(INDEX(FinancialInputs!$204:$242,MATCH($H19, FinancialInputs!$E$204:$E$242,0),MATCH(AZ$3+1-$G19,FinancialInputs!$204:$204,0)),0)*$J19</f>
        <v>0</v>
      </c>
      <c r="BA19" s="199">
        <f>IFERROR(INDEX(FinancialInputs!$204:$242,MATCH($H19, FinancialInputs!$E$204:$E$242,0),MATCH(BA$3+1-$G19,FinancialInputs!$204:$204,0)),0)*$J19</f>
        <v>0</v>
      </c>
      <c r="BB19" s="199">
        <f>IFERROR(INDEX(FinancialInputs!$204:$242,MATCH($H19, FinancialInputs!$E$204:$E$242,0),MATCH(BB$3+1-$G19,FinancialInputs!$204:$204,0)),0)*$J19</f>
        <v>0</v>
      </c>
      <c r="BC19" s="199">
        <f>IFERROR(INDEX(FinancialInputs!$204:$242,MATCH($H19, FinancialInputs!$E$204:$E$242,0),MATCH(BC$3+1-$G19,FinancialInputs!$204:$204,0)),0)*$J19</f>
        <v>0</v>
      </c>
      <c r="BD19" s="199">
        <f>IFERROR(INDEX(FinancialInputs!$204:$242,MATCH($H19, FinancialInputs!$E$204:$E$242,0),MATCH(BD$3+1-$G19,FinancialInputs!$204:$204,0)),0)*$J19</f>
        <v>0</v>
      </c>
      <c r="BE19" s="199">
        <f>IFERROR(INDEX(FinancialInputs!$204:$242,MATCH($H19, FinancialInputs!$E$204:$E$242,0),MATCH(BE$3+1-$G19,FinancialInputs!$204:$204,0)),0)*$J19</f>
        <v>0</v>
      </c>
      <c r="BF19" s="199">
        <f>IFERROR(INDEX(FinancialInputs!$204:$242,MATCH($H19, FinancialInputs!$E$204:$E$242,0),MATCH(BF$3+1-$G19,FinancialInputs!$204:$204,0)),0)*$J19</f>
        <v>0</v>
      </c>
      <c r="BG19" s="199">
        <f>IFERROR(INDEX(FinancialInputs!$204:$242,MATCH($H19, FinancialInputs!$E$204:$E$242,0),MATCH(BG$3+1-$G19,FinancialInputs!$204:$204,0)),0)*$J19</f>
        <v>0</v>
      </c>
      <c r="BH19" s="199">
        <f>IFERROR(INDEX(FinancialInputs!$204:$242,MATCH($H19, FinancialInputs!$E$204:$E$242,0),MATCH(BH$3+1-$G19,FinancialInputs!$204:$204,0)),0)*$J19</f>
        <v>0</v>
      </c>
      <c r="BI19" s="199">
        <f>IFERROR(INDEX(FinancialInputs!$204:$242,MATCH($H19, FinancialInputs!$E$204:$E$242,0),MATCH(BI$3+1-$G19,FinancialInputs!$204:$204,0)),0)*$J19</f>
        <v>0</v>
      </c>
      <c r="BJ19" s="199">
        <f>IFERROR(INDEX(FinancialInputs!$204:$242,MATCH($H19, FinancialInputs!$E$204:$E$242,0),MATCH(BJ$3+1-$G19,FinancialInputs!$204:$204,0)),0)*$J19</f>
        <v>0</v>
      </c>
      <c r="BK19" s="199">
        <f>IFERROR(INDEX(FinancialInputs!$204:$242,MATCH($H19, FinancialInputs!$E$204:$E$242,0),MATCH(BK$3+1-$G19,FinancialInputs!$204:$204,0)),0)*$J19</f>
        <v>0</v>
      </c>
      <c r="BL19" s="199">
        <f>IFERROR(INDEX(FinancialInputs!$204:$242,MATCH($H19, FinancialInputs!$E$204:$E$242,0),MATCH(BL$3+1-$G19,FinancialInputs!$204:$204,0)),0)*$J19</f>
        <v>0</v>
      </c>
      <c r="BM19" s="199">
        <f>IFERROR(INDEX(FinancialInputs!$204:$242,MATCH($H19, FinancialInputs!$E$204:$E$242,0),MATCH(BM$3+1-$G19,FinancialInputs!$204:$204,0)),0)*$J19</f>
        <v>0</v>
      </c>
      <c r="BN19" s="199">
        <f>IFERROR(INDEX(FinancialInputs!$204:$242,MATCH($H19, FinancialInputs!$E$204:$E$242,0),MATCH(BN$3+1-$G19,FinancialInputs!$204:$204,0)),0)*$J19</f>
        <v>0</v>
      </c>
      <c r="BO19" s="199">
        <f>IFERROR(INDEX(FinancialInputs!$204:$242,MATCH($H19, FinancialInputs!$E$204:$E$242,0),MATCH(BO$3+1-$G19,FinancialInputs!$204:$204,0)),0)*$J19</f>
        <v>0</v>
      </c>
      <c r="BP19" s="199">
        <f>IFERROR(INDEX(FinancialInputs!$204:$242,MATCH($H19, FinancialInputs!$E$204:$E$242,0),MATCH(BP$3+1-$G19,FinancialInputs!$204:$204,0)),0)*$J19</f>
        <v>0</v>
      </c>
      <c r="BQ19" s="199">
        <f>IFERROR(INDEX(FinancialInputs!$204:$242,MATCH($H19, FinancialInputs!$E$204:$E$242,0),MATCH(BQ$3+1-$G19,FinancialInputs!$204:$204,0)),0)*$J19</f>
        <v>0</v>
      </c>
      <c r="BR19" s="199">
        <f>IFERROR(INDEX(FinancialInputs!$204:$242,MATCH($H19, FinancialInputs!$E$204:$E$242,0),MATCH(BR$3+1-$G19,FinancialInputs!$204:$204,0)),0)*$J19</f>
        <v>0</v>
      </c>
      <c r="BS19" s="199">
        <f>IFERROR(INDEX(FinancialInputs!$204:$242,MATCH($H19, FinancialInputs!$E$204:$E$242,0),MATCH(BS$3+1-$G19,FinancialInputs!$204:$204,0)),0)*$J19</f>
        <v>0</v>
      </c>
      <c r="BT19" s="199">
        <f>IFERROR(INDEX(FinancialInputs!$204:$242,MATCH($H19, FinancialInputs!$E$204:$E$242,0),MATCH(BT$3+1-$G19,FinancialInputs!$204:$204,0)),0)*$J19</f>
        <v>0</v>
      </c>
      <c r="BU19" s="199">
        <f>IFERROR(INDEX(FinancialInputs!$204:$242,MATCH($H19, FinancialInputs!$E$204:$E$242,0),MATCH(BU$3+1-$G19,FinancialInputs!$204:$204,0)),0)*$J19</f>
        <v>0</v>
      </c>
      <c r="BV19" s="199">
        <f>IFERROR(INDEX(FinancialInputs!$204:$242,MATCH($H19, FinancialInputs!$E$204:$E$242,0),MATCH(BV$3+1-$G19,FinancialInputs!$204:$204,0)),0)*$J19</f>
        <v>0</v>
      </c>
      <c r="BW19" s="199">
        <f>IFERROR(INDEX(FinancialInputs!$204:$242,MATCH($H19, FinancialInputs!$E$204:$E$242,0),MATCH(BW$3+1-$G19,FinancialInputs!$204:$204,0)),0)*$J19</f>
        <v>0</v>
      </c>
      <c r="BX19" s="199">
        <f>IFERROR(INDEX(FinancialInputs!$204:$242,MATCH($H19, FinancialInputs!$E$204:$E$242,0),MATCH(BX$3+1-$G19,FinancialInputs!$204:$204,0)),0)*$J19</f>
        <v>0</v>
      </c>
      <c r="BY19" s="199">
        <f>IFERROR(INDEX(FinancialInputs!$204:$242,MATCH($H19, FinancialInputs!$E$204:$E$242,0),MATCH(BY$3+1-$G19,FinancialInputs!$204:$204,0)),0)*$J19</f>
        <v>0</v>
      </c>
      <c r="BZ19" s="199">
        <f>IFERROR(INDEX(FinancialInputs!$204:$242,MATCH($H19, FinancialInputs!$E$204:$E$242,0),MATCH(BZ$3+1-$G19,FinancialInputs!$204:$204,0)),0)*$J19</f>
        <v>0</v>
      </c>
      <c r="CA19" s="199">
        <f>IFERROR(INDEX(FinancialInputs!$204:$242,MATCH($H19, FinancialInputs!$E$204:$E$242,0),MATCH(CA$3+1-$G19,FinancialInputs!$204:$204,0)),0)*$J19</f>
        <v>0</v>
      </c>
      <c r="CB19" s="199">
        <f>IFERROR(INDEX(FinancialInputs!$204:$242,MATCH($H19, FinancialInputs!$E$204:$E$242,0),MATCH(CB$3+1-$G19,FinancialInputs!$204:$204,0)),0)*$J19</f>
        <v>0</v>
      </c>
      <c r="CC19" s="199">
        <f>IFERROR(INDEX(FinancialInputs!$204:$242,MATCH($H19, FinancialInputs!$E$204:$E$242,0),MATCH(CC$3+1-$G19,FinancialInputs!$204:$204,0)),0)*$J19</f>
        <v>0</v>
      </c>
      <c r="CD19" s="199">
        <f>IFERROR(INDEX(FinancialInputs!$204:$242,MATCH($H19, FinancialInputs!$E$204:$E$242,0),MATCH(CD$3+1-$G19,FinancialInputs!$204:$204,0)),0)*$J19</f>
        <v>0</v>
      </c>
      <c r="CE19" s="199">
        <f>IFERROR(INDEX(FinancialInputs!$204:$242,MATCH($H19, FinancialInputs!$E$204:$E$242,0),MATCH(CE$3+1-$G19,FinancialInputs!$204:$204,0)),0)*$J19</f>
        <v>0</v>
      </c>
      <c r="CF19" s="199">
        <f>IFERROR(INDEX(FinancialInputs!$204:$242,MATCH($H19, FinancialInputs!$E$204:$E$242,0),MATCH(CF$3+1-$G19,FinancialInputs!$204:$204,0)),0)*$J19</f>
        <v>0</v>
      </c>
      <c r="CG19" s="199">
        <f>IFERROR(INDEX(FinancialInputs!$204:$242,MATCH($H19, FinancialInputs!$E$204:$E$242,0),MATCH(CG$3+1-$G19,FinancialInputs!$204:$204,0)),0)*$J19</f>
        <v>0</v>
      </c>
      <c r="CH19" s="199">
        <f>IFERROR(INDEX(FinancialInputs!$204:$242,MATCH($H19, FinancialInputs!$E$204:$E$242,0),MATCH(CH$3+1-$G19,FinancialInputs!$204:$204,0)),0)*$J19</f>
        <v>0</v>
      </c>
      <c r="CI19" s="199">
        <f>IFERROR(INDEX(FinancialInputs!$204:$242,MATCH($H19, FinancialInputs!$E$204:$E$242,0),MATCH(CI$3+1-$G19,FinancialInputs!$204:$204,0)),0)*$J19</f>
        <v>0</v>
      </c>
      <c r="CJ19" s="199">
        <f>IFERROR(INDEX(FinancialInputs!$204:$242,MATCH($H19, FinancialInputs!$E$204:$E$242,0),MATCH(CJ$3+1-$G19,FinancialInputs!$204:$204,0)),0)*$J19</f>
        <v>0</v>
      </c>
      <c r="CK19" s="199">
        <f>IFERROR(INDEX(FinancialInputs!$204:$242,MATCH($H19, FinancialInputs!$E$204:$E$242,0),MATCH(CK$3+1-$G19,FinancialInputs!$204:$204,0)),0)*$J19</f>
        <v>0</v>
      </c>
      <c r="CL19" s="199">
        <f>IFERROR(INDEX(FinancialInputs!$204:$242,MATCH($H19, FinancialInputs!$E$204:$E$242,0),MATCH(CL$3+1-$G19,FinancialInputs!$204:$204,0)),0)*$J19</f>
        <v>0</v>
      </c>
      <c r="CM19" s="199">
        <f>IFERROR(INDEX(FinancialInputs!$204:$242,MATCH($H19, FinancialInputs!$E$204:$E$242,0),MATCH(CM$3+1-$G19,FinancialInputs!$204:$204,0)),0)*$J19</f>
        <v>0</v>
      </c>
      <c r="CN19" s="199">
        <f>IFERROR(INDEX(FinancialInputs!$204:$242,MATCH($H19, FinancialInputs!$E$204:$E$242,0),MATCH(CN$3+1-$G19,FinancialInputs!$204:$204,0)),0)*$J19</f>
        <v>0</v>
      </c>
      <c r="CO19" s="199">
        <f>IFERROR(INDEX(FinancialInputs!$204:$242,MATCH($H19, FinancialInputs!$E$204:$E$242,0),MATCH(CO$3+1-$G19,FinancialInputs!$204:$204,0)),0)*$J19</f>
        <v>0</v>
      </c>
      <c r="CP19" s="199">
        <f>IFERROR(INDEX(FinancialInputs!$204:$242,MATCH($H19, FinancialInputs!$E$204:$E$242,0),MATCH(CP$3+1-$G19,FinancialInputs!$204:$204,0)),0)*$J19</f>
        <v>0</v>
      </c>
      <c r="CQ19" s="199">
        <f>IFERROR(INDEX(FinancialInputs!$204:$242,MATCH($H19, FinancialInputs!$E$204:$E$242,0),MATCH(CQ$3+1-$G19,FinancialInputs!$204:$204,0)),0)*$J19</f>
        <v>0</v>
      </c>
      <c r="CR19" s="199">
        <f>IFERROR(INDEX(FinancialInputs!$204:$242,MATCH($H19, FinancialInputs!$E$204:$E$242,0),MATCH(CR$3+1-$G19,FinancialInputs!$204:$204,0)),0)*$J19</f>
        <v>0</v>
      </c>
      <c r="CS19" s="199">
        <f>IFERROR(INDEX(FinancialInputs!$204:$242,MATCH($H19, FinancialInputs!$E$204:$E$242,0),MATCH(CS$3+1-$G19,FinancialInputs!$204:$204,0)),0)*$J19</f>
        <v>0</v>
      </c>
      <c r="CT19" s="199">
        <f>IFERROR(INDEX(FinancialInputs!$204:$242,MATCH($H19, FinancialInputs!$E$204:$E$242,0),MATCH(CT$3+1-$G19,FinancialInputs!$204:$204,0)),0)*$J19</f>
        <v>0</v>
      </c>
      <c r="CU19" s="199">
        <f>IFERROR(INDEX(FinancialInputs!$204:$242,MATCH($H19, FinancialInputs!$E$204:$E$242,0),MATCH(CU$3+1-$G19,FinancialInputs!$204:$204,0)),0)*$J19</f>
        <v>0</v>
      </c>
      <c r="CV19" s="199">
        <f>IFERROR(INDEX(FinancialInputs!$204:$242,MATCH($H19, FinancialInputs!$E$204:$E$242,0),MATCH(CV$3+1-$G19,FinancialInputs!$204:$204,0)),0)*$J19</f>
        <v>0</v>
      </c>
      <c r="CW19" s="135" t="b">
        <f t="shared" si="5"/>
        <v>1</v>
      </c>
    </row>
    <row r="20" spans="2:104">
      <c r="B20" s="24"/>
      <c r="C20" s="24"/>
      <c r="D20" s="24"/>
      <c r="E20" s="29"/>
      <c r="F20" s="24"/>
      <c r="G20" s="24"/>
      <c r="H20" s="24"/>
      <c r="I20" s="24"/>
      <c r="J20" s="40"/>
      <c r="K20" s="34"/>
      <c r="L20" s="34"/>
      <c r="M20" s="34"/>
      <c r="N20" s="34"/>
      <c r="O20" s="34"/>
      <c r="P20" s="34"/>
      <c r="Q20" s="34"/>
      <c r="R20" s="34"/>
      <c r="S20" s="34"/>
      <c r="T20" s="34"/>
      <c r="U20" s="34"/>
      <c r="V20" s="34"/>
      <c r="W20" s="34"/>
      <c r="X20" s="34"/>
      <c r="Y20" s="34"/>
      <c r="Z20" s="34"/>
      <c r="AA20" s="34"/>
      <c r="AB20" s="34"/>
      <c r="AC20" s="34"/>
      <c r="AD20" s="34"/>
      <c r="AE20" s="34"/>
      <c r="AF20" s="34"/>
      <c r="AG20" s="34"/>
      <c r="AH20" s="34"/>
      <c r="AI20" s="34"/>
      <c r="AJ20" s="34"/>
      <c r="AK20" s="34"/>
      <c r="AL20" s="34"/>
      <c r="AM20" s="34"/>
      <c r="AN20" s="34"/>
      <c r="AO20" s="34"/>
      <c r="AP20" s="34"/>
      <c r="AQ20" s="34"/>
      <c r="AR20" s="34"/>
      <c r="AS20" s="34"/>
      <c r="AT20" s="34"/>
      <c r="AU20" s="34"/>
      <c r="AV20" s="34"/>
      <c r="AW20" s="34"/>
      <c r="AX20" s="34"/>
      <c r="AY20" s="34"/>
      <c r="AZ20" s="34"/>
      <c r="BA20" s="34"/>
      <c r="BB20" s="34"/>
      <c r="BC20" s="34"/>
      <c r="BD20" s="34"/>
      <c r="BE20" s="34"/>
      <c r="BF20" s="34"/>
      <c r="BG20" s="34"/>
      <c r="BH20" s="34"/>
      <c r="BI20" s="34"/>
      <c r="BJ20" s="34"/>
      <c r="BK20" s="34"/>
      <c r="BL20" s="34"/>
      <c r="BM20" s="34"/>
      <c r="BN20" s="34"/>
      <c r="BO20" s="34"/>
      <c r="BP20" s="34"/>
      <c r="BQ20" s="34"/>
      <c r="BR20" s="34"/>
      <c r="BS20" s="34"/>
      <c r="BT20" s="34"/>
      <c r="BU20" s="34"/>
      <c r="BV20" s="34"/>
      <c r="BW20" s="34"/>
      <c r="BX20" s="34"/>
      <c r="BY20" s="34"/>
      <c r="BZ20" s="34"/>
      <c r="CA20" s="34"/>
      <c r="CB20" s="34"/>
      <c r="CC20" s="34"/>
      <c r="CD20" s="34"/>
      <c r="CE20" s="34"/>
      <c r="CF20" s="34"/>
      <c r="CG20" s="34"/>
      <c r="CH20" s="34"/>
      <c r="CI20" s="34"/>
      <c r="CJ20" s="34"/>
      <c r="CK20" s="34"/>
      <c r="CL20" s="34"/>
      <c r="CM20" s="34"/>
      <c r="CN20" s="34"/>
      <c r="CO20" s="34"/>
      <c r="CP20" s="34"/>
      <c r="CQ20" s="34"/>
      <c r="CR20" s="34"/>
      <c r="CS20" s="34"/>
      <c r="CT20" s="34"/>
      <c r="CU20" s="34"/>
      <c r="CV20" s="34"/>
      <c r="CW20" s="24"/>
      <c r="CX20" s="24"/>
      <c r="CY20" s="24"/>
      <c r="CZ20" s="24"/>
    </row>
    <row r="21" spans="2:104">
      <c r="B21" s="22">
        <f>MAX(B$13:$B20)+1</f>
        <v>2</v>
      </c>
      <c r="C21" s="22" t="s">
        <v>572</v>
      </c>
      <c r="D21" s="22"/>
      <c r="E21" s="22"/>
      <c r="F21" s="22"/>
      <c r="G21" s="22"/>
      <c r="H21" s="22"/>
      <c r="I21" s="22"/>
      <c r="J21" s="22"/>
      <c r="K21" s="22"/>
      <c r="L21" s="22"/>
      <c r="M21" s="22"/>
      <c r="N21" s="22"/>
      <c r="O21" s="22"/>
      <c r="P21" s="22"/>
      <c r="Q21" s="22"/>
      <c r="R21" s="22"/>
      <c r="S21" s="22"/>
      <c r="T21" s="22"/>
      <c r="U21" s="22"/>
      <c r="V21" s="22"/>
      <c r="W21" s="22"/>
      <c r="X21" s="22"/>
      <c r="Y21" s="22"/>
      <c r="Z21" s="22"/>
      <c r="AA21" s="22"/>
      <c r="AB21" s="22"/>
      <c r="AC21" s="22"/>
      <c r="AD21" s="22"/>
      <c r="AE21" s="22"/>
      <c r="AF21" s="22"/>
      <c r="AG21" s="22"/>
      <c r="AH21" s="22"/>
      <c r="AI21" s="22"/>
      <c r="AJ21" s="22"/>
      <c r="AK21" s="22"/>
      <c r="AL21" s="22"/>
      <c r="AM21" s="22"/>
      <c r="AN21" s="22"/>
      <c r="AO21" s="22"/>
      <c r="AP21" s="22"/>
      <c r="AQ21" s="22"/>
      <c r="AR21" s="22"/>
      <c r="AS21" s="22"/>
      <c r="AT21" s="22"/>
      <c r="AU21" s="22"/>
      <c r="AV21" s="22"/>
      <c r="AW21" s="22"/>
      <c r="AX21" s="22"/>
      <c r="AY21" s="22"/>
      <c r="AZ21" s="22"/>
      <c r="BA21" s="22"/>
      <c r="BB21" s="22"/>
      <c r="BC21" s="22"/>
      <c r="BD21" s="22"/>
      <c r="BE21" s="22"/>
      <c r="BF21" s="22"/>
      <c r="BG21" s="22"/>
      <c r="BH21" s="22"/>
      <c r="BI21" s="22"/>
      <c r="BJ21" s="22"/>
      <c r="BK21" s="22"/>
      <c r="BL21" s="22"/>
      <c r="BM21" s="22"/>
      <c r="BN21" s="22"/>
      <c r="BO21" s="22"/>
      <c r="BP21" s="22"/>
      <c r="BQ21" s="22"/>
      <c r="BR21" s="22"/>
      <c r="BS21" s="22"/>
      <c r="BT21" s="22"/>
      <c r="BU21" s="22"/>
      <c r="BV21" s="22"/>
      <c r="BW21" s="22"/>
      <c r="BX21" s="22"/>
      <c r="BY21" s="22"/>
      <c r="BZ21" s="22"/>
      <c r="CA21" s="22"/>
      <c r="CB21" s="22"/>
      <c r="CC21" s="22"/>
      <c r="CD21" s="22"/>
      <c r="CE21" s="22"/>
      <c r="CF21" s="22"/>
      <c r="CG21" s="22"/>
      <c r="CH21" s="22"/>
      <c r="CI21" s="22"/>
      <c r="CJ21" s="22"/>
      <c r="CK21" s="22"/>
      <c r="CL21" s="22"/>
      <c r="CM21" s="22"/>
      <c r="CN21" s="22"/>
      <c r="CO21" s="22"/>
      <c r="CP21" s="22"/>
      <c r="CQ21" s="22"/>
      <c r="CR21" s="22"/>
      <c r="CS21" s="22"/>
      <c r="CT21" s="22"/>
      <c r="CU21" s="22"/>
      <c r="CV21" s="22"/>
      <c r="CW21" s="22"/>
      <c r="CX21" s="22"/>
      <c r="CY21" s="22"/>
      <c r="CZ21" s="24"/>
    </row>
    <row r="22" spans="2:104">
      <c r="B22" s="24"/>
      <c r="C22" s="24"/>
      <c r="D22" s="24"/>
      <c r="E22" s="29"/>
      <c r="F22" s="24"/>
      <c r="G22" s="24"/>
      <c r="H22" s="24"/>
      <c r="I22" s="24"/>
      <c r="J22" s="40"/>
      <c r="K22" s="34"/>
      <c r="L22" s="34"/>
      <c r="M22" s="34"/>
      <c r="N22" s="34"/>
      <c r="O22" s="34"/>
      <c r="P22" s="34"/>
      <c r="Q22" s="34"/>
      <c r="R22" s="34"/>
      <c r="S22" s="34"/>
      <c r="T22" s="34"/>
      <c r="U22" s="34"/>
      <c r="V22" s="34"/>
      <c r="W22" s="34"/>
      <c r="X22" s="34"/>
      <c r="Y22" s="34"/>
      <c r="Z22" s="34"/>
      <c r="AA22" s="34"/>
      <c r="AB22" s="34"/>
      <c r="AC22" s="34"/>
      <c r="AD22" s="34"/>
      <c r="AE22" s="34"/>
      <c r="AF22" s="34"/>
      <c r="AG22" s="34"/>
      <c r="AH22" s="34"/>
      <c r="AI22" s="34"/>
      <c r="AJ22" s="34"/>
      <c r="AK22" s="34"/>
      <c r="AL22" s="34"/>
      <c r="AM22" s="34"/>
      <c r="AN22" s="34"/>
      <c r="AO22" s="34"/>
      <c r="AP22" s="34"/>
      <c r="AQ22" s="34"/>
      <c r="AR22" s="34"/>
      <c r="AS22" s="34"/>
      <c r="AT22" s="34"/>
      <c r="AU22" s="34"/>
      <c r="AV22" s="34"/>
      <c r="AW22" s="34"/>
      <c r="AX22" s="34"/>
      <c r="AY22" s="34"/>
      <c r="AZ22" s="34"/>
      <c r="BA22" s="34"/>
      <c r="BB22" s="34"/>
      <c r="BC22" s="34"/>
      <c r="BD22" s="34"/>
      <c r="BE22" s="34"/>
      <c r="BF22" s="34"/>
      <c r="BG22" s="34"/>
      <c r="BH22" s="34"/>
      <c r="BI22" s="34"/>
      <c r="BJ22" s="34"/>
      <c r="BK22" s="34"/>
      <c r="BL22" s="34"/>
      <c r="BM22" s="34"/>
      <c r="BN22" s="34"/>
      <c r="BO22" s="34"/>
      <c r="BP22" s="34"/>
      <c r="BQ22" s="34"/>
      <c r="BR22" s="34"/>
      <c r="BS22" s="34"/>
      <c r="BT22" s="34"/>
      <c r="BU22" s="34"/>
      <c r="BV22" s="34"/>
      <c r="BW22" s="34"/>
      <c r="BX22" s="34"/>
      <c r="BY22" s="34"/>
      <c r="BZ22" s="34"/>
      <c r="CA22" s="34"/>
      <c r="CB22" s="34"/>
      <c r="CC22" s="34"/>
      <c r="CD22" s="34"/>
      <c r="CE22" s="34"/>
      <c r="CF22" s="34"/>
      <c r="CG22" s="34"/>
      <c r="CH22" s="34"/>
      <c r="CI22" s="34"/>
      <c r="CJ22" s="34"/>
      <c r="CK22" s="34"/>
      <c r="CL22" s="34"/>
      <c r="CM22" s="34"/>
      <c r="CN22" s="34"/>
      <c r="CO22" s="34"/>
      <c r="CP22" s="34"/>
      <c r="CQ22" s="34"/>
      <c r="CR22" s="34"/>
      <c r="CS22" s="34"/>
      <c r="CT22" s="34"/>
      <c r="CU22" s="34"/>
      <c r="CV22" s="34"/>
      <c r="CW22" s="34"/>
      <c r="CX22" s="34"/>
      <c r="CY22" s="34"/>
      <c r="CZ22" s="24"/>
    </row>
    <row r="23" spans="2:104">
      <c r="B23" s="24"/>
      <c r="C23" s="43">
        <f>MAX($B$5:C22)+0.1</f>
        <v>2.1</v>
      </c>
      <c r="D23" s="41" t="s">
        <v>573</v>
      </c>
      <c r="E23" s="41"/>
      <c r="F23" s="41"/>
      <c r="G23" s="41"/>
      <c r="H23" s="41"/>
      <c r="I23" s="41"/>
      <c r="J23" s="41"/>
      <c r="K23" s="41"/>
      <c r="L23" s="41"/>
      <c r="M23" s="41"/>
      <c r="N23" s="41"/>
      <c r="O23" s="41"/>
      <c r="P23" s="41"/>
      <c r="Q23" s="41"/>
      <c r="R23" s="41"/>
      <c r="S23" s="41"/>
      <c r="T23" s="41"/>
      <c r="U23" s="41"/>
      <c r="V23" s="41"/>
      <c r="W23" s="41"/>
      <c r="X23" s="41"/>
      <c r="Y23" s="41"/>
      <c r="Z23" s="41"/>
      <c r="AA23" s="41"/>
      <c r="AB23" s="41"/>
      <c r="AC23" s="41"/>
      <c r="AD23" s="41"/>
      <c r="AE23" s="41"/>
      <c r="AF23" s="41"/>
      <c r="AG23" s="41"/>
      <c r="AH23" s="41"/>
      <c r="AI23" s="41"/>
      <c r="AJ23" s="41"/>
      <c r="AK23" s="41"/>
      <c r="AL23" s="41"/>
      <c r="AM23" s="41"/>
      <c r="AN23" s="41"/>
      <c r="AO23" s="41"/>
      <c r="AP23" s="41"/>
      <c r="AQ23" s="41"/>
      <c r="AR23" s="41"/>
      <c r="AS23" s="41"/>
      <c r="AT23" s="41"/>
      <c r="AU23" s="41"/>
      <c r="AV23" s="41"/>
      <c r="AW23" s="41"/>
      <c r="AX23" s="41"/>
      <c r="AY23" s="41"/>
      <c r="AZ23" s="41"/>
      <c r="BA23" s="41"/>
      <c r="BB23" s="41"/>
      <c r="BC23" s="41"/>
      <c r="BD23" s="41"/>
      <c r="BE23" s="41"/>
      <c r="BF23" s="41"/>
      <c r="BG23" s="41"/>
      <c r="BH23" s="41"/>
      <c r="BI23" s="41"/>
      <c r="BJ23" s="41"/>
      <c r="BK23" s="41"/>
      <c r="BL23" s="41"/>
      <c r="BM23" s="41"/>
      <c r="BN23" s="41"/>
      <c r="BO23" s="41"/>
      <c r="BP23" s="41"/>
      <c r="BQ23" s="41"/>
      <c r="BR23" s="41"/>
      <c r="BS23" s="41"/>
      <c r="BT23" s="41"/>
      <c r="BU23" s="41"/>
      <c r="BV23" s="41"/>
      <c r="BW23" s="41"/>
      <c r="BX23" s="41"/>
      <c r="BY23" s="41"/>
      <c r="BZ23" s="41"/>
      <c r="CA23" s="41"/>
      <c r="CB23" s="41"/>
      <c r="CC23" s="41"/>
      <c r="CD23" s="41"/>
      <c r="CE23" s="41"/>
      <c r="CF23" s="41"/>
      <c r="CG23" s="41"/>
      <c r="CH23" s="41"/>
      <c r="CI23" s="41"/>
      <c r="CJ23" s="41"/>
      <c r="CK23" s="41"/>
      <c r="CL23" s="41"/>
      <c r="CM23" s="41"/>
      <c r="CN23" s="41"/>
      <c r="CO23" s="41"/>
      <c r="CP23" s="41"/>
      <c r="CQ23" s="41"/>
      <c r="CR23" s="41"/>
      <c r="CS23" s="41"/>
      <c r="CT23" s="41"/>
      <c r="CU23" s="41"/>
      <c r="CV23" s="41"/>
      <c r="CW23" s="41"/>
      <c r="CX23" s="41"/>
      <c r="CY23" s="41"/>
    </row>
    <row r="24" spans="2:104">
      <c r="B24" s="24"/>
      <c r="C24" s="24"/>
      <c r="D24" s="24"/>
      <c r="E24" s="29"/>
      <c r="F24" s="24"/>
      <c r="G24" s="24"/>
      <c r="H24" s="24"/>
      <c r="I24" s="24"/>
      <c r="J24" s="40"/>
      <c r="K24" s="34"/>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34"/>
      <c r="AL24" s="34"/>
      <c r="AM24" s="34"/>
      <c r="AN24" s="34"/>
      <c r="AO24" s="34"/>
      <c r="AP24" s="34"/>
      <c r="AQ24" s="34"/>
      <c r="AR24" s="34"/>
      <c r="AS24" s="34"/>
      <c r="AT24" s="34"/>
      <c r="AU24" s="34"/>
      <c r="AV24" s="34"/>
      <c r="AW24" s="34"/>
      <c r="AX24" s="34"/>
      <c r="AY24" s="34"/>
      <c r="AZ24" s="34"/>
      <c r="BA24" s="34"/>
      <c r="BB24" s="34"/>
      <c r="BC24" s="34"/>
      <c r="BD24" s="34"/>
      <c r="BE24" s="34"/>
      <c r="BF24" s="34"/>
      <c r="BG24" s="34"/>
      <c r="BH24" s="34"/>
      <c r="BI24" s="34"/>
      <c r="BJ24" s="34"/>
      <c r="BK24" s="34"/>
      <c r="BL24" s="34"/>
      <c r="BM24" s="34"/>
      <c r="BN24" s="34"/>
      <c r="BO24" s="34"/>
      <c r="BP24" s="34"/>
      <c r="BQ24" s="34"/>
      <c r="BR24" s="34"/>
      <c r="BS24" s="34"/>
      <c r="BT24" s="34"/>
      <c r="BU24" s="34"/>
      <c r="BV24" s="34"/>
      <c r="BW24" s="34"/>
      <c r="BX24" s="34"/>
      <c r="BY24" s="34"/>
      <c r="BZ24" s="34"/>
      <c r="CA24" s="34"/>
      <c r="CB24" s="34"/>
      <c r="CC24" s="34"/>
      <c r="CD24" s="34"/>
      <c r="CE24" s="34"/>
      <c r="CF24" s="34"/>
      <c r="CG24" s="34"/>
      <c r="CH24" s="34"/>
      <c r="CI24" s="34"/>
      <c r="CJ24" s="34"/>
      <c r="CK24" s="34"/>
      <c r="CL24" s="34"/>
      <c r="CM24" s="34"/>
      <c r="CN24" s="34"/>
      <c r="CO24" s="34"/>
      <c r="CP24" s="34"/>
      <c r="CQ24" s="34"/>
      <c r="CR24" s="34"/>
      <c r="CS24" s="34"/>
      <c r="CT24" s="34"/>
      <c r="CU24" s="34"/>
      <c r="CV24" s="34"/>
      <c r="CW24" s="24"/>
      <c r="CX24" s="24"/>
      <c r="CY24" s="24"/>
      <c r="CZ24" s="24"/>
    </row>
    <row r="25" spans="2:104">
      <c r="B25" s="24"/>
      <c r="C25" s="24"/>
      <c r="D25" s="24"/>
      <c r="E25" s="1" t="s">
        <v>574</v>
      </c>
      <c r="F25" s="24"/>
      <c r="G25" s="1" t="e">
        <f>INDEX(Expenditure!$3:$3,1,MATCH(TRUE,Capitalisation!$115:$115,0))+(COUNTA($E$25:E25)-1)</f>
        <v>#N/A</v>
      </c>
      <c r="H25" s="1" t="e">
        <f>"SLN"&amp;(YEAR(Scenarios!$J$35)+Scenarios!$J$13)-Depreciation!G25</f>
        <v>#N/A</v>
      </c>
      <c r="I25" s="24"/>
      <c r="J25" s="224" t="e" cm="1">
        <f t="array" ref="J25">INDEX(Capitalisation!$128:$128,,MATCH(Depreciation!G25,Expenditure!$3:$3,0))</f>
        <v>#N/A</v>
      </c>
      <c r="K25" s="34"/>
      <c r="L25" s="199" t="e">
        <f>IFERROR(INDEX(FinancialInputs!$204:$242,MATCH($H25, FinancialInputs!$E$204:$E$242,0),MATCH(L$3-$G25+1,FinancialInputs!$204:$204,0)),0)*$J25</f>
        <v>#N/A</v>
      </c>
      <c r="M25" s="199" t="e">
        <f>IFERROR(INDEX(FinancialInputs!$204:$242,MATCH($H25, FinancialInputs!$E$204:$E$242,0),MATCH(M$3-$G25+1,FinancialInputs!$204:$204,0)),0)*$J25</f>
        <v>#N/A</v>
      </c>
      <c r="N25" s="199" t="e">
        <f>IFERROR(INDEX(FinancialInputs!$204:$242,MATCH($H25, FinancialInputs!$E$204:$E$242,0),MATCH(N$3-$G25+1,FinancialInputs!$204:$204,0)),0)*$J25</f>
        <v>#N/A</v>
      </c>
      <c r="O25" s="199" t="e">
        <f>IFERROR(INDEX(FinancialInputs!$204:$242,MATCH($H25, FinancialInputs!$E$204:$E$242,0),MATCH(O$3-$G25+1,FinancialInputs!$204:$204,0)),0)*$J25</f>
        <v>#N/A</v>
      </c>
      <c r="P25" s="199" t="e">
        <f>IFERROR(INDEX(FinancialInputs!$204:$242,MATCH($H25, FinancialInputs!$E$204:$E$242,0),MATCH(P$3-$G25+1,FinancialInputs!$204:$204,0)),0)*$J25</f>
        <v>#N/A</v>
      </c>
      <c r="Q25" s="199" t="e">
        <f>IFERROR(INDEX(FinancialInputs!$204:$242,MATCH($H25, FinancialInputs!$E$204:$E$242,0),MATCH(Q$3-$G25+1,FinancialInputs!$204:$204,0)),0)*$J25</f>
        <v>#N/A</v>
      </c>
      <c r="R25" s="199" t="e">
        <f>IFERROR(INDEX(FinancialInputs!$204:$242,MATCH($H25, FinancialInputs!$E$204:$E$242,0),MATCH(R$3-$G25+1,FinancialInputs!$204:$204,0)),0)*$J25</f>
        <v>#N/A</v>
      </c>
      <c r="S25" s="199" t="e">
        <f>IFERROR(INDEX(FinancialInputs!$204:$242,MATCH($H25, FinancialInputs!$E$204:$E$242,0),MATCH(S$3-$G25+1,FinancialInputs!$204:$204,0)),0)*$J25</f>
        <v>#N/A</v>
      </c>
      <c r="T25" s="199" t="e">
        <f>IFERROR(INDEX(FinancialInputs!$204:$242,MATCH($H25, FinancialInputs!$E$204:$E$242,0),MATCH(T$3-$G25+1,FinancialInputs!$204:$204,0)),0)*$J25</f>
        <v>#N/A</v>
      </c>
      <c r="U25" s="199" t="e">
        <f>IFERROR(INDEX(FinancialInputs!$204:$242,MATCH($H25, FinancialInputs!$E$204:$E$242,0),MATCH(U$3-$G25+1,FinancialInputs!$204:$204,0)),0)*$J25</f>
        <v>#N/A</v>
      </c>
      <c r="V25" s="199" t="e">
        <f>IFERROR(INDEX(FinancialInputs!$204:$242,MATCH($H25, FinancialInputs!$E$204:$E$242,0),MATCH(V$3-$G25+1,FinancialInputs!$204:$204,0)),0)*$J25</f>
        <v>#N/A</v>
      </c>
      <c r="W25" s="199" t="e">
        <f>IFERROR(INDEX(FinancialInputs!$204:$242,MATCH($H25, FinancialInputs!$E$204:$E$242,0),MATCH(W$3-$G25+1,FinancialInputs!$204:$204,0)),0)*$J25</f>
        <v>#N/A</v>
      </c>
      <c r="X25" s="199" t="e">
        <f>IFERROR(INDEX(FinancialInputs!$204:$242,MATCH($H25, FinancialInputs!$E$204:$E$242,0),MATCH(X$3-$G25+1,FinancialInputs!$204:$204,0)),0)*$J25</f>
        <v>#N/A</v>
      </c>
      <c r="Y25" s="199" t="e">
        <f>IFERROR(INDEX(FinancialInputs!$204:$242,MATCH($H25, FinancialInputs!$E$204:$E$242,0),MATCH(Y$3-$G25+1,FinancialInputs!$204:$204,0)),0)*$J25</f>
        <v>#N/A</v>
      </c>
      <c r="Z25" s="199" t="e">
        <f>IFERROR(INDEX(FinancialInputs!$204:$242,MATCH($H25, FinancialInputs!$E$204:$E$242,0),MATCH(Z$3-$G25+1,FinancialInputs!$204:$204,0)),0)*$J25</f>
        <v>#N/A</v>
      </c>
      <c r="AA25" s="199" t="e">
        <f>IFERROR(INDEX(FinancialInputs!$204:$242,MATCH($H25, FinancialInputs!$E$204:$E$242,0),MATCH(AA$3-$G25+1,FinancialInputs!$204:$204,0)),0)*$J25</f>
        <v>#N/A</v>
      </c>
      <c r="AB25" s="199" t="e">
        <f>IFERROR(INDEX(FinancialInputs!$204:$242,MATCH($H25, FinancialInputs!$E$204:$E$242,0),MATCH(AB$3-$G25+1,FinancialInputs!$204:$204,0)),0)*$J25</f>
        <v>#N/A</v>
      </c>
      <c r="AC25" s="199" t="e">
        <f>IFERROR(INDEX(FinancialInputs!$204:$242,MATCH($H25, FinancialInputs!$E$204:$E$242,0),MATCH(AC$3-$G25+1,FinancialInputs!$204:$204,0)),0)*$J25</f>
        <v>#N/A</v>
      </c>
      <c r="AD25" s="199" t="e">
        <f>IFERROR(INDEX(FinancialInputs!$204:$242,MATCH($H25, FinancialInputs!$E$204:$E$242,0),MATCH(AD$3-$G25+1,FinancialInputs!$204:$204,0)),0)*$J25</f>
        <v>#N/A</v>
      </c>
      <c r="AE25" s="199" t="e">
        <f>IFERROR(INDEX(FinancialInputs!$204:$242,MATCH($H25, FinancialInputs!$E$204:$E$242,0),MATCH(AE$3-$G25+1,FinancialInputs!$204:$204,0)),0)*$J25</f>
        <v>#N/A</v>
      </c>
      <c r="AF25" s="199" t="e">
        <f>IFERROR(INDEX(FinancialInputs!$204:$242,MATCH($H25, FinancialInputs!$E$204:$E$242,0),MATCH(AF$3-$G25+1,FinancialInputs!$204:$204,0)),0)*$J25</f>
        <v>#N/A</v>
      </c>
      <c r="AG25" s="199" t="e">
        <f>IFERROR(INDEX(FinancialInputs!$204:$242,MATCH($H25, FinancialInputs!$E$204:$E$242,0),MATCH(AG$3-$G25+1,FinancialInputs!$204:$204,0)),0)*$J25</f>
        <v>#N/A</v>
      </c>
      <c r="AH25" s="199" t="e">
        <f>IFERROR(INDEX(FinancialInputs!$204:$242,MATCH($H25, FinancialInputs!$E$204:$E$242,0),MATCH(AH$3-$G25+1,FinancialInputs!$204:$204,0)),0)*$J25</f>
        <v>#N/A</v>
      </c>
      <c r="AI25" s="199" t="e">
        <f>IFERROR(INDEX(FinancialInputs!$204:$242,MATCH($H25, FinancialInputs!$E$204:$E$242,0),MATCH(AI$3-$G25+1,FinancialInputs!$204:$204,0)),0)*$J25</f>
        <v>#N/A</v>
      </c>
      <c r="AJ25" s="199" t="e">
        <f>IFERROR(INDEX(FinancialInputs!$204:$242,MATCH($H25, FinancialInputs!$E$204:$E$242,0),MATCH(AJ$3-$G25+1,FinancialInputs!$204:$204,0)),0)*$J25</f>
        <v>#N/A</v>
      </c>
      <c r="AK25" s="199" t="e">
        <f>IFERROR(INDEX(FinancialInputs!$204:$242,MATCH($H25, FinancialInputs!$E$204:$E$242,0),MATCH(AK$3-$G25+1,FinancialInputs!$204:$204,0)),0)*$J25</f>
        <v>#N/A</v>
      </c>
      <c r="AL25" s="199" t="e">
        <f>IFERROR(INDEX(FinancialInputs!$204:$242,MATCH($H25, FinancialInputs!$E$204:$E$242,0),MATCH(AL$3-$G25+1,FinancialInputs!$204:$204,0)),0)*$J25</f>
        <v>#N/A</v>
      </c>
      <c r="AM25" s="199" t="e">
        <f>IFERROR(INDEX(FinancialInputs!$204:$242,MATCH($H25, FinancialInputs!$E$204:$E$242,0),MATCH(AM$3-$G25+1,FinancialInputs!$204:$204,0)),0)*$J25</f>
        <v>#N/A</v>
      </c>
      <c r="AN25" s="199" t="e">
        <f>IFERROR(INDEX(FinancialInputs!$204:$242,MATCH($H25, FinancialInputs!$E$204:$E$242,0),MATCH(AN$3-$G25+1,FinancialInputs!$204:$204,0)),0)*$J25</f>
        <v>#N/A</v>
      </c>
      <c r="AO25" s="199" t="e">
        <f>IFERROR(INDEX(FinancialInputs!$204:$242,MATCH($H25, FinancialInputs!$E$204:$E$242,0),MATCH(AO$3-$G25+1,FinancialInputs!$204:$204,0)),0)*$J25</f>
        <v>#N/A</v>
      </c>
      <c r="AP25" s="199" t="e">
        <f>IFERROR(INDEX(FinancialInputs!$204:$242,MATCH($H25, FinancialInputs!$E$204:$E$242,0),MATCH(AP$3-$G25+1,FinancialInputs!$204:$204,0)),0)*$J25</f>
        <v>#N/A</v>
      </c>
      <c r="AQ25" s="199" t="e">
        <f>IFERROR(INDEX(FinancialInputs!$204:$242,MATCH($H25, FinancialInputs!$E$204:$E$242,0),MATCH(AQ$3-$G25+1,FinancialInputs!$204:$204,0)),0)*$J25</f>
        <v>#N/A</v>
      </c>
      <c r="AR25" s="199" t="e">
        <f>IFERROR(INDEX(FinancialInputs!$204:$242,MATCH($H25, FinancialInputs!$E$204:$E$242,0),MATCH(AR$3-$G25+1,FinancialInputs!$204:$204,0)),0)*$J25</f>
        <v>#N/A</v>
      </c>
      <c r="AS25" s="199" t="e">
        <f>IFERROR(INDEX(FinancialInputs!$204:$242,MATCH($H25, FinancialInputs!$E$204:$E$242,0),MATCH(AS$3-$G25+1,FinancialInputs!$204:$204,0)),0)*$J25</f>
        <v>#N/A</v>
      </c>
      <c r="AT25" s="199" t="e">
        <f>IFERROR(INDEX(FinancialInputs!$204:$242,MATCH($H25, FinancialInputs!$E$204:$E$242,0),MATCH(AT$3-$G25+1,FinancialInputs!$204:$204,0)),0)*$J25</f>
        <v>#N/A</v>
      </c>
      <c r="AU25" s="199" t="e">
        <f>IFERROR(INDEX(FinancialInputs!$204:$242,MATCH($H25, FinancialInputs!$E$204:$E$242,0),MATCH(AU$3-$G25+1,FinancialInputs!$204:$204,0)),0)*$J25</f>
        <v>#N/A</v>
      </c>
      <c r="AV25" s="199" t="e">
        <f>IFERROR(INDEX(FinancialInputs!$204:$242,MATCH($H25, FinancialInputs!$E$204:$E$242,0),MATCH(AV$3-$G25+1,FinancialInputs!$204:$204,0)),0)*$J25</f>
        <v>#N/A</v>
      </c>
      <c r="AW25" s="199" t="e">
        <f>IFERROR(INDEX(FinancialInputs!$204:$242,MATCH($H25, FinancialInputs!$E$204:$E$242,0),MATCH(AW$3-$G25+1,FinancialInputs!$204:$204,0)),0)*$J25</f>
        <v>#N/A</v>
      </c>
      <c r="AX25" s="199" t="e">
        <f>IFERROR(INDEX(FinancialInputs!$204:$242,MATCH($H25, FinancialInputs!$E$204:$E$242,0),MATCH(AX$3-$G25+1,FinancialInputs!$204:$204,0)),0)*$J25</f>
        <v>#N/A</v>
      </c>
      <c r="AY25" s="199" t="e">
        <f>IFERROR(INDEX(FinancialInputs!$204:$242,MATCH($H25, FinancialInputs!$E$204:$E$242,0),MATCH(AY$3-$G25+1,FinancialInputs!$204:$204,0)),0)*$J25</f>
        <v>#N/A</v>
      </c>
      <c r="AZ25" s="199" t="e">
        <f>IFERROR(INDEX(FinancialInputs!$204:$242,MATCH($H25, FinancialInputs!$E$204:$E$242,0),MATCH(AZ$3-$G25+1,FinancialInputs!$204:$204,0)),0)*$J25</f>
        <v>#N/A</v>
      </c>
      <c r="BA25" s="199" t="e">
        <f>IFERROR(INDEX(FinancialInputs!$204:$242,MATCH($H25, FinancialInputs!$E$204:$E$242,0),MATCH(BA$3-$G25+1,FinancialInputs!$204:$204,0)),0)*$J25</f>
        <v>#N/A</v>
      </c>
      <c r="BB25" s="199" t="e">
        <f>IFERROR(INDEX(FinancialInputs!$204:$242,MATCH($H25, FinancialInputs!$E$204:$E$242,0),MATCH(BB$3-$G25+1,FinancialInputs!$204:$204,0)),0)*$J25</f>
        <v>#N/A</v>
      </c>
      <c r="BC25" s="199" t="e">
        <f>IFERROR(INDEX(FinancialInputs!$204:$242,MATCH($H25, FinancialInputs!$E$204:$E$242,0),MATCH(BC$3-$G25+1,FinancialInputs!$204:$204,0)),0)*$J25</f>
        <v>#N/A</v>
      </c>
      <c r="BD25" s="199" t="e">
        <f>IFERROR(INDEX(FinancialInputs!$204:$242,MATCH($H25, FinancialInputs!$E$204:$E$242,0),MATCH(BD$3-$G25+1,FinancialInputs!$204:$204,0)),0)*$J25</f>
        <v>#N/A</v>
      </c>
      <c r="BE25" s="199" t="e">
        <f>IFERROR(INDEX(FinancialInputs!$204:$242,MATCH($H25, FinancialInputs!$E$204:$E$242,0),MATCH(BE$3-$G25+1,FinancialInputs!$204:$204,0)),0)*$J25</f>
        <v>#N/A</v>
      </c>
      <c r="BF25" s="199" t="e">
        <f>IFERROR(INDEX(FinancialInputs!$204:$242,MATCH($H25, FinancialInputs!$E$204:$E$242,0),MATCH(BF$3-$G25+1,FinancialInputs!$204:$204,0)),0)*$J25</f>
        <v>#N/A</v>
      </c>
      <c r="BG25" s="199" t="e">
        <f>IFERROR(INDEX(FinancialInputs!$204:$242,MATCH($H25, FinancialInputs!$E$204:$E$242,0),MATCH(BG$3-$G25+1,FinancialInputs!$204:$204,0)),0)*$J25</f>
        <v>#N/A</v>
      </c>
      <c r="BH25" s="199" t="e">
        <f>IFERROR(INDEX(FinancialInputs!$204:$242,MATCH($H25, FinancialInputs!$E$204:$E$242,0),MATCH(BH$3-$G25+1,FinancialInputs!$204:$204,0)),0)*$J25</f>
        <v>#N/A</v>
      </c>
      <c r="BI25" s="199" t="e">
        <f>IFERROR(INDEX(FinancialInputs!$204:$242,MATCH($H25, FinancialInputs!$E$204:$E$242,0),MATCH(BI$3-$G25+1,FinancialInputs!$204:$204,0)),0)*$J25</f>
        <v>#N/A</v>
      </c>
      <c r="BJ25" s="199" t="e">
        <f>IFERROR(INDEX(FinancialInputs!$204:$242,MATCH($H25, FinancialInputs!$E$204:$E$242,0),MATCH(BJ$3-$G25+1,FinancialInputs!$204:$204,0)),0)*$J25</f>
        <v>#N/A</v>
      </c>
      <c r="BK25" s="199" t="e">
        <f>IFERROR(INDEX(FinancialInputs!$204:$242,MATCH($H25, FinancialInputs!$E$204:$E$242,0),MATCH(BK$3-$G25+1,FinancialInputs!$204:$204,0)),0)*$J25</f>
        <v>#N/A</v>
      </c>
      <c r="BL25" s="199" t="e">
        <f>IFERROR(INDEX(FinancialInputs!$204:$242,MATCH($H25, FinancialInputs!$E$204:$E$242,0),MATCH(BL$3-$G25+1,FinancialInputs!$204:$204,0)),0)*$J25</f>
        <v>#N/A</v>
      </c>
      <c r="BM25" s="199" t="e">
        <f>IFERROR(INDEX(FinancialInputs!$204:$242,MATCH($H25, FinancialInputs!$E$204:$E$242,0),MATCH(BM$3-$G25+1,FinancialInputs!$204:$204,0)),0)*$J25</f>
        <v>#N/A</v>
      </c>
      <c r="BN25" s="199" t="e">
        <f>IFERROR(INDEX(FinancialInputs!$204:$242,MATCH($H25, FinancialInputs!$E$204:$E$242,0),MATCH(BN$3-$G25+1,FinancialInputs!$204:$204,0)),0)*$J25</f>
        <v>#N/A</v>
      </c>
      <c r="BO25" s="199" t="e">
        <f>IFERROR(INDEX(FinancialInputs!$204:$242,MATCH($H25, FinancialInputs!$E$204:$E$242,0),MATCH(BO$3-$G25+1,FinancialInputs!$204:$204,0)),0)*$J25</f>
        <v>#N/A</v>
      </c>
      <c r="BP25" s="199" t="e">
        <f>IFERROR(INDEX(FinancialInputs!$204:$242,MATCH($H25, FinancialInputs!$E$204:$E$242,0),MATCH(BP$3-$G25+1,FinancialInputs!$204:$204,0)),0)*$J25</f>
        <v>#N/A</v>
      </c>
      <c r="BQ25" s="199" t="e">
        <f>IFERROR(INDEX(FinancialInputs!$204:$242,MATCH($H25, FinancialInputs!$E$204:$E$242,0),MATCH(BQ$3-$G25+1,FinancialInputs!$204:$204,0)),0)*$J25</f>
        <v>#N/A</v>
      </c>
      <c r="BR25" s="199" t="e">
        <f>IFERROR(INDEX(FinancialInputs!$204:$242,MATCH($H25, FinancialInputs!$E$204:$E$242,0),MATCH(BR$3-$G25+1,FinancialInputs!$204:$204,0)),0)*$J25</f>
        <v>#N/A</v>
      </c>
      <c r="BS25" s="199" t="e">
        <f>IFERROR(INDEX(FinancialInputs!$204:$242,MATCH($H25, FinancialInputs!$E$204:$E$242,0),MATCH(BS$3-$G25+1,FinancialInputs!$204:$204,0)),0)*$J25</f>
        <v>#N/A</v>
      </c>
      <c r="BT25" s="199" t="e">
        <f>IFERROR(INDEX(FinancialInputs!$204:$242,MATCH($H25, FinancialInputs!$E$204:$E$242,0),MATCH(BT$3-$G25+1,FinancialInputs!$204:$204,0)),0)*$J25</f>
        <v>#N/A</v>
      </c>
      <c r="BU25" s="199" t="e">
        <f>IFERROR(INDEX(FinancialInputs!$204:$242,MATCH($H25, FinancialInputs!$E$204:$E$242,0),MATCH(BU$3-$G25+1,FinancialInputs!$204:$204,0)),0)*$J25</f>
        <v>#N/A</v>
      </c>
      <c r="BV25" s="199" t="e">
        <f>IFERROR(INDEX(FinancialInputs!$204:$242,MATCH($H25, FinancialInputs!$E$204:$E$242,0),MATCH(BV$3-$G25+1,FinancialInputs!$204:$204,0)),0)*$J25</f>
        <v>#N/A</v>
      </c>
      <c r="BW25" s="199" t="e">
        <f>IFERROR(INDEX(FinancialInputs!$204:$242,MATCH($H25, FinancialInputs!$E$204:$E$242,0),MATCH(BW$3-$G25+1,FinancialInputs!$204:$204,0)),0)*$J25</f>
        <v>#N/A</v>
      </c>
      <c r="BX25" s="199" t="e">
        <f>IFERROR(INDEX(FinancialInputs!$204:$242,MATCH($H25, FinancialInputs!$E$204:$E$242,0),MATCH(BX$3-$G25+1,FinancialInputs!$204:$204,0)),0)*$J25</f>
        <v>#N/A</v>
      </c>
      <c r="BY25" s="199" t="e">
        <f>IFERROR(INDEX(FinancialInputs!$204:$242,MATCH($H25, FinancialInputs!$E$204:$E$242,0),MATCH(BY$3-$G25+1,FinancialInputs!$204:$204,0)),0)*$J25</f>
        <v>#N/A</v>
      </c>
      <c r="BZ25" s="199" t="e">
        <f>IFERROR(INDEX(FinancialInputs!$204:$242,MATCH($H25, FinancialInputs!$E$204:$E$242,0),MATCH(BZ$3-$G25+1,FinancialInputs!$204:$204,0)),0)*$J25</f>
        <v>#N/A</v>
      </c>
      <c r="CA25" s="199" t="e">
        <f>IFERROR(INDEX(FinancialInputs!$204:$242,MATCH($H25, FinancialInputs!$E$204:$E$242,0),MATCH(CA$3-$G25+1,FinancialInputs!$204:$204,0)),0)*$J25</f>
        <v>#N/A</v>
      </c>
      <c r="CB25" s="199" t="e">
        <f>IFERROR(INDEX(FinancialInputs!$204:$242,MATCH($H25, FinancialInputs!$E$204:$E$242,0),MATCH(CB$3-$G25+1,FinancialInputs!$204:$204,0)),0)*$J25</f>
        <v>#N/A</v>
      </c>
      <c r="CC25" s="199" t="e">
        <f>IFERROR(INDEX(FinancialInputs!$204:$242,MATCH($H25, FinancialInputs!$E$204:$E$242,0),MATCH(CC$3-$G25+1,FinancialInputs!$204:$204,0)),0)*$J25</f>
        <v>#N/A</v>
      </c>
      <c r="CD25" s="199" t="e">
        <f>IFERROR(INDEX(FinancialInputs!$204:$242,MATCH($H25, FinancialInputs!$E$204:$E$242,0),MATCH(CD$3-$G25+1,FinancialInputs!$204:$204,0)),0)*$J25</f>
        <v>#N/A</v>
      </c>
      <c r="CE25" s="199" t="e">
        <f>IFERROR(INDEX(FinancialInputs!$204:$242,MATCH($H25, FinancialInputs!$E$204:$E$242,0),MATCH(CE$3-$G25+1,FinancialInputs!$204:$204,0)),0)*$J25</f>
        <v>#N/A</v>
      </c>
      <c r="CF25" s="199" t="e">
        <f>IFERROR(INDEX(FinancialInputs!$204:$242,MATCH($H25, FinancialInputs!$E$204:$E$242,0),MATCH(CF$3-$G25+1,FinancialInputs!$204:$204,0)),0)*$J25</f>
        <v>#N/A</v>
      </c>
      <c r="CG25" s="199" t="e">
        <f>IFERROR(INDEX(FinancialInputs!$204:$242,MATCH($H25, FinancialInputs!$E$204:$E$242,0),MATCH(CG$3-$G25+1,FinancialInputs!$204:$204,0)),0)*$J25</f>
        <v>#N/A</v>
      </c>
      <c r="CH25" s="199" t="e">
        <f>IFERROR(INDEX(FinancialInputs!$204:$242,MATCH($H25, FinancialInputs!$E$204:$E$242,0),MATCH(CH$3-$G25+1,FinancialInputs!$204:$204,0)),0)*$J25</f>
        <v>#N/A</v>
      </c>
      <c r="CI25" s="199" t="e">
        <f>IFERROR(INDEX(FinancialInputs!$204:$242,MATCH($H25, FinancialInputs!$E$204:$E$242,0),MATCH(CI$3-$G25+1,FinancialInputs!$204:$204,0)),0)*$J25</f>
        <v>#N/A</v>
      </c>
      <c r="CJ25" s="199" t="e">
        <f>IFERROR(INDEX(FinancialInputs!$204:$242,MATCH($H25, FinancialInputs!$E$204:$E$242,0),MATCH(CJ$3-$G25+1,FinancialInputs!$204:$204,0)),0)*$J25</f>
        <v>#N/A</v>
      </c>
      <c r="CK25" s="199" t="e">
        <f>IFERROR(INDEX(FinancialInputs!$204:$242,MATCH($H25, FinancialInputs!$E$204:$E$242,0),MATCH(CK$3-$G25+1,FinancialInputs!$204:$204,0)),0)*$J25</f>
        <v>#N/A</v>
      </c>
      <c r="CL25" s="199" t="e">
        <f>IFERROR(INDEX(FinancialInputs!$204:$242,MATCH($H25, FinancialInputs!$E$204:$E$242,0),MATCH(CL$3-$G25+1,FinancialInputs!$204:$204,0)),0)*$J25</f>
        <v>#N/A</v>
      </c>
      <c r="CM25" s="199" t="e">
        <f>IFERROR(INDEX(FinancialInputs!$204:$242,MATCH($H25, FinancialInputs!$E$204:$E$242,0),MATCH(CM$3-$G25+1,FinancialInputs!$204:$204,0)),0)*$J25</f>
        <v>#N/A</v>
      </c>
      <c r="CN25" s="199" t="e">
        <f>IFERROR(INDEX(FinancialInputs!$204:$242,MATCH($H25, FinancialInputs!$E$204:$E$242,0),MATCH(CN$3-$G25+1,FinancialInputs!$204:$204,0)),0)*$J25</f>
        <v>#N/A</v>
      </c>
      <c r="CO25" s="199" t="e">
        <f>IFERROR(INDEX(FinancialInputs!$204:$242,MATCH($H25, FinancialInputs!$E$204:$E$242,0),MATCH(CO$3-$G25+1,FinancialInputs!$204:$204,0)),0)*$J25</f>
        <v>#N/A</v>
      </c>
      <c r="CP25" s="199" t="e">
        <f>IFERROR(INDEX(FinancialInputs!$204:$242,MATCH($H25, FinancialInputs!$E$204:$E$242,0),MATCH(CP$3-$G25+1,FinancialInputs!$204:$204,0)),0)*$J25</f>
        <v>#N/A</v>
      </c>
      <c r="CQ25" s="199" t="e">
        <f>IFERROR(INDEX(FinancialInputs!$204:$242,MATCH($H25, FinancialInputs!$E$204:$E$242,0),MATCH(CQ$3-$G25+1,FinancialInputs!$204:$204,0)),0)*$J25</f>
        <v>#N/A</v>
      </c>
      <c r="CR25" s="199" t="e">
        <f>IFERROR(INDEX(FinancialInputs!$204:$242,MATCH($H25, FinancialInputs!$E$204:$E$242,0),MATCH(CR$3-$G25+1,FinancialInputs!$204:$204,0)),0)*$J25</f>
        <v>#N/A</v>
      </c>
      <c r="CS25" s="199" t="e">
        <f>IFERROR(INDEX(FinancialInputs!$204:$242,MATCH($H25, FinancialInputs!$E$204:$E$242,0),MATCH(CS$3-$G25+1,FinancialInputs!$204:$204,0)),0)*$J25</f>
        <v>#N/A</v>
      </c>
      <c r="CT25" s="199" t="e">
        <f>IFERROR(INDEX(FinancialInputs!$204:$242,MATCH($H25, FinancialInputs!$E$204:$E$242,0),MATCH(CT$3-$G25+1,FinancialInputs!$204:$204,0)),0)*$J25</f>
        <v>#N/A</v>
      </c>
      <c r="CU25" s="199" t="e">
        <f>IFERROR(INDEX(FinancialInputs!$204:$242,MATCH($H25, FinancialInputs!$E$204:$E$242,0),MATCH(CU$3-$G25+1,FinancialInputs!$204:$204,0)),0)*$J25</f>
        <v>#N/A</v>
      </c>
      <c r="CV25" s="199" t="e">
        <f>IFERROR(INDEX(FinancialInputs!$204:$242,MATCH($H25, FinancialInputs!$E$204:$E$242,0),MATCH(CV$3-$G25+1,FinancialInputs!$204:$204,0)),0)*$J25</f>
        <v>#N/A</v>
      </c>
      <c r="CW25" s="135" t="e">
        <f t="shared" ref="CW25:CW34" si="7">AND(ABS(SUM(M25:CU25)-J25)&lt;0.000001)</f>
        <v>#N/A</v>
      </c>
      <c r="CX25" s="24"/>
      <c r="CY25" s="24"/>
      <c r="CZ25" s="24"/>
    </row>
    <row r="26" spans="2:104">
      <c r="B26" s="24"/>
      <c r="C26" s="24"/>
      <c r="D26" s="24"/>
      <c r="E26" s="1" t="s">
        <v>574</v>
      </c>
      <c r="F26" s="24"/>
      <c r="G26" s="1" t="e">
        <f>INDEX(Expenditure!$3:$3,1,MATCH(TRUE,Capitalisation!$115:$115,0))+(COUNTA($E$25:E26)-1)</f>
        <v>#N/A</v>
      </c>
      <c r="H26" s="1" t="e">
        <f>"SLN"&amp;(YEAR(Scenarios!$J$35)+Scenarios!$J$13)-Depreciation!G26</f>
        <v>#N/A</v>
      </c>
      <c r="I26" s="24"/>
      <c r="J26" s="224" t="e" cm="1">
        <f t="array" ref="J26">INDEX(Capitalisation!$128:$128,,MATCH(Depreciation!G26,Expenditure!$3:$3,0))</f>
        <v>#N/A</v>
      </c>
      <c r="K26" s="34"/>
      <c r="L26" s="199" t="e">
        <f>IFERROR(INDEX(FinancialInputs!$204:$242,MATCH($H26, FinancialInputs!$E$204:$E$242,0),MATCH(L$3-$G26+1,FinancialInputs!$204:$204,0)),0)*$J26</f>
        <v>#N/A</v>
      </c>
      <c r="M26" s="199" t="e">
        <f>IFERROR(INDEX(FinancialInputs!$204:$242,MATCH($H26, FinancialInputs!$E$204:$E$242,0),MATCH(M$3-$G26+1,FinancialInputs!$204:$204,0)),0)*$J26</f>
        <v>#N/A</v>
      </c>
      <c r="N26" s="199" t="e">
        <f>IFERROR(INDEX(FinancialInputs!$204:$242,MATCH($H26, FinancialInputs!$E$204:$E$242,0),MATCH(N$3-$G26+1,FinancialInputs!$204:$204,0)),0)*$J26</f>
        <v>#N/A</v>
      </c>
      <c r="O26" s="199" t="e">
        <f>IFERROR(INDEX(FinancialInputs!$204:$242,MATCH($H26, FinancialInputs!$E$204:$E$242,0),MATCH(O$3-$G26+1,FinancialInputs!$204:$204,0)),0)*$J26</f>
        <v>#N/A</v>
      </c>
      <c r="P26" s="199" t="e">
        <f>IFERROR(INDEX(FinancialInputs!$204:$242,MATCH($H26, FinancialInputs!$E$204:$E$242,0),MATCH(P$3-$G26+1,FinancialInputs!$204:$204,0)),0)*$J26</f>
        <v>#N/A</v>
      </c>
      <c r="Q26" s="199" t="e">
        <f>IFERROR(INDEX(FinancialInputs!$204:$242,MATCH($H26, FinancialInputs!$E$204:$E$242,0),MATCH(Q$3-$G26+1,FinancialInputs!$204:$204,0)),0)*$J26</f>
        <v>#N/A</v>
      </c>
      <c r="R26" s="199" t="e">
        <f>IFERROR(INDEX(FinancialInputs!$204:$242,MATCH($H26, FinancialInputs!$E$204:$E$242,0),MATCH(R$3-$G26+1,FinancialInputs!$204:$204,0)),0)*$J26</f>
        <v>#N/A</v>
      </c>
      <c r="S26" s="199" t="e">
        <f>IFERROR(INDEX(FinancialInputs!$204:$242,MATCH($H26, FinancialInputs!$E$204:$E$242,0),MATCH(S$3-$G26+1,FinancialInputs!$204:$204,0)),0)*$J26</f>
        <v>#N/A</v>
      </c>
      <c r="T26" s="199" t="e">
        <f>IFERROR(INDEX(FinancialInputs!$204:$242,MATCH($H26, FinancialInputs!$E$204:$E$242,0),MATCH(T$3-$G26+1,FinancialInputs!$204:$204,0)),0)*$J26</f>
        <v>#N/A</v>
      </c>
      <c r="U26" s="199" t="e">
        <f>IFERROR(INDEX(FinancialInputs!$204:$242,MATCH($H26, FinancialInputs!$E$204:$E$242,0),MATCH(U$3-$G26+1,FinancialInputs!$204:$204,0)),0)*$J26</f>
        <v>#N/A</v>
      </c>
      <c r="V26" s="199" t="e">
        <f>IFERROR(INDEX(FinancialInputs!$204:$242,MATCH($H26, FinancialInputs!$E$204:$E$242,0),MATCH(V$3-$G26+1,FinancialInputs!$204:$204,0)),0)*$J26</f>
        <v>#N/A</v>
      </c>
      <c r="W26" s="199" t="e">
        <f>IFERROR(INDEX(FinancialInputs!$204:$242,MATCH($H26, FinancialInputs!$E$204:$E$242,0),MATCH(W$3-$G26+1,FinancialInputs!$204:$204,0)),0)*$J26</f>
        <v>#N/A</v>
      </c>
      <c r="X26" s="199" t="e">
        <f>IFERROR(INDEX(FinancialInputs!$204:$242,MATCH($H26, FinancialInputs!$E$204:$E$242,0),MATCH(X$3-$G26+1,FinancialInputs!$204:$204,0)),0)*$J26</f>
        <v>#N/A</v>
      </c>
      <c r="Y26" s="199" t="e">
        <f>IFERROR(INDEX(FinancialInputs!$204:$242,MATCH($H26, FinancialInputs!$E$204:$E$242,0),MATCH(Y$3-$G26+1,FinancialInputs!$204:$204,0)),0)*$J26</f>
        <v>#N/A</v>
      </c>
      <c r="Z26" s="199" t="e">
        <f>IFERROR(INDEX(FinancialInputs!$204:$242,MATCH($H26, FinancialInputs!$E$204:$E$242,0),MATCH(Z$3-$G26+1,FinancialInputs!$204:$204,0)),0)*$J26</f>
        <v>#N/A</v>
      </c>
      <c r="AA26" s="199" t="e">
        <f>IFERROR(INDEX(FinancialInputs!$204:$242,MATCH($H26, FinancialInputs!$E$204:$E$242,0),MATCH(AA$3-$G26+1,FinancialInputs!$204:$204,0)),0)*$J26</f>
        <v>#N/A</v>
      </c>
      <c r="AB26" s="199" t="e">
        <f>IFERROR(INDEX(FinancialInputs!$204:$242,MATCH($H26, FinancialInputs!$E$204:$E$242,0),MATCH(AB$3-$G26+1,FinancialInputs!$204:$204,0)),0)*$J26</f>
        <v>#N/A</v>
      </c>
      <c r="AC26" s="199" t="e">
        <f>IFERROR(INDEX(FinancialInputs!$204:$242,MATCH($H26, FinancialInputs!$E$204:$E$242,0),MATCH(AC$3-$G26+1,FinancialInputs!$204:$204,0)),0)*$J26</f>
        <v>#N/A</v>
      </c>
      <c r="AD26" s="199" t="e">
        <f>IFERROR(INDEX(FinancialInputs!$204:$242,MATCH($H26, FinancialInputs!$E$204:$E$242,0),MATCH(AD$3-$G26+1,FinancialInputs!$204:$204,0)),0)*$J26</f>
        <v>#N/A</v>
      </c>
      <c r="AE26" s="199" t="e">
        <f>IFERROR(INDEX(FinancialInputs!$204:$242,MATCH($H26, FinancialInputs!$E$204:$E$242,0),MATCH(AE$3-$G26+1,FinancialInputs!$204:$204,0)),0)*$J26</f>
        <v>#N/A</v>
      </c>
      <c r="AF26" s="199" t="e">
        <f>IFERROR(INDEX(FinancialInputs!$204:$242,MATCH($H26, FinancialInputs!$E$204:$E$242,0),MATCH(AF$3-$G26+1,FinancialInputs!$204:$204,0)),0)*$J26</f>
        <v>#N/A</v>
      </c>
      <c r="AG26" s="199" t="e">
        <f>IFERROR(INDEX(FinancialInputs!$204:$242,MATCH($H26, FinancialInputs!$E$204:$E$242,0),MATCH(AG$3-$G26+1,FinancialInputs!$204:$204,0)),0)*$J26</f>
        <v>#N/A</v>
      </c>
      <c r="AH26" s="199" t="e">
        <f>IFERROR(INDEX(FinancialInputs!$204:$242,MATCH($H26, FinancialInputs!$E$204:$E$242,0),MATCH(AH$3-$G26+1,FinancialInputs!$204:$204,0)),0)*$J26</f>
        <v>#N/A</v>
      </c>
      <c r="AI26" s="199" t="e">
        <f>IFERROR(INDEX(FinancialInputs!$204:$242,MATCH($H26, FinancialInputs!$E$204:$E$242,0),MATCH(AI$3-$G26+1,FinancialInputs!$204:$204,0)),0)*$J26</f>
        <v>#N/A</v>
      </c>
      <c r="AJ26" s="199" t="e">
        <f>IFERROR(INDEX(FinancialInputs!$204:$242,MATCH($H26, FinancialInputs!$E$204:$E$242,0),MATCH(AJ$3-$G26+1,FinancialInputs!$204:$204,0)),0)*$J26</f>
        <v>#N/A</v>
      </c>
      <c r="AK26" s="199" t="e">
        <f>IFERROR(INDEX(FinancialInputs!$204:$242,MATCH($H26, FinancialInputs!$E$204:$E$242,0),MATCH(AK$3-$G26+1,FinancialInputs!$204:$204,0)),0)*$J26</f>
        <v>#N/A</v>
      </c>
      <c r="AL26" s="199" t="e">
        <f>IFERROR(INDEX(FinancialInputs!$204:$242,MATCH($H26, FinancialInputs!$E$204:$E$242,0),MATCH(AL$3-$G26+1,FinancialInputs!$204:$204,0)),0)*$J26</f>
        <v>#N/A</v>
      </c>
      <c r="AM26" s="199" t="e">
        <f>IFERROR(INDEX(FinancialInputs!$204:$242,MATCH($H26, FinancialInputs!$E$204:$E$242,0),MATCH(AM$3-$G26+1,FinancialInputs!$204:$204,0)),0)*$J26</f>
        <v>#N/A</v>
      </c>
      <c r="AN26" s="199" t="e">
        <f>IFERROR(INDEX(FinancialInputs!$204:$242,MATCH($H26, FinancialInputs!$E$204:$E$242,0),MATCH(AN$3-$G26+1,FinancialInputs!$204:$204,0)),0)*$J26</f>
        <v>#N/A</v>
      </c>
      <c r="AO26" s="199" t="e">
        <f>IFERROR(INDEX(FinancialInputs!$204:$242,MATCH($H26, FinancialInputs!$E$204:$E$242,0),MATCH(AO$3-$G26+1,FinancialInputs!$204:$204,0)),0)*$J26</f>
        <v>#N/A</v>
      </c>
      <c r="AP26" s="199" t="e">
        <f>IFERROR(INDEX(FinancialInputs!$204:$242,MATCH($H26, FinancialInputs!$E$204:$E$242,0),MATCH(AP$3-$G26+1,FinancialInputs!$204:$204,0)),0)*$J26</f>
        <v>#N/A</v>
      </c>
      <c r="AQ26" s="199" t="e">
        <f>IFERROR(INDEX(FinancialInputs!$204:$242,MATCH($H26, FinancialInputs!$E$204:$E$242,0),MATCH(AQ$3-$G26+1,FinancialInputs!$204:$204,0)),0)*$J26</f>
        <v>#N/A</v>
      </c>
      <c r="AR26" s="199" t="e">
        <f>IFERROR(INDEX(FinancialInputs!$204:$242,MATCH($H26, FinancialInputs!$E$204:$E$242,0),MATCH(AR$3-$G26+1,FinancialInputs!$204:$204,0)),0)*$J26</f>
        <v>#N/A</v>
      </c>
      <c r="AS26" s="199" t="e">
        <f>IFERROR(INDEX(FinancialInputs!$204:$242,MATCH($H26, FinancialInputs!$E$204:$E$242,0),MATCH(AS$3-$G26+1,FinancialInputs!$204:$204,0)),0)*$J26</f>
        <v>#N/A</v>
      </c>
      <c r="AT26" s="199" t="e">
        <f>IFERROR(INDEX(FinancialInputs!$204:$242,MATCH($H26, FinancialInputs!$E$204:$E$242,0),MATCH(AT$3-$G26+1,FinancialInputs!$204:$204,0)),0)*$J26</f>
        <v>#N/A</v>
      </c>
      <c r="AU26" s="199" t="e">
        <f>IFERROR(INDEX(FinancialInputs!$204:$242,MATCH($H26, FinancialInputs!$E$204:$E$242,0),MATCH(AU$3-$G26+1,FinancialInputs!$204:$204,0)),0)*$J26</f>
        <v>#N/A</v>
      </c>
      <c r="AV26" s="199" t="e">
        <f>IFERROR(INDEX(FinancialInputs!$204:$242,MATCH($H26, FinancialInputs!$E$204:$E$242,0),MATCH(AV$3-$G26+1,FinancialInputs!$204:$204,0)),0)*$J26</f>
        <v>#N/A</v>
      </c>
      <c r="AW26" s="199" t="e">
        <f>IFERROR(INDEX(FinancialInputs!$204:$242,MATCH($H26, FinancialInputs!$E$204:$E$242,0),MATCH(AW$3-$G26+1,FinancialInputs!$204:$204,0)),0)*$J26</f>
        <v>#N/A</v>
      </c>
      <c r="AX26" s="199" t="e">
        <f>IFERROR(INDEX(FinancialInputs!$204:$242,MATCH($H26, FinancialInputs!$E$204:$E$242,0),MATCH(AX$3-$G26+1,FinancialInputs!$204:$204,0)),0)*$J26</f>
        <v>#N/A</v>
      </c>
      <c r="AY26" s="199" t="e">
        <f>IFERROR(INDEX(FinancialInputs!$204:$242,MATCH($H26, FinancialInputs!$E$204:$E$242,0),MATCH(AY$3-$G26+1,FinancialInputs!$204:$204,0)),0)*$J26</f>
        <v>#N/A</v>
      </c>
      <c r="AZ26" s="199" t="e">
        <f>IFERROR(INDEX(FinancialInputs!$204:$242,MATCH($H26, FinancialInputs!$E$204:$E$242,0),MATCH(AZ$3-$G26+1,FinancialInputs!$204:$204,0)),0)*$J26</f>
        <v>#N/A</v>
      </c>
      <c r="BA26" s="199" t="e">
        <f>IFERROR(INDEX(FinancialInputs!$204:$242,MATCH($H26, FinancialInputs!$E$204:$E$242,0),MATCH(BA$3-$G26+1,FinancialInputs!$204:$204,0)),0)*$J26</f>
        <v>#N/A</v>
      </c>
      <c r="BB26" s="199" t="e">
        <f>IFERROR(INDEX(FinancialInputs!$204:$242,MATCH($H26, FinancialInputs!$E$204:$E$242,0),MATCH(BB$3-$G26+1,FinancialInputs!$204:$204,0)),0)*$J26</f>
        <v>#N/A</v>
      </c>
      <c r="BC26" s="199" t="e">
        <f>IFERROR(INDEX(FinancialInputs!$204:$242,MATCH($H26, FinancialInputs!$E$204:$E$242,0),MATCH(BC$3-$G26+1,FinancialInputs!$204:$204,0)),0)*$J26</f>
        <v>#N/A</v>
      </c>
      <c r="BD26" s="199" t="e">
        <f>IFERROR(INDEX(FinancialInputs!$204:$242,MATCH($H26, FinancialInputs!$E$204:$E$242,0),MATCH(BD$3-$G26+1,FinancialInputs!$204:$204,0)),0)*$J26</f>
        <v>#N/A</v>
      </c>
      <c r="BE26" s="199" t="e">
        <f>IFERROR(INDEX(FinancialInputs!$204:$242,MATCH($H26, FinancialInputs!$E$204:$E$242,0),MATCH(BE$3-$G26+1,FinancialInputs!$204:$204,0)),0)*$J26</f>
        <v>#N/A</v>
      </c>
      <c r="BF26" s="199" t="e">
        <f>IFERROR(INDEX(FinancialInputs!$204:$242,MATCH($H26, FinancialInputs!$E$204:$E$242,0),MATCH(BF$3-$G26+1,FinancialInputs!$204:$204,0)),0)*$J26</f>
        <v>#N/A</v>
      </c>
      <c r="BG26" s="199" t="e">
        <f>IFERROR(INDEX(FinancialInputs!$204:$242,MATCH($H26, FinancialInputs!$E$204:$E$242,0),MATCH(BG$3-$G26+1,FinancialInputs!$204:$204,0)),0)*$J26</f>
        <v>#N/A</v>
      </c>
      <c r="BH26" s="199" t="e">
        <f>IFERROR(INDEX(FinancialInputs!$204:$242,MATCH($H26, FinancialInputs!$E$204:$E$242,0),MATCH(BH$3-$G26+1,FinancialInputs!$204:$204,0)),0)*$J26</f>
        <v>#N/A</v>
      </c>
      <c r="BI26" s="199" t="e">
        <f>IFERROR(INDEX(FinancialInputs!$204:$242,MATCH($H26, FinancialInputs!$E$204:$E$242,0),MATCH(BI$3-$G26+1,FinancialInputs!$204:$204,0)),0)*$J26</f>
        <v>#N/A</v>
      </c>
      <c r="BJ26" s="199" t="e">
        <f>IFERROR(INDEX(FinancialInputs!$204:$242,MATCH($H26, FinancialInputs!$E$204:$E$242,0),MATCH(BJ$3-$G26+1,FinancialInputs!$204:$204,0)),0)*$J26</f>
        <v>#N/A</v>
      </c>
      <c r="BK26" s="199" t="e">
        <f>IFERROR(INDEX(FinancialInputs!$204:$242,MATCH($H26, FinancialInputs!$E$204:$E$242,0),MATCH(BK$3-$G26+1,FinancialInputs!$204:$204,0)),0)*$J26</f>
        <v>#N/A</v>
      </c>
      <c r="BL26" s="199" t="e">
        <f>IFERROR(INDEX(FinancialInputs!$204:$242,MATCH($H26, FinancialInputs!$E$204:$E$242,0),MATCH(BL$3-$G26+1,FinancialInputs!$204:$204,0)),0)*$J26</f>
        <v>#N/A</v>
      </c>
      <c r="BM26" s="199" t="e">
        <f>IFERROR(INDEX(FinancialInputs!$204:$242,MATCH($H26, FinancialInputs!$E$204:$E$242,0),MATCH(BM$3-$G26+1,FinancialInputs!$204:$204,0)),0)*$J26</f>
        <v>#N/A</v>
      </c>
      <c r="BN26" s="199" t="e">
        <f>IFERROR(INDEX(FinancialInputs!$204:$242,MATCH($H26, FinancialInputs!$E$204:$E$242,0),MATCH(BN$3-$G26+1,FinancialInputs!$204:$204,0)),0)*$J26</f>
        <v>#N/A</v>
      </c>
      <c r="BO26" s="199" t="e">
        <f>IFERROR(INDEX(FinancialInputs!$204:$242,MATCH($H26, FinancialInputs!$E$204:$E$242,0),MATCH(BO$3-$G26+1,FinancialInputs!$204:$204,0)),0)*$J26</f>
        <v>#N/A</v>
      </c>
      <c r="BP26" s="199" t="e">
        <f>IFERROR(INDEX(FinancialInputs!$204:$242,MATCH($H26, FinancialInputs!$E$204:$E$242,0),MATCH(BP$3-$G26+1,FinancialInputs!$204:$204,0)),0)*$J26</f>
        <v>#N/A</v>
      </c>
      <c r="BQ26" s="199" t="e">
        <f>IFERROR(INDEX(FinancialInputs!$204:$242,MATCH($H26, FinancialInputs!$E$204:$E$242,0),MATCH(BQ$3-$G26+1,FinancialInputs!$204:$204,0)),0)*$J26</f>
        <v>#N/A</v>
      </c>
      <c r="BR26" s="199" t="e">
        <f>IFERROR(INDEX(FinancialInputs!$204:$242,MATCH($H26, FinancialInputs!$E$204:$E$242,0),MATCH(BR$3-$G26+1,FinancialInputs!$204:$204,0)),0)*$J26</f>
        <v>#N/A</v>
      </c>
      <c r="BS26" s="199" t="e">
        <f>IFERROR(INDEX(FinancialInputs!$204:$242,MATCH($H26, FinancialInputs!$E$204:$E$242,0),MATCH(BS$3-$G26+1,FinancialInputs!$204:$204,0)),0)*$J26</f>
        <v>#N/A</v>
      </c>
      <c r="BT26" s="199" t="e">
        <f>IFERROR(INDEX(FinancialInputs!$204:$242,MATCH($H26, FinancialInputs!$E$204:$E$242,0),MATCH(BT$3-$G26+1,FinancialInputs!$204:$204,0)),0)*$J26</f>
        <v>#N/A</v>
      </c>
      <c r="BU26" s="199" t="e">
        <f>IFERROR(INDEX(FinancialInputs!$204:$242,MATCH($H26, FinancialInputs!$E$204:$E$242,0),MATCH(BU$3-$G26+1,FinancialInputs!$204:$204,0)),0)*$J26</f>
        <v>#N/A</v>
      </c>
      <c r="BV26" s="199" t="e">
        <f>IFERROR(INDEX(FinancialInputs!$204:$242,MATCH($H26, FinancialInputs!$E$204:$E$242,0),MATCH(BV$3-$G26+1,FinancialInputs!$204:$204,0)),0)*$J26</f>
        <v>#N/A</v>
      </c>
      <c r="BW26" s="199" t="e">
        <f>IFERROR(INDEX(FinancialInputs!$204:$242,MATCH($H26, FinancialInputs!$E$204:$E$242,0),MATCH(BW$3-$G26+1,FinancialInputs!$204:$204,0)),0)*$J26</f>
        <v>#N/A</v>
      </c>
      <c r="BX26" s="199" t="e">
        <f>IFERROR(INDEX(FinancialInputs!$204:$242,MATCH($H26, FinancialInputs!$E$204:$E$242,0),MATCH(BX$3-$G26+1,FinancialInputs!$204:$204,0)),0)*$J26</f>
        <v>#N/A</v>
      </c>
      <c r="BY26" s="199" t="e">
        <f>IFERROR(INDEX(FinancialInputs!$204:$242,MATCH($H26, FinancialInputs!$E$204:$E$242,0),MATCH(BY$3-$G26+1,FinancialInputs!$204:$204,0)),0)*$J26</f>
        <v>#N/A</v>
      </c>
      <c r="BZ26" s="199" t="e">
        <f>IFERROR(INDEX(FinancialInputs!$204:$242,MATCH($H26, FinancialInputs!$E$204:$E$242,0),MATCH(BZ$3-$G26+1,FinancialInputs!$204:$204,0)),0)*$J26</f>
        <v>#N/A</v>
      </c>
      <c r="CA26" s="199" t="e">
        <f>IFERROR(INDEX(FinancialInputs!$204:$242,MATCH($H26, FinancialInputs!$E$204:$E$242,0),MATCH(CA$3-$G26+1,FinancialInputs!$204:$204,0)),0)*$J26</f>
        <v>#N/A</v>
      </c>
      <c r="CB26" s="199" t="e">
        <f>IFERROR(INDEX(FinancialInputs!$204:$242,MATCH($H26, FinancialInputs!$E$204:$E$242,0),MATCH(CB$3-$G26+1,FinancialInputs!$204:$204,0)),0)*$J26</f>
        <v>#N/A</v>
      </c>
      <c r="CC26" s="199" t="e">
        <f>IFERROR(INDEX(FinancialInputs!$204:$242,MATCH($H26, FinancialInputs!$E$204:$E$242,0),MATCH(CC$3-$G26+1,FinancialInputs!$204:$204,0)),0)*$J26</f>
        <v>#N/A</v>
      </c>
      <c r="CD26" s="199" t="e">
        <f>IFERROR(INDEX(FinancialInputs!$204:$242,MATCH($H26, FinancialInputs!$E$204:$E$242,0),MATCH(CD$3-$G26+1,FinancialInputs!$204:$204,0)),0)*$J26</f>
        <v>#N/A</v>
      </c>
      <c r="CE26" s="199" t="e">
        <f>IFERROR(INDEX(FinancialInputs!$204:$242,MATCH($H26, FinancialInputs!$E$204:$E$242,0),MATCH(CE$3-$G26+1,FinancialInputs!$204:$204,0)),0)*$J26</f>
        <v>#N/A</v>
      </c>
      <c r="CF26" s="199" t="e">
        <f>IFERROR(INDEX(FinancialInputs!$204:$242,MATCH($H26, FinancialInputs!$E$204:$E$242,0),MATCH(CF$3-$G26+1,FinancialInputs!$204:$204,0)),0)*$J26</f>
        <v>#N/A</v>
      </c>
      <c r="CG26" s="199" t="e">
        <f>IFERROR(INDEX(FinancialInputs!$204:$242,MATCH($H26, FinancialInputs!$E$204:$E$242,0),MATCH(CG$3-$G26+1,FinancialInputs!$204:$204,0)),0)*$J26</f>
        <v>#N/A</v>
      </c>
      <c r="CH26" s="199" t="e">
        <f>IFERROR(INDEX(FinancialInputs!$204:$242,MATCH($H26, FinancialInputs!$E$204:$E$242,0),MATCH(CH$3-$G26+1,FinancialInputs!$204:$204,0)),0)*$J26</f>
        <v>#N/A</v>
      </c>
      <c r="CI26" s="199" t="e">
        <f>IFERROR(INDEX(FinancialInputs!$204:$242,MATCH($H26, FinancialInputs!$E$204:$E$242,0),MATCH(CI$3-$G26+1,FinancialInputs!$204:$204,0)),0)*$J26</f>
        <v>#N/A</v>
      </c>
      <c r="CJ26" s="199" t="e">
        <f>IFERROR(INDEX(FinancialInputs!$204:$242,MATCH($H26, FinancialInputs!$E$204:$E$242,0),MATCH(CJ$3-$G26+1,FinancialInputs!$204:$204,0)),0)*$J26</f>
        <v>#N/A</v>
      </c>
      <c r="CK26" s="199" t="e">
        <f>IFERROR(INDEX(FinancialInputs!$204:$242,MATCH($H26, FinancialInputs!$E$204:$E$242,0),MATCH(CK$3-$G26+1,FinancialInputs!$204:$204,0)),0)*$J26</f>
        <v>#N/A</v>
      </c>
      <c r="CL26" s="199" t="e">
        <f>IFERROR(INDEX(FinancialInputs!$204:$242,MATCH($H26, FinancialInputs!$E$204:$E$242,0),MATCH(CL$3-$G26+1,FinancialInputs!$204:$204,0)),0)*$J26</f>
        <v>#N/A</v>
      </c>
      <c r="CM26" s="199" t="e">
        <f>IFERROR(INDEX(FinancialInputs!$204:$242,MATCH($H26, FinancialInputs!$E$204:$E$242,0),MATCH(CM$3-$G26+1,FinancialInputs!$204:$204,0)),0)*$J26</f>
        <v>#N/A</v>
      </c>
      <c r="CN26" s="199" t="e">
        <f>IFERROR(INDEX(FinancialInputs!$204:$242,MATCH($H26, FinancialInputs!$E$204:$E$242,0),MATCH(CN$3-$G26+1,FinancialInputs!$204:$204,0)),0)*$J26</f>
        <v>#N/A</v>
      </c>
      <c r="CO26" s="199" t="e">
        <f>IFERROR(INDEX(FinancialInputs!$204:$242,MATCH($H26, FinancialInputs!$E$204:$E$242,0),MATCH(CO$3-$G26+1,FinancialInputs!$204:$204,0)),0)*$J26</f>
        <v>#N/A</v>
      </c>
      <c r="CP26" s="199" t="e">
        <f>IFERROR(INDEX(FinancialInputs!$204:$242,MATCH($H26, FinancialInputs!$E$204:$E$242,0),MATCH(CP$3-$G26+1,FinancialInputs!$204:$204,0)),0)*$J26</f>
        <v>#N/A</v>
      </c>
      <c r="CQ26" s="199" t="e">
        <f>IFERROR(INDEX(FinancialInputs!$204:$242,MATCH($H26, FinancialInputs!$E$204:$E$242,0),MATCH(CQ$3-$G26+1,FinancialInputs!$204:$204,0)),0)*$J26</f>
        <v>#N/A</v>
      </c>
      <c r="CR26" s="199" t="e">
        <f>IFERROR(INDEX(FinancialInputs!$204:$242,MATCH($H26, FinancialInputs!$E$204:$E$242,0),MATCH(CR$3-$G26+1,FinancialInputs!$204:$204,0)),0)*$J26</f>
        <v>#N/A</v>
      </c>
      <c r="CS26" s="199" t="e">
        <f>IFERROR(INDEX(FinancialInputs!$204:$242,MATCH($H26, FinancialInputs!$E$204:$E$242,0),MATCH(CS$3-$G26+1,FinancialInputs!$204:$204,0)),0)*$J26</f>
        <v>#N/A</v>
      </c>
      <c r="CT26" s="199" t="e">
        <f>IFERROR(INDEX(FinancialInputs!$204:$242,MATCH($H26, FinancialInputs!$E$204:$E$242,0),MATCH(CT$3-$G26+1,FinancialInputs!$204:$204,0)),0)*$J26</f>
        <v>#N/A</v>
      </c>
      <c r="CU26" s="199" t="e">
        <f>IFERROR(INDEX(FinancialInputs!$204:$242,MATCH($H26, FinancialInputs!$E$204:$E$242,0),MATCH(CU$3-$G26+1,FinancialInputs!$204:$204,0)),0)*$J26</f>
        <v>#N/A</v>
      </c>
      <c r="CV26" s="199" t="e">
        <f>IFERROR(INDEX(FinancialInputs!$204:$242,MATCH($H26, FinancialInputs!$E$204:$E$242,0),MATCH(CV$3-$G26+1,FinancialInputs!$204:$204,0)),0)*$J26</f>
        <v>#N/A</v>
      </c>
      <c r="CW26" s="135" t="e">
        <f t="shared" si="7"/>
        <v>#N/A</v>
      </c>
      <c r="CX26" s="24"/>
      <c r="CY26" s="24"/>
      <c r="CZ26" s="24"/>
    </row>
    <row r="27" spans="2:104">
      <c r="B27" s="24"/>
      <c r="C27" s="24"/>
      <c r="D27" s="24"/>
      <c r="E27" s="1" t="s">
        <v>574</v>
      </c>
      <c r="F27" s="24"/>
      <c r="G27" s="1" t="e">
        <f>INDEX(Expenditure!$3:$3,1,MATCH(TRUE,Capitalisation!$115:$115,0))+(COUNTA($E$25:E27)-1)</f>
        <v>#N/A</v>
      </c>
      <c r="H27" s="1" t="e">
        <f>"SLN"&amp;(YEAR(Scenarios!$J$35)+Scenarios!$J$13)-Depreciation!G27</f>
        <v>#N/A</v>
      </c>
      <c r="I27" s="24"/>
      <c r="J27" s="224" t="e" cm="1">
        <f t="array" ref="J27">INDEX(Capitalisation!$128:$128,,MATCH(Depreciation!G27,Expenditure!$3:$3,0))</f>
        <v>#N/A</v>
      </c>
      <c r="K27" s="34"/>
      <c r="L27" s="199" t="e">
        <f>IFERROR(INDEX(FinancialInputs!$204:$242,MATCH($H27, FinancialInputs!$E$204:$E$242,0),MATCH(L$3-$G27+1,FinancialInputs!$204:$204,0)),0)*$J27</f>
        <v>#N/A</v>
      </c>
      <c r="M27" s="199" t="e">
        <f>IFERROR(INDEX(FinancialInputs!$204:$242,MATCH($H27, FinancialInputs!$E$204:$E$242,0),MATCH(M$3-$G27+1,FinancialInputs!$204:$204,0)),0)*$J27</f>
        <v>#N/A</v>
      </c>
      <c r="N27" s="199" t="e">
        <f>IFERROR(INDEX(FinancialInputs!$204:$242,MATCH($H27, FinancialInputs!$E$204:$E$242,0),MATCH(N$3-$G27+1,FinancialInputs!$204:$204,0)),0)*$J27</f>
        <v>#N/A</v>
      </c>
      <c r="O27" s="199" t="e">
        <f>IFERROR(INDEX(FinancialInputs!$204:$242,MATCH($H27, FinancialInputs!$E$204:$E$242,0),MATCH(O$3-$G27+1,FinancialInputs!$204:$204,0)),0)*$J27</f>
        <v>#N/A</v>
      </c>
      <c r="P27" s="199" t="e">
        <f>IFERROR(INDEX(FinancialInputs!$204:$242,MATCH($H27, FinancialInputs!$E$204:$E$242,0),MATCH(P$3-$G27+1,FinancialInputs!$204:$204,0)),0)*$J27</f>
        <v>#N/A</v>
      </c>
      <c r="Q27" s="199" t="e">
        <f>IFERROR(INDEX(FinancialInputs!$204:$242,MATCH($H27, FinancialInputs!$E$204:$E$242,0),MATCH(Q$3-$G27+1,FinancialInputs!$204:$204,0)),0)*$J27</f>
        <v>#N/A</v>
      </c>
      <c r="R27" s="199" t="e">
        <f>IFERROR(INDEX(FinancialInputs!$204:$242,MATCH($H27, FinancialInputs!$E$204:$E$242,0),MATCH(R$3-$G27+1,FinancialInputs!$204:$204,0)),0)*$J27</f>
        <v>#N/A</v>
      </c>
      <c r="S27" s="199" t="e">
        <f>IFERROR(INDEX(FinancialInputs!$204:$242,MATCH($H27, FinancialInputs!$E$204:$E$242,0),MATCH(S$3-$G27+1,FinancialInputs!$204:$204,0)),0)*$J27</f>
        <v>#N/A</v>
      </c>
      <c r="T27" s="199" t="e">
        <f>IFERROR(INDEX(FinancialInputs!$204:$242,MATCH($H27, FinancialInputs!$E$204:$E$242,0),MATCH(T$3-$G27+1,FinancialInputs!$204:$204,0)),0)*$J27</f>
        <v>#N/A</v>
      </c>
      <c r="U27" s="199" t="e">
        <f>IFERROR(INDEX(FinancialInputs!$204:$242,MATCH($H27, FinancialInputs!$E$204:$E$242,0),MATCH(U$3-$G27+1,FinancialInputs!$204:$204,0)),0)*$J27</f>
        <v>#N/A</v>
      </c>
      <c r="V27" s="199" t="e">
        <f>IFERROR(INDEX(FinancialInputs!$204:$242,MATCH($H27, FinancialInputs!$E$204:$E$242,0),MATCH(V$3-$G27+1,FinancialInputs!$204:$204,0)),0)*$J27</f>
        <v>#N/A</v>
      </c>
      <c r="W27" s="199" t="e">
        <f>IFERROR(INDEX(FinancialInputs!$204:$242,MATCH($H27, FinancialInputs!$E$204:$E$242,0),MATCH(W$3-$G27+1,FinancialInputs!$204:$204,0)),0)*$J27</f>
        <v>#N/A</v>
      </c>
      <c r="X27" s="199" t="e">
        <f>IFERROR(INDEX(FinancialInputs!$204:$242,MATCH($H27, FinancialInputs!$E$204:$E$242,0),MATCH(X$3-$G27+1,FinancialInputs!$204:$204,0)),0)*$J27</f>
        <v>#N/A</v>
      </c>
      <c r="Y27" s="199" t="e">
        <f>IFERROR(INDEX(FinancialInputs!$204:$242,MATCH($H27, FinancialInputs!$E$204:$E$242,0),MATCH(Y$3-$G27+1,FinancialInputs!$204:$204,0)),0)*$J27</f>
        <v>#N/A</v>
      </c>
      <c r="Z27" s="199" t="e">
        <f>IFERROR(INDEX(FinancialInputs!$204:$242,MATCH($H27, FinancialInputs!$E$204:$E$242,0),MATCH(Z$3-$G27+1,FinancialInputs!$204:$204,0)),0)*$J27</f>
        <v>#N/A</v>
      </c>
      <c r="AA27" s="199" t="e">
        <f>IFERROR(INDEX(FinancialInputs!$204:$242,MATCH($H27, FinancialInputs!$E$204:$E$242,0),MATCH(AA$3-$G27+1,FinancialInputs!$204:$204,0)),0)*$J27</f>
        <v>#N/A</v>
      </c>
      <c r="AB27" s="199" t="e">
        <f>IFERROR(INDEX(FinancialInputs!$204:$242,MATCH($H27, FinancialInputs!$E$204:$E$242,0),MATCH(AB$3-$G27+1,FinancialInputs!$204:$204,0)),0)*$J27</f>
        <v>#N/A</v>
      </c>
      <c r="AC27" s="199" t="e">
        <f>IFERROR(INDEX(FinancialInputs!$204:$242,MATCH($H27, FinancialInputs!$E$204:$E$242,0),MATCH(AC$3-$G27+1,FinancialInputs!$204:$204,0)),0)*$J27</f>
        <v>#N/A</v>
      </c>
      <c r="AD27" s="199" t="e">
        <f>IFERROR(INDEX(FinancialInputs!$204:$242,MATCH($H27, FinancialInputs!$E$204:$E$242,0),MATCH(AD$3-$G27+1,FinancialInputs!$204:$204,0)),0)*$J27</f>
        <v>#N/A</v>
      </c>
      <c r="AE27" s="199" t="e">
        <f>IFERROR(INDEX(FinancialInputs!$204:$242,MATCH($H27, FinancialInputs!$E$204:$E$242,0),MATCH(AE$3-$G27+1,FinancialInputs!$204:$204,0)),0)*$J27</f>
        <v>#N/A</v>
      </c>
      <c r="AF27" s="199" t="e">
        <f>IFERROR(INDEX(FinancialInputs!$204:$242,MATCH($H27, FinancialInputs!$E$204:$E$242,0),MATCH(AF$3-$G27+1,FinancialInputs!$204:$204,0)),0)*$J27</f>
        <v>#N/A</v>
      </c>
      <c r="AG27" s="199" t="e">
        <f>IFERROR(INDEX(FinancialInputs!$204:$242,MATCH($H27, FinancialInputs!$E$204:$E$242,0),MATCH(AG$3-$G27+1,FinancialInputs!$204:$204,0)),0)*$J27</f>
        <v>#N/A</v>
      </c>
      <c r="AH27" s="199" t="e">
        <f>IFERROR(INDEX(FinancialInputs!$204:$242,MATCH($H27, FinancialInputs!$E$204:$E$242,0),MATCH(AH$3-$G27+1,FinancialInputs!$204:$204,0)),0)*$J27</f>
        <v>#N/A</v>
      </c>
      <c r="AI27" s="199" t="e">
        <f>IFERROR(INDEX(FinancialInputs!$204:$242,MATCH($H27, FinancialInputs!$E$204:$E$242,0),MATCH(AI$3-$G27+1,FinancialInputs!$204:$204,0)),0)*$J27</f>
        <v>#N/A</v>
      </c>
      <c r="AJ27" s="199" t="e">
        <f>IFERROR(INDEX(FinancialInputs!$204:$242,MATCH($H27, FinancialInputs!$E$204:$E$242,0),MATCH(AJ$3-$G27+1,FinancialInputs!$204:$204,0)),0)*$J27</f>
        <v>#N/A</v>
      </c>
      <c r="AK27" s="199" t="e">
        <f>IFERROR(INDEX(FinancialInputs!$204:$242,MATCH($H27, FinancialInputs!$E$204:$E$242,0),MATCH(AK$3-$G27+1,FinancialInputs!$204:$204,0)),0)*$J27</f>
        <v>#N/A</v>
      </c>
      <c r="AL27" s="199" t="e">
        <f>IFERROR(INDEX(FinancialInputs!$204:$242,MATCH($H27, FinancialInputs!$E$204:$E$242,0),MATCH(AL$3-$G27+1,FinancialInputs!$204:$204,0)),0)*$J27</f>
        <v>#N/A</v>
      </c>
      <c r="AM27" s="199" t="e">
        <f>IFERROR(INDEX(FinancialInputs!$204:$242,MATCH($H27, FinancialInputs!$E$204:$E$242,0),MATCH(AM$3-$G27+1,FinancialInputs!$204:$204,0)),0)*$J27</f>
        <v>#N/A</v>
      </c>
      <c r="AN27" s="199" t="e">
        <f>IFERROR(INDEX(FinancialInputs!$204:$242,MATCH($H27, FinancialInputs!$E$204:$E$242,0),MATCH(AN$3-$G27+1,FinancialInputs!$204:$204,0)),0)*$J27</f>
        <v>#N/A</v>
      </c>
      <c r="AO27" s="199" t="e">
        <f>IFERROR(INDEX(FinancialInputs!$204:$242,MATCH($H27, FinancialInputs!$E$204:$E$242,0),MATCH(AO$3-$G27+1,FinancialInputs!$204:$204,0)),0)*$J27</f>
        <v>#N/A</v>
      </c>
      <c r="AP27" s="199" t="e">
        <f>IFERROR(INDEX(FinancialInputs!$204:$242,MATCH($H27, FinancialInputs!$E$204:$E$242,0),MATCH(AP$3-$G27+1,FinancialInputs!$204:$204,0)),0)*$J27</f>
        <v>#N/A</v>
      </c>
      <c r="AQ27" s="199" t="e">
        <f>IFERROR(INDEX(FinancialInputs!$204:$242,MATCH($H27, FinancialInputs!$E$204:$E$242,0),MATCH(AQ$3-$G27+1,FinancialInputs!$204:$204,0)),0)*$J27</f>
        <v>#N/A</v>
      </c>
      <c r="AR27" s="199" t="e">
        <f>IFERROR(INDEX(FinancialInputs!$204:$242,MATCH($H27, FinancialInputs!$E$204:$E$242,0),MATCH(AR$3-$G27+1,FinancialInputs!$204:$204,0)),0)*$J27</f>
        <v>#N/A</v>
      </c>
      <c r="AS27" s="199" t="e">
        <f>IFERROR(INDEX(FinancialInputs!$204:$242,MATCH($H27, FinancialInputs!$E$204:$E$242,0),MATCH(AS$3-$G27+1,FinancialInputs!$204:$204,0)),0)*$J27</f>
        <v>#N/A</v>
      </c>
      <c r="AT27" s="199" t="e">
        <f>IFERROR(INDEX(FinancialInputs!$204:$242,MATCH($H27, FinancialInputs!$E$204:$E$242,0),MATCH(AT$3-$G27+1,FinancialInputs!$204:$204,0)),0)*$J27</f>
        <v>#N/A</v>
      </c>
      <c r="AU27" s="199" t="e">
        <f>IFERROR(INDEX(FinancialInputs!$204:$242,MATCH($H27, FinancialInputs!$E$204:$E$242,0),MATCH(AU$3-$G27+1,FinancialInputs!$204:$204,0)),0)*$J27</f>
        <v>#N/A</v>
      </c>
      <c r="AV27" s="199" t="e">
        <f>IFERROR(INDEX(FinancialInputs!$204:$242,MATCH($H27, FinancialInputs!$E$204:$E$242,0),MATCH(AV$3-$G27+1,FinancialInputs!$204:$204,0)),0)*$J27</f>
        <v>#N/A</v>
      </c>
      <c r="AW27" s="199" t="e">
        <f>IFERROR(INDEX(FinancialInputs!$204:$242,MATCH($H27, FinancialInputs!$E$204:$E$242,0),MATCH(AW$3-$G27+1,FinancialInputs!$204:$204,0)),0)*$J27</f>
        <v>#N/A</v>
      </c>
      <c r="AX27" s="199" t="e">
        <f>IFERROR(INDEX(FinancialInputs!$204:$242,MATCH($H27, FinancialInputs!$E$204:$E$242,0),MATCH(AX$3-$G27+1,FinancialInputs!$204:$204,0)),0)*$J27</f>
        <v>#N/A</v>
      </c>
      <c r="AY27" s="199" t="e">
        <f>IFERROR(INDEX(FinancialInputs!$204:$242,MATCH($H27, FinancialInputs!$E$204:$E$242,0),MATCH(AY$3-$G27+1,FinancialInputs!$204:$204,0)),0)*$J27</f>
        <v>#N/A</v>
      </c>
      <c r="AZ27" s="199" t="e">
        <f>IFERROR(INDEX(FinancialInputs!$204:$242,MATCH($H27, FinancialInputs!$E$204:$E$242,0),MATCH(AZ$3-$G27+1,FinancialInputs!$204:$204,0)),0)*$J27</f>
        <v>#N/A</v>
      </c>
      <c r="BA27" s="199" t="e">
        <f>IFERROR(INDEX(FinancialInputs!$204:$242,MATCH($H27, FinancialInputs!$E$204:$E$242,0),MATCH(BA$3-$G27+1,FinancialInputs!$204:$204,0)),0)*$J27</f>
        <v>#N/A</v>
      </c>
      <c r="BB27" s="199" t="e">
        <f>IFERROR(INDEX(FinancialInputs!$204:$242,MATCH($H27, FinancialInputs!$E$204:$E$242,0),MATCH(BB$3-$G27+1,FinancialInputs!$204:$204,0)),0)*$J27</f>
        <v>#N/A</v>
      </c>
      <c r="BC27" s="199" t="e">
        <f>IFERROR(INDEX(FinancialInputs!$204:$242,MATCH($H27, FinancialInputs!$E$204:$E$242,0),MATCH(BC$3-$G27+1,FinancialInputs!$204:$204,0)),0)*$J27</f>
        <v>#N/A</v>
      </c>
      <c r="BD27" s="199" t="e">
        <f>IFERROR(INDEX(FinancialInputs!$204:$242,MATCH($H27, FinancialInputs!$E$204:$E$242,0),MATCH(BD$3-$G27+1,FinancialInputs!$204:$204,0)),0)*$J27</f>
        <v>#N/A</v>
      </c>
      <c r="BE27" s="199" t="e">
        <f>IFERROR(INDEX(FinancialInputs!$204:$242,MATCH($H27, FinancialInputs!$E$204:$E$242,0),MATCH(BE$3-$G27+1,FinancialInputs!$204:$204,0)),0)*$J27</f>
        <v>#N/A</v>
      </c>
      <c r="BF27" s="199" t="e">
        <f>IFERROR(INDEX(FinancialInputs!$204:$242,MATCH($H27, FinancialInputs!$E$204:$E$242,0),MATCH(BF$3-$G27+1,FinancialInputs!$204:$204,0)),0)*$J27</f>
        <v>#N/A</v>
      </c>
      <c r="BG27" s="199" t="e">
        <f>IFERROR(INDEX(FinancialInputs!$204:$242,MATCH($H27, FinancialInputs!$E$204:$E$242,0),MATCH(BG$3-$G27+1,FinancialInputs!$204:$204,0)),0)*$J27</f>
        <v>#N/A</v>
      </c>
      <c r="BH27" s="199" t="e">
        <f>IFERROR(INDEX(FinancialInputs!$204:$242,MATCH($H27, FinancialInputs!$E$204:$E$242,0),MATCH(BH$3-$G27+1,FinancialInputs!$204:$204,0)),0)*$J27</f>
        <v>#N/A</v>
      </c>
      <c r="BI27" s="199" t="e">
        <f>IFERROR(INDEX(FinancialInputs!$204:$242,MATCH($H27, FinancialInputs!$E$204:$E$242,0),MATCH(BI$3-$G27+1,FinancialInputs!$204:$204,0)),0)*$J27</f>
        <v>#N/A</v>
      </c>
      <c r="BJ27" s="199" t="e">
        <f>IFERROR(INDEX(FinancialInputs!$204:$242,MATCH($H27, FinancialInputs!$E$204:$E$242,0),MATCH(BJ$3-$G27+1,FinancialInputs!$204:$204,0)),0)*$J27</f>
        <v>#N/A</v>
      </c>
      <c r="BK27" s="199" t="e">
        <f>IFERROR(INDEX(FinancialInputs!$204:$242,MATCH($H27, FinancialInputs!$E$204:$E$242,0),MATCH(BK$3-$G27+1,FinancialInputs!$204:$204,0)),0)*$J27</f>
        <v>#N/A</v>
      </c>
      <c r="BL27" s="199" t="e">
        <f>IFERROR(INDEX(FinancialInputs!$204:$242,MATCH($H27, FinancialInputs!$E$204:$E$242,0),MATCH(BL$3-$G27+1,FinancialInputs!$204:$204,0)),0)*$J27</f>
        <v>#N/A</v>
      </c>
      <c r="BM27" s="199" t="e">
        <f>IFERROR(INDEX(FinancialInputs!$204:$242,MATCH($H27, FinancialInputs!$E$204:$E$242,0),MATCH(BM$3-$G27+1,FinancialInputs!$204:$204,0)),0)*$J27</f>
        <v>#N/A</v>
      </c>
      <c r="BN27" s="199" t="e">
        <f>IFERROR(INDEX(FinancialInputs!$204:$242,MATCH($H27, FinancialInputs!$E$204:$E$242,0),MATCH(BN$3-$G27+1,FinancialInputs!$204:$204,0)),0)*$J27</f>
        <v>#N/A</v>
      </c>
      <c r="BO27" s="199" t="e">
        <f>IFERROR(INDEX(FinancialInputs!$204:$242,MATCH($H27, FinancialInputs!$E$204:$E$242,0),MATCH(BO$3-$G27+1,FinancialInputs!$204:$204,0)),0)*$J27</f>
        <v>#N/A</v>
      </c>
      <c r="BP27" s="199" t="e">
        <f>IFERROR(INDEX(FinancialInputs!$204:$242,MATCH($H27, FinancialInputs!$E$204:$E$242,0),MATCH(BP$3-$G27+1,FinancialInputs!$204:$204,0)),0)*$J27</f>
        <v>#N/A</v>
      </c>
      <c r="BQ27" s="199" t="e">
        <f>IFERROR(INDEX(FinancialInputs!$204:$242,MATCH($H27, FinancialInputs!$E$204:$E$242,0),MATCH(BQ$3-$G27+1,FinancialInputs!$204:$204,0)),0)*$J27</f>
        <v>#N/A</v>
      </c>
      <c r="BR27" s="199" t="e">
        <f>IFERROR(INDEX(FinancialInputs!$204:$242,MATCH($H27, FinancialInputs!$E$204:$E$242,0),MATCH(BR$3-$G27+1,FinancialInputs!$204:$204,0)),0)*$J27</f>
        <v>#N/A</v>
      </c>
      <c r="BS27" s="199" t="e">
        <f>IFERROR(INDEX(FinancialInputs!$204:$242,MATCH($H27, FinancialInputs!$E$204:$E$242,0),MATCH(BS$3-$G27+1,FinancialInputs!$204:$204,0)),0)*$J27</f>
        <v>#N/A</v>
      </c>
      <c r="BT27" s="199" t="e">
        <f>IFERROR(INDEX(FinancialInputs!$204:$242,MATCH($H27, FinancialInputs!$E$204:$E$242,0),MATCH(BT$3-$G27+1,FinancialInputs!$204:$204,0)),0)*$J27</f>
        <v>#N/A</v>
      </c>
      <c r="BU27" s="199" t="e">
        <f>IFERROR(INDEX(FinancialInputs!$204:$242,MATCH($H27, FinancialInputs!$E$204:$E$242,0),MATCH(BU$3-$G27+1,FinancialInputs!$204:$204,0)),0)*$J27</f>
        <v>#N/A</v>
      </c>
      <c r="BV27" s="199" t="e">
        <f>IFERROR(INDEX(FinancialInputs!$204:$242,MATCH($H27, FinancialInputs!$E$204:$E$242,0),MATCH(BV$3-$G27+1,FinancialInputs!$204:$204,0)),0)*$J27</f>
        <v>#N/A</v>
      </c>
      <c r="BW27" s="199" t="e">
        <f>IFERROR(INDEX(FinancialInputs!$204:$242,MATCH($H27, FinancialInputs!$E$204:$E$242,0),MATCH(BW$3-$G27+1,FinancialInputs!$204:$204,0)),0)*$J27</f>
        <v>#N/A</v>
      </c>
      <c r="BX27" s="199" t="e">
        <f>IFERROR(INDEX(FinancialInputs!$204:$242,MATCH($H27, FinancialInputs!$E$204:$E$242,0),MATCH(BX$3-$G27+1,FinancialInputs!$204:$204,0)),0)*$J27</f>
        <v>#N/A</v>
      </c>
      <c r="BY27" s="199" t="e">
        <f>IFERROR(INDEX(FinancialInputs!$204:$242,MATCH($H27, FinancialInputs!$E$204:$E$242,0),MATCH(BY$3-$G27+1,FinancialInputs!$204:$204,0)),0)*$J27</f>
        <v>#N/A</v>
      </c>
      <c r="BZ27" s="199" t="e">
        <f>IFERROR(INDEX(FinancialInputs!$204:$242,MATCH($H27, FinancialInputs!$E$204:$E$242,0),MATCH(BZ$3-$G27+1,FinancialInputs!$204:$204,0)),0)*$J27</f>
        <v>#N/A</v>
      </c>
      <c r="CA27" s="199" t="e">
        <f>IFERROR(INDEX(FinancialInputs!$204:$242,MATCH($H27, FinancialInputs!$E$204:$E$242,0),MATCH(CA$3-$G27+1,FinancialInputs!$204:$204,0)),0)*$J27</f>
        <v>#N/A</v>
      </c>
      <c r="CB27" s="199" t="e">
        <f>IFERROR(INDEX(FinancialInputs!$204:$242,MATCH($H27, FinancialInputs!$E$204:$E$242,0),MATCH(CB$3-$G27+1,FinancialInputs!$204:$204,0)),0)*$J27</f>
        <v>#N/A</v>
      </c>
      <c r="CC27" s="199" t="e">
        <f>IFERROR(INDEX(FinancialInputs!$204:$242,MATCH($H27, FinancialInputs!$E$204:$E$242,0),MATCH(CC$3-$G27+1,FinancialInputs!$204:$204,0)),0)*$J27</f>
        <v>#N/A</v>
      </c>
      <c r="CD27" s="199" t="e">
        <f>IFERROR(INDEX(FinancialInputs!$204:$242,MATCH($H27, FinancialInputs!$E$204:$E$242,0),MATCH(CD$3-$G27+1,FinancialInputs!$204:$204,0)),0)*$J27</f>
        <v>#N/A</v>
      </c>
      <c r="CE27" s="199" t="e">
        <f>IFERROR(INDEX(FinancialInputs!$204:$242,MATCH($H27, FinancialInputs!$E$204:$E$242,0),MATCH(CE$3-$G27+1,FinancialInputs!$204:$204,0)),0)*$J27</f>
        <v>#N/A</v>
      </c>
      <c r="CF27" s="199" t="e">
        <f>IFERROR(INDEX(FinancialInputs!$204:$242,MATCH($H27, FinancialInputs!$E$204:$E$242,0),MATCH(CF$3-$G27+1,FinancialInputs!$204:$204,0)),0)*$J27</f>
        <v>#N/A</v>
      </c>
      <c r="CG27" s="199" t="e">
        <f>IFERROR(INDEX(FinancialInputs!$204:$242,MATCH($H27, FinancialInputs!$E$204:$E$242,0),MATCH(CG$3-$G27+1,FinancialInputs!$204:$204,0)),0)*$J27</f>
        <v>#N/A</v>
      </c>
      <c r="CH27" s="199" t="e">
        <f>IFERROR(INDEX(FinancialInputs!$204:$242,MATCH($H27, FinancialInputs!$E$204:$E$242,0),MATCH(CH$3-$G27+1,FinancialInputs!$204:$204,0)),0)*$J27</f>
        <v>#N/A</v>
      </c>
      <c r="CI27" s="199" t="e">
        <f>IFERROR(INDEX(FinancialInputs!$204:$242,MATCH($H27, FinancialInputs!$E$204:$E$242,0),MATCH(CI$3-$G27+1,FinancialInputs!$204:$204,0)),0)*$J27</f>
        <v>#N/A</v>
      </c>
      <c r="CJ27" s="199" t="e">
        <f>IFERROR(INDEX(FinancialInputs!$204:$242,MATCH($H27, FinancialInputs!$E$204:$E$242,0),MATCH(CJ$3-$G27+1,FinancialInputs!$204:$204,0)),0)*$J27</f>
        <v>#N/A</v>
      </c>
      <c r="CK27" s="199" t="e">
        <f>IFERROR(INDEX(FinancialInputs!$204:$242,MATCH($H27, FinancialInputs!$E$204:$E$242,0),MATCH(CK$3-$G27+1,FinancialInputs!$204:$204,0)),0)*$J27</f>
        <v>#N/A</v>
      </c>
      <c r="CL27" s="199" t="e">
        <f>IFERROR(INDEX(FinancialInputs!$204:$242,MATCH($H27, FinancialInputs!$E$204:$E$242,0),MATCH(CL$3-$G27+1,FinancialInputs!$204:$204,0)),0)*$J27</f>
        <v>#N/A</v>
      </c>
      <c r="CM27" s="199" t="e">
        <f>IFERROR(INDEX(FinancialInputs!$204:$242,MATCH($H27, FinancialInputs!$E$204:$E$242,0),MATCH(CM$3-$G27+1,FinancialInputs!$204:$204,0)),0)*$J27</f>
        <v>#N/A</v>
      </c>
      <c r="CN27" s="199" t="e">
        <f>IFERROR(INDEX(FinancialInputs!$204:$242,MATCH($H27, FinancialInputs!$E$204:$E$242,0),MATCH(CN$3-$G27+1,FinancialInputs!$204:$204,0)),0)*$J27</f>
        <v>#N/A</v>
      </c>
      <c r="CO27" s="199" t="e">
        <f>IFERROR(INDEX(FinancialInputs!$204:$242,MATCH($H27, FinancialInputs!$E$204:$E$242,0),MATCH(CO$3-$G27+1,FinancialInputs!$204:$204,0)),0)*$J27</f>
        <v>#N/A</v>
      </c>
      <c r="CP27" s="199" t="e">
        <f>IFERROR(INDEX(FinancialInputs!$204:$242,MATCH($H27, FinancialInputs!$E$204:$E$242,0),MATCH(CP$3-$G27+1,FinancialInputs!$204:$204,0)),0)*$J27</f>
        <v>#N/A</v>
      </c>
      <c r="CQ27" s="199" t="e">
        <f>IFERROR(INDEX(FinancialInputs!$204:$242,MATCH($H27, FinancialInputs!$E$204:$E$242,0),MATCH(CQ$3-$G27+1,FinancialInputs!$204:$204,0)),0)*$J27</f>
        <v>#N/A</v>
      </c>
      <c r="CR27" s="199" t="e">
        <f>IFERROR(INDEX(FinancialInputs!$204:$242,MATCH($H27, FinancialInputs!$E$204:$E$242,0),MATCH(CR$3-$G27+1,FinancialInputs!$204:$204,0)),0)*$J27</f>
        <v>#N/A</v>
      </c>
      <c r="CS27" s="199" t="e">
        <f>IFERROR(INDEX(FinancialInputs!$204:$242,MATCH($H27, FinancialInputs!$E$204:$E$242,0),MATCH(CS$3-$G27+1,FinancialInputs!$204:$204,0)),0)*$J27</f>
        <v>#N/A</v>
      </c>
      <c r="CT27" s="199" t="e">
        <f>IFERROR(INDEX(FinancialInputs!$204:$242,MATCH($H27, FinancialInputs!$E$204:$E$242,0),MATCH(CT$3-$G27+1,FinancialInputs!$204:$204,0)),0)*$J27</f>
        <v>#N/A</v>
      </c>
      <c r="CU27" s="199" t="e">
        <f>IFERROR(INDEX(FinancialInputs!$204:$242,MATCH($H27, FinancialInputs!$E$204:$E$242,0),MATCH(CU$3-$G27+1,FinancialInputs!$204:$204,0)),0)*$J27</f>
        <v>#N/A</v>
      </c>
      <c r="CV27" s="199" t="e">
        <f>IFERROR(INDEX(FinancialInputs!$204:$242,MATCH($H27, FinancialInputs!$E$204:$E$242,0),MATCH(CV$3-$G27+1,FinancialInputs!$204:$204,0)),0)*$J27</f>
        <v>#N/A</v>
      </c>
      <c r="CW27" s="135" t="e">
        <f t="shared" si="7"/>
        <v>#N/A</v>
      </c>
      <c r="CX27" s="24"/>
      <c r="CY27" s="24"/>
      <c r="CZ27" s="24"/>
    </row>
    <row r="28" spans="2:104">
      <c r="B28" s="24"/>
      <c r="C28" s="24"/>
      <c r="D28" s="24"/>
      <c r="E28" s="1" t="s">
        <v>574</v>
      </c>
      <c r="F28" s="24"/>
      <c r="G28" s="1" t="e">
        <f>INDEX(Expenditure!$3:$3,1,MATCH(TRUE,Capitalisation!$115:$115,0))+(COUNTA($E$25:E28)-1)</f>
        <v>#N/A</v>
      </c>
      <c r="H28" s="1" t="e">
        <f>"SLN"&amp;(YEAR(Scenarios!$J$35)+Scenarios!$J$13)-Depreciation!G28</f>
        <v>#N/A</v>
      </c>
      <c r="I28" s="24"/>
      <c r="J28" s="224" t="e" cm="1">
        <f t="array" ref="J28">INDEX(Capitalisation!$128:$128,,MATCH(Depreciation!G28,Expenditure!$3:$3,0))</f>
        <v>#N/A</v>
      </c>
      <c r="K28" s="34"/>
      <c r="L28" s="199" t="e">
        <f>IFERROR(INDEX(FinancialInputs!$204:$242,MATCH($H28, FinancialInputs!$E$204:$E$242,0),MATCH(L$3-$G28+1,FinancialInputs!$204:$204,0)),0)*$J28</f>
        <v>#N/A</v>
      </c>
      <c r="M28" s="199" t="e">
        <f>IFERROR(INDEX(FinancialInputs!$204:$242,MATCH($H28, FinancialInputs!$E$204:$E$242,0),MATCH(M$3-$G28+1,FinancialInputs!$204:$204,0)),0)*$J28</f>
        <v>#N/A</v>
      </c>
      <c r="N28" s="199" t="e">
        <f>IFERROR(INDEX(FinancialInputs!$204:$242,MATCH($H28, FinancialInputs!$E$204:$E$242,0),MATCH(N$3-$G28+1,FinancialInputs!$204:$204,0)),0)*$J28</f>
        <v>#N/A</v>
      </c>
      <c r="O28" s="199" t="e">
        <f>IFERROR(INDEX(FinancialInputs!$204:$242,MATCH($H28, FinancialInputs!$E$204:$E$242,0),MATCH(O$3-$G28+1,FinancialInputs!$204:$204,0)),0)*$J28</f>
        <v>#N/A</v>
      </c>
      <c r="P28" s="199" t="e">
        <f>IFERROR(INDEX(FinancialInputs!$204:$242,MATCH($H28, FinancialInputs!$E$204:$E$242,0),MATCH(P$3-$G28+1,FinancialInputs!$204:$204,0)),0)*$J28</f>
        <v>#N/A</v>
      </c>
      <c r="Q28" s="199" t="e">
        <f>IFERROR(INDEX(FinancialInputs!$204:$242,MATCH($H28, FinancialInputs!$E$204:$E$242,0),MATCH(Q$3-$G28+1,FinancialInputs!$204:$204,0)),0)*$J28</f>
        <v>#N/A</v>
      </c>
      <c r="R28" s="199" t="e">
        <f>IFERROR(INDEX(FinancialInputs!$204:$242,MATCH($H28, FinancialInputs!$E$204:$E$242,0),MATCH(R$3-$G28+1,FinancialInputs!$204:$204,0)),0)*$J28</f>
        <v>#N/A</v>
      </c>
      <c r="S28" s="199" t="e">
        <f>IFERROR(INDEX(FinancialInputs!$204:$242,MATCH($H28, FinancialInputs!$E$204:$E$242,0),MATCH(S$3-$G28+1,FinancialInputs!$204:$204,0)),0)*$J28</f>
        <v>#N/A</v>
      </c>
      <c r="T28" s="199" t="e">
        <f>IFERROR(INDEX(FinancialInputs!$204:$242,MATCH($H28, FinancialInputs!$E$204:$E$242,0),MATCH(T$3-$G28+1,FinancialInputs!$204:$204,0)),0)*$J28</f>
        <v>#N/A</v>
      </c>
      <c r="U28" s="199" t="e">
        <f>IFERROR(INDEX(FinancialInputs!$204:$242,MATCH($H28, FinancialInputs!$E$204:$E$242,0),MATCH(U$3-$G28+1,FinancialInputs!$204:$204,0)),0)*$J28</f>
        <v>#N/A</v>
      </c>
      <c r="V28" s="199" t="e">
        <f>IFERROR(INDEX(FinancialInputs!$204:$242,MATCH($H28, FinancialInputs!$E$204:$E$242,0),MATCH(V$3-$G28+1,FinancialInputs!$204:$204,0)),0)*$J28</f>
        <v>#N/A</v>
      </c>
      <c r="W28" s="199" t="e">
        <f>IFERROR(INDEX(FinancialInputs!$204:$242,MATCH($H28, FinancialInputs!$E$204:$E$242,0),MATCH(W$3-$G28+1,FinancialInputs!$204:$204,0)),0)*$J28</f>
        <v>#N/A</v>
      </c>
      <c r="X28" s="199" t="e">
        <f>IFERROR(INDEX(FinancialInputs!$204:$242,MATCH($H28, FinancialInputs!$E$204:$E$242,0),MATCH(X$3-$G28+1,FinancialInputs!$204:$204,0)),0)*$J28</f>
        <v>#N/A</v>
      </c>
      <c r="Y28" s="199" t="e">
        <f>IFERROR(INDEX(FinancialInputs!$204:$242,MATCH($H28, FinancialInputs!$E$204:$E$242,0),MATCH(Y$3-$G28+1,FinancialInputs!$204:$204,0)),0)*$J28</f>
        <v>#N/A</v>
      </c>
      <c r="Z28" s="199" t="e">
        <f>IFERROR(INDEX(FinancialInputs!$204:$242,MATCH($H28, FinancialInputs!$E$204:$E$242,0),MATCH(Z$3-$G28+1,FinancialInputs!$204:$204,0)),0)*$J28</f>
        <v>#N/A</v>
      </c>
      <c r="AA28" s="199" t="e">
        <f>IFERROR(INDEX(FinancialInputs!$204:$242,MATCH($H28, FinancialInputs!$E$204:$E$242,0),MATCH(AA$3-$G28+1,FinancialInputs!$204:$204,0)),0)*$J28</f>
        <v>#N/A</v>
      </c>
      <c r="AB28" s="199" t="e">
        <f>IFERROR(INDEX(FinancialInputs!$204:$242,MATCH($H28, FinancialInputs!$E$204:$E$242,0),MATCH(AB$3-$G28+1,FinancialInputs!$204:$204,0)),0)*$J28</f>
        <v>#N/A</v>
      </c>
      <c r="AC28" s="199" t="e">
        <f>IFERROR(INDEX(FinancialInputs!$204:$242,MATCH($H28, FinancialInputs!$E$204:$E$242,0),MATCH(AC$3-$G28+1,FinancialInputs!$204:$204,0)),0)*$J28</f>
        <v>#N/A</v>
      </c>
      <c r="AD28" s="199" t="e">
        <f>IFERROR(INDEX(FinancialInputs!$204:$242,MATCH($H28, FinancialInputs!$E$204:$E$242,0),MATCH(AD$3-$G28+1,FinancialInputs!$204:$204,0)),0)*$J28</f>
        <v>#N/A</v>
      </c>
      <c r="AE28" s="199" t="e">
        <f>IFERROR(INDEX(FinancialInputs!$204:$242,MATCH($H28, FinancialInputs!$E$204:$E$242,0),MATCH(AE$3-$G28+1,FinancialInputs!$204:$204,0)),0)*$J28</f>
        <v>#N/A</v>
      </c>
      <c r="AF28" s="199" t="e">
        <f>IFERROR(INDEX(FinancialInputs!$204:$242,MATCH($H28, FinancialInputs!$E$204:$E$242,0),MATCH(AF$3-$G28+1,FinancialInputs!$204:$204,0)),0)*$J28</f>
        <v>#N/A</v>
      </c>
      <c r="AG28" s="199" t="e">
        <f>IFERROR(INDEX(FinancialInputs!$204:$242,MATCH($H28, FinancialInputs!$E$204:$E$242,0),MATCH(AG$3-$G28+1,FinancialInputs!$204:$204,0)),0)*$J28</f>
        <v>#N/A</v>
      </c>
      <c r="AH28" s="199" t="e">
        <f>IFERROR(INDEX(FinancialInputs!$204:$242,MATCH($H28, FinancialInputs!$E$204:$E$242,0),MATCH(AH$3-$G28+1,FinancialInputs!$204:$204,0)),0)*$J28</f>
        <v>#N/A</v>
      </c>
      <c r="AI28" s="199" t="e">
        <f>IFERROR(INDEX(FinancialInputs!$204:$242,MATCH($H28, FinancialInputs!$E$204:$E$242,0),MATCH(AI$3-$G28+1,FinancialInputs!$204:$204,0)),0)*$J28</f>
        <v>#N/A</v>
      </c>
      <c r="AJ28" s="199" t="e">
        <f>IFERROR(INDEX(FinancialInputs!$204:$242,MATCH($H28, FinancialInputs!$E$204:$E$242,0),MATCH(AJ$3-$G28+1,FinancialInputs!$204:$204,0)),0)*$J28</f>
        <v>#N/A</v>
      </c>
      <c r="AK28" s="199" t="e">
        <f>IFERROR(INDEX(FinancialInputs!$204:$242,MATCH($H28, FinancialInputs!$E$204:$E$242,0),MATCH(AK$3-$G28+1,FinancialInputs!$204:$204,0)),0)*$J28</f>
        <v>#N/A</v>
      </c>
      <c r="AL28" s="199" t="e">
        <f>IFERROR(INDEX(FinancialInputs!$204:$242,MATCH($H28, FinancialInputs!$E$204:$E$242,0),MATCH(AL$3-$G28+1,FinancialInputs!$204:$204,0)),0)*$J28</f>
        <v>#N/A</v>
      </c>
      <c r="AM28" s="199" t="e">
        <f>IFERROR(INDEX(FinancialInputs!$204:$242,MATCH($H28, FinancialInputs!$E$204:$E$242,0),MATCH(AM$3-$G28+1,FinancialInputs!$204:$204,0)),0)*$J28</f>
        <v>#N/A</v>
      </c>
      <c r="AN28" s="199" t="e">
        <f>IFERROR(INDEX(FinancialInputs!$204:$242,MATCH($H28, FinancialInputs!$E$204:$E$242,0),MATCH(AN$3-$G28+1,FinancialInputs!$204:$204,0)),0)*$J28</f>
        <v>#N/A</v>
      </c>
      <c r="AO28" s="199" t="e">
        <f>IFERROR(INDEX(FinancialInputs!$204:$242,MATCH($H28, FinancialInputs!$E$204:$E$242,0),MATCH(AO$3-$G28+1,FinancialInputs!$204:$204,0)),0)*$J28</f>
        <v>#N/A</v>
      </c>
      <c r="AP28" s="199" t="e">
        <f>IFERROR(INDEX(FinancialInputs!$204:$242,MATCH($H28, FinancialInputs!$E$204:$E$242,0),MATCH(AP$3-$G28+1,FinancialInputs!$204:$204,0)),0)*$J28</f>
        <v>#N/A</v>
      </c>
      <c r="AQ28" s="199" t="e">
        <f>IFERROR(INDEX(FinancialInputs!$204:$242,MATCH($H28, FinancialInputs!$E$204:$E$242,0),MATCH(AQ$3-$G28+1,FinancialInputs!$204:$204,0)),0)*$J28</f>
        <v>#N/A</v>
      </c>
      <c r="AR28" s="199" t="e">
        <f>IFERROR(INDEX(FinancialInputs!$204:$242,MATCH($H28, FinancialInputs!$E$204:$E$242,0),MATCH(AR$3-$G28+1,FinancialInputs!$204:$204,0)),0)*$J28</f>
        <v>#N/A</v>
      </c>
      <c r="AS28" s="199" t="e">
        <f>IFERROR(INDEX(FinancialInputs!$204:$242,MATCH($H28, FinancialInputs!$E$204:$E$242,0),MATCH(AS$3-$G28+1,FinancialInputs!$204:$204,0)),0)*$J28</f>
        <v>#N/A</v>
      </c>
      <c r="AT28" s="199" t="e">
        <f>IFERROR(INDEX(FinancialInputs!$204:$242,MATCH($H28, FinancialInputs!$E$204:$E$242,0),MATCH(AT$3-$G28+1,FinancialInputs!$204:$204,0)),0)*$J28</f>
        <v>#N/A</v>
      </c>
      <c r="AU28" s="199" t="e">
        <f>IFERROR(INDEX(FinancialInputs!$204:$242,MATCH($H28, FinancialInputs!$E$204:$E$242,0),MATCH(AU$3-$G28+1,FinancialInputs!$204:$204,0)),0)*$J28</f>
        <v>#N/A</v>
      </c>
      <c r="AV28" s="199" t="e">
        <f>IFERROR(INDEX(FinancialInputs!$204:$242,MATCH($H28, FinancialInputs!$E$204:$E$242,0),MATCH(AV$3-$G28+1,FinancialInputs!$204:$204,0)),0)*$J28</f>
        <v>#N/A</v>
      </c>
      <c r="AW28" s="199" t="e">
        <f>IFERROR(INDEX(FinancialInputs!$204:$242,MATCH($H28, FinancialInputs!$E$204:$E$242,0),MATCH(AW$3-$G28+1,FinancialInputs!$204:$204,0)),0)*$J28</f>
        <v>#N/A</v>
      </c>
      <c r="AX28" s="199" t="e">
        <f>IFERROR(INDEX(FinancialInputs!$204:$242,MATCH($H28, FinancialInputs!$E$204:$E$242,0),MATCH(AX$3-$G28+1,FinancialInputs!$204:$204,0)),0)*$J28</f>
        <v>#N/A</v>
      </c>
      <c r="AY28" s="199" t="e">
        <f>IFERROR(INDEX(FinancialInputs!$204:$242,MATCH($H28, FinancialInputs!$E$204:$E$242,0),MATCH(AY$3-$G28+1,FinancialInputs!$204:$204,0)),0)*$J28</f>
        <v>#N/A</v>
      </c>
      <c r="AZ28" s="199" t="e">
        <f>IFERROR(INDEX(FinancialInputs!$204:$242,MATCH($H28, FinancialInputs!$E$204:$E$242,0),MATCH(AZ$3-$G28+1,FinancialInputs!$204:$204,0)),0)*$J28</f>
        <v>#N/A</v>
      </c>
      <c r="BA28" s="199" t="e">
        <f>IFERROR(INDEX(FinancialInputs!$204:$242,MATCH($H28, FinancialInputs!$E$204:$E$242,0),MATCH(BA$3-$G28+1,FinancialInputs!$204:$204,0)),0)*$J28</f>
        <v>#N/A</v>
      </c>
      <c r="BB28" s="199" t="e">
        <f>IFERROR(INDEX(FinancialInputs!$204:$242,MATCH($H28, FinancialInputs!$E$204:$E$242,0),MATCH(BB$3-$G28+1,FinancialInputs!$204:$204,0)),0)*$J28</f>
        <v>#N/A</v>
      </c>
      <c r="BC28" s="199" t="e">
        <f>IFERROR(INDEX(FinancialInputs!$204:$242,MATCH($H28, FinancialInputs!$E$204:$E$242,0),MATCH(BC$3-$G28+1,FinancialInputs!$204:$204,0)),0)*$J28</f>
        <v>#N/A</v>
      </c>
      <c r="BD28" s="199" t="e">
        <f>IFERROR(INDEX(FinancialInputs!$204:$242,MATCH($H28, FinancialInputs!$E$204:$E$242,0),MATCH(BD$3-$G28+1,FinancialInputs!$204:$204,0)),0)*$J28</f>
        <v>#N/A</v>
      </c>
      <c r="BE28" s="199" t="e">
        <f>IFERROR(INDEX(FinancialInputs!$204:$242,MATCH($H28, FinancialInputs!$E$204:$E$242,0),MATCH(BE$3-$G28+1,FinancialInputs!$204:$204,0)),0)*$J28</f>
        <v>#N/A</v>
      </c>
      <c r="BF28" s="199" t="e">
        <f>IFERROR(INDEX(FinancialInputs!$204:$242,MATCH($H28, FinancialInputs!$E$204:$E$242,0),MATCH(BF$3-$G28+1,FinancialInputs!$204:$204,0)),0)*$J28</f>
        <v>#N/A</v>
      </c>
      <c r="BG28" s="199" t="e">
        <f>IFERROR(INDEX(FinancialInputs!$204:$242,MATCH($H28, FinancialInputs!$E$204:$E$242,0),MATCH(BG$3-$G28+1,FinancialInputs!$204:$204,0)),0)*$J28</f>
        <v>#N/A</v>
      </c>
      <c r="BH28" s="199" t="e">
        <f>IFERROR(INDEX(FinancialInputs!$204:$242,MATCH($H28, FinancialInputs!$E$204:$E$242,0),MATCH(BH$3-$G28+1,FinancialInputs!$204:$204,0)),0)*$J28</f>
        <v>#N/A</v>
      </c>
      <c r="BI28" s="199" t="e">
        <f>IFERROR(INDEX(FinancialInputs!$204:$242,MATCH($H28, FinancialInputs!$E$204:$E$242,0),MATCH(BI$3-$G28+1,FinancialInputs!$204:$204,0)),0)*$J28</f>
        <v>#N/A</v>
      </c>
      <c r="BJ28" s="199" t="e">
        <f>IFERROR(INDEX(FinancialInputs!$204:$242,MATCH($H28, FinancialInputs!$E$204:$E$242,0),MATCH(BJ$3-$G28+1,FinancialInputs!$204:$204,0)),0)*$J28</f>
        <v>#N/A</v>
      </c>
      <c r="BK28" s="199" t="e">
        <f>IFERROR(INDEX(FinancialInputs!$204:$242,MATCH($H28, FinancialInputs!$E$204:$E$242,0),MATCH(BK$3-$G28+1,FinancialInputs!$204:$204,0)),0)*$J28</f>
        <v>#N/A</v>
      </c>
      <c r="BL28" s="199" t="e">
        <f>IFERROR(INDEX(FinancialInputs!$204:$242,MATCH($H28, FinancialInputs!$E$204:$E$242,0),MATCH(BL$3-$G28+1,FinancialInputs!$204:$204,0)),0)*$J28</f>
        <v>#N/A</v>
      </c>
      <c r="BM28" s="199" t="e">
        <f>IFERROR(INDEX(FinancialInputs!$204:$242,MATCH($H28, FinancialInputs!$E$204:$E$242,0),MATCH(BM$3-$G28+1,FinancialInputs!$204:$204,0)),0)*$J28</f>
        <v>#N/A</v>
      </c>
      <c r="BN28" s="199" t="e">
        <f>IFERROR(INDEX(FinancialInputs!$204:$242,MATCH($H28, FinancialInputs!$E$204:$E$242,0),MATCH(BN$3-$G28+1,FinancialInputs!$204:$204,0)),0)*$J28</f>
        <v>#N/A</v>
      </c>
      <c r="BO28" s="199" t="e">
        <f>IFERROR(INDEX(FinancialInputs!$204:$242,MATCH($H28, FinancialInputs!$E$204:$E$242,0),MATCH(BO$3-$G28+1,FinancialInputs!$204:$204,0)),0)*$J28</f>
        <v>#N/A</v>
      </c>
      <c r="BP28" s="199" t="e">
        <f>IFERROR(INDEX(FinancialInputs!$204:$242,MATCH($H28, FinancialInputs!$E$204:$E$242,0),MATCH(BP$3-$G28+1,FinancialInputs!$204:$204,0)),0)*$J28</f>
        <v>#N/A</v>
      </c>
      <c r="BQ28" s="199" t="e">
        <f>IFERROR(INDEX(FinancialInputs!$204:$242,MATCH($H28, FinancialInputs!$E$204:$E$242,0),MATCH(BQ$3-$G28+1,FinancialInputs!$204:$204,0)),0)*$J28</f>
        <v>#N/A</v>
      </c>
      <c r="BR28" s="199" t="e">
        <f>IFERROR(INDEX(FinancialInputs!$204:$242,MATCH($H28, FinancialInputs!$E$204:$E$242,0),MATCH(BR$3-$G28+1,FinancialInputs!$204:$204,0)),0)*$J28</f>
        <v>#N/A</v>
      </c>
      <c r="BS28" s="199" t="e">
        <f>IFERROR(INDEX(FinancialInputs!$204:$242,MATCH($H28, FinancialInputs!$E$204:$E$242,0),MATCH(BS$3-$G28+1,FinancialInputs!$204:$204,0)),0)*$J28</f>
        <v>#N/A</v>
      </c>
      <c r="BT28" s="199" t="e">
        <f>IFERROR(INDEX(FinancialInputs!$204:$242,MATCH($H28, FinancialInputs!$E$204:$E$242,0),MATCH(BT$3-$G28+1,FinancialInputs!$204:$204,0)),0)*$J28</f>
        <v>#N/A</v>
      </c>
      <c r="BU28" s="199" t="e">
        <f>IFERROR(INDEX(FinancialInputs!$204:$242,MATCH($H28, FinancialInputs!$E$204:$E$242,0),MATCH(BU$3-$G28+1,FinancialInputs!$204:$204,0)),0)*$J28</f>
        <v>#N/A</v>
      </c>
      <c r="BV28" s="199" t="e">
        <f>IFERROR(INDEX(FinancialInputs!$204:$242,MATCH($H28, FinancialInputs!$E$204:$E$242,0),MATCH(BV$3-$G28+1,FinancialInputs!$204:$204,0)),0)*$J28</f>
        <v>#N/A</v>
      </c>
      <c r="BW28" s="199" t="e">
        <f>IFERROR(INDEX(FinancialInputs!$204:$242,MATCH($H28, FinancialInputs!$E$204:$E$242,0),MATCH(BW$3-$G28+1,FinancialInputs!$204:$204,0)),0)*$J28</f>
        <v>#N/A</v>
      </c>
      <c r="BX28" s="199" t="e">
        <f>IFERROR(INDEX(FinancialInputs!$204:$242,MATCH($H28, FinancialInputs!$E$204:$E$242,0),MATCH(BX$3-$G28+1,FinancialInputs!$204:$204,0)),0)*$J28</f>
        <v>#N/A</v>
      </c>
      <c r="BY28" s="199" t="e">
        <f>IFERROR(INDEX(FinancialInputs!$204:$242,MATCH($H28, FinancialInputs!$E$204:$E$242,0),MATCH(BY$3-$G28+1,FinancialInputs!$204:$204,0)),0)*$J28</f>
        <v>#N/A</v>
      </c>
      <c r="BZ28" s="199" t="e">
        <f>IFERROR(INDEX(FinancialInputs!$204:$242,MATCH($H28, FinancialInputs!$E$204:$E$242,0),MATCH(BZ$3-$G28+1,FinancialInputs!$204:$204,0)),0)*$J28</f>
        <v>#N/A</v>
      </c>
      <c r="CA28" s="199" t="e">
        <f>IFERROR(INDEX(FinancialInputs!$204:$242,MATCH($H28, FinancialInputs!$E$204:$E$242,0),MATCH(CA$3-$G28+1,FinancialInputs!$204:$204,0)),0)*$J28</f>
        <v>#N/A</v>
      </c>
      <c r="CB28" s="199" t="e">
        <f>IFERROR(INDEX(FinancialInputs!$204:$242,MATCH($H28, FinancialInputs!$E$204:$E$242,0),MATCH(CB$3-$G28+1,FinancialInputs!$204:$204,0)),0)*$J28</f>
        <v>#N/A</v>
      </c>
      <c r="CC28" s="199" t="e">
        <f>IFERROR(INDEX(FinancialInputs!$204:$242,MATCH($H28, FinancialInputs!$E$204:$E$242,0),MATCH(CC$3-$G28+1,FinancialInputs!$204:$204,0)),0)*$J28</f>
        <v>#N/A</v>
      </c>
      <c r="CD28" s="199" t="e">
        <f>IFERROR(INDEX(FinancialInputs!$204:$242,MATCH($H28, FinancialInputs!$E$204:$E$242,0),MATCH(CD$3-$G28+1,FinancialInputs!$204:$204,0)),0)*$J28</f>
        <v>#N/A</v>
      </c>
      <c r="CE28" s="199" t="e">
        <f>IFERROR(INDEX(FinancialInputs!$204:$242,MATCH($H28, FinancialInputs!$E$204:$E$242,0),MATCH(CE$3-$G28+1,FinancialInputs!$204:$204,0)),0)*$J28</f>
        <v>#N/A</v>
      </c>
      <c r="CF28" s="199" t="e">
        <f>IFERROR(INDEX(FinancialInputs!$204:$242,MATCH($H28, FinancialInputs!$E$204:$E$242,0),MATCH(CF$3-$G28+1,FinancialInputs!$204:$204,0)),0)*$J28</f>
        <v>#N/A</v>
      </c>
      <c r="CG28" s="199" t="e">
        <f>IFERROR(INDEX(FinancialInputs!$204:$242,MATCH($H28, FinancialInputs!$E$204:$E$242,0),MATCH(CG$3-$G28+1,FinancialInputs!$204:$204,0)),0)*$J28</f>
        <v>#N/A</v>
      </c>
      <c r="CH28" s="199" t="e">
        <f>IFERROR(INDEX(FinancialInputs!$204:$242,MATCH($H28, FinancialInputs!$E$204:$E$242,0),MATCH(CH$3-$G28+1,FinancialInputs!$204:$204,0)),0)*$J28</f>
        <v>#N/A</v>
      </c>
      <c r="CI28" s="199" t="e">
        <f>IFERROR(INDEX(FinancialInputs!$204:$242,MATCH($H28, FinancialInputs!$E$204:$E$242,0),MATCH(CI$3-$G28+1,FinancialInputs!$204:$204,0)),0)*$J28</f>
        <v>#N/A</v>
      </c>
      <c r="CJ28" s="199" t="e">
        <f>IFERROR(INDEX(FinancialInputs!$204:$242,MATCH($H28, FinancialInputs!$E$204:$E$242,0),MATCH(CJ$3-$G28+1,FinancialInputs!$204:$204,0)),0)*$J28</f>
        <v>#N/A</v>
      </c>
      <c r="CK28" s="199" t="e">
        <f>IFERROR(INDEX(FinancialInputs!$204:$242,MATCH($H28, FinancialInputs!$E$204:$E$242,0),MATCH(CK$3-$G28+1,FinancialInputs!$204:$204,0)),0)*$J28</f>
        <v>#N/A</v>
      </c>
      <c r="CL28" s="199" t="e">
        <f>IFERROR(INDEX(FinancialInputs!$204:$242,MATCH($H28, FinancialInputs!$E$204:$E$242,0),MATCH(CL$3-$G28+1,FinancialInputs!$204:$204,0)),0)*$J28</f>
        <v>#N/A</v>
      </c>
      <c r="CM28" s="199" t="e">
        <f>IFERROR(INDEX(FinancialInputs!$204:$242,MATCH($H28, FinancialInputs!$E$204:$E$242,0),MATCH(CM$3-$G28+1,FinancialInputs!$204:$204,0)),0)*$J28</f>
        <v>#N/A</v>
      </c>
      <c r="CN28" s="199" t="e">
        <f>IFERROR(INDEX(FinancialInputs!$204:$242,MATCH($H28, FinancialInputs!$E$204:$E$242,0),MATCH(CN$3-$G28+1,FinancialInputs!$204:$204,0)),0)*$J28</f>
        <v>#N/A</v>
      </c>
      <c r="CO28" s="199" t="e">
        <f>IFERROR(INDEX(FinancialInputs!$204:$242,MATCH($H28, FinancialInputs!$E$204:$E$242,0),MATCH(CO$3-$G28+1,FinancialInputs!$204:$204,0)),0)*$J28</f>
        <v>#N/A</v>
      </c>
      <c r="CP28" s="199" t="e">
        <f>IFERROR(INDEX(FinancialInputs!$204:$242,MATCH($H28, FinancialInputs!$E$204:$E$242,0),MATCH(CP$3-$G28+1,FinancialInputs!$204:$204,0)),0)*$J28</f>
        <v>#N/A</v>
      </c>
      <c r="CQ28" s="199" t="e">
        <f>IFERROR(INDEX(FinancialInputs!$204:$242,MATCH($H28, FinancialInputs!$E$204:$E$242,0),MATCH(CQ$3-$G28+1,FinancialInputs!$204:$204,0)),0)*$J28</f>
        <v>#N/A</v>
      </c>
      <c r="CR28" s="199" t="e">
        <f>IFERROR(INDEX(FinancialInputs!$204:$242,MATCH($H28, FinancialInputs!$E$204:$E$242,0),MATCH(CR$3-$G28+1,FinancialInputs!$204:$204,0)),0)*$J28</f>
        <v>#N/A</v>
      </c>
      <c r="CS28" s="199" t="e">
        <f>IFERROR(INDEX(FinancialInputs!$204:$242,MATCH($H28, FinancialInputs!$E$204:$E$242,0),MATCH(CS$3-$G28+1,FinancialInputs!$204:$204,0)),0)*$J28</f>
        <v>#N/A</v>
      </c>
      <c r="CT28" s="199" t="e">
        <f>IFERROR(INDEX(FinancialInputs!$204:$242,MATCH($H28, FinancialInputs!$E$204:$E$242,0),MATCH(CT$3-$G28+1,FinancialInputs!$204:$204,0)),0)*$J28</f>
        <v>#N/A</v>
      </c>
      <c r="CU28" s="199" t="e">
        <f>IFERROR(INDEX(FinancialInputs!$204:$242,MATCH($H28, FinancialInputs!$E$204:$E$242,0),MATCH(CU$3-$G28+1,FinancialInputs!$204:$204,0)),0)*$J28</f>
        <v>#N/A</v>
      </c>
      <c r="CV28" s="199" t="e">
        <f>IFERROR(INDEX(FinancialInputs!$204:$242,MATCH($H28, FinancialInputs!$E$204:$E$242,0),MATCH(CV$3-$G28+1,FinancialInputs!$204:$204,0)),0)*$J28</f>
        <v>#N/A</v>
      </c>
      <c r="CW28" s="135" t="e">
        <f t="shared" si="7"/>
        <v>#N/A</v>
      </c>
      <c r="CX28" s="24"/>
      <c r="CY28" s="24"/>
      <c r="CZ28" s="24"/>
    </row>
    <row r="29" spans="2:104">
      <c r="B29" s="24"/>
      <c r="C29" s="24"/>
      <c r="D29" s="24"/>
      <c r="E29" s="1" t="s">
        <v>574</v>
      </c>
      <c r="F29" s="24"/>
      <c r="G29" s="1" t="e">
        <f>INDEX(Expenditure!$3:$3,1,MATCH(TRUE,Capitalisation!$115:$115,0))+(COUNTA($E$25:E29)-1)</f>
        <v>#N/A</v>
      </c>
      <c r="H29" s="1" t="e">
        <f>"SLN"&amp;(YEAR(Scenarios!$J$35)+Scenarios!$J$13)-Depreciation!G29</f>
        <v>#N/A</v>
      </c>
      <c r="I29" s="24"/>
      <c r="J29" s="224" t="e" cm="1">
        <f t="array" ref="J29">INDEX(Capitalisation!$128:$128,,MATCH(Depreciation!G29,Expenditure!$3:$3,0))</f>
        <v>#N/A</v>
      </c>
      <c r="K29" s="34"/>
      <c r="L29" s="199" t="e">
        <f>IFERROR(INDEX(FinancialInputs!$204:$242,MATCH($H29, FinancialInputs!$E$204:$E$242,0),MATCH(L$3-$G29+1,FinancialInputs!$204:$204,0)),0)*$J29</f>
        <v>#N/A</v>
      </c>
      <c r="M29" s="199" t="e">
        <f>IFERROR(INDEX(FinancialInputs!$204:$242,MATCH($H29, FinancialInputs!$E$204:$E$242,0),MATCH(M$3-$G29+1,FinancialInputs!$204:$204,0)),0)*$J29</f>
        <v>#N/A</v>
      </c>
      <c r="N29" s="199" t="e">
        <f>IFERROR(INDEX(FinancialInputs!$204:$242,MATCH($H29, FinancialInputs!$E$204:$E$242,0),MATCH(N$3-$G29+1,FinancialInputs!$204:$204,0)),0)*$J29</f>
        <v>#N/A</v>
      </c>
      <c r="O29" s="199" t="e">
        <f>IFERROR(INDEX(FinancialInputs!$204:$242,MATCH($H29, FinancialInputs!$E$204:$E$242,0),MATCH(O$3-$G29+1,FinancialInputs!$204:$204,0)),0)*$J29</f>
        <v>#N/A</v>
      </c>
      <c r="P29" s="199" t="e">
        <f>IFERROR(INDEX(FinancialInputs!$204:$242,MATCH($H29, FinancialInputs!$E$204:$E$242,0),MATCH(P$3-$G29+1,FinancialInputs!$204:$204,0)),0)*$J29</f>
        <v>#N/A</v>
      </c>
      <c r="Q29" s="199" t="e">
        <f>IFERROR(INDEX(FinancialInputs!$204:$242,MATCH($H29, FinancialInputs!$E$204:$E$242,0),MATCH(Q$3-$G29+1,FinancialInputs!$204:$204,0)),0)*$J29</f>
        <v>#N/A</v>
      </c>
      <c r="R29" s="199" t="e">
        <f>IFERROR(INDEX(FinancialInputs!$204:$242,MATCH($H29, FinancialInputs!$E$204:$E$242,0),MATCH(R$3-$G29+1,FinancialInputs!$204:$204,0)),0)*$J29</f>
        <v>#N/A</v>
      </c>
      <c r="S29" s="199" t="e">
        <f>IFERROR(INDEX(FinancialInputs!$204:$242,MATCH($H29, FinancialInputs!$E$204:$E$242,0),MATCH(S$3-$G29+1,FinancialInputs!$204:$204,0)),0)*$J29</f>
        <v>#N/A</v>
      </c>
      <c r="T29" s="199" t="e">
        <f>IFERROR(INDEX(FinancialInputs!$204:$242,MATCH($H29, FinancialInputs!$E$204:$E$242,0),MATCH(T$3-$G29+1,FinancialInputs!$204:$204,0)),0)*$J29</f>
        <v>#N/A</v>
      </c>
      <c r="U29" s="199" t="e">
        <f>IFERROR(INDEX(FinancialInputs!$204:$242,MATCH($H29, FinancialInputs!$E$204:$E$242,0),MATCH(U$3-$G29+1,FinancialInputs!$204:$204,0)),0)*$J29</f>
        <v>#N/A</v>
      </c>
      <c r="V29" s="199" t="e">
        <f>IFERROR(INDEX(FinancialInputs!$204:$242,MATCH($H29, FinancialInputs!$E$204:$E$242,0),MATCH(V$3-$G29+1,FinancialInputs!$204:$204,0)),0)*$J29</f>
        <v>#N/A</v>
      </c>
      <c r="W29" s="199" t="e">
        <f>IFERROR(INDEX(FinancialInputs!$204:$242,MATCH($H29, FinancialInputs!$E$204:$E$242,0),MATCH(W$3-$G29+1,FinancialInputs!$204:$204,0)),0)*$J29</f>
        <v>#N/A</v>
      </c>
      <c r="X29" s="199" t="e">
        <f>IFERROR(INDEX(FinancialInputs!$204:$242,MATCH($H29, FinancialInputs!$E$204:$E$242,0),MATCH(X$3-$G29+1,FinancialInputs!$204:$204,0)),0)*$J29</f>
        <v>#N/A</v>
      </c>
      <c r="Y29" s="199" t="e">
        <f>IFERROR(INDEX(FinancialInputs!$204:$242,MATCH($H29, FinancialInputs!$E$204:$E$242,0),MATCH(Y$3-$G29+1,FinancialInputs!$204:$204,0)),0)*$J29</f>
        <v>#N/A</v>
      </c>
      <c r="Z29" s="199" t="e">
        <f>IFERROR(INDEX(FinancialInputs!$204:$242,MATCH($H29, FinancialInputs!$E$204:$E$242,0),MATCH(Z$3-$G29+1,FinancialInputs!$204:$204,0)),0)*$J29</f>
        <v>#N/A</v>
      </c>
      <c r="AA29" s="199" t="e">
        <f>IFERROR(INDEX(FinancialInputs!$204:$242,MATCH($H29, FinancialInputs!$E$204:$E$242,0),MATCH(AA$3-$G29+1,FinancialInputs!$204:$204,0)),0)*$J29</f>
        <v>#N/A</v>
      </c>
      <c r="AB29" s="199" t="e">
        <f>IFERROR(INDEX(FinancialInputs!$204:$242,MATCH($H29, FinancialInputs!$E$204:$E$242,0),MATCH(AB$3-$G29+1,FinancialInputs!$204:$204,0)),0)*$J29</f>
        <v>#N/A</v>
      </c>
      <c r="AC29" s="199" t="e">
        <f>IFERROR(INDEX(FinancialInputs!$204:$242,MATCH($H29, FinancialInputs!$E$204:$E$242,0),MATCH(AC$3-$G29+1,FinancialInputs!$204:$204,0)),0)*$J29</f>
        <v>#N/A</v>
      </c>
      <c r="AD29" s="199" t="e">
        <f>IFERROR(INDEX(FinancialInputs!$204:$242,MATCH($H29, FinancialInputs!$E$204:$E$242,0),MATCH(AD$3-$G29+1,FinancialInputs!$204:$204,0)),0)*$J29</f>
        <v>#N/A</v>
      </c>
      <c r="AE29" s="199" t="e">
        <f>IFERROR(INDEX(FinancialInputs!$204:$242,MATCH($H29, FinancialInputs!$E$204:$E$242,0),MATCH(AE$3-$G29+1,FinancialInputs!$204:$204,0)),0)*$J29</f>
        <v>#N/A</v>
      </c>
      <c r="AF29" s="199" t="e">
        <f>IFERROR(INDEX(FinancialInputs!$204:$242,MATCH($H29, FinancialInputs!$E$204:$E$242,0),MATCH(AF$3-$G29+1,FinancialInputs!$204:$204,0)),0)*$J29</f>
        <v>#N/A</v>
      </c>
      <c r="AG29" s="199" t="e">
        <f>IFERROR(INDEX(FinancialInputs!$204:$242,MATCH($H29, FinancialInputs!$E$204:$E$242,0),MATCH(AG$3-$G29+1,FinancialInputs!$204:$204,0)),0)*$J29</f>
        <v>#N/A</v>
      </c>
      <c r="AH29" s="199" t="e">
        <f>IFERROR(INDEX(FinancialInputs!$204:$242,MATCH($H29, FinancialInputs!$E$204:$E$242,0),MATCH(AH$3-$G29+1,FinancialInputs!$204:$204,0)),0)*$J29</f>
        <v>#N/A</v>
      </c>
      <c r="AI29" s="199" t="e">
        <f>IFERROR(INDEX(FinancialInputs!$204:$242,MATCH($H29, FinancialInputs!$E$204:$E$242,0),MATCH(AI$3-$G29+1,FinancialInputs!$204:$204,0)),0)*$J29</f>
        <v>#N/A</v>
      </c>
      <c r="AJ29" s="199" t="e">
        <f>IFERROR(INDEX(FinancialInputs!$204:$242,MATCH($H29, FinancialInputs!$E$204:$E$242,0),MATCH(AJ$3-$G29+1,FinancialInputs!$204:$204,0)),0)*$J29</f>
        <v>#N/A</v>
      </c>
      <c r="AK29" s="199" t="e">
        <f>IFERROR(INDEX(FinancialInputs!$204:$242,MATCH($H29, FinancialInputs!$E$204:$E$242,0),MATCH(AK$3-$G29+1,FinancialInputs!$204:$204,0)),0)*$J29</f>
        <v>#N/A</v>
      </c>
      <c r="AL29" s="199" t="e">
        <f>IFERROR(INDEX(FinancialInputs!$204:$242,MATCH($H29, FinancialInputs!$E$204:$E$242,0),MATCH(AL$3-$G29+1,FinancialInputs!$204:$204,0)),0)*$J29</f>
        <v>#N/A</v>
      </c>
      <c r="AM29" s="199" t="e">
        <f>IFERROR(INDEX(FinancialInputs!$204:$242,MATCH($H29, FinancialInputs!$E$204:$E$242,0),MATCH(AM$3-$G29+1,FinancialInputs!$204:$204,0)),0)*$J29</f>
        <v>#N/A</v>
      </c>
      <c r="AN29" s="199" t="e">
        <f>IFERROR(INDEX(FinancialInputs!$204:$242,MATCH($H29, FinancialInputs!$E$204:$E$242,0),MATCH(AN$3-$G29+1,FinancialInputs!$204:$204,0)),0)*$J29</f>
        <v>#N/A</v>
      </c>
      <c r="AO29" s="199" t="e">
        <f>IFERROR(INDEX(FinancialInputs!$204:$242,MATCH($H29, FinancialInputs!$E$204:$E$242,0),MATCH(AO$3-$G29+1,FinancialInputs!$204:$204,0)),0)*$J29</f>
        <v>#N/A</v>
      </c>
      <c r="AP29" s="199" t="e">
        <f>IFERROR(INDEX(FinancialInputs!$204:$242,MATCH($H29, FinancialInputs!$E$204:$E$242,0),MATCH(AP$3-$G29+1,FinancialInputs!$204:$204,0)),0)*$J29</f>
        <v>#N/A</v>
      </c>
      <c r="AQ29" s="199" t="e">
        <f>IFERROR(INDEX(FinancialInputs!$204:$242,MATCH($H29, FinancialInputs!$E$204:$E$242,0),MATCH(AQ$3-$G29+1,FinancialInputs!$204:$204,0)),0)*$J29</f>
        <v>#N/A</v>
      </c>
      <c r="AR29" s="199" t="e">
        <f>IFERROR(INDEX(FinancialInputs!$204:$242,MATCH($H29, FinancialInputs!$E$204:$E$242,0),MATCH(AR$3-$G29+1,FinancialInputs!$204:$204,0)),0)*$J29</f>
        <v>#N/A</v>
      </c>
      <c r="AS29" s="199" t="e">
        <f>IFERROR(INDEX(FinancialInputs!$204:$242,MATCH($H29, FinancialInputs!$E$204:$E$242,0),MATCH(AS$3-$G29+1,FinancialInputs!$204:$204,0)),0)*$J29</f>
        <v>#N/A</v>
      </c>
      <c r="AT29" s="199" t="e">
        <f>IFERROR(INDEX(FinancialInputs!$204:$242,MATCH($H29, FinancialInputs!$E$204:$E$242,0),MATCH(AT$3-$G29+1,FinancialInputs!$204:$204,0)),0)*$J29</f>
        <v>#N/A</v>
      </c>
      <c r="AU29" s="199" t="e">
        <f>IFERROR(INDEX(FinancialInputs!$204:$242,MATCH($H29, FinancialInputs!$E$204:$E$242,0),MATCH(AU$3-$G29+1,FinancialInputs!$204:$204,0)),0)*$J29</f>
        <v>#N/A</v>
      </c>
      <c r="AV29" s="199" t="e">
        <f>IFERROR(INDEX(FinancialInputs!$204:$242,MATCH($H29, FinancialInputs!$E$204:$E$242,0),MATCH(AV$3-$G29+1,FinancialInputs!$204:$204,0)),0)*$J29</f>
        <v>#N/A</v>
      </c>
      <c r="AW29" s="199" t="e">
        <f>IFERROR(INDEX(FinancialInputs!$204:$242,MATCH($H29, FinancialInputs!$E$204:$E$242,0),MATCH(AW$3-$G29+1,FinancialInputs!$204:$204,0)),0)*$J29</f>
        <v>#N/A</v>
      </c>
      <c r="AX29" s="199" t="e">
        <f>IFERROR(INDEX(FinancialInputs!$204:$242,MATCH($H29, FinancialInputs!$E$204:$E$242,0),MATCH(AX$3-$G29+1,FinancialInputs!$204:$204,0)),0)*$J29</f>
        <v>#N/A</v>
      </c>
      <c r="AY29" s="199" t="e">
        <f>IFERROR(INDEX(FinancialInputs!$204:$242,MATCH($H29, FinancialInputs!$E$204:$E$242,0),MATCH(AY$3-$G29+1,FinancialInputs!$204:$204,0)),0)*$J29</f>
        <v>#N/A</v>
      </c>
      <c r="AZ29" s="199" t="e">
        <f>IFERROR(INDEX(FinancialInputs!$204:$242,MATCH($H29, FinancialInputs!$E$204:$E$242,0),MATCH(AZ$3-$G29+1,FinancialInputs!$204:$204,0)),0)*$J29</f>
        <v>#N/A</v>
      </c>
      <c r="BA29" s="199" t="e">
        <f>IFERROR(INDEX(FinancialInputs!$204:$242,MATCH($H29, FinancialInputs!$E$204:$E$242,0),MATCH(BA$3-$G29+1,FinancialInputs!$204:$204,0)),0)*$J29</f>
        <v>#N/A</v>
      </c>
      <c r="BB29" s="199" t="e">
        <f>IFERROR(INDEX(FinancialInputs!$204:$242,MATCH($H29, FinancialInputs!$E$204:$E$242,0),MATCH(BB$3-$G29+1,FinancialInputs!$204:$204,0)),0)*$J29</f>
        <v>#N/A</v>
      </c>
      <c r="BC29" s="199" t="e">
        <f>IFERROR(INDEX(FinancialInputs!$204:$242,MATCH($H29, FinancialInputs!$E$204:$E$242,0),MATCH(BC$3-$G29+1,FinancialInputs!$204:$204,0)),0)*$J29</f>
        <v>#N/A</v>
      </c>
      <c r="BD29" s="199" t="e">
        <f>IFERROR(INDEX(FinancialInputs!$204:$242,MATCH($H29, FinancialInputs!$E$204:$E$242,0),MATCH(BD$3-$G29+1,FinancialInputs!$204:$204,0)),0)*$J29</f>
        <v>#N/A</v>
      </c>
      <c r="BE29" s="199" t="e">
        <f>IFERROR(INDEX(FinancialInputs!$204:$242,MATCH($H29, FinancialInputs!$E$204:$E$242,0),MATCH(BE$3-$G29+1,FinancialInputs!$204:$204,0)),0)*$J29</f>
        <v>#N/A</v>
      </c>
      <c r="BF29" s="199" t="e">
        <f>IFERROR(INDEX(FinancialInputs!$204:$242,MATCH($H29, FinancialInputs!$E$204:$E$242,0),MATCH(BF$3-$G29+1,FinancialInputs!$204:$204,0)),0)*$J29</f>
        <v>#N/A</v>
      </c>
      <c r="BG29" s="199" t="e">
        <f>IFERROR(INDEX(FinancialInputs!$204:$242,MATCH($H29, FinancialInputs!$E$204:$E$242,0),MATCH(BG$3-$G29+1,FinancialInputs!$204:$204,0)),0)*$J29</f>
        <v>#N/A</v>
      </c>
      <c r="BH29" s="199" t="e">
        <f>IFERROR(INDEX(FinancialInputs!$204:$242,MATCH($H29, FinancialInputs!$E$204:$E$242,0),MATCH(BH$3-$G29+1,FinancialInputs!$204:$204,0)),0)*$J29</f>
        <v>#N/A</v>
      </c>
      <c r="BI29" s="199" t="e">
        <f>IFERROR(INDEX(FinancialInputs!$204:$242,MATCH($H29, FinancialInputs!$E$204:$E$242,0),MATCH(BI$3-$G29+1,FinancialInputs!$204:$204,0)),0)*$J29</f>
        <v>#N/A</v>
      </c>
      <c r="BJ29" s="199" t="e">
        <f>IFERROR(INDEX(FinancialInputs!$204:$242,MATCH($H29, FinancialInputs!$E$204:$E$242,0),MATCH(BJ$3-$G29+1,FinancialInputs!$204:$204,0)),0)*$J29</f>
        <v>#N/A</v>
      </c>
      <c r="BK29" s="199" t="e">
        <f>IFERROR(INDEX(FinancialInputs!$204:$242,MATCH($H29, FinancialInputs!$E$204:$E$242,0),MATCH(BK$3-$G29+1,FinancialInputs!$204:$204,0)),0)*$J29</f>
        <v>#N/A</v>
      </c>
      <c r="BL29" s="199" t="e">
        <f>IFERROR(INDEX(FinancialInputs!$204:$242,MATCH($H29, FinancialInputs!$E$204:$E$242,0),MATCH(BL$3-$G29+1,FinancialInputs!$204:$204,0)),0)*$J29</f>
        <v>#N/A</v>
      </c>
      <c r="BM29" s="199" t="e">
        <f>IFERROR(INDEX(FinancialInputs!$204:$242,MATCH($H29, FinancialInputs!$E$204:$E$242,0),MATCH(BM$3-$G29+1,FinancialInputs!$204:$204,0)),0)*$J29</f>
        <v>#N/A</v>
      </c>
      <c r="BN29" s="199" t="e">
        <f>IFERROR(INDEX(FinancialInputs!$204:$242,MATCH($H29, FinancialInputs!$E$204:$E$242,0),MATCH(BN$3-$G29+1,FinancialInputs!$204:$204,0)),0)*$J29</f>
        <v>#N/A</v>
      </c>
      <c r="BO29" s="199" t="e">
        <f>IFERROR(INDEX(FinancialInputs!$204:$242,MATCH($H29, FinancialInputs!$E$204:$E$242,0),MATCH(BO$3-$G29+1,FinancialInputs!$204:$204,0)),0)*$J29</f>
        <v>#N/A</v>
      </c>
      <c r="BP29" s="199" t="e">
        <f>IFERROR(INDEX(FinancialInputs!$204:$242,MATCH($H29, FinancialInputs!$E$204:$E$242,0),MATCH(BP$3-$G29+1,FinancialInputs!$204:$204,0)),0)*$J29</f>
        <v>#N/A</v>
      </c>
      <c r="BQ29" s="199" t="e">
        <f>IFERROR(INDEX(FinancialInputs!$204:$242,MATCH($H29, FinancialInputs!$E$204:$E$242,0),MATCH(BQ$3-$G29+1,FinancialInputs!$204:$204,0)),0)*$J29</f>
        <v>#N/A</v>
      </c>
      <c r="BR29" s="199" t="e">
        <f>IFERROR(INDEX(FinancialInputs!$204:$242,MATCH($H29, FinancialInputs!$E$204:$E$242,0),MATCH(BR$3-$G29+1,FinancialInputs!$204:$204,0)),0)*$J29</f>
        <v>#N/A</v>
      </c>
      <c r="BS29" s="199" t="e">
        <f>IFERROR(INDEX(FinancialInputs!$204:$242,MATCH($H29, FinancialInputs!$E$204:$E$242,0),MATCH(BS$3-$G29+1,FinancialInputs!$204:$204,0)),0)*$J29</f>
        <v>#N/A</v>
      </c>
      <c r="BT29" s="199" t="e">
        <f>IFERROR(INDEX(FinancialInputs!$204:$242,MATCH($H29, FinancialInputs!$E$204:$E$242,0),MATCH(BT$3-$G29+1,FinancialInputs!$204:$204,0)),0)*$J29</f>
        <v>#N/A</v>
      </c>
      <c r="BU29" s="199" t="e">
        <f>IFERROR(INDEX(FinancialInputs!$204:$242,MATCH($H29, FinancialInputs!$E$204:$E$242,0),MATCH(BU$3-$G29+1,FinancialInputs!$204:$204,0)),0)*$J29</f>
        <v>#N/A</v>
      </c>
      <c r="BV29" s="199" t="e">
        <f>IFERROR(INDEX(FinancialInputs!$204:$242,MATCH($H29, FinancialInputs!$E$204:$E$242,0),MATCH(BV$3-$G29+1,FinancialInputs!$204:$204,0)),0)*$J29</f>
        <v>#N/A</v>
      </c>
      <c r="BW29" s="199" t="e">
        <f>IFERROR(INDEX(FinancialInputs!$204:$242,MATCH($H29, FinancialInputs!$E$204:$E$242,0),MATCH(BW$3-$G29+1,FinancialInputs!$204:$204,0)),0)*$J29</f>
        <v>#N/A</v>
      </c>
      <c r="BX29" s="199" t="e">
        <f>IFERROR(INDEX(FinancialInputs!$204:$242,MATCH($H29, FinancialInputs!$E$204:$E$242,0),MATCH(BX$3-$G29+1,FinancialInputs!$204:$204,0)),0)*$J29</f>
        <v>#N/A</v>
      </c>
      <c r="BY29" s="199" t="e">
        <f>IFERROR(INDEX(FinancialInputs!$204:$242,MATCH($H29, FinancialInputs!$E$204:$E$242,0),MATCH(BY$3-$G29+1,FinancialInputs!$204:$204,0)),0)*$J29</f>
        <v>#N/A</v>
      </c>
      <c r="BZ29" s="199" t="e">
        <f>IFERROR(INDEX(FinancialInputs!$204:$242,MATCH($H29, FinancialInputs!$E$204:$E$242,0),MATCH(BZ$3-$G29+1,FinancialInputs!$204:$204,0)),0)*$J29</f>
        <v>#N/A</v>
      </c>
      <c r="CA29" s="199" t="e">
        <f>IFERROR(INDEX(FinancialInputs!$204:$242,MATCH($H29, FinancialInputs!$E$204:$E$242,0),MATCH(CA$3-$G29+1,FinancialInputs!$204:$204,0)),0)*$J29</f>
        <v>#N/A</v>
      </c>
      <c r="CB29" s="199" t="e">
        <f>IFERROR(INDEX(FinancialInputs!$204:$242,MATCH($H29, FinancialInputs!$E$204:$E$242,0),MATCH(CB$3-$G29+1,FinancialInputs!$204:$204,0)),0)*$J29</f>
        <v>#N/A</v>
      </c>
      <c r="CC29" s="199" t="e">
        <f>IFERROR(INDEX(FinancialInputs!$204:$242,MATCH($H29, FinancialInputs!$E$204:$E$242,0),MATCH(CC$3-$G29+1,FinancialInputs!$204:$204,0)),0)*$J29</f>
        <v>#N/A</v>
      </c>
      <c r="CD29" s="199" t="e">
        <f>IFERROR(INDEX(FinancialInputs!$204:$242,MATCH($H29, FinancialInputs!$E$204:$E$242,0),MATCH(CD$3-$G29+1,FinancialInputs!$204:$204,0)),0)*$J29</f>
        <v>#N/A</v>
      </c>
      <c r="CE29" s="199" t="e">
        <f>IFERROR(INDEX(FinancialInputs!$204:$242,MATCH($H29, FinancialInputs!$E$204:$E$242,0),MATCH(CE$3-$G29+1,FinancialInputs!$204:$204,0)),0)*$J29</f>
        <v>#N/A</v>
      </c>
      <c r="CF29" s="199" t="e">
        <f>IFERROR(INDEX(FinancialInputs!$204:$242,MATCH($H29, FinancialInputs!$E$204:$E$242,0),MATCH(CF$3-$G29+1,FinancialInputs!$204:$204,0)),0)*$J29</f>
        <v>#N/A</v>
      </c>
      <c r="CG29" s="199" t="e">
        <f>IFERROR(INDEX(FinancialInputs!$204:$242,MATCH($H29, FinancialInputs!$E$204:$E$242,0),MATCH(CG$3-$G29+1,FinancialInputs!$204:$204,0)),0)*$J29</f>
        <v>#N/A</v>
      </c>
      <c r="CH29" s="199" t="e">
        <f>IFERROR(INDEX(FinancialInputs!$204:$242,MATCH($H29, FinancialInputs!$E$204:$E$242,0),MATCH(CH$3-$G29+1,FinancialInputs!$204:$204,0)),0)*$J29</f>
        <v>#N/A</v>
      </c>
      <c r="CI29" s="199" t="e">
        <f>IFERROR(INDEX(FinancialInputs!$204:$242,MATCH($H29, FinancialInputs!$E$204:$E$242,0),MATCH(CI$3-$G29+1,FinancialInputs!$204:$204,0)),0)*$J29</f>
        <v>#N/A</v>
      </c>
      <c r="CJ29" s="199" t="e">
        <f>IFERROR(INDEX(FinancialInputs!$204:$242,MATCH($H29, FinancialInputs!$E$204:$E$242,0),MATCH(CJ$3-$G29+1,FinancialInputs!$204:$204,0)),0)*$J29</f>
        <v>#N/A</v>
      </c>
      <c r="CK29" s="199" t="e">
        <f>IFERROR(INDEX(FinancialInputs!$204:$242,MATCH($H29, FinancialInputs!$E$204:$E$242,0),MATCH(CK$3-$G29+1,FinancialInputs!$204:$204,0)),0)*$J29</f>
        <v>#N/A</v>
      </c>
      <c r="CL29" s="199" t="e">
        <f>IFERROR(INDEX(FinancialInputs!$204:$242,MATCH($H29, FinancialInputs!$E$204:$E$242,0),MATCH(CL$3-$G29+1,FinancialInputs!$204:$204,0)),0)*$J29</f>
        <v>#N/A</v>
      </c>
      <c r="CM29" s="199" t="e">
        <f>IFERROR(INDEX(FinancialInputs!$204:$242,MATCH($H29, FinancialInputs!$E$204:$E$242,0),MATCH(CM$3-$G29+1,FinancialInputs!$204:$204,0)),0)*$J29</f>
        <v>#N/A</v>
      </c>
      <c r="CN29" s="199" t="e">
        <f>IFERROR(INDEX(FinancialInputs!$204:$242,MATCH($H29, FinancialInputs!$E$204:$E$242,0),MATCH(CN$3-$G29+1,FinancialInputs!$204:$204,0)),0)*$J29</f>
        <v>#N/A</v>
      </c>
      <c r="CO29" s="199" t="e">
        <f>IFERROR(INDEX(FinancialInputs!$204:$242,MATCH($H29, FinancialInputs!$E$204:$E$242,0),MATCH(CO$3-$G29+1,FinancialInputs!$204:$204,0)),0)*$J29</f>
        <v>#N/A</v>
      </c>
      <c r="CP29" s="199" t="e">
        <f>IFERROR(INDEX(FinancialInputs!$204:$242,MATCH($H29, FinancialInputs!$E$204:$E$242,0),MATCH(CP$3-$G29+1,FinancialInputs!$204:$204,0)),0)*$J29</f>
        <v>#N/A</v>
      </c>
      <c r="CQ29" s="199" t="e">
        <f>IFERROR(INDEX(FinancialInputs!$204:$242,MATCH($H29, FinancialInputs!$E$204:$E$242,0),MATCH(CQ$3-$G29+1,FinancialInputs!$204:$204,0)),0)*$J29</f>
        <v>#N/A</v>
      </c>
      <c r="CR29" s="199" t="e">
        <f>IFERROR(INDEX(FinancialInputs!$204:$242,MATCH($H29, FinancialInputs!$E$204:$E$242,0),MATCH(CR$3-$G29+1,FinancialInputs!$204:$204,0)),0)*$J29</f>
        <v>#N/A</v>
      </c>
      <c r="CS29" s="199" t="e">
        <f>IFERROR(INDEX(FinancialInputs!$204:$242,MATCH($H29, FinancialInputs!$E$204:$E$242,0),MATCH(CS$3-$G29+1,FinancialInputs!$204:$204,0)),0)*$J29</f>
        <v>#N/A</v>
      </c>
      <c r="CT29" s="199" t="e">
        <f>IFERROR(INDEX(FinancialInputs!$204:$242,MATCH($H29, FinancialInputs!$E$204:$E$242,0),MATCH(CT$3-$G29+1,FinancialInputs!$204:$204,0)),0)*$J29</f>
        <v>#N/A</v>
      </c>
      <c r="CU29" s="199" t="e">
        <f>IFERROR(INDEX(FinancialInputs!$204:$242,MATCH($H29, FinancialInputs!$E$204:$E$242,0),MATCH(CU$3-$G29+1,FinancialInputs!$204:$204,0)),0)*$J29</f>
        <v>#N/A</v>
      </c>
      <c r="CV29" s="199" t="e">
        <f>IFERROR(INDEX(FinancialInputs!$204:$242,MATCH($H29, FinancialInputs!$E$204:$E$242,0),MATCH(CV$3-$G29+1,FinancialInputs!$204:$204,0)),0)*$J29</f>
        <v>#N/A</v>
      </c>
      <c r="CW29" s="135" t="e">
        <f t="shared" si="7"/>
        <v>#N/A</v>
      </c>
      <c r="CX29" s="24"/>
      <c r="CY29" s="24"/>
      <c r="CZ29" s="24"/>
    </row>
    <row r="30" spans="2:104">
      <c r="B30" s="24"/>
      <c r="C30" s="24"/>
      <c r="D30" s="24"/>
      <c r="E30" s="1" t="s">
        <v>574</v>
      </c>
      <c r="F30" s="24"/>
      <c r="G30" s="1" t="e">
        <f>INDEX(Expenditure!$3:$3,1,MATCH(TRUE,Capitalisation!$115:$115,0))+(COUNTA($E$25:E30)-1)</f>
        <v>#N/A</v>
      </c>
      <c r="H30" s="1" t="e">
        <f>"SLN"&amp;(YEAR(Scenarios!$J$35)+Scenarios!$J$13)-Depreciation!G30</f>
        <v>#N/A</v>
      </c>
      <c r="I30" s="24"/>
      <c r="J30" s="224" t="e" cm="1">
        <f t="array" ref="J30">INDEX(Capitalisation!$128:$128,,MATCH(Depreciation!G30,Expenditure!$3:$3,0))</f>
        <v>#N/A</v>
      </c>
      <c r="K30" s="34"/>
      <c r="L30" s="199" t="e">
        <f>IFERROR(INDEX(FinancialInputs!$204:$242,MATCH($H30, FinancialInputs!$E$204:$E$242,0),MATCH(L$3-$G30+1,FinancialInputs!$204:$204,0)),0)*$J30</f>
        <v>#N/A</v>
      </c>
      <c r="M30" s="199" t="e">
        <f>IFERROR(INDEX(FinancialInputs!$204:$242,MATCH($H30, FinancialInputs!$E$204:$E$242,0),MATCH(M$3-$G30+1,FinancialInputs!$204:$204,0)),0)*$J30</f>
        <v>#N/A</v>
      </c>
      <c r="N30" s="199" t="e">
        <f>IFERROR(INDEX(FinancialInputs!$204:$242,MATCH($H30, FinancialInputs!$E$204:$E$242,0),MATCH(N$3-$G30+1,FinancialInputs!$204:$204,0)),0)*$J30</f>
        <v>#N/A</v>
      </c>
      <c r="O30" s="199" t="e">
        <f>IFERROR(INDEX(FinancialInputs!$204:$242,MATCH($H30, FinancialInputs!$E$204:$E$242,0),MATCH(O$3-$G30+1,FinancialInputs!$204:$204,0)),0)*$J30</f>
        <v>#N/A</v>
      </c>
      <c r="P30" s="199" t="e">
        <f>IFERROR(INDEX(FinancialInputs!$204:$242,MATCH($H30, FinancialInputs!$E$204:$E$242,0),MATCH(P$3-$G30+1,FinancialInputs!$204:$204,0)),0)*$J30</f>
        <v>#N/A</v>
      </c>
      <c r="Q30" s="199" t="e">
        <f>IFERROR(INDEX(FinancialInputs!$204:$242,MATCH($H30, FinancialInputs!$E$204:$E$242,0),MATCH(Q$3-$G30+1,FinancialInputs!$204:$204,0)),0)*$J30</f>
        <v>#N/A</v>
      </c>
      <c r="R30" s="199" t="e">
        <f>IFERROR(INDEX(FinancialInputs!$204:$242,MATCH($H30, FinancialInputs!$E$204:$E$242,0),MATCH(R$3-$G30+1,FinancialInputs!$204:$204,0)),0)*$J30</f>
        <v>#N/A</v>
      </c>
      <c r="S30" s="199" t="e">
        <f>IFERROR(INDEX(FinancialInputs!$204:$242,MATCH($H30, FinancialInputs!$E$204:$E$242,0),MATCH(S$3-$G30+1,FinancialInputs!$204:$204,0)),0)*$J30</f>
        <v>#N/A</v>
      </c>
      <c r="T30" s="199" t="e">
        <f>IFERROR(INDEX(FinancialInputs!$204:$242,MATCH($H30, FinancialInputs!$E$204:$E$242,0),MATCH(T$3-$G30+1,FinancialInputs!$204:$204,0)),0)*$J30</f>
        <v>#N/A</v>
      </c>
      <c r="U30" s="199" t="e">
        <f>IFERROR(INDEX(FinancialInputs!$204:$242,MATCH($H30, FinancialInputs!$E$204:$E$242,0),MATCH(U$3-$G30+1,FinancialInputs!$204:$204,0)),0)*$J30</f>
        <v>#N/A</v>
      </c>
      <c r="V30" s="199" t="e">
        <f>IFERROR(INDEX(FinancialInputs!$204:$242,MATCH($H30, FinancialInputs!$E$204:$E$242,0),MATCH(V$3-$G30+1,FinancialInputs!$204:$204,0)),0)*$J30</f>
        <v>#N/A</v>
      </c>
      <c r="W30" s="199" t="e">
        <f>IFERROR(INDEX(FinancialInputs!$204:$242,MATCH($H30, FinancialInputs!$E$204:$E$242,0),MATCH(W$3-$G30+1,FinancialInputs!$204:$204,0)),0)*$J30</f>
        <v>#N/A</v>
      </c>
      <c r="X30" s="199" t="e">
        <f>IFERROR(INDEX(FinancialInputs!$204:$242,MATCH($H30, FinancialInputs!$E$204:$E$242,0),MATCH(X$3-$G30+1,FinancialInputs!$204:$204,0)),0)*$J30</f>
        <v>#N/A</v>
      </c>
      <c r="Y30" s="199" t="e">
        <f>IFERROR(INDEX(FinancialInputs!$204:$242,MATCH($H30, FinancialInputs!$E$204:$E$242,0),MATCH(Y$3-$G30+1,FinancialInputs!$204:$204,0)),0)*$J30</f>
        <v>#N/A</v>
      </c>
      <c r="Z30" s="199" t="e">
        <f>IFERROR(INDEX(FinancialInputs!$204:$242,MATCH($H30, FinancialInputs!$E$204:$E$242,0),MATCH(Z$3-$G30+1,FinancialInputs!$204:$204,0)),0)*$J30</f>
        <v>#N/A</v>
      </c>
      <c r="AA30" s="199" t="e">
        <f>IFERROR(INDEX(FinancialInputs!$204:$242,MATCH($H30, FinancialInputs!$E$204:$E$242,0),MATCH(AA$3-$G30+1,FinancialInputs!$204:$204,0)),0)*$J30</f>
        <v>#N/A</v>
      </c>
      <c r="AB30" s="199" t="e">
        <f>IFERROR(INDEX(FinancialInputs!$204:$242,MATCH($H30, FinancialInputs!$E$204:$E$242,0),MATCH(AB$3-$G30+1,FinancialInputs!$204:$204,0)),0)*$J30</f>
        <v>#N/A</v>
      </c>
      <c r="AC30" s="199" t="e">
        <f>IFERROR(INDEX(FinancialInputs!$204:$242,MATCH($H30, FinancialInputs!$E$204:$E$242,0),MATCH(AC$3-$G30+1,FinancialInputs!$204:$204,0)),0)*$J30</f>
        <v>#N/A</v>
      </c>
      <c r="AD30" s="199" t="e">
        <f>IFERROR(INDEX(FinancialInputs!$204:$242,MATCH($H30, FinancialInputs!$E$204:$E$242,0),MATCH(AD$3-$G30+1,FinancialInputs!$204:$204,0)),0)*$J30</f>
        <v>#N/A</v>
      </c>
      <c r="AE30" s="199" t="e">
        <f>IFERROR(INDEX(FinancialInputs!$204:$242,MATCH($H30, FinancialInputs!$E$204:$E$242,0),MATCH(AE$3-$G30+1,FinancialInputs!$204:$204,0)),0)*$J30</f>
        <v>#N/A</v>
      </c>
      <c r="AF30" s="199" t="e">
        <f>IFERROR(INDEX(FinancialInputs!$204:$242,MATCH($H30, FinancialInputs!$E$204:$E$242,0),MATCH(AF$3-$G30+1,FinancialInputs!$204:$204,0)),0)*$J30</f>
        <v>#N/A</v>
      </c>
      <c r="AG30" s="199" t="e">
        <f>IFERROR(INDEX(FinancialInputs!$204:$242,MATCH($H30, FinancialInputs!$E$204:$E$242,0),MATCH(AG$3-$G30+1,FinancialInputs!$204:$204,0)),0)*$J30</f>
        <v>#N/A</v>
      </c>
      <c r="AH30" s="199" t="e">
        <f>IFERROR(INDEX(FinancialInputs!$204:$242,MATCH($H30, FinancialInputs!$E$204:$E$242,0),MATCH(AH$3-$G30+1,FinancialInputs!$204:$204,0)),0)*$J30</f>
        <v>#N/A</v>
      </c>
      <c r="AI30" s="199" t="e">
        <f>IFERROR(INDEX(FinancialInputs!$204:$242,MATCH($H30, FinancialInputs!$E$204:$E$242,0),MATCH(AI$3-$G30+1,FinancialInputs!$204:$204,0)),0)*$J30</f>
        <v>#N/A</v>
      </c>
      <c r="AJ30" s="199" t="e">
        <f>IFERROR(INDEX(FinancialInputs!$204:$242,MATCH($H30, FinancialInputs!$E$204:$E$242,0),MATCH(AJ$3-$G30+1,FinancialInputs!$204:$204,0)),0)*$J30</f>
        <v>#N/A</v>
      </c>
      <c r="AK30" s="199" t="e">
        <f>IFERROR(INDEX(FinancialInputs!$204:$242,MATCH($H30, FinancialInputs!$E$204:$E$242,0),MATCH(AK$3-$G30+1,FinancialInputs!$204:$204,0)),0)*$J30</f>
        <v>#N/A</v>
      </c>
      <c r="AL30" s="199" t="e">
        <f>IFERROR(INDEX(FinancialInputs!$204:$242,MATCH($H30, FinancialInputs!$E$204:$E$242,0),MATCH(AL$3-$G30+1,FinancialInputs!$204:$204,0)),0)*$J30</f>
        <v>#N/A</v>
      </c>
      <c r="AM30" s="199" t="e">
        <f>IFERROR(INDEX(FinancialInputs!$204:$242,MATCH($H30, FinancialInputs!$E$204:$E$242,0),MATCH(AM$3-$G30+1,FinancialInputs!$204:$204,0)),0)*$J30</f>
        <v>#N/A</v>
      </c>
      <c r="AN30" s="199" t="e">
        <f>IFERROR(INDEX(FinancialInputs!$204:$242,MATCH($H30, FinancialInputs!$E$204:$E$242,0),MATCH(AN$3-$G30+1,FinancialInputs!$204:$204,0)),0)*$J30</f>
        <v>#N/A</v>
      </c>
      <c r="AO30" s="199" t="e">
        <f>IFERROR(INDEX(FinancialInputs!$204:$242,MATCH($H30, FinancialInputs!$E$204:$E$242,0),MATCH(AO$3-$G30+1,FinancialInputs!$204:$204,0)),0)*$J30</f>
        <v>#N/A</v>
      </c>
      <c r="AP30" s="199" t="e">
        <f>IFERROR(INDEX(FinancialInputs!$204:$242,MATCH($H30, FinancialInputs!$E$204:$E$242,0),MATCH(AP$3-$G30+1,FinancialInputs!$204:$204,0)),0)*$J30</f>
        <v>#N/A</v>
      </c>
      <c r="AQ30" s="199" t="e">
        <f>IFERROR(INDEX(FinancialInputs!$204:$242,MATCH($H30, FinancialInputs!$E$204:$E$242,0),MATCH(AQ$3-$G30+1,FinancialInputs!$204:$204,0)),0)*$J30</f>
        <v>#N/A</v>
      </c>
      <c r="AR30" s="199" t="e">
        <f>IFERROR(INDEX(FinancialInputs!$204:$242,MATCH($H30, FinancialInputs!$E$204:$E$242,0),MATCH(AR$3-$G30+1,FinancialInputs!$204:$204,0)),0)*$J30</f>
        <v>#N/A</v>
      </c>
      <c r="AS30" s="199" t="e">
        <f>IFERROR(INDEX(FinancialInputs!$204:$242,MATCH($H30, FinancialInputs!$E$204:$E$242,0),MATCH(AS$3-$G30+1,FinancialInputs!$204:$204,0)),0)*$J30</f>
        <v>#N/A</v>
      </c>
      <c r="AT30" s="199" t="e">
        <f>IFERROR(INDEX(FinancialInputs!$204:$242,MATCH($H30, FinancialInputs!$E$204:$E$242,0),MATCH(AT$3-$G30+1,FinancialInputs!$204:$204,0)),0)*$J30</f>
        <v>#N/A</v>
      </c>
      <c r="AU30" s="199" t="e">
        <f>IFERROR(INDEX(FinancialInputs!$204:$242,MATCH($H30, FinancialInputs!$E$204:$E$242,0),MATCH(AU$3-$G30+1,FinancialInputs!$204:$204,0)),0)*$J30</f>
        <v>#N/A</v>
      </c>
      <c r="AV30" s="199" t="e">
        <f>IFERROR(INDEX(FinancialInputs!$204:$242,MATCH($H30, FinancialInputs!$E$204:$E$242,0),MATCH(AV$3-$G30+1,FinancialInputs!$204:$204,0)),0)*$J30</f>
        <v>#N/A</v>
      </c>
      <c r="AW30" s="199" t="e">
        <f>IFERROR(INDEX(FinancialInputs!$204:$242,MATCH($H30, FinancialInputs!$E$204:$E$242,0),MATCH(AW$3-$G30+1,FinancialInputs!$204:$204,0)),0)*$J30</f>
        <v>#N/A</v>
      </c>
      <c r="AX30" s="199" t="e">
        <f>IFERROR(INDEX(FinancialInputs!$204:$242,MATCH($H30, FinancialInputs!$E$204:$E$242,0),MATCH(AX$3-$G30+1,FinancialInputs!$204:$204,0)),0)*$J30</f>
        <v>#N/A</v>
      </c>
      <c r="AY30" s="199" t="e">
        <f>IFERROR(INDEX(FinancialInputs!$204:$242,MATCH($H30, FinancialInputs!$E$204:$E$242,0),MATCH(AY$3-$G30+1,FinancialInputs!$204:$204,0)),0)*$J30</f>
        <v>#N/A</v>
      </c>
      <c r="AZ30" s="199" t="e">
        <f>IFERROR(INDEX(FinancialInputs!$204:$242,MATCH($H30, FinancialInputs!$E$204:$E$242,0),MATCH(AZ$3-$G30+1,FinancialInputs!$204:$204,0)),0)*$J30</f>
        <v>#N/A</v>
      </c>
      <c r="BA30" s="199" t="e">
        <f>IFERROR(INDEX(FinancialInputs!$204:$242,MATCH($H30, FinancialInputs!$E$204:$E$242,0),MATCH(BA$3-$G30+1,FinancialInputs!$204:$204,0)),0)*$J30</f>
        <v>#N/A</v>
      </c>
      <c r="BB30" s="199" t="e">
        <f>IFERROR(INDEX(FinancialInputs!$204:$242,MATCH($H30, FinancialInputs!$E$204:$E$242,0),MATCH(BB$3-$G30+1,FinancialInputs!$204:$204,0)),0)*$J30</f>
        <v>#N/A</v>
      </c>
      <c r="BC30" s="199" t="e">
        <f>IFERROR(INDEX(FinancialInputs!$204:$242,MATCH($H30, FinancialInputs!$E$204:$E$242,0),MATCH(BC$3-$G30+1,FinancialInputs!$204:$204,0)),0)*$J30</f>
        <v>#N/A</v>
      </c>
      <c r="BD30" s="199" t="e">
        <f>IFERROR(INDEX(FinancialInputs!$204:$242,MATCH($H30, FinancialInputs!$E$204:$E$242,0),MATCH(BD$3-$G30+1,FinancialInputs!$204:$204,0)),0)*$J30</f>
        <v>#N/A</v>
      </c>
      <c r="BE30" s="199" t="e">
        <f>IFERROR(INDEX(FinancialInputs!$204:$242,MATCH($H30, FinancialInputs!$E$204:$E$242,0),MATCH(BE$3-$G30+1,FinancialInputs!$204:$204,0)),0)*$J30</f>
        <v>#N/A</v>
      </c>
      <c r="BF30" s="199" t="e">
        <f>IFERROR(INDEX(FinancialInputs!$204:$242,MATCH($H30, FinancialInputs!$E$204:$E$242,0),MATCH(BF$3-$G30+1,FinancialInputs!$204:$204,0)),0)*$J30</f>
        <v>#N/A</v>
      </c>
      <c r="BG30" s="199" t="e">
        <f>IFERROR(INDEX(FinancialInputs!$204:$242,MATCH($H30, FinancialInputs!$E$204:$E$242,0),MATCH(BG$3-$G30+1,FinancialInputs!$204:$204,0)),0)*$J30</f>
        <v>#N/A</v>
      </c>
      <c r="BH30" s="199" t="e">
        <f>IFERROR(INDEX(FinancialInputs!$204:$242,MATCH($H30, FinancialInputs!$E$204:$E$242,0),MATCH(BH$3-$G30+1,FinancialInputs!$204:$204,0)),0)*$J30</f>
        <v>#N/A</v>
      </c>
      <c r="BI30" s="199" t="e">
        <f>IFERROR(INDEX(FinancialInputs!$204:$242,MATCH($H30, FinancialInputs!$E$204:$E$242,0),MATCH(BI$3-$G30+1,FinancialInputs!$204:$204,0)),0)*$J30</f>
        <v>#N/A</v>
      </c>
      <c r="BJ30" s="199" t="e">
        <f>IFERROR(INDEX(FinancialInputs!$204:$242,MATCH($H30, FinancialInputs!$E$204:$E$242,0),MATCH(BJ$3-$G30+1,FinancialInputs!$204:$204,0)),0)*$J30</f>
        <v>#N/A</v>
      </c>
      <c r="BK30" s="199" t="e">
        <f>IFERROR(INDEX(FinancialInputs!$204:$242,MATCH($H30, FinancialInputs!$E$204:$E$242,0),MATCH(BK$3-$G30+1,FinancialInputs!$204:$204,0)),0)*$J30</f>
        <v>#N/A</v>
      </c>
      <c r="BL30" s="199" t="e">
        <f>IFERROR(INDEX(FinancialInputs!$204:$242,MATCH($H30, FinancialInputs!$E$204:$E$242,0),MATCH(BL$3-$G30+1,FinancialInputs!$204:$204,0)),0)*$J30</f>
        <v>#N/A</v>
      </c>
      <c r="BM30" s="199" t="e">
        <f>IFERROR(INDEX(FinancialInputs!$204:$242,MATCH($H30, FinancialInputs!$E$204:$E$242,0),MATCH(BM$3-$G30+1,FinancialInputs!$204:$204,0)),0)*$J30</f>
        <v>#N/A</v>
      </c>
      <c r="BN30" s="199" t="e">
        <f>IFERROR(INDEX(FinancialInputs!$204:$242,MATCH($H30, FinancialInputs!$E$204:$E$242,0),MATCH(BN$3-$G30+1,FinancialInputs!$204:$204,0)),0)*$J30</f>
        <v>#N/A</v>
      </c>
      <c r="BO30" s="199" t="e">
        <f>IFERROR(INDEX(FinancialInputs!$204:$242,MATCH($H30, FinancialInputs!$E$204:$E$242,0),MATCH(BO$3-$G30+1,FinancialInputs!$204:$204,0)),0)*$J30</f>
        <v>#N/A</v>
      </c>
      <c r="BP30" s="199" t="e">
        <f>IFERROR(INDEX(FinancialInputs!$204:$242,MATCH($H30, FinancialInputs!$E$204:$E$242,0),MATCH(BP$3-$G30+1,FinancialInputs!$204:$204,0)),0)*$J30</f>
        <v>#N/A</v>
      </c>
      <c r="BQ30" s="199" t="e">
        <f>IFERROR(INDEX(FinancialInputs!$204:$242,MATCH($H30, FinancialInputs!$E$204:$E$242,0),MATCH(BQ$3-$G30+1,FinancialInputs!$204:$204,0)),0)*$J30</f>
        <v>#N/A</v>
      </c>
      <c r="BR30" s="199" t="e">
        <f>IFERROR(INDEX(FinancialInputs!$204:$242,MATCH($H30, FinancialInputs!$E$204:$E$242,0),MATCH(BR$3-$G30+1,FinancialInputs!$204:$204,0)),0)*$J30</f>
        <v>#N/A</v>
      </c>
      <c r="BS30" s="199" t="e">
        <f>IFERROR(INDEX(FinancialInputs!$204:$242,MATCH($H30, FinancialInputs!$E$204:$E$242,0),MATCH(BS$3-$G30+1,FinancialInputs!$204:$204,0)),0)*$J30</f>
        <v>#N/A</v>
      </c>
      <c r="BT30" s="199" t="e">
        <f>IFERROR(INDEX(FinancialInputs!$204:$242,MATCH($H30, FinancialInputs!$E$204:$E$242,0),MATCH(BT$3-$G30+1,FinancialInputs!$204:$204,0)),0)*$J30</f>
        <v>#N/A</v>
      </c>
      <c r="BU30" s="199" t="e">
        <f>IFERROR(INDEX(FinancialInputs!$204:$242,MATCH($H30, FinancialInputs!$E$204:$E$242,0),MATCH(BU$3-$G30+1,FinancialInputs!$204:$204,0)),0)*$J30</f>
        <v>#N/A</v>
      </c>
      <c r="BV30" s="199" t="e">
        <f>IFERROR(INDEX(FinancialInputs!$204:$242,MATCH($H30, FinancialInputs!$E$204:$E$242,0),MATCH(BV$3-$G30+1,FinancialInputs!$204:$204,0)),0)*$J30</f>
        <v>#N/A</v>
      </c>
      <c r="BW30" s="199" t="e">
        <f>IFERROR(INDEX(FinancialInputs!$204:$242,MATCH($H30, FinancialInputs!$E$204:$E$242,0),MATCH(BW$3-$G30+1,FinancialInputs!$204:$204,0)),0)*$J30</f>
        <v>#N/A</v>
      </c>
      <c r="BX30" s="199" t="e">
        <f>IFERROR(INDEX(FinancialInputs!$204:$242,MATCH($H30, FinancialInputs!$E$204:$E$242,0),MATCH(BX$3-$G30+1,FinancialInputs!$204:$204,0)),0)*$J30</f>
        <v>#N/A</v>
      </c>
      <c r="BY30" s="199" t="e">
        <f>IFERROR(INDEX(FinancialInputs!$204:$242,MATCH($H30, FinancialInputs!$E$204:$E$242,0),MATCH(BY$3-$G30+1,FinancialInputs!$204:$204,0)),0)*$J30</f>
        <v>#N/A</v>
      </c>
      <c r="BZ30" s="199" t="e">
        <f>IFERROR(INDEX(FinancialInputs!$204:$242,MATCH($H30, FinancialInputs!$E$204:$E$242,0),MATCH(BZ$3-$G30+1,FinancialInputs!$204:$204,0)),0)*$J30</f>
        <v>#N/A</v>
      </c>
      <c r="CA30" s="199" t="e">
        <f>IFERROR(INDEX(FinancialInputs!$204:$242,MATCH($H30, FinancialInputs!$E$204:$E$242,0),MATCH(CA$3-$G30+1,FinancialInputs!$204:$204,0)),0)*$J30</f>
        <v>#N/A</v>
      </c>
      <c r="CB30" s="199" t="e">
        <f>IFERROR(INDEX(FinancialInputs!$204:$242,MATCH($H30, FinancialInputs!$E$204:$E$242,0),MATCH(CB$3-$G30+1,FinancialInputs!$204:$204,0)),0)*$J30</f>
        <v>#N/A</v>
      </c>
      <c r="CC30" s="199" t="e">
        <f>IFERROR(INDEX(FinancialInputs!$204:$242,MATCH($H30, FinancialInputs!$E$204:$E$242,0),MATCH(CC$3-$G30+1,FinancialInputs!$204:$204,0)),0)*$J30</f>
        <v>#N/A</v>
      </c>
      <c r="CD30" s="199" t="e">
        <f>IFERROR(INDEX(FinancialInputs!$204:$242,MATCH($H30, FinancialInputs!$E$204:$E$242,0),MATCH(CD$3-$G30+1,FinancialInputs!$204:$204,0)),0)*$J30</f>
        <v>#N/A</v>
      </c>
      <c r="CE30" s="199" t="e">
        <f>IFERROR(INDEX(FinancialInputs!$204:$242,MATCH($H30, FinancialInputs!$E$204:$E$242,0),MATCH(CE$3-$G30+1,FinancialInputs!$204:$204,0)),0)*$J30</f>
        <v>#N/A</v>
      </c>
      <c r="CF30" s="199" t="e">
        <f>IFERROR(INDEX(FinancialInputs!$204:$242,MATCH($H30, FinancialInputs!$E$204:$E$242,0),MATCH(CF$3-$G30+1,FinancialInputs!$204:$204,0)),0)*$J30</f>
        <v>#N/A</v>
      </c>
      <c r="CG30" s="199" t="e">
        <f>IFERROR(INDEX(FinancialInputs!$204:$242,MATCH($H30, FinancialInputs!$E$204:$E$242,0),MATCH(CG$3-$G30+1,FinancialInputs!$204:$204,0)),0)*$J30</f>
        <v>#N/A</v>
      </c>
      <c r="CH30" s="199" t="e">
        <f>IFERROR(INDEX(FinancialInputs!$204:$242,MATCH($H30, FinancialInputs!$E$204:$E$242,0),MATCH(CH$3-$G30+1,FinancialInputs!$204:$204,0)),0)*$J30</f>
        <v>#N/A</v>
      </c>
      <c r="CI30" s="199" t="e">
        <f>IFERROR(INDEX(FinancialInputs!$204:$242,MATCH($H30, FinancialInputs!$E$204:$E$242,0),MATCH(CI$3-$G30+1,FinancialInputs!$204:$204,0)),0)*$J30</f>
        <v>#N/A</v>
      </c>
      <c r="CJ30" s="199" t="e">
        <f>IFERROR(INDEX(FinancialInputs!$204:$242,MATCH($H30, FinancialInputs!$E$204:$E$242,0),MATCH(CJ$3-$G30+1,FinancialInputs!$204:$204,0)),0)*$J30</f>
        <v>#N/A</v>
      </c>
      <c r="CK30" s="199" t="e">
        <f>IFERROR(INDEX(FinancialInputs!$204:$242,MATCH($H30, FinancialInputs!$E$204:$E$242,0),MATCH(CK$3-$G30+1,FinancialInputs!$204:$204,0)),0)*$J30</f>
        <v>#N/A</v>
      </c>
      <c r="CL30" s="199" t="e">
        <f>IFERROR(INDEX(FinancialInputs!$204:$242,MATCH($H30, FinancialInputs!$E$204:$E$242,0),MATCH(CL$3-$G30+1,FinancialInputs!$204:$204,0)),0)*$J30</f>
        <v>#N/A</v>
      </c>
      <c r="CM30" s="199" t="e">
        <f>IFERROR(INDEX(FinancialInputs!$204:$242,MATCH($H30, FinancialInputs!$E$204:$E$242,0),MATCH(CM$3-$G30+1,FinancialInputs!$204:$204,0)),0)*$J30</f>
        <v>#N/A</v>
      </c>
      <c r="CN30" s="199" t="e">
        <f>IFERROR(INDEX(FinancialInputs!$204:$242,MATCH($H30, FinancialInputs!$E$204:$E$242,0),MATCH(CN$3-$G30+1,FinancialInputs!$204:$204,0)),0)*$J30</f>
        <v>#N/A</v>
      </c>
      <c r="CO30" s="199" t="e">
        <f>IFERROR(INDEX(FinancialInputs!$204:$242,MATCH($H30, FinancialInputs!$E$204:$E$242,0),MATCH(CO$3-$G30+1,FinancialInputs!$204:$204,0)),0)*$J30</f>
        <v>#N/A</v>
      </c>
      <c r="CP30" s="199" t="e">
        <f>IFERROR(INDEX(FinancialInputs!$204:$242,MATCH($H30, FinancialInputs!$E$204:$E$242,0),MATCH(CP$3-$G30+1,FinancialInputs!$204:$204,0)),0)*$J30</f>
        <v>#N/A</v>
      </c>
      <c r="CQ30" s="199" t="e">
        <f>IFERROR(INDEX(FinancialInputs!$204:$242,MATCH($H30, FinancialInputs!$E$204:$E$242,0),MATCH(CQ$3-$G30+1,FinancialInputs!$204:$204,0)),0)*$J30</f>
        <v>#N/A</v>
      </c>
      <c r="CR30" s="199" t="e">
        <f>IFERROR(INDEX(FinancialInputs!$204:$242,MATCH($H30, FinancialInputs!$E$204:$E$242,0),MATCH(CR$3-$G30+1,FinancialInputs!$204:$204,0)),0)*$J30</f>
        <v>#N/A</v>
      </c>
      <c r="CS30" s="199" t="e">
        <f>IFERROR(INDEX(FinancialInputs!$204:$242,MATCH($H30, FinancialInputs!$E$204:$E$242,0),MATCH(CS$3-$G30+1,FinancialInputs!$204:$204,0)),0)*$J30</f>
        <v>#N/A</v>
      </c>
      <c r="CT30" s="199" t="e">
        <f>IFERROR(INDEX(FinancialInputs!$204:$242,MATCH($H30, FinancialInputs!$E$204:$E$242,0),MATCH(CT$3-$G30+1,FinancialInputs!$204:$204,0)),0)*$J30</f>
        <v>#N/A</v>
      </c>
      <c r="CU30" s="199" t="e">
        <f>IFERROR(INDEX(FinancialInputs!$204:$242,MATCH($H30, FinancialInputs!$E$204:$E$242,0),MATCH(CU$3-$G30+1,FinancialInputs!$204:$204,0)),0)*$J30</f>
        <v>#N/A</v>
      </c>
      <c r="CV30" s="199" t="e">
        <f>IFERROR(INDEX(FinancialInputs!$204:$242,MATCH($H30, FinancialInputs!$E$204:$E$242,0),MATCH(CV$3-$G30+1,FinancialInputs!$204:$204,0)),0)*$J30</f>
        <v>#N/A</v>
      </c>
      <c r="CW30" s="135" t="e">
        <f t="shared" si="7"/>
        <v>#N/A</v>
      </c>
      <c r="CX30" s="24"/>
      <c r="CY30" s="24"/>
      <c r="CZ30" s="24"/>
    </row>
    <row r="31" spans="2:104">
      <c r="B31" s="24"/>
      <c r="C31" s="24"/>
      <c r="D31" s="24"/>
      <c r="E31" s="1" t="s">
        <v>574</v>
      </c>
      <c r="F31" s="24"/>
      <c r="G31" s="1" t="e">
        <f>INDEX(Expenditure!$3:$3,1,MATCH(TRUE,Capitalisation!$115:$115,0))+(COUNTA($E$25:E31)-1)</f>
        <v>#N/A</v>
      </c>
      <c r="H31" s="1" t="e">
        <f>"SLN"&amp;(YEAR(Scenarios!$J$35)+Scenarios!$J$13)-Depreciation!G31</f>
        <v>#N/A</v>
      </c>
      <c r="I31" s="24"/>
      <c r="J31" s="224" t="e" cm="1">
        <f t="array" ref="J31">INDEX(Capitalisation!$128:$128,,MATCH(Depreciation!G31,Expenditure!$3:$3,0))</f>
        <v>#N/A</v>
      </c>
      <c r="K31" s="34"/>
      <c r="L31" s="199" t="e">
        <f>IFERROR(INDEX(FinancialInputs!$204:$242,MATCH($H31, FinancialInputs!$E$204:$E$242,0),MATCH(L$3-$G31+1,FinancialInputs!$204:$204,0)),0)*$J31</f>
        <v>#N/A</v>
      </c>
      <c r="M31" s="199" t="e">
        <f>IFERROR(INDEX(FinancialInputs!$204:$242,MATCH($H31, FinancialInputs!$E$204:$E$242,0),MATCH(M$3-$G31+1,FinancialInputs!$204:$204,0)),0)*$J31</f>
        <v>#N/A</v>
      </c>
      <c r="N31" s="199" t="e">
        <f>IFERROR(INDEX(FinancialInputs!$204:$242,MATCH($H31, FinancialInputs!$E$204:$E$242,0),MATCH(N$3-$G31+1,FinancialInputs!$204:$204,0)),0)*$J31</f>
        <v>#N/A</v>
      </c>
      <c r="O31" s="199" t="e">
        <f>IFERROR(INDEX(FinancialInputs!$204:$242,MATCH($H31, FinancialInputs!$E$204:$E$242,0),MATCH(O$3-$G31+1,FinancialInputs!$204:$204,0)),0)*$J31</f>
        <v>#N/A</v>
      </c>
      <c r="P31" s="199" t="e">
        <f>IFERROR(INDEX(FinancialInputs!$204:$242,MATCH($H31, FinancialInputs!$E$204:$E$242,0),MATCH(P$3-$G31+1,FinancialInputs!$204:$204,0)),0)*$J31</f>
        <v>#N/A</v>
      </c>
      <c r="Q31" s="199" t="e">
        <f>IFERROR(INDEX(FinancialInputs!$204:$242,MATCH($H31, FinancialInputs!$E$204:$E$242,0),MATCH(Q$3-$G31+1,FinancialInputs!$204:$204,0)),0)*$J31</f>
        <v>#N/A</v>
      </c>
      <c r="R31" s="199" t="e">
        <f>IFERROR(INDEX(FinancialInputs!$204:$242,MATCH($H31, FinancialInputs!$E$204:$E$242,0),MATCH(R$3-$G31+1,FinancialInputs!$204:$204,0)),0)*$J31</f>
        <v>#N/A</v>
      </c>
      <c r="S31" s="199" t="e">
        <f>IFERROR(INDEX(FinancialInputs!$204:$242,MATCH($H31, FinancialInputs!$E$204:$E$242,0),MATCH(S$3-$G31+1,FinancialInputs!$204:$204,0)),0)*$J31</f>
        <v>#N/A</v>
      </c>
      <c r="T31" s="199" t="e">
        <f>IFERROR(INDEX(FinancialInputs!$204:$242,MATCH($H31, FinancialInputs!$E$204:$E$242,0),MATCH(T$3-$G31+1,FinancialInputs!$204:$204,0)),0)*$J31</f>
        <v>#N/A</v>
      </c>
      <c r="U31" s="199" t="e">
        <f>IFERROR(INDEX(FinancialInputs!$204:$242,MATCH($H31, FinancialInputs!$E$204:$E$242,0),MATCH(U$3-$G31+1,FinancialInputs!$204:$204,0)),0)*$J31</f>
        <v>#N/A</v>
      </c>
      <c r="V31" s="199" t="e">
        <f>IFERROR(INDEX(FinancialInputs!$204:$242,MATCH($H31, FinancialInputs!$E$204:$E$242,0),MATCH(V$3-$G31+1,FinancialInputs!$204:$204,0)),0)*$J31</f>
        <v>#N/A</v>
      </c>
      <c r="W31" s="199" t="e">
        <f>IFERROR(INDEX(FinancialInputs!$204:$242,MATCH($H31, FinancialInputs!$E$204:$E$242,0),MATCH(W$3-$G31+1,FinancialInputs!$204:$204,0)),0)*$J31</f>
        <v>#N/A</v>
      </c>
      <c r="X31" s="199" t="e">
        <f>IFERROR(INDEX(FinancialInputs!$204:$242,MATCH($H31, FinancialInputs!$E$204:$E$242,0),MATCH(X$3-$G31+1,FinancialInputs!$204:$204,0)),0)*$J31</f>
        <v>#N/A</v>
      </c>
      <c r="Y31" s="199" t="e">
        <f>IFERROR(INDEX(FinancialInputs!$204:$242,MATCH($H31, FinancialInputs!$E$204:$E$242,0),MATCH(Y$3-$G31+1,FinancialInputs!$204:$204,0)),0)*$J31</f>
        <v>#N/A</v>
      </c>
      <c r="Z31" s="199" t="e">
        <f>IFERROR(INDEX(FinancialInputs!$204:$242,MATCH($H31, FinancialInputs!$E$204:$E$242,0),MATCH(Z$3-$G31+1,FinancialInputs!$204:$204,0)),0)*$J31</f>
        <v>#N/A</v>
      </c>
      <c r="AA31" s="199" t="e">
        <f>IFERROR(INDEX(FinancialInputs!$204:$242,MATCH($H31, FinancialInputs!$E$204:$E$242,0),MATCH(AA$3-$G31+1,FinancialInputs!$204:$204,0)),0)*$J31</f>
        <v>#N/A</v>
      </c>
      <c r="AB31" s="199" t="e">
        <f>IFERROR(INDEX(FinancialInputs!$204:$242,MATCH($H31, FinancialInputs!$E$204:$E$242,0),MATCH(AB$3-$G31+1,FinancialInputs!$204:$204,0)),0)*$J31</f>
        <v>#N/A</v>
      </c>
      <c r="AC31" s="199" t="e">
        <f>IFERROR(INDEX(FinancialInputs!$204:$242,MATCH($H31, FinancialInputs!$E$204:$E$242,0),MATCH(AC$3-$G31+1,FinancialInputs!$204:$204,0)),0)*$J31</f>
        <v>#N/A</v>
      </c>
      <c r="AD31" s="199" t="e">
        <f>IFERROR(INDEX(FinancialInputs!$204:$242,MATCH($H31, FinancialInputs!$E$204:$E$242,0),MATCH(AD$3-$G31+1,FinancialInputs!$204:$204,0)),0)*$J31</f>
        <v>#N/A</v>
      </c>
      <c r="AE31" s="199" t="e">
        <f>IFERROR(INDEX(FinancialInputs!$204:$242,MATCH($H31, FinancialInputs!$E$204:$E$242,0),MATCH(AE$3-$G31+1,FinancialInputs!$204:$204,0)),0)*$J31</f>
        <v>#N/A</v>
      </c>
      <c r="AF31" s="199" t="e">
        <f>IFERROR(INDEX(FinancialInputs!$204:$242,MATCH($H31, FinancialInputs!$E$204:$E$242,0),MATCH(AF$3-$G31+1,FinancialInputs!$204:$204,0)),0)*$J31</f>
        <v>#N/A</v>
      </c>
      <c r="AG31" s="199" t="e">
        <f>IFERROR(INDEX(FinancialInputs!$204:$242,MATCH($H31, FinancialInputs!$E$204:$E$242,0),MATCH(AG$3-$G31+1,FinancialInputs!$204:$204,0)),0)*$J31</f>
        <v>#N/A</v>
      </c>
      <c r="AH31" s="199" t="e">
        <f>IFERROR(INDEX(FinancialInputs!$204:$242,MATCH($H31, FinancialInputs!$E$204:$E$242,0),MATCH(AH$3-$G31+1,FinancialInputs!$204:$204,0)),0)*$J31</f>
        <v>#N/A</v>
      </c>
      <c r="AI31" s="199" t="e">
        <f>IFERROR(INDEX(FinancialInputs!$204:$242,MATCH($H31, FinancialInputs!$E$204:$E$242,0),MATCH(AI$3-$G31+1,FinancialInputs!$204:$204,0)),0)*$J31</f>
        <v>#N/A</v>
      </c>
      <c r="AJ31" s="199" t="e">
        <f>IFERROR(INDEX(FinancialInputs!$204:$242,MATCH($H31, FinancialInputs!$E$204:$E$242,0),MATCH(AJ$3-$G31+1,FinancialInputs!$204:$204,0)),0)*$J31</f>
        <v>#N/A</v>
      </c>
      <c r="AK31" s="199" t="e">
        <f>IFERROR(INDEX(FinancialInputs!$204:$242,MATCH($H31, FinancialInputs!$E$204:$E$242,0),MATCH(AK$3-$G31+1,FinancialInputs!$204:$204,0)),0)*$J31</f>
        <v>#N/A</v>
      </c>
      <c r="AL31" s="199" t="e">
        <f>IFERROR(INDEX(FinancialInputs!$204:$242,MATCH($H31, FinancialInputs!$E$204:$E$242,0),MATCH(AL$3-$G31+1,FinancialInputs!$204:$204,0)),0)*$J31</f>
        <v>#N/A</v>
      </c>
      <c r="AM31" s="199" t="e">
        <f>IFERROR(INDEX(FinancialInputs!$204:$242,MATCH($H31, FinancialInputs!$E$204:$E$242,0),MATCH(AM$3-$G31+1,FinancialInputs!$204:$204,0)),0)*$J31</f>
        <v>#N/A</v>
      </c>
      <c r="AN31" s="199" t="e">
        <f>IFERROR(INDEX(FinancialInputs!$204:$242,MATCH($H31, FinancialInputs!$E$204:$E$242,0),MATCH(AN$3-$G31+1,FinancialInputs!$204:$204,0)),0)*$J31</f>
        <v>#N/A</v>
      </c>
      <c r="AO31" s="199" t="e">
        <f>IFERROR(INDEX(FinancialInputs!$204:$242,MATCH($H31, FinancialInputs!$E$204:$E$242,0),MATCH(AO$3-$G31+1,FinancialInputs!$204:$204,0)),0)*$J31</f>
        <v>#N/A</v>
      </c>
      <c r="AP31" s="199" t="e">
        <f>IFERROR(INDEX(FinancialInputs!$204:$242,MATCH($H31, FinancialInputs!$E$204:$E$242,0),MATCH(AP$3-$G31+1,FinancialInputs!$204:$204,0)),0)*$J31</f>
        <v>#N/A</v>
      </c>
      <c r="AQ31" s="199" t="e">
        <f>IFERROR(INDEX(FinancialInputs!$204:$242,MATCH($H31, FinancialInputs!$E$204:$E$242,0),MATCH(AQ$3-$G31+1,FinancialInputs!$204:$204,0)),0)*$J31</f>
        <v>#N/A</v>
      </c>
      <c r="AR31" s="199" t="e">
        <f>IFERROR(INDEX(FinancialInputs!$204:$242,MATCH($H31, FinancialInputs!$E$204:$E$242,0),MATCH(AR$3-$G31+1,FinancialInputs!$204:$204,0)),0)*$J31</f>
        <v>#N/A</v>
      </c>
      <c r="AS31" s="199" t="e">
        <f>IFERROR(INDEX(FinancialInputs!$204:$242,MATCH($H31, FinancialInputs!$E$204:$E$242,0),MATCH(AS$3-$G31+1,FinancialInputs!$204:$204,0)),0)*$J31</f>
        <v>#N/A</v>
      </c>
      <c r="AT31" s="199" t="e">
        <f>IFERROR(INDEX(FinancialInputs!$204:$242,MATCH($H31, FinancialInputs!$E$204:$E$242,0),MATCH(AT$3-$G31+1,FinancialInputs!$204:$204,0)),0)*$J31</f>
        <v>#N/A</v>
      </c>
      <c r="AU31" s="199" t="e">
        <f>IFERROR(INDEX(FinancialInputs!$204:$242,MATCH($H31, FinancialInputs!$E$204:$E$242,0),MATCH(AU$3-$G31+1,FinancialInputs!$204:$204,0)),0)*$J31</f>
        <v>#N/A</v>
      </c>
      <c r="AV31" s="199" t="e">
        <f>IFERROR(INDEX(FinancialInputs!$204:$242,MATCH($H31, FinancialInputs!$E$204:$E$242,0),MATCH(AV$3-$G31+1,FinancialInputs!$204:$204,0)),0)*$J31</f>
        <v>#N/A</v>
      </c>
      <c r="AW31" s="199" t="e">
        <f>IFERROR(INDEX(FinancialInputs!$204:$242,MATCH($H31, FinancialInputs!$E$204:$E$242,0),MATCH(AW$3-$G31+1,FinancialInputs!$204:$204,0)),0)*$J31</f>
        <v>#N/A</v>
      </c>
      <c r="AX31" s="199" t="e">
        <f>IFERROR(INDEX(FinancialInputs!$204:$242,MATCH($H31, FinancialInputs!$E$204:$E$242,0),MATCH(AX$3-$G31+1,FinancialInputs!$204:$204,0)),0)*$J31</f>
        <v>#N/A</v>
      </c>
      <c r="AY31" s="199" t="e">
        <f>IFERROR(INDEX(FinancialInputs!$204:$242,MATCH($H31, FinancialInputs!$E$204:$E$242,0),MATCH(AY$3-$G31+1,FinancialInputs!$204:$204,0)),0)*$J31</f>
        <v>#N/A</v>
      </c>
      <c r="AZ31" s="199" t="e">
        <f>IFERROR(INDEX(FinancialInputs!$204:$242,MATCH($H31, FinancialInputs!$E$204:$E$242,0),MATCH(AZ$3-$G31+1,FinancialInputs!$204:$204,0)),0)*$J31</f>
        <v>#N/A</v>
      </c>
      <c r="BA31" s="199" t="e">
        <f>IFERROR(INDEX(FinancialInputs!$204:$242,MATCH($H31, FinancialInputs!$E$204:$E$242,0),MATCH(BA$3-$G31+1,FinancialInputs!$204:$204,0)),0)*$J31</f>
        <v>#N/A</v>
      </c>
      <c r="BB31" s="199" t="e">
        <f>IFERROR(INDEX(FinancialInputs!$204:$242,MATCH($H31, FinancialInputs!$E$204:$E$242,0),MATCH(BB$3-$G31+1,FinancialInputs!$204:$204,0)),0)*$J31</f>
        <v>#N/A</v>
      </c>
      <c r="BC31" s="199" t="e">
        <f>IFERROR(INDEX(FinancialInputs!$204:$242,MATCH($H31, FinancialInputs!$E$204:$E$242,0),MATCH(BC$3-$G31+1,FinancialInputs!$204:$204,0)),0)*$J31</f>
        <v>#N/A</v>
      </c>
      <c r="BD31" s="199" t="e">
        <f>IFERROR(INDEX(FinancialInputs!$204:$242,MATCH($H31, FinancialInputs!$E$204:$E$242,0),MATCH(BD$3-$G31+1,FinancialInputs!$204:$204,0)),0)*$J31</f>
        <v>#N/A</v>
      </c>
      <c r="BE31" s="199" t="e">
        <f>IFERROR(INDEX(FinancialInputs!$204:$242,MATCH($H31, FinancialInputs!$E$204:$E$242,0),MATCH(BE$3-$G31+1,FinancialInputs!$204:$204,0)),0)*$J31</f>
        <v>#N/A</v>
      </c>
      <c r="BF31" s="199" t="e">
        <f>IFERROR(INDEX(FinancialInputs!$204:$242,MATCH($H31, FinancialInputs!$E$204:$E$242,0),MATCH(BF$3-$G31+1,FinancialInputs!$204:$204,0)),0)*$J31</f>
        <v>#N/A</v>
      </c>
      <c r="BG31" s="199" t="e">
        <f>IFERROR(INDEX(FinancialInputs!$204:$242,MATCH($H31, FinancialInputs!$E$204:$E$242,0),MATCH(BG$3-$G31+1,FinancialInputs!$204:$204,0)),0)*$J31</f>
        <v>#N/A</v>
      </c>
      <c r="BH31" s="199" t="e">
        <f>IFERROR(INDEX(FinancialInputs!$204:$242,MATCH($H31, FinancialInputs!$E$204:$E$242,0),MATCH(BH$3-$G31+1,FinancialInputs!$204:$204,0)),0)*$J31</f>
        <v>#N/A</v>
      </c>
      <c r="BI31" s="199" t="e">
        <f>IFERROR(INDEX(FinancialInputs!$204:$242,MATCH($H31, FinancialInputs!$E$204:$E$242,0),MATCH(BI$3-$G31+1,FinancialInputs!$204:$204,0)),0)*$J31</f>
        <v>#N/A</v>
      </c>
      <c r="BJ31" s="199" t="e">
        <f>IFERROR(INDEX(FinancialInputs!$204:$242,MATCH($H31, FinancialInputs!$E$204:$E$242,0),MATCH(BJ$3-$G31+1,FinancialInputs!$204:$204,0)),0)*$J31</f>
        <v>#N/A</v>
      </c>
      <c r="BK31" s="199" t="e">
        <f>IFERROR(INDEX(FinancialInputs!$204:$242,MATCH($H31, FinancialInputs!$E$204:$E$242,0),MATCH(BK$3-$G31+1,FinancialInputs!$204:$204,0)),0)*$J31</f>
        <v>#N/A</v>
      </c>
      <c r="BL31" s="199" t="e">
        <f>IFERROR(INDEX(FinancialInputs!$204:$242,MATCH($H31, FinancialInputs!$E$204:$E$242,0),MATCH(BL$3-$G31+1,FinancialInputs!$204:$204,0)),0)*$J31</f>
        <v>#N/A</v>
      </c>
      <c r="BM31" s="199" t="e">
        <f>IFERROR(INDEX(FinancialInputs!$204:$242,MATCH($H31, FinancialInputs!$E$204:$E$242,0),MATCH(BM$3-$G31+1,FinancialInputs!$204:$204,0)),0)*$J31</f>
        <v>#N/A</v>
      </c>
      <c r="BN31" s="199" t="e">
        <f>IFERROR(INDEX(FinancialInputs!$204:$242,MATCH($H31, FinancialInputs!$E$204:$E$242,0),MATCH(BN$3-$G31+1,FinancialInputs!$204:$204,0)),0)*$J31</f>
        <v>#N/A</v>
      </c>
      <c r="BO31" s="199" t="e">
        <f>IFERROR(INDEX(FinancialInputs!$204:$242,MATCH($H31, FinancialInputs!$E$204:$E$242,0),MATCH(BO$3-$G31+1,FinancialInputs!$204:$204,0)),0)*$J31</f>
        <v>#N/A</v>
      </c>
      <c r="BP31" s="199" t="e">
        <f>IFERROR(INDEX(FinancialInputs!$204:$242,MATCH($H31, FinancialInputs!$E$204:$E$242,0),MATCH(BP$3-$G31+1,FinancialInputs!$204:$204,0)),0)*$J31</f>
        <v>#N/A</v>
      </c>
      <c r="BQ31" s="199" t="e">
        <f>IFERROR(INDEX(FinancialInputs!$204:$242,MATCH($H31, FinancialInputs!$E$204:$E$242,0),MATCH(BQ$3-$G31+1,FinancialInputs!$204:$204,0)),0)*$J31</f>
        <v>#N/A</v>
      </c>
      <c r="BR31" s="199" t="e">
        <f>IFERROR(INDEX(FinancialInputs!$204:$242,MATCH($H31, FinancialInputs!$E$204:$E$242,0),MATCH(BR$3-$G31+1,FinancialInputs!$204:$204,0)),0)*$J31</f>
        <v>#N/A</v>
      </c>
      <c r="BS31" s="199" t="e">
        <f>IFERROR(INDEX(FinancialInputs!$204:$242,MATCH($H31, FinancialInputs!$E$204:$E$242,0),MATCH(BS$3-$G31+1,FinancialInputs!$204:$204,0)),0)*$J31</f>
        <v>#N/A</v>
      </c>
      <c r="BT31" s="199" t="e">
        <f>IFERROR(INDEX(FinancialInputs!$204:$242,MATCH($H31, FinancialInputs!$E$204:$E$242,0),MATCH(BT$3-$G31+1,FinancialInputs!$204:$204,0)),0)*$J31</f>
        <v>#N/A</v>
      </c>
      <c r="BU31" s="199" t="e">
        <f>IFERROR(INDEX(FinancialInputs!$204:$242,MATCH($H31, FinancialInputs!$E$204:$E$242,0),MATCH(BU$3-$G31+1,FinancialInputs!$204:$204,0)),0)*$J31</f>
        <v>#N/A</v>
      </c>
      <c r="BV31" s="199" t="e">
        <f>IFERROR(INDEX(FinancialInputs!$204:$242,MATCH($H31, FinancialInputs!$E$204:$E$242,0),MATCH(BV$3-$G31+1,FinancialInputs!$204:$204,0)),0)*$J31</f>
        <v>#N/A</v>
      </c>
      <c r="BW31" s="199" t="e">
        <f>IFERROR(INDEX(FinancialInputs!$204:$242,MATCH($H31, FinancialInputs!$E$204:$E$242,0),MATCH(BW$3-$G31+1,FinancialInputs!$204:$204,0)),0)*$J31</f>
        <v>#N/A</v>
      </c>
      <c r="BX31" s="199" t="e">
        <f>IFERROR(INDEX(FinancialInputs!$204:$242,MATCH($H31, FinancialInputs!$E$204:$E$242,0),MATCH(BX$3-$G31+1,FinancialInputs!$204:$204,0)),0)*$J31</f>
        <v>#N/A</v>
      </c>
      <c r="BY31" s="199" t="e">
        <f>IFERROR(INDEX(FinancialInputs!$204:$242,MATCH($H31, FinancialInputs!$E$204:$E$242,0),MATCH(BY$3-$G31+1,FinancialInputs!$204:$204,0)),0)*$J31</f>
        <v>#N/A</v>
      </c>
      <c r="BZ31" s="199" t="e">
        <f>IFERROR(INDEX(FinancialInputs!$204:$242,MATCH($H31, FinancialInputs!$E$204:$E$242,0),MATCH(BZ$3-$G31+1,FinancialInputs!$204:$204,0)),0)*$J31</f>
        <v>#N/A</v>
      </c>
      <c r="CA31" s="199" t="e">
        <f>IFERROR(INDEX(FinancialInputs!$204:$242,MATCH($H31, FinancialInputs!$E$204:$E$242,0),MATCH(CA$3-$G31+1,FinancialInputs!$204:$204,0)),0)*$J31</f>
        <v>#N/A</v>
      </c>
      <c r="CB31" s="199" t="e">
        <f>IFERROR(INDEX(FinancialInputs!$204:$242,MATCH($H31, FinancialInputs!$E$204:$E$242,0),MATCH(CB$3-$G31+1,FinancialInputs!$204:$204,0)),0)*$J31</f>
        <v>#N/A</v>
      </c>
      <c r="CC31" s="199" t="e">
        <f>IFERROR(INDEX(FinancialInputs!$204:$242,MATCH($H31, FinancialInputs!$E$204:$E$242,0),MATCH(CC$3-$G31+1,FinancialInputs!$204:$204,0)),0)*$J31</f>
        <v>#N/A</v>
      </c>
      <c r="CD31" s="199" t="e">
        <f>IFERROR(INDEX(FinancialInputs!$204:$242,MATCH($H31, FinancialInputs!$E$204:$E$242,0),MATCH(CD$3-$G31+1,FinancialInputs!$204:$204,0)),0)*$J31</f>
        <v>#N/A</v>
      </c>
      <c r="CE31" s="199" t="e">
        <f>IFERROR(INDEX(FinancialInputs!$204:$242,MATCH($H31, FinancialInputs!$E$204:$E$242,0),MATCH(CE$3-$G31+1,FinancialInputs!$204:$204,0)),0)*$J31</f>
        <v>#N/A</v>
      </c>
      <c r="CF31" s="199" t="e">
        <f>IFERROR(INDEX(FinancialInputs!$204:$242,MATCH($H31, FinancialInputs!$E$204:$E$242,0),MATCH(CF$3-$G31+1,FinancialInputs!$204:$204,0)),0)*$J31</f>
        <v>#N/A</v>
      </c>
      <c r="CG31" s="199" t="e">
        <f>IFERROR(INDEX(FinancialInputs!$204:$242,MATCH($H31, FinancialInputs!$E$204:$E$242,0),MATCH(CG$3-$G31+1,FinancialInputs!$204:$204,0)),0)*$J31</f>
        <v>#N/A</v>
      </c>
      <c r="CH31" s="199" t="e">
        <f>IFERROR(INDEX(FinancialInputs!$204:$242,MATCH($H31, FinancialInputs!$E$204:$E$242,0),MATCH(CH$3-$G31+1,FinancialInputs!$204:$204,0)),0)*$J31</f>
        <v>#N/A</v>
      </c>
      <c r="CI31" s="199" t="e">
        <f>IFERROR(INDEX(FinancialInputs!$204:$242,MATCH($H31, FinancialInputs!$E$204:$E$242,0),MATCH(CI$3-$G31+1,FinancialInputs!$204:$204,0)),0)*$J31</f>
        <v>#N/A</v>
      </c>
      <c r="CJ31" s="199" t="e">
        <f>IFERROR(INDEX(FinancialInputs!$204:$242,MATCH($H31, FinancialInputs!$E$204:$E$242,0),MATCH(CJ$3-$G31+1,FinancialInputs!$204:$204,0)),0)*$J31</f>
        <v>#N/A</v>
      </c>
      <c r="CK31" s="199" t="e">
        <f>IFERROR(INDEX(FinancialInputs!$204:$242,MATCH($H31, FinancialInputs!$E$204:$E$242,0),MATCH(CK$3-$G31+1,FinancialInputs!$204:$204,0)),0)*$J31</f>
        <v>#N/A</v>
      </c>
      <c r="CL31" s="199" t="e">
        <f>IFERROR(INDEX(FinancialInputs!$204:$242,MATCH($H31, FinancialInputs!$E$204:$E$242,0),MATCH(CL$3-$G31+1,FinancialInputs!$204:$204,0)),0)*$J31</f>
        <v>#N/A</v>
      </c>
      <c r="CM31" s="199" t="e">
        <f>IFERROR(INDEX(FinancialInputs!$204:$242,MATCH($H31, FinancialInputs!$E$204:$E$242,0),MATCH(CM$3-$G31+1,FinancialInputs!$204:$204,0)),0)*$J31</f>
        <v>#N/A</v>
      </c>
      <c r="CN31" s="199" t="e">
        <f>IFERROR(INDEX(FinancialInputs!$204:$242,MATCH($H31, FinancialInputs!$E$204:$E$242,0),MATCH(CN$3-$G31+1,FinancialInputs!$204:$204,0)),0)*$J31</f>
        <v>#N/A</v>
      </c>
      <c r="CO31" s="199" t="e">
        <f>IFERROR(INDEX(FinancialInputs!$204:$242,MATCH($H31, FinancialInputs!$E$204:$E$242,0),MATCH(CO$3-$G31+1,FinancialInputs!$204:$204,0)),0)*$J31</f>
        <v>#N/A</v>
      </c>
      <c r="CP31" s="199" t="e">
        <f>IFERROR(INDEX(FinancialInputs!$204:$242,MATCH($H31, FinancialInputs!$E$204:$E$242,0),MATCH(CP$3-$G31+1,FinancialInputs!$204:$204,0)),0)*$J31</f>
        <v>#N/A</v>
      </c>
      <c r="CQ31" s="199" t="e">
        <f>IFERROR(INDEX(FinancialInputs!$204:$242,MATCH($H31, FinancialInputs!$E$204:$E$242,0),MATCH(CQ$3-$G31+1,FinancialInputs!$204:$204,0)),0)*$J31</f>
        <v>#N/A</v>
      </c>
      <c r="CR31" s="199" t="e">
        <f>IFERROR(INDEX(FinancialInputs!$204:$242,MATCH($H31, FinancialInputs!$E$204:$E$242,0),MATCH(CR$3-$G31+1,FinancialInputs!$204:$204,0)),0)*$J31</f>
        <v>#N/A</v>
      </c>
      <c r="CS31" s="199" t="e">
        <f>IFERROR(INDEX(FinancialInputs!$204:$242,MATCH($H31, FinancialInputs!$E$204:$E$242,0),MATCH(CS$3-$G31+1,FinancialInputs!$204:$204,0)),0)*$J31</f>
        <v>#N/A</v>
      </c>
      <c r="CT31" s="199" t="e">
        <f>IFERROR(INDEX(FinancialInputs!$204:$242,MATCH($H31, FinancialInputs!$E$204:$E$242,0),MATCH(CT$3-$G31+1,FinancialInputs!$204:$204,0)),0)*$J31</f>
        <v>#N/A</v>
      </c>
      <c r="CU31" s="199" t="e">
        <f>IFERROR(INDEX(FinancialInputs!$204:$242,MATCH($H31, FinancialInputs!$E$204:$E$242,0),MATCH(CU$3-$G31+1,FinancialInputs!$204:$204,0)),0)*$J31</f>
        <v>#N/A</v>
      </c>
      <c r="CV31" s="199" t="e">
        <f>IFERROR(INDEX(FinancialInputs!$204:$242,MATCH($H31, FinancialInputs!$E$204:$E$242,0),MATCH(CV$3-$G31+1,FinancialInputs!$204:$204,0)),0)*$J31</f>
        <v>#N/A</v>
      </c>
      <c r="CW31" s="135" t="e">
        <f t="shared" si="7"/>
        <v>#N/A</v>
      </c>
      <c r="CX31" s="24"/>
      <c r="CY31" s="24"/>
      <c r="CZ31" s="24"/>
    </row>
    <row r="32" spans="2:104">
      <c r="B32" s="24"/>
      <c r="C32" s="24"/>
      <c r="D32" s="24"/>
      <c r="E32" s="1" t="s">
        <v>574</v>
      </c>
      <c r="F32" s="24"/>
      <c r="G32" s="1" t="e">
        <f>INDEX(Expenditure!$3:$3,1,MATCH(TRUE,Capitalisation!$115:$115,0))+(COUNTA($E$25:E32)-1)</f>
        <v>#N/A</v>
      </c>
      <c r="H32" s="1" t="e">
        <f>"SLN"&amp;(YEAR(Scenarios!$J$35)+Scenarios!$J$13)-Depreciation!G32</f>
        <v>#N/A</v>
      </c>
      <c r="I32" s="24"/>
      <c r="J32" s="224" t="e" cm="1">
        <f t="array" ref="J32">INDEX(Capitalisation!$128:$128,,MATCH(Depreciation!G32,Expenditure!$3:$3,0))</f>
        <v>#N/A</v>
      </c>
      <c r="K32" s="34"/>
      <c r="L32" s="199" t="e">
        <f>IFERROR(INDEX(FinancialInputs!$204:$242,MATCH($H32, FinancialInputs!$E$204:$E$242,0),MATCH(L$3-$G32+1,FinancialInputs!$204:$204,0)),0)*$J32</f>
        <v>#N/A</v>
      </c>
      <c r="M32" s="199" t="e">
        <f>IFERROR(INDEX(FinancialInputs!$204:$242,MATCH($H32, FinancialInputs!$E$204:$E$242,0),MATCH(M$3-$G32+1,FinancialInputs!$204:$204,0)),0)*$J32</f>
        <v>#N/A</v>
      </c>
      <c r="N32" s="199" t="e">
        <f>IFERROR(INDEX(FinancialInputs!$204:$242,MATCH($H32, FinancialInputs!$E$204:$E$242,0),MATCH(N$3-$G32+1,FinancialInputs!$204:$204,0)),0)*$J32</f>
        <v>#N/A</v>
      </c>
      <c r="O32" s="199" t="e">
        <f>IFERROR(INDEX(FinancialInputs!$204:$242,MATCH($H32, FinancialInputs!$E$204:$E$242,0),MATCH(O$3-$G32+1,FinancialInputs!$204:$204,0)),0)*$J32</f>
        <v>#N/A</v>
      </c>
      <c r="P32" s="199" t="e">
        <f>IFERROR(INDEX(FinancialInputs!$204:$242,MATCH($H32, FinancialInputs!$E$204:$E$242,0),MATCH(P$3-$G32+1,FinancialInputs!$204:$204,0)),0)*$J32</f>
        <v>#N/A</v>
      </c>
      <c r="Q32" s="199" t="e">
        <f>IFERROR(INDEX(FinancialInputs!$204:$242,MATCH($H32, FinancialInputs!$E$204:$E$242,0),MATCH(Q$3-$G32+1,FinancialInputs!$204:$204,0)),0)*$J32</f>
        <v>#N/A</v>
      </c>
      <c r="R32" s="199" t="e">
        <f>IFERROR(INDEX(FinancialInputs!$204:$242,MATCH($H32, FinancialInputs!$E$204:$E$242,0),MATCH(R$3-$G32+1,FinancialInputs!$204:$204,0)),0)*$J32</f>
        <v>#N/A</v>
      </c>
      <c r="S32" s="199" t="e">
        <f>IFERROR(INDEX(FinancialInputs!$204:$242,MATCH($H32, FinancialInputs!$E$204:$E$242,0),MATCH(S$3-$G32+1,FinancialInputs!$204:$204,0)),0)*$J32</f>
        <v>#N/A</v>
      </c>
      <c r="T32" s="199" t="e">
        <f>IFERROR(INDEX(FinancialInputs!$204:$242,MATCH($H32, FinancialInputs!$E$204:$E$242,0),MATCH(T$3-$G32+1,FinancialInputs!$204:$204,0)),0)*$J32</f>
        <v>#N/A</v>
      </c>
      <c r="U32" s="199" t="e">
        <f>IFERROR(INDEX(FinancialInputs!$204:$242,MATCH($H32, FinancialInputs!$E$204:$E$242,0),MATCH(U$3-$G32+1,FinancialInputs!$204:$204,0)),0)*$J32</f>
        <v>#N/A</v>
      </c>
      <c r="V32" s="199" t="e">
        <f>IFERROR(INDEX(FinancialInputs!$204:$242,MATCH($H32, FinancialInputs!$E$204:$E$242,0),MATCH(V$3-$G32+1,FinancialInputs!$204:$204,0)),0)*$J32</f>
        <v>#N/A</v>
      </c>
      <c r="W32" s="199" t="e">
        <f>IFERROR(INDEX(FinancialInputs!$204:$242,MATCH($H32, FinancialInputs!$E$204:$E$242,0),MATCH(W$3-$G32+1,FinancialInputs!$204:$204,0)),0)*$J32</f>
        <v>#N/A</v>
      </c>
      <c r="X32" s="199" t="e">
        <f>IFERROR(INDEX(FinancialInputs!$204:$242,MATCH($H32, FinancialInputs!$E$204:$E$242,0),MATCH(X$3-$G32+1,FinancialInputs!$204:$204,0)),0)*$J32</f>
        <v>#N/A</v>
      </c>
      <c r="Y32" s="199" t="e">
        <f>IFERROR(INDEX(FinancialInputs!$204:$242,MATCH($H32, FinancialInputs!$E$204:$E$242,0),MATCH(Y$3-$G32+1,FinancialInputs!$204:$204,0)),0)*$J32</f>
        <v>#N/A</v>
      </c>
      <c r="Z32" s="199" t="e">
        <f>IFERROR(INDEX(FinancialInputs!$204:$242,MATCH($H32, FinancialInputs!$E$204:$E$242,0),MATCH(Z$3-$G32+1,FinancialInputs!$204:$204,0)),0)*$J32</f>
        <v>#N/A</v>
      </c>
      <c r="AA32" s="199" t="e">
        <f>IFERROR(INDEX(FinancialInputs!$204:$242,MATCH($H32, FinancialInputs!$E$204:$E$242,0),MATCH(AA$3-$G32+1,FinancialInputs!$204:$204,0)),0)*$J32</f>
        <v>#N/A</v>
      </c>
      <c r="AB32" s="199" t="e">
        <f>IFERROR(INDEX(FinancialInputs!$204:$242,MATCH($H32, FinancialInputs!$E$204:$E$242,0),MATCH(AB$3-$G32+1,FinancialInputs!$204:$204,0)),0)*$J32</f>
        <v>#N/A</v>
      </c>
      <c r="AC32" s="199" t="e">
        <f>IFERROR(INDEX(FinancialInputs!$204:$242,MATCH($H32, FinancialInputs!$E$204:$E$242,0),MATCH(AC$3-$G32+1,FinancialInputs!$204:$204,0)),0)*$J32</f>
        <v>#N/A</v>
      </c>
      <c r="AD32" s="199" t="e">
        <f>IFERROR(INDEX(FinancialInputs!$204:$242,MATCH($H32, FinancialInputs!$E$204:$E$242,0),MATCH(AD$3-$G32+1,FinancialInputs!$204:$204,0)),0)*$J32</f>
        <v>#N/A</v>
      </c>
      <c r="AE32" s="199" t="e">
        <f>IFERROR(INDEX(FinancialInputs!$204:$242,MATCH($H32, FinancialInputs!$E$204:$E$242,0),MATCH(AE$3-$G32+1,FinancialInputs!$204:$204,0)),0)*$J32</f>
        <v>#N/A</v>
      </c>
      <c r="AF32" s="199" t="e">
        <f>IFERROR(INDEX(FinancialInputs!$204:$242,MATCH($H32, FinancialInputs!$E$204:$E$242,0),MATCH(AF$3-$G32+1,FinancialInputs!$204:$204,0)),0)*$J32</f>
        <v>#N/A</v>
      </c>
      <c r="AG32" s="199" t="e">
        <f>IFERROR(INDEX(FinancialInputs!$204:$242,MATCH($H32, FinancialInputs!$E$204:$E$242,0),MATCH(AG$3-$G32+1,FinancialInputs!$204:$204,0)),0)*$J32</f>
        <v>#N/A</v>
      </c>
      <c r="AH32" s="199" t="e">
        <f>IFERROR(INDEX(FinancialInputs!$204:$242,MATCH($H32, FinancialInputs!$E$204:$E$242,0),MATCH(AH$3-$G32+1,FinancialInputs!$204:$204,0)),0)*$J32</f>
        <v>#N/A</v>
      </c>
      <c r="AI32" s="199" t="e">
        <f>IFERROR(INDEX(FinancialInputs!$204:$242,MATCH($H32, FinancialInputs!$E$204:$E$242,0),MATCH(AI$3-$G32+1,FinancialInputs!$204:$204,0)),0)*$J32</f>
        <v>#N/A</v>
      </c>
      <c r="AJ32" s="199" t="e">
        <f>IFERROR(INDEX(FinancialInputs!$204:$242,MATCH($H32, FinancialInputs!$E$204:$E$242,0),MATCH(AJ$3-$G32+1,FinancialInputs!$204:$204,0)),0)*$J32</f>
        <v>#N/A</v>
      </c>
      <c r="AK32" s="199" t="e">
        <f>IFERROR(INDEX(FinancialInputs!$204:$242,MATCH($H32, FinancialInputs!$E$204:$E$242,0),MATCH(AK$3-$G32+1,FinancialInputs!$204:$204,0)),0)*$J32</f>
        <v>#N/A</v>
      </c>
      <c r="AL32" s="199" t="e">
        <f>IFERROR(INDEX(FinancialInputs!$204:$242,MATCH($H32, FinancialInputs!$E$204:$E$242,0),MATCH(AL$3-$G32+1,FinancialInputs!$204:$204,0)),0)*$J32</f>
        <v>#N/A</v>
      </c>
      <c r="AM32" s="199" t="e">
        <f>IFERROR(INDEX(FinancialInputs!$204:$242,MATCH($H32, FinancialInputs!$E$204:$E$242,0),MATCH(AM$3-$G32+1,FinancialInputs!$204:$204,0)),0)*$J32</f>
        <v>#N/A</v>
      </c>
      <c r="AN32" s="199" t="e">
        <f>IFERROR(INDEX(FinancialInputs!$204:$242,MATCH($H32, FinancialInputs!$E$204:$E$242,0),MATCH(AN$3-$G32+1,FinancialInputs!$204:$204,0)),0)*$J32</f>
        <v>#N/A</v>
      </c>
      <c r="AO32" s="199" t="e">
        <f>IFERROR(INDEX(FinancialInputs!$204:$242,MATCH($H32, FinancialInputs!$E$204:$E$242,0),MATCH(AO$3-$G32+1,FinancialInputs!$204:$204,0)),0)*$J32</f>
        <v>#N/A</v>
      </c>
      <c r="AP32" s="199" t="e">
        <f>IFERROR(INDEX(FinancialInputs!$204:$242,MATCH($H32, FinancialInputs!$E$204:$E$242,0),MATCH(AP$3-$G32+1,FinancialInputs!$204:$204,0)),0)*$J32</f>
        <v>#N/A</v>
      </c>
      <c r="AQ32" s="199" t="e">
        <f>IFERROR(INDEX(FinancialInputs!$204:$242,MATCH($H32, FinancialInputs!$E$204:$E$242,0),MATCH(AQ$3-$G32+1,FinancialInputs!$204:$204,0)),0)*$J32</f>
        <v>#N/A</v>
      </c>
      <c r="AR32" s="199" t="e">
        <f>IFERROR(INDEX(FinancialInputs!$204:$242,MATCH($H32, FinancialInputs!$E$204:$E$242,0),MATCH(AR$3-$G32+1,FinancialInputs!$204:$204,0)),0)*$J32</f>
        <v>#N/A</v>
      </c>
      <c r="AS32" s="199" t="e">
        <f>IFERROR(INDEX(FinancialInputs!$204:$242,MATCH($H32, FinancialInputs!$E$204:$E$242,0),MATCH(AS$3-$G32+1,FinancialInputs!$204:$204,0)),0)*$J32</f>
        <v>#N/A</v>
      </c>
      <c r="AT32" s="199" t="e">
        <f>IFERROR(INDEX(FinancialInputs!$204:$242,MATCH($H32, FinancialInputs!$E$204:$E$242,0),MATCH(AT$3-$G32+1,FinancialInputs!$204:$204,0)),0)*$J32</f>
        <v>#N/A</v>
      </c>
      <c r="AU32" s="199" t="e">
        <f>IFERROR(INDEX(FinancialInputs!$204:$242,MATCH($H32, FinancialInputs!$E$204:$E$242,0),MATCH(AU$3-$G32+1,FinancialInputs!$204:$204,0)),0)*$J32</f>
        <v>#N/A</v>
      </c>
      <c r="AV32" s="199" t="e">
        <f>IFERROR(INDEX(FinancialInputs!$204:$242,MATCH($H32, FinancialInputs!$E$204:$E$242,0),MATCH(AV$3-$G32+1,FinancialInputs!$204:$204,0)),0)*$J32</f>
        <v>#N/A</v>
      </c>
      <c r="AW32" s="199" t="e">
        <f>IFERROR(INDEX(FinancialInputs!$204:$242,MATCH($H32, FinancialInputs!$E$204:$E$242,0),MATCH(AW$3-$G32+1,FinancialInputs!$204:$204,0)),0)*$J32</f>
        <v>#N/A</v>
      </c>
      <c r="AX32" s="199" t="e">
        <f>IFERROR(INDEX(FinancialInputs!$204:$242,MATCH($H32, FinancialInputs!$E$204:$E$242,0),MATCH(AX$3-$G32+1,FinancialInputs!$204:$204,0)),0)*$J32</f>
        <v>#N/A</v>
      </c>
      <c r="AY32" s="199" t="e">
        <f>IFERROR(INDEX(FinancialInputs!$204:$242,MATCH($H32, FinancialInputs!$E$204:$E$242,0),MATCH(AY$3-$G32+1,FinancialInputs!$204:$204,0)),0)*$J32</f>
        <v>#N/A</v>
      </c>
      <c r="AZ32" s="199" t="e">
        <f>IFERROR(INDEX(FinancialInputs!$204:$242,MATCH($H32, FinancialInputs!$E$204:$E$242,0),MATCH(AZ$3-$G32+1,FinancialInputs!$204:$204,0)),0)*$J32</f>
        <v>#N/A</v>
      </c>
      <c r="BA32" s="199" t="e">
        <f>IFERROR(INDEX(FinancialInputs!$204:$242,MATCH($H32, FinancialInputs!$E$204:$E$242,0),MATCH(BA$3-$G32+1,FinancialInputs!$204:$204,0)),0)*$J32</f>
        <v>#N/A</v>
      </c>
      <c r="BB32" s="199" t="e">
        <f>IFERROR(INDEX(FinancialInputs!$204:$242,MATCH($H32, FinancialInputs!$E$204:$E$242,0),MATCH(BB$3-$G32+1,FinancialInputs!$204:$204,0)),0)*$J32</f>
        <v>#N/A</v>
      </c>
      <c r="BC32" s="199" t="e">
        <f>IFERROR(INDEX(FinancialInputs!$204:$242,MATCH($H32, FinancialInputs!$E$204:$E$242,0),MATCH(BC$3-$G32+1,FinancialInputs!$204:$204,0)),0)*$J32</f>
        <v>#N/A</v>
      </c>
      <c r="BD32" s="199" t="e">
        <f>IFERROR(INDEX(FinancialInputs!$204:$242,MATCH($H32, FinancialInputs!$E$204:$E$242,0),MATCH(BD$3-$G32+1,FinancialInputs!$204:$204,0)),0)*$J32</f>
        <v>#N/A</v>
      </c>
      <c r="BE32" s="199" t="e">
        <f>IFERROR(INDEX(FinancialInputs!$204:$242,MATCH($H32, FinancialInputs!$E$204:$E$242,0),MATCH(BE$3-$G32+1,FinancialInputs!$204:$204,0)),0)*$J32</f>
        <v>#N/A</v>
      </c>
      <c r="BF32" s="199" t="e">
        <f>IFERROR(INDEX(FinancialInputs!$204:$242,MATCH($H32, FinancialInputs!$E$204:$E$242,0),MATCH(BF$3-$G32+1,FinancialInputs!$204:$204,0)),0)*$J32</f>
        <v>#N/A</v>
      </c>
      <c r="BG32" s="199" t="e">
        <f>IFERROR(INDEX(FinancialInputs!$204:$242,MATCH($H32, FinancialInputs!$E$204:$E$242,0),MATCH(BG$3-$G32+1,FinancialInputs!$204:$204,0)),0)*$J32</f>
        <v>#N/A</v>
      </c>
      <c r="BH32" s="199" t="e">
        <f>IFERROR(INDEX(FinancialInputs!$204:$242,MATCH($H32, FinancialInputs!$E$204:$E$242,0),MATCH(BH$3-$G32+1,FinancialInputs!$204:$204,0)),0)*$J32</f>
        <v>#N/A</v>
      </c>
      <c r="BI32" s="199" t="e">
        <f>IFERROR(INDEX(FinancialInputs!$204:$242,MATCH($H32, FinancialInputs!$E$204:$E$242,0),MATCH(BI$3-$G32+1,FinancialInputs!$204:$204,0)),0)*$J32</f>
        <v>#N/A</v>
      </c>
      <c r="BJ32" s="199" t="e">
        <f>IFERROR(INDEX(FinancialInputs!$204:$242,MATCH($H32, FinancialInputs!$E$204:$E$242,0),MATCH(BJ$3-$G32+1,FinancialInputs!$204:$204,0)),0)*$J32</f>
        <v>#N/A</v>
      </c>
      <c r="BK32" s="199" t="e">
        <f>IFERROR(INDEX(FinancialInputs!$204:$242,MATCH($H32, FinancialInputs!$E$204:$E$242,0),MATCH(BK$3-$G32+1,FinancialInputs!$204:$204,0)),0)*$J32</f>
        <v>#N/A</v>
      </c>
      <c r="BL32" s="199" t="e">
        <f>IFERROR(INDEX(FinancialInputs!$204:$242,MATCH($H32, FinancialInputs!$E$204:$E$242,0),MATCH(BL$3-$G32+1,FinancialInputs!$204:$204,0)),0)*$J32</f>
        <v>#N/A</v>
      </c>
      <c r="BM32" s="199" t="e">
        <f>IFERROR(INDEX(FinancialInputs!$204:$242,MATCH($H32, FinancialInputs!$E$204:$E$242,0),MATCH(BM$3-$G32+1,FinancialInputs!$204:$204,0)),0)*$J32</f>
        <v>#N/A</v>
      </c>
      <c r="BN32" s="199" t="e">
        <f>IFERROR(INDEX(FinancialInputs!$204:$242,MATCH($H32, FinancialInputs!$E$204:$E$242,0),MATCH(BN$3-$G32+1,FinancialInputs!$204:$204,0)),0)*$J32</f>
        <v>#N/A</v>
      </c>
      <c r="BO32" s="199" t="e">
        <f>IFERROR(INDEX(FinancialInputs!$204:$242,MATCH($H32, FinancialInputs!$E$204:$E$242,0),MATCH(BO$3-$G32+1,FinancialInputs!$204:$204,0)),0)*$J32</f>
        <v>#N/A</v>
      </c>
      <c r="BP32" s="199" t="e">
        <f>IFERROR(INDEX(FinancialInputs!$204:$242,MATCH($H32, FinancialInputs!$E$204:$E$242,0),MATCH(BP$3-$G32+1,FinancialInputs!$204:$204,0)),0)*$J32</f>
        <v>#N/A</v>
      </c>
      <c r="BQ32" s="199" t="e">
        <f>IFERROR(INDEX(FinancialInputs!$204:$242,MATCH($H32, FinancialInputs!$E$204:$E$242,0),MATCH(BQ$3-$G32+1,FinancialInputs!$204:$204,0)),0)*$J32</f>
        <v>#N/A</v>
      </c>
      <c r="BR32" s="199" t="e">
        <f>IFERROR(INDEX(FinancialInputs!$204:$242,MATCH($H32, FinancialInputs!$E$204:$E$242,0),MATCH(BR$3-$G32+1,FinancialInputs!$204:$204,0)),0)*$J32</f>
        <v>#N/A</v>
      </c>
      <c r="BS32" s="199" t="e">
        <f>IFERROR(INDEX(FinancialInputs!$204:$242,MATCH($H32, FinancialInputs!$E$204:$E$242,0),MATCH(BS$3-$G32+1,FinancialInputs!$204:$204,0)),0)*$J32</f>
        <v>#N/A</v>
      </c>
      <c r="BT32" s="199" t="e">
        <f>IFERROR(INDEX(FinancialInputs!$204:$242,MATCH($H32, FinancialInputs!$E$204:$E$242,0),MATCH(BT$3-$G32+1,FinancialInputs!$204:$204,0)),0)*$J32</f>
        <v>#N/A</v>
      </c>
      <c r="BU32" s="199" t="e">
        <f>IFERROR(INDEX(FinancialInputs!$204:$242,MATCH($H32, FinancialInputs!$E$204:$E$242,0),MATCH(BU$3-$G32+1,FinancialInputs!$204:$204,0)),0)*$J32</f>
        <v>#N/A</v>
      </c>
      <c r="BV32" s="199" t="e">
        <f>IFERROR(INDEX(FinancialInputs!$204:$242,MATCH($H32, FinancialInputs!$E$204:$E$242,0),MATCH(BV$3-$G32+1,FinancialInputs!$204:$204,0)),0)*$J32</f>
        <v>#N/A</v>
      </c>
      <c r="BW32" s="199" t="e">
        <f>IFERROR(INDEX(FinancialInputs!$204:$242,MATCH($H32, FinancialInputs!$E$204:$E$242,0),MATCH(BW$3-$G32+1,FinancialInputs!$204:$204,0)),0)*$J32</f>
        <v>#N/A</v>
      </c>
      <c r="BX32" s="199" t="e">
        <f>IFERROR(INDEX(FinancialInputs!$204:$242,MATCH($H32, FinancialInputs!$E$204:$E$242,0),MATCH(BX$3-$G32+1,FinancialInputs!$204:$204,0)),0)*$J32</f>
        <v>#N/A</v>
      </c>
      <c r="BY32" s="199" t="e">
        <f>IFERROR(INDEX(FinancialInputs!$204:$242,MATCH($H32, FinancialInputs!$E$204:$E$242,0),MATCH(BY$3-$G32+1,FinancialInputs!$204:$204,0)),0)*$J32</f>
        <v>#N/A</v>
      </c>
      <c r="BZ32" s="199" t="e">
        <f>IFERROR(INDEX(FinancialInputs!$204:$242,MATCH($H32, FinancialInputs!$E$204:$E$242,0),MATCH(BZ$3-$G32+1,FinancialInputs!$204:$204,0)),0)*$J32</f>
        <v>#N/A</v>
      </c>
      <c r="CA32" s="199" t="e">
        <f>IFERROR(INDEX(FinancialInputs!$204:$242,MATCH($H32, FinancialInputs!$E$204:$E$242,0),MATCH(CA$3-$G32+1,FinancialInputs!$204:$204,0)),0)*$J32</f>
        <v>#N/A</v>
      </c>
      <c r="CB32" s="199" t="e">
        <f>IFERROR(INDEX(FinancialInputs!$204:$242,MATCH($H32, FinancialInputs!$E$204:$E$242,0),MATCH(CB$3-$G32+1,FinancialInputs!$204:$204,0)),0)*$J32</f>
        <v>#N/A</v>
      </c>
      <c r="CC32" s="199" t="e">
        <f>IFERROR(INDEX(FinancialInputs!$204:$242,MATCH($H32, FinancialInputs!$E$204:$E$242,0),MATCH(CC$3-$G32+1,FinancialInputs!$204:$204,0)),0)*$J32</f>
        <v>#N/A</v>
      </c>
      <c r="CD32" s="199" t="e">
        <f>IFERROR(INDEX(FinancialInputs!$204:$242,MATCH($H32, FinancialInputs!$E$204:$E$242,0),MATCH(CD$3-$G32+1,FinancialInputs!$204:$204,0)),0)*$J32</f>
        <v>#N/A</v>
      </c>
      <c r="CE32" s="199" t="e">
        <f>IFERROR(INDEX(FinancialInputs!$204:$242,MATCH($H32, FinancialInputs!$E$204:$E$242,0),MATCH(CE$3-$G32+1,FinancialInputs!$204:$204,0)),0)*$J32</f>
        <v>#N/A</v>
      </c>
      <c r="CF32" s="199" t="e">
        <f>IFERROR(INDEX(FinancialInputs!$204:$242,MATCH($H32, FinancialInputs!$E$204:$E$242,0),MATCH(CF$3-$G32+1,FinancialInputs!$204:$204,0)),0)*$J32</f>
        <v>#N/A</v>
      </c>
      <c r="CG32" s="199" t="e">
        <f>IFERROR(INDEX(FinancialInputs!$204:$242,MATCH($H32, FinancialInputs!$E$204:$E$242,0),MATCH(CG$3-$G32+1,FinancialInputs!$204:$204,0)),0)*$J32</f>
        <v>#N/A</v>
      </c>
      <c r="CH32" s="199" t="e">
        <f>IFERROR(INDEX(FinancialInputs!$204:$242,MATCH($H32, FinancialInputs!$E$204:$E$242,0),MATCH(CH$3-$G32+1,FinancialInputs!$204:$204,0)),0)*$J32</f>
        <v>#N/A</v>
      </c>
      <c r="CI32" s="199" t="e">
        <f>IFERROR(INDEX(FinancialInputs!$204:$242,MATCH($H32, FinancialInputs!$E$204:$E$242,0),MATCH(CI$3-$G32+1,FinancialInputs!$204:$204,0)),0)*$J32</f>
        <v>#N/A</v>
      </c>
      <c r="CJ32" s="199" t="e">
        <f>IFERROR(INDEX(FinancialInputs!$204:$242,MATCH($H32, FinancialInputs!$E$204:$E$242,0),MATCH(CJ$3-$G32+1,FinancialInputs!$204:$204,0)),0)*$J32</f>
        <v>#N/A</v>
      </c>
      <c r="CK32" s="199" t="e">
        <f>IFERROR(INDEX(FinancialInputs!$204:$242,MATCH($H32, FinancialInputs!$E$204:$E$242,0),MATCH(CK$3-$G32+1,FinancialInputs!$204:$204,0)),0)*$J32</f>
        <v>#N/A</v>
      </c>
      <c r="CL32" s="199" t="e">
        <f>IFERROR(INDEX(FinancialInputs!$204:$242,MATCH($H32, FinancialInputs!$E$204:$E$242,0),MATCH(CL$3-$G32+1,FinancialInputs!$204:$204,0)),0)*$J32</f>
        <v>#N/A</v>
      </c>
      <c r="CM32" s="199" t="e">
        <f>IFERROR(INDEX(FinancialInputs!$204:$242,MATCH($H32, FinancialInputs!$E$204:$E$242,0),MATCH(CM$3-$G32+1,FinancialInputs!$204:$204,0)),0)*$J32</f>
        <v>#N/A</v>
      </c>
      <c r="CN32" s="199" t="e">
        <f>IFERROR(INDEX(FinancialInputs!$204:$242,MATCH($H32, FinancialInputs!$E$204:$E$242,0),MATCH(CN$3-$G32+1,FinancialInputs!$204:$204,0)),0)*$J32</f>
        <v>#N/A</v>
      </c>
      <c r="CO32" s="199" t="e">
        <f>IFERROR(INDEX(FinancialInputs!$204:$242,MATCH($H32, FinancialInputs!$E$204:$E$242,0),MATCH(CO$3-$G32+1,FinancialInputs!$204:$204,0)),0)*$J32</f>
        <v>#N/A</v>
      </c>
      <c r="CP32" s="199" t="e">
        <f>IFERROR(INDEX(FinancialInputs!$204:$242,MATCH($H32, FinancialInputs!$E$204:$E$242,0),MATCH(CP$3-$G32+1,FinancialInputs!$204:$204,0)),0)*$J32</f>
        <v>#N/A</v>
      </c>
      <c r="CQ32" s="199" t="e">
        <f>IFERROR(INDEX(FinancialInputs!$204:$242,MATCH($H32, FinancialInputs!$E$204:$E$242,0),MATCH(CQ$3-$G32+1,FinancialInputs!$204:$204,0)),0)*$J32</f>
        <v>#N/A</v>
      </c>
      <c r="CR32" s="199" t="e">
        <f>IFERROR(INDEX(FinancialInputs!$204:$242,MATCH($H32, FinancialInputs!$E$204:$E$242,0),MATCH(CR$3-$G32+1,FinancialInputs!$204:$204,0)),0)*$J32</f>
        <v>#N/A</v>
      </c>
      <c r="CS32" s="199" t="e">
        <f>IFERROR(INDEX(FinancialInputs!$204:$242,MATCH($H32, FinancialInputs!$E$204:$E$242,0),MATCH(CS$3-$G32+1,FinancialInputs!$204:$204,0)),0)*$J32</f>
        <v>#N/A</v>
      </c>
      <c r="CT32" s="199" t="e">
        <f>IFERROR(INDEX(FinancialInputs!$204:$242,MATCH($H32, FinancialInputs!$E$204:$E$242,0),MATCH(CT$3-$G32+1,FinancialInputs!$204:$204,0)),0)*$J32</f>
        <v>#N/A</v>
      </c>
      <c r="CU32" s="199" t="e">
        <f>IFERROR(INDEX(FinancialInputs!$204:$242,MATCH($H32, FinancialInputs!$E$204:$E$242,0),MATCH(CU$3-$G32+1,FinancialInputs!$204:$204,0)),0)*$J32</f>
        <v>#N/A</v>
      </c>
      <c r="CV32" s="199" t="e">
        <f>IFERROR(INDEX(FinancialInputs!$204:$242,MATCH($H32, FinancialInputs!$E$204:$E$242,0),MATCH(CV$3-$G32+1,FinancialInputs!$204:$204,0)),0)*$J32</f>
        <v>#N/A</v>
      </c>
      <c r="CW32" s="135" t="e">
        <f t="shared" si="7"/>
        <v>#N/A</v>
      </c>
      <c r="CX32" s="24"/>
      <c r="CY32" s="24"/>
      <c r="CZ32" s="24"/>
    </row>
    <row r="33" spans="2:104">
      <c r="B33" s="24"/>
      <c r="C33" s="24"/>
      <c r="D33" s="24"/>
      <c r="E33" s="1" t="s">
        <v>574</v>
      </c>
      <c r="F33" s="24"/>
      <c r="G33" s="1" t="e">
        <f>INDEX(Expenditure!$3:$3,1,MATCH(TRUE,Capitalisation!$115:$115,0))+(COUNTA($E$25:E33)-1)</f>
        <v>#N/A</v>
      </c>
      <c r="H33" s="1" t="e">
        <f>"SLN"&amp;(YEAR(Scenarios!$J$35)+Scenarios!$J$13)-Depreciation!G33</f>
        <v>#N/A</v>
      </c>
      <c r="I33" s="24"/>
      <c r="J33" s="224" t="e" cm="1">
        <f t="array" ref="J33">INDEX(Capitalisation!$128:$128,,MATCH(Depreciation!G33,Expenditure!$3:$3,0))</f>
        <v>#N/A</v>
      </c>
      <c r="K33" s="34"/>
      <c r="L33" s="199" t="e">
        <f>IFERROR(INDEX(FinancialInputs!$204:$242,MATCH($H33, FinancialInputs!$E$204:$E$242,0),MATCH(L$3-$G33+1,FinancialInputs!$204:$204,0)),0)*$J33</f>
        <v>#N/A</v>
      </c>
      <c r="M33" s="199" t="e">
        <f>IFERROR(INDEX(FinancialInputs!$204:$242,MATCH($H33, FinancialInputs!$E$204:$E$242,0),MATCH(M$3-$G33+1,FinancialInputs!$204:$204,0)),0)*$J33</f>
        <v>#N/A</v>
      </c>
      <c r="N33" s="199" t="e">
        <f>IFERROR(INDEX(FinancialInputs!$204:$242,MATCH($H33, FinancialInputs!$E$204:$E$242,0),MATCH(N$3-$G33+1,FinancialInputs!$204:$204,0)),0)*$J33</f>
        <v>#N/A</v>
      </c>
      <c r="O33" s="199" t="e">
        <f>IFERROR(INDEX(FinancialInputs!$204:$242,MATCH($H33, FinancialInputs!$E$204:$E$242,0),MATCH(O$3-$G33+1,FinancialInputs!$204:$204,0)),0)*$J33</f>
        <v>#N/A</v>
      </c>
      <c r="P33" s="199" t="e">
        <f>IFERROR(INDEX(FinancialInputs!$204:$242,MATCH($H33, FinancialInputs!$E$204:$E$242,0),MATCH(P$3-$G33+1,FinancialInputs!$204:$204,0)),0)*$J33</f>
        <v>#N/A</v>
      </c>
      <c r="Q33" s="199" t="e">
        <f>IFERROR(INDEX(FinancialInputs!$204:$242,MATCH($H33, FinancialInputs!$E$204:$E$242,0),MATCH(Q$3-$G33+1,FinancialInputs!$204:$204,0)),0)*$J33</f>
        <v>#N/A</v>
      </c>
      <c r="R33" s="199" t="e">
        <f>IFERROR(INDEX(FinancialInputs!$204:$242,MATCH($H33, FinancialInputs!$E$204:$E$242,0),MATCH(R$3-$G33+1,FinancialInputs!$204:$204,0)),0)*$J33</f>
        <v>#N/A</v>
      </c>
      <c r="S33" s="199" t="e">
        <f>IFERROR(INDEX(FinancialInputs!$204:$242,MATCH($H33, FinancialInputs!$E$204:$E$242,0),MATCH(S$3-$G33+1,FinancialInputs!$204:$204,0)),0)*$J33</f>
        <v>#N/A</v>
      </c>
      <c r="T33" s="199" t="e">
        <f>IFERROR(INDEX(FinancialInputs!$204:$242,MATCH($H33, FinancialInputs!$E$204:$E$242,0),MATCH(T$3-$G33+1,FinancialInputs!$204:$204,0)),0)*$J33</f>
        <v>#N/A</v>
      </c>
      <c r="U33" s="199" t="e">
        <f>IFERROR(INDEX(FinancialInputs!$204:$242,MATCH($H33, FinancialInputs!$E$204:$E$242,0),MATCH(U$3-$G33+1,FinancialInputs!$204:$204,0)),0)*$J33</f>
        <v>#N/A</v>
      </c>
      <c r="V33" s="199" t="e">
        <f>IFERROR(INDEX(FinancialInputs!$204:$242,MATCH($H33, FinancialInputs!$E$204:$E$242,0),MATCH(V$3-$G33+1,FinancialInputs!$204:$204,0)),0)*$J33</f>
        <v>#N/A</v>
      </c>
      <c r="W33" s="199" t="e">
        <f>IFERROR(INDEX(FinancialInputs!$204:$242,MATCH($H33, FinancialInputs!$E$204:$E$242,0),MATCH(W$3-$G33+1,FinancialInputs!$204:$204,0)),0)*$J33</f>
        <v>#N/A</v>
      </c>
      <c r="X33" s="199" t="e">
        <f>IFERROR(INDEX(FinancialInputs!$204:$242,MATCH($H33, FinancialInputs!$E$204:$E$242,0),MATCH(X$3-$G33+1,FinancialInputs!$204:$204,0)),0)*$J33</f>
        <v>#N/A</v>
      </c>
      <c r="Y33" s="199" t="e">
        <f>IFERROR(INDEX(FinancialInputs!$204:$242,MATCH($H33, FinancialInputs!$E$204:$E$242,0),MATCH(Y$3-$G33+1,FinancialInputs!$204:$204,0)),0)*$J33</f>
        <v>#N/A</v>
      </c>
      <c r="Z33" s="199" t="e">
        <f>IFERROR(INDEX(FinancialInputs!$204:$242,MATCH($H33, FinancialInputs!$E$204:$E$242,0),MATCH(Z$3-$G33+1,FinancialInputs!$204:$204,0)),0)*$J33</f>
        <v>#N/A</v>
      </c>
      <c r="AA33" s="199" t="e">
        <f>IFERROR(INDEX(FinancialInputs!$204:$242,MATCH($H33, FinancialInputs!$E$204:$E$242,0),MATCH(AA$3-$G33+1,FinancialInputs!$204:$204,0)),0)*$J33</f>
        <v>#N/A</v>
      </c>
      <c r="AB33" s="199" t="e">
        <f>IFERROR(INDEX(FinancialInputs!$204:$242,MATCH($H33, FinancialInputs!$E$204:$E$242,0),MATCH(AB$3-$G33+1,FinancialInputs!$204:$204,0)),0)*$J33</f>
        <v>#N/A</v>
      </c>
      <c r="AC33" s="199" t="e">
        <f>IFERROR(INDEX(FinancialInputs!$204:$242,MATCH($H33, FinancialInputs!$E$204:$E$242,0),MATCH(AC$3-$G33+1,FinancialInputs!$204:$204,0)),0)*$J33</f>
        <v>#N/A</v>
      </c>
      <c r="AD33" s="199" t="e">
        <f>IFERROR(INDEX(FinancialInputs!$204:$242,MATCH($H33, FinancialInputs!$E$204:$E$242,0),MATCH(AD$3-$G33+1,FinancialInputs!$204:$204,0)),0)*$J33</f>
        <v>#N/A</v>
      </c>
      <c r="AE33" s="199" t="e">
        <f>IFERROR(INDEX(FinancialInputs!$204:$242,MATCH($H33, FinancialInputs!$E$204:$E$242,0),MATCH(AE$3-$G33+1,FinancialInputs!$204:$204,0)),0)*$J33</f>
        <v>#N/A</v>
      </c>
      <c r="AF33" s="199" t="e">
        <f>IFERROR(INDEX(FinancialInputs!$204:$242,MATCH($H33, FinancialInputs!$E$204:$E$242,0),MATCH(AF$3-$G33+1,FinancialInputs!$204:$204,0)),0)*$J33</f>
        <v>#N/A</v>
      </c>
      <c r="AG33" s="199" t="e">
        <f>IFERROR(INDEX(FinancialInputs!$204:$242,MATCH($H33, FinancialInputs!$E$204:$E$242,0),MATCH(AG$3-$G33+1,FinancialInputs!$204:$204,0)),0)*$J33</f>
        <v>#N/A</v>
      </c>
      <c r="AH33" s="199" t="e">
        <f>IFERROR(INDEX(FinancialInputs!$204:$242,MATCH($H33, FinancialInputs!$E$204:$E$242,0),MATCH(AH$3-$G33+1,FinancialInputs!$204:$204,0)),0)*$J33</f>
        <v>#N/A</v>
      </c>
      <c r="AI33" s="199" t="e">
        <f>IFERROR(INDEX(FinancialInputs!$204:$242,MATCH($H33, FinancialInputs!$E$204:$E$242,0),MATCH(AI$3-$G33+1,FinancialInputs!$204:$204,0)),0)*$J33</f>
        <v>#N/A</v>
      </c>
      <c r="AJ33" s="199" t="e">
        <f>IFERROR(INDEX(FinancialInputs!$204:$242,MATCH($H33, FinancialInputs!$E$204:$E$242,0),MATCH(AJ$3-$G33+1,FinancialInputs!$204:$204,0)),0)*$J33</f>
        <v>#N/A</v>
      </c>
      <c r="AK33" s="199" t="e">
        <f>IFERROR(INDEX(FinancialInputs!$204:$242,MATCH($H33, FinancialInputs!$E$204:$E$242,0),MATCH(AK$3-$G33+1,FinancialInputs!$204:$204,0)),0)*$J33</f>
        <v>#N/A</v>
      </c>
      <c r="AL33" s="199" t="e">
        <f>IFERROR(INDEX(FinancialInputs!$204:$242,MATCH($H33, FinancialInputs!$E$204:$E$242,0),MATCH(AL$3-$G33+1,FinancialInputs!$204:$204,0)),0)*$J33</f>
        <v>#N/A</v>
      </c>
      <c r="AM33" s="199" t="e">
        <f>IFERROR(INDEX(FinancialInputs!$204:$242,MATCH($H33, FinancialInputs!$E$204:$E$242,0),MATCH(AM$3-$G33+1,FinancialInputs!$204:$204,0)),0)*$J33</f>
        <v>#N/A</v>
      </c>
      <c r="AN33" s="199" t="e">
        <f>IFERROR(INDEX(FinancialInputs!$204:$242,MATCH($H33, FinancialInputs!$E$204:$E$242,0),MATCH(AN$3-$G33+1,FinancialInputs!$204:$204,0)),0)*$J33</f>
        <v>#N/A</v>
      </c>
      <c r="AO33" s="199" t="e">
        <f>IFERROR(INDEX(FinancialInputs!$204:$242,MATCH($H33, FinancialInputs!$E$204:$E$242,0),MATCH(AO$3-$G33+1,FinancialInputs!$204:$204,0)),0)*$J33</f>
        <v>#N/A</v>
      </c>
      <c r="AP33" s="199" t="e">
        <f>IFERROR(INDEX(FinancialInputs!$204:$242,MATCH($H33, FinancialInputs!$E$204:$E$242,0),MATCH(AP$3-$G33+1,FinancialInputs!$204:$204,0)),0)*$J33</f>
        <v>#N/A</v>
      </c>
      <c r="AQ33" s="199" t="e">
        <f>IFERROR(INDEX(FinancialInputs!$204:$242,MATCH($H33, FinancialInputs!$E$204:$E$242,0),MATCH(AQ$3-$G33+1,FinancialInputs!$204:$204,0)),0)*$J33</f>
        <v>#N/A</v>
      </c>
      <c r="AR33" s="199" t="e">
        <f>IFERROR(INDEX(FinancialInputs!$204:$242,MATCH($H33, FinancialInputs!$E$204:$E$242,0),MATCH(AR$3-$G33+1,FinancialInputs!$204:$204,0)),0)*$J33</f>
        <v>#N/A</v>
      </c>
      <c r="AS33" s="199" t="e">
        <f>IFERROR(INDEX(FinancialInputs!$204:$242,MATCH($H33, FinancialInputs!$E$204:$E$242,0),MATCH(AS$3-$G33+1,FinancialInputs!$204:$204,0)),0)*$J33</f>
        <v>#N/A</v>
      </c>
      <c r="AT33" s="199" t="e">
        <f>IFERROR(INDEX(FinancialInputs!$204:$242,MATCH($H33, FinancialInputs!$E$204:$E$242,0),MATCH(AT$3-$G33+1,FinancialInputs!$204:$204,0)),0)*$J33</f>
        <v>#N/A</v>
      </c>
      <c r="AU33" s="199" t="e">
        <f>IFERROR(INDEX(FinancialInputs!$204:$242,MATCH($H33, FinancialInputs!$E$204:$E$242,0),MATCH(AU$3-$G33+1,FinancialInputs!$204:$204,0)),0)*$J33</f>
        <v>#N/A</v>
      </c>
      <c r="AV33" s="199" t="e">
        <f>IFERROR(INDEX(FinancialInputs!$204:$242,MATCH($H33, FinancialInputs!$E$204:$E$242,0),MATCH(AV$3-$G33+1,FinancialInputs!$204:$204,0)),0)*$J33</f>
        <v>#N/A</v>
      </c>
      <c r="AW33" s="199" t="e">
        <f>IFERROR(INDEX(FinancialInputs!$204:$242,MATCH($H33, FinancialInputs!$E$204:$E$242,0),MATCH(AW$3-$G33+1,FinancialInputs!$204:$204,0)),0)*$J33</f>
        <v>#N/A</v>
      </c>
      <c r="AX33" s="199" t="e">
        <f>IFERROR(INDEX(FinancialInputs!$204:$242,MATCH($H33, FinancialInputs!$E$204:$E$242,0),MATCH(AX$3-$G33+1,FinancialInputs!$204:$204,0)),0)*$J33</f>
        <v>#N/A</v>
      </c>
      <c r="AY33" s="199" t="e">
        <f>IFERROR(INDEX(FinancialInputs!$204:$242,MATCH($H33, FinancialInputs!$E$204:$E$242,0),MATCH(AY$3-$G33+1,FinancialInputs!$204:$204,0)),0)*$J33</f>
        <v>#N/A</v>
      </c>
      <c r="AZ33" s="199" t="e">
        <f>IFERROR(INDEX(FinancialInputs!$204:$242,MATCH($H33, FinancialInputs!$E$204:$E$242,0),MATCH(AZ$3-$G33+1,FinancialInputs!$204:$204,0)),0)*$J33</f>
        <v>#N/A</v>
      </c>
      <c r="BA33" s="199" t="e">
        <f>IFERROR(INDEX(FinancialInputs!$204:$242,MATCH($H33, FinancialInputs!$E$204:$E$242,0),MATCH(BA$3-$G33+1,FinancialInputs!$204:$204,0)),0)*$J33</f>
        <v>#N/A</v>
      </c>
      <c r="BB33" s="199" t="e">
        <f>IFERROR(INDEX(FinancialInputs!$204:$242,MATCH($H33, FinancialInputs!$E$204:$E$242,0),MATCH(BB$3-$G33+1,FinancialInputs!$204:$204,0)),0)*$J33</f>
        <v>#N/A</v>
      </c>
      <c r="BC33" s="199" t="e">
        <f>IFERROR(INDEX(FinancialInputs!$204:$242,MATCH($H33, FinancialInputs!$E$204:$E$242,0),MATCH(BC$3-$G33+1,FinancialInputs!$204:$204,0)),0)*$J33</f>
        <v>#N/A</v>
      </c>
      <c r="BD33" s="199" t="e">
        <f>IFERROR(INDEX(FinancialInputs!$204:$242,MATCH($H33, FinancialInputs!$E$204:$E$242,0),MATCH(BD$3-$G33+1,FinancialInputs!$204:$204,0)),0)*$J33</f>
        <v>#N/A</v>
      </c>
      <c r="BE33" s="199" t="e">
        <f>IFERROR(INDEX(FinancialInputs!$204:$242,MATCH($H33, FinancialInputs!$E$204:$E$242,0),MATCH(BE$3-$G33+1,FinancialInputs!$204:$204,0)),0)*$J33</f>
        <v>#N/A</v>
      </c>
      <c r="BF33" s="199" t="e">
        <f>IFERROR(INDEX(FinancialInputs!$204:$242,MATCH($H33, FinancialInputs!$E$204:$E$242,0),MATCH(BF$3-$G33+1,FinancialInputs!$204:$204,0)),0)*$J33</f>
        <v>#N/A</v>
      </c>
      <c r="BG33" s="199" t="e">
        <f>IFERROR(INDEX(FinancialInputs!$204:$242,MATCH($H33, FinancialInputs!$E$204:$E$242,0),MATCH(BG$3-$G33+1,FinancialInputs!$204:$204,0)),0)*$J33</f>
        <v>#N/A</v>
      </c>
      <c r="BH33" s="199" t="e">
        <f>IFERROR(INDEX(FinancialInputs!$204:$242,MATCH($H33, FinancialInputs!$E$204:$E$242,0),MATCH(BH$3-$G33+1,FinancialInputs!$204:$204,0)),0)*$J33</f>
        <v>#N/A</v>
      </c>
      <c r="BI33" s="199" t="e">
        <f>IFERROR(INDEX(FinancialInputs!$204:$242,MATCH($H33, FinancialInputs!$E$204:$E$242,0),MATCH(BI$3-$G33+1,FinancialInputs!$204:$204,0)),0)*$J33</f>
        <v>#N/A</v>
      </c>
      <c r="BJ33" s="199" t="e">
        <f>IFERROR(INDEX(FinancialInputs!$204:$242,MATCH($H33, FinancialInputs!$E$204:$E$242,0),MATCH(BJ$3-$G33+1,FinancialInputs!$204:$204,0)),0)*$J33</f>
        <v>#N/A</v>
      </c>
      <c r="BK33" s="199" t="e">
        <f>IFERROR(INDEX(FinancialInputs!$204:$242,MATCH($H33, FinancialInputs!$E$204:$E$242,0),MATCH(BK$3-$G33+1,FinancialInputs!$204:$204,0)),0)*$J33</f>
        <v>#N/A</v>
      </c>
      <c r="BL33" s="199" t="e">
        <f>IFERROR(INDEX(FinancialInputs!$204:$242,MATCH($H33, FinancialInputs!$E$204:$E$242,0),MATCH(BL$3-$G33+1,FinancialInputs!$204:$204,0)),0)*$J33</f>
        <v>#N/A</v>
      </c>
      <c r="BM33" s="199" t="e">
        <f>IFERROR(INDEX(FinancialInputs!$204:$242,MATCH($H33, FinancialInputs!$E$204:$E$242,0),MATCH(BM$3-$G33+1,FinancialInputs!$204:$204,0)),0)*$J33</f>
        <v>#N/A</v>
      </c>
      <c r="BN33" s="199" t="e">
        <f>IFERROR(INDEX(FinancialInputs!$204:$242,MATCH($H33, FinancialInputs!$E$204:$E$242,0),MATCH(BN$3-$G33+1,FinancialInputs!$204:$204,0)),0)*$J33</f>
        <v>#N/A</v>
      </c>
      <c r="BO33" s="199" t="e">
        <f>IFERROR(INDEX(FinancialInputs!$204:$242,MATCH($H33, FinancialInputs!$E$204:$E$242,0),MATCH(BO$3-$G33+1,FinancialInputs!$204:$204,0)),0)*$J33</f>
        <v>#N/A</v>
      </c>
      <c r="BP33" s="199" t="e">
        <f>IFERROR(INDEX(FinancialInputs!$204:$242,MATCH($H33, FinancialInputs!$E$204:$E$242,0),MATCH(BP$3-$G33+1,FinancialInputs!$204:$204,0)),0)*$J33</f>
        <v>#N/A</v>
      </c>
      <c r="BQ33" s="199" t="e">
        <f>IFERROR(INDEX(FinancialInputs!$204:$242,MATCH($H33, FinancialInputs!$E$204:$E$242,0),MATCH(BQ$3-$G33+1,FinancialInputs!$204:$204,0)),0)*$J33</f>
        <v>#N/A</v>
      </c>
      <c r="BR33" s="199" t="e">
        <f>IFERROR(INDEX(FinancialInputs!$204:$242,MATCH($H33, FinancialInputs!$E$204:$E$242,0),MATCH(BR$3-$G33+1,FinancialInputs!$204:$204,0)),0)*$J33</f>
        <v>#N/A</v>
      </c>
      <c r="BS33" s="199" t="e">
        <f>IFERROR(INDEX(FinancialInputs!$204:$242,MATCH($H33, FinancialInputs!$E$204:$E$242,0),MATCH(BS$3-$G33+1,FinancialInputs!$204:$204,0)),0)*$J33</f>
        <v>#N/A</v>
      </c>
      <c r="BT33" s="199" t="e">
        <f>IFERROR(INDEX(FinancialInputs!$204:$242,MATCH($H33, FinancialInputs!$E$204:$E$242,0),MATCH(BT$3-$G33+1,FinancialInputs!$204:$204,0)),0)*$J33</f>
        <v>#N/A</v>
      </c>
      <c r="BU33" s="199" t="e">
        <f>IFERROR(INDEX(FinancialInputs!$204:$242,MATCH($H33, FinancialInputs!$E$204:$E$242,0),MATCH(BU$3-$G33+1,FinancialInputs!$204:$204,0)),0)*$J33</f>
        <v>#N/A</v>
      </c>
      <c r="BV33" s="199" t="e">
        <f>IFERROR(INDEX(FinancialInputs!$204:$242,MATCH($H33, FinancialInputs!$E$204:$E$242,0),MATCH(BV$3-$G33+1,FinancialInputs!$204:$204,0)),0)*$J33</f>
        <v>#N/A</v>
      </c>
      <c r="BW33" s="199" t="e">
        <f>IFERROR(INDEX(FinancialInputs!$204:$242,MATCH($H33, FinancialInputs!$E$204:$E$242,0),MATCH(BW$3-$G33+1,FinancialInputs!$204:$204,0)),0)*$J33</f>
        <v>#N/A</v>
      </c>
      <c r="BX33" s="199" t="e">
        <f>IFERROR(INDEX(FinancialInputs!$204:$242,MATCH($H33, FinancialInputs!$E$204:$E$242,0),MATCH(BX$3-$G33+1,FinancialInputs!$204:$204,0)),0)*$J33</f>
        <v>#N/A</v>
      </c>
      <c r="BY33" s="199" t="e">
        <f>IFERROR(INDEX(FinancialInputs!$204:$242,MATCH($H33, FinancialInputs!$E$204:$E$242,0),MATCH(BY$3-$G33+1,FinancialInputs!$204:$204,0)),0)*$J33</f>
        <v>#N/A</v>
      </c>
      <c r="BZ33" s="199" t="e">
        <f>IFERROR(INDEX(FinancialInputs!$204:$242,MATCH($H33, FinancialInputs!$E$204:$E$242,0),MATCH(BZ$3-$G33+1,FinancialInputs!$204:$204,0)),0)*$J33</f>
        <v>#N/A</v>
      </c>
      <c r="CA33" s="199" t="e">
        <f>IFERROR(INDEX(FinancialInputs!$204:$242,MATCH($H33, FinancialInputs!$E$204:$E$242,0),MATCH(CA$3-$G33+1,FinancialInputs!$204:$204,0)),0)*$J33</f>
        <v>#N/A</v>
      </c>
      <c r="CB33" s="199" t="e">
        <f>IFERROR(INDEX(FinancialInputs!$204:$242,MATCH($H33, FinancialInputs!$E$204:$E$242,0),MATCH(CB$3-$G33+1,FinancialInputs!$204:$204,0)),0)*$J33</f>
        <v>#N/A</v>
      </c>
      <c r="CC33" s="199" t="e">
        <f>IFERROR(INDEX(FinancialInputs!$204:$242,MATCH($H33, FinancialInputs!$E$204:$E$242,0),MATCH(CC$3-$G33+1,FinancialInputs!$204:$204,0)),0)*$J33</f>
        <v>#N/A</v>
      </c>
      <c r="CD33" s="199" t="e">
        <f>IFERROR(INDEX(FinancialInputs!$204:$242,MATCH($H33, FinancialInputs!$E$204:$E$242,0),MATCH(CD$3-$G33+1,FinancialInputs!$204:$204,0)),0)*$J33</f>
        <v>#N/A</v>
      </c>
      <c r="CE33" s="199" t="e">
        <f>IFERROR(INDEX(FinancialInputs!$204:$242,MATCH($H33, FinancialInputs!$E$204:$E$242,0),MATCH(CE$3-$G33+1,FinancialInputs!$204:$204,0)),0)*$J33</f>
        <v>#N/A</v>
      </c>
      <c r="CF33" s="199" t="e">
        <f>IFERROR(INDEX(FinancialInputs!$204:$242,MATCH($H33, FinancialInputs!$E$204:$E$242,0),MATCH(CF$3-$G33+1,FinancialInputs!$204:$204,0)),0)*$J33</f>
        <v>#N/A</v>
      </c>
      <c r="CG33" s="199" t="e">
        <f>IFERROR(INDEX(FinancialInputs!$204:$242,MATCH($H33, FinancialInputs!$E$204:$E$242,0),MATCH(CG$3-$G33+1,FinancialInputs!$204:$204,0)),0)*$J33</f>
        <v>#N/A</v>
      </c>
      <c r="CH33" s="199" t="e">
        <f>IFERROR(INDEX(FinancialInputs!$204:$242,MATCH($H33, FinancialInputs!$E$204:$E$242,0),MATCH(CH$3-$G33+1,FinancialInputs!$204:$204,0)),0)*$J33</f>
        <v>#N/A</v>
      </c>
      <c r="CI33" s="199" t="e">
        <f>IFERROR(INDEX(FinancialInputs!$204:$242,MATCH($H33, FinancialInputs!$E$204:$E$242,0),MATCH(CI$3-$G33+1,FinancialInputs!$204:$204,0)),0)*$J33</f>
        <v>#N/A</v>
      </c>
      <c r="CJ33" s="199" t="e">
        <f>IFERROR(INDEX(FinancialInputs!$204:$242,MATCH($H33, FinancialInputs!$E$204:$E$242,0),MATCH(CJ$3-$G33+1,FinancialInputs!$204:$204,0)),0)*$J33</f>
        <v>#N/A</v>
      </c>
      <c r="CK33" s="199" t="e">
        <f>IFERROR(INDEX(FinancialInputs!$204:$242,MATCH($H33, FinancialInputs!$E$204:$E$242,0),MATCH(CK$3-$G33+1,FinancialInputs!$204:$204,0)),0)*$J33</f>
        <v>#N/A</v>
      </c>
      <c r="CL33" s="199" t="e">
        <f>IFERROR(INDEX(FinancialInputs!$204:$242,MATCH($H33, FinancialInputs!$E$204:$E$242,0),MATCH(CL$3-$G33+1,FinancialInputs!$204:$204,0)),0)*$J33</f>
        <v>#N/A</v>
      </c>
      <c r="CM33" s="199" t="e">
        <f>IFERROR(INDEX(FinancialInputs!$204:$242,MATCH($H33, FinancialInputs!$E$204:$E$242,0),MATCH(CM$3-$G33+1,FinancialInputs!$204:$204,0)),0)*$J33</f>
        <v>#N/A</v>
      </c>
      <c r="CN33" s="199" t="e">
        <f>IFERROR(INDEX(FinancialInputs!$204:$242,MATCH($H33, FinancialInputs!$E$204:$E$242,0),MATCH(CN$3-$G33+1,FinancialInputs!$204:$204,0)),0)*$J33</f>
        <v>#N/A</v>
      </c>
      <c r="CO33" s="199" t="e">
        <f>IFERROR(INDEX(FinancialInputs!$204:$242,MATCH($H33, FinancialInputs!$E$204:$E$242,0),MATCH(CO$3-$G33+1,FinancialInputs!$204:$204,0)),0)*$J33</f>
        <v>#N/A</v>
      </c>
      <c r="CP33" s="199" t="e">
        <f>IFERROR(INDEX(FinancialInputs!$204:$242,MATCH($H33, FinancialInputs!$E$204:$E$242,0),MATCH(CP$3-$G33+1,FinancialInputs!$204:$204,0)),0)*$J33</f>
        <v>#N/A</v>
      </c>
      <c r="CQ33" s="199" t="e">
        <f>IFERROR(INDEX(FinancialInputs!$204:$242,MATCH($H33, FinancialInputs!$E$204:$E$242,0),MATCH(CQ$3-$G33+1,FinancialInputs!$204:$204,0)),0)*$J33</f>
        <v>#N/A</v>
      </c>
      <c r="CR33" s="199" t="e">
        <f>IFERROR(INDEX(FinancialInputs!$204:$242,MATCH($H33, FinancialInputs!$E$204:$E$242,0),MATCH(CR$3-$G33+1,FinancialInputs!$204:$204,0)),0)*$J33</f>
        <v>#N/A</v>
      </c>
      <c r="CS33" s="199" t="e">
        <f>IFERROR(INDEX(FinancialInputs!$204:$242,MATCH($H33, FinancialInputs!$E$204:$E$242,0),MATCH(CS$3-$G33+1,FinancialInputs!$204:$204,0)),0)*$J33</f>
        <v>#N/A</v>
      </c>
      <c r="CT33" s="199" t="e">
        <f>IFERROR(INDEX(FinancialInputs!$204:$242,MATCH($H33, FinancialInputs!$E$204:$E$242,0),MATCH(CT$3-$G33+1,FinancialInputs!$204:$204,0)),0)*$J33</f>
        <v>#N/A</v>
      </c>
      <c r="CU33" s="199" t="e">
        <f>IFERROR(INDEX(FinancialInputs!$204:$242,MATCH($H33, FinancialInputs!$E$204:$E$242,0),MATCH(CU$3-$G33+1,FinancialInputs!$204:$204,0)),0)*$J33</f>
        <v>#N/A</v>
      </c>
      <c r="CV33" s="199" t="e">
        <f>IFERROR(INDEX(FinancialInputs!$204:$242,MATCH($H33, FinancialInputs!$E$204:$E$242,0),MATCH(CV$3-$G33+1,FinancialInputs!$204:$204,0)),0)*$J33</f>
        <v>#N/A</v>
      </c>
      <c r="CW33" s="135" t="e">
        <f t="shared" si="7"/>
        <v>#N/A</v>
      </c>
      <c r="CX33" s="24"/>
      <c r="CY33" s="24"/>
      <c r="CZ33" s="24"/>
    </row>
    <row r="34" spans="2:104">
      <c r="B34" s="24"/>
      <c r="C34" s="24"/>
      <c r="D34" s="24"/>
      <c r="E34" s="1" t="s">
        <v>574</v>
      </c>
      <c r="F34" s="24"/>
      <c r="G34" s="1" t="e">
        <f>INDEX(Expenditure!$3:$3,1,MATCH(TRUE,Capitalisation!$115:$115,0))+(COUNTA($E$25:E34)-1)</f>
        <v>#N/A</v>
      </c>
      <c r="H34" s="1" t="e">
        <f>"SLN"&amp;(YEAR(Scenarios!$J$35)+Scenarios!$J$13)-Depreciation!G34</f>
        <v>#N/A</v>
      </c>
      <c r="I34" s="24"/>
      <c r="J34" s="224" t="e" cm="1">
        <f t="array" ref="J34">INDEX(Capitalisation!$128:$128,,MATCH(Depreciation!G34,Expenditure!$3:$3,0))</f>
        <v>#N/A</v>
      </c>
      <c r="K34" s="34"/>
      <c r="L34" s="199" t="e">
        <f>IFERROR(INDEX(FinancialInputs!$204:$242,MATCH($H34, FinancialInputs!$E$204:$E$242,0),MATCH(L$3-$G34+1,FinancialInputs!$204:$204,0)),0)*$J34</f>
        <v>#N/A</v>
      </c>
      <c r="M34" s="199" t="e">
        <f>IFERROR(INDEX(FinancialInputs!$204:$242,MATCH($H34, FinancialInputs!$E$204:$E$242,0),MATCH(M$3-$G34+1,FinancialInputs!$204:$204,0)),0)*$J34</f>
        <v>#N/A</v>
      </c>
      <c r="N34" s="199" t="e">
        <f>IFERROR(INDEX(FinancialInputs!$204:$242,MATCH($H34, FinancialInputs!$E$204:$E$242,0),MATCH(N$3-$G34+1,FinancialInputs!$204:$204,0)),0)*$J34</f>
        <v>#N/A</v>
      </c>
      <c r="O34" s="199" t="e">
        <f>IFERROR(INDEX(FinancialInputs!$204:$242,MATCH($H34, FinancialInputs!$E$204:$E$242,0),MATCH(O$3-$G34+1,FinancialInputs!$204:$204,0)),0)*$J34</f>
        <v>#N/A</v>
      </c>
      <c r="P34" s="199" t="e">
        <f>IFERROR(INDEX(FinancialInputs!$204:$242,MATCH($H34, FinancialInputs!$E$204:$E$242,0),MATCH(P$3-$G34+1,FinancialInputs!$204:$204,0)),0)*$J34</f>
        <v>#N/A</v>
      </c>
      <c r="Q34" s="199" t="e">
        <f>IFERROR(INDEX(FinancialInputs!$204:$242,MATCH($H34, FinancialInputs!$E$204:$E$242,0),MATCH(Q$3-$G34+1,FinancialInputs!$204:$204,0)),0)*$J34</f>
        <v>#N/A</v>
      </c>
      <c r="R34" s="199" t="e">
        <f>IFERROR(INDEX(FinancialInputs!$204:$242,MATCH($H34, FinancialInputs!$E$204:$E$242,0),MATCH(R$3-$G34+1,FinancialInputs!$204:$204,0)),0)*$J34</f>
        <v>#N/A</v>
      </c>
      <c r="S34" s="199" t="e">
        <f>IFERROR(INDEX(FinancialInputs!$204:$242,MATCH($H34, FinancialInputs!$E$204:$E$242,0),MATCH(S$3-$G34+1,FinancialInputs!$204:$204,0)),0)*$J34</f>
        <v>#N/A</v>
      </c>
      <c r="T34" s="199" t="e">
        <f>IFERROR(INDEX(FinancialInputs!$204:$242,MATCH($H34, FinancialInputs!$E$204:$E$242,0),MATCH(T$3-$G34+1,FinancialInputs!$204:$204,0)),0)*$J34</f>
        <v>#N/A</v>
      </c>
      <c r="U34" s="199" t="e">
        <f>IFERROR(INDEX(FinancialInputs!$204:$242,MATCH($H34, FinancialInputs!$E$204:$E$242,0),MATCH(U$3-$G34+1,FinancialInputs!$204:$204,0)),0)*$J34</f>
        <v>#N/A</v>
      </c>
      <c r="V34" s="199" t="e">
        <f>IFERROR(INDEX(FinancialInputs!$204:$242,MATCH($H34, FinancialInputs!$E$204:$E$242,0),MATCH(V$3-$G34+1,FinancialInputs!$204:$204,0)),0)*$J34</f>
        <v>#N/A</v>
      </c>
      <c r="W34" s="199" t="e">
        <f>IFERROR(INDEX(FinancialInputs!$204:$242,MATCH($H34, FinancialInputs!$E$204:$E$242,0),MATCH(W$3-$G34+1,FinancialInputs!$204:$204,0)),0)*$J34</f>
        <v>#N/A</v>
      </c>
      <c r="X34" s="199" t="e">
        <f>IFERROR(INDEX(FinancialInputs!$204:$242,MATCH($H34, FinancialInputs!$E$204:$E$242,0),MATCH(X$3-$G34+1,FinancialInputs!$204:$204,0)),0)*$J34</f>
        <v>#N/A</v>
      </c>
      <c r="Y34" s="199" t="e">
        <f>IFERROR(INDEX(FinancialInputs!$204:$242,MATCH($H34, FinancialInputs!$E$204:$E$242,0),MATCH(Y$3-$G34+1,FinancialInputs!$204:$204,0)),0)*$J34</f>
        <v>#N/A</v>
      </c>
      <c r="Z34" s="199" t="e">
        <f>IFERROR(INDEX(FinancialInputs!$204:$242,MATCH($H34, FinancialInputs!$E$204:$E$242,0),MATCH(Z$3-$G34+1,FinancialInputs!$204:$204,0)),0)*$J34</f>
        <v>#N/A</v>
      </c>
      <c r="AA34" s="199" t="e">
        <f>IFERROR(INDEX(FinancialInputs!$204:$242,MATCH($H34, FinancialInputs!$E$204:$E$242,0),MATCH(AA$3-$G34+1,FinancialInputs!$204:$204,0)),0)*$J34</f>
        <v>#N/A</v>
      </c>
      <c r="AB34" s="199" t="e">
        <f>IFERROR(INDEX(FinancialInputs!$204:$242,MATCH($H34, FinancialInputs!$E$204:$E$242,0),MATCH(AB$3-$G34+1,FinancialInputs!$204:$204,0)),0)*$J34</f>
        <v>#N/A</v>
      </c>
      <c r="AC34" s="199" t="e">
        <f>IFERROR(INDEX(FinancialInputs!$204:$242,MATCH($H34, FinancialInputs!$E$204:$E$242,0),MATCH(AC$3-$G34+1,FinancialInputs!$204:$204,0)),0)*$J34</f>
        <v>#N/A</v>
      </c>
      <c r="AD34" s="199" t="e">
        <f>IFERROR(INDEX(FinancialInputs!$204:$242,MATCH($H34, FinancialInputs!$E$204:$E$242,0),MATCH(AD$3-$G34+1,FinancialInputs!$204:$204,0)),0)*$J34</f>
        <v>#N/A</v>
      </c>
      <c r="AE34" s="199" t="e">
        <f>IFERROR(INDEX(FinancialInputs!$204:$242,MATCH($H34, FinancialInputs!$E$204:$E$242,0),MATCH(AE$3-$G34+1,FinancialInputs!$204:$204,0)),0)*$J34</f>
        <v>#N/A</v>
      </c>
      <c r="AF34" s="199" t="e">
        <f>IFERROR(INDEX(FinancialInputs!$204:$242,MATCH($H34, FinancialInputs!$E$204:$E$242,0),MATCH(AF$3-$G34+1,FinancialInputs!$204:$204,0)),0)*$J34</f>
        <v>#N/A</v>
      </c>
      <c r="AG34" s="199" t="e">
        <f>IFERROR(INDEX(FinancialInputs!$204:$242,MATCH($H34, FinancialInputs!$E$204:$E$242,0),MATCH(AG$3-$G34+1,FinancialInputs!$204:$204,0)),0)*$J34</f>
        <v>#N/A</v>
      </c>
      <c r="AH34" s="199" t="e">
        <f>IFERROR(INDEX(FinancialInputs!$204:$242,MATCH($H34, FinancialInputs!$E$204:$E$242,0),MATCH(AH$3-$G34+1,FinancialInputs!$204:$204,0)),0)*$J34</f>
        <v>#N/A</v>
      </c>
      <c r="AI34" s="199" t="e">
        <f>IFERROR(INDEX(FinancialInputs!$204:$242,MATCH($H34, FinancialInputs!$E$204:$E$242,0),MATCH(AI$3-$G34+1,FinancialInputs!$204:$204,0)),0)*$J34</f>
        <v>#N/A</v>
      </c>
      <c r="AJ34" s="199" t="e">
        <f>IFERROR(INDEX(FinancialInputs!$204:$242,MATCH($H34, FinancialInputs!$E$204:$E$242,0),MATCH(AJ$3-$G34+1,FinancialInputs!$204:$204,0)),0)*$J34</f>
        <v>#N/A</v>
      </c>
      <c r="AK34" s="199" t="e">
        <f>IFERROR(INDEX(FinancialInputs!$204:$242,MATCH($H34, FinancialInputs!$E$204:$E$242,0),MATCH(AK$3-$G34+1,FinancialInputs!$204:$204,0)),0)*$J34</f>
        <v>#N/A</v>
      </c>
      <c r="AL34" s="199" t="e">
        <f>IFERROR(INDEX(FinancialInputs!$204:$242,MATCH($H34, FinancialInputs!$E$204:$E$242,0),MATCH(AL$3-$G34+1,FinancialInputs!$204:$204,0)),0)*$J34</f>
        <v>#N/A</v>
      </c>
      <c r="AM34" s="199" t="e">
        <f>IFERROR(INDEX(FinancialInputs!$204:$242,MATCH($H34, FinancialInputs!$E$204:$E$242,0),MATCH(AM$3-$G34+1,FinancialInputs!$204:$204,0)),0)*$J34</f>
        <v>#N/A</v>
      </c>
      <c r="AN34" s="199" t="e">
        <f>IFERROR(INDEX(FinancialInputs!$204:$242,MATCH($H34, FinancialInputs!$E$204:$E$242,0),MATCH(AN$3-$G34+1,FinancialInputs!$204:$204,0)),0)*$J34</f>
        <v>#N/A</v>
      </c>
      <c r="AO34" s="199" t="e">
        <f>IFERROR(INDEX(FinancialInputs!$204:$242,MATCH($H34, FinancialInputs!$E$204:$E$242,0),MATCH(AO$3-$G34+1,FinancialInputs!$204:$204,0)),0)*$J34</f>
        <v>#N/A</v>
      </c>
      <c r="AP34" s="199" t="e">
        <f>IFERROR(INDEX(FinancialInputs!$204:$242,MATCH($H34, FinancialInputs!$E$204:$E$242,0),MATCH(AP$3-$G34+1,FinancialInputs!$204:$204,0)),0)*$J34</f>
        <v>#N/A</v>
      </c>
      <c r="AQ34" s="199" t="e">
        <f>IFERROR(INDEX(FinancialInputs!$204:$242,MATCH($H34, FinancialInputs!$E$204:$E$242,0),MATCH(AQ$3-$G34+1,FinancialInputs!$204:$204,0)),0)*$J34</f>
        <v>#N/A</v>
      </c>
      <c r="AR34" s="199" t="e">
        <f>IFERROR(INDEX(FinancialInputs!$204:$242,MATCH($H34, FinancialInputs!$E$204:$E$242,0),MATCH(AR$3-$G34+1,FinancialInputs!$204:$204,0)),0)*$J34</f>
        <v>#N/A</v>
      </c>
      <c r="AS34" s="199" t="e">
        <f>IFERROR(INDEX(FinancialInputs!$204:$242,MATCH($H34, FinancialInputs!$E$204:$E$242,0),MATCH(AS$3-$G34+1,FinancialInputs!$204:$204,0)),0)*$J34</f>
        <v>#N/A</v>
      </c>
      <c r="AT34" s="199" t="e">
        <f>IFERROR(INDEX(FinancialInputs!$204:$242,MATCH($H34, FinancialInputs!$E$204:$E$242,0),MATCH(AT$3-$G34+1,FinancialInputs!$204:$204,0)),0)*$J34</f>
        <v>#N/A</v>
      </c>
      <c r="AU34" s="199" t="e">
        <f>IFERROR(INDEX(FinancialInputs!$204:$242,MATCH($H34, FinancialInputs!$E$204:$E$242,0),MATCH(AU$3-$G34+1,FinancialInputs!$204:$204,0)),0)*$J34</f>
        <v>#N/A</v>
      </c>
      <c r="AV34" s="199" t="e">
        <f>IFERROR(INDEX(FinancialInputs!$204:$242,MATCH($H34, FinancialInputs!$E$204:$E$242,0),MATCH(AV$3-$G34+1,FinancialInputs!$204:$204,0)),0)*$J34</f>
        <v>#N/A</v>
      </c>
      <c r="AW34" s="199" t="e">
        <f>IFERROR(INDEX(FinancialInputs!$204:$242,MATCH($H34, FinancialInputs!$E$204:$E$242,0),MATCH(AW$3-$G34+1,FinancialInputs!$204:$204,0)),0)*$J34</f>
        <v>#N/A</v>
      </c>
      <c r="AX34" s="199" t="e">
        <f>IFERROR(INDEX(FinancialInputs!$204:$242,MATCH($H34, FinancialInputs!$E$204:$E$242,0),MATCH(AX$3-$G34+1,FinancialInputs!$204:$204,0)),0)*$J34</f>
        <v>#N/A</v>
      </c>
      <c r="AY34" s="199" t="e">
        <f>IFERROR(INDEX(FinancialInputs!$204:$242,MATCH($H34, FinancialInputs!$E$204:$E$242,0),MATCH(AY$3-$G34+1,FinancialInputs!$204:$204,0)),0)*$J34</f>
        <v>#N/A</v>
      </c>
      <c r="AZ34" s="199" t="e">
        <f>IFERROR(INDEX(FinancialInputs!$204:$242,MATCH($H34, FinancialInputs!$E$204:$E$242,0),MATCH(AZ$3-$G34+1,FinancialInputs!$204:$204,0)),0)*$J34</f>
        <v>#N/A</v>
      </c>
      <c r="BA34" s="199" t="e">
        <f>IFERROR(INDEX(FinancialInputs!$204:$242,MATCH($H34, FinancialInputs!$E$204:$E$242,0),MATCH(BA$3-$G34+1,FinancialInputs!$204:$204,0)),0)*$J34</f>
        <v>#N/A</v>
      </c>
      <c r="BB34" s="199" t="e">
        <f>IFERROR(INDEX(FinancialInputs!$204:$242,MATCH($H34, FinancialInputs!$E$204:$E$242,0),MATCH(BB$3-$G34+1,FinancialInputs!$204:$204,0)),0)*$J34</f>
        <v>#N/A</v>
      </c>
      <c r="BC34" s="199" t="e">
        <f>IFERROR(INDEX(FinancialInputs!$204:$242,MATCH($H34, FinancialInputs!$E$204:$E$242,0),MATCH(BC$3-$G34+1,FinancialInputs!$204:$204,0)),0)*$J34</f>
        <v>#N/A</v>
      </c>
      <c r="BD34" s="199" t="e">
        <f>IFERROR(INDEX(FinancialInputs!$204:$242,MATCH($H34, FinancialInputs!$E$204:$E$242,0),MATCH(BD$3-$G34+1,FinancialInputs!$204:$204,0)),0)*$J34</f>
        <v>#N/A</v>
      </c>
      <c r="BE34" s="199" t="e">
        <f>IFERROR(INDEX(FinancialInputs!$204:$242,MATCH($H34, FinancialInputs!$E$204:$E$242,0),MATCH(BE$3-$G34+1,FinancialInputs!$204:$204,0)),0)*$J34</f>
        <v>#N/A</v>
      </c>
      <c r="BF34" s="199" t="e">
        <f>IFERROR(INDEX(FinancialInputs!$204:$242,MATCH($H34, FinancialInputs!$E$204:$E$242,0),MATCH(BF$3-$G34+1,FinancialInputs!$204:$204,0)),0)*$J34</f>
        <v>#N/A</v>
      </c>
      <c r="BG34" s="199" t="e">
        <f>IFERROR(INDEX(FinancialInputs!$204:$242,MATCH($H34, FinancialInputs!$E$204:$E$242,0),MATCH(BG$3-$G34+1,FinancialInputs!$204:$204,0)),0)*$J34</f>
        <v>#N/A</v>
      </c>
      <c r="BH34" s="199" t="e">
        <f>IFERROR(INDEX(FinancialInputs!$204:$242,MATCH($H34, FinancialInputs!$E$204:$E$242,0),MATCH(BH$3-$G34+1,FinancialInputs!$204:$204,0)),0)*$J34</f>
        <v>#N/A</v>
      </c>
      <c r="BI34" s="199" t="e">
        <f>IFERROR(INDEX(FinancialInputs!$204:$242,MATCH($H34, FinancialInputs!$E$204:$E$242,0),MATCH(BI$3-$G34+1,FinancialInputs!$204:$204,0)),0)*$J34</f>
        <v>#N/A</v>
      </c>
      <c r="BJ34" s="199" t="e">
        <f>IFERROR(INDEX(FinancialInputs!$204:$242,MATCH($H34, FinancialInputs!$E$204:$E$242,0),MATCH(BJ$3-$G34+1,FinancialInputs!$204:$204,0)),0)*$J34</f>
        <v>#N/A</v>
      </c>
      <c r="BK34" s="199" t="e">
        <f>IFERROR(INDEX(FinancialInputs!$204:$242,MATCH($H34, FinancialInputs!$E$204:$E$242,0),MATCH(BK$3-$G34+1,FinancialInputs!$204:$204,0)),0)*$J34</f>
        <v>#N/A</v>
      </c>
      <c r="BL34" s="199" t="e">
        <f>IFERROR(INDEX(FinancialInputs!$204:$242,MATCH($H34, FinancialInputs!$E$204:$E$242,0),MATCH(BL$3-$G34+1,FinancialInputs!$204:$204,0)),0)*$J34</f>
        <v>#N/A</v>
      </c>
      <c r="BM34" s="199" t="e">
        <f>IFERROR(INDEX(FinancialInputs!$204:$242,MATCH($H34, FinancialInputs!$E$204:$E$242,0),MATCH(BM$3-$G34+1,FinancialInputs!$204:$204,0)),0)*$J34</f>
        <v>#N/A</v>
      </c>
      <c r="BN34" s="199" t="e">
        <f>IFERROR(INDEX(FinancialInputs!$204:$242,MATCH($H34, FinancialInputs!$E$204:$E$242,0),MATCH(BN$3-$G34+1,FinancialInputs!$204:$204,0)),0)*$J34</f>
        <v>#N/A</v>
      </c>
      <c r="BO34" s="199" t="e">
        <f>IFERROR(INDEX(FinancialInputs!$204:$242,MATCH($H34, FinancialInputs!$E$204:$E$242,0),MATCH(BO$3-$G34+1,FinancialInputs!$204:$204,0)),0)*$J34</f>
        <v>#N/A</v>
      </c>
      <c r="BP34" s="199" t="e">
        <f>IFERROR(INDEX(FinancialInputs!$204:$242,MATCH($H34, FinancialInputs!$E$204:$E$242,0),MATCH(BP$3-$G34+1,FinancialInputs!$204:$204,0)),0)*$J34</f>
        <v>#N/A</v>
      </c>
      <c r="BQ34" s="199" t="e">
        <f>IFERROR(INDEX(FinancialInputs!$204:$242,MATCH($H34, FinancialInputs!$E$204:$E$242,0),MATCH(BQ$3-$G34+1,FinancialInputs!$204:$204,0)),0)*$J34</f>
        <v>#N/A</v>
      </c>
      <c r="BR34" s="199" t="e">
        <f>IFERROR(INDEX(FinancialInputs!$204:$242,MATCH($H34, FinancialInputs!$E$204:$E$242,0),MATCH(BR$3-$G34+1,FinancialInputs!$204:$204,0)),0)*$J34</f>
        <v>#N/A</v>
      </c>
      <c r="BS34" s="199" t="e">
        <f>IFERROR(INDEX(FinancialInputs!$204:$242,MATCH($H34, FinancialInputs!$E$204:$E$242,0),MATCH(BS$3-$G34+1,FinancialInputs!$204:$204,0)),0)*$J34</f>
        <v>#N/A</v>
      </c>
      <c r="BT34" s="199" t="e">
        <f>IFERROR(INDEX(FinancialInputs!$204:$242,MATCH($H34, FinancialInputs!$E$204:$E$242,0),MATCH(BT$3-$G34+1,FinancialInputs!$204:$204,0)),0)*$J34</f>
        <v>#N/A</v>
      </c>
      <c r="BU34" s="199" t="e">
        <f>IFERROR(INDEX(FinancialInputs!$204:$242,MATCH($H34, FinancialInputs!$E$204:$E$242,0),MATCH(BU$3-$G34+1,FinancialInputs!$204:$204,0)),0)*$J34</f>
        <v>#N/A</v>
      </c>
      <c r="BV34" s="199" t="e">
        <f>IFERROR(INDEX(FinancialInputs!$204:$242,MATCH($H34, FinancialInputs!$E$204:$E$242,0),MATCH(BV$3-$G34+1,FinancialInputs!$204:$204,0)),0)*$J34</f>
        <v>#N/A</v>
      </c>
      <c r="BW34" s="199" t="e">
        <f>IFERROR(INDEX(FinancialInputs!$204:$242,MATCH($H34, FinancialInputs!$E$204:$E$242,0),MATCH(BW$3-$G34+1,FinancialInputs!$204:$204,0)),0)*$J34</f>
        <v>#N/A</v>
      </c>
      <c r="BX34" s="199" t="e">
        <f>IFERROR(INDEX(FinancialInputs!$204:$242,MATCH($H34, FinancialInputs!$E$204:$E$242,0),MATCH(BX$3-$G34+1,FinancialInputs!$204:$204,0)),0)*$J34</f>
        <v>#N/A</v>
      </c>
      <c r="BY34" s="199" t="e">
        <f>IFERROR(INDEX(FinancialInputs!$204:$242,MATCH($H34, FinancialInputs!$E$204:$E$242,0),MATCH(BY$3-$G34+1,FinancialInputs!$204:$204,0)),0)*$J34</f>
        <v>#N/A</v>
      </c>
      <c r="BZ34" s="199" t="e">
        <f>IFERROR(INDEX(FinancialInputs!$204:$242,MATCH($H34, FinancialInputs!$E$204:$E$242,0),MATCH(BZ$3-$G34+1,FinancialInputs!$204:$204,0)),0)*$J34</f>
        <v>#N/A</v>
      </c>
      <c r="CA34" s="199" t="e">
        <f>IFERROR(INDEX(FinancialInputs!$204:$242,MATCH($H34, FinancialInputs!$E$204:$E$242,0),MATCH(CA$3-$G34+1,FinancialInputs!$204:$204,0)),0)*$J34</f>
        <v>#N/A</v>
      </c>
      <c r="CB34" s="199" t="e">
        <f>IFERROR(INDEX(FinancialInputs!$204:$242,MATCH($H34, FinancialInputs!$E$204:$E$242,0),MATCH(CB$3-$G34+1,FinancialInputs!$204:$204,0)),0)*$J34</f>
        <v>#N/A</v>
      </c>
      <c r="CC34" s="199" t="e">
        <f>IFERROR(INDEX(FinancialInputs!$204:$242,MATCH($H34, FinancialInputs!$E$204:$E$242,0),MATCH(CC$3-$G34+1,FinancialInputs!$204:$204,0)),0)*$J34</f>
        <v>#N/A</v>
      </c>
      <c r="CD34" s="199" t="e">
        <f>IFERROR(INDEX(FinancialInputs!$204:$242,MATCH($H34, FinancialInputs!$E$204:$E$242,0),MATCH(CD$3-$G34+1,FinancialInputs!$204:$204,0)),0)*$J34</f>
        <v>#N/A</v>
      </c>
      <c r="CE34" s="199" t="e">
        <f>IFERROR(INDEX(FinancialInputs!$204:$242,MATCH($H34, FinancialInputs!$E$204:$E$242,0),MATCH(CE$3-$G34+1,FinancialInputs!$204:$204,0)),0)*$J34</f>
        <v>#N/A</v>
      </c>
      <c r="CF34" s="199" t="e">
        <f>IFERROR(INDEX(FinancialInputs!$204:$242,MATCH($H34, FinancialInputs!$E$204:$E$242,0),MATCH(CF$3-$G34+1,FinancialInputs!$204:$204,0)),0)*$J34</f>
        <v>#N/A</v>
      </c>
      <c r="CG34" s="199" t="e">
        <f>IFERROR(INDEX(FinancialInputs!$204:$242,MATCH($H34, FinancialInputs!$E$204:$E$242,0),MATCH(CG$3-$G34+1,FinancialInputs!$204:$204,0)),0)*$J34</f>
        <v>#N/A</v>
      </c>
      <c r="CH34" s="199" t="e">
        <f>IFERROR(INDEX(FinancialInputs!$204:$242,MATCH($H34, FinancialInputs!$E$204:$E$242,0),MATCH(CH$3-$G34+1,FinancialInputs!$204:$204,0)),0)*$J34</f>
        <v>#N/A</v>
      </c>
      <c r="CI34" s="199" t="e">
        <f>IFERROR(INDEX(FinancialInputs!$204:$242,MATCH($H34, FinancialInputs!$E$204:$E$242,0),MATCH(CI$3-$G34+1,FinancialInputs!$204:$204,0)),0)*$J34</f>
        <v>#N/A</v>
      </c>
      <c r="CJ34" s="199" t="e">
        <f>IFERROR(INDEX(FinancialInputs!$204:$242,MATCH($H34, FinancialInputs!$E$204:$E$242,0),MATCH(CJ$3-$G34+1,FinancialInputs!$204:$204,0)),0)*$J34</f>
        <v>#N/A</v>
      </c>
      <c r="CK34" s="199" t="e">
        <f>IFERROR(INDEX(FinancialInputs!$204:$242,MATCH($H34, FinancialInputs!$E$204:$E$242,0),MATCH(CK$3-$G34+1,FinancialInputs!$204:$204,0)),0)*$J34</f>
        <v>#N/A</v>
      </c>
      <c r="CL34" s="199" t="e">
        <f>IFERROR(INDEX(FinancialInputs!$204:$242,MATCH($H34, FinancialInputs!$E$204:$E$242,0),MATCH(CL$3-$G34+1,FinancialInputs!$204:$204,0)),0)*$J34</f>
        <v>#N/A</v>
      </c>
      <c r="CM34" s="199" t="e">
        <f>IFERROR(INDEX(FinancialInputs!$204:$242,MATCH($H34, FinancialInputs!$E$204:$E$242,0),MATCH(CM$3-$G34+1,FinancialInputs!$204:$204,0)),0)*$J34</f>
        <v>#N/A</v>
      </c>
      <c r="CN34" s="199" t="e">
        <f>IFERROR(INDEX(FinancialInputs!$204:$242,MATCH($H34, FinancialInputs!$E$204:$E$242,0),MATCH(CN$3-$G34+1,FinancialInputs!$204:$204,0)),0)*$J34</f>
        <v>#N/A</v>
      </c>
      <c r="CO34" s="199" t="e">
        <f>IFERROR(INDEX(FinancialInputs!$204:$242,MATCH($H34, FinancialInputs!$E$204:$E$242,0),MATCH(CO$3-$G34+1,FinancialInputs!$204:$204,0)),0)*$J34</f>
        <v>#N/A</v>
      </c>
      <c r="CP34" s="199" t="e">
        <f>IFERROR(INDEX(FinancialInputs!$204:$242,MATCH($H34, FinancialInputs!$E$204:$E$242,0),MATCH(CP$3-$G34+1,FinancialInputs!$204:$204,0)),0)*$J34</f>
        <v>#N/A</v>
      </c>
      <c r="CQ34" s="199" t="e">
        <f>IFERROR(INDEX(FinancialInputs!$204:$242,MATCH($H34, FinancialInputs!$E$204:$E$242,0),MATCH(CQ$3-$G34+1,FinancialInputs!$204:$204,0)),0)*$J34</f>
        <v>#N/A</v>
      </c>
      <c r="CR34" s="199" t="e">
        <f>IFERROR(INDEX(FinancialInputs!$204:$242,MATCH($H34, FinancialInputs!$E$204:$E$242,0),MATCH(CR$3-$G34+1,FinancialInputs!$204:$204,0)),0)*$J34</f>
        <v>#N/A</v>
      </c>
      <c r="CS34" s="199" t="e">
        <f>IFERROR(INDEX(FinancialInputs!$204:$242,MATCH($H34, FinancialInputs!$E$204:$E$242,0),MATCH(CS$3-$G34+1,FinancialInputs!$204:$204,0)),0)*$J34</f>
        <v>#N/A</v>
      </c>
      <c r="CT34" s="199" t="e">
        <f>IFERROR(INDEX(FinancialInputs!$204:$242,MATCH($H34, FinancialInputs!$E$204:$E$242,0),MATCH(CT$3-$G34+1,FinancialInputs!$204:$204,0)),0)*$J34</f>
        <v>#N/A</v>
      </c>
      <c r="CU34" s="199" t="e">
        <f>IFERROR(INDEX(FinancialInputs!$204:$242,MATCH($H34, FinancialInputs!$E$204:$E$242,0),MATCH(CU$3-$G34+1,FinancialInputs!$204:$204,0)),0)*$J34</f>
        <v>#N/A</v>
      </c>
      <c r="CV34" s="199" t="e">
        <f>IFERROR(INDEX(FinancialInputs!$204:$242,MATCH($H34, FinancialInputs!$E$204:$E$242,0),MATCH(CV$3-$G34+1,FinancialInputs!$204:$204,0)),0)*$J34</f>
        <v>#N/A</v>
      </c>
      <c r="CW34" s="135" t="e">
        <f t="shared" si="7"/>
        <v>#N/A</v>
      </c>
      <c r="CX34" s="24"/>
      <c r="CY34" s="24"/>
      <c r="CZ34" s="24"/>
    </row>
    <row r="35" spans="2:104">
      <c r="B35" s="24"/>
      <c r="C35" s="24"/>
      <c r="D35" s="24"/>
      <c r="F35" s="24"/>
      <c r="I35" s="24"/>
      <c r="J35" s="40"/>
      <c r="K35" s="34"/>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24"/>
      <c r="CX35" s="24"/>
      <c r="CY35" s="24"/>
      <c r="CZ35" s="24"/>
    </row>
    <row r="36" spans="2:104">
      <c r="B36" s="24"/>
      <c r="C36" s="43">
        <f>MAX($B$5:C35)+0.1</f>
        <v>2.2000000000000002</v>
      </c>
      <c r="D36" s="41" t="s">
        <v>545</v>
      </c>
      <c r="E36" s="41"/>
      <c r="F36" s="41"/>
      <c r="G36" s="41"/>
      <c r="H36" s="41"/>
      <c r="I36" s="41"/>
      <c r="J36" s="41"/>
      <c r="K36" s="41"/>
      <c r="L36" s="41"/>
      <c r="M36" s="41"/>
      <c r="N36" s="41"/>
      <c r="O36" s="41"/>
      <c r="P36" s="41"/>
      <c r="Q36" s="41"/>
      <c r="R36" s="41"/>
      <c r="S36" s="41"/>
      <c r="T36" s="41"/>
      <c r="U36" s="41"/>
      <c r="V36" s="41"/>
      <c r="W36" s="41"/>
      <c r="X36" s="41"/>
      <c r="Y36" s="41"/>
      <c r="Z36" s="41"/>
      <c r="AA36" s="41"/>
      <c r="AB36" s="41"/>
      <c r="AC36" s="41"/>
      <c r="AD36" s="41"/>
      <c r="AE36" s="41"/>
      <c r="AF36" s="41"/>
      <c r="AG36" s="41"/>
      <c r="AH36" s="41"/>
      <c r="AI36" s="41"/>
      <c r="AJ36" s="41"/>
      <c r="AK36" s="41"/>
      <c r="AL36" s="41"/>
      <c r="AM36" s="41"/>
      <c r="AN36" s="41"/>
      <c r="AO36" s="41"/>
      <c r="AP36" s="41"/>
      <c r="AQ36" s="41"/>
      <c r="AR36" s="41"/>
      <c r="AS36" s="41"/>
      <c r="AT36" s="41"/>
      <c r="AU36" s="41"/>
      <c r="AV36" s="41"/>
      <c r="AW36" s="41"/>
      <c r="AX36" s="41"/>
      <c r="AY36" s="41"/>
      <c r="AZ36" s="41"/>
      <c r="BA36" s="41"/>
      <c r="BB36" s="41"/>
      <c r="BC36" s="41"/>
      <c r="BD36" s="41"/>
      <c r="BE36" s="41"/>
      <c r="BF36" s="41"/>
      <c r="BG36" s="41"/>
      <c r="BH36" s="41"/>
      <c r="BI36" s="41"/>
      <c r="BJ36" s="41"/>
      <c r="BK36" s="41"/>
      <c r="BL36" s="41"/>
      <c r="BM36" s="41"/>
      <c r="BN36" s="41"/>
      <c r="BO36" s="41"/>
      <c r="BP36" s="41"/>
      <c r="BQ36" s="41"/>
      <c r="BR36" s="41"/>
      <c r="BS36" s="41"/>
      <c r="BT36" s="41"/>
      <c r="BU36" s="41"/>
      <c r="BV36" s="41"/>
      <c r="BW36" s="41"/>
      <c r="BX36" s="41"/>
      <c r="BY36" s="41"/>
      <c r="BZ36" s="41"/>
      <c r="CA36" s="41"/>
      <c r="CB36" s="41"/>
      <c r="CC36" s="41"/>
      <c r="CD36" s="41"/>
      <c r="CE36" s="41"/>
      <c r="CF36" s="41"/>
      <c r="CG36" s="41"/>
      <c r="CH36" s="41"/>
      <c r="CI36" s="41"/>
      <c r="CJ36" s="41"/>
      <c r="CK36" s="41"/>
      <c r="CL36" s="41"/>
      <c r="CM36" s="41"/>
      <c r="CN36" s="41"/>
      <c r="CO36" s="41"/>
      <c r="CP36" s="41"/>
      <c r="CQ36" s="41"/>
      <c r="CR36" s="41"/>
      <c r="CS36" s="41"/>
      <c r="CT36" s="41"/>
      <c r="CU36" s="41"/>
      <c r="CV36" s="41"/>
      <c r="CW36" s="41"/>
      <c r="CX36" s="41"/>
      <c r="CY36" s="41"/>
    </row>
    <row r="37" spans="2:104">
      <c r="B37" s="2"/>
      <c r="C37" s="222" t="s">
        <v>575</v>
      </c>
      <c r="D37" s="222"/>
      <c r="E37" s="222"/>
      <c r="F37" s="222"/>
      <c r="G37" s="222"/>
      <c r="H37" s="222"/>
      <c r="I37" s="222"/>
      <c r="J37" s="222"/>
      <c r="K37" s="222"/>
      <c r="L37" s="222"/>
      <c r="M37" s="222"/>
      <c r="N37" s="222"/>
      <c r="O37" s="222"/>
      <c r="P37" s="222"/>
      <c r="Q37" s="222"/>
      <c r="R37" s="222"/>
      <c r="S37" s="222"/>
      <c r="T37" s="222"/>
      <c r="U37" s="222"/>
      <c r="V37" s="222"/>
      <c r="W37" s="222"/>
      <c r="X37" s="222"/>
      <c r="Y37" s="222"/>
      <c r="Z37" s="222"/>
      <c r="AA37" s="222"/>
      <c r="AB37" s="222"/>
      <c r="AC37" s="222"/>
      <c r="AD37" s="222"/>
      <c r="AE37" s="222"/>
      <c r="AF37" s="222"/>
      <c r="AG37" s="222"/>
      <c r="AH37" s="222"/>
      <c r="AI37" s="222"/>
      <c r="AJ37" s="222"/>
      <c r="AK37" s="222"/>
      <c r="AL37" s="222"/>
      <c r="AM37" s="222"/>
      <c r="AN37" s="222"/>
      <c r="AO37" s="222"/>
      <c r="AP37" s="222"/>
      <c r="AQ37" s="222"/>
      <c r="AR37" s="222"/>
      <c r="AS37" s="222"/>
      <c r="AT37" s="222"/>
      <c r="AU37" s="222"/>
      <c r="AV37" s="222"/>
      <c r="AW37" s="222"/>
      <c r="AX37" s="222"/>
      <c r="AY37" s="222"/>
      <c r="AZ37" s="222"/>
      <c r="BA37" s="222"/>
      <c r="BB37" s="222"/>
      <c r="BC37" s="222"/>
      <c r="BD37" s="222"/>
      <c r="BE37" s="222"/>
      <c r="BF37" s="222"/>
      <c r="BG37" s="222"/>
      <c r="BH37" s="222"/>
      <c r="BI37" s="222"/>
      <c r="BJ37" s="222"/>
      <c r="BK37" s="222"/>
      <c r="BL37" s="222"/>
      <c r="BM37" s="222"/>
      <c r="BN37" s="222"/>
      <c r="BO37" s="222"/>
      <c r="BP37" s="222"/>
      <c r="BQ37" s="222"/>
      <c r="BR37" s="222"/>
      <c r="BS37" s="222"/>
      <c r="BT37" s="222"/>
      <c r="BU37" s="222"/>
      <c r="BV37" s="222"/>
      <c r="BW37" s="222"/>
      <c r="BX37" s="222"/>
      <c r="BY37" s="222"/>
      <c r="BZ37" s="222"/>
      <c r="CA37" s="222"/>
      <c r="CB37" s="222"/>
      <c r="CC37" s="222"/>
      <c r="CD37" s="222"/>
      <c r="CE37" s="222"/>
      <c r="CF37" s="222"/>
      <c r="CG37" s="222"/>
      <c r="CH37" s="222"/>
      <c r="CI37" s="222"/>
      <c r="CJ37" s="222"/>
      <c r="CK37" s="222"/>
      <c r="CL37" s="222"/>
      <c r="CM37" s="222"/>
      <c r="CN37" s="222"/>
      <c r="CO37" s="222"/>
      <c r="CP37" s="222"/>
      <c r="CQ37" s="222"/>
      <c r="CR37" s="222"/>
      <c r="CS37" s="222"/>
      <c r="CT37" s="222"/>
      <c r="CU37" s="222"/>
      <c r="CV37" s="222"/>
      <c r="CW37" s="222"/>
      <c r="CX37" s="222"/>
      <c r="CY37" s="222"/>
    </row>
    <row r="38" spans="2:104">
      <c r="E38" s="1" t="s">
        <v>576</v>
      </c>
      <c r="F38"/>
      <c r="I38"/>
      <c r="J38" s="224">
        <f ca="1">SUM(L38:CV38)</f>
        <v>0</v>
      </c>
      <c r="K38" s="1"/>
      <c r="L38" s="58">
        <f>K40</f>
        <v>0</v>
      </c>
      <c r="M38" s="58">
        <f t="shared" ref="M38:AR38" si="8">L40</f>
        <v>0</v>
      </c>
      <c r="N38" s="58">
        <f t="shared" ca="1" si="8"/>
        <v>0</v>
      </c>
      <c r="O38" s="58">
        <f t="shared" ca="1" si="8"/>
        <v>0</v>
      </c>
      <c r="P38" s="58">
        <f t="shared" ca="1" si="8"/>
        <v>0</v>
      </c>
      <c r="Q38" s="58">
        <f t="shared" ca="1" si="8"/>
        <v>0</v>
      </c>
      <c r="R38" s="58">
        <f t="shared" ca="1" si="8"/>
        <v>0</v>
      </c>
      <c r="S38" s="58">
        <f t="shared" ca="1" si="8"/>
        <v>0</v>
      </c>
      <c r="T38" s="58">
        <f t="shared" ca="1" si="8"/>
        <v>0</v>
      </c>
      <c r="U38" s="58">
        <f t="shared" ca="1" si="8"/>
        <v>0</v>
      </c>
      <c r="V38" s="58">
        <f t="shared" ca="1" si="8"/>
        <v>0</v>
      </c>
      <c r="W38" s="58">
        <f t="shared" ca="1" si="8"/>
        <v>0</v>
      </c>
      <c r="X38" s="58">
        <f t="shared" ca="1" si="8"/>
        <v>0</v>
      </c>
      <c r="Y38" s="58">
        <f t="shared" ca="1" si="8"/>
        <v>0</v>
      </c>
      <c r="Z38" s="58">
        <f t="shared" ca="1" si="8"/>
        <v>0</v>
      </c>
      <c r="AA38" s="58">
        <f t="shared" ca="1" si="8"/>
        <v>0</v>
      </c>
      <c r="AB38" s="58">
        <f t="shared" ca="1" si="8"/>
        <v>0</v>
      </c>
      <c r="AC38" s="58">
        <f t="shared" ca="1" si="8"/>
        <v>0</v>
      </c>
      <c r="AD38" s="58">
        <f t="shared" ca="1" si="8"/>
        <v>0</v>
      </c>
      <c r="AE38" s="58">
        <f t="shared" ca="1" si="8"/>
        <v>0</v>
      </c>
      <c r="AF38" s="58">
        <f t="shared" ca="1" si="8"/>
        <v>0</v>
      </c>
      <c r="AG38" s="58">
        <f t="shared" ca="1" si="8"/>
        <v>0</v>
      </c>
      <c r="AH38" s="58">
        <f t="shared" ca="1" si="8"/>
        <v>0</v>
      </c>
      <c r="AI38" s="58">
        <f t="shared" ca="1" si="8"/>
        <v>0</v>
      </c>
      <c r="AJ38" s="58">
        <f t="shared" ca="1" si="8"/>
        <v>0</v>
      </c>
      <c r="AK38" s="58">
        <f t="shared" ca="1" si="8"/>
        <v>0</v>
      </c>
      <c r="AL38" s="58">
        <f t="shared" ca="1" si="8"/>
        <v>0</v>
      </c>
      <c r="AM38" s="58">
        <f t="shared" ca="1" si="8"/>
        <v>0</v>
      </c>
      <c r="AN38" s="58">
        <f t="shared" ca="1" si="8"/>
        <v>0</v>
      </c>
      <c r="AO38" s="58">
        <f t="shared" ca="1" si="8"/>
        <v>0</v>
      </c>
      <c r="AP38" s="58">
        <f t="shared" ca="1" si="8"/>
        <v>0</v>
      </c>
      <c r="AQ38" s="58">
        <f t="shared" ca="1" si="8"/>
        <v>0</v>
      </c>
      <c r="AR38" s="58">
        <f t="shared" ca="1" si="8"/>
        <v>0</v>
      </c>
      <c r="AS38" s="58">
        <f ca="1">AR40</f>
        <v>0</v>
      </c>
      <c r="AT38" s="58">
        <f t="shared" ref="AT38:BX38" ca="1" si="9">AS40</f>
        <v>0</v>
      </c>
      <c r="AU38" s="58">
        <f t="shared" ca="1" si="9"/>
        <v>0</v>
      </c>
      <c r="AV38" s="58">
        <f t="shared" ca="1" si="9"/>
        <v>0</v>
      </c>
      <c r="AW38" s="58">
        <f t="shared" ca="1" si="9"/>
        <v>0</v>
      </c>
      <c r="AX38" s="58">
        <f t="shared" ca="1" si="9"/>
        <v>0</v>
      </c>
      <c r="AY38" s="58">
        <f t="shared" ca="1" si="9"/>
        <v>0</v>
      </c>
      <c r="AZ38" s="58">
        <f t="shared" ca="1" si="9"/>
        <v>0</v>
      </c>
      <c r="BA38" s="58">
        <f t="shared" ca="1" si="9"/>
        <v>0</v>
      </c>
      <c r="BB38" s="58">
        <f t="shared" ca="1" si="9"/>
        <v>0</v>
      </c>
      <c r="BC38" s="58">
        <f t="shared" ca="1" si="9"/>
        <v>0</v>
      </c>
      <c r="BD38" s="58">
        <f t="shared" ca="1" si="9"/>
        <v>0</v>
      </c>
      <c r="BE38" s="58">
        <f t="shared" ca="1" si="9"/>
        <v>0</v>
      </c>
      <c r="BF38" s="58">
        <f t="shared" ca="1" si="9"/>
        <v>0</v>
      </c>
      <c r="BG38" s="58">
        <f t="shared" ca="1" si="9"/>
        <v>0</v>
      </c>
      <c r="BH38" s="58">
        <f t="shared" ca="1" si="9"/>
        <v>0</v>
      </c>
      <c r="BI38" s="58">
        <f t="shared" ca="1" si="9"/>
        <v>0</v>
      </c>
      <c r="BJ38" s="58">
        <f t="shared" ca="1" si="9"/>
        <v>0</v>
      </c>
      <c r="BK38" s="58">
        <f t="shared" ca="1" si="9"/>
        <v>0</v>
      </c>
      <c r="BL38" s="58">
        <f t="shared" ca="1" si="9"/>
        <v>0</v>
      </c>
      <c r="BM38" s="58">
        <f t="shared" ca="1" si="9"/>
        <v>0</v>
      </c>
      <c r="BN38" s="58">
        <f t="shared" ca="1" si="9"/>
        <v>0</v>
      </c>
      <c r="BO38" s="58">
        <f t="shared" ca="1" si="9"/>
        <v>0</v>
      </c>
      <c r="BP38" s="58">
        <f t="shared" ca="1" si="9"/>
        <v>0</v>
      </c>
      <c r="BQ38" s="58">
        <f t="shared" ca="1" si="9"/>
        <v>0</v>
      </c>
      <c r="BR38" s="58">
        <f t="shared" ca="1" si="9"/>
        <v>0</v>
      </c>
      <c r="BS38" s="58">
        <f t="shared" ca="1" si="9"/>
        <v>0</v>
      </c>
      <c r="BT38" s="58">
        <f t="shared" ca="1" si="9"/>
        <v>0</v>
      </c>
      <c r="BU38" s="58">
        <f t="shared" ca="1" si="9"/>
        <v>0</v>
      </c>
      <c r="BV38" s="58">
        <f t="shared" ca="1" si="9"/>
        <v>0</v>
      </c>
      <c r="BW38" s="58">
        <f t="shared" ca="1" si="9"/>
        <v>0</v>
      </c>
      <c r="BX38" s="58">
        <f t="shared" ca="1" si="9"/>
        <v>0</v>
      </c>
      <c r="BY38" s="58">
        <f t="shared" ref="BY38:CV38" ca="1" si="10">BX40</f>
        <v>0</v>
      </c>
      <c r="BZ38" s="58">
        <f t="shared" ca="1" si="10"/>
        <v>0</v>
      </c>
      <c r="CA38" s="58">
        <f t="shared" ca="1" si="10"/>
        <v>0</v>
      </c>
      <c r="CB38" s="58">
        <f t="shared" ca="1" si="10"/>
        <v>0</v>
      </c>
      <c r="CC38" s="58">
        <f t="shared" ca="1" si="10"/>
        <v>0</v>
      </c>
      <c r="CD38" s="58">
        <f t="shared" ca="1" si="10"/>
        <v>0</v>
      </c>
      <c r="CE38" s="58">
        <f t="shared" ca="1" si="10"/>
        <v>0</v>
      </c>
      <c r="CF38" s="58">
        <f t="shared" ca="1" si="10"/>
        <v>0</v>
      </c>
      <c r="CG38" s="58">
        <f t="shared" ca="1" si="10"/>
        <v>0</v>
      </c>
      <c r="CH38" s="58">
        <f t="shared" ca="1" si="10"/>
        <v>0</v>
      </c>
      <c r="CI38" s="58">
        <f t="shared" ca="1" si="10"/>
        <v>0</v>
      </c>
      <c r="CJ38" s="58">
        <f t="shared" ca="1" si="10"/>
        <v>0</v>
      </c>
      <c r="CK38" s="58">
        <f t="shared" ca="1" si="10"/>
        <v>0</v>
      </c>
      <c r="CL38" s="58">
        <f ca="1">CK40</f>
        <v>0</v>
      </c>
      <c r="CM38" s="58">
        <f ca="1">CL40</f>
        <v>0</v>
      </c>
      <c r="CN38" s="58">
        <f t="shared" ca="1" si="10"/>
        <v>0</v>
      </c>
      <c r="CO38" s="58">
        <f t="shared" ca="1" si="10"/>
        <v>0</v>
      </c>
      <c r="CP38" s="58">
        <f t="shared" ca="1" si="10"/>
        <v>0</v>
      </c>
      <c r="CQ38" s="58">
        <f t="shared" ca="1" si="10"/>
        <v>0</v>
      </c>
      <c r="CR38" s="58">
        <f t="shared" ca="1" si="10"/>
        <v>0</v>
      </c>
      <c r="CS38" s="58">
        <f t="shared" ca="1" si="10"/>
        <v>0</v>
      </c>
      <c r="CT38" s="58">
        <f t="shared" ca="1" si="10"/>
        <v>0</v>
      </c>
      <c r="CU38" s="58">
        <f t="shared" ca="1" si="10"/>
        <v>0</v>
      </c>
      <c r="CV38" s="58">
        <f t="shared" ca="1" si="10"/>
        <v>0</v>
      </c>
      <c r="CZ38"/>
    </row>
    <row r="39" spans="2:104">
      <c r="E39" s="1" t="s">
        <v>577</v>
      </c>
      <c r="F39"/>
      <c r="I39"/>
      <c r="J39" s="224">
        <f t="shared" ref="J39:J40" ca="1" si="11">SUM(L39:CV39)</f>
        <v>0</v>
      </c>
      <c r="K39" s="1"/>
      <c r="L39" s="58">
        <f>IFERROR(Capitalisation!L167/COUNTIF(Capitalisation!L9:$CV$9,1),0)</f>
        <v>0</v>
      </c>
      <c r="M39" s="58">
        <f ca="1">IFERROR(Capitalisation!M167/COUNTIF(Capitalisation!M9:$CV$9,1),0)</f>
        <v>0</v>
      </c>
      <c r="N39" s="58">
        <f ca="1">IFERROR(Capitalisation!N167/COUNTIF(Capitalisation!N9:$CV$9,1),0)</f>
        <v>0</v>
      </c>
      <c r="O39" s="58">
        <f ca="1">IFERROR(Capitalisation!O167/COUNTIF(Capitalisation!O9:$CV$9,1),0)</f>
        <v>0</v>
      </c>
      <c r="P39" s="58">
        <f ca="1">IFERROR(Capitalisation!P167/COUNTIF(Capitalisation!P9:$CV$9,1),0)</f>
        <v>0</v>
      </c>
      <c r="Q39" s="58">
        <f ca="1">IFERROR(Capitalisation!Q167/COUNTIF(Capitalisation!Q9:$CV$9,1),0)</f>
        <v>0</v>
      </c>
      <c r="R39" s="58">
        <f ca="1">IFERROR(Capitalisation!R167/COUNTIF(Capitalisation!R9:$CV$9,1),0)</f>
        <v>0</v>
      </c>
      <c r="S39" s="58">
        <f ca="1">IFERROR(Capitalisation!S167/COUNTIF(Capitalisation!S9:$CV$9,1),0)</f>
        <v>0</v>
      </c>
      <c r="T39" s="58">
        <f ca="1">IFERROR(Capitalisation!T167/COUNTIF(Capitalisation!T9:$CV$9,1),0)</f>
        <v>0</v>
      </c>
      <c r="U39" s="58">
        <f ca="1">IFERROR(Capitalisation!U167/COUNTIF(Capitalisation!U9:$CV$9,1),0)</f>
        <v>0</v>
      </c>
      <c r="V39" s="58">
        <f ca="1">IFERROR(Capitalisation!V167/COUNTIF(Capitalisation!V9:$CV$9,1),0)</f>
        <v>0</v>
      </c>
      <c r="W39" s="58">
        <f ca="1">IFERROR(Capitalisation!W167/COUNTIF(Capitalisation!W9:$CV$9,1),0)</f>
        <v>0</v>
      </c>
      <c r="X39" s="58">
        <f ca="1">IFERROR(Capitalisation!X167/COUNTIF(Capitalisation!X9:$CV$9,1),0)</f>
        <v>0</v>
      </c>
      <c r="Y39" s="58">
        <f ca="1">IFERROR(Capitalisation!Y167/COUNTIF(Capitalisation!Y9:$CV$9,1),0)</f>
        <v>0</v>
      </c>
      <c r="Z39" s="58">
        <f ca="1">IFERROR(Capitalisation!Z167/COUNTIF(Capitalisation!Z9:$CV$9,1),0)</f>
        <v>0</v>
      </c>
      <c r="AA39" s="58">
        <f ca="1">IFERROR(Capitalisation!AA167/COUNTIF(Capitalisation!AA9:$CV$9,1),0)</f>
        <v>0</v>
      </c>
      <c r="AB39" s="58">
        <f ca="1">IFERROR(Capitalisation!AB167/COUNTIF(Capitalisation!AB9:$CV$9,1),0)</f>
        <v>0</v>
      </c>
      <c r="AC39" s="58">
        <f ca="1">IFERROR(Capitalisation!AC167/COUNTIF(Capitalisation!AC9:$CV$9,1),0)</f>
        <v>0</v>
      </c>
      <c r="AD39" s="58">
        <f ca="1">IFERROR(Capitalisation!AD167/COUNTIF(Capitalisation!AD9:$CV$9,1),0)</f>
        <v>0</v>
      </c>
      <c r="AE39" s="58">
        <f ca="1">IFERROR(Capitalisation!AE167/COUNTIF(Capitalisation!AE9:$CV$9,1),0)</f>
        <v>0</v>
      </c>
      <c r="AF39" s="58">
        <f ca="1">IFERROR(Capitalisation!AF167/COUNTIF(Capitalisation!AF9:$CV$9,1),0)</f>
        <v>0</v>
      </c>
      <c r="AG39" s="58">
        <f ca="1">IFERROR(Capitalisation!AG167/COUNTIF(Capitalisation!AG9:$CV$9,1),0)</f>
        <v>0</v>
      </c>
      <c r="AH39" s="58">
        <f ca="1">IFERROR(Capitalisation!AH167/COUNTIF(Capitalisation!AH9:$CV$9,1),0)</f>
        <v>0</v>
      </c>
      <c r="AI39" s="58">
        <f ca="1">IFERROR(Capitalisation!AI167/COUNTIF(Capitalisation!AI9:$CV$9,1),0)</f>
        <v>0</v>
      </c>
      <c r="AJ39" s="58">
        <f ca="1">IFERROR(Capitalisation!AJ167/COUNTIF(Capitalisation!AJ9:$CV$9,1),0)</f>
        <v>0</v>
      </c>
      <c r="AK39" s="58">
        <f ca="1">IFERROR(Capitalisation!AK167/COUNTIF(Capitalisation!AK9:$CV$9,1),0)</f>
        <v>0</v>
      </c>
      <c r="AL39" s="58">
        <f ca="1">IFERROR(Capitalisation!AL167/COUNTIF(Capitalisation!AL9:$CV$9,1),0)</f>
        <v>0</v>
      </c>
      <c r="AM39" s="58">
        <f ca="1">IFERROR(Capitalisation!AM167/COUNTIF(Capitalisation!AM9:$CV$9,1),0)</f>
        <v>0</v>
      </c>
      <c r="AN39" s="58">
        <f ca="1">IFERROR(Capitalisation!AN167/COUNTIF(Capitalisation!AN9:$CV$9,1),0)</f>
        <v>0</v>
      </c>
      <c r="AO39" s="58">
        <f ca="1">IFERROR(Capitalisation!AO167/COUNTIF(Capitalisation!AO9:$CV$9,1),0)</f>
        <v>0</v>
      </c>
      <c r="AP39" s="58">
        <f ca="1">IFERROR(Capitalisation!AP167/COUNTIF(Capitalisation!AP9:$CV$9,1),0)</f>
        <v>0</v>
      </c>
      <c r="AQ39" s="58">
        <f ca="1">IFERROR(Capitalisation!AQ167/COUNTIF(Capitalisation!AQ9:$CV$9,1),0)</f>
        <v>0</v>
      </c>
      <c r="AR39" s="58">
        <f ca="1">IFERROR(Capitalisation!AR167/COUNTIF(Capitalisation!AR9:$CV$9,1),0)</f>
        <v>0</v>
      </c>
      <c r="AS39" s="58">
        <f ca="1">IFERROR(Capitalisation!AS167/COUNTIF(Capitalisation!AS9:$CV$9,1),0)</f>
        <v>0</v>
      </c>
      <c r="AT39" s="58">
        <f ca="1">IFERROR(Capitalisation!AT167/COUNTIF(Capitalisation!AT9:$CV$9,1),0)</f>
        <v>0</v>
      </c>
      <c r="AU39" s="58">
        <f ca="1">IFERROR(Capitalisation!AU167/COUNTIF(Capitalisation!AU9:$CV$9,1),0)</f>
        <v>0</v>
      </c>
      <c r="AV39" s="58">
        <f ca="1">IFERROR(Capitalisation!AV167/COUNTIF(Capitalisation!AV9:$CV$9,1),0)</f>
        <v>0</v>
      </c>
      <c r="AW39" s="58">
        <f ca="1">IFERROR(Capitalisation!AW167/COUNTIF(Capitalisation!AW9:$CV$9,1),0)</f>
        <v>0</v>
      </c>
      <c r="AX39" s="58">
        <f ca="1">IFERROR(Capitalisation!AX167/COUNTIF(Capitalisation!AX9:$CV$9,1),0)</f>
        <v>0</v>
      </c>
      <c r="AY39" s="58">
        <f ca="1">IFERROR(Capitalisation!AY167/COUNTIF(Capitalisation!AY9:$CV$9,1),0)</f>
        <v>0</v>
      </c>
      <c r="AZ39" s="58">
        <f ca="1">IFERROR(Capitalisation!AZ167/COUNTIF(Capitalisation!AZ9:$CV$9,1),0)</f>
        <v>0</v>
      </c>
      <c r="BA39" s="58">
        <f ca="1">IFERROR(Capitalisation!BA167/COUNTIF(Capitalisation!BA9:$CV$9,1),0)</f>
        <v>0</v>
      </c>
      <c r="BB39" s="58">
        <f ca="1">IFERROR(Capitalisation!BB167/COUNTIF(Capitalisation!BB9:$CV$9,1),0)</f>
        <v>0</v>
      </c>
      <c r="BC39" s="58">
        <f ca="1">IFERROR(Capitalisation!BC167/COUNTIF(Capitalisation!BC9:$CV$9,1),0)</f>
        <v>0</v>
      </c>
      <c r="BD39" s="58">
        <f ca="1">IFERROR(Capitalisation!BD167/COUNTIF(Capitalisation!BD9:$CV$9,1),0)</f>
        <v>0</v>
      </c>
      <c r="BE39" s="58">
        <f ca="1">IFERROR(Capitalisation!BE167/COUNTIF(Capitalisation!BE9:$CV$9,1),0)</f>
        <v>0</v>
      </c>
      <c r="BF39" s="58">
        <f ca="1">IFERROR(Capitalisation!BF167/COUNTIF(Capitalisation!BF9:$CV$9,1),0)</f>
        <v>0</v>
      </c>
      <c r="BG39" s="58">
        <f ca="1">IFERROR(Capitalisation!BG167/COUNTIF(Capitalisation!BG9:$CV$9,1),0)</f>
        <v>0</v>
      </c>
      <c r="BH39" s="58">
        <f ca="1">IFERROR(Capitalisation!BH167/COUNTIF(Capitalisation!BH9:$CV$9,1),0)</f>
        <v>0</v>
      </c>
      <c r="BI39" s="58">
        <f ca="1">IFERROR(Capitalisation!BI167/COUNTIF(Capitalisation!BI9:$CV$9,1),0)</f>
        <v>0</v>
      </c>
      <c r="BJ39" s="58">
        <f ca="1">IFERROR(Capitalisation!BJ167/COUNTIF(Capitalisation!BJ9:$CV$9,1),0)</f>
        <v>0</v>
      </c>
      <c r="BK39" s="58">
        <f ca="1">IFERROR(Capitalisation!BK167/COUNTIF(Capitalisation!BK9:$CV$9,1),0)</f>
        <v>0</v>
      </c>
      <c r="BL39" s="58">
        <f ca="1">IFERROR(Capitalisation!BL167/COUNTIF(Capitalisation!BL9:$CV$9,1),0)</f>
        <v>0</v>
      </c>
      <c r="BM39" s="58">
        <f ca="1">IFERROR(Capitalisation!BM167/COUNTIF(Capitalisation!BM9:$CV$9,1),0)</f>
        <v>0</v>
      </c>
      <c r="BN39" s="58">
        <f ca="1">IFERROR(Capitalisation!BN167/COUNTIF(Capitalisation!BN9:$CV$9,1),0)</f>
        <v>0</v>
      </c>
      <c r="BO39" s="58">
        <f ca="1">IFERROR(Capitalisation!BO167/COUNTIF(Capitalisation!BO9:$CV$9,1),0)</f>
        <v>0</v>
      </c>
      <c r="BP39" s="58">
        <f ca="1">IFERROR(Capitalisation!BP167/COUNTIF(Capitalisation!BP9:$CV$9,1),0)</f>
        <v>0</v>
      </c>
      <c r="BQ39" s="58">
        <f ca="1">IFERROR(Capitalisation!BQ167/COUNTIF(Capitalisation!BQ9:$CV$9,1),0)</f>
        <v>0</v>
      </c>
      <c r="BR39" s="58">
        <f ca="1">IFERROR(Capitalisation!BR167/COUNTIF(Capitalisation!BR9:$CV$9,1),0)</f>
        <v>0</v>
      </c>
      <c r="BS39" s="58">
        <f ca="1">IFERROR(Capitalisation!BS167/COUNTIF(Capitalisation!BS9:$CV$9,1),0)</f>
        <v>0</v>
      </c>
      <c r="BT39" s="58">
        <f ca="1">IFERROR(Capitalisation!BT167/COUNTIF(Capitalisation!BT9:$CV$9,1),0)</f>
        <v>0</v>
      </c>
      <c r="BU39" s="58">
        <f ca="1">IFERROR(Capitalisation!BU167/COUNTIF(Capitalisation!BU9:$CV$9,1),0)</f>
        <v>0</v>
      </c>
      <c r="BV39" s="58">
        <f ca="1">IFERROR(Capitalisation!BV167/COUNTIF(Capitalisation!BV9:$CV$9,1),0)</f>
        <v>0</v>
      </c>
      <c r="BW39" s="58">
        <f ca="1">IFERROR(Capitalisation!BW167/COUNTIF(Capitalisation!BW9:$CV$9,1),0)</f>
        <v>0</v>
      </c>
      <c r="BX39" s="58">
        <f ca="1">IFERROR(Capitalisation!BX167/COUNTIF(Capitalisation!BX9:$CV$9,1),0)</f>
        <v>0</v>
      </c>
      <c r="BY39" s="58">
        <f ca="1">IFERROR(Capitalisation!BY167/COUNTIF(Capitalisation!BY9:$CV$9,1),0)</f>
        <v>0</v>
      </c>
      <c r="BZ39" s="58">
        <f ca="1">IFERROR(Capitalisation!BZ167/COUNTIF(Capitalisation!BZ9:$CV$9,1),0)</f>
        <v>0</v>
      </c>
      <c r="CA39" s="58">
        <f ca="1">IFERROR(Capitalisation!CA167/COUNTIF(Capitalisation!CA9:$CV$9,1),0)</f>
        <v>0</v>
      </c>
      <c r="CB39" s="58">
        <f ca="1">IFERROR(Capitalisation!CB167/COUNTIF(Capitalisation!CB9:$CV$9,1),0)</f>
        <v>0</v>
      </c>
      <c r="CC39" s="58">
        <f ca="1">IFERROR(Capitalisation!CC167/COUNTIF(Capitalisation!CC9:$CV$9,1),0)</f>
        <v>0</v>
      </c>
      <c r="CD39" s="58">
        <f ca="1">IFERROR(Capitalisation!CD167/COUNTIF(Capitalisation!CD9:$CV$9,1),0)</f>
        <v>0</v>
      </c>
      <c r="CE39" s="58">
        <f ca="1">IFERROR(Capitalisation!CE167/COUNTIF(Capitalisation!CE9:$CV$9,1),0)</f>
        <v>0</v>
      </c>
      <c r="CF39" s="58">
        <f ca="1">IFERROR(Capitalisation!CF167/COUNTIF(Capitalisation!CF9:$CV$9,1),0)</f>
        <v>0</v>
      </c>
      <c r="CG39" s="58">
        <f ca="1">IFERROR(Capitalisation!CG167/COUNTIF(Capitalisation!CG9:$CV$9,1),0)</f>
        <v>0</v>
      </c>
      <c r="CH39" s="58">
        <f ca="1">IFERROR(Capitalisation!CH167/COUNTIF(Capitalisation!CH9:$CV$9,1),0)</f>
        <v>0</v>
      </c>
      <c r="CI39" s="58">
        <f ca="1">IFERROR(Capitalisation!CI167/COUNTIF(Capitalisation!CI9:$CV$9,1),0)</f>
        <v>0</v>
      </c>
      <c r="CJ39" s="58">
        <f ca="1">IFERROR(Capitalisation!CJ167/COUNTIF(Capitalisation!CJ9:$CV$9,1),0)</f>
        <v>0</v>
      </c>
      <c r="CK39" s="58">
        <f ca="1">IFERROR(Capitalisation!CK167/COUNTIF(Capitalisation!CK9:$CV$9,1),0)</f>
        <v>0</v>
      </c>
      <c r="CL39" s="58">
        <f ca="1">IFERROR(Capitalisation!CL167/COUNTIF(Capitalisation!CL9:$CV$9,1),0)</f>
        <v>0</v>
      </c>
      <c r="CM39" s="58">
        <f ca="1">IFERROR(Capitalisation!CM167/COUNTIF(Capitalisation!CM9:$CV$9,1),0)</f>
        <v>0</v>
      </c>
      <c r="CN39" s="58">
        <f ca="1">IFERROR(Capitalisation!CN167/COUNTIF(Capitalisation!CN9:$CV$9,1),0)</f>
        <v>0</v>
      </c>
      <c r="CO39" s="58">
        <f ca="1">IFERROR(Capitalisation!CO167/COUNTIF(Capitalisation!CO9:$CV$9,1),0)</f>
        <v>0</v>
      </c>
      <c r="CP39" s="58">
        <f ca="1">IFERROR(Capitalisation!CP167/COUNTIF(Capitalisation!CP9:$CV$9,1),0)</f>
        <v>0</v>
      </c>
      <c r="CQ39" s="58">
        <f ca="1">IFERROR(Capitalisation!CQ167/COUNTIF(Capitalisation!CQ9:$CV$9,1),0)</f>
        <v>0</v>
      </c>
      <c r="CR39" s="58">
        <f ca="1">IFERROR(Capitalisation!CR167/COUNTIF(Capitalisation!CR9:$CV$9,1),0)</f>
        <v>0</v>
      </c>
      <c r="CS39" s="58">
        <f ca="1">IFERROR(Capitalisation!CS167/COUNTIF(Capitalisation!CS9:$CV$9,1),0)</f>
        <v>0</v>
      </c>
      <c r="CT39" s="58">
        <f ca="1">IFERROR(Capitalisation!CT167/COUNTIF(Capitalisation!CT9:$CV$9,1),0)</f>
        <v>0</v>
      </c>
      <c r="CU39" s="58">
        <f ca="1">IFERROR(Capitalisation!CU167/COUNTIF(Capitalisation!CU9:$CV$9,1),0)</f>
        <v>0</v>
      </c>
      <c r="CV39" s="58">
        <f ca="1">IFERROR(Capitalisation!CV167/COUNTIF(Capitalisation!CV9:$CV$9,1),0)</f>
        <v>0</v>
      </c>
      <c r="CZ39"/>
    </row>
    <row r="40" spans="2:104">
      <c r="E40" s="1" t="s">
        <v>578</v>
      </c>
      <c r="F40"/>
      <c r="I40"/>
      <c r="J40" s="224">
        <f t="shared" ca="1" si="11"/>
        <v>0</v>
      </c>
      <c r="K40" s="1"/>
      <c r="L40" s="58">
        <f>SUM(L38:L39)*Capitalisation!L9</f>
        <v>0</v>
      </c>
      <c r="M40" s="58">
        <f ca="1">SUM(M38:M39)*Capitalisation!M9</f>
        <v>0</v>
      </c>
      <c r="N40" s="58">
        <f ca="1">SUM(N38:N39)*Capitalisation!N9</f>
        <v>0</v>
      </c>
      <c r="O40" s="58">
        <f ca="1">SUM(O38:O39)*Capitalisation!O9</f>
        <v>0</v>
      </c>
      <c r="P40" s="58">
        <f ca="1">SUM(P38:P39)*Capitalisation!P9</f>
        <v>0</v>
      </c>
      <c r="Q40" s="58">
        <f ca="1">SUM(Q38:Q39)*Capitalisation!Q9</f>
        <v>0</v>
      </c>
      <c r="R40" s="58">
        <f ca="1">SUM(R38:R39)*Capitalisation!R9</f>
        <v>0</v>
      </c>
      <c r="S40" s="58">
        <f ca="1">SUM(S38:S39)*Capitalisation!S9</f>
        <v>0</v>
      </c>
      <c r="T40" s="58">
        <f ca="1">SUM(T38:T39)*Capitalisation!T9</f>
        <v>0</v>
      </c>
      <c r="U40" s="58">
        <f ca="1">SUM(U38:U39)*Capitalisation!U9</f>
        <v>0</v>
      </c>
      <c r="V40" s="58">
        <f ca="1">SUM(V38:V39)*Capitalisation!V9</f>
        <v>0</v>
      </c>
      <c r="W40" s="58">
        <f ca="1">SUM(W38:W39)*Capitalisation!W9</f>
        <v>0</v>
      </c>
      <c r="X40" s="58">
        <f ca="1">SUM(X38:X39)*Capitalisation!X9</f>
        <v>0</v>
      </c>
      <c r="Y40" s="58">
        <f ca="1">SUM(Y38:Y39)*Capitalisation!Y9</f>
        <v>0</v>
      </c>
      <c r="Z40" s="58">
        <f ca="1">SUM(Z38:Z39)*Capitalisation!Z9</f>
        <v>0</v>
      </c>
      <c r="AA40" s="58">
        <f ca="1">SUM(AA38:AA39)*Capitalisation!AA9</f>
        <v>0</v>
      </c>
      <c r="AB40" s="58">
        <f ca="1">SUM(AB38:AB39)*Capitalisation!AB9</f>
        <v>0</v>
      </c>
      <c r="AC40" s="58">
        <f ca="1">SUM(AC38:AC39)*Capitalisation!AC9</f>
        <v>0</v>
      </c>
      <c r="AD40" s="58">
        <f ca="1">SUM(AD38:AD39)*Capitalisation!AD9</f>
        <v>0</v>
      </c>
      <c r="AE40" s="58">
        <f ca="1">SUM(AE38:AE39)*Capitalisation!AE9</f>
        <v>0</v>
      </c>
      <c r="AF40" s="58">
        <f ca="1">SUM(AF38:AF39)*Capitalisation!AF9</f>
        <v>0</v>
      </c>
      <c r="AG40" s="58">
        <f ca="1">SUM(AG38:AG39)*Capitalisation!AG9</f>
        <v>0</v>
      </c>
      <c r="AH40" s="58">
        <f ca="1">SUM(AH38:AH39)*Capitalisation!AH9</f>
        <v>0</v>
      </c>
      <c r="AI40" s="58">
        <f ca="1">SUM(AI38:AI39)*Capitalisation!AI9</f>
        <v>0</v>
      </c>
      <c r="AJ40" s="58">
        <f ca="1">SUM(AJ38:AJ39)*Capitalisation!AJ9</f>
        <v>0</v>
      </c>
      <c r="AK40" s="58">
        <f ca="1">SUM(AK38:AK39)*Capitalisation!AK9</f>
        <v>0</v>
      </c>
      <c r="AL40" s="58">
        <f ca="1">SUM(AL38:AL39)*Capitalisation!AL9</f>
        <v>0</v>
      </c>
      <c r="AM40" s="58">
        <f ca="1">SUM(AM38:AM39)*Capitalisation!AM9</f>
        <v>0</v>
      </c>
      <c r="AN40" s="58">
        <f ca="1">SUM(AN38:AN39)*Capitalisation!AN9</f>
        <v>0</v>
      </c>
      <c r="AO40" s="58">
        <f ca="1">SUM(AO38:AO39)*Capitalisation!AO9</f>
        <v>0</v>
      </c>
      <c r="AP40" s="58">
        <f ca="1">SUM(AP38:AP39)*Capitalisation!AP9</f>
        <v>0</v>
      </c>
      <c r="AQ40" s="58">
        <f ca="1">SUM(AQ38:AQ39)*Capitalisation!AQ9</f>
        <v>0</v>
      </c>
      <c r="AR40" s="58">
        <f ca="1">SUM(AR38:AR39)*Capitalisation!AR9</f>
        <v>0</v>
      </c>
      <c r="AS40" s="58">
        <f ca="1">SUM(AS38:AS39)*Capitalisation!AS9</f>
        <v>0</v>
      </c>
      <c r="AT40" s="58">
        <f ca="1">SUM(AT38:AT39)*Capitalisation!AT9</f>
        <v>0</v>
      </c>
      <c r="AU40" s="58">
        <f ca="1">SUM(AU38:AU39)*Capitalisation!AU9</f>
        <v>0</v>
      </c>
      <c r="AV40" s="58">
        <f ca="1">SUM(AV38:AV39)*Capitalisation!AV9</f>
        <v>0</v>
      </c>
      <c r="AW40" s="58">
        <f ca="1">SUM(AW38:AW39)*Capitalisation!AW9</f>
        <v>0</v>
      </c>
      <c r="AX40" s="58">
        <f ca="1">SUM(AX38:AX39)*Capitalisation!AX9</f>
        <v>0</v>
      </c>
      <c r="AY40" s="58">
        <f ca="1">SUM(AY38:AY39)*Capitalisation!AY9</f>
        <v>0</v>
      </c>
      <c r="AZ40" s="58">
        <f ca="1">SUM(AZ38:AZ39)*Capitalisation!AZ9</f>
        <v>0</v>
      </c>
      <c r="BA40" s="58">
        <f ca="1">SUM(BA38:BA39)*Capitalisation!BA9</f>
        <v>0</v>
      </c>
      <c r="BB40" s="58">
        <f ca="1">SUM(BB38:BB39)*Capitalisation!BB9</f>
        <v>0</v>
      </c>
      <c r="BC40" s="58">
        <f ca="1">SUM(BC38:BC39)*Capitalisation!BC9</f>
        <v>0</v>
      </c>
      <c r="BD40" s="58">
        <f ca="1">SUM(BD38:BD39)*Capitalisation!BD9</f>
        <v>0</v>
      </c>
      <c r="BE40" s="58">
        <f ca="1">SUM(BE38:BE39)*Capitalisation!BE9</f>
        <v>0</v>
      </c>
      <c r="BF40" s="58">
        <f ca="1">SUM(BF38:BF39)*Capitalisation!BF9</f>
        <v>0</v>
      </c>
      <c r="BG40" s="58">
        <f ca="1">SUM(BG38:BG39)*Capitalisation!BG9</f>
        <v>0</v>
      </c>
      <c r="BH40" s="58">
        <f ca="1">SUM(BH38:BH39)*Capitalisation!BH9</f>
        <v>0</v>
      </c>
      <c r="BI40" s="58">
        <f ca="1">SUM(BI38:BI39)*Capitalisation!BI9</f>
        <v>0</v>
      </c>
      <c r="BJ40" s="58">
        <f ca="1">SUM(BJ38:BJ39)*Capitalisation!BJ9</f>
        <v>0</v>
      </c>
      <c r="BK40" s="58">
        <f ca="1">SUM(BK38:BK39)*Capitalisation!BK9</f>
        <v>0</v>
      </c>
      <c r="BL40" s="58">
        <f ca="1">SUM(BL38:BL39)*Capitalisation!BL9</f>
        <v>0</v>
      </c>
      <c r="BM40" s="58">
        <f ca="1">SUM(BM38:BM39)*Capitalisation!BM9</f>
        <v>0</v>
      </c>
      <c r="BN40" s="58">
        <f ca="1">SUM(BN38:BN39)*Capitalisation!BN9</f>
        <v>0</v>
      </c>
      <c r="BO40" s="58">
        <f ca="1">SUM(BO38:BO39)*Capitalisation!BO9</f>
        <v>0</v>
      </c>
      <c r="BP40" s="58">
        <f ca="1">SUM(BP38:BP39)*Capitalisation!BP9</f>
        <v>0</v>
      </c>
      <c r="BQ40" s="58">
        <f ca="1">SUM(BQ38:BQ39)*Capitalisation!BQ9</f>
        <v>0</v>
      </c>
      <c r="BR40" s="58">
        <f ca="1">SUM(BR38:BR39)*Capitalisation!BR9</f>
        <v>0</v>
      </c>
      <c r="BS40" s="58">
        <f ca="1">SUM(BS38:BS39)*Capitalisation!BS9</f>
        <v>0</v>
      </c>
      <c r="BT40" s="58">
        <f ca="1">SUM(BT38:BT39)*Capitalisation!BT9</f>
        <v>0</v>
      </c>
      <c r="BU40" s="58">
        <f ca="1">SUM(BU38:BU39)*Capitalisation!BU9</f>
        <v>0</v>
      </c>
      <c r="BV40" s="58">
        <f ca="1">SUM(BV38:BV39)*Capitalisation!BV9</f>
        <v>0</v>
      </c>
      <c r="BW40" s="58">
        <f ca="1">SUM(BW38:BW39)*Capitalisation!BW9</f>
        <v>0</v>
      </c>
      <c r="BX40" s="58">
        <f ca="1">SUM(BX38:BX39)*Capitalisation!BX9</f>
        <v>0</v>
      </c>
      <c r="BY40" s="58">
        <f ca="1">SUM(BY38:BY39)*Capitalisation!BY9</f>
        <v>0</v>
      </c>
      <c r="BZ40" s="58">
        <f ca="1">SUM(BZ38:BZ39)*Capitalisation!BZ9</f>
        <v>0</v>
      </c>
      <c r="CA40" s="58">
        <f ca="1">SUM(CA38:CA39)*Capitalisation!CA9</f>
        <v>0</v>
      </c>
      <c r="CB40" s="58">
        <f ca="1">SUM(CB38:CB39)*Capitalisation!CB9</f>
        <v>0</v>
      </c>
      <c r="CC40" s="58">
        <f ca="1">SUM(CC38:CC39)*Capitalisation!CC9</f>
        <v>0</v>
      </c>
      <c r="CD40" s="58">
        <f ca="1">SUM(CD38:CD39)*Capitalisation!CD9</f>
        <v>0</v>
      </c>
      <c r="CE40" s="58">
        <f ca="1">SUM(CE38:CE39)*Capitalisation!CE9</f>
        <v>0</v>
      </c>
      <c r="CF40" s="58">
        <f ca="1">SUM(CF38:CF39)*Capitalisation!CF9</f>
        <v>0</v>
      </c>
      <c r="CG40" s="58">
        <f ca="1">SUM(CG38:CG39)*Capitalisation!CG9</f>
        <v>0</v>
      </c>
      <c r="CH40" s="58">
        <f ca="1">SUM(CH38:CH39)*Capitalisation!CH9</f>
        <v>0</v>
      </c>
      <c r="CI40" s="58">
        <f ca="1">SUM(CI38:CI39)*Capitalisation!CI9</f>
        <v>0</v>
      </c>
      <c r="CJ40" s="58">
        <f ca="1">SUM(CJ38:CJ39)*Capitalisation!CJ9</f>
        <v>0</v>
      </c>
      <c r="CK40" s="58">
        <f ca="1">SUM(CK38:CK39)*Capitalisation!CK9</f>
        <v>0</v>
      </c>
      <c r="CL40" s="58">
        <f ca="1">SUM(CL38:CL39)*Capitalisation!CL9</f>
        <v>0</v>
      </c>
      <c r="CM40" s="58">
        <f ca="1">SUM(CM38:CM39)*Capitalisation!CM9</f>
        <v>0</v>
      </c>
      <c r="CN40" s="58">
        <f ca="1">SUM(CN38:CN39)*Capitalisation!CN9</f>
        <v>0</v>
      </c>
      <c r="CO40" s="58">
        <f ca="1">SUM(CO38:CO39)*Capitalisation!CO9</f>
        <v>0</v>
      </c>
      <c r="CP40" s="58">
        <f ca="1">SUM(CP38:CP39)*Capitalisation!CP9</f>
        <v>0</v>
      </c>
      <c r="CQ40" s="58">
        <f ca="1">SUM(CQ38:CQ39)*Capitalisation!CQ9</f>
        <v>0</v>
      </c>
      <c r="CR40" s="58">
        <f ca="1">SUM(CR38:CR39)*Capitalisation!CR9</f>
        <v>0</v>
      </c>
      <c r="CS40" s="58">
        <f ca="1">SUM(CS38:CS39)*Capitalisation!CS9</f>
        <v>0</v>
      </c>
      <c r="CT40" s="58">
        <f ca="1">SUM(CT38:CT39)*Capitalisation!CT9</f>
        <v>0</v>
      </c>
      <c r="CU40" s="58">
        <f ca="1">SUM(CU38:CU39)*Capitalisation!CU9</f>
        <v>0</v>
      </c>
      <c r="CV40" s="58">
        <f ca="1">SUM(CV38:CV39)*Capitalisation!CV9</f>
        <v>0</v>
      </c>
      <c r="CZ40"/>
    </row>
    <row r="41" spans="2:104">
      <c r="B41" s="24"/>
      <c r="C41" s="24"/>
      <c r="D41" s="24"/>
      <c r="E41" s="29"/>
      <c r="F41" s="24"/>
      <c r="G41" s="24"/>
      <c r="H41" s="24"/>
      <c r="I41" s="24"/>
      <c r="J41" s="40"/>
      <c r="K41" s="34"/>
      <c r="L41" s="34"/>
      <c r="M41" s="34"/>
      <c r="N41" s="34"/>
      <c r="O41" s="34"/>
      <c r="P41" s="34"/>
      <c r="Q41" s="34"/>
      <c r="R41" s="34"/>
      <c r="S41" s="34"/>
      <c r="T41" s="34"/>
      <c r="U41" s="34"/>
      <c r="V41" s="34"/>
      <c r="W41" s="34"/>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c r="BH41" s="34"/>
      <c r="BI41" s="34"/>
      <c r="BJ41" s="34"/>
      <c r="BK41" s="34"/>
      <c r="BL41" s="34"/>
      <c r="BM41" s="34"/>
      <c r="BN41" s="34"/>
      <c r="BO41" s="34"/>
      <c r="BP41" s="34"/>
      <c r="BQ41" s="34"/>
      <c r="BR41" s="34"/>
      <c r="BS41" s="34"/>
      <c r="BT41" s="34"/>
      <c r="BU41" s="34"/>
      <c r="BV41" s="34"/>
      <c r="BW41" s="34"/>
      <c r="BX41" s="34"/>
      <c r="BY41" s="34"/>
      <c r="BZ41" s="34"/>
      <c r="CA41" s="34"/>
      <c r="CB41" s="34"/>
      <c r="CC41" s="34"/>
      <c r="CD41" s="34"/>
      <c r="CE41" s="34"/>
      <c r="CF41" s="34"/>
      <c r="CG41" s="34"/>
      <c r="CH41" s="34"/>
      <c r="CI41" s="34"/>
      <c r="CJ41" s="34"/>
      <c r="CK41" s="34"/>
      <c r="CL41" s="34"/>
      <c r="CM41" s="34"/>
      <c r="CN41" s="34"/>
      <c r="CO41" s="34"/>
      <c r="CP41" s="34"/>
      <c r="CQ41" s="34"/>
      <c r="CR41" s="34"/>
      <c r="CS41" s="34"/>
      <c r="CT41" s="34"/>
      <c r="CU41" s="34"/>
      <c r="CV41" s="34"/>
      <c r="CW41" s="24"/>
      <c r="CX41" s="24"/>
      <c r="CY41" s="24"/>
      <c r="CZ41" s="24"/>
    </row>
    <row r="42" spans="2:104">
      <c r="B42" s="22">
        <f>MAX(B$13:$B36)+1</f>
        <v>3</v>
      </c>
      <c r="C42" s="22" t="s">
        <v>579</v>
      </c>
      <c r="D42" s="22"/>
      <c r="E42" s="22"/>
      <c r="F42" s="22"/>
      <c r="G42" s="22"/>
      <c r="H42" s="22"/>
      <c r="I42" s="22"/>
      <c r="J42" s="22"/>
      <c r="K42" s="22"/>
      <c r="L42" s="22"/>
      <c r="M42" s="22"/>
      <c r="N42" s="22"/>
      <c r="O42" s="22"/>
      <c r="P42" s="22"/>
      <c r="Q42" s="22"/>
      <c r="R42" s="22"/>
      <c r="S42" s="22"/>
      <c r="T42" s="22"/>
      <c r="U42" s="22"/>
      <c r="V42" s="22"/>
      <c r="W42" s="22"/>
      <c r="X42" s="22"/>
      <c r="Y42" s="22"/>
      <c r="Z42" s="22"/>
      <c r="AA42" s="22"/>
      <c r="AB42" s="22"/>
      <c r="AC42" s="22"/>
      <c r="AD42" s="22"/>
      <c r="AE42" s="22"/>
      <c r="AF42" s="22"/>
      <c r="AG42" s="22"/>
      <c r="AH42" s="406"/>
      <c r="AI42" s="406"/>
      <c r="AJ42" s="406"/>
      <c r="AK42" s="406"/>
      <c r="AL42" s="406"/>
      <c r="AM42" s="406"/>
      <c r="AN42" s="406"/>
      <c r="AO42" s="406"/>
      <c r="AP42" s="406"/>
      <c r="AQ42" s="406"/>
      <c r="AR42" s="406"/>
      <c r="AS42" s="406"/>
      <c r="AT42" s="406"/>
      <c r="AU42" s="406"/>
      <c r="AV42" s="406"/>
      <c r="AW42" s="406"/>
      <c r="AX42" s="406"/>
      <c r="AY42" s="406"/>
      <c r="AZ42" s="406"/>
      <c r="BA42" s="406"/>
      <c r="BB42" s="406"/>
      <c r="BC42" s="406"/>
      <c r="BD42" s="406"/>
      <c r="BE42" s="406"/>
      <c r="BF42" s="406"/>
      <c r="BG42" s="406"/>
      <c r="BH42" s="406"/>
      <c r="BI42" s="406"/>
      <c r="BJ42" s="406"/>
      <c r="BK42" s="406"/>
      <c r="BL42" s="406"/>
      <c r="BM42" s="406"/>
      <c r="BN42" s="406"/>
      <c r="BO42" s="406"/>
      <c r="BP42" s="406"/>
      <c r="BQ42" s="406"/>
      <c r="BR42" s="406"/>
      <c r="BS42" s="406"/>
      <c r="BT42" s="406"/>
      <c r="BU42" s="406"/>
      <c r="BV42" s="406"/>
      <c r="BW42" s="406"/>
      <c r="BX42" s="406"/>
      <c r="BY42" s="406"/>
      <c r="BZ42" s="406"/>
      <c r="CA42" s="406"/>
      <c r="CB42" s="406"/>
      <c r="CC42" s="406"/>
      <c r="CD42" s="406"/>
      <c r="CE42" s="406"/>
      <c r="CF42" s="406"/>
      <c r="CG42" s="406"/>
      <c r="CH42" s="406"/>
      <c r="CI42" s="406"/>
      <c r="CJ42" s="406"/>
      <c r="CK42" s="406"/>
      <c r="CL42" s="406"/>
      <c r="CM42" s="406"/>
      <c r="CN42" s="406"/>
      <c r="CO42" s="22"/>
      <c r="CP42" s="22"/>
      <c r="CQ42" s="22"/>
      <c r="CR42" s="22"/>
      <c r="CS42" s="22"/>
      <c r="CT42" s="22"/>
      <c r="CU42" s="22"/>
      <c r="CV42" s="22"/>
      <c r="CW42" s="22"/>
      <c r="CX42" s="22"/>
      <c r="CY42" s="22"/>
      <c r="CZ42" s="24"/>
    </row>
    <row r="43" spans="2:104">
      <c r="B43" s="24"/>
      <c r="C43" s="24"/>
      <c r="D43" s="24"/>
      <c r="F43" s="24"/>
      <c r="I43" s="24"/>
      <c r="J43" s="40"/>
      <c r="K43" s="34"/>
      <c r="L43" s="5"/>
      <c r="M43" s="5"/>
      <c r="N43" s="5"/>
      <c r="O43" s="5"/>
      <c r="P43" s="5"/>
      <c r="Q43" s="5"/>
      <c r="R43" s="5"/>
      <c r="S43" s="5"/>
      <c r="T43" s="5"/>
      <c r="U43" s="5"/>
      <c r="V43" s="5"/>
      <c r="W43" s="5"/>
      <c r="X43" s="5"/>
      <c r="Y43" s="5"/>
      <c r="Z43" s="5"/>
      <c r="AA43" s="5"/>
      <c r="AB43" s="5"/>
      <c r="AC43" s="5"/>
      <c r="AD43" s="5"/>
      <c r="AE43" s="5"/>
      <c r="AF43" s="5"/>
      <c r="AG43" s="5"/>
      <c r="AH43" s="417"/>
      <c r="AI43" s="417"/>
      <c r="AJ43" s="417"/>
      <c r="AK43" s="417"/>
      <c r="AL43" s="417"/>
      <c r="AM43" s="417"/>
      <c r="AN43" s="417"/>
      <c r="AO43" s="417"/>
      <c r="AP43" s="417"/>
      <c r="AQ43" s="417"/>
      <c r="AR43" s="417"/>
      <c r="AS43" s="417"/>
      <c r="AT43" s="417"/>
      <c r="AU43" s="417"/>
      <c r="AV43" s="417"/>
      <c r="AW43" s="417"/>
      <c r="AX43" s="417"/>
      <c r="AY43" s="417"/>
      <c r="AZ43" s="417"/>
      <c r="BA43" s="417"/>
      <c r="BB43" s="417"/>
      <c r="BC43" s="417"/>
      <c r="BD43" s="417"/>
      <c r="BE43" s="417"/>
      <c r="BF43" s="417"/>
      <c r="BG43" s="417"/>
      <c r="BH43" s="417"/>
      <c r="BI43" s="417"/>
      <c r="BJ43" s="417"/>
      <c r="BK43" s="417"/>
      <c r="BL43" s="417"/>
      <c r="BM43" s="417"/>
      <c r="BN43" s="417"/>
      <c r="BO43" s="417"/>
      <c r="BP43" s="417"/>
      <c r="BQ43" s="417"/>
      <c r="BR43" s="417"/>
      <c r="BS43" s="417"/>
      <c r="BT43" s="417"/>
      <c r="BU43" s="417"/>
      <c r="BV43" s="417"/>
      <c r="BW43" s="417"/>
      <c r="BX43" s="417"/>
      <c r="BY43" s="417"/>
      <c r="BZ43" s="417"/>
      <c r="CA43" s="417"/>
      <c r="CB43" s="417"/>
      <c r="CC43" s="417"/>
      <c r="CD43" s="417"/>
      <c r="CE43" s="417"/>
      <c r="CF43" s="417"/>
      <c r="CG43" s="417"/>
      <c r="CH43" s="417"/>
      <c r="CI43" s="417"/>
      <c r="CJ43" s="417"/>
      <c r="CK43" s="417"/>
      <c r="CL43" s="417"/>
      <c r="CM43" s="417"/>
      <c r="CN43" s="417"/>
      <c r="CO43" s="5"/>
      <c r="CP43" s="5"/>
      <c r="CQ43" s="5"/>
      <c r="CR43" s="5"/>
      <c r="CS43" s="5"/>
      <c r="CT43" s="5"/>
      <c r="CU43" s="5"/>
      <c r="CV43" s="5"/>
      <c r="CW43" s="24"/>
      <c r="CX43" s="24"/>
      <c r="CY43" s="24"/>
      <c r="CZ43" s="24"/>
    </row>
    <row r="44" spans="2:104">
      <c r="B44" s="24"/>
      <c r="C44" s="24"/>
      <c r="D44" s="24"/>
      <c r="E44" s="1" t="s">
        <v>547</v>
      </c>
      <c r="F44" s="24"/>
      <c r="G44" s="29" t="e">
        <f>INDEX($3:$3,MATCH(1,$9:$9,0))</f>
        <v>#N/A</v>
      </c>
      <c r="H44" s="1" t="e">
        <f>IF((YEAR(Scenarios!$J$41)+1)&lt;G44,"","SLN"&amp;MIN(YEAR(Scenarios!$J$41)-G44+2,15))</f>
        <v>#NUM!</v>
      </c>
      <c r="I44" s="24"/>
      <c r="J44" s="416" cm="1">
        <f t="array" ref="J44">IFERROR(INDEX(Capitalisation!$192:$192,,MATCH(G44,Expenditure!$3:$3,0)),0)</f>
        <v>0</v>
      </c>
      <c r="K44" s="33"/>
      <c r="L44" s="173">
        <f>IFERROR(INDEX(FinancialInputs!$168:$200,MATCH($H44, FinancialInputs!$E$168:$E$200,0),MATCH(L$3-$G44+1,FinancialInputs!$168:$168,0)),0)*$J44</f>
        <v>0</v>
      </c>
      <c r="M44" s="173">
        <f>IFERROR(INDEX(FinancialInputs!$168:$200,MATCH($H44, FinancialInputs!$E$168:$E$200,0),MATCH(M$3-$G44+1,FinancialInputs!$168:$168,0)),0)*$J44</f>
        <v>0</v>
      </c>
      <c r="N44" s="173">
        <f>IFERROR(INDEX(FinancialInputs!$168:$200,MATCH($H44, FinancialInputs!$E$168:$E$200,0),MATCH(N$3-$G44+1,FinancialInputs!$168:$168,0)),0)*$J44</f>
        <v>0</v>
      </c>
      <c r="O44" s="173">
        <f>IFERROR(INDEX(FinancialInputs!$168:$200,MATCH($H44, FinancialInputs!$E$168:$E$200,0),MATCH(O$3-$G44+1,FinancialInputs!$168:$168,0)),0)*$J44</f>
        <v>0</v>
      </c>
      <c r="P44" s="173">
        <f>IFERROR(INDEX(FinancialInputs!$168:$200,MATCH($H44, FinancialInputs!$E$168:$E$200,0),MATCH(P$3-$G44+1,FinancialInputs!$168:$168,0)),0)*$J44</f>
        <v>0</v>
      </c>
      <c r="Q44" s="173">
        <f>IFERROR(INDEX(FinancialInputs!$168:$200,MATCH($H44, FinancialInputs!$E$168:$E$200,0),MATCH(Q$3-$G44+1,FinancialInputs!$168:$168,0)),0)*$J44</f>
        <v>0</v>
      </c>
      <c r="R44" s="173">
        <f>IFERROR(INDEX(FinancialInputs!$168:$200,MATCH($H44, FinancialInputs!$E$168:$E$200,0),MATCH(R$3-$G44+1,FinancialInputs!$168:$168,0)),0)*$J44</f>
        <v>0</v>
      </c>
      <c r="S44" s="173">
        <f>IFERROR(INDEX(FinancialInputs!$168:$200,MATCH($H44, FinancialInputs!$E$168:$E$200,0),MATCH(S$3-$G44+1,FinancialInputs!$168:$168,0)),0)*$J44</f>
        <v>0</v>
      </c>
      <c r="T44" s="173">
        <f>IFERROR(INDEX(FinancialInputs!$168:$200,MATCH($H44, FinancialInputs!$E$168:$E$200,0),MATCH(T$3-$G44+1,FinancialInputs!$168:$168,0)),0)*$J44</f>
        <v>0</v>
      </c>
      <c r="U44" s="173">
        <f>IFERROR(INDEX(FinancialInputs!$168:$200,MATCH($H44, FinancialInputs!$E$168:$E$200,0),MATCH(U$3-$G44+1,FinancialInputs!$168:$168,0)),0)*$J44</f>
        <v>0</v>
      </c>
      <c r="V44" s="173">
        <f>IFERROR(INDEX(FinancialInputs!$168:$200,MATCH($H44, FinancialInputs!$E$168:$E$200,0),MATCH(V$3-$G44+1,FinancialInputs!$168:$168,0)),0)*$J44</f>
        <v>0</v>
      </c>
      <c r="W44" s="173">
        <f>IFERROR(INDEX(FinancialInputs!$168:$200,MATCH($H44, FinancialInputs!$E$168:$E$200,0),MATCH(W$3-$G44+1,FinancialInputs!$168:$168,0)),0)*$J44</f>
        <v>0</v>
      </c>
      <c r="X44" s="173">
        <f>IFERROR(INDEX(FinancialInputs!$168:$200,MATCH($H44, FinancialInputs!$E$168:$E$200,0),MATCH(X$3-$G44+1,FinancialInputs!$168:$168,0)),0)*$J44</f>
        <v>0</v>
      </c>
      <c r="Y44" s="173">
        <f>IFERROR(INDEX(FinancialInputs!$168:$200,MATCH($H44, FinancialInputs!$E$168:$E$200,0),MATCH(Y$3-$G44+1,FinancialInputs!$168:$168,0)),0)*$J44</f>
        <v>0</v>
      </c>
      <c r="Z44" s="173">
        <f>IFERROR(INDEX(FinancialInputs!$168:$200,MATCH($H44, FinancialInputs!$E$168:$E$200,0),MATCH(Z$3-$G44+1,FinancialInputs!$168:$168,0)),0)*$J44</f>
        <v>0</v>
      </c>
      <c r="AA44" s="173">
        <f>IFERROR(INDEX(FinancialInputs!$168:$200,MATCH($H44, FinancialInputs!$E$168:$E$200,0),MATCH(AA$3-$G44+1,FinancialInputs!$168:$168,0)),0)*$J44</f>
        <v>0</v>
      </c>
      <c r="AB44" s="173">
        <f>IFERROR(INDEX(FinancialInputs!$168:$200,MATCH($H44, FinancialInputs!$E$168:$E$200,0),MATCH(AB$3-$G44+1,FinancialInputs!$168:$168,0)),0)*$J44</f>
        <v>0</v>
      </c>
      <c r="AC44" s="173">
        <f>IFERROR(INDEX(FinancialInputs!$168:$200,MATCH($H44, FinancialInputs!$E$168:$E$200,0),MATCH(AC$3-$G44+1,FinancialInputs!$168:$168,0)),0)*$J44</f>
        <v>0</v>
      </c>
      <c r="AD44" s="173">
        <f>IFERROR(INDEX(FinancialInputs!$168:$200,MATCH($H44, FinancialInputs!$E$168:$E$200,0),MATCH(AD$3-$G44+1,FinancialInputs!$168:$168,0)),0)*$J44</f>
        <v>0</v>
      </c>
      <c r="AE44" s="173">
        <f>IFERROR(INDEX(FinancialInputs!$168:$200,MATCH($H44, FinancialInputs!$E$168:$E$200,0),MATCH(AE$3-$G44+1,FinancialInputs!$168:$168,0)),0)*$J44</f>
        <v>0</v>
      </c>
      <c r="AF44" s="173">
        <f>IFERROR(INDEX(FinancialInputs!$168:$200,MATCH($H44, FinancialInputs!$E$168:$E$200,0),MATCH(AF$3-$G44+1,FinancialInputs!$168:$168,0)),0)*$J44</f>
        <v>0</v>
      </c>
      <c r="AG44" s="453">
        <f>IFERROR(INDEX(FinancialInputs!$168:$200,MATCH($H44, FinancialInputs!$E$168:$E$200,0),MATCH(AG$3-$G44+1,FinancialInputs!$168:$168,0)),0)*$J44</f>
        <v>0</v>
      </c>
      <c r="AH44" s="173">
        <f>IFERROR(INDEX(FinancialInputs!$168:$200,MATCH($H44, FinancialInputs!$E$168:$E$200,0),MATCH(AH$3-$G44+1,FinancialInputs!$168:$168,0)),0)*$J44</f>
        <v>0</v>
      </c>
      <c r="AI44" s="173">
        <f>IFERROR(INDEX(FinancialInputs!$168:$200,MATCH($H44, FinancialInputs!$E$168:$E$200,0),MATCH(AI$3-$G44+1,FinancialInputs!$168:$168,0)),0)*$J44</f>
        <v>0</v>
      </c>
      <c r="AJ44" s="173">
        <f>IFERROR(INDEX(FinancialInputs!$168:$200,MATCH($H44, FinancialInputs!$E$168:$E$200,0),MATCH(AJ$3-$G44+1,FinancialInputs!$168:$168,0)),0)*$J44</f>
        <v>0</v>
      </c>
      <c r="AK44" s="173">
        <f>IFERROR(INDEX(FinancialInputs!$168:$200,MATCH($H44, FinancialInputs!$E$168:$E$200,0),MATCH(AK$3-$G44+1,FinancialInputs!$168:$168,0)),0)*$J44</f>
        <v>0</v>
      </c>
      <c r="AL44" s="173">
        <f>IFERROR(INDEX(FinancialInputs!$168:$200,MATCH($H44, FinancialInputs!$E$168:$E$200,0),MATCH(AL$3-$G44+1,FinancialInputs!$168:$168,0)),0)*$J44</f>
        <v>0</v>
      </c>
      <c r="AM44" s="173">
        <f>IFERROR(INDEX(FinancialInputs!$168:$200,MATCH($H44, FinancialInputs!$E$168:$E$200,0),MATCH(AM$3-$G44+1,FinancialInputs!$168:$168,0)),0)*$J44</f>
        <v>0</v>
      </c>
      <c r="AN44" s="173">
        <f>IFERROR(INDEX(FinancialInputs!$168:$200,MATCH($H44, FinancialInputs!$E$168:$E$200,0),MATCH(AN$3-$G44+1,FinancialInputs!$168:$168,0)),0)*$J44</f>
        <v>0</v>
      </c>
      <c r="AO44" s="173">
        <f>IFERROR(INDEX(FinancialInputs!$168:$200,MATCH($H44, FinancialInputs!$E$168:$E$200,0),MATCH(AO$3-$G44+1,FinancialInputs!$168:$168,0)),0)*$J44</f>
        <v>0</v>
      </c>
      <c r="AP44" s="173">
        <f>IFERROR(INDEX(FinancialInputs!$168:$200,MATCH($H44, FinancialInputs!$E$168:$E$200,0),MATCH(AP$3-$G44+1,FinancialInputs!$168:$168,0)),0)*$J44</f>
        <v>0</v>
      </c>
      <c r="AQ44" s="173">
        <f>IFERROR(INDEX(FinancialInputs!$168:$200,MATCH($H44, FinancialInputs!$E$168:$E$200,0),MATCH(AQ$3-$G44+1,FinancialInputs!$168:$168,0)),0)*$J44</f>
        <v>0</v>
      </c>
      <c r="AR44" s="173">
        <f>IFERROR(INDEX(FinancialInputs!$168:$200,MATCH($H44, FinancialInputs!$E$168:$E$200,0),MATCH(AR$3-$G44+1,FinancialInputs!$168:$168,0)),0)*$J44</f>
        <v>0</v>
      </c>
      <c r="AS44" s="173">
        <f>IFERROR(INDEX(FinancialInputs!$168:$200,MATCH($H44, FinancialInputs!$E$168:$E$200,0),MATCH(AS$3-$G44+1,FinancialInputs!$168:$168,0)),0)*$J44</f>
        <v>0</v>
      </c>
      <c r="AT44" s="173">
        <f>IFERROR(INDEX(FinancialInputs!$168:$200,MATCH($H44, FinancialInputs!$E$168:$E$200,0),MATCH(AT$3-$G44+1,FinancialInputs!$168:$168,0)),0)*$J44</f>
        <v>0</v>
      </c>
      <c r="AU44" s="173">
        <f>IFERROR(INDEX(FinancialInputs!$168:$200,MATCH($H44, FinancialInputs!$E$168:$E$200,0),MATCH(AU$3-$G44+1,FinancialInputs!$168:$168,0)),0)*$J44</f>
        <v>0</v>
      </c>
      <c r="AV44" s="173">
        <f>IFERROR(INDEX(FinancialInputs!$168:$200,MATCH($H44, FinancialInputs!$E$168:$E$200,0),MATCH(AV$3-$G44+1,FinancialInputs!$168:$168,0)),0)*$J44</f>
        <v>0</v>
      </c>
      <c r="AW44" s="173">
        <f>IFERROR(INDEX(FinancialInputs!$168:$200,MATCH($H44, FinancialInputs!$E$168:$E$200,0),MATCH(AW$3-$G44+1,FinancialInputs!$168:$168,0)),0)*$J44</f>
        <v>0</v>
      </c>
      <c r="AX44" s="173">
        <f>IFERROR(INDEX(FinancialInputs!$168:$200,MATCH($H44, FinancialInputs!$E$168:$E$200,0),MATCH(AX$3-$G44+1,FinancialInputs!$168:$168,0)),0)*$J44</f>
        <v>0</v>
      </c>
      <c r="AY44" s="173">
        <f>IFERROR(INDEX(FinancialInputs!$168:$200,MATCH($H44, FinancialInputs!$E$168:$E$200,0),MATCH(AY$3-$G44+1,FinancialInputs!$168:$168,0)),0)*$J44</f>
        <v>0</v>
      </c>
      <c r="AZ44" s="173">
        <f>IFERROR(INDEX(FinancialInputs!$168:$200,MATCH($H44, FinancialInputs!$E$168:$E$200,0),MATCH(AZ$3-$G44+1,FinancialInputs!$168:$168,0)),0)*$J44</f>
        <v>0</v>
      </c>
      <c r="BA44" s="173">
        <f>IFERROR(INDEX(FinancialInputs!$168:$200,MATCH($H44, FinancialInputs!$E$168:$E$200,0),MATCH(BA$3-$G44+1,FinancialInputs!$168:$168,0)),0)*$J44</f>
        <v>0</v>
      </c>
      <c r="BB44" s="173">
        <f>IFERROR(INDEX(FinancialInputs!$168:$200,MATCH($H44, FinancialInputs!$E$168:$E$200,0),MATCH(BB$3-$G44+1,FinancialInputs!$168:$168,0)),0)*$J44</f>
        <v>0</v>
      </c>
      <c r="BC44" s="173">
        <f>IFERROR(INDEX(FinancialInputs!$168:$200,MATCH($H44, FinancialInputs!$E$168:$E$200,0),MATCH(BC$3-$G44+1,FinancialInputs!$168:$168,0)),0)*$J44</f>
        <v>0</v>
      </c>
      <c r="BD44" s="173">
        <f>IFERROR(INDEX(FinancialInputs!$168:$200,MATCH($H44, FinancialInputs!$E$168:$E$200,0),MATCH(BD$3-$G44+1,FinancialInputs!$168:$168,0)),0)*$J44</f>
        <v>0</v>
      </c>
      <c r="BE44" s="173">
        <f>IFERROR(INDEX(FinancialInputs!$168:$200,MATCH($H44, FinancialInputs!$E$168:$E$200,0),MATCH(BE$3-$G44+1,FinancialInputs!$168:$168,0)),0)*$J44</f>
        <v>0</v>
      </c>
      <c r="BF44" s="173">
        <f>IFERROR(INDEX(FinancialInputs!$168:$200,MATCH($H44, FinancialInputs!$E$168:$E$200,0),MATCH(BF$3-$G44+1,FinancialInputs!$168:$168,0)),0)*$J44</f>
        <v>0</v>
      </c>
      <c r="BG44" s="173">
        <f>IFERROR(INDEX(FinancialInputs!$168:$200,MATCH($H44, FinancialInputs!$E$168:$E$200,0),MATCH(BG$3-$G44+1,FinancialInputs!$168:$168,0)),0)*$J44</f>
        <v>0</v>
      </c>
      <c r="BH44" s="173">
        <f>IFERROR(INDEX(FinancialInputs!$168:$200,MATCH($H44, FinancialInputs!$E$168:$E$200,0),MATCH(BH$3-$G44+1,FinancialInputs!$168:$168,0)),0)*$J44</f>
        <v>0</v>
      </c>
      <c r="BI44" s="173">
        <f>IFERROR(INDEX(FinancialInputs!$168:$200,MATCH($H44, FinancialInputs!$E$168:$E$200,0),MATCH(BI$3-$G44+1,FinancialInputs!$168:$168,0)),0)*$J44</f>
        <v>0</v>
      </c>
      <c r="BJ44" s="173">
        <f>IFERROR(INDEX(FinancialInputs!$168:$200,MATCH($H44, FinancialInputs!$E$168:$E$200,0),MATCH(BJ$3-$G44+1,FinancialInputs!$168:$168,0)),0)*$J44</f>
        <v>0</v>
      </c>
      <c r="BK44" s="173">
        <f>IFERROR(INDEX(FinancialInputs!$168:$200,MATCH($H44, FinancialInputs!$E$168:$E$200,0),MATCH(BK$3-$G44+1,FinancialInputs!$168:$168,0)),0)*$J44</f>
        <v>0</v>
      </c>
      <c r="BL44" s="173">
        <f>IFERROR(INDEX(FinancialInputs!$168:$200,MATCH($H44, FinancialInputs!$E$168:$E$200,0),MATCH(BL$3-$G44+1,FinancialInputs!$168:$168,0)),0)*$J44</f>
        <v>0</v>
      </c>
      <c r="BM44" s="173">
        <f>IFERROR(INDEX(FinancialInputs!$168:$200,MATCH($H44, FinancialInputs!$E$168:$E$200,0),MATCH(BM$3-$G44+1,FinancialInputs!$168:$168,0)),0)*$J44</f>
        <v>0</v>
      </c>
      <c r="BN44" s="173">
        <f>IFERROR(INDEX(FinancialInputs!$168:$200,MATCH($H44, FinancialInputs!$E$168:$E$200,0),MATCH(BN$3-$G44+1,FinancialInputs!$168:$168,0)),0)*$J44</f>
        <v>0</v>
      </c>
      <c r="BO44" s="173">
        <f>IFERROR(INDEX(FinancialInputs!$168:$200,MATCH($H44, FinancialInputs!$E$168:$E$200,0),MATCH(BO$3-$G44+1,FinancialInputs!$168:$168,0)),0)*$J44</f>
        <v>0</v>
      </c>
      <c r="BP44" s="173">
        <f>IFERROR(INDEX(FinancialInputs!$168:$200,MATCH($H44, FinancialInputs!$E$168:$E$200,0),MATCH(BP$3-$G44+1,FinancialInputs!$168:$168,0)),0)*$J44</f>
        <v>0</v>
      </c>
      <c r="BQ44" s="173">
        <f>IFERROR(INDEX(FinancialInputs!$168:$200,MATCH($H44, FinancialInputs!$E$168:$E$200,0),MATCH(BQ$3-$G44+1,FinancialInputs!$168:$168,0)),0)*$J44</f>
        <v>0</v>
      </c>
      <c r="BR44" s="173">
        <f>IFERROR(INDEX(FinancialInputs!$168:$200,MATCH($H44, FinancialInputs!$E$168:$E$200,0),MATCH(BR$3-$G44+1,FinancialInputs!$168:$168,0)),0)*$J44</f>
        <v>0</v>
      </c>
      <c r="BS44" s="173">
        <f>IFERROR(INDEX(FinancialInputs!$168:$200,MATCH($H44, FinancialInputs!$E$168:$E$200,0),MATCH(BS$3-$G44+1,FinancialInputs!$168:$168,0)),0)*$J44</f>
        <v>0</v>
      </c>
      <c r="BT44" s="173">
        <f>IFERROR(INDEX(FinancialInputs!$168:$200,MATCH($H44, FinancialInputs!$E$168:$E$200,0),MATCH(BT$3-$G44+1,FinancialInputs!$168:$168,0)),0)*$J44</f>
        <v>0</v>
      </c>
      <c r="BU44" s="173">
        <f>IFERROR(INDEX(FinancialInputs!$168:$200,MATCH($H44, FinancialInputs!$E$168:$E$200,0),MATCH(BU$3-$G44+1,FinancialInputs!$168:$168,0)),0)*$J44</f>
        <v>0</v>
      </c>
      <c r="BV44" s="173">
        <f>IFERROR(INDEX(FinancialInputs!$168:$200,MATCH($H44, FinancialInputs!$E$168:$E$200,0),MATCH(BV$3-$G44+1,FinancialInputs!$168:$168,0)),0)*$J44</f>
        <v>0</v>
      </c>
      <c r="BW44" s="173">
        <f>IFERROR(INDEX(FinancialInputs!$168:$200,MATCH($H44, FinancialInputs!$E$168:$E$200,0),MATCH(BW$3-$G44+1,FinancialInputs!$168:$168,0)),0)*$J44</f>
        <v>0</v>
      </c>
      <c r="BX44" s="173">
        <f>IFERROR(INDEX(FinancialInputs!$168:$200,MATCH($H44, FinancialInputs!$E$168:$E$200,0),MATCH(BX$3-$G44+1,FinancialInputs!$168:$168,0)),0)*$J44</f>
        <v>0</v>
      </c>
      <c r="BY44" s="173">
        <f>IFERROR(INDEX(FinancialInputs!$168:$200,MATCH($H44, FinancialInputs!$E$168:$E$200,0),MATCH(BY$3-$G44+1,FinancialInputs!$168:$168,0)),0)*$J44</f>
        <v>0</v>
      </c>
      <c r="BZ44" s="173">
        <f>IFERROR(INDEX(FinancialInputs!$168:$200,MATCH($H44, FinancialInputs!$E$168:$E$200,0),MATCH(BZ$3-$G44+1,FinancialInputs!$168:$168,0)),0)*$J44</f>
        <v>0</v>
      </c>
      <c r="CA44" s="173">
        <f>IFERROR(INDEX(FinancialInputs!$168:$200,MATCH($H44, FinancialInputs!$E$168:$E$200,0),MATCH(CA$3-$G44+1,FinancialInputs!$168:$168,0)),0)*$J44</f>
        <v>0</v>
      </c>
      <c r="CB44" s="173">
        <f>IFERROR(INDEX(FinancialInputs!$168:$200,MATCH($H44, FinancialInputs!$E$168:$E$200,0),MATCH(CB$3-$G44+1,FinancialInputs!$168:$168,0)),0)*$J44</f>
        <v>0</v>
      </c>
      <c r="CC44" s="173">
        <f>IFERROR(INDEX(FinancialInputs!$168:$200,MATCH($H44, FinancialInputs!$E$168:$E$200,0),MATCH(CC$3-$G44+1,FinancialInputs!$168:$168,0)),0)*$J44</f>
        <v>0</v>
      </c>
      <c r="CD44" s="173">
        <f>IFERROR(INDEX(FinancialInputs!$168:$200,MATCH($H44, FinancialInputs!$E$168:$E$200,0),MATCH(CD$3-$G44+1,FinancialInputs!$168:$168,0)),0)*$J44</f>
        <v>0</v>
      </c>
      <c r="CE44" s="173">
        <f>IFERROR(INDEX(FinancialInputs!$168:$200,MATCH($H44, FinancialInputs!$E$168:$E$200,0),MATCH(CE$3-$G44+1,FinancialInputs!$168:$168,0)),0)*$J44</f>
        <v>0</v>
      </c>
      <c r="CF44" s="173">
        <f>IFERROR(INDEX(FinancialInputs!$168:$200,MATCH($H44, FinancialInputs!$E$168:$E$200,0),MATCH(CF$3-$G44+1,FinancialInputs!$168:$168,0)),0)*$J44</f>
        <v>0</v>
      </c>
      <c r="CG44" s="173">
        <f>IFERROR(INDEX(FinancialInputs!$168:$200,MATCH($H44, FinancialInputs!$E$168:$E$200,0),MATCH(CG$3-$G44+1,FinancialInputs!$168:$168,0)),0)*$J44</f>
        <v>0</v>
      </c>
      <c r="CH44" s="173">
        <f>IFERROR(INDEX(FinancialInputs!$168:$200,MATCH($H44, FinancialInputs!$E$168:$E$200,0),MATCH(CH$3-$G44+1,FinancialInputs!$168:$168,0)),0)*$J44</f>
        <v>0</v>
      </c>
      <c r="CI44" s="173">
        <f>IFERROR(INDEX(FinancialInputs!$168:$200,MATCH($H44, FinancialInputs!$E$168:$E$200,0),MATCH(CI$3-$G44+1,FinancialInputs!$168:$168,0)),0)*$J44</f>
        <v>0</v>
      </c>
      <c r="CJ44" s="173">
        <f>IFERROR(INDEX(FinancialInputs!$168:$200,MATCH($H44, FinancialInputs!$E$168:$E$200,0),MATCH(CJ$3-$G44+1,FinancialInputs!$168:$168,0)),0)*$J44</f>
        <v>0</v>
      </c>
      <c r="CK44" s="173">
        <f>IFERROR(INDEX(FinancialInputs!$168:$200,MATCH($H44, FinancialInputs!$E$168:$E$200,0),MATCH(CK$3-$G44+1,FinancialInputs!$168:$168,0)),0)*$J44</f>
        <v>0</v>
      </c>
      <c r="CL44" s="173">
        <f>IFERROR(INDEX(FinancialInputs!$168:$200,MATCH($H44, FinancialInputs!$E$168:$E$200,0),MATCH(CL$3-$G44+1,FinancialInputs!$168:$168,0)),0)*$J44</f>
        <v>0</v>
      </c>
      <c r="CM44" s="173">
        <f>IFERROR(INDEX(FinancialInputs!$168:$200,MATCH($H44, FinancialInputs!$E$168:$E$200,0),MATCH(CM$3-$G44+1,FinancialInputs!$168:$168,0)),0)*$J44</f>
        <v>0</v>
      </c>
      <c r="CN44" s="173">
        <f>IFERROR(INDEX(FinancialInputs!$168:$200,MATCH($H44, FinancialInputs!$E$168:$E$200,0),MATCH(CN$3-$G44+1,FinancialInputs!$168:$168,0)),0)*$J44</f>
        <v>0</v>
      </c>
      <c r="CO44" s="173">
        <f>IFERROR(INDEX(FinancialInputs!$168:$200,MATCH($H44, FinancialInputs!$E$168:$E$200,0),MATCH(CO$3-$G44+1,FinancialInputs!$168:$168,0)),0)*$J44</f>
        <v>0</v>
      </c>
      <c r="CP44" s="173">
        <f>IFERROR(INDEX(FinancialInputs!$168:$200,MATCH($H44, FinancialInputs!$E$168:$E$200,0),MATCH(CP$3-$G44+1,FinancialInputs!$168:$168,0)),0)*$J44</f>
        <v>0</v>
      </c>
      <c r="CQ44" s="173">
        <f>IFERROR(INDEX(FinancialInputs!$168:$200,MATCH($H44, FinancialInputs!$E$168:$E$200,0),MATCH(CQ$3-$G44+1,FinancialInputs!$168:$168,0)),0)*$J44</f>
        <v>0</v>
      </c>
      <c r="CR44" s="173">
        <f>IFERROR(INDEX(FinancialInputs!$168:$200,MATCH($H44, FinancialInputs!$E$168:$E$200,0),MATCH(CR$3-$G44+1,FinancialInputs!$168:$168,0)),0)*$J44</f>
        <v>0</v>
      </c>
      <c r="CS44" s="173">
        <f>IFERROR(INDEX(FinancialInputs!$168:$200,MATCH($H44, FinancialInputs!$E$168:$E$200,0),MATCH(CS$3-$G44+1,FinancialInputs!$168:$168,0)),0)*$J44</f>
        <v>0</v>
      </c>
      <c r="CT44" s="173">
        <f>IFERROR(INDEX(FinancialInputs!$168:$200,MATCH($H44, FinancialInputs!$E$168:$E$200,0),MATCH(CT$3-$G44+1,FinancialInputs!$168:$168,0)),0)*$J44</f>
        <v>0</v>
      </c>
      <c r="CU44" s="173">
        <f>IFERROR(INDEX(FinancialInputs!$168:$200,MATCH($H44, FinancialInputs!$E$168:$E$200,0),MATCH(CU$3-$G44+1,FinancialInputs!$168:$168,0)),0)*$J44</f>
        <v>0</v>
      </c>
      <c r="CV44" s="173">
        <f>IFERROR(INDEX(FinancialInputs!$168:$200,MATCH($H44, FinancialInputs!$E$168:$E$200,0),MATCH(CV$3-$G44+1,FinancialInputs!$168:$168,0)),0)*$J44</f>
        <v>0</v>
      </c>
      <c r="CW44" s="135" t="b">
        <f>AND(ABS(SUM(M44:CU44)-J44)&lt;0.000001)</f>
        <v>1</v>
      </c>
      <c r="CX44" s="24"/>
      <c r="CY44" s="24"/>
      <c r="CZ44" s="24"/>
    </row>
    <row r="45" spans="2:104">
      <c r="B45" s="24"/>
      <c r="C45" s="24"/>
      <c r="D45" s="24"/>
      <c r="E45" s="1" t="s">
        <v>547</v>
      </c>
      <c r="F45" s="24"/>
      <c r="G45" s="99" t="e">
        <f>G44+1</f>
        <v>#N/A</v>
      </c>
      <c r="H45" s="1" t="e">
        <f>IF((YEAR(Scenarios!$J$41)+1)&lt;G45,"","SLN"&amp;MIN(YEAR(Scenarios!$J$41)-G45+2,15))</f>
        <v>#NUM!</v>
      </c>
      <c r="I45" s="24"/>
      <c r="J45" s="416" cm="1">
        <f t="array" ref="J45">IFERROR(INDEX(Capitalisation!$192:$192,,MATCH(G45,Expenditure!$3:$3,0)),0)</f>
        <v>0</v>
      </c>
      <c r="K45" s="33"/>
      <c r="L45" s="173">
        <f>IFERROR(INDEX(FinancialInputs!$168:$200,MATCH($H45, FinancialInputs!$E$168:$E$200,0),MATCH(L$3-$G45+1,FinancialInputs!$168:$168,0)),0)*$J45</f>
        <v>0</v>
      </c>
      <c r="M45" s="173">
        <f>IFERROR(INDEX(FinancialInputs!$168:$200,MATCH($H45, FinancialInputs!$E$168:$E$200,0),MATCH(M$3-$G45+1,FinancialInputs!$168:$168,0)),0)*$J45</f>
        <v>0</v>
      </c>
      <c r="N45" s="173">
        <f>IFERROR(INDEX(FinancialInputs!$168:$200,MATCH($H45, FinancialInputs!$E$168:$E$200,0),MATCH(N$3-$G45+1,FinancialInputs!$168:$168,0)),0)*$J45</f>
        <v>0</v>
      </c>
      <c r="O45" s="173">
        <f>IFERROR(INDEX(FinancialInputs!$168:$200,MATCH($H45, FinancialInputs!$E$168:$E$200,0),MATCH(O$3-$G45+1,FinancialInputs!$168:$168,0)),0)*$J45</f>
        <v>0</v>
      </c>
      <c r="P45" s="173">
        <f>IFERROR(INDEX(FinancialInputs!$168:$200,MATCH($H45, FinancialInputs!$E$168:$E$200,0),MATCH(P$3-$G45+1,FinancialInputs!$168:$168,0)),0)*$J45</f>
        <v>0</v>
      </c>
      <c r="Q45" s="173">
        <f>IFERROR(INDEX(FinancialInputs!$168:$200,MATCH($H45, FinancialInputs!$E$168:$E$200,0),MATCH(Q$3-$G45+1,FinancialInputs!$168:$168,0)),0)*$J45</f>
        <v>0</v>
      </c>
      <c r="R45" s="173">
        <f>IFERROR(INDEX(FinancialInputs!$168:$200,MATCH($H45, FinancialInputs!$E$168:$E$200,0),MATCH(R$3-$G45+1,FinancialInputs!$168:$168,0)),0)*$J45</f>
        <v>0</v>
      </c>
      <c r="S45" s="173">
        <f>IFERROR(INDEX(FinancialInputs!$168:$200,MATCH($H45, FinancialInputs!$E$168:$E$200,0),MATCH(S$3-$G45+1,FinancialInputs!$168:$168,0)),0)*$J45</f>
        <v>0</v>
      </c>
      <c r="T45" s="173">
        <f>IFERROR(INDEX(FinancialInputs!$168:$200,MATCH($H45, FinancialInputs!$E$168:$E$200,0),MATCH(T$3-$G45+1,FinancialInputs!$168:$168,0)),0)*$J45</f>
        <v>0</v>
      </c>
      <c r="U45" s="173">
        <f>IFERROR(INDEX(FinancialInputs!$168:$200,MATCH($H45, FinancialInputs!$E$168:$E$200,0),MATCH(U$3-$G45+1,FinancialInputs!$168:$168,0)),0)*$J45</f>
        <v>0</v>
      </c>
      <c r="V45" s="173">
        <f>IFERROR(INDEX(FinancialInputs!$168:$200,MATCH($H45, FinancialInputs!$E$168:$E$200,0),MATCH(V$3-$G45+1,FinancialInputs!$168:$168,0)),0)*$J45</f>
        <v>0</v>
      </c>
      <c r="W45" s="173">
        <f>IFERROR(INDEX(FinancialInputs!$168:$200,MATCH($H45, FinancialInputs!$E$168:$E$200,0),MATCH(W$3-$G45+1,FinancialInputs!$168:$168,0)),0)*$J45</f>
        <v>0</v>
      </c>
      <c r="X45" s="173">
        <f>IFERROR(INDEX(FinancialInputs!$168:$200,MATCH($H45, FinancialInputs!$E$168:$E$200,0),MATCH(X$3-$G45+1,FinancialInputs!$168:$168,0)),0)*$J45</f>
        <v>0</v>
      </c>
      <c r="Y45" s="173">
        <f>IFERROR(INDEX(FinancialInputs!$168:$200,MATCH($H45, FinancialInputs!$E$168:$E$200,0),MATCH(Y$3-$G45+1,FinancialInputs!$168:$168,0)),0)*$J45</f>
        <v>0</v>
      </c>
      <c r="Z45" s="173">
        <f>IFERROR(INDEX(FinancialInputs!$168:$200,MATCH($H45, FinancialInputs!$E$168:$E$200,0),MATCH(Z$3-$G45+1,FinancialInputs!$168:$168,0)),0)*$J45</f>
        <v>0</v>
      </c>
      <c r="AA45" s="173">
        <f>IFERROR(INDEX(FinancialInputs!$168:$200,MATCH($H45, FinancialInputs!$E$168:$E$200,0),MATCH(AA$3-$G45+1,FinancialInputs!$168:$168,0)),0)*$J45</f>
        <v>0</v>
      </c>
      <c r="AB45" s="173">
        <f>IFERROR(INDEX(FinancialInputs!$168:$200,MATCH($H45, FinancialInputs!$E$168:$E$200,0),MATCH(AB$3-$G45+1,FinancialInputs!$168:$168,0)),0)*$J45</f>
        <v>0</v>
      </c>
      <c r="AC45" s="173">
        <f>IFERROR(INDEX(FinancialInputs!$168:$200,MATCH($H45, FinancialInputs!$E$168:$E$200,0),MATCH(AC$3-$G45+1,FinancialInputs!$168:$168,0)),0)*$J45</f>
        <v>0</v>
      </c>
      <c r="AD45" s="173">
        <f>IFERROR(INDEX(FinancialInputs!$168:$200,MATCH($H45, FinancialInputs!$E$168:$E$200,0),MATCH(AD$3-$G45+1,FinancialInputs!$168:$168,0)),0)*$J45</f>
        <v>0</v>
      </c>
      <c r="AE45" s="173">
        <f>IFERROR(INDEX(FinancialInputs!$168:$200,MATCH($H45, FinancialInputs!$E$168:$E$200,0),MATCH(AE$3-$G45+1,FinancialInputs!$168:$168,0)),0)*$J45</f>
        <v>0</v>
      </c>
      <c r="AF45" s="173">
        <f>IFERROR(INDEX(FinancialInputs!$168:$200,MATCH($H45, FinancialInputs!$E$168:$E$200,0),MATCH(AF$3-$G45+1,FinancialInputs!$168:$168,0)),0)*$J45</f>
        <v>0</v>
      </c>
      <c r="AG45" s="173">
        <f>IFERROR(INDEX(FinancialInputs!$168:$200,MATCH($H45, FinancialInputs!$E$168:$E$200,0),MATCH(AG$3-$G45+1,FinancialInputs!$168:$168,0)),0)*$J45</f>
        <v>0</v>
      </c>
      <c r="AH45" s="173">
        <f>IFERROR(INDEX(FinancialInputs!$168:$200,MATCH($H45, FinancialInputs!$E$168:$E$200,0),MATCH(AH$3-$G45+1,FinancialInputs!$168:$168,0)),0)*$J45</f>
        <v>0</v>
      </c>
      <c r="AI45" s="173">
        <f>IFERROR(INDEX(FinancialInputs!$168:$200,MATCH($H45, FinancialInputs!$E$168:$E$200,0),MATCH(AI$3-$G45+1,FinancialInputs!$168:$168,0)),0)*$J45</f>
        <v>0</v>
      </c>
      <c r="AJ45" s="173">
        <f>IFERROR(INDEX(FinancialInputs!$168:$200,MATCH($H45, FinancialInputs!$E$168:$E$200,0),MATCH(AJ$3-$G45+1,FinancialInputs!$168:$168,0)),0)*$J45</f>
        <v>0</v>
      </c>
      <c r="AK45" s="173">
        <f>IFERROR(INDEX(FinancialInputs!$168:$200,MATCH($H45, FinancialInputs!$E$168:$E$200,0),MATCH(AK$3-$G45+1,FinancialInputs!$168:$168,0)),0)*$J45</f>
        <v>0</v>
      </c>
      <c r="AL45" s="173">
        <f>IFERROR(INDEX(FinancialInputs!$168:$200,MATCH($H45, FinancialInputs!$E$168:$E$200,0),MATCH(AL$3-$G45+1,FinancialInputs!$168:$168,0)),0)*$J45</f>
        <v>0</v>
      </c>
      <c r="AM45" s="173">
        <f>IFERROR(INDEX(FinancialInputs!$168:$200,MATCH($H45, FinancialInputs!$E$168:$E$200,0),MATCH(AM$3-$G45+1,FinancialInputs!$168:$168,0)),0)*$J45</f>
        <v>0</v>
      </c>
      <c r="AN45" s="173">
        <f>IFERROR(INDEX(FinancialInputs!$168:$200,MATCH($H45, FinancialInputs!$E$168:$E$200,0),MATCH(AN$3-$G45+1,FinancialInputs!$168:$168,0)),0)*$J45</f>
        <v>0</v>
      </c>
      <c r="AO45" s="173">
        <f>IFERROR(INDEX(FinancialInputs!$168:$200,MATCH($H45, FinancialInputs!$E$168:$E$200,0),MATCH(AO$3-$G45+1,FinancialInputs!$168:$168,0)),0)*$J45</f>
        <v>0</v>
      </c>
      <c r="AP45" s="173">
        <f>IFERROR(INDEX(FinancialInputs!$168:$200,MATCH($H45, FinancialInputs!$E$168:$E$200,0),MATCH(AP$3-$G45+1,FinancialInputs!$168:$168,0)),0)*$J45</f>
        <v>0</v>
      </c>
      <c r="AQ45" s="173">
        <f>IFERROR(INDEX(FinancialInputs!$168:$200,MATCH($H45, FinancialInputs!$E$168:$E$200,0),MATCH(AQ$3-$G45+1,FinancialInputs!$168:$168,0)),0)*$J45</f>
        <v>0</v>
      </c>
      <c r="AR45" s="173">
        <f>IFERROR(INDEX(FinancialInputs!$168:$200,MATCH($H45, FinancialInputs!$E$168:$E$200,0),MATCH(AR$3-$G45+1,FinancialInputs!$168:$168,0)),0)*$J45</f>
        <v>0</v>
      </c>
      <c r="AS45" s="173">
        <f>IFERROR(INDEX(FinancialInputs!$168:$200,MATCH($H45, FinancialInputs!$E$168:$E$200,0),MATCH(AS$3-$G45+1,FinancialInputs!$168:$168,0)),0)*$J45</f>
        <v>0</v>
      </c>
      <c r="AT45" s="173">
        <f>IFERROR(INDEX(FinancialInputs!$168:$200,MATCH($H45, FinancialInputs!$E$168:$E$200,0),MATCH(AT$3-$G45+1,FinancialInputs!$168:$168,0)),0)*$J45</f>
        <v>0</v>
      </c>
      <c r="AU45" s="173">
        <f>IFERROR(INDEX(FinancialInputs!$168:$200,MATCH($H45, FinancialInputs!$E$168:$E$200,0),MATCH(AU$3-$G45+1,FinancialInputs!$168:$168,0)),0)*$J45</f>
        <v>0</v>
      </c>
      <c r="AV45" s="173">
        <f>IFERROR(INDEX(FinancialInputs!$168:$200,MATCH($H45, FinancialInputs!$E$168:$E$200,0),MATCH(AV$3-$G45+1,FinancialInputs!$168:$168,0)),0)*$J45</f>
        <v>0</v>
      </c>
      <c r="AW45" s="173">
        <f>IFERROR(INDEX(FinancialInputs!$168:$200,MATCH($H45, FinancialInputs!$E$168:$E$200,0),MATCH(AW$3-$G45+1,FinancialInputs!$168:$168,0)),0)*$J45</f>
        <v>0</v>
      </c>
      <c r="AX45" s="173">
        <f>IFERROR(INDEX(FinancialInputs!$168:$200,MATCH($H45, FinancialInputs!$E$168:$E$200,0),MATCH(AX$3-$G45+1,FinancialInputs!$168:$168,0)),0)*$J45</f>
        <v>0</v>
      </c>
      <c r="AY45" s="173">
        <f>IFERROR(INDEX(FinancialInputs!$168:$200,MATCH($H45, FinancialInputs!$E$168:$E$200,0),MATCH(AY$3-$G45+1,FinancialInputs!$168:$168,0)),0)*$J45</f>
        <v>0</v>
      </c>
      <c r="AZ45" s="173">
        <f>IFERROR(INDEX(FinancialInputs!$168:$200,MATCH($H45, FinancialInputs!$E$168:$E$200,0),MATCH(AZ$3-$G45+1,FinancialInputs!$168:$168,0)),0)*$J45</f>
        <v>0</v>
      </c>
      <c r="BA45" s="173">
        <f>IFERROR(INDEX(FinancialInputs!$168:$200,MATCH($H45, FinancialInputs!$E$168:$E$200,0),MATCH(BA$3-$G45+1,FinancialInputs!$168:$168,0)),0)*$J45</f>
        <v>0</v>
      </c>
      <c r="BB45" s="173">
        <f>IFERROR(INDEX(FinancialInputs!$168:$200,MATCH($H45, FinancialInputs!$E$168:$E$200,0),MATCH(BB$3-$G45+1,FinancialInputs!$168:$168,0)),0)*$J45</f>
        <v>0</v>
      </c>
      <c r="BC45" s="173">
        <f>IFERROR(INDEX(FinancialInputs!$168:$200,MATCH($H45, FinancialInputs!$E$168:$E$200,0),MATCH(BC$3-$G45+1,FinancialInputs!$168:$168,0)),0)*$J45</f>
        <v>0</v>
      </c>
      <c r="BD45" s="173">
        <f>IFERROR(INDEX(FinancialInputs!$168:$200,MATCH($H45, FinancialInputs!$E$168:$E$200,0),MATCH(BD$3-$G45+1,FinancialInputs!$168:$168,0)),0)*$J45</f>
        <v>0</v>
      </c>
      <c r="BE45" s="173">
        <f>IFERROR(INDEX(FinancialInputs!$168:$200,MATCH($H45, FinancialInputs!$E$168:$E$200,0),MATCH(BE$3-$G45+1,FinancialInputs!$168:$168,0)),0)*$J45</f>
        <v>0</v>
      </c>
      <c r="BF45" s="173">
        <f>IFERROR(INDEX(FinancialInputs!$168:$200,MATCH($H45, FinancialInputs!$E$168:$E$200,0),MATCH(BF$3-$G45+1,FinancialInputs!$168:$168,0)),0)*$J45</f>
        <v>0</v>
      </c>
      <c r="BG45" s="173">
        <f>IFERROR(INDEX(FinancialInputs!$168:$200,MATCH($H45, FinancialInputs!$E$168:$E$200,0),MATCH(BG$3-$G45+1,FinancialInputs!$168:$168,0)),0)*$J45</f>
        <v>0</v>
      </c>
      <c r="BH45" s="173">
        <f>IFERROR(INDEX(FinancialInputs!$168:$200,MATCH($H45, FinancialInputs!$E$168:$E$200,0),MATCH(BH$3-$G45+1,FinancialInputs!$168:$168,0)),0)*$J45</f>
        <v>0</v>
      </c>
      <c r="BI45" s="173">
        <f>IFERROR(INDEX(FinancialInputs!$168:$200,MATCH($H45, FinancialInputs!$E$168:$E$200,0),MATCH(BI$3-$G45+1,FinancialInputs!$168:$168,0)),0)*$J45</f>
        <v>0</v>
      </c>
      <c r="BJ45" s="173">
        <f>IFERROR(INDEX(FinancialInputs!$168:$200,MATCH($H45, FinancialInputs!$E$168:$E$200,0),MATCH(BJ$3-$G45+1,FinancialInputs!$168:$168,0)),0)*$J45</f>
        <v>0</v>
      </c>
      <c r="BK45" s="173">
        <f>IFERROR(INDEX(FinancialInputs!$168:$200,MATCH($H45, FinancialInputs!$E$168:$E$200,0),MATCH(BK$3-$G45+1,FinancialInputs!$168:$168,0)),0)*$J45</f>
        <v>0</v>
      </c>
      <c r="BL45" s="173">
        <f>IFERROR(INDEX(FinancialInputs!$168:$200,MATCH($H45, FinancialInputs!$E$168:$E$200,0),MATCH(BL$3-$G45+1,FinancialInputs!$168:$168,0)),0)*$J45</f>
        <v>0</v>
      </c>
      <c r="BM45" s="173">
        <f>IFERROR(INDEX(FinancialInputs!$168:$200,MATCH($H45, FinancialInputs!$E$168:$E$200,0),MATCH(BM$3-$G45+1,FinancialInputs!$168:$168,0)),0)*$J45</f>
        <v>0</v>
      </c>
      <c r="BN45" s="173">
        <f>IFERROR(INDEX(FinancialInputs!$168:$200,MATCH($H45, FinancialInputs!$E$168:$E$200,0),MATCH(BN$3-$G45+1,FinancialInputs!$168:$168,0)),0)*$J45</f>
        <v>0</v>
      </c>
      <c r="BO45" s="173">
        <f>IFERROR(INDEX(FinancialInputs!$168:$200,MATCH($H45, FinancialInputs!$E$168:$E$200,0),MATCH(BO$3-$G45+1,FinancialInputs!$168:$168,0)),0)*$J45</f>
        <v>0</v>
      </c>
      <c r="BP45" s="173">
        <f>IFERROR(INDEX(FinancialInputs!$168:$200,MATCH($H45, FinancialInputs!$E$168:$E$200,0),MATCH(BP$3-$G45+1,FinancialInputs!$168:$168,0)),0)*$J45</f>
        <v>0</v>
      </c>
      <c r="BQ45" s="173">
        <f>IFERROR(INDEX(FinancialInputs!$168:$200,MATCH($H45, FinancialInputs!$E$168:$E$200,0),MATCH(BQ$3-$G45+1,FinancialInputs!$168:$168,0)),0)*$J45</f>
        <v>0</v>
      </c>
      <c r="BR45" s="173">
        <f>IFERROR(INDEX(FinancialInputs!$168:$200,MATCH($H45, FinancialInputs!$E$168:$E$200,0),MATCH(BR$3-$G45+1,FinancialInputs!$168:$168,0)),0)*$J45</f>
        <v>0</v>
      </c>
      <c r="BS45" s="173">
        <f>IFERROR(INDEX(FinancialInputs!$168:$200,MATCH($H45, FinancialInputs!$E$168:$E$200,0),MATCH(BS$3-$G45+1,FinancialInputs!$168:$168,0)),0)*$J45</f>
        <v>0</v>
      </c>
      <c r="BT45" s="173">
        <f>IFERROR(INDEX(FinancialInputs!$168:$200,MATCH($H45, FinancialInputs!$E$168:$E$200,0),MATCH(BT$3-$G45+1,FinancialInputs!$168:$168,0)),0)*$J45</f>
        <v>0</v>
      </c>
      <c r="BU45" s="173">
        <f>IFERROR(INDEX(FinancialInputs!$168:$200,MATCH($H45, FinancialInputs!$E$168:$E$200,0),MATCH(BU$3-$G45+1,FinancialInputs!$168:$168,0)),0)*$J45</f>
        <v>0</v>
      </c>
      <c r="BV45" s="173">
        <f>IFERROR(INDEX(FinancialInputs!$168:$200,MATCH($H45, FinancialInputs!$E$168:$E$200,0),MATCH(BV$3-$G45+1,FinancialInputs!$168:$168,0)),0)*$J45</f>
        <v>0</v>
      </c>
      <c r="BW45" s="173">
        <f>IFERROR(INDEX(FinancialInputs!$168:$200,MATCH($H45, FinancialInputs!$E$168:$E$200,0),MATCH(BW$3-$G45+1,FinancialInputs!$168:$168,0)),0)*$J45</f>
        <v>0</v>
      </c>
      <c r="BX45" s="173">
        <f>IFERROR(INDEX(FinancialInputs!$168:$200,MATCH($H45, FinancialInputs!$E$168:$E$200,0),MATCH(BX$3-$G45+1,FinancialInputs!$168:$168,0)),0)*$J45</f>
        <v>0</v>
      </c>
      <c r="BY45" s="173">
        <f>IFERROR(INDEX(FinancialInputs!$168:$200,MATCH($H45, FinancialInputs!$E$168:$E$200,0),MATCH(BY$3-$G45+1,FinancialInputs!$168:$168,0)),0)*$J45</f>
        <v>0</v>
      </c>
      <c r="BZ45" s="173">
        <f>IFERROR(INDEX(FinancialInputs!$168:$200,MATCH($H45, FinancialInputs!$E$168:$E$200,0),MATCH(BZ$3-$G45+1,FinancialInputs!$168:$168,0)),0)*$J45</f>
        <v>0</v>
      </c>
      <c r="CA45" s="173">
        <f>IFERROR(INDEX(FinancialInputs!$168:$200,MATCH($H45, FinancialInputs!$E$168:$E$200,0),MATCH(CA$3-$G45+1,FinancialInputs!$168:$168,0)),0)*$J45</f>
        <v>0</v>
      </c>
      <c r="CB45" s="173">
        <f>IFERROR(INDEX(FinancialInputs!$168:$200,MATCH($H45, FinancialInputs!$E$168:$E$200,0),MATCH(CB$3-$G45+1,FinancialInputs!$168:$168,0)),0)*$J45</f>
        <v>0</v>
      </c>
      <c r="CC45" s="173">
        <f>IFERROR(INDEX(FinancialInputs!$168:$200,MATCH($H45, FinancialInputs!$E$168:$E$200,0),MATCH(CC$3-$G45+1,FinancialInputs!$168:$168,0)),0)*$J45</f>
        <v>0</v>
      </c>
      <c r="CD45" s="173">
        <f>IFERROR(INDEX(FinancialInputs!$168:$200,MATCH($H45, FinancialInputs!$E$168:$E$200,0),MATCH(CD$3-$G45+1,FinancialInputs!$168:$168,0)),0)*$J45</f>
        <v>0</v>
      </c>
      <c r="CE45" s="173">
        <f>IFERROR(INDEX(FinancialInputs!$168:$200,MATCH($H45, FinancialInputs!$E$168:$E$200,0),MATCH(CE$3-$G45+1,FinancialInputs!$168:$168,0)),0)*$J45</f>
        <v>0</v>
      </c>
      <c r="CF45" s="173">
        <f>IFERROR(INDEX(FinancialInputs!$168:$200,MATCH($H45, FinancialInputs!$E$168:$E$200,0),MATCH(CF$3-$G45+1,FinancialInputs!$168:$168,0)),0)*$J45</f>
        <v>0</v>
      </c>
      <c r="CG45" s="173">
        <f>IFERROR(INDEX(FinancialInputs!$168:$200,MATCH($H45, FinancialInputs!$E$168:$E$200,0),MATCH(CG$3-$G45+1,FinancialInputs!$168:$168,0)),0)*$J45</f>
        <v>0</v>
      </c>
      <c r="CH45" s="173">
        <f>IFERROR(INDEX(FinancialInputs!$168:$200,MATCH($H45, FinancialInputs!$E$168:$E$200,0),MATCH(CH$3-$G45+1,FinancialInputs!$168:$168,0)),0)*$J45</f>
        <v>0</v>
      </c>
      <c r="CI45" s="173">
        <f>IFERROR(INDEX(FinancialInputs!$168:$200,MATCH($H45, FinancialInputs!$E$168:$E$200,0),MATCH(CI$3-$G45+1,FinancialInputs!$168:$168,0)),0)*$J45</f>
        <v>0</v>
      </c>
      <c r="CJ45" s="173">
        <f>IFERROR(INDEX(FinancialInputs!$168:$200,MATCH($H45, FinancialInputs!$E$168:$E$200,0),MATCH(CJ$3-$G45+1,FinancialInputs!$168:$168,0)),0)*$J45</f>
        <v>0</v>
      </c>
      <c r="CK45" s="173">
        <f>IFERROR(INDEX(FinancialInputs!$168:$200,MATCH($H45, FinancialInputs!$E$168:$E$200,0),MATCH(CK$3-$G45+1,FinancialInputs!$168:$168,0)),0)*$J45</f>
        <v>0</v>
      </c>
      <c r="CL45" s="173">
        <f>IFERROR(INDEX(FinancialInputs!$168:$200,MATCH($H45, FinancialInputs!$E$168:$E$200,0),MATCH(CL$3-$G45+1,FinancialInputs!$168:$168,0)),0)*$J45</f>
        <v>0</v>
      </c>
      <c r="CM45" s="173">
        <f>IFERROR(INDEX(FinancialInputs!$168:$200,MATCH($H45, FinancialInputs!$E$168:$E$200,0),MATCH(CM$3-$G45+1,FinancialInputs!$168:$168,0)),0)*$J45</f>
        <v>0</v>
      </c>
      <c r="CN45" s="173">
        <f>IFERROR(INDEX(FinancialInputs!$168:$200,MATCH($H45, FinancialInputs!$E$168:$E$200,0),MATCH(CN$3-$G45+1,FinancialInputs!$168:$168,0)),0)*$J45</f>
        <v>0</v>
      </c>
      <c r="CO45" s="173">
        <f>IFERROR(INDEX(FinancialInputs!$168:$200,MATCH($H45, FinancialInputs!$E$168:$E$200,0),MATCH(CO$3-$G45+1,FinancialInputs!$168:$168,0)),0)*$J45</f>
        <v>0</v>
      </c>
      <c r="CP45" s="173">
        <f>IFERROR(INDEX(FinancialInputs!$168:$200,MATCH($H45, FinancialInputs!$E$168:$E$200,0),MATCH(CP$3-$G45+1,FinancialInputs!$168:$168,0)),0)*$J45</f>
        <v>0</v>
      </c>
      <c r="CQ45" s="173">
        <f>IFERROR(INDEX(FinancialInputs!$168:$200,MATCH($H45, FinancialInputs!$E$168:$E$200,0),MATCH(CQ$3-$G45+1,FinancialInputs!$168:$168,0)),0)*$J45</f>
        <v>0</v>
      </c>
      <c r="CR45" s="173">
        <f>IFERROR(INDEX(FinancialInputs!$168:$200,MATCH($H45, FinancialInputs!$E$168:$E$200,0),MATCH(CR$3-$G45+1,FinancialInputs!$168:$168,0)),0)*$J45</f>
        <v>0</v>
      </c>
      <c r="CS45" s="173">
        <f>IFERROR(INDEX(FinancialInputs!$168:$200,MATCH($H45, FinancialInputs!$E$168:$E$200,0),MATCH(CS$3-$G45+1,FinancialInputs!$168:$168,0)),0)*$J45</f>
        <v>0</v>
      </c>
      <c r="CT45" s="173">
        <f>IFERROR(INDEX(FinancialInputs!$168:$200,MATCH($H45, FinancialInputs!$E$168:$E$200,0),MATCH(CT$3-$G45+1,FinancialInputs!$168:$168,0)),0)*$J45</f>
        <v>0</v>
      </c>
      <c r="CU45" s="173">
        <f>IFERROR(INDEX(FinancialInputs!$168:$200,MATCH($H45, FinancialInputs!$E$168:$E$200,0),MATCH(CU$3-$G45+1,FinancialInputs!$168:$168,0)),0)*$J45</f>
        <v>0</v>
      </c>
      <c r="CV45" s="173">
        <f>IFERROR(INDEX(FinancialInputs!$168:$200,MATCH($H45, FinancialInputs!$E$168:$E$200,0),MATCH(CV$3-$G45+1,FinancialInputs!$168:$168,0)),0)*$J45</f>
        <v>0</v>
      </c>
      <c r="CW45" s="135" t="b">
        <f t="shared" ref="CW45:CW107" si="12">AND(ABS(SUM(M45:CU45)-J45)&lt;0.000001)</f>
        <v>1</v>
      </c>
      <c r="CX45" s="24"/>
      <c r="CY45" s="24"/>
      <c r="CZ45" s="24"/>
    </row>
    <row r="46" spans="2:104">
      <c r="B46" s="24"/>
      <c r="C46" s="24"/>
      <c r="D46" s="24"/>
      <c r="E46" s="1" t="s">
        <v>547</v>
      </c>
      <c r="F46" s="24"/>
      <c r="G46" s="99" t="e">
        <f t="shared" ref="G46:G109" si="13">G45+1</f>
        <v>#N/A</v>
      </c>
      <c r="H46" s="1" t="e">
        <f>IF((YEAR(Scenarios!$J$41)+1)&lt;G46,"","SLN"&amp;MIN(YEAR(Scenarios!$J$41)-G46+2,15))</f>
        <v>#NUM!</v>
      </c>
      <c r="I46" s="24"/>
      <c r="J46" s="416" cm="1">
        <f t="array" ref="J46">IFERROR(INDEX(Capitalisation!$192:$192,,MATCH(G46,Expenditure!$3:$3,0)),0)</f>
        <v>0</v>
      </c>
      <c r="K46" s="33"/>
      <c r="L46" s="173">
        <f>IFERROR(INDEX(FinancialInputs!$168:$200,MATCH($H46, FinancialInputs!$E$168:$E$200,0),MATCH(L$3-$G46+1,FinancialInputs!$168:$168,0)),0)*$J46</f>
        <v>0</v>
      </c>
      <c r="M46" s="173">
        <f>IFERROR(INDEX(FinancialInputs!$168:$200,MATCH($H46, FinancialInputs!$E$168:$E$200,0),MATCH(M$3-$G46+1,FinancialInputs!$168:$168,0)),0)*$J46</f>
        <v>0</v>
      </c>
      <c r="N46" s="173">
        <f>IFERROR(INDEX(FinancialInputs!$168:$200,MATCH($H46, FinancialInputs!$E$168:$E$200,0),MATCH(N$3-$G46+1,FinancialInputs!$168:$168,0)),0)*$J46</f>
        <v>0</v>
      </c>
      <c r="O46" s="173">
        <f>IFERROR(INDEX(FinancialInputs!$168:$200,MATCH($H46, FinancialInputs!$E$168:$E$200,0),MATCH(O$3-$G46+1,FinancialInputs!$168:$168,0)),0)*$J46</f>
        <v>0</v>
      </c>
      <c r="P46" s="173">
        <f>IFERROR(INDEX(FinancialInputs!$168:$200,MATCH($H46, FinancialInputs!$E$168:$E$200,0),MATCH(P$3-$G46+1,FinancialInputs!$168:$168,0)),0)*$J46</f>
        <v>0</v>
      </c>
      <c r="Q46" s="173">
        <f>IFERROR(INDEX(FinancialInputs!$168:$200,MATCH($H46, FinancialInputs!$E$168:$E$200,0),MATCH(Q$3-$G46+1,FinancialInputs!$168:$168,0)),0)*$J46</f>
        <v>0</v>
      </c>
      <c r="R46" s="173">
        <f>IFERROR(INDEX(FinancialInputs!$168:$200,MATCH($H46, FinancialInputs!$E$168:$E$200,0),MATCH(R$3-$G46+1,FinancialInputs!$168:$168,0)),0)*$J46</f>
        <v>0</v>
      </c>
      <c r="S46" s="173">
        <f>IFERROR(INDEX(FinancialInputs!$168:$200,MATCH($H46, FinancialInputs!$E$168:$E$200,0),MATCH(S$3-$G46+1,FinancialInputs!$168:$168,0)),0)*$J46</f>
        <v>0</v>
      </c>
      <c r="T46" s="173">
        <f>IFERROR(INDEX(FinancialInputs!$168:$200,MATCH($H46, FinancialInputs!$E$168:$E$200,0),MATCH(T$3-$G46+1,FinancialInputs!$168:$168,0)),0)*$J46</f>
        <v>0</v>
      </c>
      <c r="U46" s="173">
        <f>IFERROR(INDEX(FinancialInputs!$168:$200,MATCH($H46, FinancialInputs!$E$168:$E$200,0),MATCH(U$3-$G46+1,FinancialInputs!$168:$168,0)),0)*$J46</f>
        <v>0</v>
      </c>
      <c r="V46" s="173">
        <f>IFERROR(INDEX(FinancialInputs!$168:$200,MATCH($H46, FinancialInputs!$E$168:$E$200,0),MATCH(V$3-$G46+1,FinancialInputs!$168:$168,0)),0)*$J46</f>
        <v>0</v>
      </c>
      <c r="W46" s="173">
        <f>IFERROR(INDEX(FinancialInputs!$168:$200,MATCH($H46, FinancialInputs!$E$168:$E$200,0),MATCH(W$3-$G46+1,FinancialInputs!$168:$168,0)),0)*$J46</f>
        <v>0</v>
      </c>
      <c r="X46" s="173">
        <f>IFERROR(INDEX(FinancialInputs!$168:$200,MATCH($H46, FinancialInputs!$E$168:$E$200,0),MATCH(X$3-$G46+1,FinancialInputs!$168:$168,0)),0)*$J46</f>
        <v>0</v>
      </c>
      <c r="Y46" s="173">
        <f>IFERROR(INDEX(FinancialInputs!$168:$200,MATCH($H46, FinancialInputs!$E$168:$E$200,0),MATCH(Y$3-$G46+1,FinancialInputs!$168:$168,0)),0)*$J46</f>
        <v>0</v>
      </c>
      <c r="Z46" s="173">
        <f>IFERROR(INDEX(FinancialInputs!$168:$200,MATCH($H46, FinancialInputs!$E$168:$E$200,0),MATCH(Z$3-$G46+1,FinancialInputs!$168:$168,0)),0)*$J46</f>
        <v>0</v>
      </c>
      <c r="AA46" s="173">
        <f>IFERROR(INDEX(FinancialInputs!$168:$200,MATCH($H46, FinancialInputs!$E$168:$E$200,0),MATCH(AA$3-$G46+1,FinancialInputs!$168:$168,0)),0)*$J46</f>
        <v>0</v>
      </c>
      <c r="AB46" s="173">
        <f>IFERROR(INDEX(FinancialInputs!$168:$200,MATCH($H46, FinancialInputs!$E$168:$E$200,0),MATCH(AB$3-$G46+1,FinancialInputs!$168:$168,0)),0)*$J46</f>
        <v>0</v>
      </c>
      <c r="AC46" s="173">
        <f>IFERROR(INDEX(FinancialInputs!$168:$200,MATCH($H46, FinancialInputs!$E$168:$E$200,0),MATCH(AC$3-$G46+1,FinancialInputs!$168:$168,0)),0)*$J46</f>
        <v>0</v>
      </c>
      <c r="AD46" s="173">
        <f>IFERROR(INDEX(FinancialInputs!$168:$200,MATCH($H46, FinancialInputs!$E$168:$E$200,0),MATCH(AD$3-$G46+1,FinancialInputs!$168:$168,0)),0)*$J46</f>
        <v>0</v>
      </c>
      <c r="AE46" s="173">
        <f>IFERROR(INDEX(FinancialInputs!$168:$200,MATCH($H46, FinancialInputs!$E$168:$E$200,0),MATCH(AE$3-$G46+1,FinancialInputs!$168:$168,0)),0)*$J46</f>
        <v>0</v>
      </c>
      <c r="AF46" s="173">
        <f>IFERROR(INDEX(FinancialInputs!$168:$200,MATCH($H46, FinancialInputs!$E$168:$E$200,0),MATCH(AF$3-$G46+1,FinancialInputs!$168:$168,0)),0)*$J46</f>
        <v>0</v>
      </c>
      <c r="AG46" s="173">
        <f>IFERROR(INDEX(FinancialInputs!$168:$200,MATCH($H46, FinancialInputs!$E$168:$E$200,0),MATCH(AG$3-$G46+1,FinancialInputs!$168:$168,0)),0)*$J46</f>
        <v>0</v>
      </c>
      <c r="AH46" s="173">
        <f>IFERROR(INDEX(FinancialInputs!$168:$200,MATCH($H46, FinancialInputs!$E$168:$E$200,0),MATCH(AH$3-$G46+1,FinancialInputs!$168:$168,0)),0)*$J46</f>
        <v>0</v>
      </c>
      <c r="AI46" s="173">
        <f>IFERROR(INDEX(FinancialInputs!$168:$200,MATCH($H46, FinancialInputs!$E$168:$E$200,0),MATCH(AI$3-$G46+1,FinancialInputs!$168:$168,0)),0)*$J46</f>
        <v>0</v>
      </c>
      <c r="AJ46" s="173">
        <f>IFERROR(INDEX(FinancialInputs!$168:$200,MATCH($H46, FinancialInputs!$E$168:$E$200,0),MATCH(AJ$3-$G46+1,FinancialInputs!$168:$168,0)),0)*$J46</f>
        <v>0</v>
      </c>
      <c r="AK46" s="173">
        <f>IFERROR(INDEX(FinancialInputs!$168:$200,MATCH($H46, FinancialInputs!$E$168:$E$200,0),MATCH(AK$3-$G46+1,FinancialInputs!$168:$168,0)),0)*$J46</f>
        <v>0</v>
      </c>
      <c r="AL46" s="173">
        <f>IFERROR(INDEX(FinancialInputs!$168:$200,MATCH($H46, FinancialInputs!$E$168:$E$200,0),MATCH(AL$3-$G46+1,FinancialInputs!$168:$168,0)),0)*$J46</f>
        <v>0</v>
      </c>
      <c r="AM46" s="173">
        <f>IFERROR(INDEX(FinancialInputs!$168:$200,MATCH($H46, FinancialInputs!$E$168:$E$200,0),MATCH(AM$3-$G46+1,FinancialInputs!$168:$168,0)),0)*$J46</f>
        <v>0</v>
      </c>
      <c r="AN46" s="173">
        <f>IFERROR(INDEX(FinancialInputs!$168:$200,MATCH($H46, FinancialInputs!$E$168:$E$200,0),MATCH(AN$3-$G46+1,FinancialInputs!$168:$168,0)),0)*$J46</f>
        <v>0</v>
      </c>
      <c r="AO46" s="173">
        <f>IFERROR(INDEX(FinancialInputs!$168:$200,MATCH($H46, FinancialInputs!$E$168:$E$200,0),MATCH(AO$3-$G46+1,FinancialInputs!$168:$168,0)),0)*$J46</f>
        <v>0</v>
      </c>
      <c r="AP46" s="173">
        <f>IFERROR(INDEX(FinancialInputs!$168:$200,MATCH($H46, FinancialInputs!$E$168:$E$200,0),MATCH(AP$3-$G46+1,FinancialInputs!$168:$168,0)),0)*$J46</f>
        <v>0</v>
      </c>
      <c r="AQ46" s="173">
        <f>IFERROR(INDEX(FinancialInputs!$168:$200,MATCH($H46, FinancialInputs!$E$168:$E$200,0),MATCH(AQ$3-$G46+1,FinancialInputs!$168:$168,0)),0)*$J46</f>
        <v>0</v>
      </c>
      <c r="AR46" s="173">
        <f>IFERROR(INDEX(FinancialInputs!$168:$200,MATCH($H46, FinancialInputs!$E$168:$E$200,0),MATCH(AR$3-$G46+1,FinancialInputs!$168:$168,0)),0)*$J46</f>
        <v>0</v>
      </c>
      <c r="AS46" s="173">
        <f>IFERROR(INDEX(FinancialInputs!$168:$200,MATCH($H46, FinancialInputs!$E$168:$E$200,0),MATCH(AS$3-$G46+1,FinancialInputs!$168:$168,0)),0)*$J46</f>
        <v>0</v>
      </c>
      <c r="AT46" s="173">
        <f>IFERROR(INDEX(FinancialInputs!$168:$200,MATCH($H46, FinancialInputs!$E$168:$E$200,0),MATCH(AT$3-$G46+1,FinancialInputs!$168:$168,0)),0)*$J46</f>
        <v>0</v>
      </c>
      <c r="AU46" s="173">
        <f>IFERROR(INDEX(FinancialInputs!$168:$200,MATCH($H46, FinancialInputs!$E$168:$E$200,0),MATCH(AU$3-$G46+1,FinancialInputs!$168:$168,0)),0)*$J46</f>
        <v>0</v>
      </c>
      <c r="AV46" s="173">
        <f>IFERROR(INDEX(FinancialInputs!$168:$200,MATCH($H46, FinancialInputs!$E$168:$E$200,0),MATCH(AV$3-$G46+1,FinancialInputs!$168:$168,0)),0)*$J46</f>
        <v>0</v>
      </c>
      <c r="AW46" s="173">
        <f>IFERROR(INDEX(FinancialInputs!$168:$200,MATCH($H46, FinancialInputs!$E$168:$E$200,0),MATCH(AW$3-$G46+1,FinancialInputs!$168:$168,0)),0)*$J46</f>
        <v>0</v>
      </c>
      <c r="AX46" s="173">
        <f>IFERROR(INDEX(FinancialInputs!$168:$200,MATCH($H46, FinancialInputs!$E$168:$E$200,0),MATCH(AX$3-$G46+1,FinancialInputs!$168:$168,0)),0)*$J46</f>
        <v>0</v>
      </c>
      <c r="AY46" s="173">
        <f>IFERROR(INDEX(FinancialInputs!$168:$200,MATCH($H46, FinancialInputs!$E$168:$E$200,0),MATCH(AY$3-$G46+1,FinancialInputs!$168:$168,0)),0)*$J46</f>
        <v>0</v>
      </c>
      <c r="AZ46" s="173">
        <f>IFERROR(INDEX(FinancialInputs!$168:$200,MATCH($H46, FinancialInputs!$E$168:$E$200,0),MATCH(AZ$3-$G46+1,FinancialInputs!$168:$168,0)),0)*$J46</f>
        <v>0</v>
      </c>
      <c r="BA46" s="173">
        <f>IFERROR(INDEX(FinancialInputs!$168:$200,MATCH($H46, FinancialInputs!$E$168:$E$200,0),MATCH(BA$3-$G46+1,FinancialInputs!$168:$168,0)),0)*$J46</f>
        <v>0</v>
      </c>
      <c r="BB46" s="173">
        <f>IFERROR(INDEX(FinancialInputs!$168:$200,MATCH($H46, FinancialInputs!$E$168:$E$200,0),MATCH(BB$3-$G46+1,FinancialInputs!$168:$168,0)),0)*$J46</f>
        <v>0</v>
      </c>
      <c r="BC46" s="173">
        <f>IFERROR(INDEX(FinancialInputs!$168:$200,MATCH($H46, FinancialInputs!$E$168:$E$200,0),MATCH(BC$3-$G46+1,FinancialInputs!$168:$168,0)),0)*$J46</f>
        <v>0</v>
      </c>
      <c r="BD46" s="173">
        <f>IFERROR(INDEX(FinancialInputs!$168:$200,MATCH($H46, FinancialInputs!$E$168:$E$200,0),MATCH(BD$3-$G46+1,FinancialInputs!$168:$168,0)),0)*$J46</f>
        <v>0</v>
      </c>
      <c r="BE46" s="173">
        <f>IFERROR(INDEX(FinancialInputs!$168:$200,MATCH($H46, FinancialInputs!$E$168:$E$200,0),MATCH(BE$3-$G46+1,FinancialInputs!$168:$168,0)),0)*$J46</f>
        <v>0</v>
      </c>
      <c r="BF46" s="173">
        <f>IFERROR(INDEX(FinancialInputs!$168:$200,MATCH($H46, FinancialInputs!$E$168:$E$200,0),MATCH(BF$3-$G46+1,FinancialInputs!$168:$168,0)),0)*$J46</f>
        <v>0</v>
      </c>
      <c r="BG46" s="173">
        <f>IFERROR(INDEX(FinancialInputs!$168:$200,MATCH($H46, FinancialInputs!$E$168:$E$200,0),MATCH(BG$3-$G46+1,FinancialInputs!$168:$168,0)),0)*$J46</f>
        <v>0</v>
      </c>
      <c r="BH46" s="173">
        <f>IFERROR(INDEX(FinancialInputs!$168:$200,MATCH($H46, FinancialInputs!$E$168:$E$200,0),MATCH(BH$3-$G46+1,FinancialInputs!$168:$168,0)),0)*$J46</f>
        <v>0</v>
      </c>
      <c r="BI46" s="173">
        <f>IFERROR(INDEX(FinancialInputs!$168:$200,MATCH($H46, FinancialInputs!$E$168:$E$200,0),MATCH(BI$3-$G46+1,FinancialInputs!$168:$168,0)),0)*$J46</f>
        <v>0</v>
      </c>
      <c r="BJ46" s="173">
        <f>IFERROR(INDEX(FinancialInputs!$168:$200,MATCH($H46, FinancialInputs!$E$168:$E$200,0),MATCH(BJ$3-$G46+1,FinancialInputs!$168:$168,0)),0)*$J46</f>
        <v>0</v>
      </c>
      <c r="BK46" s="173">
        <f>IFERROR(INDEX(FinancialInputs!$168:$200,MATCH($H46, FinancialInputs!$E$168:$E$200,0),MATCH(BK$3-$G46+1,FinancialInputs!$168:$168,0)),0)*$J46</f>
        <v>0</v>
      </c>
      <c r="BL46" s="173">
        <f>IFERROR(INDEX(FinancialInputs!$168:$200,MATCH($H46, FinancialInputs!$E$168:$E$200,0),MATCH(BL$3-$G46+1,FinancialInputs!$168:$168,0)),0)*$J46</f>
        <v>0</v>
      </c>
      <c r="BM46" s="173">
        <f>IFERROR(INDEX(FinancialInputs!$168:$200,MATCH($H46, FinancialInputs!$E$168:$E$200,0),MATCH(BM$3-$G46+1,FinancialInputs!$168:$168,0)),0)*$J46</f>
        <v>0</v>
      </c>
      <c r="BN46" s="173">
        <f>IFERROR(INDEX(FinancialInputs!$168:$200,MATCH($H46, FinancialInputs!$E$168:$E$200,0),MATCH(BN$3-$G46+1,FinancialInputs!$168:$168,0)),0)*$J46</f>
        <v>0</v>
      </c>
      <c r="BO46" s="173">
        <f>IFERROR(INDEX(FinancialInputs!$168:$200,MATCH($H46, FinancialInputs!$E$168:$E$200,0),MATCH(BO$3-$G46+1,FinancialInputs!$168:$168,0)),0)*$J46</f>
        <v>0</v>
      </c>
      <c r="BP46" s="173">
        <f>IFERROR(INDEX(FinancialInputs!$168:$200,MATCH($H46, FinancialInputs!$E$168:$E$200,0),MATCH(BP$3-$G46+1,FinancialInputs!$168:$168,0)),0)*$J46</f>
        <v>0</v>
      </c>
      <c r="BQ46" s="173">
        <f>IFERROR(INDEX(FinancialInputs!$168:$200,MATCH($H46, FinancialInputs!$E$168:$E$200,0),MATCH(BQ$3-$G46+1,FinancialInputs!$168:$168,0)),0)*$J46</f>
        <v>0</v>
      </c>
      <c r="BR46" s="173">
        <f>IFERROR(INDEX(FinancialInputs!$168:$200,MATCH($H46, FinancialInputs!$E$168:$E$200,0),MATCH(BR$3-$G46+1,FinancialInputs!$168:$168,0)),0)*$J46</f>
        <v>0</v>
      </c>
      <c r="BS46" s="173">
        <f>IFERROR(INDEX(FinancialInputs!$168:$200,MATCH($H46, FinancialInputs!$E$168:$E$200,0),MATCH(BS$3-$G46+1,FinancialInputs!$168:$168,0)),0)*$J46</f>
        <v>0</v>
      </c>
      <c r="BT46" s="173">
        <f>IFERROR(INDEX(FinancialInputs!$168:$200,MATCH($H46, FinancialInputs!$E$168:$E$200,0),MATCH(BT$3-$G46+1,FinancialInputs!$168:$168,0)),0)*$J46</f>
        <v>0</v>
      </c>
      <c r="BU46" s="173">
        <f>IFERROR(INDEX(FinancialInputs!$168:$200,MATCH($H46, FinancialInputs!$E$168:$E$200,0),MATCH(BU$3-$G46+1,FinancialInputs!$168:$168,0)),0)*$J46</f>
        <v>0</v>
      </c>
      <c r="BV46" s="173">
        <f>IFERROR(INDEX(FinancialInputs!$168:$200,MATCH($H46, FinancialInputs!$E$168:$E$200,0),MATCH(BV$3-$G46+1,FinancialInputs!$168:$168,0)),0)*$J46</f>
        <v>0</v>
      </c>
      <c r="BW46" s="173">
        <f>IFERROR(INDEX(FinancialInputs!$168:$200,MATCH($H46, FinancialInputs!$E$168:$E$200,0),MATCH(BW$3-$G46+1,FinancialInputs!$168:$168,0)),0)*$J46</f>
        <v>0</v>
      </c>
      <c r="BX46" s="173">
        <f>IFERROR(INDEX(FinancialInputs!$168:$200,MATCH($H46, FinancialInputs!$E$168:$E$200,0),MATCH(BX$3-$G46+1,FinancialInputs!$168:$168,0)),0)*$J46</f>
        <v>0</v>
      </c>
      <c r="BY46" s="173">
        <f>IFERROR(INDEX(FinancialInputs!$168:$200,MATCH($H46, FinancialInputs!$E$168:$E$200,0),MATCH(BY$3-$G46+1,FinancialInputs!$168:$168,0)),0)*$J46</f>
        <v>0</v>
      </c>
      <c r="BZ46" s="173">
        <f>IFERROR(INDEX(FinancialInputs!$168:$200,MATCH($H46, FinancialInputs!$E$168:$E$200,0),MATCH(BZ$3-$G46+1,FinancialInputs!$168:$168,0)),0)*$J46</f>
        <v>0</v>
      </c>
      <c r="CA46" s="173">
        <f>IFERROR(INDEX(FinancialInputs!$168:$200,MATCH($H46, FinancialInputs!$E$168:$E$200,0),MATCH(CA$3-$G46+1,FinancialInputs!$168:$168,0)),0)*$J46</f>
        <v>0</v>
      </c>
      <c r="CB46" s="173">
        <f>IFERROR(INDEX(FinancialInputs!$168:$200,MATCH($H46, FinancialInputs!$E$168:$E$200,0),MATCH(CB$3-$G46+1,FinancialInputs!$168:$168,0)),0)*$J46</f>
        <v>0</v>
      </c>
      <c r="CC46" s="173">
        <f>IFERROR(INDEX(FinancialInputs!$168:$200,MATCH($H46, FinancialInputs!$E$168:$E$200,0),MATCH(CC$3-$G46+1,FinancialInputs!$168:$168,0)),0)*$J46</f>
        <v>0</v>
      </c>
      <c r="CD46" s="173">
        <f>IFERROR(INDEX(FinancialInputs!$168:$200,MATCH($H46, FinancialInputs!$E$168:$E$200,0),MATCH(CD$3-$G46+1,FinancialInputs!$168:$168,0)),0)*$J46</f>
        <v>0</v>
      </c>
      <c r="CE46" s="173">
        <f>IFERROR(INDEX(FinancialInputs!$168:$200,MATCH($H46, FinancialInputs!$E$168:$E$200,0),MATCH(CE$3-$G46+1,FinancialInputs!$168:$168,0)),0)*$J46</f>
        <v>0</v>
      </c>
      <c r="CF46" s="173">
        <f>IFERROR(INDEX(FinancialInputs!$168:$200,MATCH($H46, FinancialInputs!$E$168:$E$200,0),MATCH(CF$3-$G46+1,FinancialInputs!$168:$168,0)),0)*$J46</f>
        <v>0</v>
      </c>
      <c r="CG46" s="173">
        <f>IFERROR(INDEX(FinancialInputs!$168:$200,MATCH($H46, FinancialInputs!$E$168:$E$200,0),MATCH(CG$3-$G46+1,FinancialInputs!$168:$168,0)),0)*$J46</f>
        <v>0</v>
      </c>
      <c r="CH46" s="173">
        <f>IFERROR(INDEX(FinancialInputs!$168:$200,MATCH($H46, FinancialInputs!$E$168:$E$200,0),MATCH(CH$3-$G46+1,FinancialInputs!$168:$168,0)),0)*$J46</f>
        <v>0</v>
      </c>
      <c r="CI46" s="173">
        <f>IFERROR(INDEX(FinancialInputs!$168:$200,MATCH($H46, FinancialInputs!$E$168:$E$200,0),MATCH(CI$3-$G46+1,FinancialInputs!$168:$168,0)),0)*$J46</f>
        <v>0</v>
      </c>
      <c r="CJ46" s="173">
        <f>IFERROR(INDEX(FinancialInputs!$168:$200,MATCH($H46, FinancialInputs!$E$168:$E$200,0),MATCH(CJ$3-$G46+1,FinancialInputs!$168:$168,0)),0)*$J46</f>
        <v>0</v>
      </c>
      <c r="CK46" s="173">
        <f>IFERROR(INDEX(FinancialInputs!$168:$200,MATCH($H46, FinancialInputs!$E$168:$E$200,0),MATCH(CK$3-$G46+1,FinancialInputs!$168:$168,0)),0)*$J46</f>
        <v>0</v>
      </c>
      <c r="CL46" s="173">
        <f>IFERROR(INDEX(FinancialInputs!$168:$200,MATCH($H46, FinancialInputs!$E$168:$E$200,0),MATCH(CL$3-$G46+1,FinancialInputs!$168:$168,0)),0)*$J46</f>
        <v>0</v>
      </c>
      <c r="CM46" s="173">
        <f>IFERROR(INDEX(FinancialInputs!$168:$200,MATCH($H46, FinancialInputs!$E$168:$E$200,0),MATCH(CM$3-$G46+1,FinancialInputs!$168:$168,0)),0)*$J46</f>
        <v>0</v>
      </c>
      <c r="CN46" s="173">
        <f>IFERROR(INDEX(FinancialInputs!$168:$200,MATCH($H46, FinancialInputs!$E$168:$E$200,0),MATCH(CN$3-$G46+1,FinancialInputs!$168:$168,0)),0)*$J46</f>
        <v>0</v>
      </c>
      <c r="CO46" s="173">
        <f>IFERROR(INDEX(FinancialInputs!$168:$200,MATCH($H46, FinancialInputs!$E$168:$E$200,0),MATCH(CO$3-$G46+1,FinancialInputs!$168:$168,0)),0)*$J46</f>
        <v>0</v>
      </c>
      <c r="CP46" s="173">
        <f>IFERROR(INDEX(FinancialInputs!$168:$200,MATCH($H46, FinancialInputs!$E$168:$E$200,0),MATCH(CP$3-$G46+1,FinancialInputs!$168:$168,0)),0)*$J46</f>
        <v>0</v>
      </c>
      <c r="CQ46" s="173">
        <f>IFERROR(INDEX(FinancialInputs!$168:$200,MATCH($H46, FinancialInputs!$E$168:$E$200,0),MATCH(CQ$3-$G46+1,FinancialInputs!$168:$168,0)),0)*$J46</f>
        <v>0</v>
      </c>
      <c r="CR46" s="173">
        <f>IFERROR(INDEX(FinancialInputs!$168:$200,MATCH($H46, FinancialInputs!$E$168:$E$200,0),MATCH(CR$3-$G46+1,FinancialInputs!$168:$168,0)),0)*$J46</f>
        <v>0</v>
      </c>
      <c r="CS46" s="173">
        <f>IFERROR(INDEX(FinancialInputs!$168:$200,MATCH($H46, FinancialInputs!$E$168:$E$200,0),MATCH(CS$3-$G46+1,FinancialInputs!$168:$168,0)),0)*$J46</f>
        <v>0</v>
      </c>
      <c r="CT46" s="173">
        <f>IFERROR(INDEX(FinancialInputs!$168:$200,MATCH($H46, FinancialInputs!$E$168:$E$200,0),MATCH(CT$3-$G46+1,FinancialInputs!$168:$168,0)),0)*$J46</f>
        <v>0</v>
      </c>
      <c r="CU46" s="173">
        <f>IFERROR(INDEX(FinancialInputs!$168:$200,MATCH($H46, FinancialInputs!$E$168:$E$200,0),MATCH(CU$3-$G46+1,FinancialInputs!$168:$168,0)),0)*$J46</f>
        <v>0</v>
      </c>
      <c r="CV46" s="173">
        <f>IFERROR(INDEX(FinancialInputs!$168:$200,MATCH($H46, FinancialInputs!$E$168:$E$200,0),MATCH(CV$3-$G46+1,FinancialInputs!$168:$168,0)),0)*$J46</f>
        <v>0</v>
      </c>
      <c r="CW46" s="135" t="b">
        <f t="shared" si="12"/>
        <v>1</v>
      </c>
      <c r="CX46" s="24"/>
      <c r="CY46" s="24"/>
      <c r="CZ46" s="24"/>
    </row>
    <row r="47" spans="2:104">
      <c r="B47" s="24"/>
      <c r="C47" s="24"/>
      <c r="D47" s="24"/>
      <c r="E47" s="1" t="s">
        <v>547</v>
      </c>
      <c r="F47" s="24"/>
      <c r="G47" s="99" t="e">
        <f t="shared" si="13"/>
        <v>#N/A</v>
      </c>
      <c r="H47" s="1" t="e">
        <f>IF((YEAR(Scenarios!$J$41)+1)&lt;G47,"","SLN"&amp;MIN(YEAR(Scenarios!$J$41)-G47+2,15))</f>
        <v>#NUM!</v>
      </c>
      <c r="I47" s="24"/>
      <c r="J47" s="416" cm="1">
        <f t="array" ref="J47">IFERROR(INDEX(Capitalisation!$192:$192,,MATCH(G47,Expenditure!$3:$3,0)),0)</f>
        <v>0</v>
      </c>
      <c r="K47" s="33"/>
      <c r="L47" s="173">
        <f>IFERROR(INDEX(FinancialInputs!$168:$200,MATCH($H47, FinancialInputs!$E$168:$E$200,0),MATCH(L$3-$G47+1,FinancialInputs!$168:$168,0)),0)*$J47</f>
        <v>0</v>
      </c>
      <c r="M47" s="173">
        <f>IFERROR(INDEX(FinancialInputs!$168:$200,MATCH($H47, FinancialInputs!$E$168:$E$200,0),MATCH(M$3-$G47+1,FinancialInputs!$168:$168,0)),0)*$J47</f>
        <v>0</v>
      </c>
      <c r="N47" s="173">
        <f>IFERROR(INDEX(FinancialInputs!$168:$200,MATCH($H47, FinancialInputs!$E$168:$E$200,0),MATCH(N$3-$G47+1,FinancialInputs!$168:$168,0)),0)*$J47</f>
        <v>0</v>
      </c>
      <c r="O47" s="173">
        <f>IFERROR(INDEX(FinancialInputs!$168:$200,MATCH($H47, FinancialInputs!$E$168:$E$200,0),MATCH(O$3-$G47+1,FinancialInputs!$168:$168,0)),0)*$J47</f>
        <v>0</v>
      </c>
      <c r="P47" s="173">
        <f>IFERROR(INDEX(FinancialInputs!$168:$200,MATCH($H47, FinancialInputs!$E$168:$E$200,0),MATCH(P$3-$G47+1,FinancialInputs!$168:$168,0)),0)*$J47</f>
        <v>0</v>
      </c>
      <c r="Q47" s="173">
        <f>IFERROR(INDEX(FinancialInputs!$168:$200,MATCH($H47, FinancialInputs!$E$168:$E$200,0),MATCH(Q$3-$G47+1,FinancialInputs!$168:$168,0)),0)*$J47</f>
        <v>0</v>
      </c>
      <c r="R47" s="173">
        <f>IFERROR(INDEX(FinancialInputs!$168:$200,MATCH($H47, FinancialInputs!$E$168:$E$200,0),MATCH(R$3-$G47+1,FinancialInputs!$168:$168,0)),0)*$J47</f>
        <v>0</v>
      </c>
      <c r="S47" s="173">
        <f>IFERROR(INDEX(FinancialInputs!$168:$200,MATCH($H47, FinancialInputs!$E$168:$E$200,0),MATCH(S$3-$G47+1,FinancialInputs!$168:$168,0)),0)*$J47</f>
        <v>0</v>
      </c>
      <c r="T47" s="173">
        <f>IFERROR(INDEX(FinancialInputs!$168:$200,MATCH($H47, FinancialInputs!$E$168:$E$200,0),MATCH(T$3-$G47+1,FinancialInputs!$168:$168,0)),0)*$J47</f>
        <v>0</v>
      </c>
      <c r="U47" s="173">
        <f>IFERROR(INDEX(FinancialInputs!$168:$200,MATCH($H47, FinancialInputs!$E$168:$E$200,0),MATCH(U$3-$G47+1,FinancialInputs!$168:$168,0)),0)*$J47</f>
        <v>0</v>
      </c>
      <c r="V47" s="173">
        <f>IFERROR(INDEX(FinancialInputs!$168:$200,MATCH($H47, FinancialInputs!$E$168:$E$200,0),MATCH(V$3-$G47+1,FinancialInputs!$168:$168,0)),0)*$J47</f>
        <v>0</v>
      </c>
      <c r="W47" s="173">
        <f>IFERROR(INDEX(FinancialInputs!$168:$200,MATCH($H47, FinancialInputs!$E$168:$E$200,0),MATCH(W$3-$G47+1,FinancialInputs!$168:$168,0)),0)*$J47</f>
        <v>0</v>
      </c>
      <c r="X47" s="173">
        <f>IFERROR(INDEX(FinancialInputs!$168:$200,MATCH($H47, FinancialInputs!$E$168:$E$200,0),MATCH(X$3-$G47+1,FinancialInputs!$168:$168,0)),0)*$J47</f>
        <v>0</v>
      </c>
      <c r="Y47" s="173">
        <f>IFERROR(INDEX(FinancialInputs!$168:$200,MATCH($H47, FinancialInputs!$E$168:$E$200,0),MATCH(Y$3-$G47+1,FinancialInputs!$168:$168,0)),0)*$J47</f>
        <v>0</v>
      </c>
      <c r="Z47" s="173">
        <f>IFERROR(INDEX(FinancialInputs!$168:$200,MATCH($H47, FinancialInputs!$E$168:$E$200,0),MATCH(Z$3-$G47+1,FinancialInputs!$168:$168,0)),0)*$J47</f>
        <v>0</v>
      </c>
      <c r="AA47" s="173">
        <f>IFERROR(INDEX(FinancialInputs!$168:$200,MATCH($H47, FinancialInputs!$E$168:$E$200,0),MATCH(AA$3-$G47+1,FinancialInputs!$168:$168,0)),0)*$J47</f>
        <v>0</v>
      </c>
      <c r="AB47" s="173">
        <f>IFERROR(INDEX(FinancialInputs!$168:$200,MATCH($H47, FinancialInputs!$E$168:$E$200,0),MATCH(AB$3-$G47+1,FinancialInputs!$168:$168,0)),0)*$J47</f>
        <v>0</v>
      </c>
      <c r="AC47" s="173">
        <f>IFERROR(INDEX(FinancialInputs!$168:$200,MATCH($H47, FinancialInputs!$E$168:$E$200,0),MATCH(AC$3-$G47+1,FinancialInputs!$168:$168,0)),0)*$J47</f>
        <v>0</v>
      </c>
      <c r="AD47" s="173">
        <f>IFERROR(INDEX(FinancialInputs!$168:$200,MATCH($H47, FinancialInputs!$E$168:$E$200,0),MATCH(AD$3-$G47+1,FinancialInputs!$168:$168,0)),0)*$J47</f>
        <v>0</v>
      </c>
      <c r="AE47" s="173">
        <f>IFERROR(INDEX(FinancialInputs!$168:$200,MATCH($H47, FinancialInputs!$E$168:$E$200,0),MATCH(AE$3-$G47+1,FinancialInputs!$168:$168,0)),0)*$J47</f>
        <v>0</v>
      </c>
      <c r="AF47" s="173">
        <f>IFERROR(INDEX(FinancialInputs!$168:$200,MATCH($H47, FinancialInputs!$E$168:$E$200,0),MATCH(AF$3-$G47+1,FinancialInputs!$168:$168,0)),0)*$J47</f>
        <v>0</v>
      </c>
      <c r="AG47" s="173">
        <f>IFERROR(INDEX(FinancialInputs!$168:$200,MATCH($H47, FinancialInputs!$E$168:$E$200,0),MATCH(AG$3-$G47+1,FinancialInputs!$168:$168,0)),0)*$J47</f>
        <v>0</v>
      </c>
      <c r="AH47" s="173">
        <f>IFERROR(INDEX(FinancialInputs!$168:$200,MATCH($H47, FinancialInputs!$E$168:$E$200,0),MATCH(AH$3-$G47+1,FinancialInputs!$168:$168,0)),0)*$J47</f>
        <v>0</v>
      </c>
      <c r="AI47" s="173">
        <f>IFERROR(INDEX(FinancialInputs!$168:$200,MATCH($H47, FinancialInputs!$E$168:$E$200,0),MATCH(AI$3-$G47+1,FinancialInputs!$168:$168,0)),0)*$J47</f>
        <v>0</v>
      </c>
      <c r="AJ47" s="173">
        <f>IFERROR(INDEX(FinancialInputs!$168:$200,MATCH($H47, FinancialInputs!$E$168:$E$200,0),MATCH(AJ$3-$G47+1,FinancialInputs!$168:$168,0)),0)*$J47</f>
        <v>0</v>
      </c>
      <c r="AK47" s="173">
        <f>IFERROR(INDEX(FinancialInputs!$168:$200,MATCH($H47, FinancialInputs!$E$168:$E$200,0),MATCH(AK$3-$G47+1,FinancialInputs!$168:$168,0)),0)*$J47</f>
        <v>0</v>
      </c>
      <c r="AL47" s="173">
        <f>IFERROR(INDEX(FinancialInputs!$168:$200,MATCH($H47, FinancialInputs!$E$168:$E$200,0),MATCH(AL$3-$G47+1,FinancialInputs!$168:$168,0)),0)*$J47</f>
        <v>0</v>
      </c>
      <c r="AM47" s="173">
        <f>IFERROR(INDEX(FinancialInputs!$168:$200,MATCH($H47, FinancialInputs!$E$168:$E$200,0),MATCH(AM$3-$G47+1,FinancialInputs!$168:$168,0)),0)*$J47</f>
        <v>0</v>
      </c>
      <c r="AN47" s="173">
        <f>IFERROR(INDEX(FinancialInputs!$168:$200,MATCH($H47, FinancialInputs!$E$168:$E$200,0),MATCH(AN$3-$G47+1,FinancialInputs!$168:$168,0)),0)*$J47</f>
        <v>0</v>
      </c>
      <c r="AO47" s="173">
        <f>IFERROR(INDEX(FinancialInputs!$168:$200,MATCH($H47, FinancialInputs!$E$168:$E$200,0),MATCH(AO$3-$G47+1,FinancialInputs!$168:$168,0)),0)*$J47</f>
        <v>0</v>
      </c>
      <c r="AP47" s="173">
        <f>IFERROR(INDEX(FinancialInputs!$168:$200,MATCH($H47, FinancialInputs!$E$168:$E$200,0),MATCH(AP$3-$G47+1,FinancialInputs!$168:$168,0)),0)*$J47</f>
        <v>0</v>
      </c>
      <c r="AQ47" s="173">
        <f>IFERROR(INDEX(FinancialInputs!$168:$200,MATCH($H47, FinancialInputs!$E$168:$E$200,0),MATCH(AQ$3-$G47+1,FinancialInputs!$168:$168,0)),0)*$J47</f>
        <v>0</v>
      </c>
      <c r="AR47" s="173">
        <f>IFERROR(INDEX(FinancialInputs!$168:$200,MATCH($H47, FinancialInputs!$E$168:$E$200,0),MATCH(AR$3-$G47+1,FinancialInputs!$168:$168,0)),0)*$J47</f>
        <v>0</v>
      </c>
      <c r="AS47" s="173">
        <f>IFERROR(INDEX(FinancialInputs!$168:$200,MATCH($H47, FinancialInputs!$E$168:$E$200,0),MATCH(AS$3-$G47+1,FinancialInputs!$168:$168,0)),0)*$J47</f>
        <v>0</v>
      </c>
      <c r="AT47" s="173">
        <f>IFERROR(INDEX(FinancialInputs!$168:$200,MATCH($H47, FinancialInputs!$E$168:$E$200,0),MATCH(AT$3-$G47+1,FinancialInputs!$168:$168,0)),0)*$J47</f>
        <v>0</v>
      </c>
      <c r="AU47" s="173">
        <f>IFERROR(INDEX(FinancialInputs!$168:$200,MATCH($H47, FinancialInputs!$E$168:$E$200,0),MATCH(AU$3-$G47+1,FinancialInputs!$168:$168,0)),0)*$J47</f>
        <v>0</v>
      </c>
      <c r="AV47" s="173">
        <f>IFERROR(INDEX(FinancialInputs!$168:$200,MATCH($H47, FinancialInputs!$E$168:$E$200,0),MATCH(AV$3-$G47+1,FinancialInputs!$168:$168,0)),0)*$J47</f>
        <v>0</v>
      </c>
      <c r="AW47" s="173">
        <f>IFERROR(INDEX(FinancialInputs!$168:$200,MATCH($H47, FinancialInputs!$E$168:$E$200,0),MATCH(AW$3-$G47+1,FinancialInputs!$168:$168,0)),0)*$J47</f>
        <v>0</v>
      </c>
      <c r="AX47" s="173">
        <f>IFERROR(INDEX(FinancialInputs!$168:$200,MATCH($H47, FinancialInputs!$E$168:$E$200,0),MATCH(AX$3-$G47+1,FinancialInputs!$168:$168,0)),0)*$J47</f>
        <v>0</v>
      </c>
      <c r="AY47" s="173">
        <f>IFERROR(INDEX(FinancialInputs!$168:$200,MATCH($H47, FinancialInputs!$E$168:$E$200,0),MATCH(AY$3-$G47+1,FinancialInputs!$168:$168,0)),0)*$J47</f>
        <v>0</v>
      </c>
      <c r="AZ47" s="173">
        <f>IFERROR(INDEX(FinancialInputs!$168:$200,MATCH($H47, FinancialInputs!$E$168:$E$200,0),MATCH(AZ$3-$G47+1,FinancialInputs!$168:$168,0)),0)*$J47</f>
        <v>0</v>
      </c>
      <c r="BA47" s="173">
        <f>IFERROR(INDEX(FinancialInputs!$168:$200,MATCH($H47, FinancialInputs!$E$168:$E$200,0),MATCH(BA$3-$G47+1,FinancialInputs!$168:$168,0)),0)*$J47</f>
        <v>0</v>
      </c>
      <c r="BB47" s="173">
        <f>IFERROR(INDEX(FinancialInputs!$168:$200,MATCH($H47, FinancialInputs!$E$168:$E$200,0),MATCH(BB$3-$G47+1,FinancialInputs!$168:$168,0)),0)*$J47</f>
        <v>0</v>
      </c>
      <c r="BC47" s="173">
        <f>IFERROR(INDEX(FinancialInputs!$168:$200,MATCH($H47, FinancialInputs!$E$168:$E$200,0),MATCH(BC$3-$G47+1,FinancialInputs!$168:$168,0)),0)*$J47</f>
        <v>0</v>
      </c>
      <c r="BD47" s="173">
        <f>IFERROR(INDEX(FinancialInputs!$168:$200,MATCH($H47, FinancialInputs!$E$168:$E$200,0),MATCH(BD$3-$G47+1,FinancialInputs!$168:$168,0)),0)*$J47</f>
        <v>0</v>
      </c>
      <c r="BE47" s="173">
        <f>IFERROR(INDEX(FinancialInputs!$168:$200,MATCH($H47, FinancialInputs!$E$168:$E$200,0),MATCH(BE$3-$G47+1,FinancialInputs!$168:$168,0)),0)*$J47</f>
        <v>0</v>
      </c>
      <c r="BF47" s="173">
        <f>IFERROR(INDEX(FinancialInputs!$168:$200,MATCH($H47, FinancialInputs!$E$168:$E$200,0),MATCH(BF$3-$G47+1,FinancialInputs!$168:$168,0)),0)*$J47</f>
        <v>0</v>
      </c>
      <c r="BG47" s="173">
        <f>IFERROR(INDEX(FinancialInputs!$168:$200,MATCH($H47, FinancialInputs!$E$168:$E$200,0),MATCH(BG$3-$G47+1,FinancialInputs!$168:$168,0)),0)*$J47</f>
        <v>0</v>
      </c>
      <c r="BH47" s="173">
        <f>IFERROR(INDEX(FinancialInputs!$168:$200,MATCH($H47, FinancialInputs!$E$168:$E$200,0),MATCH(BH$3-$G47+1,FinancialInputs!$168:$168,0)),0)*$J47</f>
        <v>0</v>
      </c>
      <c r="BI47" s="173">
        <f>IFERROR(INDEX(FinancialInputs!$168:$200,MATCH($H47, FinancialInputs!$E$168:$E$200,0),MATCH(BI$3-$G47+1,FinancialInputs!$168:$168,0)),0)*$J47</f>
        <v>0</v>
      </c>
      <c r="BJ47" s="173">
        <f>IFERROR(INDEX(FinancialInputs!$168:$200,MATCH($H47, FinancialInputs!$E$168:$E$200,0),MATCH(BJ$3-$G47+1,FinancialInputs!$168:$168,0)),0)*$J47</f>
        <v>0</v>
      </c>
      <c r="BK47" s="173">
        <f>IFERROR(INDEX(FinancialInputs!$168:$200,MATCH($H47, FinancialInputs!$E$168:$E$200,0),MATCH(BK$3-$G47+1,FinancialInputs!$168:$168,0)),0)*$J47</f>
        <v>0</v>
      </c>
      <c r="BL47" s="173">
        <f>IFERROR(INDEX(FinancialInputs!$168:$200,MATCH($H47, FinancialInputs!$E$168:$E$200,0),MATCH(BL$3-$G47+1,FinancialInputs!$168:$168,0)),0)*$J47</f>
        <v>0</v>
      </c>
      <c r="BM47" s="173">
        <f>IFERROR(INDEX(FinancialInputs!$168:$200,MATCH($H47, FinancialInputs!$E$168:$E$200,0),MATCH(BM$3-$G47+1,FinancialInputs!$168:$168,0)),0)*$J47</f>
        <v>0</v>
      </c>
      <c r="BN47" s="173">
        <f>IFERROR(INDEX(FinancialInputs!$168:$200,MATCH($H47, FinancialInputs!$E$168:$E$200,0),MATCH(BN$3-$G47+1,FinancialInputs!$168:$168,0)),0)*$J47</f>
        <v>0</v>
      </c>
      <c r="BO47" s="173">
        <f>IFERROR(INDEX(FinancialInputs!$168:$200,MATCH($H47, FinancialInputs!$E$168:$E$200,0),MATCH(BO$3-$G47+1,FinancialInputs!$168:$168,0)),0)*$J47</f>
        <v>0</v>
      </c>
      <c r="BP47" s="173">
        <f>IFERROR(INDEX(FinancialInputs!$168:$200,MATCH($H47, FinancialInputs!$E$168:$E$200,0),MATCH(BP$3-$G47+1,FinancialInputs!$168:$168,0)),0)*$J47</f>
        <v>0</v>
      </c>
      <c r="BQ47" s="173">
        <f>IFERROR(INDEX(FinancialInputs!$168:$200,MATCH($H47, FinancialInputs!$E$168:$E$200,0),MATCH(BQ$3-$G47+1,FinancialInputs!$168:$168,0)),0)*$J47</f>
        <v>0</v>
      </c>
      <c r="BR47" s="173">
        <f>IFERROR(INDEX(FinancialInputs!$168:$200,MATCH($H47, FinancialInputs!$E$168:$E$200,0),MATCH(BR$3-$G47+1,FinancialInputs!$168:$168,0)),0)*$J47</f>
        <v>0</v>
      </c>
      <c r="BS47" s="173">
        <f>IFERROR(INDEX(FinancialInputs!$168:$200,MATCH($H47, FinancialInputs!$E$168:$E$200,0),MATCH(BS$3-$G47+1,FinancialInputs!$168:$168,0)),0)*$J47</f>
        <v>0</v>
      </c>
      <c r="BT47" s="173">
        <f>IFERROR(INDEX(FinancialInputs!$168:$200,MATCH($H47, FinancialInputs!$E$168:$E$200,0),MATCH(BT$3-$G47+1,FinancialInputs!$168:$168,0)),0)*$J47</f>
        <v>0</v>
      </c>
      <c r="BU47" s="173">
        <f>IFERROR(INDEX(FinancialInputs!$168:$200,MATCH($H47, FinancialInputs!$E$168:$E$200,0),MATCH(BU$3-$G47+1,FinancialInputs!$168:$168,0)),0)*$J47</f>
        <v>0</v>
      </c>
      <c r="BV47" s="173">
        <f>IFERROR(INDEX(FinancialInputs!$168:$200,MATCH($H47, FinancialInputs!$E$168:$E$200,0),MATCH(BV$3-$G47+1,FinancialInputs!$168:$168,0)),0)*$J47</f>
        <v>0</v>
      </c>
      <c r="BW47" s="173">
        <f>IFERROR(INDEX(FinancialInputs!$168:$200,MATCH($H47, FinancialInputs!$E$168:$E$200,0),MATCH(BW$3-$G47+1,FinancialInputs!$168:$168,0)),0)*$J47</f>
        <v>0</v>
      </c>
      <c r="BX47" s="173">
        <f>IFERROR(INDEX(FinancialInputs!$168:$200,MATCH($H47, FinancialInputs!$E$168:$E$200,0),MATCH(BX$3-$G47+1,FinancialInputs!$168:$168,0)),0)*$J47</f>
        <v>0</v>
      </c>
      <c r="BY47" s="173">
        <f>IFERROR(INDEX(FinancialInputs!$168:$200,MATCH($H47, FinancialInputs!$E$168:$E$200,0),MATCH(BY$3-$G47+1,FinancialInputs!$168:$168,0)),0)*$J47</f>
        <v>0</v>
      </c>
      <c r="BZ47" s="173">
        <f>IFERROR(INDEX(FinancialInputs!$168:$200,MATCH($H47, FinancialInputs!$E$168:$E$200,0),MATCH(BZ$3-$G47+1,FinancialInputs!$168:$168,0)),0)*$J47</f>
        <v>0</v>
      </c>
      <c r="CA47" s="173">
        <f>IFERROR(INDEX(FinancialInputs!$168:$200,MATCH($H47, FinancialInputs!$E$168:$E$200,0),MATCH(CA$3-$G47+1,FinancialInputs!$168:$168,0)),0)*$J47</f>
        <v>0</v>
      </c>
      <c r="CB47" s="173">
        <f>IFERROR(INDEX(FinancialInputs!$168:$200,MATCH($H47, FinancialInputs!$E$168:$E$200,0),MATCH(CB$3-$G47+1,FinancialInputs!$168:$168,0)),0)*$J47</f>
        <v>0</v>
      </c>
      <c r="CC47" s="173">
        <f>IFERROR(INDEX(FinancialInputs!$168:$200,MATCH($H47, FinancialInputs!$E$168:$E$200,0),MATCH(CC$3-$G47+1,FinancialInputs!$168:$168,0)),0)*$J47</f>
        <v>0</v>
      </c>
      <c r="CD47" s="173">
        <f>IFERROR(INDEX(FinancialInputs!$168:$200,MATCH($H47, FinancialInputs!$E$168:$E$200,0),MATCH(CD$3-$G47+1,FinancialInputs!$168:$168,0)),0)*$J47</f>
        <v>0</v>
      </c>
      <c r="CE47" s="173">
        <f>IFERROR(INDEX(FinancialInputs!$168:$200,MATCH($H47, FinancialInputs!$E$168:$E$200,0),MATCH(CE$3-$G47+1,FinancialInputs!$168:$168,0)),0)*$J47</f>
        <v>0</v>
      </c>
      <c r="CF47" s="173">
        <f>IFERROR(INDEX(FinancialInputs!$168:$200,MATCH($H47, FinancialInputs!$E$168:$E$200,0),MATCH(CF$3-$G47+1,FinancialInputs!$168:$168,0)),0)*$J47</f>
        <v>0</v>
      </c>
      <c r="CG47" s="173">
        <f>IFERROR(INDEX(FinancialInputs!$168:$200,MATCH($H47, FinancialInputs!$E$168:$E$200,0),MATCH(CG$3-$G47+1,FinancialInputs!$168:$168,0)),0)*$J47</f>
        <v>0</v>
      </c>
      <c r="CH47" s="173">
        <f>IFERROR(INDEX(FinancialInputs!$168:$200,MATCH($H47, FinancialInputs!$E$168:$E$200,0),MATCH(CH$3-$G47+1,FinancialInputs!$168:$168,0)),0)*$J47</f>
        <v>0</v>
      </c>
      <c r="CI47" s="173">
        <f>IFERROR(INDEX(FinancialInputs!$168:$200,MATCH($H47, FinancialInputs!$E$168:$E$200,0),MATCH(CI$3-$G47+1,FinancialInputs!$168:$168,0)),0)*$J47</f>
        <v>0</v>
      </c>
      <c r="CJ47" s="173">
        <f>IFERROR(INDEX(FinancialInputs!$168:$200,MATCH($H47, FinancialInputs!$E$168:$E$200,0),MATCH(CJ$3-$G47+1,FinancialInputs!$168:$168,0)),0)*$J47</f>
        <v>0</v>
      </c>
      <c r="CK47" s="173">
        <f>IFERROR(INDEX(FinancialInputs!$168:$200,MATCH($H47, FinancialInputs!$E$168:$E$200,0),MATCH(CK$3-$G47+1,FinancialInputs!$168:$168,0)),0)*$J47</f>
        <v>0</v>
      </c>
      <c r="CL47" s="173">
        <f>IFERROR(INDEX(FinancialInputs!$168:$200,MATCH($H47, FinancialInputs!$E$168:$E$200,0),MATCH(CL$3-$G47+1,FinancialInputs!$168:$168,0)),0)*$J47</f>
        <v>0</v>
      </c>
      <c r="CM47" s="173">
        <f>IFERROR(INDEX(FinancialInputs!$168:$200,MATCH($H47, FinancialInputs!$E$168:$E$200,0),MATCH(CM$3-$G47+1,FinancialInputs!$168:$168,0)),0)*$J47</f>
        <v>0</v>
      </c>
      <c r="CN47" s="173">
        <f>IFERROR(INDEX(FinancialInputs!$168:$200,MATCH($H47, FinancialInputs!$E$168:$E$200,0),MATCH(CN$3-$G47+1,FinancialInputs!$168:$168,0)),0)*$J47</f>
        <v>0</v>
      </c>
      <c r="CO47" s="173">
        <f>IFERROR(INDEX(FinancialInputs!$168:$200,MATCH($H47, FinancialInputs!$E$168:$E$200,0),MATCH(CO$3-$G47+1,FinancialInputs!$168:$168,0)),0)*$J47</f>
        <v>0</v>
      </c>
      <c r="CP47" s="173">
        <f>IFERROR(INDEX(FinancialInputs!$168:$200,MATCH($H47, FinancialInputs!$E$168:$E$200,0),MATCH(CP$3-$G47+1,FinancialInputs!$168:$168,0)),0)*$J47</f>
        <v>0</v>
      </c>
      <c r="CQ47" s="173">
        <f>IFERROR(INDEX(FinancialInputs!$168:$200,MATCH($H47, FinancialInputs!$E$168:$E$200,0),MATCH(CQ$3-$G47+1,FinancialInputs!$168:$168,0)),0)*$J47</f>
        <v>0</v>
      </c>
      <c r="CR47" s="173">
        <f>IFERROR(INDEX(FinancialInputs!$168:$200,MATCH($H47, FinancialInputs!$E$168:$E$200,0),MATCH(CR$3-$G47+1,FinancialInputs!$168:$168,0)),0)*$J47</f>
        <v>0</v>
      </c>
      <c r="CS47" s="173">
        <f>IFERROR(INDEX(FinancialInputs!$168:$200,MATCH($H47, FinancialInputs!$E$168:$E$200,0),MATCH(CS$3-$G47+1,FinancialInputs!$168:$168,0)),0)*$J47</f>
        <v>0</v>
      </c>
      <c r="CT47" s="173">
        <f>IFERROR(INDEX(FinancialInputs!$168:$200,MATCH($H47, FinancialInputs!$E$168:$E$200,0),MATCH(CT$3-$G47+1,FinancialInputs!$168:$168,0)),0)*$J47</f>
        <v>0</v>
      </c>
      <c r="CU47" s="173">
        <f>IFERROR(INDEX(FinancialInputs!$168:$200,MATCH($H47, FinancialInputs!$E$168:$E$200,0),MATCH(CU$3-$G47+1,FinancialInputs!$168:$168,0)),0)*$J47</f>
        <v>0</v>
      </c>
      <c r="CV47" s="173">
        <f>IFERROR(INDEX(FinancialInputs!$168:$200,MATCH($H47, FinancialInputs!$E$168:$E$200,0),MATCH(CV$3-$G47+1,FinancialInputs!$168:$168,0)),0)*$J47</f>
        <v>0</v>
      </c>
      <c r="CW47" s="135" t="b">
        <f t="shared" si="12"/>
        <v>1</v>
      </c>
      <c r="CX47" s="24"/>
      <c r="CY47" s="24"/>
      <c r="CZ47" s="24"/>
    </row>
    <row r="48" spans="2:104">
      <c r="B48" s="24"/>
      <c r="C48" s="24"/>
      <c r="D48" s="24"/>
      <c r="E48" s="1" t="s">
        <v>547</v>
      </c>
      <c r="F48" s="24"/>
      <c r="G48" s="99" t="e">
        <f t="shared" si="13"/>
        <v>#N/A</v>
      </c>
      <c r="H48" s="1" t="e">
        <f>IF((YEAR(Scenarios!$J$41)+1)&lt;G48,"","SLN"&amp;MIN(YEAR(Scenarios!$J$41)-G48+2,15))</f>
        <v>#NUM!</v>
      </c>
      <c r="I48" s="24"/>
      <c r="J48" s="416" cm="1">
        <f t="array" ref="J48">IFERROR(INDEX(Capitalisation!$192:$192,,MATCH(G48,Expenditure!$3:$3,0)),0)</f>
        <v>0</v>
      </c>
      <c r="K48" s="33"/>
      <c r="L48" s="173">
        <f>IFERROR(INDEX(FinancialInputs!$168:$200,MATCH($H48, FinancialInputs!$E$168:$E$200,0),MATCH(L$3-$G48+1,FinancialInputs!$168:$168,0)),0)*$J48</f>
        <v>0</v>
      </c>
      <c r="M48" s="173">
        <f>IFERROR(INDEX(FinancialInputs!$168:$200,MATCH($H48, FinancialInputs!$E$168:$E$200,0),MATCH(M$3-$G48+1,FinancialInputs!$168:$168,0)),0)*$J48</f>
        <v>0</v>
      </c>
      <c r="N48" s="173">
        <f>IFERROR(INDEX(FinancialInputs!$168:$200,MATCH($H48, FinancialInputs!$E$168:$E$200,0),MATCH(N$3-$G48+1,FinancialInputs!$168:$168,0)),0)*$J48</f>
        <v>0</v>
      </c>
      <c r="O48" s="173">
        <f>IFERROR(INDEX(FinancialInputs!$168:$200,MATCH($H48, FinancialInputs!$E$168:$E$200,0),MATCH(O$3-$G48+1,FinancialInputs!$168:$168,0)),0)*$J48</f>
        <v>0</v>
      </c>
      <c r="P48" s="173">
        <f>IFERROR(INDEX(FinancialInputs!$168:$200,MATCH($H48, FinancialInputs!$E$168:$E$200,0),MATCH(P$3-$G48+1,FinancialInputs!$168:$168,0)),0)*$J48</f>
        <v>0</v>
      </c>
      <c r="Q48" s="173">
        <f>IFERROR(INDEX(FinancialInputs!$168:$200,MATCH($H48, FinancialInputs!$E$168:$E$200,0),MATCH(Q$3-$G48+1,FinancialInputs!$168:$168,0)),0)*$J48</f>
        <v>0</v>
      </c>
      <c r="R48" s="173">
        <f>IFERROR(INDEX(FinancialInputs!$168:$200,MATCH($H48, FinancialInputs!$E$168:$E$200,0),MATCH(R$3-$G48+1,FinancialInputs!$168:$168,0)),0)*$J48</f>
        <v>0</v>
      </c>
      <c r="S48" s="173">
        <f>IFERROR(INDEX(FinancialInputs!$168:$200,MATCH($H48, FinancialInputs!$E$168:$E$200,0),MATCH(S$3-$G48+1,FinancialInputs!$168:$168,0)),0)*$J48</f>
        <v>0</v>
      </c>
      <c r="T48" s="173">
        <f>IFERROR(INDEX(FinancialInputs!$168:$200,MATCH($H48, FinancialInputs!$E$168:$E$200,0),MATCH(T$3-$G48+1,FinancialInputs!$168:$168,0)),0)*$J48</f>
        <v>0</v>
      </c>
      <c r="U48" s="173">
        <f>IFERROR(INDEX(FinancialInputs!$168:$200,MATCH($H48, FinancialInputs!$E$168:$E$200,0),MATCH(U$3-$G48+1,FinancialInputs!$168:$168,0)),0)*$J48</f>
        <v>0</v>
      </c>
      <c r="V48" s="173">
        <f>IFERROR(INDEX(FinancialInputs!$168:$200,MATCH($H48, FinancialInputs!$E$168:$E$200,0),MATCH(V$3-$G48+1,FinancialInputs!$168:$168,0)),0)*$J48</f>
        <v>0</v>
      </c>
      <c r="W48" s="173">
        <f>IFERROR(INDEX(FinancialInputs!$168:$200,MATCH($H48, FinancialInputs!$E$168:$E$200,0),MATCH(W$3-$G48+1,FinancialInputs!$168:$168,0)),0)*$J48</f>
        <v>0</v>
      </c>
      <c r="X48" s="173">
        <f>IFERROR(INDEX(FinancialInputs!$168:$200,MATCH($H48, FinancialInputs!$E$168:$E$200,0),MATCH(X$3-$G48+1,FinancialInputs!$168:$168,0)),0)*$J48</f>
        <v>0</v>
      </c>
      <c r="Y48" s="173">
        <f>IFERROR(INDEX(FinancialInputs!$168:$200,MATCH($H48, FinancialInputs!$E$168:$E$200,0),MATCH(Y$3-$G48+1,FinancialInputs!$168:$168,0)),0)*$J48</f>
        <v>0</v>
      </c>
      <c r="Z48" s="173">
        <f>IFERROR(INDEX(FinancialInputs!$168:$200,MATCH($H48, FinancialInputs!$E$168:$E$200,0),MATCH(Z$3-$G48+1,FinancialInputs!$168:$168,0)),0)*$J48</f>
        <v>0</v>
      </c>
      <c r="AA48" s="173">
        <f>IFERROR(INDEX(FinancialInputs!$168:$200,MATCH($H48, FinancialInputs!$E$168:$E$200,0),MATCH(AA$3-$G48+1,FinancialInputs!$168:$168,0)),0)*$J48</f>
        <v>0</v>
      </c>
      <c r="AB48" s="173">
        <f>IFERROR(INDEX(FinancialInputs!$168:$200,MATCH($H48, FinancialInputs!$E$168:$E$200,0),MATCH(AB$3-$G48+1,FinancialInputs!$168:$168,0)),0)*$J48</f>
        <v>0</v>
      </c>
      <c r="AC48" s="173">
        <f>IFERROR(INDEX(FinancialInputs!$168:$200,MATCH($H48, FinancialInputs!$E$168:$E$200,0),MATCH(AC$3-$G48+1,FinancialInputs!$168:$168,0)),0)*$J48</f>
        <v>0</v>
      </c>
      <c r="AD48" s="173">
        <f>IFERROR(INDEX(FinancialInputs!$168:$200,MATCH($H48, FinancialInputs!$E$168:$E$200,0),MATCH(AD$3-$G48+1,FinancialInputs!$168:$168,0)),0)*$J48</f>
        <v>0</v>
      </c>
      <c r="AE48" s="173">
        <f>IFERROR(INDEX(FinancialInputs!$168:$200,MATCH($H48, FinancialInputs!$E$168:$E$200,0),MATCH(AE$3-$G48+1,FinancialInputs!$168:$168,0)),0)*$J48</f>
        <v>0</v>
      </c>
      <c r="AF48" s="173">
        <f>IFERROR(INDEX(FinancialInputs!$168:$200,MATCH($H48, FinancialInputs!$E$168:$E$200,0),MATCH(AF$3-$G48+1,FinancialInputs!$168:$168,0)),0)*$J48</f>
        <v>0</v>
      </c>
      <c r="AG48" s="173">
        <f>IFERROR(INDEX(FinancialInputs!$168:$200,MATCH($H48, FinancialInputs!$E$168:$E$200,0),MATCH(AG$3-$G48+1,FinancialInputs!$168:$168,0)),0)*$J48</f>
        <v>0</v>
      </c>
      <c r="AH48" s="173">
        <f>IFERROR(INDEX(FinancialInputs!$168:$200,MATCH($H48, FinancialInputs!$E$168:$E$200,0),MATCH(AH$3-$G48+1,FinancialInputs!$168:$168,0)),0)*$J48</f>
        <v>0</v>
      </c>
      <c r="AI48" s="173">
        <f>IFERROR(INDEX(FinancialInputs!$168:$200,MATCH($H48, FinancialInputs!$E$168:$E$200,0),MATCH(AI$3-$G48+1,FinancialInputs!$168:$168,0)),0)*$J48</f>
        <v>0</v>
      </c>
      <c r="AJ48" s="173">
        <f>IFERROR(INDEX(FinancialInputs!$168:$200,MATCH($H48, FinancialInputs!$E$168:$E$200,0),MATCH(AJ$3-$G48+1,FinancialInputs!$168:$168,0)),0)*$J48</f>
        <v>0</v>
      </c>
      <c r="AK48" s="173">
        <f>IFERROR(INDEX(FinancialInputs!$168:$200,MATCH($H48, FinancialInputs!$E$168:$E$200,0),MATCH(AK$3-$G48+1,FinancialInputs!$168:$168,0)),0)*$J48</f>
        <v>0</v>
      </c>
      <c r="AL48" s="173">
        <f>IFERROR(INDEX(FinancialInputs!$168:$200,MATCH($H48, FinancialInputs!$E$168:$E$200,0),MATCH(AL$3-$G48+1,FinancialInputs!$168:$168,0)),0)*$J48</f>
        <v>0</v>
      </c>
      <c r="AM48" s="173">
        <f>IFERROR(INDEX(FinancialInputs!$168:$200,MATCH($H48, FinancialInputs!$E$168:$E$200,0),MATCH(AM$3-$G48+1,FinancialInputs!$168:$168,0)),0)*$J48</f>
        <v>0</v>
      </c>
      <c r="AN48" s="173">
        <f>IFERROR(INDEX(FinancialInputs!$168:$200,MATCH($H48, FinancialInputs!$E$168:$E$200,0),MATCH(AN$3-$G48+1,FinancialInputs!$168:$168,0)),0)*$J48</f>
        <v>0</v>
      </c>
      <c r="AO48" s="173">
        <f>IFERROR(INDEX(FinancialInputs!$168:$200,MATCH($H48, FinancialInputs!$E$168:$E$200,0),MATCH(AO$3-$G48+1,FinancialInputs!$168:$168,0)),0)*$J48</f>
        <v>0</v>
      </c>
      <c r="AP48" s="173">
        <f>IFERROR(INDEX(FinancialInputs!$168:$200,MATCH($H48, FinancialInputs!$E$168:$E$200,0),MATCH(AP$3-$G48+1,FinancialInputs!$168:$168,0)),0)*$J48</f>
        <v>0</v>
      </c>
      <c r="AQ48" s="173">
        <f>IFERROR(INDEX(FinancialInputs!$168:$200,MATCH($H48, FinancialInputs!$E$168:$E$200,0),MATCH(AQ$3-$G48+1,FinancialInputs!$168:$168,0)),0)*$J48</f>
        <v>0</v>
      </c>
      <c r="AR48" s="173">
        <f>IFERROR(INDEX(FinancialInputs!$168:$200,MATCH($H48, FinancialInputs!$E$168:$E$200,0),MATCH(AR$3-$G48+1,FinancialInputs!$168:$168,0)),0)*$J48</f>
        <v>0</v>
      </c>
      <c r="AS48" s="173">
        <f>IFERROR(INDEX(FinancialInputs!$168:$200,MATCH($H48, FinancialInputs!$E$168:$E$200,0),MATCH(AS$3-$G48+1,FinancialInputs!$168:$168,0)),0)*$J48</f>
        <v>0</v>
      </c>
      <c r="AT48" s="173">
        <f>IFERROR(INDEX(FinancialInputs!$168:$200,MATCH($H48, FinancialInputs!$E$168:$E$200,0),MATCH(AT$3-$G48+1,FinancialInputs!$168:$168,0)),0)*$J48</f>
        <v>0</v>
      </c>
      <c r="AU48" s="173">
        <f>IFERROR(INDEX(FinancialInputs!$168:$200,MATCH($H48, FinancialInputs!$E$168:$E$200,0),MATCH(AU$3-$G48+1,FinancialInputs!$168:$168,0)),0)*$J48</f>
        <v>0</v>
      </c>
      <c r="AV48" s="173">
        <f>IFERROR(INDEX(FinancialInputs!$168:$200,MATCH($H48, FinancialInputs!$E$168:$E$200,0),MATCH(AV$3-$G48+1,FinancialInputs!$168:$168,0)),0)*$J48</f>
        <v>0</v>
      </c>
      <c r="AW48" s="173">
        <f>IFERROR(INDEX(FinancialInputs!$168:$200,MATCH($H48, FinancialInputs!$E$168:$E$200,0),MATCH(AW$3-$G48+1,FinancialInputs!$168:$168,0)),0)*$J48</f>
        <v>0</v>
      </c>
      <c r="AX48" s="173">
        <f>IFERROR(INDEX(FinancialInputs!$168:$200,MATCH($H48, FinancialInputs!$E$168:$E$200,0),MATCH(AX$3-$G48+1,FinancialInputs!$168:$168,0)),0)*$J48</f>
        <v>0</v>
      </c>
      <c r="AY48" s="173">
        <f>IFERROR(INDEX(FinancialInputs!$168:$200,MATCH($H48, FinancialInputs!$E$168:$E$200,0),MATCH(AY$3-$G48+1,FinancialInputs!$168:$168,0)),0)*$J48</f>
        <v>0</v>
      </c>
      <c r="AZ48" s="173">
        <f>IFERROR(INDEX(FinancialInputs!$168:$200,MATCH($H48, FinancialInputs!$E$168:$E$200,0),MATCH(AZ$3-$G48+1,FinancialInputs!$168:$168,0)),0)*$J48</f>
        <v>0</v>
      </c>
      <c r="BA48" s="173">
        <f>IFERROR(INDEX(FinancialInputs!$168:$200,MATCH($H48, FinancialInputs!$E$168:$E$200,0),MATCH(BA$3-$G48+1,FinancialInputs!$168:$168,0)),0)*$J48</f>
        <v>0</v>
      </c>
      <c r="BB48" s="173">
        <f>IFERROR(INDEX(FinancialInputs!$168:$200,MATCH($H48, FinancialInputs!$E$168:$E$200,0),MATCH(BB$3-$G48+1,FinancialInputs!$168:$168,0)),0)*$J48</f>
        <v>0</v>
      </c>
      <c r="BC48" s="173">
        <f>IFERROR(INDEX(FinancialInputs!$168:$200,MATCH($H48, FinancialInputs!$E$168:$E$200,0),MATCH(BC$3-$G48+1,FinancialInputs!$168:$168,0)),0)*$J48</f>
        <v>0</v>
      </c>
      <c r="BD48" s="173">
        <f>IFERROR(INDEX(FinancialInputs!$168:$200,MATCH($H48, FinancialInputs!$E$168:$E$200,0),MATCH(BD$3-$G48+1,FinancialInputs!$168:$168,0)),0)*$J48</f>
        <v>0</v>
      </c>
      <c r="BE48" s="173">
        <f>IFERROR(INDEX(FinancialInputs!$168:$200,MATCH($H48, FinancialInputs!$E$168:$E$200,0),MATCH(BE$3-$G48+1,FinancialInputs!$168:$168,0)),0)*$J48</f>
        <v>0</v>
      </c>
      <c r="BF48" s="173">
        <f>IFERROR(INDEX(FinancialInputs!$168:$200,MATCH($H48, FinancialInputs!$E$168:$E$200,0),MATCH(BF$3-$G48+1,FinancialInputs!$168:$168,0)),0)*$J48</f>
        <v>0</v>
      </c>
      <c r="BG48" s="173">
        <f>IFERROR(INDEX(FinancialInputs!$168:$200,MATCH($H48, FinancialInputs!$E$168:$E$200,0),MATCH(BG$3-$G48+1,FinancialInputs!$168:$168,0)),0)*$J48</f>
        <v>0</v>
      </c>
      <c r="BH48" s="173">
        <f>IFERROR(INDEX(FinancialInputs!$168:$200,MATCH($H48, FinancialInputs!$E$168:$E$200,0),MATCH(BH$3-$G48+1,FinancialInputs!$168:$168,0)),0)*$J48</f>
        <v>0</v>
      </c>
      <c r="BI48" s="173">
        <f>IFERROR(INDEX(FinancialInputs!$168:$200,MATCH($H48, FinancialInputs!$E$168:$E$200,0),MATCH(BI$3-$G48+1,FinancialInputs!$168:$168,0)),0)*$J48</f>
        <v>0</v>
      </c>
      <c r="BJ48" s="173">
        <f>IFERROR(INDEX(FinancialInputs!$168:$200,MATCH($H48, FinancialInputs!$E$168:$E$200,0),MATCH(BJ$3-$G48+1,FinancialInputs!$168:$168,0)),0)*$J48</f>
        <v>0</v>
      </c>
      <c r="BK48" s="173">
        <f>IFERROR(INDEX(FinancialInputs!$168:$200,MATCH($H48, FinancialInputs!$E$168:$E$200,0),MATCH(BK$3-$G48+1,FinancialInputs!$168:$168,0)),0)*$J48</f>
        <v>0</v>
      </c>
      <c r="BL48" s="173">
        <f>IFERROR(INDEX(FinancialInputs!$168:$200,MATCH($H48, FinancialInputs!$E$168:$E$200,0),MATCH(BL$3-$G48+1,FinancialInputs!$168:$168,0)),0)*$J48</f>
        <v>0</v>
      </c>
      <c r="BM48" s="173">
        <f>IFERROR(INDEX(FinancialInputs!$168:$200,MATCH($H48, FinancialInputs!$E$168:$E$200,0),MATCH(BM$3-$G48+1,FinancialInputs!$168:$168,0)),0)*$J48</f>
        <v>0</v>
      </c>
      <c r="BN48" s="173">
        <f>IFERROR(INDEX(FinancialInputs!$168:$200,MATCH($H48, FinancialInputs!$E$168:$E$200,0),MATCH(BN$3-$G48+1,FinancialInputs!$168:$168,0)),0)*$J48</f>
        <v>0</v>
      </c>
      <c r="BO48" s="173">
        <f>IFERROR(INDEX(FinancialInputs!$168:$200,MATCH($H48, FinancialInputs!$E$168:$E$200,0),MATCH(BO$3-$G48+1,FinancialInputs!$168:$168,0)),0)*$J48</f>
        <v>0</v>
      </c>
      <c r="BP48" s="173">
        <f>IFERROR(INDEX(FinancialInputs!$168:$200,MATCH($H48, FinancialInputs!$E$168:$E$200,0),MATCH(BP$3-$G48+1,FinancialInputs!$168:$168,0)),0)*$J48</f>
        <v>0</v>
      </c>
      <c r="BQ48" s="173">
        <f>IFERROR(INDEX(FinancialInputs!$168:$200,MATCH($H48, FinancialInputs!$E$168:$E$200,0),MATCH(BQ$3-$G48+1,FinancialInputs!$168:$168,0)),0)*$J48</f>
        <v>0</v>
      </c>
      <c r="BR48" s="173">
        <f>IFERROR(INDEX(FinancialInputs!$168:$200,MATCH($H48, FinancialInputs!$E$168:$E$200,0),MATCH(BR$3-$G48+1,FinancialInputs!$168:$168,0)),0)*$J48</f>
        <v>0</v>
      </c>
      <c r="BS48" s="173">
        <f>IFERROR(INDEX(FinancialInputs!$168:$200,MATCH($H48, FinancialInputs!$E$168:$E$200,0),MATCH(BS$3-$G48+1,FinancialInputs!$168:$168,0)),0)*$J48</f>
        <v>0</v>
      </c>
      <c r="BT48" s="173">
        <f>IFERROR(INDEX(FinancialInputs!$168:$200,MATCH($H48, FinancialInputs!$E$168:$E$200,0),MATCH(BT$3-$G48+1,FinancialInputs!$168:$168,0)),0)*$J48</f>
        <v>0</v>
      </c>
      <c r="BU48" s="173">
        <f>IFERROR(INDEX(FinancialInputs!$168:$200,MATCH($H48, FinancialInputs!$E$168:$E$200,0),MATCH(BU$3-$G48+1,FinancialInputs!$168:$168,0)),0)*$J48</f>
        <v>0</v>
      </c>
      <c r="BV48" s="173">
        <f>IFERROR(INDEX(FinancialInputs!$168:$200,MATCH($H48, FinancialInputs!$E$168:$E$200,0),MATCH(BV$3-$G48+1,FinancialInputs!$168:$168,0)),0)*$J48</f>
        <v>0</v>
      </c>
      <c r="BW48" s="173">
        <f>IFERROR(INDEX(FinancialInputs!$168:$200,MATCH($H48, FinancialInputs!$E$168:$E$200,0),MATCH(BW$3-$G48+1,FinancialInputs!$168:$168,0)),0)*$J48</f>
        <v>0</v>
      </c>
      <c r="BX48" s="173">
        <f>IFERROR(INDEX(FinancialInputs!$168:$200,MATCH($H48, FinancialInputs!$E$168:$E$200,0),MATCH(BX$3-$G48+1,FinancialInputs!$168:$168,0)),0)*$J48</f>
        <v>0</v>
      </c>
      <c r="BY48" s="173">
        <f>IFERROR(INDEX(FinancialInputs!$168:$200,MATCH($H48, FinancialInputs!$E$168:$E$200,0),MATCH(BY$3-$G48+1,FinancialInputs!$168:$168,0)),0)*$J48</f>
        <v>0</v>
      </c>
      <c r="BZ48" s="173">
        <f>IFERROR(INDEX(FinancialInputs!$168:$200,MATCH($H48, FinancialInputs!$E$168:$E$200,0),MATCH(BZ$3-$G48+1,FinancialInputs!$168:$168,0)),0)*$J48</f>
        <v>0</v>
      </c>
      <c r="CA48" s="173">
        <f>IFERROR(INDEX(FinancialInputs!$168:$200,MATCH($H48, FinancialInputs!$E$168:$E$200,0),MATCH(CA$3-$G48+1,FinancialInputs!$168:$168,0)),0)*$J48</f>
        <v>0</v>
      </c>
      <c r="CB48" s="173">
        <f>IFERROR(INDEX(FinancialInputs!$168:$200,MATCH($H48, FinancialInputs!$E$168:$E$200,0),MATCH(CB$3-$G48+1,FinancialInputs!$168:$168,0)),0)*$J48</f>
        <v>0</v>
      </c>
      <c r="CC48" s="173">
        <f>IFERROR(INDEX(FinancialInputs!$168:$200,MATCH($H48, FinancialInputs!$E$168:$E$200,0),MATCH(CC$3-$G48+1,FinancialInputs!$168:$168,0)),0)*$J48</f>
        <v>0</v>
      </c>
      <c r="CD48" s="173">
        <f>IFERROR(INDEX(FinancialInputs!$168:$200,MATCH($H48, FinancialInputs!$E$168:$E$200,0),MATCH(CD$3-$G48+1,FinancialInputs!$168:$168,0)),0)*$J48</f>
        <v>0</v>
      </c>
      <c r="CE48" s="173">
        <f>IFERROR(INDEX(FinancialInputs!$168:$200,MATCH($H48, FinancialInputs!$E$168:$E$200,0),MATCH(CE$3-$G48+1,FinancialInputs!$168:$168,0)),0)*$J48</f>
        <v>0</v>
      </c>
      <c r="CF48" s="173">
        <f>IFERROR(INDEX(FinancialInputs!$168:$200,MATCH($H48, FinancialInputs!$E$168:$E$200,0),MATCH(CF$3-$G48+1,FinancialInputs!$168:$168,0)),0)*$J48</f>
        <v>0</v>
      </c>
      <c r="CG48" s="173">
        <f>IFERROR(INDEX(FinancialInputs!$168:$200,MATCH($H48, FinancialInputs!$E$168:$E$200,0),MATCH(CG$3-$G48+1,FinancialInputs!$168:$168,0)),0)*$J48</f>
        <v>0</v>
      </c>
      <c r="CH48" s="173">
        <f>IFERROR(INDEX(FinancialInputs!$168:$200,MATCH($H48, FinancialInputs!$E$168:$E$200,0),MATCH(CH$3-$G48+1,FinancialInputs!$168:$168,0)),0)*$J48</f>
        <v>0</v>
      </c>
      <c r="CI48" s="173">
        <f>IFERROR(INDEX(FinancialInputs!$168:$200,MATCH($H48, FinancialInputs!$E$168:$E$200,0),MATCH(CI$3-$G48+1,FinancialInputs!$168:$168,0)),0)*$J48</f>
        <v>0</v>
      </c>
      <c r="CJ48" s="173">
        <f>IFERROR(INDEX(FinancialInputs!$168:$200,MATCH($H48, FinancialInputs!$E$168:$E$200,0),MATCH(CJ$3-$G48+1,FinancialInputs!$168:$168,0)),0)*$J48</f>
        <v>0</v>
      </c>
      <c r="CK48" s="173">
        <f>IFERROR(INDEX(FinancialInputs!$168:$200,MATCH($H48, FinancialInputs!$E$168:$E$200,0),MATCH(CK$3-$G48+1,FinancialInputs!$168:$168,0)),0)*$J48</f>
        <v>0</v>
      </c>
      <c r="CL48" s="173">
        <f>IFERROR(INDEX(FinancialInputs!$168:$200,MATCH($H48, FinancialInputs!$E$168:$E$200,0),MATCH(CL$3-$G48+1,FinancialInputs!$168:$168,0)),0)*$J48</f>
        <v>0</v>
      </c>
      <c r="CM48" s="173">
        <f>IFERROR(INDEX(FinancialInputs!$168:$200,MATCH($H48, FinancialInputs!$E$168:$E$200,0),MATCH(CM$3-$G48+1,FinancialInputs!$168:$168,0)),0)*$J48</f>
        <v>0</v>
      </c>
      <c r="CN48" s="173">
        <f>IFERROR(INDEX(FinancialInputs!$168:$200,MATCH($H48, FinancialInputs!$E$168:$E$200,0),MATCH(CN$3-$G48+1,FinancialInputs!$168:$168,0)),0)*$J48</f>
        <v>0</v>
      </c>
      <c r="CO48" s="173">
        <f>IFERROR(INDEX(FinancialInputs!$168:$200,MATCH($H48, FinancialInputs!$E$168:$E$200,0),MATCH(CO$3-$G48+1,FinancialInputs!$168:$168,0)),0)*$J48</f>
        <v>0</v>
      </c>
      <c r="CP48" s="173">
        <f>IFERROR(INDEX(FinancialInputs!$168:$200,MATCH($H48, FinancialInputs!$E$168:$E$200,0),MATCH(CP$3-$G48+1,FinancialInputs!$168:$168,0)),0)*$J48</f>
        <v>0</v>
      </c>
      <c r="CQ48" s="173">
        <f>IFERROR(INDEX(FinancialInputs!$168:$200,MATCH($H48, FinancialInputs!$E$168:$E$200,0),MATCH(CQ$3-$G48+1,FinancialInputs!$168:$168,0)),0)*$J48</f>
        <v>0</v>
      </c>
      <c r="CR48" s="173">
        <f>IFERROR(INDEX(FinancialInputs!$168:$200,MATCH($H48, FinancialInputs!$E$168:$E$200,0),MATCH(CR$3-$G48+1,FinancialInputs!$168:$168,0)),0)*$J48</f>
        <v>0</v>
      </c>
      <c r="CS48" s="173">
        <f>IFERROR(INDEX(FinancialInputs!$168:$200,MATCH($H48, FinancialInputs!$E$168:$E$200,0),MATCH(CS$3-$G48+1,FinancialInputs!$168:$168,0)),0)*$J48</f>
        <v>0</v>
      </c>
      <c r="CT48" s="173">
        <f>IFERROR(INDEX(FinancialInputs!$168:$200,MATCH($H48, FinancialInputs!$E$168:$E$200,0),MATCH(CT$3-$G48+1,FinancialInputs!$168:$168,0)),0)*$J48</f>
        <v>0</v>
      </c>
      <c r="CU48" s="173">
        <f>IFERROR(INDEX(FinancialInputs!$168:$200,MATCH($H48, FinancialInputs!$E$168:$E$200,0),MATCH(CU$3-$G48+1,FinancialInputs!$168:$168,0)),0)*$J48</f>
        <v>0</v>
      </c>
      <c r="CV48" s="173">
        <f>IFERROR(INDEX(FinancialInputs!$168:$200,MATCH($H48, FinancialInputs!$E$168:$E$200,0),MATCH(CV$3-$G48+1,FinancialInputs!$168:$168,0)),0)*$J48</f>
        <v>0</v>
      </c>
      <c r="CW48" s="135" t="b">
        <f t="shared" si="12"/>
        <v>1</v>
      </c>
      <c r="CX48" s="24"/>
      <c r="CY48" s="24"/>
      <c r="CZ48" s="24"/>
    </row>
    <row r="49" spans="2:104">
      <c r="B49" s="24"/>
      <c r="C49" s="24"/>
      <c r="D49" s="24"/>
      <c r="E49" s="1" t="s">
        <v>547</v>
      </c>
      <c r="F49" s="24"/>
      <c r="G49" s="99" t="e">
        <f t="shared" si="13"/>
        <v>#N/A</v>
      </c>
      <c r="H49" s="1" t="e">
        <f>IF((YEAR(Scenarios!$J$41)+1)&lt;G49,"","SLN"&amp;MIN(YEAR(Scenarios!$J$41)-G49+2,15))</f>
        <v>#NUM!</v>
      </c>
      <c r="I49" s="24"/>
      <c r="J49" s="416" cm="1">
        <f t="array" ref="J49">IFERROR(INDEX(Capitalisation!$192:$192,,MATCH(G49,Expenditure!$3:$3,0)),0)</f>
        <v>0</v>
      </c>
      <c r="K49" s="33"/>
      <c r="L49" s="173">
        <f>IFERROR(INDEX(FinancialInputs!$168:$200,MATCH($H49, FinancialInputs!$E$168:$E$200,0),MATCH(L$3-$G49+1,FinancialInputs!$168:$168,0)),0)*$J49</f>
        <v>0</v>
      </c>
      <c r="M49" s="173">
        <f>IFERROR(INDEX(FinancialInputs!$168:$200,MATCH($H49, FinancialInputs!$E$168:$E$200,0),MATCH(M$3-$G49+1,FinancialInputs!$168:$168,0)),0)*$J49</f>
        <v>0</v>
      </c>
      <c r="N49" s="173">
        <f>IFERROR(INDEX(FinancialInputs!$168:$200,MATCH($H49, FinancialInputs!$E$168:$E$200,0),MATCH(N$3-$G49+1,FinancialInputs!$168:$168,0)),0)*$J49</f>
        <v>0</v>
      </c>
      <c r="O49" s="173">
        <f>IFERROR(INDEX(FinancialInputs!$168:$200,MATCH($H49, FinancialInputs!$E$168:$E$200,0),MATCH(O$3-$G49+1,FinancialInputs!$168:$168,0)),0)*$J49</f>
        <v>0</v>
      </c>
      <c r="P49" s="173">
        <f>IFERROR(INDEX(FinancialInputs!$168:$200,MATCH($H49, FinancialInputs!$E$168:$E$200,0),MATCH(P$3-$G49+1,FinancialInputs!$168:$168,0)),0)*$J49</f>
        <v>0</v>
      </c>
      <c r="Q49" s="173">
        <f>IFERROR(INDEX(FinancialInputs!$168:$200,MATCH($H49, FinancialInputs!$E$168:$E$200,0),MATCH(Q$3-$G49+1,FinancialInputs!$168:$168,0)),0)*$J49</f>
        <v>0</v>
      </c>
      <c r="R49" s="173">
        <f>IFERROR(INDEX(FinancialInputs!$168:$200,MATCH($H49, FinancialInputs!$E$168:$E$200,0),MATCH(R$3-$G49+1,FinancialInputs!$168:$168,0)),0)*$J49</f>
        <v>0</v>
      </c>
      <c r="S49" s="173">
        <f>IFERROR(INDEX(FinancialInputs!$168:$200,MATCH($H49, FinancialInputs!$E$168:$E$200,0),MATCH(S$3-$G49+1,FinancialInputs!$168:$168,0)),0)*$J49</f>
        <v>0</v>
      </c>
      <c r="T49" s="173">
        <f>IFERROR(INDEX(FinancialInputs!$168:$200,MATCH($H49, FinancialInputs!$E$168:$E$200,0),MATCH(T$3-$G49+1,FinancialInputs!$168:$168,0)),0)*$J49</f>
        <v>0</v>
      </c>
      <c r="U49" s="173">
        <f>IFERROR(INDEX(FinancialInputs!$168:$200,MATCH($H49, FinancialInputs!$E$168:$E$200,0),MATCH(U$3-$G49+1,FinancialInputs!$168:$168,0)),0)*$J49</f>
        <v>0</v>
      </c>
      <c r="V49" s="173">
        <f>IFERROR(INDEX(FinancialInputs!$168:$200,MATCH($H49, FinancialInputs!$E$168:$E$200,0),MATCH(V$3-$G49+1,FinancialInputs!$168:$168,0)),0)*$J49</f>
        <v>0</v>
      </c>
      <c r="W49" s="173">
        <f>IFERROR(INDEX(FinancialInputs!$168:$200,MATCH($H49, FinancialInputs!$E$168:$E$200,0),MATCH(W$3-$G49+1,FinancialInputs!$168:$168,0)),0)*$J49</f>
        <v>0</v>
      </c>
      <c r="X49" s="173">
        <f>IFERROR(INDEX(FinancialInputs!$168:$200,MATCH($H49, FinancialInputs!$E$168:$E$200,0),MATCH(X$3-$G49+1,FinancialInputs!$168:$168,0)),0)*$J49</f>
        <v>0</v>
      </c>
      <c r="Y49" s="173">
        <f>IFERROR(INDEX(FinancialInputs!$168:$200,MATCH($H49, FinancialInputs!$E$168:$E$200,0),MATCH(Y$3-$G49+1,FinancialInputs!$168:$168,0)),0)*$J49</f>
        <v>0</v>
      </c>
      <c r="Z49" s="173">
        <f>IFERROR(INDEX(FinancialInputs!$168:$200,MATCH($H49, FinancialInputs!$E$168:$E$200,0),MATCH(Z$3-$G49+1,FinancialInputs!$168:$168,0)),0)*$J49</f>
        <v>0</v>
      </c>
      <c r="AA49" s="173">
        <f>IFERROR(INDEX(FinancialInputs!$168:$200,MATCH($H49, FinancialInputs!$E$168:$E$200,0),MATCH(AA$3-$G49+1,FinancialInputs!$168:$168,0)),0)*$J49</f>
        <v>0</v>
      </c>
      <c r="AB49" s="173">
        <f>IFERROR(INDEX(FinancialInputs!$168:$200,MATCH($H49, FinancialInputs!$E$168:$E$200,0),MATCH(AB$3-$G49+1,FinancialInputs!$168:$168,0)),0)*$J49</f>
        <v>0</v>
      </c>
      <c r="AC49" s="173">
        <f>IFERROR(INDEX(FinancialInputs!$168:$200,MATCH($H49, FinancialInputs!$E$168:$E$200,0),MATCH(AC$3-$G49+1,FinancialInputs!$168:$168,0)),0)*$J49</f>
        <v>0</v>
      </c>
      <c r="AD49" s="173">
        <f>IFERROR(INDEX(FinancialInputs!$168:$200,MATCH($H49, FinancialInputs!$E$168:$E$200,0),MATCH(AD$3-$G49+1,FinancialInputs!$168:$168,0)),0)*$J49</f>
        <v>0</v>
      </c>
      <c r="AE49" s="173">
        <f>IFERROR(INDEX(FinancialInputs!$168:$200,MATCH($H49, FinancialInputs!$E$168:$E$200,0),MATCH(AE$3-$G49+1,FinancialInputs!$168:$168,0)),0)*$J49</f>
        <v>0</v>
      </c>
      <c r="AF49" s="173">
        <f>IFERROR(INDEX(FinancialInputs!$168:$200,MATCH($H49, FinancialInputs!$E$168:$E$200,0),MATCH(AF$3-$G49+1,FinancialInputs!$168:$168,0)),0)*$J49</f>
        <v>0</v>
      </c>
      <c r="AG49" s="173">
        <f>IFERROR(INDEX(FinancialInputs!$168:$200,MATCH($H49, FinancialInputs!$E$168:$E$200,0),MATCH(AG$3-$G49+1,FinancialInputs!$168:$168,0)),0)*$J49</f>
        <v>0</v>
      </c>
      <c r="AH49" s="173">
        <f>IFERROR(INDEX(FinancialInputs!$168:$200,MATCH($H49, FinancialInputs!$E$168:$E$200,0),MATCH(AH$3-$G49+1,FinancialInputs!$168:$168,0)),0)*$J49</f>
        <v>0</v>
      </c>
      <c r="AI49" s="173">
        <f>IFERROR(INDEX(FinancialInputs!$168:$200,MATCH($H49, FinancialInputs!$E$168:$E$200,0),MATCH(AI$3-$G49+1,FinancialInputs!$168:$168,0)),0)*$J49</f>
        <v>0</v>
      </c>
      <c r="AJ49" s="173">
        <f>IFERROR(INDEX(FinancialInputs!$168:$200,MATCH($H49, FinancialInputs!$E$168:$E$200,0),MATCH(AJ$3-$G49+1,FinancialInputs!$168:$168,0)),0)*$J49</f>
        <v>0</v>
      </c>
      <c r="AK49" s="173">
        <f>IFERROR(INDEX(FinancialInputs!$168:$200,MATCH($H49, FinancialInputs!$E$168:$E$200,0),MATCH(AK$3-$G49+1,FinancialInputs!$168:$168,0)),0)*$J49</f>
        <v>0</v>
      </c>
      <c r="AL49" s="173">
        <f>IFERROR(INDEX(FinancialInputs!$168:$200,MATCH($H49, FinancialInputs!$E$168:$E$200,0),MATCH(AL$3-$G49+1,FinancialInputs!$168:$168,0)),0)*$J49</f>
        <v>0</v>
      </c>
      <c r="AM49" s="173">
        <f>IFERROR(INDEX(FinancialInputs!$168:$200,MATCH($H49, FinancialInputs!$E$168:$E$200,0),MATCH(AM$3-$G49+1,FinancialInputs!$168:$168,0)),0)*$J49</f>
        <v>0</v>
      </c>
      <c r="AN49" s="173">
        <f>IFERROR(INDEX(FinancialInputs!$168:$200,MATCH($H49, FinancialInputs!$E$168:$E$200,0),MATCH(AN$3-$G49+1,FinancialInputs!$168:$168,0)),0)*$J49</f>
        <v>0</v>
      </c>
      <c r="AO49" s="173">
        <f>IFERROR(INDEX(FinancialInputs!$168:$200,MATCH($H49, FinancialInputs!$E$168:$E$200,0),MATCH(AO$3-$G49+1,FinancialInputs!$168:$168,0)),0)*$J49</f>
        <v>0</v>
      </c>
      <c r="AP49" s="173">
        <f>IFERROR(INDEX(FinancialInputs!$168:$200,MATCH($H49, FinancialInputs!$E$168:$E$200,0),MATCH(AP$3-$G49+1,FinancialInputs!$168:$168,0)),0)*$J49</f>
        <v>0</v>
      </c>
      <c r="AQ49" s="173">
        <f>IFERROR(INDEX(FinancialInputs!$168:$200,MATCH($H49, FinancialInputs!$E$168:$E$200,0),MATCH(AQ$3-$G49+1,FinancialInputs!$168:$168,0)),0)*$J49</f>
        <v>0</v>
      </c>
      <c r="AR49" s="173">
        <f>IFERROR(INDEX(FinancialInputs!$168:$200,MATCH($H49, FinancialInputs!$E$168:$E$200,0),MATCH(AR$3-$G49+1,FinancialInputs!$168:$168,0)),0)*$J49</f>
        <v>0</v>
      </c>
      <c r="AS49" s="173">
        <f>IFERROR(INDEX(FinancialInputs!$168:$200,MATCH($H49, FinancialInputs!$E$168:$E$200,0),MATCH(AS$3-$G49+1,FinancialInputs!$168:$168,0)),0)*$J49</f>
        <v>0</v>
      </c>
      <c r="AT49" s="173">
        <f>IFERROR(INDEX(FinancialInputs!$168:$200,MATCH($H49, FinancialInputs!$E$168:$E$200,0),MATCH(AT$3-$G49+1,FinancialInputs!$168:$168,0)),0)*$J49</f>
        <v>0</v>
      </c>
      <c r="AU49" s="173">
        <f>IFERROR(INDEX(FinancialInputs!$168:$200,MATCH($H49, FinancialInputs!$E$168:$E$200,0),MATCH(AU$3-$G49+1,FinancialInputs!$168:$168,0)),0)*$J49</f>
        <v>0</v>
      </c>
      <c r="AV49" s="173">
        <f>IFERROR(INDEX(FinancialInputs!$168:$200,MATCH($H49, FinancialInputs!$E$168:$E$200,0),MATCH(AV$3-$G49+1,FinancialInputs!$168:$168,0)),0)*$J49</f>
        <v>0</v>
      </c>
      <c r="AW49" s="173">
        <f>IFERROR(INDEX(FinancialInputs!$168:$200,MATCH($H49, FinancialInputs!$E$168:$E$200,0),MATCH(AW$3-$G49+1,FinancialInputs!$168:$168,0)),0)*$J49</f>
        <v>0</v>
      </c>
      <c r="AX49" s="173">
        <f>IFERROR(INDEX(FinancialInputs!$168:$200,MATCH($H49, FinancialInputs!$E$168:$E$200,0),MATCH(AX$3-$G49+1,FinancialInputs!$168:$168,0)),0)*$J49</f>
        <v>0</v>
      </c>
      <c r="AY49" s="173">
        <f>IFERROR(INDEX(FinancialInputs!$168:$200,MATCH($H49, FinancialInputs!$E$168:$E$200,0),MATCH(AY$3-$G49+1,FinancialInputs!$168:$168,0)),0)*$J49</f>
        <v>0</v>
      </c>
      <c r="AZ49" s="173">
        <f>IFERROR(INDEX(FinancialInputs!$168:$200,MATCH($H49, FinancialInputs!$E$168:$E$200,0),MATCH(AZ$3-$G49+1,FinancialInputs!$168:$168,0)),0)*$J49</f>
        <v>0</v>
      </c>
      <c r="BA49" s="173">
        <f>IFERROR(INDEX(FinancialInputs!$168:$200,MATCH($H49, FinancialInputs!$E$168:$E$200,0),MATCH(BA$3-$G49+1,FinancialInputs!$168:$168,0)),0)*$J49</f>
        <v>0</v>
      </c>
      <c r="BB49" s="173">
        <f>IFERROR(INDEX(FinancialInputs!$168:$200,MATCH($H49, FinancialInputs!$E$168:$E$200,0),MATCH(BB$3-$G49+1,FinancialInputs!$168:$168,0)),0)*$J49</f>
        <v>0</v>
      </c>
      <c r="BC49" s="173">
        <f>IFERROR(INDEX(FinancialInputs!$168:$200,MATCH($H49, FinancialInputs!$E$168:$E$200,0),MATCH(BC$3-$G49+1,FinancialInputs!$168:$168,0)),0)*$J49</f>
        <v>0</v>
      </c>
      <c r="BD49" s="173">
        <f>IFERROR(INDEX(FinancialInputs!$168:$200,MATCH($H49, FinancialInputs!$E$168:$E$200,0),MATCH(BD$3-$G49+1,FinancialInputs!$168:$168,0)),0)*$J49</f>
        <v>0</v>
      </c>
      <c r="BE49" s="173">
        <f>IFERROR(INDEX(FinancialInputs!$168:$200,MATCH($H49, FinancialInputs!$E$168:$E$200,0),MATCH(BE$3-$G49+1,FinancialInputs!$168:$168,0)),0)*$J49</f>
        <v>0</v>
      </c>
      <c r="BF49" s="173">
        <f>IFERROR(INDEX(FinancialInputs!$168:$200,MATCH($H49, FinancialInputs!$E$168:$E$200,0),MATCH(BF$3-$G49+1,FinancialInputs!$168:$168,0)),0)*$J49</f>
        <v>0</v>
      </c>
      <c r="BG49" s="173">
        <f>IFERROR(INDEX(FinancialInputs!$168:$200,MATCH($H49, FinancialInputs!$E$168:$E$200,0),MATCH(BG$3-$G49+1,FinancialInputs!$168:$168,0)),0)*$J49</f>
        <v>0</v>
      </c>
      <c r="BH49" s="173">
        <f>IFERROR(INDEX(FinancialInputs!$168:$200,MATCH($H49, FinancialInputs!$E$168:$E$200,0),MATCH(BH$3-$G49+1,FinancialInputs!$168:$168,0)),0)*$J49</f>
        <v>0</v>
      </c>
      <c r="BI49" s="173">
        <f>IFERROR(INDEX(FinancialInputs!$168:$200,MATCH($H49, FinancialInputs!$E$168:$E$200,0),MATCH(BI$3-$G49+1,FinancialInputs!$168:$168,0)),0)*$J49</f>
        <v>0</v>
      </c>
      <c r="BJ49" s="173">
        <f>IFERROR(INDEX(FinancialInputs!$168:$200,MATCH($H49, FinancialInputs!$E$168:$E$200,0),MATCH(BJ$3-$G49+1,FinancialInputs!$168:$168,0)),0)*$J49</f>
        <v>0</v>
      </c>
      <c r="BK49" s="173">
        <f>IFERROR(INDEX(FinancialInputs!$168:$200,MATCH($H49, FinancialInputs!$E$168:$E$200,0),MATCH(BK$3-$G49+1,FinancialInputs!$168:$168,0)),0)*$J49</f>
        <v>0</v>
      </c>
      <c r="BL49" s="173">
        <f>IFERROR(INDEX(FinancialInputs!$168:$200,MATCH($H49, FinancialInputs!$E$168:$E$200,0),MATCH(BL$3-$G49+1,FinancialInputs!$168:$168,0)),0)*$J49</f>
        <v>0</v>
      </c>
      <c r="BM49" s="173">
        <f>IFERROR(INDEX(FinancialInputs!$168:$200,MATCH($H49, FinancialInputs!$E$168:$E$200,0),MATCH(BM$3-$G49+1,FinancialInputs!$168:$168,0)),0)*$J49</f>
        <v>0</v>
      </c>
      <c r="BN49" s="173">
        <f>IFERROR(INDEX(FinancialInputs!$168:$200,MATCH($H49, FinancialInputs!$E$168:$E$200,0),MATCH(BN$3-$G49+1,FinancialInputs!$168:$168,0)),0)*$J49</f>
        <v>0</v>
      </c>
      <c r="BO49" s="173">
        <f>IFERROR(INDEX(FinancialInputs!$168:$200,MATCH($H49, FinancialInputs!$E$168:$E$200,0),MATCH(BO$3-$G49+1,FinancialInputs!$168:$168,0)),0)*$J49</f>
        <v>0</v>
      </c>
      <c r="BP49" s="173">
        <f>IFERROR(INDEX(FinancialInputs!$168:$200,MATCH($H49, FinancialInputs!$E$168:$E$200,0),MATCH(BP$3-$G49+1,FinancialInputs!$168:$168,0)),0)*$J49</f>
        <v>0</v>
      </c>
      <c r="BQ49" s="173">
        <f>IFERROR(INDEX(FinancialInputs!$168:$200,MATCH($H49, FinancialInputs!$E$168:$E$200,0),MATCH(BQ$3-$G49+1,FinancialInputs!$168:$168,0)),0)*$J49</f>
        <v>0</v>
      </c>
      <c r="BR49" s="173">
        <f>IFERROR(INDEX(FinancialInputs!$168:$200,MATCH($H49, FinancialInputs!$E$168:$E$200,0),MATCH(BR$3-$G49+1,FinancialInputs!$168:$168,0)),0)*$J49</f>
        <v>0</v>
      </c>
      <c r="BS49" s="173">
        <f>IFERROR(INDEX(FinancialInputs!$168:$200,MATCH($H49, FinancialInputs!$E$168:$E$200,0),MATCH(BS$3-$G49+1,FinancialInputs!$168:$168,0)),0)*$J49</f>
        <v>0</v>
      </c>
      <c r="BT49" s="173">
        <f>IFERROR(INDEX(FinancialInputs!$168:$200,MATCH($H49, FinancialInputs!$E$168:$E$200,0),MATCH(BT$3-$G49+1,FinancialInputs!$168:$168,0)),0)*$J49</f>
        <v>0</v>
      </c>
      <c r="BU49" s="173">
        <f>IFERROR(INDEX(FinancialInputs!$168:$200,MATCH($H49, FinancialInputs!$E$168:$E$200,0),MATCH(BU$3-$G49+1,FinancialInputs!$168:$168,0)),0)*$J49</f>
        <v>0</v>
      </c>
      <c r="BV49" s="173">
        <f>IFERROR(INDEX(FinancialInputs!$168:$200,MATCH($H49, FinancialInputs!$E$168:$E$200,0),MATCH(BV$3-$G49+1,FinancialInputs!$168:$168,0)),0)*$J49</f>
        <v>0</v>
      </c>
      <c r="BW49" s="173">
        <f>IFERROR(INDEX(FinancialInputs!$168:$200,MATCH($H49, FinancialInputs!$E$168:$E$200,0),MATCH(BW$3-$G49+1,FinancialInputs!$168:$168,0)),0)*$J49</f>
        <v>0</v>
      </c>
      <c r="BX49" s="173">
        <f>IFERROR(INDEX(FinancialInputs!$168:$200,MATCH($H49, FinancialInputs!$E$168:$E$200,0),MATCH(BX$3-$G49+1,FinancialInputs!$168:$168,0)),0)*$J49</f>
        <v>0</v>
      </c>
      <c r="BY49" s="173">
        <f>IFERROR(INDEX(FinancialInputs!$168:$200,MATCH($H49, FinancialInputs!$E$168:$E$200,0),MATCH(BY$3-$G49+1,FinancialInputs!$168:$168,0)),0)*$J49</f>
        <v>0</v>
      </c>
      <c r="BZ49" s="173">
        <f>IFERROR(INDEX(FinancialInputs!$168:$200,MATCH($H49, FinancialInputs!$E$168:$E$200,0),MATCH(BZ$3-$G49+1,FinancialInputs!$168:$168,0)),0)*$J49</f>
        <v>0</v>
      </c>
      <c r="CA49" s="173">
        <f>IFERROR(INDEX(FinancialInputs!$168:$200,MATCH($H49, FinancialInputs!$E$168:$E$200,0),MATCH(CA$3-$G49+1,FinancialInputs!$168:$168,0)),0)*$J49</f>
        <v>0</v>
      </c>
      <c r="CB49" s="173">
        <f>IFERROR(INDEX(FinancialInputs!$168:$200,MATCH($H49, FinancialInputs!$E$168:$E$200,0),MATCH(CB$3-$G49+1,FinancialInputs!$168:$168,0)),0)*$J49</f>
        <v>0</v>
      </c>
      <c r="CC49" s="173">
        <f>IFERROR(INDEX(FinancialInputs!$168:$200,MATCH($H49, FinancialInputs!$E$168:$E$200,0),MATCH(CC$3-$G49+1,FinancialInputs!$168:$168,0)),0)*$J49</f>
        <v>0</v>
      </c>
      <c r="CD49" s="173">
        <f>IFERROR(INDEX(FinancialInputs!$168:$200,MATCH($H49, FinancialInputs!$E$168:$E$200,0),MATCH(CD$3-$G49+1,FinancialInputs!$168:$168,0)),0)*$J49</f>
        <v>0</v>
      </c>
      <c r="CE49" s="173">
        <f>IFERROR(INDEX(FinancialInputs!$168:$200,MATCH($H49, FinancialInputs!$E$168:$E$200,0),MATCH(CE$3-$G49+1,FinancialInputs!$168:$168,0)),0)*$J49</f>
        <v>0</v>
      </c>
      <c r="CF49" s="173">
        <f>IFERROR(INDEX(FinancialInputs!$168:$200,MATCH($H49, FinancialInputs!$E$168:$E$200,0),MATCH(CF$3-$G49+1,FinancialInputs!$168:$168,0)),0)*$J49</f>
        <v>0</v>
      </c>
      <c r="CG49" s="173">
        <f>IFERROR(INDEX(FinancialInputs!$168:$200,MATCH($H49, FinancialInputs!$E$168:$E$200,0),MATCH(CG$3-$G49+1,FinancialInputs!$168:$168,0)),0)*$J49</f>
        <v>0</v>
      </c>
      <c r="CH49" s="173">
        <f>IFERROR(INDEX(FinancialInputs!$168:$200,MATCH($H49, FinancialInputs!$E$168:$E$200,0),MATCH(CH$3-$G49+1,FinancialInputs!$168:$168,0)),0)*$J49</f>
        <v>0</v>
      </c>
      <c r="CI49" s="173">
        <f>IFERROR(INDEX(FinancialInputs!$168:$200,MATCH($H49, FinancialInputs!$E$168:$E$200,0),MATCH(CI$3-$G49+1,FinancialInputs!$168:$168,0)),0)*$J49</f>
        <v>0</v>
      </c>
      <c r="CJ49" s="173">
        <f>IFERROR(INDEX(FinancialInputs!$168:$200,MATCH($H49, FinancialInputs!$E$168:$E$200,0),MATCH(CJ$3-$G49+1,FinancialInputs!$168:$168,0)),0)*$J49</f>
        <v>0</v>
      </c>
      <c r="CK49" s="173">
        <f>IFERROR(INDEX(FinancialInputs!$168:$200,MATCH($H49, FinancialInputs!$E$168:$E$200,0),MATCH(CK$3-$G49+1,FinancialInputs!$168:$168,0)),0)*$J49</f>
        <v>0</v>
      </c>
      <c r="CL49" s="173">
        <f>IFERROR(INDEX(FinancialInputs!$168:$200,MATCH($H49, FinancialInputs!$E$168:$E$200,0),MATCH(CL$3-$G49+1,FinancialInputs!$168:$168,0)),0)*$J49</f>
        <v>0</v>
      </c>
      <c r="CM49" s="173">
        <f>IFERROR(INDEX(FinancialInputs!$168:$200,MATCH($H49, FinancialInputs!$E$168:$E$200,0),MATCH(CM$3-$G49+1,FinancialInputs!$168:$168,0)),0)*$J49</f>
        <v>0</v>
      </c>
      <c r="CN49" s="173">
        <f>IFERROR(INDEX(FinancialInputs!$168:$200,MATCH($H49, FinancialInputs!$E$168:$E$200,0),MATCH(CN$3-$G49+1,FinancialInputs!$168:$168,0)),0)*$J49</f>
        <v>0</v>
      </c>
      <c r="CO49" s="173">
        <f>IFERROR(INDEX(FinancialInputs!$168:$200,MATCH($H49, FinancialInputs!$E$168:$E$200,0),MATCH(CO$3-$G49+1,FinancialInputs!$168:$168,0)),0)*$J49</f>
        <v>0</v>
      </c>
      <c r="CP49" s="173">
        <f>IFERROR(INDEX(FinancialInputs!$168:$200,MATCH($H49, FinancialInputs!$E$168:$E$200,0),MATCH(CP$3-$G49+1,FinancialInputs!$168:$168,0)),0)*$J49</f>
        <v>0</v>
      </c>
      <c r="CQ49" s="173">
        <f>IFERROR(INDEX(FinancialInputs!$168:$200,MATCH($H49, FinancialInputs!$E$168:$E$200,0),MATCH(CQ$3-$G49+1,FinancialInputs!$168:$168,0)),0)*$J49</f>
        <v>0</v>
      </c>
      <c r="CR49" s="173">
        <f>IFERROR(INDEX(FinancialInputs!$168:$200,MATCH($H49, FinancialInputs!$E$168:$E$200,0),MATCH(CR$3-$G49+1,FinancialInputs!$168:$168,0)),0)*$J49</f>
        <v>0</v>
      </c>
      <c r="CS49" s="173">
        <f>IFERROR(INDEX(FinancialInputs!$168:$200,MATCH($H49, FinancialInputs!$E$168:$E$200,0),MATCH(CS$3-$G49+1,FinancialInputs!$168:$168,0)),0)*$J49</f>
        <v>0</v>
      </c>
      <c r="CT49" s="173">
        <f>IFERROR(INDEX(FinancialInputs!$168:$200,MATCH($H49, FinancialInputs!$E$168:$E$200,0),MATCH(CT$3-$G49+1,FinancialInputs!$168:$168,0)),0)*$J49</f>
        <v>0</v>
      </c>
      <c r="CU49" s="173">
        <f>IFERROR(INDEX(FinancialInputs!$168:$200,MATCH($H49, FinancialInputs!$E$168:$E$200,0),MATCH(CU$3-$G49+1,FinancialInputs!$168:$168,0)),0)*$J49</f>
        <v>0</v>
      </c>
      <c r="CV49" s="173">
        <f>IFERROR(INDEX(FinancialInputs!$168:$200,MATCH($H49, FinancialInputs!$E$168:$E$200,0),MATCH(CV$3-$G49+1,FinancialInputs!$168:$168,0)),0)*$J49</f>
        <v>0</v>
      </c>
      <c r="CW49" s="135" t="b">
        <f t="shared" si="12"/>
        <v>1</v>
      </c>
      <c r="CX49" s="24"/>
      <c r="CY49" s="24"/>
      <c r="CZ49" s="24"/>
    </row>
    <row r="50" spans="2:104">
      <c r="B50" s="24"/>
      <c r="C50" s="24"/>
      <c r="D50" s="24"/>
      <c r="E50" s="1" t="s">
        <v>547</v>
      </c>
      <c r="F50" s="24"/>
      <c r="G50" s="99" t="e">
        <f t="shared" si="13"/>
        <v>#N/A</v>
      </c>
      <c r="H50" s="1" t="e">
        <f>IF((YEAR(Scenarios!$J$41)+1)&lt;G50,"","SLN"&amp;MIN(YEAR(Scenarios!$J$41)-G50+2,15))</f>
        <v>#NUM!</v>
      </c>
      <c r="I50" s="24"/>
      <c r="J50" s="416" cm="1">
        <f t="array" ref="J50">IFERROR(INDEX(Capitalisation!$192:$192,,MATCH(G50,Expenditure!$3:$3,0)),0)</f>
        <v>0</v>
      </c>
      <c r="K50" s="33"/>
      <c r="L50" s="173">
        <f>IFERROR(INDEX(FinancialInputs!$168:$200,MATCH($H50, FinancialInputs!$E$168:$E$200,0),MATCH(L$3-$G50+1,FinancialInputs!$168:$168,0)),0)*$J50</f>
        <v>0</v>
      </c>
      <c r="M50" s="173">
        <f>IFERROR(INDEX(FinancialInputs!$168:$200,MATCH($H50, FinancialInputs!$E$168:$E$200,0),MATCH(M$3-$G50+1,FinancialInputs!$168:$168,0)),0)*$J50</f>
        <v>0</v>
      </c>
      <c r="N50" s="173">
        <f>IFERROR(INDEX(FinancialInputs!$168:$200,MATCH($H50, FinancialInputs!$E$168:$E$200,0),MATCH(N$3-$G50+1,FinancialInputs!$168:$168,0)),0)*$J50</f>
        <v>0</v>
      </c>
      <c r="O50" s="173">
        <f>IFERROR(INDEX(FinancialInputs!$168:$200,MATCH($H50, FinancialInputs!$E$168:$E$200,0),MATCH(O$3-$G50+1,FinancialInputs!$168:$168,0)),0)*$J50</f>
        <v>0</v>
      </c>
      <c r="P50" s="173">
        <f>IFERROR(INDEX(FinancialInputs!$168:$200,MATCH($H50, FinancialInputs!$E$168:$E$200,0),MATCH(P$3-$G50+1,FinancialInputs!$168:$168,0)),0)*$J50</f>
        <v>0</v>
      </c>
      <c r="Q50" s="173">
        <f>IFERROR(INDEX(FinancialInputs!$168:$200,MATCH($H50, FinancialInputs!$E$168:$E$200,0),MATCH(Q$3-$G50+1,FinancialInputs!$168:$168,0)),0)*$J50</f>
        <v>0</v>
      </c>
      <c r="R50" s="173">
        <f>IFERROR(INDEX(FinancialInputs!$168:$200,MATCH($H50, FinancialInputs!$E$168:$E$200,0),MATCH(R$3-$G50+1,FinancialInputs!$168:$168,0)),0)*$J50</f>
        <v>0</v>
      </c>
      <c r="S50" s="173">
        <f>IFERROR(INDEX(FinancialInputs!$168:$200,MATCH($H50, FinancialInputs!$E$168:$E$200,0),MATCH(S$3-$G50+1,FinancialInputs!$168:$168,0)),0)*$J50</f>
        <v>0</v>
      </c>
      <c r="T50" s="173">
        <f>IFERROR(INDEX(FinancialInputs!$168:$200,MATCH($H50, FinancialInputs!$E$168:$E$200,0),MATCH(T$3-$G50+1,FinancialInputs!$168:$168,0)),0)*$J50</f>
        <v>0</v>
      </c>
      <c r="U50" s="173">
        <f>IFERROR(INDEX(FinancialInputs!$168:$200,MATCH($H50, FinancialInputs!$E$168:$E$200,0),MATCH(U$3-$G50+1,FinancialInputs!$168:$168,0)),0)*$J50</f>
        <v>0</v>
      </c>
      <c r="V50" s="173">
        <f>IFERROR(INDEX(FinancialInputs!$168:$200,MATCH($H50, FinancialInputs!$E$168:$E$200,0),MATCH(V$3-$G50+1,FinancialInputs!$168:$168,0)),0)*$J50</f>
        <v>0</v>
      </c>
      <c r="W50" s="173">
        <f>IFERROR(INDEX(FinancialInputs!$168:$200,MATCH($H50, FinancialInputs!$E$168:$E$200,0),MATCH(W$3-$G50+1,FinancialInputs!$168:$168,0)),0)*$J50</f>
        <v>0</v>
      </c>
      <c r="X50" s="173">
        <f>IFERROR(INDEX(FinancialInputs!$168:$200,MATCH($H50, FinancialInputs!$E$168:$E$200,0),MATCH(X$3-$G50+1,FinancialInputs!$168:$168,0)),0)*$J50</f>
        <v>0</v>
      </c>
      <c r="Y50" s="173">
        <f>IFERROR(INDEX(FinancialInputs!$168:$200,MATCH($H50, FinancialInputs!$E$168:$E$200,0),MATCH(Y$3-$G50+1,FinancialInputs!$168:$168,0)),0)*$J50</f>
        <v>0</v>
      </c>
      <c r="Z50" s="173">
        <f>IFERROR(INDEX(FinancialInputs!$168:$200,MATCH($H50, FinancialInputs!$E$168:$E$200,0),MATCH(Z$3-$G50+1,FinancialInputs!$168:$168,0)),0)*$J50</f>
        <v>0</v>
      </c>
      <c r="AA50" s="173">
        <f>IFERROR(INDEX(FinancialInputs!$168:$200,MATCH($H50, FinancialInputs!$E$168:$E$200,0),MATCH(AA$3-$G50+1,FinancialInputs!$168:$168,0)),0)*$J50</f>
        <v>0</v>
      </c>
      <c r="AB50" s="173">
        <f>IFERROR(INDEX(FinancialInputs!$168:$200,MATCH($H50, FinancialInputs!$E$168:$E$200,0),MATCH(AB$3-$G50+1,FinancialInputs!$168:$168,0)),0)*$J50</f>
        <v>0</v>
      </c>
      <c r="AC50" s="173">
        <f>IFERROR(INDEX(FinancialInputs!$168:$200,MATCH($H50, FinancialInputs!$E$168:$E$200,0),MATCH(AC$3-$G50+1,FinancialInputs!$168:$168,0)),0)*$J50</f>
        <v>0</v>
      </c>
      <c r="AD50" s="173">
        <f>IFERROR(INDEX(FinancialInputs!$168:$200,MATCH($H50, FinancialInputs!$E$168:$E$200,0),MATCH(AD$3-$G50+1,FinancialInputs!$168:$168,0)),0)*$J50</f>
        <v>0</v>
      </c>
      <c r="AE50" s="173">
        <f>IFERROR(INDEX(FinancialInputs!$168:$200,MATCH($H50, FinancialInputs!$E$168:$E$200,0),MATCH(AE$3-$G50+1,FinancialInputs!$168:$168,0)),0)*$J50</f>
        <v>0</v>
      </c>
      <c r="AF50" s="173">
        <f>IFERROR(INDEX(FinancialInputs!$168:$200,MATCH($H50, FinancialInputs!$E$168:$E$200,0),MATCH(AF$3-$G50+1,FinancialInputs!$168:$168,0)),0)*$J50</f>
        <v>0</v>
      </c>
      <c r="AG50" s="173">
        <f>IFERROR(INDEX(FinancialInputs!$168:$200,MATCH($H50, FinancialInputs!$E$168:$E$200,0),MATCH(AG$3-$G50+1,FinancialInputs!$168:$168,0)),0)*$J50</f>
        <v>0</v>
      </c>
      <c r="AH50" s="173">
        <f>IFERROR(INDEX(FinancialInputs!$168:$200,MATCH($H50, FinancialInputs!$E$168:$E$200,0),MATCH(AH$3-$G50+1,FinancialInputs!$168:$168,0)),0)*$J50</f>
        <v>0</v>
      </c>
      <c r="AI50" s="173">
        <f>IFERROR(INDEX(FinancialInputs!$168:$200,MATCH($H50, FinancialInputs!$E$168:$E$200,0),MATCH(AI$3-$G50+1,FinancialInputs!$168:$168,0)),0)*$J50</f>
        <v>0</v>
      </c>
      <c r="AJ50" s="173">
        <f>IFERROR(INDEX(FinancialInputs!$168:$200,MATCH($H50, FinancialInputs!$E$168:$E$200,0),MATCH(AJ$3-$G50+1,FinancialInputs!$168:$168,0)),0)*$J50</f>
        <v>0</v>
      </c>
      <c r="AK50" s="173">
        <f>IFERROR(INDEX(FinancialInputs!$168:$200,MATCH($H50, FinancialInputs!$E$168:$E$200,0),MATCH(AK$3-$G50+1,FinancialInputs!$168:$168,0)),0)*$J50</f>
        <v>0</v>
      </c>
      <c r="AL50" s="173">
        <f>IFERROR(INDEX(FinancialInputs!$168:$200,MATCH($H50, FinancialInputs!$E$168:$E$200,0),MATCH(AL$3-$G50+1,FinancialInputs!$168:$168,0)),0)*$J50</f>
        <v>0</v>
      </c>
      <c r="AM50" s="173">
        <f>IFERROR(INDEX(FinancialInputs!$168:$200,MATCH($H50, FinancialInputs!$E$168:$E$200,0),MATCH(AM$3-$G50+1,FinancialInputs!$168:$168,0)),0)*$J50</f>
        <v>0</v>
      </c>
      <c r="AN50" s="173">
        <f>IFERROR(INDEX(FinancialInputs!$168:$200,MATCH($H50, FinancialInputs!$E$168:$E$200,0),MATCH(AN$3-$G50+1,FinancialInputs!$168:$168,0)),0)*$J50</f>
        <v>0</v>
      </c>
      <c r="AO50" s="173">
        <f>IFERROR(INDEX(FinancialInputs!$168:$200,MATCH($H50, FinancialInputs!$E$168:$E$200,0),MATCH(AO$3-$G50+1,FinancialInputs!$168:$168,0)),0)*$J50</f>
        <v>0</v>
      </c>
      <c r="AP50" s="173">
        <f>IFERROR(INDEX(FinancialInputs!$168:$200,MATCH($H50, FinancialInputs!$E$168:$E$200,0),MATCH(AP$3-$G50+1,FinancialInputs!$168:$168,0)),0)*$J50</f>
        <v>0</v>
      </c>
      <c r="AQ50" s="173">
        <f>IFERROR(INDEX(FinancialInputs!$168:$200,MATCH($H50, FinancialInputs!$E$168:$E$200,0),MATCH(AQ$3-$G50+1,FinancialInputs!$168:$168,0)),0)*$J50</f>
        <v>0</v>
      </c>
      <c r="AR50" s="173">
        <f>IFERROR(INDEX(FinancialInputs!$168:$200,MATCH($H50, FinancialInputs!$E$168:$E$200,0),MATCH(AR$3-$G50+1,FinancialInputs!$168:$168,0)),0)*$J50</f>
        <v>0</v>
      </c>
      <c r="AS50" s="173">
        <f>IFERROR(INDEX(FinancialInputs!$168:$200,MATCH($H50, FinancialInputs!$E$168:$E$200,0),MATCH(AS$3-$G50+1,FinancialInputs!$168:$168,0)),0)*$J50</f>
        <v>0</v>
      </c>
      <c r="AT50" s="173">
        <f>IFERROR(INDEX(FinancialInputs!$168:$200,MATCH($H50, FinancialInputs!$E$168:$E$200,0),MATCH(AT$3-$G50+1,FinancialInputs!$168:$168,0)),0)*$J50</f>
        <v>0</v>
      </c>
      <c r="AU50" s="173">
        <f>IFERROR(INDEX(FinancialInputs!$168:$200,MATCH($H50, FinancialInputs!$E$168:$E$200,0),MATCH(AU$3-$G50+1,FinancialInputs!$168:$168,0)),0)*$J50</f>
        <v>0</v>
      </c>
      <c r="AV50" s="173">
        <f>IFERROR(INDEX(FinancialInputs!$168:$200,MATCH($H50, FinancialInputs!$E$168:$E$200,0),MATCH(AV$3-$G50+1,FinancialInputs!$168:$168,0)),0)*$J50</f>
        <v>0</v>
      </c>
      <c r="AW50" s="173">
        <f>IFERROR(INDEX(FinancialInputs!$168:$200,MATCH($H50, FinancialInputs!$E$168:$E$200,0),MATCH(AW$3-$G50+1,FinancialInputs!$168:$168,0)),0)*$J50</f>
        <v>0</v>
      </c>
      <c r="AX50" s="173">
        <f>IFERROR(INDEX(FinancialInputs!$168:$200,MATCH($H50, FinancialInputs!$E$168:$E$200,0),MATCH(AX$3-$G50+1,FinancialInputs!$168:$168,0)),0)*$J50</f>
        <v>0</v>
      </c>
      <c r="AY50" s="173">
        <f>IFERROR(INDEX(FinancialInputs!$168:$200,MATCH($H50, FinancialInputs!$E$168:$E$200,0),MATCH(AY$3-$G50+1,FinancialInputs!$168:$168,0)),0)*$J50</f>
        <v>0</v>
      </c>
      <c r="AZ50" s="173">
        <f>IFERROR(INDEX(FinancialInputs!$168:$200,MATCH($H50, FinancialInputs!$E$168:$E$200,0),MATCH(AZ$3-$G50+1,FinancialInputs!$168:$168,0)),0)*$J50</f>
        <v>0</v>
      </c>
      <c r="BA50" s="173">
        <f>IFERROR(INDEX(FinancialInputs!$168:$200,MATCH($H50, FinancialInputs!$E$168:$E$200,0),MATCH(BA$3-$G50+1,FinancialInputs!$168:$168,0)),0)*$J50</f>
        <v>0</v>
      </c>
      <c r="BB50" s="173">
        <f>IFERROR(INDEX(FinancialInputs!$168:$200,MATCH($H50, FinancialInputs!$E$168:$E$200,0),MATCH(BB$3-$G50+1,FinancialInputs!$168:$168,0)),0)*$J50</f>
        <v>0</v>
      </c>
      <c r="BC50" s="173">
        <f>IFERROR(INDEX(FinancialInputs!$168:$200,MATCH($H50, FinancialInputs!$E$168:$E$200,0),MATCH(BC$3-$G50+1,FinancialInputs!$168:$168,0)),0)*$J50</f>
        <v>0</v>
      </c>
      <c r="BD50" s="173">
        <f>IFERROR(INDEX(FinancialInputs!$168:$200,MATCH($H50, FinancialInputs!$E$168:$E$200,0),MATCH(BD$3-$G50+1,FinancialInputs!$168:$168,0)),0)*$J50</f>
        <v>0</v>
      </c>
      <c r="BE50" s="173">
        <f>IFERROR(INDEX(FinancialInputs!$168:$200,MATCH($H50, FinancialInputs!$E$168:$E$200,0),MATCH(BE$3-$G50+1,FinancialInputs!$168:$168,0)),0)*$J50</f>
        <v>0</v>
      </c>
      <c r="BF50" s="173">
        <f>IFERROR(INDEX(FinancialInputs!$168:$200,MATCH($H50, FinancialInputs!$E$168:$E$200,0),MATCH(BF$3-$G50+1,FinancialInputs!$168:$168,0)),0)*$J50</f>
        <v>0</v>
      </c>
      <c r="BG50" s="173">
        <f>IFERROR(INDEX(FinancialInputs!$168:$200,MATCH($H50, FinancialInputs!$E$168:$E$200,0),MATCH(BG$3-$G50+1,FinancialInputs!$168:$168,0)),0)*$J50</f>
        <v>0</v>
      </c>
      <c r="BH50" s="173">
        <f>IFERROR(INDEX(FinancialInputs!$168:$200,MATCH($H50, FinancialInputs!$E$168:$E$200,0),MATCH(BH$3-$G50+1,FinancialInputs!$168:$168,0)),0)*$J50</f>
        <v>0</v>
      </c>
      <c r="BI50" s="173">
        <f>IFERROR(INDEX(FinancialInputs!$168:$200,MATCH($H50, FinancialInputs!$E$168:$E$200,0),MATCH(BI$3-$G50+1,FinancialInputs!$168:$168,0)),0)*$J50</f>
        <v>0</v>
      </c>
      <c r="BJ50" s="173">
        <f>IFERROR(INDEX(FinancialInputs!$168:$200,MATCH($H50, FinancialInputs!$E$168:$E$200,0),MATCH(BJ$3-$G50+1,FinancialInputs!$168:$168,0)),0)*$J50</f>
        <v>0</v>
      </c>
      <c r="BK50" s="173">
        <f>IFERROR(INDEX(FinancialInputs!$168:$200,MATCH($H50, FinancialInputs!$E$168:$E$200,0),MATCH(BK$3-$G50+1,FinancialInputs!$168:$168,0)),0)*$J50</f>
        <v>0</v>
      </c>
      <c r="BL50" s="173">
        <f>IFERROR(INDEX(FinancialInputs!$168:$200,MATCH($H50, FinancialInputs!$E$168:$E$200,0),MATCH(BL$3-$G50+1,FinancialInputs!$168:$168,0)),0)*$J50</f>
        <v>0</v>
      </c>
      <c r="BM50" s="173">
        <f>IFERROR(INDEX(FinancialInputs!$168:$200,MATCH($H50, FinancialInputs!$E$168:$E$200,0),MATCH(BM$3-$G50+1,FinancialInputs!$168:$168,0)),0)*$J50</f>
        <v>0</v>
      </c>
      <c r="BN50" s="173">
        <f>IFERROR(INDEX(FinancialInputs!$168:$200,MATCH($H50, FinancialInputs!$E$168:$E$200,0),MATCH(BN$3-$G50+1,FinancialInputs!$168:$168,0)),0)*$J50</f>
        <v>0</v>
      </c>
      <c r="BO50" s="173">
        <f>IFERROR(INDEX(FinancialInputs!$168:$200,MATCH($H50, FinancialInputs!$E$168:$E$200,0),MATCH(BO$3-$G50+1,FinancialInputs!$168:$168,0)),0)*$J50</f>
        <v>0</v>
      </c>
      <c r="BP50" s="173">
        <f>IFERROR(INDEX(FinancialInputs!$168:$200,MATCH($H50, FinancialInputs!$E$168:$E$200,0),MATCH(BP$3-$G50+1,FinancialInputs!$168:$168,0)),0)*$J50</f>
        <v>0</v>
      </c>
      <c r="BQ50" s="173">
        <f>IFERROR(INDEX(FinancialInputs!$168:$200,MATCH($H50, FinancialInputs!$E$168:$E$200,0),MATCH(BQ$3-$G50+1,FinancialInputs!$168:$168,0)),0)*$J50</f>
        <v>0</v>
      </c>
      <c r="BR50" s="173">
        <f>IFERROR(INDEX(FinancialInputs!$168:$200,MATCH($H50, FinancialInputs!$E$168:$E$200,0),MATCH(BR$3-$G50+1,FinancialInputs!$168:$168,0)),0)*$J50</f>
        <v>0</v>
      </c>
      <c r="BS50" s="173">
        <f>IFERROR(INDEX(FinancialInputs!$168:$200,MATCH($H50, FinancialInputs!$E$168:$E$200,0),MATCH(BS$3-$G50+1,FinancialInputs!$168:$168,0)),0)*$J50</f>
        <v>0</v>
      </c>
      <c r="BT50" s="173">
        <f>IFERROR(INDEX(FinancialInputs!$168:$200,MATCH($H50, FinancialInputs!$E$168:$E$200,0),MATCH(BT$3-$G50+1,FinancialInputs!$168:$168,0)),0)*$J50</f>
        <v>0</v>
      </c>
      <c r="BU50" s="173">
        <f>IFERROR(INDEX(FinancialInputs!$168:$200,MATCH($H50, FinancialInputs!$E$168:$E$200,0),MATCH(BU$3-$G50+1,FinancialInputs!$168:$168,0)),0)*$J50</f>
        <v>0</v>
      </c>
      <c r="BV50" s="173">
        <f>IFERROR(INDEX(FinancialInputs!$168:$200,MATCH($H50, FinancialInputs!$E$168:$E$200,0),MATCH(BV$3-$G50+1,FinancialInputs!$168:$168,0)),0)*$J50</f>
        <v>0</v>
      </c>
      <c r="BW50" s="173">
        <f>IFERROR(INDEX(FinancialInputs!$168:$200,MATCH($H50, FinancialInputs!$E$168:$E$200,0),MATCH(BW$3-$G50+1,FinancialInputs!$168:$168,0)),0)*$J50</f>
        <v>0</v>
      </c>
      <c r="BX50" s="173">
        <f>IFERROR(INDEX(FinancialInputs!$168:$200,MATCH($H50, FinancialInputs!$E$168:$E$200,0),MATCH(BX$3-$G50+1,FinancialInputs!$168:$168,0)),0)*$J50</f>
        <v>0</v>
      </c>
      <c r="BY50" s="173">
        <f>IFERROR(INDEX(FinancialInputs!$168:$200,MATCH($H50, FinancialInputs!$E$168:$E$200,0),MATCH(BY$3-$G50+1,FinancialInputs!$168:$168,0)),0)*$J50</f>
        <v>0</v>
      </c>
      <c r="BZ50" s="173">
        <f>IFERROR(INDEX(FinancialInputs!$168:$200,MATCH($H50, FinancialInputs!$E$168:$E$200,0),MATCH(BZ$3-$G50+1,FinancialInputs!$168:$168,0)),0)*$J50</f>
        <v>0</v>
      </c>
      <c r="CA50" s="173">
        <f>IFERROR(INDEX(FinancialInputs!$168:$200,MATCH($H50, FinancialInputs!$E$168:$E$200,0),MATCH(CA$3-$G50+1,FinancialInputs!$168:$168,0)),0)*$J50</f>
        <v>0</v>
      </c>
      <c r="CB50" s="173">
        <f>IFERROR(INDEX(FinancialInputs!$168:$200,MATCH($H50, FinancialInputs!$E$168:$E$200,0),MATCH(CB$3-$G50+1,FinancialInputs!$168:$168,0)),0)*$J50</f>
        <v>0</v>
      </c>
      <c r="CC50" s="173">
        <f>IFERROR(INDEX(FinancialInputs!$168:$200,MATCH($H50, FinancialInputs!$E$168:$E$200,0),MATCH(CC$3-$G50+1,FinancialInputs!$168:$168,0)),0)*$J50</f>
        <v>0</v>
      </c>
      <c r="CD50" s="173">
        <f>IFERROR(INDEX(FinancialInputs!$168:$200,MATCH($H50, FinancialInputs!$E$168:$E$200,0),MATCH(CD$3-$G50+1,FinancialInputs!$168:$168,0)),0)*$J50</f>
        <v>0</v>
      </c>
      <c r="CE50" s="173">
        <f>IFERROR(INDEX(FinancialInputs!$168:$200,MATCH($H50, FinancialInputs!$E$168:$E$200,0),MATCH(CE$3-$G50+1,FinancialInputs!$168:$168,0)),0)*$J50</f>
        <v>0</v>
      </c>
      <c r="CF50" s="173">
        <f>IFERROR(INDEX(FinancialInputs!$168:$200,MATCH($H50, FinancialInputs!$E$168:$E$200,0),MATCH(CF$3-$G50+1,FinancialInputs!$168:$168,0)),0)*$J50</f>
        <v>0</v>
      </c>
      <c r="CG50" s="173">
        <f>IFERROR(INDEX(FinancialInputs!$168:$200,MATCH($H50, FinancialInputs!$E$168:$E$200,0),MATCH(CG$3-$G50+1,FinancialInputs!$168:$168,0)),0)*$J50</f>
        <v>0</v>
      </c>
      <c r="CH50" s="173">
        <f>IFERROR(INDEX(FinancialInputs!$168:$200,MATCH($H50, FinancialInputs!$E$168:$E$200,0),MATCH(CH$3-$G50+1,FinancialInputs!$168:$168,0)),0)*$J50</f>
        <v>0</v>
      </c>
      <c r="CI50" s="173">
        <f>IFERROR(INDEX(FinancialInputs!$168:$200,MATCH($H50, FinancialInputs!$E$168:$E$200,0),MATCH(CI$3-$G50+1,FinancialInputs!$168:$168,0)),0)*$J50</f>
        <v>0</v>
      </c>
      <c r="CJ50" s="173">
        <f>IFERROR(INDEX(FinancialInputs!$168:$200,MATCH($H50, FinancialInputs!$E$168:$E$200,0),MATCH(CJ$3-$G50+1,FinancialInputs!$168:$168,0)),0)*$J50</f>
        <v>0</v>
      </c>
      <c r="CK50" s="173">
        <f>IFERROR(INDEX(FinancialInputs!$168:$200,MATCH($H50, FinancialInputs!$E$168:$E$200,0),MATCH(CK$3-$G50+1,FinancialInputs!$168:$168,0)),0)*$J50</f>
        <v>0</v>
      </c>
      <c r="CL50" s="173">
        <f>IFERROR(INDEX(FinancialInputs!$168:$200,MATCH($H50, FinancialInputs!$E$168:$E$200,0),MATCH(CL$3-$G50+1,FinancialInputs!$168:$168,0)),0)*$J50</f>
        <v>0</v>
      </c>
      <c r="CM50" s="173">
        <f>IFERROR(INDEX(FinancialInputs!$168:$200,MATCH($H50, FinancialInputs!$E$168:$E$200,0),MATCH(CM$3-$G50+1,FinancialInputs!$168:$168,0)),0)*$J50</f>
        <v>0</v>
      </c>
      <c r="CN50" s="173">
        <f>IFERROR(INDEX(FinancialInputs!$168:$200,MATCH($H50, FinancialInputs!$E$168:$E$200,0),MATCH(CN$3-$G50+1,FinancialInputs!$168:$168,0)),0)*$J50</f>
        <v>0</v>
      </c>
      <c r="CO50" s="173">
        <f>IFERROR(INDEX(FinancialInputs!$168:$200,MATCH($H50, FinancialInputs!$E$168:$E$200,0),MATCH(CO$3-$G50+1,FinancialInputs!$168:$168,0)),0)*$J50</f>
        <v>0</v>
      </c>
      <c r="CP50" s="173">
        <f>IFERROR(INDEX(FinancialInputs!$168:$200,MATCH($H50, FinancialInputs!$E$168:$E$200,0),MATCH(CP$3-$G50+1,FinancialInputs!$168:$168,0)),0)*$J50</f>
        <v>0</v>
      </c>
      <c r="CQ50" s="173">
        <f>IFERROR(INDEX(FinancialInputs!$168:$200,MATCH($H50, FinancialInputs!$E$168:$E$200,0),MATCH(CQ$3-$G50+1,FinancialInputs!$168:$168,0)),0)*$J50</f>
        <v>0</v>
      </c>
      <c r="CR50" s="173">
        <f>IFERROR(INDEX(FinancialInputs!$168:$200,MATCH($H50, FinancialInputs!$E$168:$E$200,0),MATCH(CR$3-$G50+1,FinancialInputs!$168:$168,0)),0)*$J50</f>
        <v>0</v>
      </c>
      <c r="CS50" s="173">
        <f>IFERROR(INDEX(FinancialInputs!$168:$200,MATCH($H50, FinancialInputs!$E$168:$E$200,0),MATCH(CS$3-$G50+1,FinancialInputs!$168:$168,0)),0)*$J50</f>
        <v>0</v>
      </c>
      <c r="CT50" s="173">
        <f>IFERROR(INDEX(FinancialInputs!$168:$200,MATCH($H50, FinancialInputs!$E$168:$E$200,0),MATCH(CT$3-$G50+1,FinancialInputs!$168:$168,0)),0)*$J50</f>
        <v>0</v>
      </c>
      <c r="CU50" s="173">
        <f>IFERROR(INDEX(FinancialInputs!$168:$200,MATCH($H50, FinancialInputs!$E$168:$E$200,0),MATCH(CU$3-$G50+1,FinancialInputs!$168:$168,0)),0)*$J50</f>
        <v>0</v>
      </c>
      <c r="CV50" s="173">
        <f>IFERROR(INDEX(FinancialInputs!$168:$200,MATCH($H50, FinancialInputs!$E$168:$E$200,0),MATCH(CV$3-$G50+1,FinancialInputs!$168:$168,0)),0)*$J50</f>
        <v>0</v>
      </c>
      <c r="CW50" s="135" t="b">
        <f t="shared" si="12"/>
        <v>1</v>
      </c>
      <c r="CX50" s="24"/>
      <c r="CY50" s="24"/>
      <c r="CZ50" s="24"/>
    </row>
    <row r="51" spans="2:104">
      <c r="B51" s="24"/>
      <c r="C51" s="24"/>
      <c r="D51" s="24"/>
      <c r="E51" s="1" t="s">
        <v>547</v>
      </c>
      <c r="F51" s="24"/>
      <c r="G51" s="99" t="e">
        <f t="shared" si="13"/>
        <v>#N/A</v>
      </c>
      <c r="H51" s="1" t="e">
        <f>IF((YEAR(Scenarios!$J$41)+1)&lt;G51,"","SLN"&amp;MIN(YEAR(Scenarios!$J$41)-G51+2,15))</f>
        <v>#NUM!</v>
      </c>
      <c r="I51" s="24"/>
      <c r="J51" s="416" cm="1">
        <f t="array" ref="J51">IFERROR(INDEX(Capitalisation!$192:$192,,MATCH(G51,Expenditure!$3:$3,0)),0)</f>
        <v>0</v>
      </c>
      <c r="K51" s="33"/>
      <c r="L51" s="173">
        <f>IFERROR(INDEX(FinancialInputs!$168:$200,MATCH($H51, FinancialInputs!$E$168:$E$200,0),MATCH(L$3-$G51+1,FinancialInputs!$168:$168,0)),0)*$J51</f>
        <v>0</v>
      </c>
      <c r="M51" s="173">
        <f>IFERROR(INDEX(FinancialInputs!$168:$200,MATCH($H51, FinancialInputs!$E$168:$E$200,0),MATCH(M$3-$G51+1,FinancialInputs!$168:$168,0)),0)*$J51</f>
        <v>0</v>
      </c>
      <c r="N51" s="173">
        <f>IFERROR(INDEX(FinancialInputs!$168:$200,MATCH($H51, FinancialInputs!$E$168:$E$200,0),MATCH(N$3-$G51+1,FinancialInputs!$168:$168,0)),0)*$J51</f>
        <v>0</v>
      </c>
      <c r="O51" s="173">
        <f>IFERROR(INDEX(FinancialInputs!$168:$200,MATCH($H51, FinancialInputs!$E$168:$E$200,0),MATCH(O$3-$G51+1,FinancialInputs!$168:$168,0)),0)*$J51</f>
        <v>0</v>
      </c>
      <c r="P51" s="173">
        <f>IFERROR(INDEX(FinancialInputs!$168:$200,MATCH($H51, FinancialInputs!$E$168:$E$200,0),MATCH(P$3-$G51+1,FinancialInputs!$168:$168,0)),0)*$J51</f>
        <v>0</v>
      </c>
      <c r="Q51" s="173">
        <f>IFERROR(INDEX(FinancialInputs!$168:$200,MATCH($H51, FinancialInputs!$E$168:$E$200,0),MATCH(Q$3-$G51+1,FinancialInputs!$168:$168,0)),0)*$J51</f>
        <v>0</v>
      </c>
      <c r="R51" s="173">
        <f>IFERROR(INDEX(FinancialInputs!$168:$200,MATCH($H51, FinancialInputs!$E$168:$E$200,0),MATCH(R$3-$G51+1,FinancialInputs!$168:$168,0)),0)*$J51</f>
        <v>0</v>
      </c>
      <c r="S51" s="173">
        <f>IFERROR(INDEX(FinancialInputs!$168:$200,MATCH($H51, FinancialInputs!$E$168:$E$200,0),MATCH(S$3-$G51+1,FinancialInputs!$168:$168,0)),0)*$J51</f>
        <v>0</v>
      </c>
      <c r="T51" s="173">
        <f>IFERROR(INDEX(FinancialInputs!$168:$200,MATCH($H51, FinancialInputs!$E$168:$E$200,0),MATCH(T$3-$G51+1,FinancialInputs!$168:$168,0)),0)*$J51</f>
        <v>0</v>
      </c>
      <c r="U51" s="173">
        <f>IFERROR(INDEX(FinancialInputs!$168:$200,MATCH($H51, FinancialInputs!$E$168:$E$200,0),MATCH(U$3-$G51+1,FinancialInputs!$168:$168,0)),0)*$J51</f>
        <v>0</v>
      </c>
      <c r="V51" s="173">
        <f>IFERROR(INDEX(FinancialInputs!$168:$200,MATCH($H51, FinancialInputs!$E$168:$E$200,0),MATCH(V$3-$G51+1,FinancialInputs!$168:$168,0)),0)*$J51</f>
        <v>0</v>
      </c>
      <c r="W51" s="173">
        <f>IFERROR(INDEX(FinancialInputs!$168:$200,MATCH($H51, FinancialInputs!$E$168:$E$200,0),MATCH(W$3-$G51+1,FinancialInputs!$168:$168,0)),0)*$J51</f>
        <v>0</v>
      </c>
      <c r="X51" s="173">
        <f>IFERROR(INDEX(FinancialInputs!$168:$200,MATCH($H51, FinancialInputs!$E$168:$E$200,0),MATCH(X$3-$G51+1,FinancialInputs!$168:$168,0)),0)*$J51</f>
        <v>0</v>
      </c>
      <c r="Y51" s="173">
        <f>IFERROR(INDEX(FinancialInputs!$168:$200,MATCH($H51, FinancialInputs!$E$168:$E$200,0),MATCH(Y$3-$G51+1,FinancialInputs!$168:$168,0)),0)*$J51</f>
        <v>0</v>
      </c>
      <c r="Z51" s="173">
        <f>IFERROR(INDEX(FinancialInputs!$168:$200,MATCH($H51, FinancialInputs!$E$168:$E$200,0),MATCH(Z$3-$G51+1,FinancialInputs!$168:$168,0)),0)*$J51</f>
        <v>0</v>
      </c>
      <c r="AA51" s="173">
        <f>IFERROR(INDEX(FinancialInputs!$168:$200,MATCH($H51, FinancialInputs!$E$168:$E$200,0),MATCH(AA$3-$G51+1,FinancialInputs!$168:$168,0)),0)*$J51</f>
        <v>0</v>
      </c>
      <c r="AB51" s="173">
        <f>IFERROR(INDEX(FinancialInputs!$168:$200,MATCH($H51, FinancialInputs!$E$168:$E$200,0),MATCH(AB$3-$G51+1,FinancialInputs!$168:$168,0)),0)*$J51</f>
        <v>0</v>
      </c>
      <c r="AC51" s="173">
        <f>IFERROR(INDEX(FinancialInputs!$168:$200,MATCH($H51, FinancialInputs!$E$168:$E$200,0),MATCH(AC$3-$G51+1,FinancialInputs!$168:$168,0)),0)*$J51</f>
        <v>0</v>
      </c>
      <c r="AD51" s="173">
        <f>IFERROR(INDEX(FinancialInputs!$168:$200,MATCH($H51, FinancialInputs!$E$168:$E$200,0),MATCH(AD$3-$G51+1,FinancialInputs!$168:$168,0)),0)*$J51</f>
        <v>0</v>
      </c>
      <c r="AE51" s="173">
        <f>IFERROR(INDEX(FinancialInputs!$168:$200,MATCH($H51, FinancialInputs!$E$168:$E$200,0),MATCH(AE$3-$G51+1,FinancialInputs!$168:$168,0)),0)*$J51</f>
        <v>0</v>
      </c>
      <c r="AF51" s="173">
        <f>IFERROR(INDEX(FinancialInputs!$168:$200,MATCH($H51, FinancialInputs!$E$168:$E$200,0),MATCH(AF$3-$G51+1,FinancialInputs!$168:$168,0)),0)*$J51</f>
        <v>0</v>
      </c>
      <c r="AG51" s="173">
        <f>IFERROR(INDEX(FinancialInputs!$168:$200,MATCH($H51, FinancialInputs!$E$168:$E$200,0),MATCH(AG$3-$G51+1,FinancialInputs!$168:$168,0)),0)*$J51</f>
        <v>0</v>
      </c>
      <c r="AH51" s="173">
        <f>IFERROR(INDEX(FinancialInputs!$168:$200,MATCH($H51, FinancialInputs!$E$168:$E$200,0),MATCH(AH$3-$G51+1,FinancialInputs!$168:$168,0)),0)*$J51</f>
        <v>0</v>
      </c>
      <c r="AI51" s="173">
        <f>IFERROR(INDEX(FinancialInputs!$168:$200,MATCH($H51, FinancialInputs!$E$168:$E$200,0),MATCH(AI$3-$G51+1,FinancialInputs!$168:$168,0)),0)*$J51</f>
        <v>0</v>
      </c>
      <c r="AJ51" s="173">
        <f>IFERROR(INDEX(FinancialInputs!$168:$200,MATCH($H51, FinancialInputs!$E$168:$E$200,0),MATCH(AJ$3-$G51+1,FinancialInputs!$168:$168,0)),0)*$J51</f>
        <v>0</v>
      </c>
      <c r="AK51" s="173">
        <f>IFERROR(INDEX(FinancialInputs!$168:$200,MATCH($H51, FinancialInputs!$E$168:$E$200,0),MATCH(AK$3-$G51+1,FinancialInputs!$168:$168,0)),0)*$J51</f>
        <v>0</v>
      </c>
      <c r="AL51" s="173">
        <f>IFERROR(INDEX(FinancialInputs!$168:$200,MATCH($H51, FinancialInputs!$E$168:$E$200,0),MATCH(AL$3-$G51+1,FinancialInputs!$168:$168,0)),0)*$J51</f>
        <v>0</v>
      </c>
      <c r="AM51" s="173">
        <f>IFERROR(INDEX(FinancialInputs!$168:$200,MATCH($H51, FinancialInputs!$E$168:$E$200,0),MATCH(AM$3-$G51+1,FinancialInputs!$168:$168,0)),0)*$J51</f>
        <v>0</v>
      </c>
      <c r="AN51" s="173">
        <f>IFERROR(INDEX(FinancialInputs!$168:$200,MATCH($H51, FinancialInputs!$E$168:$E$200,0),MATCH(AN$3-$G51+1,FinancialInputs!$168:$168,0)),0)*$J51</f>
        <v>0</v>
      </c>
      <c r="AO51" s="173">
        <f>IFERROR(INDEX(FinancialInputs!$168:$200,MATCH($H51, FinancialInputs!$E$168:$E$200,0),MATCH(AO$3-$G51+1,FinancialInputs!$168:$168,0)),0)*$J51</f>
        <v>0</v>
      </c>
      <c r="AP51" s="173">
        <f>IFERROR(INDEX(FinancialInputs!$168:$200,MATCH($H51, FinancialInputs!$E$168:$E$200,0),MATCH(AP$3-$G51+1,FinancialInputs!$168:$168,0)),0)*$J51</f>
        <v>0</v>
      </c>
      <c r="AQ51" s="173">
        <f>IFERROR(INDEX(FinancialInputs!$168:$200,MATCH($H51, FinancialInputs!$E$168:$E$200,0),MATCH(AQ$3-$G51+1,FinancialInputs!$168:$168,0)),0)*$J51</f>
        <v>0</v>
      </c>
      <c r="AR51" s="173">
        <f>IFERROR(INDEX(FinancialInputs!$168:$200,MATCH($H51, FinancialInputs!$E$168:$E$200,0),MATCH(AR$3-$G51+1,FinancialInputs!$168:$168,0)),0)*$J51</f>
        <v>0</v>
      </c>
      <c r="AS51" s="173">
        <f>IFERROR(INDEX(FinancialInputs!$168:$200,MATCH($H51, FinancialInputs!$E$168:$E$200,0),MATCH(AS$3-$G51+1,FinancialInputs!$168:$168,0)),0)*$J51</f>
        <v>0</v>
      </c>
      <c r="AT51" s="173">
        <f>IFERROR(INDEX(FinancialInputs!$168:$200,MATCH($H51, FinancialInputs!$E$168:$E$200,0),MATCH(AT$3-$G51+1,FinancialInputs!$168:$168,0)),0)*$J51</f>
        <v>0</v>
      </c>
      <c r="AU51" s="173">
        <f>IFERROR(INDEX(FinancialInputs!$168:$200,MATCH($H51, FinancialInputs!$E$168:$E$200,0),MATCH(AU$3-$G51+1,FinancialInputs!$168:$168,0)),0)*$J51</f>
        <v>0</v>
      </c>
      <c r="AV51" s="173">
        <f>IFERROR(INDEX(FinancialInputs!$168:$200,MATCH($H51, FinancialInputs!$E$168:$E$200,0),MATCH(AV$3-$G51+1,FinancialInputs!$168:$168,0)),0)*$J51</f>
        <v>0</v>
      </c>
      <c r="AW51" s="173">
        <f>IFERROR(INDEX(FinancialInputs!$168:$200,MATCH($H51, FinancialInputs!$E$168:$E$200,0),MATCH(AW$3-$G51+1,FinancialInputs!$168:$168,0)),0)*$J51</f>
        <v>0</v>
      </c>
      <c r="AX51" s="173">
        <f>IFERROR(INDEX(FinancialInputs!$168:$200,MATCH($H51, FinancialInputs!$E$168:$E$200,0),MATCH(AX$3-$G51+1,FinancialInputs!$168:$168,0)),0)*$J51</f>
        <v>0</v>
      </c>
      <c r="AY51" s="173">
        <f>IFERROR(INDEX(FinancialInputs!$168:$200,MATCH($H51, FinancialInputs!$E$168:$E$200,0),MATCH(AY$3-$G51+1,FinancialInputs!$168:$168,0)),0)*$J51</f>
        <v>0</v>
      </c>
      <c r="AZ51" s="173">
        <f>IFERROR(INDEX(FinancialInputs!$168:$200,MATCH($H51, FinancialInputs!$E$168:$E$200,0),MATCH(AZ$3-$G51+1,FinancialInputs!$168:$168,0)),0)*$J51</f>
        <v>0</v>
      </c>
      <c r="BA51" s="173">
        <f>IFERROR(INDEX(FinancialInputs!$168:$200,MATCH($H51, FinancialInputs!$E$168:$E$200,0),MATCH(BA$3-$G51+1,FinancialInputs!$168:$168,0)),0)*$J51</f>
        <v>0</v>
      </c>
      <c r="BB51" s="173">
        <f>IFERROR(INDEX(FinancialInputs!$168:$200,MATCH($H51, FinancialInputs!$E$168:$E$200,0),MATCH(BB$3-$G51+1,FinancialInputs!$168:$168,0)),0)*$J51</f>
        <v>0</v>
      </c>
      <c r="BC51" s="173">
        <f>IFERROR(INDEX(FinancialInputs!$168:$200,MATCH($H51, FinancialInputs!$E$168:$E$200,0),MATCH(BC$3-$G51+1,FinancialInputs!$168:$168,0)),0)*$J51</f>
        <v>0</v>
      </c>
      <c r="BD51" s="173">
        <f>IFERROR(INDEX(FinancialInputs!$168:$200,MATCH($H51, FinancialInputs!$E$168:$E$200,0),MATCH(BD$3-$G51+1,FinancialInputs!$168:$168,0)),0)*$J51</f>
        <v>0</v>
      </c>
      <c r="BE51" s="173">
        <f>IFERROR(INDEX(FinancialInputs!$168:$200,MATCH($H51, FinancialInputs!$E$168:$E$200,0),MATCH(BE$3-$G51+1,FinancialInputs!$168:$168,0)),0)*$J51</f>
        <v>0</v>
      </c>
      <c r="BF51" s="173">
        <f>IFERROR(INDEX(FinancialInputs!$168:$200,MATCH($H51, FinancialInputs!$E$168:$E$200,0),MATCH(BF$3-$G51+1,FinancialInputs!$168:$168,0)),0)*$J51</f>
        <v>0</v>
      </c>
      <c r="BG51" s="173">
        <f>IFERROR(INDEX(FinancialInputs!$168:$200,MATCH($H51, FinancialInputs!$E$168:$E$200,0),MATCH(BG$3-$G51+1,FinancialInputs!$168:$168,0)),0)*$J51</f>
        <v>0</v>
      </c>
      <c r="BH51" s="173">
        <f>IFERROR(INDEX(FinancialInputs!$168:$200,MATCH($H51, FinancialInputs!$E$168:$E$200,0),MATCH(BH$3-$G51+1,FinancialInputs!$168:$168,0)),0)*$J51</f>
        <v>0</v>
      </c>
      <c r="BI51" s="173">
        <f>IFERROR(INDEX(FinancialInputs!$168:$200,MATCH($H51, FinancialInputs!$E$168:$E$200,0),MATCH(BI$3-$G51+1,FinancialInputs!$168:$168,0)),0)*$J51</f>
        <v>0</v>
      </c>
      <c r="BJ51" s="173">
        <f>IFERROR(INDEX(FinancialInputs!$168:$200,MATCH($H51, FinancialInputs!$E$168:$E$200,0),MATCH(BJ$3-$G51+1,FinancialInputs!$168:$168,0)),0)*$J51</f>
        <v>0</v>
      </c>
      <c r="BK51" s="173">
        <f>IFERROR(INDEX(FinancialInputs!$168:$200,MATCH($H51, FinancialInputs!$E$168:$E$200,0),MATCH(BK$3-$G51+1,FinancialInputs!$168:$168,0)),0)*$J51</f>
        <v>0</v>
      </c>
      <c r="BL51" s="173">
        <f>IFERROR(INDEX(FinancialInputs!$168:$200,MATCH($H51, FinancialInputs!$E$168:$E$200,0),MATCH(BL$3-$G51+1,FinancialInputs!$168:$168,0)),0)*$J51</f>
        <v>0</v>
      </c>
      <c r="BM51" s="173">
        <f>IFERROR(INDEX(FinancialInputs!$168:$200,MATCH($H51, FinancialInputs!$E$168:$E$200,0),MATCH(BM$3-$G51+1,FinancialInputs!$168:$168,0)),0)*$J51</f>
        <v>0</v>
      </c>
      <c r="BN51" s="173">
        <f>IFERROR(INDEX(FinancialInputs!$168:$200,MATCH($H51, FinancialInputs!$E$168:$E$200,0),MATCH(BN$3-$G51+1,FinancialInputs!$168:$168,0)),0)*$J51</f>
        <v>0</v>
      </c>
      <c r="BO51" s="173">
        <f>IFERROR(INDEX(FinancialInputs!$168:$200,MATCH($H51, FinancialInputs!$E$168:$E$200,0),MATCH(BO$3-$G51+1,FinancialInputs!$168:$168,0)),0)*$J51</f>
        <v>0</v>
      </c>
      <c r="BP51" s="173">
        <f>IFERROR(INDEX(FinancialInputs!$168:$200,MATCH($H51, FinancialInputs!$E$168:$E$200,0),MATCH(BP$3-$G51+1,FinancialInputs!$168:$168,0)),0)*$J51</f>
        <v>0</v>
      </c>
      <c r="BQ51" s="173">
        <f>IFERROR(INDEX(FinancialInputs!$168:$200,MATCH($H51, FinancialInputs!$E$168:$E$200,0),MATCH(BQ$3-$G51+1,FinancialInputs!$168:$168,0)),0)*$J51</f>
        <v>0</v>
      </c>
      <c r="BR51" s="173">
        <f>IFERROR(INDEX(FinancialInputs!$168:$200,MATCH($H51, FinancialInputs!$E$168:$E$200,0),MATCH(BR$3-$G51+1,FinancialInputs!$168:$168,0)),0)*$J51</f>
        <v>0</v>
      </c>
      <c r="BS51" s="173">
        <f>IFERROR(INDEX(FinancialInputs!$168:$200,MATCH($H51, FinancialInputs!$E$168:$E$200,0),MATCH(BS$3-$G51+1,FinancialInputs!$168:$168,0)),0)*$J51</f>
        <v>0</v>
      </c>
      <c r="BT51" s="173">
        <f>IFERROR(INDEX(FinancialInputs!$168:$200,MATCH($H51, FinancialInputs!$E$168:$E$200,0),MATCH(BT$3-$G51+1,FinancialInputs!$168:$168,0)),0)*$J51</f>
        <v>0</v>
      </c>
      <c r="BU51" s="173">
        <f>IFERROR(INDEX(FinancialInputs!$168:$200,MATCH($H51, FinancialInputs!$E$168:$E$200,0),MATCH(BU$3-$G51+1,FinancialInputs!$168:$168,0)),0)*$J51</f>
        <v>0</v>
      </c>
      <c r="BV51" s="173">
        <f>IFERROR(INDEX(FinancialInputs!$168:$200,MATCH($H51, FinancialInputs!$E$168:$E$200,0),MATCH(BV$3-$G51+1,FinancialInputs!$168:$168,0)),0)*$J51</f>
        <v>0</v>
      </c>
      <c r="BW51" s="173">
        <f>IFERROR(INDEX(FinancialInputs!$168:$200,MATCH($H51, FinancialInputs!$E$168:$E$200,0),MATCH(BW$3-$G51+1,FinancialInputs!$168:$168,0)),0)*$J51</f>
        <v>0</v>
      </c>
      <c r="BX51" s="173">
        <f>IFERROR(INDEX(FinancialInputs!$168:$200,MATCH($H51, FinancialInputs!$E$168:$E$200,0),MATCH(BX$3-$G51+1,FinancialInputs!$168:$168,0)),0)*$J51</f>
        <v>0</v>
      </c>
      <c r="BY51" s="173">
        <f>IFERROR(INDEX(FinancialInputs!$168:$200,MATCH($H51, FinancialInputs!$E$168:$E$200,0),MATCH(BY$3-$G51+1,FinancialInputs!$168:$168,0)),0)*$J51</f>
        <v>0</v>
      </c>
      <c r="BZ51" s="173">
        <f>IFERROR(INDEX(FinancialInputs!$168:$200,MATCH($H51, FinancialInputs!$E$168:$E$200,0),MATCH(BZ$3-$G51+1,FinancialInputs!$168:$168,0)),0)*$J51</f>
        <v>0</v>
      </c>
      <c r="CA51" s="173">
        <f>IFERROR(INDEX(FinancialInputs!$168:$200,MATCH($H51, FinancialInputs!$E$168:$E$200,0),MATCH(CA$3-$G51+1,FinancialInputs!$168:$168,0)),0)*$J51</f>
        <v>0</v>
      </c>
      <c r="CB51" s="173">
        <f>IFERROR(INDEX(FinancialInputs!$168:$200,MATCH($H51, FinancialInputs!$E$168:$E$200,0),MATCH(CB$3-$G51+1,FinancialInputs!$168:$168,0)),0)*$J51</f>
        <v>0</v>
      </c>
      <c r="CC51" s="173">
        <f>IFERROR(INDEX(FinancialInputs!$168:$200,MATCH($H51, FinancialInputs!$E$168:$E$200,0),MATCH(CC$3-$G51+1,FinancialInputs!$168:$168,0)),0)*$J51</f>
        <v>0</v>
      </c>
      <c r="CD51" s="173">
        <f>IFERROR(INDEX(FinancialInputs!$168:$200,MATCH($H51, FinancialInputs!$E$168:$E$200,0),MATCH(CD$3-$G51+1,FinancialInputs!$168:$168,0)),0)*$J51</f>
        <v>0</v>
      </c>
      <c r="CE51" s="173">
        <f>IFERROR(INDEX(FinancialInputs!$168:$200,MATCH($H51, FinancialInputs!$E$168:$E$200,0),MATCH(CE$3-$G51+1,FinancialInputs!$168:$168,0)),0)*$J51</f>
        <v>0</v>
      </c>
      <c r="CF51" s="173">
        <f>IFERROR(INDEX(FinancialInputs!$168:$200,MATCH($H51, FinancialInputs!$E$168:$E$200,0),MATCH(CF$3-$G51+1,FinancialInputs!$168:$168,0)),0)*$J51</f>
        <v>0</v>
      </c>
      <c r="CG51" s="173">
        <f>IFERROR(INDEX(FinancialInputs!$168:$200,MATCH($H51, FinancialInputs!$E$168:$E$200,0),MATCH(CG$3-$G51+1,FinancialInputs!$168:$168,0)),0)*$J51</f>
        <v>0</v>
      </c>
      <c r="CH51" s="173">
        <f>IFERROR(INDEX(FinancialInputs!$168:$200,MATCH($H51, FinancialInputs!$E$168:$E$200,0),MATCH(CH$3-$G51+1,FinancialInputs!$168:$168,0)),0)*$J51</f>
        <v>0</v>
      </c>
      <c r="CI51" s="173">
        <f>IFERROR(INDEX(FinancialInputs!$168:$200,MATCH($H51, FinancialInputs!$E$168:$E$200,0),MATCH(CI$3-$G51+1,FinancialInputs!$168:$168,0)),0)*$J51</f>
        <v>0</v>
      </c>
      <c r="CJ51" s="173">
        <f>IFERROR(INDEX(FinancialInputs!$168:$200,MATCH($H51, FinancialInputs!$E$168:$E$200,0),MATCH(CJ$3-$G51+1,FinancialInputs!$168:$168,0)),0)*$J51</f>
        <v>0</v>
      </c>
      <c r="CK51" s="173">
        <f>IFERROR(INDEX(FinancialInputs!$168:$200,MATCH($H51, FinancialInputs!$E$168:$E$200,0),MATCH(CK$3-$G51+1,FinancialInputs!$168:$168,0)),0)*$J51</f>
        <v>0</v>
      </c>
      <c r="CL51" s="173">
        <f>IFERROR(INDEX(FinancialInputs!$168:$200,MATCH($H51, FinancialInputs!$E$168:$E$200,0),MATCH(CL$3-$G51+1,FinancialInputs!$168:$168,0)),0)*$J51</f>
        <v>0</v>
      </c>
      <c r="CM51" s="173">
        <f>IFERROR(INDEX(FinancialInputs!$168:$200,MATCH($H51, FinancialInputs!$E$168:$E$200,0),MATCH(CM$3-$G51+1,FinancialInputs!$168:$168,0)),0)*$J51</f>
        <v>0</v>
      </c>
      <c r="CN51" s="173">
        <f>IFERROR(INDEX(FinancialInputs!$168:$200,MATCH($H51, FinancialInputs!$E$168:$E$200,0),MATCH(CN$3-$G51+1,FinancialInputs!$168:$168,0)),0)*$J51</f>
        <v>0</v>
      </c>
      <c r="CO51" s="173">
        <f>IFERROR(INDEX(FinancialInputs!$168:$200,MATCH($H51, FinancialInputs!$E$168:$E$200,0),MATCH(CO$3-$G51+1,FinancialInputs!$168:$168,0)),0)*$J51</f>
        <v>0</v>
      </c>
      <c r="CP51" s="173">
        <f>IFERROR(INDEX(FinancialInputs!$168:$200,MATCH($H51, FinancialInputs!$E$168:$E$200,0),MATCH(CP$3-$G51+1,FinancialInputs!$168:$168,0)),0)*$J51</f>
        <v>0</v>
      </c>
      <c r="CQ51" s="173">
        <f>IFERROR(INDEX(FinancialInputs!$168:$200,MATCH($H51, FinancialInputs!$E$168:$E$200,0),MATCH(CQ$3-$G51+1,FinancialInputs!$168:$168,0)),0)*$J51</f>
        <v>0</v>
      </c>
      <c r="CR51" s="173">
        <f>IFERROR(INDEX(FinancialInputs!$168:$200,MATCH($H51, FinancialInputs!$E$168:$E$200,0),MATCH(CR$3-$G51+1,FinancialInputs!$168:$168,0)),0)*$J51</f>
        <v>0</v>
      </c>
      <c r="CS51" s="173">
        <f>IFERROR(INDEX(FinancialInputs!$168:$200,MATCH($H51, FinancialInputs!$E$168:$E$200,0),MATCH(CS$3-$G51+1,FinancialInputs!$168:$168,0)),0)*$J51</f>
        <v>0</v>
      </c>
      <c r="CT51" s="173">
        <f>IFERROR(INDEX(FinancialInputs!$168:$200,MATCH($H51, FinancialInputs!$E$168:$E$200,0),MATCH(CT$3-$G51+1,FinancialInputs!$168:$168,0)),0)*$J51</f>
        <v>0</v>
      </c>
      <c r="CU51" s="173">
        <f>IFERROR(INDEX(FinancialInputs!$168:$200,MATCH($H51, FinancialInputs!$E$168:$E$200,0),MATCH(CU$3-$G51+1,FinancialInputs!$168:$168,0)),0)*$J51</f>
        <v>0</v>
      </c>
      <c r="CV51" s="173">
        <f>IFERROR(INDEX(FinancialInputs!$168:$200,MATCH($H51, FinancialInputs!$E$168:$E$200,0),MATCH(CV$3-$G51+1,FinancialInputs!$168:$168,0)),0)*$J51</f>
        <v>0</v>
      </c>
      <c r="CW51" s="135" t="b">
        <f t="shared" si="12"/>
        <v>1</v>
      </c>
      <c r="CX51" s="24"/>
      <c r="CY51" s="24"/>
      <c r="CZ51" s="24"/>
    </row>
    <row r="52" spans="2:104">
      <c r="B52" s="24"/>
      <c r="C52" s="24"/>
      <c r="D52" s="24"/>
      <c r="E52" s="1" t="s">
        <v>547</v>
      </c>
      <c r="F52" s="24"/>
      <c r="G52" s="99" t="e">
        <f t="shared" si="13"/>
        <v>#N/A</v>
      </c>
      <c r="H52" s="1" t="e">
        <f>IF((YEAR(Scenarios!$J$41)+1)&lt;G52,"","SLN"&amp;MIN(YEAR(Scenarios!$J$41)-G52+2,15))</f>
        <v>#NUM!</v>
      </c>
      <c r="I52" s="24"/>
      <c r="J52" s="416" cm="1">
        <f t="array" ref="J52">IFERROR(INDEX(Capitalisation!$192:$192,,MATCH(G52,Expenditure!$3:$3,0)),0)</f>
        <v>0</v>
      </c>
      <c r="K52" s="33"/>
      <c r="L52" s="173">
        <f>IFERROR(INDEX(FinancialInputs!$168:$200,MATCH($H52, FinancialInputs!$E$168:$E$200,0),MATCH(L$3-$G52+1,FinancialInputs!$168:$168,0)),0)*$J52</f>
        <v>0</v>
      </c>
      <c r="M52" s="173">
        <f>IFERROR(INDEX(FinancialInputs!$168:$200,MATCH($H52, FinancialInputs!$E$168:$E$200,0),MATCH(M$3-$G52+1,FinancialInputs!$168:$168,0)),0)*$J52</f>
        <v>0</v>
      </c>
      <c r="N52" s="173">
        <f>IFERROR(INDEX(FinancialInputs!$168:$200,MATCH($H52, FinancialInputs!$E$168:$E$200,0),MATCH(N$3-$G52+1,FinancialInputs!$168:$168,0)),0)*$J52</f>
        <v>0</v>
      </c>
      <c r="O52" s="173">
        <f>IFERROR(INDEX(FinancialInputs!$168:$200,MATCH($H52, FinancialInputs!$E$168:$E$200,0),MATCH(O$3-$G52+1,FinancialInputs!$168:$168,0)),0)*$J52</f>
        <v>0</v>
      </c>
      <c r="P52" s="173">
        <f>IFERROR(INDEX(FinancialInputs!$168:$200,MATCH($H52, FinancialInputs!$E$168:$E$200,0),MATCH(P$3-$G52+1,FinancialInputs!$168:$168,0)),0)*$J52</f>
        <v>0</v>
      </c>
      <c r="Q52" s="173">
        <f>IFERROR(INDEX(FinancialInputs!$168:$200,MATCH($H52, FinancialInputs!$E$168:$E$200,0),MATCH(Q$3-$G52+1,FinancialInputs!$168:$168,0)),0)*$J52</f>
        <v>0</v>
      </c>
      <c r="R52" s="173">
        <f>IFERROR(INDEX(FinancialInputs!$168:$200,MATCH($H52, FinancialInputs!$E$168:$E$200,0),MATCH(R$3-$G52+1,FinancialInputs!$168:$168,0)),0)*$J52</f>
        <v>0</v>
      </c>
      <c r="S52" s="173">
        <f>IFERROR(INDEX(FinancialInputs!$168:$200,MATCH($H52, FinancialInputs!$E$168:$E$200,0),MATCH(S$3-$G52+1,FinancialInputs!$168:$168,0)),0)*$J52</f>
        <v>0</v>
      </c>
      <c r="T52" s="173">
        <f>IFERROR(INDEX(FinancialInputs!$168:$200,MATCH($H52, FinancialInputs!$E$168:$E$200,0),MATCH(T$3-$G52+1,FinancialInputs!$168:$168,0)),0)*$J52</f>
        <v>0</v>
      </c>
      <c r="U52" s="173">
        <f>IFERROR(INDEX(FinancialInputs!$168:$200,MATCH($H52, FinancialInputs!$E$168:$E$200,0),MATCH(U$3-$G52+1,FinancialInputs!$168:$168,0)),0)*$J52</f>
        <v>0</v>
      </c>
      <c r="V52" s="173">
        <f>IFERROR(INDEX(FinancialInputs!$168:$200,MATCH($H52, FinancialInputs!$E$168:$E$200,0),MATCH(V$3-$G52+1,FinancialInputs!$168:$168,0)),0)*$J52</f>
        <v>0</v>
      </c>
      <c r="W52" s="173">
        <f>IFERROR(INDEX(FinancialInputs!$168:$200,MATCH($H52, FinancialInputs!$E$168:$E$200,0),MATCH(W$3-$G52+1,FinancialInputs!$168:$168,0)),0)*$J52</f>
        <v>0</v>
      </c>
      <c r="X52" s="173">
        <f>IFERROR(INDEX(FinancialInputs!$168:$200,MATCH($H52, FinancialInputs!$E$168:$E$200,0),MATCH(X$3-$G52+1,FinancialInputs!$168:$168,0)),0)*$J52</f>
        <v>0</v>
      </c>
      <c r="Y52" s="173">
        <f>IFERROR(INDEX(FinancialInputs!$168:$200,MATCH($H52, FinancialInputs!$E$168:$E$200,0),MATCH(Y$3-$G52+1,FinancialInputs!$168:$168,0)),0)*$J52</f>
        <v>0</v>
      </c>
      <c r="Z52" s="173">
        <f>IFERROR(INDEX(FinancialInputs!$168:$200,MATCH($H52, FinancialInputs!$E$168:$E$200,0),MATCH(Z$3-$G52+1,FinancialInputs!$168:$168,0)),0)*$J52</f>
        <v>0</v>
      </c>
      <c r="AA52" s="173">
        <f>IFERROR(INDEX(FinancialInputs!$168:$200,MATCH($H52, FinancialInputs!$E$168:$E$200,0),MATCH(AA$3-$G52+1,FinancialInputs!$168:$168,0)),0)*$J52</f>
        <v>0</v>
      </c>
      <c r="AB52" s="173">
        <f>IFERROR(INDEX(FinancialInputs!$168:$200,MATCH($H52, FinancialInputs!$E$168:$E$200,0),MATCH(AB$3-$G52+1,FinancialInputs!$168:$168,0)),0)*$J52</f>
        <v>0</v>
      </c>
      <c r="AC52" s="173">
        <f>IFERROR(INDEX(FinancialInputs!$168:$200,MATCH($H52, FinancialInputs!$E$168:$E$200,0),MATCH(AC$3-$G52+1,FinancialInputs!$168:$168,0)),0)*$J52</f>
        <v>0</v>
      </c>
      <c r="AD52" s="173">
        <f>IFERROR(INDEX(FinancialInputs!$168:$200,MATCH($H52, FinancialInputs!$E$168:$E$200,0),MATCH(AD$3-$G52+1,FinancialInputs!$168:$168,0)),0)*$J52</f>
        <v>0</v>
      </c>
      <c r="AE52" s="173">
        <f>IFERROR(INDEX(FinancialInputs!$168:$200,MATCH($H52, FinancialInputs!$E$168:$E$200,0),MATCH(AE$3-$G52+1,FinancialInputs!$168:$168,0)),0)*$J52</f>
        <v>0</v>
      </c>
      <c r="AF52" s="173">
        <f>IFERROR(INDEX(FinancialInputs!$168:$200,MATCH($H52, FinancialInputs!$E$168:$E$200,0),MATCH(AF$3-$G52+1,FinancialInputs!$168:$168,0)),0)*$J52</f>
        <v>0</v>
      </c>
      <c r="AG52" s="173">
        <f>IFERROR(INDEX(FinancialInputs!$168:$200,MATCH($H52, FinancialInputs!$E$168:$E$200,0),MATCH(AG$3-$G52+1,FinancialInputs!$168:$168,0)),0)*$J52</f>
        <v>0</v>
      </c>
      <c r="AH52" s="173">
        <f>IFERROR(INDEX(FinancialInputs!$168:$200,MATCH($H52, FinancialInputs!$E$168:$E$200,0),MATCH(AH$3-$G52+1,FinancialInputs!$168:$168,0)),0)*$J52</f>
        <v>0</v>
      </c>
      <c r="AI52" s="173">
        <f>IFERROR(INDEX(FinancialInputs!$168:$200,MATCH($H52, FinancialInputs!$E$168:$E$200,0),MATCH(AI$3-$G52+1,FinancialInputs!$168:$168,0)),0)*$J52</f>
        <v>0</v>
      </c>
      <c r="AJ52" s="173">
        <f>IFERROR(INDEX(FinancialInputs!$168:$200,MATCH($H52, FinancialInputs!$E$168:$E$200,0),MATCH(AJ$3-$G52+1,FinancialInputs!$168:$168,0)),0)*$J52</f>
        <v>0</v>
      </c>
      <c r="AK52" s="173">
        <f>IFERROR(INDEX(FinancialInputs!$168:$200,MATCH($H52, FinancialInputs!$E$168:$E$200,0),MATCH(AK$3-$G52+1,FinancialInputs!$168:$168,0)),0)*$J52</f>
        <v>0</v>
      </c>
      <c r="AL52" s="173">
        <f>IFERROR(INDEX(FinancialInputs!$168:$200,MATCH($H52, FinancialInputs!$E$168:$E$200,0),MATCH(AL$3-$G52+1,FinancialInputs!$168:$168,0)),0)*$J52</f>
        <v>0</v>
      </c>
      <c r="AM52" s="173">
        <f>IFERROR(INDEX(FinancialInputs!$168:$200,MATCH($H52, FinancialInputs!$E$168:$E$200,0),MATCH(AM$3-$G52+1,FinancialInputs!$168:$168,0)),0)*$J52</f>
        <v>0</v>
      </c>
      <c r="AN52" s="173">
        <f>IFERROR(INDEX(FinancialInputs!$168:$200,MATCH($H52, FinancialInputs!$E$168:$E$200,0),MATCH(AN$3-$G52+1,FinancialInputs!$168:$168,0)),0)*$J52</f>
        <v>0</v>
      </c>
      <c r="AO52" s="173">
        <f>IFERROR(INDEX(FinancialInputs!$168:$200,MATCH($H52, FinancialInputs!$E$168:$E$200,0),MATCH(AO$3-$G52+1,FinancialInputs!$168:$168,0)),0)*$J52</f>
        <v>0</v>
      </c>
      <c r="AP52" s="173">
        <f>IFERROR(INDEX(FinancialInputs!$168:$200,MATCH($H52, FinancialInputs!$E$168:$E$200,0),MATCH(AP$3-$G52+1,FinancialInputs!$168:$168,0)),0)*$J52</f>
        <v>0</v>
      </c>
      <c r="AQ52" s="173">
        <f>IFERROR(INDEX(FinancialInputs!$168:$200,MATCH($H52, FinancialInputs!$E$168:$E$200,0),MATCH(AQ$3-$G52+1,FinancialInputs!$168:$168,0)),0)*$J52</f>
        <v>0</v>
      </c>
      <c r="AR52" s="173">
        <f>IFERROR(INDEX(FinancialInputs!$168:$200,MATCH($H52, FinancialInputs!$E$168:$E$200,0),MATCH(AR$3-$G52+1,FinancialInputs!$168:$168,0)),0)*$J52</f>
        <v>0</v>
      </c>
      <c r="AS52" s="173">
        <f>IFERROR(INDEX(FinancialInputs!$168:$200,MATCH($H52, FinancialInputs!$E$168:$E$200,0),MATCH(AS$3-$G52+1,FinancialInputs!$168:$168,0)),0)*$J52</f>
        <v>0</v>
      </c>
      <c r="AT52" s="173">
        <f>IFERROR(INDEX(FinancialInputs!$168:$200,MATCH($H52, FinancialInputs!$E$168:$E$200,0),MATCH(AT$3-$G52+1,FinancialInputs!$168:$168,0)),0)*$J52</f>
        <v>0</v>
      </c>
      <c r="AU52" s="173">
        <f>IFERROR(INDEX(FinancialInputs!$168:$200,MATCH($H52, FinancialInputs!$E$168:$E$200,0),MATCH(AU$3-$G52+1,FinancialInputs!$168:$168,0)),0)*$J52</f>
        <v>0</v>
      </c>
      <c r="AV52" s="173">
        <f>IFERROR(INDEX(FinancialInputs!$168:$200,MATCH($H52, FinancialInputs!$E$168:$E$200,0),MATCH(AV$3-$G52+1,FinancialInputs!$168:$168,0)),0)*$J52</f>
        <v>0</v>
      </c>
      <c r="AW52" s="173">
        <f>IFERROR(INDEX(FinancialInputs!$168:$200,MATCH($H52, FinancialInputs!$E$168:$E$200,0),MATCH(AW$3-$G52+1,FinancialInputs!$168:$168,0)),0)*$J52</f>
        <v>0</v>
      </c>
      <c r="AX52" s="173">
        <f>IFERROR(INDEX(FinancialInputs!$168:$200,MATCH($H52, FinancialInputs!$E$168:$E$200,0),MATCH(AX$3-$G52+1,FinancialInputs!$168:$168,0)),0)*$J52</f>
        <v>0</v>
      </c>
      <c r="AY52" s="173">
        <f>IFERROR(INDEX(FinancialInputs!$168:$200,MATCH($H52, FinancialInputs!$E$168:$E$200,0),MATCH(AY$3-$G52+1,FinancialInputs!$168:$168,0)),0)*$J52</f>
        <v>0</v>
      </c>
      <c r="AZ52" s="173">
        <f>IFERROR(INDEX(FinancialInputs!$168:$200,MATCH($H52, FinancialInputs!$E$168:$E$200,0),MATCH(AZ$3-$G52+1,FinancialInputs!$168:$168,0)),0)*$J52</f>
        <v>0</v>
      </c>
      <c r="BA52" s="173">
        <f>IFERROR(INDEX(FinancialInputs!$168:$200,MATCH($H52, FinancialInputs!$E$168:$E$200,0),MATCH(BA$3-$G52+1,FinancialInputs!$168:$168,0)),0)*$J52</f>
        <v>0</v>
      </c>
      <c r="BB52" s="173">
        <f>IFERROR(INDEX(FinancialInputs!$168:$200,MATCH($H52, FinancialInputs!$E$168:$E$200,0),MATCH(BB$3-$G52+1,FinancialInputs!$168:$168,0)),0)*$J52</f>
        <v>0</v>
      </c>
      <c r="BC52" s="173">
        <f>IFERROR(INDEX(FinancialInputs!$168:$200,MATCH($H52, FinancialInputs!$E$168:$E$200,0),MATCH(BC$3-$G52+1,FinancialInputs!$168:$168,0)),0)*$J52</f>
        <v>0</v>
      </c>
      <c r="BD52" s="173">
        <f>IFERROR(INDEX(FinancialInputs!$168:$200,MATCH($H52, FinancialInputs!$E$168:$E$200,0),MATCH(BD$3-$G52+1,FinancialInputs!$168:$168,0)),0)*$J52</f>
        <v>0</v>
      </c>
      <c r="BE52" s="173">
        <f>IFERROR(INDEX(FinancialInputs!$168:$200,MATCH($H52, FinancialInputs!$E$168:$E$200,0),MATCH(BE$3-$G52+1,FinancialInputs!$168:$168,0)),0)*$J52</f>
        <v>0</v>
      </c>
      <c r="BF52" s="173">
        <f>IFERROR(INDEX(FinancialInputs!$168:$200,MATCH($H52, FinancialInputs!$E$168:$E$200,0),MATCH(BF$3-$G52+1,FinancialInputs!$168:$168,0)),0)*$J52</f>
        <v>0</v>
      </c>
      <c r="BG52" s="173">
        <f>IFERROR(INDEX(FinancialInputs!$168:$200,MATCH($H52, FinancialInputs!$E$168:$E$200,0),MATCH(BG$3-$G52+1,FinancialInputs!$168:$168,0)),0)*$J52</f>
        <v>0</v>
      </c>
      <c r="BH52" s="173">
        <f>IFERROR(INDEX(FinancialInputs!$168:$200,MATCH($H52, FinancialInputs!$E$168:$E$200,0),MATCH(BH$3-$G52+1,FinancialInputs!$168:$168,0)),0)*$J52</f>
        <v>0</v>
      </c>
      <c r="BI52" s="173">
        <f>IFERROR(INDEX(FinancialInputs!$168:$200,MATCH($H52, FinancialInputs!$E$168:$E$200,0),MATCH(BI$3-$G52+1,FinancialInputs!$168:$168,0)),0)*$J52</f>
        <v>0</v>
      </c>
      <c r="BJ52" s="173">
        <f>IFERROR(INDEX(FinancialInputs!$168:$200,MATCH($H52, FinancialInputs!$E$168:$E$200,0),MATCH(BJ$3-$G52+1,FinancialInputs!$168:$168,0)),0)*$J52</f>
        <v>0</v>
      </c>
      <c r="BK52" s="173">
        <f>IFERROR(INDEX(FinancialInputs!$168:$200,MATCH($H52, FinancialInputs!$E$168:$E$200,0),MATCH(BK$3-$G52+1,FinancialInputs!$168:$168,0)),0)*$J52</f>
        <v>0</v>
      </c>
      <c r="BL52" s="173">
        <f>IFERROR(INDEX(FinancialInputs!$168:$200,MATCH($H52, FinancialInputs!$E$168:$E$200,0),MATCH(BL$3-$G52+1,FinancialInputs!$168:$168,0)),0)*$J52</f>
        <v>0</v>
      </c>
      <c r="BM52" s="173">
        <f>IFERROR(INDEX(FinancialInputs!$168:$200,MATCH($H52, FinancialInputs!$E$168:$E$200,0),MATCH(BM$3-$G52+1,FinancialInputs!$168:$168,0)),0)*$J52</f>
        <v>0</v>
      </c>
      <c r="BN52" s="173">
        <f>IFERROR(INDEX(FinancialInputs!$168:$200,MATCH($H52, FinancialInputs!$E$168:$E$200,0),MATCH(BN$3-$G52+1,FinancialInputs!$168:$168,0)),0)*$J52</f>
        <v>0</v>
      </c>
      <c r="BO52" s="173">
        <f>IFERROR(INDEX(FinancialInputs!$168:$200,MATCH($H52, FinancialInputs!$E$168:$E$200,0),MATCH(BO$3-$G52+1,FinancialInputs!$168:$168,0)),0)*$J52</f>
        <v>0</v>
      </c>
      <c r="BP52" s="173">
        <f>IFERROR(INDEX(FinancialInputs!$168:$200,MATCH($H52, FinancialInputs!$E$168:$E$200,0),MATCH(BP$3-$G52+1,FinancialInputs!$168:$168,0)),0)*$J52</f>
        <v>0</v>
      </c>
      <c r="BQ52" s="173">
        <f>IFERROR(INDEX(FinancialInputs!$168:$200,MATCH($H52, FinancialInputs!$E$168:$E$200,0),MATCH(BQ$3-$G52+1,FinancialInputs!$168:$168,0)),0)*$J52</f>
        <v>0</v>
      </c>
      <c r="BR52" s="173">
        <f>IFERROR(INDEX(FinancialInputs!$168:$200,MATCH($H52, FinancialInputs!$E$168:$E$200,0),MATCH(BR$3-$G52+1,FinancialInputs!$168:$168,0)),0)*$J52</f>
        <v>0</v>
      </c>
      <c r="BS52" s="173">
        <f>IFERROR(INDEX(FinancialInputs!$168:$200,MATCH($H52, FinancialInputs!$E$168:$E$200,0),MATCH(BS$3-$G52+1,FinancialInputs!$168:$168,0)),0)*$J52</f>
        <v>0</v>
      </c>
      <c r="BT52" s="173">
        <f>IFERROR(INDEX(FinancialInputs!$168:$200,MATCH($H52, FinancialInputs!$E$168:$E$200,0),MATCH(BT$3-$G52+1,FinancialInputs!$168:$168,0)),0)*$J52</f>
        <v>0</v>
      </c>
      <c r="BU52" s="173">
        <f>IFERROR(INDEX(FinancialInputs!$168:$200,MATCH($H52, FinancialInputs!$E$168:$E$200,0),MATCH(BU$3-$G52+1,FinancialInputs!$168:$168,0)),0)*$J52</f>
        <v>0</v>
      </c>
      <c r="BV52" s="173">
        <f>IFERROR(INDEX(FinancialInputs!$168:$200,MATCH($H52, FinancialInputs!$E$168:$E$200,0),MATCH(BV$3-$G52+1,FinancialInputs!$168:$168,0)),0)*$J52</f>
        <v>0</v>
      </c>
      <c r="BW52" s="173">
        <f>IFERROR(INDEX(FinancialInputs!$168:$200,MATCH($H52, FinancialInputs!$E$168:$E$200,0),MATCH(BW$3-$G52+1,FinancialInputs!$168:$168,0)),0)*$J52</f>
        <v>0</v>
      </c>
      <c r="BX52" s="173">
        <f>IFERROR(INDEX(FinancialInputs!$168:$200,MATCH($H52, FinancialInputs!$E$168:$E$200,0),MATCH(BX$3-$G52+1,FinancialInputs!$168:$168,0)),0)*$J52</f>
        <v>0</v>
      </c>
      <c r="BY52" s="173">
        <f>IFERROR(INDEX(FinancialInputs!$168:$200,MATCH($H52, FinancialInputs!$E$168:$E$200,0),MATCH(BY$3-$G52+1,FinancialInputs!$168:$168,0)),0)*$J52</f>
        <v>0</v>
      </c>
      <c r="BZ52" s="173">
        <f>IFERROR(INDEX(FinancialInputs!$168:$200,MATCH($H52, FinancialInputs!$E$168:$E$200,0),MATCH(BZ$3-$G52+1,FinancialInputs!$168:$168,0)),0)*$J52</f>
        <v>0</v>
      </c>
      <c r="CA52" s="173">
        <f>IFERROR(INDEX(FinancialInputs!$168:$200,MATCH($H52, FinancialInputs!$E$168:$E$200,0),MATCH(CA$3-$G52+1,FinancialInputs!$168:$168,0)),0)*$J52</f>
        <v>0</v>
      </c>
      <c r="CB52" s="173">
        <f>IFERROR(INDEX(FinancialInputs!$168:$200,MATCH($H52, FinancialInputs!$E$168:$E$200,0),MATCH(CB$3-$G52+1,FinancialInputs!$168:$168,0)),0)*$J52</f>
        <v>0</v>
      </c>
      <c r="CC52" s="173">
        <f>IFERROR(INDEX(FinancialInputs!$168:$200,MATCH($H52, FinancialInputs!$E$168:$E$200,0),MATCH(CC$3-$G52+1,FinancialInputs!$168:$168,0)),0)*$J52</f>
        <v>0</v>
      </c>
      <c r="CD52" s="173">
        <f>IFERROR(INDEX(FinancialInputs!$168:$200,MATCH($H52, FinancialInputs!$E$168:$E$200,0),MATCH(CD$3-$G52+1,FinancialInputs!$168:$168,0)),0)*$J52</f>
        <v>0</v>
      </c>
      <c r="CE52" s="173">
        <f>IFERROR(INDEX(FinancialInputs!$168:$200,MATCH($H52, FinancialInputs!$E$168:$E$200,0),MATCH(CE$3-$G52+1,FinancialInputs!$168:$168,0)),0)*$J52</f>
        <v>0</v>
      </c>
      <c r="CF52" s="173">
        <f>IFERROR(INDEX(FinancialInputs!$168:$200,MATCH($H52, FinancialInputs!$E$168:$E$200,0),MATCH(CF$3-$G52+1,FinancialInputs!$168:$168,0)),0)*$J52</f>
        <v>0</v>
      </c>
      <c r="CG52" s="173">
        <f>IFERROR(INDEX(FinancialInputs!$168:$200,MATCH($H52, FinancialInputs!$E$168:$E$200,0),MATCH(CG$3-$G52+1,FinancialInputs!$168:$168,0)),0)*$J52</f>
        <v>0</v>
      </c>
      <c r="CH52" s="173">
        <f>IFERROR(INDEX(FinancialInputs!$168:$200,MATCH($H52, FinancialInputs!$E$168:$E$200,0),MATCH(CH$3-$G52+1,FinancialInputs!$168:$168,0)),0)*$J52</f>
        <v>0</v>
      </c>
      <c r="CI52" s="173">
        <f>IFERROR(INDEX(FinancialInputs!$168:$200,MATCH($H52, FinancialInputs!$E$168:$E$200,0),MATCH(CI$3-$G52+1,FinancialInputs!$168:$168,0)),0)*$J52</f>
        <v>0</v>
      </c>
      <c r="CJ52" s="173">
        <f>IFERROR(INDEX(FinancialInputs!$168:$200,MATCH($H52, FinancialInputs!$E$168:$E$200,0),MATCH(CJ$3-$G52+1,FinancialInputs!$168:$168,0)),0)*$J52</f>
        <v>0</v>
      </c>
      <c r="CK52" s="173">
        <f>IFERROR(INDEX(FinancialInputs!$168:$200,MATCH($H52, FinancialInputs!$E$168:$E$200,0),MATCH(CK$3-$G52+1,FinancialInputs!$168:$168,0)),0)*$J52</f>
        <v>0</v>
      </c>
      <c r="CL52" s="173">
        <f>IFERROR(INDEX(FinancialInputs!$168:$200,MATCH($H52, FinancialInputs!$E$168:$E$200,0),MATCH(CL$3-$G52+1,FinancialInputs!$168:$168,0)),0)*$J52</f>
        <v>0</v>
      </c>
      <c r="CM52" s="173">
        <f>IFERROR(INDEX(FinancialInputs!$168:$200,MATCH($H52, FinancialInputs!$E$168:$E$200,0),MATCH(CM$3-$G52+1,FinancialInputs!$168:$168,0)),0)*$J52</f>
        <v>0</v>
      </c>
      <c r="CN52" s="173">
        <f>IFERROR(INDEX(FinancialInputs!$168:$200,MATCH($H52, FinancialInputs!$E$168:$E$200,0),MATCH(CN$3-$G52+1,FinancialInputs!$168:$168,0)),0)*$J52</f>
        <v>0</v>
      </c>
      <c r="CO52" s="173">
        <f>IFERROR(INDEX(FinancialInputs!$168:$200,MATCH($H52, FinancialInputs!$E$168:$E$200,0),MATCH(CO$3-$G52+1,FinancialInputs!$168:$168,0)),0)*$J52</f>
        <v>0</v>
      </c>
      <c r="CP52" s="173">
        <f>IFERROR(INDEX(FinancialInputs!$168:$200,MATCH($H52, FinancialInputs!$E$168:$E$200,0),MATCH(CP$3-$G52+1,FinancialInputs!$168:$168,0)),0)*$J52</f>
        <v>0</v>
      </c>
      <c r="CQ52" s="173">
        <f>IFERROR(INDEX(FinancialInputs!$168:$200,MATCH($H52, FinancialInputs!$E$168:$E$200,0),MATCH(CQ$3-$G52+1,FinancialInputs!$168:$168,0)),0)*$J52</f>
        <v>0</v>
      </c>
      <c r="CR52" s="173">
        <f>IFERROR(INDEX(FinancialInputs!$168:$200,MATCH($H52, FinancialInputs!$E$168:$E$200,0),MATCH(CR$3-$G52+1,FinancialInputs!$168:$168,0)),0)*$J52</f>
        <v>0</v>
      </c>
      <c r="CS52" s="173">
        <f>IFERROR(INDEX(FinancialInputs!$168:$200,MATCH($H52, FinancialInputs!$E$168:$E$200,0),MATCH(CS$3-$G52+1,FinancialInputs!$168:$168,0)),0)*$J52</f>
        <v>0</v>
      </c>
      <c r="CT52" s="173">
        <f>IFERROR(INDEX(FinancialInputs!$168:$200,MATCH($H52, FinancialInputs!$E$168:$E$200,0),MATCH(CT$3-$G52+1,FinancialInputs!$168:$168,0)),0)*$J52</f>
        <v>0</v>
      </c>
      <c r="CU52" s="173">
        <f>IFERROR(INDEX(FinancialInputs!$168:$200,MATCH($H52, FinancialInputs!$E$168:$E$200,0),MATCH(CU$3-$G52+1,FinancialInputs!$168:$168,0)),0)*$J52</f>
        <v>0</v>
      </c>
      <c r="CV52" s="173">
        <f>IFERROR(INDEX(FinancialInputs!$168:$200,MATCH($H52, FinancialInputs!$E$168:$E$200,0),MATCH(CV$3-$G52+1,FinancialInputs!$168:$168,0)),0)*$J52</f>
        <v>0</v>
      </c>
      <c r="CW52" s="135" t="b">
        <f t="shared" si="12"/>
        <v>1</v>
      </c>
      <c r="CX52" s="24"/>
      <c r="CY52" s="24"/>
      <c r="CZ52" s="24"/>
    </row>
    <row r="53" spans="2:104">
      <c r="B53" s="24"/>
      <c r="C53" s="24"/>
      <c r="D53" s="24"/>
      <c r="E53" s="1" t="s">
        <v>547</v>
      </c>
      <c r="F53" s="24"/>
      <c r="G53" s="99" t="e">
        <f t="shared" si="13"/>
        <v>#N/A</v>
      </c>
      <c r="H53" s="1" t="e">
        <f>IF((YEAR(Scenarios!$J$41)+1)&lt;G53,"","SLN"&amp;MIN(YEAR(Scenarios!$J$41)-G53+2,15))</f>
        <v>#NUM!</v>
      </c>
      <c r="I53" s="24"/>
      <c r="J53" s="416" cm="1">
        <f t="array" ref="J53">IFERROR(INDEX(Capitalisation!$192:$192,,MATCH(G53,Expenditure!$3:$3,0)),0)</f>
        <v>0</v>
      </c>
      <c r="K53" s="33"/>
      <c r="L53" s="173">
        <f>IFERROR(INDEX(FinancialInputs!$168:$200,MATCH($H53, FinancialInputs!$E$168:$E$200,0),MATCH(L$3-$G53+1,FinancialInputs!$168:$168,0)),0)*$J53</f>
        <v>0</v>
      </c>
      <c r="M53" s="173">
        <f>IFERROR(INDEX(FinancialInputs!$168:$200,MATCH($H53, FinancialInputs!$E$168:$E$200,0),MATCH(M$3-$G53+1,FinancialInputs!$168:$168,0)),0)*$J53</f>
        <v>0</v>
      </c>
      <c r="N53" s="173">
        <f>IFERROR(INDEX(FinancialInputs!$168:$200,MATCH($H53, FinancialInputs!$E$168:$E$200,0),MATCH(N$3-$G53+1,FinancialInputs!$168:$168,0)),0)*$J53</f>
        <v>0</v>
      </c>
      <c r="O53" s="173">
        <f>IFERROR(INDEX(FinancialInputs!$168:$200,MATCH($H53, FinancialInputs!$E$168:$E$200,0),MATCH(O$3-$G53+1,FinancialInputs!$168:$168,0)),0)*$J53</f>
        <v>0</v>
      </c>
      <c r="P53" s="173">
        <f>IFERROR(INDEX(FinancialInputs!$168:$200,MATCH($H53, FinancialInputs!$E$168:$E$200,0),MATCH(P$3-$G53+1,FinancialInputs!$168:$168,0)),0)*$J53</f>
        <v>0</v>
      </c>
      <c r="Q53" s="173">
        <f>IFERROR(INDEX(FinancialInputs!$168:$200,MATCH($H53, FinancialInputs!$E$168:$E$200,0),MATCH(Q$3-$G53+1,FinancialInputs!$168:$168,0)),0)*$J53</f>
        <v>0</v>
      </c>
      <c r="R53" s="173">
        <f>IFERROR(INDEX(FinancialInputs!$168:$200,MATCH($H53, FinancialInputs!$E$168:$E$200,0),MATCH(R$3-$G53+1,FinancialInputs!$168:$168,0)),0)*$J53</f>
        <v>0</v>
      </c>
      <c r="S53" s="173">
        <f>IFERROR(INDEX(FinancialInputs!$168:$200,MATCH($H53, FinancialInputs!$E$168:$E$200,0),MATCH(S$3-$G53+1,FinancialInputs!$168:$168,0)),0)*$J53</f>
        <v>0</v>
      </c>
      <c r="T53" s="173">
        <f>IFERROR(INDEX(FinancialInputs!$168:$200,MATCH($H53, FinancialInputs!$E$168:$E$200,0),MATCH(T$3-$G53+1,FinancialInputs!$168:$168,0)),0)*$J53</f>
        <v>0</v>
      </c>
      <c r="U53" s="173">
        <f>IFERROR(INDEX(FinancialInputs!$168:$200,MATCH($H53, FinancialInputs!$E$168:$E$200,0),MATCH(U$3-$G53+1,FinancialInputs!$168:$168,0)),0)*$J53</f>
        <v>0</v>
      </c>
      <c r="V53" s="173">
        <f>IFERROR(INDEX(FinancialInputs!$168:$200,MATCH($H53, FinancialInputs!$E$168:$E$200,0),MATCH(V$3-$G53+1,FinancialInputs!$168:$168,0)),0)*$J53</f>
        <v>0</v>
      </c>
      <c r="W53" s="173">
        <f>IFERROR(INDEX(FinancialInputs!$168:$200,MATCH($H53, FinancialInputs!$E$168:$E$200,0),MATCH(W$3-$G53+1,FinancialInputs!$168:$168,0)),0)*$J53</f>
        <v>0</v>
      </c>
      <c r="X53" s="173">
        <f>IFERROR(INDEX(FinancialInputs!$168:$200,MATCH($H53, FinancialInputs!$E$168:$E$200,0),MATCH(X$3-$G53+1,FinancialInputs!$168:$168,0)),0)*$J53</f>
        <v>0</v>
      </c>
      <c r="Y53" s="173">
        <f>IFERROR(INDEX(FinancialInputs!$168:$200,MATCH($H53, FinancialInputs!$E$168:$E$200,0),MATCH(Y$3-$G53+1,FinancialInputs!$168:$168,0)),0)*$J53</f>
        <v>0</v>
      </c>
      <c r="Z53" s="173">
        <f>IFERROR(INDEX(FinancialInputs!$168:$200,MATCH($H53, FinancialInputs!$E$168:$E$200,0),MATCH(Z$3-$G53+1,FinancialInputs!$168:$168,0)),0)*$J53</f>
        <v>0</v>
      </c>
      <c r="AA53" s="173">
        <f>IFERROR(INDEX(FinancialInputs!$168:$200,MATCH($H53, FinancialInputs!$E$168:$E$200,0),MATCH(AA$3-$G53+1,FinancialInputs!$168:$168,0)),0)*$J53</f>
        <v>0</v>
      </c>
      <c r="AB53" s="173">
        <f>IFERROR(INDEX(FinancialInputs!$168:$200,MATCH($H53, FinancialInputs!$E$168:$E$200,0),MATCH(AB$3-$G53+1,FinancialInputs!$168:$168,0)),0)*$J53</f>
        <v>0</v>
      </c>
      <c r="AC53" s="173">
        <f>IFERROR(INDEX(FinancialInputs!$168:$200,MATCH($H53, FinancialInputs!$E$168:$E$200,0),MATCH(AC$3-$G53+1,FinancialInputs!$168:$168,0)),0)*$J53</f>
        <v>0</v>
      </c>
      <c r="AD53" s="173">
        <f>IFERROR(INDEX(FinancialInputs!$168:$200,MATCH($H53, FinancialInputs!$E$168:$E$200,0),MATCH(AD$3-$G53+1,FinancialInputs!$168:$168,0)),0)*$J53</f>
        <v>0</v>
      </c>
      <c r="AE53" s="173">
        <f>IFERROR(INDEX(FinancialInputs!$168:$200,MATCH($H53, FinancialInputs!$E$168:$E$200,0),MATCH(AE$3-$G53+1,FinancialInputs!$168:$168,0)),0)*$J53</f>
        <v>0</v>
      </c>
      <c r="AF53" s="173">
        <f>IFERROR(INDEX(FinancialInputs!$168:$200,MATCH($H53, FinancialInputs!$E$168:$E$200,0),MATCH(AF$3-$G53+1,FinancialInputs!$168:$168,0)),0)*$J53</f>
        <v>0</v>
      </c>
      <c r="AG53" s="173">
        <f>IFERROR(INDEX(FinancialInputs!$168:$200,MATCH($H53, FinancialInputs!$E$168:$E$200,0),MATCH(AG$3-$G53+1,FinancialInputs!$168:$168,0)),0)*$J53</f>
        <v>0</v>
      </c>
      <c r="AH53" s="173">
        <f>IFERROR(INDEX(FinancialInputs!$168:$200,MATCH($H53, FinancialInputs!$E$168:$E$200,0),MATCH(AH$3-$G53+1,FinancialInputs!$168:$168,0)),0)*$J53</f>
        <v>0</v>
      </c>
      <c r="AI53" s="173">
        <f>IFERROR(INDEX(FinancialInputs!$168:$200,MATCH($H53, FinancialInputs!$E$168:$E$200,0),MATCH(AI$3-$G53+1,FinancialInputs!$168:$168,0)),0)*$J53</f>
        <v>0</v>
      </c>
      <c r="AJ53" s="173">
        <f>IFERROR(INDEX(FinancialInputs!$168:$200,MATCH($H53, FinancialInputs!$E$168:$E$200,0),MATCH(AJ$3-$G53+1,FinancialInputs!$168:$168,0)),0)*$J53</f>
        <v>0</v>
      </c>
      <c r="AK53" s="173">
        <f>IFERROR(INDEX(FinancialInputs!$168:$200,MATCH($H53, FinancialInputs!$E$168:$E$200,0),MATCH(AK$3-$G53+1,FinancialInputs!$168:$168,0)),0)*$J53</f>
        <v>0</v>
      </c>
      <c r="AL53" s="173">
        <f>IFERROR(INDEX(FinancialInputs!$168:$200,MATCH($H53, FinancialInputs!$E$168:$E$200,0),MATCH(AL$3-$G53+1,FinancialInputs!$168:$168,0)),0)*$J53</f>
        <v>0</v>
      </c>
      <c r="AM53" s="173">
        <f>IFERROR(INDEX(FinancialInputs!$168:$200,MATCH($H53, FinancialInputs!$E$168:$E$200,0),MATCH(AM$3-$G53+1,FinancialInputs!$168:$168,0)),0)*$J53</f>
        <v>0</v>
      </c>
      <c r="AN53" s="173">
        <f>IFERROR(INDEX(FinancialInputs!$168:$200,MATCH($H53, FinancialInputs!$E$168:$E$200,0),MATCH(AN$3-$G53+1,FinancialInputs!$168:$168,0)),0)*$J53</f>
        <v>0</v>
      </c>
      <c r="AO53" s="173">
        <f>IFERROR(INDEX(FinancialInputs!$168:$200,MATCH($H53, FinancialInputs!$E$168:$E$200,0),MATCH(AO$3-$G53+1,FinancialInputs!$168:$168,0)),0)*$J53</f>
        <v>0</v>
      </c>
      <c r="AP53" s="173">
        <f>IFERROR(INDEX(FinancialInputs!$168:$200,MATCH($H53, FinancialInputs!$E$168:$E$200,0),MATCH(AP$3-$G53+1,FinancialInputs!$168:$168,0)),0)*$J53</f>
        <v>0</v>
      </c>
      <c r="AQ53" s="173">
        <f>IFERROR(INDEX(FinancialInputs!$168:$200,MATCH($H53, FinancialInputs!$E$168:$E$200,0),MATCH(AQ$3-$G53+1,FinancialInputs!$168:$168,0)),0)*$J53</f>
        <v>0</v>
      </c>
      <c r="AR53" s="173">
        <f>IFERROR(INDEX(FinancialInputs!$168:$200,MATCH($H53, FinancialInputs!$E$168:$E$200,0),MATCH(AR$3-$G53+1,FinancialInputs!$168:$168,0)),0)*$J53</f>
        <v>0</v>
      </c>
      <c r="AS53" s="173">
        <f>IFERROR(INDEX(FinancialInputs!$168:$200,MATCH($H53, FinancialInputs!$E$168:$E$200,0),MATCH(AS$3-$G53+1,FinancialInputs!$168:$168,0)),0)*$J53</f>
        <v>0</v>
      </c>
      <c r="AT53" s="173">
        <f>IFERROR(INDEX(FinancialInputs!$168:$200,MATCH($H53, FinancialInputs!$E$168:$E$200,0),MATCH(AT$3-$G53+1,FinancialInputs!$168:$168,0)),0)*$J53</f>
        <v>0</v>
      </c>
      <c r="AU53" s="173">
        <f>IFERROR(INDEX(FinancialInputs!$168:$200,MATCH($H53, FinancialInputs!$E$168:$E$200,0),MATCH(AU$3-$G53+1,FinancialInputs!$168:$168,0)),0)*$J53</f>
        <v>0</v>
      </c>
      <c r="AV53" s="173">
        <f>IFERROR(INDEX(FinancialInputs!$168:$200,MATCH($H53, FinancialInputs!$E$168:$E$200,0),MATCH(AV$3-$G53+1,FinancialInputs!$168:$168,0)),0)*$J53</f>
        <v>0</v>
      </c>
      <c r="AW53" s="173">
        <f>IFERROR(INDEX(FinancialInputs!$168:$200,MATCH($H53, FinancialInputs!$E$168:$E$200,0),MATCH(AW$3-$G53+1,FinancialInputs!$168:$168,0)),0)*$J53</f>
        <v>0</v>
      </c>
      <c r="AX53" s="173">
        <f>IFERROR(INDEX(FinancialInputs!$168:$200,MATCH($H53, FinancialInputs!$E$168:$E$200,0),MATCH(AX$3-$G53+1,FinancialInputs!$168:$168,0)),0)*$J53</f>
        <v>0</v>
      </c>
      <c r="AY53" s="173">
        <f>IFERROR(INDEX(FinancialInputs!$168:$200,MATCH($H53, FinancialInputs!$E$168:$E$200,0),MATCH(AY$3-$G53+1,FinancialInputs!$168:$168,0)),0)*$J53</f>
        <v>0</v>
      </c>
      <c r="AZ53" s="173">
        <f>IFERROR(INDEX(FinancialInputs!$168:$200,MATCH($H53, FinancialInputs!$E$168:$E$200,0),MATCH(AZ$3-$G53+1,FinancialInputs!$168:$168,0)),0)*$J53</f>
        <v>0</v>
      </c>
      <c r="BA53" s="173">
        <f>IFERROR(INDEX(FinancialInputs!$168:$200,MATCH($H53, FinancialInputs!$E$168:$E$200,0),MATCH(BA$3-$G53+1,FinancialInputs!$168:$168,0)),0)*$J53</f>
        <v>0</v>
      </c>
      <c r="BB53" s="173">
        <f>IFERROR(INDEX(FinancialInputs!$168:$200,MATCH($H53, FinancialInputs!$E$168:$E$200,0),MATCH(BB$3-$G53+1,FinancialInputs!$168:$168,0)),0)*$J53</f>
        <v>0</v>
      </c>
      <c r="BC53" s="173">
        <f>IFERROR(INDEX(FinancialInputs!$168:$200,MATCH($H53, FinancialInputs!$E$168:$E$200,0),MATCH(BC$3-$G53+1,FinancialInputs!$168:$168,0)),0)*$J53</f>
        <v>0</v>
      </c>
      <c r="BD53" s="173">
        <f>IFERROR(INDEX(FinancialInputs!$168:$200,MATCH($H53, FinancialInputs!$E$168:$E$200,0),MATCH(BD$3-$G53+1,FinancialInputs!$168:$168,0)),0)*$J53</f>
        <v>0</v>
      </c>
      <c r="BE53" s="173">
        <f>IFERROR(INDEX(FinancialInputs!$168:$200,MATCH($H53, FinancialInputs!$E$168:$E$200,0),MATCH(BE$3-$G53+1,FinancialInputs!$168:$168,0)),0)*$J53</f>
        <v>0</v>
      </c>
      <c r="BF53" s="173">
        <f>IFERROR(INDEX(FinancialInputs!$168:$200,MATCH($H53, FinancialInputs!$E$168:$E$200,0),MATCH(BF$3-$G53+1,FinancialInputs!$168:$168,0)),0)*$J53</f>
        <v>0</v>
      </c>
      <c r="BG53" s="173">
        <f>IFERROR(INDEX(FinancialInputs!$168:$200,MATCH($H53, FinancialInputs!$E$168:$E$200,0),MATCH(BG$3-$G53+1,FinancialInputs!$168:$168,0)),0)*$J53</f>
        <v>0</v>
      </c>
      <c r="BH53" s="173">
        <f>IFERROR(INDEX(FinancialInputs!$168:$200,MATCH($H53, FinancialInputs!$E$168:$E$200,0),MATCH(BH$3-$G53+1,FinancialInputs!$168:$168,0)),0)*$J53</f>
        <v>0</v>
      </c>
      <c r="BI53" s="173">
        <f>IFERROR(INDEX(FinancialInputs!$168:$200,MATCH($H53, FinancialInputs!$E$168:$E$200,0),MATCH(BI$3-$G53+1,FinancialInputs!$168:$168,0)),0)*$J53</f>
        <v>0</v>
      </c>
      <c r="BJ53" s="173">
        <f>IFERROR(INDEX(FinancialInputs!$168:$200,MATCH($H53, FinancialInputs!$E$168:$E$200,0),MATCH(BJ$3-$G53+1,FinancialInputs!$168:$168,0)),0)*$J53</f>
        <v>0</v>
      </c>
      <c r="BK53" s="173">
        <f>IFERROR(INDEX(FinancialInputs!$168:$200,MATCH($H53, FinancialInputs!$E$168:$E$200,0),MATCH(BK$3-$G53+1,FinancialInputs!$168:$168,0)),0)*$J53</f>
        <v>0</v>
      </c>
      <c r="BL53" s="173">
        <f>IFERROR(INDEX(FinancialInputs!$168:$200,MATCH($H53, FinancialInputs!$E$168:$E$200,0),MATCH(BL$3-$G53+1,FinancialInputs!$168:$168,0)),0)*$J53</f>
        <v>0</v>
      </c>
      <c r="BM53" s="173">
        <f>IFERROR(INDEX(FinancialInputs!$168:$200,MATCH($H53, FinancialInputs!$E$168:$E$200,0),MATCH(BM$3-$G53+1,FinancialInputs!$168:$168,0)),0)*$J53</f>
        <v>0</v>
      </c>
      <c r="BN53" s="173">
        <f>IFERROR(INDEX(FinancialInputs!$168:$200,MATCH($H53, FinancialInputs!$E$168:$E$200,0),MATCH(BN$3-$G53+1,FinancialInputs!$168:$168,0)),0)*$J53</f>
        <v>0</v>
      </c>
      <c r="BO53" s="173">
        <f>IFERROR(INDEX(FinancialInputs!$168:$200,MATCH($H53, FinancialInputs!$E$168:$E$200,0),MATCH(BO$3-$G53+1,FinancialInputs!$168:$168,0)),0)*$J53</f>
        <v>0</v>
      </c>
      <c r="BP53" s="173">
        <f>IFERROR(INDEX(FinancialInputs!$168:$200,MATCH($H53, FinancialInputs!$E$168:$E$200,0),MATCH(BP$3-$G53+1,FinancialInputs!$168:$168,0)),0)*$J53</f>
        <v>0</v>
      </c>
      <c r="BQ53" s="173">
        <f>IFERROR(INDEX(FinancialInputs!$168:$200,MATCH($H53, FinancialInputs!$E$168:$E$200,0),MATCH(BQ$3-$G53+1,FinancialInputs!$168:$168,0)),0)*$J53</f>
        <v>0</v>
      </c>
      <c r="BR53" s="173">
        <f>IFERROR(INDEX(FinancialInputs!$168:$200,MATCH($H53, FinancialInputs!$E$168:$E$200,0),MATCH(BR$3-$G53+1,FinancialInputs!$168:$168,0)),0)*$J53</f>
        <v>0</v>
      </c>
      <c r="BS53" s="173">
        <f>IFERROR(INDEX(FinancialInputs!$168:$200,MATCH($H53, FinancialInputs!$E$168:$E$200,0),MATCH(BS$3-$G53+1,FinancialInputs!$168:$168,0)),0)*$J53</f>
        <v>0</v>
      </c>
      <c r="BT53" s="173">
        <f>IFERROR(INDEX(FinancialInputs!$168:$200,MATCH($H53, FinancialInputs!$E$168:$E$200,0),MATCH(BT$3-$G53+1,FinancialInputs!$168:$168,0)),0)*$J53</f>
        <v>0</v>
      </c>
      <c r="BU53" s="173">
        <f>IFERROR(INDEX(FinancialInputs!$168:$200,MATCH($H53, FinancialInputs!$E$168:$E$200,0),MATCH(BU$3-$G53+1,FinancialInputs!$168:$168,0)),0)*$J53</f>
        <v>0</v>
      </c>
      <c r="BV53" s="173">
        <f>IFERROR(INDEX(FinancialInputs!$168:$200,MATCH($H53, FinancialInputs!$E$168:$E$200,0),MATCH(BV$3-$G53+1,FinancialInputs!$168:$168,0)),0)*$J53</f>
        <v>0</v>
      </c>
      <c r="BW53" s="173">
        <f>IFERROR(INDEX(FinancialInputs!$168:$200,MATCH($H53, FinancialInputs!$E$168:$E$200,0),MATCH(BW$3-$G53+1,FinancialInputs!$168:$168,0)),0)*$J53</f>
        <v>0</v>
      </c>
      <c r="BX53" s="173">
        <f>IFERROR(INDEX(FinancialInputs!$168:$200,MATCH($H53, FinancialInputs!$E$168:$E$200,0),MATCH(BX$3-$G53+1,FinancialInputs!$168:$168,0)),0)*$J53</f>
        <v>0</v>
      </c>
      <c r="BY53" s="173">
        <f>IFERROR(INDEX(FinancialInputs!$168:$200,MATCH($H53, FinancialInputs!$E$168:$E$200,0),MATCH(BY$3-$G53+1,FinancialInputs!$168:$168,0)),0)*$J53</f>
        <v>0</v>
      </c>
      <c r="BZ53" s="173">
        <f>IFERROR(INDEX(FinancialInputs!$168:$200,MATCH($H53, FinancialInputs!$E$168:$E$200,0),MATCH(BZ$3-$G53+1,FinancialInputs!$168:$168,0)),0)*$J53</f>
        <v>0</v>
      </c>
      <c r="CA53" s="173">
        <f>IFERROR(INDEX(FinancialInputs!$168:$200,MATCH($H53, FinancialInputs!$E$168:$E$200,0),MATCH(CA$3-$G53+1,FinancialInputs!$168:$168,0)),0)*$J53</f>
        <v>0</v>
      </c>
      <c r="CB53" s="173">
        <f>IFERROR(INDEX(FinancialInputs!$168:$200,MATCH($H53, FinancialInputs!$E$168:$E$200,0),MATCH(CB$3-$G53+1,FinancialInputs!$168:$168,0)),0)*$J53</f>
        <v>0</v>
      </c>
      <c r="CC53" s="173">
        <f>IFERROR(INDEX(FinancialInputs!$168:$200,MATCH($H53, FinancialInputs!$E$168:$E$200,0),MATCH(CC$3-$G53+1,FinancialInputs!$168:$168,0)),0)*$J53</f>
        <v>0</v>
      </c>
      <c r="CD53" s="173">
        <f>IFERROR(INDEX(FinancialInputs!$168:$200,MATCH($H53, FinancialInputs!$E$168:$E$200,0),MATCH(CD$3-$G53+1,FinancialInputs!$168:$168,0)),0)*$J53</f>
        <v>0</v>
      </c>
      <c r="CE53" s="173">
        <f>IFERROR(INDEX(FinancialInputs!$168:$200,MATCH($H53, FinancialInputs!$E$168:$E$200,0),MATCH(CE$3-$G53+1,FinancialInputs!$168:$168,0)),0)*$J53</f>
        <v>0</v>
      </c>
      <c r="CF53" s="173">
        <f>IFERROR(INDEX(FinancialInputs!$168:$200,MATCH($H53, FinancialInputs!$E$168:$E$200,0),MATCH(CF$3-$G53+1,FinancialInputs!$168:$168,0)),0)*$J53</f>
        <v>0</v>
      </c>
      <c r="CG53" s="173">
        <f>IFERROR(INDEX(FinancialInputs!$168:$200,MATCH($H53, FinancialInputs!$E$168:$E$200,0),MATCH(CG$3-$G53+1,FinancialInputs!$168:$168,0)),0)*$J53</f>
        <v>0</v>
      </c>
      <c r="CH53" s="173">
        <f>IFERROR(INDEX(FinancialInputs!$168:$200,MATCH($H53, FinancialInputs!$E$168:$E$200,0),MATCH(CH$3-$G53+1,FinancialInputs!$168:$168,0)),0)*$J53</f>
        <v>0</v>
      </c>
      <c r="CI53" s="173">
        <f>IFERROR(INDEX(FinancialInputs!$168:$200,MATCH($H53, FinancialInputs!$E$168:$E$200,0),MATCH(CI$3-$G53+1,FinancialInputs!$168:$168,0)),0)*$J53</f>
        <v>0</v>
      </c>
      <c r="CJ53" s="173">
        <f>IFERROR(INDEX(FinancialInputs!$168:$200,MATCH($H53, FinancialInputs!$E$168:$E$200,0),MATCH(CJ$3-$G53+1,FinancialInputs!$168:$168,0)),0)*$J53</f>
        <v>0</v>
      </c>
      <c r="CK53" s="173">
        <f>IFERROR(INDEX(FinancialInputs!$168:$200,MATCH($H53, FinancialInputs!$E$168:$E$200,0),MATCH(CK$3-$G53+1,FinancialInputs!$168:$168,0)),0)*$J53</f>
        <v>0</v>
      </c>
      <c r="CL53" s="173">
        <f>IFERROR(INDEX(FinancialInputs!$168:$200,MATCH($H53, FinancialInputs!$E$168:$E$200,0),MATCH(CL$3-$G53+1,FinancialInputs!$168:$168,0)),0)*$J53</f>
        <v>0</v>
      </c>
      <c r="CM53" s="173">
        <f>IFERROR(INDEX(FinancialInputs!$168:$200,MATCH($H53, FinancialInputs!$E$168:$E$200,0),MATCH(CM$3-$G53+1,FinancialInputs!$168:$168,0)),0)*$J53</f>
        <v>0</v>
      </c>
      <c r="CN53" s="173">
        <f>IFERROR(INDEX(FinancialInputs!$168:$200,MATCH($H53, FinancialInputs!$E$168:$E$200,0),MATCH(CN$3-$G53+1,FinancialInputs!$168:$168,0)),0)*$J53</f>
        <v>0</v>
      </c>
      <c r="CO53" s="173">
        <f>IFERROR(INDEX(FinancialInputs!$168:$200,MATCH($H53, FinancialInputs!$E$168:$E$200,0),MATCH(CO$3-$G53+1,FinancialInputs!$168:$168,0)),0)*$J53</f>
        <v>0</v>
      </c>
      <c r="CP53" s="173">
        <f>IFERROR(INDEX(FinancialInputs!$168:$200,MATCH($H53, FinancialInputs!$E$168:$E$200,0),MATCH(CP$3-$G53+1,FinancialInputs!$168:$168,0)),0)*$J53</f>
        <v>0</v>
      </c>
      <c r="CQ53" s="173">
        <f>IFERROR(INDEX(FinancialInputs!$168:$200,MATCH($H53, FinancialInputs!$E$168:$E$200,0),MATCH(CQ$3-$G53+1,FinancialInputs!$168:$168,0)),0)*$J53</f>
        <v>0</v>
      </c>
      <c r="CR53" s="173">
        <f>IFERROR(INDEX(FinancialInputs!$168:$200,MATCH($H53, FinancialInputs!$E$168:$E$200,0),MATCH(CR$3-$G53+1,FinancialInputs!$168:$168,0)),0)*$J53</f>
        <v>0</v>
      </c>
      <c r="CS53" s="173">
        <f>IFERROR(INDEX(FinancialInputs!$168:$200,MATCH($H53, FinancialInputs!$E$168:$E$200,0),MATCH(CS$3-$G53+1,FinancialInputs!$168:$168,0)),0)*$J53</f>
        <v>0</v>
      </c>
      <c r="CT53" s="173">
        <f>IFERROR(INDEX(FinancialInputs!$168:$200,MATCH($H53, FinancialInputs!$E$168:$E$200,0),MATCH(CT$3-$G53+1,FinancialInputs!$168:$168,0)),0)*$J53</f>
        <v>0</v>
      </c>
      <c r="CU53" s="173">
        <f>IFERROR(INDEX(FinancialInputs!$168:$200,MATCH($H53, FinancialInputs!$E$168:$E$200,0),MATCH(CU$3-$G53+1,FinancialInputs!$168:$168,0)),0)*$J53</f>
        <v>0</v>
      </c>
      <c r="CV53" s="173">
        <f>IFERROR(INDEX(FinancialInputs!$168:$200,MATCH($H53, FinancialInputs!$E$168:$E$200,0),MATCH(CV$3-$G53+1,FinancialInputs!$168:$168,0)),0)*$J53</f>
        <v>0</v>
      </c>
      <c r="CW53" s="135" t="b">
        <f t="shared" si="12"/>
        <v>1</v>
      </c>
      <c r="CX53" s="24"/>
      <c r="CY53" s="24"/>
      <c r="CZ53" s="24"/>
    </row>
    <row r="54" spans="2:104">
      <c r="B54" s="24"/>
      <c r="C54" s="24"/>
      <c r="D54" s="24"/>
      <c r="E54" s="1" t="s">
        <v>547</v>
      </c>
      <c r="F54" s="24"/>
      <c r="G54" s="99" t="e">
        <f t="shared" si="13"/>
        <v>#N/A</v>
      </c>
      <c r="H54" s="1" t="e">
        <f>IF((YEAR(Scenarios!$J$41)+1)&lt;G54,"","SLN"&amp;MIN(YEAR(Scenarios!$J$41)-G54+2,15))</f>
        <v>#NUM!</v>
      </c>
      <c r="I54" s="24"/>
      <c r="J54" s="416" cm="1">
        <f t="array" ref="J54">IFERROR(INDEX(Capitalisation!$192:$192,,MATCH(G54,Expenditure!$3:$3,0)),0)</f>
        <v>0</v>
      </c>
      <c r="K54" s="33"/>
      <c r="L54" s="173">
        <f>IFERROR(INDEX(FinancialInputs!$168:$200,MATCH($H54, FinancialInputs!$E$168:$E$200,0),MATCH(L$3-$G54+1,FinancialInputs!$168:$168,0)),0)*$J54</f>
        <v>0</v>
      </c>
      <c r="M54" s="173">
        <f>IFERROR(INDEX(FinancialInputs!$168:$200,MATCH($H54, FinancialInputs!$E$168:$E$200,0),MATCH(M$3-$G54+1,FinancialInputs!$168:$168,0)),0)*$J54</f>
        <v>0</v>
      </c>
      <c r="N54" s="173">
        <f>IFERROR(INDEX(FinancialInputs!$168:$200,MATCH($H54, FinancialInputs!$E$168:$E$200,0),MATCH(N$3-$G54+1,FinancialInputs!$168:$168,0)),0)*$J54</f>
        <v>0</v>
      </c>
      <c r="O54" s="173">
        <f>IFERROR(INDEX(FinancialInputs!$168:$200,MATCH($H54, FinancialInputs!$E$168:$E$200,0),MATCH(O$3-$G54+1,FinancialInputs!$168:$168,0)),0)*$J54</f>
        <v>0</v>
      </c>
      <c r="P54" s="173">
        <f>IFERROR(INDEX(FinancialInputs!$168:$200,MATCH($H54, FinancialInputs!$E$168:$E$200,0),MATCH(P$3-$G54+1,FinancialInputs!$168:$168,0)),0)*$J54</f>
        <v>0</v>
      </c>
      <c r="Q54" s="173">
        <f>IFERROR(INDEX(FinancialInputs!$168:$200,MATCH($H54, FinancialInputs!$E$168:$E$200,0),MATCH(Q$3-$G54+1,FinancialInputs!$168:$168,0)),0)*$J54</f>
        <v>0</v>
      </c>
      <c r="R54" s="173">
        <f>IFERROR(INDEX(FinancialInputs!$168:$200,MATCH($H54, FinancialInputs!$E$168:$E$200,0),MATCH(R$3-$G54+1,FinancialInputs!$168:$168,0)),0)*$J54</f>
        <v>0</v>
      </c>
      <c r="S54" s="173">
        <f>IFERROR(INDEX(FinancialInputs!$168:$200,MATCH($H54, FinancialInputs!$E$168:$E$200,0),MATCH(S$3-$G54+1,FinancialInputs!$168:$168,0)),0)*$J54</f>
        <v>0</v>
      </c>
      <c r="T54" s="173">
        <f>IFERROR(INDEX(FinancialInputs!$168:$200,MATCH($H54, FinancialInputs!$E$168:$E$200,0),MATCH(T$3-$G54+1,FinancialInputs!$168:$168,0)),0)*$J54</f>
        <v>0</v>
      </c>
      <c r="U54" s="173">
        <f>IFERROR(INDEX(FinancialInputs!$168:$200,MATCH($H54, FinancialInputs!$E$168:$E$200,0),MATCH(U$3-$G54+1,FinancialInputs!$168:$168,0)),0)*$J54</f>
        <v>0</v>
      </c>
      <c r="V54" s="173">
        <f>IFERROR(INDEX(FinancialInputs!$168:$200,MATCH($H54, FinancialInputs!$E$168:$E$200,0),MATCH(V$3-$G54+1,FinancialInputs!$168:$168,0)),0)*$J54</f>
        <v>0</v>
      </c>
      <c r="W54" s="173">
        <f>IFERROR(INDEX(FinancialInputs!$168:$200,MATCH($H54, FinancialInputs!$E$168:$E$200,0),MATCH(W$3-$G54+1,FinancialInputs!$168:$168,0)),0)*$J54</f>
        <v>0</v>
      </c>
      <c r="X54" s="173">
        <f>IFERROR(INDEX(FinancialInputs!$168:$200,MATCH($H54, FinancialInputs!$E$168:$E$200,0),MATCH(X$3-$G54+1,FinancialInputs!$168:$168,0)),0)*$J54</f>
        <v>0</v>
      </c>
      <c r="Y54" s="173">
        <f>IFERROR(INDEX(FinancialInputs!$168:$200,MATCH($H54, FinancialInputs!$E$168:$E$200,0),MATCH(Y$3-$G54+1,FinancialInputs!$168:$168,0)),0)*$J54</f>
        <v>0</v>
      </c>
      <c r="Z54" s="173">
        <f>IFERROR(INDEX(FinancialInputs!$168:$200,MATCH($H54, FinancialInputs!$E$168:$E$200,0),MATCH(Z$3-$G54+1,FinancialInputs!$168:$168,0)),0)*$J54</f>
        <v>0</v>
      </c>
      <c r="AA54" s="173">
        <f>IFERROR(INDEX(FinancialInputs!$168:$200,MATCH($H54, FinancialInputs!$E$168:$E$200,0),MATCH(AA$3-$G54+1,FinancialInputs!$168:$168,0)),0)*$J54</f>
        <v>0</v>
      </c>
      <c r="AB54" s="173">
        <f>IFERROR(INDEX(FinancialInputs!$168:$200,MATCH($H54, FinancialInputs!$E$168:$E$200,0),MATCH(AB$3-$G54+1,FinancialInputs!$168:$168,0)),0)*$J54</f>
        <v>0</v>
      </c>
      <c r="AC54" s="173">
        <f>IFERROR(INDEX(FinancialInputs!$168:$200,MATCH($H54, FinancialInputs!$E$168:$E$200,0),MATCH(AC$3-$G54+1,FinancialInputs!$168:$168,0)),0)*$J54</f>
        <v>0</v>
      </c>
      <c r="AD54" s="173">
        <f>IFERROR(INDEX(FinancialInputs!$168:$200,MATCH($H54, FinancialInputs!$E$168:$E$200,0),MATCH(AD$3-$G54+1,FinancialInputs!$168:$168,0)),0)*$J54</f>
        <v>0</v>
      </c>
      <c r="AE54" s="173">
        <f>IFERROR(INDEX(FinancialInputs!$168:$200,MATCH($H54, FinancialInputs!$E$168:$E$200,0),MATCH(AE$3-$G54+1,FinancialInputs!$168:$168,0)),0)*$J54</f>
        <v>0</v>
      </c>
      <c r="AF54" s="173">
        <f>IFERROR(INDEX(FinancialInputs!$168:$200,MATCH($H54, FinancialInputs!$E$168:$E$200,0),MATCH(AF$3-$G54+1,FinancialInputs!$168:$168,0)),0)*$J54</f>
        <v>0</v>
      </c>
      <c r="AG54" s="173">
        <f>IFERROR(INDEX(FinancialInputs!$168:$200,MATCH($H54, FinancialInputs!$E$168:$E$200,0),MATCH(AG$3-$G54+1,FinancialInputs!$168:$168,0)),0)*$J54</f>
        <v>0</v>
      </c>
      <c r="AH54" s="173">
        <f>IFERROR(INDEX(FinancialInputs!$168:$200,MATCH($H54, FinancialInputs!$E$168:$E$200,0),MATCH(AH$3-$G54+1,FinancialInputs!$168:$168,0)),0)*$J54</f>
        <v>0</v>
      </c>
      <c r="AI54" s="173">
        <f>IFERROR(INDEX(FinancialInputs!$168:$200,MATCH($H54, FinancialInputs!$E$168:$E$200,0),MATCH(AI$3-$G54+1,FinancialInputs!$168:$168,0)),0)*$J54</f>
        <v>0</v>
      </c>
      <c r="AJ54" s="173">
        <f>IFERROR(INDEX(FinancialInputs!$168:$200,MATCH($H54, FinancialInputs!$E$168:$E$200,0),MATCH(AJ$3-$G54+1,FinancialInputs!$168:$168,0)),0)*$J54</f>
        <v>0</v>
      </c>
      <c r="AK54" s="173">
        <f>IFERROR(INDEX(FinancialInputs!$168:$200,MATCH($H54, FinancialInputs!$E$168:$E$200,0),MATCH(AK$3-$G54+1,FinancialInputs!$168:$168,0)),0)*$J54</f>
        <v>0</v>
      </c>
      <c r="AL54" s="173">
        <f>IFERROR(INDEX(FinancialInputs!$168:$200,MATCH($H54, FinancialInputs!$E$168:$E$200,0),MATCH(AL$3-$G54+1,FinancialInputs!$168:$168,0)),0)*$J54</f>
        <v>0</v>
      </c>
      <c r="AM54" s="173">
        <f>IFERROR(INDEX(FinancialInputs!$168:$200,MATCH($H54, FinancialInputs!$E$168:$E$200,0),MATCH(AM$3-$G54+1,FinancialInputs!$168:$168,0)),0)*$J54</f>
        <v>0</v>
      </c>
      <c r="AN54" s="173">
        <f>IFERROR(INDEX(FinancialInputs!$168:$200,MATCH($H54, FinancialInputs!$E$168:$E$200,0),MATCH(AN$3-$G54+1,FinancialInputs!$168:$168,0)),0)*$J54</f>
        <v>0</v>
      </c>
      <c r="AO54" s="173">
        <f>IFERROR(INDEX(FinancialInputs!$168:$200,MATCH($H54, FinancialInputs!$E$168:$E$200,0),MATCH(AO$3-$G54+1,FinancialInputs!$168:$168,0)),0)*$J54</f>
        <v>0</v>
      </c>
      <c r="AP54" s="173">
        <f>IFERROR(INDEX(FinancialInputs!$168:$200,MATCH($H54, FinancialInputs!$E$168:$E$200,0),MATCH(AP$3-$G54+1,FinancialInputs!$168:$168,0)),0)*$J54</f>
        <v>0</v>
      </c>
      <c r="AQ54" s="173">
        <f>IFERROR(INDEX(FinancialInputs!$168:$200,MATCH($H54, FinancialInputs!$E$168:$E$200,0),MATCH(AQ$3-$G54+1,FinancialInputs!$168:$168,0)),0)*$J54</f>
        <v>0</v>
      </c>
      <c r="AR54" s="173">
        <f>IFERROR(INDEX(FinancialInputs!$168:$200,MATCH($H54, FinancialInputs!$E$168:$E$200,0),MATCH(AR$3-$G54+1,FinancialInputs!$168:$168,0)),0)*$J54</f>
        <v>0</v>
      </c>
      <c r="AS54" s="173">
        <f>IFERROR(INDEX(FinancialInputs!$168:$200,MATCH($H54, FinancialInputs!$E$168:$E$200,0),MATCH(AS$3-$G54+1,FinancialInputs!$168:$168,0)),0)*$J54</f>
        <v>0</v>
      </c>
      <c r="AT54" s="173">
        <f>IFERROR(INDEX(FinancialInputs!$168:$200,MATCH($H54, FinancialInputs!$E$168:$E$200,0),MATCH(AT$3-$G54+1,FinancialInputs!$168:$168,0)),0)*$J54</f>
        <v>0</v>
      </c>
      <c r="AU54" s="173">
        <f>IFERROR(INDEX(FinancialInputs!$168:$200,MATCH($H54, FinancialInputs!$E$168:$E$200,0),MATCH(AU$3-$G54+1,FinancialInputs!$168:$168,0)),0)*$J54</f>
        <v>0</v>
      </c>
      <c r="AV54" s="173">
        <f>IFERROR(INDEX(FinancialInputs!$168:$200,MATCH($H54, FinancialInputs!$E$168:$E$200,0),MATCH(AV$3-$G54+1,FinancialInputs!$168:$168,0)),0)*$J54</f>
        <v>0</v>
      </c>
      <c r="AW54" s="173">
        <f>IFERROR(INDEX(FinancialInputs!$168:$200,MATCH($H54, FinancialInputs!$E$168:$E$200,0),MATCH(AW$3-$G54+1,FinancialInputs!$168:$168,0)),0)*$J54</f>
        <v>0</v>
      </c>
      <c r="AX54" s="173">
        <f>IFERROR(INDEX(FinancialInputs!$168:$200,MATCH($H54, FinancialInputs!$E$168:$E$200,0),MATCH(AX$3-$G54+1,FinancialInputs!$168:$168,0)),0)*$J54</f>
        <v>0</v>
      </c>
      <c r="AY54" s="173">
        <f>IFERROR(INDEX(FinancialInputs!$168:$200,MATCH($H54, FinancialInputs!$E$168:$E$200,0),MATCH(AY$3-$G54+1,FinancialInputs!$168:$168,0)),0)*$J54</f>
        <v>0</v>
      </c>
      <c r="AZ54" s="173">
        <f>IFERROR(INDEX(FinancialInputs!$168:$200,MATCH($H54, FinancialInputs!$E$168:$E$200,0),MATCH(AZ$3-$G54+1,FinancialInputs!$168:$168,0)),0)*$J54</f>
        <v>0</v>
      </c>
      <c r="BA54" s="173">
        <f>IFERROR(INDEX(FinancialInputs!$168:$200,MATCH($H54, FinancialInputs!$E$168:$E$200,0),MATCH(BA$3-$G54+1,FinancialInputs!$168:$168,0)),0)*$J54</f>
        <v>0</v>
      </c>
      <c r="BB54" s="173">
        <f>IFERROR(INDEX(FinancialInputs!$168:$200,MATCH($H54, FinancialInputs!$E$168:$E$200,0),MATCH(BB$3-$G54+1,FinancialInputs!$168:$168,0)),0)*$J54</f>
        <v>0</v>
      </c>
      <c r="BC54" s="173">
        <f>IFERROR(INDEX(FinancialInputs!$168:$200,MATCH($H54, FinancialInputs!$E$168:$E$200,0),MATCH(BC$3-$G54+1,FinancialInputs!$168:$168,0)),0)*$J54</f>
        <v>0</v>
      </c>
      <c r="BD54" s="173">
        <f>IFERROR(INDEX(FinancialInputs!$168:$200,MATCH($H54, FinancialInputs!$E$168:$E$200,0),MATCH(BD$3-$G54+1,FinancialInputs!$168:$168,0)),0)*$J54</f>
        <v>0</v>
      </c>
      <c r="BE54" s="173">
        <f>IFERROR(INDEX(FinancialInputs!$168:$200,MATCH($H54, FinancialInputs!$E$168:$E$200,0),MATCH(BE$3-$G54+1,FinancialInputs!$168:$168,0)),0)*$J54</f>
        <v>0</v>
      </c>
      <c r="BF54" s="173">
        <f>IFERROR(INDEX(FinancialInputs!$168:$200,MATCH($H54, FinancialInputs!$E$168:$E$200,0),MATCH(BF$3-$G54+1,FinancialInputs!$168:$168,0)),0)*$J54</f>
        <v>0</v>
      </c>
      <c r="BG54" s="173">
        <f>IFERROR(INDEX(FinancialInputs!$168:$200,MATCH($H54, FinancialInputs!$E$168:$E$200,0),MATCH(BG$3-$G54+1,FinancialInputs!$168:$168,0)),0)*$J54</f>
        <v>0</v>
      </c>
      <c r="BH54" s="173">
        <f>IFERROR(INDEX(FinancialInputs!$168:$200,MATCH($H54, FinancialInputs!$E$168:$E$200,0),MATCH(BH$3-$G54+1,FinancialInputs!$168:$168,0)),0)*$J54</f>
        <v>0</v>
      </c>
      <c r="BI54" s="173">
        <f>IFERROR(INDEX(FinancialInputs!$168:$200,MATCH($H54, FinancialInputs!$E$168:$E$200,0),MATCH(BI$3-$G54+1,FinancialInputs!$168:$168,0)),0)*$J54</f>
        <v>0</v>
      </c>
      <c r="BJ54" s="173">
        <f>IFERROR(INDEX(FinancialInputs!$168:$200,MATCH($H54, FinancialInputs!$E$168:$E$200,0),MATCH(BJ$3-$G54+1,FinancialInputs!$168:$168,0)),0)*$J54</f>
        <v>0</v>
      </c>
      <c r="BK54" s="173">
        <f>IFERROR(INDEX(FinancialInputs!$168:$200,MATCH($H54, FinancialInputs!$E$168:$E$200,0),MATCH(BK$3-$G54+1,FinancialInputs!$168:$168,0)),0)*$J54</f>
        <v>0</v>
      </c>
      <c r="BL54" s="173">
        <f>IFERROR(INDEX(FinancialInputs!$168:$200,MATCH($H54, FinancialInputs!$E$168:$E$200,0),MATCH(BL$3-$G54+1,FinancialInputs!$168:$168,0)),0)*$J54</f>
        <v>0</v>
      </c>
      <c r="BM54" s="173">
        <f>IFERROR(INDEX(FinancialInputs!$168:$200,MATCH($H54, FinancialInputs!$E$168:$E$200,0),MATCH(BM$3-$G54+1,FinancialInputs!$168:$168,0)),0)*$J54</f>
        <v>0</v>
      </c>
      <c r="BN54" s="173">
        <f>IFERROR(INDEX(FinancialInputs!$168:$200,MATCH($H54, FinancialInputs!$E$168:$E$200,0),MATCH(BN$3-$G54+1,FinancialInputs!$168:$168,0)),0)*$J54</f>
        <v>0</v>
      </c>
      <c r="BO54" s="173">
        <f>IFERROR(INDEX(FinancialInputs!$168:$200,MATCH($H54, FinancialInputs!$E$168:$E$200,0),MATCH(BO$3-$G54+1,FinancialInputs!$168:$168,0)),0)*$J54</f>
        <v>0</v>
      </c>
      <c r="BP54" s="173">
        <f>IFERROR(INDEX(FinancialInputs!$168:$200,MATCH($H54, FinancialInputs!$E$168:$E$200,0),MATCH(BP$3-$G54+1,FinancialInputs!$168:$168,0)),0)*$J54</f>
        <v>0</v>
      </c>
      <c r="BQ54" s="173">
        <f>IFERROR(INDEX(FinancialInputs!$168:$200,MATCH($H54, FinancialInputs!$E$168:$E$200,0),MATCH(BQ$3-$G54+1,FinancialInputs!$168:$168,0)),0)*$J54</f>
        <v>0</v>
      </c>
      <c r="BR54" s="173">
        <f>IFERROR(INDEX(FinancialInputs!$168:$200,MATCH($H54, FinancialInputs!$E$168:$E$200,0),MATCH(BR$3-$G54+1,FinancialInputs!$168:$168,0)),0)*$J54</f>
        <v>0</v>
      </c>
      <c r="BS54" s="173">
        <f>IFERROR(INDEX(FinancialInputs!$168:$200,MATCH($H54, FinancialInputs!$E$168:$E$200,0),MATCH(BS$3-$G54+1,FinancialInputs!$168:$168,0)),0)*$J54</f>
        <v>0</v>
      </c>
      <c r="BT54" s="173">
        <f>IFERROR(INDEX(FinancialInputs!$168:$200,MATCH($H54, FinancialInputs!$E$168:$E$200,0),MATCH(BT$3-$G54+1,FinancialInputs!$168:$168,0)),0)*$J54</f>
        <v>0</v>
      </c>
      <c r="BU54" s="173">
        <f>IFERROR(INDEX(FinancialInputs!$168:$200,MATCH($H54, FinancialInputs!$E$168:$E$200,0),MATCH(BU$3-$G54+1,FinancialInputs!$168:$168,0)),0)*$J54</f>
        <v>0</v>
      </c>
      <c r="BV54" s="173">
        <f>IFERROR(INDEX(FinancialInputs!$168:$200,MATCH($H54, FinancialInputs!$E$168:$E$200,0),MATCH(BV$3-$G54+1,FinancialInputs!$168:$168,0)),0)*$J54</f>
        <v>0</v>
      </c>
      <c r="BW54" s="173">
        <f>IFERROR(INDEX(FinancialInputs!$168:$200,MATCH($H54, FinancialInputs!$E$168:$E$200,0),MATCH(BW$3-$G54+1,FinancialInputs!$168:$168,0)),0)*$J54</f>
        <v>0</v>
      </c>
      <c r="BX54" s="173">
        <f>IFERROR(INDEX(FinancialInputs!$168:$200,MATCH($H54, FinancialInputs!$E$168:$E$200,0),MATCH(BX$3-$G54+1,FinancialInputs!$168:$168,0)),0)*$J54</f>
        <v>0</v>
      </c>
      <c r="BY54" s="173">
        <f>IFERROR(INDEX(FinancialInputs!$168:$200,MATCH($H54, FinancialInputs!$E$168:$E$200,0),MATCH(BY$3-$G54+1,FinancialInputs!$168:$168,0)),0)*$J54</f>
        <v>0</v>
      </c>
      <c r="BZ54" s="173">
        <f>IFERROR(INDEX(FinancialInputs!$168:$200,MATCH($H54, FinancialInputs!$E$168:$E$200,0),MATCH(BZ$3-$G54+1,FinancialInputs!$168:$168,0)),0)*$J54</f>
        <v>0</v>
      </c>
      <c r="CA54" s="173">
        <f>IFERROR(INDEX(FinancialInputs!$168:$200,MATCH($H54, FinancialInputs!$E$168:$E$200,0),MATCH(CA$3-$G54+1,FinancialInputs!$168:$168,0)),0)*$J54</f>
        <v>0</v>
      </c>
      <c r="CB54" s="173">
        <f>IFERROR(INDEX(FinancialInputs!$168:$200,MATCH($H54, FinancialInputs!$E$168:$E$200,0),MATCH(CB$3-$G54+1,FinancialInputs!$168:$168,0)),0)*$J54</f>
        <v>0</v>
      </c>
      <c r="CC54" s="173">
        <f>IFERROR(INDEX(FinancialInputs!$168:$200,MATCH($H54, FinancialInputs!$E$168:$E$200,0),MATCH(CC$3-$G54+1,FinancialInputs!$168:$168,0)),0)*$J54</f>
        <v>0</v>
      </c>
      <c r="CD54" s="173">
        <f>IFERROR(INDEX(FinancialInputs!$168:$200,MATCH($H54, FinancialInputs!$E$168:$E$200,0),MATCH(CD$3-$G54+1,FinancialInputs!$168:$168,0)),0)*$J54</f>
        <v>0</v>
      </c>
      <c r="CE54" s="173">
        <f>IFERROR(INDEX(FinancialInputs!$168:$200,MATCH($H54, FinancialInputs!$E$168:$E$200,0),MATCH(CE$3-$G54+1,FinancialInputs!$168:$168,0)),0)*$J54</f>
        <v>0</v>
      </c>
      <c r="CF54" s="173">
        <f>IFERROR(INDEX(FinancialInputs!$168:$200,MATCH($H54, FinancialInputs!$E$168:$E$200,0),MATCH(CF$3-$G54+1,FinancialInputs!$168:$168,0)),0)*$J54</f>
        <v>0</v>
      </c>
      <c r="CG54" s="173">
        <f>IFERROR(INDEX(FinancialInputs!$168:$200,MATCH($H54, FinancialInputs!$E$168:$E$200,0),MATCH(CG$3-$G54+1,FinancialInputs!$168:$168,0)),0)*$J54</f>
        <v>0</v>
      </c>
      <c r="CH54" s="173">
        <f>IFERROR(INDEX(FinancialInputs!$168:$200,MATCH($H54, FinancialInputs!$E$168:$E$200,0),MATCH(CH$3-$G54+1,FinancialInputs!$168:$168,0)),0)*$J54</f>
        <v>0</v>
      </c>
      <c r="CI54" s="173">
        <f>IFERROR(INDEX(FinancialInputs!$168:$200,MATCH($H54, FinancialInputs!$E$168:$E$200,0),MATCH(CI$3-$G54+1,FinancialInputs!$168:$168,0)),0)*$J54</f>
        <v>0</v>
      </c>
      <c r="CJ54" s="173">
        <f>IFERROR(INDEX(FinancialInputs!$168:$200,MATCH($H54, FinancialInputs!$E$168:$E$200,0),MATCH(CJ$3-$G54+1,FinancialInputs!$168:$168,0)),0)*$J54</f>
        <v>0</v>
      </c>
      <c r="CK54" s="173">
        <f>IFERROR(INDEX(FinancialInputs!$168:$200,MATCH($H54, FinancialInputs!$E$168:$E$200,0),MATCH(CK$3-$G54+1,FinancialInputs!$168:$168,0)),0)*$J54</f>
        <v>0</v>
      </c>
      <c r="CL54" s="173">
        <f>IFERROR(INDEX(FinancialInputs!$168:$200,MATCH($H54, FinancialInputs!$E$168:$E$200,0),MATCH(CL$3-$G54+1,FinancialInputs!$168:$168,0)),0)*$J54</f>
        <v>0</v>
      </c>
      <c r="CM54" s="173">
        <f>IFERROR(INDEX(FinancialInputs!$168:$200,MATCH($H54, FinancialInputs!$E$168:$E$200,0),MATCH(CM$3-$G54+1,FinancialInputs!$168:$168,0)),0)*$J54</f>
        <v>0</v>
      </c>
      <c r="CN54" s="173">
        <f>IFERROR(INDEX(FinancialInputs!$168:$200,MATCH($H54, FinancialInputs!$E$168:$E$200,0),MATCH(CN$3-$G54+1,FinancialInputs!$168:$168,0)),0)*$J54</f>
        <v>0</v>
      </c>
      <c r="CO54" s="173">
        <f>IFERROR(INDEX(FinancialInputs!$168:$200,MATCH($H54, FinancialInputs!$E$168:$E$200,0),MATCH(CO$3-$G54+1,FinancialInputs!$168:$168,0)),0)*$J54</f>
        <v>0</v>
      </c>
      <c r="CP54" s="173">
        <f>IFERROR(INDEX(FinancialInputs!$168:$200,MATCH($H54, FinancialInputs!$E$168:$E$200,0),MATCH(CP$3-$G54+1,FinancialInputs!$168:$168,0)),0)*$J54</f>
        <v>0</v>
      </c>
      <c r="CQ54" s="173">
        <f>IFERROR(INDEX(FinancialInputs!$168:$200,MATCH($H54, FinancialInputs!$E$168:$E$200,0),MATCH(CQ$3-$G54+1,FinancialInputs!$168:$168,0)),0)*$J54</f>
        <v>0</v>
      </c>
      <c r="CR54" s="173">
        <f>IFERROR(INDEX(FinancialInputs!$168:$200,MATCH($H54, FinancialInputs!$E$168:$E$200,0),MATCH(CR$3-$G54+1,FinancialInputs!$168:$168,0)),0)*$J54</f>
        <v>0</v>
      </c>
      <c r="CS54" s="173">
        <f>IFERROR(INDEX(FinancialInputs!$168:$200,MATCH($H54, FinancialInputs!$E$168:$E$200,0),MATCH(CS$3-$G54+1,FinancialInputs!$168:$168,0)),0)*$J54</f>
        <v>0</v>
      </c>
      <c r="CT54" s="173">
        <f>IFERROR(INDEX(FinancialInputs!$168:$200,MATCH($H54, FinancialInputs!$E$168:$E$200,0),MATCH(CT$3-$G54+1,FinancialInputs!$168:$168,0)),0)*$J54</f>
        <v>0</v>
      </c>
      <c r="CU54" s="173">
        <f>IFERROR(INDEX(FinancialInputs!$168:$200,MATCH($H54, FinancialInputs!$E$168:$E$200,0),MATCH(CU$3-$G54+1,FinancialInputs!$168:$168,0)),0)*$J54</f>
        <v>0</v>
      </c>
      <c r="CV54" s="173">
        <f>IFERROR(INDEX(FinancialInputs!$168:$200,MATCH($H54, FinancialInputs!$E$168:$E$200,0),MATCH(CV$3-$G54+1,FinancialInputs!$168:$168,0)),0)*$J54</f>
        <v>0</v>
      </c>
      <c r="CW54" s="135" t="b">
        <f t="shared" si="12"/>
        <v>1</v>
      </c>
      <c r="CX54" s="24"/>
      <c r="CY54" s="24"/>
      <c r="CZ54" s="24"/>
    </row>
    <row r="55" spans="2:104">
      <c r="B55" s="24"/>
      <c r="C55" s="24"/>
      <c r="D55" s="24"/>
      <c r="E55" s="1" t="s">
        <v>547</v>
      </c>
      <c r="F55" s="24"/>
      <c r="G55" s="99" t="e">
        <f t="shared" si="13"/>
        <v>#N/A</v>
      </c>
      <c r="H55" s="1" t="e">
        <f>IF((YEAR(Scenarios!$J$41)+1)&lt;G55,"","SLN"&amp;MIN(YEAR(Scenarios!$J$41)-G55+2,15))</f>
        <v>#NUM!</v>
      </c>
      <c r="I55" s="24"/>
      <c r="J55" s="416" cm="1">
        <f t="array" ref="J55">IFERROR(INDEX(Capitalisation!$192:$192,,MATCH(G55,Expenditure!$3:$3,0)),0)</f>
        <v>0</v>
      </c>
      <c r="K55" s="33"/>
      <c r="L55" s="173">
        <f>IFERROR(INDEX(FinancialInputs!$168:$200,MATCH($H55, FinancialInputs!$E$168:$E$200,0),MATCH(L$3-$G55+1,FinancialInputs!$168:$168,0)),0)*$J55</f>
        <v>0</v>
      </c>
      <c r="M55" s="173">
        <f>IFERROR(INDEX(FinancialInputs!$168:$200,MATCH($H55, FinancialInputs!$E$168:$E$200,0),MATCH(M$3-$G55+1,FinancialInputs!$168:$168,0)),0)*$J55</f>
        <v>0</v>
      </c>
      <c r="N55" s="173">
        <f>IFERROR(INDEX(FinancialInputs!$168:$200,MATCH($H55, FinancialInputs!$E$168:$E$200,0),MATCH(N$3-$G55+1,FinancialInputs!$168:$168,0)),0)*$J55</f>
        <v>0</v>
      </c>
      <c r="O55" s="173">
        <f>IFERROR(INDEX(FinancialInputs!$168:$200,MATCH($H55, FinancialInputs!$E$168:$E$200,0),MATCH(O$3-$G55+1,FinancialInputs!$168:$168,0)),0)*$J55</f>
        <v>0</v>
      </c>
      <c r="P55" s="173">
        <f>IFERROR(INDEX(FinancialInputs!$168:$200,MATCH($H55, FinancialInputs!$E$168:$E$200,0),MATCH(P$3-$G55+1,FinancialInputs!$168:$168,0)),0)*$J55</f>
        <v>0</v>
      </c>
      <c r="Q55" s="173">
        <f>IFERROR(INDEX(FinancialInputs!$168:$200,MATCH($H55, FinancialInputs!$E$168:$E$200,0),MATCH(Q$3-$G55+1,FinancialInputs!$168:$168,0)),0)*$J55</f>
        <v>0</v>
      </c>
      <c r="R55" s="173">
        <f>IFERROR(INDEX(FinancialInputs!$168:$200,MATCH($H55, FinancialInputs!$E$168:$E$200,0),MATCH(R$3-$G55+1,FinancialInputs!$168:$168,0)),0)*$J55</f>
        <v>0</v>
      </c>
      <c r="S55" s="173">
        <f>IFERROR(INDEX(FinancialInputs!$168:$200,MATCH($H55, FinancialInputs!$E$168:$E$200,0),MATCH(S$3-$G55+1,FinancialInputs!$168:$168,0)),0)*$J55</f>
        <v>0</v>
      </c>
      <c r="T55" s="173">
        <f>IFERROR(INDEX(FinancialInputs!$168:$200,MATCH($H55, FinancialInputs!$E$168:$E$200,0),MATCH(T$3-$G55+1,FinancialInputs!$168:$168,0)),0)*$J55</f>
        <v>0</v>
      </c>
      <c r="U55" s="173">
        <f>IFERROR(INDEX(FinancialInputs!$168:$200,MATCH($H55, FinancialInputs!$E$168:$E$200,0),MATCH(U$3-$G55+1,FinancialInputs!$168:$168,0)),0)*$J55</f>
        <v>0</v>
      </c>
      <c r="V55" s="173">
        <f>IFERROR(INDEX(FinancialInputs!$168:$200,MATCH($H55, FinancialInputs!$E$168:$E$200,0),MATCH(V$3-$G55+1,FinancialInputs!$168:$168,0)),0)*$J55</f>
        <v>0</v>
      </c>
      <c r="W55" s="173">
        <f>IFERROR(INDEX(FinancialInputs!$168:$200,MATCH($H55, FinancialInputs!$E$168:$E$200,0),MATCH(W$3-$G55+1,FinancialInputs!$168:$168,0)),0)*$J55</f>
        <v>0</v>
      </c>
      <c r="X55" s="173">
        <f>IFERROR(INDEX(FinancialInputs!$168:$200,MATCH($H55, FinancialInputs!$E$168:$E$200,0),MATCH(X$3-$G55+1,FinancialInputs!$168:$168,0)),0)*$J55</f>
        <v>0</v>
      </c>
      <c r="Y55" s="173">
        <f>IFERROR(INDEX(FinancialInputs!$168:$200,MATCH($H55, FinancialInputs!$E$168:$E$200,0),MATCH(Y$3-$G55+1,FinancialInputs!$168:$168,0)),0)*$J55</f>
        <v>0</v>
      </c>
      <c r="Z55" s="173">
        <f>IFERROR(INDEX(FinancialInputs!$168:$200,MATCH($H55, FinancialInputs!$E$168:$E$200,0),MATCH(Z$3-$G55+1,FinancialInputs!$168:$168,0)),0)*$J55</f>
        <v>0</v>
      </c>
      <c r="AA55" s="173">
        <f>IFERROR(INDEX(FinancialInputs!$168:$200,MATCH($H55, FinancialInputs!$E$168:$E$200,0),MATCH(AA$3-$G55+1,FinancialInputs!$168:$168,0)),0)*$J55</f>
        <v>0</v>
      </c>
      <c r="AB55" s="173">
        <f>IFERROR(INDEX(FinancialInputs!$168:$200,MATCH($H55, FinancialInputs!$E$168:$E$200,0),MATCH(AB$3-$G55+1,FinancialInputs!$168:$168,0)),0)*$J55</f>
        <v>0</v>
      </c>
      <c r="AC55" s="173">
        <f>IFERROR(INDEX(FinancialInputs!$168:$200,MATCH($H55, FinancialInputs!$E$168:$E$200,0),MATCH(AC$3-$G55+1,FinancialInputs!$168:$168,0)),0)*$J55</f>
        <v>0</v>
      </c>
      <c r="AD55" s="173">
        <f>IFERROR(INDEX(FinancialInputs!$168:$200,MATCH($H55, FinancialInputs!$E$168:$E$200,0),MATCH(AD$3-$G55+1,FinancialInputs!$168:$168,0)),0)*$J55</f>
        <v>0</v>
      </c>
      <c r="AE55" s="173">
        <f>IFERROR(INDEX(FinancialInputs!$168:$200,MATCH($H55, FinancialInputs!$E$168:$E$200,0),MATCH(AE$3-$G55+1,FinancialInputs!$168:$168,0)),0)*$J55</f>
        <v>0</v>
      </c>
      <c r="AF55" s="173">
        <f>IFERROR(INDEX(FinancialInputs!$168:$200,MATCH($H55, FinancialInputs!$E$168:$E$200,0),MATCH(AF$3-$G55+1,FinancialInputs!$168:$168,0)),0)*$J55</f>
        <v>0</v>
      </c>
      <c r="AG55" s="173">
        <f>IFERROR(INDEX(FinancialInputs!$168:$200,MATCH($H55, FinancialInputs!$E$168:$E$200,0),MATCH(AG$3-$G55+1,FinancialInputs!$168:$168,0)),0)*$J55</f>
        <v>0</v>
      </c>
      <c r="AH55" s="173">
        <f>IFERROR(INDEX(FinancialInputs!$168:$200,MATCH($H55, FinancialInputs!$E$168:$E$200,0),MATCH(AH$3-$G55+1,FinancialInputs!$168:$168,0)),0)*$J55</f>
        <v>0</v>
      </c>
      <c r="AI55" s="173">
        <f>IFERROR(INDEX(FinancialInputs!$168:$200,MATCH($H55, FinancialInputs!$E$168:$E$200,0),MATCH(AI$3-$G55+1,FinancialInputs!$168:$168,0)),0)*$J55</f>
        <v>0</v>
      </c>
      <c r="AJ55" s="173">
        <f>IFERROR(INDEX(FinancialInputs!$168:$200,MATCH($H55, FinancialInputs!$E$168:$E$200,0),MATCH(AJ$3-$G55+1,FinancialInputs!$168:$168,0)),0)*$J55</f>
        <v>0</v>
      </c>
      <c r="AK55" s="173">
        <f>IFERROR(INDEX(FinancialInputs!$168:$200,MATCH($H55, FinancialInputs!$E$168:$E$200,0),MATCH(AK$3-$G55+1,FinancialInputs!$168:$168,0)),0)*$J55</f>
        <v>0</v>
      </c>
      <c r="AL55" s="173">
        <f>IFERROR(INDEX(FinancialInputs!$168:$200,MATCH($H55, FinancialInputs!$E$168:$E$200,0),MATCH(AL$3-$G55+1,FinancialInputs!$168:$168,0)),0)*$J55</f>
        <v>0</v>
      </c>
      <c r="AM55" s="173">
        <f>IFERROR(INDEX(FinancialInputs!$168:$200,MATCH($H55, FinancialInputs!$E$168:$E$200,0),MATCH(AM$3-$G55+1,FinancialInputs!$168:$168,0)),0)*$J55</f>
        <v>0</v>
      </c>
      <c r="AN55" s="173">
        <f>IFERROR(INDEX(FinancialInputs!$168:$200,MATCH($H55, FinancialInputs!$E$168:$E$200,0),MATCH(AN$3-$G55+1,FinancialInputs!$168:$168,0)),0)*$J55</f>
        <v>0</v>
      </c>
      <c r="AO55" s="173">
        <f>IFERROR(INDEX(FinancialInputs!$168:$200,MATCH($H55, FinancialInputs!$E$168:$E$200,0),MATCH(AO$3-$G55+1,FinancialInputs!$168:$168,0)),0)*$J55</f>
        <v>0</v>
      </c>
      <c r="AP55" s="173">
        <f>IFERROR(INDEX(FinancialInputs!$168:$200,MATCH($H55, FinancialInputs!$E$168:$E$200,0),MATCH(AP$3-$G55+1,FinancialInputs!$168:$168,0)),0)*$J55</f>
        <v>0</v>
      </c>
      <c r="AQ55" s="173">
        <f>IFERROR(INDEX(FinancialInputs!$168:$200,MATCH($H55, FinancialInputs!$E$168:$E$200,0),MATCH(AQ$3-$G55+1,FinancialInputs!$168:$168,0)),0)*$J55</f>
        <v>0</v>
      </c>
      <c r="AR55" s="173">
        <f>IFERROR(INDEX(FinancialInputs!$168:$200,MATCH($H55, FinancialInputs!$E$168:$E$200,0),MATCH(AR$3-$G55+1,FinancialInputs!$168:$168,0)),0)*$J55</f>
        <v>0</v>
      </c>
      <c r="AS55" s="173">
        <f>IFERROR(INDEX(FinancialInputs!$168:$200,MATCH($H55, FinancialInputs!$E$168:$E$200,0),MATCH(AS$3-$G55+1,FinancialInputs!$168:$168,0)),0)*$J55</f>
        <v>0</v>
      </c>
      <c r="AT55" s="173">
        <f>IFERROR(INDEX(FinancialInputs!$168:$200,MATCH($H55, FinancialInputs!$E$168:$E$200,0),MATCH(AT$3-$G55+1,FinancialInputs!$168:$168,0)),0)*$J55</f>
        <v>0</v>
      </c>
      <c r="AU55" s="173">
        <f>IFERROR(INDEX(FinancialInputs!$168:$200,MATCH($H55, FinancialInputs!$E$168:$E$200,0),MATCH(AU$3-$G55+1,FinancialInputs!$168:$168,0)),0)*$J55</f>
        <v>0</v>
      </c>
      <c r="AV55" s="173">
        <f>IFERROR(INDEX(FinancialInputs!$168:$200,MATCH($H55, FinancialInputs!$E$168:$E$200,0),MATCH(AV$3-$G55+1,FinancialInputs!$168:$168,0)),0)*$J55</f>
        <v>0</v>
      </c>
      <c r="AW55" s="173">
        <f>IFERROR(INDEX(FinancialInputs!$168:$200,MATCH($H55, FinancialInputs!$E$168:$E$200,0),MATCH(AW$3-$G55+1,FinancialInputs!$168:$168,0)),0)*$J55</f>
        <v>0</v>
      </c>
      <c r="AX55" s="173">
        <f>IFERROR(INDEX(FinancialInputs!$168:$200,MATCH($H55, FinancialInputs!$E$168:$E$200,0),MATCH(AX$3-$G55+1,FinancialInputs!$168:$168,0)),0)*$J55</f>
        <v>0</v>
      </c>
      <c r="AY55" s="173">
        <f>IFERROR(INDEX(FinancialInputs!$168:$200,MATCH($H55, FinancialInputs!$E$168:$E$200,0),MATCH(AY$3-$G55+1,FinancialInputs!$168:$168,0)),0)*$J55</f>
        <v>0</v>
      </c>
      <c r="AZ55" s="173">
        <f>IFERROR(INDEX(FinancialInputs!$168:$200,MATCH($H55, FinancialInputs!$E$168:$E$200,0),MATCH(AZ$3-$G55+1,FinancialInputs!$168:$168,0)),0)*$J55</f>
        <v>0</v>
      </c>
      <c r="BA55" s="173">
        <f>IFERROR(INDEX(FinancialInputs!$168:$200,MATCH($H55, FinancialInputs!$E$168:$E$200,0),MATCH(BA$3-$G55+1,FinancialInputs!$168:$168,0)),0)*$J55</f>
        <v>0</v>
      </c>
      <c r="BB55" s="173">
        <f>IFERROR(INDEX(FinancialInputs!$168:$200,MATCH($H55, FinancialInputs!$E$168:$E$200,0),MATCH(BB$3-$G55+1,FinancialInputs!$168:$168,0)),0)*$J55</f>
        <v>0</v>
      </c>
      <c r="BC55" s="173">
        <f>IFERROR(INDEX(FinancialInputs!$168:$200,MATCH($H55, FinancialInputs!$E$168:$E$200,0),MATCH(BC$3-$G55+1,FinancialInputs!$168:$168,0)),0)*$J55</f>
        <v>0</v>
      </c>
      <c r="BD55" s="173">
        <f>IFERROR(INDEX(FinancialInputs!$168:$200,MATCH($H55, FinancialInputs!$E$168:$E$200,0),MATCH(BD$3-$G55+1,FinancialInputs!$168:$168,0)),0)*$J55</f>
        <v>0</v>
      </c>
      <c r="BE55" s="173">
        <f>IFERROR(INDEX(FinancialInputs!$168:$200,MATCH($H55, FinancialInputs!$E$168:$E$200,0),MATCH(BE$3-$G55+1,FinancialInputs!$168:$168,0)),0)*$J55</f>
        <v>0</v>
      </c>
      <c r="BF55" s="173">
        <f>IFERROR(INDEX(FinancialInputs!$168:$200,MATCH($H55, FinancialInputs!$E$168:$E$200,0),MATCH(BF$3-$G55+1,FinancialInputs!$168:$168,0)),0)*$J55</f>
        <v>0</v>
      </c>
      <c r="BG55" s="173">
        <f>IFERROR(INDEX(FinancialInputs!$168:$200,MATCH($H55, FinancialInputs!$E$168:$E$200,0),MATCH(BG$3-$G55+1,FinancialInputs!$168:$168,0)),0)*$J55</f>
        <v>0</v>
      </c>
      <c r="BH55" s="173">
        <f>IFERROR(INDEX(FinancialInputs!$168:$200,MATCH($H55, FinancialInputs!$E$168:$E$200,0),MATCH(BH$3-$G55+1,FinancialInputs!$168:$168,0)),0)*$J55</f>
        <v>0</v>
      </c>
      <c r="BI55" s="173">
        <f>IFERROR(INDEX(FinancialInputs!$168:$200,MATCH($H55, FinancialInputs!$E$168:$E$200,0),MATCH(BI$3-$G55+1,FinancialInputs!$168:$168,0)),0)*$J55</f>
        <v>0</v>
      </c>
      <c r="BJ55" s="173">
        <f>IFERROR(INDEX(FinancialInputs!$168:$200,MATCH($H55, FinancialInputs!$E$168:$E$200,0),MATCH(BJ$3-$G55+1,FinancialInputs!$168:$168,0)),0)*$J55</f>
        <v>0</v>
      </c>
      <c r="BK55" s="173">
        <f>IFERROR(INDEX(FinancialInputs!$168:$200,MATCH($H55, FinancialInputs!$E$168:$E$200,0),MATCH(BK$3-$G55+1,FinancialInputs!$168:$168,0)),0)*$J55</f>
        <v>0</v>
      </c>
      <c r="BL55" s="173">
        <f>IFERROR(INDEX(FinancialInputs!$168:$200,MATCH($H55, FinancialInputs!$E$168:$E$200,0),MATCH(BL$3-$G55+1,FinancialInputs!$168:$168,0)),0)*$J55</f>
        <v>0</v>
      </c>
      <c r="BM55" s="173">
        <f>IFERROR(INDEX(FinancialInputs!$168:$200,MATCH($H55, FinancialInputs!$E$168:$E$200,0),MATCH(BM$3-$G55+1,FinancialInputs!$168:$168,0)),0)*$J55</f>
        <v>0</v>
      </c>
      <c r="BN55" s="173">
        <f>IFERROR(INDEX(FinancialInputs!$168:$200,MATCH($H55, FinancialInputs!$E$168:$E$200,0),MATCH(BN$3-$G55+1,FinancialInputs!$168:$168,0)),0)*$J55</f>
        <v>0</v>
      </c>
      <c r="BO55" s="173">
        <f>IFERROR(INDEX(FinancialInputs!$168:$200,MATCH($H55, FinancialInputs!$E$168:$E$200,0),MATCH(BO$3-$G55+1,FinancialInputs!$168:$168,0)),0)*$J55</f>
        <v>0</v>
      </c>
      <c r="BP55" s="173">
        <f>IFERROR(INDEX(FinancialInputs!$168:$200,MATCH($H55, FinancialInputs!$E$168:$E$200,0),MATCH(BP$3-$G55+1,FinancialInputs!$168:$168,0)),0)*$J55</f>
        <v>0</v>
      </c>
      <c r="BQ55" s="173">
        <f>IFERROR(INDEX(FinancialInputs!$168:$200,MATCH($H55, FinancialInputs!$E$168:$E$200,0),MATCH(BQ$3-$G55+1,FinancialInputs!$168:$168,0)),0)*$J55</f>
        <v>0</v>
      </c>
      <c r="BR55" s="173">
        <f>IFERROR(INDEX(FinancialInputs!$168:$200,MATCH($H55, FinancialInputs!$E$168:$E$200,0),MATCH(BR$3-$G55+1,FinancialInputs!$168:$168,0)),0)*$J55</f>
        <v>0</v>
      </c>
      <c r="BS55" s="173">
        <f>IFERROR(INDEX(FinancialInputs!$168:$200,MATCH($H55, FinancialInputs!$E$168:$E$200,0),MATCH(BS$3-$G55+1,FinancialInputs!$168:$168,0)),0)*$J55</f>
        <v>0</v>
      </c>
      <c r="BT55" s="173">
        <f>IFERROR(INDEX(FinancialInputs!$168:$200,MATCH($H55, FinancialInputs!$E$168:$E$200,0),MATCH(BT$3-$G55+1,FinancialInputs!$168:$168,0)),0)*$J55</f>
        <v>0</v>
      </c>
      <c r="BU55" s="173">
        <f>IFERROR(INDEX(FinancialInputs!$168:$200,MATCH($H55, FinancialInputs!$E$168:$E$200,0),MATCH(BU$3-$G55+1,FinancialInputs!$168:$168,0)),0)*$J55</f>
        <v>0</v>
      </c>
      <c r="BV55" s="173">
        <f>IFERROR(INDEX(FinancialInputs!$168:$200,MATCH($H55, FinancialInputs!$E$168:$E$200,0),MATCH(BV$3-$G55+1,FinancialInputs!$168:$168,0)),0)*$J55</f>
        <v>0</v>
      </c>
      <c r="BW55" s="173">
        <f>IFERROR(INDEX(FinancialInputs!$168:$200,MATCH($H55, FinancialInputs!$E$168:$E$200,0),MATCH(BW$3-$G55+1,FinancialInputs!$168:$168,0)),0)*$J55</f>
        <v>0</v>
      </c>
      <c r="BX55" s="173">
        <f>IFERROR(INDEX(FinancialInputs!$168:$200,MATCH($H55, FinancialInputs!$E$168:$E$200,0),MATCH(BX$3-$G55+1,FinancialInputs!$168:$168,0)),0)*$J55</f>
        <v>0</v>
      </c>
      <c r="BY55" s="173">
        <f>IFERROR(INDEX(FinancialInputs!$168:$200,MATCH($H55, FinancialInputs!$E$168:$E$200,0),MATCH(BY$3-$G55+1,FinancialInputs!$168:$168,0)),0)*$J55</f>
        <v>0</v>
      </c>
      <c r="BZ55" s="173">
        <f>IFERROR(INDEX(FinancialInputs!$168:$200,MATCH($H55, FinancialInputs!$E$168:$E$200,0),MATCH(BZ$3-$G55+1,FinancialInputs!$168:$168,0)),0)*$J55</f>
        <v>0</v>
      </c>
      <c r="CA55" s="173">
        <f>IFERROR(INDEX(FinancialInputs!$168:$200,MATCH($H55, FinancialInputs!$E$168:$E$200,0),MATCH(CA$3-$G55+1,FinancialInputs!$168:$168,0)),0)*$J55</f>
        <v>0</v>
      </c>
      <c r="CB55" s="173">
        <f>IFERROR(INDEX(FinancialInputs!$168:$200,MATCH($H55, FinancialInputs!$E$168:$E$200,0),MATCH(CB$3-$G55+1,FinancialInputs!$168:$168,0)),0)*$J55</f>
        <v>0</v>
      </c>
      <c r="CC55" s="173">
        <f>IFERROR(INDEX(FinancialInputs!$168:$200,MATCH($H55, FinancialInputs!$E$168:$E$200,0),MATCH(CC$3-$G55+1,FinancialInputs!$168:$168,0)),0)*$J55</f>
        <v>0</v>
      </c>
      <c r="CD55" s="173">
        <f>IFERROR(INDEX(FinancialInputs!$168:$200,MATCH($H55, FinancialInputs!$E$168:$E$200,0),MATCH(CD$3-$G55+1,FinancialInputs!$168:$168,0)),0)*$J55</f>
        <v>0</v>
      </c>
      <c r="CE55" s="173">
        <f>IFERROR(INDEX(FinancialInputs!$168:$200,MATCH($H55, FinancialInputs!$E$168:$E$200,0),MATCH(CE$3-$G55+1,FinancialInputs!$168:$168,0)),0)*$J55</f>
        <v>0</v>
      </c>
      <c r="CF55" s="173">
        <f>IFERROR(INDEX(FinancialInputs!$168:$200,MATCH($H55, FinancialInputs!$E$168:$E$200,0),MATCH(CF$3-$G55+1,FinancialInputs!$168:$168,0)),0)*$J55</f>
        <v>0</v>
      </c>
      <c r="CG55" s="173">
        <f>IFERROR(INDEX(FinancialInputs!$168:$200,MATCH($H55, FinancialInputs!$E$168:$E$200,0),MATCH(CG$3-$G55+1,FinancialInputs!$168:$168,0)),0)*$J55</f>
        <v>0</v>
      </c>
      <c r="CH55" s="173">
        <f>IFERROR(INDEX(FinancialInputs!$168:$200,MATCH($H55, FinancialInputs!$E$168:$E$200,0),MATCH(CH$3-$G55+1,FinancialInputs!$168:$168,0)),0)*$J55</f>
        <v>0</v>
      </c>
      <c r="CI55" s="173">
        <f>IFERROR(INDEX(FinancialInputs!$168:$200,MATCH($H55, FinancialInputs!$E$168:$E$200,0),MATCH(CI$3-$G55+1,FinancialInputs!$168:$168,0)),0)*$J55</f>
        <v>0</v>
      </c>
      <c r="CJ55" s="173">
        <f>IFERROR(INDEX(FinancialInputs!$168:$200,MATCH($H55, FinancialInputs!$E$168:$E$200,0),MATCH(CJ$3-$G55+1,FinancialInputs!$168:$168,0)),0)*$J55</f>
        <v>0</v>
      </c>
      <c r="CK55" s="173">
        <f>IFERROR(INDEX(FinancialInputs!$168:$200,MATCH($H55, FinancialInputs!$E$168:$E$200,0),MATCH(CK$3-$G55+1,FinancialInputs!$168:$168,0)),0)*$J55</f>
        <v>0</v>
      </c>
      <c r="CL55" s="173">
        <f>IFERROR(INDEX(FinancialInputs!$168:$200,MATCH($H55, FinancialInputs!$E$168:$E$200,0),MATCH(CL$3-$G55+1,FinancialInputs!$168:$168,0)),0)*$J55</f>
        <v>0</v>
      </c>
      <c r="CM55" s="173">
        <f>IFERROR(INDEX(FinancialInputs!$168:$200,MATCH($H55, FinancialInputs!$E$168:$E$200,0),MATCH(CM$3-$G55+1,FinancialInputs!$168:$168,0)),0)*$J55</f>
        <v>0</v>
      </c>
      <c r="CN55" s="173">
        <f>IFERROR(INDEX(FinancialInputs!$168:$200,MATCH($H55, FinancialInputs!$E$168:$E$200,0),MATCH(CN$3-$G55+1,FinancialInputs!$168:$168,0)),0)*$J55</f>
        <v>0</v>
      </c>
      <c r="CO55" s="173">
        <f>IFERROR(INDEX(FinancialInputs!$168:$200,MATCH($H55, FinancialInputs!$E$168:$E$200,0),MATCH(CO$3-$G55+1,FinancialInputs!$168:$168,0)),0)*$J55</f>
        <v>0</v>
      </c>
      <c r="CP55" s="173">
        <f>IFERROR(INDEX(FinancialInputs!$168:$200,MATCH($H55, FinancialInputs!$E$168:$E$200,0),MATCH(CP$3-$G55+1,FinancialInputs!$168:$168,0)),0)*$J55</f>
        <v>0</v>
      </c>
      <c r="CQ55" s="173">
        <f>IFERROR(INDEX(FinancialInputs!$168:$200,MATCH($H55, FinancialInputs!$E$168:$E$200,0),MATCH(CQ$3-$G55+1,FinancialInputs!$168:$168,0)),0)*$J55</f>
        <v>0</v>
      </c>
      <c r="CR55" s="173">
        <f>IFERROR(INDEX(FinancialInputs!$168:$200,MATCH($H55, FinancialInputs!$E$168:$E$200,0),MATCH(CR$3-$G55+1,FinancialInputs!$168:$168,0)),0)*$J55</f>
        <v>0</v>
      </c>
      <c r="CS55" s="173">
        <f>IFERROR(INDEX(FinancialInputs!$168:$200,MATCH($H55, FinancialInputs!$E$168:$E$200,0),MATCH(CS$3-$G55+1,FinancialInputs!$168:$168,0)),0)*$J55</f>
        <v>0</v>
      </c>
      <c r="CT55" s="173">
        <f>IFERROR(INDEX(FinancialInputs!$168:$200,MATCH($H55, FinancialInputs!$E$168:$E$200,0),MATCH(CT$3-$G55+1,FinancialInputs!$168:$168,0)),0)*$J55</f>
        <v>0</v>
      </c>
      <c r="CU55" s="173">
        <f>IFERROR(INDEX(FinancialInputs!$168:$200,MATCH($H55, FinancialInputs!$E$168:$E$200,0),MATCH(CU$3-$G55+1,FinancialInputs!$168:$168,0)),0)*$J55</f>
        <v>0</v>
      </c>
      <c r="CV55" s="173">
        <f>IFERROR(INDEX(FinancialInputs!$168:$200,MATCH($H55, FinancialInputs!$E$168:$E$200,0),MATCH(CV$3-$G55+1,FinancialInputs!$168:$168,0)),0)*$J55</f>
        <v>0</v>
      </c>
      <c r="CW55" s="135" t="b">
        <f t="shared" si="12"/>
        <v>1</v>
      </c>
      <c r="CX55" s="24"/>
      <c r="CY55" s="24"/>
      <c r="CZ55" s="24"/>
    </row>
    <row r="56" spans="2:104">
      <c r="B56" s="24"/>
      <c r="C56" s="24"/>
      <c r="D56" s="24"/>
      <c r="E56" s="1" t="s">
        <v>547</v>
      </c>
      <c r="F56" s="24"/>
      <c r="G56" s="99" t="e">
        <f t="shared" si="13"/>
        <v>#N/A</v>
      </c>
      <c r="H56" s="1" t="e">
        <f>IF((YEAR(Scenarios!$J$41)+1)&lt;G56,"","SLN"&amp;MIN(YEAR(Scenarios!$J$41)-G56+2,15))</f>
        <v>#NUM!</v>
      </c>
      <c r="I56" s="24"/>
      <c r="J56" s="416" cm="1">
        <f t="array" ref="J56">IFERROR(INDEX(Capitalisation!$192:$192,,MATCH(G56,Expenditure!$3:$3,0)),0)</f>
        <v>0</v>
      </c>
      <c r="K56" s="33"/>
      <c r="L56" s="173">
        <f>IFERROR(INDEX(FinancialInputs!$168:$200,MATCH($H56, FinancialInputs!$E$168:$E$200,0),MATCH(L$3-$G56+1,FinancialInputs!$168:$168,0)),0)*$J56</f>
        <v>0</v>
      </c>
      <c r="M56" s="173">
        <f>IFERROR(INDEX(FinancialInputs!$168:$200,MATCH($H56, FinancialInputs!$E$168:$E$200,0),MATCH(M$3-$G56+1,FinancialInputs!$168:$168,0)),0)*$J56</f>
        <v>0</v>
      </c>
      <c r="N56" s="173">
        <f>IFERROR(INDEX(FinancialInputs!$168:$200,MATCH($H56, FinancialInputs!$E$168:$E$200,0),MATCH(N$3-$G56+1,FinancialInputs!$168:$168,0)),0)*$J56</f>
        <v>0</v>
      </c>
      <c r="O56" s="173">
        <f>IFERROR(INDEX(FinancialInputs!$168:$200,MATCH($H56, FinancialInputs!$E$168:$E$200,0),MATCH(O$3-$G56+1,FinancialInputs!$168:$168,0)),0)*$J56</f>
        <v>0</v>
      </c>
      <c r="P56" s="173">
        <f>IFERROR(INDEX(FinancialInputs!$168:$200,MATCH($H56, FinancialInputs!$E$168:$E$200,0),MATCH(P$3-$G56+1,FinancialInputs!$168:$168,0)),0)*$J56</f>
        <v>0</v>
      </c>
      <c r="Q56" s="173">
        <f>IFERROR(INDEX(FinancialInputs!$168:$200,MATCH($H56, FinancialInputs!$E$168:$E$200,0),MATCH(Q$3-$G56+1,FinancialInputs!$168:$168,0)),0)*$J56</f>
        <v>0</v>
      </c>
      <c r="R56" s="173">
        <f>IFERROR(INDEX(FinancialInputs!$168:$200,MATCH($H56, FinancialInputs!$E$168:$E$200,0),MATCH(R$3-$G56+1,FinancialInputs!$168:$168,0)),0)*$J56</f>
        <v>0</v>
      </c>
      <c r="S56" s="173">
        <f>IFERROR(INDEX(FinancialInputs!$168:$200,MATCH($H56, FinancialInputs!$E$168:$E$200,0),MATCH(S$3-$G56+1,FinancialInputs!$168:$168,0)),0)*$J56</f>
        <v>0</v>
      </c>
      <c r="T56" s="173">
        <f>IFERROR(INDEX(FinancialInputs!$168:$200,MATCH($H56, FinancialInputs!$E$168:$E$200,0),MATCH(T$3-$G56+1,FinancialInputs!$168:$168,0)),0)*$J56</f>
        <v>0</v>
      </c>
      <c r="U56" s="173">
        <f>IFERROR(INDEX(FinancialInputs!$168:$200,MATCH($H56, FinancialInputs!$E$168:$E$200,0),MATCH(U$3-$G56+1,FinancialInputs!$168:$168,0)),0)*$J56</f>
        <v>0</v>
      </c>
      <c r="V56" s="173">
        <f>IFERROR(INDEX(FinancialInputs!$168:$200,MATCH($H56, FinancialInputs!$E$168:$E$200,0),MATCH(V$3-$G56+1,FinancialInputs!$168:$168,0)),0)*$J56</f>
        <v>0</v>
      </c>
      <c r="W56" s="173">
        <f>IFERROR(INDEX(FinancialInputs!$168:$200,MATCH($H56, FinancialInputs!$E$168:$E$200,0),MATCH(W$3-$G56+1,FinancialInputs!$168:$168,0)),0)*$J56</f>
        <v>0</v>
      </c>
      <c r="X56" s="173">
        <f>IFERROR(INDEX(FinancialInputs!$168:$200,MATCH($H56, FinancialInputs!$E$168:$E$200,0),MATCH(X$3-$G56+1,FinancialInputs!$168:$168,0)),0)*$J56</f>
        <v>0</v>
      </c>
      <c r="Y56" s="173">
        <f>IFERROR(INDEX(FinancialInputs!$168:$200,MATCH($H56, FinancialInputs!$E$168:$E$200,0),MATCH(Y$3-$G56+1,FinancialInputs!$168:$168,0)),0)*$J56</f>
        <v>0</v>
      </c>
      <c r="Z56" s="173">
        <f>IFERROR(INDEX(FinancialInputs!$168:$200,MATCH($H56, FinancialInputs!$E$168:$E$200,0),MATCH(Z$3-$G56+1,FinancialInputs!$168:$168,0)),0)*$J56</f>
        <v>0</v>
      </c>
      <c r="AA56" s="173">
        <f>IFERROR(INDEX(FinancialInputs!$168:$200,MATCH($H56, FinancialInputs!$E$168:$E$200,0),MATCH(AA$3-$G56+1,FinancialInputs!$168:$168,0)),0)*$J56</f>
        <v>0</v>
      </c>
      <c r="AB56" s="173">
        <f>IFERROR(INDEX(FinancialInputs!$168:$200,MATCH($H56, FinancialInputs!$E$168:$E$200,0),MATCH(AB$3-$G56+1,FinancialInputs!$168:$168,0)),0)*$J56</f>
        <v>0</v>
      </c>
      <c r="AC56" s="173">
        <f>IFERROR(INDEX(FinancialInputs!$168:$200,MATCH($H56, FinancialInputs!$E$168:$E$200,0),MATCH(AC$3-$G56+1,FinancialInputs!$168:$168,0)),0)*$J56</f>
        <v>0</v>
      </c>
      <c r="AD56" s="173">
        <f>IFERROR(INDEX(FinancialInputs!$168:$200,MATCH($H56, FinancialInputs!$E$168:$E$200,0),MATCH(AD$3-$G56+1,FinancialInputs!$168:$168,0)),0)*$J56</f>
        <v>0</v>
      </c>
      <c r="AE56" s="173">
        <f>IFERROR(INDEX(FinancialInputs!$168:$200,MATCH($H56, FinancialInputs!$E$168:$E$200,0),MATCH(AE$3-$G56+1,FinancialInputs!$168:$168,0)),0)*$J56</f>
        <v>0</v>
      </c>
      <c r="AF56" s="173">
        <f>IFERROR(INDEX(FinancialInputs!$168:$200,MATCH($H56, FinancialInputs!$E$168:$E$200,0),MATCH(AF$3-$G56+1,FinancialInputs!$168:$168,0)),0)*$J56</f>
        <v>0</v>
      </c>
      <c r="AG56" s="173">
        <f>IFERROR(INDEX(FinancialInputs!$168:$200,MATCH($H56, FinancialInputs!$E$168:$E$200,0),MATCH(AG$3-$G56+1,FinancialInputs!$168:$168,0)),0)*$J56</f>
        <v>0</v>
      </c>
      <c r="AH56" s="173">
        <f>IFERROR(INDEX(FinancialInputs!$168:$200,MATCH($H56, FinancialInputs!$E$168:$E$200,0),MATCH(AH$3-$G56+1,FinancialInputs!$168:$168,0)),0)*$J56</f>
        <v>0</v>
      </c>
      <c r="AI56" s="173">
        <f>IFERROR(INDEX(FinancialInputs!$168:$200,MATCH($H56, FinancialInputs!$E$168:$E$200,0),MATCH(AI$3-$G56+1,FinancialInputs!$168:$168,0)),0)*$J56</f>
        <v>0</v>
      </c>
      <c r="AJ56" s="173">
        <f>IFERROR(INDEX(FinancialInputs!$168:$200,MATCH($H56, FinancialInputs!$E$168:$E$200,0),MATCH(AJ$3-$G56+1,FinancialInputs!$168:$168,0)),0)*$J56</f>
        <v>0</v>
      </c>
      <c r="AK56" s="173">
        <f>IFERROR(INDEX(FinancialInputs!$168:$200,MATCH($H56, FinancialInputs!$E$168:$E$200,0),MATCH(AK$3-$G56+1,FinancialInputs!$168:$168,0)),0)*$J56</f>
        <v>0</v>
      </c>
      <c r="AL56" s="173">
        <f>IFERROR(INDEX(FinancialInputs!$168:$200,MATCH($H56, FinancialInputs!$E$168:$E$200,0),MATCH(AL$3-$G56+1,FinancialInputs!$168:$168,0)),0)*$J56</f>
        <v>0</v>
      </c>
      <c r="AM56" s="173">
        <f>IFERROR(INDEX(FinancialInputs!$168:$200,MATCH($H56, FinancialInputs!$E$168:$E$200,0),MATCH(AM$3-$G56+1,FinancialInputs!$168:$168,0)),0)*$J56</f>
        <v>0</v>
      </c>
      <c r="AN56" s="173">
        <f>IFERROR(INDEX(FinancialInputs!$168:$200,MATCH($H56, FinancialInputs!$E$168:$E$200,0),MATCH(AN$3-$G56+1,FinancialInputs!$168:$168,0)),0)*$J56</f>
        <v>0</v>
      </c>
      <c r="AO56" s="173">
        <f>IFERROR(INDEX(FinancialInputs!$168:$200,MATCH($H56, FinancialInputs!$E$168:$E$200,0),MATCH(AO$3-$G56+1,FinancialInputs!$168:$168,0)),0)*$J56</f>
        <v>0</v>
      </c>
      <c r="AP56" s="173">
        <f>IFERROR(INDEX(FinancialInputs!$168:$200,MATCH($H56, FinancialInputs!$E$168:$E$200,0),MATCH(AP$3-$G56+1,FinancialInputs!$168:$168,0)),0)*$J56</f>
        <v>0</v>
      </c>
      <c r="AQ56" s="173">
        <f>IFERROR(INDEX(FinancialInputs!$168:$200,MATCH($H56, FinancialInputs!$E$168:$E$200,0),MATCH(AQ$3-$G56+1,FinancialInputs!$168:$168,0)),0)*$J56</f>
        <v>0</v>
      </c>
      <c r="AR56" s="173">
        <f>IFERROR(INDEX(FinancialInputs!$168:$200,MATCH($H56, FinancialInputs!$E$168:$E$200,0),MATCH(AR$3-$G56+1,FinancialInputs!$168:$168,0)),0)*$J56</f>
        <v>0</v>
      </c>
      <c r="AS56" s="173">
        <f>IFERROR(INDEX(FinancialInputs!$168:$200,MATCH($H56, FinancialInputs!$E$168:$E$200,0),MATCH(AS$3-$G56+1,FinancialInputs!$168:$168,0)),0)*$J56</f>
        <v>0</v>
      </c>
      <c r="AT56" s="173">
        <f>IFERROR(INDEX(FinancialInputs!$168:$200,MATCH($H56, FinancialInputs!$E$168:$E$200,0),MATCH(AT$3-$G56+1,FinancialInputs!$168:$168,0)),0)*$J56</f>
        <v>0</v>
      </c>
      <c r="AU56" s="173">
        <f>IFERROR(INDEX(FinancialInputs!$168:$200,MATCH($H56, FinancialInputs!$E$168:$E$200,0),MATCH(AU$3-$G56+1,FinancialInputs!$168:$168,0)),0)*$J56</f>
        <v>0</v>
      </c>
      <c r="AV56" s="173">
        <f>IFERROR(INDEX(FinancialInputs!$168:$200,MATCH($H56, FinancialInputs!$E$168:$E$200,0),MATCH(AV$3-$G56+1,FinancialInputs!$168:$168,0)),0)*$J56</f>
        <v>0</v>
      </c>
      <c r="AW56" s="173">
        <f>IFERROR(INDEX(FinancialInputs!$168:$200,MATCH($H56, FinancialInputs!$E$168:$E$200,0),MATCH(AW$3-$G56+1,FinancialInputs!$168:$168,0)),0)*$J56</f>
        <v>0</v>
      </c>
      <c r="AX56" s="173">
        <f>IFERROR(INDEX(FinancialInputs!$168:$200,MATCH($H56, FinancialInputs!$E$168:$E$200,0),MATCH(AX$3-$G56+1,FinancialInputs!$168:$168,0)),0)*$J56</f>
        <v>0</v>
      </c>
      <c r="AY56" s="173">
        <f>IFERROR(INDEX(FinancialInputs!$168:$200,MATCH($H56, FinancialInputs!$E$168:$E$200,0),MATCH(AY$3-$G56+1,FinancialInputs!$168:$168,0)),0)*$J56</f>
        <v>0</v>
      </c>
      <c r="AZ56" s="173">
        <f>IFERROR(INDEX(FinancialInputs!$168:$200,MATCH($H56, FinancialInputs!$E$168:$E$200,0),MATCH(AZ$3-$G56+1,FinancialInputs!$168:$168,0)),0)*$J56</f>
        <v>0</v>
      </c>
      <c r="BA56" s="173">
        <f>IFERROR(INDEX(FinancialInputs!$168:$200,MATCH($H56, FinancialInputs!$E$168:$E$200,0),MATCH(BA$3-$G56+1,FinancialInputs!$168:$168,0)),0)*$J56</f>
        <v>0</v>
      </c>
      <c r="BB56" s="173">
        <f>IFERROR(INDEX(FinancialInputs!$168:$200,MATCH($H56, FinancialInputs!$E$168:$E$200,0),MATCH(BB$3-$G56+1,FinancialInputs!$168:$168,0)),0)*$J56</f>
        <v>0</v>
      </c>
      <c r="BC56" s="173">
        <f>IFERROR(INDEX(FinancialInputs!$168:$200,MATCH($H56, FinancialInputs!$E$168:$E$200,0),MATCH(BC$3-$G56+1,FinancialInputs!$168:$168,0)),0)*$J56</f>
        <v>0</v>
      </c>
      <c r="BD56" s="173">
        <f>IFERROR(INDEX(FinancialInputs!$168:$200,MATCH($H56, FinancialInputs!$E$168:$E$200,0),MATCH(BD$3-$G56+1,FinancialInputs!$168:$168,0)),0)*$J56</f>
        <v>0</v>
      </c>
      <c r="BE56" s="173">
        <f>IFERROR(INDEX(FinancialInputs!$168:$200,MATCH($H56, FinancialInputs!$E$168:$E$200,0),MATCH(BE$3-$G56+1,FinancialInputs!$168:$168,0)),0)*$J56</f>
        <v>0</v>
      </c>
      <c r="BF56" s="173">
        <f>IFERROR(INDEX(FinancialInputs!$168:$200,MATCH($H56, FinancialInputs!$E$168:$E$200,0),MATCH(BF$3-$G56+1,FinancialInputs!$168:$168,0)),0)*$J56</f>
        <v>0</v>
      </c>
      <c r="BG56" s="173">
        <f>IFERROR(INDEX(FinancialInputs!$168:$200,MATCH($H56, FinancialInputs!$E$168:$E$200,0),MATCH(BG$3-$G56+1,FinancialInputs!$168:$168,0)),0)*$J56</f>
        <v>0</v>
      </c>
      <c r="BH56" s="173">
        <f>IFERROR(INDEX(FinancialInputs!$168:$200,MATCH($H56, FinancialInputs!$E$168:$E$200,0),MATCH(BH$3-$G56+1,FinancialInputs!$168:$168,0)),0)*$J56</f>
        <v>0</v>
      </c>
      <c r="BI56" s="173">
        <f>IFERROR(INDEX(FinancialInputs!$168:$200,MATCH($H56, FinancialInputs!$E$168:$E$200,0),MATCH(BI$3-$G56+1,FinancialInputs!$168:$168,0)),0)*$J56</f>
        <v>0</v>
      </c>
      <c r="BJ56" s="173">
        <f>IFERROR(INDEX(FinancialInputs!$168:$200,MATCH($H56, FinancialInputs!$E$168:$E$200,0),MATCH(BJ$3-$G56+1,FinancialInputs!$168:$168,0)),0)*$J56</f>
        <v>0</v>
      </c>
      <c r="BK56" s="173">
        <f>IFERROR(INDEX(FinancialInputs!$168:$200,MATCH($H56, FinancialInputs!$E$168:$E$200,0),MATCH(BK$3-$G56+1,FinancialInputs!$168:$168,0)),0)*$J56</f>
        <v>0</v>
      </c>
      <c r="BL56" s="173">
        <f>IFERROR(INDEX(FinancialInputs!$168:$200,MATCH($H56, FinancialInputs!$E$168:$E$200,0),MATCH(BL$3-$G56+1,FinancialInputs!$168:$168,0)),0)*$J56</f>
        <v>0</v>
      </c>
      <c r="BM56" s="173">
        <f>IFERROR(INDEX(FinancialInputs!$168:$200,MATCH($H56, FinancialInputs!$E$168:$E$200,0),MATCH(BM$3-$G56+1,FinancialInputs!$168:$168,0)),0)*$J56</f>
        <v>0</v>
      </c>
      <c r="BN56" s="173">
        <f>IFERROR(INDEX(FinancialInputs!$168:$200,MATCH($H56, FinancialInputs!$E$168:$E$200,0),MATCH(BN$3-$G56+1,FinancialInputs!$168:$168,0)),0)*$J56</f>
        <v>0</v>
      </c>
      <c r="BO56" s="173">
        <f>IFERROR(INDEX(FinancialInputs!$168:$200,MATCH($H56, FinancialInputs!$E$168:$E$200,0),MATCH(BO$3-$G56+1,FinancialInputs!$168:$168,0)),0)*$J56</f>
        <v>0</v>
      </c>
      <c r="BP56" s="173">
        <f>IFERROR(INDEX(FinancialInputs!$168:$200,MATCH($H56, FinancialInputs!$E$168:$E$200,0),MATCH(BP$3-$G56+1,FinancialInputs!$168:$168,0)),0)*$J56</f>
        <v>0</v>
      </c>
      <c r="BQ56" s="173">
        <f>IFERROR(INDEX(FinancialInputs!$168:$200,MATCH($H56, FinancialInputs!$E$168:$E$200,0),MATCH(BQ$3-$G56+1,FinancialInputs!$168:$168,0)),0)*$J56</f>
        <v>0</v>
      </c>
      <c r="BR56" s="173">
        <f>IFERROR(INDEX(FinancialInputs!$168:$200,MATCH($H56, FinancialInputs!$E$168:$E$200,0),MATCH(BR$3-$G56+1,FinancialInputs!$168:$168,0)),0)*$J56</f>
        <v>0</v>
      </c>
      <c r="BS56" s="173">
        <f>IFERROR(INDEX(FinancialInputs!$168:$200,MATCH($H56, FinancialInputs!$E$168:$E$200,0),MATCH(BS$3-$G56+1,FinancialInputs!$168:$168,0)),0)*$J56</f>
        <v>0</v>
      </c>
      <c r="BT56" s="173">
        <f>IFERROR(INDEX(FinancialInputs!$168:$200,MATCH($H56, FinancialInputs!$E$168:$E$200,0),MATCH(BT$3-$G56+1,FinancialInputs!$168:$168,0)),0)*$J56</f>
        <v>0</v>
      </c>
      <c r="BU56" s="173">
        <f>IFERROR(INDEX(FinancialInputs!$168:$200,MATCH($H56, FinancialInputs!$E$168:$E$200,0),MATCH(BU$3-$G56+1,FinancialInputs!$168:$168,0)),0)*$J56</f>
        <v>0</v>
      </c>
      <c r="BV56" s="173">
        <f>IFERROR(INDEX(FinancialInputs!$168:$200,MATCH($H56, FinancialInputs!$E$168:$E$200,0),MATCH(BV$3-$G56+1,FinancialInputs!$168:$168,0)),0)*$J56</f>
        <v>0</v>
      </c>
      <c r="BW56" s="173">
        <f>IFERROR(INDEX(FinancialInputs!$168:$200,MATCH($H56, FinancialInputs!$E$168:$E$200,0),MATCH(BW$3-$G56+1,FinancialInputs!$168:$168,0)),0)*$J56</f>
        <v>0</v>
      </c>
      <c r="BX56" s="173">
        <f>IFERROR(INDEX(FinancialInputs!$168:$200,MATCH($H56, FinancialInputs!$E$168:$E$200,0),MATCH(BX$3-$G56+1,FinancialInputs!$168:$168,0)),0)*$J56</f>
        <v>0</v>
      </c>
      <c r="BY56" s="173">
        <f>IFERROR(INDEX(FinancialInputs!$168:$200,MATCH($H56, FinancialInputs!$E$168:$E$200,0),MATCH(BY$3-$G56+1,FinancialInputs!$168:$168,0)),0)*$J56</f>
        <v>0</v>
      </c>
      <c r="BZ56" s="173">
        <f>IFERROR(INDEX(FinancialInputs!$168:$200,MATCH($H56, FinancialInputs!$E$168:$E$200,0),MATCH(BZ$3-$G56+1,FinancialInputs!$168:$168,0)),0)*$J56</f>
        <v>0</v>
      </c>
      <c r="CA56" s="173">
        <f>IFERROR(INDEX(FinancialInputs!$168:$200,MATCH($H56, FinancialInputs!$E$168:$E$200,0),MATCH(CA$3-$G56+1,FinancialInputs!$168:$168,0)),0)*$J56</f>
        <v>0</v>
      </c>
      <c r="CB56" s="173">
        <f>IFERROR(INDEX(FinancialInputs!$168:$200,MATCH($H56, FinancialInputs!$E$168:$E$200,0),MATCH(CB$3-$G56+1,FinancialInputs!$168:$168,0)),0)*$J56</f>
        <v>0</v>
      </c>
      <c r="CC56" s="173">
        <f>IFERROR(INDEX(FinancialInputs!$168:$200,MATCH($H56, FinancialInputs!$E$168:$E$200,0),MATCH(CC$3-$G56+1,FinancialInputs!$168:$168,0)),0)*$J56</f>
        <v>0</v>
      </c>
      <c r="CD56" s="173">
        <f>IFERROR(INDEX(FinancialInputs!$168:$200,MATCH($H56, FinancialInputs!$E$168:$E$200,0),MATCH(CD$3-$G56+1,FinancialInputs!$168:$168,0)),0)*$J56</f>
        <v>0</v>
      </c>
      <c r="CE56" s="173">
        <f>IFERROR(INDEX(FinancialInputs!$168:$200,MATCH($H56, FinancialInputs!$E$168:$E$200,0),MATCH(CE$3-$G56+1,FinancialInputs!$168:$168,0)),0)*$J56</f>
        <v>0</v>
      </c>
      <c r="CF56" s="173">
        <f>IFERROR(INDEX(FinancialInputs!$168:$200,MATCH($H56, FinancialInputs!$E$168:$E$200,0),MATCH(CF$3-$G56+1,FinancialInputs!$168:$168,0)),0)*$J56</f>
        <v>0</v>
      </c>
      <c r="CG56" s="173">
        <f>IFERROR(INDEX(FinancialInputs!$168:$200,MATCH($H56, FinancialInputs!$E$168:$E$200,0),MATCH(CG$3-$G56+1,FinancialInputs!$168:$168,0)),0)*$J56</f>
        <v>0</v>
      </c>
      <c r="CH56" s="173">
        <f>IFERROR(INDEX(FinancialInputs!$168:$200,MATCH($H56, FinancialInputs!$E$168:$E$200,0),MATCH(CH$3-$G56+1,FinancialInputs!$168:$168,0)),0)*$J56</f>
        <v>0</v>
      </c>
      <c r="CI56" s="173">
        <f>IFERROR(INDEX(FinancialInputs!$168:$200,MATCH($H56, FinancialInputs!$E$168:$E$200,0),MATCH(CI$3-$G56+1,FinancialInputs!$168:$168,0)),0)*$J56</f>
        <v>0</v>
      </c>
      <c r="CJ56" s="173">
        <f>IFERROR(INDEX(FinancialInputs!$168:$200,MATCH($H56, FinancialInputs!$E$168:$E$200,0),MATCH(CJ$3-$G56+1,FinancialInputs!$168:$168,0)),0)*$J56</f>
        <v>0</v>
      </c>
      <c r="CK56" s="173">
        <f>IFERROR(INDEX(FinancialInputs!$168:$200,MATCH($H56, FinancialInputs!$E$168:$E$200,0),MATCH(CK$3-$G56+1,FinancialInputs!$168:$168,0)),0)*$J56</f>
        <v>0</v>
      </c>
      <c r="CL56" s="173">
        <f>IFERROR(INDEX(FinancialInputs!$168:$200,MATCH($H56, FinancialInputs!$E$168:$E$200,0),MATCH(CL$3-$G56+1,FinancialInputs!$168:$168,0)),0)*$J56</f>
        <v>0</v>
      </c>
      <c r="CM56" s="173">
        <f>IFERROR(INDEX(FinancialInputs!$168:$200,MATCH($H56, FinancialInputs!$E$168:$E$200,0),MATCH(CM$3-$G56+1,FinancialInputs!$168:$168,0)),0)*$J56</f>
        <v>0</v>
      </c>
      <c r="CN56" s="173">
        <f>IFERROR(INDEX(FinancialInputs!$168:$200,MATCH($H56, FinancialInputs!$E$168:$E$200,0),MATCH(CN$3-$G56+1,FinancialInputs!$168:$168,0)),0)*$J56</f>
        <v>0</v>
      </c>
      <c r="CO56" s="173">
        <f>IFERROR(INDEX(FinancialInputs!$168:$200,MATCH($H56, FinancialInputs!$E$168:$E$200,0),MATCH(CO$3-$G56+1,FinancialInputs!$168:$168,0)),0)*$J56</f>
        <v>0</v>
      </c>
      <c r="CP56" s="173">
        <f>IFERROR(INDEX(FinancialInputs!$168:$200,MATCH($H56, FinancialInputs!$E$168:$E$200,0),MATCH(CP$3-$G56+1,FinancialInputs!$168:$168,0)),0)*$J56</f>
        <v>0</v>
      </c>
      <c r="CQ56" s="173">
        <f>IFERROR(INDEX(FinancialInputs!$168:$200,MATCH($H56, FinancialInputs!$E$168:$E$200,0),MATCH(CQ$3-$G56+1,FinancialInputs!$168:$168,0)),0)*$J56</f>
        <v>0</v>
      </c>
      <c r="CR56" s="173">
        <f>IFERROR(INDEX(FinancialInputs!$168:$200,MATCH($H56, FinancialInputs!$E$168:$E$200,0),MATCH(CR$3-$G56+1,FinancialInputs!$168:$168,0)),0)*$J56</f>
        <v>0</v>
      </c>
      <c r="CS56" s="173">
        <f>IFERROR(INDEX(FinancialInputs!$168:$200,MATCH($H56, FinancialInputs!$E$168:$E$200,0),MATCH(CS$3-$G56+1,FinancialInputs!$168:$168,0)),0)*$J56</f>
        <v>0</v>
      </c>
      <c r="CT56" s="173">
        <f>IFERROR(INDEX(FinancialInputs!$168:$200,MATCH($H56, FinancialInputs!$E$168:$E$200,0),MATCH(CT$3-$G56+1,FinancialInputs!$168:$168,0)),0)*$J56</f>
        <v>0</v>
      </c>
      <c r="CU56" s="173">
        <f>IFERROR(INDEX(FinancialInputs!$168:$200,MATCH($H56, FinancialInputs!$E$168:$E$200,0),MATCH(CU$3-$G56+1,FinancialInputs!$168:$168,0)),0)*$J56</f>
        <v>0</v>
      </c>
      <c r="CV56" s="173">
        <f>IFERROR(INDEX(FinancialInputs!$168:$200,MATCH($H56, FinancialInputs!$E$168:$E$200,0),MATCH(CV$3-$G56+1,FinancialInputs!$168:$168,0)),0)*$J56</f>
        <v>0</v>
      </c>
      <c r="CW56" s="135" t="b">
        <f t="shared" si="12"/>
        <v>1</v>
      </c>
      <c r="CX56" s="24"/>
      <c r="CY56" s="24"/>
      <c r="CZ56" s="24"/>
    </row>
    <row r="57" spans="2:104">
      <c r="B57" s="24"/>
      <c r="C57" s="24"/>
      <c r="D57" s="24"/>
      <c r="E57" s="1" t="s">
        <v>547</v>
      </c>
      <c r="F57" s="24"/>
      <c r="G57" s="99" t="e">
        <f t="shared" si="13"/>
        <v>#N/A</v>
      </c>
      <c r="H57" s="1" t="e">
        <f>IF((YEAR(Scenarios!$J$41)+1)&lt;G57,"","SLN"&amp;MIN(YEAR(Scenarios!$J$41)-G57+2,15))</f>
        <v>#NUM!</v>
      </c>
      <c r="I57" s="24"/>
      <c r="J57" s="416" cm="1">
        <f t="array" ref="J57">IFERROR(INDEX(Capitalisation!$192:$192,,MATCH(G57,Expenditure!$3:$3,0)),0)</f>
        <v>0</v>
      </c>
      <c r="K57" s="33"/>
      <c r="L57" s="173">
        <f>IFERROR(INDEX(FinancialInputs!$168:$200,MATCH($H57, FinancialInputs!$E$168:$E$200,0),MATCH(L$3-$G57+1,FinancialInputs!$168:$168,0)),0)*$J57</f>
        <v>0</v>
      </c>
      <c r="M57" s="173">
        <f>IFERROR(INDEX(FinancialInputs!$168:$200,MATCH($H57, FinancialInputs!$E$168:$E$200,0),MATCH(M$3-$G57+1,FinancialInputs!$168:$168,0)),0)*$J57</f>
        <v>0</v>
      </c>
      <c r="N57" s="173">
        <f>IFERROR(INDEX(FinancialInputs!$168:$200,MATCH($H57, FinancialInputs!$E$168:$E$200,0),MATCH(N$3-$G57+1,FinancialInputs!$168:$168,0)),0)*$J57</f>
        <v>0</v>
      </c>
      <c r="O57" s="173">
        <f>IFERROR(INDEX(FinancialInputs!$168:$200,MATCH($H57, FinancialInputs!$E$168:$E$200,0),MATCH(O$3-$G57+1,FinancialInputs!$168:$168,0)),0)*$J57</f>
        <v>0</v>
      </c>
      <c r="P57" s="173">
        <f>IFERROR(INDEX(FinancialInputs!$168:$200,MATCH($H57, FinancialInputs!$E$168:$E$200,0),MATCH(P$3-$G57+1,FinancialInputs!$168:$168,0)),0)*$J57</f>
        <v>0</v>
      </c>
      <c r="Q57" s="173">
        <f>IFERROR(INDEX(FinancialInputs!$168:$200,MATCH($H57, FinancialInputs!$E$168:$E$200,0),MATCH(Q$3-$G57+1,FinancialInputs!$168:$168,0)),0)*$J57</f>
        <v>0</v>
      </c>
      <c r="R57" s="173">
        <f>IFERROR(INDEX(FinancialInputs!$168:$200,MATCH($H57, FinancialInputs!$E$168:$E$200,0),MATCH(R$3-$G57+1,FinancialInputs!$168:$168,0)),0)*$J57</f>
        <v>0</v>
      </c>
      <c r="S57" s="173">
        <f>IFERROR(INDEX(FinancialInputs!$168:$200,MATCH($H57, FinancialInputs!$E$168:$E$200,0),MATCH(S$3-$G57+1,FinancialInputs!$168:$168,0)),0)*$J57</f>
        <v>0</v>
      </c>
      <c r="T57" s="173">
        <f>IFERROR(INDEX(FinancialInputs!$168:$200,MATCH($H57, FinancialInputs!$E$168:$E$200,0),MATCH(T$3-$G57+1,FinancialInputs!$168:$168,0)),0)*$J57</f>
        <v>0</v>
      </c>
      <c r="U57" s="173">
        <f>IFERROR(INDEX(FinancialInputs!$168:$200,MATCH($H57, FinancialInputs!$E$168:$E$200,0),MATCH(U$3-$G57+1,FinancialInputs!$168:$168,0)),0)*$J57</f>
        <v>0</v>
      </c>
      <c r="V57" s="173">
        <f>IFERROR(INDEX(FinancialInputs!$168:$200,MATCH($H57, FinancialInputs!$E$168:$E$200,0),MATCH(V$3-$G57+1,FinancialInputs!$168:$168,0)),0)*$J57</f>
        <v>0</v>
      </c>
      <c r="W57" s="173">
        <f>IFERROR(INDEX(FinancialInputs!$168:$200,MATCH($H57, FinancialInputs!$E$168:$E$200,0),MATCH(W$3-$G57+1,FinancialInputs!$168:$168,0)),0)*$J57</f>
        <v>0</v>
      </c>
      <c r="X57" s="173">
        <f>IFERROR(INDEX(FinancialInputs!$168:$200,MATCH($H57, FinancialInputs!$E$168:$E$200,0),MATCH(X$3-$G57+1,FinancialInputs!$168:$168,0)),0)*$J57</f>
        <v>0</v>
      </c>
      <c r="Y57" s="173">
        <f>IFERROR(INDEX(FinancialInputs!$168:$200,MATCH($H57, FinancialInputs!$E$168:$E$200,0),MATCH(Y$3-$G57+1,FinancialInputs!$168:$168,0)),0)*$J57</f>
        <v>0</v>
      </c>
      <c r="Z57" s="173">
        <f>IFERROR(INDEX(FinancialInputs!$168:$200,MATCH($H57, FinancialInputs!$E$168:$E$200,0),MATCH(Z$3-$G57+1,FinancialInputs!$168:$168,0)),0)*$J57</f>
        <v>0</v>
      </c>
      <c r="AA57" s="173">
        <f>IFERROR(INDEX(FinancialInputs!$168:$200,MATCH($H57, FinancialInputs!$E$168:$E$200,0),MATCH(AA$3-$G57+1,FinancialInputs!$168:$168,0)),0)*$J57</f>
        <v>0</v>
      </c>
      <c r="AB57" s="173">
        <f>IFERROR(INDEX(FinancialInputs!$168:$200,MATCH($H57, FinancialInputs!$E$168:$E$200,0),MATCH(AB$3-$G57+1,FinancialInputs!$168:$168,0)),0)*$J57</f>
        <v>0</v>
      </c>
      <c r="AC57" s="173">
        <f>IFERROR(INDEX(FinancialInputs!$168:$200,MATCH($H57, FinancialInputs!$E$168:$E$200,0),MATCH(AC$3-$G57+1,FinancialInputs!$168:$168,0)),0)*$J57</f>
        <v>0</v>
      </c>
      <c r="AD57" s="173">
        <f>IFERROR(INDEX(FinancialInputs!$168:$200,MATCH($H57, FinancialInputs!$E$168:$E$200,0),MATCH(AD$3-$G57+1,FinancialInputs!$168:$168,0)),0)*$J57</f>
        <v>0</v>
      </c>
      <c r="AE57" s="173">
        <f>IFERROR(INDEX(FinancialInputs!$168:$200,MATCH($H57, FinancialInputs!$E$168:$E$200,0),MATCH(AE$3-$G57+1,FinancialInputs!$168:$168,0)),0)*$J57</f>
        <v>0</v>
      </c>
      <c r="AF57" s="173">
        <f>IFERROR(INDEX(FinancialInputs!$168:$200,MATCH($H57, FinancialInputs!$E$168:$E$200,0),MATCH(AF$3-$G57+1,FinancialInputs!$168:$168,0)),0)*$J57</f>
        <v>0</v>
      </c>
      <c r="AG57" s="173">
        <f>IFERROR(INDEX(FinancialInputs!$168:$200,MATCH($H57, FinancialInputs!$E$168:$E$200,0),MATCH(AG$3-$G57+1,FinancialInputs!$168:$168,0)),0)*$J57</f>
        <v>0</v>
      </c>
      <c r="AH57" s="173">
        <f>IFERROR(INDEX(FinancialInputs!$168:$200,MATCH($H57, FinancialInputs!$E$168:$E$200,0),MATCH(AH$3-$G57+1,FinancialInputs!$168:$168,0)),0)*$J57</f>
        <v>0</v>
      </c>
      <c r="AI57" s="173">
        <f>IFERROR(INDEX(FinancialInputs!$168:$200,MATCH($H57, FinancialInputs!$E$168:$E$200,0),MATCH(AI$3-$G57+1,FinancialInputs!$168:$168,0)),0)*$J57</f>
        <v>0</v>
      </c>
      <c r="AJ57" s="173">
        <f>IFERROR(INDEX(FinancialInputs!$168:$200,MATCH($H57, FinancialInputs!$E$168:$E$200,0),MATCH(AJ$3-$G57+1,FinancialInputs!$168:$168,0)),0)*$J57</f>
        <v>0</v>
      </c>
      <c r="AK57" s="173">
        <f>IFERROR(INDEX(FinancialInputs!$168:$200,MATCH($H57, FinancialInputs!$E$168:$E$200,0),MATCH(AK$3-$G57+1,FinancialInputs!$168:$168,0)),0)*$J57</f>
        <v>0</v>
      </c>
      <c r="AL57" s="173">
        <f>IFERROR(INDEX(FinancialInputs!$168:$200,MATCH($H57, FinancialInputs!$E$168:$E$200,0),MATCH(AL$3-$G57+1,FinancialInputs!$168:$168,0)),0)*$J57</f>
        <v>0</v>
      </c>
      <c r="AM57" s="173">
        <f>IFERROR(INDEX(FinancialInputs!$168:$200,MATCH($H57, FinancialInputs!$E$168:$E$200,0),MATCH(AM$3-$G57+1,FinancialInputs!$168:$168,0)),0)*$J57</f>
        <v>0</v>
      </c>
      <c r="AN57" s="173">
        <f>IFERROR(INDEX(FinancialInputs!$168:$200,MATCH($H57, FinancialInputs!$E$168:$E$200,0),MATCH(AN$3-$G57+1,FinancialInputs!$168:$168,0)),0)*$J57</f>
        <v>0</v>
      </c>
      <c r="AO57" s="173">
        <f>IFERROR(INDEX(FinancialInputs!$168:$200,MATCH($H57, FinancialInputs!$E$168:$E$200,0),MATCH(AO$3-$G57+1,FinancialInputs!$168:$168,0)),0)*$J57</f>
        <v>0</v>
      </c>
      <c r="AP57" s="173">
        <f>IFERROR(INDEX(FinancialInputs!$168:$200,MATCH($H57, FinancialInputs!$E$168:$E$200,0),MATCH(AP$3-$G57+1,FinancialInputs!$168:$168,0)),0)*$J57</f>
        <v>0</v>
      </c>
      <c r="AQ57" s="173">
        <f>IFERROR(INDEX(FinancialInputs!$168:$200,MATCH($H57, FinancialInputs!$E$168:$E$200,0),MATCH(AQ$3-$G57+1,FinancialInputs!$168:$168,0)),0)*$J57</f>
        <v>0</v>
      </c>
      <c r="AR57" s="173">
        <f>IFERROR(INDEX(FinancialInputs!$168:$200,MATCH($H57, FinancialInputs!$E$168:$E$200,0),MATCH(AR$3-$G57+1,FinancialInputs!$168:$168,0)),0)*$J57</f>
        <v>0</v>
      </c>
      <c r="AS57" s="173">
        <f>IFERROR(INDEX(FinancialInputs!$168:$200,MATCH($H57, FinancialInputs!$E$168:$E$200,0),MATCH(AS$3-$G57+1,FinancialInputs!$168:$168,0)),0)*$J57</f>
        <v>0</v>
      </c>
      <c r="AT57" s="173">
        <f>IFERROR(INDEX(FinancialInputs!$168:$200,MATCH($H57, FinancialInputs!$E$168:$E$200,0),MATCH(AT$3-$G57+1,FinancialInputs!$168:$168,0)),0)*$J57</f>
        <v>0</v>
      </c>
      <c r="AU57" s="173">
        <f>IFERROR(INDEX(FinancialInputs!$168:$200,MATCH($H57, FinancialInputs!$E$168:$E$200,0),MATCH(AU$3-$G57+1,FinancialInputs!$168:$168,0)),0)*$J57</f>
        <v>0</v>
      </c>
      <c r="AV57" s="173">
        <f>IFERROR(INDEX(FinancialInputs!$168:$200,MATCH($H57, FinancialInputs!$E$168:$E$200,0),MATCH(AV$3-$G57+1,FinancialInputs!$168:$168,0)),0)*$J57</f>
        <v>0</v>
      </c>
      <c r="AW57" s="173">
        <f>IFERROR(INDEX(FinancialInputs!$168:$200,MATCH($H57, FinancialInputs!$E$168:$E$200,0),MATCH(AW$3-$G57+1,FinancialInputs!$168:$168,0)),0)*$J57</f>
        <v>0</v>
      </c>
      <c r="AX57" s="173">
        <f>IFERROR(INDEX(FinancialInputs!$168:$200,MATCH($H57, FinancialInputs!$E$168:$E$200,0),MATCH(AX$3-$G57+1,FinancialInputs!$168:$168,0)),0)*$J57</f>
        <v>0</v>
      </c>
      <c r="AY57" s="173">
        <f>IFERROR(INDEX(FinancialInputs!$168:$200,MATCH($H57, FinancialInputs!$E$168:$E$200,0),MATCH(AY$3-$G57+1,FinancialInputs!$168:$168,0)),0)*$J57</f>
        <v>0</v>
      </c>
      <c r="AZ57" s="173">
        <f>IFERROR(INDEX(FinancialInputs!$168:$200,MATCH($H57, FinancialInputs!$E$168:$E$200,0),MATCH(AZ$3-$G57+1,FinancialInputs!$168:$168,0)),0)*$J57</f>
        <v>0</v>
      </c>
      <c r="BA57" s="173">
        <f>IFERROR(INDEX(FinancialInputs!$168:$200,MATCH($H57, FinancialInputs!$E$168:$E$200,0),MATCH(BA$3-$G57+1,FinancialInputs!$168:$168,0)),0)*$J57</f>
        <v>0</v>
      </c>
      <c r="BB57" s="173">
        <f>IFERROR(INDEX(FinancialInputs!$168:$200,MATCH($H57, FinancialInputs!$E$168:$E$200,0),MATCH(BB$3-$G57+1,FinancialInputs!$168:$168,0)),0)*$J57</f>
        <v>0</v>
      </c>
      <c r="BC57" s="173">
        <f>IFERROR(INDEX(FinancialInputs!$168:$200,MATCH($H57, FinancialInputs!$E$168:$E$200,0),MATCH(BC$3-$G57+1,FinancialInputs!$168:$168,0)),0)*$J57</f>
        <v>0</v>
      </c>
      <c r="BD57" s="173">
        <f>IFERROR(INDEX(FinancialInputs!$168:$200,MATCH($H57, FinancialInputs!$E$168:$E$200,0),MATCH(BD$3-$G57+1,FinancialInputs!$168:$168,0)),0)*$J57</f>
        <v>0</v>
      </c>
      <c r="BE57" s="173">
        <f>IFERROR(INDEX(FinancialInputs!$168:$200,MATCH($H57, FinancialInputs!$E$168:$E$200,0),MATCH(BE$3-$G57+1,FinancialInputs!$168:$168,0)),0)*$J57</f>
        <v>0</v>
      </c>
      <c r="BF57" s="173">
        <f>IFERROR(INDEX(FinancialInputs!$168:$200,MATCH($H57, FinancialInputs!$E$168:$E$200,0),MATCH(BF$3-$G57+1,FinancialInputs!$168:$168,0)),0)*$J57</f>
        <v>0</v>
      </c>
      <c r="BG57" s="173">
        <f>IFERROR(INDEX(FinancialInputs!$168:$200,MATCH($H57, FinancialInputs!$E$168:$E$200,0),MATCH(BG$3-$G57+1,FinancialInputs!$168:$168,0)),0)*$J57</f>
        <v>0</v>
      </c>
      <c r="BH57" s="173">
        <f>IFERROR(INDEX(FinancialInputs!$168:$200,MATCH($H57, FinancialInputs!$E$168:$E$200,0),MATCH(BH$3-$G57+1,FinancialInputs!$168:$168,0)),0)*$J57</f>
        <v>0</v>
      </c>
      <c r="BI57" s="173">
        <f>IFERROR(INDEX(FinancialInputs!$168:$200,MATCH($H57, FinancialInputs!$E$168:$E$200,0),MATCH(BI$3-$G57+1,FinancialInputs!$168:$168,0)),0)*$J57</f>
        <v>0</v>
      </c>
      <c r="BJ57" s="173">
        <f>IFERROR(INDEX(FinancialInputs!$168:$200,MATCH($H57, FinancialInputs!$E$168:$E$200,0),MATCH(BJ$3-$G57+1,FinancialInputs!$168:$168,0)),0)*$J57</f>
        <v>0</v>
      </c>
      <c r="BK57" s="173">
        <f>IFERROR(INDEX(FinancialInputs!$168:$200,MATCH($H57, FinancialInputs!$E$168:$E$200,0),MATCH(BK$3-$G57+1,FinancialInputs!$168:$168,0)),0)*$J57</f>
        <v>0</v>
      </c>
      <c r="BL57" s="173">
        <f>IFERROR(INDEX(FinancialInputs!$168:$200,MATCH($H57, FinancialInputs!$E$168:$E$200,0),MATCH(BL$3-$G57+1,FinancialInputs!$168:$168,0)),0)*$J57</f>
        <v>0</v>
      </c>
      <c r="BM57" s="173">
        <f>IFERROR(INDEX(FinancialInputs!$168:$200,MATCH($H57, FinancialInputs!$E$168:$E$200,0),MATCH(BM$3-$G57+1,FinancialInputs!$168:$168,0)),0)*$J57</f>
        <v>0</v>
      </c>
      <c r="BN57" s="173">
        <f>IFERROR(INDEX(FinancialInputs!$168:$200,MATCH($H57, FinancialInputs!$E$168:$E$200,0),MATCH(BN$3-$G57+1,FinancialInputs!$168:$168,0)),0)*$J57</f>
        <v>0</v>
      </c>
      <c r="BO57" s="173">
        <f>IFERROR(INDEX(FinancialInputs!$168:$200,MATCH($H57, FinancialInputs!$E$168:$E$200,0),MATCH(BO$3-$G57+1,FinancialInputs!$168:$168,0)),0)*$J57</f>
        <v>0</v>
      </c>
      <c r="BP57" s="173">
        <f>IFERROR(INDEX(FinancialInputs!$168:$200,MATCH($H57, FinancialInputs!$E$168:$E$200,0),MATCH(BP$3-$G57+1,FinancialInputs!$168:$168,0)),0)*$J57</f>
        <v>0</v>
      </c>
      <c r="BQ57" s="173">
        <f>IFERROR(INDEX(FinancialInputs!$168:$200,MATCH($H57, FinancialInputs!$E$168:$E$200,0),MATCH(BQ$3-$G57+1,FinancialInputs!$168:$168,0)),0)*$J57</f>
        <v>0</v>
      </c>
      <c r="BR57" s="173">
        <f>IFERROR(INDEX(FinancialInputs!$168:$200,MATCH($H57, FinancialInputs!$E$168:$E$200,0),MATCH(BR$3-$G57+1,FinancialInputs!$168:$168,0)),0)*$J57</f>
        <v>0</v>
      </c>
      <c r="BS57" s="173">
        <f>IFERROR(INDEX(FinancialInputs!$168:$200,MATCH($H57, FinancialInputs!$E$168:$E$200,0),MATCH(BS$3-$G57+1,FinancialInputs!$168:$168,0)),0)*$J57</f>
        <v>0</v>
      </c>
      <c r="BT57" s="173">
        <f>IFERROR(INDEX(FinancialInputs!$168:$200,MATCH($H57, FinancialInputs!$E$168:$E$200,0),MATCH(BT$3-$G57+1,FinancialInputs!$168:$168,0)),0)*$J57</f>
        <v>0</v>
      </c>
      <c r="BU57" s="173">
        <f>IFERROR(INDEX(FinancialInputs!$168:$200,MATCH($H57, FinancialInputs!$E$168:$E$200,0),MATCH(BU$3-$G57+1,FinancialInputs!$168:$168,0)),0)*$J57</f>
        <v>0</v>
      </c>
      <c r="BV57" s="173">
        <f>IFERROR(INDEX(FinancialInputs!$168:$200,MATCH($H57, FinancialInputs!$E$168:$E$200,0),MATCH(BV$3-$G57+1,FinancialInputs!$168:$168,0)),0)*$J57</f>
        <v>0</v>
      </c>
      <c r="BW57" s="173">
        <f>IFERROR(INDEX(FinancialInputs!$168:$200,MATCH($H57, FinancialInputs!$E$168:$E$200,0),MATCH(BW$3-$G57+1,FinancialInputs!$168:$168,0)),0)*$J57</f>
        <v>0</v>
      </c>
      <c r="BX57" s="173">
        <f>IFERROR(INDEX(FinancialInputs!$168:$200,MATCH($H57, FinancialInputs!$E$168:$E$200,0),MATCH(BX$3-$G57+1,FinancialInputs!$168:$168,0)),0)*$J57</f>
        <v>0</v>
      </c>
      <c r="BY57" s="173">
        <f>IFERROR(INDEX(FinancialInputs!$168:$200,MATCH($H57, FinancialInputs!$E$168:$E$200,0),MATCH(BY$3-$G57+1,FinancialInputs!$168:$168,0)),0)*$J57</f>
        <v>0</v>
      </c>
      <c r="BZ57" s="173">
        <f>IFERROR(INDEX(FinancialInputs!$168:$200,MATCH($H57, FinancialInputs!$E$168:$E$200,0),MATCH(BZ$3-$G57+1,FinancialInputs!$168:$168,0)),0)*$J57</f>
        <v>0</v>
      </c>
      <c r="CA57" s="173">
        <f>IFERROR(INDEX(FinancialInputs!$168:$200,MATCH($H57, FinancialInputs!$E$168:$E$200,0),MATCH(CA$3-$G57+1,FinancialInputs!$168:$168,0)),0)*$J57</f>
        <v>0</v>
      </c>
      <c r="CB57" s="173">
        <f>IFERROR(INDEX(FinancialInputs!$168:$200,MATCH($H57, FinancialInputs!$E$168:$E$200,0),MATCH(CB$3-$G57+1,FinancialInputs!$168:$168,0)),0)*$J57</f>
        <v>0</v>
      </c>
      <c r="CC57" s="173">
        <f>IFERROR(INDEX(FinancialInputs!$168:$200,MATCH($H57, FinancialInputs!$E$168:$E$200,0),MATCH(CC$3-$G57+1,FinancialInputs!$168:$168,0)),0)*$J57</f>
        <v>0</v>
      </c>
      <c r="CD57" s="173">
        <f>IFERROR(INDEX(FinancialInputs!$168:$200,MATCH($H57, FinancialInputs!$E$168:$E$200,0),MATCH(CD$3-$G57+1,FinancialInputs!$168:$168,0)),0)*$J57</f>
        <v>0</v>
      </c>
      <c r="CE57" s="173">
        <f>IFERROR(INDEX(FinancialInputs!$168:$200,MATCH($H57, FinancialInputs!$E$168:$E$200,0),MATCH(CE$3-$G57+1,FinancialInputs!$168:$168,0)),0)*$J57</f>
        <v>0</v>
      </c>
      <c r="CF57" s="173">
        <f>IFERROR(INDEX(FinancialInputs!$168:$200,MATCH($H57, FinancialInputs!$E$168:$E$200,0),MATCH(CF$3-$G57+1,FinancialInputs!$168:$168,0)),0)*$J57</f>
        <v>0</v>
      </c>
      <c r="CG57" s="173">
        <f>IFERROR(INDEX(FinancialInputs!$168:$200,MATCH($H57, FinancialInputs!$E$168:$E$200,0),MATCH(CG$3-$G57+1,FinancialInputs!$168:$168,0)),0)*$J57</f>
        <v>0</v>
      </c>
      <c r="CH57" s="173">
        <f>IFERROR(INDEX(FinancialInputs!$168:$200,MATCH($H57, FinancialInputs!$E$168:$E$200,0),MATCH(CH$3-$G57+1,FinancialInputs!$168:$168,0)),0)*$J57</f>
        <v>0</v>
      </c>
      <c r="CI57" s="173">
        <f>IFERROR(INDEX(FinancialInputs!$168:$200,MATCH($H57, FinancialInputs!$E$168:$E$200,0),MATCH(CI$3-$G57+1,FinancialInputs!$168:$168,0)),0)*$J57</f>
        <v>0</v>
      </c>
      <c r="CJ57" s="173">
        <f>IFERROR(INDEX(FinancialInputs!$168:$200,MATCH($H57, FinancialInputs!$E$168:$E$200,0),MATCH(CJ$3-$G57+1,FinancialInputs!$168:$168,0)),0)*$J57</f>
        <v>0</v>
      </c>
      <c r="CK57" s="173">
        <f>IFERROR(INDEX(FinancialInputs!$168:$200,MATCH($H57, FinancialInputs!$E$168:$E$200,0),MATCH(CK$3-$G57+1,FinancialInputs!$168:$168,0)),0)*$J57</f>
        <v>0</v>
      </c>
      <c r="CL57" s="173">
        <f>IFERROR(INDEX(FinancialInputs!$168:$200,MATCH($H57, FinancialInputs!$E$168:$E$200,0),MATCH(CL$3-$G57+1,FinancialInputs!$168:$168,0)),0)*$J57</f>
        <v>0</v>
      </c>
      <c r="CM57" s="173">
        <f>IFERROR(INDEX(FinancialInputs!$168:$200,MATCH($H57, FinancialInputs!$E$168:$E$200,0),MATCH(CM$3-$G57+1,FinancialInputs!$168:$168,0)),0)*$J57</f>
        <v>0</v>
      </c>
      <c r="CN57" s="173">
        <f>IFERROR(INDEX(FinancialInputs!$168:$200,MATCH($H57, FinancialInputs!$E$168:$E$200,0),MATCH(CN$3-$G57+1,FinancialInputs!$168:$168,0)),0)*$J57</f>
        <v>0</v>
      </c>
      <c r="CO57" s="173">
        <f>IFERROR(INDEX(FinancialInputs!$168:$200,MATCH($H57, FinancialInputs!$E$168:$E$200,0),MATCH(CO$3-$G57+1,FinancialInputs!$168:$168,0)),0)*$J57</f>
        <v>0</v>
      </c>
      <c r="CP57" s="173">
        <f>IFERROR(INDEX(FinancialInputs!$168:$200,MATCH($H57, FinancialInputs!$E$168:$E$200,0),MATCH(CP$3-$G57+1,FinancialInputs!$168:$168,0)),0)*$J57</f>
        <v>0</v>
      </c>
      <c r="CQ57" s="173">
        <f>IFERROR(INDEX(FinancialInputs!$168:$200,MATCH($H57, FinancialInputs!$E$168:$E$200,0),MATCH(CQ$3-$G57+1,FinancialInputs!$168:$168,0)),0)*$J57</f>
        <v>0</v>
      </c>
      <c r="CR57" s="173">
        <f>IFERROR(INDEX(FinancialInputs!$168:$200,MATCH($H57, FinancialInputs!$E$168:$E$200,0),MATCH(CR$3-$G57+1,FinancialInputs!$168:$168,0)),0)*$J57</f>
        <v>0</v>
      </c>
      <c r="CS57" s="173">
        <f>IFERROR(INDEX(FinancialInputs!$168:$200,MATCH($H57, FinancialInputs!$E$168:$E$200,0),MATCH(CS$3-$G57+1,FinancialInputs!$168:$168,0)),0)*$J57</f>
        <v>0</v>
      </c>
      <c r="CT57" s="173">
        <f>IFERROR(INDEX(FinancialInputs!$168:$200,MATCH($H57, FinancialInputs!$E$168:$E$200,0),MATCH(CT$3-$G57+1,FinancialInputs!$168:$168,0)),0)*$J57</f>
        <v>0</v>
      </c>
      <c r="CU57" s="173">
        <f>IFERROR(INDEX(FinancialInputs!$168:$200,MATCH($H57, FinancialInputs!$E$168:$E$200,0),MATCH(CU$3-$G57+1,FinancialInputs!$168:$168,0)),0)*$J57</f>
        <v>0</v>
      </c>
      <c r="CV57" s="173">
        <f>IFERROR(INDEX(FinancialInputs!$168:$200,MATCH($H57, FinancialInputs!$E$168:$E$200,0),MATCH(CV$3-$G57+1,FinancialInputs!$168:$168,0)),0)*$J57</f>
        <v>0</v>
      </c>
      <c r="CW57" s="135" t="b">
        <f t="shared" si="12"/>
        <v>1</v>
      </c>
      <c r="CX57" s="24"/>
      <c r="CY57" s="24"/>
      <c r="CZ57" s="24"/>
    </row>
    <row r="58" spans="2:104">
      <c r="B58" s="24"/>
      <c r="C58" s="24"/>
      <c r="D58" s="24"/>
      <c r="E58" s="1" t="s">
        <v>547</v>
      </c>
      <c r="F58" s="24"/>
      <c r="G58" s="99" t="e">
        <f t="shared" si="13"/>
        <v>#N/A</v>
      </c>
      <c r="H58" s="1" t="e">
        <f>IF((YEAR(Scenarios!$J$41)+1)&lt;G58,"","SLN"&amp;MIN(YEAR(Scenarios!$J$41)-G58+2,15))</f>
        <v>#NUM!</v>
      </c>
      <c r="I58" s="24"/>
      <c r="J58" s="416" cm="1">
        <f t="array" ref="J58">IFERROR(INDEX(Capitalisation!$192:$192,,MATCH(G58,Expenditure!$3:$3,0)),0)</f>
        <v>0</v>
      </c>
      <c r="K58" s="33"/>
      <c r="L58" s="173">
        <f>IFERROR(INDEX(FinancialInputs!$168:$200,MATCH($H58, FinancialInputs!$E$168:$E$200,0),MATCH(L$3-$G58+1,FinancialInputs!$168:$168,0)),0)*$J58</f>
        <v>0</v>
      </c>
      <c r="M58" s="173">
        <f>IFERROR(INDEX(FinancialInputs!$168:$200,MATCH($H58, FinancialInputs!$E$168:$E$200,0),MATCH(M$3-$G58+1,FinancialInputs!$168:$168,0)),0)*$J58</f>
        <v>0</v>
      </c>
      <c r="N58" s="173">
        <f>IFERROR(INDEX(FinancialInputs!$168:$200,MATCH($H58, FinancialInputs!$E$168:$E$200,0),MATCH(N$3-$G58+1,FinancialInputs!$168:$168,0)),0)*$J58</f>
        <v>0</v>
      </c>
      <c r="O58" s="173">
        <f>IFERROR(INDEX(FinancialInputs!$168:$200,MATCH($H58, FinancialInputs!$E$168:$E$200,0),MATCH(O$3-$G58+1,FinancialInputs!$168:$168,0)),0)*$J58</f>
        <v>0</v>
      </c>
      <c r="P58" s="173">
        <f>IFERROR(INDEX(FinancialInputs!$168:$200,MATCH($H58, FinancialInputs!$E$168:$E$200,0),MATCH(P$3-$G58+1,FinancialInputs!$168:$168,0)),0)*$J58</f>
        <v>0</v>
      </c>
      <c r="Q58" s="173">
        <f>IFERROR(INDEX(FinancialInputs!$168:$200,MATCH($H58, FinancialInputs!$E$168:$E$200,0),MATCH(Q$3-$G58+1,FinancialInputs!$168:$168,0)),0)*$J58</f>
        <v>0</v>
      </c>
      <c r="R58" s="173">
        <f>IFERROR(INDEX(FinancialInputs!$168:$200,MATCH($H58, FinancialInputs!$E$168:$E$200,0),MATCH(R$3-$G58+1,FinancialInputs!$168:$168,0)),0)*$J58</f>
        <v>0</v>
      </c>
      <c r="S58" s="173">
        <f>IFERROR(INDEX(FinancialInputs!$168:$200,MATCH($H58, FinancialInputs!$E$168:$E$200,0),MATCH(S$3-$G58+1,FinancialInputs!$168:$168,0)),0)*$J58</f>
        <v>0</v>
      </c>
      <c r="T58" s="173">
        <f>IFERROR(INDEX(FinancialInputs!$168:$200,MATCH($H58, FinancialInputs!$E$168:$E$200,0),MATCH(T$3-$G58+1,FinancialInputs!$168:$168,0)),0)*$J58</f>
        <v>0</v>
      </c>
      <c r="U58" s="173">
        <f>IFERROR(INDEX(FinancialInputs!$168:$200,MATCH($H58, FinancialInputs!$E$168:$E$200,0),MATCH(U$3-$G58+1,FinancialInputs!$168:$168,0)),0)*$J58</f>
        <v>0</v>
      </c>
      <c r="V58" s="173">
        <f>IFERROR(INDEX(FinancialInputs!$168:$200,MATCH($H58, FinancialInputs!$E$168:$E$200,0),MATCH(V$3-$G58+1,FinancialInputs!$168:$168,0)),0)*$J58</f>
        <v>0</v>
      </c>
      <c r="W58" s="173">
        <f>IFERROR(INDEX(FinancialInputs!$168:$200,MATCH($H58, FinancialInputs!$E$168:$E$200,0),MATCH(W$3-$G58+1,FinancialInputs!$168:$168,0)),0)*$J58</f>
        <v>0</v>
      </c>
      <c r="X58" s="173">
        <f>IFERROR(INDEX(FinancialInputs!$168:$200,MATCH($H58, FinancialInputs!$E$168:$E$200,0),MATCH(X$3-$G58+1,FinancialInputs!$168:$168,0)),0)*$J58</f>
        <v>0</v>
      </c>
      <c r="Y58" s="173">
        <f>IFERROR(INDEX(FinancialInputs!$168:$200,MATCH($H58, FinancialInputs!$E$168:$E$200,0),MATCH(Y$3-$G58+1,FinancialInputs!$168:$168,0)),0)*$J58</f>
        <v>0</v>
      </c>
      <c r="Z58" s="173">
        <f>IFERROR(INDEX(FinancialInputs!$168:$200,MATCH($H58, FinancialInputs!$E$168:$E$200,0),MATCH(Z$3-$G58+1,FinancialInputs!$168:$168,0)),0)*$J58</f>
        <v>0</v>
      </c>
      <c r="AA58" s="173">
        <f>IFERROR(INDEX(FinancialInputs!$168:$200,MATCH($H58, FinancialInputs!$E$168:$E$200,0),MATCH(AA$3-$G58+1,FinancialInputs!$168:$168,0)),0)*$J58</f>
        <v>0</v>
      </c>
      <c r="AB58" s="173">
        <f>IFERROR(INDEX(FinancialInputs!$168:$200,MATCH($H58, FinancialInputs!$E$168:$E$200,0),MATCH(AB$3-$G58+1,FinancialInputs!$168:$168,0)),0)*$J58</f>
        <v>0</v>
      </c>
      <c r="AC58" s="173">
        <f>IFERROR(INDEX(FinancialInputs!$168:$200,MATCH($H58, FinancialInputs!$E$168:$E$200,0),MATCH(AC$3-$G58+1,FinancialInputs!$168:$168,0)),0)*$J58</f>
        <v>0</v>
      </c>
      <c r="AD58" s="173">
        <f>IFERROR(INDEX(FinancialInputs!$168:$200,MATCH($H58, FinancialInputs!$E$168:$E$200,0),MATCH(AD$3-$G58+1,FinancialInputs!$168:$168,0)),0)*$J58</f>
        <v>0</v>
      </c>
      <c r="AE58" s="173">
        <f>IFERROR(INDEX(FinancialInputs!$168:$200,MATCH($H58, FinancialInputs!$E$168:$E$200,0),MATCH(AE$3-$G58+1,FinancialInputs!$168:$168,0)),0)*$J58</f>
        <v>0</v>
      </c>
      <c r="AF58" s="173">
        <f>IFERROR(INDEX(FinancialInputs!$168:$200,MATCH($H58, FinancialInputs!$E$168:$E$200,0),MATCH(AF$3-$G58+1,FinancialInputs!$168:$168,0)),0)*$J58</f>
        <v>0</v>
      </c>
      <c r="AG58" s="173">
        <f>IFERROR(INDEX(FinancialInputs!$168:$200,MATCH($H58, FinancialInputs!$E$168:$E$200,0),MATCH(AG$3-$G58+1,FinancialInputs!$168:$168,0)),0)*$J58</f>
        <v>0</v>
      </c>
      <c r="AH58" s="173">
        <f>IFERROR(INDEX(FinancialInputs!$168:$200,MATCH($H58, FinancialInputs!$E$168:$E$200,0),MATCH(AH$3-$G58+1,FinancialInputs!$168:$168,0)),0)*$J58</f>
        <v>0</v>
      </c>
      <c r="AI58" s="173">
        <f>IFERROR(INDEX(FinancialInputs!$168:$200,MATCH($H58, FinancialInputs!$E$168:$E$200,0),MATCH(AI$3-$G58+1,FinancialInputs!$168:$168,0)),0)*$J58</f>
        <v>0</v>
      </c>
      <c r="AJ58" s="173">
        <f>IFERROR(INDEX(FinancialInputs!$168:$200,MATCH($H58, FinancialInputs!$E$168:$E$200,0),MATCH(AJ$3-$G58+1,FinancialInputs!$168:$168,0)),0)*$J58</f>
        <v>0</v>
      </c>
      <c r="AK58" s="173">
        <f>IFERROR(INDEX(FinancialInputs!$168:$200,MATCH($H58, FinancialInputs!$E$168:$E$200,0),MATCH(AK$3-$G58+1,FinancialInputs!$168:$168,0)),0)*$J58</f>
        <v>0</v>
      </c>
      <c r="AL58" s="173">
        <f>IFERROR(INDEX(FinancialInputs!$168:$200,MATCH($H58, FinancialInputs!$E$168:$E$200,0),MATCH(AL$3-$G58+1,FinancialInputs!$168:$168,0)),0)*$J58</f>
        <v>0</v>
      </c>
      <c r="AM58" s="173">
        <f>IFERROR(INDEX(FinancialInputs!$168:$200,MATCH($H58, FinancialInputs!$E$168:$E$200,0),MATCH(AM$3-$G58+1,FinancialInputs!$168:$168,0)),0)*$J58</f>
        <v>0</v>
      </c>
      <c r="AN58" s="173">
        <f>IFERROR(INDEX(FinancialInputs!$168:$200,MATCH($H58, FinancialInputs!$E$168:$E$200,0),MATCH(AN$3-$G58+1,FinancialInputs!$168:$168,0)),0)*$J58</f>
        <v>0</v>
      </c>
      <c r="AO58" s="173">
        <f>IFERROR(INDEX(FinancialInputs!$168:$200,MATCH($H58, FinancialInputs!$E$168:$E$200,0),MATCH(AO$3-$G58+1,FinancialInputs!$168:$168,0)),0)*$J58</f>
        <v>0</v>
      </c>
      <c r="AP58" s="173">
        <f>IFERROR(INDEX(FinancialInputs!$168:$200,MATCH($H58, FinancialInputs!$E$168:$E$200,0),MATCH(AP$3-$G58+1,FinancialInputs!$168:$168,0)),0)*$J58</f>
        <v>0</v>
      </c>
      <c r="AQ58" s="173">
        <f>IFERROR(INDEX(FinancialInputs!$168:$200,MATCH($H58, FinancialInputs!$E$168:$E$200,0),MATCH(AQ$3-$G58+1,FinancialInputs!$168:$168,0)),0)*$J58</f>
        <v>0</v>
      </c>
      <c r="AR58" s="173">
        <f>IFERROR(INDEX(FinancialInputs!$168:$200,MATCH($H58, FinancialInputs!$E$168:$E$200,0),MATCH(AR$3-$G58+1,FinancialInputs!$168:$168,0)),0)*$J58</f>
        <v>0</v>
      </c>
      <c r="AS58" s="173">
        <f>IFERROR(INDEX(FinancialInputs!$168:$200,MATCH($H58, FinancialInputs!$E$168:$E$200,0),MATCH(AS$3-$G58+1,FinancialInputs!$168:$168,0)),0)*$J58</f>
        <v>0</v>
      </c>
      <c r="AT58" s="173">
        <f>IFERROR(INDEX(FinancialInputs!$168:$200,MATCH($H58, FinancialInputs!$E$168:$E$200,0),MATCH(AT$3-$G58+1,FinancialInputs!$168:$168,0)),0)*$J58</f>
        <v>0</v>
      </c>
      <c r="AU58" s="173">
        <f>IFERROR(INDEX(FinancialInputs!$168:$200,MATCH($H58, FinancialInputs!$E$168:$E$200,0),MATCH(AU$3-$G58+1,FinancialInputs!$168:$168,0)),0)*$J58</f>
        <v>0</v>
      </c>
      <c r="AV58" s="173">
        <f>IFERROR(INDEX(FinancialInputs!$168:$200,MATCH($H58, FinancialInputs!$E$168:$E$200,0),MATCH(AV$3-$G58+1,FinancialInputs!$168:$168,0)),0)*$J58</f>
        <v>0</v>
      </c>
      <c r="AW58" s="173">
        <f>IFERROR(INDEX(FinancialInputs!$168:$200,MATCH($H58, FinancialInputs!$E$168:$E$200,0),MATCH(AW$3-$G58+1,FinancialInputs!$168:$168,0)),0)*$J58</f>
        <v>0</v>
      </c>
      <c r="AX58" s="173">
        <f>IFERROR(INDEX(FinancialInputs!$168:$200,MATCH($H58, FinancialInputs!$E$168:$E$200,0),MATCH(AX$3-$G58+1,FinancialInputs!$168:$168,0)),0)*$J58</f>
        <v>0</v>
      </c>
      <c r="AY58" s="173">
        <f>IFERROR(INDEX(FinancialInputs!$168:$200,MATCH($H58, FinancialInputs!$E$168:$E$200,0),MATCH(AY$3-$G58+1,FinancialInputs!$168:$168,0)),0)*$J58</f>
        <v>0</v>
      </c>
      <c r="AZ58" s="173">
        <f>IFERROR(INDEX(FinancialInputs!$168:$200,MATCH($H58, FinancialInputs!$E$168:$E$200,0),MATCH(AZ$3-$G58+1,FinancialInputs!$168:$168,0)),0)*$J58</f>
        <v>0</v>
      </c>
      <c r="BA58" s="173">
        <f>IFERROR(INDEX(FinancialInputs!$168:$200,MATCH($H58, FinancialInputs!$E$168:$E$200,0),MATCH(BA$3-$G58+1,FinancialInputs!$168:$168,0)),0)*$J58</f>
        <v>0</v>
      </c>
      <c r="BB58" s="173">
        <f>IFERROR(INDEX(FinancialInputs!$168:$200,MATCH($H58, FinancialInputs!$E$168:$E$200,0),MATCH(BB$3-$G58+1,FinancialInputs!$168:$168,0)),0)*$J58</f>
        <v>0</v>
      </c>
      <c r="BC58" s="173">
        <f>IFERROR(INDEX(FinancialInputs!$168:$200,MATCH($H58, FinancialInputs!$E$168:$E$200,0),MATCH(BC$3-$G58+1,FinancialInputs!$168:$168,0)),0)*$J58</f>
        <v>0</v>
      </c>
      <c r="BD58" s="173">
        <f>IFERROR(INDEX(FinancialInputs!$168:$200,MATCH($H58, FinancialInputs!$E$168:$E$200,0),MATCH(BD$3-$G58+1,FinancialInputs!$168:$168,0)),0)*$J58</f>
        <v>0</v>
      </c>
      <c r="BE58" s="173">
        <f>IFERROR(INDEX(FinancialInputs!$168:$200,MATCH($H58, FinancialInputs!$E$168:$E$200,0),MATCH(BE$3-$G58+1,FinancialInputs!$168:$168,0)),0)*$J58</f>
        <v>0</v>
      </c>
      <c r="BF58" s="173">
        <f>IFERROR(INDEX(FinancialInputs!$168:$200,MATCH($H58, FinancialInputs!$E$168:$E$200,0),MATCH(BF$3-$G58+1,FinancialInputs!$168:$168,0)),0)*$J58</f>
        <v>0</v>
      </c>
      <c r="BG58" s="173">
        <f>IFERROR(INDEX(FinancialInputs!$168:$200,MATCH($H58, FinancialInputs!$E$168:$E$200,0),MATCH(BG$3-$G58+1,FinancialInputs!$168:$168,0)),0)*$J58</f>
        <v>0</v>
      </c>
      <c r="BH58" s="173">
        <f>IFERROR(INDEX(FinancialInputs!$168:$200,MATCH($H58, FinancialInputs!$E$168:$E$200,0),MATCH(BH$3-$G58+1,FinancialInputs!$168:$168,0)),0)*$J58</f>
        <v>0</v>
      </c>
      <c r="BI58" s="173">
        <f>IFERROR(INDEX(FinancialInputs!$168:$200,MATCH($H58, FinancialInputs!$E$168:$E$200,0),MATCH(BI$3-$G58+1,FinancialInputs!$168:$168,0)),0)*$J58</f>
        <v>0</v>
      </c>
      <c r="BJ58" s="173">
        <f>IFERROR(INDEX(FinancialInputs!$168:$200,MATCH($H58, FinancialInputs!$E$168:$E$200,0),MATCH(BJ$3-$G58+1,FinancialInputs!$168:$168,0)),0)*$J58</f>
        <v>0</v>
      </c>
      <c r="BK58" s="173">
        <f>IFERROR(INDEX(FinancialInputs!$168:$200,MATCH($H58, FinancialInputs!$E$168:$E$200,0),MATCH(BK$3-$G58+1,FinancialInputs!$168:$168,0)),0)*$J58</f>
        <v>0</v>
      </c>
      <c r="BL58" s="173">
        <f>IFERROR(INDEX(FinancialInputs!$168:$200,MATCH($H58, FinancialInputs!$E$168:$E$200,0),MATCH(BL$3-$G58+1,FinancialInputs!$168:$168,0)),0)*$J58</f>
        <v>0</v>
      </c>
      <c r="BM58" s="173">
        <f>IFERROR(INDEX(FinancialInputs!$168:$200,MATCH($H58, FinancialInputs!$E$168:$E$200,0),MATCH(BM$3-$G58+1,FinancialInputs!$168:$168,0)),0)*$J58</f>
        <v>0</v>
      </c>
      <c r="BN58" s="173">
        <f>IFERROR(INDEX(FinancialInputs!$168:$200,MATCH($H58, FinancialInputs!$E$168:$E$200,0),MATCH(BN$3-$G58+1,FinancialInputs!$168:$168,0)),0)*$J58</f>
        <v>0</v>
      </c>
      <c r="BO58" s="173">
        <f>IFERROR(INDEX(FinancialInputs!$168:$200,MATCH($H58, FinancialInputs!$E$168:$E$200,0),MATCH(BO$3-$G58+1,FinancialInputs!$168:$168,0)),0)*$J58</f>
        <v>0</v>
      </c>
      <c r="BP58" s="173">
        <f>IFERROR(INDEX(FinancialInputs!$168:$200,MATCH($H58, FinancialInputs!$E$168:$E$200,0),MATCH(BP$3-$G58+1,FinancialInputs!$168:$168,0)),0)*$J58</f>
        <v>0</v>
      </c>
      <c r="BQ58" s="173">
        <f>IFERROR(INDEX(FinancialInputs!$168:$200,MATCH($H58, FinancialInputs!$E$168:$E$200,0),MATCH(BQ$3-$G58+1,FinancialInputs!$168:$168,0)),0)*$J58</f>
        <v>0</v>
      </c>
      <c r="BR58" s="173">
        <f>IFERROR(INDEX(FinancialInputs!$168:$200,MATCH($H58, FinancialInputs!$E$168:$E$200,0),MATCH(BR$3-$G58+1,FinancialInputs!$168:$168,0)),0)*$J58</f>
        <v>0</v>
      </c>
      <c r="BS58" s="173">
        <f>IFERROR(INDEX(FinancialInputs!$168:$200,MATCH($H58, FinancialInputs!$E$168:$E$200,0),MATCH(BS$3-$G58+1,FinancialInputs!$168:$168,0)),0)*$J58</f>
        <v>0</v>
      </c>
      <c r="BT58" s="173">
        <f>IFERROR(INDEX(FinancialInputs!$168:$200,MATCH($H58, FinancialInputs!$E$168:$E$200,0),MATCH(BT$3-$G58+1,FinancialInputs!$168:$168,0)),0)*$J58</f>
        <v>0</v>
      </c>
      <c r="BU58" s="173">
        <f>IFERROR(INDEX(FinancialInputs!$168:$200,MATCH($H58, FinancialInputs!$E$168:$E$200,0),MATCH(BU$3-$G58+1,FinancialInputs!$168:$168,0)),0)*$J58</f>
        <v>0</v>
      </c>
      <c r="BV58" s="173">
        <f>IFERROR(INDEX(FinancialInputs!$168:$200,MATCH($H58, FinancialInputs!$E$168:$E$200,0),MATCH(BV$3-$G58+1,FinancialInputs!$168:$168,0)),0)*$J58</f>
        <v>0</v>
      </c>
      <c r="BW58" s="173">
        <f>IFERROR(INDEX(FinancialInputs!$168:$200,MATCH($H58, FinancialInputs!$E$168:$E$200,0),MATCH(BW$3-$G58+1,FinancialInputs!$168:$168,0)),0)*$J58</f>
        <v>0</v>
      </c>
      <c r="BX58" s="173">
        <f>IFERROR(INDEX(FinancialInputs!$168:$200,MATCH($H58, FinancialInputs!$E$168:$E$200,0),MATCH(BX$3-$G58+1,FinancialInputs!$168:$168,0)),0)*$J58</f>
        <v>0</v>
      </c>
      <c r="BY58" s="173">
        <f>IFERROR(INDEX(FinancialInputs!$168:$200,MATCH($H58, FinancialInputs!$E$168:$E$200,0),MATCH(BY$3-$G58+1,FinancialInputs!$168:$168,0)),0)*$J58</f>
        <v>0</v>
      </c>
      <c r="BZ58" s="173">
        <f>IFERROR(INDEX(FinancialInputs!$168:$200,MATCH($H58, FinancialInputs!$E$168:$E$200,0),MATCH(BZ$3-$G58+1,FinancialInputs!$168:$168,0)),0)*$J58</f>
        <v>0</v>
      </c>
      <c r="CA58" s="173">
        <f>IFERROR(INDEX(FinancialInputs!$168:$200,MATCH($H58, FinancialInputs!$E$168:$E$200,0),MATCH(CA$3-$G58+1,FinancialInputs!$168:$168,0)),0)*$J58</f>
        <v>0</v>
      </c>
      <c r="CB58" s="173">
        <f>IFERROR(INDEX(FinancialInputs!$168:$200,MATCH($H58, FinancialInputs!$E$168:$E$200,0),MATCH(CB$3-$G58+1,FinancialInputs!$168:$168,0)),0)*$J58</f>
        <v>0</v>
      </c>
      <c r="CC58" s="173">
        <f>IFERROR(INDEX(FinancialInputs!$168:$200,MATCH($H58, FinancialInputs!$E$168:$E$200,0),MATCH(CC$3-$G58+1,FinancialInputs!$168:$168,0)),0)*$J58</f>
        <v>0</v>
      </c>
      <c r="CD58" s="173">
        <f>IFERROR(INDEX(FinancialInputs!$168:$200,MATCH($H58, FinancialInputs!$E$168:$E$200,0),MATCH(CD$3-$G58+1,FinancialInputs!$168:$168,0)),0)*$J58</f>
        <v>0</v>
      </c>
      <c r="CE58" s="173">
        <f>IFERROR(INDEX(FinancialInputs!$168:$200,MATCH($H58, FinancialInputs!$E$168:$E$200,0),MATCH(CE$3-$G58+1,FinancialInputs!$168:$168,0)),0)*$J58</f>
        <v>0</v>
      </c>
      <c r="CF58" s="173">
        <f>IFERROR(INDEX(FinancialInputs!$168:$200,MATCH($H58, FinancialInputs!$E$168:$E$200,0),MATCH(CF$3-$G58+1,FinancialInputs!$168:$168,0)),0)*$J58</f>
        <v>0</v>
      </c>
      <c r="CG58" s="173">
        <f>IFERROR(INDEX(FinancialInputs!$168:$200,MATCH($H58, FinancialInputs!$E$168:$E$200,0),MATCH(CG$3-$G58+1,FinancialInputs!$168:$168,0)),0)*$J58</f>
        <v>0</v>
      </c>
      <c r="CH58" s="173">
        <f>IFERROR(INDEX(FinancialInputs!$168:$200,MATCH($H58, FinancialInputs!$E$168:$E$200,0),MATCH(CH$3-$G58+1,FinancialInputs!$168:$168,0)),0)*$J58</f>
        <v>0</v>
      </c>
      <c r="CI58" s="173">
        <f>IFERROR(INDEX(FinancialInputs!$168:$200,MATCH($H58, FinancialInputs!$E$168:$E$200,0),MATCH(CI$3-$G58+1,FinancialInputs!$168:$168,0)),0)*$J58</f>
        <v>0</v>
      </c>
      <c r="CJ58" s="173">
        <f>IFERROR(INDEX(FinancialInputs!$168:$200,MATCH($H58, FinancialInputs!$E$168:$E$200,0),MATCH(CJ$3-$G58+1,FinancialInputs!$168:$168,0)),0)*$J58</f>
        <v>0</v>
      </c>
      <c r="CK58" s="173">
        <f>IFERROR(INDEX(FinancialInputs!$168:$200,MATCH($H58, FinancialInputs!$E$168:$E$200,0),MATCH(CK$3-$G58+1,FinancialInputs!$168:$168,0)),0)*$J58</f>
        <v>0</v>
      </c>
      <c r="CL58" s="173">
        <f>IFERROR(INDEX(FinancialInputs!$168:$200,MATCH($H58, FinancialInputs!$E$168:$E$200,0),MATCH(CL$3-$G58+1,FinancialInputs!$168:$168,0)),0)*$J58</f>
        <v>0</v>
      </c>
      <c r="CM58" s="173">
        <f>IFERROR(INDEX(FinancialInputs!$168:$200,MATCH($H58, FinancialInputs!$E$168:$E$200,0),MATCH(CM$3-$G58+1,FinancialInputs!$168:$168,0)),0)*$J58</f>
        <v>0</v>
      </c>
      <c r="CN58" s="173">
        <f>IFERROR(INDEX(FinancialInputs!$168:$200,MATCH($H58, FinancialInputs!$E$168:$E$200,0),MATCH(CN$3-$G58+1,FinancialInputs!$168:$168,0)),0)*$J58</f>
        <v>0</v>
      </c>
      <c r="CO58" s="173">
        <f>IFERROR(INDEX(FinancialInputs!$168:$200,MATCH($H58, FinancialInputs!$E$168:$E$200,0),MATCH(CO$3-$G58+1,FinancialInputs!$168:$168,0)),0)*$J58</f>
        <v>0</v>
      </c>
      <c r="CP58" s="173">
        <f>IFERROR(INDEX(FinancialInputs!$168:$200,MATCH($H58, FinancialInputs!$E$168:$E$200,0),MATCH(CP$3-$G58+1,FinancialInputs!$168:$168,0)),0)*$J58</f>
        <v>0</v>
      </c>
      <c r="CQ58" s="173">
        <f>IFERROR(INDEX(FinancialInputs!$168:$200,MATCH($H58, FinancialInputs!$E$168:$E$200,0),MATCH(CQ$3-$G58+1,FinancialInputs!$168:$168,0)),0)*$J58</f>
        <v>0</v>
      </c>
      <c r="CR58" s="173">
        <f>IFERROR(INDEX(FinancialInputs!$168:$200,MATCH($H58, FinancialInputs!$E$168:$E$200,0),MATCH(CR$3-$G58+1,FinancialInputs!$168:$168,0)),0)*$J58</f>
        <v>0</v>
      </c>
      <c r="CS58" s="173">
        <f>IFERROR(INDEX(FinancialInputs!$168:$200,MATCH($H58, FinancialInputs!$E$168:$E$200,0),MATCH(CS$3-$G58+1,FinancialInputs!$168:$168,0)),0)*$J58</f>
        <v>0</v>
      </c>
      <c r="CT58" s="173">
        <f>IFERROR(INDEX(FinancialInputs!$168:$200,MATCH($H58, FinancialInputs!$E$168:$E$200,0),MATCH(CT$3-$G58+1,FinancialInputs!$168:$168,0)),0)*$J58</f>
        <v>0</v>
      </c>
      <c r="CU58" s="173">
        <f>IFERROR(INDEX(FinancialInputs!$168:$200,MATCH($H58, FinancialInputs!$E$168:$E$200,0),MATCH(CU$3-$G58+1,FinancialInputs!$168:$168,0)),0)*$J58</f>
        <v>0</v>
      </c>
      <c r="CV58" s="173">
        <f>IFERROR(INDEX(FinancialInputs!$168:$200,MATCH($H58, FinancialInputs!$E$168:$E$200,0),MATCH(CV$3-$G58+1,FinancialInputs!$168:$168,0)),0)*$J58</f>
        <v>0</v>
      </c>
      <c r="CW58" s="135" t="b">
        <f t="shared" si="12"/>
        <v>1</v>
      </c>
      <c r="CX58" s="24"/>
      <c r="CY58" s="24"/>
      <c r="CZ58" s="24"/>
    </row>
    <row r="59" spans="2:104">
      <c r="B59" s="24"/>
      <c r="C59" s="24"/>
      <c r="D59" s="24"/>
      <c r="E59" s="1" t="s">
        <v>547</v>
      </c>
      <c r="F59" s="24"/>
      <c r="G59" s="99" t="e">
        <f t="shared" si="13"/>
        <v>#N/A</v>
      </c>
      <c r="H59" s="1" t="e">
        <f>IF((YEAR(Scenarios!$J$41)+1)&lt;G59,"","SLN"&amp;MIN(YEAR(Scenarios!$J$41)-G59+2,15))</f>
        <v>#NUM!</v>
      </c>
      <c r="I59" s="24"/>
      <c r="J59" s="416" cm="1">
        <f t="array" ref="J59">IFERROR(INDEX(Capitalisation!$192:$192,,MATCH(G59,Expenditure!$3:$3,0)),0)</f>
        <v>0</v>
      </c>
      <c r="K59" s="33"/>
      <c r="L59" s="173">
        <f>IFERROR(INDEX(FinancialInputs!$168:$200,MATCH($H59, FinancialInputs!$E$168:$E$200,0),MATCH(L$3-$G59+1,FinancialInputs!$168:$168,0)),0)*$J59</f>
        <v>0</v>
      </c>
      <c r="M59" s="173">
        <f>IFERROR(INDEX(FinancialInputs!$168:$200,MATCH($H59, FinancialInputs!$E$168:$E$200,0),MATCH(M$3-$G59+1,FinancialInputs!$168:$168,0)),0)*$J59</f>
        <v>0</v>
      </c>
      <c r="N59" s="173">
        <f>IFERROR(INDEX(FinancialInputs!$168:$200,MATCH($H59, FinancialInputs!$E$168:$E$200,0),MATCH(N$3-$G59+1,FinancialInputs!$168:$168,0)),0)*$J59</f>
        <v>0</v>
      </c>
      <c r="O59" s="173">
        <f>IFERROR(INDEX(FinancialInputs!$168:$200,MATCH($H59, FinancialInputs!$E$168:$E$200,0),MATCH(O$3-$G59+1,FinancialInputs!$168:$168,0)),0)*$J59</f>
        <v>0</v>
      </c>
      <c r="P59" s="173">
        <f>IFERROR(INDEX(FinancialInputs!$168:$200,MATCH($H59, FinancialInputs!$E$168:$E$200,0),MATCH(P$3-$G59+1,FinancialInputs!$168:$168,0)),0)*$J59</f>
        <v>0</v>
      </c>
      <c r="Q59" s="173">
        <f>IFERROR(INDEX(FinancialInputs!$168:$200,MATCH($H59, FinancialInputs!$E$168:$E$200,0),MATCH(Q$3-$G59+1,FinancialInputs!$168:$168,0)),0)*$J59</f>
        <v>0</v>
      </c>
      <c r="R59" s="173">
        <f>IFERROR(INDEX(FinancialInputs!$168:$200,MATCH($H59, FinancialInputs!$E$168:$E$200,0),MATCH(R$3-$G59+1,FinancialInputs!$168:$168,0)),0)*$J59</f>
        <v>0</v>
      </c>
      <c r="S59" s="173">
        <f>IFERROR(INDEX(FinancialInputs!$168:$200,MATCH($H59, FinancialInputs!$E$168:$E$200,0),MATCH(S$3-$G59+1,FinancialInputs!$168:$168,0)),0)*$J59</f>
        <v>0</v>
      </c>
      <c r="T59" s="173">
        <f>IFERROR(INDEX(FinancialInputs!$168:$200,MATCH($H59, FinancialInputs!$E$168:$E$200,0),MATCH(T$3-$G59+1,FinancialInputs!$168:$168,0)),0)*$J59</f>
        <v>0</v>
      </c>
      <c r="U59" s="173">
        <f>IFERROR(INDEX(FinancialInputs!$168:$200,MATCH($H59, FinancialInputs!$E$168:$E$200,0),MATCH(U$3-$G59+1,FinancialInputs!$168:$168,0)),0)*$J59</f>
        <v>0</v>
      </c>
      <c r="V59" s="173">
        <f>IFERROR(INDEX(FinancialInputs!$168:$200,MATCH($H59, FinancialInputs!$E$168:$E$200,0),MATCH(V$3-$G59+1,FinancialInputs!$168:$168,0)),0)*$J59</f>
        <v>0</v>
      </c>
      <c r="W59" s="173">
        <f>IFERROR(INDEX(FinancialInputs!$168:$200,MATCH($H59, FinancialInputs!$E$168:$E$200,0),MATCH(W$3-$G59+1,FinancialInputs!$168:$168,0)),0)*$J59</f>
        <v>0</v>
      </c>
      <c r="X59" s="173">
        <f>IFERROR(INDEX(FinancialInputs!$168:$200,MATCH($H59, FinancialInputs!$E$168:$E$200,0),MATCH(X$3-$G59+1,FinancialInputs!$168:$168,0)),0)*$J59</f>
        <v>0</v>
      </c>
      <c r="Y59" s="173">
        <f>IFERROR(INDEX(FinancialInputs!$168:$200,MATCH($H59, FinancialInputs!$E$168:$E$200,0),MATCH(Y$3-$G59+1,FinancialInputs!$168:$168,0)),0)*$J59</f>
        <v>0</v>
      </c>
      <c r="Z59" s="173">
        <f>IFERROR(INDEX(FinancialInputs!$168:$200,MATCH($H59, FinancialInputs!$E$168:$E$200,0),MATCH(Z$3-$G59+1,FinancialInputs!$168:$168,0)),0)*$J59</f>
        <v>0</v>
      </c>
      <c r="AA59" s="173">
        <f>IFERROR(INDEX(FinancialInputs!$168:$200,MATCH($H59, FinancialInputs!$E$168:$E$200,0),MATCH(AA$3-$G59+1,FinancialInputs!$168:$168,0)),0)*$J59</f>
        <v>0</v>
      </c>
      <c r="AB59" s="173">
        <f>IFERROR(INDEX(FinancialInputs!$168:$200,MATCH($H59, FinancialInputs!$E$168:$E$200,0),MATCH(AB$3-$G59+1,FinancialInputs!$168:$168,0)),0)*$J59</f>
        <v>0</v>
      </c>
      <c r="AC59" s="173">
        <f>IFERROR(INDEX(FinancialInputs!$168:$200,MATCH($H59, FinancialInputs!$E$168:$E$200,0),MATCH(AC$3-$G59+1,FinancialInputs!$168:$168,0)),0)*$J59</f>
        <v>0</v>
      </c>
      <c r="AD59" s="173">
        <f>IFERROR(INDEX(FinancialInputs!$168:$200,MATCH($H59, FinancialInputs!$E$168:$E$200,0),MATCH(AD$3-$G59+1,FinancialInputs!$168:$168,0)),0)*$J59</f>
        <v>0</v>
      </c>
      <c r="AE59" s="173">
        <f>IFERROR(INDEX(FinancialInputs!$168:$200,MATCH($H59, FinancialInputs!$E$168:$E$200,0),MATCH(AE$3-$G59+1,FinancialInputs!$168:$168,0)),0)*$J59</f>
        <v>0</v>
      </c>
      <c r="AF59" s="173">
        <f>IFERROR(INDEX(FinancialInputs!$168:$200,MATCH($H59, FinancialInputs!$E$168:$E$200,0),MATCH(AF$3-$G59+1,FinancialInputs!$168:$168,0)),0)*$J59</f>
        <v>0</v>
      </c>
      <c r="AG59" s="173">
        <f>IFERROR(INDEX(FinancialInputs!$168:$200,MATCH($H59, FinancialInputs!$E$168:$E$200,0),MATCH(AG$3-$G59+1,FinancialInputs!$168:$168,0)),0)*$J59</f>
        <v>0</v>
      </c>
      <c r="AH59" s="173">
        <f>IFERROR(INDEX(FinancialInputs!$168:$200,MATCH($H59, FinancialInputs!$E$168:$E$200,0),MATCH(AH$3-$G59+1,FinancialInputs!$168:$168,0)),0)*$J59</f>
        <v>0</v>
      </c>
      <c r="AI59" s="173">
        <f>IFERROR(INDEX(FinancialInputs!$168:$200,MATCH($H59, FinancialInputs!$E$168:$E$200,0),MATCH(AI$3-$G59+1,FinancialInputs!$168:$168,0)),0)*$J59</f>
        <v>0</v>
      </c>
      <c r="AJ59" s="173">
        <f>IFERROR(INDEX(FinancialInputs!$168:$200,MATCH($H59, FinancialInputs!$E$168:$E$200,0),MATCH(AJ$3-$G59+1,FinancialInputs!$168:$168,0)),0)*$J59</f>
        <v>0</v>
      </c>
      <c r="AK59" s="173">
        <f>IFERROR(INDEX(FinancialInputs!$168:$200,MATCH($H59, FinancialInputs!$E$168:$E$200,0),MATCH(AK$3-$G59+1,FinancialInputs!$168:$168,0)),0)*$J59</f>
        <v>0</v>
      </c>
      <c r="AL59" s="173">
        <f>IFERROR(INDEX(FinancialInputs!$168:$200,MATCH($H59, FinancialInputs!$E$168:$E$200,0),MATCH(AL$3-$G59+1,FinancialInputs!$168:$168,0)),0)*$J59</f>
        <v>0</v>
      </c>
      <c r="AM59" s="173">
        <f>IFERROR(INDEX(FinancialInputs!$168:$200,MATCH($H59, FinancialInputs!$E$168:$E$200,0),MATCH(AM$3-$G59+1,FinancialInputs!$168:$168,0)),0)*$J59</f>
        <v>0</v>
      </c>
      <c r="AN59" s="173">
        <f>IFERROR(INDEX(FinancialInputs!$168:$200,MATCH($H59, FinancialInputs!$E$168:$E$200,0),MATCH(AN$3-$G59+1,FinancialInputs!$168:$168,0)),0)*$J59</f>
        <v>0</v>
      </c>
      <c r="AO59" s="173">
        <f>IFERROR(INDEX(FinancialInputs!$168:$200,MATCH($H59, FinancialInputs!$E$168:$E$200,0),MATCH(AO$3-$G59+1,FinancialInputs!$168:$168,0)),0)*$J59</f>
        <v>0</v>
      </c>
      <c r="AP59" s="173">
        <f>IFERROR(INDEX(FinancialInputs!$168:$200,MATCH($H59, FinancialInputs!$E$168:$E$200,0),MATCH(AP$3-$G59+1,FinancialInputs!$168:$168,0)),0)*$J59</f>
        <v>0</v>
      </c>
      <c r="AQ59" s="173">
        <f>IFERROR(INDEX(FinancialInputs!$168:$200,MATCH($H59, FinancialInputs!$E$168:$E$200,0),MATCH(AQ$3-$G59+1,FinancialInputs!$168:$168,0)),0)*$J59</f>
        <v>0</v>
      </c>
      <c r="AR59" s="173">
        <f>IFERROR(INDEX(FinancialInputs!$168:$200,MATCH($H59, FinancialInputs!$E$168:$E$200,0),MATCH(AR$3-$G59+1,FinancialInputs!$168:$168,0)),0)*$J59</f>
        <v>0</v>
      </c>
      <c r="AS59" s="173">
        <f>IFERROR(INDEX(FinancialInputs!$168:$200,MATCH($H59, FinancialInputs!$E$168:$E$200,0),MATCH(AS$3-$G59+1,FinancialInputs!$168:$168,0)),0)*$J59</f>
        <v>0</v>
      </c>
      <c r="AT59" s="173">
        <f>IFERROR(INDEX(FinancialInputs!$168:$200,MATCH($H59, FinancialInputs!$E$168:$E$200,0),MATCH(AT$3-$G59+1,FinancialInputs!$168:$168,0)),0)*$J59</f>
        <v>0</v>
      </c>
      <c r="AU59" s="173">
        <f>IFERROR(INDEX(FinancialInputs!$168:$200,MATCH($H59, FinancialInputs!$E$168:$E$200,0),MATCH(AU$3-$G59+1,FinancialInputs!$168:$168,0)),0)*$J59</f>
        <v>0</v>
      </c>
      <c r="AV59" s="173">
        <f>IFERROR(INDEX(FinancialInputs!$168:$200,MATCH($H59, FinancialInputs!$E$168:$E$200,0),MATCH(AV$3-$G59+1,FinancialInputs!$168:$168,0)),0)*$J59</f>
        <v>0</v>
      </c>
      <c r="AW59" s="173">
        <f>IFERROR(INDEX(FinancialInputs!$168:$200,MATCH($H59, FinancialInputs!$E$168:$E$200,0),MATCH(AW$3-$G59+1,FinancialInputs!$168:$168,0)),0)*$J59</f>
        <v>0</v>
      </c>
      <c r="AX59" s="173">
        <f>IFERROR(INDEX(FinancialInputs!$168:$200,MATCH($H59, FinancialInputs!$E$168:$E$200,0),MATCH(AX$3-$G59+1,FinancialInputs!$168:$168,0)),0)*$J59</f>
        <v>0</v>
      </c>
      <c r="AY59" s="173">
        <f>IFERROR(INDEX(FinancialInputs!$168:$200,MATCH($H59, FinancialInputs!$E$168:$E$200,0),MATCH(AY$3-$G59+1,FinancialInputs!$168:$168,0)),0)*$J59</f>
        <v>0</v>
      </c>
      <c r="AZ59" s="173">
        <f>IFERROR(INDEX(FinancialInputs!$168:$200,MATCH($H59, FinancialInputs!$E$168:$E$200,0),MATCH(AZ$3-$G59+1,FinancialInputs!$168:$168,0)),0)*$J59</f>
        <v>0</v>
      </c>
      <c r="BA59" s="173">
        <f>IFERROR(INDEX(FinancialInputs!$168:$200,MATCH($H59, FinancialInputs!$E$168:$E$200,0),MATCH(BA$3-$G59+1,FinancialInputs!$168:$168,0)),0)*$J59</f>
        <v>0</v>
      </c>
      <c r="BB59" s="173">
        <f>IFERROR(INDEX(FinancialInputs!$168:$200,MATCH($H59, FinancialInputs!$E$168:$E$200,0),MATCH(BB$3-$G59+1,FinancialInputs!$168:$168,0)),0)*$J59</f>
        <v>0</v>
      </c>
      <c r="BC59" s="173">
        <f>IFERROR(INDEX(FinancialInputs!$168:$200,MATCH($H59, FinancialInputs!$E$168:$E$200,0),MATCH(BC$3-$G59+1,FinancialInputs!$168:$168,0)),0)*$J59</f>
        <v>0</v>
      </c>
      <c r="BD59" s="173">
        <f>IFERROR(INDEX(FinancialInputs!$168:$200,MATCH($H59, FinancialInputs!$E$168:$E$200,0),MATCH(BD$3-$G59+1,FinancialInputs!$168:$168,0)),0)*$J59</f>
        <v>0</v>
      </c>
      <c r="BE59" s="173">
        <f>IFERROR(INDEX(FinancialInputs!$168:$200,MATCH($H59, FinancialInputs!$E$168:$E$200,0),MATCH(BE$3-$G59+1,FinancialInputs!$168:$168,0)),0)*$J59</f>
        <v>0</v>
      </c>
      <c r="BF59" s="173">
        <f>IFERROR(INDEX(FinancialInputs!$168:$200,MATCH($H59, FinancialInputs!$E$168:$E$200,0),MATCH(BF$3-$G59+1,FinancialInputs!$168:$168,0)),0)*$J59</f>
        <v>0</v>
      </c>
      <c r="BG59" s="173">
        <f>IFERROR(INDEX(FinancialInputs!$168:$200,MATCH($H59, FinancialInputs!$E$168:$E$200,0),MATCH(BG$3-$G59+1,FinancialInputs!$168:$168,0)),0)*$J59</f>
        <v>0</v>
      </c>
      <c r="BH59" s="173">
        <f>IFERROR(INDEX(FinancialInputs!$168:$200,MATCH($H59, FinancialInputs!$E$168:$E$200,0),MATCH(BH$3-$G59+1,FinancialInputs!$168:$168,0)),0)*$J59</f>
        <v>0</v>
      </c>
      <c r="BI59" s="173">
        <f>IFERROR(INDEX(FinancialInputs!$168:$200,MATCH($H59, FinancialInputs!$E$168:$E$200,0),MATCH(BI$3-$G59+1,FinancialInputs!$168:$168,0)),0)*$J59</f>
        <v>0</v>
      </c>
      <c r="BJ59" s="173">
        <f>IFERROR(INDEX(FinancialInputs!$168:$200,MATCH($H59, FinancialInputs!$E$168:$E$200,0),MATCH(BJ$3-$G59+1,FinancialInputs!$168:$168,0)),0)*$J59</f>
        <v>0</v>
      </c>
      <c r="BK59" s="173">
        <f>IFERROR(INDEX(FinancialInputs!$168:$200,MATCH($H59, FinancialInputs!$E$168:$E$200,0),MATCH(BK$3-$G59+1,FinancialInputs!$168:$168,0)),0)*$J59</f>
        <v>0</v>
      </c>
      <c r="BL59" s="173">
        <f>IFERROR(INDEX(FinancialInputs!$168:$200,MATCH($H59, FinancialInputs!$E$168:$E$200,0),MATCH(BL$3-$G59+1,FinancialInputs!$168:$168,0)),0)*$J59</f>
        <v>0</v>
      </c>
      <c r="BM59" s="173">
        <f>IFERROR(INDEX(FinancialInputs!$168:$200,MATCH($H59, FinancialInputs!$E$168:$E$200,0),MATCH(BM$3-$G59+1,FinancialInputs!$168:$168,0)),0)*$J59</f>
        <v>0</v>
      </c>
      <c r="BN59" s="173">
        <f>IFERROR(INDEX(FinancialInputs!$168:$200,MATCH($H59, FinancialInputs!$E$168:$E$200,0),MATCH(BN$3-$G59+1,FinancialInputs!$168:$168,0)),0)*$J59</f>
        <v>0</v>
      </c>
      <c r="BO59" s="173">
        <f>IFERROR(INDEX(FinancialInputs!$168:$200,MATCH($H59, FinancialInputs!$E$168:$E$200,0),MATCH(BO$3-$G59+1,FinancialInputs!$168:$168,0)),0)*$J59</f>
        <v>0</v>
      </c>
      <c r="BP59" s="173">
        <f>IFERROR(INDEX(FinancialInputs!$168:$200,MATCH($H59, FinancialInputs!$E$168:$E$200,0),MATCH(BP$3-$G59+1,FinancialInputs!$168:$168,0)),0)*$J59</f>
        <v>0</v>
      </c>
      <c r="BQ59" s="173">
        <f>IFERROR(INDEX(FinancialInputs!$168:$200,MATCH($H59, FinancialInputs!$E$168:$E$200,0),MATCH(BQ$3-$G59+1,FinancialInputs!$168:$168,0)),0)*$J59</f>
        <v>0</v>
      </c>
      <c r="BR59" s="173">
        <f>IFERROR(INDEX(FinancialInputs!$168:$200,MATCH($H59, FinancialInputs!$E$168:$E$200,0),MATCH(BR$3-$G59+1,FinancialInputs!$168:$168,0)),0)*$J59</f>
        <v>0</v>
      </c>
      <c r="BS59" s="173">
        <f>IFERROR(INDEX(FinancialInputs!$168:$200,MATCH($H59, FinancialInputs!$E$168:$E$200,0),MATCH(BS$3-$G59+1,FinancialInputs!$168:$168,0)),0)*$J59</f>
        <v>0</v>
      </c>
      <c r="BT59" s="173">
        <f>IFERROR(INDEX(FinancialInputs!$168:$200,MATCH($H59, FinancialInputs!$E$168:$E$200,0),MATCH(BT$3-$G59+1,FinancialInputs!$168:$168,0)),0)*$J59</f>
        <v>0</v>
      </c>
      <c r="BU59" s="173">
        <f>IFERROR(INDEX(FinancialInputs!$168:$200,MATCH($H59, FinancialInputs!$E$168:$E$200,0),MATCH(BU$3-$G59+1,FinancialInputs!$168:$168,0)),0)*$J59</f>
        <v>0</v>
      </c>
      <c r="BV59" s="173">
        <f>IFERROR(INDEX(FinancialInputs!$168:$200,MATCH($H59, FinancialInputs!$E$168:$E$200,0),MATCH(BV$3-$G59+1,FinancialInputs!$168:$168,0)),0)*$J59</f>
        <v>0</v>
      </c>
      <c r="BW59" s="173">
        <f>IFERROR(INDEX(FinancialInputs!$168:$200,MATCH($H59, FinancialInputs!$E$168:$E$200,0),MATCH(BW$3-$G59+1,FinancialInputs!$168:$168,0)),0)*$J59</f>
        <v>0</v>
      </c>
      <c r="BX59" s="173">
        <f>IFERROR(INDEX(FinancialInputs!$168:$200,MATCH($H59, FinancialInputs!$E$168:$E$200,0),MATCH(BX$3-$G59+1,FinancialInputs!$168:$168,0)),0)*$J59</f>
        <v>0</v>
      </c>
      <c r="BY59" s="173">
        <f>IFERROR(INDEX(FinancialInputs!$168:$200,MATCH($H59, FinancialInputs!$E$168:$E$200,0),MATCH(BY$3-$G59+1,FinancialInputs!$168:$168,0)),0)*$J59</f>
        <v>0</v>
      </c>
      <c r="BZ59" s="173">
        <f>IFERROR(INDEX(FinancialInputs!$168:$200,MATCH($H59, FinancialInputs!$E$168:$E$200,0),MATCH(BZ$3-$G59+1,FinancialInputs!$168:$168,0)),0)*$J59</f>
        <v>0</v>
      </c>
      <c r="CA59" s="173">
        <f>IFERROR(INDEX(FinancialInputs!$168:$200,MATCH($H59, FinancialInputs!$E$168:$E$200,0),MATCH(CA$3-$G59+1,FinancialInputs!$168:$168,0)),0)*$J59</f>
        <v>0</v>
      </c>
      <c r="CB59" s="173">
        <f>IFERROR(INDEX(FinancialInputs!$168:$200,MATCH($H59, FinancialInputs!$E$168:$E$200,0),MATCH(CB$3-$G59+1,FinancialInputs!$168:$168,0)),0)*$J59</f>
        <v>0</v>
      </c>
      <c r="CC59" s="173">
        <f>IFERROR(INDEX(FinancialInputs!$168:$200,MATCH($H59, FinancialInputs!$E$168:$E$200,0),MATCH(CC$3-$G59+1,FinancialInputs!$168:$168,0)),0)*$J59</f>
        <v>0</v>
      </c>
      <c r="CD59" s="173">
        <f>IFERROR(INDEX(FinancialInputs!$168:$200,MATCH($H59, FinancialInputs!$E$168:$E$200,0),MATCH(CD$3-$G59+1,FinancialInputs!$168:$168,0)),0)*$J59</f>
        <v>0</v>
      </c>
      <c r="CE59" s="173">
        <f>IFERROR(INDEX(FinancialInputs!$168:$200,MATCH($H59, FinancialInputs!$E$168:$E$200,0),MATCH(CE$3-$G59+1,FinancialInputs!$168:$168,0)),0)*$J59</f>
        <v>0</v>
      </c>
      <c r="CF59" s="173">
        <f>IFERROR(INDEX(FinancialInputs!$168:$200,MATCH($H59, FinancialInputs!$E$168:$E$200,0),MATCH(CF$3-$G59+1,FinancialInputs!$168:$168,0)),0)*$J59</f>
        <v>0</v>
      </c>
      <c r="CG59" s="173">
        <f>IFERROR(INDEX(FinancialInputs!$168:$200,MATCH($H59, FinancialInputs!$E$168:$E$200,0),MATCH(CG$3-$G59+1,FinancialInputs!$168:$168,0)),0)*$J59</f>
        <v>0</v>
      </c>
      <c r="CH59" s="173">
        <f>IFERROR(INDEX(FinancialInputs!$168:$200,MATCH($H59, FinancialInputs!$E$168:$E$200,0),MATCH(CH$3-$G59+1,FinancialInputs!$168:$168,0)),0)*$J59</f>
        <v>0</v>
      </c>
      <c r="CI59" s="173">
        <f>IFERROR(INDEX(FinancialInputs!$168:$200,MATCH($H59, FinancialInputs!$E$168:$E$200,0),MATCH(CI$3-$G59+1,FinancialInputs!$168:$168,0)),0)*$J59</f>
        <v>0</v>
      </c>
      <c r="CJ59" s="173">
        <f>IFERROR(INDEX(FinancialInputs!$168:$200,MATCH($H59, FinancialInputs!$E$168:$E$200,0),MATCH(CJ$3-$G59+1,FinancialInputs!$168:$168,0)),0)*$J59</f>
        <v>0</v>
      </c>
      <c r="CK59" s="173">
        <f>IFERROR(INDEX(FinancialInputs!$168:$200,MATCH($H59, FinancialInputs!$E$168:$E$200,0),MATCH(CK$3-$G59+1,FinancialInputs!$168:$168,0)),0)*$J59</f>
        <v>0</v>
      </c>
      <c r="CL59" s="173">
        <f>IFERROR(INDEX(FinancialInputs!$168:$200,MATCH($H59, FinancialInputs!$E$168:$E$200,0),MATCH(CL$3-$G59+1,FinancialInputs!$168:$168,0)),0)*$J59</f>
        <v>0</v>
      </c>
      <c r="CM59" s="173">
        <f>IFERROR(INDEX(FinancialInputs!$168:$200,MATCH($H59, FinancialInputs!$E$168:$E$200,0),MATCH(CM$3-$G59+1,FinancialInputs!$168:$168,0)),0)*$J59</f>
        <v>0</v>
      </c>
      <c r="CN59" s="173">
        <f>IFERROR(INDEX(FinancialInputs!$168:$200,MATCH($H59, FinancialInputs!$E$168:$E$200,0),MATCH(CN$3-$G59+1,FinancialInputs!$168:$168,0)),0)*$J59</f>
        <v>0</v>
      </c>
      <c r="CO59" s="173">
        <f>IFERROR(INDEX(FinancialInputs!$168:$200,MATCH($H59, FinancialInputs!$E$168:$E$200,0),MATCH(CO$3-$G59+1,FinancialInputs!$168:$168,0)),0)*$J59</f>
        <v>0</v>
      </c>
      <c r="CP59" s="173">
        <f>IFERROR(INDEX(FinancialInputs!$168:$200,MATCH($H59, FinancialInputs!$E$168:$E$200,0),MATCH(CP$3-$G59+1,FinancialInputs!$168:$168,0)),0)*$J59</f>
        <v>0</v>
      </c>
      <c r="CQ59" s="173">
        <f>IFERROR(INDEX(FinancialInputs!$168:$200,MATCH($H59, FinancialInputs!$E$168:$E$200,0),MATCH(CQ$3-$G59+1,FinancialInputs!$168:$168,0)),0)*$J59</f>
        <v>0</v>
      </c>
      <c r="CR59" s="173">
        <f>IFERROR(INDEX(FinancialInputs!$168:$200,MATCH($H59, FinancialInputs!$E$168:$E$200,0),MATCH(CR$3-$G59+1,FinancialInputs!$168:$168,0)),0)*$J59</f>
        <v>0</v>
      </c>
      <c r="CS59" s="173">
        <f>IFERROR(INDEX(FinancialInputs!$168:$200,MATCH($H59, FinancialInputs!$E$168:$E$200,0),MATCH(CS$3-$G59+1,FinancialInputs!$168:$168,0)),0)*$J59</f>
        <v>0</v>
      </c>
      <c r="CT59" s="173">
        <f>IFERROR(INDEX(FinancialInputs!$168:$200,MATCH($H59, FinancialInputs!$E$168:$E$200,0),MATCH(CT$3-$G59+1,FinancialInputs!$168:$168,0)),0)*$J59</f>
        <v>0</v>
      </c>
      <c r="CU59" s="173">
        <f>IFERROR(INDEX(FinancialInputs!$168:$200,MATCH($H59, FinancialInputs!$E$168:$E$200,0),MATCH(CU$3-$G59+1,FinancialInputs!$168:$168,0)),0)*$J59</f>
        <v>0</v>
      </c>
      <c r="CV59" s="173">
        <f>IFERROR(INDEX(FinancialInputs!$168:$200,MATCH($H59, FinancialInputs!$E$168:$E$200,0),MATCH(CV$3-$G59+1,FinancialInputs!$168:$168,0)),0)*$J59</f>
        <v>0</v>
      </c>
      <c r="CW59" s="135" t="b">
        <f t="shared" si="12"/>
        <v>1</v>
      </c>
      <c r="CX59" s="24"/>
      <c r="CY59" s="24"/>
      <c r="CZ59" s="24"/>
    </row>
    <row r="60" spans="2:104">
      <c r="B60" s="24"/>
      <c r="C60" s="24"/>
      <c r="D60" s="24"/>
      <c r="E60" s="1" t="s">
        <v>547</v>
      </c>
      <c r="F60" s="24"/>
      <c r="G60" s="99" t="e">
        <f t="shared" si="13"/>
        <v>#N/A</v>
      </c>
      <c r="H60" s="1" t="e">
        <f>IF((YEAR(Scenarios!$J$41)+1)&lt;G60,"","SLN"&amp;MIN(YEAR(Scenarios!$J$41)-G60+2,15))</f>
        <v>#NUM!</v>
      </c>
      <c r="I60" s="24"/>
      <c r="J60" s="416" cm="1">
        <f t="array" ref="J60">IFERROR(INDEX(Capitalisation!$192:$192,,MATCH(G60,Expenditure!$3:$3,0)),0)</f>
        <v>0</v>
      </c>
      <c r="K60" s="33"/>
      <c r="L60" s="173">
        <f>IFERROR(INDEX(FinancialInputs!$168:$200,MATCH($H60, FinancialInputs!$E$168:$E$200,0),MATCH(L$3-$G60+1,FinancialInputs!$168:$168,0)),0)*$J60</f>
        <v>0</v>
      </c>
      <c r="M60" s="173">
        <f>IFERROR(INDEX(FinancialInputs!$168:$200,MATCH($H60, FinancialInputs!$E$168:$E$200,0),MATCH(M$3-$G60+1,FinancialInputs!$168:$168,0)),0)*$J60</f>
        <v>0</v>
      </c>
      <c r="N60" s="173">
        <f>IFERROR(INDEX(FinancialInputs!$168:$200,MATCH($H60, FinancialInputs!$E$168:$E$200,0),MATCH(N$3-$G60+1,FinancialInputs!$168:$168,0)),0)*$J60</f>
        <v>0</v>
      </c>
      <c r="O60" s="173">
        <f>IFERROR(INDEX(FinancialInputs!$168:$200,MATCH($H60, FinancialInputs!$E$168:$E$200,0),MATCH(O$3-$G60+1,FinancialInputs!$168:$168,0)),0)*$J60</f>
        <v>0</v>
      </c>
      <c r="P60" s="173">
        <f>IFERROR(INDEX(FinancialInputs!$168:$200,MATCH($H60, FinancialInputs!$E$168:$E$200,0),MATCH(P$3-$G60+1,FinancialInputs!$168:$168,0)),0)*$J60</f>
        <v>0</v>
      </c>
      <c r="Q60" s="173">
        <f>IFERROR(INDEX(FinancialInputs!$168:$200,MATCH($H60, FinancialInputs!$E$168:$E$200,0),MATCH(Q$3-$G60+1,FinancialInputs!$168:$168,0)),0)*$J60</f>
        <v>0</v>
      </c>
      <c r="R60" s="173">
        <f>IFERROR(INDEX(FinancialInputs!$168:$200,MATCH($H60, FinancialInputs!$E$168:$E$200,0),MATCH(R$3-$G60+1,FinancialInputs!$168:$168,0)),0)*$J60</f>
        <v>0</v>
      </c>
      <c r="S60" s="173">
        <f>IFERROR(INDEX(FinancialInputs!$168:$200,MATCH($H60, FinancialInputs!$E$168:$E$200,0),MATCH(S$3-$G60+1,FinancialInputs!$168:$168,0)),0)*$J60</f>
        <v>0</v>
      </c>
      <c r="T60" s="173">
        <f>IFERROR(INDEX(FinancialInputs!$168:$200,MATCH($H60, FinancialInputs!$E$168:$E$200,0),MATCH(T$3-$G60+1,FinancialInputs!$168:$168,0)),0)*$J60</f>
        <v>0</v>
      </c>
      <c r="U60" s="173">
        <f>IFERROR(INDEX(FinancialInputs!$168:$200,MATCH($H60, FinancialInputs!$E$168:$E$200,0),MATCH(U$3-$G60+1,FinancialInputs!$168:$168,0)),0)*$J60</f>
        <v>0</v>
      </c>
      <c r="V60" s="173">
        <f>IFERROR(INDEX(FinancialInputs!$168:$200,MATCH($H60, FinancialInputs!$E$168:$E$200,0),MATCH(V$3-$G60+1,FinancialInputs!$168:$168,0)),0)*$J60</f>
        <v>0</v>
      </c>
      <c r="W60" s="173">
        <f>IFERROR(INDEX(FinancialInputs!$168:$200,MATCH($H60, FinancialInputs!$E$168:$E$200,0),MATCH(W$3-$G60+1,FinancialInputs!$168:$168,0)),0)*$J60</f>
        <v>0</v>
      </c>
      <c r="X60" s="173">
        <f>IFERROR(INDEX(FinancialInputs!$168:$200,MATCH($H60, FinancialInputs!$E$168:$E$200,0),MATCH(X$3-$G60+1,FinancialInputs!$168:$168,0)),0)*$J60</f>
        <v>0</v>
      </c>
      <c r="Y60" s="173">
        <f>IFERROR(INDEX(FinancialInputs!$168:$200,MATCH($H60, FinancialInputs!$E$168:$E$200,0),MATCH(Y$3-$G60+1,FinancialInputs!$168:$168,0)),0)*$J60</f>
        <v>0</v>
      </c>
      <c r="Z60" s="173">
        <f>IFERROR(INDEX(FinancialInputs!$168:$200,MATCH($H60, FinancialInputs!$E$168:$E$200,0),MATCH(Z$3-$G60+1,FinancialInputs!$168:$168,0)),0)*$J60</f>
        <v>0</v>
      </c>
      <c r="AA60" s="173">
        <f>IFERROR(INDEX(FinancialInputs!$168:$200,MATCH($H60, FinancialInputs!$E$168:$E$200,0),MATCH(AA$3-$G60+1,FinancialInputs!$168:$168,0)),0)*$J60</f>
        <v>0</v>
      </c>
      <c r="AB60" s="173">
        <f>IFERROR(INDEX(FinancialInputs!$168:$200,MATCH($H60, FinancialInputs!$E$168:$E$200,0),MATCH(AB$3-$G60+1,FinancialInputs!$168:$168,0)),0)*$J60</f>
        <v>0</v>
      </c>
      <c r="AC60" s="173">
        <f>IFERROR(INDEX(FinancialInputs!$168:$200,MATCH($H60, FinancialInputs!$E$168:$E$200,0),MATCH(AC$3-$G60+1,FinancialInputs!$168:$168,0)),0)*$J60</f>
        <v>0</v>
      </c>
      <c r="AD60" s="173">
        <f>IFERROR(INDEX(FinancialInputs!$168:$200,MATCH($H60, FinancialInputs!$E$168:$E$200,0),MATCH(AD$3-$G60+1,FinancialInputs!$168:$168,0)),0)*$J60</f>
        <v>0</v>
      </c>
      <c r="AE60" s="173">
        <f>IFERROR(INDEX(FinancialInputs!$168:$200,MATCH($H60, FinancialInputs!$E$168:$E$200,0),MATCH(AE$3-$G60+1,FinancialInputs!$168:$168,0)),0)*$J60</f>
        <v>0</v>
      </c>
      <c r="AF60" s="173">
        <f>IFERROR(INDEX(FinancialInputs!$168:$200,MATCH($H60, FinancialInputs!$E$168:$E$200,0),MATCH(AF$3-$G60+1,FinancialInputs!$168:$168,0)),0)*$J60</f>
        <v>0</v>
      </c>
      <c r="AG60" s="173">
        <f>IFERROR(INDEX(FinancialInputs!$168:$200,MATCH($H60, FinancialInputs!$E$168:$E$200,0),MATCH(AG$3-$G60+1,FinancialInputs!$168:$168,0)),0)*$J60</f>
        <v>0</v>
      </c>
      <c r="AH60" s="173">
        <f>IFERROR(INDEX(FinancialInputs!$168:$200,MATCH($H60, FinancialInputs!$E$168:$E$200,0),MATCH(AH$3-$G60+1,FinancialInputs!$168:$168,0)),0)*$J60</f>
        <v>0</v>
      </c>
      <c r="AI60" s="173">
        <f>IFERROR(INDEX(FinancialInputs!$168:$200,MATCH($H60, FinancialInputs!$E$168:$E$200,0),MATCH(AI$3-$G60+1,FinancialInputs!$168:$168,0)),0)*$J60</f>
        <v>0</v>
      </c>
      <c r="AJ60" s="173">
        <f>IFERROR(INDEX(FinancialInputs!$168:$200,MATCH($H60, FinancialInputs!$E$168:$E$200,0),MATCH(AJ$3-$G60+1,FinancialInputs!$168:$168,0)),0)*$J60</f>
        <v>0</v>
      </c>
      <c r="AK60" s="173">
        <f>IFERROR(INDEX(FinancialInputs!$168:$200,MATCH($H60, FinancialInputs!$E$168:$E$200,0),MATCH(AK$3-$G60+1,FinancialInputs!$168:$168,0)),0)*$J60</f>
        <v>0</v>
      </c>
      <c r="AL60" s="173">
        <f>IFERROR(INDEX(FinancialInputs!$168:$200,MATCH($H60, FinancialInputs!$E$168:$E$200,0),MATCH(AL$3-$G60+1,FinancialInputs!$168:$168,0)),0)*$J60</f>
        <v>0</v>
      </c>
      <c r="AM60" s="173">
        <f>IFERROR(INDEX(FinancialInputs!$168:$200,MATCH($H60, FinancialInputs!$E$168:$E$200,0),MATCH(AM$3-$G60+1,FinancialInputs!$168:$168,0)),0)*$J60</f>
        <v>0</v>
      </c>
      <c r="AN60" s="173">
        <f>IFERROR(INDEX(FinancialInputs!$168:$200,MATCH($H60, FinancialInputs!$E$168:$E$200,0),MATCH(AN$3-$G60+1,FinancialInputs!$168:$168,0)),0)*$J60</f>
        <v>0</v>
      </c>
      <c r="AO60" s="173">
        <f>IFERROR(INDEX(FinancialInputs!$168:$200,MATCH($H60, FinancialInputs!$E$168:$E$200,0),MATCH(AO$3-$G60+1,FinancialInputs!$168:$168,0)),0)*$J60</f>
        <v>0</v>
      </c>
      <c r="AP60" s="173">
        <f>IFERROR(INDEX(FinancialInputs!$168:$200,MATCH($H60, FinancialInputs!$E$168:$E$200,0),MATCH(AP$3-$G60+1,FinancialInputs!$168:$168,0)),0)*$J60</f>
        <v>0</v>
      </c>
      <c r="AQ60" s="173">
        <f>IFERROR(INDEX(FinancialInputs!$168:$200,MATCH($H60, FinancialInputs!$E$168:$E$200,0),MATCH(AQ$3-$G60+1,FinancialInputs!$168:$168,0)),0)*$J60</f>
        <v>0</v>
      </c>
      <c r="AR60" s="173">
        <f>IFERROR(INDEX(FinancialInputs!$168:$200,MATCH($H60, FinancialInputs!$E$168:$E$200,0),MATCH(AR$3-$G60+1,FinancialInputs!$168:$168,0)),0)*$J60</f>
        <v>0</v>
      </c>
      <c r="AS60" s="173">
        <f>IFERROR(INDEX(FinancialInputs!$168:$200,MATCH($H60, FinancialInputs!$E$168:$E$200,0),MATCH(AS$3-$G60+1,FinancialInputs!$168:$168,0)),0)*$J60</f>
        <v>0</v>
      </c>
      <c r="AT60" s="173">
        <f>IFERROR(INDEX(FinancialInputs!$168:$200,MATCH($H60, FinancialInputs!$E$168:$E$200,0),MATCH(AT$3-$G60+1,FinancialInputs!$168:$168,0)),0)*$J60</f>
        <v>0</v>
      </c>
      <c r="AU60" s="173">
        <f>IFERROR(INDEX(FinancialInputs!$168:$200,MATCH($H60, FinancialInputs!$E$168:$E$200,0),MATCH(AU$3-$G60+1,FinancialInputs!$168:$168,0)),0)*$J60</f>
        <v>0</v>
      </c>
      <c r="AV60" s="173">
        <f>IFERROR(INDEX(FinancialInputs!$168:$200,MATCH($H60, FinancialInputs!$E$168:$E$200,0),MATCH(AV$3-$G60+1,FinancialInputs!$168:$168,0)),0)*$J60</f>
        <v>0</v>
      </c>
      <c r="AW60" s="173">
        <f>IFERROR(INDEX(FinancialInputs!$168:$200,MATCH($H60, FinancialInputs!$E$168:$E$200,0),MATCH(AW$3-$G60+1,FinancialInputs!$168:$168,0)),0)*$J60</f>
        <v>0</v>
      </c>
      <c r="AX60" s="173">
        <f>IFERROR(INDEX(FinancialInputs!$168:$200,MATCH($H60, FinancialInputs!$E$168:$E$200,0),MATCH(AX$3-$G60+1,FinancialInputs!$168:$168,0)),0)*$J60</f>
        <v>0</v>
      </c>
      <c r="AY60" s="173">
        <f>IFERROR(INDEX(FinancialInputs!$168:$200,MATCH($H60, FinancialInputs!$E$168:$E$200,0),MATCH(AY$3-$G60+1,FinancialInputs!$168:$168,0)),0)*$J60</f>
        <v>0</v>
      </c>
      <c r="AZ60" s="173">
        <f>IFERROR(INDEX(FinancialInputs!$168:$200,MATCH($H60, FinancialInputs!$E$168:$E$200,0),MATCH(AZ$3-$G60+1,FinancialInputs!$168:$168,0)),0)*$J60</f>
        <v>0</v>
      </c>
      <c r="BA60" s="173">
        <f>IFERROR(INDEX(FinancialInputs!$168:$200,MATCH($H60, FinancialInputs!$E$168:$E$200,0),MATCH(BA$3-$G60+1,FinancialInputs!$168:$168,0)),0)*$J60</f>
        <v>0</v>
      </c>
      <c r="BB60" s="173">
        <f>IFERROR(INDEX(FinancialInputs!$168:$200,MATCH($H60, FinancialInputs!$E$168:$E$200,0),MATCH(BB$3-$G60+1,FinancialInputs!$168:$168,0)),0)*$J60</f>
        <v>0</v>
      </c>
      <c r="BC60" s="173">
        <f>IFERROR(INDEX(FinancialInputs!$168:$200,MATCH($H60, FinancialInputs!$E$168:$E$200,0),MATCH(BC$3-$G60+1,FinancialInputs!$168:$168,0)),0)*$J60</f>
        <v>0</v>
      </c>
      <c r="BD60" s="173">
        <f>IFERROR(INDEX(FinancialInputs!$168:$200,MATCH($H60, FinancialInputs!$E$168:$E$200,0),MATCH(BD$3-$G60+1,FinancialInputs!$168:$168,0)),0)*$J60</f>
        <v>0</v>
      </c>
      <c r="BE60" s="173">
        <f>IFERROR(INDEX(FinancialInputs!$168:$200,MATCH($H60, FinancialInputs!$E$168:$E$200,0),MATCH(BE$3-$G60+1,FinancialInputs!$168:$168,0)),0)*$J60</f>
        <v>0</v>
      </c>
      <c r="BF60" s="173">
        <f>IFERROR(INDEX(FinancialInputs!$168:$200,MATCH($H60, FinancialInputs!$E$168:$E$200,0),MATCH(BF$3-$G60+1,FinancialInputs!$168:$168,0)),0)*$J60</f>
        <v>0</v>
      </c>
      <c r="BG60" s="173">
        <f>IFERROR(INDEX(FinancialInputs!$168:$200,MATCH($H60, FinancialInputs!$E$168:$E$200,0),MATCH(BG$3-$G60+1,FinancialInputs!$168:$168,0)),0)*$J60</f>
        <v>0</v>
      </c>
      <c r="BH60" s="173">
        <f>IFERROR(INDEX(FinancialInputs!$168:$200,MATCH($H60, FinancialInputs!$E$168:$E$200,0),MATCH(BH$3-$G60+1,FinancialInputs!$168:$168,0)),0)*$J60</f>
        <v>0</v>
      </c>
      <c r="BI60" s="173">
        <f>IFERROR(INDEX(FinancialInputs!$168:$200,MATCH($H60, FinancialInputs!$E$168:$E$200,0),MATCH(BI$3-$G60+1,FinancialInputs!$168:$168,0)),0)*$J60</f>
        <v>0</v>
      </c>
      <c r="BJ60" s="173">
        <f>IFERROR(INDEX(FinancialInputs!$168:$200,MATCH($H60, FinancialInputs!$E$168:$E$200,0),MATCH(BJ$3-$G60+1,FinancialInputs!$168:$168,0)),0)*$J60</f>
        <v>0</v>
      </c>
      <c r="BK60" s="173">
        <f>IFERROR(INDEX(FinancialInputs!$168:$200,MATCH($H60, FinancialInputs!$E$168:$E$200,0),MATCH(BK$3-$G60+1,FinancialInputs!$168:$168,0)),0)*$J60</f>
        <v>0</v>
      </c>
      <c r="BL60" s="173">
        <f>IFERROR(INDEX(FinancialInputs!$168:$200,MATCH($H60, FinancialInputs!$E$168:$E$200,0),MATCH(BL$3-$G60+1,FinancialInputs!$168:$168,0)),0)*$J60</f>
        <v>0</v>
      </c>
      <c r="BM60" s="173">
        <f>IFERROR(INDEX(FinancialInputs!$168:$200,MATCH($H60, FinancialInputs!$E$168:$E$200,0),MATCH(BM$3-$G60+1,FinancialInputs!$168:$168,0)),0)*$J60</f>
        <v>0</v>
      </c>
      <c r="BN60" s="173">
        <f>IFERROR(INDEX(FinancialInputs!$168:$200,MATCH($H60, FinancialInputs!$E$168:$E$200,0),MATCH(BN$3-$G60+1,FinancialInputs!$168:$168,0)),0)*$J60</f>
        <v>0</v>
      </c>
      <c r="BO60" s="173">
        <f>IFERROR(INDEX(FinancialInputs!$168:$200,MATCH($H60, FinancialInputs!$E$168:$E$200,0),MATCH(BO$3-$G60+1,FinancialInputs!$168:$168,0)),0)*$J60</f>
        <v>0</v>
      </c>
      <c r="BP60" s="173">
        <f>IFERROR(INDEX(FinancialInputs!$168:$200,MATCH($H60, FinancialInputs!$E$168:$E$200,0),MATCH(BP$3-$G60+1,FinancialInputs!$168:$168,0)),0)*$J60</f>
        <v>0</v>
      </c>
      <c r="BQ60" s="173">
        <f>IFERROR(INDEX(FinancialInputs!$168:$200,MATCH($H60, FinancialInputs!$E$168:$E$200,0),MATCH(BQ$3-$G60+1,FinancialInputs!$168:$168,0)),0)*$J60</f>
        <v>0</v>
      </c>
      <c r="BR60" s="173">
        <f>IFERROR(INDEX(FinancialInputs!$168:$200,MATCH($H60, FinancialInputs!$E$168:$E$200,0),MATCH(BR$3-$G60+1,FinancialInputs!$168:$168,0)),0)*$J60</f>
        <v>0</v>
      </c>
      <c r="BS60" s="173">
        <f>IFERROR(INDEX(FinancialInputs!$168:$200,MATCH($H60, FinancialInputs!$E$168:$E$200,0),MATCH(BS$3-$G60+1,FinancialInputs!$168:$168,0)),0)*$J60</f>
        <v>0</v>
      </c>
      <c r="BT60" s="173">
        <f>IFERROR(INDEX(FinancialInputs!$168:$200,MATCH($H60, FinancialInputs!$E$168:$E$200,0),MATCH(BT$3-$G60+1,FinancialInputs!$168:$168,0)),0)*$J60</f>
        <v>0</v>
      </c>
      <c r="BU60" s="173">
        <f>IFERROR(INDEX(FinancialInputs!$168:$200,MATCH($H60, FinancialInputs!$E$168:$E$200,0),MATCH(BU$3-$G60+1,FinancialInputs!$168:$168,0)),0)*$J60</f>
        <v>0</v>
      </c>
      <c r="BV60" s="173">
        <f>IFERROR(INDEX(FinancialInputs!$168:$200,MATCH($H60, FinancialInputs!$E$168:$E$200,0),MATCH(BV$3-$G60+1,FinancialInputs!$168:$168,0)),0)*$J60</f>
        <v>0</v>
      </c>
      <c r="BW60" s="173">
        <f>IFERROR(INDEX(FinancialInputs!$168:$200,MATCH($H60, FinancialInputs!$E$168:$E$200,0),MATCH(BW$3-$G60+1,FinancialInputs!$168:$168,0)),0)*$J60</f>
        <v>0</v>
      </c>
      <c r="BX60" s="173">
        <f>IFERROR(INDEX(FinancialInputs!$168:$200,MATCH($H60, FinancialInputs!$E$168:$E$200,0),MATCH(BX$3-$G60+1,FinancialInputs!$168:$168,0)),0)*$J60</f>
        <v>0</v>
      </c>
      <c r="BY60" s="173">
        <f>IFERROR(INDEX(FinancialInputs!$168:$200,MATCH($H60, FinancialInputs!$E$168:$E$200,0),MATCH(BY$3-$G60+1,FinancialInputs!$168:$168,0)),0)*$J60</f>
        <v>0</v>
      </c>
      <c r="BZ60" s="173">
        <f>IFERROR(INDEX(FinancialInputs!$168:$200,MATCH($H60, FinancialInputs!$E$168:$E$200,0),MATCH(BZ$3-$G60+1,FinancialInputs!$168:$168,0)),0)*$J60</f>
        <v>0</v>
      </c>
      <c r="CA60" s="173">
        <f>IFERROR(INDEX(FinancialInputs!$168:$200,MATCH($H60, FinancialInputs!$E$168:$E$200,0),MATCH(CA$3-$G60+1,FinancialInputs!$168:$168,0)),0)*$J60</f>
        <v>0</v>
      </c>
      <c r="CB60" s="173">
        <f>IFERROR(INDEX(FinancialInputs!$168:$200,MATCH($H60, FinancialInputs!$E$168:$E$200,0),MATCH(CB$3-$G60+1,FinancialInputs!$168:$168,0)),0)*$J60</f>
        <v>0</v>
      </c>
      <c r="CC60" s="173">
        <f>IFERROR(INDEX(FinancialInputs!$168:$200,MATCH($H60, FinancialInputs!$E$168:$E$200,0),MATCH(CC$3-$G60+1,FinancialInputs!$168:$168,0)),0)*$J60</f>
        <v>0</v>
      </c>
      <c r="CD60" s="173">
        <f>IFERROR(INDEX(FinancialInputs!$168:$200,MATCH($H60, FinancialInputs!$E$168:$E$200,0),MATCH(CD$3-$G60+1,FinancialInputs!$168:$168,0)),0)*$J60</f>
        <v>0</v>
      </c>
      <c r="CE60" s="173">
        <f>IFERROR(INDEX(FinancialInputs!$168:$200,MATCH($H60, FinancialInputs!$E$168:$E$200,0),MATCH(CE$3-$G60+1,FinancialInputs!$168:$168,0)),0)*$J60</f>
        <v>0</v>
      </c>
      <c r="CF60" s="173">
        <f>IFERROR(INDEX(FinancialInputs!$168:$200,MATCH($H60, FinancialInputs!$E$168:$E$200,0),MATCH(CF$3-$G60+1,FinancialInputs!$168:$168,0)),0)*$J60</f>
        <v>0</v>
      </c>
      <c r="CG60" s="173">
        <f>IFERROR(INDEX(FinancialInputs!$168:$200,MATCH($H60, FinancialInputs!$E$168:$E$200,0),MATCH(CG$3-$G60+1,FinancialInputs!$168:$168,0)),0)*$J60</f>
        <v>0</v>
      </c>
      <c r="CH60" s="173">
        <f>IFERROR(INDEX(FinancialInputs!$168:$200,MATCH($H60, FinancialInputs!$E$168:$E$200,0),MATCH(CH$3-$G60+1,FinancialInputs!$168:$168,0)),0)*$J60</f>
        <v>0</v>
      </c>
      <c r="CI60" s="173">
        <f>IFERROR(INDEX(FinancialInputs!$168:$200,MATCH($H60, FinancialInputs!$E$168:$E$200,0),MATCH(CI$3-$G60+1,FinancialInputs!$168:$168,0)),0)*$J60</f>
        <v>0</v>
      </c>
      <c r="CJ60" s="173">
        <f>IFERROR(INDEX(FinancialInputs!$168:$200,MATCH($H60, FinancialInputs!$E$168:$E$200,0),MATCH(CJ$3-$G60+1,FinancialInputs!$168:$168,0)),0)*$J60</f>
        <v>0</v>
      </c>
      <c r="CK60" s="173">
        <f>IFERROR(INDEX(FinancialInputs!$168:$200,MATCH($H60, FinancialInputs!$E$168:$E$200,0),MATCH(CK$3-$G60+1,FinancialInputs!$168:$168,0)),0)*$J60</f>
        <v>0</v>
      </c>
      <c r="CL60" s="173">
        <f>IFERROR(INDEX(FinancialInputs!$168:$200,MATCH($H60, FinancialInputs!$E$168:$E$200,0),MATCH(CL$3-$G60+1,FinancialInputs!$168:$168,0)),0)*$J60</f>
        <v>0</v>
      </c>
      <c r="CM60" s="173">
        <f>IFERROR(INDEX(FinancialInputs!$168:$200,MATCH($H60, FinancialInputs!$E$168:$E$200,0),MATCH(CM$3-$G60+1,FinancialInputs!$168:$168,0)),0)*$J60</f>
        <v>0</v>
      </c>
      <c r="CN60" s="173">
        <f>IFERROR(INDEX(FinancialInputs!$168:$200,MATCH($H60, FinancialInputs!$E$168:$E$200,0),MATCH(CN$3-$G60+1,FinancialInputs!$168:$168,0)),0)*$J60</f>
        <v>0</v>
      </c>
      <c r="CO60" s="173">
        <f>IFERROR(INDEX(FinancialInputs!$168:$200,MATCH($H60, FinancialInputs!$E$168:$E$200,0),MATCH(CO$3-$G60+1,FinancialInputs!$168:$168,0)),0)*$J60</f>
        <v>0</v>
      </c>
      <c r="CP60" s="173">
        <f>IFERROR(INDEX(FinancialInputs!$168:$200,MATCH($H60, FinancialInputs!$E$168:$E$200,0),MATCH(CP$3-$G60+1,FinancialInputs!$168:$168,0)),0)*$J60</f>
        <v>0</v>
      </c>
      <c r="CQ60" s="173">
        <f>IFERROR(INDEX(FinancialInputs!$168:$200,MATCH($H60, FinancialInputs!$E$168:$E$200,0),MATCH(CQ$3-$G60+1,FinancialInputs!$168:$168,0)),0)*$J60</f>
        <v>0</v>
      </c>
      <c r="CR60" s="173">
        <f>IFERROR(INDEX(FinancialInputs!$168:$200,MATCH($H60, FinancialInputs!$E$168:$E$200,0),MATCH(CR$3-$G60+1,FinancialInputs!$168:$168,0)),0)*$J60</f>
        <v>0</v>
      </c>
      <c r="CS60" s="173">
        <f>IFERROR(INDEX(FinancialInputs!$168:$200,MATCH($H60, FinancialInputs!$E$168:$E$200,0),MATCH(CS$3-$G60+1,FinancialInputs!$168:$168,0)),0)*$J60</f>
        <v>0</v>
      </c>
      <c r="CT60" s="173">
        <f>IFERROR(INDEX(FinancialInputs!$168:$200,MATCH($H60, FinancialInputs!$E$168:$E$200,0),MATCH(CT$3-$G60+1,FinancialInputs!$168:$168,0)),0)*$J60</f>
        <v>0</v>
      </c>
      <c r="CU60" s="173">
        <f>IFERROR(INDEX(FinancialInputs!$168:$200,MATCH($H60, FinancialInputs!$E$168:$E$200,0),MATCH(CU$3-$G60+1,FinancialInputs!$168:$168,0)),0)*$J60</f>
        <v>0</v>
      </c>
      <c r="CV60" s="173">
        <f>IFERROR(INDEX(FinancialInputs!$168:$200,MATCH($H60, FinancialInputs!$E$168:$E$200,0),MATCH(CV$3-$G60+1,FinancialInputs!$168:$168,0)),0)*$J60</f>
        <v>0</v>
      </c>
      <c r="CW60" s="135" t="b">
        <f t="shared" si="12"/>
        <v>1</v>
      </c>
      <c r="CX60" s="24"/>
      <c r="CY60" s="24"/>
      <c r="CZ60" s="24"/>
    </row>
    <row r="61" spans="2:104">
      <c r="B61" s="24"/>
      <c r="C61" s="24"/>
      <c r="D61" s="24"/>
      <c r="E61" s="1" t="s">
        <v>547</v>
      </c>
      <c r="F61" s="24"/>
      <c r="G61" s="99" t="e">
        <f t="shared" si="13"/>
        <v>#N/A</v>
      </c>
      <c r="H61" s="1" t="e">
        <f>IF((YEAR(Scenarios!$J$41)+1)&lt;G61,"","SLN"&amp;MIN(YEAR(Scenarios!$J$41)-G61+2,15))</f>
        <v>#NUM!</v>
      </c>
      <c r="I61" s="24"/>
      <c r="J61" s="416" cm="1">
        <f t="array" ref="J61">IFERROR(INDEX(Capitalisation!$192:$192,,MATCH(G61,Expenditure!$3:$3,0)),0)</f>
        <v>0</v>
      </c>
      <c r="K61" s="33"/>
      <c r="L61" s="173">
        <f>IFERROR(INDEX(FinancialInputs!$168:$200,MATCH($H61, FinancialInputs!$E$168:$E$200,0),MATCH(L$3-$G61+1,FinancialInputs!$168:$168,0)),0)*$J61</f>
        <v>0</v>
      </c>
      <c r="M61" s="173">
        <f>IFERROR(INDEX(FinancialInputs!$168:$200,MATCH($H61, FinancialInputs!$E$168:$E$200,0),MATCH(M$3-$G61+1,FinancialInputs!$168:$168,0)),0)*$J61</f>
        <v>0</v>
      </c>
      <c r="N61" s="173">
        <f>IFERROR(INDEX(FinancialInputs!$168:$200,MATCH($H61, FinancialInputs!$E$168:$E$200,0),MATCH(N$3-$G61+1,FinancialInputs!$168:$168,0)),0)*$J61</f>
        <v>0</v>
      </c>
      <c r="O61" s="173">
        <f>IFERROR(INDEX(FinancialInputs!$168:$200,MATCH($H61, FinancialInputs!$E$168:$E$200,0),MATCH(O$3-$G61+1,FinancialInputs!$168:$168,0)),0)*$J61</f>
        <v>0</v>
      </c>
      <c r="P61" s="173">
        <f>IFERROR(INDEX(FinancialInputs!$168:$200,MATCH($H61, FinancialInputs!$E$168:$E$200,0),MATCH(P$3-$G61+1,FinancialInputs!$168:$168,0)),0)*$J61</f>
        <v>0</v>
      </c>
      <c r="Q61" s="173">
        <f>IFERROR(INDEX(FinancialInputs!$168:$200,MATCH($H61, FinancialInputs!$E$168:$E$200,0),MATCH(Q$3-$G61+1,FinancialInputs!$168:$168,0)),0)*$J61</f>
        <v>0</v>
      </c>
      <c r="R61" s="173">
        <f>IFERROR(INDEX(FinancialInputs!$168:$200,MATCH($H61, FinancialInputs!$E$168:$E$200,0),MATCH(R$3-$G61+1,FinancialInputs!$168:$168,0)),0)*$J61</f>
        <v>0</v>
      </c>
      <c r="S61" s="173">
        <f>IFERROR(INDEX(FinancialInputs!$168:$200,MATCH($H61, FinancialInputs!$E$168:$E$200,0),MATCH(S$3-$G61+1,FinancialInputs!$168:$168,0)),0)*$J61</f>
        <v>0</v>
      </c>
      <c r="T61" s="173">
        <f>IFERROR(INDEX(FinancialInputs!$168:$200,MATCH($H61, FinancialInputs!$E$168:$E$200,0),MATCH(T$3-$G61+1,FinancialInputs!$168:$168,0)),0)*$J61</f>
        <v>0</v>
      </c>
      <c r="U61" s="173">
        <f>IFERROR(INDEX(FinancialInputs!$168:$200,MATCH($H61, FinancialInputs!$E$168:$E$200,0),MATCH(U$3-$G61+1,FinancialInputs!$168:$168,0)),0)*$J61</f>
        <v>0</v>
      </c>
      <c r="V61" s="173">
        <f>IFERROR(INDEX(FinancialInputs!$168:$200,MATCH($H61, FinancialInputs!$E$168:$E$200,0),MATCH(V$3-$G61+1,FinancialInputs!$168:$168,0)),0)*$J61</f>
        <v>0</v>
      </c>
      <c r="W61" s="173">
        <f>IFERROR(INDEX(FinancialInputs!$168:$200,MATCH($H61, FinancialInputs!$E$168:$E$200,0),MATCH(W$3-$G61+1,FinancialInputs!$168:$168,0)),0)*$J61</f>
        <v>0</v>
      </c>
      <c r="X61" s="173">
        <f>IFERROR(INDEX(FinancialInputs!$168:$200,MATCH($H61, FinancialInputs!$E$168:$E$200,0),MATCH(X$3-$G61+1,FinancialInputs!$168:$168,0)),0)*$J61</f>
        <v>0</v>
      </c>
      <c r="Y61" s="173">
        <f>IFERROR(INDEX(FinancialInputs!$168:$200,MATCH($H61, FinancialInputs!$E$168:$E$200,0),MATCH(Y$3-$G61+1,FinancialInputs!$168:$168,0)),0)*$J61</f>
        <v>0</v>
      </c>
      <c r="Z61" s="173">
        <f>IFERROR(INDEX(FinancialInputs!$168:$200,MATCH($H61, FinancialInputs!$E$168:$E$200,0),MATCH(Z$3-$G61+1,FinancialInputs!$168:$168,0)),0)*$J61</f>
        <v>0</v>
      </c>
      <c r="AA61" s="173">
        <f>IFERROR(INDEX(FinancialInputs!$168:$200,MATCH($H61, FinancialInputs!$E$168:$E$200,0),MATCH(AA$3-$G61+1,FinancialInputs!$168:$168,0)),0)*$J61</f>
        <v>0</v>
      </c>
      <c r="AB61" s="173">
        <f>IFERROR(INDEX(FinancialInputs!$168:$200,MATCH($H61, FinancialInputs!$E$168:$E$200,0),MATCH(AB$3-$G61+1,FinancialInputs!$168:$168,0)),0)*$J61</f>
        <v>0</v>
      </c>
      <c r="AC61" s="173">
        <f>IFERROR(INDEX(FinancialInputs!$168:$200,MATCH($H61, FinancialInputs!$E$168:$E$200,0),MATCH(AC$3-$G61+1,FinancialInputs!$168:$168,0)),0)*$J61</f>
        <v>0</v>
      </c>
      <c r="AD61" s="173">
        <f>IFERROR(INDEX(FinancialInputs!$168:$200,MATCH($H61, FinancialInputs!$E$168:$E$200,0),MATCH(AD$3-$G61+1,FinancialInputs!$168:$168,0)),0)*$J61</f>
        <v>0</v>
      </c>
      <c r="AE61" s="173">
        <f>IFERROR(INDEX(FinancialInputs!$168:$200,MATCH($H61, FinancialInputs!$E$168:$E$200,0),MATCH(AE$3-$G61+1,FinancialInputs!$168:$168,0)),0)*$J61</f>
        <v>0</v>
      </c>
      <c r="AF61" s="173">
        <f>IFERROR(INDEX(FinancialInputs!$168:$200,MATCH($H61, FinancialInputs!$E$168:$E$200,0),MATCH(AF$3-$G61+1,FinancialInputs!$168:$168,0)),0)*$J61</f>
        <v>0</v>
      </c>
      <c r="AG61" s="173">
        <f>IFERROR(INDEX(FinancialInputs!$168:$200,MATCH($H61, FinancialInputs!$E$168:$E$200,0),MATCH(AG$3-$G61+1,FinancialInputs!$168:$168,0)),0)*$J61</f>
        <v>0</v>
      </c>
      <c r="AH61" s="173">
        <f>IFERROR(INDEX(FinancialInputs!$168:$200,MATCH($H61, FinancialInputs!$E$168:$E$200,0),MATCH(AH$3-$G61+1,FinancialInputs!$168:$168,0)),0)*$J61</f>
        <v>0</v>
      </c>
      <c r="AI61" s="173">
        <f>IFERROR(INDEX(FinancialInputs!$168:$200,MATCH($H61, FinancialInputs!$E$168:$E$200,0),MATCH(AI$3-$G61+1,FinancialInputs!$168:$168,0)),0)*$J61</f>
        <v>0</v>
      </c>
      <c r="AJ61" s="173">
        <f>IFERROR(INDEX(FinancialInputs!$168:$200,MATCH($H61, FinancialInputs!$E$168:$E$200,0),MATCH(AJ$3-$G61+1,FinancialInputs!$168:$168,0)),0)*$J61</f>
        <v>0</v>
      </c>
      <c r="AK61" s="173">
        <f>IFERROR(INDEX(FinancialInputs!$168:$200,MATCH($H61, FinancialInputs!$E$168:$E$200,0),MATCH(AK$3-$G61+1,FinancialInputs!$168:$168,0)),0)*$J61</f>
        <v>0</v>
      </c>
      <c r="AL61" s="173">
        <f>IFERROR(INDEX(FinancialInputs!$168:$200,MATCH($H61, FinancialInputs!$E$168:$E$200,0),MATCH(AL$3-$G61+1,FinancialInputs!$168:$168,0)),0)*$J61</f>
        <v>0</v>
      </c>
      <c r="AM61" s="173">
        <f>IFERROR(INDEX(FinancialInputs!$168:$200,MATCH($H61, FinancialInputs!$E$168:$E$200,0),MATCH(AM$3-$G61+1,FinancialInputs!$168:$168,0)),0)*$J61</f>
        <v>0</v>
      </c>
      <c r="AN61" s="173">
        <f>IFERROR(INDEX(FinancialInputs!$168:$200,MATCH($H61, FinancialInputs!$E$168:$E$200,0),MATCH(AN$3-$G61+1,FinancialInputs!$168:$168,0)),0)*$J61</f>
        <v>0</v>
      </c>
      <c r="AO61" s="173">
        <f>IFERROR(INDEX(FinancialInputs!$168:$200,MATCH($H61, FinancialInputs!$E$168:$E$200,0),MATCH(AO$3-$G61+1,FinancialInputs!$168:$168,0)),0)*$J61</f>
        <v>0</v>
      </c>
      <c r="AP61" s="173">
        <f>IFERROR(INDEX(FinancialInputs!$168:$200,MATCH($H61, FinancialInputs!$E$168:$E$200,0),MATCH(AP$3-$G61+1,FinancialInputs!$168:$168,0)),0)*$J61</f>
        <v>0</v>
      </c>
      <c r="AQ61" s="173">
        <f>IFERROR(INDEX(FinancialInputs!$168:$200,MATCH($H61, FinancialInputs!$E$168:$E$200,0),MATCH(AQ$3-$G61+1,FinancialInputs!$168:$168,0)),0)*$J61</f>
        <v>0</v>
      </c>
      <c r="AR61" s="173">
        <f>IFERROR(INDEX(FinancialInputs!$168:$200,MATCH($H61, FinancialInputs!$E$168:$E$200,0),MATCH(AR$3-$G61+1,FinancialInputs!$168:$168,0)),0)*$J61</f>
        <v>0</v>
      </c>
      <c r="AS61" s="173">
        <f>IFERROR(INDEX(FinancialInputs!$168:$200,MATCH($H61, FinancialInputs!$E$168:$E$200,0),MATCH(AS$3-$G61+1,FinancialInputs!$168:$168,0)),0)*$J61</f>
        <v>0</v>
      </c>
      <c r="AT61" s="173">
        <f>IFERROR(INDEX(FinancialInputs!$168:$200,MATCH($H61, FinancialInputs!$E$168:$E$200,0),MATCH(AT$3-$G61+1,FinancialInputs!$168:$168,0)),0)*$J61</f>
        <v>0</v>
      </c>
      <c r="AU61" s="173">
        <f>IFERROR(INDEX(FinancialInputs!$168:$200,MATCH($H61, FinancialInputs!$E$168:$E$200,0),MATCH(AU$3-$G61+1,FinancialInputs!$168:$168,0)),0)*$J61</f>
        <v>0</v>
      </c>
      <c r="AV61" s="173">
        <f>IFERROR(INDEX(FinancialInputs!$168:$200,MATCH($H61, FinancialInputs!$E$168:$E$200,0),MATCH(AV$3-$G61+1,FinancialInputs!$168:$168,0)),0)*$J61</f>
        <v>0</v>
      </c>
      <c r="AW61" s="173">
        <f>IFERROR(INDEX(FinancialInputs!$168:$200,MATCH($H61, FinancialInputs!$E$168:$E$200,0),MATCH(AW$3-$G61+1,FinancialInputs!$168:$168,0)),0)*$J61</f>
        <v>0</v>
      </c>
      <c r="AX61" s="173">
        <f>IFERROR(INDEX(FinancialInputs!$168:$200,MATCH($H61, FinancialInputs!$E$168:$E$200,0),MATCH(AX$3-$G61+1,FinancialInputs!$168:$168,0)),0)*$J61</f>
        <v>0</v>
      </c>
      <c r="AY61" s="173">
        <f>IFERROR(INDEX(FinancialInputs!$168:$200,MATCH($H61, FinancialInputs!$E$168:$E$200,0),MATCH(AY$3-$G61+1,FinancialInputs!$168:$168,0)),0)*$J61</f>
        <v>0</v>
      </c>
      <c r="AZ61" s="173">
        <f>IFERROR(INDEX(FinancialInputs!$168:$200,MATCH($H61, FinancialInputs!$E$168:$E$200,0),MATCH(AZ$3-$G61+1,FinancialInputs!$168:$168,0)),0)*$J61</f>
        <v>0</v>
      </c>
      <c r="BA61" s="173">
        <f>IFERROR(INDEX(FinancialInputs!$168:$200,MATCH($H61, FinancialInputs!$E$168:$E$200,0),MATCH(BA$3-$G61+1,FinancialInputs!$168:$168,0)),0)*$J61</f>
        <v>0</v>
      </c>
      <c r="BB61" s="173">
        <f>IFERROR(INDEX(FinancialInputs!$168:$200,MATCH($H61, FinancialInputs!$E$168:$E$200,0),MATCH(BB$3-$G61+1,FinancialInputs!$168:$168,0)),0)*$J61</f>
        <v>0</v>
      </c>
      <c r="BC61" s="173">
        <f>IFERROR(INDEX(FinancialInputs!$168:$200,MATCH($H61, FinancialInputs!$E$168:$E$200,0),MATCH(BC$3-$G61+1,FinancialInputs!$168:$168,0)),0)*$J61</f>
        <v>0</v>
      </c>
      <c r="BD61" s="173">
        <f>IFERROR(INDEX(FinancialInputs!$168:$200,MATCH($H61, FinancialInputs!$E$168:$E$200,0),MATCH(BD$3-$G61+1,FinancialInputs!$168:$168,0)),0)*$J61</f>
        <v>0</v>
      </c>
      <c r="BE61" s="173">
        <f>IFERROR(INDEX(FinancialInputs!$168:$200,MATCH($H61, FinancialInputs!$E$168:$E$200,0),MATCH(BE$3-$G61+1,FinancialInputs!$168:$168,0)),0)*$J61</f>
        <v>0</v>
      </c>
      <c r="BF61" s="173">
        <f>IFERROR(INDEX(FinancialInputs!$168:$200,MATCH($H61, FinancialInputs!$E$168:$E$200,0),MATCH(BF$3-$G61+1,FinancialInputs!$168:$168,0)),0)*$J61</f>
        <v>0</v>
      </c>
      <c r="BG61" s="173">
        <f>IFERROR(INDEX(FinancialInputs!$168:$200,MATCH($H61, FinancialInputs!$E$168:$E$200,0),MATCH(BG$3-$G61+1,FinancialInputs!$168:$168,0)),0)*$J61</f>
        <v>0</v>
      </c>
      <c r="BH61" s="173">
        <f>IFERROR(INDEX(FinancialInputs!$168:$200,MATCH($H61, FinancialInputs!$E$168:$E$200,0),MATCH(BH$3-$G61+1,FinancialInputs!$168:$168,0)),0)*$J61</f>
        <v>0</v>
      </c>
      <c r="BI61" s="173">
        <f>IFERROR(INDEX(FinancialInputs!$168:$200,MATCH($H61, FinancialInputs!$E$168:$E$200,0),MATCH(BI$3-$G61+1,FinancialInputs!$168:$168,0)),0)*$J61</f>
        <v>0</v>
      </c>
      <c r="BJ61" s="173">
        <f>IFERROR(INDEX(FinancialInputs!$168:$200,MATCH($H61, FinancialInputs!$E$168:$E$200,0),MATCH(BJ$3-$G61+1,FinancialInputs!$168:$168,0)),0)*$J61</f>
        <v>0</v>
      </c>
      <c r="BK61" s="173">
        <f>IFERROR(INDEX(FinancialInputs!$168:$200,MATCH($H61, FinancialInputs!$E$168:$E$200,0),MATCH(BK$3-$G61+1,FinancialInputs!$168:$168,0)),0)*$J61</f>
        <v>0</v>
      </c>
      <c r="BL61" s="173">
        <f>IFERROR(INDEX(FinancialInputs!$168:$200,MATCH($H61, FinancialInputs!$E$168:$E$200,0),MATCH(BL$3-$G61+1,FinancialInputs!$168:$168,0)),0)*$J61</f>
        <v>0</v>
      </c>
      <c r="BM61" s="173">
        <f>IFERROR(INDEX(FinancialInputs!$168:$200,MATCH($H61, FinancialInputs!$E$168:$E$200,0),MATCH(BM$3-$G61+1,FinancialInputs!$168:$168,0)),0)*$J61</f>
        <v>0</v>
      </c>
      <c r="BN61" s="173">
        <f>IFERROR(INDEX(FinancialInputs!$168:$200,MATCH($H61, FinancialInputs!$E$168:$E$200,0),MATCH(BN$3-$G61+1,FinancialInputs!$168:$168,0)),0)*$J61</f>
        <v>0</v>
      </c>
      <c r="BO61" s="173">
        <f>IFERROR(INDEX(FinancialInputs!$168:$200,MATCH($H61, FinancialInputs!$E$168:$E$200,0),MATCH(BO$3-$G61+1,FinancialInputs!$168:$168,0)),0)*$J61</f>
        <v>0</v>
      </c>
      <c r="BP61" s="173">
        <f>IFERROR(INDEX(FinancialInputs!$168:$200,MATCH($H61, FinancialInputs!$E$168:$E$200,0),MATCH(BP$3-$G61+1,FinancialInputs!$168:$168,0)),0)*$J61</f>
        <v>0</v>
      </c>
      <c r="BQ61" s="173">
        <f>IFERROR(INDEX(FinancialInputs!$168:$200,MATCH($H61, FinancialInputs!$E$168:$E$200,0),MATCH(BQ$3-$G61+1,FinancialInputs!$168:$168,0)),0)*$J61</f>
        <v>0</v>
      </c>
      <c r="BR61" s="173">
        <f>IFERROR(INDEX(FinancialInputs!$168:$200,MATCH($H61, FinancialInputs!$E$168:$E$200,0),MATCH(BR$3-$G61+1,FinancialInputs!$168:$168,0)),0)*$J61</f>
        <v>0</v>
      </c>
      <c r="BS61" s="173">
        <f>IFERROR(INDEX(FinancialInputs!$168:$200,MATCH($H61, FinancialInputs!$E$168:$E$200,0),MATCH(BS$3-$G61+1,FinancialInputs!$168:$168,0)),0)*$J61</f>
        <v>0</v>
      </c>
      <c r="BT61" s="173">
        <f>IFERROR(INDEX(FinancialInputs!$168:$200,MATCH($H61, FinancialInputs!$E$168:$E$200,0),MATCH(BT$3-$G61+1,FinancialInputs!$168:$168,0)),0)*$J61</f>
        <v>0</v>
      </c>
      <c r="BU61" s="173">
        <f>IFERROR(INDEX(FinancialInputs!$168:$200,MATCH($H61, FinancialInputs!$E$168:$E$200,0),MATCH(BU$3-$G61+1,FinancialInputs!$168:$168,0)),0)*$J61</f>
        <v>0</v>
      </c>
      <c r="BV61" s="173">
        <f>IFERROR(INDEX(FinancialInputs!$168:$200,MATCH($H61, FinancialInputs!$E$168:$E$200,0),MATCH(BV$3-$G61+1,FinancialInputs!$168:$168,0)),0)*$J61</f>
        <v>0</v>
      </c>
      <c r="BW61" s="173">
        <f>IFERROR(INDEX(FinancialInputs!$168:$200,MATCH($H61, FinancialInputs!$E$168:$E$200,0),MATCH(BW$3-$G61+1,FinancialInputs!$168:$168,0)),0)*$J61</f>
        <v>0</v>
      </c>
      <c r="BX61" s="173">
        <f>IFERROR(INDEX(FinancialInputs!$168:$200,MATCH($H61, FinancialInputs!$E$168:$E$200,0),MATCH(BX$3-$G61+1,FinancialInputs!$168:$168,0)),0)*$J61</f>
        <v>0</v>
      </c>
      <c r="BY61" s="173">
        <f>IFERROR(INDEX(FinancialInputs!$168:$200,MATCH($H61, FinancialInputs!$E$168:$E$200,0),MATCH(BY$3-$G61+1,FinancialInputs!$168:$168,0)),0)*$J61</f>
        <v>0</v>
      </c>
      <c r="BZ61" s="173">
        <f>IFERROR(INDEX(FinancialInputs!$168:$200,MATCH($H61, FinancialInputs!$E$168:$E$200,0),MATCH(BZ$3-$G61+1,FinancialInputs!$168:$168,0)),0)*$J61</f>
        <v>0</v>
      </c>
      <c r="CA61" s="173">
        <f>IFERROR(INDEX(FinancialInputs!$168:$200,MATCH($H61, FinancialInputs!$E$168:$E$200,0),MATCH(CA$3-$G61+1,FinancialInputs!$168:$168,0)),0)*$J61</f>
        <v>0</v>
      </c>
      <c r="CB61" s="173">
        <f>IFERROR(INDEX(FinancialInputs!$168:$200,MATCH($H61, FinancialInputs!$E$168:$E$200,0),MATCH(CB$3-$G61+1,FinancialInputs!$168:$168,0)),0)*$J61</f>
        <v>0</v>
      </c>
      <c r="CC61" s="173">
        <f>IFERROR(INDEX(FinancialInputs!$168:$200,MATCH($H61, FinancialInputs!$E$168:$E$200,0),MATCH(CC$3-$G61+1,FinancialInputs!$168:$168,0)),0)*$J61</f>
        <v>0</v>
      </c>
      <c r="CD61" s="173">
        <f>IFERROR(INDEX(FinancialInputs!$168:$200,MATCH($H61, FinancialInputs!$E$168:$E$200,0),MATCH(CD$3-$G61+1,FinancialInputs!$168:$168,0)),0)*$J61</f>
        <v>0</v>
      </c>
      <c r="CE61" s="173">
        <f>IFERROR(INDEX(FinancialInputs!$168:$200,MATCH($H61, FinancialInputs!$E$168:$E$200,0),MATCH(CE$3-$G61+1,FinancialInputs!$168:$168,0)),0)*$J61</f>
        <v>0</v>
      </c>
      <c r="CF61" s="173">
        <f>IFERROR(INDEX(FinancialInputs!$168:$200,MATCH($H61, FinancialInputs!$E$168:$E$200,0),MATCH(CF$3-$G61+1,FinancialInputs!$168:$168,0)),0)*$J61</f>
        <v>0</v>
      </c>
      <c r="CG61" s="173">
        <f>IFERROR(INDEX(FinancialInputs!$168:$200,MATCH($H61, FinancialInputs!$E$168:$E$200,0),MATCH(CG$3-$G61+1,FinancialInputs!$168:$168,0)),0)*$J61</f>
        <v>0</v>
      </c>
      <c r="CH61" s="173">
        <f>IFERROR(INDEX(FinancialInputs!$168:$200,MATCH($H61, FinancialInputs!$E$168:$E$200,0),MATCH(CH$3-$G61+1,FinancialInputs!$168:$168,0)),0)*$J61</f>
        <v>0</v>
      </c>
      <c r="CI61" s="173">
        <f>IFERROR(INDEX(FinancialInputs!$168:$200,MATCH($H61, FinancialInputs!$E$168:$E$200,0),MATCH(CI$3-$G61+1,FinancialInputs!$168:$168,0)),0)*$J61</f>
        <v>0</v>
      </c>
      <c r="CJ61" s="173">
        <f>IFERROR(INDEX(FinancialInputs!$168:$200,MATCH($H61, FinancialInputs!$E$168:$E$200,0),MATCH(CJ$3-$G61+1,FinancialInputs!$168:$168,0)),0)*$J61</f>
        <v>0</v>
      </c>
      <c r="CK61" s="173">
        <f>IFERROR(INDEX(FinancialInputs!$168:$200,MATCH($H61, FinancialInputs!$E$168:$E$200,0),MATCH(CK$3-$G61+1,FinancialInputs!$168:$168,0)),0)*$J61</f>
        <v>0</v>
      </c>
      <c r="CL61" s="173">
        <f>IFERROR(INDEX(FinancialInputs!$168:$200,MATCH($H61, FinancialInputs!$E$168:$E$200,0),MATCH(CL$3-$G61+1,FinancialInputs!$168:$168,0)),0)*$J61</f>
        <v>0</v>
      </c>
      <c r="CM61" s="173">
        <f>IFERROR(INDEX(FinancialInputs!$168:$200,MATCH($H61, FinancialInputs!$E$168:$E$200,0),MATCH(CM$3-$G61+1,FinancialInputs!$168:$168,0)),0)*$J61</f>
        <v>0</v>
      </c>
      <c r="CN61" s="173">
        <f>IFERROR(INDEX(FinancialInputs!$168:$200,MATCH($H61, FinancialInputs!$E$168:$E$200,0),MATCH(CN$3-$G61+1,FinancialInputs!$168:$168,0)),0)*$J61</f>
        <v>0</v>
      </c>
      <c r="CO61" s="173">
        <f>IFERROR(INDEX(FinancialInputs!$168:$200,MATCH($H61, FinancialInputs!$E$168:$E$200,0),MATCH(CO$3-$G61+1,FinancialInputs!$168:$168,0)),0)*$J61</f>
        <v>0</v>
      </c>
      <c r="CP61" s="173">
        <f>IFERROR(INDEX(FinancialInputs!$168:$200,MATCH($H61, FinancialInputs!$E$168:$E$200,0),MATCH(CP$3-$G61+1,FinancialInputs!$168:$168,0)),0)*$J61</f>
        <v>0</v>
      </c>
      <c r="CQ61" s="173">
        <f>IFERROR(INDEX(FinancialInputs!$168:$200,MATCH($H61, FinancialInputs!$E$168:$E$200,0),MATCH(CQ$3-$G61+1,FinancialInputs!$168:$168,0)),0)*$J61</f>
        <v>0</v>
      </c>
      <c r="CR61" s="173">
        <f>IFERROR(INDEX(FinancialInputs!$168:$200,MATCH($H61, FinancialInputs!$E$168:$E$200,0),MATCH(CR$3-$G61+1,FinancialInputs!$168:$168,0)),0)*$J61</f>
        <v>0</v>
      </c>
      <c r="CS61" s="173">
        <f>IFERROR(INDEX(FinancialInputs!$168:$200,MATCH($H61, FinancialInputs!$E$168:$E$200,0),MATCH(CS$3-$G61+1,FinancialInputs!$168:$168,0)),0)*$J61</f>
        <v>0</v>
      </c>
      <c r="CT61" s="173">
        <f>IFERROR(INDEX(FinancialInputs!$168:$200,MATCH($H61, FinancialInputs!$E$168:$E$200,0),MATCH(CT$3-$G61+1,FinancialInputs!$168:$168,0)),0)*$J61</f>
        <v>0</v>
      </c>
      <c r="CU61" s="173">
        <f>IFERROR(INDEX(FinancialInputs!$168:$200,MATCH($H61, FinancialInputs!$E$168:$E$200,0),MATCH(CU$3-$G61+1,FinancialInputs!$168:$168,0)),0)*$J61</f>
        <v>0</v>
      </c>
      <c r="CV61" s="173">
        <f>IFERROR(INDEX(FinancialInputs!$168:$200,MATCH($H61, FinancialInputs!$E$168:$E$200,0),MATCH(CV$3-$G61+1,FinancialInputs!$168:$168,0)),0)*$J61</f>
        <v>0</v>
      </c>
      <c r="CW61" s="135" t="b">
        <f t="shared" si="12"/>
        <v>1</v>
      </c>
      <c r="CX61" s="24"/>
      <c r="CY61" s="24"/>
      <c r="CZ61" s="24"/>
    </row>
    <row r="62" spans="2:104">
      <c r="B62" s="24"/>
      <c r="C62" s="24"/>
      <c r="D62" s="24"/>
      <c r="E62" s="1" t="s">
        <v>547</v>
      </c>
      <c r="F62" s="24"/>
      <c r="G62" s="99" t="e">
        <f t="shared" si="13"/>
        <v>#N/A</v>
      </c>
      <c r="H62" s="1" t="e">
        <f>IF((YEAR(Scenarios!$J$41)+1)&lt;G62,"","SLN"&amp;MIN(YEAR(Scenarios!$J$41)-G62+2,15))</f>
        <v>#NUM!</v>
      </c>
      <c r="I62" s="24"/>
      <c r="J62" s="416" cm="1">
        <f t="array" ref="J62">IFERROR(INDEX(Capitalisation!$192:$192,,MATCH(G62,Expenditure!$3:$3,0)),0)</f>
        <v>0</v>
      </c>
      <c r="K62" s="33"/>
      <c r="L62" s="173">
        <f>IFERROR(INDEX(FinancialInputs!$168:$200,MATCH($H62, FinancialInputs!$E$168:$E$200,0),MATCH(L$3-$G62+1,FinancialInputs!$168:$168,0)),0)*$J62</f>
        <v>0</v>
      </c>
      <c r="M62" s="173">
        <f>IFERROR(INDEX(FinancialInputs!$168:$200,MATCH($H62, FinancialInputs!$E$168:$E$200,0),MATCH(M$3-$G62+1,FinancialInputs!$168:$168,0)),0)*$J62</f>
        <v>0</v>
      </c>
      <c r="N62" s="173">
        <f>IFERROR(INDEX(FinancialInputs!$168:$200,MATCH($H62, FinancialInputs!$E$168:$E$200,0),MATCH(N$3-$G62+1,FinancialInputs!$168:$168,0)),0)*$J62</f>
        <v>0</v>
      </c>
      <c r="O62" s="173">
        <f>IFERROR(INDEX(FinancialInputs!$168:$200,MATCH($H62, FinancialInputs!$E$168:$E$200,0),MATCH(O$3-$G62+1,FinancialInputs!$168:$168,0)),0)*$J62</f>
        <v>0</v>
      </c>
      <c r="P62" s="173">
        <f>IFERROR(INDEX(FinancialInputs!$168:$200,MATCH($H62, FinancialInputs!$E$168:$E$200,0),MATCH(P$3-$G62+1,FinancialInputs!$168:$168,0)),0)*$J62</f>
        <v>0</v>
      </c>
      <c r="Q62" s="173">
        <f>IFERROR(INDEX(FinancialInputs!$168:$200,MATCH($H62, FinancialInputs!$E$168:$E$200,0),MATCH(Q$3-$G62+1,FinancialInputs!$168:$168,0)),0)*$J62</f>
        <v>0</v>
      </c>
      <c r="R62" s="173">
        <f>IFERROR(INDEX(FinancialInputs!$168:$200,MATCH($H62, FinancialInputs!$E$168:$E$200,0),MATCH(R$3-$G62+1,FinancialInputs!$168:$168,0)),0)*$J62</f>
        <v>0</v>
      </c>
      <c r="S62" s="173">
        <f>IFERROR(INDEX(FinancialInputs!$168:$200,MATCH($H62, FinancialInputs!$E$168:$E$200,0),MATCH(S$3-$G62+1,FinancialInputs!$168:$168,0)),0)*$J62</f>
        <v>0</v>
      </c>
      <c r="T62" s="173">
        <f>IFERROR(INDEX(FinancialInputs!$168:$200,MATCH($H62, FinancialInputs!$E$168:$E$200,0),MATCH(T$3-$G62+1,FinancialInputs!$168:$168,0)),0)*$J62</f>
        <v>0</v>
      </c>
      <c r="U62" s="173">
        <f>IFERROR(INDEX(FinancialInputs!$168:$200,MATCH($H62, FinancialInputs!$E$168:$E$200,0),MATCH(U$3-$G62+1,FinancialInputs!$168:$168,0)),0)*$J62</f>
        <v>0</v>
      </c>
      <c r="V62" s="173">
        <f>IFERROR(INDEX(FinancialInputs!$168:$200,MATCH($H62, FinancialInputs!$E$168:$E$200,0),MATCH(V$3-$G62+1,FinancialInputs!$168:$168,0)),0)*$J62</f>
        <v>0</v>
      </c>
      <c r="W62" s="173">
        <f>IFERROR(INDEX(FinancialInputs!$168:$200,MATCH($H62, FinancialInputs!$E$168:$E$200,0),MATCH(W$3-$G62+1,FinancialInputs!$168:$168,0)),0)*$J62</f>
        <v>0</v>
      </c>
      <c r="X62" s="173">
        <f>IFERROR(INDEX(FinancialInputs!$168:$200,MATCH($H62, FinancialInputs!$E$168:$E$200,0),MATCH(X$3-$G62+1,FinancialInputs!$168:$168,0)),0)*$J62</f>
        <v>0</v>
      </c>
      <c r="Y62" s="173">
        <f>IFERROR(INDEX(FinancialInputs!$168:$200,MATCH($H62, FinancialInputs!$E$168:$E$200,0),MATCH(Y$3-$G62+1,FinancialInputs!$168:$168,0)),0)*$J62</f>
        <v>0</v>
      </c>
      <c r="Z62" s="173">
        <f>IFERROR(INDEX(FinancialInputs!$168:$200,MATCH($H62, FinancialInputs!$E$168:$E$200,0),MATCH(Z$3-$G62+1,FinancialInputs!$168:$168,0)),0)*$J62</f>
        <v>0</v>
      </c>
      <c r="AA62" s="173">
        <f>IFERROR(INDEX(FinancialInputs!$168:$200,MATCH($H62, FinancialInputs!$E$168:$E$200,0),MATCH(AA$3-$G62+1,FinancialInputs!$168:$168,0)),0)*$J62</f>
        <v>0</v>
      </c>
      <c r="AB62" s="173">
        <f>IFERROR(INDEX(FinancialInputs!$168:$200,MATCH($H62, FinancialInputs!$E$168:$E$200,0),MATCH(AB$3-$G62+1,FinancialInputs!$168:$168,0)),0)*$J62</f>
        <v>0</v>
      </c>
      <c r="AC62" s="173">
        <f>IFERROR(INDEX(FinancialInputs!$168:$200,MATCH($H62, FinancialInputs!$E$168:$E$200,0),MATCH(AC$3-$G62+1,FinancialInputs!$168:$168,0)),0)*$J62</f>
        <v>0</v>
      </c>
      <c r="AD62" s="173">
        <f>IFERROR(INDEX(FinancialInputs!$168:$200,MATCH($H62, FinancialInputs!$E$168:$E$200,0),MATCH(AD$3-$G62+1,FinancialInputs!$168:$168,0)),0)*$J62</f>
        <v>0</v>
      </c>
      <c r="AE62" s="173">
        <f>IFERROR(INDEX(FinancialInputs!$168:$200,MATCH($H62, FinancialInputs!$E$168:$E$200,0),MATCH(AE$3-$G62+1,FinancialInputs!$168:$168,0)),0)*$J62</f>
        <v>0</v>
      </c>
      <c r="AF62" s="173">
        <f>IFERROR(INDEX(FinancialInputs!$168:$200,MATCH($H62, FinancialInputs!$E$168:$E$200,0),MATCH(AF$3-$G62+1,FinancialInputs!$168:$168,0)),0)*$J62</f>
        <v>0</v>
      </c>
      <c r="AG62" s="173">
        <f>IFERROR(INDEX(FinancialInputs!$168:$200,MATCH($H62, FinancialInputs!$E$168:$E$200,0),MATCH(AG$3-$G62+1,FinancialInputs!$168:$168,0)),0)*$J62</f>
        <v>0</v>
      </c>
      <c r="AH62" s="173">
        <f>IFERROR(INDEX(FinancialInputs!$168:$200,MATCH($H62, FinancialInputs!$E$168:$E$200,0),MATCH(AH$3-$G62+1,FinancialInputs!$168:$168,0)),0)*$J62</f>
        <v>0</v>
      </c>
      <c r="AI62" s="173">
        <f>IFERROR(INDEX(FinancialInputs!$168:$200,MATCH($H62, FinancialInputs!$E$168:$E$200,0),MATCH(AI$3-$G62+1,FinancialInputs!$168:$168,0)),0)*$J62</f>
        <v>0</v>
      </c>
      <c r="AJ62" s="173">
        <f>IFERROR(INDEX(FinancialInputs!$168:$200,MATCH($H62, FinancialInputs!$E$168:$E$200,0),MATCH(AJ$3-$G62+1,FinancialInputs!$168:$168,0)),0)*$J62</f>
        <v>0</v>
      </c>
      <c r="AK62" s="173">
        <f>IFERROR(INDEX(FinancialInputs!$168:$200,MATCH($H62, FinancialInputs!$E$168:$E$200,0),MATCH(AK$3-$G62+1,FinancialInputs!$168:$168,0)),0)*$J62</f>
        <v>0</v>
      </c>
      <c r="AL62" s="173">
        <f>IFERROR(INDEX(FinancialInputs!$168:$200,MATCH($H62, FinancialInputs!$E$168:$E$200,0),MATCH(AL$3-$G62+1,FinancialInputs!$168:$168,0)),0)*$J62</f>
        <v>0</v>
      </c>
      <c r="AM62" s="173">
        <f>IFERROR(INDEX(FinancialInputs!$168:$200,MATCH($H62, FinancialInputs!$E$168:$E$200,0),MATCH(AM$3-$G62+1,FinancialInputs!$168:$168,0)),0)*$J62</f>
        <v>0</v>
      </c>
      <c r="AN62" s="173">
        <f>IFERROR(INDEX(FinancialInputs!$168:$200,MATCH($H62, FinancialInputs!$E$168:$E$200,0),MATCH(AN$3-$G62+1,FinancialInputs!$168:$168,0)),0)*$J62</f>
        <v>0</v>
      </c>
      <c r="AO62" s="173">
        <f>IFERROR(INDEX(FinancialInputs!$168:$200,MATCH($H62, FinancialInputs!$E$168:$E$200,0),MATCH(AO$3-$G62+1,FinancialInputs!$168:$168,0)),0)*$J62</f>
        <v>0</v>
      </c>
      <c r="AP62" s="173">
        <f>IFERROR(INDEX(FinancialInputs!$168:$200,MATCH($H62, FinancialInputs!$E$168:$E$200,0),MATCH(AP$3-$G62+1,FinancialInputs!$168:$168,0)),0)*$J62</f>
        <v>0</v>
      </c>
      <c r="AQ62" s="173">
        <f>IFERROR(INDEX(FinancialInputs!$168:$200,MATCH($H62, FinancialInputs!$E$168:$E$200,0),MATCH(AQ$3-$G62+1,FinancialInputs!$168:$168,0)),0)*$J62</f>
        <v>0</v>
      </c>
      <c r="AR62" s="173">
        <f>IFERROR(INDEX(FinancialInputs!$168:$200,MATCH($H62, FinancialInputs!$E$168:$E$200,0),MATCH(AR$3-$G62+1,FinancialInputs!$168:$168,0)),0)*$J62</f>
        <v>0</v>
      </c>
      <c r="AS62" s="173">
        <f>IFERROR(INDEX(FinancialInputs!$168:$200,MATCH($H62, FinancialInputs!$E$168:$E$200,0),MATCH(AS$3-$G62+1,FinancialInputs!$168:$168,0)),0)*$J62</f>
        <v>0</v>
      </c>
      <c r="AT62" s="173">
        <f>IFERROR(INDEX(FinancialInputs!$168:$200,MATCH($H62, FinancialInputs!$E$168:$E$200,0),MATCH(AT$3-$G62+1,FinancialInputs!$168:$168,0)),0)*$J62</f>
        <v>0</v>
      </c>
      <c r="AU62" s="173">
        <f>IFERROR(INDEX(FinancialInputs!$168:$200,MATCH($H62, FinancialInputs!$E$168:$E$200,0),MATCH(AU$3-$G62+1,FinancialInputs!$168:$168,0)),0)*$J62</f>
        <v>0</v>
      </c>
      <c r="AV62" s="173">
        <f>IFERROR(INDEX(FinancialInputs!$168:$200,MATCH($H62, FinancialInputs!$E$168:$E$200,0),MATCH(AV$3-$G62+1,FinancialInputs!$168:$168,0)),0)*$J62</f>
        <v>0</v>
      </c>
      <c r="AW62" s="173">
        <f>IFERROR(INDEX(FinancialInputs!$168:$200,MATCH($H62, FinancialInputs!$E$168:$E$200,0),MATCH(AW$3-$G62+1,FinancialInputs!$168:$168,0)),0)*$J62</f>
        <v>0</v>
      </c>
      <c r="AX62" s="173">
        <f>IFERROR(INDEX(FinancialInputs!$168:$200,MATCH($H62, FinancialInputs!$E$168:$E$200,0),MATCH(AX$3-$G62+1,FinancialInputs!$168:$168,0)),0)*$J62</f>
        <v>0</v>
      </c>
      <c r="AY62" s="173">
        <f>IFERROR(INDEX(FinancialInputs!$168:$200,MATCH($H62, FinancialInputs!$E$168:$E$200,0),MATCH(AY$3-$G62+1,FinancialInputs!$168:$168,0)),0)*$J62</f>
        <v>0</v>
      </c>
      <c r="AZ62" s="173">
        <f>IFERROR(INDEX(FinancialInputs!$168:$200,MATCH($H62, FinancialInputs!$E$168:$E$200,0),MATCH(AZ$3-$G62+1,FinancialInputs!$168:$168,0)),0)*$J62</f>
        <v>0</v>
      </c>
      <c r="BA62" s="173">
        <f>IFERROR(INDEX(FinancialInputs!$168:$200,MATCH($H62, FinancialInputs!$E$168:$E$200,0),MATCH(BA$3-$G62+1,FinancialInputs!$168:$168,0)),0)*$J62</f>
        <v>0</v>
      </c>
      <c r="BB62" s="173">
        <f>IFERROR(INDEX(FinancialInputs!$168:$200,MATCH($H62, FinancialInputs!$E$168:$E$200,0),MATCH(BB$3-$G62+1,FinancialInputs!$168:$168,0)),0)*$J62</f>
        <v>0</v>
      </c>
      <c r="BC62" s="173">
        <f>IFERROR(INDEX(FinancialInputs!$168:$200,MATCH($H62, FinancialInputs!$E$168:$E$200,0),MATCH(BC$3-$G62+1,FinancialInputs!$168:$168,0)),0)*$J62</f>
        <v>0</v>
      </c>
      <c r="BD62" s="173">
        <f>IFERROR(INDEX(FinancialInputs!$168:$200,MATCH($H62, FinancialInputs!$E$168:$E$200,0),MATCH(BD$3-$G62+1,FinancialInputs!$168:$168,0)),0)*$J62</f>
        <v>0</v>
      </c>
      <c r="BE62" s="173">
        <f>IFERROR(INDEX(FinancialInputs!$168:$200,MATCH($H62, FinancialInputs!$E$168:$E$200,0),MATCH(BE$3-$G62+1,FinancialInputs!$168:$168,0)),0)*$J62</f>
        <v>0</v>
      </c>
      <c r="BF62" s="173">
        <f>IFERROR(INDEX(FinancialInputs!$168:$200,MATCH($H62, FinancialInputs!$E$168:$E$200,0),MATCH(BF$3-$G62+1,FinancialInputs!$168:$168,0)),0)*$J62</f>
        <v>0</v>
      </c>
      <c r="BG62" s="173">
        <f>IFERROR(INDEX(FinancialInputs!$168:$200,MATCH($H62, FinancialInputs!$E$168:$E$200,0),MATCH(BG$3-$G62+1,FinancialInputs!$168:$168,0)),0)*$J62</f>
        <v>0</v>
      </c>
      <c r="BH62" s="173">
        <f>IFERROR(INDEX(FinancialInputs!$168:$200,MATCH($H62, FinancialInputs!$E$168:$E$200,0),MATCH(BH$3-$G62+1,FinancialInputs!$168:$168,0)),0)*$J62</f>
        <v>0</v>
      </c>
      <c r="BI62" s="173">
        <f>IFERROR(INDEX(FinancialInputs!$168:$200,MATCH($H62, FinancialInputs!$E$168:$E$200,0),MATCH(BI$3-$G62+1,FinancialInputs!$168:$168,0)),0)*$J62</f>
        <v>0</v>
      </c>
      <c r="BJ62" s="173">
        <f>IFERROR(INDEX(FinancialInputs!$168:$200,MATCH($H62, FinancialInputs!$E$168:$E$200,0),MATCH(BJ$3-$G62+1,FinancialInputs!$168:$168,0)),0)*$J62</f>
        <v>0</v>
      </c>
      <c r="BK62" s="173">
        <f>IFERROR(INDEX(FinancialInputs!$168:$200,MATCH($H62, FinancialInputs!$E$168:$E$200,0),MATCH(BK$3-$G62+1,FinancialInputs!$168:$168,0)),0)*$J62</f>
        <v>0</v>
      </c>
      <c r="BL62" s="173">
        <f>IFERROR(INDEX(FinancialInputs!$168:$200,MATCH($H62, FinancialInputs!$E$168:$E$200,0),MATCH(BL$3-$G62+1,FinancialInputs!$168:$168,0)),0)*$J62</f>
        <v>0</v>
      </c>
      <c r="BM62" s="173">
        <f>IFERROR(INDEX(FinancialInputs!$168:$200,MATCH($H62, FinancialInputs!$E$168:$E$200,0),MATCH(BM$3-$G62+1,FinancialInputs!$168:$168,0)),0)*$J62</f>
        <v>0</v>
      </c>
      <c r="BN62" s="173">
        <f>IFERROR(INDEX(FinancialInputs!$168:$200,MATCH($H62, FinancialInputs!$E$168:$E$200,0),MATCH(BN$3-$G62+1,FinancialInputs!$168:$168,0)),0)*$J62</f>
        <v>0</v>
      </c>
      <c r="BO62" s="173">
        <f>IFERROR(INDEX(FinancialInputs!$168:$200,MATCH($H62, FinancialInputs!$E$168:$E$200,0),MATCH(BO$3-$G62+1,FinancialInputs!$168:$168,0)),0)*$J62</f>
        <v>0</v>
      </c>
      <c r="BP62" s="173">
        <f>IFERROR(INDEX(FinancialInputs!$168:$200,MATCH($H62, FinancialInputs!$E$168:$E$200,0),MATCH(BP$3-$G62+1,FinancialInputs!$168:$168,0)),0)*$J62</f>
        <v>0</v>
      </c>
      <c r="BQ62" s="173">
        <f>IFERROR(INDEX(FinancialInputs!$168:$200,MATCH($H62, FinancialInputs!$E$168:$E$200,0),MATCH(BQ$3-$G62+1,FinancialInputs!$168:$168,0)),0)*$J62</f>
        <v>0</v>
      </c>
      <c r="BR62" s="173">
        <f>IFERROR(INDEX(FinancialInputs!$168:$200,MATCH($H62, FinancialInputs!$E$168:$E$200,0),MATCH(BR$3-$G62+1,FinancialInputs!$168:$168,0)),0)*$J62</f>
        <v>0</v>
      </c>
      <c r="BS62" s="173">
        <f>IFERROR(INDEX(FinancialInputs!$168:$200,MATCH($H62, FinancialInputs!$E$168:$E$200,0),MATCH(BS$3-$G62+1,FinancialInputs!$168:$168,0)),0)*$J62</f>
        <v>0</v>
      </c>
      <c r="BT62" s="173">
        <f>IFERROR(INDEX(FinancialInputs!$168:$200,MATCH($H62, FinancialInputs!$E$168:$E$200,0),MATCH(BT$3-$G62+1,FinancialInputs!$168:$168,0)),0)*$J62</f>
        <v>0</v>
      </c>
      <c r="BU62" s="173">
        <f>IFERROR(INDEX(FinancialInputs!$168:$200,MATCH($H62, FinancialInputs!$E$168:$E$200,0),MATCH(BU$3-$G62+1,FinancialInputs!$168:$168,0)),0)*$J62</f>
        <v>0</v>
      </c>
      <c r="BV62" s="173">
        <f>IFERROR(INDEX(FinancialInputs!$168:$200,MATCH($H62, FinancialInputs!$E$168:$E$200,0),MATCH(BV$3-$G62+1,FinancialInputs!$168:$168,0)),0)*$J62</f>
        <v>0</v>
      </c>
      <c r="BW62" s="173">
        <f>IFERROR(INDEX(FinancialInputs!$168:$200,MATCH($H62, FinancialInputs!$E$168:$E$200,0),MATCH(BW$3-$G62+1,FinancialInputs!$168:$168,0)),0)*$J62</f>
        <v>0</v>
      </c>
      <c r="BX62" s="173">
        <f>IFERROR(INDEX(FinancialInputs!$168:$200,MATCH($H62, FinancialInputs!$E$168:$E$200,0),MATCH(BX$3-$G62+1,FinancialInputs!$168:$168,0)),0)*$J62</f>
        <v>0</v>
      </c>
      <c r="BY62" s="173">
        <f>IFERROR(INDEX(FinancialInputs!$168:$200,MATCH($H62, FinancialInputs!$E$168:$E$200,0),MATCH(BY$3-$G62+1,FinancialInputs!$168:$168,0)),0)*$J62</f>
        <v>0</v>
      </c>
      <c r="BZ62" s="173">
        <f>IFERROR(INDEX(FinancialInputs!$168:$200,MATCH($H62, FinancialInputs!$E$168:$E$200,0),MATCH(BZ$3-$G62+1,FinancialInputs!$168:$168,0)),0)*$J62</f>
        <v>0</v>
      </c>
      <c r="CA62" s="173">
        <f>IFERROR(INDEX(FinancialInputs!$168:$200,MATCH($H62, FinancialInputs!$E$168:$E$200,0),MATCH(CA$3-$G62+1,FinancialInputs!$168:$168,0)),0)*$J62</f>
        <v>0</v>
      </c>
      <c r="CB62" s="173">
        <f>IFERROR(INDEX(FinancialInputs!$168:$200,MATCH($H62, FinancialInputs!$E$168:$E$200,0),MATCH(CB$3-$G62+1,FinancialInputs!$168:$168,0)),0)*$J62</f>
        <v>0</v>
      </c>
      <c r="CC62" s="173">
        <f>IFERROR(INDEX(FinancialInputs!$168:$200,MATCH($H62, FinancialInputs!$E$168:$E$200,0),MATCH(CC$3-$G62+1,FinancialInputs!$168:$168,0)),0)*$J62</f>
        <v>0</v>
      </c>
      <c r="CD62" s="173">
        <f>IFERROR(INDEX(FinancialInputs!$168:$200,MATCH($H62, FinancialInputs!$E$168:$E$200,0),MATCH(CD$3-$G62+1,FinancialInputs!$168:$168,0)),0)*$J62</f>
        <v>0</v>
      </c>
      <c r="CE62" s="173">
        <f>IFERROR(INDEX(FinancialInputs!$168:$200,MATCH($H62, FinancialInputs!$E$168:$E$200,0),MATCH(CE$3-$G62+1,FinancialInputs!$168:$168,0)),0)*$J62</f>
        <v>0</v>
      </c>
      <c r="CF62" s="173">
        <f>IFERROR(INDEX(FinancialInputs!$168:$200,MATCH($H62, FinancialInputs!$E$168:$E$200,0),MATCH(CF$3-$G62+1,FinancialInputs!$168:$168,0)),0)*$J62</f>
        <v>0</v>
      </c>
      <c r="CG62" s="173">
        <f>IFERROR(INDEX(FinancialInputs!$168:$200,MATCH($H62, FinancialInputs!$E$168:$E$200,0),MATCH(CG$3-$G62+1,FinancialInputs!$168:$168,0)),0)*$J62</f>
        <v>0</v>
      </c>
      <c r="CH62" s="173">
        <f>IFERROR(INDEX(FinancialInputs!$168:$200,MATCH($H62, FinancialInputs!$E$168:$E$200,0),MATCH(CH$3-$G62+1,FinancialInputs!$168:$168,0)),0)*$J62</f>
        <v>0</v>
      </c>
      <c r="CI62" s="173">
        <f>IFERROR(INDEX(FinancialInputs!$168:$200,MATCH($H62, FinancialInputs!$E$168:$E$200,0),MATCH(CI$3-$G62+1,FinancialInputs!$168:$168,0)),0)*$J62</f>
        <v>0</v>
      </c>
      <c r="CJ62" s="173">
        <f>IFERROR(INDEX(FinancialInputs!$168:$200,MATCH($H62, FinancialInputs!$E$168:$E$200,0),MATCH(CJ$3-$G62+1,FinancialInputs!$168:$168,0)),0)*$J62</f>
        <v>0</v>
      </c>
      <c r="CK62" s="173">
        <f>IFERROR(INDEX(FinancialInputs!$168:$200,MATCH($H62, FinancialInputs!$E$168:$E$200,0),MATCH(CK$3-$G62+1,FinancialInputs!$168:$168,0)),0)*$J62</f>
        <v>0</v>
      </c>
      <c r="CL62" s="173">
        <f>IFERROR(INDEX(FinancialInputs!$168:$200,MATCH($H62, FinancialInputs!$E$168:$E$200,0),MATCH(CL$3-$G62+1,FinancialInputs!$168:$168,0)),0)*$J62</f>
        <v>0</v>
      </c>
      <c r="CM62" s="173">
        <f>IFERROR(INDEX(FinancialInputs!$168:$200,MATCH($H62, FinancialInputs!$E$168:$E$200,0),MATCH(CM$3-$G62+1,FinancialInputs!$168:$168,0)),0)*$J62</f>
        <v>0</v>
      </c>
      <c r="CN62" s="173">
        <f>IFERROR(INDEX(FinancialInputs!$168:$200,MATCH($H62, FinancialInputs!$E$168:$E$200,0),MATCH(CN$3-$G62+1,FinancialInputs!$168:$168,0)),0)*$J62</f>
        <v>0</v>
      </c>
      <c r="CO62" s="173">
        <f>IFERROR(INDEX(FinancialInputs!$168:$200,MATCH($H62, FinancialInputs!$E$168:$E$200,0),MATCH(CO$3-$G62+1,FinancialInputs!$168:$168,0)),0)*$J62</f>
        <v>0</v>
      </c>
      <c r="CP62" s="173">
        <f>IFERROR(INDEX(FinancialInputs!$168:$200,MATCH($H62, FinancialInputs!$E$168:$E$200,0),MATCH(CP$3-$G62+1,FinancialInputs!$168:$168,0)),0)*$J62</f>
        <v>0</v>
      </c>
      <c r="CQ62" s="173">
        <f>IFERROR(INDEX(FinancialInputs!$168:$200,MATCH($H62, FinancialInputs!$E$168:$E$200,0),MATCH(CQ$3-$G62+1,FinancialInputs!$168:$168,0)),0)*$J62</f>
        <v>0</v>
      </c>
      <c r="CR62" s="173">
        <f>IFERROR(INDEX(FinancialInputs!$168:$200,MATCH($H62, FinancialInputs!$E$168:$E$200,0),MATCH(CR$3-$G62+1,FinancialInputs!$168:$168,0)),0)*$J62</f>
        <v>0</v>
      </c>
      <c r="CS62" s="173">
        <f>IFERROR(INDEX(FinancialInputs!$168:$200,MATCH($H62, FinancialInputs!$E$168:$E$200,0),MATCH(CS$3-$G62+1,FinancialInputs!$168:$168,0)),0)*$J62</f>
        <v>0</v>
      </c>
      <c r="CT62" s="173">
        <f>IFERROR(INDEX(FinancialInputs!$168:$200,MATCH($H62, FinancialInputs!$E$168:$E$200,0),MATCH(CT$3-$G62+1,FinancialInputs!$168:$168,0)),0)*$J62</f>
        <v>0</v>
      </c>
      <c r="CU62" s="173">
        <f>IFERROR(INDEX(FinancialInputs!$168:$200,MATCH($H62, FinancialInputs!$E$168:$E$200,0),MATCH(CU$3-$G62+1,FinancialInputs!$168:$168,0)),0)*$J62</f>
        <v>0</v>
      </c>
      <c r="CV62" s="173">
        <f>IFERROR(INDEX(FinancialInputs!$168:$200,MATCH($H62, FinancialInputs!$E$168:$E$200,0),MATCH(CV$3-$G62+1,FinancialInputs!$168:$168,0)),0)*$J62</f>
        <v>0</v>
      </c>
      <c r="CW62" s="135" t="b">
        <f t="shared" si="12"/>
        <v>1</v>
      </c>
      <c r="CX62" s="24"/>
      <c r="CY62" s="24"/>
      <c r="CZ62" s="24"/>
    </row>
    <row r="63" spans="2:104">
      <c r="B63" s="24"/>
      <c r="C63" s="24"/>
      <c r="D63" s="24"/>
      <c r="E63" s="1" t="s">
        <v>547</v>
      </c>
      <c r="F63" s="24"/>
      <c r="G63" s="99" t="e">
        <f t="shared" si="13"/>
        <v>#N/A</v>
      </c>
      <c r="H63" s="1" t="e">
        <f>IF((YEAR(Scenarios!$J$41)+1)&lt;G63,"","SLN"&amp;MIN(YEAR(Scenarios!$J$41)-G63+2,15))</f>
        <v>#NUM!</v>
      </c>
      <c r="I63" s="24"/>
      <c r="J63" s="416" cm="1">
        <f t="array" ref="J63">IFERROR(INDEX(Capitalisation!$192:$192,,MATCH(G63,Expenditure!$3:$3,0)),0)</f>
        <v>0</v>
      </c>
      <c r="K63" s="33"/>
      <c r="L63" s="173">
        <f>IFERROR(INDEX(FinancialInputs!$168:$200,MATCH($H63, FinancialInputs!$E$168:$E$200,0),MATCH(L$3-$G63+1,FinancialInputs!$168:$168,0)),0)*$J63</f>
        <v>0</v>
      </c>
      <c r="M63" s="173">
        <f>IFERROR(INDEX(FinancialInputs!$168:$200,MATCH($H63, FinancialInputs!$E$168:$E$200,0),MATCH(M$3-$G63+1,FinancialInputs!$168:$168,0)),0)*$J63</f>
        <v>0</v>
      </c>
      <c r="N63" s="173">
        <f>IFERROR(INDEX(FinancialInputs!$168:$200,MATCH($H63, FinancialInputs!$E$168:$E$200,0),MATCH(N$3-$G63+1,FinancialInputs!$168:$168,0)),0)*$J63</f>
        <v>0</v>
      </c>
      <c r="O63" s="173">
        <f>IFERROR(INDEX(FinancialInputs!$168:$200,MATCH($H63, FinancialInputs!$E$168:$E$200,0),MATCH(O$3-$G63+1,FinancialInputs!$168:$168,0)),0)*$J63</f>
        <v>0</v>
      </c>
      <c r="P63" s="173">
        <f>IFERROR(INDEX(FinancialInputs!$168:$200,MATCH($H63, FinancialInputs!$E$168:$E$200,0),MATCH(P$3-$G63+1,FinancialInputs!$168:$168,0)),0)*$J63</f>
        <v>0</v>
      </c>
      <c r="Q63" s="173">
        <f>IFERROR(INDEX(FinancialInputs!$168:$200,MATCH($H63, FinancialInputs!$E$168:$E$200,0),MATCH(Q$3-$G63+1,FinancialInputs!$168:$168,0)),0)*$J63</f>
        <v>0</v>
      </c>
      <c r="R63" s="173">
        <f>IFERROR(INDEX(FinancialInputs!$168:$200,MATCH($H63, FinancialInputs!$E$168:$E$200,0),MATCH(R$3-$G63+1,FinancialInputs!$168:$168,0)),0)*$J63</f>
        <v>0</v>
      </c>
      <c r="S63" s="173">
        <f>IFERROR(INDEX(FinancialInputs!$168:$200,MATCH($H63, FinancialInputs!$E$168:$E$200,0),MATCH(S$3-$G63+1,FinancialInputs!$168:$168,0)),0)*$J63</f>
        <v>0</v>
      </c>
      <c r="T63" s="173">
        <f>IFERROR(INDEX(FinancialInputs!$168:$200,MATCH($H63, FinancialInputs!$E$168:$E$200,0),MATCH(T$3-$G63+1,FinancialInputs!$168:$168,0)),0)*$J63</f>
        <v>0</v>
      </c>
      <c r="U63" s="173">
        <f>IFERROR(INDEX(FinancialInputs!$168:$200,MATCH($H63, FinancialInputs!$E$168:$E$200,0),MATCH(U$3-$G63+1,FinancialInputs!$168:$168,0)),0)*$J63</f>
        <v>0</v>
      </c>
      <c r="V63" s="173">
        <f>IFERROR(INDEX(FinancialInputs!$168:$200,MATCH($H63, FinancialInputs!$E$168:$E$200,0),MATCH(V$3-$G63+1,FinancialInputs!$168:$168,0)),0)*$J63</f>
        <v>0</v>
      </c>
      <c r="W63" s="173">
        <f>IFERROR(INDEX(FinancialInputs!$168:$200,MATCH($H63, FinancialInputs!$E$168:$E$200,0),MATCH(W$3-$G63+1,FinancialInputs!$168:$168,0)),0)*$J63</f>
        <v>0</v>
      </c>
      <c r="X63" s="173">
        <f>IFERROR(INDEX(FinancialInputs!$168:$200,MATCH($H63, FinancialInputs!$E$168:$E$200,0),MATCH(X$3-$G63+1,FinancialInputs!$168:$168,0)),0)*$J63</f>
        <v>0</v>
      </c>
      <c r="Y63" s="173">
        <f>IFERROR(INDEX(FinancialInputs!$168:$200,MATCH($H63, FinancialInputs!$E$168:$E$200,0),MATCH(Y$3-$G63+1,FinancialInputs!$168:$168,0)),0)*$J63</f>
        <v>0</v>
      </c>
      <c r="Z63" s="173">
        <f>IFERROR(INDEX(FinancialInputs!$168:$200,MATCH($H63, FinancialInputs!$E$168:$E$200,0),MATCH(Z$3-$G63+1,FinancialInputs!$168:$168,0)),0)*$J63</f>
        <v>0</v>
      </c>
      <c r="AA63" s="173">
        <f>IFERROR(INDEX(FinancialInputs!$168:$200,MATCH($H63, FinancialInputs!$E$168:$E$200,0),MATCH(AA$3-$G63+1,FinancialInputs!$168:$168,0)),0)*$J63</f>
        <v>0</v>
      </c>
      <c r="AB63" s="173">
        <f>IFERROR(INDEX(FinancialInputs!$168:$200,MATCH($H63, FinancialInputs!$E$168:$E$200,0),MATCH(AB$3-$G63+1,FinancialInputs!$168:$168,0)),0)*$J63</f>
        <v>0</v>
      </c>
      <c r="AC63" s="173">
        <f>IFERROR(INDEX(FinancialInputs!$168:$200,MATCH($H63, FinancialInputs!$E$168:$E$200,0),MATCH(AC$3-$G63+1,FinancialInputs!$168:$168,0)),0)*$J63</f>
        <v>0</v>
      </c>
      <c r="AD63" s="173">
        <f>IFERROR(INDEX(FinancialInputs!$168:$200,MATCH($H63, FinancialInputs!$E$168:$E$200,0),MATCH(AD$3-$G63+1,FinancialInputs!$168:$168,0)),0)*$J63</f>
        <v>0</v>
      </c>
      <c r="AE63" s="173">
        <f>IFERROR(INDEX(FinancialInputs!$168:$200,MATCH($H63, FinancialInputs!$E$168:$E$200,0),MATCH(AE$3-$G63+1,FinancialInputs!$168:$168,0)),0)*$J63</f>
        <v>0</v>
      </c>
      <c r="AF63" s="173">
        <f>IFERROR(INDEX(FinancialInputs!$168:$200,MATCH($H63, FinancialInputs!$E$168:$E$200,0),MATCH(AF$3-$G63+1,FinancialInputs!$168:$168,0)),0)*$J63</f>
        <v>0</v>
      </c>
      <c r="AG63" s="173">
        <f>IFERROR(INDEX(FinancialInputs!$168:$200,MATCH($H63, FinancialInputs!$E$168:$E$200,0),MATCH(AG$3-$G63+1,FinancialInputs!$168:$168,0)),0)*$J63</f>
        <v>0</v>
      </c>
      <c r="AH63" s="173">
        <f>IFERROR(INDEX(FinancialInputs!$168:$200,MATCH($H63, FinancialInputs!$E$168:$E$200,0),MATCH(AH$3-$G63+1,FinancialInputs!$168:$168,0)),0)*$J63</f>
        <v>0</v>
      </c>
      <c r="AI63" s="173">
        <f>IFERROR(INDEX(FinancialInputs!$168:$200,MATCH($H63, FinancialInputs!$E$168:$E$200,0),MATCH(AI$3-$G63+1,FinancialInputs!$168:$168,0)),0)*$J63</f>
        <v>0</v>
      </c>
      <c r="AJ63" s="173">
        <f>IFERROR(INDEX(FinancialInputs!$168:$200,MATCH($H63, FinancialInputs!$E$168:$E$200,0),MATCH(AJ$3-$G63+1,FinancialInputs!$168:$168,0)),0)*$J63</f>
        <v>0</v>
      </c>
      <c r="AK63" s="173">
        <f>IFERROR(INDEX(FinancialInputs!$168:$200,MATCH($H63, FinancialInputs!$E$168:$E$200,0),MATCH(AK$3-$G63+1,FinancialInputs!$168:$168,0)),0)*$J63</f>
        <v>0</v>
      </c>
      <c r="AL63" s="173">
        <f>IFERROR(INDEX(FinancialInputs!$168:$200,MATCH($H63, FinancialInputs!$E$168:$E$200,0),MATCH(AL$3-$G63+1,FinancialInputs!$168:$168,0)),0)*$J63</f>
        <v>0</v>
      </c>
      <c r="AM63" s="173">
        <f>IFERROR(INDEX(FinancialInputs!$168:$200,MATCH($H63, FinancialInputs!$E$168:$E$200,0),MATCH(AM$3-$G63+1,FinancialInputs!$168:$168,0)),0)*$J63</f>
        <v>0</v>
      </c>
      <c r="AN63" s="173">
        <f>IFERROR(INDEX(FinancialInputs!$168:$200,MATCH($H63, FinancialInputs!$E$168:$E$200,0),MATCH(AN$3-$G63+1,FinancialInputs!$168:$168,0)),0)*$J63</f>
        <v>0</v>
      </c>
      <c r="AO63" s="173">
        <f>IFERROR(INDEX(FinancialInputs!$168:$200,MATCH($H63, FinancialInputs!$E$168:$E$200,0),MATCH(AO$3-$G63+1,FinancialInputs!$168:$168,0)),0)*$J63</f>
        <v>0</v>
      </c>
      <c r="AP63" s="173">
        <f>IFERROR(INDEX(FinancialInputs!$168:$200,MATCH($H63, FinancialInputs!$E$168:$E$200,0),MATCH(AP$3-$G63+1,FinancialInputs!$168:$168,0)),0)*$J63</f>
        <v>0</v>
      </c>
      <c r="AQ63" s="173">
        <f>IFERROR(INDEX(FinancialInputs!$168:$200,MATCH($H63, FinancialInputs!$E$168:$E$200,0),MATCH(AQ$3-$G63+1,FinancialInputs!$168:$168,0)),0)*$J63</f>
        <v>0</v>
      </c>
      <c r="AR63" s="173">
        <f>IFERROR(INDEX(FinancialInputs!$168:$200,MATCH($H63, FinancialInputs!$E$168:$E$200,0),MATCH(AR$3-$G63+1,FinancialInputs!$168:$168,0)),0)*$J63</f>
        <v>0</v>
      </c>
      <c r="AS63" s="173">
        <f>IFERROR(INDEX(FinancialInputs!$168:$200,MATCH($H63, FinancialInputs!$E$168:$E$200,0),MATCH(AS$3-$G63+1,FinancialInputs!$168:$168,0)),0)*$J63</f>
        <v>0</v>
      </c>
      <c r="AT63" s="173">
        <f>IFERROR(INDEX(FinancialInputs!$168:$200,MATCH($H63, FinancialInputs!$E$168:$E$200,0),MATCH(AT$3-$G63+1,FinancialInputs!$168:$168,0)),0)*$J63</f>
        <v>0</v>
      </c>
      <c r="AU63" s="173">
        <f>IFERROR(INDEX(FinancialInputs!$168:$200,MATCH($H63, FinancialInputs!$E$168:$E$200,0),MATCH(AU$3-$G63+1,FinancialInputs!$168:$168,0)),0)*$J63</f>
        <v>0</v>
      </c>
      <c r="AV63" s="173">
        <f>IFERROR(INDEX(FinancialInputs!$168:$200,MATCH($H63, FinancialInputs!$E$168:$E$200,0),MATCH(AV$3-$G63+1,FinancialInputs!$168:$168,0)),0)*$J63</f>
        <v>0</v>
      </c>
      <c r="AW63" s="173">
        <f>IFERROR(INDEX(FinancialInputs!$168:$200,MATCH($H63, FinancialInputs!$E$168:$E$200,0),MATCH(AW$3-$G63+1,FinancialInputs!$168:$168,0)),0)*$J63</f>
        <v>0</v>
      </c>
      <c r="AX63" s="173">
        <f>IFERROR(INDEX(FinancialInputs!$168:$200,MATCH($H63, FinancialInputs!$E$168:$E$200,0),MATCH(AX$3-$G63+1,FinancialInputs!$168:$168,0)),0)*$J63</f>
        <v>0</v>
      </c>
      <c r="AY63" s="173">
        <f>IFERROR(INDEX(FinancialInputs!$168:$200,MATCH($H63, FinancialInputs!$E$168:$E$200,0),MATCH(AY$3-$G63+1,FinancialInputs!$168:$168,0)),0)*$J63</f>
        <v>0</v>
      </c>
      <c r="AZ63" s="173">
        <f>IFERROR(INDEX(FinancialInputs!$168:$200,MATCH($H63, FinancialInputs!$E$168:$E$200,0),MATCH(AZ$3-$G63+1,FinancialInputs!$168:$168,0)),0)*$J63</f>
        <v>0</v>
      </c>
      <c r="BA63" s="173">
        <f>IFERROR(INDEX(FinancialInputs!$168:$200,MATCH($H63, FinancialInputs!$E$168:$E$200,0),MATCH(BA$3-$G63+1,FinancialInputs!$168:$168,0)),0)*$J63</f>
        <v>0</v>
      </c>
      <c r="BB63" s="173">
        <f>IFERROR(INDEX(FinancialInputs!$168:$200,MATCH($H63, FinancialInputs!$E$168:$E$200,0),MATCH(BB$3-$G63+1,FinancialInputs!$168:$168,0)),0)*$J63</f>
        <v>0</v>
      </c>
      <c r="BC63" s="173">
        <f>IFERROR(INDEX(FinancialInputs!$168:$200,MATCH($H63, FinancialInputs!$E$168:$E$200,0),MATCH(BC$3-$G63+1,FinancialInputs!$168:$168,0)),0)*$J63</f>
        <v>0</v>
      </c>
      <c r="BD63" s="173">
        <f>IFERROR(INDEX(FinancialInputs!$168:$200,MATCH($H63, FinancialInputs!$E$168:$E$200,0),MATCH(BD$3-$G63+1,FinancialInputs!$168:$168,0)),0)*$J63</f>
        <v>0</v>
      </c>
      <c r="BE63" s="173">
        <f>IFERROR(INDEX(FinancialInputs!$168:$200,MATCH($H63, FinancialInputs!$E$168:$E$200,0),MATCH(BE$3-$G63+1,FinancialInputs!$168:$168,0)),0)*$J63</f>
        <v>0</v>
      </c>
      <c r="BF63" s="173">
        <f>IFERROR(INDEX(FinancialInputs!$168:$200,MATCH($H63, FinancialInputs!$E$168:$E$200,0),MATCH(BF$3-$G63+1,FinancialInputs!$168:$168,0)),0)*$J63</f>
        <v>0</v>
      </c>
      <c r="BG63" s="173">
        <f>IFERROR(INDEX(FinancialInputs!$168:$200,MATCH($H63, FinancialInputs!$E$168:$E$200,0),MATCH(BG$3-$G63+1,FinancialInputs!$168:$168,0)),0)*$J63</f>
        <v>0</v>
      </c>
      <c r="BH63" s="173">
        <f>IFERROR(INDEX(FinancialInputs!$168:$200,MATCH($H63, FinancialInputs!$E$168:$E$200,0),MATCH(BH$3-$G63+1,FinancialInputs!$168:$168,0)),0)*$J63</f>
        <v>0</v>
      </c>
      <c r="BI63" s="173">
        <f>IFERROR(INDEX(FinancialInputs!$168:$200,MATCH($H63, FinancialInputs!$E$168:$E$200,0),MATCH(BI$3-$G63+1,FinancialInputs!$168:$168,0)),0)*$J63</f>
        <v>0</v>
      </c>
      <c r="BJ63" s="173">
        <f>IFERROR(INDEX(FinancialInputs!$168:$200,MATCH($H63, FinancialInputs!$E$168:$E$200,0),MATCH(BJ$3-$G63+1,FinancialInputs!$168:$168,0)),0)*$J63</f>
        <v>0</v>
      </c>
      <c r="BK63" s="173">
        <f>IFERROR(INDEX(FinancialInputs!$168:$200,MATCH($H63, FinancialInputs!$E$168:$E$200,0),MATCH(BK$3-$G63+1,FinancialInputs!$168:$168,0)),0)*$J63</f>
        <v>0</v>
      </c>
      <c r="BL63" s="173">
        <f>IFERROR(INDEX(FinancialInputs!$168:$200,MATCH($H63, FinancialInputs!$E$168:$E$200,0),MATCH(BL$3-$G63+1,FinancialInputs!$168:$168,0)),0)*$J63</f>
        <v>0</v>
      </c>
      <c r="BM63" s="173">
        <f>IFERROR(INDEX(FinancialInputs!$168:$200,MATCH($H63, FinancialInputs!$E$168:$E$200,0),MATCH(BM$3-$G63+1,FinancialInputs!$168:$168,0)),0)*$J63</f>
        <v>0</v>
      </c>
      <c r="BN63" s="173">
        <f>IFERROR(INDEX(FinancialInputs!$168:$200,MATCH($H63, FinancialInputs!$E$168:$E$200,0),MATCH(BN$3-$G63+1,FinancialInputs!$168:$168,0)),0)*$J63</f>
        <v>0</v>
      </c>
      <c r="BO63" s="173">
        <f>IFERROR(INDEX(FinancialInputs!$168:$200,MATCH($H63, FinancialInputs!$E$168:$E$200,0),MATCH(BO$3-$G63+1,FinancialInputs!$168:$168,0)),0)*$J63</f>
        <v>0</v>
      </c>
      <c r="BP63" s="173">
        <f>IFERROR(INDEX(FinancialInputs!$168:$200,MATCH($H63, FinancialInputs!$E$168:$E$200,0),MATCH(BP$3-$G63+1,FinancialInputs!$168:$168,0)),0)*$J63</f>
        <v>0</v>
      </c>
      <c r="BQ63" s="173">
        <f>IFERROR(INDEX(FinancialInputs!$168:$200,MATCH($H63, FinancialInputs!$E$168:$E$200,0),MATCH(BQ$3-$G63+1,FinancialInputs!$168:$168,0)),0)*$J63</f>
        <v>0</v>
      </c>
      <c r="BR63" s="173">
        <f>IFERROR(INDEX(FinancialInputs!$168:$200,MATCH($H63, FinancialInputs!$E$168:$E$200,0),MATCH(BR$3-$G63+1,FinancialInputs!$168:$168,0)),0)*$J63</f>
        <v>0</v>
      </c>
      <c r="BS63" s="173">
        <f>IFERROR(INDEX(FinancialInputs!$168:$200,MATCH($H63, FinancialInputs!$E$168:$E$200,0),MATCH(BS$3-$G63+1,FinancialInputs!$168:$168,0)),0)*$J63</f>
        <v>0</v>
      </c>
      <c r="BT63" s="173">
        <f>IFERROR(INDEX(FinancialInputs!$168:$200,MATCH($H63, FinancialInputs!$E$168:$E$200,0),MATCH(BT$3-$G63+1,FinancialInputs!$168:$168,0)),0)*$J63</f>
        <v>0</v>
      </c>
      <c r="BU63" s="173">
        <f>IFERROR(INDEX(FinancialInputs!$168:$200,MATCH($H63, FinancialInputs!$E$168:$E$200,0),MATCH(BU$3-$G63+1,FinancialInputs!$168:$168,0)),0)*$J63</f>
        <v>0</v>
      </c>
      <c r="BV63" s="173">
        <f>IFERROR(INDEX(FinancialInputs!$168:$200,MATCH($H63, FinancialInputs!$E$168:$E$200,0),MATCH(BV$3-$G63+1,FinancialInputs!$168:$168,0)),0)*$J63</f>
        <v>0</v>
      </c>
      <c r="BW63" s="173">
        <f>IFERROR(INDEX(FinancialInputs!$168:$200,MATCH($H63, FinancialInputs!$E$168:$E$200,0),MATCH(BW$3-$G63+1,FinancialInputs!$168:$168,0)),0)*$J63</f>
        <v>0</v>
      </c>
      <c r="BX63" s="173">
        <f>IFERROR(INDEX(FinancialInputs!$168:$200,MATCH($H63, FinancialInputs!$E$168:$E$200,0),MATCH(BX$3-$G63+1,FinancialInputs!$168:$168,0)),0)*$J63</f>
        <v>0</v>
      </c>
      <c r="BY63" s="173">
        <f>IFERROR(INDEX(FinancialInputs!$168:$200,MATCH($H63, FinancialInputs!$E$168:$E$200,0),MATCH(BY$3-$G63+1,FinancialInputs!$168:$168,0)),0)*$J63</f>
        <v>0</v>
      </c>
      <c r="BZ63" s="173">
        <f>IFERROR(INDEX(FinancialInputs!$168:$200,MATCH($H63, FinancialInputs!$E$168:$E$200,0),MATCH(BZ$3-$G63+1,FinancialInputs!$168:$168,0)),0)*$J63</f>
        <v>0</v>
      </c>
      <c r="CA63" s="173">
        <f>IFERROR(INDEX(FinancialInputs!$168:$200,MATCH($H63, FinancialInputs!$E$168:$E$200,0),MATCH(CA$3-$G63+1,FinancialInputs!$168:$168,0)),0)*$J63</f>
        <v>0</v>
      </c>
      <c r="CB63" s="173">
        <f>IFERROR(INDEX(FinancialInputs!$168:$200,MATCH($H63, FinancialInputs!$E$168:$E$200,0),MATCH(CB$3-$G63+1,FinancialInputs!$168:$168,0)),0)*$J63</f>
        <v>0</v>
      </c>
      <c r="CC63" s="173">
        <f>IFERROR(INDEX(FinancialInputs!$168:$200,MATCH($H63, FinancialInputs!$E$168:$E$200,0),MATCH(CC$3-$G63+1,FinancialInputs!$168:$168,0)),0)*$J63</f>
        <v>0</v>
      </c>
      <c r="CD63" s="173">
        <f>IFERROR(INDEX(FinancialInputs!$168:$200,MATCH($H63, FinancialInputs!$E$168:$E$200,0),MATCH(CD$3-$G63+1,FinancialInputs!$168:$168,0)),0)*$J63</f>
        <v>0</v>
      </c>
      <c r="CE63" s="173">
        <f>IFERROR(INDEX(FinancialInputs!$168:$200,MATCH($H63, FinancialInputs!$E$168:$E$200,0),MATCH(CE$3-$G63+1,FinancialInputs!$168:$168,0)),0)*$J63</f>
        <v>0</v>
      </c>
      <c r="CF63" s="173">
        <f>IFERROR(INDEX(FinancialInputs!$168:$200,MATCH($H63, FinancialInputs!$E$168:$E$200,0),MATCH(CF$3-$G63+1,FinancialInputs!$168:$168,0)),0)*$J63</f>
        <v>0</v>
      </c>
      <c r="CG63" s="173">
        <f>IFERROR(INDEX(FinancialInputs!$168:$200,MATCH($H63, FinancialInputs!$E$168:$E$200,0),MATCH(CG$3-$G63+1,FinancialInputs!$168:$168,0)),0)*$J63</f>
        <v>0</v>
      </c>
      <c r="CH63" s="173">
        <f>IFERROR(INDEX(FinancialInputs!$168:$200,MATCH($H63, FinancialInputs!$E$168:$E$200,0),MATCH(CH$3-$G63+1,FinancialInputs!$168:$168,0)),0)*$J63</f>
        <v>0</v>
      </c>
      <c r="CI63" s="173">
        <f>IFERROR(INDEX(FinancialInputs!$168:$200,MATCH($H63, FinancialInputs!$E$168:$E$200,0),MATCH(CI$3-$G63+1,FinancialInputs!$168:$168,0)),0)*$J63</f>
        <v>0</v>
      </c>
      <c r="CJ63" s="173">
        <f>IFERROR(INDEX(FinancialInputs!$168:$200,MATCH($H63, FinancialInputs!$E$168:$E$200,0),MATCH(CJ$3-$G63+1,FinancialInputs!$168:$168,0)),0)*$J63</f>
        <v>0</v>
      </c>
      <c r="CK63" s="173">
        <f>IFERROR(INDEX(FinancialInputs!$168:$200,MATCH($H63, FinancialInputs!$E$168:$E$200,0),MATCH(CK$3-$G63+1,FinancialInputs!$168:$168,0)),0)*$J63</f>
        <v>0</v>
      </c>
      <c r="CL63" s="173">
        <f>IFERROR(INDEX(FinancialInputs!$168:$200,MATCH($H63, FinancialInputs!$E$168:$E$200,0),MATCH(CL$3-$G63+1,FinancialInputs!$168:$168,0)),0)*$J63</f>
        <v>0</v>
      </c>
      <c r="CM63" s="173">
        <f>IFERROR(INDEX(FinancialInputs!$168:$200,MATCH($H63, FinancialInputs!$E$168:$E$200,0),MATCH(CM$3-$G63+1,FinancialInputs!$168:$168,0)),0)*$J63</f>
        <v>0</v>
      </c>
      <c r="CN63" s="173">
        <f>IFERROR(INDEX(FinancialInputs!$168:$200,MATCH($H63, FinancialInputs!$E$168:$E$200,0),MATCH(CN$3-$G63+1,FinancialInputs!$168:$168,0)),0)*$J63</f>
        <v>0</v>
      </c>
      <c r="CO63" s="173">
        <f>IFERROR(INDEX(FinancialInputs!$168:$200,MATCH($H63, FinancialInputs!$E$168:$E$200,0),MATCH(CO$3-$G63+1,FinancialInputs!$168:$168,0)),0)*$J63</f>
        <v>0</v>
      </c>
      <c r="CP63" s="173">
        <f>IFERROR(INDEX(FinancialInputs!$168:$200,MATCH($H63, FinancialInputs!$E$168:$E$200,0),MATCH(CP$3-$G63+1,FinancialInputs!$168:$168,0)),0)*$J63</f>
        <v>0</v>
      </c>
      <c r="CQ63" s="173">
        <f>IFERROR(INDEX(FinancialInputs!$168:$200,MATCH($H63, FinancialInputs!$E$168:$E$200,0),MATCH(CQ$3-$G63+1,FinancialInputs!$168:$168,0)),0)*$J63</f>
        <v>0</v>
      </c>
      <c r="CR63" s="173">
        <f>IFERROR(INDEX(FinancialInputs!$168:$200,MATCH($H63, FinancialInputs!$E$168:$E$200,0),MATCH(CR$3-$G63+1,FinancialInputs!$168:$168,0)),0)*$J63</f>
        <v>0</v>
      </c>
      <c r="CS63" s="173">
        <f>IFERROR(INDEX(FinancialInputs!$168:$200,MATCH($H63, FinancialInputs!$E$168:$E$200,0),MATCH(CS$3-$G63+1,FinancialInputs!$168:$168,0)),0)*$J63</f>
        <v>0</v>
      </c>
      <c r="CT63" s="173">
        <f>IFERROR(INDEX(FinancialInputs!$168:$200,MATCH($H63, FinancialInputs!$E$168:$E$200,0),MATCH(CT$3-$G63+1,FinancialInputs!$168:$168,0)),0)*$J63</f>
        <v>0</v>
      </c>
      <c r="CU63" s="173">
        <f>IFERROR(INDEX(FinancialInputs!$168:$200,MATCH($H63, FinancialInputs!$E$168:$E$200,0),MATCH(CU$3-$G63+1,FinancialInputs!$168:$168,0)),0)*$J63</f>
        <v>0</v>
      </c>
      <c r="CV63" s="173">
        <f>IFERROR(INDEX(FinancialInputs!$168:$200,MATCH($H63, FinancialInputs!$E$168:$E$200,0),MATCH(CV$3-$G63+1,FinancialInputs!$168:$168,0)),0)*$J63</f>
        <v>0</v>
      </c>
      <c r="CW63" s="135" t="b">
        <f t="shared" si="12"/>
        <v>1</v>
      </c>
      <c r="CX63" s="24"/>
      <c r="CY63" s="24"/>
      <c r="CZ63" s="24"/>
    </row>
    <row r="64" spans="2:104">
      <c r="B64" s="24"/>
      <c r="C64" s="24"/>
      <c r="D64" s="24"/>
      <c r="E64" s="1" t="s">
        <v>547</v>
      </c>
      <c r="F64" s="24"/>
      <c r="G64" s="99" t="e">
        <f t="shared" si="13"/>
        <v>#N/A</v>
      </c>
      <c r="H64" s="1" t="e">
        <f>IF((YEAR(Scenarios!$J$41)+1)&lt;G64,"","SLN"&amp;MIN(YEAR(Scenarios!$J$41)-G64+2,15))</f>
        <v>#NUM!</v>
      </c>
      <c r="I64" s="24"/>
      <c r="J64" s="416" cm="1">
        <f t="array" ref="J64">IFERROR(INDEX(Capitalisation!$192:$192,,MATCH(G64,Expenditure!$3:$3,0)),0)</f>
        <v>0</v>
      </c>
      <c r="K64" s="33"/>
      <c r="L64" s="173">
        <f>IFERROR(INDEX(FinancialInputs!$168:$200,MATCH($H64, FinancialInputs!$E$168:$E$200,0),MATCH(L$3-$G64+1,FinancialInputs!$168:$168,0)),0)*$J64</f>
        <v>0</v>
      </c>
      <c r="M64" s="173">
        <f>IFERROR(INDEX(FinancialInputs!$168:$200,MATCH($H64, FinancialInputs!$E$168:$E$200,0),MATCH(M$3-$G64+1,FinancialInputs!$168:$168,0)),0)*$J64</f>
        <v>0</v>
      </c>
      <c r="N64" s="173">
        <f>IFERROR(INDEX(FinancialInputs!$168:$200,MATCH($H64, FinancialInputs!$E$168:$E$200,0),MATCH(N$3-$G64+1,FinancialInputs!$168:$168,0)),0)*$J64</f>
        <v>0</v>
      </c>
      <c r="O64" s="173">
        <f>IFERROR(INDEX(FinancialInputs!$168:$200,MATCH($H64, FinancialInputs!$E$168:$E$200,0),MATCH(O$3-$G64+1,FinancialInputs!$168:$168,0)),0)*$J64</f>
        <v>0</v>
      </c>
      <c r="P64" s="173">
        <f>IFERROR(INDEX(FinancialInputs!$168:$200,MATCH($H64, FinancialInputs!$E$168:$E$200,0),MATCH(P$3-$G64+1,FinancialInputs!$168:$168,0)),0)*$J64</f>
        <v>0</v>
      </c>
      <c r="Q64" s="173">
        <f>IFERROR(INDEX(FinancialInputs!$168:$200,MATCH($H64, FinancialInputs!$E$168:$E$200,0),MATCH(Q$3-$G64+1,FinancialInputs!$168:$168,0)),0)*$J64</f>
        <v>0</v>
      </c>
      <c r="R64" s="173">
        <f>IFERROR(INDEX(FinancialInputs!$168:$200,MATCH($H64, FinancialInputs!$E$168:$E$200,0),MATCH(R$3-$G64+1,FinancialInputs!$168:$168,0)),0)*$J64</f>
        <v>0</v>
      </c>
      <c r="S64" s="173">
        <f>IFERROR(INDEX(FinancialInputs!$168:$200,MATCH($H64, FinancialInputs!$E$168:$E$200,0),MATCH(S$3-$G64+1,FinancialInputs!$168:$168,0)),0)*$J64</f>
        <v>0</v>
      </c>
      <c r="T64" s="173">
        <f>IFERROR(INDEX(FinancialInputs!$168:$200,MATCH($H64, FinancialInputs!$E$168:$E$200,0),MATCH(T$3-$G64+1,FinancialInputs!$168:$168,0)),0)*$J64</f>
        <v>0</v>
      </c>
      <c r="U64" s="173">
        <f>IFERROR(INDEX(FinancialInputs!$168:$200,MATCH($H64, FinancialInputs!$E$168:$E$200,0),MATCH(U$3-$G64+1,FinancialInputs!$168:$168,0)),0)*$J64</f>
        <v>0</v>
      </c>
      <c r="V64" s="173">
        <f>IFERROR(INDEX(FinancialInputs!$168:$200,MATCH($H64, FinancialInputs!$E$168:$E$200,0),MATCH(V$3-$G64+1,FinancialInputs!$168:$168,0)),0)*$J64</f>
        <v>0</v>
      </c>
      <c r="W64" s="173">
        <f>IFERROR(INDEX(FinancialInputs!$168:$200,MATCH($H64, FinancialInputs!$E$168:$E$200,0),MATCH(W$3-$G64+1,FinancialInputs!$168:$168,0)),0)*$J64</f>
        <v>0</v>
      </c>
      <c r="X64" s="173">
        <f>IFERROR(INDEX(FinancialInputs!$168:$200,MATCH($H64, FinancialInputs!$E$168:$E$200,0),MATCH(X$3-$G64+1,FinancialInputs!$168:$168,0)),0)*$J64</f>
        <v>0</v>
      </c>
      <c r="Y64" s="173">
        <f>IFERROR(INDEX(FinancialInputs!$168:$200,MATCH($H64, FinancialInputs!$E$168:$E$200,0),MATCH(Y$3-$G64+1,FinancialInputs!$168:$168,0)),0)*$J64</f>
        <v>0</v>
      </c>
      <c r="Z64" s="173">
        <f>IFERROR(INDEX(FinancialInputs!$168:$200,MATCH($H64, FinancialInputs!$E$168:$E$200,0),MATCH(Z$3-$G64+1,FinancialInputs!$168:$168,0)),0)*$J64</f>
        <v>0</v>
      </c>
      <c r="AA64" s="173">
        <f>IFERROR(INDEX(FinancialInputs!$168:$200,MATCH($H64, FinancialInputs!$E$168:$E$200,0),MATCH(AA$3-$G64+1,FinancialInputs!$168:$168,0)),0)*$J64</f>
        <v>0</v>
      </c>
      <c r="AB64" s="173">
        <f>IFERROR(INDEX(FinancialInputs!$168:$200,MATCH($H64, FinancialInputs!$E$168:$E$200,0),MATCH(AB$3-$G64+1,FinancialInputs!$168:$168,0)),0)*$J64</f>
        <v>0</v>
      </c>
      <c r="AC64" s="173">
        <f>IFERROR(INDEX(FinancialInputs!$168:$200,MATCH($H64, FinancialInputs!$E$168:$E$200,0),MATCH(AC$3-$G64+1,FinancialInputs!$168:$168,0)),0)*$J64</f>
        <v>0</v>
      </c>
      <c r="AD64" s="173">
        <f>IFERROR(INDEX(FinancialInputs!$168:$200,MATCH($H64, FinancialInputs!$E$168:$E$200,0),MATCH(AD$3-$G64+1,FinancialInputs!$168:$168,0)),0)*$J64</f>
        <v>0</v>
      </c>
      <c r="AE64" s="173">
        <f>IFERROR(INDEX(FinancialInputs!$168:$200,MATCH($H64, FinancialInputs!$E$168:$E$200,0),MATCH(AE$3-$G64+1,FinancialInputs!$168:$168,0)),0)*$J64</f>
        <v>0</v>
      </c>
      <c r="AF64" s="173">
        <f>IFERROR(INDEX(FinancialInputs!$168:$200,MATCH($H64, FinancialInputs!$E$168:$E$200,0),MATCH(AF$3-$G64+1,FinancialInputs!$168:$168,0)),0)*$J64</f>
        <v>0</v>
      </c>
      <c r="AG64" s="173">
        <f>IFERROR(INDEX(FinancialInputs!$168:$200,MATCH($H64, FinancialInputs!$E$168:$E$200,0),MATCH(AG$3-$G64+1,FinancialInputs!$168:$168,0)),0)*$J64</f>
        <v>0</v>
      </c>
      <c r="AH64" s="173">
        <f>IFERROR(INDEX(FinancialInputs!$168:$200,MATCH($H64, FinancialInputs!$E$168:$E$200,0),MATCH(AH$3-$G64+1,FinancialInputs!$168:$168,0)),0)*$J64</f>
        <v>0</v>
      </c>
      <c r="AI64" s="173">
        <f>IFERROR(INDEX(FinancialInputs!$168:$200,MATCH($H64, FinancialInputs!$E$168:$E$200,0),MATCH(AI$3-$G64+1,FinancialInputs!$168:$168,0)),0)*$J64</f>
        <v>0</v>
      </c>
      <c r="AJ64" s="173">
        <f>IFERROR(INDEX(FinancialInputs!$168:$200,MATCH($H64, FinancialInputs!$E$168:$E$200,0),MATCH(AJ$3-$G64+1,FinancialInputs!$168:$168,0)),0)*$J64</f>
        <v>0</v>
      </c>
      <c r="AK64" s="173">
        <f>IFERROR(INDEX(FinancialInputs!$168:$200,MATCH($H64, FinancialInputs!$E$168:$E$200,0),MATCH(AK$3-$G64+1,FinancialInputs!$168:$168,0)),0)*$J64</f>
        <v>0</v>
      </c>
      <c r="AL64" s="173">
        <f>IFERROR(INDEX(FinancialInputs!$168:$200,MATCH($H64, FinancialInputs!$E$168:$E$200,0),MATCH(AL$3-$G64+1,FinancialInputs!$168:$168,0)),0)*$J64</f>
        <v>0</v>
      </c>
      <c r="AM64" s="173">
        <f>IFERROR(INDEX(FinancialInputs!$168:$200,MATCH($H64, FinancialInputs!$E$168:$E$200,0),MATCH(AM$3-$G64+1,FinancialInputs!$168:$168,0)),0)*$J64</f>
        <v>0</v>
      </c>
      <c r="AN64" s="173">
        <f>IFERROR(INDEX(FinancialInputs!$168:$200,MATCH($H64, FinancialInputs!$E$168:$E$200,0),MATCH(AN$3-$G64+1,FinancialInputs!$168:$168,0)),0)*$J64</f>
        <v>0</v>
      </c>
      <c r="AO64" s="173">
        <f>IFERROR(INDEX(FinancialInputs!$168:$200,MATCH($H64, FinancialInputs!$E$168:$E$200,0),MATCH(AO$3-$G64+1,FinancialInputs!$168:$168,0)),0)*$J64</f>
        <v>0</v>
      </c>
      <c r="AP64" s="173">
        <f>IFERROR(INDEX(FinancialInputs!$168:$200,MATCH($H64, FinancialInputs!$E$168:$E$200,0),MATCH(AP$3-$G64+1,FinancialInputs!$168:$168,0)),0)*$J64</f>
        <v>0</v>
      </c>
      <c r="AQ64" s="173">
        <f>IFERROR(INDEX(FinancialInputs!$168:$200,MATCH($H64, FinancialInputs!$E$168:$E$200,0),MATCH(AQ$3-$G64+1,FinancialInputs!$168:$168,0)),0)*$J64</f>
        <v>0</v>
      </c>
      <c r="AR64" s="173">
        <f>IFERROR(INDEX(FinancialInputs!$168:$200,MATCH($H64, FinancialInputs!$E$168:$E$200,0),MATCH(AR$3-$G64+1,FinancialInputs!$168:$168,0)),0)*$J64</f>
        <v>0</v>
      </c>
      <c r="AS64" s="173">
        <f>IFERROR(INDEX(FinancialInputs!$168:$200,MATCH($H64, FinancialInputs!$E$168:$E$200,0),MATCH(AS$3-$G64+1,FinancialInputs!$168:$168,0)),0)*$J64</f>
        <v>0</v>
      </c>
      <c r="AT64" s="173">
        <f>IFERROR(INDEX(FinancialInputs!$168:$200,MATCH($H64, FinancialInputs!$E$168:$E$200,0),MATCH(AT$3-$G64+1,FinancialInputs!$168:$168,0)),0)*$J64</f>
        <v>0</v>
      </c>
      <c r="AU64" s="173">
        <f>IFERROR(INDEX(FinancialInputs!$168:$200,MATCH($H64, FinancialInputs!$E$168:$E$200,0),MATCH(AU$3-$G64+1,FinancialInputs!$168:$168,0)),0)*$J64</f>
        <v>0</v>
      </c>
      <c r="AV64" s="173">
        <f>IFERROR(INDEX(FinancialInputs!$168:$200,MATCH($H64, FinancialInputs!$E$168:$E$200,0),MATCH(AV$3-$G64+1,FinancialInputs!$168:$168,0)),0)*$J64</f>
        <v>0</v>
      </c>
      <c r="AW64" s="173">
        <f>IFERROR(INDEX(FinancialInputs!$168:$200,MATCH($H64, FinancialInputs!$E$168:$E$200,0),MATCH(AW$3-$G64+1,FinancialInputs!$168:$168,0)),0)*$J64</f>
        <v>0</v>
      </c>
      <c r="AX64" s="173">
        <f>IFERROR(INDEX(FinancialInputs!$168:$200,MATCH($H64, FinancialInputs!$E$168:$E$200,0),MATCH(AX$3-$G64+1,FinancialInputs!$168:$168,0)),0)*$J64</f>
        <v>0</v>
      </c>
      <c r="AY64" s="173">
        <f>IFERROR(INDEX(FinancialInputs!$168:$200,MATCH($H64, FinancialInputs!$E$168:$E$200,0),MATCH(AY$3-$G64+1,FinancialInputs!$168:$168,0)),0)*$J64</f>
        <v>0</v>
      </c>
      <c r="AZ64" s="173">
        <f>IFERROR(INDEX(FinancialInputs!$168:$200,MATCH($H64, FinancialInputs!$E$168:$E$200,0),MATCH(AZ$3-$G64+1,FinancialInputs!$168:$168,0)),0)*$J64</f>
        <v>0</v>
      </c>
      <c r="BA64" s="173">
        <f>IFERROR(INDEX(FinancialInputs!$168:$200,MATCH($H64, FinancialInputs!$E$168:$E$200,0),MATCH(BA$3-$G64+1,FinancialInputs!$168:$168,0)),0)*$J64</f>
        <v>0</v>
      </c>
      <c r="BB64" s="173">
        <f>IFERROR(INDEX(FinancialInputs!$168:$200,MATCH($H64, FinancialInputs!$E$168:$E$200,0),MATCH(BB$3-$G64+1,FinancialInputs!$168:$168,0)),0)*$J64</f>
        <v>0</v>
      </c>
      <c r="BC64" s="173">
        <f>IFERROR(INDEX(FinancialInputs!$168:$200,MATCH($H64, FinancialInputs!$E$168:$E$200,0),MATCH(BC$3-$G64+1,FinancialInputs!$168:$168,0)),0)*$J64</f>
        <v>0</v>
      </c>
      <c r="BD64" s="173">
        <f>IFERROR(INDEX(FinancialInputs!$168:$200,MATCH($H64, FinancialInputs!$E$168:$E$200,0),MATCH(BD$3-$G64+1,FinancialInputs!$168:$168,0)),0)*$J64</f>
        <v>0</v>
      </c>
      <c r="BE64" s="173">
        <f>IFERROR(INDEX(FinancialInputs!$168:$200,MATCH($H64, FinancialInputs!$E$168:$E$200,0),MATCH(BE$3-$G64+1,FinancialInputs!$168:$168,0)),0)*$J64</f>
        <v>0</v>
      </c>
      <c r="BF64" s="173">
        <f>IFERROR(INDEX(FinancialInputs!$168:$200,MATCH($H64, FinancialInputs!$E$168:$E$200,0),MATCH(BF$3-$G64+1,FinancialInputs!$168:$168,0)),0)*$J64</f>
        <v>0</v>
      </c>
      <c r="BG64" s="173">
        <f>IFERROR(INDEX(FinancialInputs!$168:$200,MATCH($H64, FinancialInputs!$E$168:$E$200,0),MATCH(BG$3-$G64+1,FinancialInputs!$168:$168,0)),0)*$J64</f>
        <v>0</v>
      </c>
      <c r="BH64" s="173">
        <f>IFERROR(INDEX(FinancialInputs!$168:$200,MATCH($H64, FinancialInputs!$E$168:$E$200,0),MATCH(BH$3-$G64+1,FinancialInputs!$168:$168,0)),0)*$J64</f>
        <v>0</v>
      </c>
      <c r="BI64" s="173">
        <f>IFERROR(INDEX(FinancialInputs!$168:$200,MATCH($H64, FinancialInputs!$E$168:$E$200,0),MATCH(BI$3-$G64+1,FinancialInputs!$168:$168,0)),0)*$J64</f>
        <v>0</v>
      </c>
      <c r="BJ64" s="173">
        <f>IFERROR(INDEX(FinancialInputs!$168:$200,MATCH($H64, FinancialInputs!$E$168:$E$200,0),MATCH(BJ$3-$G64+1,FinancialInputs!$168:$168,0)),0)*$J64</f>
        <v>0</v>
      </c>
      <c r="BK64" s="173">
        <f>IFERROR(INDEX(FinancialInputs!$168:$200,MATCH($H64, FinancialInputs!$E$168:$E$200,0),MATCH(BK$3-$G64+1,FinancialInputs!$168:$168,0)),0)*$J64</f>
        <v>0</v>
      </c>
      <c r="BL64" s="173">
        <f>IFERROR(INDEX(FinancialInputs!$168:$200,MATCH($H64, FinancialInputs!$E$168:$E$200,0),MATCH(BL$3-$G64+1,FinancialInputs!$168:$168,0)),0)*$J64</f>
        <v>0</v>
      </c>
      <c r="BM64" s="173">
        <f>IFERROR(INDEX(FinancialInputs!$168:$200,MATCH($H64, FinancialInputs!$E$168:$E$200,0),MATCH(BM$3-$G64+1,FinancialInputs!$168:$168,0)),0)*$J64</f>
        <v>0</v>
      </c>
      <c r="BN64" s="173">
        <f>IFERROR(INDEX(FinancialInputs!$168:$200,MATCH($H64, FinancialInputs!$E$168:$E$200,0),MATCH(BN$3-$G64+1,FinancialInputs!$168:$168,0)),0)*$J64</f>
        <v>0</v>
      </c>
      <c r="BO64" s="173">
        <f>IFERROR(INDEX(FinancialInputs!$168:$200,MATCH($H64, FinancialInputs!$E$168:$E$200,0),MATCH(BO$3-$G64+1,FinancialInputs!$168:$168,0)),0)*$J64</f>
        <v>0</v>
      </c>
      <c r="BP64" s="173">
        <f>IFERROR(INDEX(FinancialInputs!$168:$200,MATCH($H64, FinancialInputs!$E$168:$E$200,0),MATCH(BP$3-$G64+1,FinancialInputs!$168:$168,0)),0)*$J64</f>
        <v>0</v>
      </c>
      <c r="BQ64" s="173">
        <f>IFERROR(INDEX(FinancialInputs!$168:$200,MATCH($H64, FinancialInputs!$E$168:$E$200,0),MATCH(BQ$3-$G64+1,FinancialInputs!$168:$168,0)),0)*$J64</f>
        <v>0</v>
      </c>
      <c r="BR64" s="173">
        <f>IFERROR(INDEX(FinancialInputs!$168:$200,MATCH($H64, FinancialInputs!$E$168:$E$200,0),MATCH(BR$3-$G64+1,FinancialInputs!$168:$168,0)),0)*$J64</f>
        <v>0</v>
      </c>
      <c r="BS64" s="173">
        <f>IFERROR(INDEX(FinancialInputs!$168:$200,MATCH($H64, FinancialInputs!$E$168:$E$200,0),MATCH(BS$3-$G64+1,FinancialInputs!$168:$168,0)),0)*$J64</f>
        <v>0</v>
      </c>
      <c r="BT64" s="173">
        <f>IFERROR(INDEX(FinancialInputs!$168:$200,MATCH($H64, FinancialInputs!$E$168:$E$200,0),MATCH(BT$3-$G64+1,FinancialInputs!$168:$168,0)),0)*$J64</f>
        <v>0</v>
      </c>
      <c r="BU64" s="173">
        <f>IFERROR(INDEX(FinancialInputs!$168:$200,MATCH($H64, FinancialInputs!$E$168:$E$200,0),MATCH(BU$3-$G64+1,FinancialInputs!$168:$168,0)),0)*$J64</f>
        <v>0</v>
      </c>
      <c r="BV64" s="173">
        <f>IFERROR(INDEX(FinancialInputs!$168:$200,MATCH($H64, FinancialInputs!$E$168:$E$200,0),MATCH(BV$3-$G64+1,FinancialInputs!$168:$168,0)),0)*$J64</f>
        <v>0</v>
      </c>
      <c r="BW64" s="173">
        <f>IFERROR(INDEX(FinancialInputs!$168:$200,MATCH($H64, FinancialInputs!$E$168:$E$200,0),MATCH(BW$3-$G64+1,FinancialInputs!$168:$168,0)),0)*$J64</f>
        <v>0</v>
      </c>
      <c r="BX64" s="173">
        <f>IFERROR(INDEX(FinancialInputs!$168:$200,MATCH($H64, FinancialInputs!$E$168:$E$200,0),MATCH(BX$3-$G64+1,FinancialInputs!$168:$168,0)),0)*$J64</f>
        <v>0</v>
      </c>
      <c r="BY64" s="173">
        <f>IFERROR(INDEX(FinancialInputs!$168:$200,MATCH($H64, FinancialInputs!$E$168:$E$200,0),MATCH(BY$3-$G64+1,FinancialInputs!$168:$168,0)),0)*$J64</f>
        <v>0</v>
      </c>
      <c r="BZ64" s="173">
        <f>IFERROR(INDEX(FinancialInputs!$168:$200,MATCH($H64, FinancialInputs!$E$168:$E$200,0),MATCH(BZ$3-$G64+1,FinancialInputs!$168:$168,0)),0)*$J64</f>
        <v>0</v>
      </c>
      <c r="CA64" s="173">
        <f>IFERROR(INDEX(FinancialInputs!$168:$200,MATCH($H64, FinancialInputs!$E$168:$E$200,0),MATCH(CA$3-$G64+1,FinancialInputs!$168:$168,0)),0)*$J64</f>
        <v>0</v>
      </c>
      <c r="CB64" s="173">
        <f>IFERROR(INDEX(FinancialInputs!$168:$200,MATCH($H64, FinancialInputs!$E$168:$E$200,0),MATCH(CB$3-$G64+1,FinancialInputs!$168:$168,0)),0)*$J64</f>
        <v>0</v>
      </c>
      <c r="CC64" s="173">
        <f>IFERROR(INDEX(FinancialInputs!$168:$200,MATCH($H64, FinancialInputs!$E$168:$E$200,0),MATCH(CC$3-$G64+1,FinancialInputs!$168:$168,0)),0)*$J64</f>
        <v>0</v>
      </c>
      <c r="CD64" s="173">
        <f>IFERROR(INDEX(FinancialInputs!$168:$200,MATCH($H64, FinancialInputs!$E$168:$E$200,0),MATCH(CD$3-$G64+1,FinancialInputs!$168:$168,0)),0)*$J64</f>
        <v>0</v>
      </c>
      <c r="CE64" s="173">
        <f>IFERROR(INDEX(FinancialInputs!$168:$200,MATCH($H64, FinancialInputs!$E$168:$E$200,0),MATCH(CE$3-$G64+1,FinancialInputs!$168:$168,0)),0)*$J64</f>
        <v>0</v>
      </c>
      <c r="CF64" s="173">
        <f>IFERROR(INDEX(FinancialInputs!$168:$200,MATCH($H64, FinancialInputs!$E$168:$E$200,0),MATCH(CF$3-$G64+1,FinancialInputs!$168:$168,0)),0)*$J64</f>
        <v>0</v>
      </c>
      <c r="CG64" s="173">
        <f>IFERROR(INDEX(FinancialInputs!$168:$200,MATCH($H64, FinancialInputs!$E$168:$E$200,0),MATCH(CG$3-$G64+1,FinancialInputs!$168:$168,0)),0)*$J64</f>
        <v>0</v>
      </c>
      <c r="CH64" s="173">
        <f>IFERROR(INDEX(FinancialInputs!$168:$200,MATCH($H64, FinancialInputs!$E$168:$E$200,0),MATCH(CH$3-$G64+1,FinancialInputs!$168:$168,0)),0)*$J64</f>
        <v>0</v>
      </c>
      <c r="CI64" s="173">
        <f>IFERROR(INDEX(FinancialInputs!$168:$200,MATCH($H64, FinancialInputs!$E$168:$E$200,0),MATCH(CI$3-$G64+1,FinancialInputs!$168:$168,0)),0)*$J64</f>
        <v>0</v>
      </c>
      <c r="CJ64" s="173">
        <f>IFERROR(INDEX(FinancialInputs!$168:$200,MATCH($H64, FinancialInputs!$E$168:$E$200,0),MATCH(CJ$3-$G64+1,FinancialInputs!$168:$168,0)),0)*$J64</f>
        <v>0</v>
      </c>
      <c r="CK64" s="173">
        <f>IFERROR(INDEX(FinancialInputs!$168:$200,MATCH($H64, FinancialInputs!$E$168:$E$200,0),MATCH(CK$3-$G64+1,FinancialInputs!$168:$168,0)),0)*$J64</f>
        <v>0</v>
      </c>
      <c r="CL64" s="173">
        <f>IFERROR(INDEX(FinancialInputs!$168:$200,MATCH($H64, FinancialInputs!$E$168:$E$200,0),MATCH(CL$3-$G64+1,FinancialInputs!$168:$168,0)),0)*$J64</f>
        <v>0</v>
      </c>
      <c r="CM64" s="173">
        <f>IFERROR(INDEX(FinancialInputs!$168:$200,MATCH($H64, FinancialInputs!$E$168:$E$200,0),MATCH(CM$3-$G64+1,FinancialInputs!$168:$168,0)),0)*$J64</f>
        <v>0</v>
      </c>
      <c r="CN64" s="173">
        <f>IFERROR(INDEX(FinancialInputs!$168:$200,MATCH($H64, FinancialInputs!$E$168:$E$200,0),MATCH(CN$3-$G64+1,FinancialInputs!$168:$168,0)),0)*$J64</f>
        <v>0</v>
      </c>
      <c r="CO64" s="173">
        <f>IFERROR(INDEX(FinancialInputs!$168:$200,MATCH($H64, FinancialInputs!$E$168:$E$200,0),MATCH(CO$3-$G64+1,FinancialInputs!$168:$168,0)),0)*$J64</f>
        <v>0</v>
      </c>
      <c r="CP64" s="173">
        <f>IFERROR(INDEX(FinancialInputs!$168:$200,MATCH($H64, FinancialInputs!$E$168:$E$200,0),MATCH(CP$3-$G64+1,FinancialInputs!$168:$168,0)),0)*$J64</f>
        <v>0</v>
      </c>
      <c r="CQ64" s="173">
        <f>IFERROR(INDEX(FinancialInputs!$168:$200,MATCH($H64, FinancialInputs!$E$168:$E$200,0),MATCH(CQ$3-$G64+1,FinancialInputs!$168:$168,0)),0)*$J64</f>
        <v>0</v>
      </c>
      <c r="CR64" s="173">
        <f>IFERROR(INDEX(FinancialInputs!$168:$200,MATCH($H64, FinancialInputs!$E$168:$E$200,0),MATCH(CR$3-$G64+1,FinancialInputs!$168:$168,0)),0)*$J64</f>
        <v>0</v>
      </c>
      <c r="CS64" s="173">
        <f>IFERROR(INDEX(FinancialInputs!$168:$200,MATCH($H64, FinancialInputs!$E$168:$E$200,0),MATCH(CS$3-$G64+1,FinancialInputs!$168:$168,0)),0)*$J64</f>
        <v>0</v>
      </c>
      <c r="CT64" s="173">
        <f>IFERROR(INDEX(FinancialInputs!$168:$200,MATCH($H64, FinancialInputs!$E$168:$E$200,0),MATCH(CT$3-$G64+1,FinancialInputs!$168:$168,0)),0)*$J64</f>
        <v>0</v>
      </c>
      <c r="CU64" s="173">
        <f>IFERROR(INDEX(FinancialInputs!$168:$200,MATCH($H64, FinancialInputs!$E$168:$E$200,0),MATCH(CU$3-$G64+1,FinancialInputs!$168:$168,0)),0)*$J64</f>
        <v>0</v>
      </c>
      <c r="CV64" s="173">
        <f>IFERROR(INDEX(FinancialInputs!$168:$200,MATCH($H64, FinancialInputs!$E$168:$E$200,0),MATCH(CV$3-$G64+1,FinancialInputs!$168:$168,0)),0)*$J64</f>
        <v>0</v>
      </c>
      <c r="CW64" s="135" t="b">
        <f t="shared" si="12"/>
        <v>1</v>
      </c>
      <c r="CX64" s="24"/>
      <c r="CY64" s="24"/>
      <c r="CZ64" s="24"/>
    </row>
    <row r="65" spans="2:104">
      <c r="B65" s="24"/>
      <c r="C65" s="24"/>
      <c r="D65" s="24"/>
      <c r="E65" s="1" t="s">
        <v>547</v>
      </c>
      <c r="F65" s="24"/>
      <c r="G65" s="99" t="e">
        <f t="shared" si="13"/>
        <v>#N/A</v>
      </c>
      <c r="H65" s="1" t="e">
        <f>IF((YEAR(Scenarios!$J$41)+1)&lt;G65,"","SLN"&amp;MIN(YEAR(Scenarios!$J$41)-G65+2,15))</f>
        <v>#NUM!</v>
      </c>
      <c r="I65" s="24"/>
      <c r="J65" s="416" cm="1">
        <f t="array" ref="J65">IFERROR(INDEX(Capitalisation!$192:$192,,MATCH(G65,Expenditure!$3:$3,0)),0)</f>
        <v>0</v>
      </c>
      <c r="K65" s="33"/>
      <c r="L65" s="173">
        <f>IFERROR(INDEX(FinancialInputs!$168:$200,MATCH($H65, FinancialInputs!$E$168:$E$200,0),MATCH(L$3-$G65+1,FinancialInputs!$168:$168,0)),0)*$J65</f>
        <v>0</v>
      </c>
      <c r="M65" s="173">
        <f>IFERROR(INDEX(FinancialInputs!$168:$200,MATCH($H65, FinancialInputs!$E$168:$E$200,0),MATCH(M$3-$G65+1,FinancialInputs!$168:$168,0)),0)*$J65</f>
        <v>0</v>
      </c>
      <c r="N65" s="173">
        <f>IFERROR(INDEX(FinancialInputs!$168:$200,MATCH($H65, FinancialInputs!$E$168:$E$200,0),MATCH(N$3-$G65+1,FinancialInputs!$168:$168,0)),0)*$J65</f>
        <v>0</v>
      </c>
      <c r="O65" s="173">
        <f>IFERROR(INDEX(FinancialInputs!$168:$200,MATCH($H65, FinancialInputs!$E$168:$E$200,0),MATCH(O$3-$G65+1,FinancialInputs!$168:$168,0)),0)*$J65</f>
        <v>0</v>
      </c>
      <c r="P65" s="173">
        <f>IFERROR(INDEX(FinancialInputs!$168:$200,MATCH($H65, FinancialInputs!$E$168:$E$200,0),MATCH(P$3-$G65+1,FinancialInputs!$168:$168,0)),0)*$J65</f>
        <v>0</v>
      </c>
      <c r="Q65" s="173">
        <f>IFERROR(INDEX(FinancialInputs!$168:$200,MATCH($H65, FinancialInputs!$E$168:$E$200,0),MATCH(Q$3-$G65+1,FinancialInputs!$168:$168,0)),0)*$J65</f>
        <v>0</v>
      </c>
      <c r="R65" s="173">
        <f>IFERROR(INDEX(FinancialInputs!$168:$200,MATCH($H65, FinancialInputs!$E$168:$E$200,0),MATCH(R$3-$G65+1,FinancialInputs!$168:$168,0)),0)*$J65</f>
        <v>0</v>
      </c>
      <c r="S65" s="173">
        <f>IFERROR(INDEX(FinancialInputs!$168:$200,MATCH($H65, FinancialInputs!$E$168:$E$200,0),MATCH(S$3-$G65+1,FinancialInputs!$168:$168,0)),0)*$J65</f>
        <v>0</v>
      </c>
      <c r="T65" s="173">
        <f>IFERROR(INDEX(FinancialInputs!$168:$200,MATCH($H65, FinancialInputs!$E$168:$E$200,0),MATCH(T$3-$G65+1,FinancialInputs!$168:$168,0)),0)*$J65</f>
        <v>0</v>
      </c>
      <c r="U65" s="173">
        <f>IFERROR(INDEX(FinancialInputs!$168:$200,MATCH($H65, FinancialInputs!$E$168:$E$200,0),MATCH(U$3-$G65+1,FinancialInputs!$168:$168,0)),0)*$J65</f>
        <v>0</v>
      </c>
      <c r="V65" s="173">
        <f>IFERROR(INDEX(FinancialInputs!$168:$200,MATCH($H65, FinancialInputs!$E$168:$E$200,0),MATCH(V$3-$G65+1,FinancialInputs!$168:$168,0)),0)*$J65</f>
        <v>0</v>
      </c>
      <c r="W65" s="173">
        <f>IFERROR(INDEX(FinancialInputs!$168:$200,MATCH($H65, FinancialInputs!$E$168:$E$200,0),MATCH(W$3-$G65+1,FinancialInputs!$168:$168,0)),0)*$J65</f>
        <v>0</v>
      </c>
      <c r="X65" s="173">
        <f>IFERROR(INDEX(FinancialInputs!$168:$200,MATCH($H65, FinancialInputs!$E$168:$E$200,0),MATCH(X$3-$G65+1,FinancialInputs!$168:$168,0)),0)*$J65</f>
        <v>0</v>
      </c>
      <c r="Y65" s="173">
        <f>IFERROR(INDEX(FinancialInputs!$168:$200,MATCH($H65, FinancialInputs!$E$168:$E$200,0),MATCH(Y$3-$G65+1,FinancialInputs!$168:$168,0)),0)*$J65</f>
        <v>0</v>
      </c>
      <c r="Z65" s="173">
        <f>IFERROR(INDEX(FinancialInputs!$168:$200,MATCH($H65, FinancialInputs!$E$168:$E$200,0),MATCH(Z$3-$G65+1,FinancialInputs!$168:$168,0)),0)*$J65</f>
        <v>0</v>
      </c>
      <c r="AA65" s="173">
        <f>IFERROR(INDEX(FinancialInputs!$168:$200,MATCH($H65, FinancialInputs!$E$168:$E$200,0),MATCH(AA$3-$G65+1,FinancialInputs!$168:$168,0)),0)*$J65</f>
        <v>0</v>
      </c>
      <c r="AB65" s="173">
        <f>IFERROR(INDEX(FinancialInputs!$168:$200,MATCH($H65, FinancialInputs!$E$168:$E$200,0),MATCH(AB$3-$G65+1,FinancialInputs!$168:$168,0)),0)*$J65</f>
        <v>0</v>
      </c>
      <c r="AC65" s="173">
        <f>IFERROR(INDEX(FinancialInputs!$168:$200,MATCH($H65, FinancialInputs!$E$168:$E$200,0),MATCH(AC$3-$G65+1,FinancialInputs!$168:$168,0)),0)*$J65</f>
        <v>0</v>
      </c>
      <c r="AD65" s="173">
        <f>IFERROR(INDEX(FinancialInputs!$168:$200,MATCH($H65, FinancialInputs!$E$168:$E$200,0),MATCH(AD$3-$G65+1,FinancialInputs!$168:$168,0)),0)*$J65</f>
        <v>0</v>
      </c>
      <c r="AE65" s="173">
        <f>IFERROR(INDEX(FinancialInputs!$168:$200,MATCH($H65, FinancialInputs!$E$168:$E$200,0),MATCH(AE$3-$G65+1,FinancialInputs!$168:$168,0)),0)*$J65</f>
        <v>0</v>
      </c>
      <c r="AF65" s="173">
        <f>IFERROR(INDEX(FinancialInputs!$168:$200,MATCH($H65, FinancialInputs!$E$168:$E$200,0),MATCH(AF$3-$G65+1,FinancialInputs!$168:$168,0)),0)*$J65</f>
        <v>0</v>
      </c>
      <c r="AG65" s="173">
        <f>IFERROR(INDEX(FinancialInputs!$168:$200,MATCH($H65, FinancialInputs!$E$168:$E$200,0),MATCH(AG$3-$G65+1,FinancialInputs!$168:$168,0)),0)*$J65</f>
        <v>0</v>
      </c>
      <c r="AH65" s="173">
        <f>IFERROR(INDEX(FinancialInputs!$168:$200,MATCH($H65, FinancialInputs!$E$168:$E$200,0),MATCH(AH$3-$G65+1,FinancialInputs!$168:$168,0)),0)*$J65</f>
        <v>0</v>
      </c>
      <c r="AI65" s="173">
        <f>IFERROR(INDEX(FinancialInputs!$168:$200,MATCH($H65, FinancialInputs!$E$168:$E$200,0),MATCH(AI$3-$G65+1,FinancialInputs!$168:$168,0)),0)*$J65</f>
        <v>0</v>
      </c>
      <c r="AJ65" s="173">
        <f>IFERROR(INDEX(FinancialInputs!$168:$200,MATCH($H65, FinancialInputs!$E$168:$E$200,0),MATCH(AJ$3-$G65+1,FinancialInputs!$168:$168,0)),0)*$J65</f>
        <v>0</v>
      </c>
      <c r="AK65" s="173">
        <f>IFERROR(INDEX(FinancialInputs!$168:$200,MATCH($H65, FinancialInputs!$E$168:$E$200,0),MATCH(AK$3-$G65+1,FinancialInputs!$168:$168,0)),0)*$J65</f>
        <v>0</v>
      </c>
      <c r="AL65" s="173">
        <f>IFERROR(INDEX(FinancialInputs!$168:$200,MATCH($H65, FinancialInputs!$E$168:$E$200,0),MATCH(AL$3-$G65+1,FinancialInputs!$168:$168,0)),0)*$J65</f>
        <v>0</v>
      </c>
      <c r="AM65" s="173">
        <f>IFERROR(INDEX(FinancialInputs!$168:$200,MATCH($H65, FinancialInputs!$E$168:$E$200,0),MATCH(AM$3-$G65+1,FinancialInputs!$168:$168,0)),0)*$J65</f>
        <v>0</v>
      </c>
      <c r="AN65" s="173">
        <f>IFERROR(INDEX(FinancialInputs!$168:$200,MATCH($H65, FinancialInputs!$E$168:$E$200,0),MATCH(AN$3-$G65+1,FinancialInputs!$168:$168,0)),0)*$J65</f>
        <v>0</v>
      </c>
      <c r="AO65" s="173">
        <f>IFERROR(INDEX(FinancialInputs!$168:$200,MATCH($H65, FinancialInputs!$E$168:$E$200,0),MATCH(AO$3-$G65+1,FinancialInputs!$168:$168,0)),0)*$J65</f>
        <v>0</v>
      </c>
      <c r="AP65" s="173">
        <f>IFERROR(INDEX(FinancialInputs!$168:$200,MATCH($H65, FinancialInputs!$E$168:$E$200,0),MATCH(AP$3-$G65+1,FinancialInputs!$168:$168,0)),0)*$J65</f>
        <v>0</v>
      </c>
      <c r="AQ65" s="173">
        <f>IFERROR(INDEX(FinancialInputs!$168:$200,MATCH($H65, FinancialInputs!$E$168:$E$200,0),MATCH(AQ$3-$G65+1,FinancialInputs!$168:$168,0)),0)*$J65</f>
        <v>0</v>
      </c>
      <c r="AR65" s="173">
        <f>IFERROR(INDEX(FinancialInputs!$168:$200,MATCH($H65, FinancialInputs!$E$168:$E$200,0),MATCH(AR$3-$G65+1,FinancialInputs!$168:$168,0)),0)*$J65</f>
        <v>0</v>
      </c>
      <c r="AS65" s="173">
        <f>IFERROR(INDEX(FinancialInputs!$168:$200,MATCH($H65, FinancialInputs!$E$168:$E$200,0),MATCH(AS$3-$G65+1,FinancialInputs!$168:$168,0)),0)*$J65</f>
        <v>0</v>
      </c>
      <c r="AT65" s="173">
        <f>IFERROR(INDEX(FinancialInputs!$168:$200,MATCH($H65, FinancialInputs!$E$168:$E$200,0),MATCH(AT$3-$G65+1,FinancialInputs!$168:$168,0)),0)*$J65</f>
        <v>0</v>
      </c>
      <c r="AU65" s="173">
        <f>IFERROR(INDEX(FinancialInputs!$168:$200,MATCH($H65, FinancialInputs!$E$168:$E$200,0),MATCH(AU$3-$G65+1,FinancialInputs!$168:$168,0)),0)*$J65</f>
        <v>0</v>
      </c>
      <c r="AV65" s="173">
        <f>IFERROR(INDEX(FinancialInputs!$168:$200,MATCH($H65, FinancialInputs!$E$168:$E$200,0),MATCH(AV$3-$G65+1,FinancialInputs!$168:$168,0)),0)*$J65</f>
        <v>0</v>
      </c>
      <c r="AW65" s="173">
        <f>IFERROR(INDEX(FinancialInputs!$168:$200,MATCH($H65, FinancialInputs!$E$168:$E$200,0),MATCH(AW$3-$G65+1,FinancialInputs!$168:$168,0)),0)*$J65</f>
        <v>0</v>
      </c>
      <c r="AX65" s="173">
        <f>IFERROR(INDEX(FinancialInputs!$168:$200,MATCH($H65, FinancialInputs!$E$168:$E$200,0),MATCH(AX$3-$G65+1,FinancialInputs!$168:$168,0)),0)*$J65</f>
        <v>0</v>
      </c>
      <c r="AY65" s="173">
        <f>IFERROR(INDEX(FinancialInputs!$168:$200,MATCH($H65, FinancialInputs!$E$168:$E$200,0),MATCH(AY$3-$G65+1,FinancialInputs!$168:$168,0)),0)*$J65</f>
        <v>0</v>
      </c>
      <c r="AZ65" s="173">
        <f>IFERROR(INDEX(FinancialInputs!$168:$200,MATCH($H65, FinancialInputs!$E$168:$E$200,0),MATCH(AZ$3-$G65+1,FinancialInputs!$168:$168,0)),0)*$J65</f>
        <v>0</v>
      </c>
      <c r="BA65" s="173">
        <f>IFERROR(INDEX(FinancialInputs!$168:$200,MATCH($H65, FinancialInputs!$E$168:$E$200,0),MATCH(BA$3-$G65+1,FinancialInputs!$168:$168,0)),0)*$J65</f>
        <v>0</v>
      </c>
      <c r="BB65" s="173">
        <f>IFERROR(INDEX(FinancialInputs!$168:$200,MATCH($H65, FinancialInputs!$E$168:$E$200,0),MATCH(BB$3-$G65+1,FinancialInputs!$168:$168,0)),0)*$J65</f>
        <v>0</v>
      </c>
      <c r="BC65" s="173">
        <f>IFERROR(INDEX(FinancialInputs!$168:$200,MATCH($H65, FinancialInputs!$E$168:$E$200,0),MATCH(BC$3-$G65+1,FinancialInputs!$168:$168,0)),0)*$J65</f>
        <v>0</v>
      </c>
      <c r="BD65" s="173">
        <f>IFERROR(INDEX(FinancialInputs!$168:$200,MATCH($H65, FinancialInputs!$E$168:$E$200,0),MATCH(BD$3-$G65+1,FinancialInputs!$168:$168,0)),0)*$J65</f>
        <v>0</v>
      </c>
      <c r="BE65" s="173">
        <f>IFERROR(INDEX(FinancialInputs!$168:$200,MATCH($H65, FinancialInputs!$E$168:$E$200,0),MATCH(BE$3-$G65+1,FinancialInputs!$168:$168,0)),0)*$J65</f>
        <v>0</v>
      </c>
      <c r="BF65" s="173">
        <f>IFERROR(INDEX(FinancialInputs!$168:$200,MATCH($H65, FinancialInputs!$E$168:$E$200,0),MATCH(BF$3-$G65+1,FinancialInputs!$168:$168,0)),0)*$J65</f>
        <v>0</v>
      </c>
      <c r="BG65" s="173">
        <f>IFERROR(INDEX(FinancialInputs!$168:$200,MATCH($H65, FinancialInputs!$E$168:$E$200,0),MATCH(BG$3-$G65+1,FinancialInputs!$168:$168,0)),0)*$J65</f>
        <v>0</v>
      </c>
      <c r="BH65" s="173">
        <f>IFERROR(INDEX(FinancialInputs!$168:$200,MATCH($H65, FinancialInputs!$E$168:$E$200,0),MATCH(BH$3-$G65+1,FinancialInputs!$168:$168,0)),0)*$J65</f>
        <v>0</v>
      </c>
      <c r="BI65" s="173">
        <f>IFERROR(INDEX(FinancialInputs!$168:$200,MATCH($H65, FinancialInputs!$E$168:$E$200,0),MATCH(BI$3-$G65+1,FinancialInputs!$168:$168,0)),0)*$J65</f>
        <v>0</v>
      </c>
      <c r="BJ65" s="173">
        <f>IFERROR(INDEX(FinancialInputs!$168:$200,MATCH($H65, FinancialInputs!$E$168:$E$200,0),MATCH(BJ$3-$G65+1,FinancialInputs!$168:$168,0)),0)*$J65</f>
        <v>0</v>
      </c>
      <c r="BK65" s="173">
        <f>IFERROR(INDEX(FinancialInputs!$168:$200,MATCH($H65, FinancialInputs!$E$168:$E$200,0),MATCH(BK$3-$G65+1,FinancialInputs!$168:$168,0)),0)*$J65</f>
        <v>0</v>
      </c>
      <c r="BL65" s="173">
        <f>IFERROR(INDEX(FinancialInputs!$168:$200,MATCH($H65, FinancialInputs!$E$168:$E$200,0),MATCH(BL$3-$G65+1,FinancialInputs!$168:$168,0)),0)*$J65</f>
        <v>0</v>
      </c>
      <c r="BM65" s="173">
        <f>IFERROR(INDEX(FinancialInputs!$168:$200,MATCH($H65, FinancialInputs!$E$168:$E$200,0),MATCH(BM$3-$G65+1,FinancialInputs!$168:$168,0)),0)*$J65</f>
        <v>0</v>
      </c>
      <c r="BN65" s="173">
        <f>IFERROR(INDEX(FinancialInputs!$168:$200,MATCH($H65, FinancialInputs!$E$168:$E$200,0),MATCH(BN$3-$G65+1,FinancialInputs!$168:$168,0)),0)*$J65</f>
        <v>0</v>
      </c>
      <c r="BO65" s="173">
        <f>IFERROR(INDEX(FinancialInputs!$168:$200,MATCH($H65, FinancialInputs!$E$168:$E$200,0),MATCH(BO$3-$G65+1,FinancialInputs!$168:$168,0)),0)*$J65</f>
        <v>0</v>
      </c>
      <c r="BP65" s="173">
        <f>IFERROR(INDEX(FinancialInputs!$168:$200,MATCH($H65, FinancialInputs!$E$168:$E$200,0),MATCH(BP$3-$G65+1,FinancialInputs!$168:$168,0)),0)*$J65</f>
        <v>0</v>
      </c>
      <c r="BQ65" s="173">
        <f>IFERROR(INDEX(FinancialInputs!$168:$200,MATCH($H65, FinancialInputs!$E$168:$E$200,0),MATCH(BQ$3-$G65+1,FinancialInputs!$168:$168,0)),0)*$J65</f>
        <v>0</v>
      </c>
      <c r="BR65" s="173">
        <f>IFERROR(INDEX(FinancialInputs!$168:$200,MATCH($H65, FinancialInputs!$E$168:$E$200,0),MATCH(BR$3-$G65+1,FinancialInputs!$168:$168,0)),0)*$J65</f>
        <v>0</v>
      </c>
      <c r="BS65" s="173">
        <f>IFERROR(INDEX(FinancialInputs!$168:$200,MATCH($H65, FinancialInputs!$E$168:$E$200,0),MATCH(BS$3-$G65+1,FinancialInputs!$168:$168,0)),0)*$J65</f>
        <v>0</v>
      </c>
      <c r="BT65" s="173">
        <f>IFERROR(INDEX(FinancialInputs!$168:$200,MATCH($H65, FinancialInputs!$E$168:$E$200,0),MATCH(BT$3-$G65+1,FinancialInputs!$168:$168,0)),0)*$J65</f>
        <v>0</v>
      </c>
      <c r="BU65" s="173">
        <f>IFERROR(INDEX(FinancialInputs!$168:$200,MATCH($H65, FinancialInputs!$E$168:$E$200,0),MATCH(BU$3-$G65+1,FinancialInputs!$168:$168,0)),0)*$J65</f>
        <v>0</v>
      </c>
      <c r="BV65" s="173">
        <f>IFERROR(INDEX(FinancialInputs!$168:$200,MATCH($H65, FinancialInputs!$E$168:$E$200,0),MATCH(BV$3-$G65+1,FinancialInputs!$168:$168,0)),0)*$J65</f>
        <v>0</v>
      </c>
      <c r="BW65" s="173">
        <f>IFERROR(INDEX(FinancialInputs!$168:$200,MATCH($H65, FinancialInputs!$E$168:$E$200,0),MATCH(BW$3-$G65+1,FinancialInputs!$168:$168,0)),0)*$J65</f>
        <v>0</v>
      </c>
      <c r="BX65" s="173">
        <f>IFERROR(INDEX(FinancialInputs!$168:$200,MATCH($H65, FinancialInputs!$E$168:$E$200,0),MATCH(BX$3-$G65+1,FinancialInputs!$168:$168,0)),0)*$J65</f>
        <v>0</v>
      </c>
      <c r="BY65" s="173">
        <f>IFERROR(INDEX(FinancialInputs!$168:$200,MATCH($H65, FinancialInputs!$E$168:$E$200,0),MATCH(BY$3-$G65+1,FinancialInputs!$168:$168,0)),0)*$J65</f>
        <v>0</v>
      </c>
      <c r="BZ65" s="173">
        <f>IFERROR(INDEX(FinancialInputs!$168:$200,MATCH($H65, FinancialInputs!$E$168:$E$200,0),MATCH(BZ$3-$G65+1,FinancialInputs!$168:$168,0)),0)*$J65</f>
        <v>0</v>
      </c>
      <c r="CA65" s="173">
        <f>IFERROR(INDEX(FinancialInputs!$168:$200,MATCH($H65, FinancialInputs!$E$168:$E$200,0),MATCH(CA$3-$G65+1,FinancialInputs!$168:$168,0)),0)*$J65</f>
        <v>0</v>
      </c>
      <c r="CB65" s="173">
        <f>IFERROR(INDEX(FinancialInputs!$168:$200,MATCH($H65, FinancialInputs!$E$168:$E$200,0),MATCH(CB$3-$G65+1,FinancialInputs!$168:$168,0)),0)*$J65</f>
        <v>0</v>
      </c>
      <c r="CC65" s="173">
        <f>IFERROR(INDEX(FinancialInputs!$168:$200,MATCH($H65, FinancialInputs!$E$168:$E$200,0),MATCH(CC$3-$G65+1,FinancialInputs!$168:$168,0)),0)*$J65</f>
        <v>0</v>
      </c>
      <c r="CD65" s="173">
        <f>IFERROR(INDEX(FinancialInputs!$168:$200,MATCH($H65, FinancialInputs!$E$168:$E$200,0),MATCH(CD$3-$G65+1,FinancialInputs!$168:$168,0)),0)*$J65</f>
        <v>0</v>
      </c>
      <c r="CE65" s="173">
        <f>IFERROR(INDEX(FinancialInputs!$168:$200,MATCH($H65, FinancialInputs!$E$168:$E$200,0),MATCH(CE$3-$G65+1,FinancialInputs!$168:$168,0)),0)*$J65</f>
        <v>0</v>
      </c>
      <c r="CF65" s="173">
        <f>IFERROR(INDEX(FinancialInputs!$168:$200,MATCH($H65, FinancialInputs!$E$168:$E$200,0),MATCH(CF$3-$G65+1,FinancialInputs!$168:$168,0)),0)*$J65</f>
        <v>0</v>
      </c>
      <c r="CG65" s="173">
        <f>IFERROR(INDEX(FinancialInputs!$168:$200,MATCH($H65, FinancialInputs!$E$168:$E$200,0),MATCH(CG$3-$G65+1,FinancialInputs!$168:$168,0)),0)*$J65</f>
        <v>0</v>
      </c>
      <c r="CH65" s="173">
        <f>IFERROR(INDEX(FinancialInputs!$168:$200,MATCH($H65, FinancialInputs!$E$168:$E$200,0),MATCH(CH$3-$G65+1,FinancialInputs!$168:$168,0)),0)*$J65</f>
        <v>0</v>
      </c>
      <c r="CI65" s="173">
        <f>IFERROR(INDEX(FinancialInputs!$168:$200,MATCH($H65, FinancialInputs!$E$168:$E$200,0),MATCH(CI$3-$G65+1,FinancialInputs!$168:$168,0)),0)*$J65</f>
        <v>0</v>
      </c>
      <c r="CJ65" s="173">
        <f>IFERROR(INDEX(FinancialInputs!$168:$200,MATCH($H65, FinancialInputs!$E$168:$E$200,0),MATCH(CJ$3-$G65+1,FinancialInputs!$168:$168,0)),0)*$J65</f>
        <v>0</v>
      </c>
      <c r="CK65" s="173">
        <f>IFERROR(INDEX(FinancialInputs!$168:$200,MATCH($H65, FinancialInputs!$E$168:$E$200,0),MATCH(CK$3-$G65+1,FinancialInputs!$168:$168,0)),0)*$J65</f>
        <v>0</v>
      </c>
      <c r="CL65" s="173">
        <f>IFERROR(INDEX(FinancialInputs!$168:$200,MATCH($H65, FinancialInputs!$E$168:$E$200,0),MATCH(CL$3-$G65+1,FinancialInputs!$168:$168,0)),0)*$J65</f>
        <v>0</v>
      </c>
      <c r="CM65" s="173">
        <f>IFERROR(INDEX(FinancialInputs!$168:$200,MATCH($H65, FinancialInputs!$E$168:$E$200,0),MATCH(CM$3-$G65+1,FinancialInputs!$168:$168,0)),0)*$J65</f>
        <v>0</v>
      </c>
      <c r="CN65" s="173">
        <f>IFERROR(INDEX(FinancialInputs!$168:$200,MATCH($H65, FinancialInputs!$E$168:$E$200,0),MATCH(CN$3-$G65+1,FinancialInputs!$168:$168,0)),0)*$J65</f>
        <v>0</v>
      </c>
      <c r="CO65" s="173">
        <f>IFERROR(INDEX(FinancialInputs!$168:$200,MATCH($H65, FinancialInputs!$E$168:$E$200,0),MATCH(CO$3-$G65+1,FinancialInputs!$168:$168,0)),0)*$J65</f>
        <v>0</v>
      </c>
      <c r="CP65" s="173">
        <f>IFERROR(INDEX(FinancialInputs!$168:$200,MATCH($H65, FinancialInputs!$E$168:$E$200,0),MATCH(CP$3-$G65+1,FinancialInputs!$168:$168,0)),0)*$J65</f>
        <v>0</v>
      </c>
      <c r="CQ65" s="173">
        <f>IFERROR(INDEX(FinancialInputs!$168:$200,MATCH($H65, FinancialInputs!$E$168:$E$200,0),MATCH(CQ$3-$G65+1,FinancialInputs!$168:$168,0)),0)*$J65</f>
        <v>0</v>
      </c>
      <c r="CR65" s="173">
        <f>IFERROR(INDEX(FinancialInputs!$168:$200,MATCH($H65, FinancialInputs!$E$168:$E$200,0),MATCH(CR$3-$G65+1,FinancialInputs!$168:$168,0)),0)*$J65</f>
        <v>0</v>
      </c>
      <c r="CS65" s="173">
        <f>IFERROR(INDEX(FinancialInputs!$168:$200,MATCH($H65, FinancialInputs!$E$168:$E$200,0),MATCH(CS$3-$G65+1,FinancialInputs!$168:$168,0)),0)*$J65</f>
        <v>0</v>
      </c>
      <c r="CT65" s="173">
        <f>IFERROR(INDEX(FinancialInputs!$168:$200,MATCH($H65, FinancialInputs!$E$168:$E$200,0),MATCH(CT$3-$G65+1,FinancialInputs!$168:$168,0)),0)*$J65</f>
        <v>0</v>
      </c>
      <c r="CU65" s="173">
        <f>IFERROR(INDEX(FinancialInputs!$168:$200,MATCH($H65, FinancialInputs!$E$168:$E$200,0),MATCH(CU$3-$G65+1,FinancialInputs!$168:$168,0)),0)*$J65</f>
        <v>0</v>
      </c>
      <c r="CV65" s="173">
        <f>IFERROR(INDEX(FinancialInputs!$168:$200,MATCH($H65, FinancialInputs!$E$168:$E$200,0),MATCH(CV$3-$G65+1,FinancialInputs!$168:$168,0)),0)*$J65</f>
        <v>0</v>
      </c>
      <c r="CW65" s="135" t="b">
        <f t="shared" si="12"/>
        <v>1</v>
      </c>
      <c r="CX65" s="24"/>
      <c r="CY65" s="24"/>
      <c r="CZ65" s="24"/>
    </row>
    <row r="66" spans="2:104">
      <c r="B66" s="24"/>
      <c r="C66" s="24"/>
      <c r="D66" s="24"/>
      <c r="E66" s="1" t="s">
        <v>547</v>
      </c>
      <c r="F66" s="24"/>
      <c r="G66" s="99" t="e">
        <f t="shared" si="13"/>
        <v>#N/A</v>
      </c>
      <c r="H66" s="1" t="e">
        <f>IF((YEAR(Scenarios!$J$41)+1)&lt;G66,"","SLN"&amp;MIN(YEAR(Scenarios!$J$41)-G66+2,15))</f>
        <v>#NUM!</v>
      </c>
      <c r="I66" s="24"/>
      <c r="J66" s="416" cm="1">
        <f t="array" ref="J66">IFERROR(INDEX(Capitalisation!$192:$192,,MATCH(G66,Expenditure!$3:$3,0)),0)</f>
        <v>0</v>
      </c>
      <c r="K66" s="33"/>
      <c r="L66" s="173">
        <f>IFERROR(INDEX(FinancialInputs!$168:$200,MATCH($H66, FinancialInputs!$E$168:$E$200,0),MATCH(L$3-$G66+1,FinancialInputs!$168:$168,0)),0)*$J66</f>
        <v>0</v>
      </c>
      <c r="M66" s="173">
        <f>IFERROR(INDEX(FinancialInputs!$168:$200,MATCH($H66, FinancialInputs!$E$168:$E$200,0),MATCH(M$3-$G66+1,FinancialInputs!$168:$168,0)),0)*$J66</f>
        <v>0</v>
      </c>
      <c r="N66" s="173">
        <f>IFERROR(INDEX(FinancialInputs!$168:$200,MATCH($H66, FinancialInputs!$E$168:$E$200,0),MATCH(N$3-$G66+1,FinancialInputs!$168:$168,0)),0)*$J66</f>
        <v>0</v>
      </c>
      <c r="O66" s="173">
        <f>IFERROR(INDEX(FinancialInputs!$168:$200,MATCH($H66, FinancialInputs!$E$168:$E$200,0),MATCH(O$3-$G66+1,FinancialInputs!$168:$168,0)),0)*$J66</f>
        <v>0</v>
      </c>
      <c r="P66" s="173">
        <f>IFERROR(INDEX(FinancialInputs!$168:$200,MATCH($H66, FinancialInputs!$E$168:$E$200,0),MATCH(P$3-$G66+1,FinancialInputs!$168:$168,0)),0)*$J66</f>
        <v>0</v>
      </c>
      <c r="Q66" s="173">
        <f>IFERROR(INDEX(FinancialInputs!$168:$200,MATCH($H66, FinancialInputs!$E$168:$E$200,0),MATCH(Q$3-$G66+1,FinancialInputs!$168:$168,0)),0)*$J66</f>
        <v>0</v>
      </c>
      <c r="R66" s="173">
        <f>IFERROR(INDEX(FinancialInputs!$168:$200,MATCH($H66, FinancialInputs!$E$168:$E$200,0),MATCH(R$3-$G66+1,FinancialInputs!$168:$168,0)),0)*$J66</f>
        <v>0</v>
      </c>
      <c r="S66" s="173">
        <f>IFERROR(INDEX(FinancialInputs!$168:$200,MATCH($H66, FinancialInputs!$E$168:$E$200,0),MATCH(S$3-$G66+1,FinancialInputs!$168:$168,0)),0)*$J66</f>
        <v>0</v>
      </c>
      <c r="T66" s="173">
        <f>IFERROR(INDEX(FinancialInputs!$168:$200,MATCH($H66, FinancialInputs!$E$168:$E$200,0),MATCH(T$3-$G66+1,FinancialInputs!$168:$168,0)),0)*$J66</f>
        <v>0</v>
      </c>
      <c r="U66" s="173">
        <f>IFERROR(INDEX(FinancialInputs!$168:$200,MATCH($H66, FinancialInputs!$E$168:$E$200,0),MATCH(U$3-$G66+1,FinancialInputs!$168:$168,0)),0)*$J66</f>
        <v>0</v>
      </c>
      <c r="V66" s="173">
        <f>IFERROR(INDEX(FinancialInputs!$168:$200,MATCH($H66, FinancialInputs!$E$168:$E$200,0),MATCH(V$3-$G66+1,FinancialInputs!$168:$168,0)),0)*$J66</f>
        <v>0</v>
      </c>
      <c r="W66" s="173">
        <f>IFERROR(INDEX(FinancialInputs!$168:$200,MATCH($H66, FinancialInputs!$E$168:$E$200,0),MATCH(W$3-$G66+1,FinancialInputs!$168:$168,0)),0)*$J66</f>
        <v>0</v>
      </c>
      <c r="X66" s="173">
        <f>IFERROR(INDEX(FinancialInputs!$168:$200,MATCH($H66, FinancialInputs!$E$168:$E$200,0),MATCH(X$3-$G66+1,FinancialInputs!$168:$168,0)),0)*$J66</f>
        <v>0</v>
      </c>
      <c r="Y66" s="173">
        <f>IFERROR(INDEX(FinancialInputs!$168:$200,MATCH($H66, FinancialInputs!$E$168:$E$200,0),MATCH(Y$3-$G66+1,FinancialInputs!$168:$168,0)),0)*$J66</f>
        <v>0</v>
      </c>
      <c r="Z66" s="173">
        <f>IFERROR(INDEX(FinancialInputs!$168:$200,MATCH($H66, FinancialInputs!$E$168:$E$200,0),MATCH(Z$3-$G66+1,FinancialInputs!$168:$168,0)),0)*$J66</f>
        <v>0</v>
      </c>
      <c r="AA66" s="173">
        <f>IFERROR(INDEX(FinancialInputs!$168:$200,MATCH($H66, FinancialInputs!$E$168:$E$200,0),MATCH(AA$3-$G66+1,FinancialInputs!$168:$168,0)),0)*$J66</f>
        <v>0</v>
      </c>
      <c r="AB66" s="173">
        <f>IFERROR(INDEX(FinancialInputs!$168:$200,MATCH($H66, FinancialInputs!$E$168:$E$200,0),MATCH(AB$3-$G66+1,FinancialInputs!$168:$168,0)),0)*$J66</f>
        <v>0</v>
      </c>
      <c r="AC66" s="173">
        <f>IFERROR(INDEX(FinancialInputs!$168:$200,MATCH($H66, FinancialInputs!$E$168:$E$200,0),MATCH(AC$3-$G66+1,FinancialInputs!$168:$168,0)),0)*$J66</f>
        <v>0</v>
      </c>
      <c r="AD66" s="173">
        <f>IFERROR(INDEX(FinancialInputs!$168:$200,MATCH($H66, FinancialInputs!$E$168:$E$200,0),MATCH(AD$3-$G66+1,FinancialInputs!$168:$168,0)),0)*$J66</f>
        <v>0</v>
      </c>
      <c r="AE66" s="173">
        <f>IFERROR(INDEX(FinancialInputs!$168:$200,MATCH($H66, FinancialInputs!$E$168:$E$200,0),MATCH(AE$3-$G66+1,FinancialInputs!$168:$168,0)),0)*$J66</f>
        <v>0</v>
      </c>
      <c r="AF66" s="173">
        <f>IFERROR(INDEX(FinancialInputs!$168:$200,MATCH($H66, FinancialInputs!$E$168:$E$200,0),MATCH(AF$3-$G66+1,FinancialInputs!$168:$168,0)),0)*$J66</f>
        <v>0</v>
      </c>
      <c r="AG66" s="173">
        <f>IFERROR(INDEX(FinancialInputs!$168:$200,MATCH($H66, FinancialInputs!$E$168:$E$200,0),MATCH(AG$3-$G66+1,FinancialInputs!$168:$168,0)),0)*$J66</f>
        <v>0</v>
      </c>
      <c r="AH66" s="173">
        <f>IFERROR(INDEX(FinancialInputs!$168:$200,MATCH($H66, FinancialInputs!$E$168:$E$200,0),MATCH(AH$3-$G66+1,FinancialInputs!$168:$168,0)),0)*$J66</f>
        <v>0</v>
      </c>
      <c r="AI66" s="173">
        <f>IFERROR(INDEX(FinancialInputs!$168:$200,MATCH($H66, FinancialInputs!$E$168:$E$200,0),MATCH(AI$3-$G66+1,FinancialInputs!$168:$168,0)),0)*$J66</f>
        <v>0</v>
      </c>
      <c r="AJ66" s="173">
        <f>IFERROR(INDEX(FinancialInputs!$168:$200,MATCH($H66, FinancialInputs!$E$168:$E$200,0),MATCH(AJ$3-$G66+1,FinancialInputs!$168:$168,0)),0)*$J66</f>
        <v>0</v>
      </c>
      <c r="AK66" s="173">
        <f>IFERROR(INDEX(FinancialInputs!$168:$200,MATCH($H66, FinancialInputs!$E$168:$E$200,0),MATCH(AK$3-$G66+1,FinancialInputs!$168:$168,0)),0)*$J66</f>
        <v>0</v>
      </c>
      <c r="AL66" s="173">
        <f>IFERROR(INDEX(FinancialInputs!$168:$200,MATCH($H66, FinancialInputs!$E$168:$E$200,0),MATCH(AL$3-$G66+1,FinancialInputs!$168:$168,0)),0)*$J66</f>
        <v>0</v>
      </c>
      <c r="AM66" s="173">
        <f>IFERROR(INDEX(FinancialInputs!$168:$200,MATCH($H66, FinancialInputs!$E$168:$E$200,0),MATCH(AM$3-$G66+1,FinancialInputs!$168:$168,0)),0)*$J66</f>
        <v>0</v>
      </c>
      <c r="AN66" s="173">
        <f>IFERROR(INDEX(FinancialInputs!$168:$200,MATCH($H66, FinancialInputs!$E$168:$E$200,0),MATCH(AN$3-$G66+1,FinancialInputs!$168:$168,0)),0)*$J66</f>
        <v>0</v>
      </c>
      <c r="AO66" s="173">
        <f>IFERROR(INDEX(FinancialInputs!$168:$200,MATCH($H66, FinancialInputs!$E$168:$E$200,0),MATCH(AO$3-$G66+1,FinancialInputs!$168:$168,0)),0)*$J66</f>
        <v>0</v>
      </c>
      <c r="AP66" s="173">
        <f>IFERROR(INDEX(FinancialInputs!$168:$200,MATCH($H66, FinancialInputs!$E$168:$E$200,0),MATCH(AP$3-$G66+1,FinancialInputs!$168:$168,0)),0)*$J66</f>
        <v>0</v>
      </c>
      <c r="AQ66" s="173">
        <f>IFERROR(INDEX(FinancialInputs!$168:$200,MATCH($H66, FinancialInputs!$E$168:$E$200,0),MATCH(AQ$3-$G66+1,FinancialInputs!$168:$168,0)),0)*$J66</f>
        <v>0</v>
      </c>
      <c r="AR66" s="173">
        <f>IFERROR(INDEX(FinancialInputs!$168:$200,MATCH($H66, FinancialInputs!$E$168:$E$200,0),MATCH(AR$3-$G66+1,FinancialInputs!$168:$168,0)),0)*$J66</f>
        <v>0</v>
      </c>
      <c r="AS66" s="173">
        <f>IFERROR(INDEX(FinancialInputs!$168:$200,MATCH($H66, FinancialInputs!$E$168:$E$200,0),MATCH(AS$3-$G66+1,FinancialInputs!$168:$168,0)),0)*$J66</f>
        <v>0</v>
      </c>
      <c r="AT66" s="173">
        <f>IFERROR(INDEX(FinancialInputs!$168:$200,MATCH($H66, FinancialInputs!$E$168:$E$200,0),MATCH(AT$3-$G66+1,FinancialInputs!$168:$168,0)),0)*$J66</f>
        <v>0</v>
      </c>
      <c r="AU66" s="173">
        <f>IFERROR(INDEX(FinancialInputs!$168:$200,MATCH($H66, FinancialInputs!$E$168:$E$200,0),MATCH(AU$3-$G66+1,FinancialInputs!$168:$168,0)),0)*$J66</f>
        <v>0</v>
      </c>
      <c r="AV66" s="173">
        <f>IFERROR(INDEX(FinancialInputs!$168:$200,MATCH($H66, FinancialInputs!$E$168:$E$200,0),MATCH(AV$3-$G66+1,FinancialInputs!$168:$168,0)),0)*$J66</f>
        <v>0</v>
      </c>
      <c r="AW66" s="173">
        <f>IFERROR(INDEX(FinancialInputs!$168:$200,MATCH($H66, FinancialInputs!$E$168:$E$200,0),MATCH(AW$3-$G66+1,FinancialInputs!$168:$168,0)),0)*$J66</f>
        <v>0</v>
      </c>
      <c r="AX66" s="173">
        <f>IFERROR(INDEX(FinancialInputs!$168:$200,MATCH($H66, FinancialInputs!$E$168:$E$200,0),MATCH(AX$3-$G66+1,FinancialInputs!$168:$168,0)),0)*$J66</f>
        <v>0</v>
      </c>
      <c r="AY66" s="173">
        <f>IFERROR(INDEX(FinancialInputs!$168:$200,MATCH($H66, FinancialInputs!$E$168:$E$200,0),MATCH(AY$3-$G66+1,FinancialInputs!$168:$168,0)),0)*$J66</f>
        <v>0</v>
      </c>
      <c r="AZ66" s="173">
        <f>IFERROR(INDEX(FinancialInputs!$168:$200,MATCH($H66, FinancialInputs!$E$168:$E$200,0),MATCH(AZ$3-$G66+1,FinancialInputs!$168:$168,0)),0)*$J66</f>
        <v>0</v>
      </c>
      <c r="BA66" s="173">
        <f>IFERROR(INDEX(FinancialInputs!$168:$200,MATCH($H66, FinancialInputs!$E$168:$E$200,0),MATCH(BA$3-$G66+1,FinancialInputs!$168:$168,0)),0)*$J66</f>
        <v>0</v>
      </c>
      <c r="BB66" s="173">
        <f>IFERROR(INDEX(FinancialInputs!$168:$200,MATCH($H66, FinancialInputs!$E$168:$E$200,0),MATCH(BB$3-$G66+1,FinancialInputs!$168:$168,0)),0)*$J66</f>
        <v>0</v>
      </c>
      <c r="BC66" s="173">
        <f>IFERROR(INDEX(FinancialInputs!$168:$200,MATCH($H66, FinancialInputs!$E$168:$E$200,0),MATCH(BC$3-$G66+1,FinancialInputs!$168:$168,0)),0)*$J66</f>
        <v>0</v>
      </c>
      <c r="BD66" s="173">
        <f>IFERROR(INDEX(FinancialInputs!$168:$200,MATCH($H66, FinancialInputs!$E$168:$E$200,0),MATCH(BD$3-$G66+1,FinancialInputs!$168:$168,0)),0)*$J66</f>
        <v>0</v>
      </c>
      <c r="BE66" s="173">
        <f>IFERROR(INDEX(FinancialInputs!$168:$200,MATCH($H66, FinancialInputs!$E$168:$E$200,0),MATCH(BE$3-$G66+1,FinancialInputs!$168:$168,0)),0)*$J66</f>
        <v>0</v>
      </c>
      <c r="BF66" s="173">
        <f>IFERROR(INDEX(FinancialInputs!$168:$200,MATCH($H66, FinancialInputs!$E$168:$E$200,0),MATCH(BF$3-$G66+1,FinancialInputs!$168:$168,0)),0)*$J66</f>
        <v>0</v>
      </c>
      <c r="BG66" s="173">
        <f>IFERROR(INDEX(FinancialInputs!$168:$200,MATCH($H66, FinancialInputs!$E$168:$E$200,0),MATCH(BG$3-$G66+1,FinancialInputs!$168:$168,0)),0)*$J66</f>
        <v>0</v>
      </c>
      <c r="BH66" s="173">
        <f>IFERROR(INDEX(FinancialInputs!$168:$200,MATCH($H66, FinancialInputs!$E$168:$E$200,0),MATCH(BH$3-$G66+1,FinancialInputs!$168:$168,0)),0)*$J66</f>
        <v>0</v>
      </c>
      <c r="BI66" s="173">
        <f>IFERROR(INDEX(FinancialInputs!$168:$200,MATCH($H66, FinancialInputs!$E$168:$E$200,0),MATCH(BI$3-$G66+1,FinancialInputs!$168:$168,0)),0)*$J66</f>
        <v>0</v>
      </c>
      <c r="BJ66" s="173">
        <f>IFERROR(INDEX(FinancialInputs!$168:$200,MATCH($H66, FinancialInputs!$E$168:$E$200,0),MATCH(BJ$3-$G66+1,FinancialInputs!$168:$168,0)),0)*$J66</f>
        <v>0</v>
      </c>
      <c r="BK66" s="173">
        <f>IFERROR(INDEX(FinancialInputs!$168:$200,MATCH($H66, FinancialInputs!$E$168:$E$200,0),MATCH(BK$3-$G66+1,FinancialInputs!$168:$168,0)),0)*$J66</f>
        <v>0</v>
      </c>
      <c r="BL66" s="173">
        <f>IFERROR(INDEX(FinancialInputs!$168:$200,MATCH($H66, FinancialInputs!$E$168:$E$200,0),MATCH(BL$3-$G66+1,FinancialInputs!$168:$168,0)),0)*$J66</f>
        <v>0</v>
      </c>
      <c r="BM66" s="173">
        <f>IFERROR(INDEX(FinancialInputs!$168:$200,MATCH($H66, FinancialInputs!$E$168:$E$200,0),MATCH(BM$3-$G66+1,FinancialInputs!$168:$168,0)),0)*$J66</f>
        <v>0</v>
      </c>
      <c r="BN66" s="173">
        <f>IFERROR(INDEX(FinancialInputs!$168:$200,MATCH($H66, FinancialInputs!$E$168:$E$200,0),MATCH(BN$3-$G66+1,FinancialInputs!$168:$168,0)),0)*$J66</f>
        <v>0</v>
      </c>
      <c r="BO66" s="173">
        <f>IFERROR(INDEX(FinancialInputs!$168:$200,MATCH($H66, FinancialInputs!$E$168:$E$200,0),MATCH(BO$3-$G66+1,FinancialInputs!$168:$168,0)),0)*$J66</f>
        <v>0</v>
      </c>
      <c r="BP66" s="173">
        <f>IFERROR(INDEX(FinancialInputs!$168:$200,MATCH($H66, FinancialInputs!$E$168:$E$200,0),MATCH(BP$3-$G66+1,FinancialInputs!$168:$168,0)),0)*$J66</f>
        <v>0</v>
      </c>
      <c r="BQ66" s="173">
        <f>IFERROR(INDEX(FinancialInputs!$168:$200,MATCH($H66, FinancialInputs!$E$168:$E$200,0),MATCH(BQ$3-$G66+1,FinancialInputs!$168:$168,0)),0)*$J66</f>
        <v>0</v>
      </c>
      <c r="BR66" s="173">
        <f>IFERROR(INDEX(FinancialInputs!$168:$200,MATCH($H66, FinancialInputs!$E$168:$E$200,0),MATCH(BR$3-$G66+1,FinancialInputs!$168:$168,0)),0)*$J66</f>
        <v>0</v>
      </c>
      <c r="BS66" s="173">
        <f>IFERROR(INDEX(FinancialInputs!$168:$200,MATCH($H66, FinancialInputs!$E$168:$E$200,0),MATCH(BS$3-$G66+1,FinancialInputs!$168:$168,0)),0)*$J66</f>
        <v>0</v>
      </c>
      <c r="BT66" s="173">
        <f>IFERROR(INDEX(FinancialInputs!$168:$200,MATCH($H66, FinancialInputs!$E$168:$E$200,0),MATCH(BT$3-$G66+1,FinancialInputs!$168:$168,0)),0)*$J66</f>
        <v>0</v>
      </c>
      <c r="BU66" s="173">
        <f>IFERROR(INDEX(FinancialInputs!$168:$200,MATCH($H66, FinancialInputs!$E$168:$E$200,0),MATCH(BU$3-$G66+1,FinancialInputs!$168:$168,0)),0)*$J66</f>
        <v>0</v>
      </c>
      <c r="BV66" s="173">
        <f>IFERROR(INDEX(FinancialInputs!$168:$200,MATCH($H66, FinancialInputs!$E$168:$E$200,0),MATCH(BV$3-$G66+1,FinancialInputs!$168:$168,0)),0)*$J66</f>
        <v>0</v>
      </c>
      <c r="BW66" s="173">
        <f>IFERROR(INDEX(FinancialInputs!$168:$200,MATCH($H66, FinancialInputs!$E$168:$E$200,0),MATCH(BW$3-$G66+1,FinancialInputs!$168:$168,0)),0)*$J66</f>
        <v>0</v>
      </c>
      <c r="BX66" s="173">
        <f>IFERROR(INDEX(FinancialInputs!$168:$200,MATCH($H66, FinancialInputs!$E$168:$E$200,0),MATCH(BX$3-$G66+1,FinancialInputs!$168:$168,0)),0)*$J66</f>
        <v>0</v>
      </c>
      <c r="BY66" s="173">
        <f>IFERROR(INDEX(FinancialInputs!$168:$200,MATCH($H66, FinancialInputs!$E$168:$E$200,0),MATCH(BY$3-$G66+1,FinancialInputs!$168:$168,0)),0)*$J66</f>
        <v>0</v>
      </c>
      <c r="BZ66" s="173">
        <f>IFERROR(INDEX(FinancialInputs!$168:$200,MATCH($H66, FinancialInputs!$E$168:$E$200,0),MATCH(BZ$3-$G66+1,FinancialInputs!$168:$168,0)),0)*$J66</f>
        <v>0</v>
      </c>
      <c r="CA66" s="173">
        <f>IFERROR(INDEX(FinancialInputs!$168:$200,MATCH($H66, FinancialInputs!$E$168:$E$200,0),MATCH(CA$3-$G66+1,FinancialInputs!$168:$168,0)),0)*$J66</f>
        <v>0</v>
      </c>
      <c r="CB66" s="173">
        <f>IFERROR(INDEX(FinancialInputs!$168:$200,MATCH($H66, FinancialInputs!$E$168:$E$200,0),MATCH(CB$3-$G66+1,FinancialInputs!$168:$168,0)),0)*$J66</f>
        <v>0</v>
      </c>
      <c r="CC66" s="173">
        <f>IFERROR(INDEX(FinancialInputs!$168:$200,MATCH($H66, FinancialInputs!$E$168:$E$200,0),MATCH(CC$3-$G66+1,FinancialInputs!$168:$168,0)),0)*$J66</f>
        <v>0</v>
      </c>
      <c r="CD66" s="173">
        <f>IFERROR(INDEX(FinancialInputs!$168:$200,MATCH($H66, FinancialInputs!$E$168:$E$200,0),MATCH(CD$3-$G66+1,FinancialInputs!$168:$168,0)),0)*$J66</f>
        <v>0</v>
      </c>
      <c r="CE66" s="173">
        <f>IFERROR(INDEX(FinancialInputs!$168:$200,MATCH($H66, FinancialInputs!$E$168:$E$200,0),MATCH(CE$3-$G66+1,FinancialInputs!$168:$168,0)),0)*$J66</f>
        <v>0</v>
      </c>
      <c r="CF66" s="173">
        <f>IFERROR(INDEX(FinancialInputs!$168:$200,MATCH($H66, FinancialInputs!$E$168:$E$200,0),MATCH(CF$3-$G66+1,FinancialInputs!$168:$168,0)),0)*$J66</f>
        <v>0</v>
      </c>
      <c r="CG66" s="173">
        <f>IFERROR(INDEX(FinancialInputs!$168:$200,MATCH($H66, FinancialInputs!$E$168:$E$200,0),MATCH(CG$3-$G66+1,FinancialInputs!$168:$168,0)),0)*$J66</f>
        <v>0</v>
      </c>
      <c r="CH66" s="173">
        <f>IFERROR(INDEX(FinancialInputs!$168:$200,MATCH($H66, FinancialInputs!$E$168:$E$200,0),MATCH(CH$3-$G66+1,FinancialInputs!$168:$168,0)),0)*$J66</f>
        <v>0</v>
      </c>
      <c r="CI66" s="173">
        <f>IFERROR(INDEX(FinancialInputs!$168:$200,MATCH($H66, FinancialInputs!$E$168:$E$200,0),MATCH(CI$3-$G66+1,FinancialInputs!$168:$168,0)),0)*$J66</f>
        <v>0</v>
      </c>
      <c r="CJ66" s="173">
        <f>IFERROR(INDEX(FinancialInputs!$168:$200,MATCH($H66, FinancialInputs!$E$168:$E$200,0),MATCH(CJ$3-$G66+1,FinancialInputs!$168:$168,0)),0)*$J66</f>
        <v>0</v>
      </c>
      <c r="CK66" s="173">
        <f>IFERROR(INDEX(FinancialInputs!$168:$200,MATCH($H66, FinancialInputs!$E$168:$E$200,0),MATCH(CK$3-$G66+1,FinancialInputs!$168:$168,0)),0)*$J66</f>
        <v>0</v>
      </c>
      <c r="CL66" s="173">
        <f>IFERROR(INDEX(FinancialInputs!$168:$200,MATCH($H66, FinancialInputs!$E$168:$E$200,0),MATCH(CL$3-$G66+1,FinancialInputs!$168:$168,0)),0)*$J66</f>
        <v>0</v>
      </c>
      <c r="CM66" s="173">
        <f>IFERROR(INDEX(FinancialInputs!$168:$200,MATCH($H66, FinancialInputs!$E$168:$E$200,0),MATCH(CM$3-$G66+1,FinancialInputs!$168:$168,0)),0)*$J66</f>
        <v>0</v>
      </c>
      <c r="CN66" s="173">
        <f>IFERROR(INDEX(FinancialInputs!$168:$200,MATCH($H66, FinancialInputs!$E$168:$E$200,0),MATCH(CN$3-$G66+1,FinancialInputs!$168:$168,0)),0)*$J66</f>
        <v>0</v>
      </c>
      <c r="CO66" s="173">
        <f>IFERROR(INDEX(FinancialInputs!$168:$200,MATCH($H66, FinancialInputs!$E$168:$E$200,0),MATCH(CO$3-$G66+1,FinancialInputs!$168:$168,0)),0)*$J66</f>
        <v>0</v>
      </c>
      <c r="CP66" s="173">
        <f>IFERROR(INDEX(FinancialInputs!$168:$200,MATCH($H66, FinancialInputs!$E$168:$E$200,0),MATCH(CP$3-$G66+1,FinancialInputs!$168:$168,0)),0)*$J66</f>
        <v>0</v>
      </c>
      <c r="CQ66" s="173">
        <f>IFERROR(INDEX(FinancialInputs!$168:$200,MATCH($H66, FinancialInputs!$E$168:$E$200,0),MATCH(CQ$3-$G66+1,FinancialInputs!$168:$168,0)),0)*$J66</f>
        <v>0</v>
      </c>
      <c r="CR66" s="173">
        <f>IFERROR(INDEX(FinancialInputs!$168:$200,MATCH($H66, FinancialInputs!$E$168:$E$200,0),MATCH(CR$3-$G66+1,FinancialInputs!$168:$168,0)),0)*$J66</f>
        <v>0</v>
      </c>
      <c r="CS66" s="173">
        <f>IFERROR(INDEX(FinancialInputs!$168:$200,MATCH($H66, FinancialInputs!$E$168:$E$200,0),MATCH(CS$3-$G66+1,FinancialInputs!$168:$168,0)),0)*$J66</f>
        <v>0</v>
      </c>
      <c r="CT66" s="173">
        <f>IFERROR(INDEX(FinancialInputs!$168:$200,MATCH($H66, FinancialInputs!$E$168:$E$200,0),MATCH(CT$3-$G66+1,FinancialInputs!$168:$168,0)),0)*$J66</f>
        <v>0</v>
      </c>
      <c r="CU66" s="173">
        <f>IFERROR(INDEX(FinancialInputs!$168:$200,MATCH($H66, FinancialInputs!$E$168:$E$200,0),MATCH(CU$3-$G66+1,FinancialInputs!$168:$168,0)),0)*$J66</f>
        <v>0</v>
      </c>
      <c r="CV66" s="173">
        <f>IFERROR(INDEX(FinancialInputs!$168:$200,MATCH($H66, FinancialInputs!$E$168:$E$200,0),MATCH(CV$3-$G66+1,FinancialInputs!$168:$168,0)),0)*$J66</f>
        <v>0</v>
      </c>
      <c r="CW66" s="135" t="b">
        <f t="shared" si="12"/>
        <v>1</v>
      </c>
      <c r="CX66" s="24"/>
      <c r="CY66" s="24"/>
      <c r="CZ66" s="24"/>
    </row>
    <row r="67" spans="2:104">
      <c r="B67" s="24"/>
      <c r="C67" s="24"/>
      <c r="D67" s="24"/>
      <c r="E67" s="1" t="s">
        <v>547</v>
      </c>
      <c r="F67" s="24"/>
      <c r="G67" s="99" t="e">
        <f t="shared" si="13"/>
        <v>#N/A</v>
      </c>
      <c r="H67" s="1" t="e">
        <f>IF((YEAR(Scenarios!$J$41)+1)&lt;G67,"","SLN"&amp;MIN(YEAR(Scenarios!$J$41)-G67+2,15))</f>
        <v>#NUM!</v>
      </c>
      <c r="I67" s="24"/>
      <c r="J67" s="416" cm="1">
        <f t="array" ref="J67">IFERROR(INDEX(Capitalisation!$192:$192,,MATCH(G67,Expenditure!$3:$3,0)),0)</f>
        <v>0</v>
      </c>
      <c r="K67" s="33"/>
      <c r="L67" s="173">
        <f>IFERROR(INDEX(FinancialInputs!$168:$200,MATCH($H67, FinancialInputs!$E$168:$E$200,0),MATCH(L$3-$G67+1,FinancialInputs!$168:$168,0)),0)*$J67</f>
        <v>0</v>
      </c>
      <c r="M67" s="173">
        <f>IFERROR(INDEX(FinancialInputs!$168:$200,MATCH($H67, FinancialInputs!$E$168:$E$200,0),MATCH(M$3-$G67+1,FinancialInputs!$168:$168,0)),0)*$J67</f>
        <v>0</v>
      </c>
      <c r="N67" s="173">
        <f>IFERROR(INDEX(FinancialInputs!$168:$200,MATCH($H67, FinancialInputs!$E$168:$E$200,0),MATCH(N$3-$G67+1,FinancialInputs!$168:$168,0)),0)*$J67</f>
        <v>0</v>
      </c>
      <c r="O67" s="173">
        <f>IFERROR(INDEX(FinancialInputs!$168:$200,MATCH($H67, FinancialInputs!$E$168:$E$200,0),MATCH(O$3-$G67+1,FinancialInputs!$168:$168,0)),0)*$J67</f>
        <v>0</v>
      </c>
      <c r="P67" s="173">
        <f>IFERROR(INDEX(FinancialInputs!$168:$200,MATCH($H67, FinancialInputs!$E$168:$E$200,0),MATCH(P$3-$G67+1,FinancialInputs!$168:$168,0)),0)*$J67</f>
        <v>0</v>
      </c>
      <c r="Q67" s="173">
        <f>IFERROR(INDEX(FinancialInputs!$168:$200,MATCH($H67, FinancialInputs!$E$168:$E$200,0),MATCH(Q$3-$G67+1,FinancialInputs!$168:$168,0)),0)*$J67</f>
        <v>0</v>
      </c>
      <c r="R67" s="173">
        <f>IFERROR(INDEX(FinancialInputs!$168:$200,MATCH($H67, FinancialInputs!$E$168:$E$200,0),MATCH(R$3-$G67+1,FinancialInputs!$168:$168,0)),0)*$J67</f>
        <v>0</v>
      </c>
      <c r="S67" s="173">
        <f>IFERROR(INDEX(FinancialInputs!$168:$200,MATCH($H67, FinancialInputs!$E$168:$E$200,0),MATCH(S$3-$G67+1,FinancialInputs!$168:$168,0)),0)*$J67</f>
        <v>0</v>
      </c>
      <c r="T67" s="173">
        <f>IFERROR(INDEX(FinancialInputs!$168:$200,MATCH($H67, FinancialInputs!$E$168:$E$200,0),MATCH(T$3-$G67+1,FinancialInputs!$168:$168,0)),0)*$J67</f>
        <v>0</v>
      </c>
      <c r="U67" s="173">
        <f>IFERROR(INDEX(FinancialInputs!$168:$200,MATCH($H67, FinancialInputs!$E$168:$E$200,0),MATCH(U$3-$G67+1,FinancialInputs!$168:$168,0)),0)*$J67</f>
        <v>0</v>
      </c>
      <c r="V67" s="173">
        <f>IFERROR(INDEX(FinancialInputs!$168:$200,MATCH($H67, FinancialInputs!$E$168:$E$200,0),MATCH(V$3-$G67+1,FinancialInputs!$168:$168,0)),0)*$J67</f>
        <v>0</v>
      </c>
      <c r="W67" s="173">
        <f>IFERROR(INDEX(FinancialInputs!$168:$200,MATCH($H67, FinancialInputs!$E$168:$E$200,0),MATCH(W$3-$G67+1,FinancialInputs!$168:$168,0)),0)*$J67</f>
        <v>0</v>
      </c>
      <c r="X67" s="173">
        <f>IFERROR(INDEX(FinancialInputs!$168:$200,MATCH($H67, FinancialInputs!$E$168:$E$200,0),MATCH(X$3-$G67+1,FinancialInputs!$168:$168,0)),0)*$J67</f>
        <v>0</v>
      </c>
      <c r="Y67" s="173">
        <f>IFERROR(INDEX(FinancialInputs!$168:$200,MATCH($H67, FinancialInputs!$E$168:$E$200,0),MATCH(Y$3-$G67+1,FinancialInputs!$168:$168,0)),0)*$J67</f>
        <v>0</v>
      </c>
      <c r="Z67" s="173">
        <f>IFERROR(INDEX(FinancialInputs!$168:$200,MATCH($H67, FinancialInputs!$E$168:$E$200,0),MATCH(Z$3-$G67+1,FinancialInputs!$168:$168,0)),0)*$J67</f>
        <v>0</v>
      </c>
      <c r="AA67" s="173">
        <f>IFERROR(INDEX(FinancialInputs!$168:$200,MATCH($H67, FinancialInputs!$E$168:$E$200,0),MATCH(AA$3-$G67+1,FinancialInputs!$168:$168,0)),0)*$J67</f>
        <v>0</v>
      </c>
      <c r="AB67" s="173">
        <f>IFERROR(INDEX(FinancialInputs!$168:$200,MATCH($H67, FinancialInputs!$E$168:$E$200,0),MATCH(AB$3-$G67+1,FinancialInputs!$168:$168,0)),0)*$J67</f>
        <v>0</v>
      </c>
      <c r="AC67" s="173">
        <f>IFERROR(INDEX(FinancialInputs!$168:$200,MATCH($H67, FinancialInputs!$E$168:$E$200,0),MATCH(AC$3-$G67+1,FinancialInputs!$168:$168,0)),0)*$J67</f>
        <v>0</v>
      </c>
      <c r="AD67" s="173">
        <f>IFERROR(INDEX(FinancialInputs!$168:$200,MATCH($H67, FinancialInputs!$E$168:$E$200,0),MATCH(AD$3-$G67+1,FinancialInputs!$168:$168,0)),0)*$J67</f>
        <v>0</v>
      </c>
      <c r="AE67" s="173">
        <f>IFERROR(INDEX(FinancialInputs!$168:$200,MATCH($H67, FinancialInputs!$E$168:$E$200,0),MATCH(AE$3-$G67+1,FinancialInputs!$168:$168,0)),0)*$J67</f>
        <v>0</v>
      </c>
      <c r="AF67" s="173">
        <f>IFERROR(INDEX(FinancialInputs!$168:$200,MATCH($H67, FinancialInputs!$E$168:$E$200,0),MATCH(AF$3-$G67+1,FinancialInputs!$168:$168,0)),0)*$J67</f>
        <v>0</v>
      </c>
      <c r="AG67" s="173">
        <f>IFERROR(INDEX(FinancialInputs!$168:$200,MATCH($H67, FinancialInputs!$E$168:$E$200,0),MATCH(AG$3-$G67+1,FinancialInputs!$168:$168,0)),0)*$J67</f>
        <v>0</v>
      </c>
      <c r="AH67" s="173">
        <f>IFERROR(INDEX(FinancialInputs!$168:$200,MATCH($H67, FinancialInputs!$E$168:$E$200,0),MATCH(AH$3-$G67+1,FinancialInputs!$168:$168,0)),0)*$J67</f>
        <v>0</v>
      </c>
      <c r="AI67" s="173">
        <f>IFERROR(INDEX(FinancialInputs!$168:$200,MATCH($H67, FinancialInputs!$E$168:$E$200,0),MATCH(AI$3-$G67+1,FinancialInputs!$168:$168,0)),0)*$J67</f>
        <v>0</v>
      </c>
      <c r="AJ67" s="173">
        <f>IFERROR(INDEX(FinancialInputs!$168:$200,MATCH($H67, FinancialInputs!$E$168:$E$200,0),MATCH(AJ$3-$G67+1,FinancialInputs!$168:$168,0)),0)*$J67</f>
        <v>0</v>
      </c>
      <c r="AK67" s="173">
        <f>IFERROR(INDEX(FinancialInputs!$168:$200,MATCH($H67, FinancialInputs!$E$168:$E$200,0),MATCH(AK$3-$G67+1,FinancialInputs!$168:$168,0)),0)*$J67</f>
        <v>0</v>
      </c>
      <c r="AL67" s="173">
        <f>IFERROR(INDEX(FinancialInputs!$168:$200,MATCH($H67, FinancialInputs!$E$168:$E$200,0),MATCH(AL$3-$G67+1,FinancialInputs!$168:$168,0)),0)*$J67</f>
        <v>0</v>
      </c>
      <c r="AM67" s="173">
        <f>IFERROR(INDEX(FinancialInputs!$168:$200,MATCH($H67, FinancialInputs!$E$168:$E$200,0),MATCH(AM$3-$G67+1,FinancialInputs!$168:$168,0)),0)*$J67</f>
        <v>0</v>
      </c>
      <c r="AN67" s="173">
        <f>IFERROR(INDEX(FinancialInputs!$168:$200,MATCH($H67, FinancialInputs!$E$168:$E$200,0),MATCH(AN$3-$G67+1,FinancialInputs!$168:$168,0)),0)*$J67</f>
        <v>0</v>
      </c>
      <c r="AO67" s="173">
        <f>IFERROR(INDEX(FinancialInputs!$168:$200,MATCH($H67, FinancialInputs!$E$168:$E$200,0),MATCH(AO$3-$G67+1,FinancialInputs!$168:$168,0)),0)*$J67</f>
        <v>0</v>
      </c>
      <c r="AP67" s="173">
        <f>IFERROR(INDEX(FinancialInputs!$168:$200,MATCH($H67, FinancialInputs!$E$168:$E$200,0),MATCH(AP$3-$G67+1,FinancialInputs!$168:$168,0)),0)*$J67</f>
        <v>0</v>
      </c>
      <c r="AQ67" s="173">
        <f>IFERROR(INDEX(FinancialInputs!$168:$200,MATCH($H67, FinancialInputs!$E$168:$E$200,0),MATCH(AQ$3-$G67+1,FinancialInputs!$168:$168,0)),0)*$J67</f>
        <v>0</v>
      </c>
      <c r="AR67" s="173">
        <f>IFERROR(INDEX(FinancialInputs!$168:$200,MATCH($H67, FinancialInputs!$E$168:$E$200,0),MATCH(AR$3-$G67+1,FinancialInputs!$168:$168,0)),0)*$J67</f>
        <v>0</v>
      </c>
      <c r="AS67" s="173">
        <f>IFERROR(INDEX(FinancialInputs!$168:$200,MATCH($H67, FinancialInputs!$E$168:$E$200,0),MATCH(AS$3-$G67+1,FinancialInputs!$168:$168,0)),0)*$J67</f>
        <v>0</v>
      </c>
      <c r="AT67" s="173">
        <f>IFERROR(INDEX(FinancialInputs!$168:$200,MATCH($H67, FinancialInputs!$E$168:$E$200,0),MATCH(AT$3-$G67+1,FinancialInputs!$168:$168,0)),0)*$J67</f>
        <v>0</v>
      </c>
      <c r="AU67" s="173">
        <f>IFERROR(INDEX(FinancialInputs!$168:$200,MATCH($H67, FinancialInputs!$E$168:$E$200,0),MATCH(AU$3-$G67+1,FinancialInputs!$168:$168,0)),0)*$J67</f>
        <v>0</v>
      </c>
      <c r="AV67" s="173">
        <f>IFERROR(INDEX(FinancialInputs!$168:$200,MATCH($H67, FinancialInputs!$E$168:$E$200,0),MATCH(AV$3-$G67+1,FinancialInputs!$168:$168,0)),0)*$J67</f>
        <v>0</v>
      </c>
      <c r="AW67" s="173">
        <f>IFERROR(INDEX(FinancialInputs!$168:$200,MATCH($H67, FinancialInputs!$E$168:$E$200,0),MATCH(AW$3-$G67+1,FinancialInputs!$168:$168,0)),0)*$J67</f>
        <v>0</v>
      </c>
      <c r="AX67" s="173">
        <f>IFERROR(INDEX(FinancialInputs!$168:$200,MATCH($H67, FinancialInputs!$E$168:$E$200,0),MATCH(AX$3-$G67+1,FinancialInputs!$168:$168,0)),0)*$J67</f>
        <v>0</v>
      </c>
      <c r="AY67" s="173">
        <f>IFERROR(INDEX(FinancialInputs!$168:$200,MATCH($H67, FinancialInputs!$E$168:$E$200,0),MATCH(AY$3-$G67+1,FinancialInputs!$168:$168,0)),0)*$J67</f>
        <v>0</v>
      </c>
      <c r="AZ67" s="173">
        <f>IFERROR(INDEX(FinancialInputs!$168:$200,MATCH($H67, FinancialInputs!$E$168:$E$200,0),MATCH(AZ$3-$G67+1,FinancialInputs!$168:$168,0)),0)*$J67</f>
        <v>0</v>
      </c>
      <c r="BA67" s="173">
        <f>IFERROR(INDEX(FinancialInputs!$168:$200,MATCH($H67, FinancialInputs!$E$168:$E$200,0),MATCH(BA$3-$G67+1,FinancialInputs!$168:$168,0)),0)*$J67</f>
        <v>0</v>
      </c>
      <c r="BB67" s="173">
        <f>IFERROR(INDEX(FinancialInputs!$168:$200,MATCH($H67, FinancialInputs!$E$168:$E$200,0),MATCH(BB$3-$G67+1,FinancialInputs!$168:$168,0)),0)*$J67</f>
        <v>0</v>
      </c>
      <c r="BC67" s="173">
        <f>IFERROR(INDEX(FinancialInputs!$168:$200,MATCH($H67, FinancialInputs!$E$168:$E$200,0),MATCH(BC$3-$G67+1,FinancialInputs!$168:$168,0)),0)*$J67</f>
        <v>0</v>
      </c>
      <c r="BD67" s="173">
        <f>IFERROR(INDEX(FinancialInputs!$168:$200,MATCH($H67, FinancialInputs!$E$168:$E$200,0),MATCH(BD$3-$G67+1,FinancialInputs!$168:$168,0)),0)*$J67</f>
        <v>0</v>
      </c>
      <c r="BE67" s="173">
        <f>IFERROR(INDEX(FinancialInputs!$168:$200,MATCH($H67, FinancialInputs!$E$168:$E$200,0),MATCH(BE$3-$G67+1,FinancialInputs!$168:$168,0)),0)*$J67</f>
        <v>0</v>
      </c>
      <c r="BF67" s="173">
        <f>IFERROR(INDEX(FinancialInputs!$168:$200,MATCH($H67, FinancialInputs!$E$168:$E$200,0),MATCH(BF$3-$G67+1,FinancialInputs!$168:$168,0)),0)*$J67</f>
        <v>0</v>
      </c>
      <c r="BG67" s="173">
        <f>IFERROR(INDEX(FinancialInputs!$168:$200,MATCH($H67, FinancialInputs!$E$168:$E$200,0),MATCH(BG$3-$G67+1,FinancialInputs!$168:$168,0)),0)*$J67</f>
        <v>0</v>
      </c>
      <c r="BH67" s="173">
        <f>IFERROR(INDEX(FinancialInputs!$168:$200,MATCH($H67, FinancialInputs!$E$168:$E$200,0),MATCH(BH$3-$G67+1,FinancialInputs!$168:$168,0)),0)*$J67</f>
        <v>0</v>
      </c>
      <c r="BI67" s="173">
        <f>IFERROR(INDEX(FinancialInputs!$168:$200,MATCH($H67, FinancialInputs!$E$168:$E$200,0),MATCH(BI$3-$G67+1,FinancialInputs!$168:$168,0)),0)*$J67</f>
        <v>0</v>
      </c>
      <c r="BJ67" s="173">
        <f>IFERROR(INDEX(FinancialInputs!$168:$200,MATCH($H67, FinancialInputs!$E$168:$E$200,0),MATCH(BJ$3-$G67+1,FinancialInputs!$168:$168,0)),0)*$J67</f>
        <v>0</v>
      </c>
      <c r="BK67" s="173">
        <f>IFERROR(INDEX(FinancialInputs!$168:$200,MATCH($H67, FinancialInputs!$E$168:$E$200,0),MATCH(BK$3-$G67+1,FinancialInputs!$168:$168,0)),0)*$J67</f>
        <v>0</v>
      </c>
      <c r="BL67" s="173">
        <f>IFERROR(INDEX(FinancialInputs!$168:$200,MATCH($H67, FinancialInputs!$E$168:$E$200,0),MATCH(BL$3-$G67+1,FinancialInputs!$168:$168,0)),0)*$J67</f>
        <v>0</v>
      </c>
      <c r="BM67" s="173">
        <f>IFERROR(INDEX(FinancialInputs!$168:$200,MATCH($H67, FinancialInputs!$E$168:$E$200,0),MATCH(BM$3-$G67+1,FinancialInputs!$168:$168,0)),0)*$J67</f>
        <v>0</v>
      </c>
      <c r="BN67" s="173">
        <f>IFERROR(INDEX(FinancialInputs!$168:$200,MATCH($H67, FinancialInputs!$E$168:$E$200,0),MATCH(BN$3-$G67+1,FinancialInputs!$168:$168,0)),0)*$J67</f>
        <v>0</v>
      </c>
      <c r="BO67" s="173">
        <f>IFERROR(INDEX(FinancialInputs!$168:$200,MATCH($H67, FinancialInputs!$E$168:$E$200,0),MATCH(BO$3-$G67+1,FinancialInputs!$168:$168,0)),0)*$J67</f>
        <v>0</v>
      </c>
      <c r="BP67" s="173">
        <f>IFERROR(INDEX(FinancialInputs!$168:$200,MATCH($H67, FinancialInputs!$E$168:$E$200,0),MATCH(BP$3-$G67+1,FinancialInputs!$168:$168,0)),0)*$J67</f>
        <v>0</v>
      </c>
      <c r="BQ67" s="173">
        <f>IFERROR(INDEX(FinancialInputs!$168:$200,MATCH($H67, FinancialInputs!$E$168:$E$200,0),MATCH(BQ$3-$G67+1,FinancialInputs!$168:$168,0)),0)*$J67</f>
        <v>0</v>
      </c>
      <c r="BR67" s="173">
        <f>IFERROR(INDEX(FinancialInputs!$168:$200,MATCH($H67, FinancialInputs!$E$168:$E$200,0),MATCH(BR$3-$G67+1,FinancialInputs!$168:$168,0)),0)*$J67</f>
        <v>0</v>
      </c>
      <c r="BS67" s="173">
        <f>IFERROR(INDEX(FinancialInputs!$168:$200,MATCH($H67, FinancialInputs!$E$168:$E$200,0),MATCH(BS$3-$G67+1,FinancialInputs!$168:$168,0)),0)*$J67</f>
        <v>0</v>
      </c>
      <c r="BT67" s="173">
        <f>IFERROR(INDEX(FinancialInputs!$168:$200,MATCH($H67, FinancialInputs!$E$168:$E$200,0),MATCH(BT$3-$G67+1,FinancialInputs!$168:$168,0)),0)*$J67</f>
        <v>0</v>
      </c>
      <c r="BU67" s="173">
        <f>IFERROR(INDEX(FinancialInputs!$168:$200,MATCH($H67, FinancialInputs!$E$168:$E$200,0),MATCH(BU$3-$G67+1,FinancialInputs!$168:$168,0)),0)*$J67</f>
        <v>0</v>
      </c>
      <c r="BV67" s="173">
        <f>IFERROR(INDEX(FinancialInputs!$168:$200,MATCH($H67, FinancialInputs!$E$168:$E$200,0),MATCH(BV$3-$G67+1,FinancialInputs!$168:$168,0)),0)*$J67</f>
        <v>0</v>
      </c>
      <c r="BW67" s="173">
        <f>IFERROR(INDEX(FinancialInputs!$168:$200,MATCH($H67, FinancialInputs!$E$168:$E$200,0),MATCH(BW$3-$G67+1,FinancialInputs!$168:$168,0)),0)*$J67</f>
        <v>0</v>
      </c>
      <c r="BX67" s="173">
        <f>IFERROR(INDEX(FinancialInputs!$168:$200,MATCH($H67, FinancialInputs!$E$168:$E$200,0),MATCH(BX$3-$G67+1,FinancialInputs!$168:$168,0)),0)*$J67</f>
        <v>0</v>
      </c>
      <c r="BY67" s="173">
        <f>IFERROR(INDEX(FinancialInputs!$168:$200,MATCH($H67, FinancialInputs!$E$168:$E$200,0),MATCH(BY$3-$G67+1,FinancialInputs!$168:$168,0)),0)*$J67</f>
        <v>0</v>
      </c>
      <c r="BZ67" s="173">
        <f>IFERROR(INDEX(FinancialInputs!$168:$200,MATCH($H67, FinancialInputs!$E$168:$E$200,0),MATCH(BZ$3-$G67+1,FinancialInputs!$168:$168,0)),0)*$J67</f>
        <v>0</v>
      </c>
      <c r="CA67" s="173">
        <f>IFERROR(INDEX(FinancialInputs!$168:$200,MATCH($H67, FinancialInputs!$E$168:$E$200,0),MATCH(CA$3-$G67+1,FinancialInputs!$168:$168,0)),0)*$J67</f>
        <v>0</v>
      </c>
      <c r="CB67" s="173">
        <f>IFERROR(INDEX(FinancialInputs!$168:$200,MATCH($H67, FinancialInputs!$E$168:$E$200,0),MATCH(CB$3-$G67+1,FinancialInputs!$168:$168,0)),0)*$J67</f>
        <v>0</v>
      </c>
      <c r="CC67" s="173">
        <f>IFERROR(INDEX(FinancialInputs!$168:$200,MATCH($H67, FinancialInputs!$E$168:$E$200,0),MATCH(CC$3-$G67+1,FinancialInputs!$168:$168,0)),0)*$J67</f>
        <v>0</v>
      </c>
      <c r="CD67" s="173">
        <f>IFERROR(INDEX(FinancialInputs!$168:$200,MATCH($H67, FinancialInputs!$E$168:$E$200,0),MATCH(CD$3-$G67+1,FinancialInputs!$168:$168,0)),0)*$J67</f>
        <v>0</v>
      </c>
      <c r="CE67" s="173">
        <f>IFERROR(INDEX(FinancialInputs!$168:$200,MATCH($H67, FinancialInputs!$E$168:$E$200,0),MATCH(CE$3-$G67+1,FinancialInputs!$168:$168,0)),0)*$J67</f>
        <v>0</v>
      </c>
      <c r="CF67" s="173">
        <f>IFERROR(INDEX(FinancialInputs!$168:$200,MATCH($H67, FinancialInputs!$E$168:$E$200,0),MATCH(CF$3-$G67+1,FinancialInputs!$168:$168,0)),0)*$J67</f>
        <v>0</v>
      </c>
      <c r="CG67" s="173">
        <f>IFERROR(INDEX(FinancialInputs!$168:$200,MATCH($H67, FinancialInputs!$E$168:$E$200,0),MATCH(CG$3-$G67+1,FinancialInputs!$168:$168,0)),0)*$J67</f>
        <v>0</v>
      </c>
      <c r="CH67" s="173">
        <f>IFERROR(INDEX(FinancialInputs!$168:$200,MATCH($H67, FinancialInputs!$E$168:$E$200,0),MATCH(CH$3-$G67+1,FinancialInputs!$168:$168,0)),0)*$J67</f>
        <v>0</v>
      </c>
      <c r="CI67" s="173">
        <f>IFERROR(INDEX(FinancialInputs!$168:$200,MATCH($H67, FinancialInputs!$E$168:$E$200,0),MATCH(CI$3-$G67+1,FinancialInputs!$168:$168,0)),0)*$J67</f>
        <v>0</v>
      </c>
      <c r="CJ67" s="173">
        <f>IFERROR(INDEX(FinancialInputs!$168:$200,MATCH($H67, FinancialInputs!$E$168:$E$200,0),MATCH(CJ$3-$G67+1,FinancialInputs!$168:$168,0)),0)*$J67</f>
        <v>0</v>
      </c>
      <c r="CK67" s="173">
        <f>IFERROR(INDEX(FinancialInputs!$168:$200,MATCH($H67, FinancialInputs!$E$168:$E$200,0),MATCH(CK$3-$G67+1,FinancialInputs!$168:$168,0)),0)*$J67</f>
        <v>0</v>
      </c>
      <c r="CL67" s="173">
        <f>IFERROR(INDEX(FinancialInputs!$168:$200,MATCH($H67, FinancialInputs!$E$168:$E$200,0),MATCH(CL$3-$G67+1,FinancialInputs!$168:$168,0)),0)*$J67</f>
        <v>0</v>
      </c>
      <c r="CM67" s="173">
        <f>IFERROR(INDEX(FinancialInputs!$168:$200,MATCH($H67, FinancialInputs!$E$168:$E$200,0),MATCH(CM$3-$G67+1,FinancialInputs!$168:$168,0)),0)*$J67</f>
        <v>0</v>
      </c>
      <c r="CN67" s="173">
        <f>IFERROR(INDEX(FinancialInputs!$168:$200,MATCH($H67, FinancialInputs!$E$168:$E$200,0),MATCH(CN$3-$G67+1,FinancialInputs!$168:$168,0)),0)*$J67</f>
        <v>0</v>
      </c>
      <c r="CO67" s="173">
        <f>IFERROR(INDEX(FinancialInputs!$168:$200,MATCH($H67, FinancialInputs!$E$168:$E$200,0),MATCH(CO$3-$G67+1,FinancialInputs!$168:$168,0)),0)*$J67</f>
        <v>0</v>
      </c>
      <c r="CP67" s="173">
        <f>IFERROR(INDEX(FinancialInputs!$168:$200,MATCH($H67, FinancialInputs!$E$168:$E$200,0),MATCH(CP$3-$G67+1,FinancialInputs!$168:$168,0)),0)*$J67</f>
        <v>0</v>
      </c>
      <c r="CQ67" s="173">
        <f>IFERROR(INDEX(FinancialInputs!$168:$200,MATCH($H67, FinancialInputs!$E$168:$E$200,0),MATCH(CQ$3-$G67+1,FinancialInputs!$168:$168,0)),0)*$J67</f>
        <v>0</v>
      </c>
      <c r="CR67" s="173">
        <f>IFERROR(INDEX(FinancialInputs!$168:$200,MATCH($H67, FinancialInputs!$E$168:$E$200,0),MATCH(CR$3-$G67+1,FinancialInputs!$168:$168,0)),0)*$J67</f>
        <v>0</v>
      </c>
      <c r="CS67" s="173">
        <f>IFERROR(INDEX(FinancialInputs!$168:$200,MATCH($H67, FinancialInputs!$E$168:$E$200,0),MATCH(CS$3-$G67+1,FinancialInputs!$168:$168,0)),0)*$J67</f>
        <v>0</v>
      </c>
      <c r="CT67" s="173">
        <f>IFERROR(INDEX(FinancialInputs!$168:$200,MATCH($H67, FinancialInputs!$E$168:$E$200,0),MATCH(CT$3-$G67+1,FinancialInputs!$168:$168,0)),0)*$J67</f>
        <v>0</v>
      </c>
      <c r="CU67" s="173">
        <f>IFERROR(INDEX(FinancialInputs!$168:$200,MATCH($H67, FinancialInputs!$E$168:$E$200,0),MATCH(CU$3-$G67+1,FinancialInputs!$168:$168,0)),0)*$J67</f>
        <v>0</v>
      </c>
      <c r="CV67" s="173">
        <f>IFERROR(INDEX(FinancialInputs!$168:$200,MATCH($H67, FinancialInputs!$E$168:$E$200,0),MATCH(CV$3-$G67+1,FinancialInputs!$168:$168,0)),0)*$J67</f>
        <v>0</v>
      </c>
      <c r="CW67" s="135" t="b">
        <f t="shared" si="12"/>
        <v>1</v>
      </c>
      <c r="CX67" s="24"/>
      <c r="CY67" s="24"/>
      <c r="CZ67" s="24"/>
    </row>
    <row r="68" spans="2:104">
      <c r="B68" s="24"/>
      <c r="C68" s="24"/>
      <c r="D68" s="24"/>
      <c r="E68" s="1" t="s">
        <v>547</v>
      </c>
      <c r="F68" s="24"/>
      <c r="G68" s="99" t="e">
        <f t="shared" si="13"/>
        <v>#N/A</v>
      </c>
      <c r="H68" s="1" t="e">
        <f>IF((YEAR(Scenarios!$J$41)+1)&lt;G68,"","SLN"&amp;MIN(YEAR(Scenarios!$J$41)-G68+2,15))</f>
        <v>#NUM!</v>
      </c>
      <c r="I68" s="24"/>
      <c r="J68" s="416" cm="1">
        <f t="array" ref="J68">IFERROR(INDEX(Capitalisation!$192:$192,,MATCH(G68,Expenditure!$3:$3,0)),0)</f>
        <v>0</v>
      </c>
      <c r="K68" s="33"/>
      <c r="L68" s="173">
        <f>IFERROR(INDEX(FinancialInputs!$168:$200,MATCH($H68, FinancialInputs!$E$168:$E$200,0),MATCH(L$3-$G68+1,FinancialInputs!$168:$168,0)),0)*$J68</f>
        <v>0</v>
      </c>
      <c r="M68" s="173">
        <f>IFERROR(INDEX(FinancialInputs!$168:$200,MATCH($H68, FinancialInputs!$E$168:$E$200,0),MATCH(M$3-$G68+1,FinancialInputs!$168:$168,0)),0)*$J68</f>
        <v>0</v>
      </c>
      <c r="N68" s="173">
        <f>IFERROR(INDEX(FinancialInputs!$168:$200,MATCH($H68, FinancialInputs!$E$168:$E$200,0),MATCH(N$3-$G68+1,FinancialInputs!$168:$168,0)),0)*$J68</f>
        <v>0</v>
      </c>
      <c r="O68" s="173">
        <f>IFERROR(INDEX(FinancialInputs!$168:$200,MATCH($H68, FinancialInputs!$E$168:$E$200,0),MATCH(O$3-$G68+1,FinancialInputs!$168:$168,0)),0)*$J68</f>
        <v>0</v>
      </c>
      <c r="P68" s="173">
        <f>IFERROR(INDEX(FinancialInputs!$168:$200,MATCH($H68, FinancialInputs!$E$168:$E$200,0),MATCH(P$3-$G68+1,FinancialInputs!$168:$168,0)),0)*$J68</f>
        <v>0</v>
      </c>
      <c r="Q68" s="173">
        <f>IFERROR(INDEX(FinancialInputs!$168:$200,MATCH($H68, FinancialInputs!$E$168:$E$200,0),MATCH(Q$3-$G68+1,FinancialInputs!$168:$168,0)),0)*$J68</f>
        <v>0</v>
      </c>
      <c r="R68" s="173">
        <f>IFERROR(INDEX(FinancialInputs!$168:$200,MATCH($H68, FinancialInputs!$E$168:$E$200,0),MATCH(R$3-$G68+1,FinancialInputs!$168:$168,0)),0)*$J68</f>
        <v>0</v>
      </c>
      <c r="S68" s="173">
        <f>IFERROR(INDEX(FinancialInputs!$168:$200,MATCH($H68, FinancialInputs!$E$168:$E$200,0),MATCH(S$3-$G68+1,FinancialInputs!$168:$168,0)),0)*$J68</f>
        <v>0</v>
      </c>
      <c r="T68" s="173">
        <f>IFERROR(INDEX(FinancialInputs!$168:$200,MATCH($H68, FinancialInputs!$E$168:$E$200,0),MATCH(T$3-$G68+1,FinancialInputs!$168:$168,0)),0)*$J68</f>
        <v>0</v>
      </c>
      <c r="U68" s="173">
        <f>IFERROR(INDEX(FinancialInputs!$168:$200,MATCH($H68, FinancialInputs!$E$168:$E$200,0),MATCH(U$3-$G68+1,FinancialInputs!$168:$168,0)),0)*$J68</f>
        <v>0</v>
      </c>
      <c r="V68" s="173">
        <f>IFERROR(INDEX(FinancialInputs!$168:$200,MATCH($H68, FinancialInputs!$E$168:$E$200,0),MATCH(V$3-$G68+1,FinancialInputs!$168:$168,0)),0)*$J68</f>
        <v>0</v>
      </c>
      <c r="W68" s="173">
        <f>IFERROR(INDEX(FinancialInputs!$168:$200,MATCH($H68, FinancialInputs!$E$168:$E$200,0),MATCH(W$3-$G68+1,FinancialInputs!$168:$168,0)),0)*$J68</f>
        <v>0</v>
      </c>
      <c r="X68" s="173">
        <f>IFERROR(INDEX(FinancialInputs!$168:$200,MATCH($H68, FinancialInputs!$E$168:$E$200,0),MATCH(X$3-$G68+1,FinancialInputs!$168:$168,0)),0)*$J68</f>
        <v>0</v>
      </c>
      <c r="Y68" s="173">
        <f>IFERROR(INDEX(FinancialInputs!$168:$200,MATCH($H68, FinancialInputs!$E$168:$E$200,0),MATCH(Y$3-$G68+1,FinancialInputs!$168:$168,0)),0)*$J68</f>
        <v>0</v>
      </c>
      <c r="Z68" s="173">
        <f>IFERROR(INDEX(FinancialInputs!$168:$200,MATCH($H68, FinancialInputs!$E$168:$E$200,0),MATCH(Z$3-$G68+1,FinancialInputs!$168:$168,0)),0)*$J68</f>
        <v>0</v>
      </c>
      <c r="AA68" s="173">
        <f>IFERROR(INDEX(FinancialInputs!$168:$200,MATCH($H68, FinancialInputs!$E$168:$E$200,0),MATCH(AA$3-$G68+1,FinancialInputs!$168:$168,0)),0)*$J68</f>
        <v>0</v>
      </c>
      <c r="AB68" s="173">
        <f>IFERROR(INDEX(FinancialInputs!$168:$200,MATCH($H68, FinancialInputs!$E$168:$E$200,0),MATCH(AB$3-$G68+1,FinancialInputs!$168:$168,0)),0)*$J68</f>
        <v>0</v>
      </c>
      <c r="AC68" s="173">
        <f>IFERROR(INDEX(FinancialInputs!$168:$200,MATCH($H68, FinancialInputs!$E$168:$E$200,0),MATCH(AC$3-$G68+1,FinancialInputs!$168:$168,0)),0)*$J68</f>
        <v>0</v>
      </c>
      <c r="AD68" s="173">
        <f>IFERROR(INDEX(FinancialInputs!$168:$200,MATCH($H68, FinancialInputs!$E$168:$E$200,0),MATCH(AD$3-$G68+1,FinancialInputs!$168:$168,0)),0)*$J68</f>
        <v>0</v>
      </c>
      <c r="AE68" s="173">
        <f>IFERROR(INDEX(FinancialInputs!$168:$200,MATCH($H68, FinancialInputs!$E$168:$E$200,0),MATCH(AE$3-$G68+1,FinancialInputs!$168:$168,0)),0)*$J68</f>
        <v>0</v>
      </c>
      <c r="AF68" s="173">
        <f>IFERROR(INDEX(FinancialInputs!$168:$200,MATCH($H68, FinancialInputs!$E$168:$E$200,0),MATCH(AF$3-$G68+1,FinancialInputs!$168:$168,0)),0)*$J68</f>
        <v>0</v>
      </c>
      <c r="AG68" s="173">
        <f>IFERROR(INDEX(FinancialInputs!$168:$200,MATCH($H68, FinancialInputs!$E$168:$E$200,0),MATCH(AG$3-$G68+1,FinancialInputs!$168:$168,0)),0)*$J68</f>
        <v>0</v>
      </c>
      <c r="AH68" s="173">
        <f>IFERROR(INDEX(FinancialInputs!$168:$200,MATCH($H68, FinancialInputs!$E$168:$E$200,0),MATCH(AH$3-$G68+1,FinancialInputs!$168:$168,0)),0)*$J68</f>
        <v>0</v>
      </c>
      <c r="AI68" s="173">
        <f>IFERROR(INDEX(FinancialInputs!$168:$200,MATCH($H68, FinancialInputs!$E$168:$E$200,0),MATCH(AI$3-$G68+1,FinancialInputs!$168:$168,0)),0)*$J68</f>
        <v>0</v>
      </c>
      <c r="AJ68" s="173">
        <f>IFERROR(INDEX(FinancialInputs!$168:$200,MATCH($H68, FinancialInputs!$E$168:$E$200,0),MATCH(AJ$3-$G68+1,FinancialInputs!$168:$168,0)),0)*$J68</f>
        <v>0</v>
      </c>
      <c r="AK68" s="173">
        <f>IFERROR(INDEX(FinancialInputs!$168:$200,MATCH($H68, FinancialInputs!$E$168:$E$200,0),MATCH(AK$3-$G68+1,FinancialInputs!$168:$168,0)),0)*$J68</f>
        <v>0</v>
      </c>
      <c r="AL68" s="173">
        <f>IFERROR(INDEX(FinancialInputs!$168:$200,MATCH($H68, FinancialInputs!$E$168:$E$200,0),MATCH(AL$3-$G68+1,FinancialInputs!$168:$168,0)),0)*$J68</f>
        <v>0</v>
      </c>
      <c r="AM68" s="173">
        <f>IFERROR(INDEX(FinancialInputs!$168:$200,MATCH($H68, FinancialInputs!$E$168:$E$200,0),MATCH(AM$3-$G68+1,FinancialInputs!$168:$168,0)),0)*$J68</f>
        <v>0</v>
      </c>
      <c r="AN68" s="173">
        <f>IFERROR(INDEX(FinancialInputs!$168:$200,MATCH($H68, FinancialInputs!$E$168:$E$200,0),MATCH(AN$3-$G68+1,FinancialInputs!$168:$168,0)),0)*$J68</f>
        <v>0</v>
      </c>
      <c r="AO68" s="173">
        <f>IFERROR(INDEX(FinancialInputs!$168:$200,MATCH($H68, FinancialInputs!$E$168:$E$200,0),MATCH(AO$3-$G68+1,FinancialInputs!$168:$168,0)),0)*$J68</f>
        <v>0</v>
      </c>
      <c r="AP68" s="173">
        <f>IFERROR(INDEX(FinancialInputs!$168:$200,MATCH($H68, FinancialInputs!$E$168:$E$200,0),MATCH(AP$3-$G68+1,FinancialInputs!$168:$168,0)),0)*$J68</f>
        <v>0</v>
      </c>
      <c r="AQ68" s="173">
        <f>IFERROR(INDEX(FinancialInputs!$168:$200,MATCH($H68, FinancialInputs!$E$168:$E$200,0),MATCH(AQ$3-$G68+1,FinancialInputs!$168:$168,0)),0)*$J68</f>
        <v>0</v>
      </c>
      <c r="AR68" s="173">
        <f>IFERROR(INDEX(FinancialInputs!$168:$200,MATCH($H68, FinancialInputs!$E$168:$E$200,0),MATCH(AR$3-$G68+1,FinancialInputs!$168:$168,0)),0)*$J68</f>
        <v>0</v>
      </c>
      <c r="AS68" s="173">
        <f>IFERROR(INDEX(FinancialInputs!$168:$200,MATCH($H68, FinancialInputs!$E$168:$E$200,0),MATCH(AS$3-$G68+1,FinancialInputs!$168:$168,0)),0)*$J68</f>
        <v>0</v>
      </c>
      <c r="AT68" s="173">
        <f>IFERROR(INDEX(FinancialInputs!$168:$200,MATCH($H68, FinancialInputs!$E$168:$E$200,0),MATCH(AT$3-$G68+1,FinancialInputs!$168:$168,0)),0)*$J68</f>
        <v>0</v>
      </c>
      <c r="AU68" s="173">
        <f>IFERROR(INDEX(FinancialInputs!$168:$200,MATCH($H68, FinancialInputs!$E$168:$E$200,0),MATCH(AU$3-$G68+1,FinancialInputs!$168:$168,0)),0)*$J68</f>
        <v>0</v>
      </c>
      <c r="AV68" s="173">
        <f>IFERROR(INDEX(FinancialInputs!$168:$200,MATCH($H68, FinancialInputs!$E$168:$E$200,0),MATCH(AV$3-$G68+1,FinancialInputs!$168:$168,0)),0)*$J68</f>
        <v>0</v>
      </c>
      <c r="AW68" s="173">
        <f>IFERROR(INDEX(FinancialInputs!$168:$200,MATCH($H68, FinancialInputs!$E$168:$E$200,0),MATCH(AW$3-$G68+1,FinancialInputs!$168:$168,0)),0)*$J68</f>
        <v>0</v>
      </c>
      <c r="AX68" s="173">
        <f>IFERROR(INDEX(FinancialInputs!$168:$200,MATCH($H68, FinancialInputs!$E$168:$E$200,0),MATCH(AX$3-$G68+1,FinancialInputs!$168:$168,0)),0)*$J68</f>
        <v>0</v>
      </c>
      <c r="AY68" s="173">
        <f>IFERROR(INDEX(FinancialInputs!$168:$200,MATCH($H68, FinancialInputs!$E$168:$E$200,0),MATCH(AY$3-$G68+1,FinancialInputs!$168:$168,0)),0)*$J68</f>
        <v>0</v>
      </c>
      <c r="AZ68" s="173">
        <f>IFERROR(INDEX(FinancialInputs!$168:$200,MATCH($H68, FinancialInputs!$E$168:$E$200,0),MATCH(AZ$3-$G68+1,FinancialInputs!$168:$168,0)),0)*$J68</f>
        <v>0</v>
      </c>
      <c r="BA68" s="173">
        <f>IFERROR(INDEX(FinancialInputs!$168:$200,MATCH($H68, FinancialInputs!$E$168:$E$200,0),MATCH(BA$3-$G68+1,FinancialInputs!$168:$168,0)),0)*$J68</f>
        <v>0</v>
      </c>
      <c r="BB68" s="173">
        <f>IFERROR(INDEX(FinancialInputs!$168:$200,MATCH($H68, FinancialInputs!$E$168:$E$200,0),MATCH(BB$3-$G68+1,FinancialInputs!$168:$168,0)),0)*$J68</f>
        <v>0</v>
      </c>
      <c r="BC68" s="173">
        <f>IFERROR(INDEX(FinancialInputs!$168:$200,MATCH($H68, FinancialInputs!$E$168:$E$200,0),MATCH(BC$3-$G68+1,FinancialInputs!$168:$168,0)),0)*$J68</f>
        <v>0</v>
      </c>
      <c r="BD68" s="173">
        <f>IFERROR(INDEX(FinancialInputs!$168:$200,MATCH($H68, FinancialInputs!$E$168:$E$200,0),MATCH(BD$3-$G68+1,FinancialInputs!$168:$168,0)),0)*$J68</f>
        <v>0</v>
      </c>
      <c r="BE68" s="173">
        <f>IFERROR(INDEX(FinancialInputs!$168:$200,MATCH($H68, FinancialInputs!$E$168:$E$200,0),MATCH(BE$3-$G68+1,FinancialInputs!$168:$168,0)),0)*$J68</f>
        <v>0</v>
      </c>
      <c r="BF68" s="173">
        <f>IFERROR(INDEX(FinancialInputs!$168:$200,MATCH($H68, FinancialInputs!$E$168:$E$200,0),MATCH(BF$3-$G68+1,FinancialInputs!$168:$168,0)),0)*$J68</f>
        <v>0</v>
      </c>
      <c r="BG68" s="173">
        <f>IFERROR(INDEX(FinancialInputs!$168:$200,MATCH($H68, FinancialInputs!$E$168:$E$200,0),MATCH(BG$3-$G68+1,FinancialInputs!$168:$168,0)),0)*$J68</f>
        <v>0</v>
      </c>
      <c r="BH68" s="173">
        <f>IFERROR(INDEX(FinancialInputs!$168:$200,MATCH($H68, FinancialInputs!$E$168:$E$200,0),MATCH(BH$3-$G68+1,FinancialInputs!$168:$168,0)),0)*$J68</f>
        <v>0</v>
      </c>
      <c r="BI68" s="173">
        <f>IFERROR(INDEX(FinancialInputs!$168:$200,MATCH($H68, FinancialInputs!$E$168:$E$200,0),MATCH(BI$3-$G68+1,FinancialInputs!$168:$168,0)),0)*$J68</f>
        <v>0</v>
      </c>
      <c r="BJ68" s="173">
        <f>IFERROR(INDEX(FinancialInputs!$168:$200,MATCH($H68, FinancialInputs!$E$168:$E$200,0),MATCH(BJ$3-$G68+1,FinancialInputs!$168:$168,0)),0)*$J68</f>
        <v>0</v>
      </c>
      <c r="BK68" s="173">
        <f>IFERROR(INDEX(FinancialInputs!$168:$200,MATCH($H68, FinancialInputs!$E$168:$E$200,0),MATCH(BK$3-$G68+1,FinancialInputs!$168:$168,0)),0)*$J68</f>
        <v>0</v>
      </c>
      <c r="BL68" s="173">
        <f>IFERROR(INDEX(FinancialInputs!$168:$200,MATCH($H68, FinancialInputs!$E$168:$E$200,0),MATCH(BL$3-$G68+1,FinancialInputs!$168:$168,0)),0)*$J68</f>
        <v>0</v>
      </c>
      <c r="BM68" s="173">
        <f>IFERROR(INDEX(FinancialInputs!$168:$200,MATCH($H68, FinancialInputs!$E$168:$E$200,0),MATCH(BM$3-$G68+1,FinancialInputs!$168:$168,0)),0)*$J68</f>
        <v>0</v>
      </c>
      <c r="BN68" s="173">
        <f>IFERROR(INDEX(FinancialInputs!$168:$200,MATCH($H68, FinancialInputs!$E$168:$E$200,0),MATCH(BN$3-$G68+1,FinancialInputs!$168:$168,0)),0)*$J68</f>
        <v>0</v>
      </c>
      <c r="BO68" s="173">
        <f>IFERROR(INDEX(FinancialInputs!$168:$200,MATCH($H68, FinancialInputs!$E$168:$E$200,0),MATCH(BO$3-$G68+1,FinancialInputs!$168:$168,0)),0)*$J68</f>
        <v>0</v>
      </c>
      <c r="BP68" s="173">
        <f>IFERROR(INDEX(FinancialInputs!$168:$200,MATCH($H68, FinancialInputs!$E$168:$E$200,0),MATCH(BP$3-$G68+1,FinancialInputs!$168:$168,0)),0)*$J68</f>
        <v>0</v>
      </c>
      <c r="BQ68" s="173">
        <f>IFERROR(INDEX(FinancialInputs!$168:$200,MATCH($H68, FinancialInputs!$E$168:$E$200,0),MATCH(BQ$3-$G68+1,FinancialInputs!$168:$168,0)),0)*$J68</f>
        <v>0</v>
      </c>
      <c r="BR68" s="173">
        <f>IFERROR(INDEX(FinancialInputs!$168:$200,MATCH($H68, FinancialInputs!$E$168:$E$200,0),MATCH(BR$3-$G68+1,FinancialInputs!$168:$168,0)),0)*$J68</f>
        <v>0</v>
      </c>
      <c r="BS68" s="173">
        <f>IFERROR(INDEX(FinancialInputs!$168:$200,MATCH($H68, FinancialInputs!$E$168:$E$200,0),MATCH(BS$3-$G68+1,FinancialInputs!$168:$168,0)),0)*$J68</f>
        <v>0</v>
      </c>
      <c r="BT68" s="173">
        <f>IFERROR(INDEX(FinancialInputs!$168:$200,MATCH($H68, FinancialInputs!$E$168:$E$200,0),MATCH(BT$3-$G68+1,FinancialInputs!$168:$168,0)),0)*$J68</f>
        <v>0</v>
      </c>
      <c r="BU68" s="173">
        <f>IFERROR(INDEX(FinancialInputs!$168:$200,MATCH($H68, FinancialInputs!$E$168:$E$200,0),MATCH(BU$3-$G68+1,FinancialInputs!$168:$168,0)),0)*$J68</f>
        <v>0</v>
      </c>
      <c r="BV68" s="173">
        <f>IFERROR(INDEX(FinancialInputs!$168:$200,MATCH($H68, FinancialInputs!$E$168:$E$200,0),MATCH(BV$3-$G68+1,FinancialInputs!$168:$168,0)),0)*$J68</f>
        <v>0</v>
      </c>
      <c r="BW68" s="173">
        <f>IFERROR(INDEX(FinancialInputs!$168:$200,MATCH($H68, FinancialInputs!$E$168:$E$200,0),MATCH(BW$3-$G68+1,FinancialInputs!$168:$168,0)),0)*$J68</f>
        <v>0</v>
      </c>
      <c r="BX68" s="173">
        <f>IFERROR(INDEX(FinancialInputs!$168:$200,MATCH($H68, FinancialInputs!$E$168:$E$200,0),MATCH(BX$3-$G68+1,FinancialInputs!$168:$168,0)),0)*$J68</f>
        <v>0</v>
      </c>
      <c r="BY68" s="173">
        <f>IFERROR(INDEX(FinancialInputs!$168:$200,MATCH($H68, FinancialInputs!$E$168:$E$200,0),MATCH(BY$3-$G68+1,FinancialInputs!$168:$168,0)),0)*$J68</f>
        <v>0</v>
      </c>
      <c r="BZ68" s="173">
        <f>IFERROR(INDEX(FinancialInputs!$168:$200,MATCH($H68, FinancialInputs!$E$168:$E$200,0),MATCH(BZ$3-$G68+1,FinancialInputs!$168:$168,0)),0)*$J68</f>
        <v>0</v>
      </c>
      <c r="CA68" s="173">
        <f>IFERROR(INDEX(FinancialInputs!$168:$200,MATCH($H68, FinancialInputs!$E$168:$E$200,0),MATCH(CA$3-$G68+1,FinancialInputs!$168:$168,0)),0)*$J68</f>
        <v>0</v>
      </c>
      <c r="CB68" s="173">
        <f>IFERROR(INDEX(FinancialInputs!$168:$200,MATCH($H68, FinancialInputs!$E$168:$E$200,0),MATCH(CB$3-$G68+1,FinancialInputs!$168:$168,0)),0)*$J68</f>
        <v>0</v>
      </c>
      <c r="CC68" s="173">
        <f>IFERROR(INDEX(FinancialInputs!$168:$200,MATCH($H68, FinancialInputs!$E$168:$E$200,0),MATCH(CC$3-$G68+1,FinancialInputs!$168:$168,0)),0)*$J68</f>
        <v>0</v>
      </c>
      <c r="CD68" s="173">
        <f>IFERROR(INDEX(FinancialInputs!$168:$200,MATCH($H68, FinancialInputs!$E$168:$E$200,0),MATCH(CD$3-$G68+1,FinancialInputs!$168:$168,0)),0)*$J68</f>
        <v>0</v>
      </c>
      <c r="CE68" s="173">
        <f>IFERROR(INDEX(FinancialInputs!$168:$200,MATCH($H68, FinancialInputs!$E$168:$E$200,0),MATCH(CE$3-$G68+1,FinancialInputs!$168:$168,0)),0)*$J68</f>
        <v>0</v>
      </c>
      <c r="CF68" s="173">
        <f>IFERROR(INDEX(FinancialInputs!$168:$200,MATCH($H68, FinancialInputs!$E$168:$E$200,0),MATCH(CF$3-$G68+1,FinancialInputs!$168:$168,0)),0)*$J68</f>
        <v>0</v>
      </c>
      <c r="CG68" s="173">
        <f>IFERROR(INDEX(FinancialInputs!$168:$200,MATCH($H68, FinancialInputs!$E$168:$E$200,0),MATCH(CG$3-$G68+1,FinancialInputs!$168:$168,0)),0)*$J68</f>
        <v>0</v>
      </c>
      <c r="CH68" s="173">
        <f>IFERROR(INDEX(FinancialInputs!$168:$200,MATCH($H68, FinancialInputs!$E$168:$E$200,0),MATCH(CH$3-$G68+1,FinancialInputs!$168:$168,0)),0)*$J68</f>
        <v>0</v>
      </c>
      <c r="CI68" s="173">
        <f>IFERROR(INDEX(FinancialInputs!$168:$200,MATCH($H68, FinancialInputs!$E$168:$E$200,0),MATCH(CI$3-$G68+1,FinancialInputs!$168:$168,0)),0)*$J68</f>
        <v>0</v>
      </c>
      <c r="CJ68" s="173">
        <f>IFERROR(INDEX(FinancialInputs!$168:$200,MATCH($H68, FinancialInputs!$E$168:$E$200,0),MATCH(CJ$3-$G68+1,FinancialInputs!$168:$168,0)),0)*$J68</f>
        <v>0</v>
      </c>
      <c r="CK68" s="173">
        <f>IFERROR(INDEX(FinancialInputs!$168:$200,MATCH($H68, FinancialInputs!$E$168:$E$200,0),MATCH(CK$3-$G68+1,FinancialInputs!$168:$168,0)),0)*$J68</f>
        <v>0</v>
      </c>
      <c r="CL68" s="173">
        <f>IFERROR(INDEX(FinancialInputs!$168:$200,MATCH($H68, FinancialInputs!$E$168:$E$200,0),MATCH(CL$3-$G68+1,FinancialInputs!$168:$168,0)),0)*$J68</f>
        <v>0</v>
      </c>
      <c r="CM68" s="173">
        <f>IFERROR(INDEX(FinancialInputs!$168:$200,MATCH($H68, FinancialInputs!$E$168:$E$200,0),MATCH(CM$3-$G68+1,FinancialInputs!$168:$168,0)),0)*$J68</f>
        <v>0</v>
      </c>
      <c r="CN68" s="173">
        <f>IFERROR(INDEX(FinancialInputs!$168:$200,MATCH($H68, FinancialInputs!$E$168:$E$200,0),MATCH(CN$3-$G68+1,FinancialInputs!$168:$168,0)),0)*$J68</f>
        <v>0</v>
      </c>
      <c r="CO68" s="173">
        <f>IFERROR(INDEX(FinancialInputs!$168:$200,MATCH($H68, FinancialInputs!$E$168:$E$200,0),MATCH(CO$3-$G68+1,FinancialInputs!$168:$168,0)),0)*$J68</f>
        <v>0</v>
      </c>
      <c r="CP68" s="173">
        <f>IFERROR(INDEX(FinancialInputs!$168:$200,MATCH($H68, FinancialInputs!$E$168:$E$200,0),MATCH(CP$3-$G68+1,FinancialInputs!$168:$168,0)),0)*$J68</f>
        <v>0</v>
      </c>
      <c r="CQ68" s="173">
        <f>IFERROR(INDEX(FinancialInputs!$168:$200,MATCH($H68, FinancialInputs!$E$168:$E$200,0),MATCH(CQ$3-$G68+1,FinancialInputs!$168:$168,0)),0)*$J68</f>
        <v>0</v>
      </c>
      <c r="CR68" s="173">
        <f>IFERROR(INDEX(FinancialInputs!$168:$200,MATCH($H68, FinancialInputs!$E$168:$E$200,0),MATCH(CR$3-$G68+1,FinancialInputs!$168:$168,0)),0)*$J68</f>
        <v>0</v>
      </c>
      <c r="CS68" s="173">
        <f>IFERROR(INDEX(FinancialInputs!$168:$200,MATCH($H68, FinancialInputs!$E$168:$E$200,0),MATCH(CS$3-$G68+1,FinancialInputs!$168:$168,0)),0)*$J68</f>
        <v>0</v>
      </c>
      <c r="CT68" s="173">
        <f>IFERROR(INDEX(FinancialInputs!$168:$200,MATCH($H68, FinancialInputs!$E$168:$E$200,0),MATCH(CT$3-$G68+1,FinancialInputs!$168:$168,0)),0)*$J68</f>
        <v>0</v>
      </c>
      <c r="CU68" s="173">
        <f>IFERROR(INDEX(FinancialInputs!$168:$200,MATCH($H68, FinancialInputs!$E$168:$E$200,0),MATCH(CU$3-$G68+1,FinancialInputs!$168:$168,0)),0)*$J68</f>
        <v>0</v>
      </c>
      <c r="CV68" s="173">
        <f>IFERROR(INDEX(FinancialInputs!$168:$200,MATCH($H68, FinancialInputs!$E$168:$E$200,0),MATCH(CV$3-$G68+1,FinancialInputs!$168:$168,0)),0)*$J68</f>
        <v>0</v>
      </c>
      <c r="CW68" s="135" t="b">
        <f t="shared" si="12"/>
        <v>1</v>
      </c>
      <c r="CX68" s="24"/>
      <c r="CY68" s="24"/>
      <c r="CZ68" s="24"/>
    </row>
    <row r="69" spans="2:104">
      <c r="B69" s="24"/>
      <c r="C69" s="24"/>
      <c r="D69" s="24"/>
      <c r="E69" s="1" t="s">
        <v>547</v>
      </c>
      <c r="F69" s="24"/>
      <c r="G69" s="99" t="e">
        <f t="shared" si="13"/>
        <v>#N/A</v>
      </c>
      <c r="H69" s="1" t="e">
        <f>IF((YEAR(Scenarios!$J$41)+1)&lt;G69,"","SLN"&amp;MIN(YEAR(Scenarios!$J$41)-G69+2,15))</f>
        <v>#NUM!</v>
      </c>
      <c r="I69" s="24"/>
      <c r="J69" s="416" cm="1">
        <f t="array" ref="J69">IFERROR(INDEX(Capitalisation!$192:$192,,MATCH(G69,Expenditure!$3:$3,0)),0)</f>
        <v>0</v>
      </c>
      <c r="K69" s="33"/>
      <c r="L69" s="173">
        <f>IFERROR(INDEX(FinancialInputs!$168:$200,MATCH($H69, FinancialInputs!$E$168:$E$200,0),MATCH(L$3-$G69+1,FinancialInputs!$168:$168,0)),0)*$J69</f>
        <v>0</v>
      </c>
      <c r="M69" s="173">
        <f>IFERROR(INDEX(FinancialInputs!$168:$200,MATCH($H69, FinancialInputs!$E$168:$E$200,0),MATCH(M$3-$G69+1,FinancialInputs!$168:$168,0)),0)*$J69</f>
        <v>0</v>
      </c>
      <c r="N69" s="173">
        <f>IFERROR(INDEX(FinancialInputs!$168:$200,MATCH($H69, FinancialInputs!$E$168:$E$200,0),MATCH(N$3-$G69+1,FinancialInputs!$168:$168,0)),0)*$J69</f>
        <v>0</v>
      </c>
      <c r="O69" s="173">
        <f>IFERROR(INDEX(FinancialInputs!$168:$200,MATCH($H69, FinancialInputs!$E$168:$E$200,0),MATCH(O$3-$G69+1,FinancialInputs!$168:$168,0)),0)*$J69</f>
        <v>0</v>
      </c>
      <c r="P69" s="173">
        <f>IFERROR(INDEX(FinancialInputs!$168:$200,MATCH($H69, FinancialInputs!$E$168:$E$200,0),MATCH(P$3-$G69+1,FinancialInputs!$168:$168,0)),0)*$J69</f>
        <v>0</v>
      </c>
      <c r="Q69" s="173">
        <f>IFERROR(INDEX(FinancialInputs!$168:$200,MATCH($H69, FinancialInputs!$E$168:$E$200,0),MATCH(Q$3-$G69+1,FinancialInputs!$168:$168,0)),0)*$J69</f>
        <v>0</v>
      </c>
      <c r="R69" s="173">
        <f>IFERROR(INDEX(FinancialInputs!$168:$200,MATCH($H69, FinancialInputs!$E$168:$E$200,0),MATCH(R$3-$G69+1,FinancialInputs!$168:$168,0)),0)*$J69</f>
        <v>0</v>
      </c>
      <c r="S69" s="173">
        <f>IFERROR(INDEX(FinancialInputs!$168:$200,MATCH($H69, FinancialInputs!$E$168:$E$200,0),MATCH(S$3-$G69+1,FinancialInputs!$168:$168,0)),0)*$J69</f>
        <v>0</v>
      </c>
      <c r="T69" s="173">
        <f>IFERROR(INDEX(FinancialInputs!$168:$200,MATCH($H69, FinancialInputs!$E$168:$E$200,0),MATCH(T$3-$G69+1,FinancialInputs!$168:$168,0)),0)*$J69</f>
        <v>0</v>
      </c>
      <c r="U69" s="173">
        <f>IFERROR(INDEX(FinancialInputs!$168:$200,MATCH($H69, FinancialInputs!$E$168:$E$200,0),MATCH(U$3-$G69+1,FinancialInputs!$168:$168,0)),0)*$J69</f>
        <v>0</v>
      </c>
      <c r="V69" s="173">
        <f>IFERROR(INDEX(FinancialInputs!$168:$200,MATCH($H69, FinancialInputs!$E$168:$E$200,0),MATCH(V$3-$G69+1,FinancialInputs!$168:$168,0)),0)*$J69</f>
        <v>0</v>
      </c>
      <c r="W69" s="173">
        <f>IFERROR(INDEX(FinancialInputs!$168:$200,MATCH($H69, FinancialInputs!$E$168:$E$200,0),MATCH(W$3-$G69+1,FinancialInputs!$168:$168,0)),0)*$J69</f>
        <v>0</v>
      </c>
      <c r="X69" s="173">
        <f>IFERROR(INDEX(FinancialInputs!$168:$200,MATCH($H69, FinancialInputs!$E$168:$E$200,0),MATCH(X$3-$G69+1,FinancialInputs!$168:$168,0)),0)*$J69</f>
        <v>0</v>
      </c>
      <c r="Y69" s="173">
        <f>IFERROR(INDEX(FinancialInputs!$168:$200,MATCH($H69, FinancialInputs!$E$168:$E$200,0),MATCH(Y$3-$G69+1,FinancialInputs!$168:$168,0)),0)*$J69</f>
        <v>0</v>
      </c>
      <c r="Z69" s="173">
        <f>IFERROR(INDEX(FinancialInputs!$168:$200,MATCH($H69, FinancialInputs!$E$168:$E$200,0),MATCH(Z$3-$G69+1,FinancialInputs!$168:$168,0)),0)*$J69</f>
        <v>0</v>
      </c>
      <c r="AA69" s="173">
        <f>IFERROR(INDEX(FinancialInputs!$168:$200,MATCH($H69, FinancialInputs!$E$168:$E$200,0),MATCH(AA$3-$G69+1,FinancialInputs!$168:$168,0)),0)*$J69</f>
        <v>0</v>
      </c>
      <c r="AB69" s="173">
        <f>IFERROR(INDEX(FinancialInputs!$168:$200,MATCH($H69, FinancialInputs!$E$168:$E$200,0),MATCH(AB$3-$G69+1,FinancialInputs!$168:$168,0)),0)*$J69</f>
        <v>0</v>
      </c>
      <c r="AC69" s="173">
        <f>IFERROR(INDEX(FinancialInputs!$168:$200,MATCH($H69, FinancialInputs!$E$168:$E$200,0),MATCH(AC$3-$G69+1,FinancialInputs!$168:$168,0)),0)*$J69</f>
        <v>0</v>
      </c>
      <c r="AD69" s="173">
        <f>IFERROR(INDEX(FinancialInputs!$168:$200,MATCH($H69, FinancialInputs!$E$168:$E$200,0),MATCH(AD$3-$G69+1,FinancialInputs!$168:$168,0)),0)*$J69</f>
        <v>0</v>
      </c>
      <c r="AE69" s="173">
        <f>IFERROR(INDEX(FinancialInputs!$168:$200,MATCH($H69, FinancialInputs!$E$168:$E$200,0),MATCH(AE$3-$G69+1,FinancialInputs!$168:$168,0)),0)*$J69</f>
        <v>0</v>
      </c>
      <c r="AF69" s="173">
        <f>IFERROR(INDEX(FinancialInputs!$168:$200,MATCH($H69, FinancialInputs!$E$168:$E$200,0),MATCH(AF$3-$G69+1,FinancialInputs!$168:$168,0)),0)*$J69</f>
        <v>0</v>
      </c>
      <c r="AG69" s="173">
        <f>IFERROR(INDEX(FinancialInputs!$168:$200,MATCH($H69, FinancialInputs!$E$168:$E$200,0),MATCH(AG$3-$G69+1,FinancialInputs!$168:$168,0)),0)*$J69</f>
        <v>0</v>
      </c>
      <c r="AH69" s="173">
        <f>IFERROR(INDEX(FinancialInputs!$168:$200,MATCH($H69, FinancialInputs!$E$168:$E$200,0),MATCH(AH$3-$G69+1,FinancialInputs!$168:$168,0)),0)*$J69</f>
        <v>0</v>
      </c>
      <c r="AI69" s="173">
        <f>IFERROR(INDEX(FinancialInputs!$168:$200,MATCH($H69, FinancialInputs!$E$168:$E$200,0),MATCH(AI$3-$G69+1,FinancialInputs!$168:$168,0)),0)*$J69</f>
        <v>0</v>
      </c>
      <c r="AJ69" s="173">
        <f>IFERROR(INDEX(FinancialInputs!$168:$200,MATCH($H69, FinancialInputs!$E$168:$E$200,0),MATCH(AJ$3-$G69+1,FinancialInputs!$168:$168,0)),0)*$J69</f>
        <v>0</v>
      </c>
      <c r="AK69" s="173">
        <f>IFERROR(INDEX(FinancialInputs!$168:$200,MATCH($H69, FinancialInputs!$E$168:$E$200,0),MATCH(AK$3-$G69+1,FinancialInputs!$168:$168,0)),0)*$J69</f>
        <v>0</v>
      </c>
      <c r="AL69" s="173">
        <f>IFERROR(INDEX(FinancialInputs!$168:$200,MATCH($H69, FinancialInputs!$E$168:$E$200,0),MATCH(AL$3-$G69+1,FinancialInputs!$168:$168,0)),0)*$J69</f>
        <v>0</v>
      </c>
      <c r="AM69" s="173">
        <f>IFERROR(INDEX(FinancialInputs!$168:$200,MATCH($H69, FinancialInputs!$E$168:$E$200,0),MATCH(AM$3-$G69+1,FinancialInputs!$168:$168,0)),0)*$J69</f>
        <v>0</v>
      </c>
      <c r="AN69" s="173">
        <f>IFERROR(INDEX(FinancialInputs!$168:$200,MATCH($H69, FinancialInputs!$E$168:$E$200,0),MATCH(AN$3-$G69+1,FinancialInputs!$168:$168,0)),0)*$J69</f>
        <v>0</v>
      </c>
      <c r="AO69" s="173">
        <f>IFERROR(INDEX(FinancialInputs!$168:$200,MATCH($H69, FinancialInputs!$E$168:$E$200,0),MATCH(AO$3-$G69+1,FinancialInputs!$168:$168,0)),0)*$J69</f>
        <v>0</v>
      </c>
      <c r="AP69" s="173">
        <f>IFERROR(INDEX(FinancialInputs!$168:$200,MATCH($H69, FinancialInputs!$E$168:$E$200,0),MATCH(AP$3-$G69+1,FinancialInputs!$168:$168,0)),0)*$J69</f>
        <v>0</v>
      </c>
      <c r="AQ69" s="173">
        <f>IFERROR(INDEX(FinancialInputs!$168:$200,MATCH($H69, FinancialInputs!$E$168:$E$200,0),MATCH(AQ$3-$G69+1,FinancialInputs!$168:$168,0)),0)*$J69</f>
        <v>0</v>
      </c>
      <c r="AR69" s="173">
        <f>IFERROR(INDEX(FinancialInputs!$168:$200,MATCH($H69, FinancialInputs!$E$168:$E$200,0),MATCH(AR$3-$G69+1,FinancialInputs!$168:$168,0)),0)*$J69</f>
        <v>0</v>
      </c>
      <c r="AS69" s="173">
        <f>IFERROR(INDEX(FinancialInputs!$168:$200,MATCH($H69, FinancialInputs!$E$168:$E$200,0),MATCH(AS$3-$G69+1,FinancialInputs!$168:$168,0)),0)*$J69</f>
        <v>0</v>
      </c>
      <c r="AT69" s="173">
        <f>IFERROR(INDEX(FinancialInputs!$168:$200,MATCH($H69, FinancialInputs!$E$168:$E$200,0),MATCH(AT$3-$G69+1,FinancialInputs!$168:$168,0)),0)*$J69</f>
        <v>0</v>
      </c>
      <c r="AU69" s="173">
        <f>IFERROR(INDEX(FinancialInputs!$168:$200,MATCH($H69, FinancialInputs!$E$168:$E$200,0),MATCH(AU$3-$G69+1,FinancialInputs!$168:$168,0)),0)*$J69</f>
        <v>0</v>
      </c>
      <c r="AV69" s="173">
        <f>IFERROR(INDEX(FinancialInputs!$168:$200,MATCH($H69, FinancialInputs!$E$168:$E$200,0),MATCH(AV$3-$G69+1,FinancialInputs!$168:$168,0)),0)*$J69</f>
        <v>0</v>
      </c>
      <c r="AW69" s="173">
        <f>IFERROR(INDEX(FinancialInputs!$168:$200,MATCH($H69, FinancialInputs!$E$168:$E$200,0),MATCH(AW$3-$G69+1,FinancialInputs!$168:$168,0)),0)*$J69</f>
        <v>0</v>
      </c>
      <c r="AX69" s="173">
        <f>IFERROR(INDEX(FinancialInputs!$168:$200,MATCH($H69, FinancialInputs!$E$168:$E$200,0),MATCH(AX$3-$G69+1,FinancialInputs!$168:$168,0)),0)*$J69</f>
        <v>0</v>
      </c>
      <c r="AY69" s="173">
        <f>IFERROR(INDEX(FinancialInputs!$168:$200,MATCH($H69, FinancialInputs!$E$168:$E$200,0),MATCH(AY$3-$G69+1,FinancialInputs!$168:$168,0)),0)*$J69</f>
        <v>0</v>
      </c>
      <c r="AZ69" s="173">
        <f>IFERROR(INDEX(FinancialInputs!$168:$200,MATCH($H69, FinancialInputs!$E$168:$E$200,0),MATCH(AZ$3-$G69+1,FinancialInputs!$168:$168,0)),0)*$J69</f>
        <v>0</v>
      </c>
      <c r="BA69" s="173">
        <f>IFERROR(INDEX(FinancialInputs!$168:$200,MATCH($H69, FinancialInputs!$E$168:$E$200,0),MATCH(BA$3-$G69+1,FinancialInputs!$168:$168,0)),0)*$J69</f>
        <v>0</v>
      </c>
      <c r="BB69" s="173">
        <f>IFERROR(INDEX(FinancialInputs!$168:$200,MATCH($H69, FinancialInputs!$E$168:$E$200,0),MATCH(BB$3-$G69+1,FinancialInputs!$168:$168,0)),0)*$J69</f>
        <v>0</v>
      </c>
      <c r="BC69" s="173">
        <f>IFERROR(INDEX(FinancialInputs!$168:$200,MATCH($H69, FinancialInputs!$E$168:$E$200,0),MATCH(BC$3-$G69+1,FinancialInputs!$168:$168,0)),0)*$J69</f>
        <v>0</v>
      </c>
      <c r="BD69" s="173">
        <f>IFERROR(INDEX(FinancialInputs!$168:$200,MATCH($H69, FinancialInputs!$E$168:$E$200,0),MATCH(BD$3-$G69+1,FinancialInputs!$168:$168,0)),0)*$J69</f>
        <v>0</v>
      </c>
      <c r="BE69" s="173">
        <f>IFERROR(INDEX(FinancialInputs!$168:$200,MATCH($H69, FinancialInputs!$E$168:$E$200,0),MATCH(BE$3-$G69+1,FinancialInputs!$168:$168,0)),0)*$J69</f>
        <v>0</v>
      </c>
      <c r="BF69" s="173">
        <f>IFERROR(INDEX(FinancialInputs!$168:$200,MATCH($H69, FinancialInputs!$E$168:$E$200,0),MATCH(BF$3-$G69+1,FinancialInputs!$168:$168,0)),0)*$J69</f>
        <v>0</v>
      </c>
      <c r="BG69" s="173">
        <f>IFERROR(INDEX(FinancialInputs!$168:$200,MATCH($H69, FinancialInputs!$E$168:$E$200,0),MATCH(BG$3-$G69+1,FinancialInputs!$168:$168,0)),0)*$J69</f>
        <v>0</v>
      </c>
      <c r="BH69" s="173">
        <f>IFERROR(INDEX(FinancialInputs!$168:$200,MATCH($H69, FinancialInputs!$E$168:$E$200,0),MATCH(BH$3-$G69+1,FinancialInputs!$168:$168,0)),0)*$J69</f>
        <v>0</v>
      </c>
      <c r="BI69" s="173">
        <f>IFERROR(INDEX(FinancialInputs!$168:$200,MATCH($H69, FinancialInputs!$E$168:$E$200,0),MATCH(BI$3-$G69+1,FinancialInputs!$168:$168,0)),0)*$J69</f>
        <v>0</v>
      </c>
      <c r="BJ69" s="173">
        <f>IFERROR(INDEX(FinancialInputs!$168:$200,MATCH($H69, FinancialInputs!$E$168:$E$200,0),MATCH(BJ$3-$G69+1,FinancialInputs!$168:$168,0)),0)*$J69</f>
        <v>0</v>
      </c>
      <c r="BK69" s="173">
        <f>IFERROR(INDEX(FinancialInputs!$168:$200,MATCH($H69, FinancialInputs!$E$168:$E$200,0),MATCH(BK$3-$G69+1,FinancialInputs!$168:$168,0)),0)*$J69</f>
        <v>0</v>
      </c>
      <c r="BL69" s="173">
        <f>IFERROR(INDEX(FinancialInputs!$168:$200,MATCH($H69, FinancialInputs!$E$168:$E$200,0),MATCH(BL$3-$G69+1,FinancialInputs!$168:$168,0)),0)*$J69</f>
        <v>0</v>
      </c>
      <c r="BM69" s="173">
        <f>IFERROR(INDEX(FinancialInputs!$168:$200,MATCH($H69, FinancialInputs!$E$168:$E$200,0),MATCH(BM$3-$G69+1,FinancialInputs!$168:$168,0)),0)*$J69</f>
        <v>0</v>
      </c>
      <c r="BN69" s="173">
        <f>IFERROR(INDEX(FinancialInputs!$168:$200,MATCH($H69, FinancialInputs!$E$168:$E$200,0),MATCH(BN$3-$G69+1,FinancialInputs!$168:$168,0)),0)*$J69</f>
        <v>0</v>
      </c>
      <c r="BO69" s="173">
        <f>IFERROR(INDEX(FinancialInputs!$168:$200,MATCH($H69, FinancialInputs!$E$168:$E$200,0),MATCH(BO$3-$G69+1,FinancialInputs!$168:$168,0)),0)*$J69</f>
        <v>0</v>
      </c>
      <c r="BP69" s="173">
        <f>IFERROR(INDEX(FinancialInputs!$168:$200,MATCH($H69, FinancialInputs!$E$168:$E$200,0),MATCH(BP$3-$G69+1,FinancialInputs!$168:$168,0)),0)*$J69</f>
        <v>0</v>
      </c>
      <c r="BQ69" s="173">
        <f>IFERROR(INDEX(FinancialInputs!$168:$200,MATCH($H69, FinancialInputs!$E$168:$E$200,0),MATCH(BQ$3-$G69+1,FinancialInputs!$168:$168,0)),0)*$J69</f>
        <v>0</v>
      </c>
      <c r="BR69" s="173">
        <f>IFERROR(INDEX(FinancialInputs!$168:$200,MATCH($H69, FinancialInputs!$E$168:$E$200,0),MATCH(BR$3-$G69+1,FinancialInputs!$168:$168,0)),0)*$J69</f>
        <v>0</v>
      </c>
      <c r="BS69" s="173">
        <f>IFERROR(INDEX(FinancialInputs!$168:$200,MATCH($H69, FinancialInputs!$E$168:$E$200,0),MATCH(BS$3-$G69+1,FinancialInputs!$168:$168,0)),0)*$J69</f>
        <v>0</v>
      </c>
      <c r="BT69" s="173">
        <f>IFERROR(INDEX(FinancialInputs!$168:$200,MATCH($H69, FinancialInputs!$E$168:$E$200,0),MATCH(BT$3-$G69+1,FinancialInputs!$168:$168,0)),0)*$J69</f>
        <v>0</v>
      </c>
      <c r="BU69" s="173">
        <f>IFERROR(INDEX(FinancialInputs!$168:$200,MATCH($H69, FinancialInputs!$E$168:$E$200,0),MATCH(BU$3-$G69+1,FinancialInputs!$168:$168,0)),0)*$J69</f>
        <v>0</v>
      </c>
      <c r="BV69" s="173">
        <f>IFERROR(INDEX(FinancialInputs!$168:$200,MATCH($H69, FinancialInputs!$E$168:$E$200,0),MATCH(BV$3-$G69+1,FinancialInputs!$168:$168,0)),0)*$J69</f>
        <v>0</v>
      </c>
      <c r="BW69" s="173">
        <f>IFERROR(INDEX(FinancialInputs!$168:$200,MATCH($H69, FinancialInputs!$E$168:$E$200,0),MATCH(BW$3-$G69+1,FinancialInputs!$168:$168,0)),0)*$J69</f>
        <v>0</v>
      </c>
      <c r="BX69" s="173">
        <f>IFERROR(INDEX(FinancialInputs!$168:$200,MATCH($H69, FinancialInputs!$E$168:$E$200,0),MATCH(BX$3-$G69+1,FinancialInputs!$168:$168,0)),0)*$J69</f>
        <v>0</v>
      </c>
      <c r="BY69" s="173">
        <f>IFERROR(INDEX(FinancialInputs!$168:$200,MATCH($H69, FinancialInputs!$E$168:$E$200,0),MATCH(BY$3-$G69+1,FinancialInputs!$168:$168,0)),0)*$J69</f>
        <v>0</v>
      </c>
      <c r="BZ69" s="173">
        <f>IFERROR(INDEX(FinancialInputs!$168:$200,MATCH($H69, FinancialInputs!$E$168:$E$200,0),MATCH(BZ$3-$G69+1,FinancialInputs!$168:$168,0)),0)*$J69</f>
        <v>0</v>
      </c>
      <c r="CA69" s="173">
        <f>IFERROR(INDEX(FinancialInputs!$168:$200,MATCH($H69, FinancialInputs!$E$168:$E$200,0),MATCH(CA$3-$G69+1,FinancialInputs!$168:$168,0)),0)*$J69</f>
        <v>0</v>
      </c>
      <c r="CB69" s="173">
        <f>IFERROR(INDEX(FinancialInputs!$168:$200,MATCH($H69, FinancialInputs!$E$168:$E$200,0),MATCH(CB$3-$G69+1,FinancialInputs!$168:$168,0)),0)*$J69</f>
        <v>0</v>
      </c>
      <c r="CC69" s="173">
        <f>IFERROR(INDEX(FinancialInputs!$168:$200,MATCH($H69, FinancialInputs!$E$168:$E$200,0),MATCH(CC$3-$G69+1,FinancialInputs!$168:$168,0)),0)*$J69</f>
        <v>0</v>
      </c>
      <c r="CD69" s="173">
        <f>IFERROR(INDEX(FinancialInputs!$168:$200,MATCH($H69, FinancialInputs!$E$168:$E$200,0),MATCH(CD$3-$G69+1,FinancialInputs!$168:$168,0)),0)*$J69</f>
        <v>0</v>
      </c>
      <c r="CE69" s="173">
        <f>IFERROR(INDEX(FinancialInputs!$168:$200,MATCH($H69, FinancialInputs!$E$168:$E$200,0),MATCH(CE$3-$G69+1,FinancialInputs!$168:$168,0)),0)*$J69</f>
        <v>0</v>
      </c>
      <c r="CF69" s="173">
        <f>IFERROR(INDEX(FinancialInputs!$168:$200,MATCH($H69, FinancialInputs!$E$168:$E$200,0),MATCH(CF$3-$G69+1,FinancialInputs!$168:$168,0)),0)*$J69</f>
        <v>0</v>
      </c>
      <c r="CG69" s="173">
        <f>IFERROR(INDEX(FinancialInputs!$168:$200,MATCH($H69, FinancialInputs!$E$168:$E$200,0),MATCH(CG$3-$G69+1,FinancialInputs!$168:$168,0)),0)*$J69</f>
        <v>0</v>
      </c>
      <c r="CH69" s="173">
        <f>IFERROR(INDEX(FinancialInputs!$168:$200,MATCH($H69, FinancialInputs!$E$168:$E$200,0),MATCH(CH$3-$G69+1,FinancialInputs!$168:$168,0)),0)*$J69</f>
        <v>0</v>
      </c>
      <c r="CI69" s="173">
        <f>IFERROR(INDEX(FinancialInputs!$168:$200,MATCH($H69, FinancialInputs!$E$168:$E$200,0),MATCH(CI$3-$G69+1,FinancialInputs!$168:$168,0)),0)*$J69</f>
        <v>0</v>
      </c>
      <c r="CJ69" s="173">
        <f>IFERROR(INDEX(FinancialInputs!$168:$200,MATCH($H69, FinancialInputs!$E$168:$E$200,0),MATCH(CJ$3-$G69+1,FinancialInputs!$168:$168,0)),0)*$J69</f>
        <v>0</v>
      </c>
      <c r="CK69" s="173">
        <f>IFERROR(INDEX(FinancialInputs!$168:$200,MATCH($H69, FinancialInputs!$E$168:$E$200,0),MATCH(CK$3-$G69+1,FinancialInputs!$168:$168,0)),0)*$J69</f>
        <v>0</v>
      </c>
      <c r="CL69" s="173">
        <f>IFERROR(INDEX(FinancialInputs!$168:$200,MATCH($H69, FinancialInputs!$E$168:$E$200,0),MATCH(CL$3-$G69+1,FinancialInputs!$168:$168,0)),0)*$J69</f>
        <v>0</v>
      </c>
      <c r="CM69" s="173">
        <f>IFERROR(INDEX(FinancialInputs!$168:$200,MATCH($H69, FinancialInputs!$E$168:$E$200,0),MATCH(CM$3-$G69+1,FinancialInputs!$168:$168,0)),0)*$J69</f>
        <v>0</v>
      </c>
      <c r="CN69" s="173">
        <f>IFERROR(INDEX(FinancialInputs!$168:$200,MATCH($H69, FinancialInputs!$E$168:$E$200,0),MATCH(CN$3-$G69+1,FinancialInputs!$168:$168,0)),0)*$J69</f>
        <v>0</v>
      </c>
      <c r="CO69" s="173">
        <f>IFERROR(INDEX(FinancialInputs!$168:$200,MATCH($H69, FinancialInputs!$E$168:$E$200,0),MATCH(CO$3-$G69+1,FinancialInputs!$168:$168,0)),0)*$J69</f>
        <v>0</v>
      </c>
      <c r="CP69" s="173">
        <f>IFERROR(INDEX(FinancialInputs!$168:$200,MATCH($H69, FinancialInputs!$E$168:$E$200,0),MATCH(CP$3-$G69+1,FinancialInputs!$168:$168,0)),0)*$J69</f>
        <v>0</v>
      </c>
      <c r="CQ69" s="173">
        <f>IFERROR(INDEX(FinancialInputs!$168:$200,MATCH($H69, FinancialInputs!$E$168:$E$200,0),MATCH(CQ$3-$G69+1,FinancialInputs!$168:$168,0)),0)*$J69</f>
        <v>0</v>
      </c>
      <c r="CR69" s="173">
        <f>IFERROR(INDEX(FinancialInputs!$168:$200,MATCH($H69, FinancialInputs!$E$168:$E$200,0),MATCH(CR$3-$G69+1,FinancialInputs!$168:$168,0)),0)*$J69</f>
        <v>0</v>
      </c>
      <c r="CS69" s="173">
        <f>IFERROR(INDEX(FinancialInputs!$168:$200,MATCH($H69, FinancialInputs!$E$168:$E$200,0),MATCH(CS$3-$G69+1,FinancialInputs!$168:$168,0)),0)*$J69</f>
        <v>0</v>
      </c>
      <c r="CT69" s="173">
        <f>IFERROR(INDEX(FinancialInputs!$168:$200,MATCH($H69, FinancialInputs!$E$168:$E$200,0),MATCH(CT$3-$G69+1,FinancialInputs!$168:$168,0)),0)*$J69</f>
        <v>0</v>
      </c>
      <c r="CU69" s="173">
        <f>IFERROR(INDEX(FinancialInputs!$168:$200,MATCH($H69, FinancialInputs!$E$168:$E$200,0),MATCH(CU$3-$G69+1,FinancialInputs!$168:$168,0)),0)*$J69</f>
        <v>0</v>
      </c>
      <c r="CV69" s="173">
        <f>IFERROR(INDEX(FinancialInputs!$168:$200,MATCH($H69, FinancialInputs!$E$168:$E$200,0),MATCH(CV$3-$G69+1,FinancialInputs!$168:$168,0)),0)*$J69</f>
        <v>0</v>
      </c>
      <c r="CW69" s="135" t="b">
        <f t="shared" si="12"/>
        <v>1</v>
      </c>
      <c r="CX69" s="24"/>
      <c r="CY69" s="24"/>
      <c r="CZ69" s="24"/>
    </row>
    <row r="70" spans="2:104">
      <c r="B70" s="24"/>
      <c r="C70" s="24"/>
      <c r="D70" s="24"/>
      <c r="E70" s="1" t="s">
        <v>547</v>
      </c>
      <c r="F70" s="24"/>
      <c r="G70" s="99" t="e">
        <f t="shared" si="13"/>
        <v>#N/A</v>
      </c>
      <c r="H70" s="1" t="e">
        <f>IF((YEAR(Scenarios!$J$41)+1)&lt;G70,"","SLN"&amp;MIN(YEAR(Scenarios!$J$41)-G70+2,15))</f>
        <v>#NUM!</v>
      </c>
      <c r="I70" s="24"/>
      <c r="J70" s="416" cm="1">
        <f t="array" ref="J70">IFERROR(INDEX(Capitalisation!$192:$192,,MATCH(G70,Expenditure!$3:$3,0)),0)</f>
        <v>0</v>
      </c>
      <c r="K70" s="33"/>
      <c r="L70" s="173">
        <f>IFERROR(INDEX(FinancialInputs!$168:$200,MATCH($H70, FinancialInputs!$E$168:$E$200,0),MATCH(L$3-$G70+1,FinancialInputs!$168:$168,0)),0)*$J70</f>
        <v>0</v>
      </c>
      <c r="M70" s="173">
        <f>IFERROR(INDEX(FinancialInputs!$168:$200,MATCH($H70, FinancialInputs!$E$168:$E$200,0),MATCH(M$3-$G70+1,FinancialInputs!$168:$168,0)),0)*$J70</f>
        <v>0</v>
      </c>
      <c r="N70" s="173">
        <f>IFERROR(INDEX(FinancialInputs!$168:$200,MATCH($H70, FinancialInputs!$E$168:$E$200,0),MATCH(N$3-$G70+1,FinancialInputs!$168:$168,0)),0)*$J70</f>
        <v>0</v>
      </c>
      <c r="O70" s="173">
        <f>IFERROR(INDEX(FinancialInputs!$168:$200,MATCH($H70, FinancialInputs!$E$168:$E$200,0),MATCH(O$3-$G70+1,FinancialInputs!$168:$168,0)),0)*$J70</f>
        <v>0</v>
      </c>
      <c r="P70" s="173">
        <f>IFERROR(INDEX(FinancialInputs!$168:$200,MATCH($H70, FinancialInputs!$E$168:$E$200,0),MATCH(P$3-$G70+1,FinancialInputs!$168:$168,0)),0)*$J70</f>
        <v>0</v>
      </c>
      <c r="Q70" s="173">
        <f>IFERROR(INDEX(FinancialInputs!$168:$200,MATCH($H70, FinancialInputs!$E$168:$E$200,0),MATCH(Q$3-$G70+1,FinancialInputs!$168:$168,0)),0)*$J70</f>
        <v>0</v>
      </c>
      <c r="R70" s="173">
        <f>IFERROR(INDEX(FinancialInputs!$168:$200,MATCH($H70, FinancialInputs!$E$168:$E$200,0),MATCH(R$3-$G70+1,FinancialInputs!$168:$168,0)),0)*$J70</f>
        <v>0</v>
      </c>
      <c r="S70" s="173">
        <f>IFERROR(INDEX(FinancialInputs!$168:$200,MATCH($H70, FinancialInputs!$E$168:$E$200,0),MATCH(S$3-$G70+1,FinancialInputs!$168:$168,0)),0)*$J70</f>
        <v>0</v>
      </c>
      <c r="T70" s="173">
        <f>IFERROR(INDEX(FinancialInputs!$168:$200,MATCH($H70, FinancialInputs!$E$168:$E$200,0),MATCH(T$3-$G70+1,FinancialInputs!$168:$168,0)),0)*$J70</f>
        <v>0</v>
      </c>
      <c r="U70" s="173">
        <f>IFERROR(INDEX(FinancialInputs!$168:$200,MATCH($H70, FinancialInputs!$E$168:$E$200,0),MATCH(U$3-$G70+1,FinancialInputs!$168:$168,0)),0)*$J70</f>
        <v>0</v>
      </c>
      <c r="V70" s="173">
        <f>IFERROR(INDEX(FinancialInputs!$168:$200,MATCH($H70, FinancialInputs!$E$168:$E$200,0),MATCH(V$3-$G70+1,FinancialInputs!$168:$168,0)),0)*$J70</f>
        <v>0</v>
      </c>
      <c r="W70" s="173">
        <f>IFERROR(INDEX(FinancialInputs!$168:$200,MATCH($H70, FinancialInputs!$E$168:$E$200,0),MATCH(W$3-$G70+1,FinancialInputs!$168:$168,0)),0)*$J70</f>
        <v>0</v>
      </c>
      <c r="X70" s="173">
        <f>IFERROR(INDEX(FinancialInputs!$168:$200,MATCH($H70, FinancialInputs!$E$168:$E$200,0),MATCH(X$3-$G70+1,FinancialInputs!$168:$168,0)),0)*$J70</f>
        <v>0</v>
      </c>
      <c r="Y70" s="173">
        <f>IFERROR(INDEX(FinancialInputs!$168:$200,MATCH($H70, FinancialInputs!$E$168:$E$200,0),MATCH(Y$3-$G70+1,FinancialInputs!$168:$168,0)),0)*$J70</f>
        <v>0</v>
      </c>
      <c r="Z70" s="173">
        <f>IFERROR(INDEX(FinancialInputs!$168:$200,MATCH($H70, FinancialInputs!$E$168:$E$200,0),MATCH(Z$3-$G70+1,FinancialInputs!$168:$168,0)),0)*$J70</f>
        <v>0</v>
      </c>
      <c r="AA70" s="173">
        <f>IFERROR(INDEX(FinancialInputs!$168:$200,MATCH($H70, FinancialInputs!$E$168:$E$200,0),MATCH(AA$3-$G70+1,FinancialInputs!$168:$168,0)),0)*$J70</f>
        <v>0</v>
      </c>
      <c r="AB70" s="173">
        <f>IFERROR(INDEX(FinancialInputs!$168:$200,MATCH($H70, FinancialInputs!$E$168:$E$200,0),MATCH(AB$3-$G70+1,FinancialInputs!$168:$168,0)),0)*$J70</f>
        <v>0</v>
      </c>
      <c r="AC70" s="173">
        <f>IFERROR(INDEX(FinancialInputs!$168:$200,MATCH($H70, FinancialInputs!$E$168:$E$200,0),MATCH(AC$3-$G70+1,FinancialInputs!$168:$168,0)),0)*$J70</f>
        <v>0</v>
      </c>
      <c r="AD70" s="173">
        <f>IFERROR(INDEX(FinancialInputs!$168:$200,MATCH($H70, FinancialInputs!$E$168:$E$200,0),MATCH(AD$3-$G70+1,FinancialInputs!$168:$168,0)),0)*$J70</f>
        <v>0</v>
      </c>
      <c r="AE70" s="173">
        <f>IFERROR(INDEX(FinancialInputs!$168:$200,MATCH($H70, FinancialInputs!$E$168:$E$200,0),MATCH(AE$3-$G70+1,FinancialInputs!$168:$168,0)),0)*$J70</f>
        <v>0</v>
      </c>
      <c r="AF70" s="173">
        <f>IFERROR(INDEX(FinancialInputs!$168:$200,MATCH($H70, FinancialInputs!$E$168:$E$200,0),MATCH(AF$3-$G70+1,FinancialInputs!$168:$168,0)),0)*$J70</f>
        <v>0</v>
      </c>
      <c r="AG70" s="173">
        <f>IFERROR(INDEX(FinancialInputs!$168:$200,MATCH($H70, FinancialInputs!$E$168:$E$200,0),MATCH(AG$3-$G70+1,FinancialInputs!$168:$168,0)),0)*$J70</f>
        <v>0</v>
      </c>
      <c r="AH70" s="173">
        <f>IFERROR(INDEX(FinancialInputs!$168:$200,MATCH($H70, FinancialInputs!$E$168:$E$200,0),MATCH(AH$3-$G70+1,FinancialInputs!$168:$168,0)),0)*$J70</f>
        <v>0</v>
      </c>
      <c r="AI70" s="173">
        <f>IFERROR(INDEX(FinancialInputs!$168:$200,MATCH($H70, FinancialInputs!$E$168:$E$200,0),MATCH(AI$3-$G70+1,FinancialInputs!$168:$168,0)),0)*$J70</f>
        <v>0</v>
      </c>
      <c r="AJ70" s="173">
        <f>IFERROR(INDEX(FinancialInputs!$168:$200,MATCH($H70, FinancialInputs!$E$168:$E$200,0),MATCH(AJ$3-$G70+1,FinancialInputs!$168:$168,0)),0)*$J70</f>
        <v>0</v>
      </c>
      <c r="AK70" s="173">
        <f>IFERROR(INDEX(FinancialInputs!$168:$200,MATCH($H70, FinancialInputs!$E$168:$E$200,0),MATCH(AK$3-$G70+1,FinancialInputs!$168:$168,0)),0)*$J70</f>
        <v>0</v>
      </c>
      <c r="AL70" s="173">
        <f>IFERROR(INDEX(FinancialInputs!$168:$200,MATCH($H70, FinancialInputs!$E$168:$E$200,0),MATCH(AL$3-$G70+1,FinancialInputs!$168:$168,0)),0)*$J70</f>
        <v>0</v>
      </c>
      <c r="AM70" s="173">
        <f>IFERROR(INDEX(FinancialInputs!$168:$200,MATCH($H70, FinancialInputs!$E$168:$E$200,0),MATCH(AM$3-$G70+1,FinancialInputs!$168:$168,0)),0)*$J70</f>
        <v>0</v>
      </c>
      <c r="AN70" s="173">
        <f>IFERROR(INDEX(FinancialInputs!$168:$200,MATCH($H70, FinancialInputs!$E$168:$E$200,0),MATCH(AN$3-$G70+1,FinancialInputs!$168:$168,0)),0)*$J70</f>
        <v>0</v>
      </c>
      <c r="AO70" s="173">
        <f>IFERROR(INDEX(FinancialInputs!$168:$200,MATCH($H70, FinancialInputs!$E$168:$E$200,0),MATCH(AO$3-$G70+1,FinancialInputs!$168:$168,0)),0)*$J70</f>
        <v>0</v>
      </c>
      <c r="AP70" s="173">
        <f>IFERROR(INDEX(FinancialInputs!$168:$200,MATCH($H70, FinancialInputs!$E$168:$E$200,0),MATCH(AP$3-$G70+1,FinancialInputs!$168:$168,0)),0)*$J70</f>
        <v>0</v>
      </c>
      <c r="AQ70" s="173">
        <f>IFERROR(INDEX(FinancialInputs!$168:$200,MATCH($H70, FinancialInputs!$E$168:$E$200,0),MATCH(AQ$3-$G70+1,FinancialInputs!$168:$168,0)),0)*$J70</f>
        <v>0</v>
      </c>
      <c r="AR70" s="173">
        <f>IFERROR(INDEX(FinancialInputs!$168:$200,MATCH($H70, FinancialInputs!$E$168:$E$200,0),MATCH(AR$3-$G70+1,FinancialInputs!$168:$168,0)),0)*$J70</f>
        <v>0</v>
      </c>
      <c r="AS70" s="173">
        <f>IFERROR(INDEX(FinancialInputs!$168:$200,MATCH($H70, FinancialInputs!$E$168:$E$200,0),MATCH(AS$3-$G70+1,FinancialInputs!$168:$168,0)),0)*$J70</f>
        <v>0</v>
      </c>
      <c r="AT70" s="173">
        <f>IFERROR(INDEX(FinancialInputs!$168:$200,MATCH($H70, FinancialInputs!$E$168:$E$200,0),MATCH(AT$3-$G70+1,FinancialInputs!$168:$168,0)),0)*$J70</f>
        <v>0</v>
      </c>
      <c r="AU70" s="173">
        <f>IFERROR(INDEX(FinancialInputs!$168:$200,MATCH($H70, FinancialInputs!$E$168:$E$200,0),MATCH(AU$3-$G70+1,FinancialInputs!$168:$168,0)),0)*$J70</f>
        <v>0</v>
      </c>
      <c r="AV70" s="173">
        <f>IFERROR(INDEX(FinancialInputs!$168:$200,MATCH($H70, FinancialInputs!$E$168:$E$200,0),MATCH(AV$3-$G70+1,FinancialInputs!$168:$168,0)),0)*$J70</f>
        <v>0</v>
      </c>
      <c r="AW70" s="173">
        <f>IFERROR(INDEX(FinancialInputs!$168:$200,MATCH($H70, FinancialInputs!$E$168:$E$200,0),MATCH(AW$3-$G70+1,FinancialInputs!$168:$168,0)),0)*$J70</f>
        <v>0</v>
      </c>
      <c r="AX70" s="173">
        <f>IFERROR(INDEX(FinancialInputs!$168:$200,MATCH($H70, FinancialInputs!$E$168:$E$200,0),MATCH(AX$3-$G70+1,FinancialInputs!$168:$168,0)),0)*$J70</f>
        <v>0</v>
      </c>
      <c r="AY70" s="173">
        <f>IFERROR(INDEX(FinancialInputs!$168:$200,MATCH($H70, FinancialInputs!$E$168:$E$200,0),MATCH(AY$3-$G70+1,FinancialInputs!$168:$168,0)),0)*$J70</f>
        <v>0</v>
      </c>
      <c r="AZ70" s="173">
        <f>IFERROR(INDEX(FinancialInputs!$168:$200,MATCH($H70, FinancialInputs!$E$168:$E$200,0),MATCH(AZ$3-$G70+1,FinancialInputs!$168:$168,0)),0)*$J70</f>
        <v>0</v>
      </c>
      <c r="BA70" s="173">
        <f>IFERROR(INDEX(FinancialInputs!$168:$200,MATCH($H70, FinancialInputs!$E$168:$E$200,0),MATCH(BA$3-$G70+1,FinancialInputs!$168:$168,0)),0)*$J70</f>
        <v>0</v>
      </c>
      <c r="BB70" s="173">
        <f>IFERROR(INDEX(FinancialInputs!$168:$200,MATCH($H70, FinancialInputs!$E$168:$E$200,0),MATCH(BB$3-$G70+1,FinancialInputs!$168:$168,0)),0)*$J70</f>
        <v>0</v>
      </c>
      <c r="BC70" s="173">
        <f>IFERROR(INDEX(FinancialInputs!$168:$200,MATCH($H70, FinancialInputs!$E$168:$E$200,0),MATCH(BC$3-$G70+1,FinancialInputs!$168:$168,0)),0)*$J70</f>
        <v>0</v>
      </c>
      <c r="BD70" s="173">
        <f>IFERROR(INDEX(FinancialInputs!$168:$200,MATCH($H70, FinancialInputs!$E$168:$E$200,0),MATCH(BD$3-$G70+1,FinancialInputs!$168:$168,0)),0)*$J70</f>
        <v>0</v>
      </c>
      <c r="BE70" s="173">
        <f>IFERROR(INDEX(FinancialInputs!$168:$200,MATCH($H70, FinancialInputs!$E$168:$E$200,0),MATCH(BE$3-$G70+1,FinancialInputs!$168:$168,0)),0)*$J70</f>
        <v>0</v>
      </c>
      <c r="BF70" s="173">
        <f>IFERROR(INDEX(FinancialInputs!$168:$200,MATCH($H70, FinancialInputs!$E$168:$E$200,0),MATCH(BF$3-$G70+1,FinancialInputs!$168:$168,0)),0)*$J70</f>
        <v>0</v>
      </c>
      <c r="BG70" s="173">
        <f>IFERROR(INDEX(FinancialInputs!$168:$200,MATCH($H70, FinancialInputs!$E$168:$E$200,0),MATCH(BG$3-$G70+1,FinancialInputs!$168:$168,0)),0)*$J70</f>
        <v>0</v>
      </c>
      <c r="BH70" s="173">
        <f>IFERROR(INDEX(FinancialInputs!$168:$200,MATCH($H70, FinancialInputs!$E$168:$E$200,0),MATCH(BH$3-$G70+1,FinancialInputs!$168:$168,0)),0)*$J70</f>
        <v>0</v>
      </c>
      <c r="BI70" s="173">
        <f>IFERROR(INDEX(FinancialInputs!$168:$200,MATCH($H70, FinancialInputs!$E$168:$E$200,0),MATCH(BI$3-$G70+1,FinancialInputs!$168:$168,0)),0)*$J70</f>
        <v>0</v>
      </c>
      <c r="BJ70" s="173">
        <f>IFERROR(INDEX(FinancialInputs!$168:$200,MATCH($H70, FinancialInputs!$E$168:$E$200,0),MATCH(BJ$3-$G70+1,FinancialInputs!$168:$168,0)),0)*$J70</f>
        <v>0</v>
      </c>
      <c r="BK70" s="173">
        <f>IFERROR(INDEX(FinancialInputs!$168:$200,MATCH($H70, FinancialInputs!$E$168:$E$200,0),MATCH(BK$3-$G70+1,FinancialInputs!$168:$168,0)),0)*$J70</f>
        <v>0</v>
      </c>
      <c r="BL70" s="173">
        <f>IFERROR(INDEX(FinancialInputs!$168:$200,MATCH($H70, FinancialInputs!$E$168:$E$200,0),MATCH(BL$3-$G70+1,FinancialInputs!$168:$168,0)),0)*$J70</f>
        <v>0</v>
      </c>
      <c r="BM70" s="173">
        <f>IFERROR(INDEX(FinancialInputs!$168:$200,MATCH($H70, FinancialInputs!$E$168:$E$200,0),MATCH(BM$3-$G70+1,FinancialInputs!$168:$168,0)),0)*$J70</f>
        <v>0</v>
      </c>
      <c r="BN70" s="173">
        <f>IFERROR(INDEX(FinancialInputs!$168:$200,MATCH($H70, FinancialInputs!$E$168:$E$200,0),MATCH(BN$3-$G70+1,FinancialInputs!$168:$168,0)),0)*$J70</f>
        <v>0</v>
      </c>
      <c r="BO70" s="173">
        <f>IFERROR(INDEX(FinancialInputs!$168:$200,MATCH($H70, FinancialInputs!$E$168:$E$200,0),MATCH(BO$3-$G70+1,FinancialInputs!$168:$168,0)),0)*$J70</f>
        <v>0</v>
      </c>
      <c r="BP70" s="173">
        <f>IFERROR(INDEX(FinancialInputs!$168:$200,MATCH($H70, FinancialInputs!$E$168:$E$200,0),MATCH(BP$3-$G70+1,FinancialInputs!$168:$168,0)),0)*$J70</f>
        <v>0</v>
      </c>
      <c r="BQ70" s="173">
        <f>IFERROR(INDEX(FinancialInputs!$168:$200,MATCH($H70, FinancialInputs!$E$168:$E$200,0),MATCH(BQ$3-$G70+1,FinancialInputs!$168:$168,0)),0)*$J70</f>
        <v>0</v>
      </c>
      <c r="BR70" s="173">
        <f>IFERROR(INDEX(FinancialInputs!$168:$200,MATCH($H70, FinancialInputs!$E$168:$E$200,0),MATCH(BR$3-$G70+1,FinancialInputs!$168:$168,0)),0)*$J70</f>
        <v>0</v>
      </c>
      <c r="BS70" s="173">
        <f>IFERROR(INDEX(FinancialInputs!$168:$200,MATCH($H70, FinancialInputs!$E$168:$E$200,0),MATCH(BS$3-$G70+1,FinancialInputs!$168:$168,0)),0)*$J70</f>
        <v>0</v>
      </c>
      <c r="BT70" s="173">
        <f>IFERROR(INDEX(FinancialInputs!$168:$200,MATCH($H70, FinancialInputs!$E$168:$E$200,0),MATCH(BT$3-$G70+1,FinancialInputs!$168:$168,0)),0)*$J70</f>
        <v>0</v>
      </c>
      <c r="BU70" s="173">
        <f>IFERROR(INDEX(FinancialInputs!$168:$200,MATCH($H70, FinancialInputs!$E$168:$E$200,0),MATCH(BU$3-$G70+1,FinancialInputs!$168:$168,0)),0)*$J70</f>
        <v>0</v>
      </c>
      <c r="BV70" s="173">
        <f>IFERROR(INDEX(FinancialInputs!$168:$200,MATCH($H70, FinancialInputs!$E$168:$E$200,0),MATCH(BV$3-$G70+1,FinancialInputs!$168:$168,0)),0)*$J70</f>
        <v>0</v>
      </c>
      <c r="BW70" s="173">
        <f>IFERROR(INDEX(FinancialInputs!$168:$200,MATCH($H70, FinancialInputs!$E$168:$E$200,0),MATCH(BW$3-$G70+1,FinancialInputs!$168:$168,0)),0)*$J70</f>
        <v>0</v>
      </c>
      <c r="BX70" s="173">
        <f>IFERROR(INDEX(FinancialInputs!$168:$200,MATCH($H70, FinancialInputs!$E$168:$E$200,0),MATCH(BX$3-$G70+1,FinancialInputs!$168:$168,0)),0)*$J70</f>
        <v>0</v>
      </c>
      <c r="BY70" s="173">
        <f>IFERROR(INDEX(FinancialInputs!$168:$200,MATCH($H70, FinancialInputs!$E$168:$E$200,0),MATCH(BY$3-$G70+1,FinancialInputs!$168:$168,0)),0)*$J70</f>
        <v>0</v>
      </c>
      <c r="BZ70" s="173">
        <f>IFERROR(INDEX(FinancialInputs!$168:$200,MATCH($H70, FinancialInputs!$E$168:$E$200,0),MATCH(BZ$3-$G70+1,FinancialInputs!$168:$168,0)),0)*$J70</f>
        <v>0</v>
      </c>
      <c r="CA70" s="173">
        <f>IFERROR(INDEX(FinancialInputs!$168:$200,MATCH($H70, FinancialInputs!$E$168:$E$200,0),MATCH(CA$3-$G70+1,FinancialInputs!$168:$168,0)),0)*$J70</f>
        <v>0</v>
      </c>
      <c r="CB70" s="173">
        <f>IFERROR(INDEX(FinancialInputs!$168:$200,MATCH($H70, FinancialInputs!$E$168:$E$200,0),MATCH(CB$3-$G70+1,FinancialInputs!$168:$168,0)),0)*$J70</f>
        <v>0</v>
      </c>
      <c r="CC70" s="173">
        <f>IFERROR(INDEX(FinancialInputs!$168:$200,MATCH($H70, FinancialInputs!$E$168:$E$200,0),MATCH(CC$3-$G70+1,FinancialInputs!$168:$168,0)),0)*$J70</f>
        <v>0</v>
      </c>
      <c r="CD70" s="173">
        <f>IFERROR(INDEX(FinancialInputs!$168:$200,MATCH($H70, FinancialInputs!$E$168:$E$200,0),MATCH(CD$3-$G70+1,FinancialInputs!$168:$168,0)),0)*$J70</f>
        <v>0</v>
      </c>
      <c r="CE70" s="173">
        <f>IFERROR(INDEX(FinancialInputs!$168:$200,MATCH($H70, FinancialInputs!$E$168:$E$200,0),MATCH(CE$3-$G70+1,FinancialInputs!$168:$168,0)),0)*$J70</f>
        <v>0</v>
      </c>
      <c r="CF70" s="173">
        <f>IFERROR(INDEX(FinancialInputs!$168:$200,MATCH($H70, FinancialInputs!$E$168:$E$200,0),MATCH(CF$3-$G70+1,FinancialInputs!$168:$168,0)),0)*$J70</f>
        <v>0</v>
      </c>
      <c r="CG70" s="173">
        <f>IFERROR(INDEX(FinancialInputs!$168:$200,MATCH($H70, FinancialInputs!$E$168:$E$200,0),MATCH(CG$3-$G70+1,FinancialInputs!$168:$168,0)),0)*$J70</f>
        <v>0</v>
      </c>
      <c r="CH70" s="173">
        <f>IFERROR(INDEX(FinancialInputs!$168:$200,MATCH($H70, FinancialInputs!$E$168:$E$200,0),MATCH(CH$3-$G70+1,FinancialInputs!$168:$168,0)),0)*$J70</f>
        <v>0</v>
      </c>
      <c r="CI70" s="173">
        <f>IFERROR(INDEX(FinancialInputs!$168:$200,MATCH($H70, FinancialInputs!$E$168:$E$200,0),MATCH(CI$3-$G70+1,FinancialInputs!$168:$168,0)),0)*$J70</f>
        <v>0</v>
      </c>
      <c r="CJ70" s="173">
        <f>IFERROR(INDEX(FinancialInputs!$168:$200,MATCH($H70, FinancialInputs!$E$168:$E$200,0),MATCH(CJ$3-$G70+1,FinancialInputs!$168:$168,0)),0)*$J70</f>
        <v>0</v>
      </c>
      <c r="CK70" s="173">
        <f>IFERROR(INDEX(FinancialInputs!$168:$200,MATCH($H70, FinancialInputs!$E$168:$E$200,0),MATCH(CK$3-$G70+1,FinancialInputs!$168:$168,0)),0)*$J70</f>
        <v>0</v>
      </c>
      <c r="CL70" s="173">
        <f>IFERROR(INDEX(FinancialInputs!$168:$200,MATCH($H70, FinancialInputs!$E$168:$E$200,0),MATCH(CL$3-$G70+1,FinancialInputs!$168:$168,0)),0)*$J70</f>
        <v>0</v>
      </c>
      <c r="CM70" s="173">
        <f>IFERROR(INDEX(FinancialInputs!$168:$200,MATCH($H70, FinancialInputs!$E$168:$E$200,0),MATCH(CM$3-$G70+1,FinancialInputs!$168:$168,0)),0)*$J70</f>
        <v>0</v>
      </c>
      <c r="CN70" s="173">
        <f>IFERROR(INDEX(FinancialInputs!$168:$200,MATCH($H70, FinancialInputs!$E$168:$E$200,0),MATCH(CN$3-$G70+1,FinancialInputs!$168:$168,0)),0)*$J70</f>
        <v>0</v>
      </c>
      <c r="CO70" s="173">
        <f>IFERROR(INDEX(FinancialInputs!$168:$200,MATCH($H70, FinancialInputs!$E$168:$E$200,0),MATCH(CO$3-$G70+1,FinancialInputs!$168:$168,0)),0)*$J70</f>
        <v>0</v>
      </c>
      <c r="CP70" s="173">
        <f>IFERROR(INDEX(FinancialInputs!$168:$200,MATCH($H70, FinancialInputs!$E$168:$E$200,0),MATCH(CP$3-$G70+1,FinancialInputs!$168:$168,0)),0)*$J70</f>
        <v>0</v>
      </c>
      <c r="CQ70" s="173">
        <f>IFERROR(INDEX(FinancialInputs!$168:$200,MATCH($H70, FinancialInputs!$E$168:$E$200,0),MATCH(CQ$3-$G70+1,FinancialInputs!$168:$168,0)),0)*$J70</f>
        <v>0</v>
      </c>
      <c r="CR70" s="173">
        <f>IFERROR(INDEX(FinancialInputs!$168:$200,MATCH($H70, FinancialInputs!$E$168:$E$200,0),MATCH(CR$3-$G70+1,FinancialInputs!$168:$168,0)),0)*$J70</f>
        <v>0</v>
      </c>
      <c r="CS70" s="173">
        <f>IFERROR(INDEX(FinancialInputs!$168:$200,MATCH($H70, FinancialInputs!$E$168:$E$200,0),MATCH(CS$3-$G70+1,FinancialInputs!$168:$168,0)),0)*$J70</f>
        <v>0</v>
      </c>
      <c r="CT70" s="173">
        <f>IFERROR(INDEX(FinancialInputs!$168:$200,MATCH($H70, FinancialInputs!$E$168:$E$200,0),MATCH(CT$3-$G70+1,FinancialInputs!$168:$168,0)),0)*$J70</f>
        <v>0</v>
      </c>
      <c r="CU70" s="173">
        <f>IFERROR(INDEX(FinancialInputs!$168:$200,MATCH($H70, FinancialInputs!$E$168:$E$200,0),MATCH(CU$3-$G70+1,FinancialInputs!$168:$168,0)),0)*$J70</f>
        <v>0</v>
      </c>
      <c r="CV70" s="173">
        <f>IFERROR(INDEX(FinancialInputs!$168:$200,MATCH($H70, FinancialInputs!$E$168:$E$200,0),MATCH(CV$3-$G70+1,FinancialInputs!$168:$168,0)),0)*$J70</f>
        <v>0</v>
      </c>
      <c r="CW70" s="135" t="b">
        <f t="shared" si="12"/>
        <v>1</v>
      </c>
      <c r="CX70" s="24"/>
      <c r="CY70" s="24"/>
      <c r="CZ70" s="24"/>
    </row>
    <row r="71" spans="2:104">
      <c r="B71" s="24"/>
      <c r="C71" s="24"/>
      <c r="D71" s="24"/>
      <c r="E71" s="1" t="s">
        <v>547</v>
      </c>
      <c r="F71" s="24"/>
      <c r="G71" s="99" t="e">
        <f t="shared" si="13"/>
        <v>#N/A</v>
      </c>
      <c r="H71" s="1" t="e">
        <f>IF((YEAR(Scenarios!$J$41)+1)&lt;G71,"","SLN"&amp;MIN(YEAR(Scenarios!$J$41)-G71+2,15))</f>
        <v>#NUM!</v>
      </c>
      <c r="I71" s="24"/>
      <c r="J71" s="416" cm="1">
        <f t="array" ref="J71">IFERROR(INDEX(Capitalisation!$192:$192,,MATCH(G71,Expenditure!$3:$3,0)),0)</f>
        <v>0</v>
      </c>
      <c r="K71" s="33"/>
      <c r="L71" s="173">
        <f>IFERROR(INDEX(FinancialInputs!$168:$200,MATCH($H71, FinancialInputs!$E$168:$E$200,0),MATCH(L$3-$G71+1,FinancialInputs!$168:$168,0)),0)*$J71</f>
        <v>0</v>
      </c>
      <c r="M71" s="173">
        <f>IFERROR(INDEX(FinancialInputs!$168:$200,MATCH($H71, FinancialInputs!$E$168:$E$200,0),MATCH(M$3-$G71+1,FinancialInputs!$168:$168,0)),0)*$J71</f>
        <v>0</v>
      </c>
      <c r="N71" s="173">
        <f>IFERROR(INDEX(FinancialInputs!$168:$200,MATCH($H71, FinancialInputs!$E$168:$E$200,0),MATCH(N$3-$G71+1,FinancialInputs!$168:$168,0)),0)*$J71</f>
        <v>0</v>
      </c>
      <c r="O71" s="173">
        <f>IFERROR(INDEX(FinancialInputs!$168:$200,MATCH($H71, FinancialInputs!$E$168:$E$200,0),MATCH(O$3-$G71+1,FinancialInputs!$168:$168,0)),0)*$J71</f>
        <v>0</v>
      </c>
      <c r="P71" s="173">
        <f>IFERROR(INDEX(FinancialInputs!$168:$200,MATCH($H71, FinancialInputs!$E$168:$E$200,0),MATCH(P$3-$G71+1,FinancialInputs!$168:$168,0)),0)*$J71</f>
        <v>0</v>
      </c>
      <c r="Q71" s="173">
        <f>IFERROR(INDEX(FinancialInputs!$168:$200,MATCH($H71, FinancialInputs!$E$168:$E$200,0),MATCH(Q$3-$G71+1,FinancialInputs!$168:$168,0)),0)*$J71</f>
        <v>0</v>
      </c>
      <c r="R71" s="173">
        <f>IFERROR(INDEX(FinancialInputs!$168:$200,MATCH($H71, FinancialInputs!$E$168:$E$200,0),MATCH(R$3-$G71+1,FinancialInputs!$168:$168,0)),0)*$J71</f>
        <v>0</v>
      </c>
      <c r="S71" s="173">
        <f>IFERROR(INDEX(FinancialInputs!$168:$200,MATCH($H71, FinancialInputs!$E$168:$E$200,0),MATCH(S$3-$G71+1,FinancialInputs!$168:$168,0)),0)*$J71</f>
        <v>0</v>
      </c>
      <c r="T71" s="173">
        <f>IFERROR(INDEX(FinancialInputs!$168:$200,MATCH($H71, FinancialInputs!$E$168:$E$200,0),MATCH(T$3-$G71+1,FinancialInputs!$168:$168,0)),0)*$J71</f>
        <v>0</v>
      </c>
      <c r="U71" s="173">
        <f>IFERROR(INDEX(FinancialInputs!$168:$200,MATCH($H71, FinancialInputs!$E$168:$E$200,0),MATCH(U$3-$G71+1,FinancialInputs!$168:$168,0)),0)*$J71</f>
        <v>0</v>
      </c>
      <c r="V71" s="173">
        <f>IFERROR(INDEX(FinancialInputs!$168:$200,MATCH($H71, FinancialInputs!$E$168:$E$200,0),MATCH(V$3-$G71+1,FinancialInputs!$168:$168,0)),0)*$J71</f>
        <v>0</v>
      </c>
      <c r="W71" s="173">
        <f>IFERROR(INDEX(FinancialInputs!$168:$200,MATCH($H71, FinancialInputs!$E$168:$E$200,0),MATCH(W$3-$G71+1,FinancialInputs!$168:$168,0)),0)*$J71</f>
        <v>0</v>
      </c>
      <c r="X71" s="173">
        <f>IFERROR(INDEX(FinancialInputs!$168:$200,MATCH($H71, FinancialInputs!$E$168:$E$200,0),MATCH(X$3-$G71+1,FinancialInputs!$168:$168,0)),0)*$J71</f>
        <v>0</v>
      </c>
      <c r="Y71" s="173">
        <f>IFERROR(INDEX(FinancialInputs!$168:$200,MATCH($H71, FinancialInputs!$E$168:$E$200,0),MATCH(Y$3-$G71+1,FinancialInputs!$168:$168,0)),0)*$J71</f>
        <v>0</v>
      </c>
      <c r="Z71" s="173">
        <f>IFERROR(INDEX(FinancialInputs!$168:$200,MATCH($H71, FinancialInputs!$E$168:$E$200,0),MATCH(Z$3-$G71+1,FinancialInputs!$168:$168,0)),0)*$J71</f>
        <v>0</v>
      </c>
      <c r="AA71" s="173">
        <f>IFERROR(INDEX(FinancialInputs!$168:$200,MATCH($H71, FinancialInputs!$E$168:$E$200,0),MATCH(AA$3-$G71+1,FinancialInputs!$168:$168,0)),0)*$J71</f>
        <v>0</v>
      </c>
      <c r="AB71" s="173">
        <f>IFERROR(INDEX(FinancialInputs!$168:$200,MATCH($H71, FinancialInputs!$E$168:$E$200,0),MATCH(AB$3-$G71+1,FinancialInputs!$168:$168,0)),0)*$J71</f>
        <v>0</v>
      </c>
      <c r="AC71" s="173">
        <f>IFERROR(INDEX(FinancialInputs!$168:$200,MATCH($H71, FinancialInputs!$E$168:$E$200,0),MATCH(AC$3-$G71+1,FinancialInputs!$168:$168,0)),0)*$J71</f>
        <v>0</v>
      </c>
      <c r="AD71" s="173">
        <f>IFERROR(INDEX(FinancialInputs!$168:$200,MATCH($H71, FinancialInputs!$E$168:$E$200,0),MATCH(AD$3-$G71+1,FinancialInputs!$168:$168,0)),0)*$J71</f>
        <v>0</v>
      </c>
      <c r="AE71" s="173">
        <f>IFERROR(INDEX(FinancialInputs!$168:$200,MATCH($H71, FinancialInputs!$E$168:$E$200,0),MATCH(AE$3-$G71+1,FinancialInputs!$168:$168,0)),0)*$J71</f>
        <v>0</v>
      </c>
      <c r="AF71" s="173">
        <f>IFERROR(INDEX(FinancialInputs!$168:$200,MATCH($H71, FinancialInputs!$E$168:$E$200,0),MATCH(AF$3-$G71+1,FinancialInputs!$168:$168,0)),0)*$J71</f>
        <v>0</v>
      </c>
      <c r="AG71" s="173">
        <f>IFERROR(INDEX(FinancialInputs!$168:$200,MATCH($H71, FinancialInputs!$E$168:$E$200,0),MATCH(AG$3-$G71+1,FinancialInputs!$168:$168,0)),0)*$J71</f>
        <v>0</v>
      </c>
      <c r="AH71" s="173">
        <f>IFERROR(INDEX(FinancialInputs!$168:$200,MATCH($H71, FinancialInputs!$E$168:$E$200,0),MATCH(AH$3-$G71+1,FinancialInputs!$168:$168,0)),0)*$J71</f>
        <v>0</v>
      </c>
      <c r="AI71" s="173">
        <f>IFERROR(INDEX(FinancialInputs!$168:$200,MATCH($H71, FinancialInputs!$E$168:$E$200,0),MATCH(AI$3-$G71+1,FinancialInputs!$168:$168,0)),0)*$J71</f>
        <v>0</v>
      </c>
      <c r="AJ71" s="173">
        <f>IFERROR(INDEX(FinancialInputs!$168:$200,MATCH($H71, FinancialInputs!$E$168:$E$200,0),MATCH(AJ$3-$G71+1,FinancialInputs!$168:$168,0)),0)*$J71</f>
        <v>0</v>
      </c>
      <c r="AK71" s="173">
        <f>IFERROR(INDEX(FinancialInputs!$168:$200,MATCH($H71, FinancialInputs!$E$168:$E$200,0),MATCH(AK$3-$G71+1,FinancialInputs!$168:$168,0)),0)*$J71</f>
        <v>0</v>
      </c>
      <c r="AL71" s="173">
        <f>IFERROR(INDEX(FinancialInputs!$168:$200,MATCH($H71, FinancialInputs!$E$168:$E$200,0),MATCH(AL$3-$G71+1,FinancialInputs!$168:$168,0)),0)*$J71</f>
        <v>0</v>
      </c>
      <c r="AM71" s="173">
        <f>IFERROR(INDEX(FinancialInputs!$168:$200,MATCH($H71, FinancialInputs!$E$168:$E$200,0),MATCH(AM$3-$G71+1,FinancialInputs!$168:$168,0)),0)*$J71</f>
        <v>0</v>
      </c>
      <c r="AN71" s="173">
        <f>IFERROR(INDEX(FinancialInputs!$168:$200,MATCH($H71, FinancialInputs!$E$168:$E$200,0),MATCH(AN$3-$G71+1,FinancialInputs!$168:$168,0)),0)*$J71</f>
        <v>0</v>
      </c>
      <c r="AO71" s="173">
        <f>IFERROR(INDEX(FinancialInputs!$168:$200,MATCH($H71, FinancialInputs!$E$168:$E$200,0),MATCH(AO$3-$G71+1,FinancialInputs!$168:$168,0)),0)*$J71</f>
        <v>0</v>
      </c>
      <c r="AP71" s="173">
        <f>IFERROR(INDEX(FinancialInputs!$168:$200,MATCH($H71, FinancialInputs!$E$168:$E$200,0),MATCH(AP$3-$G71+1,FinancialInputs!$168:$168,0)),0)*$J71</f>
        <v>0</v>
      </c>
      <c r="AQ71" s="173">
        <f>IFERROR(INDEX(FinancialInputs!$168:$200,MATCH($H71, FinancialInputs!$E$168:$E$200,0),MATCH(AQ$3-$G71+1,FinancialInputs!$168:$168,0)),0)*$J71</f>
        <v>0</v>
      </c>
      <c r="AR71" s="173">
        <f>IFERROR(INDEX(FinancialInputs!$168:$200,MATCH($H71, FinancialInputs!$E$168:$E$200,0),MATCH(AR$3-$G71+1,FinancialInputs!$168:$168,0)),0)*$J71</f>
        <v>0</v>
      </c>
      <c r="AS71" s="173">
        <f>IFERROR(INDEX(FinancialInputs!$168:$200,MATCH($H71, FinancialInputs!$E$168:$E$200,0),MATCH(AS$3-$G71+1,FinancialInputs!$168:$168,0)),0)*$J71</f>
        <v>0</v>
      </c>
      <c r="AT71" s="173">
        <f>IFERROR(INDEX(FinancialInputs!$168:$200,MATCH($H71, FinancialInputs!$E$168:$E$200,0),MATCH(AT$3-$G71+1,FinancialInputs!$168:$168,0)),0)*$J71</f>
        <v>0</v>
      </c>
      <c r="AU71" s="173">
        <f>IFERROR(INDEX(FinancialInputs!$168:$200,MATCH($H71, FinancialInputs!$E$168:$E$200,0),MATCH(AU$3-$G71+1,FinancialInputs!$168:$168,0)),0)*$J71</f>
        <v>0</v>
      </c>
      <c r="AV71" s="173">
        <f>IFERROR(INDEX(FinancialInputs!$168:$200,MATCH($H71, FinancialInputs!$E$168:$E$200,0),MATCH(AV$3-$G71+1,FinancialInputs!$168:$168,0)),0)*$J71</f>
        <v>0</v>
      </c>
      <c r="AW71" s="173">
        <f>IFERROR(INDEX(FinancialInputs!$168:$200,MATCH($H71, FinancialInputs!$E$168:$E$200,0),MATCH(AW$3-$G71+1,FinancialInputs!$168:$168,0)),0)*$J71</f>
        <v>0</v>
      </c>
      <c r="AX71" s="173">
        <f>IFERROR(INDEX(FinancialInputs!$168:$200,MATCH($H71, FinancialInputs!$E$168:$E$200,0),MATCH(AX$3-$G71+1,FinancialInputs!$168:$168,0)),0)*$J71</f>
        <v>0</v>
      </c>
      <c r="AY71" s="173">
        <f>IFERROR(INDEX(FinancialInputs!$168:$200,MATCH($H71, FinancialInputs!$E$168:$E$200,0),MATCH(AY$3-$G71+1,FinancialInputs!$168:$168,0)),0)*$J71</f>
        <v>0</v>
      </c>
      <c r="AZ71" s="173">
        <f>IFERROR(INDEX(FinancialInputs!$168:$200,MATCH($H71, FinancialInputs!$E$168:$E$200,0),MATCH(AZ$3-$G71+1,FinancialInputs!$168:$168,0)),0)*$J71</f>
        <v>0</v>
      </c>
      <c r="BA71" s="173">
        <f>IFERROR(INDEX(FinancialInputs!$168:$200,MATCH($H71, FinancialInputs!$E$168:$E$200,0),MATCH(BA$3-$G71+1,FinancialInputs!$168:$168,0)),0)*$J71</f>
        <v>0</v>
      </c>
      <c r="BB71" s="173">
        <f>IFERROR(INDEX(FinancialInputs!$168:$200,MATCH($H71, FinancialInputs!$E$168:$E$200,0),MATCH(BB$3-$G71+1,FinancialInputs!$168:$168,0)),0)*$J71</f>
        <v>0</v>
      </c>
      <c r="BC71" s="173">
        <f>IFERROR(INDEX(FinancialInputs!$168:$200,MATCH($H71, FinancialInputs!$E$168:$E$200,0),MATCH(BC$3-$G71+1,FinancialInputs!$168:$168,0)),0)*$J71</f>
        <v>0</v>
      </c>
      <c r="BD71" s="173">
        <f>IFERROR(INDEX(FinancialInputs!$168:$200,MATCH($H71, FinancialInputs!$E$168:$E$200,0),MATCH(BD$3-$G71+1,FinancialInputs!$168:$168,0)),0)*$J71</f>
        <v>0</v>
      </c>
      <c r="BE71" s="173">
        <f>IFERROR(INDEX(FinancialInputs!$168:$200,MATCH($H71, FinancialInputs!$E$168:$E$200,0),MATCH(BE$3-$G71+1,FinancialInputs!$168:$168,0)),0)*$J71</f>
        <v>0</v>
      </c>
      <c r="BF71" s="173">
        <f>IFERROR(INDEX(FinancialInputs!$168:$200,MATCH($H71, FinancialInputs!$E$168:$E$200,0),MATCH(BF$3-$G71+1,FinancialInputs!$168:$168,0)),0)*$J71</f>
        <v>0</v>
      </c>
      <c r="BG71" s="173">
        <f>IFERROR(INDEX(FinancialInputs!$168:$200,MATCH($H71, FinancialInputs!$E$168:$E$200,0),MATCH(BG$3-$G71+1,FinancialInputs!$168:$168,0)),0)*$J71</f>
        <v>0</v>
      </c>
      <c r="BH71" s="173">
        <f>IFERROR(INDEX(FinancialInputs!$168:$200,MATCH($H71, FinancialInputs!$E$168:$E$200,0),MATCH(BH$3-$G71+1,FinancialInputs!$168:$168,0)),0)*$J71</f>
        <v>0</v>
      </c>
      <c r="BI71" s="173">
        <f>IFERROR(INDEX(FinancialInputs!$168:$200,MATCH($H71, FinancialInputs!$E$168:$E$200,0),MATCH(BI$3-$G71+1,FinancialInputs!$168:$168,0)),0)*$J71</f>
        <v>0</v>
      </c>
      <c r="BJ71" s="173">
        <f>IFERROR(INDEX(FinancialInputs!$168:$200,MATCH($H71, FinancialInputs!$E$168:$E$200,0),MATCH(BJ$3-$G71+1,FinancialInputs!$168:$168,0)),0)*$J71</f>
        <v>0</v>
      </c>
      <c r="BK71" s="173">
        <f>IFERROR(INDEX(FinancialInputs!$168:$200,MATCH($H71, FinancialInputs!$E$168:$E$200,0),MATCH(BK$3-$G71+1,FinancialInputs!$168:$168,0)),0)*$J71</f>
        <v>0</v>
      </c>
      <c r="BL71" s="173">
        <f>IFERROR(INDEX(FinancialInputs!$168:$200,MATCH($H71, FinancialInputs!$E$168:$E$200,0),MATCH(BL$3-$G71+1,FinancialInputs!$168:$168,0)),0)*$J71</f>
        <v>0</v>
      </c>
      <c r="BM71" s="173">
        <f>IFERROR(INDEX(FinancialInputs!$168:$200,MATCH($H71, FinancialInputs!$E$168:$E$200,0),MATCH(BM$3-$G71+1,FinancialInputs!$168:$168,0)),0)*$J71</f>
        <v>0</v>
      </c>
      <c r="BN71" s="173">
        <f>IFERROR(INDEX(FinancialInputs!$168:$200,MATCH($H71, FinancialInputs!$E$168:$E$200,0),MATCH(BN$3-$G71+1,FinancialInputs!$168:$168,0)),0)*$J71</f>
        <v>0</v>
      </c>
      <c r="BO71" s="173">
        <f>IFERROR(INDEX(FinancialInputs!$168:$200,MATCH($H71, FinancialInputs!$E$168:$E$200,0),MATCH(BO$3-$G71+1,FinancialInputs!$168:$168,0)),0)*$J71</f>
        <v>0</v>
      </c>
      <c r="BP71" s="173">
        <f>IFERROR(INDEX(FinancialInputs!$168:$200,MATCH($H71, FinancialInputs!$E$168:$E$200,0),MATCH(BP$3-$G71+1,FinancialInputs!$168:$168,0)),0)*$J71</f>
        <v>0</v>
      </c>
      <c r="BQ71" s="173">
        <f>IFERROR(INDEX(FinancialInputs!$168:$200,MATCH($H71, FinancialInputs!$E$168:$E$200,0),MATCH(BQ$3-$G71+1,FinancialInputs!$168:$168,0)),0)*$J71</f>
        <v>0</v>
      </c>
      <c r="BR71" s="173">
        <f>IFERROR(INDEX(FinancialInputs!$168:$200,MATCH($H71, FinancialInputs!$E$168:$E$200,0),MATCH(BR$3-$G71+1,FinancialInputs!$168:$168,0)),0)*$J71</f>
        <v>0</v>
      </c>
      <c r="BS71" s="173">
        <f>IFERROR(INDEX(FinancialInputs!$168:$200,MATCH($H71, FinancialInputs!$E$168:$E$200,0),MATCH(BS$3-$G71+1,FinancialInputs!$168:$168,0)),0)*$J71</f>
        <v>0</v>
      </c>
      <c r="BT71" s="173">
        <f>IFERROR(INDEX(FinancialInputs!$168:$200,MATCH($H71, FinancialInputs!$E$168:$E$200,0),MATCH(BT$3-$G71+1,FinancialInputs!$168:$168,0)),0)*$J71</f>
        <v>0</v>
      </c>
      <c r="BU71" s="173">
        <f>IFERROR(INDEX(FinancialInputs!$168:$200,MATCH($H71, FinancialInputs!$E$168:$E$200,0),MATCH(BU$3-$G71+1,FinancialInputs!$168:$168,0)),0)*$J71</f>
        <v>0</v>
      </c>
      <c r="BV71" s="173">
        <f>IFERROR(INDEX(FinancialInputs!$168:$200,MATCH($H71, FinancialInputs!$E$168:$E$200,0),MATCH(BV$3-$G71+1,FinancialInputs!$168:$168,0)),0)*$J71</f>
        <v>0</v>
      </c>
      <c r="BW71" s="173">
        <f>IFERROR(INDEX(FinancialInputs!$168:$200,MATCH($H71, FinancialInputs!$E$168:$E$200,0),MATCH(BW$3-$G71+1,FinancialInputs!$168:$168,0)),0)*$J71</f>
        <v>0</v>
      </c>
      <c r="BX71" s="173">
        <f>IFERROR(INDEX(FinancialInputs!$168:$200,MATCH($H71, FinancialInputs!$E$168:$E$200,0),MATCH(BX$3-$G71+1,FinancialInputs!$168:$168,0)),0)*$J71</f>
        <v>0</v>
      </c>
      <c r="BY71" s="173">
        <f>IFERROR(INDEX(FinancialInputs!$168:$200,MATCH($H71, FinancialInputs!$E$168:$E$200,0),MATCH(BY$3-$G71+1,FinancialInputs!$168:$168,0)),0)*$J71</f>
        <v>0</v>
      </c>
      <c r="BZ71" s="173">
        <f>IFERROR(INDEX(FinancialInputs!$168:$200,MATCH($H71, FinancialInputs!$E$168:$E$200,0),MATCH(BZ$3-$G71+1,FinancialInputs!$168:$168,0)),0)*$J71</f>
        <v>0</v>
      </c>
      <c r="CA71" s="173">
        <f>IFERROR(INDEX(FinancialInputs!$168:$200,MATCH($H71, FinancialInputs!$E$168:$E$200,0),MATCH(CA$3-$G71+1,FinancialInputs!$168:$168,0)),0)*$J71</f>
        <v>0</v>
      </c>
      <c r="CB71" s="173">
        <f>IFERROR(INDEX(FinancialInputs!$168:$200,MATCH($H71, FinancialInputs!$E$168:$E$200,0),MATCH(CB$3-$G71+1,FinancialInputs!$168:$168,0)),0)*$J71</f>
        <v>0</v>
      </c>
      <c r="CC71" s="173">
        <f>IFERROR(INDEX(FinancialInputs!$168:$200,MATCH($H71, FinancialInputs!$E$168:$E$200,0),MATCH(CC$3-$G71+1,FinancialInputs!$168:$168,0)),0)*$J71</f>
        <v>0</v>
      </c>
      <c r="CD71" s="173">
        <f>IFERROR(INDEX(FinancialInputs!$168:$200,MATCH($H71, FinancialInputs!$E$168:$E$200,0),MATCH(CD$3-$G71+1,FinancialInputs!$168:$168,0)),0)*$J71</f>
        <v>0</v>
      </c>
      <c r="CE71" s="173">
        <f>IFERROR(INDEX(FinancialInputs!$168:$200,MATCH($H71, FinancialInputs!$E$168:$E$200,0),MATCH(CE$3-$G71+1,FinancialInputs!$168:$168,0)),0)*$J71</f>
        <v>0</v>
      </c>
      <c r="CF71" s="173">
        <f>IFERROR(INDEX(FinancialInputs!$168:$200,MATCH($H71, FinancialInputs!$E$168:$E$200,0),MATCH(CF$3-$G71+1,FinancialInputs!$168:$168,0)),0)*$J71</f>
        <v>0</v>
      </c>
      <c r="CG71" s="173">
        <f>IFERROR(INDEX(FinancialInputs!$168:$200,MATCH($H71, FinancialInputs!$E$168:$E$200,0),MATCH(CG$3-$G71+1,FinancialInputs!$168:$168,0)),0)*$J71</f>
        <v>0</v>
      </c>
      <c r="CH71" s="173">
        <f>IFERROR(INDEX(FinancialInputs!$168:$200,MATCH($H71, FinancialInputs!$E$168:$E$200,0),MATCH(CH$3-$G71+1,FinancialInputs!$168:$168,0)),0)*$J71</f>
        <v>0</v>
      </c>
      <c r="CI71" s="173">
        <f>IFERROR(INDEX(FinancialInputs!$168:$200,MATCH($H71, FinancialInputs!$E$168:$E$200,0),MATCH(CI$3-$G71+1,FinancialInputs!$168:$168,0)),0)*$J71</f>
        <v>0</v>
      </c>
      <c r="CJ71" s="173">
        <f>IFERROR(INDEX(FinancialInputs!$168:$200,MATCH($H71, FinancialInputs!$E$168:$E$200,0),MATCH(CJ$3-$G71+1,FinancialInputs!$168:$168,0)),0)*$J71</f>
        <v>0</v>
      </c>
      <c r="CK71" s="173">
        <f>IFERROR(INDEX(FinancialInputs!$168:$200,MATCH($H71, FinancialInputs!$E$168:$E$200,0),MATCH(CK$3-$G71+1,FinancialInputs!$168:$168,0)),0)*$J71</f>
        <v>0</v>
      </c>
      <c r="CL71" s="173">
        <f>IFERROR(INDEX(FinancialInputs!$168:$200,MATCH($H71, FinancialInputs!$E$168:$E$200,0),MATCH(CL$3-$G71+1,FinancialInputs!$168:$168,0)),0)*$J71</f>
        <v>0</v>
      </c>
      <c r="CM71" s="173">
        <f>IFERROR(INDEX(FinancialInputs!$168:$200,MATCH($H71, FinancialInputs!$E$168:$E$200,0),MATCH(CM$3-$G71+1,FinancialInputs!$168:$168,0)),0)*$J71</f>
        <v>0</v>
      </c>
      <c r="CN71" s="173">
        <f>IFERROR(INDEX(FinancialInputs!$168:$200,MATCH($H71, FinancialInputs!$E$168:$E$200,0),MATCH(CN$3-$G71+1,FinancialInputs!$168:$168,0)),0)*$J71</f>
        <v>0</v>
      </c>
      <c r="CO71" s="173">
        <f>IFERROR(INDEX(FinancialInputs!$168:$200,MATCH($H71, FinancialInputs!$E$168:$E$200,0),MATCH(CO$3-$G71+1,FinancialInputs!$168:$168,0)),0)*$J71</f>
        <v>0</v>
      </c>
      <c r="CP71" s="173">
        <f>IFERROR(INDEX(FinancialInputs!$168:$200,MATCH($H71, FinancialInputs!$E$168:$E$200,0),MATCH(CP$3-$G71+1,FinancialInputs!$168:$168,0)),0)*$J71</f>
        <v>0</v>
      </c>
      <c r="CQ71" s="173">
        <f>IFERROR(INDEX(FinancialInputs!$168:$200,MATCH($H71, FinancialInputs!$E$168:$E$200,0),MATCH(CQ$3-$G71+1,FinancialInputs!$168:$168,0)),0)*$J71</f>
        <v>0</v>
      </c>
      <c r="CR71" s="173">
        <f>IFERROR(INDEX(FinancialInputs!$168:$200,MATCH($H71, FinancialInputs!$E$168:$E$200,0),MATCH(CR$3-$G71+1,FinancialInputs!$168:$168,0)),0)*$J71</f>
        <v>0</v>
      </c>
      <c r="CS71" s="173">
        <f>IFERROR(INDEX(FinancialInputs!$168:$200,MATCH($H71, FinancialInputs!$E$168:$E$200,0),MATCH(CS$3-$G71+1,FinancialInputs!$168:$168,0)),0)*$J71</f>
        <v>0</v>
      </c>
      <c r="CT71" s="173">
        <f>IFERROR(INDEX(FinancialInputs!$168:$200,MATCH($H71, FinancialInputs!$E$168:$E$200,0),MATCH(CT$3-$G71+1,FinancialInputs!$168:$168,0)),0)*$J71</f>
        <v>0</v>
      </c>
      <c r="CU71" s="173">
        <f>IFERROR(INDEX(FinancialInputs!$168:$200,MATCH($H71, FinancialInputs!$E$168:$E$200,0),MATCH(CU$3-$G71+1,FinancialInputs!$168:$168,0)),0)*$J71</f>
        <v>0</v>
      </c>
      <c r="CV71" s="173">
        <f>IFERROR(INDEX(FinancialInputs!$168:$200,MATCH($H71, FinancialInputs!$E$168:$E$200,0),MATCH(CV$3-$G71+1,FinancialInputs!$168:$168,0)),0)*$J71</f>
        <v>0</v>
      </c>
      <c r="CW71" s="135" t="b">
        <f t="shared" si="12"/>
        <v>1</v>
      </c>
      <c r="CX71" s="24"/>
      <c r="CY71" s="24"/>
      <c r="CZ71" s="24"/>
    </row>
    <row r="72" spans="2:104">
      <c r="B72" s="24"/>
      <c r="C72" s="24"/>
      <c r="D72" s="24"/>
      <c r="E72" s="1" t="s">
        <v>547</v>
      </c>
      <c r="F72" s="24"/>
      <c r="G72" s="99" t="e">
        <f t="shared" si="13"/>
        <v>#N/A</v>
      </c>
      <c r="H72" s="1" t="e">
        <f>IF((YEAR(Scenarios!$J$41)+1)&lt;G72,"","SLN"&amp;MIN(YEAR(Scenarios!$J$41)-G72+2,15))</f>
        <v>#NUM!</v>
      </c>
      <c r="I72" s="24"/>
      <c r="J72" s="416" cm="1">
        <f t="array" ref="J72">IFERROR(INDEX(Capitalisation!$192:$192,,MATCH(G72,Expenditure!$3:$3,0)),0)</f>
        <v>0</v>
      </c>
      <c r="K72" s="33"/>
      <c r="L72" s="173">
        <f>IFERROR(INDEX(FinancialInputs!$168:$200,MATCH($H72, FinancialInputs!$E$168:$E$200,0),MATCH(L$3-$G72+1,FinancialInputs!$168:$168,0)),0)*$J72</f>
        <v>0</v>
      </c>
      <c r="M72" s="173">
        <f>IFERROR(INDEX(FinancialInputs!$168:$200,MATCH($H72, FinancialInputs!$E$168:$E$200,0),MATCH(M$3-$G72+1,FinancialInputs!$168:$168,0)),0)*$J72</f>
        <v>0</v>
      </c>
      <c r="N72" s="173">
        <f>IFERROR(INDEX(FinancialInputs!$168:$200,MATCH($H72, FinancialInputs!$E$168:$E$200,0),MATCH(N$3-$G72+1,FinancialInputs!$168:$168,0)),0)*$J72</f>
        <v>0</v>
      </c>
      <c r="O72" s="173">
        <f>IFERROR(INDEX(FinancialInputs!$168:$200,MATCH($H72, FinancialInputs!$E$168:$E$200,0),MATCH(O$3-$G72+1,FinancialInputs!$168:$168,0)),0)*$J72</f>
        <v>0</v>
      </c>
      <c r="P72" s="173">
        <f>IFERROR(INDEX(FinancialInputs!$168:$200,MATCH($H72, FinancialInputs!$E$168:$E$200,0),MATCH(P$3-$G72+1,FinancialInputs!$168:$168,0)),0)*$J72</f>
        <v>0</v>
      </c>
      <c r="Q72" s="173">
        <f>IFERROR(INDEX(FinancialInputs!$168:$200,MATCH($H72, FinancialInputs!$E$168:$E$200,0),MATCH(Q$3-$G72+1,FinancialInputs!$168:$168,0)),0)*$J72</f>
        <v>0</v>
      </c>
      <c r="R72" s="173">
        <f>IFERROR(INDEX(FinancialInputs!$168:$200,MATCH($H72, FinancialInputs!$E$168:$E$200,0),MATCH(R$3-$G72+1,FinancialInputs!$168:$168,0)),0)*$J72</f>
        <v>0</v>
      </c>
      <c r="S72" s="173">
        <f>IFERROR(INDEX(FinancialInputs!$168:$200,MATCH($H72, FinancialInputs!$E$168:$E$200,0),MATCH(S$3-$G72+1,FinancialInputs!$168:$168,0)),0)*$J72</f>
        <v>0</v>
      </c>
      <c r="T72" s="173">
        <f>IFERROR(INDEX(FinancialInputs!$168:$200,MATCH($H72, FinancialInputs!$E$168:$E$200,0),MATCH(T$3-$G72+1,FinancialInputs!$168:$168,0)),0)*$J72</f>
        <v>0</v>
      </c>
      <c r="U72" s="173">
        <f>IFERROR(INDEX(FinancialInputs!$168:$200,MATCH($H72, FinancialInputs!$E$168:$E$200,0),MATCH(U$3-$G72+1,FinancialInputs!$168:$168,0)),0)*$J72</f>
        <v>0</v>
      </c>
      <c r="V72" s="173">
        <f>IFERROR(INDEX(FinancialInputs!$168:$200,MATCH($H72, FinancialInputs!$E$168:$E$200,0),MATCH(V$3-$G72+1,FinancialInputs!$168:$168,0)),0)*$J72</f>
        <v>0</v>
      </c>
      <c r="W72" s="173">
        <f>IFERROR(INDEX(FinancialInputs!$168:$200,MATCH($H72, FinancialInputs!$E$168:$E$200,0),MATCH(W$3-$G72+1,FinancialInputs!$168:$168,0)),0)*$J72</f>
        <v>0</v>
      </c>
      <c r="X72" s="173">
        <f>IFERROR(INDEX(FinancialInputs!$168:$200,MATCH($H72, FinancialInputs!$E$168:$E$200,0),MATCH(X$3-$G72+1,FinancialInputs!$168:$168,0)),0)*$J72</f>
        <v>0</v>
      </c>
      <c r="Y72" s="173">
        <f>IFERROR(INDEX(FinancialInputs!$168:$200,MATCH($H72, FinancialInputs!$E$168:$E$200,0),MATCH(Y$3-$G72+1,FinancialInputs!$168:$168,0)),0)*$J72</f>
        <v>0</v>
      </c>
      <c r="Z72" s="173">
        <f>IFERROR(INDEX(FinancialInputs!$168:$200,MATCH($H72, FinancialInputs!$E$168:$E$200,0),MATCH(Z$3-$G72+1,FinancialInputs!$168:$168,0)),0)*$J72</f>
        <v>0</v>
      </c>
      <c r="AA72" s="173">
        <f>IFERROR(INDEX(FinancialInputs!$168:$200,MATCH($H72, FinancialInputs!$E$168:$E$200,0),MATCH(AA$3-$G72+1,FinancialInputs!$168:$168,0)),0)*$J72</f>
        <v>0</v>
      </c>
      <c r="AB72" s="173">
        <f>IFERROR(INDEX(FinancialInputs!$168:$200,MATCH($H72, FinancialInputs!$E$168:$E$200,0),MATCH(AB$3-$G72+1,FinancialInputs!$168:$168,0)),0)*$J72</f>
        <v>0</v>
      </c>
      <c r="AC72" s="173">
        <f>IFERROR(INDEX(FinancialInputs!$168:$200,MATCH($H72, FinancialInputs!$E$168:$E$200,0),MATCH(AC$3-$G72+1,FinancialInputs!$168:$168,0)),0)*$J72</f>
        <v>0</v>
      </c>
      <c r="AD72" s="173">
        <f>IFERROR(INDEX(FinancialInputs!$168:$200,MATCH($H72, FinancialInputs!$E$168:$E$200,0),MATCH(AD$3-$G72+1,FinancialInputs!$168:$168,0)),0)*$J72</f>
        <v>0</v>
      </c>
      <c r="AE72" s="173">
        <f>IFERROR(INDEX(FinancialInputs!$168:$200,MATCH($H72, FinancialInputs!$E$168:$E$200,0),MATCH(AE$3-$G72+1,FinancialInputs!$168:$168,0)),0)*$J72</f>
        <v>0</v>
      </c>
      <c r="AF72" s="173">
        <f>IFERROR(INDEX(FinancialInputs!$168:$200,MATCH($H72, FinancialInputs!$E$168:$E$200,0),MATCH(AF$3-$G72+1,FinancialInputs!$168:$168,0)),0)*$J72</f>
        <v>0</v>
      </c>
      <c r="AG72" s="173">
        <f>IFERROR(INDEX(FinancialInputs!$168:$200,MATCH($H72, FinancialInputs!$E$168:$E$200,0),MATCH(AG$3-$G72+1,FinancialInputs!$168:$168,0)),0)*$J72</f>
        <v>0</v>
      </c>
      <c r="AH72" s="173">
        <f>IFERROR(INDEX(FinancialInputs!$168:$200,MATCH($H72, FinancialInputs!$E$168:$E$200,0),MATCH(AH$3-$G72+1,FinancialInputs!$168:$168,0)),0)*$J72</f>
        <v>0</v>
      </c>
      <c r="AI72" s="173">
        <f>IFERROR(INDEX(FinancialInputs!$168:$200,MATCH($H72, FinancialInputs!$E$168:$E$200,0),MATCH(AI$3-$G72+1,FinancialInputs!$168:$168,0)),0)*$J72</f>
        <v>0</v>
      </c>
      <c r="AJ72" s="173">
        <f>IFERROR(INDEX(FinancialInputs!$168:$200,MATCH($H72, FinancialInputs!$E$168:$E$200,0),MATCH(AJ$3-$G72+1,FinancialInputs!$168:$168,0)),0)*$J72</f>
        <v>0</v>
      </c>
      <c r="AK72" s="173">
        <f>IFERROR(INDEX(FinancialInputs!$168:$200,MATCH($H72, FinancialInputs!$E$168:$E$200,0),MATCH(AK$3-$G72+1,FinancialInputs!$168:$168,0)),0)*$J72</f>
        <v>0</v>
      </c>
      <c r="AL72" s="173">
        <f>IFERROR(INDEX(FinancialInputs!$168:$200,MATCH($H72, FinancialInputs!$E$168:$E$200,0),MATCH(AL$3-$G72+1,FinancialInputs!$168:$168,0)),0)*$J72</f>
        <v>0</v>
      </c>
      <c r="AM72" s="173">
        <f>IFERROR(INDEX(FinancialInputs!$168:$200,MATCH($H72, FinancialInputs!$E$168:$E$200,0),MATCH(AM$3-$G72+1,FinancialInputs!$168:$168,0)),0)*$J72</f>
        <v>0</v>
      </c>
      <c r="AN72" s="173">
        <f>IFERROR(INDEX(FinancialInputs!$168:$200,MATCH($H72, FinancialInputs!$E$168:$E$200,0),MATCH(AN$3-$G72+1,FinancialInputs!$168:$168,0)),0)*$J72</f>
        <v>0</v>
      </c>
      <c r="AO72" s="173">
        <f>IFERROR(INDEX(FinancialInputs!$168:$200,MATCH($H72, FinancialInputs!$E$168:$E$200,0),MATCH(AO$3-$G72+1,FinancialInputs!$168:$168,0)),0)*$J72</f>
        <v>0</v>
      </c>
      <c r="AP72" s="173">
        <f>IFERROR(INDEX(FinancialInputs!$168:$200,MATCH($H72, FinancialInputs!$E$168:$E$200,0),MATCH(AP$3-$G72+1,FinancialInputs!$168:$168,0)),0)*$J72</f>
        <v>0</v>
      </c>
      <c r="AQ72" s="173">
        <f>IFERROR(INDEX(FinancialInputs!$168:$200,MATCH($H72, FinancialInputs!$E$168:$E$200,0),MATCH(AQ$3-$G72+1,FinancialInputs!$168:$168,0)),0)*$J72</f>
        <v>0</v>
      </c>
      <c r="AR72" s="173">
        <f>IFERROR(INDEX(FinancialInputs!$168:$200,MATCH($H72, FinancialInputs!$E$168:$E$200,0),MATCH(AR$3-$G72+1,FinancialInputs!$168:$168,0)),0)*$J72</f>
        <v>0</v>
      </c>
      <c r="AS72" s="173">
        <f>IFERROR(INDEX(FinancialInputs!$168:$200,MATCH($H72, FinancialInputs!$E$168:$E$200,0),MATCH(AS$3-$G72+1,FinancialInputs!$168:$168,0)),0)*$J72</f>
        <v>0</v>
      </c>
      <c r="AT72" s="173">
        <f>IFERROR(INDEX(FinancialInputs!$168:$200,MATCH($H72, FinancialInputs!$E$168:$E$200,0),MATCH(AT$3-$G72+1,FinancialInputs!$168:$168,0)),0)*$J72</f>
        <v>0</v>
      </c>
      <c r="AU72" s="173">
        <f>IFERROR(INDEX(FinancialInputs!$168:$200,MATCH($H72, FinancialInputs!$E$168:$E$200,0),MATCH(AU$3-$G72+1,FinancialInputs!$168:$168,0)),0)*$J72</f>
        <v>0</v>
      </c>
      <c r="AV72" s="173">
        <f>IFERROR(INDEX(FinancialInputs!$168:$200,MATCH($H72, FinancialInputs!$E$168:$E$200,0),MATCH(AV$3-$G72+1,FinancialInputs!$168:$168,0)),0)*$J72</f>
        <v>0</v>
      </c>
      <c r="AW72" s="173">
        <f>IFERROR(INDEX(FinancialInputs!$168:$200,MATCH($H72, FinancialInputs!$E$168:$E$200,0),MATCH(AW$3-$G72+1,FinancialInputs!$168:$168,0)),0)*$J72</f>
        <v>0</v>
      </c>
      <c r="AX72" s="173">
        <f>IFERROR(INDEX(FinancialInputs!$168:$200,MATCH($H72, FinancialInputs!$E$168:$E$200,0),MATCH(AX$3-$G72+1,FinancialInputs!$168:$168,0)),0)*$J72</f>
        <v>0</v>
      </c>
      <c r="AY72" s="173">
        <f>IFERROR(INDEX(FinancialInputs!$168:$200,MATCH($H72, FinancialInputs!$E$168:$E$200,0),MATCH(AY$3-$G72+1,FinancialInputs!$168:$168,0)),0)*$J72</f>
        <v>0</v>
      </c>
      <c r="AZ72" s="173">
        <f>IFERROR(INDEX(FinancialInputs!$168:$200,MATCH($H72, FinancialInputs!$E$168:$E$200,0),MATCH(AZ$3-$G72+1,FinancialInputs!$168:$168,0)),0)*$J72</f>
        <v>0</v>
      </c>
      <c r="BA72" s="173">
        <f>IFERROR(INDEX(FinancialInputs!$168:$200,MATCH($H72, FinancialInputs!$E$168:$E$200,0),MATCH(BA$3-$G72+1,FinancialInputs!$168:$168,0)),0)*$J72</f>
        <v>0</v>
      </c>
      <c r="BB72" s="173">
        <f>IFERROR(INDEX(FinancialInputs!$168:$200,MATCH($H72, FinancialInputs!$E$168:$E$200,0),MATCH(BB$3-$G72+1,FinancialInputs!$168:$168,0)),0)*$J72</f>
        <v>0</v>
      </c>
      <c r="BC72" s="173">
        <f>IFERROR(INDEX(FinancialInputs!$168:$200,MATCH($H72, FinancialInputs!$E$168:$E$200,0),MATCH(BC$3-$G72+1,FinancialInputs!$168:$168,0)),0)*$J72</f>
        <v>0</v>
      </c>
      <c r="BD72" s="173">
        <f>IFERROR(INDEX(FinancialInputs!$168:$200,MATCH($H72, FinancialInputs!$E$168:$E$200,0),MATCH(BD$3-$G72+1,FinancialInputs!$168:$168,0)),0)*$J72</f>
        <v>0</v>
      </c>
      <c r="BE72" s="173">
        <f>IFERROR(INDEX(FinancialInputs!$168:$200,MATCH($H72, FinancialInputs!$E$168:$E$200,0),MATCH(BE$3-$G72+1,FinancialInputs!$168:$168,0)),0)*$J72</f>
        <v>0</v>
      </c>
      <c r="BF72" s="173">
        <f>IFERROR(INDEX(FinancialInputs!$168:$200,MATCH($H72, FinancialInputs!$E$168:$E$200,0),MATCH(BF$3-$G72+1,FinancialInputs!$168:$168,0)),0)*$J72</f>
        <v>0</v>
      </c>
      <c r="BG72" s="173">
        <f>IFERROR(INDEX(FinancialInputs!$168:$200,MATCH($H72, FinancialInputs!$E$168:$E$200,0),MATCH(BG$3-$G72+1,FinancialInputs!$168:$168,0)),0)*$J72</f>
        <v>0</v>
      </c>
      <c r="BH72" s="173">
        <f>IFERROR(INDEX(FinancialInputs!$168:$200,MATCH($H72, FinancialInputs!$E$168:$E$200,0),MATCH(BH$3-$G72+1,FinancialInputs!$168:$168,0)),0)*$J72</f>
        <v>0</v>
      </c>
      <c r="BI72" s="173">
        <f>IFERROR(INDEX(FinancialInputs!$168:$200,MATCH($H72, FinancialInputs!$E$168:$E$200,0),MATCH(BI$3-$G72+1,FinancialInputs!$168:$168,0)),0)*$J72</f>
        <v>0</v>
      </c>
      <c r="BJ72" s="173">
        <f>IFERROR(INDEX(FinancialInputs!$168:$200,MATCH($H72, FinancialInputs!$E$168:$E$200,0),MATCH(BJ$3-$G72+1,FinancialInputs!$168:$168,0)),0)*$J72</f>
        <v>0</v>
      </c>
      <c r="BK72" s="173">
        <f>IFERROR(INDEX(FinancialInputs!$168:$200,MATCH($H72, FinancialInputs!$E$168:$E$200,0),MATCH(BK$3-$G72+1,FinancialInputs!$168:$168,0)),0)*$J72</f>
        <v>0</v>
      </c>
      <c r="BL72" s="173">
        <f>IFERROR(INDEX(FinancialInputs!$168:$200,MATCH($H72, FinancialInputs!$E$168:$E$200,0),MATCH(BL$3-$G72+1,FinancialInputs!$168:$168,0)),0)*$J72</f>
        <v>0</v>
      </c>
      <c r="BM72" s="173">
        <f>IFERROR(INDEX(FinancialInputs!$168:$200,MATCH($H72, FinancialInputs!$E$168:$E$200,0),MATCH(BM$3-$G72+1,FinancialInputs!$168:$168,0)),0)*$J72</f>
        <v>0</v>
      </c>
      <c r="BN72" s="173">
        <f>IFERROR(INDEX(FinancialInputs!$168:$200,MATCH($H72, FinancialInputs!$E$168:$E$200,0),MATCH(BN$3-$G72+1,FinancialInputs!$168:$168,0)),0)*$J72</f>
        <v>0</v>
      </c>
      <c r="BO72" s="173">
        <f>IFERROR(INDEX(FinancialInputs!$168:$200,MATCH($H72, FinancialInputs!$E$168:$E$200,0),MATCH(BO$3-$G72+1,FinancialInputs!$168:$168,0)),0)*$J72</f>
        <v>0</v>
      </c>
      <c r="BP72" s="173">
        <f>IFERROR(INDEX(FinancialInputs!$168:$200,MATCH($H72, FinancialInputs!$E$168:$E$200,0),MATCH(BP$3-$G72+1,FinancialInputs!$168:$168,0)),0)*$J72</f>
        <v>0</v>
      </c>
      <c r="BQ72" s="173">
        <f>IFERROR(INDEX(FinancialInputs!$168:$200,MATCH($H72, FinancialInputs!$E$168:$E$200,0),MATCH(BQ$3-$G72+1,FinancialInputs!$168:$168,0)),0)*$J72</f>
        <v>0</v>
      </c>
      <c r="BR72" s="173">
        <f>IFERROR(INDEX(FinancialInputs!$168:$200,MATCH($H72, FinancialInputs!$E$168:$E$200,0),MATCH(BR$3-$G72+1,FinancialInputs!$168:$168,0)),0)*$J72</f>
        <v>0</v>
      </c>
      <c r="BS72" s="173">
        <f>IFERROR(INDEX(FinancialInputs!$168:$200,MATCH($H72, FinancialInputs!$E$168:$E$200,0),MATCH(BS$3-$G72+1,FinancialInputs!$168:$168,0)),0)*$J72</f>
        <v>0</v>
      </c>
      <c r="BT72" s="173">
        <f>IFERROR(INDEX(FinancialInputs!$168:$200,MATCH($H72, FinancialInputs!$E$168:$E$200,0),MATCH(BT$3-$G72+1,FinancialInputs!$168:$168,0)),0)*$J72</f>
        <v>0</v>
      </c>
      <c r="BU72" s="173">
        <f>IFERROR(INDEX(FinancialInputs!$168:$200,MATCH($H72, FinancialInputs!$E$168:$E$200,0),MATCH(BU$3-$G72+1,FinancialInputs!$168:$168,0)),0)*$J72</f>
        <v>0</v>
      </c>
      <c r="BV72" s="173">
        <f>IFERROR(INDEX(FinancialInputs!$168:$200,MATCH($H72, FinancialInputs!$E$168:$E$200,0),MATCH(BV$3-$G72+1,FinancialInputs!$168:$168,0)),0)*$J72</f>
        <v>0</v>
      </c>
      <c r="BW72" s="173">
        <f>IFERROR(INDEX(FinancialInputs!$168:$200,MATCH($H72, FinancialInputs!$E$168:$E$200,0),MATCH(BW$3-$G72+1,FinancialInputs!$168:$168,0)),0)*$J72</f>
        <v>0</v>
      </c>
      <c r="BX72" s="173">
        <f>IFERROR(INDEX(FinancialInputs!$168:$200,MATCH($H72, FinancialInputs!$E$168:$E$200,0),MATCH(BX$3-$G72+1,FinancialInputs!$168:$168,0)),0)*$J72</f>
        <v>0</v>
      </c>
      <c r="BY72" s="173">
        <f>IFERROR(INDEX(FinancialInputs!$168:$200,MATCH($H72, FinancialInputs!$E$168:$E$200,0),MATCH(BY$3-$G72+1,FinancialInputs!$168:$168,0)),0)*$J72</f>
        <v>0</v>
      </c>
      <c r="BZ72" s="173">
        <f>IFERROR(INDEX(FinancialInputs!$168:$200,MATCH($H72, FinancialInputs!$E$168:$E$200,0),MATCH(BZ$3-$G72+1,FinancialInputs!$168:$168,0)),0)*$J72</f>
        <v>0</v>
      </c>
      <c r="CA72" s="173">
        <f>IFERROR(INDEX(FinancialInputs!$168:$200,MATCH($H72, FinancialInputs!$E$168:$E$200,0),MATCH(CA$3-$G72+1,FinancialInputs!$168:$168,0)),0)*$J72</f>
        <v>0</v>
      </c>
      <c r="CB72" s="173">
        <f>IFERROR(INDEX(FinancialInputs!$168:$200,MATCH($H72, FinancialInputs!$E$168:$E$200,0),MATCH(CB$3-$G72+1,FinancialInputs!$168:$168,0)),0)*$J72</f>
        <v>0</v>
      </c>
      <c r="CC72" s="173">
        <f>IFERROR(INDEX(FinancialInputs!$168:$200,MATCH($H72, FinancialInputs!$E$168:$E$200,0),MATCH(CC$3-$G72+1,FinancialInputs!$168:$168,0)),0)*$J72</f>
        <v>0</v>
      </c>
      <c r="CD72" s="173">
        <f>IFERROR(INDEX(FinancialInputs!$168:$200,MATCH($H72, FinancialInputs!$E$168:$E$200,0),MATCH(CD$3-$G72+1,FinancialInputs!$168:$168,0)),0)*$J72</f>
        <v>0</v>
      </c>
      <c r="CE72" s="173">
        <f>IFERROR(INDEX(FinancialInputs!$168:$200,MATCH($H72, FinancialInputs!$E$168:$E$200,0),MATCH(CE$3-$G72+1,FinancialInputs!$168:$168,0)),0)*$J72</f>
        <v>0</v>
      </c>
      <c r="CF72" s="173">
        <f>IFERROR(INDEX(FinancialInputs!$168:$200,MATCH($H72, FinancialInputs!$E$168:$E$200,0),MATCH(CF$3-$G72+1,FinancialInputs!$168:$168,0)),0)*$J72</f>
        <v>0</v>
      </c>
      <c r="CG72" s="173">
        <f>IFERROR(INDEX(FinancialInputs!$168:$200,MATCH($H72, FinancialInputs!$E$168:$E$200,0),MATCH(CG$3-$G72+1,FinancialInputs!$168:$168,0)),0)*$J72</f>
        <v>0</v>
      </c>
      <c r="CH72" s="173">
        <f>IFERROR(INDEX(FinancialInputs!$168:$200,MATCH($H72, FinancialInputs!$E$168:$E$200,0),MATCH(CH$3-$G72+1,FinancialInputs!$168:$168,0)),0)*$J72</f>
        <v>0</v>
      </c>
      <c r="CI72" s="173">
        <f>IFERROR(INDEX(FinancialInputs!$168:$200,MATCH($H72, FinancialInputs!$E$168:$E$200,0),MATCH(CI$3-$G72+1,FinancialInputs!$168:$168,0)),0)*$J72</f>
        <v>0</v>
      </c>
      <c r="CJ72" s="173">
        <f>IFERROR(INDEX(FinancialInputs!$168:$200,MATCH($H72, FinancialInputs!$E$168:$E$200,0),MATCH(CJ$3-$G72+1,FinancialInputs!$168:$168,0)),0)*$J72</f>
        <v>0</v>
      </c>
      <c r="CK72" s="173">
        <f>IFERROR(INDEX(FinancialInputs!$168:$200,MATCH($H72, FinancialInputs!$E$168:$E$200,0),MATCH(CK$3-$G72+1,FinancialInputs!$168:$168,0)),0)*$J72</f>
        <v>0</v>
      </c>
      <c r="CL72" s="173">
        <f>IFERROR(INDEX(FinancialInputs!$168:$200,MATCH($H72, FinancialInputs!$E$168:$E$200,0),MATCH(CL$3-$G72+1,FinancialInputs!$168:$168,0)),0)*$J72</f>
        <v>0</v>
      </c>
      <c r="CM72" s="173">
        <f>IFERROR(INDEX(FinancialInputs!$168:$200,MATCH($H72, FinancialInputs!$E$168:$E$200,0),MATCH(CM$3-$G72+1,FinancialInputs!$168:$168,0)),0)*$J72</f>
        <v>0</v>
      </c>
      <c r="CN72" s="173">
        <f>IFERROR(INDEX(FinancialInputs!$168:$200,MATCH($H72, FinancialInputs!$E$168:$E$200,0),MATCH(CN$3-$G72+1,FinancialInputs!$168:$168,0)),0)*$J72</f>
        <v>0</v>
      </c>
      <c r="CO72" s="173">
        <f>IFERROR(INDEX(FinancialInputs!$168:$200,MATCH($H72, FinancialInputs!$E$168:$E$200,0),MATCH(CO$3-$G72+1,FinancialInputs!$168:$168,0)),0)*$J72</f>
        <v>0</v>
      </c>
      <c r="CP72" s="173">
        <f>IFERROR(INDEX(FinancialInputs!$168:$200,MATCH($H72, FinancialInputs!$E$168:$E$200,0),MATCH(CP$3-$G72+1,FinancialInputs!$168:$168,0)),0)*$J72</f>
        <v>0</v>
      </c>
      <c r="CQ72" s="173">
        <f>IFERROR(INDEX(FinancialInputs!$168:$200,MATCH($H72, FinancialInputs!$E$168:$E$200,0),MATCH(CQ$3-$G72+1,FinancialInputs!$168:$168,0)),0)*$J72</f>
        <v>0</v>
      </c>
      <c r="CR72" s="173">
        <f>IFERROR(INDEX(FinancialInputs!$168:$200,MATCH($H72, FinancialInputs!$E$168:$E$200,0),MATCH(CR$3-$G72+1,FinancialInputs!$168:$168,0)),0)*$J72</f>
        <v>0</v>
      </c>
      <c r="CS72" s="173">
        <f>IFERROR(INDEX(FinancialInputs!$168:$200,MATCH($H72, FinancialInputs!$E$168:$E$200,0),MATCH(CS$3-$G72+1,FinancialInputs!$168:$168,0)),0)*$J72</f>
        <v>0</v>
      </c>
      <c r="CT72" s="173">
        <f>IFERROR(INDEX(FinancialInputs!$168:$200,MATCH($H72, FinancialInputs!$E$168:$E$200,0),MATCH(CT$3-$G72+1,FinancialInputs!$168:$168,0)),0)*$J72</f>
        <v>0</v>
      </c>
      <c r="CU72" s="173">
        <f>IFERROR(INDEX(FinancialInputs!$168:$200,MATCH($H72, FinancialInputs!$E$168:$E$200,0),MATCH(CU$3-$G72+1,FinancialInputs!$168:$168,0)),0)*$J72</f>
        <v>0</v>
      </c>
      <c r="CV72" s="173">
        <f>IFERROR(INDEX(FinancialInputs!$168:$200,MATCH($H72, FinancialInputs!$E$168:$E$200,0),MATCH(CV$3-$G72+1,FinancialInputs!$168:$168,0)),0)*$J72</f>
        <v>0</v>
      </c>
      <c r="CW72" s="135" t="b">
        <f t="shared" si="12"/>
        <v>1</v>
      </c>
      <c r="CX72" s="24"/>
      <c r="CY72" s="24"/>
      <c r="CZ72" s="24"/>
    </row>
    <row r="73" spans="2:104">
      <c r="B73" s="24"/>
      <c r="C73" s="24"/>
      <c r="D73" s="24"/>
      <c r="E73" s="1" t="s">
        <v>547</v>
      </c>
      <c r="F73" s="24"/>
      <c r="G73" s="99" t="e">
        <f t="shared" si="13"/>
        <v>#N/A</v>
      </c>
      <c r="H73" s="1" t="e">
        <f>IF((YEAR(Scenarios!$J$41)+1)&lt;G73,"","SLN"&amp;MIN(YEAR(Scenarios!$J$41)-G73+2,15))</f>
        <v>#NUM!</v>
      </c>
      <c r="I73" s="24"/>
      <c r="J73" s="416" cm="1">
        <f t="array" ref="J73">IFERROR(INDEX(Capitalisation!$192:$192,,MATCH(G73,Expenditure!$3:$3,0)),0)</f>
        <v>0</v>
      </c>
      <c r="K73" s="33"/>
      <c r="L73" s="173">
        <f>IFERROR(INDEX(FinancialInputs!$168:$200,MATCH($H73, FinancialInputs!$E$168:$E$200,0),MATCH(L$3-$G73+1,FinancialInputs!$168:$168,0)),0)*$J73</f>
        <v>0</v>
      </c>
      <c r="M73" s="173">
        <f>IFERROR(INDEX(FinancialInputs!$168:$200,MATCH($H73, FinancialInputs!$E$168:$E$200,0),MATCH(M$3-$G73+1,FinancialInputs!$168:$168,0)),0)*$J73</f>
        <v>0</v>
      </c>
      <c r="N73" s="173">
        <f>IFERROR(INDEX(FinancialInputs!$168:$200,MATCH($H73, FinancialInputs!$E$168:$E$200,0),MATCH(N$3-$G73+1,FinancialInputs!$168:$168,0)),0)*$J73</f>
        <v>0</v>
      </c>
      <c r="O73" s="173">
        <f>IFERROR(INDEX(FinancialInputs!$168:$200,MATCH($H73, FinancialInputs!$E$168:$E$200,0),MATCH(O$3-$G73+1,FinancialInputs!$168:$168,0)),0)*$J73</f>
        <v>0</v>
      </c>
      <c r="P73" s="173">
        <f>IFERROR(INDEX(FinancialInputs!$168:$200,MATCH($H73, FinancialInputs!$E$168:$E$200,0),MATCH(P$3-$G73+1,FinancialInputs!$168:$168,0)),0)*$J73</f>
        <v>0</v>
      </c>
      <c r="Q73" s="173">
        <f>IFERROR(INDEX(FinancialInputs!$168:$200,MATCH($H73, FinancialInputs!$E$168:$E$200,0),MATCH(Q$3-$G73+1,FinancialInputs!$168:$168,0)),0)*$J73</f>
        <v>0</v>
      </c>
      <c r="R73" s="173">
        <f>IFERROR(INDEX(FinancialInputs!$168:$200,MATCH($H73, FinancialInputs!$E$168:$E$200,0),MATCH(R$3-$G73+1,FinancialInputs!$168:$168,0)),0)*$J73</f>
        <v>0</v>
      </c>
      <c r="S73" s="173">
        <f>IFERROR(INDEX(FinancialInputs!$168:$200,MATCH($H73, FinancialInputs!$E$168:$E$200,0),MATCH(S$3-$G73+1,FinancialInputs!$168:$168,0)),0)*$J73</f>
        <v>0</v>
      </c>
      <c r="T73" s="173">
        <f>IFERROR(INDEX(FinancialInputs!$168:$200,MATCH($H73, FinancialInputs!$E$168:$E$200,0),MATCH(T$3-$G73+1,FinancialInputs!$168:$168,0)),0)*$J73</f>
        <v>0</v>
      </c>
      <c r="U73" s="173">
        <f>IFERROR(INDEX(FinancialInputs!$168:$200,MATCH($H73, FinancialInputs!$E$168:$E$200,0),MATCH(U$3-$G73+1,FinancialInputs!$168:$168,0)),0)*$J73</f>
        <v>0</v>
      </c>
      <c r="V73" s="173">
        <f>IFERROR(INDEX(FinancialInputs!$168:$200,MATCH($H73, FinancialInputs!$E$168:$E$200,0),MATCH(V$3-$G73+1,FinancialInputs!$168:$168,0)),0)*$J73</f>
        <v>0</v>
      </c>
      <c r="W73" s="173">
        <f>IFERROR(INDEX(FinancialInputs!$168:$200,MATCH($H73, FinancialInputs!$E$168:$E$200,0),MATCH(W$3-$G73+1,FinancialInputs!$168:$168,0)),0)*$J73</f>
        <v>0</v>
      </c>
      <c r="X73" s="173">
        <f>IFERROR(INDEX(FinancialInputs!$168:$200,MATCH($H73, FinancialInputs!$E$168:$E$200,0),MATCH(X$3-$G73+1,FinancialInputs!$168:$168,0)),0)*$J73</f>
        <v>0</v>
      </c>
      <c r="Y73" s="173">
        <f>IFERROR(INDEX(FinancialInputs!$168:$200,MATCH($H73, FinancialInputs!$E$168:$E$200,0),MATCH(Y$3-$G73+1,FinancialInputs!$168:$168,0)),0)*$J73</f>
        <v>0</v>
      </c>
      <c r="Z73" s="173">
        <f>IFERROR(INDEX(FinancialInputs!$168:$200,MATCH($H73, FinancialInputs!$E$168:$E$200,0),MATCH(Z$3-$G73+1,FinancialInputs!$168:$168,0)),0)*$J73</f>
        <v>0</v>
      </c>
      <c r="AA73" s="173">
        <f>IFERROR(INDEX(FinancialInputs!$168:$200,MATCH($H73, FinancialInputs!$E$168:$E$200,0),MATCH(AA$3-$G73+1,FinancialInputs!$168:$168,0)),0)*$J73</f>
        <v>0</v>
      </c>
      <c r="AB73" s="173">
        <f>IFERROR(INDEX(FinancialInputs!$168:$200,MATCH($H73, FinancialInputs!$E$168:$E$200,0),MATCH(AB$3-$G73+1,FinancialInputs!$168:$168,0)),0)*$J73</f>
        <v>0</v>
      </c>
      <c r="AC73" s="173">
        <f>IFERROR(INDEX(FinancialInputs!$168:$200,MATCH($H73, FinancialInputs!$E$168:$E$200,0),MATCH(AC$3-$G73+1,FinancialInputs!$168:$168,0)),0)*$J73</f>
        <v>0</v>
      </c>
      <c r="AD73" s="173">
        <f>IFERROR(INDEX(FinancialInputs!$168:$200,MATCH($H73, FinancialInputs!$E$168:$E$200,0),MATCH(AD$3-$G73+1,FinancialInputs!$168:$168,0)),0)*$J73</f>
        <v>0</v>
      </c>
      <c r="AE73" s="173">
        <f>IFERROR(INDEX(FinancialInputs!$168:$200,MATCH($H73, FinancialInputs!$E$168:$E$200,0),MATCH(AE$3-$G73+1,FinancialInputs!$168:$168,0)),0)*$J73</f>
        <v>0</v>
      </c>
      <c r="AF73" s="173">
        <f>IFERROR(INDEX(FinancialInputs!$168:$200,MATCH($H73, FinancialInputs!$E$168:$E$200,0),MATCH(AF$3-$G73+1,FinancialInputs!$168:$168,0)),0)*$J73</f>
        <v>0</v>
      </c>
      <c r="AG73" s="173">
        <f>IFERROR(INDEX(FinancialInputs!$168:$200,MATCH($H73, FinancialInputs!$E$168:$E$200,0),MATCH(AG$3-$G73+1,FinancialInputs!$168:$168,0)),0)*$J73</f>
        <v>0</v>
      </c>
      <c r="AH73" s="173">
        <f>IFERROR(INDEX(FinancialInputs!$168:$200,MATCH($H73, FinancialInputs!$E$168:$E$200,0),MATCH(AH$3-$G73+1,FinancialInputs!$168:$168,0)),0)*$J73</f>
        <v>0</v>
      </c>
      <c r="AI73" s="173">
        <f>IFERROR(INDEX(FinancialInputs!$168:$200,MATCH($H73, FinancialInputs!$E$168:$E$200,0),MATCH(AI$3-$G73+1,FinancialInputs!$168:$168,0)),0)*$J73</f>
        <v>0</v>
      </c>
      <c r="AJ73" s="173">
        <f>IFERROR(INDEX(FinancialInputs!$168:$200,MATCH($H73, FinancialInputs!$E$168:$E$200,0),MATCH(AJ$3-$G73+1,FinancialInputs!$168:$168,0)),0)*$J73</f>
        <v>0</v>
      </c>
      <c r="AK73" s="173">
        <f>IFERROR(INDEX(FinancialInputs!$168:$200,MATCH($H73, FinancialInputs!$E$168:$E$200,0),MATCH(AK$3-$G73+1,FinancialInputs!$168:$168,0)),0)*$J73</f>
        <v>0</v>
      </c>
      <c r="AL73" s="173">
        <f>IFERROR(INDEX(FinancialInputs!$168:$200,MATCH($H73, FinancialInputs!$E$168:$E$200,0),MATCH(AL$3-$G73+1,FinancialInputs!$168:$168,0)),0)*$J73</f>
        <v>0</v>
      </c>
      <c r="AM73" s="173">
        <f>IFERROR(INDEX(FinancialInputs!$168:$200,MATCH($H73, FinancialInputs!$E$168:$E$200,0),MATCH(AM$3-$G73+1,FinancialInputs!$168:$168,0)),0)*$J73</f>
        <v>0</v>
      </c>
      <c r="AN73" s="173">
        <f>IFERROR(INDEX(FinancialInputs!$168:$200,MATCH($H73, FinancialInputs!$E$168:$E$200,0),MATCH(AN$3-$G73+1,FinancialInputs!$168:$168,0)),0)*$J73</f>
        <v>0</v>
      </c>
      <c r="AO73" s="173">
        <f>IFERROR(INDEX(FinancialInputs!$168:$200,MATCH($H73, FinancialInputs!$E$168:$E$200,0),MATCH(AO$3-$G73+1,FinancialInputs!$168:$168,0)),0)*$J73</f>
        <v>0</v>
      </c>
      <c r="AP73" s="173">
        <f>IFERROR(INDEX(FinancialInputs!$168:$200,MATCH($H73, FinancialInputs!$E$168:$E$200,0),MATCH(AP$3-$G73+1,FinancialInputs!$168:$168,0)),0)*$J73</f>
        <v>0</v>
      </c>
      <c r="AQ73" s="173">
        <f>IFERROR(INDEX(FinancialInputs!$168:$200,MATCH($H73, FinancialInputs!$E$168:$E$200,0),MATCH(AQ$3-$G73+1,FinancialInputs!$168:$168,0)),0)*$J73</f>
        <v>0</v>
      </c>
      <c r="AR73" s="173">
        <f>IFERROR(INDEX(FinancialInputs!$168:$200,MATCH($H73, FinancialInputs!$E$168:$E$200,0),MATCH(AR$3-$G73+1,FinancialInputs!$168:$168,0)),0)*$J73</f>
        <v>0</v>
      </c>
      <c r="AS73" s="173">
        <f>IFERROR(INDEX(FinancialInputs!$168:$200,MATCH($H73, FinancialInputs!$E$168:$E$200,0),MATCH(AS$3-$G73+1,FinancialInputs!$168:$168,0)),0)*$J73</f>
        <v>0</v>
      </c>
      <c r="AT73" s="173">
        <f>IFERROR(INDEX(FinancialInputs!$168:$200,MATCH($H73, FinancialInputs!$E$168:$E$200,0),MATCH(AT$3-$G73+1,FinancialInputs!$168:$168,0)),0)*$J73</f>
        <v>0</v>
      </c>
      <c r="AU73" s="173">
        <f>IFERROR(INDEX(FinancialInputs!$168:$200,MATCH($H73, FinancialInputs!$E$168:$E$200,0),MATCH(AU$3-$G73+1,FinancialInputs!$168:$168,0)),0)*$J73</f>
        <v>0</v>
      </c>
      <c r="AV73" s="173">
        <f>IFERROR(INDEX(FinancialInputs!$168:$200,MATCH($H73, FinancialInputs!$E$168:$E$200,0),MATCH(AV$3-$G73+1,FinancialInputs!$168:$168,0)),0)*$J73</f>
        <v>0</v>
      </c>
      <c r="AW73" s="173">
        <f>IFERROR(INDEX(FinancialInputs!$168:$200,MATCH($H73, FinancialInputs!$E$168:$E$200,0),MATCH(AW$3-$G73+1,FinancialInputs!$168:$168,0)),0)*$J73</f>
        <v>0</v>
      </c>
      <c r="AX73" s="173">
        <f>IFERROR(INDEX(FinancialInputs!$168:$200,MATCH($H73, FinancialInputs!$E$168:$E$200,0),MATCH(AX$3-$G73+1,FinancialInputs!$168:$168,0)),0)*$J73</f>
        <v>0</v>
      </c>
      <c r="AY73" s="173">
        <f>IFERROR(INDEX(FinancialInputs!$168:$200,MATCH($H73, FinancialInputs!$E$168:$E$200,0),MATCH(AY$3-$G73+1,FinancialInputs!$168:$168,0)),0)*$J73</f>
        <v>0</v>
      </c>
      <c r="AZ73" s="173">
        <f>IFERROR(INDEX(FinancialInputs!$168:$200,MATCH($H73, FinancialInputs!$E$168:$E$200,0),MATCH(AZ$3-$G73+1,FinancialInputs!$168:$168,0)),0)*$J73</f>
        <v>0</v>
      </c>
      <c r="BA73" s="173">
        <f>IFERROR(INDEX(FinancialInputs!$168:$200,MATCH($H73, FinancialInputs!$E$168:$E$200,0),MATCH(BA$3-$G73+1,FinancialInputs!$168:$168,0)),0)*$J73</f>
        <v>0</v>
      </c>
      <c r="BB73" s="173">
        <f>IFERROR(INDEX(FinancialInputs!$168:$200,MATCH($H73, FinancialInputs!$E$168:$E$200,0),MATCH(BB$3-$G73+1,FinancialInputs!$168:$168,0)),0)*$J73</f>
        <v>0</v>
      </c>
      <c r="BC73" s="173">
        <f>IFERROR(INDEX(FinancialInputs!$168:$200,MATCH($H73, FinancialInputs!$E$168:$E$200,0),MATCH(BC$3-$G73+1,FinancialInputs!$168:$168,0)),0)*$J73</f>
        <v>0</v>
      </c>
      <c r="BD73" s="173">
        <f>IFERROR(INDEX(FinancialInputs!$168:$200,MATCH($H73, FinancialInputs!$E$168:$E$200,0),MATCH(BD$3-$G73+1,FinancialInputs!$168:$168,0)),0)*$J73</f>
        <v>0</v>
      </c>
      <c r="BE73" s="173">
        <f>IFERROR(INDEX(FinancialInputs!$168:$200,MATCH($H73, FinancialInputs!$E$168:$E$200,0),MATCH(BE$3-$G73+1,FinancialInputs!$168:$168,0)),0)*$J73</f>
        <v>0</v>
      </c>
      <c r="BF73" s="173">
        <f>IFERROR(INDEX(FinancialInputs!$168:$200,MATCH($H73, FinancialInputs!$E$168:$E$200,0),MATCH(BF$3-$G73+1,FinancialInputs!$168:$168,0)),0)*$J73</f>
        <v>0</v>
      </c>
      <c r="BG73" s="173">
        <f>IFERROR(INDEX(FinancialInputs!$168:$200,MATCH($H73, FinancialInputs!$E$168:$E$200,0),MATCH(BG$3-$G73+1,FinancialInputs!$168:$168,0)),0)*$J73</f>
        <v>0</v>
      </c>
      <c r="BH73" s="173">
        <f>IFERROR(INDEX(FinancialInputs!$168:$200,MATCH($H73, FinancialInputs!$E$168:$E$200,0),MATCH(BH$3-$G73+1,FinancialInputs!$168:$168,0)),0)*$J73</f>
        <v>0</v>
      </c>
      <c r="BI73" s="173">
        <f>IFERROR(INDEX(FinancialInputs!$168:$200,MATCH($H73, FinancialInputs!$E$168:$E$200,0),MATCH(BI$3-$G73+1,FinancialInputs!$168:$168,0)),0)*$J73</f>
        <v>0</v>
      </c>
      <c r="BJ73" s="173">
        <f>IFERROR(INDEX(FinancialInputs!$168:$200,MATCH($H73, FinancialInputs!$E$168:$E$200,0),MATCH(BJ$3-$G73+1,FinancialInputs!$168:$168,0)),0)*$J73</f>
        <v>0</v>
      </c>
      <c r="BK73" s="173">
        <f>IFERROR(INDEX(FinancialInputs!$168:$200,MATCH($H73, FinancialInputs!$E$168:$E$200,0),MATCH(BK$3-$G73+1,FinancialInputs!$168:$168,0)),0)*$J73</f>
        <v>0</v>
      </c>
      <c r="BL73" s="173">
        <f>IFERROR(INDEX(FinancialInputs!$168:$200,MATCH($H73, FinancialInputs!$E$168:$E$200,0),MATCH(BL$3-$G73+1,FinancialInputs!$168:$168,0)),0)*$J73</f>
        <v>0</v>
      </c>
      <c r="BM73" s="173">
        <f>IFERROR(INDEX(FinancialInputs!$168:$200,MATCH($H73, FinancialInputs!$E$168:$E$200,0),MATCH(BM$3-$G73+1,FinancialInputs!$168:$168,0)),0)*$J73</f>
        <v>0</v>
      </c>
      <c r="BN73" s="173">
        <f>IFERROR(INDEX(FinancialInputs!$168:$200,MATCH($H73, FinancialInputs!$E$168:$E$200,0),MATCH(BN$3-$G73+1,FinancialInputs!$168:$168,0)),0)*$J73</f>
        <v>0</v>
      </c>
      <c r="BO73" s="173">
        <f>IFERROR(INDEX(FinancialInputs!$168:$200,MATCH($H73, FinancialInputs!$E$168:$E$200,0),MATCH(BO$3-$G73+1,FinancialInputs!$168:$168,0)),0)*$J73</f>
        <v>0</v>
      </c>
      <c r="BP73" s="173">
        <f>IFERROR(INDEX(FinancialInputs!$168:$200,MATCH($H73, FinancialInputs!$E$168:$E$200,0),MATCH(BP$3-$G73+1,FinancialInputs!$168:$168,0)),0)*$J73</f>
        <v>0</v>
      </c>
      <c r="BQ73" s="173">
        <f>IFERROR(INDEX(FinancialInputs!$168:$200,MATCH($H73, FinancialInputs!$E$168:$E$200,0),MATCH(BQ$3-$G73+1,FinancialInputs!$168:$168,0)),0)*$J73</f>
        <v>0</v>
      </c>
      <c r="BR73" s="173">
        <f>IFERROR(INDEX(FinancialInputs!$168:$200,MATCH($H73, FinancialInputs!$E$168:$E$200,0),MATCH(BR$3-$G73+1,FinancialInputs!$168:$168,0)),0)*$J73</f>
        <v>0</v>
      </c>
      <c r="BS73" s="173">
        <f>IFERROR(INDEX(FinancialInputs!$168:$200,MATCH($H73, FinancialInputs!$E$168:$E$200,0),MATCH(BS$3-$G73+1,FinancialInputs!$168:$168,0)),0)*$J73</f>
        <v>0</v>
      </c>
      <c r="BT73" s="173">
        <f>IFERROR(INDEX(FinancialInputs!$168:$200,MATCH($H73, FinancialInputs!$E$168:$E$200,0),MATCH(BT$3-$G73+1,FinancialInputs!$168:$168,0)),0)*$J73</f>
        <v>0</v>
      </c>
      <c r="BU73" s="173">
        <f>IFERROR(INDEX(FinancialInputs!$168:$200,MATCH($H73, FinancialInputs!$E$168:$E$200,0),MATCH(BU$3-$G73+1,FinancialInputs!$168:$168,0)),0)*$J73</f>
        <v>0</v>
      </c>
      <c r="BV73" s="173">
        <f>IFERROR(INDEX(FinancialInputs!$168:$200,MATCH($H73, FinancialInputs!$E$168:$E$200,0),MATCH(BV$3-$G73+1,FinancialInputs!$168:$168,0)),0)*$J73</f>
        <v>0</v>
      </c>
      <c r="BW73" s="173">
        <f>IFERROR(INDEX(FinancialInputs!$168:$200,MATCH($H73, FinancialInputs!$E$168:$E$200,0),MATCH(BW$3-$G73+1,FinancialInputs!$168:$168,0)),0)*$J73</f>
        <v>0</v>
      </c>
      <c r="BX73" s="173">
        <f>IFERROR(INDEX(FinancialInputs!$168:$200,MATCH($H73, FinancialInputs!$E$168:$E$200,0),MATCH(BX$3-$G73+1,FinancialInputs!$168:$168,0)),0)*$J73</f>
        <v>0</v>
      </c>
      <c r="BY73" s="173">
        <f>IFERROR(INDEX(FinancialInputs!$168:$200,MATCH($H73, FinancialInputs!$E$168:$E$200,0),MATCH(BY$3-$G73+1,FinancialInputs!$168:$168,0)),0)*$J73</f>
        <v>0</v>
      </c>
      <c r="BZ73" s="173">
        <f>IFERROR(INDEX(FinancialInputs!$168:$200,MATCH($H73, FinancialInputs!$E$168:$E$200,0),MATCH(BZ$3-$G73+1,FinancialInputs!$168:$168,0)),0)*$J73</f>
        <v>0</v>
      </c>
      <c r="CA73" s="173">
        <f>IFERROR(INDEX(FinancialInputs!$168:$200,MATCH($H73, FinancialInputs!$E$168:$E$200,0),MATCH(CA$3-$G73+1,FinancialInputs!$168:$168,0)),0)*$J73</f>
        <v>0</v>
      </c>
      <c r="CB73" s="173">
        <f>IFERROR(INDEX(FinancialInputs!$168:$200,MATCH($H73, FinancialInputs!$E$168:$E$200,0),MATCH(CB$3-$G73+1,FinancialInputs!$168:$168,0)),0)*$J73</f>
        <v>0</v>
      </c>
      <c r="CC73" s="173">
        <f>IFERROR(INDEX(FinancialInputs!$168:$200,MATCH($H73, FinancialInputs!$E$168:$E$200,0),MATCH(CC$3-$G73+1,FinancialInputs!$168:$168,0)),0)*$J73</f>
        <v>0</v>
      </c>
      <c r="CD73" s="173">
        <f>IFERROR(INDEX(FinancialInputs!$168:$200,MATCH($H73, FinancialInputs!$E$168:$E$200,0),MATCH(CD$3-$G73+1,FinancialInputs!$168:$168,0)),0)*$J73</f>
        <v>0</v>
      </c>
      <c r="CE73" s="173">
        <f>IFERROR(INDEX(FinancialInputs!$168:$200,MATCH($H73, FinancialInputs!$E$168:$E$200,0),MATCH(CE$3-$G73+1,FinancialInputs!$168:$168,0)),0)*$J73</f>
        <v>0</v>
      </c>
      <c r="CF73" s="173">
        <f>IFERROR(INDEX(FinancialInputs!$168:$200,MATCH($H73, FinancialInputs!$E$168:$E$200,0),MATCH(CF$3-$G73+1,FinancialInputs!$168:$168,0)),0)*$J73</f>
        <v>0</v>
      </c>
      <c r="CG73" s="173">
        <f>IFERROR(INDEX(FinancialInputs!$168:$200,MATCH($H73, FinancialInputs!$E$168:$E$200,0),MATCH(CG$3-$G73+1,FinancialInputs!$168:$168,0)),0)*$J73</f>
        <v>0</v>
      </c>
      <c r="CH73" s="173">
        <f>IFERROR(INDEX(FinancialInputs!$168:$200,MATCH($H73, FinancialInputs!$E$168:$E$200,0),MATCH(CH$3-$G73+1,FinancialInputs!$168:$168,0)),0)*$J73</f>
        <v>0</v>
      </c>
      <c r="CI73" s="173">
        <f>IFERROR(INDEX(FinancialInputs!$168:$200,MATCH($H73, FinancialInputs!$E$168:$E$200,0),MATCH(CI$3-$G73+1,FinancialInputs!$168:$168,0)),0)*$J73</f>
        <v>0</v>
      </c>
      <c r="CJ73" s="173">
        <f>IFERROR(INDEX(FinancialInputs!$168:$200,MATCH($H73, FinancialInputs!$E$168:$E$200,0),MATCH(CJ$3-$G73+1,FinancialInputs!$168:$168,0)),0)*$J73</f>
        <v>0</v>
      </c>
      <c r="CK73" s="173">
        <f>IFERROR(INDEX(FinancialInputs!$168:$200,MATCH($H73, FinancialInputs!$E$168:$E$200,0),MATCH(CK$3-$G73+1,FinancialInputs!$168:$168,0)),0)*$J73</f>
        <v>0</v>
      </c>
      <c r="CL73" s="173">
        <f>IFERROR(INDEX(FinancialInputs!$168:$200,MATCH($H73, FinancialInputs!$E$168:$E$200,0),MATCH(CL$3-$G73+1,FinancialInputs!$168:$168,0)),0)*$J73</f>
        <v>0</v>
      </c>
      <c r="CM73" s="173">
        <f>IFERROR(INDEX(FinancialInputs!$168:$200,MATCH($H73, FinancialInputs!$E$168:$E$200,0),MATCH(CM$3-$G73+1,FinancialInputs!$168:$168,0)),0)*$J73</f>
        <v>0</v>
      </c>
      <c r="CN73" s="173">
        <f>IFERROR(INDEX(FinancialInputs!$168:$200,MATCH($H73, FinancialInputs!$E$168:$E$200,0),MATCH(CN$3-$G73+1,FinancialInputs!$168:$168,0)),0)*$J73</f>
        <v>0</v>
      </c>
      <c r="CO73" s="173">
        <f>IFERROR(INDEX(FinancialInputs!$168:$200,MATCH($H73, FinancialInputs!$E$168:$E$200,0),MATCH(CO$3-$G73+1,FinancialInputs!$168:$168,0)),0)*$J73</f>
        <v>0</v>
      </c>
      <c r="CP73" s="173">
        <f>IFERROR(INDEX(FinancialInputs!$168:$200,MATCH($H73, FinancialInputs!$E$168:$E$200,0),MATCH(CP$3-$G73+1,FinancialInputs!$168:$168,0)),0)*$J73</f>
        <v>0</v>
      </c>
      <c r="CQ73" s="173">
        <f>IFERROR(INDEX(FinancialInputs!$168:$200,MATCH($H73, FinancialInputs!$E$168:$E$200,0),MATCH(CQ$3-$G73+1,FinancialInputs!$168:$168,0)),0)*$J73</f>
        <v>0</v>
      </c>
      <c r="CR73" s="173">
        <f>IFERROR(INDEX(FinancialInputs!$168:$200,MATCH($H73, FinancialInputs!$E$168:$E$200,0),MATCH(CR$3-$G73+1,FinancialInputs!$168:$168,0)),0)*$J73</f>
        <v>0</v>
      </c>
      <c r="CS73" s="173">
        <f>IFERROR(INDEX(FinancialInputs!$168:$200,MATCH($H73, FinancialInputs!$E$168:$E$200,0),MATCH(CS$3-$G73+1,FinancialInputs!$168:$168,0)),0)*$J73</f>
        <v>0</v>
      </c>
      <c r="CT73" s="173">
        <f>IFERROR(INDEX(FinancialInputs!$168:$200,MATCH($H73, FinancialInputs!$E$168:$E$200,0),MATCH(CT$3-$G73+1,FinancialInputs!$168:$168,0)),0)*$J73</f>
        <v>0</v>
      </c>
      <c r="CU73" s="173">
        <f>IFERROR(INDEX(FinancialInputs!$168:$200,MATCH($H73, FinancialInputs!$E$168:$E$200,0),MATCH(CU$3-$G73+1,FinancialInputs!$168:$168,0)),0)*$J73</f>
        <v>0</v>
      </c>
      <c r="CV73" s="173">
        <f>IFERROR(INDEX(FinancialInputs!$168:$200,MATCH($H73, FinancialInputs!$E$168:$E$200,0),MATCH(CV$3-$G73+1,FinancialInputs!$168:$168,0)),0)*$J73</f>
        <v>0</v>
      </c>
      <c r="CW73" s="135" t="b">
        <f t="shared" si="12"/>
        <v>1</v>
      </c>
      <c r="CX73" s="24"/>
      <c r="CY73" s="24"/>
      <c r="CZ73" s="24"/>
    </row>
    <row r="74" spans="2:104">
      <c r="B74" s="24"/>
      <c r="C74" s="24"/>
      <c r="D74" s="24"/>
      <c r="E74" s="1" t="s">
        <v>547</v>
      </c>
      <c r="F74" s="24"/>
      <c r="G74" s="99" t="e">
        <f t="shared" si="13"/>
        <v>#N/A</v>
      </c>
      <c r="H74" s="1" t="e">
        <f>IF((YEAR(Scenarios!$J$41)+1)&lt;G74,"","SLN"&amp;MIN(YEAR(Scenarios!$J$41)-G74+2,15))</f>
        <v>#NUM!</v>
      </c>
      <c r="I74" s="24"/>
      <c r="J74" s="416" cm="1">
        <f t="array" ref="J74">IFERROR(INDEX(Capitalisation!$192:$192,,MATCH(G74,Expenditure!$3:$3,0)),0)</f>
        <v>0</v>
      </c>
      <c r="K74" s="33"/>
      <c r="L74" s="173">
        <f>IFERROR(INDEX(FinancialInputs!$168:$200,MATCH($H74, FinancialInputs!$E$168:$E$200,0),MATCH(L$3-$G74+1,FinancialInputs!$168:$168,0)),0)*$J74</f>
        <v>0</v>
      </c>
      <c r="M74" s="173">
        <f>IFERROR(INDEX(FinancialInputs!$168:$200,MATCH($H74, FinancialInputs!$E$168:$E$200,0),MATCH(M$3-$G74+1,FinancialInputs!$168:$168,0)),0)*$J74</f>
        <v>0</v>
      </c>
      <c r="N74" s="173">
        <f>IFERROR(INDEX(FinancialInputs!$168:$200,MATCH($H74, FinancialInputs!$E$168:$E$200,0),MATCH(N$3-$G74+1,FinancialInputs!$168:$168,0)),0)*$J74</f>
        <v>0</v>
      </c>
      <c r="O74" s="173">
        <f>IFERROR(INDEX(FinancialInputs!$168:$200,MATCH($H74, FinancialInputs!$E$168:$E$200,0),MATCH(O$3-$G74+1,FinancialInputs!$168:$168,0)),0)*$J74</f>
        <v>0</v>
      </c>
      <c r="P74" s="173">
        <f>IFERROR(INDEX(FinancialInputs!$168:$200,MATCH($H74, FinancialInputs!$E$168:$E$200,0),MATCH(P$3-$G74+1,FinancialInputs!$168:$168,0)),0)*$J74</f>
        <v>0</v>
      </c>
      <c r="Q74" s="173">
        <f>IFERROR(INDEX(FinancialInputs!$168:$200,MATCH($H74, FinancialInputs!$E$168:$E$200,0),MATCH(Q$3-$G74+1,FinancialInputs!$168:$168,0)),0)*$J74</f>
        <v>0</v>
      </c>
      <c r="R74" s="173">
        <f>IFERROR(INDEX(FinancialInputs!$168:$200,MATCH($H74, FinancialInputs!$E$168:$E$200,0),MATCH(R$3-$G74+1,FinancialInputs!$168:$168,0)),0)*$J74</f>
        <v>0</v>
      </c>
      <c r="S74" s="173">
        <f>IFERROR(INDEX(FinancialInputs!$168:$200,MATCH($H74, FinancialInputs!$E$168:$E$200,0),MATCH(S$3-$G74+1,FinancialInputs!$168:$168,0)),0)*$J74</f>
        <v>0</v>
      </c>
      <c r="T74" s="173">
        <f>IFERROR(INDEX(FinancialInputs!$168:$200,MATCH($H74, FinancialInputs!$E$168:$E$200,0),MATCH(T$3-$G74+1,FinancialInputs!$168:$168,0)),0)*$J74</f>
        <v>0</v>
      </c>
      <c r="U74" s="173">
        <f>IFERROR(INDEX(FinancialInputs!$168:$200,MATCH($H74, FinancialInputs!$E$168:$E$200,0),MATCH(U$3-$G74+1,FinancialInputs!$168:$168,0)),0)*$J74</f>
        <v>0</v>
      </c>
      <c r="V74" s="173">
        <f>IFERROR(INDEX(FinancialInputs!$168:$200,MATCH($H74, FinancialInputs!$E$168:$E$200,0),MATCH(V$3-$G74+1,FinancialInputs!$168:$168,0)),0)*$J74</f>
        <v>0</v>
      </c>
      <c r="W74" s="173">
        <f>IFERROR(INDEX(FinancialInputs!$168:$200,MATCH($H74, FinancialInputs!$E$168:$E$200,0),MATCH(W$3-$G74+1,FinancialInputs!$168:$168,0)),0)*$J74</f>
        <v>0</v>
      </c>
      <c r="X74" s="173">
        <f>IFERROR(INDEX(FinancialInputs!$168:$200,MATCH($H74, FinancialInputs!$E$168:$E$200,0),MATCH(X$3-$G74+1,FinancialInputs!$168:$168,0)),0)*$J74</f>
        <v>0</v>
      </c>
      <c r="Y74" s="173">
        <f>IFERROR(INDEX(FinancialInputs!$168:$200,MATCH($H74, FinancialInputs!$E$168:$E$200,0),MATCH(Y$3-$G74+1,FinancialInputs!$168:$168,0)),0)*$J74</f>
        <v>0</v>
      </c>
      <c r="Z74" s="173">
        <f>IFERROR(INDEX(FinancialInputs!$168:$200,MATCH($H74, FinancialInputs!$E$168:$E$200,0),MATCH(Z$3-$G74+1,FinancialInputs!$168:$168,0)),0)*$J74</f>
        <v>0</v>
      </c>
      <c r="AA74" s="173">
        <f>IFERROR(INDEX(FinancialInputs!$168:$200,MATCH($H74, FinancialInputs!$E$168:$E$200,0),MATCH(AA$3-$G74+1,FinancialInputs!$168:$168,0)),0)*$J74</f>
        <v>0</v>
      </c>
      <c r="AB74" s="173">
        <f>IFERROR(INDEX(FinancialInputs!$168:$200,MATCH($H74, FinancialInputs!$E$168:$E$200,0),MATCH(AB$3-$G74+1,FinancialInputs!$168:$168,0)),0)*$J74</f>
        <v>0</v>
      </c>
      <c r="AC74" s="173">
        <f>IFERROR(INDEX(FinancialInputs!$168:$200,MATCH($H74, FinancialInputs!$E$168:$E$200,0),MATCH(AC$3-$G74+1,FinancialInputs!$168:$168,0)),0)*$J74</f>
        <v>0</v>
      </c>
      <c r="AD74" s="173">
        <f>IFERROR(INDEX(FinancialInputs!$168:$200,MATCH($H74, FinancialInputs!$E$168:$E$200,0),MATCH(AD$3-$G74+1,FinancialInputs!$168:$168,0)),0)*$J74</f>
        <v>0</v>
      </c>
      <c r="AE74" s="173">
        <f>IFERROR(INDEX(FinancialInputs!$168:$200,MATCH($H74, FinancialInputs!$E$168:$E$200,0),MATCH(AE$3-$G74+1,FinancialInputs!$168:$168,0)),0)*$J74</f>
        <v>0</v>
      </c>
      <c r="AF74" s="173">
        <f>IFERROR(INDEX(FinancialInputs!$168:$200,MATCH($H74, FinancialInputs!$E$168:$E$200,0),MATCH(AF$3-$G74+1,FinancialInputs!$168:$168,0)),0)*$J74</f>
        <v>0</v>
      </c>
      <c r="AG74" s="173">
        <f>IFERROR(INDEX(FinancialInputs!$168:$200,MATCH($H74, FinancialInputs!$E$168:$E$200,0),MATCH(AG$3-$G74+1,FinancialInputs!$168:$168,0)),0)*$J74</f>
        <v>0</v>
      </c>
      <c r="AH74" s="173">
        <f>IFERROR(INDEX(FinancialInputs!$168:$200,MATCH($H74, FinancialInputs!$E$168:$E$200,0),MATCH(AH$3-$G74+1,FinancialInputs!$168:$168,0)),0)*$J74</f>
        <v>0</v>
      </c>
      <c r="AI74" s="173">
        <f>IFERROR(INDEX(FinancialInputs!$168:$200,MATCH($H74, FinancialInputs!$E$168:$E$200,0),MATCH(AI$3-$G74+1,FinancialInputs!$168:$168,0)),0)*$J74</f>
        <v>0</v>
      </c>
      <c r="AJ74" s="173">
        <f>IFERROR(INDEX(FinancialInputs!$168:$200,MATCH($H74, FinancialInputs!$E$168:$E$200,0),MATCH(AJ$3-$G74+1,FinancialInputs!$168:$168,0)),0)*$J74</f>
        <v>0</v>
      </c>
      <c r="AK74" s="173">
        <f>IFERROR(INDEX(FinancialInputs!$168:$200,MATCH($H74, FinancialInputs!$E$168:$E$200,0),MATCH(AK$3-$G74+1,FinancialInputs!$168:$168,0)),0)*$J74</f>
        <v>0</v>
      </c>
      <c r="AL74" s="173">
        <f>IFERROR(INDEX(FinancialInputs!$168:$200,MATCH($H74, FinancialInputs!$E$168:$E$200,0),MATCH(AL$3-$G74+1,FinancialInputs!$168:$168,0)),0)*$J74</f>
        <v>0</v>
      </c>
      <c r="AM74" s="173">
        <f>IFERROR(INDEX(FinancialInputs!$168:$200,MATCH($H74, FinancialInputs!$E$168:$E$200,0),MATCH(AM$3-$G74+1,FinancialInputs!$168:$168,0)),0)*$J74</f>
        <v>0</v>
      </c>
      <c r="AN74" s="173">
        <f>IFERROR(INDEX(FinancialInputs!$168:$200,MATCH($H74, FinancialInputs!$E$168:$E$200,0),MATCH(AN$3-$G74+1,FinancialInputs!$168:$168,0)),0)*$J74</f>
        <v>0</v>
      </c>
      <c r="AO74" s="173">
        <f>IFERROR(INDEX(FinancialInputs!$168:$200,MATCH($H74, FinancialInputs!$E$168:$E$200,0),MATCH(AO$3-$G74+1,FinancialInputs!$168:$168,0)),0)*$J74</f>
        <v>0</v>
      </c>
      <c r="AP74" s="173">
        <f>IFERROR(INDEX(FinancialInputs!$168:$200,MATCH($H74, FinancialInputs!$E$168:$E$200,0),MATCH(AP$3-$G74+1,FinancialInputs!$168:$168,0)),0)*$J74</f>
        <v>0</v>
      </c>
      <c r="AQ74" s="173">
        <f>IFERROR(INDEX(FinancialInputs!$168:$200,MATCH($H74, FinancialInputs!$E$168:$E$200,0),MATCH(AQ$3-$G74+1,FinancialInputs!$168:$168,0)),0)*$J74</f>
        <v>0</v>
      </c>
      <c r="AR74" s="173">
        <f>IFERROR(INDEX(FinancialInputs!$168:$200,MATCH($H74, FinancialInputs!$E$168:$E$200,0),MATCH(AR$3-$G74+1,FinancialInputs!$168:$168,0)),0)*$J74</f>
        <v>0</v>
      </c>
      <c r="AS74" s="173">
        <f>IFERROR(INDEX(FinancialInputs!$168:$200,MATCH($H74, FinancialInputs!$E$168:$E$200,0),MATCH(AS$3-$G74+1,FinancialInputs!$168:$168,0)),0)*$J74</f>
        <v>0</v>
      </c>
      <c r="AT74" s="173">
        <f>IFERROR(INDEX(FinancialInputs!$168:$200,MATCH($H74, FinancialInputs!$E$168:$E$200,0),MATCH(AT$3-$G74+1,FinancialInputs!$168:$168,0)),0)*$J74</f>
        <v>0</v>
      </c>
      <c r="AU74" s="173">
        <f>IFERROR(INDEX(FinancialInputs!$168:$200,MATCH($H74, FinancialInputs!$E$168:$E$200,0),MATCH(AU$3-$G74+1,FinancialInputs!$168:$168,0)),0)*$J74</f>
        <v>0</v>
      </c>
      <c r="AV74" s="173">
        <f>IFERROR(INDEX(FinancialInputs!$168:$200,MATCH($H74, FinancialInputs!$E$168:$E$200,0),MATCH(AV$3-$G74+1,FinancialInputs!$168:$168,0)),0)*$J74</f>
        <v>0</v>
      </c>
      <c r="AW74" s="173">
        <f>IFERROR(INDEX(FinancialInputs!$168:$200,MATCH($H74, FinancialInputs!$E$168:$E$200,0),MATCH(AW$3-$G74+1,FinancialInputs!$168:$168,0)),0)*$J74</f>
        <v>0</v>
      </c>
      <c r="AX74" s="173">
        <f>IFERROR(INDEX(FinancialInputs!$168:$200,MATCH($H74, FinancialInputs!$E$168:$E$200,0),MATCH(AX$3-$G74+1,FinancialInputs!$168:$168,0)),0)*$J74</f>
        <v>0</v>
      </c>
      <c r="AY74" s="173">
        <f>IFERROR(INDEX(FinancialInputs!$168:$200,MATCH($H74, FinancialInputs!$E$168:$E$200,0),MATCH(AY$3-$G74+1,FinancialInputs!$168:$168,0)),0)*$J74</f>
        <v>0</v>
      </c>
      <c r="AZ74" s="173">
        <f>IFERROR(INDEX(FinancialInputs!$168:$200,MATCH($H74, FinancialInputs!$E$168:$E$200,0),MATCH(AZ$3-$G74+1,FinancialInputs!$168:$168,0)),0)*$J74</f>
        <v>0</v>
      </c>
      <c r="BA74" s="173">
        <f>IFERROR(INDEX(FinancialInputs!$168:$200,MATCH($H74, FinancialInputs!$E$168:$E$200,0),MATCH(BA$3-$G74+1,FinancialInputs!$168:$168,0)),0)*$J74</f>
        <v>0</v>
      </c>
      <c r="BB74" s="173">
        <f>IFERROR(INDEX(FinancialInputs!$168:$200,MATCH($H74, FinancialInputs!$E$168:$E$200,0),MATCH(BB$3-$G74+1,FinancialInputs!$168:$168,0)),0)*$J74</f>
        <v>0</v>
      </c>
      <c r="BC74" s="173">
        <f>IFERROR(INDEX(FinancialInputs!$168:$200,MATCH($H74, FinancialInputs!$E$168:$E$200,0),MATCH(BC$3-$G74+1,FinancialInputs!$168:$168,0)),0)*$J74</f>
        <v>0</v>
      </c>
      <c r="BD74" s="173">
        <f>IFERROR(INDEX(FinancialInputs!$168:$200,MATCH($H74, FinancialInputs!$E$168:$E$200,0),MATCH(BD$3-$G74+1,FinancialInputs!$168:$168,0)),0)*$J74</f>
        <v>0</v>
      </c>
      <c r="BE74" s="173">
        <f>IFERROR(INDEX(FinancialInputs!$168:$200,MATCH($H74, FinancialInputs!$E$168:$E$200,0),MATCH(BE$3-$G74+1,FinancialInputs!$168:$168,0)),0)*$J74</f>
        <v>0</v>
      </c>
      <c r="BF74" s="173">
        <f>IFERROR(INDEX(FinancialInputs!$168:$200,MATCH($H74, FinancialInputs!$E$168:$E$200,0),MATCH(BF$3-$G74+1,FinancialInputs!$168:$168,0)),0)*$J74</f>
        <v>0</v>
      </c>
      <c r="BG74" s="173">
        <f>IFERROR(INDEX(FinancialInputs!$168:$200,MATCH($H74, FinancialInputs!$E$168:$E$200,0),MATCH(BG$3-$G74+1,FinancialInputs!$168:$168,0)),0)*$J74</f>
        <v>0</v>
      </c>
      <c r="BH74" s="173">
        <f>IFERROR(INDEX(FinancialInputs!$168:$200,MATCH($H74, FinancialInputs!$E$168:$E$200,0),MATCH(BH$3-$G74+1,FinancialInputs!$168:$168,0)),0)*$J74</f>
        <v>0</v>
      </c>
      <c r="BI74" s="173">
        <f>IFERROR(INDEX(FinancialInputs!$168:$200,MATCH($H74, FinancialInputs!$E$168:$E$200,0),MATCH(BI$3-$G74+1,FinancialInputs!$168:$168,0)),0)*$J74</f>
        <v>0</v>
      </c>
      <c r="BJ74" s="173">
        <f>IFERROR(INDEX(FinancialInputs!$168:$200,MATCH($H74, FinancialInputs!$E$168:$E$200,0),MATCH(BJ$3-$G74+1,FinancialInputs!$168:$168,0)),0)*$J74</f>
        <v>0</v>
      </c>
      <c r="BK74" s="173">
        <f>IFERROR(INDEX(FinancialInputs!$168:$200,MATCH($H74, FinancialInputs!$E$168:$E$200,0),MATCH(BK$3-$G74+1,FinancialInputs!$168:$168,0)),0)*$J74</f>
        <v>0</v>
      </c>
      <c r="BL74" s="173">
        <f>IFERROR(INDEX(FinancialInputs!$168:$200,MATCH($H74, FinancialInputs!$E$168:$E$200,0),MATCH(BL$3-$G74+1,FinancialInputs!$168:$168,0)),0)*$J74</f>
        <v>0</v>
      </c>
      <c r="BM74" s="173">
        <f>IFERROR(INDEX(FinancialInputs!$168:$200,MATCH($H74, FinancialInputs!$E$168:$E$200,0),MATCH(BM$3-$G74+1,FinancialInputs!$168:$168,0)),0)*$J74</f>
        <v>0</v>
      </c>
      <c r="BN74" s="173">
        <f>IFERROR(INDEX(FinancialInputs!$168:$200,MATCH($H74, FinancialInputs!$E$168:$E$200,0),MATCH(BN$3-$G74+1,FinancialInputs!$168:$168,0)),0)*$J74</f>
        <v>0</v>
      </c>
      <c r="BO74" s="173">
        <f>IFERROR(INDEX(FinancialInputs!$168:$200,MATCH($H74, FinancialInputs!$E$168:$E$200,0),MATCH(BO$3-$G74+1,FinancialInputs!$168:$168,0)),0)*$J74</f>
        <v>0</v>
      </c>
      <c r="BP74" s="173">
        <f>IFERROR(INDEX(FinancialInputs!$168:$200,MATCH($H74, FinancialInputs!$E$168:$E$200,0),MATCH(BP$3-$G74+1,FinancialInputs!$168:$168,0)),0)*$J74</f>
        <v>0</v>
      </c>
      <c r="BQ74" s="173">
        <f>IFERROR(INDEX(FinancialInputs!$168:$200,MATCH($H74, FinancialInputs!$E$168:$E$200,0),MATCH(BQ$3-$G74+1,FinancialInputs!$168:$168,0)),0)*$J74</f>
        <v>0</v>
      </c>
      <c r="BR74" s="173">
        <f>IFERROR(INDEX(FinancialInputs!$168:$200,MATCH($H74, FinancialInputs!$E$168:$E$200,0),MATCH(BR$3-$G74+1,FinancialInputs!$168:$168,0)),0)*$J74</f>
        <v>0</v>
      </c>
      <c r="BS74" s="173">
        <f>IFERROR(INDEX(FinancialInputs!$168:$200,MATCH($H74, FinancialInputs!$E$168:$E$200,0),MATCH(BS$3-$G74+1,FinancialInputs!$168:$168,0)),0)*$J74</f>
        <v>0</v>
      </c>
      <c r="BT74" s="173">
        <f>IFERROR(INDEX(FinancialInputs!$168:$200,MATCH($H74, FinancialInputs!$E$168:$E$200,0),MATCH(BT$3-$G74+1,FinancialInputs!$168:$168,0)),0)*$J74</f>
        <v>0</v>
      </c>
      <c r="BU74" s="173">
        <f>IFERROR(INDEX(FinancialInputs!$168:$200,MATCH($H74, FinancialInputs!$E$168:$E$200,0),MATCH(BU$3-$G74+1,FinancialInputs!$168:$168,0)),0)*$J74</f>
        <v>0</v>
      </c>
      <c r="BV74" s="173">
        <f>IFERROR(INDEX(FinancialInputs!$168:$200,MATCH($H74, FinancialInputs!$E$168:$E$200,0),MATCH(BV$3-$G74+1,FinancialInputs!$168:$168,0)),0)*$J74</f>
        <v>0</v>
      </c>
      <c r="BW74" s="173">
        <f>IFERROR(INDEX(FinancialInputs!$168:$200,MATCH($H74, FinancialInputs!$E$168:$E$200,0),MATCH(BW$3-$G74+1,FinancialInputs!$168:$168,0)),0)*$J74</f>
        <v>0</v>
      </c>
      <c r="BX74" s="173">
        <f>IFERROR(INDEX(FinancialInputs!$168:$200,MATCH($H74, FinancialInputs!$E$168:$E$200,0),MATCH(BX$3-$G74+1,FinancialInputs!$168:$168,0)),0)*$J74</f>
        <v>0</v>
      </c>
      <c r="BY74" s="173">
        <f>IFERROR(INDEX(FinancialInputs!$168:$200,MATCH($H74, FinancialInputs!$E$168:$E$200,0),MATCH(BY$3-$G74+1,FinancialInputs!$168:$168,0)),0)*$J74</f>
        <v>0</v>
      </c>
      <c r="BZ74" s="173">
        <f>IFERROR(INDEX(FinancialInputs!$168:$200,MATCH($H74, FinancialInputs!$E$168:$E$200,0),MATCH(BZ$3-$G74+1,FinancialInputs!$168:$168,0)),0)*$J74</f>
        <v>0</v>
      </c>
      <c r="CA74" s="173">
        <f>IFERROR(INDEX(FinancialInputs!$168:$200,MATCH($H74, FinancialInputs!$E$168:$E$200,0),MATCH(CA$3-$G74+1,FinancialInputs!$168:$168,0)),0)*$J74</f>
        <v>0</v>
      </c>
      <c r="CB74" s="173">
        <f>IFERROR(INDEX(FinancialInputs!$168:$200,MATCH($H74, FinancialInputs!$E$168:$E$200,0),MATCH(CB$3-$G74+1,FinancialInputs!$168:$168,0)),0)*$J74</f>
        <v>0</v>
      </c>
      <c r="CC74" s="173">
        <f>IFERROR(INDEX(FinancialInputs!$168:$200,MATCH($H74, FinancialInputs!$E$168:$E$200,0),MATCH(CC$3-$G74+1,FinancialInputs!$168:$168,0)),0)*$J74</f>
        <v>0</v>
      </c>
      <c r="CD74" s="173">
        <f>IFERROR(INDEX(FinancialInputs!$168:$200,MATCH($H74, FinancialInputs!$E$168:$E$200,0),MATCH(CD$3-$G74+1,FinancialInputs!$168:$168,0)),0)*$J74</f>
        <v>0</v>
      </c>
      <c r="CE74" s="173">
        <f>IFERROR(INDEX(FinancialInputs!$168:$200,MATCH($H74, FinancialInputs!$E$168:$E$200,0),MATCH(CE$3-$G74+1,FinancialInputs!$168:$168,0)),0)*$J74</f>
        <v>0</v>
      </c>
      <c r="CF74" s="173">
        <f>IFERROR(INDEX(FinancialInputs!$168:$200,MATCH($H74, FinancialInputs!$E$168:$E$200,0),MATCH(CF$3-$G74+1,FinancialInputs!$168:$168,0)),0)*$J74</f>
        <v>0</v>
      </c>
      <c r="CG74" s="173">
        <f>IFERROR(INDEX(FinancialInputs!$168:$200,MATCH($H74, FinancialInputs!$E$168:$E$200,0),MATCH(CG$3-$G74+1,FinancialInputs!$168:$168,0)),0)*$J74</f>
        <v>0</v>
      </c>
      <c r="CH74" s="173">
        <f>IFERROR(INDEX(FinancialInputs!$168:$200,MATCH($H74, FinancialInputs!$E$168:$E$200,0),MATCH(CH$3-$G74+1,FinancialInputs!$168:$168,0)),0)*$J74</f>
        <v>0</v>
      </c>
      <c r="CI74" s="173">
        <f>IFERROR(INDEX(FinancialInputs!$168:$200,MATCH($H74, FinancialInputs!$E$168:$E$200,0),MATCH(CI$3-$G74+1,FinancialInputs!$168:$168,0)),0)*$J74</f>
        <v>0</v>
      </c>
      <c r="CJ74" s="173">
        <f>IFERROR(INDEX(FinancialInputs!$168:$200,MATCH($H74, FinancialInputs!$E$168:$E$200,0),MATCH(CJ$3-$G74+1,FinancialInputs!$168:$168,0)),0)*$J74</f>
        <v>0</v>
      </c>
      <c r="CK74" s="173">
        <f>IFERROR(INDEX(FinancialInputs!$168:$200,MATCH($H74, FinancialInputs!$E$168:$E$200,0),MATCH(CK$3-$G74+1,FinancialInputs!$168:$168,0)),0)*$J74</f>
        <v>0</v>
      </c>
      <c r="CL74" s="173">
        <f>IFERROR(INDEX(FinancialInputs!$168:$200,MATCH($H74, FinancialInputs!$E$168:$E$200,0),MATCH(CL$3-$G74+1,FinancialInputs!$168:$168,0)),0)*$J74</f>
        <v>0</v>
      </c>
      <c r="CM74" s="173">
        <f>IFERROR(INDEX(FinancialInputs!$168:$200,MATCH($H74, FinancialInputs!$E$168:$E$200,0),MATCH(CM$3-$G74+1,FinancialInputs!$168:$168,0)),0)*$J74</f>
        <v>0</v>
      </c>
      <c r="CN74" s="173">
        <f>IFERROR(INDEX(FinancialInputs!$168:$200,MATCH($H74, FinancialInputs!$E$168:$E$200,0),MATCH(CN$3-$G74+1,FinancialInputs!$168:$168,0)),0)*$J74</f>
        <v>0</v>
      </c>
      <c r="CO74" s="173">
        <f>IFERROR(INDEX(FinancialInputs!$168:$200,MATCH($H74, FinancialInputs!$E$168:$E$200,0),MATCH(CO$3-$G74+1,FinancialInputs!$168:$168,0)),0)*$J74</f>
        <v>0</v>
      </c>
      <c r="CP74" s="173">
        <f>IFERROR(INDEX(FinancialInputs!$168:$200,MATCH($H74, FinancialInputs!$E$168:$E$200,0),MATCH(CP$3-$G74+1,FinancialInputs!$168:$168,0)),0)*$J74</f>
        <v>0</v>
      </c>
      <c r="CQ74" s="173">
        <f>IFERROR(INDEX(FinancialInputs!$168:$200,MATCH($H74, FinancialInputs!$E$168:$E$200,0),MATCH(CQ$3-$G74+1,FinancialInputs!$168:$168,0)),0)*$J74</f>
        <v>0</v>
      </c>
      <c r="CR74" s="173">
        <f>IFERROR(INDEX(FinancialInputs!$168:$200,MATCH($H74, FinancialInputs!$E$168:$E$200,0),MATCH(CR$3-$G74+1,FinancialInputs!$168:$168,0)),0)*$J74</f>
        <v>0</v>
      </c>
      <c r="CS74" s="173">
        <f>IFERROR(INDEX(FinancialInputs!$168:$200,MATCH($H74, FinancialInputs!$E$168:$E$200,0),MATCH(CS$3-$G74+1,FinancialInputs!$168:$168,0)),0)*$J74</f>
        <v>0</v>
      </c>
      <c r="CT74" s="173">
        <f>IFERROR(INDEX(FinancialInputs!$168:$200,MATCH($H74, FinancialInputs!$E$168:$E$200,0),MATCH(CT$3-$G74+1,FinancialInputs!$168:$168,0)),0)*$J74</f>
        <v>0</v>
      </c>
      <c r="CU74" s="173">
        <f>IFERROR(INDEX(FinancialInputs!$168:$200,MATCH($H74, FinancialInputs!$E$168:$E$200,0),MATCH(CU$3-$G74+1,FinancialInputs!$168:$168,0)),0)*$J74</f>
        <v>0</v>
      </c>
      <c r="CV74" s="173">
        <f>IFERROR(INDEX(FinancialInputs!$168:$200,MATCH($H74, FinancialInputs!$E$168:$E$200,0),MATCH(CV$3-$G74+1,FinancialInputs!$168:$168,0)),0)*$J74</f>
        <v>0</v>
      </c>
      <c r="CW74" s="135" t="b">
        <f t="shared" si="12"/>
        <v>1</v>
      </c>
      <c r="CX74" s="24"/>
      <c r="CY74" s="24"/>
      <c r="CZ74" s="24"/>
    </row>
    <row r="75" spans="2:104">
      <c r="B75" s="24"/>
      <c r="C75" s="24"/>
      <c r="D75" s="24"/>
      <c r="E75" s="1" t="s">
        <v>547</v>
      </c>
      <c r="F75" s="24"/>
      <c r="G75" s="99" t="e">
        <f t="shared" si="13"/>
        <v>#N/A</v>
      </c>
      <c r="H75" s="1" t="e">
        <f>IF((YEAR(Scenarios!$J$41)+1)&lt;G75,"","SLN"&amp;MIN(YEAR(Scenarios!$J$41)-G75+2,15))</f>
        <v>#NUM!</v>
      </c>
      <c r="I75" s="24"/>
      <c r="J75" s="416" cm="1">
        <f t="array" ref="J75">IFERROR(INDEX(Capitalisation!$192:$192,,MATCH(G75,Expenditure!$3:$3,0)),0)</f>
        <v>0</v>
      </c>
      <c r="K75" s="33"/>
      <c r="L75" s="173">
        <f>IFERROR(INDEX(FinancialInputs!$168:$200,MATCH($H75, FinancialInputs!$E$168:$E$200,0),MATCH(L$3-$G75+1,FinancialInputs!$168:$168,0)),0)*$J75</f>
        <v>0</v>
      </c>
      <c r="M75" s="173">
        <f>IFERROR(INDEX(FinancialInputs!$168:$200,MATCH($H75, FinancialInputs!$E$168:$E$200,0),MATCH(M$3-$G75+1,FinancialInputs!$168:$168,0)),0)*$J75</f>
        <v>0</v>
      </c>
      <c r="N75" s="173">
        <f>IFERROR(INDEX(FinancialInputs!$168:$200,MATCH($H75, FinancialInputs!$E$168:$E$200,0),MATCH(N$3-$G75+1,FinancialInputs!$168:$168,0)),0)*$J75</f>
        <v>0</v>
      </c>
      <c r="O75" s="173">
        <f>IFERROR(INDEX(FinancialInputs!$168:$200,MATCH($H75, FinancialInputs!$E$168:$E$200,0),MATCH(O$3-$G75+1,FinancialInputs!$168:$168,0)),0)*$J75</f>
        <v>0</v>
      </c>
      <c r="P75" s="173">
        <f>IFERROR(INDEX(FinancialInputs!$168:$200,MATCH($H75, FinancialInputs!$E$168:$E$200,0),MATCH(P$3-$G75+1,FinancialInputs!$168:$168,0)),0)*$J75</f>
        <v>0</v>
      </c>
      <c r="Q75" s="173">
        <f>IFERROR(INDEX(FinancialInputs!$168:$200,MATCH($H75, FinancialInputs!$E$168:$E$200,0),MATCH(Q$3-$G75+1,FinancialInputs!$168:$168,0)),0)*$J75</f>
        <v>0</v>
      </c>
      <c r="R75" s="173">
        <f>IFERROR(INDEX(FinancialInputs!$168:$200,MATCH($H75, FinancialInputs!$E$168:$E$200,0),MATCH(R$3-$G75+1,FinancialInputs!$168:$168,0)),0)*$J75</f>
        <v>0</v>
      </c>
      <c r="S75" s="173">
        <f>IFERROR(INDEX(FinancialInputs!$168:$200,MATCH($H75, FinancialInputs!$E$168:$E$200,0),MATCH(S$3-$G75+1,FinancialInputs!$168:$168,0)),0)*$J75</f>
        <v>0</v>
      </c>
      <c r="T75" s="173">
        <f>IFERROR(INDEX(FinancialInputs!$168:$200,MATCH($H75, FinancialInputs!$E$168:$E$200,0),MATCH(T$3-$G75+1,FinancialInputs!$168:$168,0)),0)*$J75</f>
        <v>0</v>
      </c>
      <c r="U75" s="173">
        <f>IFERROR(INDEX(FinancialInputs!$168:$200,MATCH($H75, FinancialInputs!$E$168:$E$200,0),MATCH(U$3-$G75+1,FinancialInputs!$168:$168,0)),0)*$J75</f>
        <v>0</v>
      </c>
      <c r="V75" s="173">
        <f>IFERROR(INDEX(FinancialInputs!$168:$200,MATCH($H75, FinancialInputs!$E$168:$E$200,0),MATCH(V$3-$G75+1,FinancialInputs!$168:$168,0)),0)*$J75</f>
        <v>0</v>
      </c>
      <c r="W75" s="173">
        <f>IFERROR(INDEX(FinancialInputs!$168:$200,MATCH($H75, FinancialInputs!$E$168:$E$200,0),MATCH(W$3-$G75+1,FinancialInputs!$168:$168,0)),0)*$J75</f>
        <v>0</v>
      </c>
      <c r="X75" s="173">
        <f>IFERROR(INDEX(FinancialInputs!$168:$200,MATCH($H75, FinancialInputs!$E$168:$E$200,0),MATCH(X$3-$G75+1,FinancialInputs!$168:$168,0)),0)*$J75</f>
        <v>0</v>
      </c>
      <c r="Y75" s="173">
        <f>IFERROR(INDEX(FinancialInputs!$168:$200,MATCH($H75, FinancialInputs!$E$168:$E$200,0),MATCH(Y$3-$G75+1,FinancialInputs!$168:$168,0)),0)*$J75</f>
        <v>0</v>
      </c>
      <c r="Z75" s="173">
        <f>IFERROR(INDEX(FinancialInputs!$168:$200,MATCH($H75, FinancialInputs!$E$168:$E$200,0),MATCH(Z$3-$G75+1,FinancialInputs!$168:$168,0)),0)*$J75</f>
        <v>0</v>
      </c>
      <c r="AA75" s="173">
        <f>IFERROR(INDEX(FinancialInputs!$168:$200,MATCH($H75, FinancialInputs!$E$168:$E$200,0),MATCH(AA$3-$G75+1,FinancialInputs!$168:$168,0)),0)*$J75</f>
        <v>0</v>
      </c>
      <c r="AB75" s="173">
        <f>IFERROR(INDEX(FinancialInputs!$168:$200,MATCH($H75, FinancialInputs!$E$168:$E$200,0),MATCH(AB$3-$G75+1,FinancialInputs!$168:$168,0)),0)*$J75</f>
        <v>0</v>
      </c>
      <c r="AC75" s="173">
        <f>IFERROR(INDEX(FinancialInputs!$168:$200,MATCH($H75, FinancialInputs!$E$168:$E$200,0),MATCH(AC$3-$G75+1,FinancialInputs!$168:$168,0)),0)*$J75</f>
        <v>0</v>
      </c>
      <c r="AD75" s="173">
        <f>IFERROR(INDEX(FinancialInputs!$168:$200,MATCH($H75, FinancialInputs!$E$168:$E$200,0),MATCH(AD$3-$G75+1,FinancialInputs!$168:$168,0)),0)*$J75</f>
        <v>0</v>
      </c>
      <c r="AE75" s="173">
        <f>IFERROR(INDEX(FinancialInputs!$168:$200,MATCH($H75, FinancialInputs!$E$168:$E$200,0),MATCH(AE$3-$G75+1,FinancialInputs!$168:$168,0)),0)*$J75</f>
        <v>0</v>
      </c>
      <c r="AF75" s="173">
        <f>IFERROR(INDEX(FinancialInputs!$168:$200,MATCH($H75, FinancialInputs!$E$168:$E$200,0),MATCH(AF$3-$G75+1,FinancialInputs!$168:$168,0)),0)*$J75</f>
        <v>0</v>
      </c>
      <c r="AG75" s="173">
        <f>IFERROR(INDEX(FinancialInputs!$168:$200,MATCH($H75, FinancialInputs!$E$168:$E$200,0),MATCH(AG$3-$G75+1,FinancialInputs!$168:$168,0)),0)*$J75</f>
        <v>0</v>
      </c>
      <c r="AH75" s="173">
        <f>IFERROR(INDEX(FinancialInputs!$168:$200,MATCH($H75, FinancialInputs!$E$168:$E$200,0),MATCH(AH$3-$G75+1,FinancialInputs!$168:$168,0)),0)*$J75</f>
        <v>0</v>
      </c>
      <c r="AI75" s="173">
        <f>IFERROR(INDEX(FinancialInputs!$168:$200,MATCH($H75, FinancialInputs!$E$168:$E$200,0),MATCH(AI$3-$G75+1,FinancialInputs!$168:$168,0)),0)*$J75</f>
        <v>0</v>
      </c>
      <c r="AJ75" s="173">
        <f>IFERROR(INDEX(FinancialInputs!$168:$200,MATCH($H75, FinancialInputs!$E$168:$E$200,0),MATCH(AJ$3-$G75+1,FinancialInputs!$168:$168,0)),0)*$J75</f>
        <v>0</v>
      </c>
      <c r="AK75" s="173">
        <f>IFERROR(INDEX(FinancialInputs!$168:$200,MATCH($H75, FinancialInputs!$E$168:$E$200,0),MATCH(AK$3-$G75+1,FinancialInputs!$168:$168,0)),0)*$J75</f>
        <v>0</v>
      </c>
      <c r="AL75" s="173">
        <f>IFERROR(INDEX(FinancialInputs!$168:$200,MATCH($H75, FinancialInputs!$E$168:$E$200,0),MATCH(AL$3-$G75+1,FinancialInputs!$168:$168,0)),0)*$J75</f>
        <v>0</v>
      </c>
      <c r="AM75" s="173">
        <f>IFERROR(INDEX(FinancialInputs!$168:$200,MATCH($H75, FinancialInputs!$E$168:$E$200,0),MATCH(AM$3-$G75+1,FinancialInputs!$168:$168,0)),0)*$J75</f>
        <v>0</v>
      </c>
      <c r="AN75" s="173">
        <f>IFERROR(INDEX(FinancialInputs!$168:$200,MATCH($H75, FinancialInputs!$E$168:$E$200,0),MATCH(AN$3-$G75+1,FinancialInputs!$168:$168,0)),0)*$J75</f>
        <v>0</v>
      </c>
      <c r="AO75" s="173">
        <f>IFERROR(INDEX(FinancialInputs!$168:$200,MATCH($H75, FinancialInputs!$E$168:$E$200,0),MATCH(AO$3-$G75+1,FinancialInputs!$168:$168,0)),0)*$J75</f>
        <v>0</v>
      </c>
      <c r="AP75" s="173">
        <f>IFERROR(INDEX(FinancialInputs!$168:$200,MATCH($H75, FinancialInputs!$E$168:$E$200,0),MATCH(AP$3-$G75+1,FinancialInputs!$168:$168,0)),0)*$J75</f>
        <v>0</v>
      </c>
      <c r="AQ75" s="173">
        <f>IFERROR(INDEX(FinancialInputs!$168:$200,MATCH($H75, FinancialInputs!$E$168:$E$200,0),MATCH(AQ$3-$G75+1,FinancialInputs!$168:$168,0)),0)*$J75</f>
        <v>0</v>
      </c>
      <c r="AR75" s="173">
        <f>IFERROR(INDEX(FinancialInputs!$168:$200,MATCH($H75, FinancialInputs!$E$168:$E$200,0),MATCH(AR$3-$G75+1,FinancialInputs!$168:$168,0)),0)*$J75</f>
        <v>0</v>
      </c>
      <c r="AS75" s="173">
        <f>IFERROR(INDEX(FinancialInputs!$168:$200,MATCH($H75, FinancialInputs!$E$168:$E$200,0),MATCH(AS$3-$G75+1,FinancialInputs!$168:$168,0)),0)*$J75</f>
        <v>0</v>
      </c>
      <c r="AT75" s="173">
        <f>IFERROR(INDEX(FinancialInputs!$168:$200,MATCH($H75, FinancialInputs!$E$168:$E$200,0),MATCH(AT$3-$G75+1,FinancialInputs!$168:$168,0)),0)*$J75</f>
        <v>0</v>
      </c>
      <c r="AU75" s="173">
        <f>IFERROR(INDEX(FinancialInputs!$168:$200,MATCH($H75, FinancialInputs!$E$168:$E$200,0),MATCH(AU$3-$G75+1,FinancialInputs!$168:$168,0)),0)*$J75</f>
        <v>0</v>
      </c>
      <c r="AV75" s="173">
        <f>IFERROR(INDEX(FinancialInputs!$168:$200,MATCH($H75, FinancialInputs!$E$168:$E$200,0),MATCH(AV$3-$G75+1,FinancialInputs!$168:$168,0)),0)*$J75</f>
        <v>0</v>
      </c>
      <c r="AW75" s="173">
        <f>IFERROR(INDEX(FinancialInputs!$168:$200,MATCH($H75, FinancialInputs!$E$168:$E$200,0),MATCH(AW$3-$G75+1,FinancialInputs!$168:$168,0)),0)*$J75</f>
        <v>0</v>
      </c>
      <c r="AX75" s="173">
        <f>IFERROR(INDEX(FinancialInputs!$168:$200,MATCH($H75, FinancialInputs!$E$168:$E$200,0),MATCH(AX$3-$G75+1,FinancialInputs!$168:$168,0)),0)*$J75</f>
        <v>0</v>
      </c>
      <c r="AY75" s="173">
        <f>IFERROR(INDEX(FinancialInputs!$168:$200,MATCH($H75, FinancialInputs!$E$168:$E$200,0),MATCH(AY$3-$G75+1,FinancialInputs!$168:$168,0)),0)*$J75</f>
        <v>0</v>
      </c>
      <c r="AZ75" s="173">
        <f>IFERROR(INDEX(FinancialInputs!$168:$200,MATCH($H75, FinancialInputs!$E$168:$E$200,0),MATCH(AZ$3-$G75+1,FinancialInputs!$168:$168,0)),0)*$J75</f>
        <v>0</v>
      </c>
      <c r="BA75" s="173">
        <f>IFERROR(INDEX(FinancialInputs!$168:$200,MATCH($H75, FinancialInputs!$E$168:$E$200,0),MATCH(BA$3-$G75+1,FinancialInputs!$168:$168,0)),0)*$J75</f>
        <v>0</v>
      </c>
      <c r="BB75" s="173">
        <f>IFERROR(INDEX(FinancialInputs!$168:$200,MATCH($H75, FinancialInputs!$E$168:$E$200,0),MATCH(BB$3-$G75+1,FinancialInputs!$168:$168,0)),0)*$J75</f>
        <v>0</v>
      </c>
      <c r="BC75" s="173">
        <f>IFERROR(INDEX(FinancialInputs!$168:$200,MATCH($H75, FinancialInputs!$E$168:$E$200,0),MATCH(BC$3-$G75+1,FinancialInputs!$168:$168,0)),0)*$J75</f>
        <v>0</v>
      </c>
      <c r="BD75" s="173">
        <f>IFERROR(INDEX(FinancialInputs!$168:$200,MATCH($H75, FinancialInputs!$E$168:$E$200,0),MATCH(BD$3-$G75+1,FinancialInputs!$168:$168,0)),0)*$J75</f>
        <v>0</v>
      </c>
      <c r="BE75" s="173">
        <f>IFERROR(INDEX(FinancialInputs!$168:$200,MATCH($H75, FinancialInputs!$E$168:$E$200,0),MATCH(BE$3-$G75+1,FinancialInputs!$168:$168,0)),0)*$J75</f>
        <v>0</v>
      </c>
      <c r="BF75" s="173">
        <f>IFERROR(INDEX(FinancialInputs!$168:$200,MATCH($H75, FinancialInputs!$E$168:$E$200,0),MATCH(BF$3-$G75+1,FinancialInputs!$168:$168,0)),0)*$J75</f>
        <v>0</v>
      </c>
      <c r="BG75" s="173">
        <f>IFERROR(INDEX(FinancialInputs!$168:$200,MATCH($H75, FinancialInputs!$E$168:$E$200,0),MATCH(BG$3-$G75+1,FinancialInputs!$168:$168,0)),0)*$J75</f>
        <v>0</v>
      </c>
      <c r="BH75" s="173">
        <f>IFERROR(INDEX(FinancialInputs!$168:$200,MATCH($H75, FinancialInputs!$E$168:$E$200,0),MATCH(BH$3-$G75+1,FinancialInputs!$168:$168,0)),0)*$J75</f>
        <v>0</v>
      </c>
      <c r="BI75" s="173">
        <f>IFERROR(INDEX(FinancialInputs!$168:$200,MATCH($H75, FinancialInputs!$E$168:$E$200,0),MATCH(BI$3-$G75+1,FinancialInputs!$168:$168,0)),0)*$J75</f>
        <v>0</v>
      </c>
      <c r="BJ75" s="173">
        <f>IFERROR(INDEX(FinancialInputs!$168:$200,MATCH($H75, FinancialInputs!$E$168:$E$200,0),MATCH(BJ$3-$G75+1,FinancialInputs!$168:$168,0)),0)*$J75</f>
        <v>0</v>
      </c>
      <c r="BK75" s="173">
        <f>IFERROR(INDEX(FinancialInputs!$168:$200,MATCH($H75, FinancialInputs!$E$168:$E$200,0),MATCH(BK$3-$G75+1,FinancialInputs!$168:$168,0)),0)*$J75</f>
        <v>0</v>
      </c>
      <c r="BL75" s="173">
        <f>IFERROR(INDEX(FinancialInputs!$168:$200,MATCH($H75, FinancialInputs!$E$168:$E$200,0),MATCH(BL$3-$G75+1,FinancialInputs!$168:$168,0)),0)*$J75</f>
        <v>0</v>
      </c>
      <c r="BM75" s="173">
        <f>IFERROR(INDEX(FinancialInputs!$168:$200,MATCH($H75, FinancialInputs!$E$168:$E$200,0),MATCH(BM$3-$G75+1,FinancialInputs!$168:$168,0)),0)*$J75</f>
        <v>0</v>
      </c>
      <c r="BN75" s="173">
        <f>IFERROR(INDEX(FinancialInputs!$168:$200,MATCH($H75, FinancialInputs!$E$168:$E$200,0),MATCH(BN$3-$G75+1,FinancialInputs!$168:$168,0)),0)*$J75</f>
        <v>0</v>
      </c>
      <c r="BO75" s="173">
        <f>IFERROR(INDEX(FinancialInputs!$168:$200,MATCH($H75, FinancialInputs!$E$168:$E$200,0),MATCH(BO$3-$G75+1,FinancialInputs!$168:$168,0)),0)*$J75</f>
        <v>0</v>
      </c>
      <c r="BP75" s="173">
        <f>IFERROR(INDEX(FinancialInputs!$168:$200,MATCH($H75, FinancialInputs!$E$168:$E$200,0),MATCH(BP$3-$G75+1,FinancialInputs!$168:$168,0)),0)*$J75</f>
        <v>0</v>
      </c>
      <c r="BQ75" s="173">
        <f>IFERROR(INDEX(FinancialInputs!$168:$200,MATCH($H75, FinancialInputs!$E$168:$E$200,0),MATCH(BQ$3-$G75+1,FinancialInputs!$168:$168,0)),0)*$J75</f>
        <v>0</v>
      </c>
      <c r="BR75" s="173">
        <f>IFERROR(INDEX(FinancialInputs!$168:$200,MATCH($H75, FinancialInputs!$E$168:$E$200,0),MATCH(BR$3-$G75+1,FinancialInputs!$168:$168,0)),0)*$J75</f>
        <v>0</v>
      </c>
      <c r="BS75" s="173">
        <f>IFERROR(INDEX(FinancialInputs!$168:$200,MATCH($H75, FinancialInputs!$E$168:$E$200,0),MATCH(BS$3-$G75+1,FinancialInputs!$168:$168,0)),0)*$J75</f>
        <v>0</v>
      </c>
      <c r="BT75" s="173">
        <f>IFERROR(INDEX(FinancialInputs!$168:$200,MATCH($H75, FinancialInputs!$E$168:$E$200,0),MATCH(BT$3-$G75+1,FinancialInputs!$168:$168,0)),0)*$J75</f>
        <v>0</v>
      </c>
      <c r="BU75" s="173">
        <f>IFERROR(INDEX(FinancialInputs!$168:$200,MATCH($H75, FinancialInputs!$E$168:$E$200,0),MATCH(BU$3-$G75+1,FinancialInputs!$168:$168,0)),0)*$J75</f>
        <v>0</v>
      </c>
      <c r="BV75" s="173">
        <f>IFERROR(INDEX(FinancialInputs!$168:$200,MATCH($H75, FinancialInputs!$E$168:$E$200,0),MATCH(BV$3-$G75+1,FinancialInputs!$168:$168,0)),0)*$J75</f>
        <v>0</v>
      </c>
      <c r="BW75" s="173">
        <f>IFERROR(INDEX(FinancialInputs!$168:$200,MATCH($H75, FinancialInputs!$E$168:$E$200,0),MATCH(BW$3-$G75+1,FinancialInputs!$168:$168,0)),0)*$J75</f>
        <v>0</v>
      </c>
      <c r="BX75" s="173">
        <f>IFERROR(INDEX(FinancialInputs!$168:$200,MATCH($H75, FinancialInputs!$E$168:$E$200,0),MATCH(BX$3-$G75+1,FinancialInputs!$168:$168,0)),0)*$J75</f>
        <v>0</v>
      </c>
      <c r="BY75" s="173">
        <f>IFERROR(INDEX(FinancialInputs!$168:$200,MATCH($H75, FinancialInputs!$E$168:$E$200,0),MATCH(BY$3-$G75+1,FinancialInputs!$168:$168,0)),0)*$J75</f>
        <v>0</v>
      </c>
      <c r="BZ75" s="173">
        <f>IFERROR(INDEX(FinancialInputs!$168:$200,MATCH($H75, FinancialInputs!$E$168:$E$200,0),MATCH(BZ$3-$G75+1,FinancialInputs!$168:$168,0)),0)*$J75</f>
        <v>0</v>
      </c>
      <c r="CA75" s="173">
        <f>IFERROR(INDEX(FinancialInputs!$168:$200,MATCH($H75, FinancialInputs!$E$168:$E$200,0),MATCH(CA$3-$G75+1,FinancialInputs!$168:$168,0)),0)*$J75</f>
        <v>0</v>
      </c>
      <c r="CB75" s="173">
        <f>IFERROR(INDEX(FinancialInputs!$168:$200,MATCH($H75, FinancialInputs!$E$168:$E$200,0),MATCH(CB$3-$G75+1,FinancialInputs!$168:$168,0)),0)*$J75</f>
        <v>0</v>
      </c>
      <c r="CC75" s="173">
        <f>IFERROR(INDEX(FinancialInputs!$168:$200,MATCH($H75, FinancialInputs!$E$168:$E$200,0),MATCH(CC$3-$G75+1,FinancialInputs!$168:$168,0)),0)*$J75</f>
        <v>0</v>
      </c>
      <c r="CD75" s="173">
        <f>IFERROR(INDEX(FinancialInputs!$168:$200,MATCH($H75, FinancialInputs!$E$168:$E$200,0),MATCH(CD$3-$G75+1,FinancialInputs!$168:$168,0)),0)*$J75</f>
        <v>0</v>
      </c>
      <c r="CE75" s="173">
        <f>IFERROR(INDEX(FinancialInputs!$168:$200,MATCH($H75, FinancialInputs!$E$168:$E$200,0),MATCH(CE$3-$G75+1,FinancialInputs!$168:$168,0)),0)*$J75</f>
        <v>0</v>
      </c>
      <c r="CF75" s="173">
        <f>IFERROR(INDEX(FinancialInputs!$168:$200,MATCH($H75, FinancialInputs!$E$168:$E$200,0),MATCH(CF$3-$G75+1,FinancialInputs!$168:$168,0)),0)*$J75</f>
        <v>0</v>
      </c>
      <c r="CG75" s="173">
        <f>IFERROR(INDEX(FinancialInputs!$168:$200,MATCH($H75, FinancialInputs!$E$168:$E$200,0),MATCH(CG$3-$G75+1,FinancialInputs!$168:$168,0)),0)*$J75</f>
        <v>0</v>
      </c>
      <c r="CH75" s="173">
        <f>IFERROR(INDEX(FinancialInputs!$168:$200,MATCH($H75, FinancialInputs!$E$168:$E$200,0),MATCH(CH$3-$G75+1,FinancialInputs!$168:$168,0)),0)*$J75</f>
        <v>0</v>
      </c>
      <c r="CI75" s="173">
        <f>IFERROR(INDEX(FinancialInputs!$168:$200,MATCH($H75, FinancialInputs!$E$168:$E$200,0),MATCH(CI$3-$G75+1,FinancialInputs!$168:$168,0)),0)*$J75</f>
        <v>0</v>
      </c>
      <c r="CJ75" s="173">
        <f>IFERROR(INDEX(FinancialInputs!$168:$200,MATCH($H75, FinancialInputs!$E$168:$E$200,0),MATCH(CJ$3-$G75+1,FinancialInputs!$168:$168,0)),0)*$J75</f>
        <v>0</v>
      </c>
      <c r="CK75" s="173">
        <f>IFERROR(INDEX(FinancialInputs!$168:$200,MATCH($H75, FinancialInputs!$E$168:$E$200,0),MATCH(CK$3-$G75+1,FinancialInputs!$168:$168,0)),0)*$J75</f>
        <v>0</v>
      </c>
      <c r="CL75" s="173">
        <f>IFERROR(INDEX(FinancialInputs!$168:$200,MATCH($H75, FinancialInputs!$E$168:$E$200,0),MATCH(CL$3-$G75+1,FinancialInputs!$168:$168,0)),0)*$J75</f>
        <v>0</v>
      </c>
      <c r="CM75" s="173">
        <f>IFERROR(INDEX(FinancialInputs!$168:$200,MATCH($H75, FinancialInputs!$E$168:$E$200,0),MATCH(CM$3-$G75+1,FinancialInputs!$168:$168,0)),0)*$J75</f>
        <v>0</v>
      </c>
      <c r="CN75" s="173">
        <f>IFERROR(INDEX(FinancialInputs!$168:$200,MATCH($H75, FinancialInputs!$E$168:$E$200,0),MATCH(CN$3-$G75+1,FinancialInputs!$168:$168,0)),0)*$J75</f>
        <v>0</v>
      </c>
      <c r="CO75" s="173">
        <f>IFERROR(INDEX(FinancialInputs!$168:$200,MATCH($H75, FinancialInputs!$E$168:$E$200,0),MATCH(CO$3-$G75+1,FinancialInputs!$168:$168,0)),0)*$J75</f>
        <v>0</v>
      </c>
      <c r="CP75" s="173">
        <f>IFERROR(INDEX(FinancialInputs!$168:$200,MATCH($H75, FinancialInputs!$E$168:$E$200,0),MATCH(CP$3-$G75+1,FinancialInputs!$168:$168,0)),0)*$J75</f>
        <v>0</v>
      </c>
      <c r="CQ75" s="173">
        <f>IFERROR(INDEX(FinancialInputs!$168:$200,MATCH($H75, FinancialInputs!$E$168:$E$200,0),MATCH(CQ$3-$G75+1,FinancialInputs!$168:$168,0)),0)*$J75</f>
        <v>0</v>
      </c>
      <c r="CR75" s="173">
        <f>IFERROR(INDEX(FinancialInputs!$168:$200,MATCH($H75, FinancialInputs!$E$168:$E$200,0),MATCH(CR$3-$G75+1,FinancialInputs!$168:$168,0)),0)*$J75</f>
        <v>0</v>
      </c>
      <c r="CS75" s="173">
        <f>IFERROR(INDEX(FinancialInputs!$168:$200,MATCH($H75, FinancialInputs!$E$168:$E$200,0),MATCH(CS$3-$G75+1,FinancialInputs!$168:$168,0)),0)*$J75</f>
        <v>0</v>
      </c>
      <c r="CT75" s="173">
        <f>IFERROR(INDEX(FinancialInputs!$168:$200,MATCH($H75, FinancialInputs!$E$168:$E$200,0),MATCH(CT$3-$G75+1,FinancialInputs!$168:$168,0)),0)*$J75</f>
        <v>0</v>
      </c>
      <c r="CU75" s="173">
        <f>IFERROR(INDEX(FinancialInputs!$168:$200,MATCH($H75, FinancialInputs!$E$168:$E$200,0),MATCH(CU$3-$G75+1,FinancialInputs!$168:$168,0)),0)*$J75</f>
        <v>0</v>
      </c>
      <c r="CV75" s="173">
        <f>IFERROR(INDEX(FinancialInputs!$168:$200,MATCH($H75, FinancialInputs!$E$168:$E$200,0),MATCH(CV$3-$G75+1,FinancialInputs!$168:$168,0)),0)*$J75</f>
        <v>0</v>
      </c>
      <c r="CW75" s="135" t="b">
        <f t="shared" si="12"/>
        <v>1</v>
      </c>
      <c r="CX75" s="24"/>
      <c r="CY75" s="24"/>
      <c r="CZ75" s="24"/>
    </row>
    <row r="76" spans="2:104">
      <c r="B76" s="24"/>
      <c r="C76" s="24"/>
      <c r="D76" s="24"/>
      <c r="E76" s="1" t="s">
        <v>547</v>
      </c>
      <c r="F76" s="24"/>
      <c r="G76" s="99" t="e">
        <f t="shared" si="13"/>
        <v>#N/A</v>
      </c>
      <c r="H76" s="1" t="e">
        <f>IF((YEAR(Scenarios!$J$41)+1)&lt;G76,"","SLN"&amp;MIN(YEAR(Scenarios!$J$41)-G76+2,15))</f>
        <v>#NUM!</v>
      </c>
      <c r="I76" s="24"/>
      <c r="J76" s="416" cm="1">
        <f t="array" ref="J76">IFERROR(INDEX(Capitalisation!$192:$192,,MATCH(G76,Expenditure!$3:$3,0)),0)</f>
        <v>0</v>
      </c>
      <c r="K76" s="33"/>
      <c r="L76" s="173">
        <f>IFERROR(INDEX(FinancialInputs!$168:$200,MATCH($H76, FinancialInputs!$E$168:$E$200,0),MATCH(L$3-$G76+1,FinancialInputs!$168:$168,0)),0)*$J76</f>
        <v>0</v>
      </c>
      <c r="M76" s="173">
        <f>IFERROR(INDEX(FinancialInputs!$168:$200,MATCH($H76, FinancialInputs!$E$168:$E$200,0),MATCH(M$3-$G76+1,FinancialInputs!$168:$168,0)),0)*$J76</f>
        <v>0</v>
      </c>
      <c r="N76" s="173">
        <f>IFERROR(INDEX(FinancialInputs!$168:$200,MATCH($H76, FinancialInputs!$E$168:$E$200,0),MATCH(N$3-$G76+1,FinancialInputs!$168:$168,0)),0)*$J76</f>
        <v>0</v>
      </c>
      <c r="O76" s="173">
        <f>IFERROR(INDEX(FinancialInputs!$168:$200,MATCH($H76, FinancialInputs!$E$168:$E$200,0),MATCH(O$3-$G76+1,FinancialInputs!$168:$168,0)),0)*$J76</f>
        <v>0</v>
      </c>
      <c r="P76" s="173">
        <f>IFERROR(INDEX(FinancialInputs!$168:$200,MATCH($H76, FinancialInputs!$E$168:$E$200,0),MATCH(P$3-$G76+1,FinancialInputs!$168:$168,0)),0)*$J76</f>
        <v>0</v>
      </c>
      <c r="Q76" s="173">
        <f>IFERROR(INDEX(FinancialInputs!$168:$200,MATCH($H76, FinancialInputs!$E$168:$E$200,0),MATCH(Q$3-$G76+1,FinancialInputs!$168:$168,0)),0)*$J76</f>
        <v>0</v>
      </c>
      <c r="R76" s="173">
        <f>IFERROR(INDEX(FinancialInputs!$168:$200,MATCH($H76, FinancialInputs!$E$168:$E$200,0),MATCH(R$3-$G76+1,FinancialInputs!$168:$168,0)),0)*$J76</f>
        <v>0</v>
      </c>
      <c r="S76" s="173">
        <f>IFERROR(INDEX(FinancialInputs!$168:$200,MATCH($H76, FinancialInputs!$E$168:$E$200,0),MATCH(S$3-$G76+1,FinancialInputs!$168:$168,0)),0)*$J76</f>
        <v>0</v>
      </c>
      <c r="T76" s="173">
        <f>IFERROR(INDEX(FinancialInputs!$168:$200,MATCH($H76, FinancialInputs!$E$168:$E$200,0),MATCH(T$3-$G76+1,FinancialInputs!$168:$168,0)),0)*$J76</f>
        <v>0</v>
      </c>
      <c r="U76" s="173">
        <f>IFERROR(INDEX(FinancialInputs!$168:$200,MATCH($H76, FinancialInputs!$E$168:$E$200,0),MATCH(U$3-$G76+1,FinancialInputs!$168:$168,0)),0)*$J76</f>
        <v>0</v>
      </c>
      <c r="V76" s="173">
        <f>IFERROR(INDEX(FinancialInputs!$168:$200,MATCH($H76, FinancialInputs!$E$168:$E$200,0),MATCH(V$3-$G76+1,FinancialInputs!$168:$168,0)),0)*$J76</f>
        <v>0</v>
      </c>
      <c r="W76" s="173">
        <f>IFERROR(INDEX(FinancialInputs!$168:$200,MATCH($H76, FinancialInputs!$E$168:$E$200,0),MATCH(W$3-$G76+1,FinancialInputs!$168:$168,0)),0)*$J76</f>
        <v>0</v>
      </c>
      <c r="X76" s="173">
        <f>IFERROR(INDEX(FinancialInputs!$168:$200,MATCH($H76, FinancialInputs!$E$168:$E$200,0),MATCH(X$3-$G76+1,FinancialInputs!$168:$168,0)),0)*$J76</f>
        <v>0</v>
      </c>
      <c r="Y76" s="173">
        <f>IFERROR(INDEX(FinancialInputs!$168:$200,MATCH($H76, FinancialInputs!$E$168:$E$200,0),MATCH(Y$3-$G76+1,FinancialInputs!$168:$168,0)),0)*$J76</f>
        <v>0</v>
      </c>
      <c r="Z76" s="173">
        <f>IFERROR(INDEX(FinancialInputs!$168:$200,MATCH($H76, FinancialInputs!$E$168:$E$200,0),MATCH(Z$3-$G76+1,FinancialInputs!$168:$168,0)),0)*$J76</f>
        <v>0</v>
      </c>
      <c r="AA76" s="173">
        <f>IFERROR(INDEX(FinancialInputs!$168:$200,MATCH($H76, FinancialInputs!$E$168:$E$200,0),MATCH(AA$3-$G76+1,FinancialInputs!$168:$168,0)),0)*$J76</f>
        <v>0</v>
      </c>
      <c r="AB76" s="173">
        <f>IFERROR(INDEX(FinancialInputs!$168:$200,MATCH($H76, FinancialInputs!$E$168:$E$200,0),MATCH(AB$3-$G76+1,FinancialInputs!$168:$168,0)),0)*$J76</f>
        <v>0</v>
      </c>
      <c r="AC76" s="173">
        <f>IFERROR(INDEX(FinancialInputs!$168:$200,MATCH($H76, FinancialInputs!$E$168:$E$200,0),MATCH(AC$3-$G76+1,FinancialInputs!$168:$168,0)),0)*$J76</f>
        <v>0</v>
      </c>
      <c r="AD76" s="173">
        <f>IFERROR(INDEX(FinancialInputs!$168:$200,MATCH($H76, FinancialInputs!$E$168:$E$200,0),MATCH(AD$3-$G76+1,FinancialInputs!$168:$168,0)),0)*$J76</f>
        <v>0</v>
      </c>
      <c r="AE76" s="173">
        <f>IFERROR(INDEX(FinancialInputs!$168:$200,MATCH($H76, FinancialInputs!$E$168:$E$200,0),MATCH(AE$3-$G76+1,FinancialInputs!$168:$168,0)),0)*$J76</f>
        <v>0</v>
      </c>
      <c r="AF76" s="173">
        <f>IFERROR(INDEX(FinancialInputs!$168:$200,MATCH($H76, FinancialInputs!$E$168:$E$200,0),MATCH(AF$3-$G76+1,FinancialInputs!$168:$168,0)),0)*$J76</f>
        <v>0</v>
      </c>
      <c r="AG76" s="173">
        <f>IFERROR(INDEX(FinancialInputs!$168:$200,MATCH($H76, FinancialInputs!$E$168:$E$200,0),MATCH(AG$3-$G76+1,FinancialInputs!$168:$168,0)),0)*$J76</f>
        <v>0</v>
      </c>
      <c r="AH76" s="173">
        <f>IFERROR(INDEX(FinancialInputs!$168:$200,MATCH($H76, FinancialInputs!$E$168:$E$200,0),MATCH(AH$3-$G76+1,FinancialInputs!$168:$168,0)),0)*$J76</f>
        <v>0</v>
      </c>
      <c r="AI76" s="173">
        <f>IFERROR(INDEX(FinancialInputs!$168:$200,MATCH($H76, FinancialInputs!$E$168:$E$200,0),MATCH(AI$3-$G76+1,FinancialInputs!$168:$168,0)),0)*$J76</f>
        <v>0</v>
      </c>
      <c r="AJ76" s="173">
        <f>IFERROR(INDEX(FinancialInputs!$168:$200,MATCH($H76, FinancialInputs!$E$168:$E$200,0),MATCH(AJ$3-$G76+1,FinancialInputs!$168:$168,0)),0)*$J76</f>
        <v>0</v>
      </c>
      <c r="AK76" s="173">
        <f>IFERROR(INDEX(FinancialInputs!$168:$200,MATCH($H76, FinancialInputs!$E$168:$E$200,0),MATCH(AK$3-$G76+1,FinancialInputs!$168:$168,0)),0)*$J76</f>
        <v>0</v>
      </c>
      <c r="AL76" s="173">
        <f>IFERROR(INDEX(FinancialInputs!$168:$200,MATCH($H76, FinancialInputs!$E$168:$E$200,0),MATCH(AL$3-$G76+1,FinancialInputs!$168:$168,0)),0)*$J76</f>
        <v>0</v>
      </c>
      <c r="AM76" s="173">
        <f>IFERROR(INDEX(FinancialInputs!$168:$200,MATCH($H76, FinancialInputs!$E$168:$E$200,0),MATCH(AM$3-$G76+1,FinancialInputs!$168:$168,0)),0)*$J76</f>
        <v>0</v>
      </c>
      <c r="AN76" s="173">
        <f>IFERROR(INDEX(FinancialInputs!$168:$200,MATCH($H76, FinancialInputs!$E$168:$E$200,0),MATCH(AN$3-$G76+1,FinancialInputs!$168:$168,0)),0)*$J76</f>
        <v>0</v>
      </c>
      <c r="AO76" s="173">
        <f>IFERROR(INDEX(FinancialInputs!$168:$200,MATCH($H76, FinancialInputs!$E$168:$E$200,0),MATCH(AO$3-$G76+1,FinancialInputs!$168:$168,0)),0)*$J76</f>
        <v>0</v>
      </c>
      <c r="AP76" s="173">
        <f>IFERROR(INDEX(FinancialInputs!$168:$200,MATCH($H76, FinancialInputs!$E$168:$E$200,0),MATCH(AP$3-$G76+1,FinancialInputs!$168:$168,0)),0)*$J76</f>
        <v>0</v>
      </c>
      <c r="AQ76" s="173">
        <f>IFERROR(INDEX(FinancialInputs!$168:$200,MATCH($H76, FinancialInputs!$E$168:$E$200,0),MATCH(AQ$3-$G76+1,FinancialInputs!$168:$168,0)),0)*$J76</f>
        <v>0</v>
      </c>
      <c r="AR76" s="173">
        <f>IFERROR(INDEX(FinancialInputs!$168:$200,MATCH($H76, FinancialInputs!$E$168:$E$200,0),MATCH(AR$3-$G76+1,FinancialInputs!$168:$168,0)),0)*$J76</f>
        <v>0</v>
      </c>
      <c r="AS76" s="173">
        <f>IFERROR(INDEX(FinancialInputs!$168:$200,MATCH($H76, FinancialInputs!$E$168:$E$200,0),MATCH(AS$3-$G76+1,FinancialInputs!$168:$168,0)),0)*$J76</f>
        <v>0</v>
      </c>
      <c r="AT76" s="173">
        <f>IFERROR(INDEX(FinancialInputs!$168:$200,MATCH($H76, FinancialInputs!$E$168:$E$200,0),MATCH(AT$3-$G76+1,FinancialInputs!$168:$168,0)),0)*$J76</f>
        <v>0</v>
      </c>
      <c r="AU76" s="173">
        <f>IFERROR(INDEX(FinancialInputs!$168:$200,MATCH($H76, FinancialInputs!$E$168:$E$200,0),MATCH(AU$3-$G76+1,FinancialInputs!$168:$168,0)),0)*$J76</f>
        <v>0</v>
      </c>
      <c r="AV76" s="173">
        <f>IFERROR(INDEX(FinancialInputs!$168:$200,MATCH($H76, FinancialInputs!$E$168:$E$200,0),MATCH(AV$3-$G76+1,FinancialInputs!$168:$168,0)),0)*$J76</f>
        <v>0</v>
      </c>
      <c r="AW76" s="173">
        <f>IFERROR(INDEX(FinancialInputs!$168:$200,MATCH($H76, FinancialInputs!$E$168:$E$200,0),MATCH(AW$3-$G76+1,FinancialInputs!$168:$168,0)),0)*$J76</f>
        <v>0</v>
      </c>
      <c r="AX76" s="173">
        <f>IFERROR(INDEX(FinancialInputs!$168:$200,MATCH($H76, FinancialInputs!$E$168:$E$200,0),MATCH(AX$3-$G76+1,FinancialInputs!$168:$168,0)),0)*$J76</f>
        <v>0</v>
      </c>
      <c r="AY76" s="173">
        <f>IFERROR(INDEX(FinancialInputs!$168:$200,MATCH($H76, FinancialInputs!$E$168:$E$200,0),MATCH(AY$3-$G76+1,FinancialInputs!$168:$168,0)),0)*$J76</f>
        <v>0</v>
      </c>
      <c r="AZ76" s="173">
        <f>IFERROR(INDEX(FinancialInputs!$168:$200,MATCH($H76, FinancialInputs!$E$168:$E$200,0),MATCH(AZ$3-$G76+1,FinancialInputs!$168:$168,0)),0)*$J76</f>
        <v>0</v>
      </c>
      <c r="BA76" s="173">
        <f>IFERROR(INDEX(FinancialInputs!$168:$200,MATCH($H76, FinancialInputs!$E$168:$E$200,0),MATCH(BA$3-$G76+1,FinancialInputs!$168:$168,0)),0)*$J76</f>
        <v>0</v>
      </c>
      <c r="BB76" s="173">
        <f>IFERROR(INDEX(FinancialInputs!$168:$200,MATCH($H76, FinancialInputs!$E$168:$E$200,0),MATCH(BB$3-$G76+1,FinancialInputs!$168:$168,0)),0)*$J76</f>
        <v>0</v>
      </c>
      <c r="BC76" s="173">
        <f>IFERROR(INDEX(FinancialInputs!$168:$200,MATCH($H76, FinancialInputs!$E$168:$E$200,0),MATCH(BC$3-$G76+1,FinancialInputs!$168:$168,0)),0)*$J76</f>
        <v>0</v>
      </c>
      <c r="BD76" s="173">
        <f>IFERROR(INDEX(FinancialInputs!$168:$200,MATCH($H76, FinancialInputs!$E$168:$E$200,0),MATCH(BD$3-$G76+1,FinancialInputs!$168:$168,0)),0)*$J76</f>
        <v>0</v>
      </c>
      <c r="BE76" s="173">
        <f>IFERROR(INDEX(FinancialInputs!$168:$200,MATCH($H76, FinancialInputs!$E$168:$E$200,0),MATCH(BE$3-$G76+1,FinancialInputs!$168:$168,0)),0)*$J76</f>
        <v>0</v>
      </c>
      <c r="BF76" s="173">
        <f>IFERROR(INDEX(FinancialInputs!$168:$200,MATCH($H76, FinancialInputs!$E$168:$E$200,0),MATCH(BF$3-$G76+1,FinancialInputs!$168:$168,0)),0)*$J76</f>
        <v>0</v>
      </c>
      <c r="BG76" s="173">
        <f>IFERROR(INDEX(FinancialInputs!$168:$200,MATCH($H76, FinancialInputs!$E$168:$E$200,0),MATCH(BG$3-$G76+1,FinancialInputs!$168:$168,0)),0)*$J76</f>
        <v>0</v>
      </c>
      <c r="BH76" s="173">
        <f>IFERROR(INDEX(FinancialInputs!$168:$200,MATCH($H76, FinancialInputs!$E$168:$E$200,0),MATCH(BH$3-$G76+1,FinancialInputs!$168:$168,0)),0)*$J76</f>
        <v>0</v>
      </c>
      <c r="BI76" s="173">
        <f>IFERROR(INDEX(FinancialInputs!$168:$200,MATCH($H76, FinancialInputs!$E$168:$E$200,0),MATCH(BI$3-$G76+1,FinancialInputs!$168:$168,0)),0)*$J76</f>
        <v>0</v>
      </c>
      <c r="BJ76" s="173">
        <f>IFERROR(INDEX(FinancialInputs!$168:$200,MATCH($H76, FinancialInputs!$E$168:$E$200,0),MATCH(BJ$3-$G76+1,FinancialInputs!$168:$168,0)),0)*$J76</f>
        <v>0</v>
      </c>
      <c r="BK76" s="173">
        <f>IFERROR(INDEX(FinancialInputs!$168:$200,MATCH($H76, FinancialInputs!$E$168:$E$200,0),MATCH(BK$3-$G76+1,FinancialInputs!$168:$168,0)),0)*$J76</f>
        <v>0</v>
      </c>
      <c r="BL76" s="173">
        <f>IFERROR(INDEX(FinancialInputs!$168:$200,MATCH($H76, FinancialInputs!$E$168:$E$200,0),MATCH(BL$3-$G76+1,FinancialInputs!$168:$168,0)),0)*$J76</f>
        <v>0</v>
      </c>
      <c r="BM76" s="173">
        <f>IFERROR(INDEX(FinancialInputs!$168:$200,MATCH($H76, FinancialInputs!$E$168:$E$200,0),MATCH(BM$3-$G76+1,FinancialInputs!$168:$168,0)),0)*$J76</f>
        <v>0</v>
      </c>
      <c r="BN76" s="173">
        <f>IFERROR(INDEX(FinancialInputs!$168:$200,MATCH($H76, FinancialInputs!$E$168:$E$200,0),MATCH(BN$3-$G76+1,FinancialInputs!$168:$168,0)),0)*$J76</f>
        <v>0</v>
      </c>
      <c r="BO76" s="173">
        <f>IFERROR(INDEX(FinancialInputs!$168:$200,MATCH($H76, FinancialInputs!$E$168:$E$200,0),MATCH(BO$3-$G76+1,FinancialInputs!$168:$168,0)),0)*$J76</f>
        <v>0</v>
      </c>
      <c r="BP76" s="173">
        <f>IFERROR(INDEX(FinancialInputs!$168:$200,MATCH($H76, FinancialInputs!$E$168:$E$200,0),MATCH(BP$3-$G76+1,FinancialInputs!$168:$168,0)),0)*$J76</f>
        <v>0</v>
      </c>
      <c r="BQ76" s="173">
        <f>IFERROR(INDEX(FinancialInputs!$168:$200,MATCH($H76, FinancialInputs!$E$168:$E$200,0),MATCH(BQ$3-$G76+1,FinancialInputs!$168:$168,0)),0)*$J76</f>
        <v>0</v>
      </c>
      <c r="BR76" s="173">
        <f>IFERROR(INDEX(FinancialInputs!$168:$200,MATCH($H76, FinancialInputs!$E$168:$E$200,0),MATCH(BR$3-$G76+1,FinancialInputs!$168:$168,0)),0)*$J76</f>
        <v>0</v>
      </c>
      <c r="BS76" s="173">
        <f>IFERROR(INDEX(FinancialInputs!$168:$200,MATCH($H76, FinancialInputs!$E$168:$E$200,0),MATCH(BS$3-$G76+1,FinancialInputs!$168:$168,0)),0)*$J76</f>
        <v>0</v>
      </c>
      <c r="BT76" s="173">
        <f>IFERROR(INDEX(FinancialInputs!$168:$200,MATCH($H76, FinancialInputs!$E$168:$E$200,0),MATCH(BT$3-$G76+1,FinancialInputs!$168:$168,0)),0)*$J76</f>
        <v>0</v>
      </c>
      <c r="BU76" s="173">
        <f>IFERROR(INDEX(FinancialInputs!$168:$200,MATCH($H76, FinancialInputs!$E$168:$E$200,0),MATCH(BU$3-$G76+1,FinancialInputs!$168:$168,0)),0)*$J76</f>
        <v>0</v>
      </c>
      <c r="BV76" s="173">
        <f>IFERROR(INDEX(FinancialInputs!$168:$200,MATCH($H76, FinancialInputs!$E$168:$E$200,0),MATCH(BV$3-$G76+1,FinancialInputs!$168:$168,0)),0)*$J76</f>
        <v>0</v>
      </c>
      <c r="BW76" s="173">
        <f>IFERROR(INDEX(FinancialInputs!$168:$200,MATCH($H76, FinancialInputs!$E$168:$E$200,0),MATCH(BW$3-$G76+1,FinancialInputs!$168:$168,0)),0)*$J76</f>
        <v>0</v>
      </c>
      <c r="BX76" s="173">
        <f>IFERROR(INDEX(FinancialInputs!$168:$200,MATCH($H76, FinancialInputs!$E$168:$E$200,0),MATCH(BX$3-$G76+1,FinancialInputs!$168:$168,0)),0)*$J76</f>
        <v>0</v>
      </c>
      <c r="BY76" s="173">
        <f>IFERROR(INDEX(FinancialInputs!$168:$200,MATCH($H76, FinancialInputs!$E$168:$E$200,0),MATCH(BY$3-$G76+1,FinancialInputs!$168:$168,0)),0)*$J76</f>
        <v>0</v>
      </c>
      <c r="BZ76" s="173">
        <f>IFERROR(INDEX(FinancialInputs!$168:$200,MATCH($H76, FinancialInputs!$E$168:$E$200,0),MATCH(BZ$3-$G76+1,FinancialInputs!$168:$168,0)),0)*$J76</f>
        <v>0</v>
      </c>
      <c r="CA76" s="173">
        <f>IFERROR(INDEX(FinancialInputs!$168:$200,MATCH($H76, FinancialInputs!$E$168:$E$200,0),MATCH(CA$3-$G76+1,FinancialInputs!$168:$168,0)),0)*$J76</f>
        <v>0</v>
      </c>
      <c r="CB76" s="173">
        <f>IFERROR(INDEX(FinancialInputs!$168:$200,MATCH($H76, FinancialInputs!$E$168:$E$200,0),MATCH(CB$3-$G76+1,FinancialInputs!$168:$168,0)),0)*$J76</f>
        <v>0</v>
      </c>
      <c r="CC76" s="173">
        <f>IFERROR(INDEX(FinancialInputs!$168:$200,MATCH($H76, FinancialInputs!$E$168:$E$200,0),MATCH(CC$3-$G76+1,FinancialInputs!$168:$168,0)),0)*$J76</f>
        <v>0</v>
      </c>
      <c r="CD76" s="173">
        <f>IFERROR(INDEX(FinancialInputs!$168:$200,MATCH($H76, FinancialInputs!$E$168:$E$200,0),MATCH(CD$3-$G76+1,FinancialInputs!$168:$168,0)),0)*$J76</f>
        <v>0</v>
      </c>
      <c r="CE76" s="173">
        <f>IFERROR(INDEX(FinancialInputs!$168:$200,MATCH($H76, FinancialInputs!$E$168:$E$200,0),MATCH(CE$3-$G76+1,FinancialInputs!$168:$168,0)),0)*$J76</f>
        <v>0</v>
      </c>
      <c r="CF76" s="173">
        <f>IFERROR(INDEX(FinancialInputs!$168:$200,MATCH($H76, FinancialInputs!$E$168:$E$200,0),MATCH(CF$3-$G76+1,FinancialInputs!$168:$168,0)),0)*$J76</f>
        <v>0</v>
      </c>
      <c r="CG76" s="173">
        <f>IFERROR(INDEX(FinancialInputs!$168:$200,MATCH($H76, FinancialInputs!$E$168:$E$200,0),MATCH(CG$3-$G76+1,FinancialInputs!$168:$168,0)),0)*$J76</f>
        <v>0</v>
      </c>
      <c r="CH76" s="173">
        <f>IFERROR(INDEX(FinancialInputs!$168:$200,MATCH($H76, FinancialInputs!$E$168:$E$200,0),MATCH(CH$3-$G76+1,FinancialInputs!$168:$168,0)),0)*$J76</f>
        <v>0</v>
      </c>
      <c r="CI76" s="173">
        <f>IFERROR(INDEX(FinancialInputs!$168:$200,MATCH($H76, FinancialInputs!$E$168:$E$200,0),MATCH(CI$3-$G76+1,FinancialInputs!$168:$168,0)),0)*$J76</f>
        <v>0</v>
      </c>
      <c r="CJ76" s="173">
        <f>IFERROR(INDEX(FinancialInputs!$168:$200,MATCH($H76, FinancialInputs!$E$168:$E$200,0),MATCH(CJ$3-$G76+1,FinancialInputs!$168:$168,0)),0)*$J76</f>
        <v>0</v>
      </c>
      <c r="CK76" s="173">
        <f>IFERROR(INDEX(FinancialInputs!$168:$200,MATCH($H76, FinancialInputs!$E$168:$E$200,0),MATCH(CK$3-$G76+1,FinancialInputs!$168:$168,0)),0)*$J76</f>
        <v>0</v>
      </c>
      <c r="CL76" s="173">
        <f>IFERROR(INDEX(FinancialInputs!$168:$200,MATCH($H76, FinancialInputs!$E$168:$E$200,0),MATCH(CL$3-$G76+1,FinancialInputs!$168:$168,0)),0)*$J76</f>
        <v>0</v>
      </c>
      <c r="CM76" s="173">
        <f>IFERROR(INDEX(FinancialInputs!$168:$200,MATCH($H76, FinancialInputs!$E$168:$E$200,0),MATCH(CM$3-$G76+1,FinancialInputs!$168:$168,0)),0)*$J76</f>
        <v>0</v>
      </c>
      <c r="CN76" s="173">
        <f>IFERROR(INDEX(FinancialInputs!$168:$200,MATCH($H76, FinancialInputs!$E$168:$E$200,0),MATCH(CN$3-$G76+1,FinancialInputs!$168:$168,0)),0)*$J76</f>
        <v>0</v>
      </c>
      <c r="CO76" s="173">
        <f>IFERROR(INDEX(FinancialInputs!$168:$200,MATCH($H76, FinancialInputs!$E$168:$E$200,0),MATCH(CO$3-$G76+1,FinancialInputs!$168:$168,0)),0)*$J76</f>
        <v>0</v>
      </c>
      <c r="CP76" s="173">
        <f>IFERROR(INDEX(FinancialInputs!$168:$200,MATCH($H76, FinancialInputs!$E$168:$E$200,0),MATCH(CP$3-$G76+1,FinancialInputs!$168:$168,0)),0)*$J76</f>
        <v>0</v>
      </c>
      <c r="CQ76" s="173">
        <f>IFERROR(INDEX(FinancialInputs!$168:$200,MATCH($H76, FinancialInputs!$E$168:$E$200,0),MATCH(CQ$3-$G76+1,FinancialInputs!$168:$168,0)),0)*$J76</f>
        <v>0</v>
      </c>
      <c r="CR76" s="173">
        <f>IFERROR(INDEX(FinancialInputs!$168:$200,MATCH($H76, FinancialInputs!$E$168:$E$200,0),MATCH(CR$3-$G76+1,FinancialInputs!$168:$168,0)),0)*$J76</f>
        <v>0</v>
      </c>
      <c r="CS76" s="173">
        <f>IFERROR(INDEX(FinancialInputs!$168:$200,MATCH($H76, FinancialInputs!$E$168:$E$200,0),MATCH(CS$3-$G76+1,FinancialInputs!$168:$168,0)),0)*$J76</f>
        <v>0</v>
      </c>
      <c r="CT76" s="173">
        <f>IFERROR(INDEX(FinancialInputs!$168:$200,MATCH($H76, FinancialInputs!$E$168:$E$200,0),MATCH(CT$3-$G76+1,FinancialInputs!$168:$168,0)),0)*$J76</f>
        <v>0</v>
      </c>
      <c r="CU76" s="173">
        <f>IFERROR(INDEX(FinancialInputs!$168:$200,MATCH($H76, FinancialInputs!$E$168:$E$200,0),MATCH(CU$3-$G76+1,FinancialInputs!$168:$168,0)),0)*$J76</f>
        <v>0</v>
      </c>
      <c r="CV76" s="173">
        <f>IFERROR(INDEX(FinancialInputs!$168:$200,MATCH($H76, FinancialInputs!$E$168:$E$200,0),MATCH(CV$3-$G76+1,FinancialInputs!$168:$168,0)),0)*$J76</f>
        <v>0</v>
      </c>
      <c r="CW76" s="135" t="b">
        <f t="shared" si="12"/>
        <v>1</v>
      </c>
      <c r="CX76" s="24"/>
      <c r="CY76" s="24"/>
      <c r="CZ76" s="24"/>
    </row>
    <row r="77" spans="2:104">
      <c r="B77" s="24"/>
      <c r="C77" s="24"/>
      <c r="D77" s="24"/>
      <c r="E77" s="1" t="s">
        <v>547</v>
      </c>
      <c r="F77" s="24"/>
      <c r="G77" s="99" t="e">
        <f t="shared" si="13"/>
        <v>#N/A</v>
      </c>
      <c r="H77" s="1" t="e">
        <f>IF((YEAR(Scenarios!$J$41)+1)&lt;G77,"","SLN"&amp;MIN(YEAR(Scenarios!$J$41)-G77+2,15))</f>
        <v>#NUM!</v>
      </c>
      <c r="I77" s="24"/>
      <c r="J77" s="416" cm="1">
        <f t="array" ref="J77">IFERROR(INDEX(Capitalisation!$192:$192,,MATCH(G77,Expenditure!$3:$3,0)),0)</f>
        <v>0</v>
      </c>
      <c r="K77" s="33"/>
      <c r="L77" s="173">
        <f>IFERROR(INDEX(FinancialInputs!$168:$200,MATCH($H77, FinancialInputs!$E$168:$E$200,0),MATCH(L$3-$G77+1,FinancialInputs!$168:$168,0)),0)*$J77</f>
        <v>0</v>
      </c>
      <c r="M77" s="173">
        <f>IFERROR(INDEX(FinancialInputs!$168:$200,MATCH($H77, FinancialInputs!$E$168:$E$200,0),MATCH(M$3-$G77+1,FinancialInputs!$168:$168,0)),0)*$J77</f>
        <v>0</v>
      </c>
      <c r="N77" s="173">
        <f>IFERROR(INDEX(FinancialInputs!$168:$200,MATCH($H77, FinancialInputs!$E$168:$E$200,0),MATCH(N$3-$G77+1,FinancialInputs!$168:$168,0)),0)*$J77</f>
        <v>0</v>
      </c>
      <c r="O77" s="173">
        <f>IFERROR(INDEX(FinancialInputs!$168:$200,MATCH($H77, FinancialInputs!$E$168:$E$200,0),MATCH(O$3-$G77+1,FinancialInputs!$168:$168,0)),0)*$J77</f>
        <v>0</v>
      </c>
      <c r="P77" s="173">
        <f>IFERROR(INDEX(FinancialInputs!$168:$200,MATCH($H77, FinancialInputs!$E$168:$E$200,0),MATCH(P$3-$G77+1,FinancialInputs!$168:$168,0)),0)*$J77</f>
        <v>0</v>
      </c>
      <c r="Q77" s="173">
        <f>IFERROR(INDEX(FinancialInputs!$168:$200,MATCH($H77, FinancialInputs!$E$168:$E$200,0),MATCH(Q$3-$G77+1,FinancialInputs!$168:$168,0)),0)*$J77</f>
        <v>0</v>
      </c>
      <c r="R77" s="173">
        <f>IFERROR(INDEX(FinancialInputs!$168:$200,MATCH($H77, FinancialInputs!$E$168:$E$200,0),MATCH(R$3-$G77+1,FinancialInputs!$168:$168,0)),0)*$J77</f>
        <v>0</v>
      </c>
      <c r="S77" s="173">
        <f>IFERROR(INDEX(FinancialInputs!$168:$200,MATCH($H77, FinancialInputs!$E$168:$E$200,0),MATCH(S$3-$G77+1,FinancialInputs!$168:$168,0)),0)*$J77</f>
        <v>0</v>
      </c>
      <c r="T77" s="173">
        <f>IFERROR(INDEX(FinancialInputs!$168:$200,MATCH($H77, FinancialInputs!$E$168:$E$200,0),MATCH(T$3-$G77+1,FinancialInputs!$168:$168,0)),0)*$J77</f>
        <v>0</v>
      </c>
      <c r="U77" s="173">
        <f>IFERROR(INDEX(FinancialInputs!$168:$200,MATCH($H77, FinancialInputs!$E$168:$E$200,0),MATCH(U$3-$G77+1,FinancialInputs!$168:$168,0)),0)*$J77</f>
        <v>0</v>
      </c>
      <c r="V77" s="173">
        <f>IFERROR(INDEX(FinancialInputs!$168:$200,MATCH($H77, FinancialInputs!$E$168:$E$200,0),MATCH(V$3-$G77+1,FinancialInputs!$168:$168,0)),0)*$J77</f>
        <v>0</v>
      </c>
      <c r="W77" s="173">
        <f>IFERROR(INDEX(FinancialInputs!$168:$200,MATCH($H77, FinancialInputs!$E$168:$E$200,0),MATCH(W$3-$G77+1,FinancialInputs!$168:$168,0)),0)*$J77</f>
        <v>0</v>
      </c>
      <c r="X77" s="173">
        <f>IFERROR(INDEX(FinancialInputs!$168:$200,MATCH($H77, FinancialInputs!$E$168:$E$200,0),MATCH(X$3-$G77+1,FinancialInputs!$168:$168,0)),0)*$J77</f>
        <v>0</v>
      </c>
      <c r="Y77" s="173">
        <f>IFERROR(INDEX(FinancialInputs!$168:$200,MATCH($H77, FinancialInputs!$E$168:$E$200,0),MATCH(Y$3-$G77+1,FinancialInputs!$168:$168,0)),0)*$J77</f>
        <v>0</v>
      </c>
      <c r="Z77" s="173">
        <f>IFERROR(INDEX(FinancialInputs!$168:$200,MATCH($H77, FinancialInputs!$E$168:$E$200,0),MATCH(Z$3-$G77+1,FinancialInputs!$168:$168,0)),0)*$J77</f>
        <v>0</v>
      </c>
      <c r="AA77" s="173">
        <f>IFERROR(INDEX(FinancialInputs!$168:$200,MATCH($H77, FinancialInputs!$E$168:$E$200,0),MATCH(AA$3-$G77+1,FinancialInputs!$168:$168,0)),0)*$J77</f>
        <v>0</v>
      </c>
      <c r="AB77" s="173">
        <f>IFERROR(INDEX(FinancialInputs!$168:$200,MATCH($H77, FinancialInputs!$E$168:$E$200,0),MATCH(AB$3-$G77+1,FinancialInputs!$168:$168,0)),0)*$J77</f>
        <v>0</v>
      </c>
      <c r="AC77" s="173">
        <f>IFERROR(INDEX(FinancialInputs!$168:$200,MATCH($H77, FinancialInputs!$E$168:$E$200,0),MATCH(AC$3-$G77+1,FinancialInputs!$168:$168,0)),0)*$J77</f>
        <v>0</v>
      </c>
      <c r="AD77" s="173">
        <f>IFERROR(INDEX(FinancialInputs!$168:$200,MATCH($H77, FinancialInputs!$E$168:$E$200,0),MATCH(AD$3-$G77+1,FinancialInputs!$168:$168,0)),0)*$J77</f>
        <v>0</v>
      </c>
      <c r="AE77" s="173">
        <f>IFERROR(INDEX(FinancialInputs!$168:$200,MATCH($H77, FinancialInputs!$E$168:$E$200,0),MATCH(AE$3-$G77+1,FinancialInputs!$168:$168,0)),0)*$J77</f>
        <v>0</v>
      </c>
      <c r="AF77" s="173">
        <f>IFERROR(INDEX(FinancialInputs!$168:$200,MATCH($H77, FinancialInputs!$E$168:$E$200,0),MATCH(AF$3-$G77+1,FinancialInputs!$168:$168,0)),0)*$J77</f>
        <v>0</v>
      </c>
      <c r="AG77" s="173">
        <f>IFERROR(INDEX(FinancialInputs!$168:$200,MATCH($H77, FinancialInputs!$E$168:$E$200,0),MATCH(AG$3-$G77+1,FinancialInputs!$168:$168,0)),0)*$J77</f>
        <v>0</v>
      </c>
      <c r="AH77" s="173">
        <f>IFERROR(INDEX(FinancialInputs!$168:$200,MATCH($H77, FinancialInputs!$E$168:$E$200,0),MATCH(AH$3-$G77+1,FinancialInputs!$168:$168,0)),0)*$J77</f>
        <v>0</v>
      </c>
      <c r="AI77" s="173">
        <f>IFERROR(INDEX(FinancialInputs!$168:$200,MATCH($H77, FinancialInputs!$E$168:$E$200,0),MATCH(AI$3-$G77+1,FinancialInputs!$168:$168,0)),0)*$J77</f>
        <v>0</v>
      </c>
      <c r="AJ77" s="173">
        <f>IFERROR(INDEX(FinancialInputs!$168:$200,MATCH($H77, FinancialInputs!$E$168:$E$200,0),MATCH(AJ$3-$G77+1,FinancialInputs!$168:$168,0)),0)*$J77</f>
        <v>0</v>
      </c>
      <c r="AK77" s="173">
        <f>IFERROR(INDEX(FinancialInputs!$168:$200,MATCH($H77, FinancialInputs!$E$168:$E$200,0),MATCH(AK$3-$G77+1,FinancialInputs!$168:$168,0)),0)*$J77</f>
        <v>0</v>
      </c>
      <c r="AL77" s="173">
        <f>IFERROR(INDEX(FinancialInputs!$168:$200,MATCH($H77, FinancialInputs!$E$168:$E$200,0),MATCH(AL$3-$G77+1,FinancialInputs!$168:$168,0)),0)*$J77</f>
        <v>0</v>
      </c>
      <c r="AM77" s="173">
        <f>IFERROR(INDEX(FinancialInputs!$168:$200,MATCH($H77, FinancialInputs!$E$168:$E$200,0),MATCH(AM$3-$G77+1,FinancialInputs!$168:$168,0)),0)*$J77</f>
        <v>0</v>
      </c>
      <c r="AN77" s="173">
        <f>IFERROR(INDEX(FinancialInputs!$168:$200,MATCH($H77, FinancialInputs!$E$168:$E$200,0),MATCH(AN$3-$G77+1,FinancialInputs!$168:$168,0)),0)*$J77</f>
        <v>0</v>
      </c>
      <c r="AO77" s="173">
        <f>IFERROR(INDEX(FinancialInputs!$168:$200,MATCH($H77, FinancialInputs!$E$168:$E$200,0),MATCH(AO$3-$G77+1,FinancialInputs!$168:$168,0)),0)*$J77</f>
        <v>0</v>
      </c>
      <c r="AP77" s="173">
        <f>IFERROR(INDEX(FinancialInputs!$168:$200,MATCH($H77, FinancialInputs!$E$168:$E$200,0),MATCH(AP$3-$G77+1,FinancialInputs!$168:$168,0)),0)*$J77</f>
        <v>0</v>
      </c>
      <c r="AQ77" s="173">
        <f>IFERROR(INDEX(FinancialInputs!$168:$200,MATCH($H77, FinancialInputs!$E$168:$E$200,0),MATCH(AQ$3-$G77+1,FinancialInputs!$168:$168,0)),0)*$J77</f>
        <v>0</v>
      </c>
      <c r="AR77" s="173">
        <f>IFERROR(INDEX(FinancialInputs!$168:$200,MATCH($H77, FinancialInputs!$E$168:$E$200,0),MATCH(AR$3-$G77+1,FinancialInputs!$168:$168,0)),0)*$J77</f>
        <v>0</v>
      </c>
      <c r="AS77" s="173">
        <f>IFERROR(INDEX(FinancialInputs!$168:$200,MATCH($H77, FinancialInputs!$E$168:$E$200,0),MATCH(AS$3-$G77+1,FinancialInputs!$168:$168,0)),0)*$J77</f>
        <v>0</v>
      </c>
      <c r="AT77" s="173">
        <f>IFERROR(INDEX(FinancialInputs!$168:$200,MATCH($H77, FinancialInputs!$E$168:$E$200,0),MATCH(AT$3-$G77+1,FinancialInputs!$168:$168,0)),0)*$J77</f>
        <v>0</v>
      </c>
      <c r="AU77" s="173">
        <f>IFERROR(INDEX(FinancialInputs!$168:$200,MATCH($H77, FinancialInputs!$E$168:$E$200,0),MATCH(AU$3-$G77+1,FinancialInputs!$168:$168,0)),0)*$J77</f>
        <v>0</v>
      </c>
      <c r="AV77" s="173">
        <f>IFERROR(INDEX(FinancialInputs!$168:$200,MATCH($H77, FinancialInputs!$E$168:$E$200,0),MATCH(AV$3-$G77+1,FinancialInputs!$168:$168,0)),0)*$J77</f>
        <v>0</v>
      </c>
      <c r="AW77" s="173">
        <f>IFERROR(INDEX(FinancialInputs!$168:$200,MATCH($H77, FinancialInputs!$E$168:$E$200,0),MATCH(AW$3-$G77+1,FinancialInputs!$168:$168,0)),0)*$J77</f>
        <v>0</v>
      </c>
      <c r="AX77" s="173">
        <f>IFERROR(INDEX(FinancialInputs!$168:$200,MATCH($H77, FinancialInputs!$E$168:$E$200,0),MATCH(AX$3-$G77+1,FinancialInputs!$168:$168,0)),0)*$J77</f>
        <v>0</v>
      </c>
      <c r="AY77" s="173">
        <f>IFERROR(INDEX(FinancialInputs!$168:$200,MATCH($H77, FinancialInputs!$E$168:$E$200,0),MATCH(AY$3-$G77+1,FinancialInputs!$168:$168,0)),0)*$J77</f>
        <v>0</v>
      </c>
      <c r="AZ77" s="173">
        <f>IFERROR(INDEX(FinancialInputs!$168:$200,MATCH($H77, FinancialInputs!$E$168:$E$200,0),MATCH(AZ$3-$G77+1,FinancialInputs!$168:$168,0)),0)*$J77</f>
        <v>0</v>
      </c>
      <c r="BA77" s="173">
        <f>IFERROR(INDEX(FinancialInputs!$168:$200,MATCH($H77, FinancialInputs!$E$168:$E$200,0),MATCH(BA$3-$G77+1,FinancialInputs!$168:$168,0)),0)*$J77</f>
        <v>0</v>
      </c>
      <c r="BB77" s="173">
        <f>IFERROR(INDEX(FinancialInputs!$168:$200,MATCH($H77, FinancialInputs!$E$168:$E$200,0),MATCH(BB$3-$G77+1,FinancialInputs!$168:$168,0)),0)*$J77</f>
        <v>0</v>
      </c>
      <c r="BC77" s="173">
        <f>IFERROR(INDEX(FinancialInputs!$168:$200,MATCH($H77, FinancialInputs!$E$168:$E$200,0),MATCH(BC$3-$G77+1,FinancialInputs!$168:$168,0)),0)*$J77</f>
        <v>0</v>
      </c>
      <c r="BD77" s="173">
        <f>IFERROR(INDEX(FinancialInputs!$168:$200,MATCH($H77, FinancialInputs!$E$168:$E$200,0),MATCH(BD$3-$G77+1,FinancialInputs!$168:$168,0)),0)*$J77</f>
        <v>0</v>
      </c>
      <c r="BE77" s="173">
        <f>IFERROR(INDEX(FinancialInputs!$168:$200,MATCH($H77, FinancialInputs!$E$168:$E$200,0),MATCH(BE$3-$G77+1,FinancialInputs!$168:$168,0)),0)*$J77</f>
        <v>0</v>
      </c>
      <c r="BF77" s="173">
        <f>IFERROR(INDEX(FinancialInputs!$168:$200,MATCH($H77, FinancialInputs!$E$168:$E$200,0),MATCH(BF$3-$G77+1,FinancialInputs!$168:$168,0)),0)*$J77</f>
        <v>0</v>
      </c>
      <c r="BG77" s="173">
        <f>IFERROR(INDEX(FinancialInputs!$168:$200,MATCH($H77, FinancialInputs!$E$168:$E$200,0),MATCH(BG$3-$G77+1,FinancialInputs!$168:$168,0)),0)*$J77</f>
        <v>0</v>
      </c>
      <c r="BH77" s="173">
        <f>IFERROR(INDEX(FinancialInputs!$168:$200,MATCH($H77, FinancialInputs!$E$168:$E$200,0),MATCH(BH$3-$G77+1,FinancialInputs!$168:$168,0)),0)*$J77</f>
        <v>0</v>
      </c>
      <c r="BI77" s="173">
        <f>IFERROR(INDEX(FinancialInputs!$168:$200,MATCH($H77, FinancialInputs!$E$168:$E$200,0),MATCH(BI$3-$G77+1,FinancialInputs!$168:$168,0)),0)*$J77</f>
        <v>0</v>
      </c>
      <c r="BJ77" s="173">
        <f>IFERROR(INDEX(FinancialInputs!$168:$200,MATCH($H77, FinancialInputs!$E$168:$E$200,0),MATCH(BJ$3-$G77+1,FinancialInputs!$168:$168,0)),0)*$J77</f>
        <v>0</v>
      </c>
      <c r="BK77" s="173">
        <f>IFERROR(INDEX(FinancialInputs!$168:$200,MATCH($H77, FinancialInputs!$E$168:$E$200,0),MATCH(BK$3-$G77+1,FinancialInputs!$168:$168,0)),0)*$J77</f>
        <v>0</v>
      </c>
      <c r="BL77" s="173">
        <f>IFERROR(INDEX(FinancialInputs!$168:$200,MATCH($H77, FinancialInputs!$E$168:$E$200,0),MATCH(BL$3-$G77+1,FinancialInputs!$168:$168,0)),0)*$J77</f>
        <v>0</v>
      </c>
      <c r="BM77" s="173">
        <f>IFERROR(INDEX(FinancialInputs!$168:$200,MATCH($H77, FinancialInputs!$E$168:$E$200,0),MATCH(BM$3-$G77+1,FinancialInputs!$168:$168,0)),0)*$J77</f>
        <v>0</v>
      </c>
      <c r="BN77" s="173">
        <f>IFERROR(INDEX(FinancialInputs!$168:$200,MATCH($H77, FinancialInputs!$E$168:$E$200,0),MATCH(BN$3-$G77+1,FinancialInputs!$168:$168,0)),0)*$J77</f>
        <v>0</v>
      </c>
      <c r="BO77" s="173">
        <f>IFERROR(INDEX(FinancialInputs!$168:$200,MATCH($H77, FinancialInputs!$E$168:$E$200,0),MATCH(BO$3-$G77+1,FinancialInputs!$168:$168,0)),0)*$J77</f>
        <v>0</v>
      </c>
      <c r="BP77" s="173">
        <f>IFERROR(INDEX(FinancialInputs!$168:$200,MATCH($H77, FinancialInputs!$E$168:$E$200,0),MATCH(BP$3-$G77+1,FinancialInputs!$168:$168,0)),0)*$J77</f>
        <v>0</v>
      </c>
      <c r="BQ77" s="173">
        <f>IFERROR(INDEX(FinancialInputs!$168:$200,MATCH($H77, FinancialInputs!$E$168:$E$200,0),MATCH(BQ$3-$G77+1,FinancialInputs!$168:$168,0)),0)*$J77</f>
        <v>0</v>
      </c>
      <c r="BR77" s="173">
        <f>IFERROR(INDEX(FinancialInputs!$168:$200,MATCH($H77, FinancialInputs!$E$168:$E$200,0),MATCH(BR$3-$G77+1,FinancialInputs!$168:$168,0)),0)*$J77</f>
        <v>0</v>
      </c>
      <c r="BS77" s="173">
        <f>IFERROR(INDEX(FinancialInputs!$168:$200,MATCH($H77, FinancialInputs!$E$168:$E$200,0),MATCH(BS$3-$G77+1,FinancialInputs!$168:$168,0)),0)*$J77</f>
        <v>0</v>
      </c>
      <c r="BT77" s="173">
        <f>IFERROR(INDEX(FinancialInputs!$168:$200,MATCH($H77, FinancialInputs!$E$168:$E$200,0),MATCH(BT$3-$G77+1,FinancialInputs!$168:$168,0)),0)*$J77</f>
        <v>0</v>
      </c>
      <c r="BU77" s="173">
        <f>IFERROR(INDEX(FinancialInputs!$168:$200,MATCH($H77, FinancialInputs!$E$168:$E$200,0),MATCH(BU$3-$G77+1,FinancialInputs!$168:$168,0)),0)*$J77</f>
        <v>0</v>
      </c>
      <c r="BV77" s="173">
        <f>IFERROR(INDEX(FinancialInputs!$168:$200,MATCH($H77, FinancialInputs!$E$168:$E$200,0),MATCH(BV$3-$G77+1,FinancialInputs!$168:$168,0)),0)*$J77</f>
        <v>0</v>
      </c>
      <c r="BW77" s="173">
        <f>IFERROR(INDEX(FinancialInputs!$168:$200,MATCH($H77, FinancialInputs!$E$168:$E$200,0),MATCH(BW$3-$G77+1,FinancialInputs!$168:$168,0)),0)*$J77</f>
        <v>0</v>
      </c>
      <c r="BX77" s="173">
        <f>IFERROR(INDEX(FinancialInputs!$168:$200,MATCH($H77, FinancialInputs!$E$168:$E$200,0),MATCH(BX$3-$G77+1,FinancialInputs!$168:$168,0)),0)*$J77</f>
        <v>0</v>
      </c>
      <c r="BY77" s="173">
        <f>IFERROR(INDEX(FinancialInputs!$168:$200,MATCH($H77, FinancialInputs!$E$168:$E$200,0),MATCH(BY$3-$G77+1,FinancialInputs!$168:$168,0)),0)*$J77</f>
        <v>0</v>
      </c>
      <c r="BZ77" s="173">
        <f>IFERROR(INDEX(FinancialInputs!$168:$200,MATCH($H77, FinancialInputs!$E$168:$E$200,0),MATCH(BZ$3-$G77+1,FinancialInputs!$168:$168,0)),0)*$J77</f>
        <v>0</v>
      </c>
      <c r="CA77" s="173">
        <f>IFERROR(INDEX(FinancialInputs!$168:$200,MATCH($H77, FinancialInputs!$E$168:$E$200,0),MATCH(CA$3-$G77+1,FinancialInputs!$168:$168,0)),0)*$J77</f>
        <v>0</v>
      </c>
      <c r="CB77" s="173">
        <f>IFERROR(INDEX(FinancialInputs!$168:$200,MATCH($H77, FinancialInputs!$E$168:$E$200,0),MATCH(CB$3-$G77+1,FinancialInputs!$168:$168,0)),0)*$J77</f>
        <v>0</v>
      </c>
      <c r="CC77" s="173">
        <f>IFERROR(INDEX(FinancialInputs!$168:$200,MATCH($H77, FinancialInputs!$E$168:$E$200,0),MATCH(CC$3-$G77+1,FinancialInputs!$168:$168,0)),0)*$J77</f>
        <v>0</v>
      </c>
      <c r="CD77" s="173">
        <f>IFERROR(INDEX(FinancialInputs!$168:$200,MATCH($H77, FinancialInputs!$E$168:$E$200,0),MATCH(CD$3-$G77+1,FinancialInputs!$168:$168,0)),0)*$J77</f>
        <v>0</v>
      </c>
      <c r="CE77" s="173">
        <f>IFERROR(INDEX(FinancialInputs!$168:$200,MATCH($H77, FinancialInputs!$E$168:$E$200,0),MATCH(CE$3-$G77+1,FinancialInputs!$168:$168,0)),0)*$J77</f>
        <v>0</v>
      </c>
      <c r="CF77" s="173">
        <f>IFERROR(INDEX(FinancialInputs!$168:$200,MATCH($H77, FinancialInputs!$E$168:$E$200,0),MATCH(CF$3-$G77+1,FinancialInputs!$168:$168,0)),0)*$J77</f>
        <v>0</v>
      </c>
      <c r="CG77" s="173">
        <f>IFERROR(INDEX(FinancialInputs!$168:$200,MATCH($H77, FinancialInputs!$E$168:$E$200,0),MATCH(CG$3-$G77+1,FinancialInputs!$168:$168,0)),0)*$J77</f>
        <v>0</v>
      </c>
      <c r="CH77" s="173">
        <f>IFERROR(INDEX(FinancialInputs!$168:$200,MATCH($H77, FinancialInputs!$E$168:$E$200,0),MATCH(CH$3-$G77+1,FinancialInputs!$168:$168,0)),0)*$J77</f>
        <v>0</v>
      </c>
      <c r="CI77" s="173">
        <f>IFERROR(INDEX(FinancialInputs!$168:$200,MATCH($H77, FinancialInputs!$E$168:$E$200,0),MATCH(CI$3-$G77+1,FinancialInputs!$168:$168,0)),0)*$J77</f>
        <v>0</v>
      </c>
      <c r="CJ77" s="173">
        <f>IFERROR(INDEX(FinancialInputs!$168:$200,MATCH($H77, FinancialInputs!$E$168:$E$200,0),MATCH(CJ$3-$G77+1,FinancialInputs!$168:$168,0)),0)*$J77</f>
        <v>0</v>
      </c>
      <c r="CK77" s="173">
        <f>IFERROR(INDEX(FinancialInputs!$168:$200,MATCH($H77, FinancialInputs!$E$168:$E$200,0),MATCH(CK$3-$G77+1,FinancialInputs!$168:$168,0)),0)*$J77</f>
        <v>0</v>
      </c>
      <c r="CL77" s="173">
        <f>IFERROR(INDEX(FinancialInputs!$168:$200,MATCH($H77, FinancialInputs!$E$168:$E$200,0),MATCH(CL$3-$G77+1,FinancialInputs!$168:$168,0)),0)*$J77</f>
        <v>0</v>
      </c>
      <c r="CM77" s="173">
        <f>IFERROR(INDEX(FinancialInputs!$168:$200,MATCH($H77, FinancialInputs!$E$168:$E$200,0),MATCH(CM$3-$G77+1,FinancialInputs!$168:$168,0)),0)*$J77</f>
        <v>0</v>
      </c>
      <c r="CN77" s="173">
        <f>IFERROR(INDEX(FinancialInputs!$168:$200,MATCH($H77, FinancialInputs!$E$168:$E$200,0),MATCH(CN$3-$G77+1,FinancialInputs!$168:$168,0)),0)*$J77</f>
        <v>0</v>
      </c>
      <c r="CO77" s="173">
        <f>IFERROR(INDEX(FinancialInputs!$168:$200,MATCH($H77, FinancialInputs!$E$168:$E$200,0),MATCH(CO$3-$G77+1,FinancialInputs!$168:$168,0)),0)*$J77</f>
        <v>0</v>
      </c>
      <c r="CP77" s="173">
        <f>IFERROR(INDEX(FinancialInputs!$168:$200,MATCH($H77, FinancialInputs!$E$168:$E$200,0),MATCH(CP$3-$G77+1,FinancialInputs!$168:$168,0)),0)*$J77</f>
        <v>0</v>
      </c>
      <c r="CQ77" s="173">
        <f>IFERROR(INDEX(FinancialInputs!$168:$200,MATCH($H77, FinancialInputs!$E$168:$E$200,0),MATCH(CQ$3-$G77+1,FinancialInputs!$168:$168,0)),0)*$J77</f>
        <v>0</v>
      </c>
      <c r="CR77" s="173">
        <f>IFERROR(INDEX(FinancialInputs!$168:$200,MATCH($H77, FinancialInputs!$E$168:$E$200,0),MATCH(CR$3-$G77+1,FinancialInputs!$168:$168,0)),0)*$J77</f>
        <v>0</v>
      </c>
      <c r="CS77" s="173">
        <f>IFERROR(INDEX(FinancialInputs!$168:$200,MATCH($H77, FinancialInputs!$E$168:$E$200,0),MATCH(CS$3-$G77+1,FinancialInputs!$168:$168,0)),0)*$J77</f>
        <v>0</v>
      </c>
      <c r="CT77" s="173">
        <f>IFERROR(INDEX(FinancialInputs!$168:$200,MATCH($H77, FinancialInputs!$E$168:$E$200,0),MATCH(CT$3-$G77+1,FinancialInputs!$168:$168,0)),0)*$J77</f>
        <v>0</v>
      </c>
      <c r="CU77" s="173">
        <f>IFERROR(INDEX(FinancialInputs!$168:$200,MATCH($H77, FinancialInputs!$E$168:$E$200,0),MATCH(CU$3-$G77+1,FinancialInputs!$168:$168,0)),0)*$J77</f>
        <v>0</v>
      </c>
      <c r="CV77" s="173">
        <f>IFERROR(INDEX(FinancialInputs!$168:$200,MATCH($H77, FinancialInputs!$E$168:$E$200,0),MATCH(CV$3-$G77+1,FinancialInputs!$168:$168,0)),0)*$J77</f>
        <v>0</v>
      </c>
      <c r="CW77" s="135" t="b">
        <f t="shared" si="12"/>
        <v>1</v>
      </c>
      <c r="CX77" s="24"/>
      <c r="CY77" s="24"/>
      <c r="CZ77" s="24"/>
    </row>
    <row r="78" spans="2:104">
      <c r="B78" s="24"/>
      <c r="C78" s="24"/>
      <c r="D78" s="24"/>
      <c r="E78" s="1" t="s">
        <v>547</v>
      </c>
      <c r="F78" s="24"/>
      <c r="G78" s="99" t="e">
        <f t="shared" si="13"/>
        <v>#N/A</v>
      </c>
      <c r="H78" s="1" t="e">
        <f>IF((YEAR(Scenarios!$J$41)+1)&lt;G78,"","SLN"&amp;MIN(YEAR(Scenarios!$J$41)-G78+2,15))</f>
        <v>#NUM!</v>
      </c>
      <c r="I78" s="24"/>
      <c r="J78" s="416" cm="1">
        <f t="array" ref="J78">IFERROR(INDEX(Capitalisation!$192:$192,,MATCH(G78,Expenditure!$3:$3,0)),0)</f>
        <v>0</v>
      </c>
      <c r="K78" s="33"/>
      <c r="L78" s="173">
        <f>IFERROR(INDEX(FinancialInputs!$168:$200,MATCH($H78, FinancialInputs!$E$168:$E$200,0),MATCH(L$3-$G78+1,FinancialInputs!$168:$168,0)),0)*$J78</f>
        <v>0</v>
      </c>
      <c r="M78" s="173">
        <f>IFERROR(INDEX(FinancialInputs!$168:$200,MATCH($H78, FinancialInputs!$E$168:$E$200,0),MATCH(M$3-$G78+1,FinancialInputs!$168:$168,0)),0)*$J78</f>
        <v>0</v>
      </c>
      <c r="N78" s="173">
        <f>IFERROR(INDEX(FinancialInputs!$168:$200,MATCH($H78, FinancialInputs!$E$168:$E$200,0),MATCH(N$3-$G78+1,FinancialInputs!$168:$168,0)),0)*$J78</f>
        <v>0</v>
      </c>
      <c r="O78" s="173">
        <f>IFERROR(INDEX(FinancialInputs!$168:$200,MATCH($H78, FinancialInputs!$E$168:$E$200,0),MATCH(O$3-$G78+1,FinancialInputs!$168:$168,0)),0)*$J78</f>
        <v>0</v>
      </c>
      <c r="P78" s="173">
        <f>IFERROR(INDEX(FinancialInputs!$168:$200,MATCH($H78, FinancialInputs!$E$168:$E$200,0),MATCH(P$3-$G78+1,FinancialInputs!$168:$168,0)),0)*$J78</f>
        <v>0</v>
      </c>
      <c r="Q78" s="173">
        <f>IFERROR(INDEX(FinancialInputs!$168:$200,MATCH($H78, FinancialInputs!$E$168:$E$200,0),MATCH(Q$3-$G78+1,FinancialInputs!$168:$168,0)),0)*$J78</f>
        <v>0</v>
      </c>
      <c r="R78" s="173">
        <f>IFERROR(INDEX(FinancialInputs!$168:$200,MATCH($H78, FinancialInputs!$E$168:$E$200,0),MATCH(R$3-$G78+1,FinancialInputs!$168:$168,0)),0)*$J78</f>
        <v>0</v>
      </c>
      <c r="S78" s="173">
        <f>IFERROR(INDEX(FinancialInputs!$168:$200,MATCH($H78, FinancialInputs!$E$168:$E$200,0),MATCH(S$3-$G78+1,FinancialInputs!$168:$168,0)),0)*$J78</f>
        <v>0</v>
      </c>
      <c r="T78" s="173">
        <f>IFERROR(INDEX(FinancialInputs!$168:$200,MATCH($H78, FinancialInputs!$E$168:$E$200,0),MATCH(T$3-$G78+1,FinancialInputs!$168:$168,0)),0)*$J78</f>
        <v>0</v>
      </c>
      <c r="U78" s="173">
        <f>IFERROR(INDEX(FinancialInputs!$168:$200,MATCH($H78, FinancialInputs!$E$168:$E$200,0),MATCH(U$3-$G78+1,FinancialInputs!$168:$168,0)),0)*$J78</f>
        <v>0</v>
      </c>
      <c r="V78" s="173">
        <f>IFERROR(INDEX(FinancialInputs!$168:$200,MATCH($H78, FinancialInputs!$E$168:$E$200,0),MATCH(V$3-$G78+1,FinancialInputs!$168:$168,0)),0)*$J78</f>
        <v>0</v>
      </c>
      <c r="W78" s="173">
        <f>IFERROR(INDEX(FinancialInputs!$168:$200,MATCH($H78, FinancialInputs!$E$168:$E$200,0),MATCH(W$3-$G78+1,FinancialInputs!$168:$168,0)),0)*$J78</f>
        <v>0</v>
      </c>
      <c r="X78" s="173">
        <f>IFERROR(INDEX(FinancialInputs!$168:$200,MATCH($H78, FinancialInputs!$E$168:$E$200,0),MATCH(X$3-$G78+1,FinancialInputs!$168:$168,0)),0)*$J78</f>
        <v>0</v>
      </c>
      <c r="Y78" s="173">
        <f>IFERROR(INDEX(FinancialInputs!$168:$200,MATCH($H78, FinancialInputs!$E$168:$E$200,0),MATCH(Y$3-$G78+1,FinancialInputs!$168:$168,0)),0)*$J78</f>
        <v>0</v>
      </c>
      <c r="Z78" s="173">
        <f>IFERROR(INDEX(FinancialInputs!$168:$200,MATCH($H78, FinancialInputs!$E$168:$E$200,0),MATCH(Z$3-$G78+1,FinancialInputs!$168:$168,0)),0)*$J78</f>
        <v>0</v>
      </c>
      <c r="AA78" s="173">
        <f>IFERROR(INDEX(FinancialInputs!$168:$200,MATCH($H78, FinancialInputs!$E$168:$E$200,0),MATCH(AA$3-$G78+1,FinancialInputs!$168:$168,0)),0)*$J78</f>
        <v>0</v>
      </c>
      <c r="AB78" s="173">
        <f>IFERROR(INDEX(FinancialInputs!$168:$200,MATCH($H78, FinancialInputs!$E$168:$E$200,0),MATCH(AB$3-$G78+1,FinancialInputs!$168:$168,0)),0)*$J78</f>
        <v>0</v>
      </c>
      <c r="AC78" s="173">
        <f>IFERROR(INDEX(FinancialInputs!$168:$200,MATCH($H78, FinancialInputs!$E$168:$E$200,0),MATCH(AC$3-$G78+1,FinancialInputs!$168:$168,0)),0)*$J78</f>
        <v>0</v>
      </c>
      <c r="AD78" s="173">
        <f>IFERROR(INDEX(FinancialInputs!$168:$200,MATCH($H78, FinancialInputs!$E$168:$E$200,0),MATCH(AD$3-$G78+1,FinancialInputs!$168:$168,0)),0)*$J78</f>
        <v>0</v>
      </c>
      <c r="AE78" s="173">
        <f>IFERROR(INDEX(FinancialInputs!$168:$200,MATCH($H78, FinancialInputs!$E$168:$E$200,0),MATCH(AE$3-$G78+1,FinancialInputs!$168:$168,0)),0)*$J78</f>
        <v>0</v>
      </c>
      <c r="AF78" s="173">
        <f>IFERROR(INDEX(FinancialInputs!$168:$200,MATCH($H78, FinancialInputs!$E$168:$E$200,0),MATCH(AF$3-$G78+1,FinancialInputs!$168:$168,0)),0)*$J78</f>
        <v>0</v>
      </c>
      <c r="AG78" s="173">
        <f>IFERROR(INDEX(FinancialInputs!$168:$200,MATCH($H78, FinancialInputs!$E$168:$E$200,0),MATCH(AG$3-$G78+1,FinancialInputs!$168:$168,0)),0)*$J78</f>
        <v>0</v>
      </c>
      <c r="AH78" s="173">
        <f>IFERROR(INDEX(FinancialInputs!$168:$200,MATCH($H78, FinancialInputs!$E$168:$E$200,0),MATCH(AH$3-$G78+1,FinancialInputs!$168:$168,0)),0)*$J78</f>
        <v>0</v>
      </c>
      <c r="AI78" s="173">
        <f>IFERROR(INDEX(FinancialInputs!$168:$200,MATCH($H78, FinancialInputs!$E$168:$E$200,0),MATCH(AI$3-$G78+1,FinancialInputs!$168:$168,0)),0)*$J78</f>
        <v>0</v>
      </c>
      <c r="AJ78" s="173">
        <f>IFERROR(INDEX(FinancialInputs!$168:$200,MATCH($H78, FinancialInputs!$E$168:$E$200,0),MATCH(AJ$3-$G78+1,FinancialInputs!$168:$168,0)),0)*$J78</f>
        <v>0</v>
      </c>
      <c r="AK78" s="173">
        <f>IFERROR(INDEX(FinancialInputs!$168:$200,MATCH($H78, FinancialInputs!$E$168:$E$200,0),MATCH(AK$3-$G78+1,FinancialInputs!$168:$168,0)),0)*$J78</f>
        <v>0</v>
      </c>
      <c r="AL78" s="173">
        <f>IFERROR(INDEX(FinancialInputs!$168:$200,MATCH($H78, FinancialInputs!$E$168:$E$200,0),MATCH(AL$3-$G78+1,FinancialInputs!$168:$168,0)),0)*$J78</f>
        <v>0</v>
      </c>
      <c r="AM78" s="173">
        <f>IFERROR(INDEX(FinancialInputs!$168:$200,MATCH($H78, FinancialInputs!$E$168:$E$200,0),MATCH(AM$3-$G78+1,FinancialInputs!$168:$168,0)),0)*$J78</f>
        <v>0</v>
      </c>
      <c r="AN78" s="173">
        <f>IFERROR(INDEX(FinancialInputs!$168:$200,MATCH($H78, FinancialInputs!$E$168:$E$200,0),MATCH(AN$3-$G78+1,FinancialInputs!$168:$168,0)),0)*$J78</f>
        <v>0</v>
      </c>
      <c r="AO78" s="173">
        <f>IFERROR(INDEX(FinancialInputs!$168:$200,MATCH($H78, FinancialInputs!$E$168:$E$200,0),MATCH(AO$3-$G78+1,FinancialInputs!$168:$168,0)),0)*$J78</f>
        <v>0</v>
      </c>
      <c r="AP78" s="173">
        <f>IFERROR(INDEX(FinancialInputs!$168:$200,MATCH($H78, FinancialInputs!$E$168:$E$200,0),MATCH(AP$3-$G78+1,FinancialInputs!$168:$168,0)),0)*$J78</f>
        <v>0</v>
      </c>
      <c r="AQ78" s="173">
        <f>IFERROR(INDEX(FinancialInputs!$168:$200,MATCH($H78, FinancialInputs!$E$168:$E$200,0),MATCH(AQ$3-$G78+1,FinancialInputs!$168:$168,0)),0)*$J78</f>
        <v>0</v>
      </c>
      <c r="AR78" s="173">
        <f>IFERROR(INDEX(FinancialInputs!$168:$200,MATCH($H78, FinancialInputs!$E$168:$E$200,0),MATCH(AR$3-$G78+1,FinancialInputs!$168:$168,0)),0)*$J78</f>
        <v>0</v>
      </c>
      <c r="AS78" s="173">
        <f>IFERROR(INDEX(FinancialInputs!$168:$200,MATCH($H78, FinancialInputs!$E$168:$E$200,0),MATCH(AS$3-$G78+1,FinancialInputs!$168:$168,0)),0)*$J78</f>
        <v>0</v>
      </c>
      <c r="AT78" s="173">
        <f>IFERROR(INDEX(FinancialInputs!$168:$200,MATCH($H78, FinancialInputs!$E$168:$E$200,0),MATCH(AT$3-$G78+1,FinancialInputs!$168:$168,0)),0)*$J78</f>
        <v>0</v>
      </c>
      <c r="AU78" s="173">
        <f>IFERROR(INDEX(FinancialInputs!$168:$200,MATCH($H78, FinancialInputs!$E$168:$E$200,0),MATCH(AU$3-$G78+1,FinancialInputs!$168:$168,0)),0)*$J78</f>
        <v>0</v>
      </c>
      <c r="AV78" s="173">
        <f>IFERROR(INDEX(FinancialInputs!$168:$200,MATCH($H78, FinancialInputs!$E$168:$E$200,0),MATCH(AV$3-$G78+1,FinancialInputs!$168:$168,0)),0)*$J78</f>
        <v>0</v>
      </c>
      <c r="AW78" s="173">
        <f>IFERROR(INDEX(FinancialInputs!$168:$200,MATCH($H78, FinancialInputs!$E$168:$E$200,0),MATCH(AW$3-$G78+1,FinancialInputs!$168:$168,0)),0)*$J78</f>
        <v>0</v>
      </c>
      <c r="AX78" s="173">
        <f>IFERROR(INDEX(FinancialInputs!$168:$200,MATCH($H78, FinancialInputs!$E$168:$E$200,0),MATCH(AX$3-$G78+1,FinancialInputs!$168:$168,0)),0)*$J78</f>
        <v>0</v>
      </c>
      <c r="AY78" s="173">
        <f>IFERROR(INDEX(FinancialInputs!$168:$200,MATCH($H78, FinancialInputs!$E$168:$E$200,0),MATCH(AY$3-$G78+1,FinancialInputs!$168:$168,0)),0)*$J78</f>
        <v>0</v>
      </c>
      <c r="AZ78" s="173">
        <f>IFERROR(INDEX(FinancialInputs!$168:$200,MATCH($H78, FinancialInputs!$E$168:$E$200,0),MATCH(AZ$3-$G78+1,FinancialInputs!$168:$168,0)),0)*$J78</f>
        <v>0</v>
      </c>
      <c r="BA78" s="173">
        <f>IFERROR(INDEX(FinancialInputs!$168:$200,MATCH($H78, FinancialInputs!$E$168:$E$200,0),MATCH(BA$3-$G78+1,FinancialInputs!$168:$168,0)),0)*$J78</f>
        <v>0</v>
      </c>
      <c r="BB78" s="173">
        <f>IFERROR(INDEX(FinancialInputs!$168:$200,MATCH($H78, FinancialInputs!$E$168:$E$200,0),MATCH(BB$3-$G78+1,FinancialInputs!$168:$168,0)),0)*$J78</f>
        <v>0</v>
      </c>
      <c r="BC78" s="173">
        <f>IFERROR(INDEX(FinancialInputs!$168:$200,MATCH($H78, FinancialInputs!$E$168:$E$200,0),MATCH(BC$3-$G78+1,FinancialInputs!$168:$168,0)),0)*$J78</f>
        <v>0</v>
      </c>
      <c r="BD78" s="173">
        <f>IFERROR(INDEX(FinancialInputs!$168:$200,MATCH($H78, FinancialInputs!$E$168:$E$200,0),MATCH(BD$3-$G78+1,FinancialInputs!$168:$168,0)),0)*$J78</f>
        <v>0</v>
      </c>
      <c r="BE78" s="173">
        <f>IFERROR(INDEX(FinancialInputs!$168:$200,MATCH($H78, FinancialInputs!$E$168:$E$200,0),MATCH(BE$3-$G78+1,FinancialInputs!$168:$168,0)),0)*$J78</f>
        <v>0</v>
      </c>
      <c r="BF78" s="173">
        <f>IFERROR(INDEX(FinancialInputs!$168:$200,MATCH($H78, FinancialInputs!$E$168:$E$200,0),MATCH(BF$3-$G78+1,FinancialInputs!$168:$168,0)),0)*$J78</f>
        <v>0</v>
      </c>
      <c r="BG78" s="173">
        <f>IFERROR(INDEX(FinancialInputs!$168:$200,MATCH($H78, FinancialInputs!$E$168:$E$200,0),MATCH(BG$3-$G78+1,FinancialInputs!$168:$168,0)),0)*$J78</f>
        <v>0</v>
      </c>
      <c r="BH78" s="173">
        <f>IFERROR(INDEX(FinancialInputs!$168:$200,MATCH($H78, FinancialInputs!$E$168:$E$200,0),MATCH(BH$3-$G78+1,FinancialInputs!$168:$168,0)),0)*$J78</f>
        <v>0</v>
      </c>
      <c r="BI78" s="173">
        <f>IFERROR(INDEX(FinancialInputs!$168:$200,MATCH($H78, FinancialInputs!$E$168:$E$200,0),MATCH(BI$3-$G78+1,FinancialInputs!$168:$168,0)),0)*$J78</f>
        <v>0</v>
      </c>
      <c r="BJ78" s="173">
        <f>IFERROR(INDEX(FinancialInputs!$168:$200,MATCH($H78, FinancialInputs!$E$168:$E$200,0),MATCH(BJ$3-$G78+1,FinancialInputs!$168:$168,0)),0)*$J78</f>
        <v>0</v>
      </c>
      <c r="BK78" s="173">
        <f>IFERROR(INDEX(FinancialInputs!$168:$200,MATCH($H78, FinancialInputs!$E$168:$E$200,0),MATCH(BK$3-$G78+1,FinancialInputs!$168:$168,0)),0)*$J78</f>
        <v>0</v>
      </c>
      <c r="BL78" s="173">
        <f>IFERROR(INDEX(FinancialInputs!$168:$200,MATCH($H78, FinancialInputs!$E$168:$E$200,0),MATCH(BL$3-$G78+1,FinancialInputs!$168:$168,0)),0)*$J78</f>
        <v>0</v>
      </c>
      <c r="BM78" s="173">
        <f>IFERROR(INDEX(FinancialInputs!$168:$200,MATCH($H78, FinancialInputs!$E$168:$E$200,0),MATCH(BM$3-$G78+1,FinancialInputs!$168:$168,0)),0)*$J78</f>
        <v>0</v>
      </c>
      <c r="BN78" s="173">
        <f>IFERROR(INDEX(FinancialInputs!$168:$200,MATCH($H78, FinancialInputs!$E$168:$E$200,0),MATCH(BN$3-$G78+1,FinancialInputs!$168:$168,0)),0)*$J78</f>
        <v>0</v>
      </c>
      <c r="BO78" s="173">
        <f>IFERROR(INDEX(FinancialInputs!$168:$200,MATCH($H78, FinancialInputs!$E$168:$E$200,0),MATCH(BO$3-$G78+1,FinancialInputs!$168:$168,0)),0)*$J78</f>
        <v>0</v>
      </c>
      <c r="BP78" s="173">
        <f>IFERROR(INDEX(FinancialInputs!$168:$200,MATCH($H78, FinancialInputs!$E$168:$E$200,0),MATCH(BP$3-$G78+1,FinancialInputs!$168:$168,0)),0)*$J78</f>
        <v>0</v>
      </c>
      <c r="BQ78" s="173">
        <f>IFERROR(INDEX(FinancialInputs!$168:$200,MATCH($H78, FinancialInputs!$E$168:$E$200,0),MATCH(BQ$3-$G78+1,FinancialInputs!$168:$168,0)),0)*$J78</f>
        <v>0</v>
      </c>
      <c r="BR78" s="173">
        <f>IFERROR(INDEX(FinancialInputs!$168:$200,MATCH($H78, FinancialInputs!$E$168:$E$200,0),MATCH(BR$3-$G78+1,FinancialInputs!$168:$168,0)),0)*$J78</f>
        <v>0</v>
      </c>
      <c r="BS78" s="173">
        <f>IFERROR(INDEX(FinancialInputs!$168:$200,MATCH($H78, FinancialInputs!$E$168:$E$200,0),MATCH(BS$3-$G78+1,FinancialInputs!$168:$168,0)),0)*$J78</f>
        <v>0</v>
      </c>
      <c r="BT78" s="173">
        <f>IFERROR(INDEX(FinancialInputs!$168:$200,MATCH($H78, FinancialInputs!$E$168:$E$200,0),MATCH(BT$3-$G78+1,FinancialInputs!$168:$168,0)),0)*$J78</f>
        <v>0</v>
      </c>
      <c r="BU78" s="173">
        <f>IFERROR(INDEX(FinancialInputs!$168:$200,MATCH($H78, FinancialInputs!$E$168:$E$200,0),MATCH(BU$3-$G78+1,FinancialInputs!$168:$168,0)),0)*$J78</f>
        <v>0</v>
      </c>
      <c r="BV78" s="173">
        <f>IFERROR(INDEX(FinancialInputs!$168:$200,MATCH($H78, FinancialInputs!$E$168:$E$200,0),MATCH(BV$3-$G78+1,FinancialInputs!$168:$168,0)),0)*$J78</f>
        <v>0</v>
      </c>
      <c r="BW78" s="173">
        <f>IFERROR(INDEX(FinancialInputs!$168:$200,MATCH($H78, FinancialInputs!$E$168:$E$200,0),MATCH(BW$3-$G78+1,FinancialInputs!$168:$168,0)),0)*$J78</f>
        <v>0</v>
      </c>
      <c r="BX78" s="173">
        <f>IFERROR(INDEX(FinancialInputs!$168:$200,MATCH($H78, FinancialInputs!$E$168:$E$200,0),MATCH(BX$3-$G78+1,FinancialInputs!$168:$168,0)),0)*$J78</f>
        <v>0</v>
      </c>
      <c r="BY78" s="173">
        <f>IFERROR(INDEX(FinancialInputs!$168:$200,MATCH($H78, FinancialInputs!$E$168:$E$200,0),MATCH(BY$3-$G78+1,FinancialInputs!$168:$168,0)),0)*$J78</f>
        <v>0</v>
      </c>
      <c r="BZ78" s="173">
        <f>IFERROR(INDEX(FinancialInputs!$168:$200,MATCH($H78, FinancialInputs!$E$168:$E$200,0),MATCH(BZ$3-$G78+1,FinancialInputs!$168:$168,0)),0)*$J78</f>
        <v>0</v>
      </c>
      <c r="CA78" s="173">
        <f>IFERROR(INDEX(FinancialInputs!$168:$200,MATCH($H78, FinancialInputs!$E$168:$E$200,0),MATCH(CA$3-$G78+1,FinancialInputs!$168:$168,0)),0)*$J78</f>
        <v>0</v>
      </c>
      <c r="CB78" s="173">
        <f>IFERROR(INDEX(FinancialInputs!$168:$200,MATCH($H78, FinancialInputs!$E$168:$E$200,0),MATCH(CB$3-$G78+1,FinancialInputs!$168:$168,0)),0)*$J78</f>
        <v>0</v>
      </c>
      <c r="CC78" s="173">
        <f>IFERROR(INDEX(FinancialInputs!$168:$200,MATCH($H78, FinancialInputs!$E$168:$E$200,0),MATCH(CC$3-$G78+1,FinancialInputs!$168:$168,0)),0)*$J78</f>
        <v>0</v>
      </c>
      <c r="CD78" s="173">
        <f>IFERROR(INDEX(FinancialInputs!$168:$200,MATCH($H78, FinancialInputs!$E$168:$E$200,0),MATCH(CD$3-$G78+1,FinancialInputs!$168:$168,0)),0)*$J78</f>
        <v>0</v>
      </c>
      <c r="CE78" s="173">
        <f>IFERROR(INDEX(FinancialInputs!$168:$200,MATCH($H78, FinancialInputs!$E$168:$E$200,0),MATCH(CE$3-$G78+1,FinancialInputs!$168:$168,0)),0)*$J78</f>
        <v>0</v>
      </c>
      <c r="CF78" s="173">
        <f>IFERROR(INDEX(FinancialInputs!$168:$200,MATCH($H78, FinancialInputs!$E$168:$E$200,0),MATCH(CF$3-$G78+1,FinancialInputs!$168:$168,0)),0)*$J78</f>
        <v>0</v>
      </c>
      <c r="CG78" s="173">
        <f>IFERROR(INDEX(FinancialInputs!$168:$200,MATCH($H78, FinancialInputs!$E$168:$E$200,0),MATCH(CG$3-$G78+1,FinancialInputs!$168:$168,0)),0)*$J78</f>
        <v>0</v>
      </c>
      <c r="CH78" s="173">
        <f>IFERROR(INDEX(FinancialInputs!$168:$200,MATCH($H78, FinancialInputs!$E$168:$E$200,0),MATCH(CH$3-$G78+1,FinancialInputs!$168:$168,0)),0)*$J78</f>
        <v>0</v>
      </c>
      <c r="CI78" s="173">
        <f>IFERROR(INDEX(FinancialInputs!$168:$200,MATCH($H78, FinancialInputs!$E$168:$E$200,0),MATCH(CI$3-$G78+1,FinancialInputs!$168:$168,0)),0)*$J78</f>
        <v>0</v>
      </c>
      <c r="CJ78" s="173">
        <f>IFERROR(INDEX(FinancialInputs!$168:$200,MATCH($H78, FinancialInputs!$E$168:$E$200,0),MATCH(CJ$3-$G78+1,FinancialInputs!$168:$168,0)),0)*$J78</f>
        <v>0</v>
      </c>
      <c r="CK78" s="173">
        <f>IFERROR(INDEX(FinancialInputs!$168:$200,MATCH($H78, FinancialInputs!$E$168:$E$200,0),MATCH(CK$3-$G78+1,FinancialInputs!$168:$168,0)),0)*$J78</f>
        <v>0</v>
      </c>
      <c r="CL78" s="173">
        <f>IFERROR(INDEX(FinancialInputs!$168:$200,MATCH($H78, FinancialInputs!$E$168:$E$200,0),MATCH(CL$3-$G78+1,FinancialInputs!$168:$168,0)),0)*$J78</f>
        <v>0</v>
      </c>
      <c r="CM78" s="173">
        <f>IFERROR(INDEX(FinancialInputs!$168:$200,MATCH($H78, FinancialInputs!$E$168:$E$200,0),MATCH(CM$3-$G78+1,FinancialInputs!$168:$168,0)),0)*$J78</f>
        <v>0</v>
      </c>
      <c r="CN78" s="173">
        <f>IFERROR(INDEX(FinancialInputs!$168:$200,MATCH($H78, FinancialInputs!$E$168:$E$200,0),MATCH(CN$3-$G78+1,FinancialInputs!$168:$168,0)),0)*$J78</f>
        <v>0</v>
      </c>
      <c r="CO78" s="173">
        <f>IFERROR(INDEX(FinancialInputs!$168:$200,MATCH($H78, FinancialInputs!$E$168:$E$200,0),MATCH(CO$3-$G78+1,FinancialInputs!$168:$168,0)),0)*$J78</f>
        <v>0</v>
      </c>
      <c r="CP78" s="173">
        <f>IFERROR(INDEX(FinancialInputs!$168:$200,MATCH($H78, FinancialInputs!$E$168:$E$200,0),MATCH(CP$3-$G78+1,FinancialInputs!$168:$168,0)),0)*$J78</f>
        <v>0</v>
      </c>
      <c r="CQ78" s="173">
        <f>IFERROR(INDEX(FinancialInputs!$168:$200,MATCH($H78, FinancialInputs!$E$168:$E$200,0),MATCH(CQ$3-$G78+1,FinancialInputs!$168:$168,0)),0)*$J78</f>
        <v>0</v>
      </c>
      <c r="CR78" s="173">
        <f>IFERROR(INDEX(FinancialInputs!$168:$200,MATCH($H78, FinancialInputs!$E$168:$E$200,0),MATCH(CR$3-$G78+1,FinancialInputs!$168:$168,0)),0)*$J78</f>
        <v>0</v>
      </c>
      <c r="CS78" s="173">
        <f>IFERROR(INDEX(FinancialInputs!$168:$200,MATCH($H78, FinancialInputs!$E$168:$E$200,0),MATCH(CS$3-$G78+1,FinancialInputs!$168:$168,0)),0)*$J78</f>
        <v>0</v>
      </c>
      <c r="CT78" s="173">
        <f>IFERROR(INDEX(FinancialInputs!$168:$200,MATCH($H78, FinancialInputs!$E$168:$E$200,0),MATCH(CT$3-$G78+1,FinancialInputs!$168:$168,0)),0)*$J78</f>
        <v>0</v>
      </c>
      <c r="CU78" s="173">
        <f>IFERROR(INDEX(FinancialInputs!$168:$200,MATCH($H78, FinancialInputs!$E$168:$E$200,0),MATCH(CU$3-$G78+1,FinancialInputs!$168:$168,0)),0)*$J78</f>
        <v>0</v>
      </c>
      <c r="CV78" s="173">
        <f>IFERROR(INDEX(FinancialInputs!$168:$200,MATCH($H78, FinancialInputs!$E$168:$E$200,0),MATCH(CV$3-$G78+1,FinancialInputs!$168:$168,0)),0)*$J78</f>
        <v>0</v>
      </c>
      <c r="CW78" s="135" t="b">
        <f t="shared" si="12"/>
        <v>1</v>
      </c>
      <c r="CX78" s="24"/>
      <c r="CY78" s="24"/>
      <c r="CZ78" s="24"/>
    </row>
    <row r="79" spans="2:104">
      <c r="B79" s="24"/>
      <c r="C79" s="24"/>
      <c r="D79" s="24"/>
      <c r="E79" s="1" t="s">
        <v>547</v>
      </c>
      <c r="F79" s="24"/>
      <c r="G79" s="99" t="e">
        <f t="shared" si="13"/>
        <v>#N/A</v>
      </c>
      <c r="H79" s="1" t="e">
        <f>IF((YEAR(Scenarios!$J$41)+1)&lt;G79,"","SLN"&amp;MIN(YEAR(Scenarios!$J$41)-G79+2,15))</f>
        <v>#NUM!</v>
      </c>
      <c r="I79" s="24"/>
      <c r="J79" s="416" cm="1">
        <f t="array" ref="J79">IFERROR(INDEX(Capitalisation!$192:$192,,MATCH(G79,Expenditure!$3:$3,0)),0)</f>
        <v>0</v>
      </c>
      <c r="K79" s="33"/>
      <c r="L79" s="173">
        <f>IFERROR(INDEX(FinancialInputs!$168:$200,MATCH($H79, FinancialInputs!$E$168:$E$200,0),MATCH(L$3-$G79+1,FinancialInputs!$168:$168,0)),0)*$J79</f>
        <v>0</v>
      </c>
      <c r="M79" s="173">
        <f>IFERROR(INDEX(FinancialInputs!$168:$200,MATCH($H79, FinancialInputs!$E$168:$E$200,0),MATCH(M$3-$G79+1,FinancialInputs!$168:$168,0)),0)*$J79</f>
        <v>0</v>
      </c>
      <c r="N79" s="173">
        <f>IFERROR(INDEX(FinancialInputs!$168:$200,MATCH($H79, FinancialInputs!$E$168:$E$200,0),MATCH(N$3-$G79+1,FinancialInputs!$168:$168,0)),0)*$J79</f>
        <v>0</v>
      </c>
      <c r="O79" s="173">
        <f>IFERROR(INDEX(FinancialInputs!$168:$200,MATCH($H79, FinancialInputs!$E$168:$E$200,0),MATCH(O$3-$G79+1,FinancialInputs!$168:$168,0)),0)*$J79</f>
        <v>0</v>
      </c>
      <c r="P79" s="173">
        <f>IFERROR(INDEX(FinancialInputs!$168:$200,MATCH($H79, FinancialInputs!$E$168:$E$200,0),MATCH(P$3-$G79+1,FinancialInputs!$168:$168,0)),0)*$J79</f>
        <v>0</v>
      </c>
      <c r="Q79" s="173">
        <f>IFERROR(INDEX(FinancialInputs!$168:$200,MATCH($H79, FinancialInputs!$E$168:$E$200,0),MATCH(Q$3-$G79+1,FinancialInputs!$168:$168,0)),0)*$J79</f>
        <v>0</v>
      </c>
      <c r="R79" s="173">
        <f>IFERROR(INDEX(FinancialInputs!$168:$200,MATCH($H79, FinancialInputs!$E$168:$E$200,0),MATCH(R$3-$G79+1,FinancialInputs!$168:$168,0)),0)*$J79</f>
        <v>0</v>
      </c>
      <c r="S79" s="173">
        <f>IFERROR(INDEX(FinancialInputs!$168:$200,MATCH($H79, FinancialInputs!$E$168:$E$200,0),MATCH(S$3-$G79+1,FinancialInputs!$168:$168,0)),0)*$J79</f>
        <v>0</v>
      </c>
      <c r="T79" s="173">
        <f>IFERROR(INDEX(FinancialInputs!$168:$200,MATCH($H79, FinancialInputs!$E$168:$E$200,0),MATCH(T$3-$G79+1,FinancialInputs!$168:$168,0)),0)*$J79</f>
        <v>0</v>
      </c>
      <c r="U79" s="173">
        <f>IFERROR(INDEX(FinancialInputs!$168:$200,MATCH($H79, FinancialInputs!$E$168:$E$200,0),MATCH(U$3-$G79+1,FinancialInputs!$168:$168,0)),0)*$J79</f>
        <v>0</v>
      </c>
      <c r="V79" s="173">
        <f>IFERROR(INDEX(FinancialInputs!$168:$200,MATCH($H79, FinancialInputs!$E$168:$E$200,0),MATCH(V$3-$G79+1,FinancialInputs!$168:$168,0)),0)*$J79</f>
        <v>0</v>
      </c>
      <c r="W79" s="173">
        <f>IFERROR(INDEX(FinancialInputs!$168:$200,MATCH($H79, FinancialInputs!$E$168:$E$200,0),MATCH(W$3-$G79+1,FinancialInputs!$168:$168,0)),0)*$J79</f>
        <v>0</v>
      </c>
      <c r="X79" s="173">
        <f>IFERROR(INDEX(FinancialInputs!$168:$200,MATCH($H79, FinancialInputs!$E$168:$E$200,0),MATCH(X$3-$G79+1,FinancialInputs!$168:$168,0)),0)*$J79</f>
        <v>0</v>
      </c>
      <c r="Y79" s="173">
        <f>IFERROR(INDEX(FinancialInputs!$168:$200,MATCH($H79, FinancialInputs!$E$168:$E$200,0),MATCH(Y$3-$G79+1,FinancialInputs!$168:$168,0)),0)*$J79</f>
        <v>0</v>
      </c>
      <c r="Z79" s="173">
        <f>IFERROR(INDEX(FinancialInputs!$168:$200,MATCH($H79, FinancialInputs!$E$168:$E$200,0),MATCH(Z$3-$G79+1,FinancialInputs!$168:$168,0)),0)*$J79</f>
        <v>0</v>
      </c>
      <c r="AA79" s="173">
        <f>IFERROR(INDEX(FinancialInputs!$168:$200,MATCH($H79, FinancialInputs!$E$168:$E$200,0),MATCH(AA$3-$G79+1,FinancialInputs!$168:$168,0)),0)*$J79</f>
        <v>0</v>
      </c>
      <c r="AB79" s="173">
        <f>IFERROR(INDEX(FinancialInputs!$168:$200,MATCH($H79, FinancialInputs!$E$168:$E$200,0),MATCH(AB$3-$G79+1,FinancialInputs!$168:$168,0)),0)*$J79</f>
        <v>0</v>
      </c>
      <c r="AC79" s="173">
        <f>IFERROR(INDEX(FinancialInputs!$168:$200,MATCH($H79, FinancialInputs!$E$168:$E$200,0),MATCH(AC$3-$G79+1,FinancialInputs!$168:$168,0)),0)*$J79</f>
        <v>0</v>
      </c>
      <c r="AD79" s="173">
        <f>IFERROR(INDEX(FinancialInputs!$168:$200,MATCH($H79, FinancialInputs!$E$168:$E$200,0),MATCH(AD$3-$G79+1,FinancialInputs!$168:$168,0)),0)*$J79</f>
        <v>0</v>
      </c>
      <c r="AE79" s="173">
        <f>IFERROR(INDEX(FinancialInputs!$168:$200,MATCH($H79, FinancialInputs!$E$168:$E$200,0),MATCH(AE$3-$G79+1,FinancialInputs!$168:$168,0)),0)*$J79</f>
        <v>0</v>
      </c>
      <c r="AF79" s="173">
        <f>IFERROR(INDEX(FinancialInputs!$168:$200,MATCH($H79, FinancialInputs!$E$168:$E$200,0),MATCH(AF$3-$G79+1,FinancialInputs!$168:$168,0)),0)*$J79</f>
        <v>0</v>
      </c>
      <c r="AG79" s="173">
        <f>IFERROR(INDEX(FinancialInputs!$168:$200,MATCH($H79, FinancialInputs!$E$168:$E$200,0),MATCH(AG$3-$G79+1,FinancialInputs!$168:$168,0)),0)*$J79</f>
        <v>0</v>
      </c>
      <c r="AH79" s="173">
        <f>IFERROR(INDEX(FinancialInputs!$168:$200,MATCH($H79, FinancialInputs!$E$168:$E$200,0),MATCH(AH$3-$G79+1,FinancialInputs!$168:$168,0)),0)*$J79</f>
        <v>0</v>
      </c>
      <c r="AI79" s="173">
        <f>IFERROR(INDEX(FinancialInputs!$168:$200,MATCH($H79, FinancialInputs!$E$168:$E$200,0),MATCH(AI$3-$G79+1,FinancialInputs!$168:$168,0)),0)*$J79</f>
        <v>0</v>
      </c>
      <c r="AJ79" s="173">
        <f>IFERROR(INDEX(FinancialInputs!$168:$200,MATCH($H79, FinancialInputs!$E$168:$E$200,0),MATCH(AJ$3-$G79+1,FinancialInputs!$168:$168,0)),0)*$J79</f>
        <v>0</v>
      </c>
      <c r="AK79" s="173">
        <f>IFERROR(INDEX(FinancialInputs!$168:$200,MATCH($H79, FinancialInputs!$E$168:$E$200,0),MATCH(AK$3-$G79+1,FinancialInputs!$168:$168,0)),0)*$J79</f>
        <v>0</v>
      </c>
      <c r="AL79" s="173">
        <f>IFERROR(INDEX(FinancialInputs!$168:$200,MATCH($H79, FinancialInputs!$E$168:$E$200,0),MATCH(AL$3-$G79+1,FinancialInputs!$168:$168,0)),0)*$J79</f>
        <v>0</v>
      </c>
      <c r="AM79" s="173">
        <f>IFERROR(INDEX(FinancialInputs!$168:$200,MATCH($H79, FinancialInputs!$E$168:$E$200,0),MATCH(AM$3-$G79+1,FinancialInputs!$168:$168,0)),0)*$J79</f>
        <v>0</v>
      </c>
      <c r="AN79" s="173">
        <f>IFERROR(INDEX(FinancialInputs!$168:$200,MATCH($H79, FinancialInputs!$E$168:$E$200,0),MATCH(AN$3-$G79+1,FinancialInputs!$168:$168,0)),0)*$J79</f>
        <v>0</v>
      </c>
      <c r="AO79" s="173">
        <f>IFERROR(INDEX(FinancialInputs!$168:$200,MATCH($H79, FinancialInputs!$E$168:$E$200,0),MATCH(AO$3-$G79+1,FinancialInputs!$168:$168,0)),0)*$J79</f>
        <v>0</v>
      </c>
      <c r="AP79" s="173">
        <f>IFERROR(INDEX(FinancialInputs!$168:$200,MATCH($H79, FinancialInputs!$E$168:$E$200,0),MATCH(AP$3-$G79+1,FinancialInputs!$168:$168,0)),0)*$J79</f>
        <v>0</v>
      </c>
      <c r="AQ79" s="173">
        <f>IFERROR(INDEX(FinancialInputs!$168:$200,MATCH($H79, FinancialInputs!$E$168:$E$200,0),MATCH(AQ$3-$G79+1,FinancialInputs!$168:$168,0)),0)*$J79</f>
        <v>0</v>
      </c>
      <c r="AR79" s="173">
        <f>IFERROR(INDEX(FinancialInputs!$168:$200,MATCH($H79, FinancialInputs!$E$168:$E$200,0),MATCH(AR$3-$G79+1,FinancialInputs!$168:$168,0)),0)*$J79</f>
        <v>0</v>
      </c>
      <c r="AS79" s="173">
        <f>IFERROR(INDEX(FinancialInputs!$168:$200,MATCH($H79, FinancialInputs!$E$168:$E$200,0),MATCH(AS$3-$G79+1,FinancialInputs!$168:$168,0)),0)*$J79</f>
        <v>0</v>
      </c>
      <c r="AT79" s="173">
        <f>IFERROR(INDEX(FinancialInputs!$168:$200,MATCH($H79, FinancialInputs!$E$168:$E$200,0),MATCH(AT$3-$G79+1,FinancialInputs!$168:$168,0)),0)*$J79</f>
        <v>0</v>
      </c>
      <c r="AU79" s="173">
        <f>IFERROR(INDEX(FinancialInputs!$168:$200,MATCH($H79, FinancialInputs!$E$168:$E$200,0),MATCH(AU$3-$G79+1,FinancialInputs!$168:$168,0)),0)*$J79</f>
        <v>0</v>
      </c>
      <c r="AV79" s="173">
        <f>IFERROR(INDEX(FinancialInputs!$168:$200,MATCH($H79, FinancialInputs!$E$168:$E$200,0),MATCH(AV$3-$G79+1,FinancialInputs!$168:$168,0)),0)*$J79</f>
        <v>0</v>
      </c>
      <c r="AW79" s="173">
        <f>IFERROR(INDEX(FinancialInputs!$168:$200,MATCH($H79, FinancialInputs!$E$168:$E$200,0),MATCH(AW$3-$G79+1,FinancialInputs!$168:$168,0)),0)*$J79</f>
        <v>0</v>
      </c>
      <c r="AX79" s="173">
        <f>IFERROR(INDEX(FinancialInputs!$168:$200,MATCH($H79, FinancialInputs!$E$168:$E$200,0),MATCH(AX$3-$G79+1,FinancialInputs!$168:$168,0)),0)*$J79</f>
        <v>0</v>
      </c>
      <c r="AY79" s="173">
        <f>IFERROR(INDEX(FinancialInputs!$168:$200,MATCH($H79, FinancialInputs!$E$168:$E$200,0),MATCH(AY$3-$G79+1,FinancialInputs!$168:$168,0)),0)*$J79</f>
        <v>0</v>
      </c>
      <c r="AZ79" s="173">
        <f>IFERROR(INDEX(FinancialInputs!$168:$200,MATCH($H79, FinancialInputs!$E$168:$E$200,0),MATCH(AZ$3-$G79+1,FinancialInputs!$168:$168,0)),0)*$J79</f>
        <v>0</v>
      </c>
      <c r="BA79" s="173">
        <f>IFERROR(INDEX(FinancialInputs!$168:$200,MATCH($H79, FinancialInputs!$E$168:$E$200,0),MATCH(BA$3-$G79+1,FinancialInputs!$168:$168,0)),0)*$J79</f>
        <v>0</v>
      </c>
      <c r="BB79" s="173">
        <f>IFERROR(INDEX(FinancialInputs!$168:$200,MATCH($H79, FinancialInputs!$E$168:$E$200,0),MATCH(BB$3-$G79+1,FinancialInputs!$168:$168,0)),0)*$J79</f>
        <v>0</v>
      </c>
      <c r="BC79" s="173">
        <f>IFERROR(INDEX(FinancialInputs!$168:$200,MATCH($H79, FinancialInputs!$E$168:$E$200,0),MATCH(BC$3-$G79+1,FinancialInputs!$168:$168,0)),0)*$J79</f>
        <v>0</v>
      </c>
      <c r="BD79" s="173">
        <f>IFERROR(INDEX(FinancialInputs!$168:$200,MATCH($H79, FinancialInputs!$E$168:$E$200,0),MATCH(BD$3-$G79+1,FinancialInputs!$168:$168,0)),0)*$J79</f>
        <v>0</v>
      </c>
      <c r="BE79" s="173">
        <f>IFERROR(INDEX(FinancialInputs!$168:$200,MATCH($H79, FinancialInputs!$E$168:$E$200,0),MATCH(BE$3-$G79+1,FinancialInputs!$168:$168,0)),0)*$J79</f>
        <v>0</v>
      </c>
      <c r="BF79" s="173">
        <f>IFERROR(INDEX(FinancialInputs!$168:$200,MATCH($H79, FinancialInputs!$E$168:$E$200,0),MATCH(BF$3-$G79+1,FinancialInputs!$168:$168,0)),0)*$J79</f>
        <v>0</v>
      </c>
      <c r="BG79" s="173">
        <f>IFERROR(INDEX(FinancialInputs!$168:$200,MATCH($H79, FinancialInputs!$E$168:$E$200,0),MATCH(BG$3-$G79+1,FinancialInputs!$168:$168,0)),0)*$J79</f>
        <v>0</v>
      </c>
      <c r="BH79" s="173">
        <f>IFERROR(INDEX(FinancialInputs!$168:$200,MATCH($H79, FinancialInputs!$E$168:$E$200,0),MATCH(BH$3-$G79+1,FinancialInputs!$168:$168,0)),0)*$J79</f>
        <v>0</v>
      </c>
      <c r="BI79" s="173">
        <f>IFERROR(INDEX(FinancialInputs!$168:$200,MATCH($H79, FinancialInputs!$E$168:$E$200,0),MATCH(BI$3-$G79+1,FinancialInputs!$168:$168,0)),0)*$J79</f>
        <v>0</v>
      </c>
      <c r="BJ79" s="173">
        <f>IFERROR(INDEX(FinancialInputs!$168:$200,MATCH($H79, FinancialInputs!$E$168:$E$200,0),MATCH(BJ$3-$G79+1,FinancialInputs!$168:$168,0)),0)*$J79</f>
        <v>0</v>
      </c>
      <c r="BK79" s="173">
        <f>IFERROR(INDEX(FinancialInputs!$168:$200,MATCH($H79, FinancialInputs!$E$168:$E$200,0),MATCH(BK$3-$G79+1,FinancialInputs!$168:$168,0)),0)*$J79</f>
        <v>0</v>
      </c>
      <c r="BL79" s="173">
        <f>IFERROR(INDEX(FinancialInputs!$168:$200,MATCH($H79, FinancialInputs!$E$168:$E$200,0),MATCH(BL$3-$G79+1,FinancialInputs!$168:$168,0)),0)*$J79</f>
        <v>0</v>
      </c>
      <c r="BM79" s="173">
        <f>IFERROR(INDEX(FinancialInputs!$168:$200,MATCH($H79, FinancialInputs!$E$168:$E$200,0),MATCH(BM$3-$G79+1,FinancialInputs!$168:$168,0)),0)*$J79</f>
        <v>0</v>
      </c>
      <c r="BN79" s="173">
        <f>IFERROR(INDEX(FinancialInputs!$168:$200,MATCH($H79, FinancialInputs!$E$168:$E$200,0),MATCH(BN$3-$G79+1,FinancialInputs!$168:$168,0)),0)*$J79</f>
        <v>0</v>
      </c>
      <c r="BO79" s="173">
        <f>IFERROR(INDEX(FinancialInputs!$168:$200,MATCH($H79, FinancialInputs!$E$168:$E$200,0),MATCH(BO$3-$G79+1,FinancialInputs!$168:$168,0)),0)*$J79</f>
        <v>0</v>
      </c>
      <c r="BP79" s="173">
        <f>IFERROR(INDEX(FinancialInputs!$168:$200,MATCH($H79, FinancialInputs!$E$168:$E$200,0),MATCH(BP$3-$G79+1,FinancialInputs!$168:$168,0)),0)*$J79</f>
        <v>0</v>
      </c>
      <c r="BQ79" s="173">
        <f>IFERROR(INDEX(FinancialInputs!$168:$200,MATCH($H79, FinancialInputs!$E$168:$E$200,0),MATCH(BQ$3-$G79+1,FinancialInputs!$168:$168,0)),0)*$J79</f>
        <v>0</v>
      </c>
      <c r="BR79" s="173">
        <f>IFERROR(INDEX(FinancialInputs!$168:$200,MATCH($H79, FinancialInputs!$E$168:$E$200,0),MATCH(BR$3-$G79+1,FinancialInputs!$168:$168,0)),0)*$J79</f>
        <v>0</v>
      </c>
      <c r="BS79" s="173">
        <f>IFERROR(INDEX(FinancialInputs!$168:$200,MATCH($H79, FinancialInputs!$E$168:$E$200,0),MATCH(BS$3-$G79+1,FinancialInputs!$168:$168,0)),0)*$J79</f>
        <v>0</v>
      </c>
      <c r="BT79" s="173">
        <f>IFERROR(INDEX(FinancialInputs!$168:$200,MATCH($H79, FinancialInputs!$E$168:$E$200,0),MATCH(BT$3-$G79+1,FinancialInputs!$168:$168,0)),0)*$J79</f>
        <v>0</v>
      </c>
      <c r="BU79" s="173">
        <f>IFERROR(INDEX(FinancialInputs!$168:$200,MATCH($H79, FinancialInputs!$E$168:$E$200,0),MATCH(BU$3-$G79+1,FinancialInputs!$168:$168,0)),0)*$J79</f>
        <v>0</v>
      </c>
      <c r="BV79" s="173">
        <f>IFERROR(INDEX(FinancialInputs!$168:$200,MATCH($H79, FinancialInputs!$E$168:$E$200,0),MATCH(BV$3-$G79+1,FinancialInputs!$168:$168,0)),0)*$J79</f>
        <v>0</v>
      </c>
      <c r="BW79" s="173">
        <f>IFERROR(INDEX(FinancialInputs!$168:$200,MATCH($H79, FinancialInputs!$E$168:$E$200,0),MATCH(BW$3-$G79+1,FinancialInputs!$168:$168,0)),0)*$J79</f>
        <v>0</v>
      </c>
      <c r="BX79" s="173">
        <f>IFERROR(INDEX(FinancialInputs!$168:$200,MATCH($H79, FinancialInputs!$E$168:$E$200,0),MATCH(BX$3-$G79+1,FinancialInputs!$168:$168,0)),0)*$J79</f>
        <v>0</v>
      </c>
      <c r="BY79" s="173">
        <f>IFERROR(INDEX(FinancialInputs!$168:$200,MATCH($H79, FinancialInputs!$E$168:$E$200,0),MATCH(BY$3-$G79+1,FinancialInputs!$168:$168,0)),0)*$J79</f>
        <v>0</v>
      </c>
      <c r="BZ79" s="173">
        <f>IFERROR(INDEX(FinancialInputs!$168:$200,MATCH($H79, FinancialInputs!$E$168:$E$200,0),MATCH(BZ$3-$G79+1,FinancialInputs!$168:$168,0)),0)*$J79</f>
        <v>0</v>
      </c>
      <c r="CA79" s="173">
        <f>IFERROR(INDEX(FinancialInputs!$168:$200,MATCH($H79, FinancialInputs!$E$168:$E$200,0),MATCH(CA$3-$G79+1,FinancialInputs!$168:$168,0)),0)*$J79</f>
        <v>0</v>
      </c>
      <c r="CB79" s="173">
        <f>IFERROR(INDEX(FinancialInputs!$168:$200,MATCH($H79, FinancialInputs!$E$168:$E$200,0),MATCH(CB$3-$G79+1,FinancialInputs!$168:$168,0)),0)*$J79</f>
        <v>0</v>
      </c>
      <c r="CC79" s="173">
        <f>IFERROR(INDEX(FinancialInputs!$168:$200,MATCH($H79, FinancialInputs!$E$168:$E$200,0),MATCH(CC$3-$G79+1,FinancialInputs!$168:$168,0)),0)*$J79</f>
        <v>0</v>
      </c>
      <c r="CD79" s="173">
        <f>IFERROR(INDEX(FinancialInputs!$168:$200,MATCH($H79, FinancialInputs!$E$168:$E$200,0),MATCH(CD$3-$G79+1,FinancialInputs!$168:$168,0)),0)*$J79</f>
        <v>0</v>
      </c>
      <c r="CE79" s="173">
        <f>IFERROR(INDEX(FinancialInputs!$168:$200,MATCH($H79, FinancialInputs!$E$168:$E$200,0),MATCH(CE$3-$G79+1,FinancialInputs!$168:$168,0)),0)*$J79</f>
        <v>0</v>
      </c>
      <c r="CF79" s="173">
        <f>IFERROR(INDEX(FinancialInputs!$168:$200,MATCH($H79, FinancialInputs!$E$168:$E$200,0),MATCH(CF$3-$G79+1,FinancialInputs!$168:$168,0)),0)*$J79</f>
        <v>0</v>
      </c>
      <c r="CG79" s="173">
        <f>IFERROR(INDEX(FinancialInputs!$168:$200,MATCH($H79, FinancialInputs!$E$168:$E$200,0),MATCH(CG$3-$G79+1,FinancialInputs!$168:$168,0)),0)*$J79</f>
        <v>0</v>
      </c>
      <c r="CH79" s="173">
        <f>IFERROR(INDEX(FinancialInputs!$168:$200,MATCH($H79, FinancialInputs!$E$168:$E$200,0),MATCH(CH$3-$G79+1,FinancialInputs!$168:$168,0)),0)*$J79</f>
        <v>0</v>
      </c>
      <c r="CI79" s="173">
        <f>IFERROR(INDEX(FinancialInputs!$168:$200,MATCH($H79, FinancialInputs!$E$168:$E$200,0),MATCH(CI$3-$G79+1,FinancialInputs!$168:$168,0)),0)*$J79</f>
        <v>0</v>
      </c>
      <c r="CJ79" s="173">
        <f>IFERROR(INDEX(FinancialInputs!$168:$200,MATCH($H79, FinancialInputs!$E$168:$E$200,0),MATCH(CJ$3-$G79+1,FinancialInputs!$168:$168,0)),0)*$J79</f>
        <v>0</v>
      </c>
      <c r="CK79" s="173">
        <f>IFERROR(INDEX(FinancialInputs!$168:$200,MATCH($H79, FinancialInputs!$E$168:$E$200,0),MATCH(CK$3-$G79+1,FinancialInputs!$168:$168,0)),0)*$J79</f>
        <v>0</v>
      </c>
      <c r="CL79" s="173">
        <f>IFERROR(INDEX(FinancialInputs!$168:$200,MATCH($H79, FinancialInputs!$E$168:$E$200,0),MATCH(CL$3-$G79+1,FinancialInputs!$168:$168,0)),0)*$J79</f>
        <v>0</v>
      </c>
      <c r="CM79" s="173">
        <f>IFERROR(INDEX(FinancialInputs!$168:$200,MATCH($H79, FinancialInputs!$E$168:$E$200,0),MATCH(CM$3-$G79+1,FinancialInputs!$168:$168,0)),0)*$J79</f>
        <v>0</v>
      </c>
      <c r="CN79" s="173">
        <f>IFERROR(INDEX(FinancialInputs!$168:$200,MATCH($H79, FinancialInputs!$E$168:$E$200,0),MATCH(CN$3-$G79+1,FinancialInputs!$168:$168,0)),0)*$J79</f>
        <v>0</v>
      </c>
      <c r="CO79" s="173">
        <f>IFERROR(INDEX(FinancialInputs!$168:$200,MATCH($H79, FinancialInputs!$E$168:$E$200,0),MATCH(CO$3-$G79+1,FinancialInputs!$168:$168,0)),0)*$J79</f>
        <v>0</v>
      </c>
      <c r="CP79" s="173">
        <f>IFERROR(INDEX(FinancialInputs!$168:$200,MATCH($H79, FinancialInputs!$E$168:$E$200,0),MATCH(CP$3-$G79+1,FinancialInputs!$168:$168,0)),0)*$J79</f>
        <v>0</v>
      </c>
      <c r="CQ79" s="173">
        <f>IFERROR(INDEX(FinancialInputs!$168:$200,MATCH($H79, FinancialInputs!$E$168:$E$200,0),MATCH(CQ$3-$G79+1,FinancialInputs!$168:$168,0)),0)*$J79</f>
        <v>0</v>
      </c>
      <c r="CR79" s="173">
        <f>IFERROR(INDEX(FinancialInputs!$168:$200,MATCH($H79, FinancialInputs!$E$168:$E$200,0),MATCH(CR$3-$G79+1,FinancialInputs!$168:$168,0)),0)*$J79</f>
        <v>0</v>
      </c>
      <c r="CS79" s="173">
        <f>IFERROR(INDEX(FinancialInputs!$168:$200,MATCH($H79, FinancialInputs!$E$168:$E$200,0),MATCH(CS$3-$G79+1,FinancialInputs!$168:$168,0)),0)*$J79</f>
        <v>0</v>
      </c>
      <c r="CT79" s="173">
        <f>IFERROR(INDEX(FinancialInputs!$168:$200,MATCH($H79, FinancialInputs!$E$168:$E$200,0),MATCH(CT$3-$G79+1,FinancialInputs!$168:$168,0)),0)*$J79</f>
        <v>0</v>
      </c>
      <c r="CU79" s="173">
        <f>IFERROR(INDEX(FinancialInputs!$168:$200,MATCH($H79, FinancialInputs!$E$168:$E$200,0),MATCH(CU$3-$G79+1,FinancialInputs!$168:$168,0)),0)*$J79</f>
        <v>0</v>
      </c>
      <c r="CV79" s="173">
        <f>IFERROR(INDEX(FinancialInputs!$168:$200,MATCH($H79, FinancialInputs!$E$168:$E$200,0),MATCH(CV$3-$G79+1,FinancialInputs!$168:$168,0)),0)*$J79</f>
        <v>0</v>
      </c>
      <c r="CW79" s="135" t="b">
        <f t="shared" si="12"/>
        <v>1</v>
      </c>
      <c r="CX79" s="24"/>
      <c r="CY79" s="24"/>
      <c r="CZ79" s="24"/>
    </row>
    <row r="80" spans="2:104">
      <c r="B80" s="24"/>
      <c r="C80" s="24"/>
      <c r="D80" s="24"/>
      <c r="E80" s="1" t="s">
        <v>547</v>
      </c>
      <c r="F80" s="24"/>
      <c r="G80" s="99" t="e">
        <f t="shared" si="13"/>
        <v>#N/A</v>
      </c>
      <c r="H80" s="1" t="e">
        <f>IF((YEAR(Scenarios!$J$41)+1)&lt;G80,"","SLN"&amp;MIN(YEAR(Scenarios!$J$41)-G80+2,15))</f>
        <v>#NUM!</v>
      </c>
      <c r="I80" s="24"/>
      <c r="J80" s="416" cm="1">
        <f t="array" ref="J80">IFERROR(INDEX(Capitalisation!$192:$192,,MATCH(G80,Expenditure!$3:$3,0)),0)</f>
        <v>0</v>
      </c>
      <c r="K80" s="33"/>
      <c r="L80" s="173">
        <f>IFERROR(INDEX(FinancialInputs!$168:$200,MATCH($H80, FinancialInputs!$E$168:$E$200,0),MATCH(L$3-$G80+1,FinancialInputs!$168:$168,0)),0)*$J80</f>
        <v>0</v>
      </c>
      <c r="M80" s="173">
        <f>IFERROR(INDEX(FinancialInputs!$168:$200,MATCH($H80, FinancialInputs!$E$168:$E$200,0),MATCH(M$3-$G80+1,FinancialInputs!$168:$168,0)),0)*$J80</f>
        <v>0</v>
      </c>
      <c r="N80" s="173">
        <f>IFERROR(INDEX(FinancialInputs!$168:$200,MATCH($H80, FinancialInputs!$E$168:$E$200,0),MATCH(N$3-$G80+1,FinancialInputs!$168:$168,0)),0)*$J80</f>
        <v>0</v>
      </c>
      <c r="O80" s="173">
        <f>IFERROR(INDEX(FinancialInputs!$168:$200,MATCH($H80, FinancialInputs!$E$168:$E$200,0),MATCH(O$3-$G80+1,FinancialInputs!$168:$168,0)),0)*$J80</f>
        <v>0</v>
      </c>
      <c r="P80" s="173">
        <f>IFERROR(INDEX(FinancialInputs!$168:$200,MATCH($H80, FinancialInputs!$E$168:$E$200,0),MATCH(P$3-$G80+1,FinancialInputs!$168:$168,0)),0)*$J80</f>
        <v>0</v>
      </c>
      <c r="Q80" s="173">
        <f>IFERROR(INDEX(FinancialInputs!$168:$200,MATCH($H80, FinancialInputs!$E$168:$E$200,0),MATCH(Q$3-$G80+1,FinancialInputs!$168:$168,0)),0)*$J80</f>
        <v>0</v>
      </c>
      <c r="R80" s="173">
        <f>IFERROR(INDEX(FinancialInputs!$168:$200,MATCH($H80, FinancialInputs!$E$168:$E$200,0),MATCH(R$3-$G80+1,FinancialInputs!$168:$168,0)),0)*$J80</f>
        <v>0</v>
      </c>
      <c r="S80" s="173">
        <f>IFERROR(INDEX(FinancialInputs!$168:$200,MATCH($H80, FinancialInputs!$E$168:$E$200,0),MATCH(S$3-$G80+1,FinancialInputs!$168:$168,0)),0)*$J80</f>
        <v>0</v>
      </c>
      <c r="T80" s="173">
        <f>IFERROR(INDEX(FinancialInputs!$168:$200,MATCH($H80, FinancialInputs!$E$168:$E$200,0),MATCH(T$3-$G80+1,FinancialInputs!$168:$168,0)),0)*$J80</f>
        <v>0</v>
      </c>
      <c r="U80" s="173">
        <f>IFERROR(INDEX(FinancialInputs!$168:$200,MATCH($H80, FinancialInputs!$E$168:$E$200,0),MATCH(U$3-$G80+1,FinancialInputs!$168:$168,0)),0)*$J80</f>
        <v>0</v>
      </c>
      <c r="V80" s="173">
        <f>IFERROR(INDEX(FinancialInputs!$168:$200,MATCH($H80, FinancialInputs!$E$168:$E$200,0),MATCH(V$3-$G80+1,FinancialInputs!$168:$168,0)),0)*$J80</f>
        <v>0</v>
      </c>
      <c r="W80" s="173">
        <f>IFERROR(INDEX(FinancialInputs!$168:$200,MATCH($H80, FinancialInputs!$E$168:$E$200,0),MATCH(W$3-$G80+1,FinancialInputs!$168:$168,0)),0)*$J80</f>
        <v>0</v>
      </c>
      <c r="X80" s="173">
        <f>IFERROR(INDEX(FinancialInputs!$168:$200,MATCH($H80, FinancialInputs!$E$168:$E$200,0),MATCH(X$3-$G80+1,FinancialInputs!$168:$168,0)),0)*$J80</f>
        <v>0</v>
      </c>
      <c r="Y80" s="173">
        <f>IFERROR(INDEX(FinancialInputs!$168:$200,MATCH($H80, FinancialInputs!$E$168:$E$200,0),MATCH(Y$3-$G80+1,FinancialInputs!$168:$168,0)),0)*$J80</f>
        <v>0</v>
      </c>
      <c r="Z80" s="173">
        <f>IFERROR(INDEX(FinancialInputs!$168:$200,MATCH($H80, FinancialInputs!$E$168:$E$200,0),MATCH(Z$3-$G80+1,FinancialInputs!$168:$168,0)),0)*$J80</f>
        <v>0</v>
      </c>
      <c r="AA80" s="173">
        <f>IFERROR(INDEX(FinancialInputs!$168:$200,MATCH($H80, FinancialInputs!$E$168:$E$200,0),MATCH(AA$3-$G80+1,FinancialInputs!$168:$168,0)),0)*$J80</f>
        <v>0</v>
      </c>
      <c r="AB80" s="173">
        <f>IFERROR(INDEX(FinancialInputs!$168:$200,MATCH($H80, FinancialInputs!$E$168:$E$200,0),MATCH(AB$3-$G80+1,FinancialInputs!$168:$168,0)),0)*$J80</f>
        <v>0</v>
      </c>
      <c r="AC80" s="173">
        <f>IFERROR(INDEX(FinancialInputs!$168:$200,MATCH($H80, FinancialInputs!$E$168:$E$200,0),MATCH(AC$3-$G80+1,FinancialInputs!$168:$168,0)),0)*$J80</f>
        <v>0</v>
      </c>
      <c r="AD80" s="173">
        <f>IFERROR(INDEX(FinancialInputs!$168:$200,MATCH($H80, FinancialInputs!$E$168:$E$200,0),MATCH(AD$3-$G80+1,FinancialInputs!$168:$168,0)),0)*$J80</f>
        <v>0</v>
      </c>
      <c r="AE80" s="173">
        <f>IFERROR(INDEX(FinancialInputs!$168:$200,MATCH($H80, FinancialInputs!$E$168:$E$200,0),MATCH(AE$3-$G80+1,FinancialInputs!$168:$168,0)),0)*$J80</f>
        <v>0</v>
      </c>
      <c r="AF80" s="173">
        <f>IFERROR(INDEX(FinancialInputs!$168:$200,MATCH($H80, FinancialInputs!$E$168:$E$200,0),MATCH(AF$3-$G80+1,FinancialInputs!$168:$168,0)),0)*$J80</f>
        <v>0</v>
      </c>
      <c r="AG80" s="173">
        <f>IFERROR(INDEX(FinancialInputs!$168:$200,MATCH($H80, FinancialInputs!$E$168:$E$200,0),MATCH(AG$3-$G80+1,FinancialInputs!$168:$168,0)),0)*$J80</f>
        <v>0</v>
      </c>
      <c r="AH80" s="173">
        <f>IFERROR(INDEX(FinancialInputs!$168:$200,MATCH($H80, FinancialInputs!$E$168:$E$200,0),MATCH(AH$3-$G80+1,FinancialInputs!$168:$168,0)),0)*$J80</f>
        <v>0</v>
      </c>
      <c r="AI80" s="173">
        <f>IFERROR(INDEX(FinancialInputs!$168:$200,MATCH($H80, FinancialInputs!$E$168:$E$200,0),MATCH(AI$3-$G80+1,FinancialInputs!$168:$168,0)),0)*$J80</f>
        <v>0</v>
      </c>
      <c r="AJ80" s="173">
        <f>IFERROR(INDEX(FinancialInputs!$168:$200,MATCH($H80, FinancialInputs!$E$168:$E$200,0),MATCH(AJ$3-$G80+1,FinancialInputs!$168:$168,0)),0)*$J80</f>
        <v>0</v>
      </c>
      <c r="AK80" s="173">
        <f>IFERROR(INDEX(FinancialInputs!$168:$200,MATCH($H80, FinancialInputs!$E$168:$E$200,0),MATCH(AK$3-$G80+1,FinancialInputs!$168:$168,0)),0)*$J80</f>
        <v>0</v>
      </c>
      <c r="AL80" s="173">
        <f>IFERROR(INDEX(FinancialInputs!$168:$200,MATCH($H80, FinancialInputs!$E$168:$E$200,0),MATCH(AL$3-$G80+1,FinancialInputs!$168:$168,0)),0)*$J80</f>
        <v>0</v>
      </c>
      <c r="AM80" s="173">
        <f>IFERROR(INDEX(FinancialInputs!$168:$200,MATCH($H80, FinancialInputs!$E$168:$E$200,0),MATCH(AM$3-$G80+1,FinancialInputs!$168:$168,0)),0)*$J80</f>
        <v>0</v>
      </c>
      <c r="AN80" s="173">
        <f>IFERROR(INDEX(FinancialInputs!$168:$200,MATCH($H80, FinancialInputs!$E$168:$E$200,0),MATCH(AN$3-$G80+1,FinancialInputs!$168:$168,0)),0)*$J80</f>
        <v>0</v>
      </c>
      <c r="AO80" s="173">
        <f>IFERROR(INDEX(FinancialInputs!$168:$200,MATCH($H80, FinancialInputs!$E$168:$E$200,0),MATCH(AO$3-$G80+1,FinancialInputs!$168:$168,0)),0)*$J80</f>
        <v>0</v>
      </c>
      <c r="AP80" s="173">
        <f>IFERROR(INDEX(FinancialInputs!$168:$200,MATCH($H80, FinancialInputs!$E$168:$E$200,0),MATCH(AP$3-$G80+1,FinancialInputs!$168:$168,0)),0)*$J80</f>
        <v>0</v>
      </c>
      <c r="AQ80" s="173">
        <f>IFERROR(INDEX(FinancialInputs!$168:$200,MATCH($H80, FinancialInputs!$E$168:$E$200,0),MATCH(AQ$3-$G80+1,FinancialInputs!$168:$168,0)),0)*$J80</f>
        <v>0</v>
      </c>
      <c r="AR80" s="173">
        <f>IFERROR(INDEX(FinancialInputs!$168:$200,MATCH($H80, FinancialInputs!$E$168:$E$200,0),MATCH(AR$3-$G80+1,FinancialInputs!$168:$168,0)),0)*$J80</f>
        <v>0</v>
      </c>
      <c r="AS80" s="173">
        <f>IFERROR(INDEX(FinancialInputs!$168:$200,MATCH($H80, FinancialInputs!$E$168:$E$200,0),MATCH(AS$3-$G80+1,FinancialInputs!$168:$168,0)),0)*$J80</f>
        <v>0</v>
      </c>
      <c r="AT80" s="173">
        <f>IFERROR(INDEX(FinancialInputs!$168:$200,MATCH($H80, FinancialInputs!$E$168:$E$200,0),MATCH(AT$3-$G80+1,FinancialInputs!$168:$168,0)),0)*$J80</f>
        <v>0</v>
      </c>
      <c r="AU80" s="173">
        <f>IFERROR(INDEX(FinancialInputs!$168:$200,MATCH($H80, FinancialInputs!$E$168:$E$200,0),MATCH(AU$3-$G80+1,FinancialInputs!$168:$168,0)),0)*$J80</f>
        <v>0</v>
      </c>
      <c r="AV80" s="173">
        <f>IFERROR(INDEX(FinancialInputs!$168:$200,MATCH($H80, FinancialInputs!$E$168:$E$200,0),MATCH(AV$3-$G80+1,FinancialInputs!$168:$168,0)),0)*$J80</f>
        <v>0</v>
      </c>
      <c r="AW80" s="173">
        <f>IFERROR(INDEX(FinancialInputs!$168:$200,MATCH($H80, FinancialInputs!$E$168:$E$200,0),MATCH(AW$3-$G80+1,FinancialInputs!$168:$168,0)),0)*$J80</f>
        <v>0</v>
      </c>
      <c r="AX80" s="173">
        <f>IFERROR(INDEX(FinancialInputs!$168:$200,MATCH($H80, FinancialInputs!$E$168:$E$200,0),MATCH(AX$3-$G80+1,FinancialInputs!$168:$168,0)),0)*$J80</f>
        <v>0</v>
      </c>
      <c r="AY80" s="173">
        <f>IFERROR(INDEX(FinancialInputs!$168:$200,MATCH($H80, FinancialInputs!$E$168:$E$200,0),MATCH(AY$3-$G80+1,FinancialInputs!$168:$168,0)),0)*$J80</f>
        <v>0</v>
      </c>
      <c r="AZ80" s="173">
        <f>IFERROR(INDEX(FinancialInputs!$168:$200,MATCH($H80, FinancialInputs!$E$168:$E$200,0),MATCH(AZ$3-$G80+1,FinancialInputs!$168:$168,0)),0)*$J80</f>
        <v>0</v>
      </c>
      <c r="BA80" s="173">
        <f>IFERROR(INDEX(FinancialInputs!$168:$200,MATCH($H80, FinancialInputs!$E$168:$E$200,0),MATCH(BA$3-$G80+1,FinancialInputs!$168:$168,0)),0)*$J80</f>
        <v>0</v>
      </c>
      <c r="BB80" s="173">
        <f>IFERROR(INDEX(FinancialInputs!$168:$200,MATCH($H80, FinancialInputs!$E$168:$E$200,0),MATCH(BB$3-$G80+1,FinancialInputs!$168:$168,0)),0)*$J80</f>
        <v>0</v>
      </c>
      <c r="BC80" s="173">
        <f>IFERROR(INDEX(FinancialInputs!$168:$200,MATCH($H80, FinancialInputs!$E$168:$E$200,0),MATCH(BC$3-$G80+1,FinancialInputs!$168:$168,0)),0)*$J80</f>
        <v>0</v>
      </c>
      <c r="BD80" s="173">
        <f>IFERROR(INDEX(FinancialInputs!$168:$200,MATCH($H80, FinancialInputs!$E$168:$E$200,0),MATCH(BD$3-$G80+1,FinancialInputs!$168:$168,0)),0)*$J80</f>
        <v>0</v>
      </c>
      <c r="BE80" s="173">
        <f>IFERROR(INDEX(FinancialInputs!$168:$200,MATCH($H80, FinancialInputs!$E$168:$E$200,0),MATCH(BE$3-$G80+1,FinancialInputs!$168:$168,0)),0)*$J80</f>
        <v>0</v>
      </c>
      <c r="BF80" s="173">
        <f>IFERROR(INDEX(FinancialInputs!$168:$200,MATCH($H80, FinancialInputs!$E$168:$E$200,0),MATCH(BF$3-$G80+1,FinancialInputs!$168:$168,0)),0)*$J80</f>
        <v>0</v>
      </c>
      <c r="BG80" s="173">
        <f>IFERROR(INDEX(FinancialInputs!$168:$200,MATCH($H80, FinancialInputs!$E$168:$E$200,0),MATCH(BG$3-$G80+1,FinancialInputs!$168:$168,0)),0)*$J80</f>
        <v>0</v>
      </c>
      <c r="BH80" s="173">
        <f>IFERROR(INDEX(FinancialInputs!$168:$200,MATCH($H80, FinancialInputs!$E$168:$E$200,0),MATCH(BH$3-$G80+1,FinancialInputs!$168:$168,0)),0)*$J80</f>
        <v>0</v>
      </c>
      <c r="BI80" s="173">
        <f>IFERROR(INDEX(FinancialInputs!$168:$200,MATCH($H80, FinancialInputs!$E$168:$E$200,0),MATCH(BI$3-$G80+1,FinancialInputs!$168:$168,0)),0)*$J80</f>
        <v>0</v>
      </c>
      <c r="BJ80" s="173">
        <f>IFERROR(INDEX(FinancialInputs!$168:$200,MATCH($H80, FinancialInputs!$E$168:$E$200,0),MATCH(BJ$3-$G80+1,FinancialInputs!$168:$168,0)),0)*$J80</f>
        <v>0</v>
      </c>
      <c r="BK80" s="173">
        <f>IFERROR(INDEX(FinancialInputs!$168:$200,MATCH($H80, FinancialInputs!$E$168:$E$200,0),MATCH(BK$3-$G80+1,FinancialInputs!$168:$168,0)),0)*$J80</f>
        <v>0</v>
      </c>
      <c r="BL80" s="173">
        <f>IFERROR(INDEX(FinancialInputs!$168:$200,MATCH($H80, FinancialInputs!$E$168:$E$200,0),MATCH(BL$3-$G80+1,FinancialInputs!$168:$168,0)),0)*$J80</f>
        <v>0</v>
      </c>
      <c r="BM80" s="173">
        <f>IFERROR(INDEX(FinancialInputs!$168:$200,MATCH($H80, FinancialInputs!$E$168:$E$200,0),MATCH(BM$3-$G80+1,FinancialInputs!$168:$168,0)),0)*$J80</f>
        <v>0</v>
      </c>
      <c r="BN80" s="173">
        <f>IFERROR(INDEX(FinancialInputs!$168:$200,MATCH($H80, FinancialInputs!$E$168:$E$200,0),MATCH(BN$3-$G80+1,FinancialInputs!$168:$168,0)),0)*$J80</f>
        <v>0</v>
      </c>
      <c r="BO80" s="173">
        <f>IFERROR(INDEX(FinancialInputs!$168:$200,MATCH($H80, FinancialInputs!$E$168:$E$200,0),MATCH(BO$3-$G80+1,FinancialInputs!$168:$168,0)),0)*$J80</f>
        <v>0</v>
      </c>
      <c r="BP80" s="173">
        <f>IFERROR(INDEX(FinancialInputs!$168:$200,MATCH($H80, FinancialInputs!$E$168:$E$200,0),MATCH(BP$3-$G80+1,FinancialInputs!$168:$168,0)),0)*$J80</f>
        <v>0</v>
      </c>
      <c r="BQ80" s="173">
        <f>IFERROR(INDEX(FinancialInputs!$168:$200,MATCH($H80, FinancialInputs!$E$168:$E$200,0),MATCH(BQ$3-$G80+1,FinancialInputs!$168:$168,0)),0)*$J80</f>
        <v>0</v>
      </c>
      <c r="BR80" s="173">
        <f>IFERROR(INDEX(FinancialInputs!$168:$200,MATCH($H80, FinancialInputs!$E$168:$E$200,0),MATCH(BR$3-$G80+1,FinancialInputs!$168:$168,0)),0)*$J80</f>
        <v>0</v>
      </c>
      <c r="BS80" s="173">
        <f>IFERROR(INDEX(FinancialInputs!$168:$200,MATCH($H80, FinancialInputs!$E$168:$E$200,0),MATCH(BS$3-$G80+1,FinancialInputs!$168:$168,0)),0)*$J80</f>
        <v>0</v>
      </c>
      <c r="BT80" s="173">
        <f>IFERROR(INDEX(FinancialInputs!$168:$200,MATCH($H80, FinancialInputs!$E$168:$E$200,0),MATCH(BT$3-$G80+1,FinancialInputs!$168:$168,0)),0)*$J80</f>
        <v>0</v>
      </c>
      <c r="BU80" s="173">
        <f>IFERROR(INDEX(FinancialInputs!$168:$200,MATCH($H80, FinancialInputs!$E$168:$E$200,0),MATCH(BU$3-$G80+1,FinancialInputs!$168:$168,0)),0)*$J80</f>
        <v>0</v>
      </c>
      <c r="BV80" s="173">
        <f>IFERROR(INDEX(FinancialInputs!$168:$200,MATCH($H80, FinancialInputs!$E$168:$E$200,0),MATCH(BV$3-$G80+1,FinancialInputs!$168:$168,0)),0)*$J80</f>
        <v>0</v>
      </c>
      <c r="BW80" s="173">
        <f>IFERROR(INDEX(FinancialInputs!$168:$200,MATCH($H80, FinancialInputs!$E$168:$E$200,0),MATCH(BW$3-$G80+1,FinancialInputs!$168:$168,0)),0)*$J80</f>
        <v>0</v>
      </c>
      <c r="BX80" s="173">
        <f>IFERROR(INDEX(FinancialInputs!$168:$200,MATCH($H80, FinancialInputs!$E$168:$E$200,0),MATCH(BX$3-$G80+1,FinancialInputs!$168:$168,0)),0)*$J80</f>
        <v>0</v>
      </c>
      <c r="BY80" s="173">
        <f>IFERROR(INDEX(FinancialInputs!$168:$200,MATCH($H80, FinancialInputs!$E$168:$E$200,0),MATCH(BY$3-$G80+1,FinancialInputs!$168:$168,0)),0)*$J80</f>
        <v>0</v>
      </c>
      <c r="BZ80" s="173">
        <f>IFERROR(INDEX(FinancialInputs!$168:$200,MATCH($H80, FinancialInputs!$E$168:$E$200,0),MATCH(BZ$3-$G80+1,FinancialInputs!$168:$168,0)),0)*$J80</f>
        <v>0</v>
      </c>
      <c r="CA80" s="173">
        <f>IFERROR(INDEX(FinancialInputs!$168:$200,MATCH($H80, FinancialInputs!$E$168:$E$200,0),MATCH(CA$3-$G80+1,FinancialInputs!$168:$168,0)),0)*$J80</f>
        <v>0</v>
      </c>
      <c r="CB80" s="173">
        <f>IFERROR(INDEX(FinancialInputs!$168:$200,MATCH($H80, FinancialInputs!$E$168:$E$200,0),MATCH(CB$3-$G80+1,FinancialInputs!$168:$168,0)),0)*$J80</f>
        <v>0</v>
      </c>
      <c r="CC80" s="173">
        <f>IFERROR(INDEX(FinancialInputs!$168:$200,MATCH($H80, FinancialInputs!$E$168:$E$200,0),MATCH(CC$3-$G80+1,FinancialInputs!$168:$168,0)),0)*$J80</f>
        <v>0</v>
      </c>
      <c r="CD80" s="173">
        <f>IFERROR(INDEX(FinancialInputs!$168:$200,MATCH($H80, FinancialInputs!$E$168:$E$200,0),MATCH(CD$3-$G80+1,FinancialInputs!$168:$168,0)),0)*$J80</f>
        <v>0</v>
      </c>
      <c r="CE80" s="173">
        <f>IFERROR(INDEX(FinancialInputs!$168:$200,MATCH($H80, FinancialInputs!$E$168:$E$200,0),MATCH(CE$3-$G80+1,FinancialInputs!$168:$168,0)),0)*$J80</f>
        <v>0</v>
      </c>
      <c r="CF80" s="173">
        <f>IFERROR(INDEX(FinancialInputs!$168:$200,MATCH($H80, FinancialInputs!$E$168:$E$200,0),MATCH(CF$3-$G80+1,FinancialInputs!$168:$168,0)),0)*$J80</f>
        <v>0</v>
      </c>
      <c r="CG80" s="173">
        <f>IFERROR(INDEX(FinancialInputs!$168:$200,MATCH($H80, FinancialInputs!$E$168:$E$200,0),MATCH(CG$3-$G80+1,FinancialInputs!$168:$168,0)),0)*$J80</f>
        <v>0</v>
      </c>
      <c r="CH80" s="173">
        <f>IFERROR(INDEX(FinancialInputs!$168:$200,MATCH($H80, FinancialInputs!$E$168:$E$200,0),MATCH(CH$3-$G80+1,FinancialInputs!$168:$168,0)),0)*$J80</f>
        <v>0</v>
      </c>
      <c r="CI80" s="173">
        <f>IFERROR(INDEX(FinancialInputs!$168:$200,MATCH($H80, FinancialInputs!$E$168:$E$200,0),MATCH(CI$3-$G80+1,FinancialInputs!$168:$168,0)),0)*$J80</f>
        <v>0</v>
      </c>
      <c r="CJ80" s="173">
        <f>IFERROR(INDEX(FinancialInputs!$168:$200,MATCH($H80, FinancialInputs!$E$168:$E$200,0),MATCH(CJ$3-$G80+1,FinancialInputs!$168:$168,0)),0)*$J80</f>
        <v>0</v>
      </c>
      <c r="CK80" s="173">
        <f>IFERROR(INDEX(FinancialInputs!$168:$200,MATCH($H80, FinancialInputs!$E$168:$E$200,0),MATCH(CK$3-$G80+1,FinancialInputs!$168:$168,0)),0)*$J80</f>
        <v>0</v>
      </c>
      <c r="CL80" s="173">
        <f>IFERROR(INDEX(FinancialInputs!$168:$200,MATCH($H80, FinancialInputs!$E$168:$E$200,0),MATCH(CL$3-$G80+1,FinancialInputs!$168:$168,0)),0)*$J80</f>
        <v>0</v>
      </c>
      <c r="CM80" s="173">
        <f>IFERROR(INDEX(FinancialInputs!$168:$200,MATCH($H80, FinancialInputs!$E$168:$E$200,0),MATCH(CM$3-$G80+1,FinancialInputs!$168:$168,0)),0)*$J80</f>
        <v>0</v>
      </c>
      <c r="CN80" s="173">
        <f>IFERROR(INDEX(FinancialInputs!$168:$200,MATCH($H80, FinancialInputs!$E$168:$E$200,0),MATCH(CN$3-$G80+1,FinancialInputs!$168:$168,0)),0)*$J80</f>
        <v>0</v>
      </c>
      <c r="CO80" s="173">
        <f>IFERROR(INDEX(FinancialInputs!$168:$200,MATCH($H80, FinancialInputs!$E$168:$E$200,0),MATCH(CO$3-$G80+1,FinancialInputs!$168:$168,0)),0)*$J80</f>
        <v>0</v>
      </c>
      <c r="CP80" s="173">
        <f>IFERROR(INDEX(FinancialInputs!$168:$200,MATCH($H80, FinancialInputs!$E$168:$E$200,0),MATCH(CP$3-$G80+1,FinancialInputs!$168:$168,0)),0)*$J80</f>
        <v>0</v>
      </c>
      <c r="CQ80" s="173">
        <f>IFERROR(INDEX(FinancialInputs!$168:$200,MATCH($H80, FinancialInputs!$E$168:$E$200,0),MATCH(CQ$3-$G80+1,FinancialInputs!$168:$168,0)),0)*$J80</f>
        <v>0</v>
      </c>
      <c r="CR80" s="173">
        <f>IFERROR(INDEX(FinancialInputs!$168:$200,MATCH($H80, FinancialInputs!$E$168:$E$200,0),MATCH(CR$3-$G80+1,FinancialInputs!$168:$168,0)),0)*$J80</f>
        <v>0</v>
      </c>
      <c r="CS80" s="173">
        <f>IFERROR(INDEX(FinancialInputs!$168:$200,MATCH($H80, FinancialInputs!$E$168:$E$200,0),MATCH(CS$3-$G80+1,FinancialInputs!$168:$168,0)),0)*$J80</f>
        <v>0</v>
      </c>
      <c r="CT80" s="173">
        <f>IFERROR(INDEX(FinancialInputs!$168:$200,MATCH($H80, FinancialInputs!$E$168:$E$200,0),MATCH(CT$3-$G80+1,FinancialInputs!$168:$168,0)),0)*$J80</f>
        <v>0</v>
      </c>
      <c r="CU80" s="173">
        <f>IFERROR(INDEX(FinancialInputs!$168:$200,MATCH($H80, FinancialInputs!$E$168:$E$200,0),MATCH(CU$3-$G80+1,FinancialInputs!$168:$168,0)),0)*$J80</f>
        <v>0</v>
      </c>
      <c r="CV80" s="173">
        <f>IFERROR(INDEX(FinancialInputs!$168:$200,MATCH($H80, FinancialInputs!$E$168:$E$200,0),MATCH(CV$3-$G80+1,FinancialInputs!$168:$168,0)),0)*$J80</f>
        <v>0</v>
      </c>
      <c r="CW80" s="135" t="b">
        <f t="shared" si="12"/>
        <v>1</v>
      </c>
      <c r="CX80" s="24"/>
      <c r="CY80" s="24"/>
      <c r="CZ80" s="24"/>
    </row>
    <row r="81" spans="2:104">
      <c r="B81" s="24"/>
      <c r="C81" s="24"/>
      <c r="D81" s="24"/>
      <c r="E81" s="1" t="s">
        <v>547</v>
      </c>
      <c r="F81" s="24"/>
      <c r="G81" s="99" t="e">
        <f t="shared" si="13"/>
        <v>#N/A</v>
      </c>
      <c r="H81" s="1" t="e">
        <f>IF((YEAR(Scenarios!$J$41)+1)&lt;G81,"","SLN"&amp;MIN(YEAR(Scenarios!$J$41)-G81+2,15))</f>
        <v>#NUM!</v>
      </c>
      <c r="I81" s="24"/>
      <c r="J81" s="416" cm="1">
        <f t="array" ref="J81">IFERROR(INDEX(Capitalisation!$192:$192,,MATCH(G81,Expenditure!$3:$3,0)),0)</f>
        <v>0</v>
      </c>
      <c r="K81" s="33"/>
      <c r="L81" s="173">
        <f>IFERROR(INDEX(FinancialInputs!$168:$200,MATCH($H81, FinancialInputs!$E$168:$E$200,0),MATCH(L$3-$G81+1,FinancialInputs!$168:$168,0)),0)*$J81</f>
        <v>0</v>
      </c>
      <c r="M81" s="173">
        <f>IFERROR(INDEX(FinancialInputs!$168:$200,MATCH($H81, FinancialInputs!$E$168:$E$200,0),MATCH(M$3-$G81+1,FinancialInputs!$168:$168,0)),0)*$J81</f>
        <v>0</v>
      </c>
      <c r="N81" s="173">
        <f>IFERROR(INDEX(FinancialInputs!$168:$200,MATCH($H81, FinancialInputs!$E$168:$E$200,0),MATCH(N$3-$G81+1,FinancialInputs!$168:$168,0)),0)*$J81</f>
        <v>0</v>
      </c>
      <c r="O81" s="173">
        <f>IFERROR(INDEX(FinancialInputs!$168:$200,MATCH($H81, FinancialInputs!$E$168:$E$200,0),MATCH(O$3-$G81+1,FinancialInputs!$168:$168,0)),0)*$J81</f>
        <v>0</v>
      </c>
      <c r="P81" s="173">
        <f>IFERROR(INDEX(FinancialInputs!$168:$200,MATCH($H81, FinancialInputs!$E$168:$E$200,0),MATCH(P$3-$G81+1,FinancialInputs!$168:$168,0)),0)*$J81</f>
        <v>0</v>
      </c>
      <c r="Q81" s="173">
        <f>IFERROR(INDEX(FinancialInputs!$168:$200,MATCH($H81, FinancialInputs!$E$168:$E$200,0),MATCH(Q$3-$G81+1,FinancialInputs!$168:$168,0)),0)*$J81</f>
        <v>0</v>
      </c>
      <c r="R81" s="173">
        <f>IFERROR(INDEX(FinancialInputs!$168:$200,MATCH($H81, FinancialInputs!$E$168:$E$200,0),MATCH(R$3-$G81+1,FinancialInputs!$168:$168,0)),0)*$J81</f>
        <v>0</v>
      </c>
      <c r="S81" s="173">
        <f>IFERROR(INDEX(FinancialInputs!$168:$200,MATCH($H81, FinancialInputs!$E$168:$E$200,0),MATCH(S$3-$G81+1,FinancialInputs!$168:$168,0)),0)*$J81</f>
        <v>0</v>
      </c>
      <c r="T81" s="173">
        <f>IFERROR(INDEX(FinancialInputs!$168:$200,MATCH($H81, FinancialInputs!$E$168:$E$200,0),MATCH(T$3-$G81+1,FinancialInputs!$168:$168,0)),0)*$J81</f>
        <v>0</v>
      </c>
      <c r="U81" s="173">
        <f>IFERROR(INDEX(FinancialInputs!$168:$200,MATCH($H81, FinancialInputs!$E$168:$E$200,0),MATCH(U$3-$G81+1,FinancialInputs!$168:$168,0)),0)*$J81</f>
        <v>0</v>
      </c>
      <c r="V81" s="173">
        <f>IFERROR(INDEX(FinancialInputs!$168:$200,MATCH($H81, FinancialInputs!$E$168:$E$200,0),MATCH(V$3-$G81+1,FinancialInputs!$168:$168,0)),0)*$J81</f>
        <v>0</v>
      </c>
      <c r="W81" s="173">
        <f>IFERROR(INDEX(FinancialInputs!$168:$200,MATCH($H81, FinancialInputs!$E$168:$E$200,0),MATCH(W$3-$G81+1,FinancialInputs!$168:$168,0)),0)*$J81</f>
        <v>0</v>
      </c>
      <c r="X81" s="173">
        <f>IFERROR(INDEX(FinancialInputs!$168:$200,MATCH($H81, FinancialInputs!$E$168:$E$200,0),MATCH(X$3-$G81+1,FinancialInputs!$168:$168,0)),0)*$J81</f>
        <v>0</v>
      </c>
      <c r="Y81" s="173">
        <f>IFERROR(INDEX(FinancialInputs!$168:$200,MATCH($H81, FinancialInputs!$E$168:$E$200,0),MATCH(Y$3-$G81+1,FinancialInputs!$168:$168,0)),0)*$J81</f>
        <v>0</v>
      </c>
      <c r="Z81" s="173">
        <f>IFERROR(INDEX(FinancialInputs!$168:$200,MATCH($H81, FinancialInputs!$E$168:$E$200,0),MATCH(Z$3-$G81+1,FinancialInputs!$168:$168,0)),0)*$J81</f>
        <v>0</v>
      </c>
      <c r="AA81" s="173">
        <f>IFERROR(INDEX(FinancialInputs!$168:$200,MATCH($H81, FinancialInputs!$E$168:$E$200,0),MATCH(AA$3-$G81+1,FinancialInputs!$168:$168,0)),0)*$J81</f>
        <v>0</v>
      </c>
      <c r="AB81" s="173">
        <f>IFERROR(INDEX(FinancialInputs!$168:$200,MATCH($H81, FinancialInputs!$E$168:$E$200,0),MATCH(AB$3-$G81+1,FinancialInputs!$168:$168,0)),0)*$J81</f>
        <v>0</v>
      </c>
      <c r="AC81" s="173">
        <f>IFERROR(INDEX(FinancialInputs!$168:$200,MATCH($H81, FinancialInputs!$E$168:$E$200,0),MATCH(AC$3-$G81+1,FinancialInputs!$168:$168,0)),0)*$J81</f>
        <v>0</v>
      </c>
      <c r="AD81" s="173">
        <f>IFERROR(INDEX(FinancialInputs!$168:$200,MATCH($H81, FinancialInputs!$E$168:$E$200,0),MATCH(AD$3-$G81+1,FinancialInputs!$168:$168,0)),0)*$J81</f>
        <v>0</v>
      </c>
      <c r="AE81" s="173">
        <f>IFERROR(INDEX(FinancialInputs!$168:$200,MATCH($H81, FinancialInputs!$E$168:$E$200,0),MATCH(AE$3-$G81+1,FinancialInputs!$168:$168,0)),0)*$J81</f>
        <v>0</v>
      </c>
      <c r="AF81" s="173">
        <f>IFERROR(INDEX(FinancialInputs!$168:$200,MATCH($H81, FinancialInputs!$E$168:$E$200,0),MATCH(AF$3-$G81+1,FinancialInputs!$168:$168,0)),0)*$J81</f>
        <v>0</v>
      </c>
      <c r="AG81" s="173">
        <f>IFERROR(INDEX(FinancialInputs!$168:$200,MATCH($H81, FinancialInputs!$E$168:$E$200,0),MATCH(AG$3-$G81+1,FinancialInputs!$168:$168,0)),0)*$J81</f>
        <v>0</v>
      </c>
      <c r="AH81" s="173">
        <f>IFERROR(INDEX(FinancialInputs!$168:$200,MATCH($H81, FinancialInputs!$E$168:$E$200,0),MATCH(AH$3-$G81+1,FinancialInputs!$168:$168,0)),0)*$J81</f>
        <v>0</v>
      </c>
      <c r="AI81" s="173">
        <f>IFERROR(INDEX(FinancialInputs!$168:$200,MATCH($H81, FinancialInputs!$E$168:$E$200,0),MATCH(AI$3-$G81+1,FinancialInputs!$168:$168,0)),0)*$J81</f>
        <v>0</v>
      </c>
      <c r="AJ81" s="173">
        <f>IFERROR(INDEX(FinancialInputs!$168:$200,MATCH($H81, FinancialInputs!$E$168:$E$200,0),MATCH(AJ$3-$G81+1,FinancialInputs!$168:$168,0)),0)*$J81</f>
        <v>0</v>
      </c>
      <c r="AK81" s="173">
        <f>IFERROR(INDEX(FinancialInputs!$168:$200,MATCH($H81, FinancialInputs!$E$168:$E$200,0),MATCH(AK$3-$G81+1,FinancialInputs!$168:$168,0)),0)*$J81</f>
        <v>0</v>
      </c>
      <c r="AL81" s="173">
        <f>IFERROR(INDEX(FinancialInputs!$168:$200,MATCH($H81, FinancialInputs!$E$168:$E$200,0),MATCH(AL$3-$G81+1,FinancialInputs!$168:$168,0)),0)*$J81</f>
        <v>0</v>
      </c>
      <c r="AM81" s="173">
        <f>IFERROR(INDEX(FinancialInputs!$168:$200,MATCH($H81, FinancialInputs!$E$168:$E$200,0),MATCH(AM$3-$G81+1,FinancialInputs!$168:$168,0)),0)*$J81</f>
        <v>0</v>
      </c>
      <c r="AN81" s="173">
        <f>IFERROR(INDEX(FinancialInputs!$168:$200,MATCH($H81, FinancialInputs!$E$168:$E$200,0),MATCH(AN$3-$G81+1,FinancialInputs!$168:$168,0)),0)*$J81</f>
        <v>0</v>
      </c>
      <c r="AO81" s="173">
        <f>IFERROR(INDEX(FinancialInputs!$168:$200,MATCH($H81, FinancialInputs!$E$168:$E$200,0),MATCH(AO$3-$G81+1,FinancialInputs!$168:$168,0)),0)*$J81</f>
        <v>0</v>
      </c>
      <c r="AP81" s="173">
        <f>IFERROR(INDEX(FinancialInputs!$168:$200,MATCH($H81, FinancialInputs!$E$168:$E$200,0),MATCH(AP$3-$G81+1,FinancialInputs!$168:$168,0)),0)*$J81</f>
        <v>0</v>
      </c>
      <c r="AQ81" s="173">
        <f>IFERROR(INDEX(FinancialInputs!$168:$200,MATCH($H81, FinancialInputs!$E$168:$E$200,0),MATCH(AQ$3-$G81+1,FinancialInputs!$168:$168,0)),0)*$J81</f>
        <v>0</v>
      </c>
      <c r="AR81" s="173">
        <f>IFERROR(INDEX(FinancialInputs!$168:$200,MATCH($H81, FinancialInputs!$E$168:$E$200,0),MATCH(AR$3-$G81+1,FinancialInputs!$168:$168,0)),0)*$J81</f>
        <v>0</v>
      </c>
      <c r="AS81" s="173">
        <f>IFERROR(INDEX(FinancialInputs!$168:$200,MATCH($H81, FinancialInputs!$E$168:$E$200,0),MATCH(AS$3-$G81+1,FinancialInputs!$168:$168,0)),0)*$J81</f>
        <v>0</v>
      </c>
      <c r="AT81" s="173">
        <f>IFERROR(INDEX(FinancialInputs!$168:$200,MATCH($H81, FinancialInputs!$E$168:$E$200,0),MATCH(AT$3-$G81+1,FinancialInputs!$168:$168,0)),0)*$J81</f>
        <v>0</v>
      </c>
      <c r="AU81" s="173">
        <f>IFERROR(INDEX(FinancialInputs!$168:$200,MATCH($H81, FinancialInputs!$E$168:$E$200,0),MATCH(AU$3-$G81+1,FinancialInputs!$168:$168,0)),0)*$J81</f>
        <v>0</v>
      </c>
      <c r="AV81" s="173">
        <f>IFERROR(INDEX(FinancialInputs!$168:$200,MATCH($H81, FinancialInputs!$E$168:$E$200,0),MATCH(AV$3-$G81+1,FinancialInputs!$168:$168,0)),0)*$J81</f>
        <v>0</v>
      </c>
      <c r="AW81" s="173">
        <f>IFERROR(INDEX(FinancialInputs!$168:$200,MATCH($H81, FinancialInputs!$E$168:$E$200,0),MATCH(AW$3-$G81+1,FinancialInputs!$168:$168,0)),0)*$J81</f>
        <v>0</v>
      </c>
      <c r="AX81" s="173">
        <f>IFERROR(INDEX(FinancialInputs!$168:$200,MATCH($H81, FinancialInputs!$E$168:$E$200,0),MATCH(AX$3-$G81+1,FinancialInputs!$168:$168,0)),0)*$J81</f>
        <v>0</v>
      </c>
      <c r="AY81" s="173">
        <f>IFERROR(INDEX(FinancialInputs!$168:$200,MATCH($H81, FinancialInputs!$E$168:$E$200,0),MATCH(AY$3-$G81+1,FinancialInputs!$168:$168,0)),0)*$J81</f>
        <v>0</v>
      </c>
      <c r="AZ81" s="173">
        <f>IFERROR(INDEX(FinancialInputs!$168:$200,MATCH($H81, FinancialInputs!$E$168:$E$200,0),MATCH(AZ$3-$G81+1,FinancialInputs!$168:$168,0)),0)*$J81</f>
        <v>0</v>
      </c>
      <c r="BA81" s="173">
        <f>IFERROR(INDEX(FinancialInputs!$168:$200,MATCH($H81, FinancialInputs!$E$168:$E$200,0),MATCH(BA$3-$G81+1,FinancialInputs!$168:$168,0)),0)*$J81</f>
        <v>0</v>
      </c>
      <c r="BB81" s="173">
        <f>IFERROR(INDEX(FinancialInputs!$168:$200,MATCH($H81, FinancialInputs!$E$168:$E$200,0),MATCH(BB$3-$G81+1,FinancialInputs!$168:$168,0)),0)*$J81</f>
        <v>0</v>
      </c>
      <c r="BC81" s="173">
        <f>IFERROR(INDEX(FinancialInputs!$168:$200,MATCH($H81, FinancialInputs!$E$168:$E$200,0),MATCH(BC$3-$G81+1,FinancialInputs!$168:$168,0)),0)*$J81</f>
        <v>0</v>
      </c>
      <c r="BD81" s="173">
        <f>IFERROR(INDEX(FinancialInputs!$168:$200,MATCH($H81, FinancialInputs!$E$168:$E$200,0),MATCH(BD$3-$G81+1,FinancialInputs!$168:$168,0)),0)*$J81</f>
        <v>0</v>
      </c>
      <c r="BE81" s="173">
        <f>IFERROR(INDEX(FinancialInputs!$168:$200,MATCH($H81, FinancialInputs!$E$168:$E$200,0),MATCH(BE$3-$G81+1,FinancialInputs!$168:$168,0)),0)*$J81</f>
        <v>0</v>
      </c>
      <c r="BF81" s="173">
        <f>IFERROR(INDEX(FinancialInputs!$168:$200,MATCH($H81, FinancialInputs!$E$168:$E$200,0),MATCH(BF$3-$G81+1,FinancialInputs!$168:$168,0)),0)*$J81</f>
        <v>0</v>
      </c>
      <c r="BG81" s="173">
        <f>IFERROR(INDEX(FinancialInputs!$168:$200,MATCH($H81, FinancialInputs!$E$168:$E$200,0),MATCH(BG$3-$G81+1,FinancialInputs!$168:$168,0)),0)*$J81</f>
        <v>0</v>
      </c>
      <c r="BH81" s="173">
        <f>IFERROR(INDEX(FinancialInputs!$168:$200,MATCH($H81, FinancialInputs!$E$168:$E$200,0),MATCH(BH$3-$G81+1,FinancialInputs!$168:$168,0)),0)*$J81</f>
        <v>0</v>
      </c>
      <c r="BI81" s="173">
        <f>IFERROR(INDEX(FinancialInputs!$168:$200,MATCH($H81, FinancialInputs!$E$168:$E$200,0),MATCH(BI$3-$G81+1,FinancialInputs!$168:$168,0)),0)*$J81</f>
        <v>0</v>
      </c>
      <c r="BJ81" s="173">
        <f>IFERROR(INDEX(FinancialInputs!$168:$200,MATCH($H81, FinancialInputs!$E$168:$E$200,0),MATCH(BJ$3-$G81+1,FinancialInputs!$168:$168,0)),0)*$J81</f>
        <v>0</v>
      </c>
      <c r="BK81" s="173">
        <f>IFERROR(INDEX(FinancialInputs!$168:$200,MATCH($H81, FinancialInputs!$E$168:$E$200,0),MATCH(BK$3-$G81+1,FinancialInputs!$168:$168,0)),0)*$J81</f>
        <v>0</v>
      </c>
      <c r="BL81" s="173">
        <f>IFERROR(INDEX(FinancialInputs!$168:$200,MATCH($H81, FinancialInputs!$E$168:$E$200,0),MATCH(BL$3-$G81+1,FinancialInputs!$168:$168,0)),0)*$J81</f>
        <v>0</v>
      </c>
      <c r="BM81" s="173">
        <f>IFERROR(INDEX(FinancialInputs!$168:$200,MATCH($H81, FinancialInputs!$E$168:$E$200,0),MATCH(BM$3-$G81+1,FinancialInputs!$168:$168,0)),0)*$J81</f>
        <v>0</v>
      </c>
      <c r="BN81" s="173">
        <f>IFERROR(INDEX(FinancialInputs!$168:$200,MATCH($H81, FinancialInputs!$E$168:$E$200,0),MATCH(BN$3-$G81+1,FinancialInputs!$168:$168,0)),0)*$J81</f>
        <v>0</v>
      </c>
      <c r="BO81" s="173">
        <f>IFERROR(INDEX(FinancialInputs!$168:$200,MATCH($H81, FinancialInputs!$E$168:$E$200,0),MATCH(BO$3-$G81+1,FinancialInputs!$168:$168,0)),0)*$J81</f>
        <v>0</v>
      </c>
      <c r="BP81" s="173">
        <f>IFERROR(INDEX(FinancialInputs!$168:$200,MATCH($H81, FinancialInputs!$E$168:$E$200,0),MATCH(BP$3-$G81+1,FinancialInputs!$168:$168,0)),0)*$J81</f>
        <v>0</v>
      </c>
      <c r="BQ81" s="173">
        <f>IFERROR(INDEX(FinancialInputs!$168:$200,MATCH($H81, FinancialInputs!$E$168:$E$200,0),MATCH(BQ$3-$G81+1,FinancialInputs!$168:$168,0)),0)*$J81</f>
        <v>0</v>
      </c>
      <c r="BR81" s="173">
        <f>IFERROR(INDEX(FinancialInputs!$168:$200,MATCH($H81, FinancialInputs!$E$168:$E$200,0),MATCH(BR$3-$G81+1,FinancialInputs!$168:$168,0)),0)*$J81</f>
        <v>0</v>
      </c>
      <c r="BS81" s="173">
        <f>IFERROR(INDEX(FinancialInputs!$168:$200,MATCH($H81, FinancialInputs!$E$168:$E$200,0),MATCH(BS$3-$G81+1,FinancialInputs!$168:$168,0)),0)*$J81</f>
        <v>0</v>
      </c>
      <c r="BT81" s="173">
        <f>IFERROR(INDEX(FinancialInputs!$168:$200,MATCH($H81, FinancialInputs!$E$168:$E$200,0),MATCH(BT$3-$G81+1,FinancialInputs!$168:$168,0)),0)*$J81</f>
        <v>0</v>
      </c>
      <c r="BU81" s="173">
        <f>IFERROR(INDEX(FinancialInputs!$168:$200,MATCH($H81, FinancialInputs!$E$168:$E$200,0),MATCH(BU$3-$G81+1,FinancialInputs!$168:$168,0)),0)*$J81</f>
        <v>0</v>
      </c>
      <c r="BV81" s="173">
        <f>IFERROR(INDEX(FinancialInputs!$168:$200,MATCH($H81, FinancialInputs!$E$168:$E$200,0),MATCH(BV$3-$G81+1,FinancialInputs!$168:$168,0)),0)*$J81</f>
        <v>0</v>
      </c>
      <c r="BW81" s="173">
        <f>IFERROR(INDEX(FinancialInputs!$168:$200,MATCH($H81, FinancialInputs!$E$168:$E$200,0),MATCH(BW$3-$G81+1,FinancialInputs!$168:$168,0)),0)*$J81</f>
        <v>0</v>
      </c>
      <c r="BX81" s="173">
        <f>IFERROR(INDEX(FinancialInputs!$168:$200,MATCH($H81, FinancialInputs!$E$168:$E$200,0),MATCH(BX$3-$G81+1,FinancialInputs!$168:$168,0)),0)*$J81</f>
        <v>0</v>
      </c>
      <c r="BY81" s="173">
        <f>IFERROR(INDEX(FinancialInputs!$168:$200,MATCH($H81, FinancialInputs!$E$168:$E$200,0),MATCH(BY$3-$G81+1,FinancialInputs!$168:$168,0)),0)*$J81</f>
        <v>0</v>
      </c>
      <c r="BZ81" s="173">
        <f>IFERROR(INDEX(FinancialInputs!$168:$200,MATCH($H81, FinancialInputs!$E$168:$E$200,0),MATCH(BZ$3-$G81+1,FinancialInputs!$168:$168,0)),0)*$J81</f>
        <v>0</v>
      </c>
      <c r="CA81" s="173">
        <f>IFERROR(INDEX(FinancialInputs!$168:$200,MATCH($H81, FinancialInputs!$E$168:$E$200,0),MATCH(CA$3-$G81+1,FinancialInputs!$168:$168,0)),0)*$J81</f>
        <v>0</v>
      </c>
      <c r="CB81" s="173">
        <f>IFERROR(INDEX(FinancialInputs!$168:$200,MATCH($H81, FinancialInputs!$E$168:$E$200,0),MATCH(CB$3-$G81+1,FinancialInputs!$168:$168,0)),0)*$J81</f>
        <v>0</v>
      </c>
      <c r="CC81" s="173">
        <f>IFERROR(INDEX(FinancialInputs!$168:$200,MATCH($H81, FinancialInputs!$E$168:$E$200,0),MATCH(CC$3-$G81+1,FinancialInputs!$168:$168,0)),0)*$J81</f>
        <v>0</v>
      </c>
      <c r="CD81" s="173">
        <f>IFERROR(INDEX(FinancialInputs!$168:$200,MATCH($H81, FinancialInputs!$E$168:$E$200,0),MATCH(CD$3-$G81+1,FinancialInputs!$168:$168,0)),0)*$J81</f>
        <v>0</v>
      </c>
      <c r="CE81" s="173">
        <f>IFERROR(INDEX(FinancialInputs!$168:$200,MATCH($H81, FinancialInputs!$E$168:$E$200,0),MATCH(CE$3-$G81+1,FinancialInputs!$168:$168,0)),0)*$J81</f>
        <v>0</v>
      </c>
      <c r="CF81" s="173">
        <f>IFERROR(INDEX(FinancialInputs!$168:$200,MATCH($H81, FinancialInputs!$E$168:$E$200,0),MATCH(CF$3-$G81+1,FinancialInputs!$168:$168,0)),0)*$J81</f>
        <v>0</v>
      </c>
      <c r="CG81" s="173">
        <f>IFERROR(INDEX(FinancialInputs!$168:$200,MATCH($H81, FinancialInputs!$E$168:$E$200,0),MATCH(CG$3-$G81+1,FinancialInputs!$168:$168,0)),0)*$J81</f>
        <v>0</v>
      </c>
      <c r="CH81" s="173">
        <f>IFERROR(INDEX(FinancialInputs!$168:$200,MATCH($H81, FinancialInputs!$E$168:$E$200,0),MATCH(CH$3-$G81+1,FinancialInputs!$168:$168,0)),0)*$J81</f>
        <v>0</v>
      </c>
      <c r="CI81" s="173">
        <f>IFERROR(INDEX(FinancialInputs!$168:$200,MATCH($H81, FinancialInputs!$E$168:$E$200,0),MATCH(CI$3-$G81+1,FinancialInputs!$168:$168,0)),0)*$J81</f>
        <v>0</v>
      </c>
      <c r="CJ81" s="173">
        <f>IFERROR(INDEX(FinancialInputs!$168:$200,MATCH($H81, FinancialInputs!$E$168:$E$200,0),MATCH(CJ$3-$G81+1,FinancialInputs!$168:$168,0)),0)*$J81</f>
        <v>0</v>
      </c>
      <c r="CK81" s="173">
        <f>IFERROR(INDEX(FinancialInputs!$168:$200,MATCH($H81, FinancialInputs!$E$168:$E$200,0),MATCH(CK$3-$G81+1,FinancialInputs!$168:$168,0)),0)*$J81</f>
        <v>0</v>
      </c>
      <c r="CL81" s="173">
        <f>IFERROR(INDEX(FinancialInputs!$168:$200,MATCH($H81, FinancialInputs!$E$168:$E$200,0),MATCH(CL$3-$G81+1,FinancialInputs!$168:$168,0)),0)*$J81</f>
        <v>0</v>
      </c>
      <c r="CM81" s="173">
        <f>IFERROR(INDEX(FinancialInputs!$168:$200,MATCH($H81, FinancialInputs!$E$168:$E$200,0),MATCH(CM$3-$G81+1,FinancialInputs!$168:$168,0)),0)*$J81</f>
        <v>0</v>
      </c>
      <c r="CN81" s="173">
        <f>IFERROR(INDEX(FinancialInputs!$168:$200,MATCH($H81, FinancialInputs!$E$168:$E$200,0),MATCH(CN$3-$G81+1,FinancialInputs!$168:$168,0)),0)*$J81</f>
        <v>0</v>
      </c>
      <c r="CO81" s="173">
        <f>IFERROR(INDEX(FinancialInputs!$168:$200,MATCH($H81, FinancialInputs!$E$168:$E$200,0),MATCH(CO$3-$G81+1,FinancialInputs!$168:$168,0)),0)*$J81</f>
        <v>0</v>
      </c>
      <c r="CP81" s="173">
        <f>IFERROR(INDEX(FinancialInputs!$168:$200,MATCH($H81, FinancialInputs!$E$168:$E$200,0),MATCH(CP$3-$G81+1,FinancialInputs!$168:$168,0)),0)*$J81</f>
        <v>0</v>
      </c>
      <c r="CQ81" s="173">
        <f>IFERROR(INDEX(FinancialInputs!$168:$200,MATCH($H81, FinancialInputs!$E$168:$E$200,0),MATCH(CQ$3-$G81+1,FinancialInputs!$168:$168,0)),0)*$J81</f>
        <v>0</v>
      </c>
      <c r="CR81" s="173">
        <f>IFERROR(INDEX(FinancialInputs!$168:$200,MATCH($H81, FinancialInputs!$E$168:$E$200,0),MATCH(CR$3-$G81+1,FinancialInputs!$168:$168,0)),0)*$J81</f>
        <v>0</v>
      </c>
      <c r="CS81" s="173">
        <f>IFERROR(INDEX(FinancialInputs!$168:$200,MATCH($H81, FinancialInputs!$E$168:$E$200,0),MATCH(CS$3-$G81+1,FinancialInputs!$168:$168,0)),0)*$J81</f>
        <v>0</v>
      </c>
      <c r="CT81" s="173">
        <f>IFERROR(INDEX(FinancialInputs!$168:$200,MATCH($H81, FinancialInputs!$E$168:$E$200,0),MATCH(CT$3-$G81+1,FinancialInputs!$168:$168,0)),0)*$J81</f>
        <v>0</v>
      </c>
      <c r="CU81" s="173">
        <f>IFERROR(INDEX(FinancialInputs!$168:$200,MATCH($H81, FinancialInputs!$E$168:$E$200,0),MATCH(CU$3-$G81+1,FinancialInputs!$168:$168,0)),0)*$J81</f>
        <v>0</v>
      </c>
      <c r="CV81" s="173">
        <f>IFERROR(INDEX(FinancialInputs!$168:$200,MATCH($H81, FinancialInputs!$E$168:$E$200,0),MATCH(CV$3-$G81+1,FinancialInputs!$168:$168,0)),0)*$J81</f>
        <v>0</v>
      </c>
      <c r="CW81" s="135" t="b">
        <f t="shared" si="12"/>
        <v>1</v>
      </c>
      <c r="CX81" s="24"/>
      <c r="CY81" s="24"/>
      <c r="CZ81" s="24"/>
    </row>
    <row r="82" spans="2:104">
      <c r="B82" s="24"/>
      <c r="C82" s="24"/>
      <c r="D82" s="24"/>
      <c r="E82" s="1" t="s">
        <v>547</v>
      </c>
      <c r="F82" s="24"/>
      <c r="G82" s="99" t="e">
        <f t="shared" si="13"/>
        <v>#N/A</v>
      </c>
      <c r="H82" s="1" t="e">
        <f>IF((YEAR(Scenarios!$J$41)+1)&lt;G82,"","SLN"&amp;MIN(YEAR(Scenarios!$J$41)-G82+2,15))</f>
        <v>#NUM!</v>
      </c>
      <c r="I82" s="24"/>
      <c r="J82" s="416" cm="1">
        <f t="array" ref="J82">IFERROR(INDEX(Capitalisation!$192:$192,,MATCH(G82,Expenditure!$3:$3,0)),0)</f>
        <v>0</v>
      </c>
      <c r="K82" s="33"/>
      <c r="L82" s="173">
        <f>IFERROR(INDEX(FinancialInputs!$168:$200,MATCH($H82, FinancialInputs!$E$168:$E$200,0),MATCH(L$3-$G82+1,FinancialInputs!$168:$168,0)),0)*$J82</f>
        <v>0</v>
      </c>
      <c r="M82" s="173">
        <f>IFERROR(INDEX(FinancialInputs!$168:$200,MATCH($H82, FinancialInputs!$E$168:$E$200,0),MATCH(M$3-$G82+1,FinancialInputs!$168:$168,0)),0)*$J82</f>
        <v>0</v>
      </c>
      <c r="N82" s="173">
        <f>IFERROR(INDEX(FinancialInputs!$168:$200,MATCH($H82, FinancialInputs!$E$168:$E$200,0),MATCH(N$3-$G82+1,FinancialInputs!$168:$168,0)),0)*$J82</f>
        <v>0</v>
      </c>
      <c r="O82" s="173">
        <f>IFERROR(INDEX(FinancialInputs!$168:$200,MATCH($H82, FinancialInputs!$E$168:$E$200,0),MATCH(O$3-$G82+1,FinancialInputs!$168:$168,0)),0)*$J82</f>
        <v>0</v>
      </c>
      <c r="P82" s="173">
        <f>IFERROR(INDEX(FinancialInputs!$168:$200,MATCH($H82, FinancialInputs!$E$168:$E$200,0),MATCH(P$3-$G82+1,FinancialInputs!$168:$168,0)),0)*$J82</f>
        <v>0</v>
      </c>
      <c r="Q82" s="173">
        <f>IFERROR(INDEX(FinancialInputs!$168:$200,MATCH($H82, FinancialInputs!$E$168:$E$200,0),MATCH(Q$3-$G82+1,FinancialInputs!$168:$168,0)),0)*$J82</f>
        <v>0</v>
      </c>
      <c r="R82" s="173">
        <f>IFERROR(INDEX(FinancialInputs!$168:$200,MATCH($H82, FinancialInputs!$E$168:$E$200,0),MATCH(R$3-$G82+1,FinancialInputs!$168:$168,0)),0)*$J82</f>
        <v>0</v>
      </c>
      <c r="S82" s="173">
        <f>IFERROR(INDEX(FinancialInputs!$168:$200,MATCH($H82, FinancialInputs!$E$168:$E$200,0),MATCH(S$3-$G82+1,FinancialInputs!$168:$168,0)),0)*$J82</f>
        <v>0</v>
      </c>
      <c r="T82" s="173">
        <f>IFERROR(INDEX(FinancialInputs!$168:$200,MATCH($H82, FinancialInputs!$E$168:$E$200,0),MATCH(T$3-$G82+1,FinancialInputs!$168:$168,0)),0)*$J82</f>
        <v>0</v>
      </c>
      <c r="U82" s="173">
        <f>IFERROR(INDEX(FinancialInputs!$168:$200,MATCH($H82, FinancialInputs!$E$168:$E$200,0),MATCH(U$3-$G82+1,FinancialInputs!$168:$168,0)),0)*$J82</f>
        <v>0</v>
      </c>
      <c r="V82" s="173">
        <f>IFERROR(INDEX(FinancialInputs!$168:$200,MATCH($H82, FinancialInputs!$E$168:$E$200,0),MATCH(V$3-$G82+1,FinancialInputs!$168:$168,0)),0)*$J82</f>
        <v>0</v>
      </c>
      <c r="W82" s="173">
        <f>IFERROR(INDEX(FinancialInputs!$168:$200,MATCH($H82, FinancialInputs!$E$168:$E$200,0),MATCH(W$3-$G82+1,FinancialInputs!$168:$168,0)),0)*$J82</f>
        <v>0</v>
      </c>
      <c r="X82" s="173">
        <f>IFERROR(INDEX(FinancialInputs!$168:$200,MATCH($H82, FinancialInputs!$E$168:$E$200,0),MATCH(X$3-$G82+1,FinancialInputs!$168:$168,0)),0)*$J82</f>
        <v>0</v>
      </c>
      <c r="Y82" s="173">
        <f>IFERROR(INDEX(FinancialInputs!$168:$200,MATCH($H82, FinancialInputs!$E$168:$E$200,0),MATCH(Y$3-$G82+1,FinancialInputs!$168:$168,0)),0)*$J82</f>
        <v>0</v>
      </c>
      <c r="Z82" s="173">
        <f>IFERROR(INDEX(FinancialInputs!$168:$200,MATCH($H82, FinancialInputs!$E$168:$E$200,0),MATCH(Z$3-$G82+1,FinancialInputs!$168:$168,0)),0)*$J82</f>
        <v>0</v>
      </c>
      <c r="AA82" s="173">
        <f>IFERROR(INDEX(FinancialInputs!$168:$200,MATCH($H82, FinancialInputs!$E$168:$E$200,0),MATCH(AA$3-$G82+1,FinancialInputs!$168:$168,0)),0)*$J82</f>
        <v>0</v>
      </c>
      <c r="AB82" s="173">
        <f>IFERROR(INDEX(FinancialInputs!$168:$200,MATCH($H82, FinancialInputs!$E$168:$E$200,0),MATCH(AB$3-$G82+1,FinancialInputs!$168:$168,0)),0)*$J82</f>
        <v>0</v>
      </c>
      <c r="AC82" s="173">
        <f>IFERROR(INDEX(FinancialInputs!$168:$200,MATCH($H82, FinancialInputs!$E$168:$E$200,0),MATCH(AC$3-$G82+1,FinancialInputs!$168:$168,0)),0)*$J82</f>
        <v>0</v>
      </c>
      <c r="AD82" s="173">
        <f>IFERROR(INDEX(FinancialInputs!$168:$200,MATCH($H82, FinancialInputs!$E$168:$E$200,0),MATCH(AD$3-$G82+1,FinancialInputs!$168:$168,0)),0)*$J82</f>
        <v>0</v>
      </c>
      <c r="AE82" s="173">
        <f>IFERROR(INDEX(FinancialInputs!$168:$200,MATCH($H82, FinancialInputs!$E$168:$E$200,0),MATCH(AE$3-$G82+1,FinancialInputs!$168:$168,0)),0)*$J82</f>
        <v>0</v>
      </c>
      <c r="AF82" s="173">
        <f>IFERROR(INDEX(FinancialInputs!$168:$200,MATCH($H82, FinancialInputs!$E$168:$E$200,0),MATCH(AF$3-$G82+1,FinancialInputs!$168:$168,0)),0)*$J82</f>
        <v>0</v>
      </c>
      <c r="AG82" s="173">
        <f>IFERROR(INDEX(FinancialInputs!$168:$200,MATCH($H82, FinancialInputs!$E$168:$E$200,0),MATCH(AG$3-$G82+1,FinancialInputs!$168:$168,0)),0)*$J82</f>
        <v>0</v>
      </c>
      <c r="AH82" s="173">
        <f>IFERROR(INDEX(FinancialInputs!$168:$200,MATCH($H82, FinancialInputs!$E$168:$E$200,0),MATCH(AH$3-$G82+1,FinancialInputs!$168:$168,0)),0)*$J82</f>
        <v>0</v>
      </c>
      <c r="AI82" s="173">
        <f>IFERROR(INDEX(FinancialInputs!$168:$200,MATCH($H82, FinancialInputs!$E$168:$E$200,0),MATCH(AI$3-$G82+1,FinancialInputs!$168:$168,0)),0)*$J82</f>
        <v>0</v>
      </c>
      <c r="AJ82" s="173">
        <f>IFERROR(INDEX(FinancialInputs!$168:$200,MATCH($H82, FinancialInputs!$E$168:$E$200,0),MATCH(AJ$3-$G82+1,FinancialInputs!$168:$168,0)),0)*$J82</f>
        <v>0</v>
      </c>
      <c r="AK82" s="173">
        <f>IFERROR(INDEX(FinancialInputs!$168:$200,MATCH($H82, FinancialInputs!$E$168:$E$200,0),MATCH(AK$3-$G82+1,FinancialInputs!$168:$168,0)),0)*$J82</f>
        <v>0</v>
      </c>
      <c r="AL82" s="173">
        <f>IFERROR(INDEX(FinancialInputs!$168:$200,MATCH($H82, FinancialInputs!$E$168:$E$200,0),MATCH(AL$3-$G82+1,FinancialInputs!$168:$168,0)),0)*$J82</f>
        <v>0</v>
      </c>
      <c r="AM82" s="173">
        <f>IFERROR(INDEX(FinancialInputs!$168:$200,MATCH($H82, FinancialInputs!$E$168:$E$200,0),MATCH(AM$3-$G82+1,FinancialInputs!$168:$168,0)),0)*$J82</f>
        <v>0</v>
      </c>
      <c r="AN82" s="173">
        <f>IFERROR(INDEX(FinancialInputs!$168:$200,MATCH($H82, FinancialInputs!$E$168:$E$200,0),MATCH(AN$3-$G82+1,FinancialInputs!$168:$168,0)),0)*$J82</f>
        <v>0</v>
      </c>
      <c r="AO82" s="173">
        <f>IFERROR(INDEX(FinancialInputs!$168:$200,MATCH($H82, FinancialInputs!$E$168:$E$200,0),MATCH(AO$3-$G82+1,FinancialInputs!$168:$168,0)),0)*$J82</f>
        <v>0</v>
      </c>
      <c r="AP82" s="173">
        <f>IFERROR(INDEX(FinancialInputs!$168:$200,MATCH($H82, FinancialInputs!$E$168:$E$200,0),MATCH(AP$3-$G82+1,FinancialInputs!$168:$168,0)),0)*$J82</f>
        <v>0</v>
      </c>
      <c r="AQ82" s="173">
        <f>IFERROR(INDEX(FinancialInputs!$168:$200,MATCH($H82, FinancialInputs!$E$168:$E$200,0),MATCH(AQ$3-$G82+1,FinancialInputs!$168:$168,0)),0)*$J82</f>
        <v>0</v>
      </c>
      <c r="AR82" s="173">
        <f>IFERROR(INDEX(FinancialInputs!$168:$200,MATCH($H82, FinancialInputs!$E$168:$E$200,0),MATCH(AR$3-$G82+1,FinancialInputs!$168:$168,0)),0)*$J82</f>
        <v>0</v>
      </c>
      <c r="AS82" s="173">
        <f>IFERROR(INDEX(FinancialInputs!$168:$200,MATCH($H82, FinancialInputs!$E$168:$E$200,0),MATCH(AS$3-$G82+1,FinancialInputs!$168:$168,0)),0)*$J82</f>
        <v>0</v>
      </c>
      <c r="AT82" s="173">
        <f>IFERROR(INDEX(FinancialInputs!$168:$200,MATCH($H82, FinancialInputs!$E$168:$E$200,0),MATCH(AT$3-$G82+1,FinancialInputs!$168:$168,0)),0)*$J82</f>
        <v>0</v>
      </c>
      <c r="AU82" s="173">
        <f>IFERROR(INDEX(FinancialInputs!$168:$200,MATCH($H82, FinancialInputs!$E$168:$E$200,0),MATCH(AU$3-$G82+1,FinancialInputs!$168:$168,0)),0)*$J82</f>
        <v>0</v>
      </c>
      <c r="AV82" s="173">
        <f>IFERROR(INDEX(FinancialInputs!$168:$200,MATCH($H82, FinancialInputs!$E$168:$E$200,0),MATCH(AV$3-$G82+1,FinancialInputs!$168:$168,0)),0)*$J82</f>
        <v>0</v>
      </c>
      <c r="AW82" s="173">
        <f>IFERROR(INDEX(FinancialInputs!$168:$200,MATCH($H82, FinancialInputs!$E$168:$E$200,0),MATCH(AW$3-$G82+1,FinancialInputs!$168:$168,0)),0)*$J82</f>
        <v>0</v>
      </c>
      <c r="AX82" s="173">
        <f>IFERROR(INDEX(FinancialInputs!$168:$200,MATCH($H82, FinancialInputs!$E$168:$E$200,0),MATCH(AX$3-$G82+1,FinancialInputs!$168:$168,0)),0)*$J82</f>
        <v>0</v>
      </c>
      <c r="AY82" s="173">
        <f>IFERROR(INDEX(FinancialInputs!$168:$200,MATCH($H82, FinancialInputs!$E$168:$E$200,0),MATCH(AY$3-$G82+1,FinancialInputs!$168:$168,0)),0)*$J82</f>
        <v>0</v>
      </c>
      <c r="AZ82" s="173">
        <f>IFERROR(INDEX(FinancialInputs!$168:$200,MATCH($H82, FinancialInputs!$E$168:$E$200,0),MATCH(AZ$3-$G82+1,FinancialInputs!$168:$168,0)),0)*$J82</f>
        <v>0</v>
      </c>
      <c r="BA82" s="173">
        <f>IFERROR(INDEX(FinancialInputs!$168:$200,MATCH($H82, FinancialInputs!$E$168:$E$200,0),MATCH(BA$3-$G82+1,FinancialInputs!$168:$168,0)),0)*$J82</f>
        <v>0</v>
      </c>
      <c r="BB82" s="173">
        <f>IFERROR(INDEX(FinancialInputs!$168:$200,MATCH($H82, FinancialInputs!$E$168:$E$200,0),MATCH(BB$3-$G82+1,FinancialInputs!$168:$168,0)),0)*$J82</f>
        <v>0</v>
      </c>
      <c r="BC82" s="173">
        <f>IFERROR(INDEX(FinancialInputs!$168:$200,MATCH($H82, FinancialInputs!$E$168:$E$200,0),MATCH(BC$3-$G82+1,FinancialInputs!$168:$168,0)),0)*$J82</f>
        <v>0</v>
      </c>
      <c r="BD82" s="173">
        <f>IFERROR(INDEX(FinancialInputs!$168:$200,MATCH($H82, FinancialInputs!$E$168:$E$200,0),MATCH(BD$3-$G82+1,FinancialInputs!$168:$168,0)),0)*$J82</f>
        <v>0</v>
      </c>
      <c r="BE82" s="173">
        <f>IFERROR(INDEX(FinancialInputs!$168:$200,MATCH($H82, FinancialInputs!$E$168:$E$200,0),MATCH(BE$3-$G82+1,FinancialInputs!$168:$168,0)),0)*$J82</f>
        <v>0</v>
      </c>
      <c r="BF82" s="173">
        <f>IFERROR(INDEX(FinancialInputs!$168:$200,MATCH($H82, FinancialInputs!$E$168:$E$200,0),MATCH(BF$3-$G82+1,FinancialInputs!$168:$168,0)),0)*$J82</f>
        <v>0</v>
      </c>
      <c r="BG82" s="173">
        <f>IFERROR(INDEX(FinancialInputs!$168:$200,MATCH($H82, FinancialInputs!$E$168:$E$200,0),MATCH(BG$3-$G82+1,FinancialInputs!$168:$168,0)),0)*$J82</f>
        <v>0</v>
      </c>
      <c r="BH82" s="173">
        <f>IFERROR(INDEX(FinancialInputs!$168:$200,MATCH($H82, FinancialInputs!$E$168:$E$200,0),MATCH(BH$3-$G82+1,FinancialInputs!$168:$168,0)),0)*$J82</f>
        <v>0</v>
      </c>
      <c r="BI82" s="173">
        <f>IFERROR(INDEX(FinancialInputs!$168:$200,MATCH($H82, FinancialInputs!$E$168:$E$200,0),MATCH(BI$3-$G82+1,FinancialInputs!$168:$168,0)),0)*$J82</f>
        <v>0</v>
      </c>
      <c r="BJ82" s="173">
        <f>IFERROR(INDEX(FinancialInputs!$168:$200,MATCH($H82, FinancialInputs!$E$168:$E$200,0),MATCH(BJ$3-$G82+1,FinancialInputs!$168:$168,0)),0)*$J82</f>
        <v>0</v>
      </c>
      <c r="BK82" s="173">
        <f>IFERROR(INDEX(FinancialInputs!$168:$200,MATCH($H82, FinancialInputs!$E$168:$E$200,0),MATCH(BK$3-$G82+1,FinancialInputs!$168:$168,0)),0)*$J82</f>
        <v>0</v>
      </c>
      <c r="BL82" s="173">
        <f>IFERROR(INDEX(FinancialInputs!$168:$200,MATCH($H82, FinancialInputs!$E$168:$E$200,0),MATCH(BL$3-$G82+1,FinancialInputs!$168:$168,0)),0)*$J82</f>
        <v>0</v>
      </c>
      <c r="BM82" s="173">
        <f>IFERROR(INDEX(FinancialInputs!$168:$200,MATCH($H82, FinancialInputs!$E$168:$E$200,0),MATCH(BM$3-$G82+1,FinancialInputs!$168:$168,0)),0)*$J82</f>
        <v>0</v>
      </c>
      <c r="BN82" s="173">
        <f>IFERROR(INDEX(FinancialInputs!$168:$200,MATCH($H82, FinancialInputs!$E$168:$E$200,0),MATCH(BN$3-$G82+1,FinancialInputs!$168:$168,0)),0)*$J82</f>
        <v>0</v>
      </c>
      <c r="BO82" s="173">
        <f>IFERROR(INDEX(FinancialInputs!$168:$200,MATCH($H82, FinancialInputs!$E$168:$E$200,0),MATCH(BO$3-$G82+1,FinancialInputs!$168:$168,0)),0)*$J82</f>
        <v>0</v>
      </c>
      <c r="BP82" s="173">
        <f>IFERROR(INDEX(FinancialInputs!$168:$200,MATCH($H82, FinancialInputs!$E$168:$E$200,0),MATCH(BP$3-$G82+1,FinancialInputs!$168:$168,0)),0)*$J82</f>
        <v>0</v>
      </c>
      <c r="BQ82" s="173">
        <f>IFERROR(INDEX(FinancialInputs!$168:$200,MATCH($H82, FinancialInputs!$E$168:$E$200,0),MATCH(BQ$3-$G82+1,FinancialInputs!$168:$168,0)),0)*$J82</f>
        <v>0</v>
      </c>
      <c r="BR82" s="173">
        <f>IFERROR(INDEX(FinancialInputs!$168:$200,MATCH($H82, FinancialInputs!$E$168:$E$200,0),MATCH(BR$3-$G82+1,FinancialInputs!$168:$168,0)),0)*$J82</f>
        <v>0</v>
      </c>
      <c r="BS82" s="173">
        <f>IFERROR(INDEX(FinancialInputs!$168:$200,MATCH($H82, FinancialInputs!$E$168:$E$200,0),MATCH(BS$3-$G82+1,FinancialInputs!$168:$168,0)),0)*$J82</f>
        <v>0</v>
      </c>
      <c r="BT82" s="173">
        <f>IFERROR(INDEX(FinancialInputs!$168:$200,MATCH($H82, FinancialInputs!$E$168:$E$200,0),MATCH(BT$3-$G82+1,FinancialInputs!$168:$168,0)),0)*$J82</f>
        <v>0</v>
      </c>
      <c r="BU82" s="173">
        <f>IFERROR(INDEX(FinancialInputs!$168:$200,MATCH($H82, FinancialInputs!$E$168:$E$200,0),MATCH(BU$3-$G82+1,FinancialInputs!$168:$168,0)),0)*$J82</f>
        <v>0</v>
      </c>
      <c r="BV82" s="173">
        <f>IFERROR(INDEX(FinancialInputs!$168:$200,MATCH($H82, FinancialInputs!$E$168:$E$200,0),MATCH(BV$3-$G82+1,FinancialInputs!$168:$168,0)),0)*$J82</f>
        <v>0</v>
      </c>
      <c r="BW82" s="173">
        <f>IFERROR(INDEX(FinancialInputs!$168:$200,MATCH($H82, FinancialInputs!$E$168:$E$200,0),MATCH(BW$3-$G82+1,FinancialInputs!$168:$168,0)),0)*$J82</f>
        <v>0</v>
      </c>
      <c r="BX82" s="173">
        <f>IFERROR(INDEX(FinancialInputs!$168:$200,MATCH($H82, FinancialInputs!$E$168:$E$200,0),MATCH(BX$3-$G82+1,FinancialInputs!$168:$168,0)),0)*$J82</f>
        <v>0</v>
      </c>
      <c r="BY82" s="173">
        <f>IFERROR(INDEX(FinancialInputs!$168:$200,MATCH($H82, FinancialInputs!$E$168:$E$200,0),MATCH(BY$3-$G82+1,FinancialInputs!$168:$168,0)),0)*$J82</f>
        <v>0</v>
      </c>
      <c r="BZ82" s="173">
        <f>IFERROR(INDEX(FinancialInputs!$168:$200,MATCH($H82, FinancialInputs!$E$168:$E$200,0),MATCH(BZ$3-$G82+1,FinancialInputs!$168:$168,0)),0)*$J82</f>
        <v>0</v>
      </c>
      <c r="CA82" s="173">
        <f>IFERROR(INDEX(FinancialInputs!$168:$200,MATCH($H82, FinancialInputs!$E$168:$E$200,0),MATCH(CA$3-$G82+1,FinancialInputs!$168:$168,0)),0)*$J82</f>
        <v>0</v>
      </c>
      <c r="CB82" s="173">
        <f>IFERROR(INDEX(FinancialInputs!$168:$200,MATCH($H82, FinancialInputs!$E$168:$E$200,0),MATCH(CB$3-$G82+1,FinancialInputs!$168:$168,0)),0)*$J82</f>
        <v>0</v>
      </c>
      <c r="CC82" s="173">
        <f>IFERROR(INDEX(FinancialInputs!$168:$200,MATCH($H82, FinancialInputs!$E$168:$E$200,0),MATCH(CC$3-$G82+1,FinancialInputs!$168:$168,0)),0)*$J82</f>
        <v>0</v>
      </c>
      <c r="CD82" s="173">
        <f>IFERROR(INDEX(FinancialInputs!$168:$200,MATCH($H82, FinancialInputs!$E$168:$E$200,0),MATCH(CD$3-$G82+1,FinancialInputs!$168:$168,0)),0)*$J82</f>
        <v>0</v>
      </c>
      <c r="CE82" s="173">
        <f>IFERROR(INDEX(FinancialInputs!$168:$200,MATCH($H82, FinancialInputs!$E$168:$E$200,0),MATCH(CE$3-$G82+1,FinancialInputs!$168:$168,0)),0)*$J82</f>
        <v>0</v>
      </c>
      <c r="CF82" s="173">
        <f>IFERROR(INDEX(FinancialInputs!$168:$200,MATCH($H82, FinancialInputs!$E$168:$E$200,0),MATCH(CF$3-$G82+1,FinancialInputs!$168:$168,0)),0)*$J82</f>
        <v>0</v>
      </c>
      <c r="CG82" s="173">
        <f>IFERROR(INDEX(FinancialInputs!$168:$200,MATCH($H82, FinancialInputs!$E$168:$E$200,0),MATCH(CG$3-$G82+1,FinancialInputs!$168:$168,0)),0)*$J82</f>
        <v>0</v>
      </c>
      <c r="CH82" s="173">
        <f>IFERROR(INDEX(FinancialInputs!$168:$200,MATCH($H82, FinancialInputs!$E$168:$E$200,0),MATCH(CH$3-$G82+1,FinancialInputs!$168:$168,0)),0)*$J82</f>
        <v>0</v>
      </c>
      <c r="CI82" s="173">
        <f>IFERROR(INDEX(FinancialInputs!$168:$200,MATCH($H82, FinancialInputs!$E$168:$E$200,0),MATCH(CI$3-$G82+1,FinancialInputs!$168:$168,0)),0)*$J82</f>
        <v>0</v>
      </c>
      <c r="CJ82" s="173">
        <f>IFERROR(INDEX(FinancialInputs!$168:$200,MATCH($H82, FinancialInputs!$E$168:$E$200,0),MATCH(CJ$3-$G82+1,FinancialInputs!$168:$168,0)),0)*$J82</f>
        <v>0</v>
      </c>
      <c r="CK82" s="173">
        <f>IFERROR(INDEX(FinancialInputs!$168:$200,MATCH($H82, FinancialInputs!$E$168:$E$200,0),MATCH(CK$3-$G82+1,FinancialInputs!$168:$168,0)),0)*$J82</f>
        <v>0</v>
      </c>
      <c r="CL82" s="173">
        <f>IFERROR(INDEX(FinancialInputs!$168:$200,MATCH($H82, FinancialInputs!$E$168:$E$200,0),MATCH(CL$3-$G82+1,FinancialInputs!$168:$168,0)),0)*$J82</f>
        <v>0</v>
      </c>
      <c r="CM82" s="173">
        <f>IFERROR(INDEX(FinancialInputs!$168:$200,MATCH($H82, FinancialInputs!$E$168:$E$200,0),MATCH(CM$3-$G82+1,FinancialInputs!$168:$168,0)),0)*$J82</f>
        <v>0</v>
      </c>
      <c r="CN82" s="173">
        <f>IFERROR(INDEX(FinancialInputs!$168:$200,MATCH($H82, FinancialInputs!$E$168:$E$200,0),MATCH(CN$3-$G82+1,FinancialInputs!$168:$168,0)),0)*$J82</f>
        <v>0</v>
      </c>
      <c r="CO82" s="173">
        <f>IFERROR(INDEX(FinancialInputs!$168:$200,MATCH($H82, FinancialInputs!$E$168:$E$200,0),MATCH(CO$3-$G82+1,FinancialInputs!$168:$168,0)),0)*$J82</f>
        <v>0</v>
      </c>
      <c r="CP82" s="173">
        <f>IFERROR(INDEX(FinancialInputs!$168:$200,MATCH($H82, FinancialInputs!$E$168:$E$200,0),MATCH(CP$3-$G82+1,FinancialInputs!$168:$168,0)),0)*$J82</f>
        <v>0</v>
      </c>
      <c r="CQ82" s="173">
        <f>IFERROR(INDEX(FinancialInputs!$168:$200,MATCH($H82, FinancialInputs!$E$168:$E$200,0),MATCH(CQ$3-$G82+1,FinancialInputs!$168:$168,0)),0)*$J82</f>
        <v>0</v>
      </c>
      <c r="CR82" s="173">
        <f>IFERROR(INDEX(FinancialInputs!$168:$200,MATCH($H82, FinancialInputs!$E$168:$E$200,0),MATCH(CR$3-$G82+1,FinancialInputs!$168:$168,0)),0)*$J82</f>
        <v>0</v>
      </c>
      <c r="CS82" s="173">
        <f>IFERROR(INDEX(FinancialInputs!$168:$200,MATCH($H82, FinancialInputs!$E$168:$E$200,0),MATCH(CS$3-$G82+1,FinancialInputs!$168:$168,0)),0)*$J82</f>
        <v>0</v>
      </c>
      <c r="CT82" s="173">
        <f>IFERROR(INDEX(FinancialInputs!$168:$200,MATCH($H82, FinancialInputs!$E$168:$E$200,0),MATCH(CT$3-$G82+1,FinancialInputs!$168:$168,0)),0)*$J82</f>
        <v>0</v>
      </c>
      <c r="CU82" s="173">
        <f>IFERROR(INDEX(FinancialInputs!$168:$200,MATCH($H82, FinancialInputs!$E$168:$E$200,0),MATCH(CU$3-$G82+1,FinancialInputs!$168:$168,0)),0)*$J82</f>
        <v>0</v>
      </c>
      <c r="CV82" s="173">
        <f>IFERROR(INDEX(FinancialInputs!$168:$200,MATCH($H82, FinancialInputs!$E$168:$E$200,0),MATCH(CV$3-$G82+1,FinancialInputs!$168:$168,0)),0)*$J82</f>
        <v>0</v>
      </c>
      <c r="CW82" s="135" t="b">
        <f t="shared" si="12"/>
        <v>1</v>
      </c>
      <c r="CX82" s="24"/>
      <c r="CY82" s="24"/>
      <c r="CZ82" s="24"/>
    </row>
    <row r="83" spans="2:104">
      <c r="B83" s="24"/>
      <c r="C83" s="24"/>
      <c r="D83" s="24"/>
      <c r="E83" s="1" t="s">
        <v>547</v>
      </c>
      <c r="F83" s="24"/>
      <c r="G83" s="99" t="e">
        <f t="shared" si="13"/>
        <v>#N/A</v>
      </c>
      <c r="H83" s="1" t="e">
        <f>IF((YEAR(Scenarios!$J$41)+1)&lt;G83,"","SLN"&amp;MIN(YEAR(Scenarios!$J$41)-G83+2,15))</f>
        <v>#NUM!</v>
      </c>
      <c r="I83" s="24"/>
      <c r="J83" s="416" cm="1">
        <f t="array" ref="J83">IFERROR(INDEX(Capitalisation!$192:$192,,MATCH(G83,Expenditure!$3:$3,0)),0)</f>
        <v>0</v>
      </c>
      <c r="K83" s="33"/>
      <c r="L83" s="173">
        <f>IFERROR(INDEX(FinancialInputs!$168:$200,MATCH($H83, FinancialInputs!$E$168:$E$200,0),MATCH(L$3-$G83+1,FinancialInputs!$168:$168,0)),0)*$J83</f>
        <v>0</v>
      </c>
      <c r="M83" s="173">
        <f>IFERROR(INDEX(FinancialInputs!$168:$200,MATCH($H83, FinancialInputs!$E$168:$E$200,0),MATCH(M$3-$G83+1,FinancialInputs!$168:$168,0)),0)*$J83</f>
        <v>0</v>
      </c>
      <c r="N83" s="173">
        <f>IFERROR(INDEX(FinancialInputs!$168:$200,MATCH($H83, FinancialInputs!$E$168:$E$200,0),MATCH(N$3-$G83+1,FinancialInputs!$168:$168,0)),0)*$J83</f>
        <v>0</v>
      </c>
      <c r="O83" s="173">
        <f>IFERROR(INDEX(FinancialInputs!$168:$200,MATCH($H83, FinancialInputs!$E$168:$E$200,0),MATCH(O$3-$G83+1,FinancialInputs!$168:$168,0)),0)*$J83</f>
        <v>0</v>
      </c>
      <c r="P83" s="173">
        <f>IFERROR(INDEX(FinancialInputs!$168:$200,MATCH($H83, FinancialInputs!$E$168:$E$200,0),MATCH(P$3-$G83+1,FinancialInputs!$168:$168,0)),0)*$J83</f>
        <v>0</v>
      </c>
      <c r="Q83" s="173">
        <f>IFERROR(INDEX(FinancialInputs!$168:$200,MATCH($H83, FinancialInputs!$E$168:$E$200,0),MATCH(Q$3-$G83+1,FinancialInputs!$168:$168,0)),0)*$J83</f>
        <v>0</v>
      </c>
      <c r="R83" s="173">
        <f>IFERROR(INDEX(FinancialInputs!$168:$200,MATCH($H83, FinancialInputs!$E$168:$E$200,0),MATCH(R$3-$G83+1,FinancialInputs!$168:$168,0)),0)*$J83</f>
        <v>0</v>
      </c>
      <c r="S83" s="173">
        <f>IFERROR(INDEX(FinancialInputs!$168:$200,MATCH($H83, FinancialInputs!$E$168:$E$200,0),MATCH(S$3-$G83+1,FinancialInputs!$168:$168,0)),0)*$J83</f>
        <v>0</v>
      </c>
      <c r="T83" s="173">
        <f>IFERROR(INDEX(FinancialInputs!$168:$200,MATCH($H83, FinancialInputs!$E$168:$E$200,0),MATCH(T$3-$G83+1,FinancialInputs!$168:$168,0)),0)*$J83</f>
        <v>0</v>
      </c>
      <c r="U83" s="173">
        <f>IFERROR(INDEX(FinancialInputs!$168:$200,MATCH($H83, FinancialInputs!$E$168:$E$200,0),MATCH(U$3-$G83+1,FinancialInputs!$168:$168,0)),0)*$J83</f>
        <v>0</v>
      </c>
      <c r="V83" s="173">
        <f>IFERROR(INDEX(FinancialInputs!$168:$200,MATCH($H83, FinancialInputs!$E$168:$E$200,0),MATCH(V$3-$G83+1,FinancialInputs!$168:$168,0)),0)*$J83</f>
        <v>0</v>
      </c>
      <c r="W83" s="173">
        <f>IFERROR(INDEX(FinancialInputs!$168:$200,MATCH($H83, FinancialInputs!$E$168:$E$200,0),MATCH(W$3-$G83+1,FinancialInputs!$168:$168,0)),0)*$J83</f>
        <v>0</v>
      </c>
      <c r="X83" s="173">
        <f>IFERROR(INDEX(FinancialInputs!$168:$200,MATCH($H83, FinancialInputs!$E$168:$E$200,0),MATCH(X$3-$G83+1,FinancialInputs!$168:$168,0)),0)*$J83</f>
        <v>0</v>
      </c>
      <c r="Y83" s="173">
        <f>IFERROR(INDEX(FinancialInputs!$168:$200,MATCH($H83, FinancialInputs!$E$168:$E$200,0),MATCH(Y$3-$G83+1,FinancialInputs!$168:$168,0)),0)*$J83</f>
        <v>0</v>
      </c>
      <c r="Z83" s="173">
        <f>IFERROR(INDEX(FinancialInputs!$168:$200,MATCH($H83, FinancialInputs!$E$168:$E$200,0),MATCH(Z$3-$G83+1,FinancialInputs!$168:$168,0)),0)*$J83</f>
        <v>0</v>
      </c>
      <c r="AA83" s="173">
        <f>IFERROR(INDEX(FinancialInputs!$168:$200,MATCH($H83, FinancialInputs!$E$168:$E$200,0),MATCH(AA$3-$G83+1,FinancialInputs!$168:$168,0)),0)*$J83</f>
        <v>0</v>
      </c>
      <c r="AB83" s="173">
        <f>IFERROR(INDEX(FinancialInputs!$168:$200,MATCH($H83, FinancialInputs!$E$168:$E$200,0),MATCH(AB$3-$G83+1,FinancialInputs!$168:$168,0)),0)*$J83</f>
        <v>0</v>
      </c>
      <c r="AC83" s="173">
        <f>IFERROR(INDEX(FinancialInputs!$168:$200,MATCH($H83, FinancialInputs!$E$168:$E$200,0),MATCH(AC$3-$G83+1,FinancialInputs!$168:$168,0)),0)*$J83</f>
        <v>0</v>
      </c>
      <c r="AD83" s="173">
        <f>IFERROR(INDEX(FinancialInputs!$168:$200,MATCH($H83, FinancialInputs!$E$168:$E$200,0),MATCH(AD$3-$G83+1,FinancialInputs!$168:$168,0)),0)*$J83</f>
        <v>0</v>
      </c>
      <c r="AE83" s="173">
        <f>IFERROR(INDEX(FinancialInputs!$168:$200,MATCH($H83, FinancialInputs!$E$168:$E$200,0),MATCH(AE$3-$G83+1,FinancialInputs!$168:$168,0)),0)*$J83</f>
        <v>0</v>
      </c>
      <c r="AF83" s="173">
        <f>IFERROR(INDEX(FinancialInputs!$168:$200,MATCH($H83, FinancialInputs!$E$168:$E$200,0),MATCH(AF$3-$G83+1,FinancialInputs!$168:$168,0)),0)*$J83</f>
        <v>0</v>
      </c>
      <c r="AG83" s="173">
        <f>IFERROR(INDEX(FinancialInputs!$168:$200,MATCH($H83, FinancialInputs!$E$168:$E$200,0),MATCH(AG$3-$G83+1,FinancialInputs!$168:$168,0)),0)*$J83</f>
        <v>0</v>
      </c>
      <c r="AH83" s="173">
        <f>IFERROR(INDEX(FinancialInputs!$168:$200,MATCH($H83, FinancialInputs!$E$168:$E$200,0),MATCH(AH$3-$G83+1,FinancialInputs!$168:$168,0)),0)*$J83</f>
        <v>0</v>
      </c>
      <c r="AI83" s="173">
        <f>IFERROR(INDEX(FinancialInputs!$168:$200,MATCH($H83, FinancialInputs!$E$168:$E$200,0),MATCH(AI$3-$G83+1,FinancialInputs!$168:$168,0)),0)*$J83</f>
        <v>0</v>
      </c>
      <c r="AJ83" s="173">
        <f>IFERROR(INDEX(FinancialInputs!$168:$200,MATCH($H83, FinancialInputs!$E$168:$E$200,0),MATCH(AJ$3-$G83+1,FinancialInputs!$168:$168,0)),0)*$J83</f>
        <v>0</v>
      </c>
      <c r="AK83" s="173">
        <f>IFERROR(INDEX(FinancialInputs!$168:$200,MATCH($H83, FinancialInputs!$E$168:$E$200,0),MATCH(AK$3-$G83+1,FinancialInputs!$168:$168,0)),0)*$J83</f>
        <v>0</v>
      </c>
      <c r="AL83" s="173">
        <f>IFERROR(INDEX(FinancialInputs!$168:$200,MATCH($H83, FinancialInputs!$E$168:$E$200,0),MATCH(AL$3-$G83+1,FinancialInputs!$168:$168,0)),0)*$J83</f>
        <v>0</v>
      </c>
      <c r="AM83" s="173">
        <f>IFERROR(INDEX(FinancialInputs!$168:$200,MATCH($H83, FinancialInputs!$E$168:$E$200,0),MATCH(AM$3-$G83+1,FinancialInputs!$168:$168,0)),0)*$J83</f>
        <v>0</v>
      </c>
      <c r="AN83" s="173">
        <f>IFERROR(INDEX(FinancialInputs!$168:$200,MATCH($H83, FinancialInputs!$E$168:$E$200,0),MATCH(AN$3-$G83+1,FinancialInputs!$168:$168,0)),0)*$J83</f>
        <v>0</v>
      </c>
      <c r="AO83" s="173">
        <f>IFERROR(INDEX(FinancialInputs!$168:$200,MATCH($H83, FinancialInputs!$E$168:$E$200,0),MATCH(AO$3-$G83+1,FinancialInputs!$168:$168,0)),0)*$J83</f>
        <v>0</v>
      </c>
      <c r="AP83" s="173">
        <f>IFERROR(INDEX(FinancialInputs!$168:$200,MATCH($H83, FinancialInputs!$E$168:$E$200,0),MATCH(AP$3-$G83+1,FinancialInputs!$168:$168,0)),0)*$J83</f>
        <v>0</v>
      </c>
      <c r="AQ83" s="173">
        <f>IFERROR(INDEX(FinancialInputs!$168:$200,MATCH($H83, FinancialInputs!$E$168:$E$200,0),MATCH(AQ$3-$G83+1,FinancialInputs!$168:$168,0)),0)*$J83</f>
        <v>0</v>
      </c>
      <c r="AR83" s="173">
        <f>IFERROR(INDEX(FinancialInputs!$168:$200,MATCH($H83, FinancialInputs!$E$168:$E$200,0),MATCH(AR$3-$G83+1,FinancialInputs!$168:$168,0)),0)*$J83</f>
        <v>0</v>
      </c>
      <c r="AS83" s="173">
        <f>IFERROR(INDEX(FinancialInputs!$168:$200,MATCH($H83, FinancialInputs!$E$168:$E$200,0),MATCH(AS$3-$G83+1,FinancialInputs!$168:$168,0)),0)*$J83</f>
        <v>0</v>
      </c>
      <c r="AT83" s="173">
        <f>IFERROR(INDEX(FinancialInputs!$168:$200,MATCH($H83, FinancialInputs!$E$168:$E$200,0),MATCH(AT$3-$G83+1,FinancialInputs!$168:$168,0)),0)*$J83</f>
        <v>0</v>
      </c>
      <c r="AU83" s="173">
        <f>IFERROR(INDEX(FinancialInputs!$168:$200,MATCH($H83, FinancialInputs!$E$168:$E$200,0),MATCH(AU$3-$G83+1,FinancialInputs!$168:$168,0)),0)*$J83</f>
        <v>0</v>
      </c>
      <c r="AV83" s="173">
        <f>IFERROR(INDEX(FinancialInputs!$168:$200,MATCH($H83, FinancialInputs!$E$168:$E$200,0),MATCH(AV$3-$G83+1,FinancialInputs!$168:$168,0)),0)*$J83</f>
        <v>0</v>
      </c>
      <c r="AW83" s="173">
        <f>IFERROR(INDEX(FinancialInputs!$168:$200,MATCH($H83, FinancialInputs!$E$168:$E$200,0),MATCH(AW$3-$G83+1,FinancialInputs!$168:$168,0)),0)*$J83</f>
        <v>0</v>
      </c>
      <c r="AX83" s="173">
        <f>IFERROR(INDEX(FinancialInputs!$168:$200,MATCH($H83, FinancialInputs!$E$168:$E$200,0),MATCH(AX$3-$G83+1,FinancialInputs!$168:$168,0)),0)*$J83</f>
        <v>0</v>
      </c>
      <c r="AY83" s="173">
        <f>IFERROR(INDEX(FinancialInputs!$168:$200,MATCH($H83, FinancialInputs!$E$168:$E$200,0),MATCH(AY$3-$G83+1,FinancialInputs!$168:$168,0)),0)*$J83</f>
        <v>0</v>
      </c>
      <c r="AZ83" s="173">
        <f>IFERROR(INDEX(FinancialInputs!$168:$200,MATCH($H83, FinancialInputs!$E$168:$E$200,0),MATCH(AZ$3-$G83+1,FinancialInputs!$168:$168,0)),0)*$J83</f>
        <v>0</v>
      </c>
      <c r="BA83" s="173">
        <f>IFERROR(INDEX(FinancialInputs!$168:$200,MATCH($H83, FinancialInputs!$E$168:$E$200,0),MATCH(BA$3-$G83+1,FinancialInputs!$168:$168,0)),0)*$J83</f>
        <v>0</v>
      </c>
      <c r="BB83" s="173">
        <f>IFERROR(INDEX(FinancialInputs!$168:$200,MATCH($H83, FinancialInputs!$E$168:$E$200,0),MATCH(BB$3-$G83+1,FinancialInputs!$168:$168,0)),0)*$J83</f>
        <v>0</v>
      </c>
      <c r="BC83" s="173">
        <f>IFERROR(INDEX(FinancialInputs!$168:$200,MATCH($H83, FinancialInputs!$E$168:$E$200,0),MATCH(BC$3-$G83+1,FinancialInputs!$168:$168,0)),0)*$J83</f>
        <v>0</v>
      </c>
      <c r="BD83" s="173">
        <f>IFERROR(INDEX(FinancialInputs!$168:$200,MATCH($H83, FinancialInputs!$E$168:$E$200,0),MATCH(BD$3-$G83+1,FinancialInputs!$168:$168,0)),0)*$J83</f>
        <v>0</v>
      </c>
      <c r="BE83" s="173">
        <f>IFERROR(INDEX(FinancialInputs!$168:$200,MATCH($H83, FinancialInputs!$E$168:$E$200,0),MATCH(BE$3-$G83+1,FinancialInputs!$168:$168,0)),0)*$J83</f>
        <v>0</v>
      </c>
      <c r="BF83" s="173">
        <f>IFERROR(INDEX(FinancialInputs!$168:$200,MATCH($H83, FinancialInputs!$E$168:$E$200,0),MATCH(BF$3-$G83+1,FinancialInputs!$168:$168,0)),0)*$J83</f>
        <v>0</v>
      </c>
      <c r="BG83" s="173">
        <f>IFERROR(INDEX(FinancialInputs!$168:$200,MATCH($H83, FinancialInputs!$E$168:$E$200,0),MATCH(BG$3-$G83+1,FinancialInputs!$168:$168,0)),0)*$J83</f>
        <v>0</v>
      </c>
      <c r="BH83" s="173">
        <f>IFERROR(INDEX(FinancialInputs!$168:$200,MATCH($H83, FinancialInputs!$E$168:$E$200,0),MATCH(BH$3-$G83+1,FinancialInputs!$168:$168,0)),0)*$J83</f>
        <v>0</v>
      </c>
      <c r="BI83" s="173">
        <f>IFERROR(INDEX(FinancialInputs!$168:$200,MATCH($H83, FinancialInputs!$E$168:$E$200,0),MATCH(BI$3-$G83+1,FinancialInputs!$168:$168,0)),0)*$J83</f>
        <v>0</v>
      </c>
      <c r="BJ83" s="173">
        <f>IFERROR(INDEX(FinancialInputs!$168:$200,MATCH($H83, FinancialInputs!$E$168:$E$200,0),MATCH(BJ$3-$G83+1,FinancialInputs!$168:$168,0)),0)*$J83</f>
        <v>0</v>
      </c>
      <c r="BK83" s="173">
        <f>IFERROR(INDEX(FinancialInputs!$168:$200,MATCH($H83, FinancialInputs!$E$168:$E$200,0),MATCH(BK$3-$G83+1,FinancialInputs!$168:$168,0)),0)*$J83</f>
        <v>0</v>
      </c>
      <c r="BL83" s="173">
        <f>IFERROR(INDEX(FinancialInputs!$168:$200,MATCH($H83, FinancialInputs!$E$168:$E$200,0),MATCH(BL$3-$G83+1,FinancialInputs!$168:$168,0)),0)*$J83</f>
        <v>0</v>
      </c>
      <c r="BM83" s="173">
        <f>IFERROR(INDEX(FinancialInputs!$168:$200,MATCH($H83, FinancialInputs!$E$168:$E$200,0),MATCH(BM$3-$G83+1,FinancialInputs!$168:$168,0)),0)*$J83</f>
        <v>0</v>
      </c>
      <c r="BN83" s="173">
        <f>IFERROR(INDEX(FinancialInputs!$168:$200,MATCH($H83, FinancialInputs!$E$168:$E$200,0),MATCH(BN$3-$G83+1,FinancialInputs!$168:$168,0)),0)*$J83</f>
        <v>0</v>
      </c>
      <c r="BO83" s="173">
        <f>IFERROR(INDEX(FinancialInputs!$168:$200,MATCH($H83, FinancialInputs!$E$168:$E$200,0),MATCH(BO$3-$G83+1,FinancialInputs!$168:$168,0)),0)*$J83</f>
        <v>0</v>
      </c>
      <c r="BP83" s="173">
        <f>IFERROR(INDEX(FinancialInputs!$168:$200,MATCH($H83, FinancialInputs!$E$168:$E$200,0),MATCH(BP$3-$G83+1,FinancialInputs!$168:$168,0)),0)*$J83</f>
        <v>0</v>
      </c>
      <c r="BQ83" s="173">
        <f>IFERROR(INDEX(FinancialInputs!$168:$200,MATCH($H83, FinancialInputs!$E$168:$E$200,0),MATCH(BQ$3-$G83+1,FinancialInputs!$168:$168,0)),0)*$J83</f>
        <v>0</v>
      </c>
      <c r="BR83" s="173">
        <f>IFERROR(INDEX(FinancialInputs!$168:$200,MATCH($H83, FinancialInputs!$E$168:$E$200,0),MATCH(BR$3-$G83+1,FinancialInputs!$168:$168,0)),0)*$J83</f>
        <v>0</v>
      </c>
      <c r="BS83" s="173">
        <f>IFERROR(INDEX(FinancialInputs!$168:$200,MATCH($H83, FinancialInputs!$E$168:$E$200,0),MATCH(BS$3-$G83+1,FinancialInputs!$168:$168,0)),0)*$J83</f>
        <v>0</v>
      </c>
      <c r="BT83" s="173">
        <f>IFERROR(INDEX(FinancialInputs!$168:$200,MATCH($H83, FinancialInputs!$E$168:$E$200,0),MATCH(BT$3-$G83+1,FinancialInputs!$168:$168,0)),0)*$J83</f>
        <v>0</v>
      </c>
      <c r="BU83" s="173">
        <f>IFERROR(INDEX(FinancialInputs!$168:$200,MATCH($H83, FinancialInputs!$E$168:$E$200,0),MATCH(BU$3-$G83+1,FinancialInputs!$168:$168,0)),0)*$J83</f>
        <v>0</v>
      </c>
      <c r="BV83" s="173">
        <f>IFERROR(INDEX(FinancialInputs!$168:$200,MATCH($H83, FinancialInputs!$E$168:$E$200,0),MATCH(BV$3-$G83+1,FinancialInputs!$168:$168,0)),0)*$J83</f>
        <v>0</v>
      </c>
      <c r="BW83" s="173">
        <f>IFERROR(INDEX(FinancialInputs!$168:$200,MATCH($H83, FinancialInputs!$E$168:$E$200,0),MATCH(BW$3-$G83+1,FinancialInputs!$168:$168,0)),0)*$J83</f>
        <v>0</v>
      </c>
      <c r="BX83" s="173">
        <f>IFERROR(INDEX(FinancialInputs!$168:$200,MATCH($H83, FinancialInputs!$E$168:$E$200,0),MATCH(BX$3-$G83+1,FinancialInputs!$168:$168,0)),0)*$J83</f>
        <v>0</v>
      </c>
      <c r="BY83" s="173">
        <f>IFERROR(INDEX(FinancialInputs!$168:$200,MATCH($H83, FinancialInputs!$E$168:$E$200,0),MATCH(BY$3-$G83+1,FinancialInputs!$168:$168,0)),0)*$J83</f>
        <v>0</v>
      </c>
      <c r="BZ83" s="173">
        <f>IFERROR(INDEX(FinancialInputs!$168:$200,MATCH($H83, FinancialInputs!$E$168:$E$200,0),MATCH(BZ$3-$G83+1,FinancialInputs!$168:$168,0)),0)*$J83</f>
        <v>0</v>
      </c>
      <c r="CA83" s="173">
        <f>IFERROR(INDEX(FinancialInputs!$168:$200,MATCH($H83, FinancialInputs!$E$168:$E$200,0),MATCH(CA$3-$G83+1,FinancialInputs!$168:$168,0)),0)*$J83</f>
        <v>0</v>
      </c>
      <c r="CB83" s="173">
        <f>IFERROR(INDEX(FinancialInputs!$168:$200,MATCH($H83, FinancialInputs!$E$168:$E$200,0),MATCH(CB$3-$G83+1,FinancialInputs!$168:$168,0)),0)*$J83</f>
        <v>0</v>
      </c>
      <c r="CC83" s="173">
        <f>IFERROR(INDEX(FinancialInputs!$168:$200,MATCH($H83, FinancialInputs!$E$168:$E$200,0),MATCH(CC$3-$G83+1,FinancialInputs!$168:$168,0)),0)*$J83</f>
        <v>0</v>
      </c>
      <c r="CD83" s="173">
        <f>IFERROR(INDEX(FinancialInputs!$168:$200,MATCH($H83, FinancialInputs!$E$168:$E$200,0),MATCH(CD$3-$G83+1,FinancialInputs!$168:$168,0)),0)*$J83</f>
        <v>0</v>
      </c>
      <c r="CE83" s="173">
        <f>IFERROR(INDEX(FinancialInputs!$168:$200,MATCH($H83, FinancialInputs!$E$168:$E$200,0),MATCH(CE$3-$G83+1,FinancialInputs!$168:$168,0)),0)*$J83</f>
        <v>0</v>
      </c>
      <c r="CF83" s="173">
        <f>IFERROR(INDEX(FinancialInputs!$168:$200,MATCH($H83, FinancialInputs!$E$168:$E$200,0),MATCH(CF$3-$G83+1,FinancialInputs!$168:$168,0)),0)*$J83</f>
        <v>0</v>
      </c>
      <c r="CG83" s="173">
        <f>IFERROR(INDEX(FinancialInputs!$168:$200,MATCH($H83, FinancialInputs!$E$168:$E$200,0),MATCH(CG$3-$G83+1,FinancialInputs!$168:$168,0)),0)*$J83</f>
        <v>0</v>
      </c>
      <c r="CH83" s="173">
        <f>IFERROR(INDEX(FinancialInputs!$168:$200,MATCH($H83, FinancialInputs!$E$168:$E$200,0),MATCH(CH$3-$G83+1,FinancialInputs!$168:$168,0)),0)*$J83</f>
        <v>0</v>
      </c>
      <c r="CI83" s="173">
        <f>IFERROR(INDEX(FinancialInputs!$168:$200,MATCH($H83, FinancialInputs!$E$168:$E$200,0),MATCH(CI$3-$G83+1,FinancialInputs!$168:$168,0)),0)*$J83</f>
        <v>0</v>
      </c>
      <c r="CJ83" s="173">
        <f>IFERROR(INDEX(FinancialInputs!$168:$200,MATCH($H83, FinancialInputs!$E$168:$E$200,0),MATCH(CJ$3-$G83+1,FinancialInputs!$168:$168,0)),0)*$J83</f>
        <v>0</v>
      </c>
      <c r="CK83" s="173">
        <f>IFERROR(INDEX(FinancialInputs!$168:$200,MATCH($H83, FinancialInputs!$E$168:$E$200,0),MATCH(CK$3-$G83+1,FinancialInputs!$168:$168,0)),0)*$J83</f>
        <v>0</v>
      </c>
      <c r="CL83" s="173">
        <f>IFERROR(INDEX(FinancialInputs!$168:$200,MATCH($H83, FinancialInputs!$E$168:$E$200,0),MATCH(CL$3-$G83+1,FinancialInputs!$168:$168,0)),0)*$J83</f>
        <v>0</v>
      </c>
      <c r="CM83" s="173">
        <f>IFERROR(INDEX(FinancialInputs!$168:$200,MATCH($H83, FinancialInputs!$E$168:$E$200,0),MATCH(CM$3-$G83+1,FinancialInputs!$168:$168,0)),0)*$J83</f>
        <v>0</v>
      </c>
      <c r="CN83" s="173">
        <f>IFERROR(INDEX(FinancialInputs!$168:$200,MATCH($H83, FinancialInputs!$E$168:$E$200,0),MATCH(CN$3-$G83+1,FinancialInputs!$168:$168,0)),0)*$J83</f>
        <v>0</v>
      </c>
      <c r="CO83" s="173">
        <f>IFERROR(INDEX(FinancialInputs!$168:$200,MATCH($H83, FinancialInputs!$E$168:$E$200,0),MATCH(CO$3-$G83+1,FinancialInputs!$168:$168,0)),0)*$J83</f>
        <v>0</v>
      </c>
      <c r="CP83" s="173">
        <f>IFERROR(INDEX(FinancialInputs!$168:$200,MATCH($H83, FinancialInputs!$E$168:$E$200,0),MATCH(CP$3-$G83+1,FinancialInputs!$168:$168,0)),0)*$J83</f>
        <v>0</v>
      </c>
      <c r="CQ83" s="173">
        <f>IFERROR(INDEX(FinancialInputs!$168:$200,MATCH($H83, FinancialInputs!$E$168:$E$200,0),MATCH(CQ$3-$G83+1,FinancialInputs!$168:$168,0)),0)*$J83</f>
        <v>0</v>
      </c>
      <c r="CR83" s="173">
        <f>IFERROR(INDEX(FinancialInputs!$168:$200,MATCH($H83, FinancialInputs!$E$168:$E$200,0),MATCH(CR$3-$G83+1,FinancialInputs!$168:$168,0)),0)*$J83</f>
        <v>0</v>
      </c>
      <c r="CS83" s="173">
        <f>IFERROR(INDEX(FinancialInputs!$168:$200,MATCH($H83, FinancialInputs!$E$168:$E$200,0),MATCH(CS$3-$G83+1,FinancialInputs!$168:$168,0)),0)*$J83</f>
        <v>0</v>
      </c>
      <c r="CT83" s="173">
        <f>IFERROR(INDEX(FinancialInputs!$168:$200,MATCH($H83, FinancialInputs!$E$168:$E$200,0),MATCH(CT$3-$G83+1,FinancialInputs!$168:$168,0)),0)*$J83</f>
        <v>0</v>
      </c>
      <c r="CU83" s="173">
        <f>IFERROR(INDEX(FinancialInputs!$168:$200,MATCH($H83, FinancialInputs!$E$168:$E$200,0),MATCH(CU$3-$G83+1,FinancialInputs!$168:$168,0)),0)*$J83</f>
        <v>0</v>
      </c>
      <c r="CV83" s="173">
        <f>IFERROR(INDEX(FinancialInputs!$168:$200,MATCH($H83, FinancialInputs!$E$168:$E$200,0),MATCH(CV$3-$G83+1,FinancialInputs!$168:$168,0)),0)*$J83</f>
        <v>0</v>
      </c>
      <c r="CW83" s="135" t="b">
        <f t="shared" si="12"/>
        <v>1</v>
      </c>
      <c r="CX83" s="24"/>
      <c r="CY83" s="24"/>
      <c r="CZ83" s="24"/>
    </row>
    <row r="84" spans="2:104">
      <c r="B84" s="24"/>
      <c r="C84" s="24"/>
      <c r="D84" s="24"/>
      <c r="E84" s="1" t="s">
        <v>547</v>
      </c>
      <c r="F84" s="24"/>
      <c r="G84" s="99" t="e">
        <f t="shared" si="13"/>
        <v>#N/A</v>
      </c>
      <c r="H84" s="1" t="e">
        <f>IF((YEAR(Scenarios!$J$41)+1)&lt;G84,"","SLN"&amp;MIN(YEAR(Scenarios!$J$41)-G84+2,15))</f>
        <v>#NUM!</v>
      </c>
      <c r="I84" s="24"/>
      <c r="J84" s="416" cm="1">
        <f t="array" ref="J84">IFERROR(INDEX(Capitalisation!$192:$192,,MATCH(G84,Expenditure!$3:$3,0)),0)</f>
        <v>0</v>
      </c>
      <c r="K84" s="33"/>
      <c r="L84" s="173">
        <f>IFERROR(INDEX(FinancialInputs!$168:$200,MATCH($H84, FinancialInputs!$E$168:$E$200,0),MATCH(L$3-$G84+1,FinancialInputs!$168:$168,0)),0)*$J84</f>
        <v>0</v>
      </c>
      <c r="M84" s="173">
        <f>IFERROR(INDEX(FinancialInputs!$168:$200,MATCH($H84, FinancialInputs!$E$168:$E$200,0),MATCH(M$3-$G84+1,FinancialInputs!$168:$168,0)),0)*$J84</f>
        <v>0</v>
      </c>
      <c r="N84" s="173">
        <f>IFERROR(INDEX(FinancialInputs!$168:$200,MATCH($H84, FinancialInputs!$E$168:$E$200,0),MATCH(N$3-$G84+1,FinancialInputs!$168:$168,0)),0)*$J84</f>
        <v>0</v>
      </c>
      <c r="O84" s="173">
        <f>IFERROR(INDEX(FinancialInputs!$168:$200,MATCH($H84, FinancialInputs!$E$168:$E$200,0),MATCH(O$3-$G84+1,FinancialInputs!$168:$168,0)),0)*$J84</f>
        <v>0</v>
      </c>
      <c r="P84" s="173">
        <f>IFERROR(INDEX(FinancialInputs!$168:$200,MATCH($H84, FinancialInputs!$E$168:$E$200,0),MATCH(P$3-$G84+1,FinancialInputs!$168:$168,0)),0)*$J84</f>
        <v>0</v>
      </c>
      <c r="Q84" s="173">
        <f>IFERROR(INDEX(FinancialInputs!$168:$200,MATCH($H84, FinancialInputs!$E$168:$E$200,0),MATCH(Q$3-$G84+1,FinancialInputs!$168:$168,0)),0)*$J84</f>
        <v>0</v>
      </c>
      <c r="R84" s="173">
        <f>IFERROR(INDEX(FinancialInputs!$168:$200,MATCH($H84, FinancialInputs!$E$168:$E$200,0),MATCH(R$3-$G84+1,FinancialInputs!$168:$168,0)),0)*$J84</f>
        <v>0</v>
      </c>
      <c r="S84" s="173">
        <f>IFERROR(INDEX(FinancialInputs!$168:$200,MATCH($H84, FinancialInputs!$E$168:$E$200,0),MATCH(S$3-$G84+1,FinancialInputs!$168:$168,0)),0)*$J84</f>
        <v>0</v>
      </c>
      <c r="T84" s="173">
        <f>IFERROR(INDEX(FinancialInputs!$168:$200,MATCH($H84, FinancialInputs!$E$168:$E$200,0),MATCH(T$3-$G84+1,FinancialInputs!$168:$168,0)),0)*$J84</f>
        <v>0</v>
      </c>
      <c r="U84" s="173">
        <f>IFERROR(INDEX(FinancialInputs!$168:$200,MATCH($H84, FinancialInputs!$E$168:$E$200,0),MATCH(U$3-$G84+1,FinancialInputs!$168:$168,0)),0)*$J84</f>
        <v>0</v>
      </c>
      <c r="V84" s="173">
        <f>IFERROR(INDEX(FinancialInputs!$168:$200,MATCH($H84, FinancialInputs!$E$168:$E$200,0),MATCH(V$3-$G84+1,FinancialInputs!$168:$168,0)),0)*$J84</f>
        <v>0</v>
      </c>
      <c r="W84" s="173">
        <f>IFERROR(INDEX(FinancialInputs!$168:$200,MATCH($H84, FinancialInputs!$E$168:$E$200,0),MATCH(W$3-$G84+1,FinancialInputs!$168:$168,0)),0)*$J84</f>
        <v>0</v>
      </c>
      <c r="X84" s="173">
        <f>IFERROR(INDEX(FinancialInputs!$168:$200,MATCH($H84, FinancialInputs!$E$168:$E$200,0),MATCH(X$3-$G84+1,FinancialInputs!$168:$168,0)),0)*$J84</f>
        <v>0</v>
      </c>
      <c r="Y84" s="173">
        <f>IFERROR(INDEX(FinancialInputs!$168:$200,MATCH($H84, FinancialInputs!$E$168:$E$200,0),MATCH(Y$3-$G84+1,FinancialInputs!$168:$168,0)),0)*$J84</f>
        <v>0</v>
      </c>
      <c r="Z84" s="173">
        <f>IFERROR(INDEX(FinancialInputs!$168:$200,MATCH($H84, FinancialInputs!$E$168:$E$200,0),MATCH(Z$3-$G84+1,FinancialInputs!$168:$168,0)),0)*$J84</f>
        <v>0</v>
      </c>
      <c r="AA84" s="173">
        <f>IFERROR(INDEX(FinancialInputs!$168:$200,MATCH($H84, FinancialInputs!$E$168:$E$200,0),MATCH(AA$3-$G84+1,FinancialInputs!$168:$168,0)),0)*$J84</f>
        <v>0</v>
      </c>
      <c r="AB84" s="173">
        <f>IFERROR(INDEX(FinancialInputs!$168:$200,MATCH($H84, FinancialInputs!$E$168:$E$200,0),MATCH(AB$3-$G84+1,FinancialInputs!$168:$168,0)),0)*$J84</f>
        <v>0</v>
      </c>
      <c r="AC84" s="173">
        <f>IFERROR(INDEX(FinancialInputs!$168:$200,MATCH($H84, FinancialInputs!$E$168:$E$200,0),MATCH(AC$3-$G84+1,FinancialInputs!$168:$168,0)),0)*$J84</f>
        <v>0</v>
      </c>
      <c r="AD84" s="173">
        <f>IFERROR(INDEX(FinancialInputs!$168:$200,MATCH($H84, FinancialInputs!$E$168:$E$200,0),MATCH(AD$3-$G84+1,FinancialInputs!$168:$168,0)),0)*$J84</f>
        <v>0</v>
      </c>
      <c r="AE84" s="173">
        <f>IFERROR(INDEX(FinancialInputs!$168:$200,MATCH($H84, FinancialInputs!$E$168:$E$200,0),MATCH(AE$3-$G84+1,FinancialInputs!$168:$168,0)),0)*$J84</f>
        <v>0</v>
      </c>
      <c r="AF84" s="173">
        <f>IFERROR(INDEX(FinancialInputs!$168:$200,MATCH($H84, FinancialInputs!$E$168:$E$200,0),MATCH(AF$3-$G84+1,FinancialInputs!$168:$168,0)),0)*$J84</f>
        <v>0</v>
      </c>
      <c r="AG84" s="173">
        <f>IFERROR(INDEX(FinancialInputs!$168:$200,MATCH($H84, FinancialInputs!$E$168:$E$200,0),MATCH(AG$3-$G84+1,FinancialInputs!$168:$168,0)),0)*$J84</f>
        <v>0</v>
      </c>
      <c r="AH84" s="173">
        <f>IFERROR(INDEX(FinancialInputs!$168:$200,MATCH($H84, FinancialInputs!$E$168:$E$200,0),MATCH(AH$3-$G84+1,FinancialInputs!$168:$168,0)),0)*$J84</f>
        <v>0</v>
      </c>
      <c r="AI84" s="173">
        <f>IFERROR(INDEX(FinancialInputs!$168:$200,MATCH($H84, FinancialInputs!$E$168:$E$200,0),MATCH(AI$3-$G84+1,FinancialInputs!$168:$168,0)),0)*$J84</f>
        <v>0</v>
      </c>
      <c r="AJ84" s="173">
        <f>IFERROR(INDEX(FinancialInputs!$168:$200,MATCH($H84, FinancialInputs!$E$168:$E$200,0),MATCH(AJ$3-$G84+1,FinancialInputs!$168:$168,0)),0)*$J84</f>
        <v>0</v>
      </c>
      <c r="AK84" s="173">
        <f>IFERROR(INDEX(FinancialInputs!$168:$200,MATCH($H84, FinancialInputs!$E$168:$E$200,0),MATCH(AK$3-$G84+1,FinancialInputs!$168:$168,0)),0)*$J84</f>
        <v>0</v>
      </c>
      <c r="AL84" s="173">
        <f>IFERROR(INDEX(FinancialInputs!$168:$200,MATCH($H84, FinancialInputs!$E$168:$E$200,0),MATCH(AL$3-$G84+1,FinancialInputs!$168:$168,0)),0)*$J84</f>
        <v>0</v>
      </c>
      <c r="AM84" s="173">
        <f>IFERROR(INDEX(FinancialInputs!$168:$200,MATCH($H84, FinancialInputs!$E$168:$E$200,0),MATCH(AM$3-$G84+1,FinancialInputs!$168:$168,0)),0)*$J84</f>
        <v>0</v>
      </c>
      <c r="AN84" s="173">
        <f>IFERROR(INDEX(FinancialInputs!$168:$200,MATCH($H84, FinancialInputs!$E$168:$E$200,0),MATCH(AN$3-$G84+1,FinancialInputs!$168:$168,0)),0)*$J84</f>
        <v>0</v>
      </c>
      <c r="AO84" s="173">
        <f>IFERROR(INDEX(FinancialInputs!$168:$200,MATCH($H84, FinancialInputs!$E$168:$E$200,0),MATCH(AO$3-$G84+1,FinancialInputs!$168:$168,0)),0)*$J84</f>
        <v>0</v>
      </c>
      <c r="AP84" s="173">
        <f>IFERROR(INDEX(FinancialInputs!$168:$200,MATCH($H84, FinancialInputs!$E$168:$E$200,0),MATCH(AP$3-$G84+1,FinancialInputs!$168:$168,0)),0)*$J84</f>
        <v>0</v>
      </c>
      <c r="AQ84" s="173">
        <f>IFERROR(INDEX(FinancialInputs!$168:$200,MATCH($H84, FinancialInputs!$E$168:$E$200,0),MATCH(AQ$3-$G84+1,FinancialInputs!$168:$168,0)),0)*$J84</f>
        <v>0</v>
      </c>
      <c r="AR84" s="173">
        <f>IFERROR(INDEX(FinancialInputs!$168:$200,MATCH($H84, FinancialInputs!$E$168:$E$200,0),MATCH(AR$3-$G84+1,FinancialInputs!$168:$168,0)),0)*$J84</f>
        <v>0</v>
      </c>
      <c r="AS84" s="173">
        <f>IFERROR(INDEX(FinancialInputs!$168:$200,MATCH($H84, FinancialInputs!$E$168:$E$200,0),MATCH(AS$3-$G84+1,FinancialInputs!$168:$168,0)),0)*$J84</f>
        <v>0</v>
      </c>
      <c r="AT84" s="173">
        <f>IFERROR(INDEX(FinancialInputs!$168:$200,MATCH($H84, FinancialInputs!$E$168:$E$200,0),MATCH(AT$3-$G84+1,FinancialInputs!$168:$168,0)),0)*$J84</f>
        <v>0</v>
      </c>
      <c r="AU84" s="173">
        <f>IFERROR(INDEX(FinancialInputs!$168:$200,MATCH($H84, FinancialInputs!$E$168:$E$200,0),MATCH(AU$3-$G84+1,FinancialInputs!$168:$168,0)),0)*$J84</f>
        <v>0</v>
      </c>
      <c r="AV84" s="173">
        <f>IFERROR(INDEX(FinancialInputs!$168:$200,MATCH($H84, FinancialInputs!$E$168:$E$200,0),MATCH(AV$3-$G84+1,FinancialInputs!$168:$168,0)),0)*$J84</f>
        <v>0</v>
      </c>
      <c r="AW84" s="173">
        <f>IFERROR(INDEX(FinancialInputs!$168:$200,MATCH($H84, FinancialInputs!$E$168:$E$200,0),MATCH(AW$3-$G84+1,FinancialInputs!$168:$168,0)),0)*$J84</f>
        <v>0</v>
      </c>
      <c r="AX84" s="173">
        <f>IFERROR(INDEX(FinancialInputs!$168:$200,MATCH($H84, FinancialInputs!$E$168:$E$200,0),MATCH(AX$3-$G84+1,FinancialInputs!$168:$168,0)),0)*$J84</f>
        <v>0</v>
      </c>
      <c r="AY84" s="173">
        <f>IFERROR(INDEX(FinancialInputs!$168:$200,MATCH($H84, FinancialInputs!$E$168:$E$200,0),MATCH(AY$3-$G84+1,FinancialInputs!$168:$168,0)),0)*$J84</f>
        <v>0</v>
      </c>
      <c r="AZ84" s="173">
        <f>IFERROR(INDEX(FinancialInputs!$168:$200,MATCH($H84, FinancialInputs!$E$168:$E$200,0),MATCH(AZ$3-$G84+1,FinancialInputs!$168:$168,0)),0)*$J84</f>
        <v>0</v>
      </c>
      <c r="BA84" s="173">
        <f>IFERROR(INDEX(FinancialInputs!$168:$200,MATCH($H84, FinancialInputs!$E$168:$E$200,0),MATCH(BA$3-$G84+1,FinancialInputs!$168:$168,0)),0)*$J84</f>
        <v>0</v>
      </c>
      <c r="BB84" s="173">
        <f>IFERROR(INDEX(FinancialInputs!$168:$200,MATCH($H84, FinancialInputs!$E$168:$E$200,0),MATCH(BB$3-$G84+1,FinancialInputs!$168:$168,0)),0)*$J84</f>
        <v>0</v>
      </c>
      <c r="BC84" s="173">
        <f>IFERROR(INDEX(FinancialInputs!$168:$200,MATCH($H84, FinancialInputs!$E$168:$E$200,0),MATCH(BC$3-$G84+1,FinancialInputs!$168:$168,0)),0)*$J84</f>
        <v>0</v>
      </c>
      <c r="BD84" s="173">
        <f>IFERROR(INDEX(FinancialInputs!$168:$200,MATCH($H84, FinancialInputs!$E$168:$E$200,0),MATCH(BD$3-$G84+1,FinancialInputs!$168:$168,0)),0)*$J84</f>
        <v>0</v>
      </c>
      <c r="BE84" s="173">
        <f>IFERROR(INDEX(FinancialInputs!$168:$200,MATCH($H84, FinancialInputs!$E$168:$E$200,0),MATCH(BE$3-$G84+1,FinancialInputs!$168:$168,0)),0)*$J84</f>
        <v>0</v>
      </c>
      <c r="BF84" s="173">
        <f>IFERROR(INDEX(FinancialInputs!$168:$200,MATCH($H84, FinancialInputs!$E$168:$E$200,0),MATCH(BF$3-$G84+1,FinancialInputs!$168:$168,0)),0)*$J84</f>
        <v>0</v>
      </c>
      <c r="BG84" s="173">
        <f>IFERROR(INDEX(FinancialInputs!$168:$200,MATCH($H84, FinancialInputs!$E$168:$E$200,0),MATCH(BG$3-$G84+1,FinancialInputs!$168:$168,0)),0)*$J84</f>
        <v>0</v>
      </c>
      <c r="BH84" s="173">
        <f>IFERROR(INDEX(FinancialInputs!$168:$200,MATCH($H84, FinancialInputs!$E$168:$E$200,0),MATCH(BH$3-$G84+1,FinancialInputs!$168:$168,0)),0)*$J84</f>
        <v>0</v>
      </c>
      <c r="BI84" s="173">
        <f>IFERROR(INDEX(FinancialInputs!$168:$200,MATCH($H84, FinancialInputs!$E$168:$E$200,0),MATCH(BI$3-$G84+1,FinancialInputs!$168:$168,0)),0)*$J84</f>
        <v>0</v>
      </c>
      <c r="BJ84" s="173">
        <f>IFERROR(INDEX(FinancialInputs!$168:$200,MATCH($H84, FinancialInputs!$E$168:$E$200,0),MATCH(BJ$3-$G84+1,FinancialInputs!$168:$168,0)),0)*$J84</f>
        <v>0</v>
      </c>
      <c r="BK84" s="173">
        <f>IFERROR(INDEX(FinancialInputs!$168:$200,MATCH($H84, FinancialInputs!$E$168:$E$200,0),MATCH(BK$3-$G84+1,FinancialInputs!$168:$168,0)),0)*$J84</f>
        <v>0</v>
      </c>
      <c r="BL84" s="173">
        <f>IFERROR(INDEX(FinancialInputs!$168:$200,MATCH($H84, FinancialInputs!$E$168:$E$200,0),MATCH(BL$3-$G84+1,FinancialInputs!$168:$168,0)),0)*$J84</f>
        <v>0</v>
      </c>
      <c r="BM84" s="173">
        <f>IFERROR(INDEX(FinancialInputs!$168:$200,MATCH($H84, FinancialInputs!$E$168:$E$200,0),MATCH(BM$3-$G84+1,FinancialInputs!$168:$168,0)),0)*$J84</f>
        <v>0</v>
      </c>
      <c r="BN84" s="173">
        <f>IFERROR(INDEX(FinancialInputs!$168:$200,MATCH($H84, FinancialInputs!$E$168:$E$200,0),MATCH(BN$3-$G84+1,FinancialInputs!$168:$168,0)),0)*$J84</f>
        <v>0</v>
      </c>
      <c r="BO84" s="173">
        <f>IFERROR(INDEX(FinancialInputs!$168:$200,MATCH($H84, FinancialInputs!$E$168:$E$200,0),MATCH(BO$3-$G84+1,FinancialInputs!$168:$168,0)),0)*$J84</f>
        <v>0</v>
      </c>
      <c r="BP84" s="173">
        <f>IFERROR(INDEX(FinancialInputs!$168:$200,MATCH($H84, FinancialInputs!$E$168:$E$200,0),MATCH(BP$3-$G84+1,FinancialInputs!$168:$168,0)),0)*$J84</f>
        <v>0</v>
      </c>
      <c r="BQ84" s="173">
        <f>IFERROR(INDEX(FinancialInputs!$168:$200,MATCH($H84, FinancialInputs!$E$168:$E$200,0),MATCH(BQ$3-$G84+1,FinancialInputs!$168:$168,0)),0)*$J84</f>
        <v>0</v>
      </c>
      <c r="BR84" s="173">
        <f>IFERROR(INDEX(FinancialInputs!$168:$200,MATCH($H84, FinancialInputs!$E$168:$E$200,0),MATCH(BR$3-$G84+1,FinancialInputs!$168:$168,0)),0)*$J84</f>
        <v>0</v>
      </c>
      <c r="BS84" s="173">
        <f>IFERROR(INDEX(FinancialInputs!$168:$200,MATCH($H84, FinancialInputs!$E$168:$E$200,0),MATCH(BS$3-$G84+1,FinancialInputs!$168:$168,0)),0)*$J84</f>
        <v>0</v>
      </c>
      <c r="BT84" s="173">
        <f>IFERROR(INDEX(FinancialInputs!$168:$200,MATCH($H84, FinancialInputs!$E$168:$E$200,0),MATCH(BT$3-$G84+1,FinancialInputs!$168:$168,0)),0)*$J84</f>
        <v>0</v>
      </c>
      <c r="BU84" s="173">
        <f>IFERROR(INDEX(FinancialInputs!$168:$200,MATCH($H84, FinancialInputs!$E$168:$E$200,0),MATCH(BU$3-$G84+1,FinancialInputs!$168:$168,0)),0)*$J84</f>
        <v>0</v>
      </c>
      <c r="BV84" s="173">
        <f>IFERROR(INDEX(FinancialInputs!$168:$200,MATCH($H84, FinancialInputs!$E$168:$E$200,0),MATCH(BV$3-$G84+1,FinancialInputs!$168:$168,0)),0)*$J84</f>
        <v>0</v>
      </c>
      <c r="BW84" s="173">
        <f>IFERROR(INDEX(FinancialInputs!$168:$200,MATCH($H84, FinancialInputs!$E$168:$E$200,0),MATCH(BW$3-$G84+1,FinancialInputs!$168:$168,0)),0)*$J84</f>
        <v>0</v>
      </c>
      <c r="BX84" s="173">
        <f>IFERROR(INDEX(FinancialInputs!$168:$200,MATCH($H84, FinancialInputs!$E$168:$E$200,0),MATCH(BX$3-$G84+1,FinancialInputs!$168:$168,0)),0)*$J84</f>
        <v>0</v>
      </c>
      <c r="BY84" s="173">
        <f>IFERROR(INDEX(FinancialInputs!$168:$200,MATCH($H84, FinancialInputs!$E$168:$E$200,0),MATCH(BY$3-$G84+1,FinancialInputs!$168:$168,0)),0)*$J84</f>
        <v>0</v>
      </c>
      <c r="BZ84" s="173">
        <f>IFERROR(INDEX(FinancialInputs!$168:$200,MATCH($H84, FinancialInputs!$E$168:$E$200,0),MATCH(BZ$3-$G84+1,FinancialInputs!$168:$168,0)),0)*$J84</f>
        <v>0</v>
      </c>
      <c r="CA84" s="173">
        <f>IFERROR(INDEX(FinancialInputs!$168:$200,MATCH($H84, FinancialInputs!$E$168:$E$200,0),MATCH(CA$3-$G84+1,FinancialInputs!$168:$168,0)),0)*$J84</f>
        <v>0</v>
      </c>
      <c r="CB84" s="173">
        <f>IFERROR(INDEX(FinancialInputs!$168:$200,MATCH($H84, FinancialInputs!$E$168:$E$200,0),MATCH(CB$3-$G84+1,FinancialInputs!$168:$168,0)),0)*$J84</f>
        <v>0</v>
      </c>
      <c r="CC84" s="173">
        <f>IFERROR(INDEX(FinancialInputs!$168:$200,MATCH($H84, FinancialInputs!$E$168:$E$200,0),MATCH(CC$3-$G84+1,FinancialInputs!$168:$168,0)),0)*$J84</f>
        <v>0</v>
      </c>
      <c r="CD84" s="173">
        <f>IFERROR(INDEX(FinancialInputs!$168:$200,MATCH($H84, FinancialInputs!$E$168:$E$200,0),MATCH(CD$3-$G84+1,FinancialInputs!$168:$168,0)),0)*$J84</f>
        <v>0</v>
      </c>
      <c r="CE84" s="173">
        <f>IFERROR(INDEX(FinancialInputs!$168:$200,MATCH($H84, FinancialInputs!$E$168:$E$200,0),MATCH(CE$3-$G84+1,FinancialInputs!$168:$168,0)),0)*$J84</f>
        <v>0</v>
      </c>
      <c r="CF84" s="173">
        <f>IFERROR(INDEX(FinancialInputs!$168:$200,MATCH($H84, FinancialInputs!$E$168:$E$200,0),MATCH(CF$3-$G84+1,FinancialInputs!$168:$168,0)),0)*$J84</f>
        <v>0</v>
      </c>
      <c r="CG84" s="173">
        <f>IFERROR(INDEX(FinancialInputs!$168:$200,MATCH($H84, FinancialInputs!$E$168:$E$200,0),MATCH(CG$3-$G84+1,FinancialInputs!$168:$168,0)),0)*$J84</f>
        <v>0</v>
      </c>
      <c r="CH84" s="173">
        <f>IFERROR(INDEX(FinancialInputs!$168:$200,MATCH($H84, FinancialInputs!$E$168:$E$200,0),MATCH(CH$3-$G84+1,FinancialInputs!$168:$168,0)),0)*$J84</f>
        <v>0</v>
      </c>
      <c r="CI84" s="173">
        <f>IFERROR(INDEX(FinancialInputs!$168:$200,MATCH($H84, FinancialInputs!$E$168:$E$200,0),MATCH(CI$3-$G84+1,FinancialInputs!$168:$168,0)),0)*$J84</f>
        <v>0</v>
      </c>
      <c r="CJ84" s="173">
        <f>IFERROR(INDEX(FinancialInputs!$168:$200,MATCH($H84, FinancialInputs!$E$168:$E$200,0),MATCH(CJ$3-$G84+1,FinancialInputs!$168:$168,0)),0)*$J84</f>
        <v>0</v>
      </c>
      <c r="CK84" s="173">
        <f>IFERROR(INDEX(FinancialInputs!$168:$200,MATCH($H84, FinancialInputs!$E$168:$E$200,0),MATCH(CK$3-$G84+1,FinancialInputs!$168:$168,0)),0)*$J84</f>
        <v>0</v>
      </c>
      <c r="CL84" s="173">
        <f>IFERROR(INDEX(FinancialInputs!$168:$200,MATCH($H84, FinancialInputs!$E$168:$E$200,0),MATCH(CL$3-$G84+1,FinancialInputs!$168:$168,0)),0)*$J84</f>
        <v>0</v>
      </c>
      <c r="CM84" s="173">
        <f>IFERROR(INDEX(FinancialInputs!$168:$200,MATCH($H84, FinancialInputs!$E$168:$E$200,0),MATCH(CM$3-$G84+1,FinancialInputs!$168:$168,0)),0)*$J84</f>
        <v>0</v>
      </c>
      <c r="CN84" s="173">
        <f>IFERROR(INDEX(FinancialInputs!$168:$200,MATCH($H84, FinancialInputs!$E$168:$E$200,0),MATCH(CN$3-$G84+1,FinancialInputs!$168:$168,0)),0)*$J84</f>
        <v>0</v>
      </c>
      <c r="CO84" s="173">
        <f>IFERROR(INDEX(FinancialInputs!$168:$200,MATCH($H84, FinancialInputs!$E$168:$E$200,0),MATCH(CO$3-$G84+1,FinancialInputs!$168:$168,0)),0)*$J84</f>
        <v>0</v>
      </c>
      <c r="CP84" s="173">
        <f>IFERROR(INDEX(FinancialInputs!$168:$200,MATCH($H84, FinancialInputs!$E$168:$E$200,0),MATCH(CP$3-$G84+1,FinancialInputs!$168:$168,0)),0)*$J84</f>
        <v>0</v>
      </c>
      <c r="CQ84" s="173">
        <f>IFERROR(INDEX(FinancialInputs!$168:$200,MATCH($H84, FinancialInputs!$E$168:$E$200,0),MATCH(CQ$3-$G84+1,FinancialInputs!$168:$168,0)),0)*$J84</f>
        <v>0</v>
      </c>
      <c r="CR84" s="173">
        <f>IFERROR(INDEX(FinancialInputs!$168:$200,MATCH($H84, FinancialInputs!$E$168:$E$200,0),MATCH(CR$3-$G84+1,FinancialInputs!$168:$168,0)),0)*$J84</f>
        <v>0</v>
      </c>
      <c r="CS84" s="173">
        <f>IFERROR(INDEX(FinancialInputs!$168:$200,MATCH($H84, FinancialInputs!$E$168:$E$200,0),MATCH(CS$3-$G84+1,FinancialInputs!$168:$168,0)),0)*$J84</f>
        <v>0</v>
      </c>
      <c r="CT84" s="173">
        <f>IFERROR(INDEX(FinancialInputs!$168:$200,MATCH($H84, FinancialInputs!$E$168:$E$200,0),MATCH(CT$3-$G84+1,FinancialInputs!$168:$168,0)),0)*$J84</f>
        <v>0</v>
      </c>
      <c r="CU84" s="173">
        <f>IFERROR(INDEX(FinancialInputs!$168:$200,MATCH($H84, FinancialInputs!$E$168:$E$200,0),MATCH(CU$3-$G84+1,FinancialInputs!$168:$168,0)),0)*$J84</f>
        <v>0</v>
      </c>
      <c r="CV84" s="173">
        <f>IFERROR(INDEX(FinancialInputs!$168:$200,MATCH($H84, FinancialInputs!$E$168:$E$200,0),MATCH(CV$3-$G84+1,FinancialInputs!$168:$168,0)),0)*$J84</f>
        <v>0</v>
      </c>
      <c r="CW84" s="135" t="b">
        <f t="shared" si="12"/>
        <v>1</v>
      </c>
      <c r="CX84" s="24"/>
      <c r="CY84" s="24"/>
      <c r="CZ84" s="24"/>
    </row>
    <row r="85" spans="2:104">
      <c r="B85" s="24"/>
      <c r="C85" s="24"/>
      <c r="D85" s="24"/>
      <c r="E85" s="1" t="s">
        <v>547</v>
      </c>
      <c r="F85" s="24"/>
      <c r="G85" s="99" t="e">
        <f t="shared" si="13"/>
        <v>#N/A</v>
      </c>
      <c r="H85" s="1" t="e">
        <f>IF((YEAR(Scenarios!$J$41)+1)&lt;G85,"","SLN"&amp;MIN(YEAR(Scenarios!$J$41)-G85+2,15))</f>
        <v>#NUM!</v>
      </c>
      <c r="I85" s="24"/>
      <c r="J85" s="416" cm="1">
        <f t="array" ref="J85">IFERROR(INDEX(Capitalisation!$192:$192,,MATCH(G85,Expenditure!$3:$3,0)),0)</f>
        <v>0</v>
      </c>
      <c r="K85" s="33"/>
      <c r="L85" s="173">
        <f>IFERROR(INDEX(FinancialInputs!$168:$200,MATCH($H85, FinancialInputs!$E$168:$E$200,0),MATCH(L$3-$G85+1,FinancialInputs!$168:$168,0)),0)*$J85</f>
        <v>0</v>
      </c>
      <c r="M85" s="173">
        <f>IFERROR(INDEX(FinancialInputs!$168:$200,MATCH($H85, FinancialInputs!$E$168:$E$200,0),MATCH(M$3-$G85+1,FinancialInputs!$168:$168,0)),0)*$J85</f>
        <v>0</v>
      </c>
      <c r="N85" s="173">
        <f>IFERROR(INDEX(FinancialInputs!$168:$200,MATCH($H85, FinancialInputs!$E$168:$E$200,0),MATCH(N$3-$G85+1,FinancialInputs!$168:$168,0)),0)*$J85</f>
        <v>0</v>
      </c>
      <c r="O85" s="173">
        <f>IFERROR(INDEX(FinancialInputs!$168:$200,MATCH($H85, FinancialInputs!$E$168:$E$200,0),MATCH(O$3-$G85+1,FinancialInputs!$168:$168,0)),0)*$J85</f>
        <v>0</v>
      </c>
      <c r="P85" s="173">
        <f>IFERROR(INDEX(FinancialInputs!$168:$200,MATCH($H85, FinancialInputs!$E$168:$E$200,0),MATCH(P$3-$G85+1,FinancialInputs!$168:$168,0)),0)*$J85</f>
        <v>0</v>
      </c>
      <c r="Q85" s="173">
        <f>IFERROR(INDEX(FinancialInputs!$168:$200,MATCH($H85, FinancialInputs!$E$168:$E$200,0),MATCH(Q$3-$G85+1,FinancialInputs!$168:$168,0)),0)*$J85</f>
        <v>0</v>
      </c>
      <c r="R85" s="173">
        <f>IFERROR(INDEX(FinancialInputs!$168:$200,MATCH($H85, FinancialInputs!$E$168:$E$200,0),MATCH(R$3-$G85+1,FinancialInputs!$168:$168,0)),0)*$J85</f>
        <v>0</v>
      </c>
      <c r="S85" s="173">
        <f>IFERROR(INDEX(FinancialInputs!$168:$200,MATCH($H85, FinancialInputs!$E$168:$E$200,0),MATCH(S$3-$G85+1,FinancialInputs!$168:$168,0)),0)*$J85</f>
        <v>0</v>
      </c>
      <c r="T85" s="173">
        <f>IFERROR(INDEX(FinancialInputs!$168:$200,MATCH($H85, FinancialInputs!$E$168:$E$200,0),MATCH(T$3-$G85+1,FinancialInputs!$168:$168,0)),0)*$J85</f>
        <v>0</v>
      </c>
      <c r="U85" s="173">
        <f>IFERROR(INDEX(FinancialInputs!$168:$200,MATCH($H85, FinancialInputs!$E$168:$E$200,0),MATCH(U$3-$G85+1,FinancialInputs!$168:$168,0)),0)*$J85</f>
        <v>0</v>
      </c>
      <c r="V85" s="173">
        <f>IFERROR(INDEX(FinancialInputs!$168:$200,MATCH($H85, FinancialInputs!$E$168:$E$200,0),MATCH(V$3-$G85+1,FinancialInputs!$168:$168,0)),0)*$J85</f>
        <v>0</v>
      </c>
      <c r="W85" s="173">
        <f>IFERROR(INDEX(FinancialInputs!$168:$200,MATCH($H85, FinancialInputs!$E$168:$E$200,0),MATCH(W$3-$G85+1,FinancialInputs!$168:$168,0)),0)*$J85</f>
        <v>0</v>
      </c>
      <c r="X85" s="173">
        <f>IFERROR(INDEX(FinancialInputs!$168:$200,MATCH($H85, FinancialInputs!$E$168:$E$200,0),MATCH(X$3-$G85+1,FinancialInputs!$168:$168,0)),0)*$J85</f>
        <v>0</v>
      </c>
      <c r="Y85" s="173">
        <f>IFERROR(INDEX(FinancialInputs!$168:$200,MATCH($H85, FinancialInputs!$E$168:$E$200,0),MATCH(Y$3-$G85+1,FinancialInputs!$168:$168,0)),0)*$J85</f>
        <v>0</v>
      </c>
      <c r="Z85" s="173">
        <f>IFERROR(INDEX(FinancialInputs!$168:$200,MATCH($H85, FinancialInputs!$E$168:$E$200,0),MATCH(Z$3-$G85+1,FinancialInputs!$168:$168,0)),0)*$J85</f>
        <v>0</v>
      </c>
      <c r="AA85" s="173">
        <f>IFERROR(INDEX(FinancialInputs!$168:$200,MATCH($H85, FinancialInputs!$E$168:$E$200,0),MATCH(AA$3-$G85+1,FinancialInputs!$168:$168,0)),0)*$J85</f>
        <v>0</v>
      </c>
      <c r="AB85" s="173">
        <f>IFERROR(INDEX(FinancialInputs!$168:$200,MATCH($H85, FinancialInputs!$E$168:$E$200,0),MATCH(AB$3-$G85+1,FinancialInputs!$168:$168,0)),0)*$J85</f>
        <v>0</v>
      </c>
      <c r="AC85" s="173">
        <f>IFERROR(INDEX(FinancialInputs!$168:$200,MATCH($H85, FinancialInputs!$E$168:$E$200,0),MATCH(AC$3-$G85+1,FinancialInputs!$168:$168,0)),0)*$J85</f>
        <v>0</v>
      </c>
      <c r="AD85" s="173">
        <f>IFERROR(INDEX(FinancialInputs!$168:$200,MATCH($H85, FinancialInputs!$E$168:$E$200,0),MATCH(AD$3-$G85+1,FinancialInputs!$168:$168,0)),0)*$J85</f>
        <v>0</v>
      </c>
      <c r="AE85" s="173">
        <f>IFERROR(INDEX(FinancialInputs!$168:$200,MATCH($H85, FinancialInputs!$E$168:$E$200,0),MATCH(AE$3-$G85+1,FinancialInputs!$168:$168,0)),0)*$J85</f>
        <v>0</v>
      </c>
      <c r="AF85" s="173">
        <f>IFERROR(INDEX(FinancialInputs!$168:$200,MATCH($H85, FinancialInputs!$E$168:$E$200,0),MATCH(AF$3-$G85+1,FinancialInputs!$168:$168,0)),0)*$J85</f>
        <v>0</v>
      </c>
      <c r="AG85" s="173">
        <f>IFERROR(INDEX(FinancialInputs!$168:$200,MATCH($H85, FinancialInputs!$E$168:$E$200,0),MATCH(AG$3-$G85+1,FinancialInputs!$168:$168,0)),0)*$J85</f>
        <v>0</v>
      </c>
      <c r="AH85" s="173">
        <f>IFERROR(INDEX(FinancialInputs!$168:$200,MATCH($H85, FinancialInputs!$E$168:$E$200,0),MATCH(AH$3-$G85+1,FinancialInputs!$168:$168,0)),0)*$J85</f>
        <v>0</v>
      </c>
      <c r="AI85" s="173">
        <f>IFERROR(INDEX(FinancialInputs!$168:$200,MATCH($H85, FinancialInputs!$E$168:$E$200,0),MATCH(AI$3-$G85+1,FinancialInputs!$168:$168,0)),0)*$J85</f>
        <v>0</v>
      </c>
      <c r="AJ85" s="173">
        <f>IFERROR(INDEX(FinancialInputs!$168:$200,MATCH($H85, FinancialInputs!$E$168:$E$200,0),MATCH(AJ$3-$G85+1,FinancialInputs!$168:$168,0)),0)*$J85</f>
        <v>0</v>
      </c>
      <c r="AK85" s="173">
        <f>IFERROR(INDEX(FinancialInputs!$168:$200,MATCH($H85, FinancialInputs!$E$168:$E$200,0),MATCH(AK$3-$G85+1,FinancialInputs!$168:$168,0)),0)*$J85</f>
        <v>0</v>
      </c>
      <c r="AL85" s="173">
        <f>IFERROR(INDEX(FinancialInputs!$168:$200,MATCH($H85, FinancialInputs!$E$168:$E$200,0),MATCH(AL$3-$G85+1,FinancialInputs!$168:$168,0)),0)*$J85</f>
        <v>0</v>
      </c>
      <c r="AM85" s="173">
        <f>IFERROR(INDEX(FinancialInputs!$168:$200,MATCH($H85, FinancialInputs!$E$168:$E$200,0),MATCH(AM$3-$G85+1,FinancialInputs!$168:$168,0)),0)*$J85</f>
        <v>0</v>
      </c>
      <c r="AN85" s="173">
        <f>IFERROR(INDEX(FinancialInputs!$168:$200,MATCH($H85, FinancialInputs!$E$168:$E$200,0),MATCH(AN$3-$G85+1,FinancialInputs!$168:$168,0)),0)*$J85</f>
        <v>0</v>
      </c>
      <c r="AO85" s="173">
        <f>IFERROR(INDEX(FinancialInputs!$168:$200,MATCH($H85, FinancialInputs!$E$168:$E$200,0),MATCH(AO$3-$G85+1,FinancialInputs!$168:$168,0)),0)*$J85</f>
        <v>0</v>
      </c>
      <c r="AP85" s="173">
        <f>IFERROR(INDEX(FinancialInputs!$168:$200,MATCH($H85, FinancialInputs!$E$168:$E$200,0),MATCH(AP$3-$G85+1,FinancialInputs!$168:$168,0)),0)*$J85</f>
        <v>0</v>
      </c>
      <c r="AQ85" s="173">
        <f>IFERROR(INDEX(FinancialInputs!$168:$200,MATCH($H85, FinancialInputs!$E$168:$E$200,0),MATCH(AQ$3-$G85+1,FinancialInputs!$168:$168,0)),0)*$J85</f>
        <v>0</v>
      </c>
      <c r="AR85" s="173">
        <f>IFERROR(INDEX(FinancialInputs!$168:$200,MATCH($H85, FinancialInputs!$E$168:$E$200,0),MATCH(AR$3-$G85+1,FinancialInputs!$168:$168,0)),0)*$J85</f>
        <v>0</v>
      </c>
      <c r="AS85" s="173">
        <f>IFERROR(INDEX(FinancialInputs!$168:$200,MATCH($H85, FinancialInputs!$E$168:$E$200,0),MATCH(AS$3-$G85+1,FinancialInputs!$168:$168,0)),0)*$J85</f>
        <v>0</v>
      </c>
      <c r="AT85" s="173">
        <f>IFERROR(INDEX(FinancialInputs!$168:$200,MATCH($H85, FinancialInputs!$E$168:$E$200,0),MATCH(AT$3-$G85+1,FinancialInputs!$168:$168,0)),0)*$J85</f>
        <v>0</v>
      </c>
      <c r="AU85" s="173">
        <f>IFERROR(INDEX(FinancialInputs!$168:$200,MATCH($H85, FinancialInputs!$E$168:$E$200,0),MATCH(AU$3-$G85+1,FinancialInputs!$168:$168,0)),0)*$J85</f>
        <v>0</v>
      </c>
      <c r="AV85" s="173">
        <f>IFERROR(INDEX(FinancialInputs!$168:$200,MATCH($H85, FinancialInputs!$E$168:$E$200,0),MATCH(AV$3-$G85+1,FinancialInputs!$168:$168,0)),0)*$J85</f>
        <v>0</v>
      </c>
      <c r="AW85" s="173">
        <f>IFERROR(INDEX(FinancialInputs!$168:$200,MATCH($H85, FinancialInputs!$E$168:$E$200,0),MATCH(AW$3-$G85+1,FinancialInputs!$168:$168,0)),0)*$J85</f>
        <v>0</v>
      </c>
      <c r="AX85" s="173">
        <f>IFERROR(INDEX(FinancialInputs!$168:$200,MATCH($H85, FinancialInputs!$E$168:$E$200,0),MATCH(AX$3-$G85+1,FinancialInputs!$168:$168,0)),0)*$J85</f>
        <v>0</v>
      </c>
      <c r="AY85" s="173">
        <f>IFERROR(INDEX(FinancialInputs!$168:$200,MATCH($H85, FinancialInputs!$E$168:$E$200,0),MATCH(AY$3-$G85+1,FinancialInputs!$168:$168,0)),0)*$J85</f>
        <v>0</v>
      </c>
      <c r="AZ85" s="173">
        <f>IFERROR(INDEX(FinancialInputs!$168:$200,MATCH($H85, FinancialInputs!$E$168:$E$200,0),MATCH(AZ$3-$G85+1,FinancialInputs!$168:$168,0)),0)*$J85</f>
        <v>0</v>
      </c>
      <c r="BA85" s="173">
        <f>IFERROR(INDEX(FinancialInputs!$168:$200,MATCH($H85, FinancialInputs!$E$168:$E$200,0),MATCH(BA$3-$G85+1,FinancialInputs!$168:$168,0)),0)*$J85</f>
        <v>0</v>
      </c>
      <c r="BB85" s="173">
        <f>IFERROR(INDEX(FinancialInputs!$168:$200,MATCH($H85, FinancialInputs!$E$168:$E$200,0),MATCH(BB$3-$G85+1,FinancialInputs!$168:$168,0)),0)*$J85</f>
        <v>0</v>
      </c>
      <c r="BC85" s="173">
        <f>IFERROR(INDEX(FinancialInputs!$168:$200,MATCH($H85, FinancialInputs!$E$168:$E$200,0),MATCH(BC$3-$G85+1,FinancialInputs!$168:$168,0)),0)*$J85</f>
        <v>0</v>
      </c>
      <c r="BD85" s="173">
        <f>IFERROR(INDEX(FinancialInputs!$168:$200,MATCH($H85, FinancialInputs!$E$168:$E$200,0),MATCH(BD$3-$G85+1,FinancialInputs!$168:$168,0)),0)*$J85</f>
        <v>0</v>
      </c>
      <c r="BE85" s="173">
        <f>IFERROR(INDEX(FinancialInputs!$168:$200,MATCH($H85, FinancialInputs!$E$168:$E$200,0),MATCH(BE$3-$G85+1,FinancialInputs!$168:$168,0)),0)*$J85</f>
        <v>0</v>
      </c>
      <c r="BF85" s="173">
        <f>IFERROR(INDEX(FinancialInputs!$168:$200,MATCH($H85, FinancialInputs!$E$168:$E$200,0),MATCH(BF$3-$G85+1,FinancialInputs!$168:$168,0)),0)*$J85</f>
        <v>0</v>
      </c>
      <c r="BG85" s="173">
        <f>IFERROR(INDEX(FinancialInputs!$168:$200,MATCH($H85, FinancialInputs!$E$168:$E$200,0),MATCH(BG$3-$G85+1,FinancialInputs!$168:$168,0)),0)*$J85</f>
        <v>0</v>
      </c>
      <c r="BH85" s="173">
        <f>IFERROR(INDEX(FinancialInputs!$168:$200,MATCH($H85, FinancialInputs!$E$168:$E$200,0),MATCH(BH$3-$G85+1,FinancialInputs!$168:$168,0)),0)*$J85</f>
        <v>0</v>
      </c>
      <c r="BI85" s="173">
        <f>IFERROR(INDEX(FinancialInputs!$168:$200,MATCH($H85, FinancialInputs!$E$168:$E$200,0),MATCH(BI$3-$G85+1,FinancialInputs!$168:$168,0)),0)*$J85</f>
        <v>0</v>
      </c>
      <c r="BJ85" s="173">
        <f>IFERROR(INDEX(FinancialInputs!$168:$200,MATCH($H85, FinancialInputs!$E$168:$E$200,0),MATCH(BJ$3-$G85+1,FinancialInputs!$168:$168,0)),0)*$J85</f>
        <v>0</v>
      </c>
      <c r="BK85" s="173">
        <f>IFERROR(INDEX(FinancialInputs!$168:$200,MATCH($H85, FinancialInputs!$E$168:$E$200,0),MATCH(BK$3-$G85+1,FinancialInputs!$168:$168,0)),0)*$J85</f>
        <v>0</v>
      </c>
      <c r="BL85" s="173">
        <f>IFERROR(INDEX(FinancialInputs!$168:$200,MATCH($H85, FinancialInputs!$E$168:$E$200,0),MATCH(BL$3-$G85+1,FinancialInputs!$168:$168,0)),0)*$J85</f>
        <v>0</v>
      </c>
      <c r="BM85" s="173">
        <f>IFERROR(INDEX(FinancialInputs!$168:$200,MATCH($H85, FinancialInputs!$E$168:$E$200,0),MATCH(BM$3-$G85+1,FinancialInputs!$168:$168,0)),0)*$J85</f>
        <v>0</v>
      </c>
      <c r="BN85" s="173">
        <f>IFERROR(INDEX(FinancialInputs!$168:$200,MATCH($H85, FinancialInputs!$E$168:$E$200,0),MATCH(BN$3-$G85+1,FinancialInputs!$168:$168,0)),0)*$J85</f>
        <v>0</v>
      </c>
      <c r="BO85" s="173">
        <f>IFERROR(INDEX(FinancialInputs!$168:$200,MATCH($H85, FinancialInputs!$E$168:$E$200,0),MATCH(BO$3-$G85+1,FinancialInputs!$168:$168,0)),0)*$J85</f>
        <v>0</v>
      </c>
      <c r="BP85" s="173">
        <f>IFERROR(INDEX(FinancialInputs!$168:$200,MATCH($H85, FinancialInputs!$E$168:$E$200,0),MATCH(BP$3-$G85+1,FinancialInputs!$168:$168,0)),0)*$J85</f>
        <v>0</v>
      </c>
      <c r="BQ85" s="173">
        <f>IFERROR(INDEX(FinancialInputs!$168:$200,MATCH($H85, FinancialInputs!$E$168:$E$200,0),MATCH(BQ$3-$G85+1,FinancialInputs!$168:$168,0)),0)*$J85</f>
        <v>0</v>
      </c>
      <c r="BR85" s="173">
        <f>IFERROR(INDEX(FinancialInputs!$168:$200,MATCH($H85, FinancialInputs!$E$168:$E$200,0),MATCH(BR$3-$G85+1,FinancialInputs!$168:$168,0)),0)*$J85</f>
        <v>0</v>
      </c>
      <c r="BS85" s="173">
        <f>IFERROR(INDEX(FinancialInputs!$168:$200,MATCH($H85, FinancialInputs!$E$168:$E$200,0),MATCH(BS$3-$G85+1,FinancialInputs!$168:$168,0)),0)*$J85</f>
        <v>0</v>
      </c>
      <c r="BT85" s="173">
        <f>IFERROR(INDEX(FinancialInputs!$168:$200,MATCH($H85, FinancialInputs!$E$168:$E$200,0),MATCH(BT$3-$G85+1,FinancialInputs!$168:$168,0)),0)*$J85</f>
        <v>0</v>
      </c>
      <c r="BU85" s="173">
        <f>IFERROR(INDEX(FinancialInputs!$168:$200,MATCH($H85, FinancialInputs!$E$168:$E$200,0),MATCH(BU$3-$G85+1,FinancialInputs!$168:$168,0)),0)*$J85</f>
        <v>0</v>
      </c>
      <c r="BV85" s="173">
        <f>IFERROR(INDEX(FinancialInputs!$168:$200,MATCH($H85, FinancialInputs!$E$168:$E$200,0),MATCH(BV$3-$G85+1,FinancialInputs!$168:$168,0)),0)*$J85</f>
        <v>0</v>
      </c>
      <c r="BW85" s="173">
        <f>IFERROR(INDEX(FinancialInputs!$168:$200,MATCH($H85, FinancialInputs!$E$168:$E$200,0),MATCH(BW$3-$G85+1,FinancialInputs!$168:$168,0)),0)*$J85</f>
        <v>0</v>
      </c>
      <c r="BX85" s="173">
        <f>IFERROR(INDEX(FinancialInputs!$168:$200,MATCH($H85, FinancialInputs!$E$168:$E$200,0),MATCH(BX$3-$G85+1,FinancialInputs!$168:$168,0)),0)*$J85</f>
        <v>0</v>
      </c>
      <c r="BY85" s="173">
        <f>IFERROR(INDEX(FinancialInputs!$168:$200,MATCH($H85, FinancialInputs!$E$168:$E$200,0),MATCH(BY$3-$G85+1,FinancialInputs!$168:$168,0)),0)*$J85</f>
        <v>0</v>
      </c>
      <c r="BZ85" s="173">
        <f>IFERROR(INDEX(FinancialInputs!$168:$200,MATCH($H85, FinancialInputs!$E$168:$E$200,0),MATCH(BZ$3-$G85+1,FinancialInputs!$168:$168,0)),0)*$J85</f>
        <v>0</v>
      </c>
      <c r="CA85" s="173">
        <f>IFERROR(INDEX(FinancialInputs!$168:$200,MATCH($H85, FinancialInputs!$E$168:$E$200,0),MATCH(CA$3-$G85+1,FinancialInputs!$168:$168,0)),0)*$J85</f>
        <v>0</v>
      </c>
      <c r="CB85" s="173">
        <f>IFERROR(INDEX(FinancialInputs!$168:$200,MATCH($H85, FinancialInputs!$E$168:$E$200,0),MATCH(CB$3-$G85+1,FinancialInputs!$168:$168,0)),0)*$J85</f>
        <v>0</v>
      </c>
      <c r="CC85" s="173">
        <f>IFERROR(INDEX(FinancialInputs!$168:$200,MATCH($H85, FinancialInputs!$E$168:$E$200,0),MATCH(CC$3-$G85+1,FinancialInputs!$168:$168,0)),0)*$J85</f>
        <v>0</v>
      </c>
      <c r="CD85" s="173">
        <f>IFERROR(INDEX(FinancialInputs!$168:$200,MATCH($H85, FinancialInputs!$E$168:$E$200,0),MATCH(CD$3-$G85+1,FinancialInputs!$168:$168,0)),0)*$J85</f>
        <v>0</v>
      </c>
      <c r="CE85" s="173">
        <f>IFERROR(INDEX(FinancialInputs!$168:$200,MATCH($H85, FinancialInputs!$E$168:$E$200,0),MATCH(CE$3-$G85+1,FinancialInputs!$168:$168,0)),0)*$J85</f>
        <v>0</v>
      </c>
      <c r="CF85" s="173">
        <f>IFERROR(INDEX(FinancialInputs!$168:$200,MATCH($H85, FinancialInputs!$E$168:$E$200,0),MATCH(CF$3-$G85+1,FinancialInputs!$168:$168,0)),0)*$J85</f>
        <v>0</v>
      </c>
      <c r="CG85" s="173">
        <f>IFERROR(INDEX(FinancialInputs!$168:$200,MATCH($H85, FinancialInputs!$E$168:$E$200,0),MATCH(CG$3-$G85+1,FinancialInputs!$168:$168,0)),0)*$J85</f>
        <v>0</v>
      </c>
      <c r="CH85" s="173">
        <f>IFERROR(INDEX(FinancialInputs!$168:$200,MATCH($H85, FinancialInputs!$E$168:$E$200,0),MATCH(CH$3-$G85+1,FinancialInputs!$168:$168,0)),0)*$J85</f>
        <v>0</v>
      </c>
      <c r="CI85" s="173">
        <f>IFERROR(INDEX(FinancialInputs!$168:$200,MATCH($H85, FinancialInputs!$E$168:$E$200,0),MATCH(CI$3-$G85+1,FinancialInputs!$168:$168,0)),0)*$J85</f>
        <v>0</v>
      </c>
      <c r="CJ85" s="173">
        <f>IFERROR(INDEX(FinancialInputs!$168:$200,MATCH($H85, FinancialInputs!$E$168:$E$200,0),MATCH(CJ$3-$G85+1,FinancialInputs!$168:$168,0)),0)*$J85</f>
        <v>0</v>
      </c>
      <c r="CK85" s="173">
        <f>IFERROR(INDEX(FinancialInputs!$168:$200,MATCH($H85, FinancialInputs!$E$168:$E$200,0),MATCH(CK$3-$G85+1,FinancialInputs!$168:$168,0)),0)*$J85</f>
        <v>0</v>
      </c>
      <c r="CL85" s="173">
        <f>IFERROR(INDEX(FinancialInputs!$168:$200,MATCH($H85, FinancialInputs!$E$168:$E$200,0),MATCH(CL$3-$G85+1,FinancialInputs!$168:$168,0)),0)*$J85</f>
        <v>0</v>
      </c>
      <c r="CM85" s="173">
        <f>IFERROR(INDEX(FinancialInputs!$168:$200,MATCH($H85, FinancialInputs!$E$168:$E$200,0),MATCH(CM$3-$G85+1,FinancialInputs!$168:$168,0)),0)*$J85</f>
        <v>0</v>
      </c>
      <c r="CN85" s="173">
        <f>IFERROR(INDEX(FinancialInputs!$168:$200,MATCH($H85, FinancialInputs!$E$168:$E$200,0),MATCH(CN$3-$G85+1,FinancialInputs!$168:$168,0)),0)*$J85</f>
        <v>0</v>
      </c>
      <c r="CO85" s="173">
        <f>IFERROR(INDEX(FinancialInputs!$168:$200,MATCH($H85, FinancialInputs!$E$168:$E$200,0),MATCH(CO$3-$G85+1,FinancialInputs!$168:$168,0)),0)*$J85</f>
        <v>0</v>
      </c>
      <c r="CP85" s="173">
        <f>IFERROR(INDEX(FinancialInputs!$168:$200,MATCH($H85, FinancialInputs!$E$168:$E$200,0),MATCH(CP$3-$G85+1,FinancialInputs!$168:$168,0)),0)*$J85</f>
        <v>0</v>
      </c>
      <c r="CQ85" s="173">
        <f>IFERROR(INDEX(FinancialInputs!$168:$200,MATCH($H85, FinancialInputs!$E$168:$E$200,0),MATCH(CQ$3-$G85+1,FinancialInputs!$168:$168,0)),0)*$J85</f>
        <v>0</v>
      </c>
      <c r="CR85" s="173">
        <f>IFERROR(INDEX(FinancialInputs!$168:$200,MATCH($H85, FinancialInputs!$E$168:$E$200,0),MATCH(CR$3-$G85+1,FinancialInputs!$168:$168,0)),0)*$J85</f>
        <v>0</v>
      </c>
      <c r="CS85" s="173">
        <f>IFERROR(INDEX(FinancialInputs!$168:$200,MATCH($H85, FinancialInputs!$E$168:$E$200,0),MATCH(CS$3-$G85+1,FinancialInputs!$168:$168,0)),0)*$J85</f>
        <v>0</v>
      </c>
      <c r="CT85" s="173">
        <f>IFERROR(INDEX(FinancialInputs!$168:$200,MATCH($H85, FinancialInputs!$E$168:$E$200,0),MATCH(CT$3-$G85+1,FinancialInputs!$168:$168,0)),0)*$J85</f>
        <v>0</v>
      </c>
      <c r="CU85" s="173">
        <f>IFERROR(INDEX(FinancialInputs!$168:$200,MATCH($H85, FinancialInputs!$E$168:$E$200,0),MATCH(CU$3-$G85+1,FinancialInputs!$168:$168,0)),0)*$J85</f>
        <v>0</v>
      </c>
      <c r="CV85" s="173">
        <f>IFERROR(INDEX(FinancialInputs!$168:$200,MATCH($H85, FinancialInputs!$E$168:$E$200,0),MATCH(CV$3-$G85+1,FinancialInputs!$168:$168,0)),0)*$J85</f>
        <v>0</v>
      </c>
      <c r="CW85" s="135" t="b">
        <f t="shared" si="12"/>
        <v>1</v>
      </c>
      <c r="CX85" s="24"/>
      <c r="CY85" s="24"/>
      <c r="CZ85" s="24"/>
    </row>
    <row r="86" spans="2:104">
      <c r="B86" s="24"/>
      <c r="C86" s="24"/>
      <c r="D86" s="24"/>
      <c r="E86" s="1" t="s">
        <v>547</v>
      </c>
      <c r="F86" s="24"/>
      <c r="G86" s="99" t="e">
        <f t="shared" si="13"/>
        <v>#N/A</v>
      </c>
      <c r="H86" s="1" t="e">
        <f>IF((YEAR(Scenarios!$J$41)+1)&lt;G86,"","SLN"&amp;MIN(YEAR(Scenarios!$J$41)-G86+2,15))</f>
        <v>#NUM!</v>
      </c>
      <c r="I86" s="24"/>
      <c r="J86" s="416" cm="1">
        <f t="array" ref="J86">IFERROR(INDEX(Capitalisation!$192:$192,,MATCH(G86,Expenditure!$3:$3,0)),0)</f>
        <v>0</v>
      </c>
      <c r="K86" s="33"/>
      <c r="L86" s="173">
        <f>IFERROR(INDEX(FinancialInputs!$168:$200,MATCH($H86, FinancialInputs!$E$168:$E$200,0),MATCH(L$3-$G86+1,FinancialInputs!$168:$168,0)),0)*$J86</f>
        <v>0</v>
      </c>
      <c r="M86" s="173">
        <f>IFERROR(INDEX(FinancialInputs!$168:$200,MATCH($H86, FinancialInputs!$E$168:$E$200,0),MATCH(M$3-$G86+1,FinancialInputs!$168:$168,0)),0)*$J86</f>
        <v>0</v>
      </c>
      <c r="N86" s="173">
        <f>IFERROR(INDEX(FinancialInputs!$168:$200,MATCH($H86, FinancialInputs!$E$168:$E$200,0),MATCH(N$3-$G86+1,FinancialInputs!$168:$168,0)),0)*$J86</f>
        <v>0</v>
      </c>
      <c r="O86" s="173">
        <f>IFERROR(INDEX(FinancialInputs!$168:$200,MATCH($H86, FinancialInputs!$E$168:$E$200,0),MATCH(O$3-$G86+1,FinancialInputs!$168:$168,0)),0)*$J86</f>
        <v>0</v>
      </c>
      <c r="P86" s="173">
        <f>IFERROR(INDEX(FinancialInputs!$168:$200,MATCH($H86, FinancialInputs!$E$168:$E$200,0),MATCH(P$3-$G86+1,FinancialInputs!$168:$168,0)),0)*$J86</f>
        <v>0</v>
      </c>
      <c r="Q86" s="173">
        <f>IFERROR(INDEX(FinancialInputs!$168:$200,MATCH($H86, FinancialInputs!$E$168:$E$200,0),MATCH(Q$3-$G86+1,FinancialInputs!$168:$168,0)),0)*$J86</f>
        <v>0</v>
      </c>
      <c r="R86" s="173">
        <f>IFERROR(INDEX(FinancialInputs!$168:$200,MATCH($H86, FinancialInputs!$E$168:$E$200,0),MATCH(R$3-$G86+1,FinancialInputs!$168:$168,0)),0)*$J86</f>
        <v>0</v>
      </c>
      <c r="S86" s="173">
        <f>IFERROR(INDEX(FinancialInputs!$168:$200,MATCH($H86, FinancialInputs!$E$168:$E$200,0),MATCH(S$3-$G86+1,FinancialInputs!$168:$168,0)),0)*$J86</f>
        <v>0</v>
      </c>
      <c r="T86" s="173">
        <f>IFERROR(INDEX(FinancialInputs!$168:$200,MATCH($H86, FinancialInputs!$E$168:$E$200,0),MATCH(T$3-$G86+1,FinancialInputs!$168:$168,0)),0)*$J86</f>
        <v>0</v>
      </c>
      <c r="U86" s="173">
        <f>IFERROR(INDEX(FinancialInputs!$168:$200,MATCH($H86, FinancialInputs!$E$168:$E$200,0),MATCH(U$3-$G86+1,FinancialInputs!$168:$168,0)),0)*$J86</f>
        <v>0</v>
      </c>
      <c r="V86" s="173">
        <f>IFERROR(INDEX(FinancialInputs!$168:$200,MATCH($H86, FinancialInputs!$E$168:$E$200,0),MATCH(V$3-$G86+1,FinancialInputs!$168:$168,0)),0)*$J86</f>
        <v>0</v>
      </c>
      <c r="W86" s="173">
        <f>IFERROR(INDEX(FinancialInputs!$168:$200,MATCH($H86, FinancialInputs!$E$168:$E$200,0),MATCH(W$3-$G86+1,FinancialInputs!$168:$168,0)),0)*$J86</f>
        <v>0</v>
      </c>
      <c r="X86" s="173">
        <f>IFERROR(INDEX(FinancialInputs!$168:$200,MATCH($H86, FinancialInputs!$E$168:$E$200,0),MATCH(X$3-$G86+1,FinancialInputs!$168:$168,0)),0)*$J86</f>
        <v>0</v>
      </c>
      <c r="Y86" s="173">
        <f>IFERROR(INDEX(FinancialInputs!$168:$200,MATCH($H86, FinancialInputs!$E$168:$E$200,0),MATCH(Y$3-$G86+1,FinancialInputs!$168:$168,0)),0)*$J86</f>
        <v>0</v>
      </c>
      <c r="Z86" s="173">
        <f>IFERROR(INDEX(FinancialInputs!$168:$200,MATCH($H86, FinancialInputs!$E$168:$E$200,0),MATCH(Z$3-$G86+1,FinancialInputs!$168:$168,0)),0)*$J86</f>
        <v>0</v>
      </c>
      <c r="AA86" s="173">
        <f>IFERROR(INDEX(FinancialInputs!$168:$200,MATCH($H86, FinancialInputs!$E$168:$E$200,0),MATCH(AA$3-$G86+1,FinancialInputs!$168:$168,0)),0)*$J86</f>
        <v>0</v>
      </c>
      <c r="AB86" s="173">
        <f>IFERROR(INDEX(FinancialInputs!$168:$200,MATCH($H86, FinancialInputs!$E$168:$E$200,0),MATCH(AB$3-$G86+1,FinancialInputs!$168:$168,0)),0)*$J86</f>
        <v>0</v>
      </c>
      <c r="AC86" s="173">
        <f>IFERROR(INDEX(FinancialInputs!$168:$200,MATCH($H86, FinancialInputs!$E$168:$E$200,0),MATCH(AC$3-$G86+1,FinancialInputs!$168:$168,0)),0)*$J86</f>
        <v>0</v>
      </c>
      <c r="AD86" s="173">
        <f>IFERROR(INDEX(FinancialInputs!$168:$200,MATCH($H86, FinancialInputs!$E$168:$E$200,0),MATCH(AD$3-$G86+1,FinancialInputs!$168:$168,0)),0)*$J86</f>
        <v>0</v>
      </c>
      <c r="AE86" s="173">
        <f>IFERROR(INDEX(FinancialInputs!$168:$200,MATCH($H86, FinancialInputs!$E$168:$E$200,0),MATCH(AE$3-$G86+1,FinancialInputs!$168:$168,0)),0)*$J86</f>
        <v>0</v>
      </c>
      <c r="AF86" s="173">
        <f>IFERROR(INDEX(FinancialInputs!$168:$200,MATCH($H86, FinancialInputs!$E$168:$E$200,0),MATCH(AF$3-$G86+1,FinancialInputs!$168:$168,0)),0)*$J86</f>
        <v>0</v>
      </c>
      <c r="AG86" s="173">
        <f>IFERROR(INDEX(FinancialInputs!$168:$200,MATCH($H86, FinancialInputs!$E$168:$E$200,0),MATCH(AG$3-$G86+1,FinancialInputs!$168:$168,0)),0)*$J86</f>
        <v>0</v>
      </c>
      <c r="AH86" s="173">
        <f>IFERROR(INDEX(FinancialInputs!$168:$200,MATCH($H86, FinancialInputs!$E$168:$E$200,0),MATCH(AH$3-$G86+1,FinancialInputs!$168:$168,0)),0)*$J86</f>
        <v>0</v>
      </c>
      <c r="AI86" s="173">
        <f>IFERROR(INDEX(FinancialInputs!$168:$200,MATCH($H86, FinancialInputs!$E$168:$E$200,0),MATCH(AI$3-$G86+1,FinancialInputs!$168:$168,0)),0)*$J86</f>
        <v>0</v>
      </c>
      <c r="AJ86" s="173">
        <f>IFERROR(INDEX(FinancialInputs!$168:$200,MATCH($H86, FinancialInputs!$E$168:$E$200,0),MATCH(AJ$3-$G86+1,FinancialInputs!$168:$168,0)),0)*$J86</f>
        <v>0</v>
      </c>
      <c r="AK86" s="173">
        <f>IFERROR(INDEX(FinancialInputs!$168:$200,MATCH($H86, FinancialInputs!$E$168:$E$200,0),MATCH(AK$3-$G86+1,FinancialInputs!$168:$168,0)),0)*$J86</f>
        <v>0</v>
      </c>
      <c r="AL86" s="173">
        <f>IFERROR(INDEX(FinancialInputs!$168:$200,MATCH($H86, FinancialInputs!$E$168:$E$200,0),MATCH(AL$3-$G86+1,FinancialInputs!$168:$168,0)),0)*$J86</f>
        <v>0</v>
      </c>
      <c r="AM86" s="173">
        <f>IFERROR(INDEX(FinancialInputs!$168:$200,MATCH($H86, FinancialInputs!$E$168:$E$200,0),MATCH(AM$3-$G86+1,FinancialInputs!$168:$168,0)),0)*$J86</f>
        <v>0</v>
      </c>
      <c r="AN86" s="173">
        <f>IFERROR(INDEX(FinancialInputs!$168:$200,MATCH($H86, FinancialInputs!$E$168:$E$200,0),MATCH(AN$3-$G86+1,FinancialInputs!$168:$168,0)),0)*$J86</f>
        <v>0</v>
      </c>
      <c r="AO86" s="173">
        <f>IFERROR(INDEX(FinancialInputs!$168:$200,MATCH($H86, FinancialInputs!$E$168:$E$200,0),MATCH(AO$3-$G86+1,FinancialInputs!$168:$168,0)),0)*$J86</f>
        <v>0</v>
      </c>
      <c r="AP86" s="173">
        <f>IFERROR(INDEX(FinancialInputs!$168:$200,MATCH($H86, FinancialInputs!$E$168:$E$200,0),MATCH(AP$3-$G86+1,FinancialInputs!$168:$168,0)),0)*$J86</f>
        <v>0</v>
      </c>
      <c r="AQ86" s="173">
        <f>IFERROR(INDEX(FinancialInputs!$168:$200,MATCH($H86, FinancialInputs!$E$168:$E$200,0),MATCH(AQ$3-$G86+1,FinancialInputs!$168:$168,0)),0)*$J86</f>
        <v>0</v>
      </c>
      <c r="AR86" s="173">
        <f>IFERROR(INDEX(FinancialInputs!$168:$200,MATCH($H86, FinancialInputs!$E$168:$E$200,0),MATCH(AR$3-$G86+1,FinancialInputs!$168:$168,0)),0)*$J86</f>
        <v>0</v>
      </c>
      <c r="AS86" s="173">
        <f>IFERROR(INDEX(FinancialInputs!$168:$200,MATCH($H86, FinancialInputs!$E$168:$E$200,0),MATCH(AS$3-$G86+1,FinancialInputs!$168:$168,0)),0)*$J86</f>
        <v>0</v>
      </c>
      <c r="AT86" s="173">
        <f>IFERROR(INDEX(FinancialInputs!$168:$200,MATCH($H86, FinancialInputs!$E$168:$E$200,0),MATCH(AT$3-$G86+1,FinancialInputs!$168:$168,0)),0)*$J86</f>
        <v>0</v>
      </c>
      <c r="AU86" s="173">
        <f>IFERROR(INDEX(FinancialInputs!$168:$200,MATCH($H86, FinancialInputs!$E$168:$E$200,0),MATCH(AU$3-$G86+1,FinancialInputs!$168:$168,0)),0)*$J86</f>
        <v>0</v>
      </c>
      <c r="AV86" s="173">
        <f>IFERROR(INDEX(FinancialInputs!$168:$200,MATCH($H86, FinancialInputs!$E$168:$E$200,0),MATCH(AV$3-$G86+1,FinancialInputs!$168:$168,0)),0)*$J86</f>
        <v>0</v>
      </c>
      <c r="AW86" s="173">
        <f>IFERROR(INDEX(FinancialInputs!$168:$200,MATCH($H86, FinancialInputs!$E$168:$E$200,0),MATCH(AW$3-$G86+1,FinancialInputs!$168:$168,0)),0)*$J86</f>
        <v>0</v>
      </c>
      <c r="AX86" s="173">
        <f>IFERROR(INDEX(FinancialInputs!$168:$200,MATCH($H86, FinancialInputs!$E$168:$E$200,0),MATCH(AX$3-$G86+1,FinancialInputs!$168:$168,0)),0)*$J86</f>
        <v>0</v>
      </c>
      <c r="AY86" s="173">
        <f>IFERROR(INDEX(FinancialInputs!$168:$200,MATCH($H86, FinancialInputs!$E$168:$E$200,0),MATCH(AY$3-$G86+1,FinancialInputs!$168:$168,0)),0)*$J86</f>
        <v>0</v>
      </c>
      <c r="AZ86" s="173">
        <f>IFERROR(INDEX(FinancialInputs!$168:$200,MATCH($H86, FinancialInputs!$E$168:$E$200,0),MATCH(AZ$3-$G86+1,FinancialInputs!$168:$168,0)),0)*$J86</f>
        <v>0</v>
      </c>
      <c r="BA86" s="173">
        <f>IFERROR(INDEX(FinancialInputs!$168:$200,MATCH($H86, FinancialInputs!$E$168:$E$200,0),MATCH(BA$3-$G86+1,FinancialInputs!$168:$168,0)),0)*$J86</f>
        <v>0</v>
      </c>
      <c r="BB86" s="173">
        <f>IFERROR(INDEX(FinancialInputs!$168:$200,MATCH($H86, FinancialInputs!$E$168:$E$200,0),MATCH(BB$3-$G86+1,FinancialInputs!$168:$168,0)),0)*$J86</f>
        <v>0</v>
      </c>
      <c r="BC86" s="173">
        <f>IFERROR(INDEX(FinancialInputs!$168:$200,MATCH($H86, FinancialInputs!$E$168:$E$200,0),MATCH(BC$3-$G86+1,FinancialInputs!$168:$168,0)),0)*$J86</f>
        <v>0</v>
      </c>
      <c r="BD86" s="173">
        <f>IFERROR(INDEX(FinancialInputs!$168:$200,MATCH($H86, FinancialInputs!$E$168:$E$200,0),MATCH(BD$3-$G86+1,FinancialInputs!$168:$168,0)),0)*$J86</f>
        <v>0</v>
      </c>
      <c r="BE86" s="173">
        <f>IFERROR(INDEX(FinancialInputs!$168:$200,MATCH($H86, FinancialInputs!$E$168:$E$200,0),MATCH(BE$3-$G86+1,FinancialInputs!$168:$168,0)),0)*$J86</f>
        <v>0</v>
      </c>
      <c r="BF86" s="173">
        <f>IFERROR(INDEX(FinancialInputs!$168:$200,MATCH($H86, FinancialInputs!$E$168:$E$200,0),MATCH(BF$3-$G86+1,FinancialInputs!$168:$168,0)),0)*$J86</f>
        <v>0</v>
      </c>
      <c r="BG86" s="173">
        <f>IFERROR(INDEX(FinancialInputs!$168:$200,MATCH($H86, FinancialInputs!$E$168:$E$200,0),MATCH(BG$3-$G86+1,FinancialInputs!$168:$168,0)),0)*$J86</f>
        <v>0</v>
      </c>
      <c r="BH86" s="173">
        <f>IFERROR(INDEX(FinancialInputs!$168:$200,MATCH($H86, FinancialInputs!$E$168:$E$200,0),MATCH(BH$3-$G86+1,FinancialInputs!$168:$168,0)),0)*$J86</f>
        <v>0</v>
      </c>
      <c r="BI86" s="173">
        <f>IFERROR(INDEX(FinancialInputs!$168:$200,MATCH($H86, FinancialInputs!$E$168:$E$200,0),MATCH(BI$3-$G86+1,FinancialInputs!$168:$168,0)),0)*$J86</f>
        <v>0</v>
      </c>
      <c r="BJ86" s="173">
        <f>IFERROR(INDEX(FinancialInputs!$168:$200,MATCH($H86, FinancialInputs!$E$168:$E$200,0),MATCH(BJ$3-$G86+1,FinancialInputs!$168:$168,0)),0)*$J86</f>
        <v>0</v>
      </c>
      <c r="BK86" s="173">
        <f>IFERROR(INDEX(FinancialInputs!$168:$200,MATCH($H86, FinancialInputs!$E$168:$E$200,0),MATCH(BK$3-$G86+1,FinancialInputs!$168:$168,0)),0)*$J86</f>
        <v>0</v>
      </c>
      <c r="BL86" s="173">
        <f>IFERROR(INDEX(FinancialInputs!$168:$200,MATCH($H86, FinancialInputs!$E$168:$E$200,0),MATCH(BL$3-$G86+1,FinancialInputs!$168:$168,0)),0)*$J86</f>
        <v>0</v>
      </c>
      <c r="BM86" s="173">
        <f>IFERROR(INDEX(FinancialInputs!$168:$200,MATCH($H86, FinancialInputs!$E$168:$E$200,0),MATCH(BM$3-$G86+1,FinancialInputs!$168:$168,0)),0)*$J86</f>
        <v>0</v>
      </c>
      <c r="BN86" s="173">
        <f>IFERROR(INDEX(FinancialInputs!$168:$200,MATCH($H86, FinancialInputs!$E$168:$E$200,0),MATCH(BN$3-$G86+1,FinancialInputs!$168:$168,0)),0)*$J86</f>
        <v>0</v>
      </c>
      <c r="BO86" s="173">
        <f>IFERROR(INDEX(FinancialInputs!$168:$200,MATCH($H86, FinancialInputs!$E$168:$E$200,0),MATCH(BO$3-$G86+1,FinancialInputs!$168:$168,0)),0)*$J86</f>
        <v>0</v>
      </c>
      <c r="BP86" s="173">
        <f>IFERROR(INDEX(FinancialInputs!$168:$200,MATCH($H86, FinancialInputs!$E$168:$E$200,0),MATCH(BP$3-$G86+1,FinancialInputs!$168:$168,0)),0)*$J86</f>
        <v>0</v>
      </c>
      <c r="BQ86" s="173">
        <f>IFERROR(INDEX(FinancialInputs!$168:$200,MATCH($H86, FinancialInputs!$E$168:$E$200,0),MATCH(BQ$3-$G86+1,FinancialInputs!$168:$168,0)),0)*$J86</f>
        <v>0</v>
      </c>
      <c r="BR86" s="173">
        <f>IFERROR(INDEX(FinancialInputs!$168:$200,MATCH($H86, FinancialInputs!$E$168:$E$200,0),MATCH(BR$3-$G86+1,FinancialInputs!$168:$168,0)),0)*$J86</f>
        <v>0</v>
      </c>
      <c r="BS86" s="173">
        <f>IFERROR(INDEX(FinancialInputs!$168:$200,MATCH($H86, FinancialInputs!$E$168:$E$200,0),MATCH(BS$3-$G86+1,FinancialInputs!$168:$168,0)),0)*$J86</f>
        <v>0</v>
      </c>
      <c r="BT86" s="173">
        <f>IFERROR(INDEX(FinancialInputs!$168:$200,MATCH($H86, FinancialInputs!$E$168:$E$200,0),MATCH(BT$3-$G86+1,FinancialInputs!$168:$168,0)),0)*$J86</f>
        <v>0</v>
      </c>
      <c r="BU86" s="173">
        <f>IFERROR(INDEX(FinancialInputs!$168:$200,MATCH($H86, FinancialInputs!$E$168:$E$200,0),MATCH(BU$3-$G86+1,FinancialInputs!$168:$168,0)),0)*$J86</f>
        <v>0</v>
      </c>
      <c r="BV86" s="173">
        <f>IFERROR(INDEX(FinancialInputs!$168:$200,MATCH($H86, FinancialInputs!$E$168:$E$200,0),MATCH(BV$3-$G86+1,FinancialInputs!$168:$168,0)),0)*$J86</f>
        <v>0</v>
      </c>
      <c r="BW86" s="173">
        <f>IFERROR(INDEX(FinancialInputs!$168:$200,MATCH($H86, FinancialInputs!$E$168:$E$200,0),MATCH(BW$3-$G86+1,FinancialInputs!$168:$168,0)),0)*$J86</f>
        <v>0</v>
      </c>
      <c r="BX86" s="173">
        <f>IFERROR(INDEX(FinancialInputs!$168:$200,MATCH($H86, FinancialInputs!$E$168:$E$200,0),MATCH(BX$3-$G86+1,FinancialInputs!$168:$168,0)),0)*$J86</f>
        <v>0</v>
      </c>
      <c r="BY86" s="173">
        <f>IFERROR(INDEX(FinancialInputs!$168:$200,MATCH($H86, FinancialInputs!$E$168:$E$200,0),MATCH(BY$3-$G86+1,FinancialInputs!$168:$168,0)),0)*$J86</f>
        <v>0</v>
      </c>
      <c r="BZ86" s="173">
        <f>IFERROR(INDEX(FinancialInputs!$168:$200,MATCH($H86, FinancialInputs!$E$168:$E$200,0),MATCH(BZ$3-$G86+1,FinancialInputs!$168:$168,0)),0)*$J86</f>
        <v>0</v>
      </c>
      <c r="CA86" s="173">
        <f>IFERROR(INDEX(FinancialInputs!$168:$200,MATCH($H86, FinancialInputs!$E$168:$E$200,0),MATCH(CA$3-$G86+1,FinancialInputs!$168:$168,0)),0)*$J86</f>
        <v>0</v>
      </c>
      <c r="CB86" s="173">
        <f>IFERROR(INDEX(FinancialInputs!$168:$200,MATCH($H86, FinancialInputs!$E$168:$E$200,0),MATCH(CB$3-$G86+1,FinancialInputs!$168:$168,0)),0)*$J86</f>
        <v>0</v>
      </c>
      <c r="CC86" s="173">
        <f>IFERROR(INDEX(FinancialInputs!$168:$200,MATCH($H86, FinancialInputs!$E$168:$E$200,0),MATCH(CC$3-$G86+1,FinancialInputs!$168:$168,0)),0)*$J86</f>
        <v>0</v>
      </c>
      <c r="CD86" s="173">
        <f>IFERROR(INDEX(FinancialInputs!$168:$200,MATCH($H86, FinancialInputs!$E$168:$E$200,0),MATCH(CD$3-$G86+1,FinancialInputs!$168:$168,0)),0)*$J86</f>
        <v>0</v>
      </c>
      <c r="CE86" s="173">
        <f>IFERROR(INDEX(FinancialInputs!$168:$200,MATCH($H86, FinancialInputs!$E$168:$E$200,0),MATCH(CE$3-$G86+1,FinancialInputs!$168:$168,0)),0)*$J86</f>
        <v>0</v>
      </c>
      <c r="CF86" s="173">
        <f>IFERROR(INDEX(FinancialInputs!$168:$200,MATCH($H86, FinancialInputs!$E$168:$E$200,0),MATCH(CF$3-$G86+1,FinancialInputs!$168:$168,0)),0)*$J86</f>
        <v>0</v>
      </c>
      <c r="CG86" s="173">
        <f>IFERROR(INDEX(FinancialInputs!$168:$200,MATCH($H86, FinancialInputs!$E$168:$E$200,0),MATCH(CG$3-$G86+1,FinancialInputs!$168:$168,0)),0)*$J86</f>
        <v>0</v>
      </c>
      <c r="CH86" s="173">
        <f>IFERROR(INDEX(FinancialInputs!$168:$200,MATCH($H86, FinancialInputs!$E$168:$E$200,0),MATCH(CH$3-$G86+1,FinancialInputs!$168:$168,0)),0)*$J86</f>
        <v>0</v>
      </c>
      <c r="CI86" s="173">
        <f>IFERROR(INDEX(FinancialInputs!$168:$200,MATCH($H86, FinancialInputs!$E$168:$E$200,0),MATCH(CI$3-$G86+1,FinancialInputs!$168:$168,0)),0)*$J86</f>
        <v>0</v>
      </c>
      <c r="CJ86" s="173">
        <f>IFERROR(INDEX(FinancialInputs!$168:$200,MATCH($H86, FinancialInputs!$E$168:$E$200,0),MATCH(CJ$3-$G86+1,FinancialInputs!$168:$168,0)),0)*$J86</f>
        <v>0</v>
      </c>
      <c r="CK86" s="173">
        <f>IFERROR(INDEX(FinancialInputs!$168:$200,MATCH($H86, FinancialInputs!$E$168:$E$200,0),MATCH(CK$3-$G86+1,FinancialInputs!$168:$168,0)),0)*$J86</f>
        <v>0</v>
      </c>
      <c r="CL86" s="173">
        <f>IFERROR(INDEX(FinancialInputs!$168:$200,MATCH($H86, FinancialInputs!$E$168:$E$200,0),MATCH(CL$3-$G86+1,FinancialInputs!$168:$168,0)),0)*$J86</f>
        <v>0</v>
      </c>
      <c r="CM86" s="173">
        <f>IFERROR(INDEX(FinancialInputs!$168:$200,MATCH($H86, FinancialInputs!$E$168:$E$200,0),MATCH(CM$3-$G86+1,FinancialInputs!$168:$168,0)),0)*$J86</f>
        <v>0</v>
      </c>
      <c r="CN86" s="173">
        <f>IFERROR(INDEX(FinancialInputs!$168:$200,MATCH($H86, FinancialInputs!$E$168:$E$200,0),MATCH(CN$3-$G86+1,FinancialInputs!$168:$168,0)),0)*$J86</f>
        <v>0</v>
      </c>
      <c r="CO86" s="173">
        <f>IFERROR(INDEX(FinancialInputs!$168:$200,MATCH($H86, FinancialInputs!$E$168:$E$200,0),MATCH(CO$3-$G86+1,FinancialInputs!$168:$168,0)),0)*$J86</f>
        <v>0</v>
      </c>
      <c r="CP86" s="173">
        <f>IFERROR(INDEX(FinancialInputs!$168:$200,MATCH($H86, FinancialInputs!$E$168:$E$200,0),MATCH(CP$3-$G86+1,FinancialInputs!$168:$168,0)),0)*$J86</f>
        <v>0</v>
      </c>
      <c r="CQ86" s="173">
        <f>IFERROR(INDEX(FinancialInputs!$168:$200,MATCH($H86, FinancialInputs!$E$168:$E$200,0),MATCH(CQ$3-$G86+1,FinancialInputs!$168:$168,0)),0)*$J86</f>
        <v>0</v>
      </c>
      <c r="CR86" s="173">
        <f>IFERROR(INDEX(FinancialInputs!$168:$200,MATCH($H86, FinancialInputs!$E$168:$E$200,0),MATCH(CR$3-$G86+1,FinancialInputs!$168:$168,0)),0)*$J86</f>
        <v>0</v>
      </c>
      <c r="CS86" s="173">
        <f>IFERROR(INDEX(FinancialInputs!$168:$200,MATCH($H86, FinancialInputs!$E$168:$E$200,0),MATCH(CS$3-$G86+1,FinancialInputs!$168:$168,0)),0)*$J86</f>
        <v>0</v>
      </c>
      <c r="CT86" s="173">
        <f>IFERROR(INDEX(FinancialInputs!$168:$200,MATCH($H86, FinancialInputs!$E$168:$E$200,0),MATCH(CT$3-$G86+1,FinancialInputs!$168:$168,0)),0)*$J86</f>
        <v>0</v>
      </c>
      <c r="CU86" s="173">
        <f>IFERROR(INDEX(FinancialInputs!$168:$200,MATCH($H86, FinancialInputs!$E$168:$E$200,0),MATCH(CU$3-$G86+1,FinancialInputs!$168:$168,0)),0)*$J86</f>
        <v>0</v>
      </c>
      <c r="CV86" s="173">
        <f>IFERROR(INDEX(FinancialInputs!$168:$200,MATCH($H86, FinancialInputs!$E$168:$E$200,0),MATCH(CV$3-$G86+1,FinancialInputs!$168:$168,0)),0)*$J86</f>
        <v>0</v>
      </c>
      <c r="CW86" s="135" t="b">
        <f t="shared" si="12"/>
        <v>1</v>
      </c>
      <c r="CX86" s="24"/>
      <c r="CY86" s="24"/>
      <c r="CZ86" s="24"/>
    </row>
    <row r="87" spans="2:104">
      <c r="B87" s="24"/>
      <c r="C87" s="24"/>
      <c r="D87" s="24"/>
      <c r="E87" s="1" t="s">
        <v>547</v>
      </c>
      <c r="F87" s="24"/>
      <c r="G87" s="99" t="e">
        <f t="shared" si="13"/>
        <v>#N/A</v>
      </c>
      <c r="H87" s="1" t="e">
        <f>IF((YEAR(Scenarios!$J$41)+1)&lt;G87,"","SLN"&amp;MIN(YEAR(Scenarios!$J$41)-G87+2,15))</f>
        <v>#NUM!</v>
      </c>
      <c r="I87" s="24"/>
      <c r="J87" s="416" cm="1">
        <f t="array" ref="J87">IFERROR(INDEX(Capitalisation!$192:$192,,MATCH(G87,Expenditure!$3:$3,0)),0)</f>
        <v>0</v>
      </c>
      <c r="K87" s="33"/>
      <c r="L87" s="173">
        <f>IFERROR(INDEX(FinancialInputs!$168:$200,MATCH($H87, FinancialInputs!$E$168:$E$200,0),MATCH(L$3-$G87+1,FinancialInputs!$168:$168,0)),0)*$J87</f>
        <v>0</v>
      </c>
      <c r="M87" s="173">
        <f>IFERROR(INDEX(FinancialInputs!$168:$200,MATCH($H87, FinancialInputs!$E$168:$E$200,0),MATCH(M$3-$G87+1,FinancialInputs!$168:$168,0)),0)*$J87</f>
        <v>0</v>
      </c>
      <c r="N87" s="173">
        <f>IFERROR(INDEX(FinancialInputs!$168:$200,MATCH($H87, FinancialInputs!$E$168:$E$200,0),MATCH(N$3-$G87+1,FinancialInputs!$168:$168,0)),0)*$J87</f>
        <v>0</v>
      </c>
      <c r="O87" s="173">
        <f>IFERROR(INDEX(FinancialInputs!$168:$200,MATCH($H87, FinancialInputs!$E$168:$E$200,0),MATCH(O$3-$G87+1,FinancialInputs!$168:$168,0)),0)*$J87</f>
        <v>0</v>
      </c>
      <c r="P87" s="173">
        <f>IFERROR(INDEX(FinancialInputs!$168:$200,MATCH($H87, FinancialInputs!$E$168:$E$200,0),MATCH(P$3-$G87+1,FinancialInputs!$168:$168,0)),0)*$J87</f>
        <v>0</v>
      </c>
      <c r="Q87" s="173">
        <f>IFERROR(INDEX(FinancialInputs!$168:$200,MATCH($H87, FinancialInputs!$E$168:$E$200,0),MATCH(Q$3-$G87+1,FinancialInputs!$168:$168,0)),0)*$J87</f>
        <v>0</v>
      </c>
      <c r="R87" s="173">
        <f>IFERROR(INDEX(FinancialInputs!$168:$200,MATCH($H87, FinancialInputs!$E$168:$E$200,0),MATCH(R$3-$G87+1,FinancialInputs!$168:$168,0)),0)*$J87</f>
        <v>0</v>
      </c>
      <c r="S87" s="173">
        <f>IFERROR(INDEX(FinancialInputs!$168:$200,MATCH($H87, FinancialInputs!$E$168:$E$200,0),MATCH(S$3-$G87+1,FinancialInputs!$168:$168,0)),0)*$J87</f>
        <v>0</v>
      </c>
      <c r="T87" s="173">
        <f>IFERROR(INDEX(FinancialInputs!$168:$200,MATCH($H87, FinancialInputs!$E$168:$E$200,0),MATCH(T$3-$G87+1,FinancialInputs!$168:$168,0)),0)*$J87</f>
        <v>0</v>
      </c>
      <c r="U87" s="173">
        <f>IFERROR(INDEX(FinancialInputs!$168:$200,MATCH($H87, FinancialInputs!$E$168:$E$200,0),MATCH(U$3-$G87+1,FinancialInputs!$168:$168,0)),0)*$J87</f>
        <v>0</v>
      </c>
      <c r="V87" s="173">
        <f>IFERROR(INDEX(FinancialInputs!$168:$200,MATCH($H87, FinancialInputs!$E$168:$E$200,0),MATCH(V$3-$G87+1,FinancialInputs!$168:$168,0)),0)*$J87</f>
        <v>0</v>
      </c>
      <c r="W87" s="173">
        <f>IFERROR(INDEX(FinancialInputs!$168:$200,MATCH($H87, FinancialInputs!$E$168:$E$200,0),MATCH(W$3-$G87+1,FinancialInputs!$168:$168,0)),0)*$J87</f>
        <v>0</v>
      </c>
      <c r="X87" s="173">
        <f>IFERROR(INDEX(FinancialInputs!$168:$200,MATCH($H87, FinancialInputs!$E$168:$E$200,0),MATCH(X$3-$G87+1,FinancialInputs!$168:$168,0)),0)*$J87</f>
        <v>0</v>
      </c>
      <c r="Y87" s="173">
        <f>IFERROR(INDEX(FinancialInputs!$168:$200,MATCH($H87, FinancialInputs!$E$168:$E$200,0),MATCH(Y$3-$G87+1,FinancialInputs!$168:$168,0)),0)*$J87</f>
        <v>0</v>
      </c>
      <c r="Z87" s="173">
        <f>IFERROR(INDEX(FinancialInputs!$168:$200,MATCH($H87, FinancialInputs!$E$168:$E$200,0),MATCH(Z$3-$G87+1,FinancialInputs!$168:$168,0)),0)*$J87</f>
        <v>0</v>
      </c>
      <c r="AA87" s="173">
        <f>IFERROR(INDEX(FinancialInputs!$168:$200,MATCH($H87, FinancialInputs!$E$168:$E$200,0),MATCH(AA$3-$G87+1,FinancialInputs!$168:$168,0)),0)*$J87</f>
        <v>0</v>
      </c>
      <c r="AB87" s="173">
        <f>IFERROR(INDEX(FinancialInputs!$168:$200,MATCH($H87, FinancialInputs!$E$168:$E$200,0),MATCH(AB$3-$G87+1,FinancialInputs!$168:$168,0)),0)*$J87</f>
        <v>0</v>
      </c>
      <c r="AC87" s="173">
        <f>IFERROR(INDEX(FinancialInputs!$168:$200,MATCH($H87, FinancialInputs!$E$168:$E$200,0),MATCH(AC$3-$G87+1,FinancialInputs!$168:$168,0)),0)*$J87</f>
        <v>0</v>
      </c>
      <c r="AD87" s="173">
        <f>IFERROR(INDEX(FinancialInputs!$168:$200,MATCH($H87, FinancialInputs!$E$168:$E$200,0),MATCH(AD$3-$G87+1,FinancialInputs!$168:$168,0)),0)*$J87</f>
        <v>0</v>
      </c>
      <c r="AE87" s="173">
        <f>IFERROR(INDEX(FinancialInputs!$168:$200,MATCH($H87, FinancialInputs!$E$168:$E$200,0),MATCH(AE$3-$G87+1,FinancialInputs!$168:$168,0)),0)*$J87</f>
        <v>0</v>
      </c>
      <c r="AF87" s="173">
        <f>IFERROR(INDEX(FinancialInputs!$168:$200,MATCH($H87, FinancialInputs!$E$168:$E$200,0),MATCH(AF$3-$G87+1,FinancialInputs!$168:$168,0)),0)*$J87</f>
        <v>0</v>
      </c>
      <c r="AG87" s="173">
        <f>IFERROR(INDEX(FinancialInputs!$168:$200,MATCH($H87, FinancialInputs!$E$168:$E$200,0),MATCH(AG$3-$G87+1,FinancialInputs!$168:$168,0)),0)*$J87</f>
        <v>0</v>
      </c>
      <c r="AH87" s="173">
        <f>IFERROR(INDEX(FinancialInputs!$168:$200,MATCH($H87, FinancialInputs!$E$168:$E$200,0),MATCH(AH$3-$G87+1,FinancialInputs!$168:$168,0)),0)*$J87</f>
        <v>0</v>
      </c>
      <c r="AI87" s="173">
        <f>IFERROR(INDEX(FinancialInputs!$168:$200,MATCH($H87, FinancialInputs!$E$168:$E$200,0),MATCH(AI$3-$G87+1,FinancialInputs!$168:$168,0)),0)*$J87</f>
        <v>0</v>
      </c>
      <c r="AJ87" s="173">
        <f>IFERROR(INDEX(FinancialInputs!$168:$200,MATCH($H87, FinancialInputs!$E$168:$E$200,0),MATCH(AJ$3-$G87+1,FinancialInputs!$168:$168,0)),0)*$J87</f>
        <v>0</v>
      </c>
      <c r="AK87" s="173">
        <f>IFERROR(INDEX(FinancialInputs!$168:$200,MATCH($H87, FinancialInputs!$E$168:$E$200,0),MATCH(AK$3-$G87+1,FinancialInputs!$168:$168,0)),0)*$J87</f>
        <v>0</v>
      </c>
      <c r="AL87" s="173">
        <f>IFERROR(INDEX(FinancialInputs!$168:$200,MATCH($H87, FinancialInputs!$E$168:$E$200,0),MATCH(AL$3-$G87+1,FinancialInputs!$168:$168,0)),0)*$J87</f>
        <v>0</v>
      </c>
      <c r="AM87" s="173">
        <f>IFERROR(INDEX(FinancialInputs!$168:$200,MATCH($H87, FinancialInputs!$E$168:$E$200,0),MATCH(AM$3-$G87+1,FinancialInputs!$168:$168,0)),0)*$J87</f>
        <v>0</v>
      </c>
      <c r="AN87" s="173">
        <f>IFERROR(INDEX(FinancialInputs!$168:$200,MATCH($H87, FinancialInputs!$E$168:$E$200,0),MATCH(AN$3-$G87+1,FinancialInputs!$168:$168,0)),0)*$J87</f>
        <v>0</v>
      </c>
      <c r="AO87" s="173">
        <f>IFERROR(INDEX(FinancialInputs!$168:$200,MATCH($H87, FinancialInputs!$E$168:$E$200,0),MATCH(AO$3-$G87+1,FinancialInputs!$168:$168,0)),0)*$J87</f>
        <v>0</v>
      </c>
      <c r="AP87" s="173">
        <f>IFERROR(INDEX(FinancialInputs!$168:$200,MATCH($H87, FinancialInputs!$E$168:$E$200,0),MATCH(AP$3-$G87+1,FinancialInputs!$168:$168,0)),0)*$J87</f>
        <v>0</v>
      </c>
      <c r="AQ87" s="173">
        <f>IFERROR(INDEX(FinancialInputs!$168:$200,MATCH($H87, FinancialInputs!$E$168:$E$200,0),MATCH(AQ$3-$G87+1,FinancialInputs!$168:$168,0)),0)*$J87</f>
        <v>0</v>
      </c>
      <c r="AR87" s="173">
        <f>IFERROR(INDEX(FinancialInputs!$168:$200,MATCH($H87, FinancialInputs!$E$168:$E$200,0),MATCH(AR$3-$G87+1,FinancialInputs!$168:$168,0)),0)*$J87</f>
        <v>0</v>
      </c>
      <c r="AS87" s="173">
        <f>IFERROR(INDEX(FinancialInputs!$168:$200,MATCH($H87, FinancialInputs!$E$168:$E$200,0),MATCH(AS$3-$G87+1,FinancialInputs!$168:$168,0)),0)*$J87</f>
        <v>0</v>
      </c>
      <c r="AT87" s="173">
        <f>IFERROR(INDEX(FinancialInputs!$168:$200,MATCH($H87, FinancialInputs!$E$168:$E$200,0),MATCH(AT$3-$G87+1,FinancialInputs!$168:$168,0)),0)*$J87</f>
        <v>0</v>
      </c>
      <c r="AU87" s="173">
        <f>IFERROR(INDEX(FinancialInputs!$168:$200,MATCH($H87, FinancialInputs!$E$168:$E$200,0),MATCH(AU$3-$G87+1,FinancialInputs!$168:$168,0)),0)*$J87</f>
        <v>0</v>
      </c>
      <c r="AV87" s="173">
        <f>IFERROR(INDEX(FinancialInputs!$168:$200,MATCH($H87, FinancialInputs!$E$168:$E$200,0),MATCH(AV$3-$G87+1,FinancialInputs!$168:$168,0)),0)*$J87</f>
        <v>0</v>
      </c>
      <c r="AW87" s="173">
        <f>IFERROR(INDEX(FinancialInputs!$168:$200,MATCH($H87, FinancialInputs!$E$168:$E$200,0),MATCH(AW$3-$G87+1,FinancialInputs!$168:$168,0)),0)*$J87</f>
        <v>0</v>
      </c>
      <c r="AX87" s="173">
        <f>IFERROR(INDEX(FinancialInputs!$168:$200,MATCH($H87, FinancialInputs!$E$168:$E$200,0),MATCH(AX$3-$G87+1,FinancialInputs!$168:$168,0)),0)*$J87</f>
        <v>0</v>
      </c>
      <c r="AY87" s="173">
        <f>IFERROR(INDEX(FinancialInputs!$168:$200,MATCH($H87, FinancialInputs!$E$168:$E$200,0),MATCH(AY$3-$G87+1,FinancialInputs!$168:$168,0)),0)*$J87</f>
        <v>0</v>
      </c>
      <c r="AZ87" s="173">
        <f>IFERROR(INDEX(FinancialInputs!$168:$200,MATCH($H87, FinancialInputs!$E$168:$E$200,0),MATCH(AZ$3-$G87+1,FinancialInputs!$168:$168,0)),0)*$J87</f>
        <v>0</v>
      </c>
      <c r="BA87" s="173">
        <f>IFERROR(INDEX(FinancialInputs!$168:$200,MATCH($H87, FinancialInputs!$E$168:$E$200,0),MATCH(BA$3-$G87+1,FinancialInputs!$168:$168,0)),0)*$J87</f>
        <v>0</v>
      </c>
      <c r="BB87" s="173">
        <f>IFERROR(INDEX(FinancialInputs!$168:$200,MATCH($H87, FinancialInputs!$E$168:$E$200,0),MATCH(BB$3-$G87+1,FinancialInputs!$168:$168,0)),0)*$J87</f>
        <v>0</v>
      </c>
      <c r="BC87" s="173">
        <f>IFERROR(INDEX(FinancialInputs!$168:$200,MATCH($H87, FinancialInputs!$E$168:$E$200,0),MATCH(BC$3-$G87+1,FinancialInputs!$168:$168,0)),0)*$J87</f>
        <v>0</v>
      </c>
      <c r="BD87" s="173">
        <f>IFERROR(INDEX(FinancialInputs!$168:$200,MATCH($H87, FinancialInputs!$E$168:$E$200,0),MATCH(BD$3-$G87+1,FinancialInputs!$168:$168,0)),0)*$J87</f>
        <v>0</v>
      </c>
      <c r="BE87" s="173">
        <f>IFERROR(INDEX(FinancialInputs!$168:$200,MATCH($H87, FinancialInputs!$E$168:$E$200,0),MATCH(BE$3-$G87+1,FinancialInputs!$168:$168,0)),0)*$J87</f>
        <v>0</v>
      </c>
      <c r="BF87" s="173">
        <f>IFERROR(INDEX(FinancialInputs!$168:$200,MATCH($H87, FinancialInputs!$E$168:$E$200,0),MATCH(BF$3-$G87+1,FinancialInputs!$168:$168,0)),0)*$J87</f>
        <v>0</v>
      </c>
      <c r="BG87" s="173">
        <f>IFERROR(INDEX(FinancialInputs!$168:$200,MATCH($H87, FinancialInputs!$E$168:$E$200,0),MATCH(BG$3-$G87+1,FinancialInputs!$168:$168,0)),0)*$J87</f>
        <v>0</v>
      </c>
      <c r="BH87" s="173">
        <f>IFERROR(INDEX(FinancialInputs!$168:$200,MATCH($H87, FinancialInputs!$E$168:$E$200,0),MATCH(BH$3-$G87+1,FinancialInputs!$168:$168,0)),0)*$J87</f>
        <v>0</v>
      </c>
      <c r="BI87" s="173">
        <f>IFERROR(INDEX(FinancialInputs!$168:$200,MATCH($H87, FinancialInputs!$E$168:$E$200,0),MATCH(BI$3-$G87+1,FinancialInputs!$168:$168,0)),0)*$J87</f>
        <v>0</v>
      </c>
      <c r="BJ87" s="173">
        <f>IFERROR(INDEX(FinancialInputs!$168:$200,MATCH($H87, FinancialInputs!$E$168:$E$200,0),MATCH(BJ$3-$G87+1,FinancialInputs!$168:$168,0)),0)*$J87</f>
        <v>0</v>
      </c>
      <c r="BK87" s="173">
        <f>IFERROR(INDEX(FinancialInputs!$168:$200,MATCH($H87, FinancialInputs!$E$168:$E$200,0),MATCH(BK$3-$G87+1,FinancialInputs!$168:$168,0)),0)*$J87</f>
        <v>0</v>
      </c>
      <c r="BL87" s="173">
        <f>IFERROR(INDEX(FinancialInputs!$168:$200,MATCH($H87, FinancialInputs!$E$168:$E$200,0),MATCH(BL$3-$G87+1,FinancialInputs!$168:$168,0)),0)*$J87</f>
        <v>0</v>
      </c>
      <c r="BM87" s="173">
        <f>IFERROR(INDEX(FinancialInputs!$168:$200,MATCH($H87, FinancialInputs!$E$168:$E$200,0),MATCH(BM$3-$G87+1,FinancialInputs!$168:$168,0)),0)*$J87</f>
        <v>0</v>
      </c>
      <c r="BN87" s="173">
        <f>IFERROR(INDEX(FinancialInputs!$168:$200,MATCH($H87, FinancialInputs!$E$168:$E$200,0),MATCH(BN$3-$G87+1,FinancialInputs!$168:$168,0)),0)*$J87</f>
        <v>0</v>
      </c>
      <c r="BO87" s="173">
        <f>IFERROR(INDEX(FinancialInputs!$168:$200,MATCH($H87, FinancialInputs!$E$168:$E$200,0),MATCH(BO$3-$G87+1,FinancialInputs!$168:$168,0)),0)*$J87</f>
        <v>0</v>
      </c>
      <c r="BP87" s="173">
        <f>IFERROR(INDEX(FinancialInputs!$168:$200,MATCH($H87, FinancialInputs!$E$168:$E$200,0),MATCH(BP$3-$G87+1,FinancialInputs!$168:$168,0)),0)*$J87</f>
        <v>0</v>
      </c>
      <c r="BQ87" s="173">
        <f>IFERROR(INDEX(FinancialInputs!$168:$200,MATCH($H87, FinancialInputs!$E$168:$E$200,0),MATCH(BQ$3-$G87+1,FinancialInputs!$168:$168,0)),0)*$J87</f>
        <v>0</v>
      </c>
      <c r="BR87" s="173">
        <f>IFERROR(INDEX(FinancialInputs!$168:$200,MATCH($H87, FinancialInputs!$E$168:$E$200,0),MATCH(BR$3-$G87+1,FinancialInputs!$168:$168,0)),0)*$J87</f>
        <v>0</v>
      </c>
      <c r="BS87" s="173">
        <f>IFERROR(INDEX(FinancialInputs!$168:$200,MATCH($H87, FinancialInputs!$E$168:$E$200,0),MATCH(BS$3-$G87+1,FinancialInputs!$168:$168,0)),0)*$J87</f>
        <v>0</v>
      </c>
      <c r="BT87" s="173">
        <f>IFERROR(INDEX(FinancialInputs!$168:$200,MATCH($H87, FinancialInputs!$E$168:$E$200,0),MATCH(BT$3-$G87+1,FinancialInputs!$168:$168,0)),0)*$J87</f>
        <v>0</v>
      </c>
      <c r="BU87" s="173">
        <f>IFERROR(INDEX(FinancialInputs!$168:$200,MATCH($H87, FinancialInputs!$E$168:$E$200,0),MATCH(BU$3-$G87+1,FinancialInputs!$168:$168,0)),0)*$J87</f>
        <v>0</v>
      </c>
      <c r="BV87" s="173">
        <f>IFERROR(INDEX(FinancialInputs!$168:$200,MATCH($H87, FinancialInputs!$E$168:$E$200,0),MATCH(BV$3-$G87+1,FinancialInputs!$168:$168,0)),0)*$J87</f>
        <v>0</v>
      </c>
      <c r="BW87" s="173">
        <f>IFERROR(INDEX(FinancialInputs!$168:$200,MATCH($H87, FinancialInputs!$E$168:$E$200,0),MATCH(BW$3-$G87+1,FinancialInputs!$168:$168,0)),0)*$J87</f>
        <v>0</v>
      </c>
      <c r="BX87" s="173">
        <f>IFERROR(INDEX(FinancialInputs!$168:$200,MATCH($H87, FinancialInputs!$E$168:$E$200,0),MATCH(BX$3-$G87+1,FinancialInputs!$168:$168,0)),0)*$J87</f>
        <v>0</v>
      </c>
      <c r="BY87" s="173">
        <f>IFERROR(INDEX(FinancialInputs!$168:$200,MATCH($H87, FinancialInputs!$E$168:$E$200,0),MATCH(BY$3-$G87+1,FinancialInputs!$168:$168,0)),0)*$J87</f>
        <v>0</v>
      </c>
      <c r="BZ87" s="173">
        <f>IFERROR(INDEX(FinancialInputs!$168:$200,MATCH($H87, FinancialInputs!$E$168:$E$200,0),MATCH(BZ$3-$G87+1,FinancialInputs!$168:$168,0)),0)*$J87</f>
        <v>0</v>
      </c>
      <c r="CA87" s="173">
        <f>IFERROR(INDEX(FinancialInputs!$168:$200,MATCH($H87, FinancialInputs!$E$168:$E$200,0),MATCH(CA$3-$G87+1,FinancialInputs!$168:$168,0)),0)*$J87</f>
        <v>0</v>
      </c>
      <c r="CB87" s="173">
        <f>IFERROR(INDEX(FinancialInputs!$168:$200,MATCH($H87, FinancialInputs!$E$168:$E$200,0),MATCH(CB$3-$G87+1,FinancialInputs!$168:$168,0)),0)*$J87</f>
        <v>0</v>
      </c>
      <c r="CC87" s="173">
        <f>IFERROR(INDEX(FinancialInputs!$168:$200,MATCH($H87, FinancialInputs!$E$168:$E$200,0),MATCH(CC$3-$G87+1,FinancialInputs!$168:$168,0)),0)*$J87</f>
        <v>0</v>
      </c>
      <c r="CD87" s="173">
        <f>IFERROR(INDEX(FinancialInputs!$168:$200,MATCH($H87, FinancialInputs!$E$168:$E$200,0),MATCH(CD$3-$G87+1,FinancialInputs!$168:$168,0)),0)*$J87</f>
        <v>0</v>
      </c>
      <c r="CE87" s="173">
        <f>IFERROR(INDEX(FinancialInputs!$168:$200,MATCH($H87, FinancialInputs!$E$168:$E$200,0),MATCH(CE$3-$G87+1,FinancialInputs!$168:$168,0)),0)*$J87</f>
        <v>0</v>
      </c>
      <c r="CF87" s="173">
        <f>IFERROR(INDEX(FinancialInputs!$168:$200,MATCH($H87, FinancialInputs!$E$168:$E$200,0),MATCH(CF$3-$G87+1,FinancialInputs!$168:$168,0)),0)*$J87</f>
        <v>0</v>
      </c>
      <c r="CG87" s="173">
        <f>IFERROR(INDEX(FinancialInputs!$168:$200,MATCH($H87, FinancialInputs!$E$168:$E$200,0),MATCH(CG$3-$G87+1,FinancialInputs!$168:$168,0)),0)*$J87</f>
        <v>0</v>
      </c>
      <c r="CH87" s="173">
        <f>IFERROR(INDEX(FinancialInputs!$168:$200,MATCH($H87, FinancialInputs!$E$168:$E$200,0),MATCH(CH$3-$G87+1,FinancialInputs!$168:$168,0)),0)*$J87</f>
        <v>0</v>
      </c>
      <c r="CI87" s="173">
        <f>IFERROR(INDEX(FinancialInputs!$168:$200,MATCH($H87, FinancialInputs!$E$168:$E$200,0),MATCH(CI$3-$G87+1,FinancialInputs!$168:$168,0)),0)*$J87</f>
        <v>0</v>
      </c>
      <c r="CJ87" s="173">
        <f>IFERROR(INDEX(FinancialInputs!$168:$200,MATCH($H87, FinancialInputs!$E$168:$E$200,0),MATCH(CJ$3-$G87+1,FinancialInputs!$168:$168,0)),0)*$J87</f>
        <v>0</v>
      </c>
      <c r="CK87" s="173">
        <f>IFERROR(INDEX(FinancialInputs!$168:$200,MATCH($H87, FinancialInputs!$E$168:$E$200,0),MATCH(CK$3-$G87+1,FinancialInputs!$168:$168,0)),0)*$J87</f>
        <v>0</v>
      </c>
      <c r="CL87" s="173">
        <f>IFERROR(INDEX(FinancialInputs!$168:$200,MATCH($H87, FinancialInputs!$E$168:$E$200,0),MATCH(CL$3-$G87+1,FinancialInputs!$168:$168,0)),0)*$J87</f>
        <v>0</v>
      </c>
      <c r="CM87" s="173">
        <f>IFERROR(INDEX(FinancialInputs!$168:$200,MATCH($H87, FinancialInputs!$E$168:$E$200,0),MATCH(CM$3-$G87+1,FinancialInputs!$168:$168,0)),0)*$J87</f>
        <v>0</v>
      </c>
      <c r="CN87" s="173">
        <f>IFERROR(INDEX(FinancialInputs!$168:$200,MATCH($H87, FinancialInputs!$E$168:$E$200,0),MATCH(CN$3-$G87+1,FinancialInputs!$168:$168,0)),0)*$J87</f>
        <v>0</v>
      </c>
      <c r="CO87" s="173">
        <f>IFERROR(INDEX(FinancialInputs!$168:$200,MATCH($H87, FinancialInputs!$E$168:$E$200,0),MATCH(CO$3-$G87+1,FinancialInputs!$168:$168,0)),0)*$J87</f>
        <v>0</v>
      </c>
      <c r="CP87" s="173">
        <f>IFERROR(INDEX(FinancialInputs!$168:$200,MATCH($H87, FinancialInputs!$E$168:$E$200,0),MATCH(CP$3-$G87+1,FinancialInputs!$168:$168,0)),0)*$J87</f>
        <v>0</v>
      </c>
      <c r="CQ87" s="173">
        <f>IFERROR(INDEX(FinancialInputs!$168:$200,MATCH($H87, FinancialInputs!$E$168:$E$200,0),MATCH(CQ$3-$G87+1,FinancialInputs!$168:$168,0)),0)*$J87</f>
        <v>0</v>
      </c>
      <c r="CR87" s="173">
        <f>IFERROR(INDEX(FinancialInputs!$168:$200,MATCH($H87, FinancialInputs!$E$168:$E$200,0),MATCH(CR$3-$G87+1,FinancialInputs!$168:$168,0)),0)*$J87</f>
        <v>0</v>
      </c>
      <c r="CS87" s="173">
        <f>IFERROR(INDEX(FinancialInputs!$168:$200,MATCH($H87, FinancialInputs!$E$168:$E$200,0),MATCH(CS$3-$G87+1,FinancialInputs!$168:$168,0)),0)*$J87</f>
        <v>0</v>
      </c>
      <c r="CT87" s="173">
        <f>IFERROR(INDEX(FinancialInputs!$168:$200,MATCH($H87, FinancialInputs!$E$168:$E$200,0),MATCH(CT$3-$G87+1,FinancialInputs!$168:$168,0)),0)*$J87</f>
        <v>0</v>
      </c>
      <c r="CU87" s="173">
        <f>IFERROR(INDEX(FinancialInputs!$168:$200,MATCH($H87, FinancialInputs!$E$168:$E$200,0),MATCH(CU$3-$G87+1,FinancialInputs!$168:$168,0)),0)*$J87</f>
        <v>0</v>
      </c>
      <c r="CV87" s="173">
        <f>IFERROR(INDEX(FinancialInputs!$168:$200,MATCH($H87, FinancialInputs!$E$168:$E$200,0),MATCH(CV$3-$G87+1,FinancialInputs!$168:$168,0)),0)*$J87</f>
        <v>0</v>
      </c>
      <c r="CW87" s="135" t="b">
        <f t="shared" si="12"/>
        <v>1</v>
      </c>
      <c r="CX87" s="24"/>
      <c r="CY87" s="24"/>
      <c r="CZ87" s="24"/>
    </row>
    <row r="88" spans="2:104">
      <c r="B88" s="24"/>
      <c r="C88" s="24"/>
      <c r="D88" s="24"/>
      <c r="E88" s="1" t="s">
        <v>547</v>
      </c>
      <c r="F88" s="24"/>
      <c r="G88" s="99" t="e">
        <f t="shared" si="13"/>
        <v>#N/A</v>
      </c>
      <c r="H88" s="1" t="e">
        <f>IF((YEAR(Scenarios!$J$41)+1)&lt;G88,"","SLN"&amp;MIN(YEAR(Scenarios!$J$41)-G88+2,15))</f>
        <v>#NUM!</v>
      </c>
      <c r="I88" s="24"/>
      <c r="J88" s="416" cm="1">
        <f t="array" ref="J88">IFERROR(INDEX(Capitalisation!$192:$192,,MATCH(G88,Expenditure!$3:$3,0)),0)</f>
        <v>0</v>
      </c>
      <c r="K88" s="33"/>
      <c r="L88" s="173">
        <f>IFERROR(INDEX(FinancialInputs!$168:$200,MATCH($H88, FinancialInputs!$E$168:$E$200,0),MATCH(L$3-$G88+1,FinancialInputs!$168:$168,0)),0)*$J88</f>
        <v>0</v>
      </c>
      <c r="M88" s="173">
        <f>IFERROR(INDEX(FinancialInputs!$168:$200,MATCH($H88, FinancialInputs!$E$168:$E$200,0),MATCH(M$3-$G88+1,FinancialInputs!$168:$168,0)),0)*$J88</f>
        <v>0</v>
      </c>
      <c r="N88" s="173">
        <f>IFERROR(INDEX(FinancialInputs!$168:$200,MATCH($H88, FinancialInputs!$E$168:$E$200,0),MATCH(N$3-$G88+1,FinancialInputs!$168:$168,0)),0)*$J88</f>
        <v>0</v>
      </c>
      <c r="O88" s="173">
        <f>IFERROR(INDEX(FinancialInputs!$168:$200,MATCH($H88, FinancialInputs!$E$168:$E$200,0),MATCH(O$3-$G88+1,FinancialInputs!$168:$168,0)),0)*$J88</f>
        <v>0</v>
      </c>
      <c r="P88" s="173">
        <f>IFERROR(INDEX(FinancialInputs!$168:$200,MATCH($H88, FinancialInputs!$E$168:$E$200,0),MATCH(P$3-$G88+1,FinancialInputs!$168:$168,0)),0)*$J88</f>
        <v>0</v>
      </c>
      <c r="Q88" s="173">
        <f>IFERROR(INDEX(FinancialInputs!$168:$200,MATCH($H88, FinancialInputs!$E$168:$E$200,0),MATCH(Q$3-$G88+1,FinancialInputs!$168:$168,0)),0)*$J88</f>
        <v>0</v>
      </c>
      <c r="R88" s="173">
        <f>IFERROR(INDEX(FinancialInputs!$168:$200,MATCH($H88, FinancialInputs!$E$168:$E$200,0),MATCH(R$3-$G88+1,FinancialInputs!$168:$168,0)),0)*$J88</f>
        <v>0</v>
      </c>
      <c r="S88" s="173">
        <f>IFERROR(INDEX(FinancialInputs!$168:$200,MATCH($H88, FinancialInputs!$E$168:$E$200,0),MATCH(S$3-$G88+1,FinancialInputs!$168:$168,0)),0)*$J88</f>
        <v>0</v>
      </c>
      <c r="T88" s="173">
        <f>IFERROR(INDEX(FinancialInputs!$168:$200,MATCH($H88, FinancialInputs!$E$168:$E$200,0),MATCH(T$3-$G88+1,FinancialInputs!$168:$168,0)),0)*$J88</f>
        <v>0</v>
      </c>
      <c r="U88" s="173">
        <f>IFERROR(INDEX(FinancialInputs!$168:$200,MATCH($H88, FinancialInputs!$E$168:$E$200,0),MATCH(U$3-$G88+1,FinancialInputs!$168:$168,0)),0)*$J88</f>
        <v>0</v>
      </c>
      <c r="V88" s="173">
        <f>IFERROR(INDEX(FinancialInputs!$168:$200,MATCH($H88, FinancialInputs!$E$168:$E$200,0),MATCH(V$3-$G88+1,FinancialInputs!$168:$168,0)),0)*$J88</f>
        <v>0</v>
      </c>
      <c r="W88" s="173">
        <f>IFERROR(INDEX(FinancialInputs!$168:$200,MATCH($H88, FinancialInputs!$E$168:$E$200,0),MATCH(W$3-$G88+1,FinancialInputs!$168:$168,0)),0)*$J88</f>
        <v>0</v>
      </c>
      <c r="X88" s="173">
        <f>IFERROR(INDEX(FinancialInputs!$168:$200,MATCH($H88, FinancialInputs!$E$168:$E$200,0),MATCH(X$3-$G88+1,FinancialInputs!$168:$168,0)),0)*$J88</f>
        <v>0</v>
      </c>
      <c r="Y88" s="173">
        <f>IFERROR(INDEX(FinancialInputs!$168:$200,MATCH($H88, FinancialInputs!$E$168:$E$200,0),MATCH(Y$3-$G88+1,FinancialInputs!$168:$168,0)),0)*$J88</f>
        <v>0</v>
      </c>
      <c r="Z88" s="173">
        <f>IFERROR(INDEX(FinancialInputs!$168:$200,MATCH($H88, FinancialInputs!$E$168:$E$200,0),MATCH(Z$3-$G88+1,FinancialInputs!$168:$168,0)),0)*$J88</f>
        <v>0</v>
      </c>
      <c r="AA88" s="173">
        <f>IFERROR(INDEX(FinancialInputs!$168:$200,MATCH($H88, FinancialInputs!$E$168:$E$200,0),MATCH(AA$3-$G88+1,FinancialInputs!$168:$168,0)),0)*$J88</f>
        <v>0</v>
      </c>
      <c r="AB88" s="173">
        <f>IFERROR(INDEX(FinancialInputs!$168:$200,MATCH($H88, FinancialInputs!$E$168:$E$200,0),MATCH(AB$3-$G88+1,FinancialInputs!$168:$168,0)),0)*$J88</f>
        <v>0</v>
      </c>
      <c r="AC88" s="173">
        <f>IFERROR(INDEX(FinancialInputs!$168:$200,MATCH($H88, FinancialInputs!$E$168:$E$200,0),MATCH(AC$3-$G88+1,FinancialInputs!$168:$168,0)),0)*$J88</f>
        <v>0</v>
      </c>
      <c r="AD88" s="173">
        <f>IFERROR(INDEX(FinancialInputs!$168:$200,MATCH($H88, FinancialInputs!$E$168:$E$200,0),MATCH(AD$3-$G88+1,FinancialInputs!$168:$168,0)),0)*$J88</f>
        <v>0</v>
      </c>
      <c r="AE88" s="173">
        <f>IFERROR(INDEX(FinancialInputs!$168:$200,MATCH($H88, FinancialInputs!$E$168:$E$200,0),MATCH(AE$3-$G88+1,FinancialInputs!$168:$168,0)),0)*$J88</f>
        <v>0</v>
      </c>
      <c r="AF88" s="173">
        <f>IFERROR(INDEX(FinancialInputs!$168:$200,MATCH($H88, FinancialInputs!$E$168:$E$200,0),MATCH(AF$3-$G88+1,FinancialInputs!$168:$168,0)),0)*$J88</f>
        <v>0</v>
      </c>
      <c r="AG88" s="173">
        <f>IFERROR(INDEX(FinancialInputs!$168:$200,MATCH($H88, FinancialInputs!$E$168:$E$200,0),MATCH(AG$3-$G88+1,FinancialInputs!$168:$168,0)),0)*$J88</f>
        <v>0</v>
      </c>
      <c r="AH88" s="173">
        <f>IFERROR(INDEX(FinancialInputs!$168:$200,MATCH($H88, FinancialInputs!$E$168:$E$200,0),MATCH(AH$3-$G88+1,FinancialInputs!$168:$168,0)),0)*$J88</f>
        <v>0</v>
      </c>
      <c r="AI88" s="173">
        <f>IFERROR(INDEX(FinancialInputs!$168:$200,MATCH($H88, FinancialInputs!$E$168:$E$200,0),MATCH(AI$3-$G88+1,FinancialInputs!$168:$168,0)),0)*$J88</f>
        <v>0</v>
      </c>
      <c r="AJ88" s="173">
        <f>IFERROR(INDEX(FinancialInputs!$168:$200,MATCH($H88, FinancialInputs!$E$168:$E$200,0),MATCH(AJ$3-$G88+1,FinancialInputs!$168:$168,0)),0)*$J88</f>
        <v>0</v>
      </c>
      <c r="AK88" s="173">
        <f>IFERROR(INDEX(FinancialInputs!$168:$200,MATCH($H88, FinancialInputs!$E$168:$E$200,0),MATCH(AK$3-$G88+1,FinancialInputs!$168:$168,0)),0)*$J88</f>
        <v>0</v>
      </c>
      <c r="AL88" s="173">
        <f>IFERROR(INDEX(FinancialInputs!$168:$200,MATCH($H88, FinancialInputs!$E$168:$E$200,0),MATCH(AL$3-$G88+1,FinancialInputs!$168:$168,0)),0)*$J88</f>
        <v>0</v>
      </c>
      <c r="AM88" s="173">
        <f>IFERROR(INDEX(FinancialInputs!$168:$200,MATCH($H88, FinancialInputs!$E$168:$E$200,0),MATCH(AM$3-$G88+1,FinancialInputs!$168:$168,0)),0)*$J88</f>
        <v>0</v>
      </c>
      <c r="AN88" s="173">
        <f>IFERROR(INDEX(FinancialInputs!$168:$200,MATCH($H88, FinancialInputs!$E$168:$E$200,0),MATCH(AN$3-$G88+1,FinancialInputs!$168:$168,0)),0)*$J88</f>
        <v>0</v>
      </c>
      <c r="AO88" s="173">
        <f>IFERROR(INDEX(FinancialInputs!$168:$200,MATCH($H88, FinancialInputs!$E$168:$E$200,0),MATCH(AO$3-$G88+1,FinancialInputs!$168:$168,0)),0)*$J88</f>
        <v>0</v>
      </c>
      <c r="AP88" s="173">
        <f>IFERROR(INDEX(FinancialInputs!$168:$200,MATCH($H88, FinancialInputs!$E$168:$E$200,0),MATCH(AP$3-$G88+1,FinancialInputs!$168:$168,0)),0)*$J88</f>
        <v>0</v>
      </c>
      <c r="AQ88" s="173">
        <f>IFERROR(INDEX(FinancialInputs!$168:$200,MATCH($H88, FinancialInputs!$E$168:$E$200,0),MATCH(AQ$3-$G88+1,FinancialInputs!$168:$168,0)),0)*$J88</f>
        <v>0</v>
      </c>
      <c r="AR88" s="173">
        <f>IFERROR(INDEX(FinancialInputs!$168:$200,MATCH($H88, FinancialInputs!$E$168:$E$200,0),MATCH(AR$3-$G88+1,FinancialInputs!$168:$168,0)),0)*$J88</f>
        <v>0</v>
      </c>
      <c r="AS88" s="173">
        <f>IFERROR(INDEX(FinancialInputs!$168:$200,MATCH($H88, FinancialInputs!$E$168:$E$200,0),MATCH(AS$3-$G88+1,FinancialInputs!$168:$168,0)),0)*$J88</f>
        <v>0</v>
      </c>
      <c r="AT88" s="173">
        <f>IFERROR(INDEX(FinancialInputs!$168:$200,MATCH($H88, FinancialInputs!$E$168:$E$200,0),MATCH(AT$3-$G88+1,FinancialInputs!$168:$168,0)),0)*$J88</f>
        <v>0</v>
      </c>
      <c r="AU88" s="173">
        <f>IFERROR(INDEX(FinancialInputs!$168:$200,MATCH($H88, FinancialInputs!$E$168:$E$200,0),MATCH(AU$3-$G88+1,FinancialInputs!$168:$168,0)),0)*$J88</f>
        <v>0</v>
      </c>
      <c r="AV88" s="173">
        <f>IFERROR(INDEX(FinancialInputs!$168:$200,MATCH($H88, FinancialInputs!$E$168:$E$200,0),MATCH(AV$3-$G88+1,FinancialInputs!$168:$168,0)),0)*$J88</f>
        <v>0</v>
      </c>
      <c r="AW88" s="173">
        <f>IFERROR(INDEX(FinancialInputs!$168:$200,MATCH($H88, FinancialInputs!$E$168:$E$200,0),MATCH(AW$3-$G88+1,FinancialInputs!$168:$168,0)),0)*$J88</f>
        <v>0</v>
      </c>
      <c r="AX88" s="173">
        <f>IFERROR(INDEX(FinancialInputs!$168:$200,MATCH($H88, FinancialInputs!$E$168:$E$200,0),MATCH(AX$3-$G88+1,FinancialInputs!$168:$168,0)),0)*$J88</f>
        <v>0</v>
      </c>
      <c r="AY88" s="173">
        <f>IFERROR(INDEX(FinancialInputs!$168:$200,MATCH($H88, FinancialInputs!$E$168:$E$200,0),MATCH(AY$3-$G88+1,FinancialInputs!$168:$168,0)),0)*$J88</f>
        <v>0</v>
      </c>
      <c r="AZ88" s="173">
        <f>IFERROR(INDEX(FinancialInputs!$168:$200,MATCH($H88, FinancialInputs!$E$168:$E$200,0),MATCH(AZ$3-$G88+1,FinancialInputs!$168:$168,0)),0)*$J88</f>
        <v>0</v>
      </c>
      <c r="BA88" s="173">
        <f>IFERROR(INDEX(FinancialInputs!$168:$200,MATCH($H88, FinancialInputs!$E$168:$E$200,0),MATCH(BA$3-$G88+1,FinancialInputs!$168:$168,0)),0)*$J88</f>
        <v>0</v>
      </c>
      <c r="BB88" s="173">
        <f>IFERROR(INDEX(FinancialInputs!$168:$200,MATCH($H88, FinancialInputs!$E$168:$E$200,0),MATCH(BB$3-$G88+1,FinancialInputs!$168:$168,0)),0)*$J88</f>
        <v>0</v>
      </c>
      <c r="BC88" s="173">
        <f>IFERROR(INDEX(FinancialInputs!$168:$200,MATCH($H88, FinancialInputs!$E$168:$E$200,0),MATCH(BC$3-$G88+1,FinancialInputs!$168:$168,0)),0)*$J88</f>
        <v>0</v>
      </c>
      <c r="BD88" s="173">
        <f>IFERROR(INDEX(FinancialInputs!$168:$200,MATCH($H88, FinancialInputs!$E$168:$E$200,0),MATCH(BD$3-$G88+1,FinancialInputs!$168:$168,0)),0)*$J88</f>
        <v>0</v>
      </c>
      <c r="BE88" s="173">
        <f>IFERROR(INDEX(FinancialInputs!$168:$200,MATCH($H88, FinancialInputs!$E$168:$E$200,0),MATCH(BE$3-$G88+1,FinancialInputs!$168:$168,0)),0)*$J88</f>
        <v>0</v>
      </c>
      <c r="BF88" s="173">
        <f>IFERROR(INDEX(FinancialInputs!$168:$200,MATCH($H88, FinancialInputs!$E$168:$E$200,0),MATCH(BF$3-$G88+1,FinancialInputs!$168:$168,0)),0)*$J88</f>
        <v>0</v>
      </c>
      <c r="BG88" s="173">
        <f>IFERROR(INDEX(FinancialInputs!$168:$200,MATCH($H88, FinancialInputs!$E$168:$E$200,0),MATCH(BG$3-$G88+1,FinancialInputs!$168:$168,0)),0)*$J88</f>
        <v>0</v>
      </c>
      <c r="BH88" s="173">
        <f>IFERROR(INDEX(FinancialInputs!$168:$200,MATCH($H88, FinancialInputs!$E$168:$E$200,0),MATCH(BH$3-$G88+1,FinancialInputs!$168:$168,0)),0)*$J88</f>
        <v>0</v>
      </c>
      <c r="BI88" s="173">
        <f>IFERROR(INDEX(FinancialInputs!$168:$200,MATCH($H88, FinancialInputs!$E$168:$E$200,0),MATCH(BI$3-$G88+1,FinancialInputs!$168:$168,0)),0)*$J88</f>
        <v>0</v>
      </c>
      <c r="BJ88" s="173">
        <f>IFERROR(INDEX(FinancialInputs!$168:$200,MATCH($H88, FinancialInputs!$E$168:$E$200,0),MATCH(BJ$3-$G88+1,FinancialInputs!$168:$168,0)),0)*$J88</f>
        <v>0</v>
      </c>
      <c r="BK88" s="173">
        <f>IFERROR(INDEX(FinancialInputs!$168:$200,MATCH($H88, FinancialInputs!$E$168:$E$200,0),MATCH(BK$3-$G88+1,FinancialInputs!$168:$168,0)),0)*$J88</f>
        <v>0</v>
      </c>
      <c r="BL88" s="173">
        <f>IFERROR(INDEX(FinancialInputs!$168:$200,MATCH($H88, FinancialInputs!$E$168:$E$200,0),MATCH(BL$3-$G88+1,FinancialInputs!$168:$168,0)),0)*$J88</f>
        <v>0</v>
      </c>
      <c r="BM88" s="173">
        <f>IFERROR(INDEX(FinancialInputs!$168:$200,MATCH($H88, FinancialInputs!$E$168:$E$200,0),MATCH(BM$3-$G88+1,FinancialInputs!$168:$168,0)),0)*$J88</f>
        <v>0</v>
      </c>
      <c r="BN88" s="173">
        <f>IFERROR(INDEX(FinancialInputs!$168:$200,MATCH($H88, FinancialInputs!$E$168:$E$200,0),MATCH(BN$3-$G88+1,FinancialInputs!$168:$168,0)),0)*$J88</f>
        <v>0</v>
      </c>
      <c r="BO88" s="173">
        <f>IFERROR(INDEX(FinancialInputs!$168:$200,MATCH($H88, FinancialInputs!$E$168:$E$200,0),MATCH(BO$3-$G88+1,FinancialInputs!$168:$168,0)),0)*$J88</f>
        <v>0</v>
      </c>
      <c r="BP88" s="173">
        <f>IFERROR(INDEX(FinancialInputs!$168:$200,MATCH($H88, FinancialInputs!$E$168:$E$200,0),MATCH(BP$3-$G88+1,FinancialInputs!$168:$168,0)),0)*$J88</f>
        <v>0</v>
      </c>
      <c r="BQ88" s="173">
        <f>IFERROR(INDEX(FinancialInputs!$168:$200,MATCH($H88, FinancialInputs!$E$168:$E$200,0),MATCH(BQ$3-$G88+1,FinancialInputs!$168:$168,0)),0)*$J88</f>
        <v>0</v>
      </c>
      <c r="BR88" s="173">
        <f>IFERROR(INDEX(FinancialInputs!$168:$200,MATCH($H88, FinancialInputs!$E$168:$E$200,0),MATCH(BR$3-$G88+1,FinancialInputs!$168:$168,0)),0)*$J88</f>
        <v>0</v>
      </c>
      <c r="BS88" s="173">
        <f>IFERROR(INDEX(FinancialInputs!$168:$200,MATCH($H88, FinancialInputs!$E$168:$E$200,0),MATCH(BS$3-$G88+1,FinancialInputs!$168:$168,0)),0)*$J88</f>
        <v>0</v>
      </c>
      <c r="BT88" s="173">
        <f>IFERROR(INDEX(FinancialInputs!$168:$200,MATCH($H88, FinancialInputs!$E$168:$E$200,0),MATCH(BT$3-$G88+1,FinancialInputs!$168:$168,0)),0)*$J88</f>
        <v>0</v>
      </c>
      <c r="BU88" s="173">
        <f>IFERROR(INDEX(FinancialInputs!$168:$200,MATCH($H88, FinancialInputs!$E$168:$E$200,0),MATCH(BU$3-$G88+1,FinancialInputs!$168:$168,0)),0)*$J88</f>
        <v>0</v>
      </c>
      <c r="BV88" s="173">
        <f>IFERROR(INDEX(FinancialInputs!$168:$200,MATCH($H88, FinancialInputs!$E$168:$E$200,0),MATCH(BV$3-$G88+1,FinancialInputs!$168:$168,0)),0)*$J88</f>
        <v>0</v>
      </c>
      <c r="BW88" s="173">
        <f>IFERROR(INDEX(FinancialInputs!$168:$200,MATCH($H88, FinancialInputs!$E$168:$E$200,0),MATCH(BW$3-$G88+1,FinancialInputs!$168:$168,0)),0)*$J88</f>
        <v>0</v>
      </c>
      <c r="BX88" s="173">
        <f>IFERROR(INDEX(FinancialInputs!$168:$200,MATCH($H88, FinancialInputs!$E$168:$E$200,0),MATCH(BX$3-$G88+1,FinancialInputs!$168:$168,0)),0)*$J88</f>
        <v>0</v>
      </c>
      <c r="BY88" s="173">
        <f>IFERROR(INDEX(FinancialInputs!$168:$200,MATCH($H88, FinancialInputs!$E$168:$E$200,0),MATCH(BY$3-$G88+1,FinancialInputs!$168:$168,0)),0)*$J88</f>
        <v>0</v>
      </c>
      <c r="BZ88" s="173">
        <f>IFERROR(INDEX(FinancialInputs!$168:$200,MATCH($H88, FinancialInputs!$E$168:$E$200,0),MATCH(BZ$3-$G88+1,FinancialInputs!$168:$168,0)),0)*$J88</f>
        <v>0</v>
      </c>
      <c r="CA88" s="173">
        <f>IFERROR(INDEX(FinancialInputs!$168:$200,MATCH($H88, FinancialInputs!$E$168:$E$200,0),MATCH(CA$3-$G88+1,FinancialInputs!$168:$168,0)),0)*$J88</f>
        <v>0</v>
      </c>
      <c r="CB88" s="173">
        <f>IFERROR(INDEX(FinancialInputs!$168:$200,MATCH($H88, FinancialInputs!$E$168:$E$200,0),MATCH(CB$3-$G88+1,FinancialInputs!$168:$168,0)),0)*$J88</f>
        <v>0</v>
      </c>
      <c r="CC88" s="173">
        <f>IFERROR(INDEX(FinancialInputs!$168:$200,MATCH($H88, FinancialInputs!$E$168:$E$200,0),MATCH(CC$3-$G88+1,FinancialInputs!$168:$168,0)),0)*$J88</f>
        <v>0</v>
      </c>
      <c r="CD88" s="173">
        <f>IFERROR(INDEX(FinancialInputs!$168:$200,MATCH($H88, FinancialInputs!$E$168:$E$200,0),MATCH(CD$3-$G88+1,FinancialInputs!$168:$168,0)),0)*$J88</f>
        <v>0</v>
      </c>
      <c r="CE88" s="173">
        <f>IFERROR(INDEX(FinancialInputs!$168:$200,MATCH($H88, FinancialInputs!$E$168:$E$200,0),MATCH(CE$3-$G88+1,FinancialInputs!$168:$168,0)),0)*$J88</f>
        <v>0</v>
      </c>
      <c r="CF88" s="173">
        <f>IFERROR(INDEX(FinancialInputs!$168:$200,MATCH($H88, FinancialInputs!$E$168:$E$200,0),MATCH(CF$3-$G88+1,FinancialInputs!$168:$168,0)),0)*$J88</f>
        <v>0</v>
      </c>
      <c r="CG88" s="173">
        <f>IFERROR(INDEX(FinancialInputs!$168:$200,MATCH($H88, FinancialInputs!$E$168:$E$200,0),MATCH(CG$3-$G88+1,FinancialInputs!$168:$168,0)),0)*$J88</f>
        <v>0</v>
      </c>
      <c r="CH88" s="173">
        <f>IFERROR(INDEX(FinancialInputs!$168:$200,MATCH($H88, FinancialInputs!$E$168:$E$200,0),MATCH(CH$3-$G88+1,FinancialInputs!$168:$168,0)),0)*$J88</f>
        <v>0</v>
      </c>
      <c r="CI88" s="173">
        <f>IFERROR(INDEX(FinancialInputs!$168:$200,MATCH($H88, FinancialInputs!$E$168:$E$200,0),MATCH(CI$3-$G88+1,FinancialInputs!$168:$168,0)),0)*$J88</f>
        <v>0</v>
      </c>
      <c r="CJ88" s="173">
        <f>IFERROR(INDEX(FinancialInputs!$168:$200,MATCH($H88, FinancialInputs!$E$168:$E$200,0),MATCH(CJ$3-$G88+1,FinancialInputs!$168:$168,0)),0)*$J88</f>
        <v>0</v>
      </c>
      <c r="CK88" s="173">
        <f>IFERROR(INDEX(FinancialInputs!$168:$200,MATCH($H88, FinancialInputs!$E$168:$E$200,0),MATCH(CK$3-$G88+1,FinancialInputs!$168:$168,0)),0)*$J88</f>
        <v>0</v>
      </c>
      <c r="CL88" s="173">
        <f>IFERROR(INDEX(FinancialInputs!$168:$200,MATCH($H88, FinancialInputs!$E$168:$E$200,0),MATCH(CL$3-$G88+1,FinancialInputs!$168:$168,0)),0)*$J88</f>
        <v>0</v>
      </c>
      <c r="CM88" s="173">
        <f>IFERROR(INDEX(FinancialInputs!$168:$200,MATCH($H88, FinancialInputs!$E$168:$E$200,0),MATCH(CM$3-$G88+1,FinancialInputs!$168:$168,0)),0)*$J88</f>
        <v>0</v>
      </c>
      <c r="CN88" s="173">
        <f>IFERROR(INDEX(FinancialInputs!$168:$200,MATCH($H88, FinancialInputs!$E$168:$E$200,0),MATCH(CN$3-$G88+1,FinancialInputs!$168:$168,0)),0)*$J88</f>
        <v>0</v>
      </c>
      <c r="CO88" s="173">
        <f>IFERROR(INDEX(FinancialInputs!$168:$200,MATCH($H88, FinancialInputs!$E$168:$E$200,0),MATCH(CO$3-$G88+1,FinancialInputs!$168:$168,0)),0)*$J88</f>
        <v>0</v>
      </c>
      <c r="CP88" s="173">
        <f>IFERROR(INDEX(FinancialInputs!$168:$200,MATCH($H88, FinancialInputs!$E$168:$E$200,0),MATCH(CP$3-$G88+1,FinancialInputs!$168:$168,0)),0)*$J88</f>
        <v>0</v>
      </c>
      <c r="CQ88" s="173">
        <f>IFERROR(INDEX(FinancialInputs!$168:$200,MATCH($H88, FinancialInputs!$E$168:$E$200,0),MATCH(CQ$3-$G88+1,FinancialInputs!$168:$168,0)),0)*$J88</f>
        <v>0</v>
      </c>
      <c r="CR88" s="173">
        <f>IFERROR(INDEX(FinancialInputs!$168:$200,MATCH($H88, FinancialInputs!$E$168:$E$200,0),MATCH(CR$3-$G88+1,FinancialInputs!$168:$168,0)),0)*$J88</f>
        <v>0</v>
      </c>
      <c r="CS88" s="173">
        <f>IFERROR(INDEX(FinancialInputs!$168:$200,MATCH($H88, FinancialInputs!$E$168:$E$200,0),MATCH(CS$3-$G88+1,FinancialInputs!$168:$168,0)),0)*$J88</f>
        <v>0</v>
      </c>
      <c r="CT88" s="173">
        <f>IFERROR(INDEX(FinancialInputs!$168:$200,MATCH($H88, FinancialInputs!$E$168:$E$200,0),MATCH(CT$3-$G88+1,FinancialInputs!$168:$168,0)),0)*$J88</f>
        <v>0</v>
      </c>
      <c r="CU88" s="173">
        <f>IFERROR(INDEX(FinancialInputs!$168:$200,MATCH($H88, FinancialInputs!$E$168:$E$200,0),MATCH(CU$3-$G88+1,FinancialInputs!$168:$168,0)),0)*$J88</f>
        <v>0</v>
      </c>
      <c r="CV88" s="173">
        <f>IFERROR(INDEX(FinancialInputs!$168:$200,MATCH($H88, FinancialInputs!$E$168:$E$200,0),MATCH(CV$3-$G88+1,FinancialInputs!$168:$168,0)),0)*$J88</f>
        <v>0</v>
      </c>
      <c r="CW88" s="135" t="b">
        <f t="shared" si="12"/>
        <v>1</v>
      </c>
      <c r="CX88" s="24"/>
      <c r="CY88" s="24"/>
      <c r="CZ88" s="24"/>
    </row>
    <row r="89" spans="2:104">
      <c r="B89" s="24"/>
      <c r="C89" s="24"/>
      <c r="D89" s="24"/>
      <c r="E89" s="1" t="s">
        <v>547</v>
      </c>
      <c r="F89" s="24"/>
      <c r="G89" s="99" t="e">
        <f t="shared" si="13"/>
        <v>#N/A</v>
      </c>
      <c r="H89" s="1" t="e">
        <f>IF((YEAR(Scenarios!$J$41)+1)&lt;G89,"","SLN"&amp;MIN(YEAR(Scenarios!$J$41)-G89+2,15))</f>
        <v>#NUM!</v>
      </c>
      <c r="I89" s="24"/>
      <c r="J89" s="416" cm="1">
        <f t="array" ref="J89">IFERROR(INDEX(Capitalisation!$192:$192,,MATCH(G89,Expenditure!$3:$3,0)),0)</f>
        <v>0</v>
      </c>
      <c r="K89" s="33"/>
      <c r="L89" s="173">
        <f>IFERROR(INDEX(FinancialInputs!$168:$200,MATCH($H89, FinancialInputs!$E$168:$E$200,0),MATCH(L$3-$G89+1,FinancialInputs!$168:$168,0)),0)*$J89</f>
        <v>0</v>
      </c>
      <c r="M89" s="173">
        <f>IFERROR(INDEX(FinancialInputs!$168:$200,MATCH($H89, FinancialInputs!$E$168:$E$200,0),MATCH(M$3-$G89+1,FinancialInputs!$168:$168,0)),0)*$J89</f>
        <v>0</v>
      </c>
      <c r="N89" s="173">
        <f>IFERROR(INDEX(FinancialInputs!$168:$200,MATCH($H89, FinancialInputs!$E$168:$E$200,0),MATCH(N$3-$G89+1,FinancialInputs!$168:$168,0)),0)*$J89</f>
        <v>0</v>
      </c>
      <c r="O89" s="173">
        <f>IFERROR(INDEX(FinancialInputs!$168:$200,MATCH($H89, FinancialInputs!$E$168:$E$200,0),MATCH(O$3-$G89+1,FinancialInputs!$168:$168,0)),0)*$J89</f>
        <v>0</v>
      </c>
      <c r="P89" s="173">
        <f>IFERROR(INDEX(FinancialInputs!$168:$200,MATCH($H89, FinancialInputs!$E$168:$E$200,0),MATCH(P$3-$G89+1,FinancialInputs!$168:$168,0)),0)*$J89</f>
        <v>0</v>
      </c>
      <c r="Q89" s="173">
        <f>IFERROR(INDEX(FinancialInputs!$168:$200,MATCH($H89, FinancialInputs!$E$168:$E$200,0),MATCH(Q$3-$G89+1,FinancialInputs!$168:$168,0)),0)*$J89</f>
        <v>0</v>
      </c>
      <c r="R89" s="173">
        <f>IFERROR(INDEX(FinancialInputs!$168:$200,MATCH($H89, FinancialInputs!$E$168:$E$200,0),MATCH(R$3-$G89+1,FinancialInputs!$168:$168,0)),0)*$J89</f>
        <v>0</v>
      </c>
      <c r="S89" s="173">
        <f>IFERROR(INDEX(FinancialInputs!$168:$200,MATCH($H89, FinancialInputs!$E$168:$E$200,0),MATCH(S$3-$G89+1,FinancialInputs!$168:$168,0)),0)*$J89</f>
        <v>0</v>
      </c>
      <c r="T89" s="173">
        <f>IFERROR(INDEX(FinancialInputs!$168:$200,MATCH($H89, FinancialInputs!$E$168:$E$200,0),MATCH(T$3-$G89+1,FinancialInputs!$168:$168,0)),0)*$J89</f>
        <v>0</v>
      </c>
      <c r="U89" s="173">
        <f>IFERROR(INDEX(FinancialInputs!$168:$200,MATCH($H89, FinancialInputs!$E$168:$E$200,0),MATCH(U$3-$G89+1,FinancialInputs!$168:$168,0)),0)*$J89</f>
        <v>0</v>
      </c>
      <c r="V89" s="173">
        <f>IFERROR(INDEX(FinancialInputs!$168:$200,MATCH($H89, FinancialInputs!$E$168:$E$200,0),MATCH(V$3-$G89+1,FinancialInputs!$168:$168,0)),0)*$J89</f>
        <v>0</v>
      </c>
      <c r="W89" s="173">
        <f>IFERROR(INDEX(FinancialInputs!$168:$200,MATCH($H89, FinancialInputs!$E$168:$E$200,0),MATCH(W$3-$G89+1,FinancialInputs!$168:$168,0)),0)*$J89</f>
        <v>0</v>
      </c>
      <c r="X89" s="173">
        <f>IFERROR(INDEX(FinancialInputs!$168:$200,MATCH($H89, FinancialInputs!$E$168:$E$200,0),MATCH(X$3-$G89+1,FinancialInputs!$168:$168,0)),0)*$J89</f>
        <v>0</v>
      </c>
      <c r="Y89" s="173">
        <f>IFERROR(INDEX(FinancialInputs!$168:$200,MATCH($H89, FinancialInputs!$E$168:$E$200,0),MATCH(Y$3-$G89+1,FinancialInputs!$168:$168,0)),0)*$J89</f>
        <v>0</v>
      </c>
      <c r="Z89" s="173">
        <f>IFERROR(INDEX(FinancialInputs!$168:$200,MATCH($H89, FinancialInputs!$E$168:$E$200,0),MATCH(Z$3-$G89+1,FinancialInputs!$168:$168,0)),0)*$J89</f>
        <v>0</v>
      </c>
      <c r="AA89" s="173">
        <f>IFERROR(INDEX(FinancialInputs!$168:$200,MATCH($H89, FinancialInputs!$E$168:$E$200,0),MATCH(AA$3-$G89+1,FinancialInputs!$168:$168,0)),0)*$J89</f>
        <v>0</v>
      </c>
      <c r="AB89" s="173">
        <f>IFERROR(INDEX(FinancialInputs!$168:$200,MATCH($H89, FinancialInputs!$E$168:$E$200,0),MATCH(AB$3-$G89+1,FinancialInputs!$168:$168,0)),0)*$J89</f>
        <v>0</v>
      </c>
      <c r="AC89" s="173">
        <f>IFERROR(INDEX(FinancialInputs!$168:$200,MATCH($H89, FinancialInputs!$E$168:$E$200,0),MATCH(AC$3-$G89+1,FinancialInputs!$168:$168,0)),0)*$J89</f>
        <v>0</v>
      </c>
      <c r="AD89" s="173">
        <f>IFERROR(INDEX(FinancialInputs!$168:$200,MATCH($H89, FinancialInputs!$E$168:$E$200,0),MATCH(AD$3-$G89+1,FinancialInputs!$168:$168,0)),0)*$J89</f>
        <v>0</v>
      </c>
      <c r="AE89" s="173">
        <f>IFERROR(INDEX(FinancialInputs!$168:$200,MATCH($H89, FinancialInputs!$E$168:$E$200,0),MATCH(AE$3-$G89+1,FinancialInputs!$168:$168,0)),0)*$J89</f>
        <v>0</v>
      </c>
      <c r="AF89" s="173">
        <f>IFERROR(INDEX(FinancialInputs!$168:$200,MATCH($H89, FinancialInputs!$E$168:$E$200,0),MATCH(AF$3-$G89+1,FinancialInputs!$168:$168,0)),0)*$J89</f>
        <v>0</v>
      </c>
      <c r="AG89" s="173">
        <f>IFERROR(INDEX(FinancialInputs!$168:$200,MATCH($H89, FinancialInputs!$E$168:$E$200,0),MATCH(AG$3-$G89+1,FinancialInputs!$168:$168,0)),0)*$J89</f>
        <v>0</v>
      </c>
      <c r="AH89" s="173">
        <f>IFERROR(INDEX(FinancialInputs!$168:$200,MATCH($H89, FinancialInputs!$E$168:$E$200,0),MATCH(AH$3-$G89+1,FinancialInputs!$168:$168,0)),0)*$J89</f>
        <v>0</v>
      </c>
      <c r="AI89" s="173">
        <f>IFERROR(INDEX(FinancialInputs!$168:$200,MATCH($H89, FinancialInputs!$E$168:$E$200,0),MATCH(AI$3-$G89+1,FinancialInputs!$168:$168,0)),0)*$J89</f>
        <v>0</v>
      </c>
      <c r="AJ89" s="173">
        <f>IFERROR(INDEX(FinancialInputs!$168:$200,MATCH($H89, FinancialInputs!$E$168:$E$200,0),MATCH(AJ$3-$G89+1,FinancialInputs!$168:$168,0)),0)*$J89</f>
        <v>0</v>
      </c>
      <c r="AK89" s="173">
        <f>IFERROR(INDEX(FinancialInputs!$168:$200,MATCH($H89, FinancialInputs!$E$168:$E$200,0),MATCH(AK$3-$G89+1,FinancialInputs!$168:$168,0)),0)*$J89</f>
        <v>0</v>
      </c>
      <c r="AL89" s="173">
        <f>IFERROR(INDEX(FinancialInputs!$168:$200,MATCH($H89, FinancialInputs!$E$168:$E$200,0),MATCH(AL$3-$G89+1,FinancialInputs!$168:$168,0)),0)*$J89</f>
        <v>0</v>
      </c>
      <c r="AM89" s="173">
        <f>IFERROR(INDEX(FinancialInputs!$168:$200,MATCH($H89, FinancialInputs!$E$168:$E$200,0),MATCH(AM$3-$G89+1,FinancialInputs!$168:$168,0)),0)*$J89</f>
        <v>0</v>
      </c>
      <c r="AN89" s="173">
        <f>IFERROR(INDEX(FinancialInputs!$168:$200,MATCH($H89, FinancialInputs!$E$168:$E$200,0),MATCH(AN$3-$G89+1,FinancialInputs!$168:$168,0)),0)*$J89</f>
        <v>0</v>
      </c>
      <c r="AO89" s="173">
        <f>IFERROR(INDEX(FinancialInputs!$168:$200,MATCH($H89, FinancialInputs!$E$168:$E$200,0),MATCH(AO$3-$G89+1,FinancialInputs!$168:$168,0)),0)*$J89</f>
        <v>0</v>
      </c>
      <c r="AP89" s="173">
        <f>IFERROR(INDEX(FinancialInputs!$168:$200,MATCH($H89, FinancialInputs!$E$168:$E$200,0),MATCH(AP$3-$G89+1,FinancialInputs!$168:$168,0)),0)*$J89</f>
        <v>0</v>
      </c>
      <c r="AQ89" s="173">
        <f>IFERROR(INDEX(FinancialInputs!$168:$200,MATCH($H89, FinancialInputs!$E$168:$E$200,0),MATCH(AQ$3-$G89+1,FinancialInputs!$168:$168,0)),0)*$J89</f>
        <v>0</v>
      </c>
      <c r="AR89" s="173">
        <f>IFERROR(INDEX(FinancialInputs!$168:$200,MATCH($H89, FinancialInputs!$E$168:$E$200,0),MATCH(AR$3-$G89+1,FinancialInputs!$168:$168,0)),0)*$J89</f>
        <v>0</v>
      </c>
      <c r="AS89" s="173">
        <f>IFERROR(INDEX(FinancialInputs!$168:$200,MATCH($H89, FinancialInputs!$E$168:$E$200,0),MATCH(AS$3-$G89+1,FinancialInputs!$168:$168,0)),0)*$J89</f>
        <v>0</v>
      </c>
      <c r="AT89" s="173">
        <f>IFERROR(INDEX(FinancialInputs!$168:$200,MATCH($H89, FinancialInputs!$E$168:$E$200,0),MATCH(AT$3-$G89+1,FinancialInputs!$168:$168,0)),0)*$J89</f>
        <v>0</v>
      </c>
      <c r="AU89" s="173">
        <f>IFERROR(INDEX(FinancialInputs!$168:$200,MATCH($H89, FinancialInputs!$E$168:$E$200,0),MATCH(AU$3-$G89+1,FinancialInputs!$168:$168,0)),0)*$J89</f>
        <v>0</v>
      </c>
      <c r="AV89" s="173">
        <f>IFERROR(INDEX(FinancialInputs!$168:$200,MATCH($H89, FinancialInputs!$E$168:$E$200,0),MATCH(AV$3-$G89+1,FinancialInputs!$168:$168,0)),0)*$J89</f>
        <v>0</v>
      </c>
      <c r="AW89" s="173">
        <f>IFERROR(INDEX(FinancialInputs!$168:$200,MATCH($H89, FinancialInputs!$E$168:$E$200,0),MATCH(AW$3-$G89+1,FinancialInputs!$168:$168,0)),0)*$J89</f>
        <v>0</v>
      </c>
      <c r="AX89" s="173">
        <f>IFERROR(INDEX(FinancialInputs!$168:$200,MATCH($H89, FinancialInputs!$E$168:$E$200,0),MATCH(AX$3-$G89+1,FinancialInputs!$168:$168,0)),0)*$J89</f>
        <v>0</v>
      </c>
      <c r="AY89" s="173">
        <f>IFERROR(INDEX(FinancialInputs!$168:$200,MATCH($H89, FinancialInputs!$E$168:$E$200,0),MATCH(AY$3-$G89+1,FinancialInputs!$168:$168,0)),0)*$J89</f>
        <v>0</v>
      </c>
      <c r="AZ89" s="173">
        <f>IFERROR(INDEX(FinancialInputs!$168:$200,MATCH($H89, FinancialInputs!$E$168:$E$200,0),MATCH(AZ$3-$G89+1,FinancialInputs!$168:$168,0)),0)*$J89</f>
        <v>0</v>
      </c>
      <c r="BA89" s="173">
        <f>IFERROR(INDEX(FinancialInputs!$168:$200,MATCH($H89, FinancialInputs!$E$168:$E$200,0),MATCH(BA$3-$G89+1,FinancialInputs!$168:$168,0)),0)*$J89</f>
        <v>0</v>
      </c>
      <c r="BB89" s="173">
        <f>IFERROR(INDEX(FinancialInputs!$168:$200,MATCH($H89, FinancialInputs!$E$168:$E$200,0),MATCH(BB$3-$G89+1,FinancialInputs!$168:$168,0)),0)*$J89</f>
        <v>0</v>
      </c>
      <c r="BC89" s="173">
        <f>IFERROR(INDEX(FinancialInputs!$168:$200,MATCH($H89, FinancialInputs!$E$168:$E$200,0),MATCH(BC$3-$G89+1,FinancialInputs!$168:$168,0)),0)*$J89</f>
        <v>0</v>
      </c>
      <c r="BD89" s="173">
        <f>IFERROR(INDEX(FinancialInputs!$168:$200,MATCH($H89, FinancialInputs!$E$168:$E$200,0),MATCH(BD$3-$G89+1,FinancialInputs!$168:$168,0)),0)*$J89</f>
        <v>0</v>
      </c>
      <c r="BE89" s="173">
        <f>IFERROR(INDEX(FinancialInputs!$168:$200,MATCH($H89, FinancialInputs!$E$168:$E$200,0),MATCH(BE$3-$G89+1,FinancialInputs!$168:$168,0)),0)*$J89</f>
        <v>0</v>
      </c>
      <c r="BF89" s="173">
        <f>IFERROR(INDEX(FinancialInputs!$168:$200,MATCH($H89, FinancialInputs!$E$168:$E$200,0),MATCH(BF$3-$G89+1,FinancialInputs!$168:$168,0)),0)*$J89</f>
        <v>0</v>
      </c>
      <c r="BG89" s="173">
        <f>IFERROR(INDEX(FinancialInputs!$168:$200,MATCH($H89, FinancialInputs!$E$168:$E$200,0),MATCH(BG$3-$G89+1,FinancialInputs!$168:$168,0)),0)*$J89</f>
        <v>0</v>
      </c>
      <c r="BH89" s="173">
        <f>IFERROR(INDEX(FinancialInputs!$168:$200,MATCH($H89, FinancialInputs!$E$168:$E$200,0),MATCH(BH$3-$G89+1,FinancialInputs!$168:$168,0)),0)*$J89</f>
        <v>0</v>
      </c>
      <c r="BI89" s="173">
        <f>IFERROR(INDEX(FinancialInputs!$168:$200,MATCH($H89, FinancialInputs!$E$168:$E$200,0),MATCH(BI$3-$G89+1,FinancialInputs!$168:$168,0)),0)*$J89</f>
        <v>0</v>
      </c>
      <c r="BJ89" s="173">
        <f>IFERROR(INDEX(FinancialInputs!$168:$200,MATCH($H89, FinancialInputs!$E$168:$E$200,0),MATCH(BJ$3-$G89+1,FinancialInputs!$168:$168,0)),0)*$J89</f>
        <v>0</v>
      </c>
      <c r="BK89" s="173">
        <f>IFERROR(INDEX(FinancialInputs!$168:$200,MATCH($H89, FinancialInputs!$E$168:$E$200,0),MATCH(BK$3-$G89+1,FinancialInputs!$168:$168,0)),0)*$J89</f>
        <v>0</v>
      </c>
      <c r="BL89" s="173">
        <f>IFERROR(INDEX(FinancialInputs!$168:$200,MATCH($H89, FinancialInputs!$E$168:$E$200,0),MATCH(BL$3-$G89+1,FinancialInputs!$168:$168,0)),0)*$J89</f>
        <v>0</v>
      </c>
      <c r="BM89" s="173">
        <f>IFERROR(INDEX(FinancialInputs!$168:$200,MATCH($H89, FinancialInputs!$E$168:$E$200,0),MATCH(BM$3-$G89+1,FinancialInputs!$168:$168,0)),0)*$J89</f>
        <v>0</v>
      </c>
      <c r="BN89" s="173">
        <f>IFERROR(INDEX(FinancialInputs!$168:$200,MATCH($H89, FinancialInputs!$E$168:$E$200,0),MATCH(BN$3-$G89+1,FinancialInputs!$168:$168,0)),0)*$J89</f>
        <v>0</v>
      </c>
      <c r="BO89" s="173">
        <f>IFERROR(INDEX(FinancialInputs!$168:$200,MATCH($H89, FinancialInputs!$E$168:$E$200,0),MATCH(BO$3-$G89+1,FinancialInputs!$168:$168,0)),0)*$J89</f>
        <v>0</v>
      </c>
      <c r="BP89" s="173">
        <f>IFERROR(INDEX(FinancialInputs!$168:$200,MATCH($H89, FinancialInputs!$E$168:$E$200,0),MATCH(BP$3-$G89+1,FinancialInputs!$168:$168,0)),0)*$J89</f>
        <v>0</v>
      </c>
      <c r="BQ89" s="173">
        <f>IFERROR(INDEX(FinancialInputs!$168:$200,MATCH($H89, FinancialInputs!$E$168:$E$200,0),MATCH(BQ$3-$G89+1,FinancialInputs!$168:$168,0)),0)*$J89</f>
        <v>0</v>
      </c>
      <c r="BR89" s="173">
        <f>IFERROR(INDEX(FinancialInputs!$168:$200,MATCH($H89, FinancialInputs!$E$168:$E$200,0),MATCH(BR$3-$G89+1,FinancialInputs!$168:$168,0)),0)*$J89</f>
        <v>0</v>
      </c>
      <c r="BS89" s="173">
        <f>IFERROR(INDEX(FinancialInputs!$168:$200,MATCH($H89, FinancialInputs!$E$168:$E$200,0),MATCH(BS$3-$G89+1,FinancialInputs!$168:$168,0)),0)*$J89</f>
        <v>0</v>
      </c>
      <c r="BT89" s="173">
        <f>IFERROR(INDEX(FinancialInputs!$168:$200,MATCH($H89, FinancialInputs!$E$168:$E$200,0),MATCH(BT$3-$G89+1,FinancialInputs!$168:$168,0)),0)*$J89</f>
        <v>0</v>
      </c>
      <c r="BU89" s="173">
        <f>IFERROR(INDEX(FinancialInputs!$168:$200,MATCH($H89, FinancialInputs!$E$168:$E$200,0),MATCH(BU$3-$G89+1,FinancialInputs!$168:$168,0)),0)*$J89</f>
        <v>0</v>
      </c>
      <c r="BV89" s="173">
        <f>IFERROR(INDEX(FinancialInputs!$168:$200,MATCH($H89, FinancialInputs!$E$168:$E$200,0),MATCH(BV$3-$G89+1,FinancialInputs!$168:$168,0)),0)*$J89</f>
        <v>0</v>
      </c>
      <c r="BW89" s="173">
        <f>IFERROR(INDEX(FinancialInputs!$168:$200,MATCH($H89, FinancialInputs!$E$168:$E$200,0),MATCH(BW$3-$G89+1,FinancialInputs!$168:$168,0)),0)*$J89</f>
        <v>0</v>
      </c>
      <c r="BX89" s="173">
        <f>IFERROR(INDEX(FinancialInputs!$168:$200,MATCH($H89, FinancialInputs!$E$168:$E$200,0),MATCH(BX$3-$G89+1,FinancialInputs!$168:$168,0)),0)*$J89</f>
        <v>0</v>
      </c>
      <c r="BY89" s="173">
        <f>IFERROR(INDEX(FinancialInputs!$168:$200,MATCH($H89, FinancialInputs!$E$168:$E$200,0),MATCH(BY$3-$G89+1,FinancialInputs!$168:$168,0)),0)*$J89</f>
        <v>0</v>
      </c>
      <c r="BZ89" s="173">
        <f>IFERROR(INDEX(FinancialInputs!$168:$200,MATCH($H89, FinancialInputs!$E$168:$E$200,0),MATCH(BZ$3-$G89+1,FinancialInputs!$168:$168,0)),0)*$J89</f>
        <v>0</v>
      </c>
      <c r="CA89" s="173">
        <f>IFERROR(INDEX(FinancialInputs!$168:$200,MATCH($H89, FinancialInputs!$E$168:$E$200,0),MATCH(CA$3-$G89+1,FinancialInputs!$168:$168,0)),0)*$J89</f>
        <v>0</v>
      </c>
      <c r="CB89" s="173">
        <f>IFERROR(INDEX(FinancialInputs!$168:$200,MATCH($H89, FinancialInputs!$E$168:$E$200,0),MATCH(CB$3-$G89+1,FinancialInputs!$168:$168,0)),0)*$J89</f>
        <v>0</v>
      </c>
      <c r="CC89" s="173">
        <f>IFERROR(INDEX(FinancialInputs!$168:$200,MATCH($H89, FinancialInputs!$E$168:$E$200,0),MATCH(CC$3-$G89+1,FinancialInputs!$168:$168,0)),0)*$J89</f>
        <v>0</v>
      </c>
      <c r="CD89" s="173">
        <f>IFERROR(INDEX(FinancialInputs!$168:$200,MATCH($H89, FinancialInputs!$E$168:$E$200,0),MATCH(CD$3-$G89+1,FinancialInputs!$168:$168,0)),0)*$J89</f>
        <v>0</v>
      </c>
      <c r="CE89" s="173">
        <f>IFERROR(INDEX(FinancialInputs!$168:$200,MATCH($H89, FinancialInputs!$E$168:$E$200,0),MATCH(CE$3-$G89+1,FinancialInputs!$168:$168,0)),0)*$J89</f>
        <v>0</v>
      </c>
      <c r="CF89" s="173">
        <f>IFERROR(INDEX(FinancialInputs!$168:$200,MATCH($H89, FinancialInputs!$E$168:$E$200,0),MATCH(CF$3-$G89+1,FinancialInputs!$168:$168,0)),0)*$J89</f>
        <v>0</v>
      </c>
      <c r="CG89" s="173">
        <f>IFERROR(INDEX(FinancialInputs!$168:$200,MATCH($H89, FinancialInputs!$E$168:$E$200,0),MATCH(CG$3-$G89+1,FinancialInputs!$168:$168,0)),0)*$J89</f>
        <v>0</v>
      </c>
      <c r="CH89" s="173">
        <f>IFERROR(INDEX(FinancialInputs!$168:$200,MATCH($H89, FinancialInputs!$E$168:$E$200,0),MATCH(CH$3-$G89+1,FinancialInputs!$168:$168,0)),0)*$J89</f>
        <v>0</v>
      </c>
      <c r="CI89" s="173">
        <f>IFERROR(INDEX(FinancialInputs!$168:$200,MATCH($H89, FinancialInputs!$E$168:$E$200,0),MATCH(CI$3-$G89+1,FinancialInputs!$168:$168,0)),0)*$J89</f>
        <v>0</v>
      </c>
      <c r="CJ89" s="173">
        <f>IFERROR(INDEX(FinancialInputs!$168:$200,MATCH($H89, FinancialInputs!$E$168:$E$200,0),MATCH(CJ$3-$G89+1,FinancialInputs!$168:$168,0)),0)*$J89</f>
        <v>0</v>
      </c>
      <c r="CK89" s="173">
        <f>IFERROR(INDEX(FinancialInputs!$168:$200,MATCH($H89, FinancialInputs!$E$168:$E$200,0),MATCH(CK$3-$G89+1,FinancialInputs!$168:$168,0)),0)*$J89</f>
        <v>0</v>
      </c>
      <c r="CL89" s="173">
        <f>IFERROR(INDEX(FinancialInputs!$168:$200,MATCH($H89, FinancialInputs!$E$168:$E$200,0),MATCH(CL$3-$G89+1,FinancialInputs!$168:$168,0)),0)*$J89</f>
        <v>0</v>
      </c>
      <c r="CM89" s="173">
        <f>IFERROR(INDEX(FinancialInputs!$168:$200,MATCH($H89, FinancialInputs!$E$168:$E$200,0),MATCH(CM$3-$G89+1,FinancialInputs!$168:$168,0)),0)*$J89</f>
        <v>0</v>
      </c>
      <c r="CN89" s="173">
        <f>IFERROR(INDEX(FinancialInputs!$168:$200,MATCH($H89, FinancialInputs!$E$168:$E$200,0),MATCH(CN$3-$G89+1,FinancialInputs!$168:$168,0)),0)*$J89</f>
        <v>0</v>
      </c>
      <c r="CO89" s="173">
        <f>IFERROR(INDEX(FinancialInputs!$168:$200,MATCH($H89, FinancialInputs!$E$168:$E$200,0),MATCH(CO$3-$G89+1,FinancialInputs!$168:$168,0)),0)*$J89</f>
        <v>0</v>
      </c>
      <c r="CP89" s="173">
        <f>IFERROR(INDEX(FinancialInputs!$168:$200,MATCH($H89, FinancialInputs!$E$168:$E$200,0),MATCH(CP$3-$G89+1,FinancialInputs!$168:$168,0)),0)*$J89</f>
        <v>0</v>
      </c>
      <c r="CQ89" s="173">
        <f>IFERROR(INDEX(FinancialInputs!$168:$200,MATCH($H89, FinancialInputs!$E$168:$E$200,0),MATCH(CQ$3-$G89+1,FinancialInputs!$168:$168,0)),0)*$J89</f>
        <v>0</v>
      </c>
      <c r="CR89" s="173">
        <f>IFERROR(INDEX(FinancialInputs!$168:$200,MATCH($H89, FinancialInputs!$E$168:$E$200,0),MATCH(CR$3-$G89+1,FinancialInputs!$168:$168,0)),0)*$J89</f>
        <v>0</v>
      </c>
      <c r="CS89" s="173">
        <f>IFERROR(INDEX(FinancialInputs!$168:$200,MATCH($H89, FinancialInputs!$E$168:$E$200,0),MATCH(CS$3-$G89+1,FinancialInputs!$168:$168,0)),0)*$J89</f>
        <v>0</v>
      </c>
      <c r="CT89" s="173">
        <f>IFERROR(INDEX(FinancialInputs!$168:$200,MATCH($H89, FinancialInputs!$E$168:$E$200,0),MATCH(CT$3-$G89+1,FinancialInputs!$168:$168,0)),0)*$J89</f>
        <v>0</v>
      </c>
      <c r="CU89" s="173">
        <f>IFERROR(INDEX(FinancialInputs!$168:$200,MATCH($H89, FinancialInputs!$E$168:$E$200,0),MATCH(CU$3-$G89+1,FinancialInputs!$168:$168,0)),0)*$J89</f>
        <v>0</v>
      </c>
      <c r="CV89" s="173">
        <f>IFERROR(INDEX(FinancialInputs!$168:$200,MATCH($H89, FinancialInputs!$E$168:$E$200,0),MATCH(CV$3-$G89+1,FinancialInputs!$168:$168,0)),0)*$J89</f>
        <v>0</v>
      </c>
      <c r="CW89" s="135" t="b">
        <f t="shared" si="12"/>
        <v>1</v>
      </c>
      <c r="CX89" s="24"/>
      <c r="CY89" s="24"/>
      <c r="CZ89" s="24"/>
    </row>
    <row r="90" spans="2:104">
      <c r="B90" s="24"/>
      <c r="C90" s="24"/>
      <c r="D90" s="24"/>
      <c r="E90" s="1" t="s">
        <v>547</v>
      </c>
      <c r="F90" s="24"/>
      <c r="G90" s="99" t="e">
        <f t="shared" si="13"/>
        <v>#N/A</v>
      </c>
      <c r="H90" s="1" t="e">
        <f>IF((YEAR(Scenarios!$J$41)+1)&lt;G90,"","SLN"&amp;MIN(YEAR(Scenarios!$J$41)-G90+2,15))</f>
        <v>#NUM!</v>
      </c>
      <c r="I90" s="24"/>
      <c r="J90" s="416" cm="1">
        <f t="array" ref="J90">IFERROR(INDEX(Capitalisation!$192:$192,,MATCH(G90,Expenditure!$3:$3,0)),0)</f>
        <v>0</v>
      </c>
      <c r="K90" s="33"/>
      <c r="L90" s="173">
        <f>IFERROR(INDEX(FinancialInputs!$168:$200,MATCH($H90, FinancialInputs!$E$168:$E$200,0),MATCH(L$3-$G90+1,FinancialInputs!$168:$168,0)),0)*$J90</f>
        <v>0</v>
      </c>
      <c r="M90" s="173">
        <f>IFERROR(INDEX(FinancialInputs!$168:$200,MATCH($H90, FinancialInputs!$E$168:$E$200,0),MATCH(M$3-$G90+1,FinancialInputs!$168:$168,0)),0)*$J90</f>
        <v>0</v>
      </c>
      <c r="N90" s="173">
        <f>IFERROR(INDEX(FinancialInputs!$168:$200,MATCH($H90, FinancialInputs!$E$168:$E$200,0),MATCH(N$3-$G90+1,FinancialInputs!$168:$168,0)),0)*$J90</f>
        <v>0</v>
      </c>
      <c r="O90" s="173">
        <f>IFERROR(INDEX(FinancialInputs!$168:$200,MATCH($H90, FinancialInputs!$E$168:$E$200,0),MATCH(O$3-$G90+1,FinancialInputs!$168:$168,0)),0)*$J90</f>
        <v>0</v>
      </c>
      <c r="P90" s="173">
        <f>IFERROR(INDEX(FinancialInputs!$168:$200,MATCH($H90, FinancialInputs!$E$168:$E$200,0),MATCH(P$3-$G90+1,FinancialInputs!$168:$168,0)),0)*$J90</f>
        <v>0</v>
      </c>
      <c r="Q90" s="173">
        <f>IFERROR(INDEX(FinancialInputs!$168:$200,MATCH($H90, FinancialInputs!$E$168:$E$200,0),MATCH(Q$3-$G90+1,FinancialInputs!$168:$168,0)),0)*$J90</f>
        <v>0</v>
      </c>
      <c r="R90" s="173">
        <f>IFERROR(INDEX(FinancialInputs!$168:$200,MATCH($H90, FinancialInputs!$E$168:$E$200,0),MATCH(R$3-$G90+1,FinancialInputs!$168:$168,0)),0)*$J90</f>
        <v>0</v>
      </c>
      <c r="S90" s="173">
        <f>IFERROR(INDEX(FinancialInputs!$168:$200,MATCH($H90, FinancialInputs!$E$168:$E$200,0),MATCH(S$3-$G90+1,FinancialInputs!$168:$168,0)),0)*$J90</f>
        <v>0</v>
      </c>
      <c r="T90" s="173">
        <f>IFERROR(INDEX(FinancialInputs!$168:$200,MATCH($H90, FinancialInputs!$E$168:$E$200,0),MATCH(T$3-$G90+1,FinancialInputs!$168:$168,0)),0)*$J90</f>
        <v>0</v>
      </c>
      <c r="U90" s="173">
        <f>IFERROR(INDEX(FinancialInputs!$168:$200,MATCH($H90, FinancialInputs!$E$168:$E$200,0),MATCH(U$3-$G90+1,FinancialInputs!$168:$168,0)),0)*$J90</f>
        <v>0</v>
      </c>
      <c r="V90" s="173">
        <f>IFERROR(INDEX(FinancialInputs!$168:$200,MATCH($H90, FinancialInputs!$E$168:$E$200,0),MATCH(V$3-$G90+1,FinancialInputs!$168:$168,0)),0)*$J90</f>
        <v>0</v>
      </c>
      <c r="W90" s="173">
        <f>IFERROR(INDEX(FinancialInputs!$168:$200,MATCH($H90, FinancialInputs!$E$168:$E$200,0),MATCH(W$3-$G90+1,FinancialInputs!$168:$168,0)),0)*$J90</f>
        <v>0</v>
      </c>
      <c r="X90" s="173">
        <f>IFERROR(INDEX(FinancialInputs!$168:$200,MATCH($H90, FinancialInputs!$E$168:$E$200,0),MATCH(X$3-$G90+1,FinancialInputs!$168:$168,0)),0)*$J90</f>
        <v>0</v>
      </c>
      <c r="Y90" s="173">
        <f>IFERROR(INDEX(FinancialInputs!$168:$200,MATCH($H90, FinancialInputs!$E$168:$E$200,0),MATCH(Y$3-$G90+1,FinancialInputs!$168:$168,0)),0)*$J90</f>
        <v>0</v>
      </c>
      <c r="Z90" s="173">
        <f>IFERROR(INDEX(FinancialInputs!$168:$200,MATCH($H90, FinancialInputs!$E$168:$E$200,0),MATCH(Z$3-$G90+1,FinancialInputs!$168:$168,0)),0)*$J90</f>
        <v>0</v>
      </c>
      <c r="AA90" s="173">
        <f>IFERROR(INDEX(FinancialInputs!$168:$200,MATCH($H90, FinancialInputs!$E$168:$E$200,0),MATCH(AA$3-$G90+1,FinancialInputs!$168:$168,0)),0)*$J90</f>
        <v>0</v>
      </c>
      <c r="AB90" s="173">
        <f>IFERROR(INDEX(FinancialInputs!$168:$200,MATCH($H90, FinancialInputs!$E$168:$E$200,0),MATCH(AB$3-$G90+1,FinancialInputs!$168:$168,0)),0)*$J90</f>
        <v>0</v>
      </c>
      <c r="AC90" s="173">
        <f>IFERROR(INDEX(FinancialInputs!$168:$200,MATCH($H90, FinancialInputs!$E$168:$E$200,0),MATCH(AC$3-$G90+1,FinancialInputs!$168:$168,0)),0)*$J90</f>
        <v>0</v>
      </c>
      <c r="AD90" s="173">
        <f>IFERROR(INDEX(FinancialInputs!$168:$200,MATCH($H90, FinancialInputs!$E$168:$E$200,0),MATCH(AD$3-$G90+1,FinancialInputs!$168:$168,0)),0)*$J90</f>
        <v>0</v>
      </c>
      <c r="AE90" s="173">
        <f>IFERROR(INDEX(FinancialInputs!$168:$200,MATCH($H90, FinancialInputs!$E$168:$E$200,0),MATCH(AE$3-$G90+1,FinancialInputs!$168:$168,0)),0)*$J90</f>
        <v>0</v>
      </c>
      <c r="AF90" s="173">
        <f>IFERROR(INDEX(FinancialInputs!$168:$200,MATCH($H90, FinancialInputs!$E$168:$E$200,0),MATCH(AF$3-$G90+1,FinancialInputs!$168:$168,0)),0)*$J90</f>
        <v>0</v>
      </c>
      <c r="AG90" s="173">
        <f>IFERROR(INDEX(FinancialInputs!$168:$200,MATCH($H90, FinancialInputs!$E$168:$E$200,0),MATCH(AG$3-$G90+1,FinancialInputs!$168:$168,0)),0)*$J90</f>
        <v>0</v>
      </c>
      <c r="AH90" s="173">
        <f>IFERROR(INDEX(FinancialInputs!$168:$200,MATCH($H90, FinancialInputs!$E$168:$E$200,0),MATCH(AH$3-$G90+1,FinancialInputs!$168:$168,0)),0)*$J90</f>
        <v>0</v>
      </c>
      <c r="AI90" s="173">
        <f>IFERROR(INDEX(FinancialInputs!$168:$200,MATCH($H90, FinancialInputs!$E$168:$E$200,0),MATCH(AI$3-$G90+1,FinancialInputs!$168:$168,0)),0)*$J90</f>
        <v>0</v>
      </c>
      <c r="AJ90" s="173">
        <f>IFERROR(INDEX(FinancialInputs!$168:$200,MATCH($H90, FinancialInputs!$E$168:$E$200,0),MATCH(AJ$3-$G90+1,FinancialInputs!$168:$168,0)),0)*$J90</f>
        <v>0</v>
      </c>
      <c r="AK90" s="173">
        <f>IFERROR(INDEX(FinancialInputs!$168:$200,MATCH($H90, FinancialInputs!$E$168:$E$200,0),MATCH(AK$3-$G90+1,FinancialInputs!$168:$168,0)),0)*$J90</f>
        <v>0</v>
      </c>
      <c r="AL90" s="173">
        <f>IFERROR(INDEX(FinancialInputs!$168:$200,MATCH($H90, FinancialInputs!$E$168:$E$200,0),MATCH(AL$3-$G90+1,FinancialInputs!$168:$168,0)),0)*$J90</f>
        <v>0</v>
      </c>
      <c r="AM90" s="173">
        <f>IFERROR(INDEX(FinancialInputs!$168:$200,MATCH($H90, FinancialInputs!$E$168:$E$200,0),MATCH(AM$3-$G90+1,FinancialInputs!$168:$168,0)),0)*$J90</f>
        <v>0</v>
      </c>
      <c r="AN90" s="173">
        <f>IFERROR(INDEX(FinancialInputs!$168:$200,MATCH($H90, FinancialInputs!$E$168:$E$200,0),MATCH(AN$3-$G90+1,FinancialInputs!$168:$168,0)),0)*$J90</f>
        <v>0</v>
      </c>
      <c r="AO90" s="173">
        <f>IFERROR(INDEX(FinancialInputs!$168:$200,MATCH($H90, FinancialInputs!$E$168:$E$200,0),MATCH(AO$3-$G90+1,FinancialInputs!$168:$168,0)),0)*$J90</f>
        <v>0</v>
      </c>
      <c r="AP90" s="173">
        <f>IFERROR(INDEX(FinancialInputs!$168:$200,MATCH($H90, FinancialInputs!$E$168:$E$200,0),MATCH(AP$3-$G90+1,FinancialInputs!$168:$168,0)),0)*$J90</f>
        <v>0</v>
      </c>
      <c r="AQ90" s="173">
        <f>IFERROR(INDEX(FinancialInputs!$168:$200,MATCH($H90, FinancialInputs!$E$168:$E$200,0),MATCH(AQ$3-$G90+1,FinancialInputs!$168:$168,0)),0)*$J90</f>
        <v>0</v>
      </c>
      <c r="AR90" s="173">
        <f>IFERROR(INDEX(FinancialInputs!$168:$200,MATCH($H90, FinancialInputs!$E$168:$E$200,0),MATCH(AR$3-$G90+1,FinancialInputs!$168:$168,0)),0)*$J90</f>
        <v>0</v>
      </c>
      <c r="AS90" s="173">
        <f>IFERROR(INDEX(FinancialInputs!$168:$200,MATCH($H90, FinancialInputs!$E$168:$E$200,0),MATCH(AS$3-$G90+1,FinancialInputs!$168:$168,0)),0)*$J90</f>
        <v>0</v>
      </c>
      <c r="AT90" s="173">
        <f>IFERROR(INDEX(FinancialInputs!$168:$200,MATCH($H90, FinancialInputs!$E$168:$E$200,0),MATCH(AT$3-$G90+1,FinancialInputs!$168:$168,0)),0)*$J90</f>
        <v>0</v>
      </c>
      <c r="AU90" s="173">
        <f>IFERROR(INDEX(FinancialInputs!$168:$200,MATCH($H90, FinancialInputs!$E$168:$E$200,0),MATCH(AU$3-$G90+1,FinancialInputs!$168:$168,0)),0)*$J90</f>
        <v>0</v>
      </c>
      <c r="AV90" s="173">
        <f>IFERROR(INDEX(FinancialInputs!$168:$200,MATCH($H90, FinancialInputs!$E$168:$E$200,0),MATCH(AV$3-$G90+1,FinancialInputs!$168:$168,0)),0)*$J90</f>
        <v>0</v>
      </c>
      <c r="AW90" s="173">
        <f>IFERROR(INDEX(FinancialInputs!$168:$200,MATCH($H90, FinancialInputs!$E$168:$E$200,0),MATCH(AW$3-$G90+1,FinancialInputs!$168:$168,0)),0)*$J90</f>
        <v>0</v>
      </c>
      <c r="AX90" s="173">
        <f>IFERROR(INDEX(FinancialInputs!$168:$200,MATCH($H90, FinancialInputs!$E$168:$E$200,0),MATCH(AX$3-$G90+1,FinancialInputs!$168:$168,0)),0)*$J90</f>
        <v>0</v>
      </c>
      <c r="AY90" s="173">
        <f>IFERROR(INDEX(FinancialInputs!$168:$200,MATCH($H90, FinancialInputs!$E$168:$E$200,0),MATCH(AY$3-$G90+1,FinancialInputs!$168:$168,0)),0)*$J90</f>
        <v>0</v>
      </c>
      <c r="AZ90" s="173">
        <f>IFERROR(INDEX(FinancialInputs!$168:$200,MATCH($H90, FinancialInputs!$E$168:$E$200,0),MATCH(AZ$3-$G90+1,FinancialInputs!$168:$168,0)),0)*$J90</f>
        <v>0</v>
      </c>
      <c r="BA90" s="173">
        <f>IFERROR(INDEX(FinancialInputs!$168:$200,MATCH($H90, FinancialInputs!$E$168:$E$200,0),MATCH(BA$3-$G90+1,FinancialInputs!$168:$168,0)),0)*$J90</f>
        <v>0</v>
      </c>
      <c r="BB90" s="173">
        <f>IFERROR(INDEX(FinancialInputs!$168:$200,MATCH($H90, FinancialInputs!$E$168:$E$200,0),MATCH(BB$3-$G90+1,FinancialInputs!$168:$168,0)),0)*$J90</f>
        <v>0</v>
      </c>
      <c r="BC90" s="173">
        <f>IFERROR(INDEX(FinancialInputs!$168:$200,MATCH($H90, FinancialInputs!$E$168:$E$200,0),MATCH(BC$3-$G90+1,FinancialInputs!$168:$168,0)),0)*$J90</f>
        <v>0</v>
      </c>
      <c r="BD90" s="173">
        <f>IFERROR(INDEX(FinancialInputs!$168:$200,MATCH($H90, FinancialInputs!$E$168:$E$200,0),MATCH(BD$3-$G90+1,FinancialInputs!$168:$168,0)),0)*$J90</f>
        <v>0</v>
      </c>
      <c r="BE90" s="173">
        <f>IFERROR(INDEX(FinancialInputs!$168:$200,MATCH($H90, FinancialInputs!$E$168:$E$200,0),MATCH(BE$3-$G90+1,FinancialInputs!$168:$168,0)),0)*$J90</f>
        <v>0</v>
      </c>
      <c r="BF90" s="173">
        <f>IFERROR(INDEX(FinancialInputs!$168:$200,MATCH($H90, FinancialInputs!$E$168:$E$200,0),MATCH(BF$3-$G90+1,FinancialInputs!$168:$168,0)),0)*$J90</f>
        <v>0</v>
      </c>
      <c r="BG90" s="173">
        <f>IFERROR(INDEX(FinancialInputs!$168:$200,MATCH($H90, FinancialInputs!$E$168:$E$200,0),MATCH(BG$3-$G90+1,FinancialInputs!$168:$168,0)),0)*$J90</f>
        <v>0</v>
      </c>
      <c r="BH90" s="173">
        <f>IFERROR(INDEX(FinancialInputs!$168:$200,MATCH($H90, FinancialInputs!$E$168:$E$200,0),MATCH(BH$3-$G90+1,FinancialInputs!$168:$168,0)),0)*$J90</f>
        <v>0</v>
      </c>
      <c r="BI90" s="173">
        <f>IFERROR(INDEX(FinancialInputs!$168:$200,MATCH($H90, FinancialInputs!$E$168:$E$200,0),MATCH(BI$3-$G90+1,FinancialInputs!$168:$168,0)),0)*$J90</f>
        <v>0</v>
      </c>
      <c r="BJ90" s="173">
        <f>IFERROR(INDEX(FinancialInputs!$168:$200,MATCH($H90, FinancialInputs!$E$168:$E$200,0),MATCH(BJ$3-$G90+1,FinancialInputs!$168:$168,0)),0)*$J90</f>
        <v>0</v>
      </c>
      <c r="BK90" s="173">
        <f>IFERROR(INDEX(FinancialInputs!$168:$200,MATCH($H90, FinancialInputs!$E$168:$E$200,0),MATCH(BK$3-$G90+1,FinancialInputs!$168:$168,0)),0)*$J90</f>
        <v>0</v>
      </c>
      <c r="BL90" s="173">
        <f>IFERROR(INDEX(FinancialInputs!$168:$200,MATCH($H90, FinancialInputs!$E$168:$E$200,0),MATCH(BL$3-$G90+1,FinancialInputs!$168:$168,0)),0)*$J90</f>
        <v>0</v>
      </c>
      <c r="BM90" s="173">
        <f>IFERROR(INDEX(FinancialInputs!$168:$200,MATCH($H90, FinancialInputs!$E$168:$E$200,0),MATCH(BM$3-$G90+1,FinancialInputs!$168:$168,0)),0)*$J90</f>
        <v>0</v>
      </c>
      <c r="BN90" s="173">
        <f>IFERROR(INDEX(FinancialInputs!$168:$200,MATCH($H90, FinancialInputs!$E$168:$E$200,0),MATCH(BN$3-$G90+1,FinancialInputs!$168:$168,0)),0)*$J90</f>
        <v>0</v>
      </c>
      <c r="BO90" s="173">
        <f>IFERROR(INDEX(FinancialInputs!$168:$200,MATCH($H90, FinancialInputs!$E$168:$E$200,0),MATCH(BO$3-$G90+1,FinancialInputs!$168:$168,0)),0)*$J90</f>
        <v>0</v>
      </c>
      <c r="BP90" s="173">
        <f>IFERROR(INDEX(FinancialInputs!$168:$200,MATCH($H90, FinancialInputs!$E$168:$E$200,0),MATCH(BP$3-$G90+1,FinancialInputs!$168:$168,0)),0)*$J90</f>
        <v>0</v>
      </c>
      <c r="BQ90" s="173">
        <f>IFERROR(INDEX(FinancialInputs!$168:$200,MATCH($H90, FinancialInputs!$E$168:$E$200,0),MATCH(BQ$3-$G90+1,FinancialInputs!$168:$168,0)),0)*$J90</f>
        <v>0</v>
      </c>
      <c r="BR90" s="173">
        <f>IFERROR(INDEX(FinancialInputs!$168:$200,MATCH($H90, FinancialInputs!$E$168:$E$200,0),MATCH(BR$3-$G90+1,FinancialInputs!$168:$168,0)),0)*$J90</f>
        <v>0</v>
      </c>
      <c r="BS90" s="173">
        <f>IFERROR(INDEX(FinancialInputs!$168:$200,MATCH($H90, FinancialInputs!$E$168:$E$200,0),MATCH(BS$3-$G90+1,FinancialInputs!$168:$168,0)),0)*$J90</f>
        <v>0</v>
      </c>
      <c r="BT90" s="173">
        <f>IFERROR(INDEX(FinancialInputs!$168:$200,MATCH($H90, FinancialInputs!$E$168:$E$200,0),MATCH(BT$3-$G90+1,FinancialInputs!$168:$168,0)),0)*$J90</f>
        <v>0</v>
      </c>
      <c r="BU90" s="173">
        <f>IFERROR(INDEX(FinancialInputs!$168:$200,MATCH($H90, FinancialInputs!$E$168:$E$200,0),MATCH(BU$3-$G90+1,FinancialInputs!$168:$168,0)),0)*$J90</f>
        <v>0</v>
      </c>
      <c r="BV90" s="173">
        <f>IFERROR(INDEX(FinancialInputs!$168:$200,MATCH($H90, FinancialInputs!$E$168:$E$200,0),MATCH(BV$3-$G90+1,FinancialInputs!$168:$168,0)),0)*$J90</f>
        <v>0</v>
      </c>
      <c r="BW90" s="173">
        <f>IFERROR(INDEX(FinancialInputs!$168:$200,MATCH($H90, FinancialInputs!$E$168:$E$200,0),MATCH(BW$3-$G90+1,FinancialInputs!$168:$168,0)),0)*$J90</f>
        <v>0</v>
      </c>
      <c r="BX90" s="173">
        <f>IFERROR(INDEX(FinancialInputs!$168:$200,MATCH($H90, FinancialInputs!$E$168:$E$200,0),MATCH(BX$3-$G90+1,FinancialInputs!$168:$168,0)),0)*$J90</f>
        <v>0</v>
      </c>
      <c r="BY90" s="173">
        <f>IFERROR(INDEX(FinancialInputs!$168:$200,MATCH($H90, FinancialInputs!$E$168:$E$200,0),MATCH(BY$3-$G90+1,FinancialInputs!$168:$168,0)),0)*$J90</f>
        <v>0</v>
      </c>
      <c r="BZ90" s="173">
        <f>IFERROR(INDEX(FinancialInputs!$168:$200,MATCH($H90, FinancialInputs!$E$168:$E$200,0),MATCH(BZ$3-$G90+1,FinancialInputs!$168:$168,0)),0)*$J90</f>
        <v>0</v>
      </c>
      <c r="CA90" s="173">
        <f>IFERROR(INDEX(FinancialInputs!$168:$200,MATCH($H90, FinancialInputs!$E$168:$E$200,0),MATCH(CA$3-$G90+1,FinancialInputs!$168:$168,0)),0)*$J90</f>
        <v>0</v>
      </c>
      <c r="CB90" s="173">
        <f>IFERROR(INDEX(FinancialInputs!$168:$200,MATCH($H90, FinancialInputs!$E$168:$E$200,0),MATCH(CB$3-$G90+1,FinancialInputs!$168:$168,0)),0)*$J90</f>
        <v>0</v>
      </c>
      <c r="CC90" s="173">
        <f>IFERROR(INDEX(FinancialInputs!$168:$200,MATCH($H90, FinancialInputs!$E$168:$E$200,0),MATCH(CC$3-$G90+1,FinancialInputs!$168:$168,0)),0)*$J90</f>
        <v>0</v>
      </c>
      <c r="CD90" s="173">
        <f>IFERROR(INDEX(FinancialInputs!$168:$200,MATCH($H90, FinancialInputs!$E$168:$E$200,0),MATCH(CD$3-$G90+1,FinancialInputs!$168:$168,0)),0)*$J90</f>
        <v>0</v>
      </c>
      <c r="CE90" s="173">
        <f>IFERROR(INDEX(FinancialInputs!$168:$200,MATCH($H90, FinancialInputs!$E$168:$E$200,0),MATCH(CE$3-$G90+1,FinancialInputs!$168:$168,0)),0)*$J90</f>
        <v>0</v>
      </c>
      <c r="CF90" s="173">
        <f>IFERROR(INDEX(FinancialInputs!$168:$200,MATCH($H90, FinancialInputs!$E$168:$E$200,0),MATCH(CF$3-$G90+1,FinancialInputs!$168:$168,0)),0)*$J90</f>
        <v>0</v>
      </c>
      <c r="CG90" s="173">
        <f>IFERROR(INDEX(FinancialInputs!$168:$200,MATCH($H90, FinancialInputs!$E$168:$E$200,0),MATCH(CG$3-$G90+1,FinancialInputs!$168:$168,0)),0)*$J90</f>
        <v>0</v>
      </c>
      <c r="CH90" s="173">
        <f>IFERROR(INDEX(FinancialInputs!$168:$200,MATCH($H90, FinancialInputs!$E$168:$E$200,0),MATCH(CH$3-$G90+1,FinancialInputs!$168:$168,0)),0)*$J90</f>
        <v>0</v>
      </c>
      <c r="CI90" s="173">
        <f>IFERROR(INDEX(FinancialInputs!$168:$200,MATCH($H90, FinancialInputs!$E$168:$E$200,0),MATCH(CI$3-$G90+1,FinancialInputs!$168:$168,0)),0)*$J90</f>
        <v>0</v>
      </c>
      <c r="CJ90" s="173">
        <f>IFERROR(INDEX(FinancialInputs!$168:$200,MATCH($H90, FinancialInputs!$E$168:$E$200,0),MATCH(CJ$3-$G90+1,FinancialInputs!$168:$168,0)),0)*$J90</f>
        <v>0</v>
      </c>
      <c r="CK90" s="173">
        <f>IFERROR(INDEX(FinancialInputs!$168:$200,MATCH($H90, FinancialInputs!$E$168:$E$200,0),MATCH(CK$3-$G90+1,FinancialInputs!$168:$168,0)),0)*$J90</f>
        <v>0</v>
      </c>
      <c r="CL90" s="173">
        <f>IFERROR(INDEX(FinancialInputs!$168:$200,MATCH($H90, FinancialInputs!$E$168:$E$200,0),MATCH(CL$3-$G90+1,FinancialInputs!$168:$168,0)),0)*$J90</f>
        <v>0</v>
      </c>
      <c r="CM90" s="173">
        <f>IFERROR(INDEX(FinancialInputs!$168:$200,MATCH($H90, FinancialInputs!$E$168:$E$200,0),MATCH(CM$3-$G90+1,FinancialInputs!$168:$168,0)),0)*$J90</f>
        <v>0</v>
      </c>
      <c r="CN90" s="173">
        <f>IFERROR(INDEX(FinancialInputs!$168:$200,MATCH($H90, FinancialInputs!$E$168:$E$200,0),MATCH(CN$3-$G90+1,FinancialInputs!$168:$168,0)),0)*$J90</f>
        <v>0</v>
      </c>
      <c r="CO90" s="173">
        <f>IFERROR(INDEX(FinancialInputs!$168:$200,MATCH($H90, FinancialInputs!$E$168:$E$200,0),MATCH(CO$3-$G90+1,FinancialInputs!$168:$168,0)),0)*$J90</f>
        <v>0</v>
      </c>
      <c r="CP90" s="173">
        <f>IFERROR(INDEX(FinancialInputs!$168:$200,MATCH($H90, FinancialInputs!$E$168:$E$200,0),MATCH(CP$3-$G90+1,FinancialInputs!$168:$168,0)),0)*$J90</f>
        <v>0</v>
      </c>
      <c r="CQ90" s="173">
        <f>IFERROR(INDEX(FinancialInputs!$168:$200,MATCH($H90, FinancialInputs!$E$168:$E$200,0),MATCH(CQ$3-$G90+1,FinancialInputs!$168:$168,0)),0)*$J90</f>
        <v>0</v>
      </c>
      <c r="CR90" s="173">
        <f>IFERROR(INDEX(FinancialInputs!$168:$200,MATCH($H90, FinancialInputs!$E$168:$E$200,0),MATCH(CR$3-$G90+1,FinancialInputs!$168:$168,0)),0)*$J90</f>
        <v>0</v>
      </c>
      <c r="CS90" s="173">
        <f>IFERROR(INDEX(FinancialInputs!$168:$200,MATCH($H90, FinancialInputs!$E$168:$E$200,0),MATCH(CS$3-$G90+1,FinancialInputs!$168:$168,0)),0)*$J90</f>
        <v>0</v>
      </c>
      <c r="CT90" s="173">
        <f>IFERROR(INDEX(FinancialInputs!$168:$200,MATCH($H90, FinancialInputs!$E$168:$E$200,0),MATCH(CT$3-$G90+1,FinancialInputs!$168:$168,0)),0)*$J90</f>
        <v>0</v>
      </c>
      <c r="CU90" s="173">
        <f>IFERROR(INDEX(FinancialInputs!$168:$200,MATCH($H90, FinancialInputs!$E$168:$E$200,0),MATCH(CU$3-$G90+1,FinancialInputs!$168:$168,0)),0)*$J90</f>
        <v>0</v>
      </c>
      <c r="CV90" s="173">
        <f>IFERROR(INDEX(FinancialInputs!$168:$200,MATCH($H90, FinancialInputs!$E$168:$E$200,0),MATCH(CV$3-$G90+1,FinancialInputs!$168:$168,0)),0)*$J90</f>
        <v>0</v>
      </c>
      <c r="CW90" s="135" t="b">
        <f t="shared" si="12"/>
        <v>1</v>
      </c>
      <c r="CX90" s="24"/>
      <c r="CY90" s="24"/>
      <c r="CZ90" s="24"/>
    </row>
    <row r="91" spans="2:104">
      <c r="B91" s="24"/>
      <c r="C91" s="24"/>
      <c r="D91" s="24"/>
      <c r="E91" s="1" t="s">
        <v>547</v>
      </c>
      <c r="F91" s="24"/>
      <c r="G91" s="99" t="e">
        <f t="shared" si="13"/>
        <v>#N/A</v>
      </c>
      <c r="H91" s="1" t="e">
        <f>IF((YEAR(Scenarios!$J$41)+1)&lt;G91,"","SLN"&amp;MIN(YEAR(Scenarios!$J$41)-G91+2,15))</f>
        <v>#NUM!</v>
      </c>
      <c r="I91" s="24"/>
      <c r="J91" s="416" cm="1">
        <f t="array" ref="J91">IFERROR(INDEX(Capitalisation!$192:$192,,MATCH(G91,Expenditure!$3:$3,0)),0)</f>
        <v>0</v>
      </c>
      <c r="K91" s="33"/>
      <c r="L91" s="173">
        <f>IFERROR(INDEX(FinancialInputs!$168:$200,MATCH($H91, FinancialInputs!$E$168:$E$200,0),MATCH(L$3-$G91+1,FinancialInputs!$168:$168,0)),0)*$J91</f>
        <v>0</v>
      </c>
      <c r="M91" s="173">
        <f>IFERROR(INDEX(FinancialInputs!$168:$200,MATCH($H91, FinancialInputs!$E$168:$E$200,0),MATCH(M$3-$G91+1,FinancialInputs!$168:$168,0)),0)*$J91</f>
        <v>0</v>
      </c>
      <c r="N91" s="173">
        <f>IFERROR(INDEX(FinancialInputs!$168:$200,MATCH($H91, FinancialInputs!$E$168:$E$200,0),MATCH(N$3-$G91+1,FinancialInputs!$168:$168,0)),0)*$J91</f>
        <v>0</v>
      </c>
      <c r="O91" s="173">
        <f>IFERROR(INDEX(FinancialInputs!$168:$200,MATCH($H91, FinancialInputs!$E$168:$E$200,0),MATCH(O$3-$G91+1,FinancialInputs!$168:$168,0)),0)*$J91</f>
        <v>0</v>
      </c>
      <c r="P91" s="173">
        <f>IFERROR(INDEX(FinancialInputs!$168:$200,MATCH($H91, FinancialInputs!$E$168:$E$200,0),MATCH(P$3-$G91+1,FinancialInputs!$168:$168,0)),0)*$J91</f>
        <v>0</v>
      </c>
      <c r="Q91" s="173">
        <f>IFERROR(INDEX(FinancialInputs!$168:$200,MATCH($H91, FinancialInputs!$E$168:$E$200,0),MATCH(Q$3-$G91+1,FinancialInputs!$168:$168,0)),0)*$J91</f>
        <v>0</v>
      </c>
      <c r="R91" s="173">
        <f>IFERROR(INDEX(FinancialInputs!$168:$200,MATCH($H91, FinancialInputs!$E$168:$E$200,0),MATCH(R$3-$G91+1,FinancialInputs!$168:$168,0)),0)*$J91</f>
        <v>0</v>
      </c>
      <c r="S91" s="173">
        <f>IFERROR(INDEX(FinancialInputs!$168:$200,MATCH($H91, FinancialInputs!$E$168:$E$200,0),MATCH(S$3-$G91+1,FinancialInputs!$168:$168,0)),0)*$J91</f>
        <v>0</v>
      </c>
      <c r="T91" s="173">
        <f>IFERROR(INDEX(FinancialInputs!$168:$200,MATCH($H91, FinancialInputs!$E$168:$E$200,0),MATCH(T$3-$G91+1,FinancialInputs!$168:$168,0)),0)*$J91</f>
        <v>0</v>
      </c>
      <c r="U91" s="173">
        <f>IFERROR(INDEX(FinancialInputs!$168:$200,MATCH($H91, FinancialInputs!$E$168:$E$200,0),MATCH(U$3-$G91+1,FinancialInputs!$168:$168,0)),0)*$J91</f>
        <v>0</v>
      </c>
      <c r="V91" s="173">
        <f>IFERROR(INDEX(FinancialInputs!$168:$200,MATCH($H91, FinancialInputs!$E$168:$E$200,0),MATCH(V$3-$G91+1,FinancialInputs!$168:$168,0)),0)*$J91</f>
        <v>0</v>
      </c>
      <c r="W91" s="173">
        <f>IFERROR(INDEX(FinancialInputs!$168:$200,MATCH($H91, FinancialInputs!$E$168:$E$200,0),MATCH(W$3-$G91+1,FinancialInputs!$168:$168,0)),0)*$J91</f>
        <v>0</v>
      </c>
      <c r="X91" s="173">
        <f>IFERROR(INDEX(FinancialInputs!$168:$200,MATCH($H91, FinancialInputs!$E$168:$E$200,0),MATCH(X$3-$G91+1,FinancialInputs!$168:$168,0)),0)*$J91</f>
        <v>0</v>
      </c>
      <c r="Y91" s="173">
        <f>IFERROR(INDEX(FinancialInputs!$168:$200,MATCH($H91, FinancialInputs!$E$168:$E$200,0),MATCH(Y$3-$G91+1,FinancialInputs!$168:$168,0)),0)*$J91</f>
        <v>0</v>
      </c>
      <c r="Z91" s="173">
        <f>IFERROR(INDEX(FinancialInputs!$168:$200,MATCH($H91, FinancialInputs!$E$168:$E$200,0),MATCH(Z$3-$G91+1,FinancialInputs!$168:$168,0)),0)*$J91</f>
        <v>0</v>
      </c>
      <c r="AA91" s="173">
        <f>IFERROR(INDEX(FinancialInputs!$168:$200,MATCH($H91, FinancialInputs!$E$168:$E$200,0),MATCH(AA$3-$G91+1,FinancialInputs!$168:$168,0)),0)*$J91</f>
        <v>0</v>
      </c>
      <c r="AB91" s="173">
        <f>IFERROR(INDEX(FinancialInputs!$168:$200,MATCH($H91, FinancialInputs!$E$168:$E$200,0),MATCH(AB$3-$G91+1,FinancialInputs!$168:$168,0)),0)*$J91</f>
        <v>0</v>
      </c>
      <c r="AC91" s="173">
        <f>IFERROR(INDEX(FinancialInputs!$168:$200,MATCH($H91, FinancialInputs!$E$168:$E$200,0),MATCH(AC$3-$G91+1,FinancialInputs!$168:$168,0)),0)*$J91</f>
        <v>0</v>
      </c>
      <c r="AD91" s="173">
        <f>IFERROR(INDEX(FinancialInputs!$168:$200,MATCH($H91, FinancialInputs!$E$168:$E$200,0),MATCH(AD$3-$G91+1,FinancialInputs!$168:$168,0)),0)*$J91</f>
        <v>0</v>
      </c>
      <c r="AE91" s="173">
        <f>IFERROR(INDEX(FinancialInputs!$168:$200,MATCH($H91, FinancialInputs!$E$168:$E$200,0),MATCH(AE$3-$G91+1,FinancialInputs!$168:$168,0)),0)*$J91</f>
        <v>0</v>
      </c>
      <c r="AF91" s="173">
        <f>IFERROR(INDEX(FinancialInputs!$168:$200,MATCH($H91, FinancialInputs!$E$168:$E$200,0),MATCH(AF$3-$G91+1,FinancialInputs!$168:$168,0)),0)*$J91</f>
        <v>0</v>
      </c>
      <c r="AG91" s="173">
        <f>IFERROR(INDEX(FinancialInputs!$168:$200,MATCH($H91, FinancialInputs!$E$168:$E$200,0),MATCH(AG$3-$G91+1,FinancialInputs!$168:$168,0)),0)*$J91</f>
        <v>0</v>
      </c>
      <c r="AH91" s="173">
        <f>IFERROR(INDEX(FinancialInputs!$168:$200,MATCH($H91, FinancialInputs!$E$168:$E$200,0),MATCH(AH$3-$G91+1,FinancialInputs!$168:$168,0)),0)*$J91</f>
        <v>0</v>
      </c>
      <c r="AI91" s="173">
        <f>IFERROR(INDEX(FinancialInputs!$168:$200,MATCH($H91, FinancialInputs!$E$168:$E$200,0),MATCH(AI$3-$G91+1,FinancialInputs!$168:$168,0)),0)*$J91</f>
        <v>0</v>
      </c>
      <c r="AJ91" s="173">
        <f>IFERROR(INDEX(FinancialInputs!$168:$200,MATCH($H91, FinancialInputs!$E$168:$E$200,0),MATCH(AJ$3-$G91+1,FinancialInputs!$168:$168,0)),0)*$J91</f>
        <v>0</v>
      </c>
      <c r="AK91" s="173">
        <f>IFERROR(INDEX(FinancialInputs!$168:$200,MATCH($H91, FinancialInputs!$E$168:$E$200,0),MATCH(AK$3-$G91+1,FinancialInputs!$168:$168,0)),0)*$J91</f>
        <v>0</v>
      </c>
      <c r="AL91" s="173">
        <f>IFERROR(INDEX(FinancialInputs!$168:$200,MATCH($H91, FinancialInputs!$E$168:$E$200,0),MATCH(AL$3-$G91+1,FinancialInputs!$168:$168,0)),0)*$J91</f>
        <v>0</v>
      </c>
      <c r="AM91" s="173">
        <f>IFERROR(INDEX(FinancialInputs!$168:$200,MATCH($H91, FinancialInputs!$E$168:$E$200,0),MATCH(AM$3-$G91+1,FinancialInputs!$168:$168,0)),0)*$J91</f>
        <v>0</v>
      </c>
      <c r="AN91" s="173">
        <f>IFERROR(INDEX(FinancialInputs!$168:$200,MATCH($H91, FinancialInputs!$E$168:$E$200,0),MATCH(AN$3-$G91+1,FinancialInputs!$168:$168,0)),0)*$J91</f>
        <v>0</v>
      </c>
      <c r="AO91" s="173">
        <f>IFERROR(INDEX(FinancialInputs!$168:$200,MATCH($H91, FinancialInputs!$E$168:$E$200,0),MATCH(AO$3-$G91+1,FinancialInputs!$168:$168,0)),0)*$J91</f>
        <v>0</v>
      </c>
      <c r="AP91" s="173">
        <f>IFERROR(INDEX(FinancialInputs!$168:$200,MATCH($H91, FinancialInputs!$E$168:$E$200,0),MATCH(AP$3-$G91+1,FinancialInputs!$168:$168,0)),0)*$J91</f>
        <v>0</v>
      </c>
      <c r="AQ91" s="173">
        <f>IFERROR(INDEX(FinancialInputs!$168:$200,MATCH($H91, FinancialInputs!$E$168:$E$200,0),MATCH(AQ$3-$G91+1,FinancialInputs!$168:$168,0)),0)*$J91</f>
        <v>0</v>
      </c>
      <c r="AR91" s="173">
        <f>IFERROR(INDEX(FinancialInputs!$168:$200,MATCH($H91, FinancialInputs!$E$168:$E$200,0),MATCH(AR$3-$G91+1,FinancialInputs!$168:$168,0)),0)*$J91</f>
        <v>0</v>
      </c>
      <c r="AS91" s="173">
        <f>IFERROR(INDEX(FinancialInputs!$168:$200,MATCH($H91, FinancialInputs!$E$168:$E$200,0),MATCH(AS$3-$G91+1,FinancialInputs!$168:$168,0)),0)*$J91</f>
        <v>0</v>
      </c>
      <c r="AT91" s="173">
        <f>IFERROR(INDEX(FinancialInputs!$168:$200,MATCH($H91, FinancialInputs!$E$168:$E$200,0),MATCH(AT$3-$G91+1,FinancialInputs!$168:$168,0)),0)*$J91</f>
        <v>0</v>
      </c>
      <c r="AU91" s="173">
        <f>IFERROR(INDEX(FinancialInputs!$168:$200,MATCH($H91, FinancialInputs!$E$168:$E$200,0),MATCH(AU$3-$G91+1,FinancialInputs!$168:$168,0)),0)*$J91</f>
        <v>0</v>
      </c>
      <c r="AV91" s="173">
        <f>IFERROR(INDEX(FinancialInputs!$168:$200,MATCH($H91, FinancialInputs!$E$168:$E$200,0),MATCH(AV$3-$G91+1,FinancialInputs!$168:$168,0)),0)*$J91</f>
        <v>0</v>
      </c>
      <c r="AW91" s="173">
        <f>IFERROR(INDEX(FinancialInputs!$168:$200,MATCH($H91, FinancialInputs!$E$168:$E$200,0),MATCH(AW$3-$G91+1,FinancialInputs!$168:$168,0)),0)*$J91</f>
        <v>0</v>
      </c>
      <c r="AX91" s="173">
        <f>IFERROR(INDEX(FinancialInputs!$168:$200,MATCH($H91, FinancialInputs!$E$168:$E$200,0),MATCH(AX$3-$G91+1,FinancialInputs!$168:$168,0)),0)*$J91</f>
        <v>0</v>
      </c>
      <c r="AY91" s="173">
        <f>IFERROR(INDEX(FinancialInputs!$168:$200,MATCH($H91, FinancialInputs!$E$168:$E$200,0),MATCH(AY$3-$G91+1,FinancialInputs!$168:$168,0)),0)*$J91</f>
        <v>0</v>
      </c>
      <c r="AZ91" s="173">
        <f>IFERROR(INDEX(FinancialInputs!$168:$200,MATCH($H91, FinancialInputs!$E$168:$E$200,0),MATCH(AZ$3-$G91+1,FinancialInputs!$168:$168,0)),0)*$J91</f>
        <v>0</v>
      </c>
      <c r="BA91" s="173">
        <f>IFERROR(INDEX(FinancialInputs!$168:$200,MATCH($H91, FinancialInputs!$E$168:$E$200,0),MATCH(BA$3-$G91+1,FinancialInputs!$168:$168,0)),0)*$J91</f>
        <v>0</v>
      </c>
      <c r="BB91" s="173">
        <f>IFERROR(INDEX(FinancialInputs!$168:$200,MATCH($H91, FinancialInputs!$E$168:$E$200,0),MATCH(BB$3-$G91+1,FinancialInputs!$168:$168,0)),0)*$J91</f>
        <v>0</v>
      </c>
      <c r="BC91" s="173">
        <f>IFERROR(INDEX(FinancialInputs!$168:$200,MATCH($H91, FinancialInputs!$E$168:$E$200,0),MATCH(BC$3-$G91+1,FinancialInputs!$168:$168,0)),0)*$J91</f>
        <v>0</v>
      </c>
      <c r="BD91" s="173">
        <f>IFERROR(INDEX(FinancialInputs!$168:$200,MATCH($H91, FinancialInputs!$E$168:$E$200,0),MATCH(BD$3-$G91+1,FinancialInputs!$168:$168,0)),0)*$J91</f>
        <v>0</v>
      </c>
      <c r="BE91" s="173">
        <f>IFERROR(INDEX(FinancialInputs!$168:$200,MATCH($H91, FinancialInputs!$E$168:$E$200,0),MATCH(BE$3-$G91+1,FinancialInputs!$168:$168,0)),0)*$J91</f>
        <v>0</v>
      </c>
      <c r="BF91" s="173">
        <f>IFERROR(INDEX(FinancialInputs!$168:$200,MATCH($H91, FinancialInputs!$E$168:$E$200,0),MATCH(BF$3-$G91+1,FinancialInputs!$168:$168,0)),0)*$J91</f>
        <v>0</v>
      </c>
      <c r="BG91" s="173">
        <f>IFERROR(INDEX(FinancialInputs!$168:$200,MATCH($H91, FinancialInputs!$E$168:$E$200,0),MATCH(BG$3-$G91+1,FinancialInputs!$168:$168,0)),0)*$J91</f>
        <v>0</v>
      </c>
      <c r="BH91" s="173">
        <f>IFERROR(INDEX(FinancialInputs!$168:$200,MATCH($H91, FinancialInputs!$E$168:$E$200,0),MATCH(BH$3-$G91+1,FinancialInputs!$168:$168,0)),0)*$J91</f>
        <v>0</v>
      </c>
      <c r="BI91" s="173">
        <f>IFERROR(INDEX(FinancialInputs!$168:$200,MATCH($H91, FinancialInputs!$E$168:$E$200,0),MATCH(BI$3-$G91+1,FinancialInputs!$168:$168,0)),0)*$J91</f>
        <v>0</v>
      </c>
      <c r="BJ91" s="173">
        <f>IFERROR(INDEX(FinancialInputs!$168:$200,MATCH($H91, FinancialInputs!$E$168:$E$200,0),MATCH(BJ$3-$G91+1,FinancialInputs!$168:$168,0)),0)*$J91</f>
        <v>0</v>
      </c>
      <c r="BK91" s="173">
        <f>IFERROR(INDEX(FinancialInputs!$168:$200,MATCH($H91, FinancialInputs!$E$168:$E$200,0),MATCH(BK$3-$G91+1,FinancialInputs!$168:$168,0)),0)*$J91</f>
        <v>0</v>
      </c>
      <c r="BL91" s="173">
        <f>IFERROR(INDEX(FinancialInputs!$168:$200,MATCH($H91, FinancialInputs!$E$168:$E$200,0),MATCH(BL$3-$G91+1,FinancialInputs!$168:$168,0)),0)*$J91</f>
        <v>0</v>
      </c>
      <c r="BM91" s="173">
        <f>IFERROR(INDEX(FinancialInputs!$168:$200,MATCH($H91, FinancialInputs!$E$168:$E$200,0),MATCH(BM$3-$G91+1,FinancialInputs!$168:$168,0)),0)*$J91</f>
        <v>0</v>
      </c>
      <c r="BN91" s="173">
        <f>IFERROR(INDEX(FinancialInputs!$168:$200,MATCH($H91, FinancialInputs!$E$168:$E$200,0),MATCH(BN$3-$G91+1,FinancialInputs!$168:$168,0)),0)*$J91</f>
        <v>0</v>
      </c>
      <c r="BO91" s="173">
        <f>IFERROR(INDEX(FinancialInputs!$168:$200,MATCH($H91, FinancialInputs!$E$168:$E$200,0),MATCH(BO$3-$G91+1,FinancialInputs!$168:$168,0)),0)*$J91</f>
        <v>0</v>
      </c>
      <c r="BP91" s="173">
        <f>IFERROR(INDEX(FinancialInputs!$168:$200,MATCH($H91, FinancialInputs!$E$168:$E$200,0),MATCH(BP$3-$G91+1,FinancialInputs!$168:$168,0)),0)*$J91</f>
        <v>0</v>
      </c>
      <c r="BQ91" s="173">
        <f>IFERROR(INDEX(FinancialInputs!$168:$200,MATCH($H91, FinancialInputs!$E$168:$E$200,0),MATCH(BQ$3-$G91+1,FinancialInputs!$168:$168,0)),0)*$J91</f>
        <v>0</v>
      </c>
      <c r="BR91" s="173">
        <f>IFERROR(INDEX(FinancialInputs!$168:$200,MATCH($H91, FinancialInputs!$E$168:$E$200,0),MATCH(BR$3-$G91+1,FinancialInputs!$168:$168,0)),0)*$J91</f>
        <v>0</v>
      </c>
      <c r="BS91" s="173">
        <f>IFERROR(INDEX(FinancialInputs!$168:$200,MATCH($H91, FinancialInputs!$E$168:$E$200,0),MATCH(BS$3-$G91+1,FinancialInputs!$168:$168,0)),0)*$J91</f>
        <v>0</v>
      </c>
      <c r="BT91" s="173">
        <f>IFERROR(INDEX(FinancialInputs!$168:$200,MATCH($H91, FinancialInputs!$E$168:$E$200,0),MATCH(BT$3-$G91+1,FinancialInputs!$168:$168,0)),0)*$J91</f>
        <v>0</v>
      </c>
      <c r="BU91" s="173">
        <f>IFERROR(INDEX(FinancialInputs!$168:$200,MATCH($H91, FinancialInputs!$E$168:$E$200,0),MATCH(BU$3-$G91+1,FinancialInputs!$168:$168,0)),0)*$J91</f>
        <v>0</v>
      </c>
      <c r="BV91" s="173">
        <f>IFERROR(INDEX(FinancialInputs!$168:$200,MATCH($H91, FinancialInputs!$E$168:$E$200,0),MATCH(BV$3-$G91+1,FinancialInputs!$168:$168,0)),0)*$J91</f>
        <v>0</v>
      </c>
      <c r="BW91" s="173">
        <f>IFERROR(INDEX(FinancialInputs!$168:$200,MATCH($H91, FinancialInputs!$E$168:$E$200,0),MATCH(BW$3-$G91+1,FinancialInputs!$168:$168,0)),0)*$J91</f>
        <v>0</v>
      </c>
      <c r="BX91" s="173">
        <f>IFERROR(INDEX(FinancialInputs!$168:$200,MATCH($H91, FinancialInputs!$E$168:$E$200,0),MATCH(BX$3-$G91+1,FinancialInputs!$168:$168,0)),0)*$J91</f>
        <v>0</v>
      </c>
      <c r="BY91" s="173">
        <f>IFERROR(INDEX(FinancialInputs!$168:$200,MATCH($H91, FinancialInputs!$E$168:$E$200,0),MATCH(BY$3-$G91+1,FinancialInputs!$168:$168,0)),0)*$J91</f>
        <v>0</v>
      </c>
      <c r="BZ91" s="173">
        <f>IFERROR(INDEX(FinancialInputs!$168:$200,MATCH($H91, FinancialInputs!$E$168:$E$200,0),MATCH(BZ$3-$G91+1,FinancialInputs!$168:$168,0)),0)*$J91</f>
        <v>0</v>
      </c>
      <c r="CA91" s="173">
        <f>IFERROR(INDEX(FinancialInputs!$168:$200,MATCH($H91, FinancialInputs!$E$168:$E$200,0),MATCH(CA$3-$G91+1,FinancialInputs!$168:$168,0)),0)*$J91</f>
        <v>0</v>
      </c>
      <c r="CB91" s="173">
        <f>IFERROR(INDEX(FinancialInputs!$168:$200,MATCH($H91, FinancialInputs!$E$168:$E$200,0),MATCH(CB$3-$G91+1,FinancialInputs!$168:$168,0)),0)*$J91</f>
        <v>0</v>
      </c>
      <c r="CC91" s="173">
        <f>IFERROR(INDEX(FinancialInputs!$168:$200,MATCH($H91, FinancialInputs!$E$168:$E$200,0),MATCH(CC$3-$G91+1,FinancialInputs!$168:$168,0)),0)*$J91</f>
        <v>0</v>
      </c>
      <c r="CD91" s="173">
        <f>IFERROR(INDEX(FinancialInputs!$168:$200,MATCH($H91, FinancialInputs!$E$168:$E$200,0),MATCH(CD$3-$G91+1,FinancialInputs!$168:$168,0)),0)*$J91</f>
        <v>0</v>
      </c>
      <c r="CE91" s="173">
        <f>IFERROR(INDEX(FinancialInputs!$168:$200,MATCH($H91, FinancialInputs!$E$168:$E$200,0),MATCH(CE$3-$G91+1,FinancialInputs!$168:$168,0)),0)*$J91</f>
        <v>0</v>
      </c>
      <c r="CF91" s="173">
        <f>IFERROR(INDEX(FinancialInputs!$168:$200,MATCH($H91, FinancialInputs!$E$168:$E$200,0),MATCH(CF$3-$G91+1,FinancialInputs!$168:$168,0)),0)*$J91</f>
        <v>0</v>
      </c>
      <c r="CG91" s="173">
        <f>IFERROR(INDEX(FinancialInputs!$168:$200,MATCH($H91, FinancialInputs!$E$168:$E$200,0),MATCH(CG$3-$G91+1,FinancialInputs!$168:$168,0)),0)*$J91</f>
        <v>0</v>
      </c>
      <c r="CH91" s="173">
        <f>IFERROR(INDEX(FinancialInputs!$168:$200,MATCH($H91, FinancialInputs!$E$168:$E$200,0),MATCH(CH$3-$G91+1,FinancialInputs!$168:$168,0)),0)*$J91</f>
        <v>0</v>
      </c>
      <c r="CI91" s="173">
        <f>IFERROR(INDEX(FinancialInputs!$168:$200,MATCH($H91, FinancialInputs!$E$168:$E$200,0),MATCH(CI$3-$G91+1,FinancialInputs!$168:$168,0)),0)*$J91</f>
        <v>0</v>
      </c>
      <c r="CJ91" s="173">
        <f>IFERROR(INDEX(FinancialInputs!$168:$200,MATCH($H91, FinancialInputs!$E$168:$E$200,0),MATCH(CJ$3-$G91+1,FinancialInputs!$168:$168,0)),0)*$J91</f>
        <v>0</v>
      </c>
      <c r="CK91" s="173">
        <f>IFERROR(INDEX(FinancialInputs!$168:$200,MATCH($H91, FinancialInputs!$E$168:$E$200,0),MATCH(CK$3-$G91+1,FinancialInputs!$168:$168,0)),0)*$J91</f>
        <v>0</v>
      </c>
      <c r="CL91" s="173">
        <f>IFERROR(INDEX(FinancialInputs!$168:$200,MATCH($H91, FinancialInputs!$E$168:$E$200,0),MATCH(CL$3-$G91+1,FinancialInputs!$168:$168,0)),0)*$J91</f>
        <v>0</v>
      </c>
      <c r="CM91" s="173">
        <f>IFERROR(INDEX(FinancialInputs!$168:$200,MATCH($H91, FinancialInputs!$E$168:$E$200,0),MATCH(CM$3-$G91+1,FinancialInputs!$168:$168,0)),0)*$J91</f>
        <v>0</v>
      </c>
      <c r="CN91" s="173">
        <f>IFERROR(INDEX(FinancialInputs!$168:$200,MATCH($H91, FinancialInputs!$E$168:$E$200,0),MATCH(CN$3-$G91+1,FinancialInputs!$168:$168,0)),0)*$J91</f>
        <v>0</v>
      </c>
      <c r="CO91" s="173">
        <f>IFERROR(INDEX(FinancialInputs!$168:$200,MATCH($H91, FinancialInputs!$E$168:$E$200,0),MATCH(CO$3-$G91+1,FinancialInputs!$168:$168,0)),0)*$J91</f>
        <v>0</v>
      </c>
      <c r="CP91" s="173">
        <f>IFERROR(INDEX(FinancialInputs!$168:$200,MATCH($H91, FinancialInputs!$E$168:$E$200,0),MATCH(CP$3-$G91+1,FinancialInputs!$168:$168,0)),0)*$J91</f>
        <v>0</v>
      </c>
      <c r="CQ91" s="173">
        <f>IFERROR(INDEX(FinancialInputs!$168:$200,MATCH($H91, FinancialInputs!$E$168:$E$200,0),MATCH(CQ$3-$G91+1,FinancialInputs!$168:$168,0)),0)*$J91</f>
        <v>0</v>
      </c>
      <c r="CR91" s="173">
        <f>IFERROR(INDEX(FinancialInputs!$168:$200,MATCH($H91, FinancialInputs!$E$168:$E$200,0),MATCH(CR$3-$G91+1,FinancialInputs!$168:$168,0)),0)*$J91</f>
        <v>0</v>
      </c>
      <c r="CS91" s="173">
        <f>IFERROR(INDEX(FinancialInputs!$168:$200,MATCH($H91, FinancialInputs!$E$168:$E$200,0),MATCH(CS$3-$G91+1,FinancialInputs!$168:$168,0)),0)*$J91</f>
        <v>0</v>
      </c>
      <c r="CT91" s="173">
        <f>IFERROR(INDEX(FinancialInputs!$168:$200,MATCH($H91, FinancialInputs!$E$168:$E$200,0),MATCH(CT$3-$G91+1,FinancialInputs!$168:$168,0)),0)*$J91</f>
        <v>0</v>
      </c>
      <c r="CU91" s="173">
        <f>IFERROR(INDEX(FinancialInputs!$168:$200,MATCH($H91, FinancialInputs!$E$168:$E$200,0),MATCH(CU$3-$G91+1,FinancialInputs!$168:$168,0)),0)*$J91</f>
        <v>0</v>
      </c>
      <c r="CV91" s="173">
        <f>IFERROR(INDEX(FinancialInputs!$168:$200,MATCH($H91, FinancialInputs!$E$168:$E$200,0),MATCH(CV$3-$G91+1,FinancialInputs!$168:$168,0)),0)*$J91</f>
        <v>0</v>
      </c>
      <c r="CW91" s="135" t="b">
        <f t="shared" si="12"/>
        <v>1</v>
      </c>
      <c r="CX91" s="24"/>
      <c r="CY91" s="24"/>
      <c r="CZ91" s="24"/>
    </row>
    <row r="92" spans="2:104">
      <c r="B92" s="24"/>
      <c r="C92" s="24"/>
      <c r="D92" s="24"/>
      <c r="E92" s="1" t="s">
        <v>547</v>
      </c>
      <c r="F92" s="24"/>
      <c r="G92" s="99" t="e">
        <f t="shared" si="13"/>
        <v>#N/A</v>
      </c>
      <c r="H92" s="1" t="e">
        <f>IF((YEAR(Scenarios!$J$41)+1)&lt;G92,"","SLN"&amp;MIN(YEAR(Scenarios!$J$41)-G92+2,15))</f>
        <v>#NUM!</v>
      </c>
      <c r="I92" s="24"/>
      <c r="J92" s="416" cm="1">
        <f t="array" ref="J92">IFERROR(INDEX(Capitalisation!$192:$192,,MATCH(G92,Expenditure!$3:$3,0)),0)</f>
        <v>0</v>
      </c>
      <c r="K92" s="33"/>
      <c r="L92" s="173">
        <f>IFERROR(INDEX(FinancialInputs!$168:$200,MATCH($H92, FinancialInputs!$E$168:$E$200,0),MATCH(L$3-$G92+1,FinancialInputs!$168:$168,0)),0)*$J92</f>
        <v>0</v>
      </c>
      <c r="M92" s="173">
        <f>IFERROR(INDEX(FinancialInputs!$168:$200,MATCH($H92, FinancialInputs!$E$168:$E$200,0),MATCH(M$3-$G92+1,FinancialInputs!$168:$168,0)),0)*$J92</f>
        <v>0</v>
      </c>
      <c r="N92" s="173">
        <f>IFERROR(INDEX(FinancialInputs!$168:$200,MATCH($H92, FinancialInputs!$E$168:$E$200,0),MATCH(N$3-$G92+1,FinancialInputs!$168:$168,0)),0)*$J92</f>
        <v>0</v>
      </c>
      <c r="O92" s="173">
        <f>IFERROR(INDEX(FinancialInputs!$168:$200,MATCH($H92, FinancialInputs!$E$168:$E$200,0),MATCH(O$3-$G92+1,FinancialInputs!$168:$168,0)),0)*$J92</f>
        <v>0</v>
      </c>
      <c r="P92" s="173">
        <f>IFERROR(INDEX(FinancialInputs!$168:$200,MATCH($H92, FinancialInputs!$E$168:$E$200,0),MATCH(P$3-$G92+1,FinancialInputs!$168:$168,0)),0)*$J92</f>
        <v>0</v>
      </c>
      <c r="Q92" s="173">
        <f>IFERROR(INDEX(FinancialInputs!$168:$200,MATCH($H92, FinancialInputs!$E$168:$E$200,0),MATCH(Q$3-$G92+1,FinancialInputs!$168:$168,0)),0)*$J92</f>
        <v>0</v>
      </c>
      <c r="R92" s="173">
        <f>IFERROR(INDEX(FinancialInputs!$168:$200,MATCH($H92, FinancialInputs!$E$168:$E$200,0),MATCH(R$3-$G92+1,FinancialInputs!$168:$168,0)),0)*$J92</f>
        <v>0</v>
      </c>
      <c r="S92" s="173">
        <f>IFERROR(INDEX(FinancialInputs!$168:$200,MATCH($H92, FinancialInputs!$E$168:$E$200,0),MATCH(S$3-$G92+1,FinancialInputs!$168:$168,0)),0)*$J92</f>
        <v>0</v>
      </c>
      <c r="T92" s="173">
        <f>IFERROR(INDEX(FinancialInputs!$168:$200,MATCH($H92, FinancialInputs!$E$168:$E$200,0),MATCH(T$3-$G92+1,FinancialInputs!$168:$168,0)),0)*$J92</f>
        <v>0</v>
      </c>
      <c r="U92" s="173">
        <f>IFERROR(INDEX(FinancialInputs!$168:$200,MATCH($H92, FinancialInputs!$E$168:$E$200,0),MATCH(U$3-$G92+1,FinancialInputs!$168:$168,0)),0)*$J92</f>
        <v>0</v>
      </c>
      <c r="V92" s="173">
        <f>IFERROR(INDEX(FinancialInputs!$168:$200,MATCH($H92, FinancialInputs!$E$168:$E$200,0),MATCH(V$3-$G92+1,FinancialInputs!$168:$168,0)),0)*$J92</f>
        <v>0</v>
      </c>
      <c r="W92" s="173">
        <f>IFERROR(INDEX(FinancialInputs!$168:$200,MATCH($H92, FinancialInputs!$E$168:$E$200,0),MATCH(W$3-$G92+1,FinancialInputs!$168:$168,0)),0)*$J92</f>
        <v>0</v>
      </c>
      <c r="X92" s="173">
        <f>IFERROR(INDEX(FinancialInputs!$168:$200,MATCH($H92, FinancialInputs!$E$168:$E$200,0),MATCH(X$3-$G92+1,FinancialInputs!$168:$168,0)),0)*$J92</f>
        <v>0</v>
      </c>
      <c r="Y92" s="173">
        <f>IFERROR(INDEX(FinancialInputs!$168:$200,MATCH($H92, FinancialInputs!$E$168:$E$200,0),MATCH(Y$3-$G92+1,FinancialInputs!$168:$168,0)),0)*$J92</f>
        <v>0</v>
      </c>
      <c r="Z92" s="173">
        <f>IFERROR(INDEX(FinancialInputs!$168:$200,MATCH($H92, FinancialInputs!$E$168:$E$200,0),MATCH(Z$3-$G92+1,FinancialInputs!$168:$168,0)),0)*$J92</f>
        <v>0</v>
      </c>
      <c r="AA92" s="173">
        <f>IFERROR(INDEX(FinancialInputs!$168:$200,MATCH($H92, FinancialInputs!$E$168:$E$200,0),MATCH(AA$3-$G92+1,FinancialInputs!$168:$168,0)),0)*$J92</f>
        <v>0</v>
      </c>
      <c r="AB92" s="173">
        <f>IFERROR(INDEX(FinancialInputs!$168:$200,MATCH($H92, FinancialInputs!$E$168:$E$200,0),MATCH(AB$3-$G92+1,FinancialInputs!$168:$168,0)),0)*$J92</f>
        <v>0</v>
      </c>
      <c r="AC92" s="173">
        <f>IFERROR(INDEX(FinancialInputs!$168:$200,MATCH($H92, FinancialInputs!$E$168:$E$200,0),MATCH(AC$3-$G92+1,FinancialInputs!$168:$168,0)),0)*$J92</f>
        <v>0</v>
      </c>
      <c r="AD92" s="173">
        <f>IFERROR(INDEX(FinancialInputs!$168:$200,MATCH($H92, FinancialInputs!$E$168:$E$200,0),MATCH(AD$3-$G92+1,FinancialInputs!$168:$168,0)),0)*$J92</f>
        <v>0</v>
      </c>
      <c r="AE92" s="173">
        <f>IFERROR(INDEX(FinancialInputs!$168:$200,MATCH($H92, FinancialInputs!$E$168:$E$200,0),MATCH(AE$3-$G92+1,FinancialInputs!$168:$168,0)),0)*$J92</f>
        <v>0</v>
      </c>
      <c r="AF92" s="173">
        <f>IFERROR(INDEX(FinancialInputs!$168:$200,MATCH($H92, FinancialInputs!$E$168:$E$200,0),MATCH(AF$3-$G92+1,FinancialInputs!$168:$168,0)),0)*$J92</f>
        <v>0</v>
      </c>
      <c r="AG92" s="173">
        <f>IFERROR(INDEX(FinancialInputs!$168:$200,MATCH($H92, FinancialInputs!$E$168:$E$200,0),MATCH(AG$3-$G92+1,FinancialInputs!$168:$168,0)),0)*$J92</f>
        <v>0</v>
      </c>
      <c r="AH92" s="173">
        <f>IFERROR(INDEX(FinancialInputs!$168:$200,MATCH($H92, FinancialInputs!$E$168:$E$200,0),MATCH(AH$3-$G92+1,FinancialInputs!$168:$168,0)),0)*$J92</f>
        <v>0</v>
      </c>
      <c r="AI92" s="173">
        <f>IFERROR(INDEX(FinancialInputs!$168:$200,MATCH($H92, FinancialInputs!$E$168:$E$200,0),MATCH(AI$3-$G92+1,FinancialInputs!$168:$168,0)),0)*$J92</f>
        <v>0</v>
      </c>
      <c r="AJ92" s="173">
        <f>IFERROR(INDEX(FinancialInputs!$168:$200,MATCH($H92, FinancialInputs!$E$168:$E$200,0),MATCH(AJ$3-$G92+1,FinancialInputs!$168:$168,0)),0)*$J92</f>
        <v>0</v>
      </c>
      <c r="AK92" s="173">
        <f>IFERROR(INDEX(FinancialInputs!$168:$200,MATCH($H92, FinancialInputs!$E$168:$E$200,0),MATCH(AK$3-$G92+1,FinancialInputs!$168:$168,0)),0)*$J92</f>
        <v>0</v>
      </c>
      <c r="AL92" s="173">
        <f>IFERROR(INDEX(FinancialInputs!$168:$200,MATCH($H92, FinancialInputs!$E$168:$E$200,0),MATCH(AL$3-$G92+1,FinancialInputs!$168:$168,0)),0)*$J92</f>
        <v>0</v>
      </c>
      <c r="AM92" s="173">
        <f>IFERROR(INDEX(FinancialInputs!$168:$200,MATCH($H92, FinancialInputs!$E$168:$E$200,0),MATCH(AM$3-$G92+1,FinancialInputs!$168:$168,0)),0)*$J92</f>
        <v>0</v>
      </c>
      <c r="AN92" s="173">
        <f>IFERROR(INDEX(FinancialInputs!$168:$200,MATCH($H92, FinancialInputs!$E$168:$E$200,0),MATCH(AN$3-$G92+1,FinancialInputs!$168:$168,0)),0)*$J92</f>
        <v>0</v>
      </c>
      <c r="AO92" s="173">
        <f>IFERROR(INDEX(FinancialInputs!$168:$200,MATCH($H92, FinancialInputs!$E$168:$E$200,0),MATCH(AO$3-$G92+1,FinancialInputs!$168:$168,0)),0)*$J92</f>
        <v>0</v>
      </c>
      <c r="AP92" s="173">
        <f>IFERROR(INDEX(FinancialInputs!$168:$200,MATCH($H92, FinancialInputs!$E$168:$E$200,0),MATCH(AP$3-$G92+1,FinancialInputs!$168:$168,0)),0)*$J92</f>
        <v>0</v>
      </c>
      <c r="AQ92" s="173">
        <f>IFERROR(INDEX(FinancialInputs!$168:$200,MATCH($H92, FinancialInputs!$E$168:$E$200,0),MATCH(AQ$3-$G92+1,FinancialInputs!$168:$168,0)),0)*$J92</f>
        <v>0</v>
      </c>
      <c r="AR92" s="173">
        <f>IFERROR(INDEX(FinancialInputs!$168:$200,MATCH($H92, FinancialInputs!$E$168:$E$200,0),MATCH(AR$3-$G92+1,FinancialInputs!$168:$168,0)),0)*$J92</f>
        <v>0</v>
      </c>
      <c r="AS92" s="173">
        <f>IFERROR(INDEX(FinancialInputs!$168:$200,MATCH($H92, FinancialInputs!$E$168:$E$200,0),MATCH(AS$3-$G92+1,FinancialInputs!$168:$168,0)),0)*$J92</f>
        <v>0</v>
      </c>
      <c r="AT92" s="173">
        <f>IFERROR(INDEX(FinancialInputs!$168:$200,MATCH($H92, FinancialInputs!$E$168:$E$200,0),MATCH(AT$3-$G92+1,FinancialInputs!$168:$168,0)),0)*$J92</f>
        <v>0</v>
      </c>
      <c r="AU92" s="173">
        <f>IFERROR(INDEX(FinancialInputs!$168:$200,MATCH($H92, FinancialInputs!$E$168:$E$200,0),MATCH(AU$3-$G92+1,FinancialInputs!$168:$168,0)),0)*$J92</f>
        <v>0</v>
      </c>
      <c r="AV92" s="173">
        <f>IFERROR(INDEX(FinancialInputs!$168:$200,MATCH($H92, FinancialInputs!$E$168:$E$200,0),MATCH(AV$3-$G92+1,FinancialInputs!$168:$168,0)),0)*$J92</f>
        <v>0</v>
      </c>
      <c r="AW92" s="173">
        <f>IFERROR(INDEX(FinancialInputs!$168:$200,MATCH($H92, FinancialInputs!$E$168:$E$200,0),MATCH(AW$3-$G92+1,FinancialInputs!$168:$168,0)),0)*$J92</f>
        <v>0</v>
      </c>
      <c r="AX92" s="173">
        <f>IFERROR(INDEX(FinancialInputs!$168:$200,MATCH($H92, FinancialInputs!$E$168:$E$200,0),MATCH(AX$3-$G92+1,FinancialInputs!$168:$168,0)),0)*$J92</f>
        <v>0</v>
      </c>
      <c r="AY92" s="173">
        <f>IFERROR(INDEX(FinancialInputs!$168:$200,MATCH($H92, FinancialInputs!$E$168:$E$200,0),MATCH(AY$3-$G92+1,FinancialInputs!$168:$168,0)),0)*$J92</f>
        <v>0</v>
      </c>
      <c r="AZ92" s="173">
        <f>IFERROR(INDEX(FinancialInputs!$168:$200,MATCH($H92, FinancialInputs!$E$168:$E$200,0),MATCH(AZ$3-$G92+1,FinancialInputs!$168:$168,0)),0)*$J92</f>
        <v>0</v>
      </c>
      <c r="BA92" s="173">
        <f>IFERROR(INDEX(FinancialInputs!$168:$200,MATCH($H92, FinancialInputs!$E$168:$E$200,0),MATCH(BA$3-$G92+1,FinancialInputs!$168:$168,0)),0)*$J92</f>
        <v>0</v>
      </c>
      <c r="BB92" s="173">
        <f>IFERROR(INDEX(FinancialInputs!$168:$200,MATCH($H92, FinancialInputs!$E$168:$E$200,0),MATCH(BB$3-$G92+1,FinancialInputs!$168:$168,0)),0)*$J92</f>
        <v>0</v>
      </c>
      <c r="BC92" s="173">
        <f>IFERROR(INDEX(FinancialInputs!$168:$200,MATCH($H92, FinancialInputs!$E$168:$E$200,0),MATCH(BC$3-$G92+1,FinancialInputs!$168:$168,0)),0)*$J92</f>
        <v>0</v>
      </c>
      <c r="BD92" s="173">
        <f>IFERROR(INDEX(FinancialInputs!$168:$200,MATCH($H92, FinancialInputs!$E$168:$E$200,0),MATCH(BD$3-$G92+1,FinancialInputs!$168:$168,0)),0)*$J92</f>
        <v>0</v>
      </c>
      <c r="BE92" s="173">
        <f>IFERROR(INDEX(FinancialInputs!$168:$200,MATCH($H92, FinancialInputs!$E$168:$E$200,0),MATCH(BE$3-$G92+1,FinancialInputs!$168:$168,0)),0)*$J92</f>
        <v>0</v>
      </c>
      <c r="BF92" s="173">
        <f>IFERROR(INDEX(FinancialInputs!$168:$200,MATCH($H92, FinancialInputs!$E$168:$E$200,0),MATCH(BF$3-$G92+1,FinancialInputs!$168:$168,0)),0)*$J92</f>
        <v>0</v>
      </c>
      <c r="BG92" s="173">
        <f>IFERROR(INDEX(FinancialInputs!$168:$200,MATCH($H92, FinancialInputs!$E$168:$E$200,0),MATCH(BG$3-$G92+1,FinancialInputs!$168:$168,0)),0)*$J92</f>
        <v>0</v>
      </c>
      <c r="BH92" s="173">
        <f>IFERROR(INDEX(FinancialInputs!$168:$200,MATCH($H92, FinancialInputs!$E$168:$E$200,0),MATCH(BH$3-$G92+1,FinancialInputs!$168:$168,0)),0)*$J92</f>
        <v>0</v>
      </c>
      <c r="BI92" s="173">
        <f>IFERROR(INDEX(FinancialInputs!$168:$200,MATCH($H92, FinancialInputs!$E$168:$E$200,0),MATCH(BI$3-$G92+1,FinancialInputs!$168:$168,0)),0)*$J92</f>
        <v>0</v>
      </c>
      <c r="BJ92" s="173">
        <f>IFERROR(INDEX(FinancialInputs!$168:$200,MATCH($H92, FinancialInputs!$E$168:$E$200,0),MATCH(BJ$3-$G92+1,FinancialInputs!$168:$168,0)),0)*$J92</f>
        <v>0</v>
      </c>
      <c r="BK92" s="173">
        <f>IFERROR(INDEX(FinancialInputs!$168:$200,MATCH($H92, FinancialInputs!$E$168:$E$200,0),MATCH(BK$3-$G92+1,FinancialInputs!$168:$168,0)),0)*$J92</f>
        <v>0</v>
      </c>
      <c r="BL92" s="173">
        <f>IFERROR(INDEX(FinancialInputs!$168:$200,MATCH($H92, FinancialInputs!$E$168:$E$200,0),MATCH(BL$3-$G92+1,FinancialInputs!$168:$168,0)),0)*$J92</f>
        <v>0</v>
      </c>
      <c r="BM92" s="173">
        <f>IFERROR(INDEX(FinancialInputs!$168:$200,MATCH($H92, FinancialInputs!$E$168:$E$200,0),MATCH(BM$3-$G92+1,FinancialInputs!$168:$168,0)),0)*$J92</f>
        <v>0</v>
      </c>
      <c r="BN92" s="173">
        <f>IFERROR(INDEX(FinancialInputs!$168:$200,MATCH($H92, FinancialInputs!$E$168:$E$200,0),MATCH(BN$3-$G92+1,FinancialInputs!$168:$168,0)),0)*$J92</f>
        <v>0</v>
      </c>
      <c r="BO92" s="173">
        <f>IFERROR(INDEX(FinancialInputs!$168:$200,MATCH($H92, FinancialInputs!$E$168:$E$200,0),MATCH(BO$3-$G92+1,FinancialInputs!$168:$168,0)),0)*$J92</f>
        <v>0</v>
      </c>
      <c r="BP92" s="173">
        <f>IFERROR(INDEX(FinancialInputs!$168:$200,MATCH($H92, FinancialInputs!$E$168:$E$200,0),MATCH(BP$3-$G92+1,FinancialInputs!$168:$168,0)),0)*$J92</f>
        <v>0</v>
      </c>
      <c r="BQ92" s="173">
        <f>IFERROR(INDEX(FinancialInputs!$168:$200,MATCH($H92, FinancialInputs!$E$168:$E$200,0),MATCH(BQ$3-$G92+1,FinancialInputs!$168:$168,0)),0)*$J92</f>
        <v>0</v>
      </c>
      <c r="BR92" s="173">
        <f>IFERROR(INDEX(FinancialInputs!$168:$200,MATCH($H92, FinancialInputs!$E$168:$E$200,0),MATCH(BR$3-$G92+1,FinancialInputs!$168:$168,0)),0)*$J92</f>
        <v>0</v>
      </c>
      <c r="BS92" s="173">
        <f>IFERROR(INDEX(FinancialInputs!$168:$200,MATCH($H92, FinancialInputs!$E$168:$E$200,0),MATCH(BS$3-$G92+1,FinancialInputs!$168:$168,0)),0)*$J92</f>
        <v>0</v>
      </c>
      <c r="BT92" s="173">
        <f>IFERROR(INDEX(FinancialInputs!$168:$200,MATCH($H92, FinancialInputs!$E$168:$E$200,0),MATCH(BT$3-$G92+1,FinancialInputs!$168:$168,0)),0)*$J92</f>
        <v>0</v>
      </c>
      <c r="BU92" s="173">
        <f>IFERROR(INDEX(FinancialInputs!$168:$200,MATCH($H92, FinancialInputs!$E$168:$E$200,0),MATCH(BU$3-$G92+1,FinancialInputs!$168:$168,0)),0)*$J92</f>
        <v>0</v>
      </c>
      <c r="BV92" s="173">
        <f>IFERROR(INDEX(FinancialInputs!$168:$200,MATCH($H92, FinancialInputs!$E$168:$E$200,0),MATCH(BV$3-$G92+1,FinancialInputs!$168:$168,0)),0)*$J92</f>
        <v>0</v>
      </c>
      <c r="BW92" s="173">
        <f>IFERROR(INDEX(FinancialInputs!$168:$200,MATCH($H92, FinancialInputs!$E$168:$E$200,0),MATCH(BW$3-$G92+1,FinancialInputs!$168:$168,0)),0)*$J92</f>
        <v>0</v>
      </c>
      <c r="BX92" s="173">
        <f>IFERROR(INDEX(FinancialInputs!$168:$200,MATCH($H92, FinancialInputs!$E$168:$E$200,0),MATCH(BX$3-$G92+1,FinancialInputs!$168:$168,0)),0)*$J92</f>
        <v>0</v>
      </c>
      <c r="BY92" s="173">
        <f>IFERROR(INDEX(FinancialInputs!$168:$200,MATCH($H92, FinancialInputs!$E$168:$E$200,0),MATCH(BY$3-$G92+1,FinancialInputs!$168:$168,0)),0)*$J92</f>
        <v>0</v>
      </c>
      <c r="BZ92" s="173">
        <f>IFERROR(INDEX(FinancialInputs!$168:$200,MATCH($H92, FinancialInputs!$E$168:$E$200,0),MATCH(BZ$3-$G92+1,FinancialInputs!$168:$168,0)),0)*$J92</f>
        <v>0</v>
      </c>
      <c r="CA92" s="173">
        <f>IFERROR(INDEX(FinancialInputs!$168:$200,MATCH($H92, FinancialInputs!$E$168:$E$200,0),MATCH(CA$3-$G92+1,FinancialInputs!$168:$168,0)),0)*$J92</f>
        <v>0</v>
      </c>
      <c r="CB92" s="173">
        <f>IFERROR(INDEX(FinancialInputs!$168:$200,MATCH($H92, FinancialInputs!$E$168:$E$200,0),MATCH(CB$3-$G92+1,FinancialInputs!$168:$168,0)),0)*$J92</f>
        <v>0</v>
      </c>
      <c r="CC92" s="173">
        <f>IFERROR(INDEX(FinancialInputs!$168:$200,MATCH($H92, FinancialInputs!$E$168:$E$200,0),MATCH(CC$3-$G92+1,FinancialInputs!$168:$168,0)),0)*$J92</f>
        <v>0</v>
      </c>
      <c r="CD92" s="173">
        <f>IFERROR(INDEX(FinancialInputs!$168:$200,MATCH($H92, FinancialInputs!$E$168:$E$200,0),MATCH(CD$3-$G92+1,FinancialInputs!$168:$168,0)),0)*$J92</f>
        <v>0</v>
      </c>
      <c r="CE92" s="173">
        <f>IFERROR(INDEX(FinancialInputs!$168:$200,MATCH($H92, FinancialInputs!$E$168:$E$200,0),MATCH(CE$3-$G92+1,FinancialInputs!$168:$168,0)),0)*$J92</f>
        <v>0</v>
      </c>
      <c r="CF92" s="173">
        <f>IFERROR(INDEX(FinancialInputs!$168:$200,MATCH($H92, FinancialInputs!$E$168:$E$200,0),MATCH(CF$3-$G92+1,FinancialInputs!$168:$168,0)),0)*$J92</f>
        <v>0</v>
      </c>
      <c r="CG92" s="173">
        <f>IFERROR(INDEX(FinancialInputs!$168:$200,MATCH($H92, FinancialInputs!$E$168:$E$200,0),MATCH(CG$3-$G92+1,FinancialInputs!$168:$168,0)),0)*$J92</f>
        <v>0</v>
      </c>
      <c r="CH92" s="173">
        <f>IFERROR(INDEX(FinancialInputs!$168:$200,MATCH($H92, FinancialInputs!$E$168:$E$200,0),MATCH(CH$3-$G92+1,FinancialInputs!$168:$168,0)),0)*$J92</f>
        <v>0</v>
      </c>
      <c r="CI92" s="173">
        <f>IFERROR(INDEX(FinancialInputs!$168:$200,MATCH($H92, FinancialInputs!$E$168:$E$200,0),MATCH(CI$3-$G92+1,FinancialInputs!$168:$168,0)),0)*$J92</f>
        <v>0</v>
      </c>
      <c r="CJ92" s="173">
        <f>IFERROR(INDEX(FinancialInputs!$168:$200,MATCH($H92, FinancialInputs!$E$168:$E$200,0),MATCH(CJ$3-$G92+1,FinancialInputs!$168:$168,0)),0)*$J92</f>
        <v>0</v>
      </c>
      <c r="CK92" s="173">
        <f>IFERROR(INDEX(FinancialInputs!$168:$200,MATCH($H92, FinancialInputs!$E$168:$E$200,0),MATCH(CK$3-$G92+1,FinancialInputs!$168:$168,0)),0)*$J92</f>
        <v>0</v>
      </c>
      <c r="CL92" s="173">
        <f>IFERROR(INDEX(FinancialInputs!$168:$200,MATCH($H92, FinancialInputs!$E$168:$E$200,0),MATCH(CL$3-$G92+1,FinancialInputs!$168:$168,0)),0)*$J92</f>
        <v>0</v>
      </c>
      <c r="CM92" s="173">
        <f>IFERROR(INDEX(FinancialInputs!$168:$200,MATCH($H92, FinancialInputs!$E$168:$E$200,0),MATCH(CM$3-$G92+1,FinancialInputs!$168:$168,0)),0)*$J92</f>
        <v>0</v>
      </c>
      <c r="CN92" s="173">
        <f>IFERROR(INDEX(FinancialInputs!$168:$200,MATCH($H92, FinancialInputs!$E$168:$E$200,0),MATCH(CN$3-$G92+1,FinancialInputs!$168:$168,0)),0)*$J92</f>
        <v>0</v>
      </c>
      <c r="CO92" s="173">
        <f>IFERROR(INDEX(FinancialInputs!$168:$200,MATCH($H92, FinancialInputs!$E$168:$E$200,0),MATCH(CO$3-$G92+1,FinancialInputs!$168:$168,0)),0)*$J92</f>
        <v>0</v>
      </c>
      <c r="CP92" s="173">
        <f>IFERROR(INDEX(FinancialInputs!$168:$200,MATCH($H92, FinancialInputs!$E$168:$E$200,0),MATCH(CP$3-$G92+1,FinancialInputs!$168:$168,0)),0)*$J92</f>
        <v>0</v>
      </c>
      <c r="CQ92" s="173">
        <f>IFERROR(INDEX(FinancialInputs!$168:$200,MATCH($H92, FinancialInputs!$E$168:$E$200,0),MATCH(CQ$3-$G92+1,FinancialInputs!$168:$168,0)),0)*$J92</f>
        <v>0</v>
      </c>
      <c r="CR92" s="173">
        <f>IFERROR(INDEX(FinancialInputs!$168:$200,MATCH($H92, FinancialInputs!$E$168:$E$200,0),MATCH(CR$3-$G92+1,FinancialInputs!$168:$168,0)),0)*$J92</f>
        <v>0</v>
      </c>
      <c r="CS92" s="173">
        <f>IFERROR(INDEX(FinancialInputs!$168:$200,MATCH($H92, FinancialInputs!$E$168:$E$200,0),MATCH(CS$3-$G92+1,FinancialInputs!$168:$168,0)),0)*$J92</f>
        <v>0</v>
      </c>
      <c r="CT92" s="173">
        <f>IFERROR(INDEX(FinancialInputs!$168:$200,MATCH($H92, FinancialInputs!$E$168:$E$200,0),MATCH(CT$3-$G92+1,FinancialInputs!$168:$168,0)),0)*$J92</f>
        <v>0</v>
      </c>
      <c r="CU92" s="173">
        <f>IFERROR(INDEX(FinancialInputs!$168:$200,MATCH($H92, FinancialInputs!$E$168:$E$200,0),MATCH(CU$3-$G92+1,FinancialInputs!$168:$168,0)),0)*$J92</f>
        <v>0</v>
      </c>
      <c r="CV92" s="173">
        <f>IFERROR(INDEX(FinancialInputs!$168:$200,MATCH($H92, FinancialInputs!$E$168:$E$200,0),MATCH(CV$3-$G92+1,FinancialInputs!$168:$168,0)),0)*$J92</f>
        <v>0</v>
      </c>
      <c r="CW92" s="135" t="b">
        <f t="shared" si="12"/>
        <v>1</v>
      </c>
      <c r="CX92" s="24"/>
      <c r="CY92" s="24"/>
      <c r="CZ92" s="24"/>
    </row>
    <row r="93" spans="2:104">
      <c r="B93" s="24"/>
      <c r="C93" s="24"/>
      <c r="D93" s="24"/>
      <c r="E93" s="1" t="s">
        <v>547</v>
      </c>
      <c r="F93" s="24"/>
      <c r="G93" s="99" t="e">
        <f t="shared" si="13"/>
        <v>#N/A</v>
      </c>
      <c r="H93" s="1" t="e">
        <f>IF((YEAR(Scenarios!$J$41)+1)&lt;G93,"","SLN"&amp;MIN(YEAR(Scenarios!$J$41)-G93+2,15))</f>
        <v>#NUM!</v>
      </c>
      <c r="I93" s="24"/>
      <c r="J93" s="416" cm="1">
        <f t="array" ref="J93">IFERROR(INDEX(Capitalisation!$192:$192,,MATCH(G93,Expenditure!$3:$3,0)),0)</f>
        <v>0</v>
      </c>
      <c r="K93" s="33"/>
      <c r="L93" s="173">
        <f>IFERROR(INDEX(FinancialInputs!$168:$200,MATCH($H93, FinancialInputs!$E$168:$E$200,0),MATCH(L$3-$G93+1,FinancialInputs!$168:$168,0)),0)*$J93</f>
        <v>0</v>
      </c>
      <c r="M93" s="173">
        <f>IFERROR(INDEX(FinancialInputs!$168:$200,MATCH($H93, FinancialInputs!$E$168:$E$200,0),MATCH(M$3-$G93+1,FinancialInputs!$168:$168,0)),0)*$J93</f>
        <v>0</v>
      </c>
      <c r="N93" s="173">
        <f>IFERROR(INDEX(FinancialInputs!$168:$200,MATCH($H93, FinancialInputs!$E$168:$E$200,0),MATCH(N$3-$G93+1,FinancialInputs!$168:$168,0)),0)*$J93</f>
        <v>0</v>
      </c>
      <c r="O93" s="173">
        <f>IFERROR(INDEX(FinancialInputs!$168:$200,MATCH($H93, FinancialInputs!$E$168:$E$200,0),MATCH(O$3-$G93+1,FinancialInputs!$168:$168,0)),0)*$J93</f>
        <v>0</v>
      </c>
      <c r="P93" s="173">
        <f>IFERROR(INDEX(FinancialInputs!$168:$200,MATCH($H93, FinancialInputs!$E$168:$E$200,0),MATCH(P$3-$G93+1,FinancialInputs!$168:$168,0)),0)*$J93</f>
        <v>0</v>
      </c>
      <c r="Q93" s="173">
        <f>IFERROR(INDEX(FinancialInputs!$168:$200,MATCH($H93, FinancialInputs!$E$168:$E$200,0),MATCH(Q$3-$G93+1,FinancialInputs!$168:$168,0)),0)*$J93</f>
        <v>0</v>
      </c>
      <c r="R93" s="173">
        <f>IFERROR(INDEX(FinancialInputs!$168:$200,MATCH($H93, FinancialInputs!$E$168:$E$200,0),MATCH(R$3-$G93+1,FinancialInputs!$168:$168,0)),0)*$J93</f>
        <v>0</v>
      </c>
      <c r="S93" s="173">
        <f>IFERROR(INDEX(FinancialInputs!$168:$200,MATCH($H93, FinancialInputs!$E$168:$E$200,0),MATCH(S$3-$G93+1,FinancialInputs!$168:$168,0)),0)*$J93</f>
        <v>0</v>
      </c>
      <c r="T93" s="173">
        <f>IFERROR(INDEX(FinancialInputs!$168:$200,MATCH($H93, FinancialInputs!$E$168:$E$200,0),MATCH(T$3-$G93+1,FinancialInputs!$168:$168,0)),0)*$J93</f>
        <v>0</v>
      </c>
      <c r="U93" s="173">
        <f>IFERROR(INDEX(FinancialInputs!$168:$200,MATCH($H93, FinancialInputs!$E$168:$E$200,0),MATCH(U$3-$G93+1,FinancialInputs!$168:$168,0)),0)*$J93</f>
        <v>0</v>
      </c>
      <c r="V93" s="173">
        <f>IFERROR(INDEX(FinancialInputs!$168:$200,MATCH($H93, FinancialInputs!$E$168:$E$200,0),MATCH(V$3-$G93+1,FinancialInputs!$168:$168,0)),0)*$J93</f>
        <v>0</v>
      </c>
      <c r="W93" s="173">
        <f>IFERROR(INDEX(FinancialInputs!$168:$200,MATCH($H93, FinancialInputs!$E$168:$E$200,0),MATCH(W$3-$G93+1,FinancialInputs!$168:$168,0)),0)*$J93</f>
        <v>0</v>
      </c>
      <c r="X93" s="173">
        <f>IFERROR(INDEX(FinancialInputs!$168:$200,MATCH($H93, FinancialInputs!$E$168:$E$200,0),MATCH(X$3-$G93+1,FinancialInputs!$168:$168,0)),0)*$J93</f>
        <v>0</v>
      </c>
      <c r="Y93" s="173">
        <f>IFERROR(INDEX(FinancialInputs!$168:$200,MATCH($H93, FinancialInputs!$E$168:$E$200,0),MATCH(Y$3-$G93+1,FinancialInputs!$168:$168,0)),0)*$J93</f>
        <v>0</v>
      </c>
      <c r="Z93" s="173">
        <f>IFERROR(INDEX(FinancialInputs!$168:$200,MATCH($H93, FinancialInputs!$E$168:$E$200,0),MATCH(Z$3-$G93+1,FinancialInputs!$168:$168,0)),0)*$J93</f>
        <v>0</v>
      </c>
      <c r="AA93" s="173">
        <f>IFERROR(INDEX(FinancialInputs!$168:$200,MATCH($H93, FinancialInputs!$E$168:$E$200,0),MATCH(AA$3-$G93+1,FinancialInputs!$168:$168,0)),0)*$J93</f>
        <v>0</v>
      </c>
      <c r="AB93" s="173">
        <f>IFERROR(INDEX(FinancialInputs!$168:$200,MATCH($H93, FinancialInputs!$E$168:$E$200,0),MATCH(AB$3-$G93+1,FinancialInputs!$168:$168,0)),0)*$J93</f>
        <v>0</v>
      </c>
      <c r="AC93" s="173">
        <f>IFERROR(INDEX(FinancialInputs!$168:$200,MATCH($H93, FinancialInputs!$E$168:$E$200,0),MATCH(AC$3-$G93+1,FinancialInputs!$168:$168,0)),0)*$J93</f>
        <v>0</v>
      </c>
      <c r="AD93" s="173">
        <f>IFERROR(INDEX(FinancialInputs!$168:$200,MATCH($H93, FinancialInputs!$E$168:$E$200,0),MATCH(AD$3-$G93+1,FinancialInputs!$168:$168,0)),0)*$J93</f>
        <v>0</v>
      </c>
      <c r="AE93" s="173">
        <f>IFERROR(INDEX(FinancialInputs!$168:$200,MATCH($H93, FinancialInputs!$E$168:$E$200,0),MATCH(AE$3-$G93+1,FinancialInputs!$168:$168,0)),0)*$J93</f>
        <v>0</v>
      </c>
      <c r="AF93" s="173">
        <f>IFERROR(INDEX(FinancialInputs!$168:$200,MATCH($H93, FinancialInputs!$E$168:$E$200,0),MATCH(AF$3-$G93+1,FinancialInputs!$168:$168,0)),0)*$J93</f>
        <v>0</v>
      </c>
      <c r="AG93" s="173">
        <f>IFERROR(INDEX(FinancialInputs!$168:$200,MATCH($H93, FinancialInputs!$E$168:$E$200,0),MATCH(AG$3-$G93+1,FinancialInputs!$168:$168,0)),0)*$J93</f>
        <v>0</v>
      </c>
      <c r="AH93" s="173">
        <f>IFERROR(INDEX(FinancialInputs!$168:$200,MATCH($H93, FinancialInputs!$E$168:$E$200,0),MATCH(AH$3-$G93+1,FinancialInputs!$168:$168,0)),0)*$J93</f>
        <v>0</v>
      </c>
      <c r="AI93" s="173">
        <f>IFERROR(INDEX(FinancialInputs!$168:$200,MATCH($H93, FinancialInputs!$E$168:$E$200,0),MATCH(AI$3-$G93+1,FinancialInputs!$168:$168,0)),0)*$J93</f>
        <v>0</v>
      </c>
      <c r="AJ93" s="173">
        <f>IFERROR(INDEX(FinancialInputs!$168:$200,MATCH($H93, FinancialInputs!$E$168:$E$200,0),MATCH(AJ$3-$G93+1,FinancialInputs!$168:$168,0)),0)*$J93</f>
        <v>0</v>
      </c>
      <c r="AK93" s="173">
        <f>IFERROR(INDEX(FinancialInputs!$168:$200,MATCH($H93, FinancialInputs!$E$168:$E$200,0),MATCH(AK$3-$G93+1,FinancialInputs!$168:$168,0)),0)*$J93</f>
        <v>0</v>
      </c>
      <c r="AL93" s="173">
        <f>IFERROR(INDEX(FinancialInputs!$168:$200,MATCH($H93, FinancialInputs!$E$168:$E$200,0),MATCH(AL$3-$G93+1,FinancialInputs!$168:$168,0)),0)*$J93</f>
        <v>0</v>
      </c>
      <c r="AM93" s="173">
        <f>IFERROR(INDEX(FinancialInputs!$168:$200,MATCH($H93, FinancialInputs!$E$168:$E$200,0),MATCH(AM$3-$G93+1,FinancialInputs!$168:$168,0)),0)*$J93</f>
        <v>0</v>
      </c>
      <c r="AN93" s="173">
        <f>IFERROR(INDEX(FinancialInputs!$168:$200,MATCH($H93, FinancialInputs!$E$168:$E$200,0),MATCH(AN$3-$G93+1,FinancialInputs!$168:$168,0)),0)*$J93</f>
        <v>0</v>
      </c>
      <c r="AO93" s="173">
        <f>IFERROR(INDEX(FinancialInputs!$168:$200,MATCH($H93, FinancialInputs!$E$168:$E$200,0),MATCH(AO$3-$G93+1,FinancialInputs!$168:$168,0)),0)*$J93</f>
        <v>0</v>
      </c>
      <c r="AP93" s="173">
        <f>IFERROR(INDEX(FinancialInputs!$168:$200,MATCH($H93, FinancialInputs!$E$168:$E$200,0),MATCH(AP$3-$G93+1,FinancialInputs!$168:$168,0)),0)*$J93</f>
        <v>0</v>
      </c>
      <c r="AQ93" s="173">
        <f>IFERROR(INDEX(FinancialInputs!$168:$200,MATCH($H93, FinancialInputs!$E$168:$E$200,0),MATCH(AQ$3-$G93+1,FinancialInputs!$168:$168,0)),0)*$J93</f>
        <v>0</v>
      </c>
      <c r="AR93" s="173">
        <f>IFERROR(INDEX(FinancialInputs!$168:$200,MATCH($H93, FinancialInputs!$E$168:$E$200,0),MATCH(AR$3-$G93+1,FinancialInputs!$168:$168,0)),0)*$J93</f>
        <v>0</v>
      </c>
      <c r="AS93" s="173">
        <f>IFERROR(INDEX(FinancialInputs!$168:$200,MATCH($H93, FinancialInputs!$E$168:$E$200,0),MATCH(AS$3-$G93+1,FinancialInputs!$168:$168,0)),0)*$J93</f>
        <v>0</v>
      </c>
      <c r="AT93" s="173">
        <f>IFERROR(INDEX(FinancialInputs!$168:$200,MATCH($H93, FinancialInputs!$E$168:$E$200,0),MATCH(AT$3-$G93+1,FinancialInputs!$168:$168,0)),0)*$J93</f>
        <v>0</v>
      </c>
      <c r="AU93" s="173">
        <f>IFERROR(INDEX(FinancialInputs!$168:$200,MATCH($H93, FinancialInputs!$E$168:$E$200,0),MATCH(AU$3-$G93+1,FinancialInputs!$168:$168,0)),0)*$J93</f>
        <v>0</v>
      </c>
      <c r="AV93" s="173">
        <f>IFERROR(INDEX(FinancialInputs!$168:$200,MATCH($H93, FinancialInputs!$E$168:$E$200,0),MATCH(AV$3-$G93+1,FinancialInputs!$168:$168,0)),0)*$J93</f>
        <v>0</v>
      </c>
      <c r="AW93" s="173">
        <f>IFERROR(INDEX(FinancialInputs!$168:$200,MATCH($H93, FinancialInputs!$E$168:$E$200,0),MATCH(AW$3-$G93+1,FinancialInputs!$168:$168,0)),0)*$J93</f>
        <v>0</v>
      </c>
      <c r="AX93" s="173">
        <f>IFERROR(INDEX(FinancialInputs!$168:$200,MATCH($H93, FinancialInputs!$E$168:$E$200,0),MATCH(AX$3-$G93+1,FinancialInputs!$168:$168,0)),0)*$J93</f>
        <v>0</v>
      </c>
      <c r="AY93" s="173">
        <f>IFERROR(INDEX(FinancialInputs!$168:$200,MATCH($H93, FinancialInputs!$E$168:$E$200,0),MATCH(AY$3-$G93+1,FinancialInputs!$168:$168,0)),0)*$J93</f>
        <v>0</v>
      </c>
      <c r="AZ93" s="173">
        <f>IFERROR(INDEX(FinancialInputs!$168:$200,MATCH($H93, FinancialInputs!$E$168:$E$200,0),MATCH(AZ$3-$G93+1,FinancialInputs!$168:$168,0)),0)*$J93</f>
        <v>0</v>
      </c>
      <c r="BA93" s="173">
        <f>IFERROR(INDEX(FinancialInputs!$168:$200,MATCH($H93, FinancialInputs!$E$168:$E$200,0),MATCH(BA$3-$G93+1,FinancialInputs!$168:$168,0)),0)*$J93</f>
        <v>0</v>
      </c>
      <c r="BB93" s="173">
        <f>IFERROR(INDEX(FinancialInputs!$168:$200,MATCH($H93, FinancialInputs!$E$168:$E$200,0),MATCH(BB$3-$G93+1,FinancialInputs!$168:$168,0)),0)*$J93</f>
        <v>0</v>
      </c>
      <c r="BC93" s="173">
        <f>IFERROR(INDEX(FinancialInputs!$168:$200,MATCH($H93, FinancialInputs!$E$168:$E$200,0),MATCH(BC$3-$G93+1,FinancialInputs!$168:$168,0)),0)*$J93</f>
        <v>0</v>
      </c>
      <c r="BD93" s="173">
        <f>IFERROR(INDEX(FinancialInputs!$168:$200,MATCH($H93, FinancialInputs!$E$168:$E$200,0),MATCH(BD$3-$G93+1,FinancialInputs!$168:$168,0)),0)*$J93</f>
        <v>0</v>
      </c>
      <c r="BE93" s="173">
        <f>IFERROR(INDEX(FinancialInputs!$168:$200,MATCH($H93, FinancialInputs!$E$168:$E$200,0),MATCH(BE$3-$G93+1,FinancialInputs!$168:$168,0)),0)*$J93</f>
        <v>0</v>
      </c>
      <c r="BF93" s="173">
        <f>IFERROR(INDEX(FinancialInputs!$168:$200,MATCH($H93, FinancialInputs!$E$168:$E$200,0),MATCH(BF$3-$G93+1,FinancialInputs!$168:$168,0)),0)*$J93</f>
        <v>0</v>
      </c>
      <c r="BG93" s="173">
        <f>IFERROR(INDEX(FinancialInputs!$168:$200,MATCH($H93, FinancialInputs!$E$168:$E$200,0),MATCH(BG$3-$G93+1,FinancialInputs!$168:$168,0)),0)*$J93</f>
        <v>0</v>
      </c>
      <c r="BH93" s="173">
        <f>IFERROR(INDEX(FinancialInputs!$168:$200,MATCH($H93, FinancialInputs!$E$168:$E$200,0),MATCH(BH$3-$G93+1,FinancialInputs!$168:$168,0)),0)*$J93</f>
        <v>0</v>
      </c>
      <c r="BI93" s="173">
        <f>IFERROR(INDEX(FinancialInputs!$168:$200,MATCH($H93, FinancialInputs!$E$168:$E$200,0),MATCH(BI$3-$G93+1,FinancialInputs!$168:$168,0)),0)*$J93</f>
        <v>0</v>
      </c>
      <c r="BJ93" s="173">
        <f>IFERROR(INDEX(FinancialInputs!$168:$200,MATCH($H93, FinancialInputs!$E$168:$E$200,0),MATCH(BJ$3-$G93+1,FinancialInputs!$168:$168,0)),0)*$J93</f>
        <v>0</v>
      </c>
      <c r="BK93" s="173">
        <f>IFERROR(INDEX(FinancialInputs!$168:$200,MATCH($H93, FinancialInputs!$E$168:$E$200,0),MATCH(BK$3-$G93+1,FinancialInputs!$168:$168,0)),0)*$J93</f>
        <v>0</v>
      </c>
      <c r="BL93" s="173">
        <f>IFERROR(INDEX(FinancialInputs!$168:$200,MATCH($H93, FinancialInputs!$E$168:$E$200,0),MATCH(BL$3-$G93+1,FinancialInputs!$168:$168,0)),0)*$J93</f>
        <v>0</v>
      </c>
      <c r="BM93" s="173">
        <f>IFERROR(INDEX(FinancialInputs!$168:$200,MATCH($H93, FinancialInputs!$E$168:$E$200,0),MATCH(BM$3-$G93+1,FinancialInputs!$168:$168,0)),0)*$J93</f>
        <v>0</v>
      </c>
      <c r="BN93" s="173">
        <f>IFERROR(INDEX(FinancialInputs!$168:$200,MATCH($H93, FinancialInputs!$E$168:$E$200,0),MATCH(BN$3-$G93+1,FinancialInputs!$168:$168,0)),0)*$J93</f>
        <v>0</v>
      </c>
      <c r="BO93" s="173">
        <f>IFERROR(INDEX(FinancialInputs!$168:$200,MATCH($H93, FinancialInputs!$E$168:$E$200,0),MATCH(BO$3-$G93+1,FinancialInputs!$168:$168,0)),0)*$J93</f>
        <v>0</v>
      </c>
      <c r="BP93" s="173">
        <f>IFERROR(INDEX(FinancialInputs!$168:$200,MATCH($H93, FinancialInputs!$E$168:$E$200,0),MATCH(BP$3-$G93+1,FinancialInputs!$168:$168,0)),0)*$J93</f>
        <v>0</v>
      </c>
      <c r="BQ93" s="173">
        <f>IFERROR(INDEX(FinancialInputs!$168:$200,MATCH($H93, FinancialInputs!$E$168:$E$200,0),MATCH(BQ$3-$G93+1,FinancialInputs!$168:$168,0)),0)*$J93</f>
        <v>0</v>
      </c>
      <c r="BR93" s="173">
        <f>IFERROR(INDEX(FinancialInputs!$168:$200,MATCH($H93, FinancialInputs!$E$168:$E$200,0),MATCH(BR$3-$G93+1,FinancialInputs!$168:$168,0)),0)*$J93</f>
        <v>0</v>
      </c>
      <c r="BS93" s="173">
        <f>IFERROR(INDEX(FinancialInputs!$168:$200,MATCH($H93, FinancialInputs!$E$168:$E$200,0),MATCH(BS$3-$G93+1,FinancialInputs!$168:$168,0)),0)*$J93</f>
        <v>0</v>
      </c>
      <c r="BT93" s="173">
        <f>IFERROR(INDEX(FinancialInputs!$168:$200,MATCH($H93, FinancialInputs!$E$168:$E$200,0),MATCH(BT$3-$G93+1,FinancialInputs!$168:$168,0)),0)*$J93</f>
        <v>0</v>
      </c>
      <c r="BU93" s="173">
        <f>IFERROR(INDEX(FinancialInputs!$168:$200,MATCH($H93, FinancialInputs!$E$168:$E$200,0),MATCH(BU$3-$G93+1,FinancialInputs!$168:$168,0)),0)*$J93</f>
        <v>0</v>
      </c>
      <c r="BV93" s="173">
        <f>IFERROR(INDEX(FinancialInputs!$168:$200,MATCH($H93, FinancialInputs!$E$168:$E$200,0),MATCH(BV$3-$G93+1,FinancialInputs!$168:$168,0)),0)*$J93</f>
        <v>0</v>
      </c>
      <c r="BW93" s="173">
        <f>IFERROR(INDEX(FinancialInputs!$168:$200,MATCH($H93, FinancialInputs!$E$168:$E$200,0),MATCH(BW$3-$G93+1,FinancialInputs!$168:$168,0)),0)*$J93</f>
        <v>0</v>
      </c>
      <c r="BX93" s="173">
        <f>IFERROR(INDEX(FinancialInputs!$168:$200,MATCH($H93, FinancialInputs!$E$168:$E$200,0),MATCH(BX$3-$G93+1,FinancialInputs!$168:$168,0)),0)*$J93</f>
        <v>0</v>
      </c>
      <c r="BY93" s="173">
        <f>IFERROR(INDEX(FinancialInputs!$168:$200,MATCH($H93, FinancialInputs!$E$168:$E$200,0),MATCH(BY$3-$G93+1,FinancialInputs!$168:$168,0)),0)*$J93</f>
        <v>0</v>
      </c>
      <c r="BZ93" s="173">
        <f>IFERROR(INDEX(FinancialInputs!$168:$200,MATCH($H93, FinancialInputs!$E$168:$E$200,0),MATCH(BZ$3-$G93+1,FinancialInputs!$168:$168,0)),0)*$J93</f>
        <v>0</v>
      </c>
      <c r="CA93" s="173">
        <f>IFERROR(INDEX(FinancialInputs!$168:$200,MATCH($H93, FinancialInputs!$E$168:$E$200,0),MATCH(CA$3-$G93+1,FinancialInputs!$168:$168,0)),0)*$J93</f>
        <v>0</v>
      </c>
      <c r="CB93" s="173">
        <f>IFERROR(INDEX(FinancialInputs!$168:$200,MATCH($H93, FinancialInputs!$E$168:$E$200,0),MATCH(CB$3-$G93+1,FinancialInputs!$168:$168,0)),0)*$J93</f>
        <v>0</v>
      </c>
      <c r="CC93" s="173">
        <f>IFERROR(INDEX(FinancialInputs!$168:$200,MATCH($H93, FinancialInputs!$E$168:$E$200,0),MATCH(CC$3-$G93+1,FinancialInputs!$168:$168,0)),0)*$J93</f>
        <v>0</v>
      </c>
      <c r="CD93" s="173">
        <f>IFERROR(INDEX(FinancialInputs!$168:$200,MATCH($H93, FinancialInputs!$E$168:$E$200,0),MATCH(CD$3-$G93+1,FinancialInputs!$168:$168,0)),0)*$J93</f>
        <v>0</v>
      </c>
      <c r="CE93" s="173">
        <f>IFERROR(INDEX(FinancialInputs!$168:$200,MATCH($H93, FinancialInputs!$E$168:$E$200,0),MATCH(CE$3-$G93+1,FinancialInputs!$168:$168,0)),0)*$J93</f>
        <v>0</v>
      </c>
      <c r="CF93" s="173">
        <f>IFERROR(INDEX(FinancialInputs!$168:$200,MATCH($H93, FinancialInputs!$E$168:$E$200,0),MATCH(CF$3-$G93+1,FinancialInputs!$168:$168,0)),0)*$J93</f>
        <v>0</v>
      </c>
      <c r="CG93" s="173">
        <f>IFERROR(INDEX(FinancialInputs!$168:$200,MATCH($H93, FinancialInputs!$E$168:$E$200,0),MATCH(CG$3-$G93+1,FinancialInputs!$168:$168,0)),0)*$J93</f>
        <v>0</v>
      </c>
      <c r="CH93" s="173">
        <f>IFERROR(INDEX(FinancialInputs!$168:$200,MATCH($H93, FinancialInputs!$E$168:$E$200,0),MATCH(CH$3-$G93+1,FinancialInputs!$168:$168,0)),0)*$J93</f>
        <v>0</v>
      </c>
      <c r="CI93" s="173">
        <f>IFERROR(INDEX(FinancialInputs!$168:$200,MATCH($H93, FinancialInputs!$E$168:$E$200,0),MATCH(CI$3-$G93+1,FinancialInputs!$168:$168,0)),0)*$J93</f>
        <v>0</v>
      </c>
      <c r="CJ93" s="173">
        <f>IFERROR(INDEX(FinancialInputs!$168:$200,MATCH($H93, FinancialInputs!$E$168:$E$200,0),MATCH(CJ$3-$G93+1,FinancialInputs!$168:$168,0)),0)*$J93</f>
        <v>0</v>
      </c>
      <c r="CK93" s="173">
        <f>IFERROR(INDEX(FinancialInputs!$168:$200,MATCH($H93, FinancialInputs!$E$168:$E$200,0),MATCH(CK$3-$G93+1,FinancialInputs!$168:$168,0)),0)*$J93</f>
        <v>0</v>
      </c>
      <c r="CL93" s="173">
        <f>IFERROR(INDEX(FinancialInputs!$168:$200,MATCH($H93, FinancialInputs!$E$168:$E$200,0),MATCH(CL$3-$G93+1,FinancialInputs!$168:$168,0)),0)*$J93</f>
        <v>0</v>
      </c>
      <c r="CM93" s="173">
        <f>IFERROR(INDEX(FinancialInputs!$168:$200,MATCH($H93, FinancialInputs!$E$168:$E$200,0),MATCH(CM$3-$G93+1,FinancialInputs!$168:$168,0)),0)*$J93</f>
        <v>0</v>
      </c>
      <c r="CN93" s="173">
        <f>IFERROR(INDEX(FinancialInputs!$168:$200,MATCH($H93, FinancialInputs!$E$168:$E$200,0),MATCH(CN$3-$G93+1,FinancialInputs!$168:$168,0)),0)*$J93</f>
        <v>0</v>
      </c>
      <c r="CO93" s="173">
        <f>IFERROR(INDEX(FinancialInputs!$168:$200,MATCH($H93, FinancialInputs!$E$168:$E$200,0),MATCH(CO$3-$G93+1,FinancialInputs!$168:$168,0)),0)*$J93</f>
        <v>0</v>
      </c>
      <c r="CP93" s="173">
        <f>IFERROR(INDEX(FinancialInputs!$168:$200,MATCH($H93, FinancialInputs!$E$168:$E$200,0),MATCH(CP$3-$G93+1,FinancialInputs!$168:$168,0)),0)*$J93</f>
        <v>0</v>
      </c>
      <c r="CQ93" s="173">
        <f>IFERROR(INDEX(FinancialInputs!$168:$200,MATCH($H93, FinancialInputs!$E$168:$E$200,0),MATCH(CQ$3-$G93+1,FinancialInputs!$168:$168,0)),0)*$J93</f>
        <v>0</v>
      </c>
      <c r="CR93" s="173">
        <f>IFERROR(INDEX(FinancialInputs!$168:$200,MATCH($H93, FinancialInputs!$E$168:$E$200,0),MATCH(CR$3-$G93+1,FinancialInputs!$168:$168,0)),0)*$J93</f>
        <v>0</v>
      </c>
      <c r="CS93" s="173">
        <f>IFERROR(INDEX(FinancialInputs!$168:$200,MATCH($H93, FinancialInputs!$E$168:$E$200,0),MATCH(CS$3-$G93+1,FinancialInputs!$168:$168,0)),0)*$J93</f>
        <v>0</v>
      </c>
      <c r="CT93" s="173">
        <f>IFERROR(INDEX(FinancialInputs!$168:$200,MATCH($H93, FinancialInputs!$E$168:$E$200,0),MATCH(CT$3-$G93+1,FinancialInputs!$168:$168,0)),0)*$J93</f>
        <v>0</v>
      </c>
      <c r="CU93" s="173">
        <f>IFERROR(INDEX(FinancialInputs!$168:$200,MATCH($H93, FinancialInputs!$E$168:$E$200,0),MATCH(CU$3-$G93+1,FinancialInputs!$168:$168,0)),0)*$J93</f>
        <v>0</v>
      </c>
      <c r="CV93" s="173">
        <f>IFERROR(INDEX(FinancialInputs!$168:$200,MATCH($H93, FinancialInputs!$E$168:$E$200,0),MATCH(CV$3-$G93+1,FinancialInputs!$168:$168,0)),0)*$J93</f>
        <v>0</v>
      </c>
      <c r="CW93" s="135" t="b">
        <f t="shared" si="12"/>
        <v>1</v>
      </c>
      <c r="CX93" s="24"/>
      <c r="CY93" s="24"/>
      <c r="CZ93" s="24"/>
    </row>
    <row r="94" spans="2:104">
      <c r="B94" s="24"/>
      <c r="C94" s="24"/>
      <c r="D94" s="24"/>
      <c r="E94" s="1" t="s">
        <v>547</v>
      </c>
      <c r="F94" s="24"/>
      <c r="G94" s="99" t="e">
        <f t="shared" si="13"/>
        <v>#N/A</v>
      </c>
      <c r="H94" s="1" t="e">
        <f>IF((YEAR(Scenarios!$J$41)+1)&lt;G94,"","SLN"&amp;MIN(YEAR(Scenarios!$J$41)-G94+2,15))</f>
        <v>#NUM!</v>
      </c>
      <c r="I94" s="24"/>
      <c r="J94" s="416" cm="1">
        <f t="array" ref="J94">IFERROR(INDEX(Capitalisation!$192:$192,,MATCH(G94,Expenditure!$3:$3,0)),0)</f>
        <v>0</v>
      </c>
      <c r="K94" s="33"/>
      <c r="L94" s="173">
        <f>IFERROR(INDEX(FinancialInputs!$168:$200,MATCH($H94, FinancialInputs!$E$168:$E$200,0),MATCH(L$3-$G94+1,FinancialInputs!$168:$168,0)),0)*$J94</f>
        <v>0</v>
      </c>
      <c r="M94" s="173">
        <f>IFERROR(INDEX(FinancialInputs!$168:$200,MATCH($H94, FinancialInputs!$E$168:$E$200,0),MATCH(M$3-$G94+1,FinancialInputs!$168:$168,0)),0)*$J94</f>
        <v>0</v>
      </c>
      <c r="N94" s="173">
        <f>IFERROR(INDEX(FinancialInputs!$168:$200,MATCH($H94, FinancialInputs!$E$168:$E$200,0),MATCH(N$3-$G94+1,FinancialInputs!$168:$168,0)),0)*$J94</f>
        <v>0</v>
      </c>
      <c r="O94" s="173">
        <f>IFERROR(INDEX(FinancialInputs!$168:$200,MATCH($H94, FinancialInputs!$E$168:$E$200,0),MATCH(O$3-$G94+1,FinancialInputs!$168:$168,0)),0)*$J94</f>
        <v>0</v>
      </c>
      <c r="P94" s="173">
        <f>IFERROR(INDEX(FinancialInputs!$168:$200,MATCH($H94, FinancialInputs!$E$168:$E$200,0),MATCH(P$3-$G94+1,FinancialInputs!$168:$168,0)),0)*$J94</f>
        <v>0</v>
      </c>
      <c r="Q94" s="173">
        <f>IFERROR(INDEX(FinancialInputs!$168:$200,MATCH($H94, FinancialInputs!$E$168:$E$200,0),MATCH(Q$3-$G94+1,FinancialInputs!$168:$168,0)),0)*$J94</f>
        <v>0</v>
      </c>
      <c r="R94" s="173">
        <f>IFERROR(INDEX(FinancialInputs!$168:$200,MATCH($H94, FinancialInputs!$E$168:$E$200,0),MATCH(R$3-$G94+1,FinancialInputs!$168:$168,0)),0)*$J94</f>
        <v>0</v>
      </c>
      <c r="S94" s="173">
        <f>IFERROR(INDEX(FinancialInputs!$168:$200,MATCH($H94, FinancialInputs!$E$168:$E$200,0),MATCH(S$3-$G94+1,FinancialInputs!$168:$168,0)),0)*$J94</f>
        <v>0</v>
      </c>
      <c r="T94" s="173">
        <f>IFERROR(INDEX(FinancialInputs!$168:$200,MATCH($H94, FinancialInputs!$E$168:$E$200,0),MATCH(T$3-$G94+1,FinancialInputs!$168:$168,0)),0)*$J94</f>
        <v>0</v>
      </c>
      <c r="U94" s="173">
        <f>IFERROR(INDEX(FinancialInputs!$168:$200,MATCH($H94, FinancialInputs!$E$168:$E$200,0),MATCH(U$3-$G94+1,FinancialInputs!$168:$168,0)),0)*$J94</f>
        <v>0</v>
      </c>
      <c r="V94" s="173">
        <f>IFERROR(INDEX(FinancialInputs!$168:$200,MATCH($H94, FinancialInputs!$E$168:$E$200,0),MATCH(V$3-$G94+1,FinancialInputs!$168:$168,0)),0)*$J94</f>
        <v>0</v>
      </c>
      <c r="W94" s="173">
        <f>IFERROR(INDEX(FinancialInputs!$168:$200,MATCH($H94, FinancialInputs!$E$168:$E$200,0),MATCH(W$3-$G94+1,FinancialInputs!$168:$168,0)),0)*$J94</f>
        <v>0</v>
      </c>
      <c r="X94" s="173">
        <f>IFERROR(INDEX(FinancialInputs!$168:$200,MATCH($H94, FinancialInputs!$E$168:$E$200,0),MATCH(X$3-$G94+1,FinancialInputs!$168:$168,0)),0)*$J94</f>
        <v>0</v>
      </c>
      <c r="Y94" s="173">
        <f>IFERROR(INDEX(FinancialInputs!$168:$200,MATCH($H94, FinancialInputs!$E$168:$E$200,0),MATCH(Y$3-$G94+1,FinancialInputs!$168:$168,0)),0)*$J94</f>
        <v>0</v>
      </c>
      <c r="Z94" s="173">
        <f>IFERROR(INDEX(FinancialInputs!$168:$200,MATCH($H94, FinancialInputs!$E$168:$E$200,0),MATCH(Z$3-$G94+1,FinancialInputs!$168:$168,0)),0)*$J94</f>
        <v>0</v>
      </c>
      <c r="AA94" s="173">
        <f>IFERROR(INDEX(FinancialInputs!$168:$200,MATCH($H94, FinancialInputs!$E$168:$E$200,0),MATCH(AA$3-$G94+1,FinancialInputs!$168:$168,0)),0)*$J94</f>
        <v>0</v>
      </c>
      <c r="AB94" s="173">
        <f>IFERROR(INDEX(FinancialInputs!$168:$200,MATCH($H94, FinancialInputs!$E$168:$E$200,0),MATCH(AB$3-$G94+1,FinancialInputs!$168:$168,0)),0)*$J94</f>
        <v>0</v>
      </c>
      <c r="AC94" s="173">
        <f>IFERROR(INDEX(FinancialInputs!$168:$200,MATCH($H94, FinancialInputs!$E$168:$E$200,0),MATCH(AC$3-$G94+1,FinancialInputs!$168:$168,0)),0)*$J94</f>
        <v>0</v>
      </c>
      <c r="AD94" s="173">
        <f>IFERROR(INDEX(FinancialInputs!$168:$200,MATCH($H94, FinancialInputs!$E$168:$E$200,0),MATCH(AD$3-$G94+1,FinancialInputs!$168:$168,0)),0)*$J94</f>
        <v>0</v>
      </c>
      <c r="AE94" s="173">
        <f>IFERROR(INDEX(FinancialInputs!$168:$200,MATCH($H94, FinancialInputs!$E$168:$E$200,0),MATCH(AE$3-$G94+1,FinancialInputs!$168:$168,0)),0)*$J94</f>
        <v>0</v>
      </c>
      <c r="AF94" s="173">
        <f>IFERROR(INDEX(FinancialInputs!$168:$200,MATCH($H94, FinancialInputs!$E$168:$E$200,0),MATCH(AF$3-$G94+1,FinancialInputs!$168:$168,0)),0)*$J94</f>
        <v>0</v>
      </c>
      <c r="AG94" s="173">
        <f>IFERROR(INDEX(FinancialInputs!$168:$200,MATCH($H94, FinancialInputs!$E$168:$E$200,0),MATCH(AG$3-$G94+1,FinancialInputs!$168:$168,0)),0)*$J94</f>
        <v>0</v>
      </c>
      <c r="AH94" s="173">
        <f>IFERROR(INDEX(FinancialInputs!$168:$200,MATCH($H94, FinancialInputs!$E$168:$E$200,0),MATCH(AH$3-$G94+1,FinancialInputs!$168:$168,0)),0)*$J94</f>
        <v>0</v>
      </c>
      <c r="AI94" s="173">
        <f>IFERROR(INDEX(FinancialInputs!$168:$200,MATCH($H94, FinancialInputs!$E$168:$E$200,0),MATCH(AI$3-$G94+1,FinancialInputs!$168:$168,0)),0)*$J94</f>
        <v>0</v>
      </c>
      <c r="AJ94" s="173">
        <f>IFERROR(INDEX(FinancialInputs!$168:$200,MATCH($H94, FinancialInputs!$E$168:$E$200,0),MATCH(AJ$3-$G94+1,FinancialInputs!$168:$168,0)),0)*$J94</f>
        <v>0</v>
      </c>
      <c r="AK94" s="173">
        <f>IFERROR(INDEX(FinancialInputs!$168:$200,MATCH($H94, FinancialInputs!$E$168:$E$200,0),MATCH(AK$3-$G94+1,FinancialInputs!$168:$168,0)),0)*$J94</f>
        <v>0</v>
      </c>
      <c r="AL94" s="173">
        <f>IFERROR(INDEX(FinancialInputs!$168:$200,MATCH($H94, FinancialInputs!$E$168:$E$200,0),MATCH(AL$3-$G94+1,FinancialInputs!$168:$168,0)),0)*$J94</f>
        <v>0</v>
      </c>
      <c r="AM94" s="173">
        <f>IFERROR(INDEX(FinancialInputs!$168:$200,MATCH($H94, FinancialInputs!$E$168:$E$200,0),MATCH(AM$3-$G94+1,FinancialInputs!$168:$168,0)),0)*$J94</f>
        <v>0</v>
      </c>
      <c r="AN94" s="173">
        <f>IFERROR(INDEX(FinancialInputs!$168:$200,MATCH($H94, FinancialInputs!$E$168:$E$200,0),MATCH(AN$3-$G94+1,FinancialInputs!$168:$168,0)),0)*$J94</f>
        <v>0</v>
      </c>
      <c r="AO94" s="173">
        <f>IFERROR(INDEX(FinancialInputs!$168:$200,MATCH($H94, FinancialInputs!$E$168:$E$200,0),MATCH(AO$3-$G94+1,FinancialInputs!$168:$168,0)),0)*$J94</f>
        <v>0</v>
      </c>
      <c r="AP94" s="173">
        <f>IFERROR(INDEX(FinancialInputs!$168:$200,MATCH($H94, FinancialInputs!$E$168:$E$200,0),MATCH(AP$3-$G94+1,FinancialInputs!$168:$168,0)),0)*$J94</f>
        <v>0</v>
      </c>
      <c r="AQ94" s="173">
        <f>IFERROR(INDEX(FinancialInputs!$168:$200,MATCH($H94, FinancialInputs!$E$168:$E$200,0),MATCH(AQ$3-$G94+1,FinancialInputs!$168:$168,0)),0)*$J94</f>
        <v>0</v>
      </c>
      <c r="AR94" s="173">
        <f>IFERROR(INDEX(FinancialInputs!$168:$200,MATCH($H94, FinancialInputs!$E$168:$E$200,0),MATCH(AR$3-$G94+1,FinancialInputs!$168:$168,0)),0)*$J94</f>
        <v>0</v>
      </c>
      <c r="AS94" s="173">
        <f>IFERROR(INDEX(FinancialInputs!$168:$200,MATCH($H94, FinancialInputs!$E$168:$E$200,0),MATCH(AS$3-$G94+1,FinancialInputs!$168:$168,0)),0)*$J94</f>
        <v>0</v>
      </c>
      <c r="AT94" s="173">
        <f>IFERROR(INDEX(FinancialInputs!$168:$200,MATCH($H94, FinancialInputs!$E$168:$E$200,0),MATCH(AT$3-$G94+1,FinancialInputs!$168:$168,0)),0)*$J94</f>
        <v>0</v>
      </c>
      <c r="AU94" s="173">
        <f>IFERROR(INDEX(FinancialInputs!$168:$200,MATCH($H94, FinancialInputs!$E$168:$E$200,0),MATCH(AU$3-$G94+1,FinancialInputs!$168:$168,0)),0)*$J94</f>
        <v>0</v>
      </c>
      <c r="AV94" s="173">
        <f>IFERROR(INDEX(FinancialInputs!$168:$200,MATCH($H94, FinancialInputs!$E$168:$E$200,0),MATCH(AV$3-$G94+1,FinancialInputs!$168:$168,0)),0)*$J94</f>
        <v>0</v>
      </c>
      <c r="AW94" s="173">
        <f>IFERROR(INDEX(FinancialInputs!$168:$200,MATCH($H94, FinancialInputs!$E$168:$E$200,0),MATCH(AW$3-$G94+1,FinancialInputs!$168:$168,0)),0)*$J94</f>
        <v>0</v>
      </c>
      <c r="AX94" s="173">
        <f>IFERROR(INDEX(FinancialInputs!$168:$200,MATCH($H94, FinancialInputs!$E$168:$E$200,0),MATCH(AX$3-$G94+1,FinancialInputs!$168:$168,0)),0)*$J94</f>
        <v>0</v>
      </c>
      <c r="AY94" s="173">
        <f>IFERROR(INDEX(FinancialInputs!$168:$200,MATCH($H94, FinancialInputs!$E$168:$E$200,0),MATCH(AY$3-$G94+1,FinancialInputs!$168:$168,0)),0)*$J94</f>
        <v>0</v>
      </c>
      <c r="AZ94" s="173">
        <f>IFERROR(INDEX(FinancialInputs!$168:$200,MATCH($H94, FinancialInputs!$E$168:$E$200,0),MATCH(AZ$3-$G94+1,FinancialInputs!$168:$168,0)),0)*$J94</f>
        <v>0</v>
      </c>
      <c r="BA94" s="173">
        <f>IFERROR(INDEX(FinancialInputs!$168:$200,MATCH($H94, FinancialInputs!$E$168:$E$200,0),MATCH(BA$3-$G94+1,FinancialInputs!$168:$168,0)),0)*$J94</f>
        <v>0</v>
      </c>
      <c r="BB94" s="173">
        <f>IFERROR(INDEX(FinancialInputs!$168:$200,MATCH($H94, FinancialInputs!$E$168:$E$200,0),MATCH(BB$3-$G94+1,FinancialInputs!$168:$168,0)),0)*$J94</f>
        <v>0</v>
      </c>
      <c r="BC94" s="173">
        <f>IFERROR(INDEX(FinancialInputs!$168:$200,MATCH($H94, FinancialInputs!$E$168:$E$200,0),MATCH(BC$3-$G94+1,FinancialInputs!$168:$168,0)),0)*$J94</f>
        <v>0</v>
      </c>
      <c r="BD94" s="173">
        <f>IFERROR(INDEX(FinancialInputs!$168:$200,MATCH($H94, FinancialInputs!$E$168:$E$200,0),MATCH(BD$3-$G94+1,FinancialInputs!$168:$168,0)),0)*$J94</f>
        <v>0</v>
      </c>
      <c r="BE94" s="173">
        <f>IFERROR(INDEX(FinancialInputs!$168:$200,MATCH($H94, FinancialInputs!$E$168:$E$200,0),MATCH(BE$3-$G94+1,FinancialInputs!$168:$168,0)),0)*$J94</f>
        <v>0</v>
      </c>
      <c r="BF94" s="173">
        <f>IFERROR(INDEX(FinancialInputs!$168:$200,MATCH($H94, FinancialInputs!$E$168:$E$200,0),MATCH(BF$3-$G94+1,FinancialInputs!$168:$168,0)),0)*$J94</f>
        <v>0</v>
      </c>
      <c r="BG94" s="173">
        <f>IFERROR(INDEX(FinancialInputs!$168:$200,MATCH($H94, FinancialInputs!$E$168:$E$200,0),MATCH(BG$3-$G94+1,FinancialInputs!$168:$168,0)),0)*$J94</f>
        <v>0</v>
      </c>
      <c r="BH94" s="173">
        <f>IFERROR(INDEX(FinancialInputs!$168:$200,MATCH($H94, FinancialInputs!$E$168:$E$200,0),MATCH(BH$3-$G94+1,FinancialInputs!$168:$168,0)),0)*$J94</f>
        <v>0</v>
      </c>
      <c r="BI94" s="173">
        <f>IFERROR(INDEX(FinancialInputs!$168:$200,MATCH($H94, FinancialInputs!$E$168:$E$200,0),MATCH(BI$3-$G94+1,FinancialInputs!$168:$168,0)),0)*$J94</f>
        <v>0</v>
      </c>
      <c r="BJ94" s="173">
        <f>IFERROR(INDEX(FinancialInputs!$168:$200,MATCH($H94, FinancialInputs!$E$168:$E$200,0),MATCH(BJ$3-$G94+1,FinancialInputs!$168:$168,0)),0)*$J94</f>
        <v>0</v>
      </c>
      <c r="BK94" s="173">
        <f>IFERROR(INDEX(FinancialInputs!$168:$200,MATCH($H94, FinancialInputs!$E$168:$E$200,0),MATCH(BK$3-$G94+1,FinancialInputs!$168:$168,0)),0)*$J94</f>
        <v>0</v>
      </c>
      <c r="BL94" s="173">
        <f>IFERROR(INDEX(FinancialInputs!$168:$200,MATCH($H94, FinancialInputs!$E$168:$E$200,0),MATCH(BL$3-$G94+1,FinancialInputs!$168:$168,0)),0)*$J94</f>
        <v>0</v>
      </c>
      <c r="BM94" s="173">
        <f>IFERROR(INDEX(FinancialInputs!$168:$200,MATCH($H94, FinancialInputs!$E$168:$E$200,0),MATCH(BM$3-$G94+1,FinancialInputs!$168:$168,0)),0)*$J94</f>
        <v>0</v>
      </c>
      <c r="BN94" s="173">
        <f>IFERROR(INDEX(FinancialInputs!$168:$200,MATCH($H94, FinancialInputs!$E$168:$E$200,0),MATCH(BN$3-$G94+1,FinancialInputs!$168:$168,0)),0)*$J94</f>
        <v>0</v>
      </c>
      <c r="BO94" s="173">
        <f>IFERROR(INDEX(FinancialInputs!$168:$200,MATCH($H94, FinancialInputs!$E$168:$E$200,0),MATCH(BO$3-$G94+1,FinancialInputs!$168:$168,0)),0)*$J94</f>
        <v>0</v>
      </c>
      <c r="BP94" s="173">
        <f>IFERROR(INDEX(FinancialInputs!$168:$200,MATCH($H94, FinancialInputs!$E$168:$E$200,0),MATCH(BP$3-$G94+1,FinancialInputs!$168:$168,0)),0)*$J94</f>
        <v>0</v>
      </c>
      <c r="BQ94" s="173">
        <f>IFERROR(INDEX(FinancialInputs!$168:$200,MATCH($H94, FinancialInputs!$E$168:$E$200,0),MATCH(BQ$3-$G94+1,FinancialInputs!$168:$168,0)),0)*$J94</f>
        <v>0</v>
      </c>
      <c r="BR94" s="173">
        <f>IFERROR(INDEX(FinancialInputs!$168:$200,MATCH($H94, FinancialInputs!$E$168:$E$200,0),MATCH(BR$3-$G94+1,FinancialInputs!$168:$168,0)),0)*$J94</f>
        <v>0</v>
      </c>
      <c r="BS94" s="173">
        <f>IFERROR(INDEX(FinancialInputs!$168:$200,MATCH($H94, FinancialInputs!$E$168:$E$200,0),MATCH(BS$3-$G94+1,FinancialInputs!$168:$168,0)),0)*$J94</f>
        <v>0</v>
      </c>
      <c r="BT94" s="173">
        <f>IFERROR(INDEX(FinancialInputs!$168:$200,MATCH($H94, FinancialInputs!$E$168:$E$200,0),MATCH(BT$3-$G94+1,FinancialInputs!$168:$168,0)),0)*$J94</f>
        <v>0</v>
      </c>
      <c r="BU94" s="173">
        <f>IFERROR(INDEX(FinancialInputs!$168:$200,MATCH($H94, FinancialInputs!$E$168:$E$200,0),MATCH(BU$3-$G94+1,FinancialInputs!$168:$168,0)),0)*$J94</f>
        <v>0</v>
      </c>
      <c r="BV94" s="173">
        <f>IFERROR(INDEX(FinancialInputs!$168:$200,MATCH($H94, FinancialInputs!$E$168:$E$200,0),MATCH(BV$3-$G94+1,FinancialInputs!$168:$168,0)),0)*$J94</f>
        <v>0</v>
      </c>
      <c r="BW94" s="173">
        <f>IFERROR(INDEX(FinancialInputs!$168:$200,MATCH($H94, FinancialInputs!$E$168:$E$200,0),MATCH(BW$3-$G94+1,FinancialInputs!$168:$168,0)),0)*$J94</f>
        <v>0</v>
      </c>
      <c r="BX94" s="173">
        <f>IFERROR(INDEX(FinancialInputs!$168:$200,MATCH($H94, FinancialInputs!$E$168:$E$200,0),MATCH(BX$3-$G94+1,FinancialInputs!$168:$168,0)),0)*$J94</f>
        <v>0</v>
      </c>
      <c r="BY94" s="173">
        <f>IFERROR(INDEX(FinancialInputs!$168:$200,MATCH($H94, FinancialInputs!$E$168:$E$200,0),MATCH(BY$3-$G94+1,FinancialInputs!$168:$168,0)),0)*$J94</f>
        <v>0</v>
      </c>
      <c r="BZ94" s="173">
        <f>IFERROR(INDEX(FinancialInputs!$168:$200,MATCH($H94, FinancialInputs!$E$168:$E$200,0),MATCH(BZ$3-$G94+1,FinancialInputs!$168:$168,0)),0)*$J94</f>
        <v>0</v>
      </c>
      <c r="CA94" s="173">
        <f>IFERROR(INDEX(FinancialInputs!$168:$200,MATCH($H94, FinancialInputs!$E$168:$E$200,0),MATCH(CA$3-$G94+1,FinancialInputs!$168:$168,0)),0)*$J94</f>
        <v>0</v>
      </c>
      <c r="CB94" s="173">
        <f>IFERROR(INDEX(FinancialInputs!$168:$200,MATCH($H94, FinancialInputs!$E$168:$E$200,0),MATCH(CB$3-$G94+1,FinancialInputs!$168:$168,0)),0)*$J94</f>
        <v>0</v>
      </c>
      <c r="CC94" s="173">
        <f>IFERROR(INDEX(FinancialInputs!$168:$200,MATCH($H94, FinancialInputs!$E$168:$E$200,0),MATCH(CC$3-$G94+1,FinancialInputs!$168:$168,0)),0)*$J94</f>
        <v>0</v>
      </c>
      <c r="CD94" s="173">
        <f>IFERROR(INDEX(FinancialInputs!$168:$200,MATCH($H94, FinancialInputs!$E$168:$E$200,0),MATCH(CD$3-$G94+1,FinancialInputs!$168:$168,0)),0)*$J94</f>
        <v>0</v>
      </c>
      <c r="CE94" s="173">
        <f>IFERROR(INDEX(FinancialInputs!$168:$200,MATCH($H94, FinancialInputs!$E$168:$E$200,0),MATCH(CE$3-$G94+1,FinancialInputs!$168:$168,0)),0)*$J94</f>
        <v>0</v>
      </c>
      <c r="CF94" s="173">
        <f>IFERROR(INDEX(FinancialInputs!$168:$200,MATCH($H94, FinancialInputs!$E$168:$E$200,0),MATCH(CF$3-$G94+1,FinancialInputs!$168:$168,0)),0)*$J94</f>
        <v>0</v>
      </c>
      <c r="CG94" s="173">
        <f>IFERROR(INDEX(FinancialInputs!$168:$200,MATCH($H94, FinancialInputs!$E$168:$E$200,0),MATCH(CG$3-$G94+1,FinancialInputs!$168:$168,0)),0)*$J94</f>
        <v>0</v>
      </c>
      <c r="CH94" s="173">
        <f>IFERROR(INDEX(FinancialInputs!$168:$200,MATCH($H94, FinancialInputs!$E$168:$E$200,0),MATCH(CH$3-$G94+1,FinancialInputs!$168:$168,0)),0)*$J94</f>
        <v>0</v>
      </c>
      <c r="CI94" s="173">
        <f>IFERROR(INDEX(FinancialInputs!$168:$200,MATCH($H94, FinancialInputs!$E$168:$E$200,0),MATCH(CI$3-$G94+1,FinancialInputs!$168:$168,0)),0)*$J94</f>
        <v>0</v>
      </c>
      <c r="CJ94" s="173">
        <f>IFERROR(INDEX(FinancialInputs!$168:$200,MATCH($H94, FinancialInputs!$E$168:$E$200,0),MATCH(CJ$3-$G94+1,FinancialInputs!$168:$168,0)),0)*$J94</f>
        <v>0</v>
      </c>
      <c r="CK94" s="173">
        <f>IFERROR(INDEX(FinancialInputs!$168:$200,MATCH($H94, FinancialInputs!$E$168:$E$200,0),MATCH(CK$3-$G94+1,FinancialInputs!$168:$168,0)),0)*$J94</f>
        <v>0</v>
      </c>
      <c r="CL94" s="173">
        <f>IFERROR(INDEX(FinancialInputs!$168:$200,MATCH($H94, FinancialInputs!$E$168:$E$200,0),MATCH(CL$3-$G94+1,FinancialInputs!$168:$168,0)),0)*$J94</f>
        <v>0</v>
      </c>
      <c r="CM94" s="173">
        <f>IFERROR(INDEX(FinancialInputs!$168:$200,MATCH($H94, FinancialInputs!$E$168:$E$200,0),MATCH(CM$3-$G94+1,FinancialInputs!$168:$168,0)),0)*$J94</f>
        <v>0</v>
      </c>
      <c r="CN94" s="173">
        <f>IFERROR(INDEX(FinancialInputs!$168:$200,MATCH($H94, FinancialInputs!$E$168:$E$200,0),MATCH(CN$3-$G94+1,FinancialInputs!$168:$168,0)),0)*$J94</f>
        <v>0</v>
      </c>
      <c r="CO94" s="173">
        <f>IFERROR(INDEX(FinancialInputs!$168:$200,MATCH($H94, FinancialInputs!$E$168:$E$200,0),MATCH(CO$3-$G94+1,FinancialInputs!$168:$168,0)),0)*$J94</f>
        <v>0</v>
      </c>
      <c r="CP94" s="173">
        <f>IFERROR(INDEX(FinancialInputs!$168:$200,MATCH($H94, FinancialInputs!$E$168:$E$200,0),MATCH(CP$3-$G94+1,FinancialInputs!$168:$168,0)),0)*$J94</f>
        <v>0</v>
      </c>
      <c r="CQ94" s="173">
        <f>IFERROR(INDEX(FinancialInputs!$168:$200,MATCH($H94, FinancialInputs!$E$168:$E$200,0),MATCH(CQ$3-$G94+1,FinancialInputs!$168:$168,0)),0)*$J94</f>
        <v>0</v>
      </c>
      <c r="CR94" s="173">
        <f>IFERROR(INDEX(FinancialInputs!$168:$200,MATCH($H94, FinancialInputs!$E$168:$E$200,0),MATCH(CR$3-$G94+1,FinancialInputs!$168:$168,0)),0)*$J94</f>
        <v>0</v>
      </c>
      <c r="CS94" s="173">
        <f>IFERROR(INDEX(FinancialInputs!$168:$200,MATCH($H94, FinancialInputs!$E$168:$E$200,0),MATCH(CS$3-$G94+1,FinancialInputs!$168:$168,0)),0)*$J94</f>
        <v>0</v>
      </c>
      <c r="CT94" s="173">
        <f>IFERROR(INDEX(FinancialInputs!$168:$200,MATCH($H94, FinancialInputs!$E$168:$E$200,0),MATCH(CT$3-$G94+1,FinancialInputs!$168:$168,0)),0)*$J94</f>
        <v>0</v>
      </c>
      <c r="CU94" s="173">
        <f>IFERROR(INDEX(FinancialInputs!$168:$200,MATCH($H94, FinancialInputs!$E$168:$E$200,0),MATCH(CU$3-$G94+1,FinancialInputs!$168:$168,0)),0)*$J94</f>
        <v>0</v>
      </c>
      <c r="CV94" s="173">
        <f>IFERROR(INDEX(FinancialInputs!$168:$200,MATCH($H94, FinancialInputs!$E$168:$E$200,0),MATCH(CV$3-$G94+1,FinancialInputs!$168:$168,0)),0)*$J94</f>
        <v>0</v>
      </c>
      <c r="CW94" s="135" t="b">
        <f t="shared" si="12"/>
        <v>1</v>
      </c>
      <c r="CX94" s="24"/>
      <c r="CY94" s="24"/>
      <c r="CZ94" s="24"/>
    </row>
    <row r="95" spans="2:104">
      <c r="B95" s="24"/>
      <c r="C95" s="24"/>
      <c r="D95" s="24"/>
      <c r="E95" s="1" t="s">
        <v>547</v>
      </c>
      <c r="F95" s="24"/>
      <c r="G95" s="99" t="e">
        <f t="shared" si="13"/>
        <v>#N/A</v>
      </c>
      <c r="H95" s="1" t="e">
        <f>IF((YEAR(Scenarios!$J$41)+1)&lt;G95,"","SLN"&amp;MIN(YEAR(Scenarios!$J$41)-G95+2,15))</f>
        <v>#NUM!</v>
      </c>
      <c r="I95" s="24"/>
      <c r="J95" s="416" cm="1">
        <f t="array" ref="J95">IFERROR(INDEX(Capitalisation!$192:$192,,MATCH(G95,Expenditure!$3:$3,0)),0)</f>
        <v>0</v>
      </c>
      <c r="K95" s="33"/>
      <c r="L95" s="173">
        <f>IFERROR(INDEX(FinancialInputs!$168:$200,MATCH($H95, FinancialInputs!$E$168:$E$200,0),MATCH(L$3-$G95+1,FinancialInputs!$168:$168,0)),0)*$J95</f>
        <v>0</v>
      </c>
      <c r="M95" s="173">
        <f>IFERROR(INDEX(FinancialInputs!$168:$200,MATCH($H95, FinancialInputs!$E$168:$E$200,0),MATCH(M$3-$G95+1,FinancialInputs!$168:$168,0)),0)*$J95</f>
        <v>0</v>
      </c>
      <c r="N95" s="173">
        <f>IFERROR(INDEX(FinancialInputs!$168:$200,MATCH($H95, FinancialInputs!$E$168:$E$200,0),MATCH(N$3-$G95+1,FinancialInputs!$168:$168,0)),0)*$J95</f>
        <v>0</v>
      </c>
      <c r="O95" s="173">
        <f>IFERROR(INDEX(FinancialInputs!$168:$200,MATCH($H95, FinancialInputs!$E$168:$E$200,0),MATCH(O$3-$G95+1,FinancialInputs!$168:$168,0)),0)*$J95</f>
        <v>0</v>
      </c>
      <c r="P95" s="173">
        <f>IFERROR(INDEX(FinancialInputs!$168:$200,MATCH($H95, FinancialInputs!$E$168:$E$200,0),MATCH(P$3-$G95+1,FinancialInputs!$168:$168,0)),0)*$J95</f>
        <v>0</v>
      </c>
      <c r="Q95" s="173">
        <f>IFERROR(INDEX(FinancialInputs!$168:$200,MATCH($H95, FinancialInputs!$E$168:$E$200,0),MATCH(Q$3-$G95+1,FinancialInputs!$168:$168,0)),0)*$J95</f>
        <v>0</v>
      </c>
      <c r="R95" s="173">
        <f>IFERROR(INDEX(FinancialInputs!$168:$200,MATCH($H95, FinancialInputs!$E$168:$E$200,0),MATCH(R$3-$G95+1,FinancialInputs!$168:$168,0)),0)*$J95</f>
        <v>0</v>
      </c>
      <c r="S95" s="173">
        <f>IFERROR(INDEX(FinancialInputs!$168:$200,MATCH($H95, FinancialInputs!$E$168:$E$200,0),MATCH(S$3-$G95+1,FinancialInputs!$168:$168,0)),0)*$J95</f>
        <v>0</v>
      </c>
      <c r="T95" s="173">
        <f>IFERROR(INDEX(FinancialInputs!$168:$200,MATCH($H95, FinancialInputs!$E$168:$E$200,0),MATCH(T$3-$G95+1,FinancialInputs!$168:$168,0)),0)*$J95</f>
        <v>0</v>
      </c>
      <c r="U95" s="173">
        <f>IFERROR(INDEX(FinancialInputs!$168:$200,MATCH($H95, FinancialInputs!$E$168:$E$200,0),MATCH(U$3-$G95+1,FinancialInputs!$168:$168,0)),0)*$J95</f>
        <v>0</v>
      </c>
      <c r="V95" s="173">
        <f>IFERROR(INDEX(FinancialInputs!$168:$200,MATCH($H95, FinancialInputs!$E$168:$E$200,0),MATCH(V$3-$G95+1,FinancialInputs!$168:$168,0)),0)*$J95</f>
        <v>0</v>
      </c>
      <c r="W95" s="173">
        <f>IFERROR(INDEX(FinancialInputs!$168:$200,MATCH($H95, FinancialInputs!$E$168:$E$200,0),MATCH(W$3-$G95+1,FinancialInputs!$168:$168,0)),0)*$J95</f>
        <v>0</v>
      </c>
      <c r="X95" s="173">
        <f>IFERROR(INDEX(FinancialInputs!$168:$200,MATCH($H95, FinancialInputs!$E$168:$E$200,0),MATCH(X$3-$G95+1,FinancialInputs!$168:$168,0)),0)*$J95</f>
        <v>0</v>
      </c>
      <c r="Y95" s="173">
        <f>IFERROR(INDEX(FinancialInputs!$168:$200,MATCH($H95, FinancialInputs!$E$168:$E$200,0),MATCH(Y$3-$G95+1,FinancialInputs!$168:$168,0)),0)*$J95</f>
        <v>0</v>
      </c>
      <c r="Z95" s="173">
        <f>IFERROR(INDEX(FinancialInputs!$168:$200,MATCH($H95, FinancialInputs!$E$168:$E$200,0),MATCH(Z$3-$G95+1,FinancialInputs!$168:$168,0)),0)*$J95</f>
        <v>0</v>
      </c>
      <c r="AA95" s="173">
        <f>IFERROR(INDEX(FinancialInputs!$168:$200,MATCH($H95, FinancialInputs!$E$168:$E$200,0),MATCH(AA$3-$G95+1,FinancialInputs!$168:$168,0)),0)*$J95</f>
        <v>0</v>
      </c>
      <c r="AB95" s="173">
        <f>IFERROR(INDEX(FinancialInputs!$168:$200,MATCH($H95, FinancialInputs!$E$168:$E$200,0),MATCH(AB$3-$G95+1,FinancialInputs!$168:$168,0)),0)*$J95</f>
        <v>0</v>
      </c>
      <c r="AC95" s="173">
        <f>IFERROR(INDEX(FinancialInputs!$168:$200,MATCH($H95, FinancialInputs!$E$168:$E$200,0),MATCH(AC$3-$G95+1,FinancialInputs!$168:$168,0)),0)*$J95</f>
        <v>0</v>
      </c>
      <c r="AD95" s="173">
        <f>IFERROR(INDEX(FinancialInputs!$168:$200,MATCH($H95, FinancialInputs!$E$168:$E$200,0),MATCH(AD$3-$G95+1,FinancialInputs!$168:$168,0)),0)*$J95</f>
        <v>0</v>
      </c>
      <c r="AE95" s="173">
        <f>IFERROR(INDEX(FinancialInputs!$168:$200,MATCH($H95, FinancialInputs!$E$168:$E$200,0),MATCH(AE$3-$G95+1,FinancialInputs!$168:$168,0)),0)*$J95</f>
        <v>0</v>
      </c>
      <c r="AF95" s="173">
        <f>IFERROR(INDEX(FinancialInputs!$168:$200,MATCH($H95, FinancialInputs!$E$168:$E$200,0),MATCH(AF$3-$G95+1,FinancialInputs!$168:$168,0)),0)*$J95</f>
        <v>0</v>
      </c>
      <c r="AG95" s="173">
        <f>IFERROR(INDEX(FinancialInputs!$168:$200,MATCH($H95, FinancialInputs!$E$168:$E$200,0),MATCH(AG$3-$G95+1,FinancialInputs!$168:$168,0)),0)*$J95</f>
        <v>0</v>
      </c>
      <c r="AH95" s="173">
        <f>IFERROR(INDEX(FinancialInputs!$168:$200,MATCH($H95, FinancialInputs!$E$168:$E$200,0),MATCH(AH$3-$G95+1,FinancialInputs!$168:$168,0)),0)*$J95</f>
        <v>0</v>
      </c>
      <c r="AI95" s="173">
        <f>IFERROR(INDEX(FinancialInputs!$168:$200,MATCH($H95, FinancialInputs!$E$168:$E$200,0),MATCH(AI$3-$G95+1,FinancialInputs!$168:$168,0)),0)*$J95</f>
        <v>0</v>
      </c>
      <c r="AJ95" s="173">
        <f>IFERROR(INDEX(FinancialInputs!$168:$200,MATCH($H95, FinancialInputs!$E$168:$E$200,0),MATCH(AJ$3-$G95+1,FinancialInputs!$168:$168,0)),0)*$J95</f>
        <v>0</v>
      </c>
      <c r="AK95" s="173">
        <f>IFERROR(INDEX(FinancialInputs!$168:$200,MATCH($H95, FinancialInputs!$E$168:$E$200,0),MATCH(AK$3-$G95+1,FinancialInputs!$168:$168,0)),0)*$J95</f>
        <v>0</v>
      </c>
      <c r="AL95" s="173">
        <f>IFERROR(INDEX(FinancialInputs!$168:$200,MATCH($H95, FinancialInputs!$E$168:$E$200,0),MATCH(AL$3-$G95+1,FinancialInputs!$168:$168,0)),0)*$J95</f>
        <v>0</v>
      </c>
      <c r="AM95" s="173">
        <f>IFERROR(INDEX(FinancialInputs!$168:$200,MATCH($H95, FinancialInputs!$E$168:$E$200,0),MATCH(AM$3-$G95+1,FinancialInputs!$168:$168,0)),0)*$J95</f>
        <v>0</v>
      </c>
      <c r="AN95" s="173">
        <f>IFERROR(INDEX(FinancialInputs!$168:$200,MATCH($H95, FinancialInputs!$E$168:$E$200,0),MATCH(AN$3-$G95+1,FinancialInputs!$168:$168,0)),0)*$J95</f>
        <v>0</v>
      </c>
      <c r="AO95" s="173">
        <f>IFERROR(INDEX(FinancialInputs!$168:$200,MATCH($H95, FinancialInputs!$E$168:$E$200,0),MATCH(AO$3-$G95+1,FinancialInputs!$168:$168,0)),0)*$J95</f>
        <v>0</v>
      </c>
      <c r="AP95" s="173">
        <f>IFERROR(INDEX(FinancialInputs!$168:$200,MATCH($H95, FinancialInputs!$E$168:$E$200,0),MATCH(AP$3-$G95+1,FinancialInputs!$168:$168,0)),0)*$J95</f>
        <v>0</v>
      </c>
      <c r="AQ95" s="173">
        <f>IFERROR(INDEX(FinancialInputs!$168:$200,MATCH($H95, FinancialInputs!$E$168:$E$200,0),MATCH(AQ$3-$G95+1,FinancialInputs!$168:$168,0)),0)*$J95</f>
        <v>0</v>
      </c>
      <c r="AR95" s="173">
        <f>IFERROR(INDEX(FinancialInputs!$168:$200,MATCH($H95, FinancialInputs!$E$168:$E$200,0),MATCH(AR$3-$G95+1,FinancialInputs!$168:$168,0)),0)*$J95</f>
        <v>0</v>
      </c>
      <c r="AS95" s="173">
        <f>IFERROR(INDEX(FinancialInputs!$168:$200,MATCH($H95, FinancialInputs!$E$168:$E$200,0),MATCH(AS$3-$G95+1,FinancialInputs!$168:$168,0)),0)*$J95</f>
        <v>0</v>
      </c>
      <c r="AT95" s="173">
        <f>IFERROR(INDEX(FinancialInputs!$168:$200,MATCH($H95, FinancialInputs!$E$168:$E$200,0),MATCH(AT$3-$G95+1,FinancialInputs!$168:$168,0)),0)*$J95</f>
        <v>0</v>
      </c>
      <c r="AU95" s="173">
        <f>IFERROR(INDEX(FinancialInputs!$168:$200,MATCH($H95, FinancialInputs!$E$168:$E$200,0),MATCH(AU$3-$G95+1,FinancialInputs!$168:$168,0)),0)*$J95</f>
        <v>0</v>
      </c>
      <c r="AV95" s="173">
        <f>IFERROR(INDEX(FinancialInputs!$168:$200,MATCH($H95, FinancialInputs!$E$168:$E$200,0),MATCH(AV$3-$G95+1,FinancialInputs!$168:$168,0)),0)*$J95</f>
        <v>0</v>
      </c>
      <c r="AW95" s="173">
        <f>IFERROR(INDEX(FinancialInputs!$168:$200,MATCH($H95, FinancialInputs!$E$168:$E$200,0),MATCH(AW$3-$G95+1,FinancialInputs!$168:$168,0)),0)*$J95</f>
        <v>0</v>
      </c>
      <c r="AX95" s="173">
        <f>IFERROR(INDEX(FinancialInputs!$168:$200,MATCH($H95, FinancialInputs!$E$168:$E$200,0),MATCH(AX$3-$G95+1,FinancialInputs!$168:$168,0)),0)*$J95</f>
        <v>0</v>
      </c>
      <c r="AY95" s="173">
        <f>IFERROR(INDEX(FinancialInputs!$168:$200,MATCH($H95, FinancialInputs!$E$168:$E$200,0),MATCH(AY$3-$G95+1,FinancialInputs!$168:$168,0)),0)*$J95</f>
        <v>0</v>
      </c>
      <c r="AZ95" s="173">
        <f>IFERROR(INDEX(FinancialInputs!$168:$200,MATCH($H95, FinancialInputs!$E$168:$E$200,0),MATCH(AZ$3-$G95+1,FinancialInputs!$168:$168,0)),0)*$J95</f>
        <v>0</v>
      </c>
      <c r="BA95" s="173">
        <f>IFERROR(INDEX(FinancialInputs!$168:$200,MATCH($H95, FinancialInputs!$E$168:$E$200,0),MATCH(BA$3-$G95+1,FinancialInputs!$168:$168,0)),0)*$J95</f>
        <v>0</v>
      </c>
      <c r="BB95" s="173">
        <f>IFERROR(INDEX(FinancialInputs!$168:$200,MATCH($H95, FinancialInputs!$E$168:$E$200,0),MATCH(BB$3-$G95+1,FinancialInputs!$168:$168,0)),0)*$J95</f>
        <v>0</v>
      </c>
      <c r="BC95" s="173">
        <f>IFERROR(INDEX(FinancialInputs!$168:$200,MATCH($H95, FinancialInputs!$E$168:$E$200,0),MATCH(BC$3-$G95+1,FinancialInputs!$168:$168,0)),0)*$J95</f>
        <v>0</v>
      </c>
      <c r="BD95" s="173">
        <f>IFERROR(INDEX(FinancialInputs!$168:$200,MATCH($H95, FinancialInputs!$E$168:$E$200,0),MATCH(BD$3-$G95+1,FinancialInputs!$168:$168,0)),0)*$J95</f>
        <v>0</v>
      </c>
      <c r="BE95" s="173">
        <f>IFERROR(INDEX(FinancialInputs!$168:$200,MATCH($H95, FinancialInputs!$E$168:$E$200,0),MATCH(BE$3-$G95+1,FinancialInputs!$168:$168,0)),0)*$J95</f>
        <v>0</v>
      </c>
      <c r="BF95" s="173">
        <f>IFERROR(INDEX(FinancialInputs!$168:$200,MATCH($H95, FinancialInputs!$E$168:$E$200,0),MATCH(BF$3-$G95+1,FinancialInputs!$168:$168,0)),0)*$J95</f>
        <v>0</v>
      </c>
      <c r="BG95" s="173">
        <f>IFERROR(INDEX(FinancialInputs!$168:$200,MATCH($H95, FinancialInputs!$E$168:$E$200,0),MATCH(BG$3-$G95+1,FinancialInputs!$168:$168,0)),0)*$J95</f>
        <v>0</v>
      </c>
      <c r="BH95" s="173">
        <f>IFERROR(INDEX(FinancialInputs!$168:$200,MATCH($H95, FinancialInputs!$E$168:$E$200,0),MATCH(BH$3-$G95+1,FinancialInputs!$168:$168,0)),0)*$J95</f>
        <v>0</v>
      </c>
      <c r="BI95" s="173">
        <f>IFERROR(INDEX(FinancialInputs!$168:$200,MATCH($H95, FinancialInputs!$E$168:$E$200,0),MATCH(BI$3-$G95+1,FinancialInputs!$168:$168,0)),0)*$J95</f>
        <v>0</v>
      </c>
      <c r="BJ95" s="173">
        <f>IFERROR(INDEX(FinancialInputs!$168:$200,MATCH($H95, FinancialInputs!$E$168:$E$200,0),MATCH(BJ$3-$G95+1,FinancialInputs!$168:$168,0)),0)*$J95</f>
        <v>0</v>
      </c>
      <c r="BK95" s="173">
        <f>IFERROR(INDEX(FinancialInputs!$168:$200,MATCH($H95, FinancialInputs!$E$168:$E$200,0),MATCH(BK$3-$G95+1,FinancialInputs!$168:$168,0)),0)*$J95</f>
        <v>0</v>
      </c>
      <c r="BL95" s="173">
        <f>IFERROR(INDEX(FinancialInputs!$168:$200,MATCH($H95, FinancialInputs!$E$168:$E$200,0),MATCH(BL$3-$G95+1,FinancialInputs!$168:$168,0)),0)*$J95</f>
        <v>0</v>
      </c>
      <c r="BM95" s="173">
        <f>IFERROR(INDEX(FinancialInputs!$168:$200,MATCH($H95, FinancialInputs!$E$168:$E$200,0),MATCH(BM$3-$G95+1,FinancialInputs!$168:$168,0)),0)*$J95</f>
        <v>0</v>
      </c>
      <c r="BN95" s="173">
        <f>IFERROR(INDEX(FinancialInputs!$168:$200,MATCH($H95, FinancialInputs!$E$168:$E$200,0),MATCH(BN$3-$G95+1,FinancialInputs!$168:$168,0)),0)*$J95</f>
        <v>0</v>
      </c>
      <c r="BO95" s="173">
        <f>IFERROR(INDEX(FinancialInputs!$168:$200,MATCH($H95, FinancialInputs!$E$168:$E$200,0),MATCH(BO$3-$G95+1,FinancialInputs!$168:$168,0)),0)*$J95</f>
        <v>0</v>
      </c>
      <c r="BP95" s="173">
        <f>IFERROR(INDEX(FinancialInputs!$168:$200,MATCH($H95, FinancialInputs!$E$168:$E$200,0),MATCH(BP$3-$G95+1,FinancialInputs!$168:$168,0)),0)*$J95</f>
        <v>0</v>
      </c>
      <c r="BQ95" s="173">
        <f>IFERROR(INDEX(FinancialInputs!$168:$200,MATCH($H95, FinancialInputs!$E$168:$E$200,0),MATCH(BQ$3-$G95+1,FinancialInputs!$168:$168,0)),0)*$J95</f>
        <v>0</v>
      </c>
      <c r="BR95" s="173">
        <f>IFERROR(INDEX(FinancialInputs!$168:$200,MATCH($H95, FinancialInputs!$E$168:$E$200,0),MATCH(BR$3-$G95+1,FinancialInputs!$168:$168,0)),0)*$J95</f>
        <v>0</v>
      </c>
      <c r="BS95" s="173">
        <f>IFERROR(INDEX(FinancialInputs!$168:$200,MATCH($H95, FinancialInputs!$E$168:$E$200,0),MATCH(BS$3-$G95+1,FinancialInputs!$168:$168,0)),0)*$J95</f>
        <v>0</v>
      </c>
      <c r="BT95" s="173">
        <f>IFERROR(INDEX(FinancialInputs!$168:$200,MATCH($H95, FinancialInputs!$E$168:$E$200,0),MATCH(BT$3-$G95+1,FinancialInputs!$168:$168,0)),0)*$J95</f>
        <v>0</v>
      </c>
      <c r="BU95" s="173">
        <f>IFERROR(INDEX(FinancialInputs!$168:$200,MATCH($H95, FinancialInputs!$E$168:$E$200,0),MATCH(BU$3-$G95+1,FinancialInputs!$168:$168,0)),0)*$J95</f>
        <v>0</v>
      </c>
      <c r="BV95" s="173">
        <f>IFERROR(INDEX(FinancialInputs!$168:$200,MATCH($H95, FinancialInputs!$E$168:$E$200,0),MATCH(BV$3-$G95+1,FinancialInputs!$168:$168,0)),0)*$J95</f>
        <v>0</v>
      </c>
      <c r="BW95" s="173">
        <f>IFERROR(INDEX(FinancialInputs!$168:$200,MATCH($H95, FinancialInputs!$E$168:$E$200,0),MATCH(BW$3-$G95+1,FinancialInputs!$168:$168,0)),0)*$J95</f>
        <v>0</v>
      </c>
      <c r="BX95" s="173">
        <f>IFERROR(INDEX(FinancialInputs!$168:$200,MATCH($H95, FinancialInputs!$E$168:$E$200,0),MATCH(BX$3-$G95+1,FinancialInputs!$168:$168,0)),0)*$J95</f>
        <v>0</v>
      </c>
      <c r="BY95" s="173">
        <f>IFERROR(INDEX(FinancialInputs!$168:$200,MATCH($H95, FinancialInputs!$E$168:$E$200,0),MATCH(BY$3-$G95+1,FinancialInputs!$168:$168,0)),0)*$J95</f>
        <v>0</v>
      </c>
      <c r="BZ95" s="173">
        <f>IFERROR(INDEX(FinancialInputs!$168:$200,MATCH($H95, FinancialInputs!$E$168:$E$200,0),MATCH(BZ$3-$G95+1,FinancialInputs!$168:$168,0)),0)*$J95</f>
        <v>0</v>
      </c>
      <c r="CA95" s="173">
        <f>IFERROR(INDEX(FinancialInputs!$168:$200,MATCH($H95, FinancialInputs!$E$168:$E$200,0),MATCH(CA$3-$G95+1,FinancialInputs!$168:$168,0)),0)*$J95</f>
        <v>0</v>
      </c>
      <c r="CB95" s="173">
        <f>IFERROR(INDEX(FinancialInputs!$168:$200,MATCH($H95, FinancialInputs!$E$168:$E$200,0),MATCH(CB$3-$G95+1,FinancialInputs!$168:$168,0)),0)*$J95</f>
        <v>0</v>
      </c>
      <c r="CC95" s="173">
        <f>IFERROR(INDEX(FinancialInputs!$168:$200,MATCH($H95, FinancialInputs!$E$168:$E$200,0),MATCH(CC$3-$G95+1,FinancialInputs!$168:$168,0)),0)*$J95</f>
        <v>0</v>
      </c>
      <c r="CD95" s="173">
        <f>IFERROR(INDEX(FinancialInputs!$168:$200,MATCH($H95, FinancialInputs!$E$168:$E$200,0),MATCH(CD$3-$G95+1,FinancialInputs!$168:$168,0)),0)*$J95</f>
        <v>0</v>
      </c>
      <c r="CE95" s="173">
        <f>IFERROR(INDEX(FinancialInputs!$168:$200,MATCH($H95, FinancialInputs!$E$168:$E$200,0),MATCH(CE$3-$G95+1,FinancialInputs!$168:$168,0)),0)*$J95</f>
        <v>0</v>
      </c>
      <c r="CF95" s="173">
        <f>IFERROR(INDEX(FinancialInputs!$168:$200,MATCH($H95, FinancialInputs!$E$168:$E$200,0),MATCH(CF$3-$G95+1,FinancialInputs!$168:$168,0)),0)*$J95</f>
        <v>0</v>
      </c>
      <c r="CG95" s="173">
        <f>IFERROR(INDEX(FinancialInputs!$168:$200,MATCH($H95, FinancialInputs!$E$168:$E$200,0),MATCH(CG$3-$G95+1,FinancialInputs!$168:$168,0)),0)*$J95</f>
        <v>0</v>
      </c>
      <c r="CH95" s="173">
        <f>IFERROR(INDEX(FinancialInputs!$168:$200,MATCH($H95, FinancialInputs!$E$168:$E$200,0),MATCH(CH$3-$G95+1,FinancialInputs!$168:$168,0)),0)*$J95</f>
        <v>0</v>
      </c>
      <c r="CI95" s="173">
        <f>IFERROR(INDEX(FinancialInputs!$168:$200,MATCH($H95, FinancialInputs!$E$168:$E$200,0),MATCH(CI$3-$G95+1,FinancialInputs!$168:$168,0)),0)*$J95</f>
        <v>0</v>
      </c>
      <c r="CJ95" s="173">
        <f>IFERROR(INDEX(FinancialInputs!$168:$200,MATCH($H95, FinancialInputs!$E$168:$E$200,0),MATCH(CJ$3-$G95+1,FinancialInputs!$168:$168,0)),0)*$J95</f>
        <v>0</v>
      </c>
      <c r="CK95" s="173">
        <f>IFERROR(INDEX(FinancialInputs!$168:$200,MATCH($H95, FinancialInputs!$E$168:$E$200,0),MATCH(CK$3-$G95+1,FinancialInputs!$168:$168,0)),0)*$J95</f>
        <v>0</v>
      </c>
      <c r="CL95" s="173">
        <f>IFERROR(INDEX(FinancialInputs!$168:$200,MATCH($H95, FinancialInputs!$E$168:$E$200,0),MATCH(CL$3-$G95+1,FinancialInputs!$168:$168,0)),0)*$J95</f>
        <v>0</v>
      </c>
      <c r="CM95" s="173">
        <f>IFERROR(INDEX(FinancialInputs!$168:$200,MATCH($H95, FinancialInputs!$E$168:$E$200,0),MATCH(CM$3-$G95+1,FinancialInputs!$168:$168,0)),0)*$J95</f>
        <v>0</v>
      </c>
      <c r="CN95" s="173">
        <f>IFERROR(INDEX(FinancialInputs!$168:$200,MATCH($H95, FinancialInputs!$E$168:$E$200,0),MATCH(CN$3-$G95+1,FinancialInputs!$168:$168,0)),0)*$J95</f>
        <v>0</v>
      </c>
      <c r="CO95" s="173">
        <f>IFERROR(INDEX(FinancialInputs!$168:$200,MATCH($H95, FinancialInputs!$E$168:$E$200,0),MATCH(CO$3-$G95+1,FinancialInputs!$168:$168,0)),0)*$J95</f>
        <v>0</v>
      </c>
      <c r="CP95" s="173">
        <f>IFERROR(INDEX(FinancialInputs!$168:$200,MATCH($H95, FinancialInputs!$E$168:$E$200,0),MATCH(CP$3-$G95+1,FinancialInputs!$168:$168,0)),0)*$J95</f>
        <v>0</v>
      </c>
      <c r="CQ95" s="173">
        <f>IFERROR(INDEX(FinancialInputs!$168:$200,MATCH($H95, FinancialInputs!$E$168:$E$200,0),MATCH(CQ$3-$G95+1,FinancialInputs!$168:$168,0)),0)*$J95</f>
        <v>0</v>
      </c>
      <c r="CR95" s="173">
        <f>IFERROR(INDEX(FinancialInputs!$168:$200,MATCH($H95, FinancialInputs!$E$168:$E$200,0),MATCH(CR$3-$G95+1,FinancialInputs!$168:$168,0)),0)*$J95</f>
        <v>0</v>
      </c>
      <c r="CS95" s="173">
        <f>IFERROR(INDEX(FinancialInputs!$168:$200,MATCH($H95, FinancialInputs!$E$168:$E$200,0),MATCH(CS$3-$G95+1,FinancialInputs!$168:$168,0)),0)*$J95</f>
        <v>0</v>
      </c>
      <c r="CT95" s="173">
        <f>IFERROR(INDEX(FinancialInputs!$168:$200,MATCH($H95, FinancialInputs!$E$168:$E$200,0),MATCH(CT$3-$G95+1,FinancialInputs!$168:$168,0)),0)*$J95</f>
        <v>0</v>
      </c>
      <c r="CU95" s="173">
        <f>IFERROR(INDEX(FinancialInputs!$168:$200,MATCH($H95, FinancialInputs!$E$168:$E$200,0),MATCH(CU$3-$G95+1,FinancialInputs!$168:$168,0)),0)*$J95</f>
        <v>0</v>
      </c>
      <c r="CV95" s="173">
        <f>IFERROR(INDEX(FinancialInputs!$168:$200,MATCH($H95, FinancialInputs!$E$168:$E$200,0),MATCH(CV$3-$G95+1,FinancialInputs!$168:$168,0)),0)*$J95</f>
        <v>0</v>
      </c>
      <c r="CW95" s="135" t="b">
        <f t="shared" si="12"/>
        <v>1</v>
      </c>
      <c r="CX95" s="24"/>
      <c r="CY95" s="24"/>
      <c r="CZ95" s="24"/>
    </row>
    <row r="96" spans="2:104">
      <c r="B96" s="24"/>
      <c r="C96" s="24"/>
      <c r="D96" s="24"/>
      <c r="E96" s="1" t="s">
        <v>547</v>
      </c>
      <c r="F96" s="24"/>
      <c r="G96" s="99" t="e">
        <f t="shared" si="13"/>
        <v>#N/A</v>
      </c>
      <c r="H96" s="1" t="e">
        <f>IF((YEAR(Scenarios!$J$41)+1)&lt;G96,"","SLN"&amp;MIN(YEAR(Scenarios!$J$41)-G96+2,15))</f>
        <v>#NUM!</v>
      </c>
      <c r="I96" s="24"/>
      <c r="J96" s="416" cm="1">
        <f t="array" ref="J96">IFERROR(INDEX(Capitalisation!$192:$192,,MATCH(G96,Expenditure!$3:$3,0)),0)</f>
        <v>0</v>
      </c>
      <c r="K96" s="33"/>
      <c r="L96" s="173">
        <f>IFERROR(INDEX(FinancialInputs!$168:$200,MATCH($H96, FinancialInputs!$E$168:$E$200,0),MATCH(L$3-$G96+1,FinancialInputs!$168:$168,0)),0)*$J96</f>
        <v>0</v>
      </c>
      <c r="M96" s="173">
        <f>IFERROR(INDEX(FinancialInputs!$168:$200,MATCH($H96, FinancialInputs!$E$168:$E$200,0),MATCH(M$3-$G96+1,FinancialInputs!$168:$168,0)),0)*$J96</f>
        <v>0</v>
      </c>
      <c r="N96" s="173">
        <f>IFERROR(INDEX(FinancialInputs!$168:$200,MATCH($H96, FinancialInputs!$E$168:$E$200,0),MATCH(N$3-$G96+1,FinancialInputs!$168:$168,0)),0)*$J96</f>
        <v>0</v>
      </c>
      <c r="O96" s="173">
        <f>IFERROR(INDEX(FinancialInputs!$168:$200,MATCH($H96, FinancialInputs!$E$168:$E$200,0),MATCH(O$3-$G96+1,FinancialInputs!$168:$168,0)),0)*$J96</f>
        <v>0</v>
      </c>
      <c r="P96" s="173">
        <f>IFERROR(INDEX(FinancialInputs!$168:$200,MATCH($H96, FinancialInputs!$E$168:$E$200,0),MATCH(P$3-$G96+1,FinancialInputs!$168:$168,0)),0)*$J96</f>
        <v>0</v>
      </c>
      <c r="Q96" s="173">
        <f>IFERROR(INDEX(FinancialInputs!$168:$200,MATCH($H96, FinancialInputs!$E$168:$E$200,0),MATCH(Q$3-$G96+1,FinancialInputs!$168:$168,0)),0)*$J96</f>
        <v>0</v>
      </c>
      <c r="R96" s="173">
        <f>IFERROR(INDEX(FinancialInputs!$168:$200,MATCH($H96, FinancialInputs!$E$168:$E$200,0),MATCH(R$3-$G96+1,FinancialInputs!$168:$168,0)),0)*$J96</f>
        <v>0</v>
      </c>
      <c r="S96" s="173">
        <f>IFERROR(INDEX(FinancialInputs!$168:$200,MATCH($H96, FinancialInputs!$E$168:$E$200,0),MATCH(S$3-$G96+1,FinancialInputs!$168:$168,0)),0)*$J96</f>
        <v>0</v>
      </c>
      <c r="T96" s="173">
        <f>IFERROR(INDEX(FinancialInputs!$168:$200,MATCH($H96, FinancialInputs!$E$168:$E$200,0),MATCH(T$3-$G96+1,FinancialInputs!$168:$168,0)),0)*$J96</f>
        <v>0</v>
      </c>
      <c r="U96" s="173">
        <f>IFERROR(INDEX(FinancialInputs!$168:$200,MATCH($H96, FinancialInputs!$E$168:$E$200,0),MATCH(U$3-$G96+1,FinancialInputs!$168:$168,0)),0)*$J96</f>
        <v>0</v>
      </c>
      <c r="V96" s="173">
        <f>IFERROR(INDEX(FinancialInputs!$168:$200,MATCH($H96, FinancialInputs!$E$168:$E$200,0),MATCH(V$3-$G96+1,FinancialInputs!$168:$168,0)),0)*$J96</f>
        <v>0</v>
      </c>
      <c r="W96" s="173">
        <f>IFERROR(INDEX(FinancialInputs!$168:$200,MATCH($H96, FinancialInputs!$E$168:$E$200,0),MATCH(W$3-$G96+1,FinancialInputs!$168:$168,0)),0)*$J96</f>
        <v>0</v>
      </c>
      <c r="X96" s="173">
        <f>IFERROR(INDEX(FinancialInputs!$168:$200,MATCH($H96, FinancialInputs!$E$168:$E$200,0),MATCH(X$3-$G96+1,FinancialInputs!$168:$168,0)),0)*$J96</f>
        <v>0</v>
      </c>
      <c r="Y96" s="173">
        <f>IFERROR(INDEX(FinancialInputs!$168:$200,MATCH($H96, FinancialInputs!$E$168:$E$200,0),MATCH(Y$3-$G96+1,FinancialInputs!$168:$168,0)),0)*$J96</f>
        <v>0</v>
      </c>
      <c r="Z96" s="173">
        <f>IFERROR(INDEX(FinancialInputs!$168:$200,MATCH($H96, FinancialInputs!$E$168:$E$200,0),MATCH(Z$3-$G96+1,FinancialInputs!$168:$168,0)),0)*$J96</f>
        <v>0</v>
      </c>
      <c r="AA96" s="173">
        <f>IFERROR(INDEX(FinancialInputs!$168:$200,MATCH($H96, FinancialInputs!$E$168:$E$200,0),MATCH(AA$3-$G96+1,FinancialInputs!$168:$168,0)),0)*$J96</f>
        <v>0</v>
      </c>
      <c r="AB96" s="173">
        <f>IFERROR(INDEX(FinancialInputs!$168:$200,MATCH($H96, FinancialInputs!$E$168:$E$200,0),MATCH(AB$3-$G96+1,FinancialInputs!$168:$168,0)),0)*$J96</f>
        <v>0</v>
      </c>
      <c r="AC96" s="173">
        <f>IFERROR(INDEX(FinancialInputs!$168:$200,MATCH($H96, FinancialInputs!$E$168:$E$200,0),MATCH(AC$3-$G96+1,FinancialInputs!$168:$168,0)),0)*$J96</f>
        <v>0</v>
      </c>
      <c r="AD96" s="173">
        <f>IFERROR(INDEX(FinancialInputs!$168:$200,MATCH($H96, FinancialInputs!$E$168:$E$200,0),MATCH(AD$3-$G96+1,FinancialInputs!$168:$168,0)),0)*$J96</f>
        <v>0</v>
      </c>
      <c r="AE96" s="173">
        <f>IFERROR(INDEX(FinancialInputs!$168:$200,MATCH($H96, FinancialInputs!$E$168:$E$200,0),MATCH(AE$3-$G96+1,FinancialInputs!$168:$168,0)),0)*$J96</f>
        <v>0</v>
      </c>
      <c r="AF96" s="173">
        <f>IFERROR(INDEX(FinancialInputs!$168:$200,MATCH($H96, FinancialInputs!$E$168:$E$200,0),MATCH(AF$3-$G96+1,FinancialInputs!$168:$168,0)),0)*$J96</f>
        <v>0</v>
      </c>
      <c r="AG96" s="173">
        <f>IFERROR(INDEX(FinancialInputs!$168:$200,MATCH($H96, FinancialInputs!$E$168:$E$200,0),MATCH(AG$3-$G96+1,FinancialInputs!$168:$168,0)),0)*$J96</f>
        <v>0</v>
      </c>
      <c r="AH96" s="173">
        <f>IFERROR(INDEX(FinancialInputs!$168:$200,MATCH($H96, FinancialInputs!$E$168:$E$200,0),MATCH(AH$3-$G96+1,FinancialInputs!$168:$168,0)),0)*$J96</f>
        <v>0</v>
      </c>
      <c r="AI96" s="173">
        <f>IFERROR(INDEX(FinancialInputs!$168:$200,MATCH($H96, FinancialInputs!$E$168:$E$200,0),MATCH(AI$3-$G96+1,FinancialInputs!$168:$168,0)),0)*$J96</f>
        <v>0</v>
      </c>
      <c r="AJ96" s="173">
        <f>IFERROR(INDEX(FinancialInputs!$168:$200,MATCH($H96, FinancialInputs!$E$168:$E$200,0),MATCH(AJ$3-$G96+1,FinancialInputs!$168:$168,0)),0)*$J96</f>
        <v>0</v>
      </c>
      <c r="AK96" s="173">
        <f>IFERROR(INDEX(FinancialInputs!$168:$200,MATCH($H96, FinancialInputs!$E$168:$E$200,0),MATCH(AK$3-$G96+1,FinancialInputs!$168:$168,0)),0)*$J96</f>
        <v>0</v>
      </c>
      <c r="AL96" s="173">
        <f>IFERROR(INDEX(FinancialInputs!$168:$200,MATCH($H96, FinancialInputs!$E$168:$E$200,0),MATCH(AL$3-$G96+1,FinancialInputs!$168:$168,0)),0)*$J96</f>
        <v>0</v>
      </c>
      <c r="AM96" s="173">
        <f>IFERROR(INDEX(FinancialInputs!$168:$200,MATCH($H96, FinancialInputs!$E$168:$E$200,0),MATCH(AM$3-$G96+1,FinancialInputs!$168:$168,0)),0)*$J96</f>
        <v>0</v>
      </c>
      <c r="AN96" s="173">
        <f>IFERROR(INDEX(FinancialInputs!$168:$200,MATCH($H96, FinancialInputs!$E$168:$E$200,0),MATCH(AN$3-$G96+1,FinancialInputs!$168:$168,0)),0)*$J96</f>
        <v>0</v>
      </c>
      <c r="AO96" s="173">
        <f>IFERROR(INDEX(FinancialInputs!$168:$200,MATCH($H96, FinancialInputs!$E$168:$E$200,0),MATCH(AO$3-$G96+1,FinancialInputs!$168:$168,0)),0)*$J96</f>
        <v>0</v>
      </c>
      <c r="AP96" s="173">
        <f>IFERROR(INDEX(FinancialInputs!$168:$200,MATCH($H96, FinancialInputs!$E$168:$E$200,0),MATCH(AP$3-$G96+1,FinancialInputs!$168:$168,0)),0)*$J96</f>
        <v>0</v>
      </c>
      <c r="AQ96" s="173">
        <f>IFERROR(INDEX(FinancialInputs!$168:$200,MATCH($H96, FinancialInputs!$E$168:$E$200,0),MATCH(AQ$3-$G96+1,FinancialInputs!$168:$168,0)),0)*$J96</f>
        <v>0</v>
      </c>
      <c r="AR96" s="173">
        <f>IFERROR(INDEX(FinancialInputs!$168:$200,MATCH($H96, FinancialInputs!$E$168:$E$200,0),MATCH(AR$3-$G96+1,FinancialInputs!$168:$168,0)),0)*$J96</f>
        <v>0</v>
      </c>
      <c r="AS96" s="173">
        <f>IFERROR(INDEX(FinancialInputs!$168:$200,MATCH($H96, FinancialInputs!$E$168:$E$200,0),MATCH(AS$3-$G96+1,FinancialInputs!$168:$168,0)),0)*$J96</f>
        <v>0</v>
      </c>
      <c r="AT96" s="173">
        <f>IFERROR(INDEX(FinancialInputs!$168:$200,MATCH($H96, FinancialInputs!$E$168:$E$200,0),MATCH(AT$3-$G96+1,FinancialInputs!$168:$168,0)),0)*$J96</f>
        <v>0</v>
      </c>
      <c r="AU96" s="173">
        <f>IFERROR(INDEX(FinancialInputs!$168:$200,MATCH($H96, FinancialInputs!$E$168:$E$200,0),MATCH(AU$3-$G96+1,FinancialInputs!$168:$168,0)),0)*$J96</f>
        <v>0</v>
      </c>
      <c r="AV96" s="173">
        <f>IFERROR(INDEX(FinancialInputs!$168:$200,MATCH($H96, FinancialInputs!$E$168:$E$200,0),MATCH(AV$3-$G96+1,FinancialInputs!$168:$168,0)),0)*$J96</f>
        <v>0</v>
      </c>
      <c r="AW96" s="173">
        <f>IFERROR(INDEX(FinancialInputs!$168:$200,MATCH($H96, FinancialInputs!$E$168:$E$200,0),MATCH(AW$3-$G96+1,FinancialInputs!$168:$168,0)),0)*$J96</f>
        <v>0</v>
      </c>
      <c r="AX96" s="173">
        <f>IFERROR(INDEX(FinancialInputs!$168:$200,MATCH($H96, FinancialInputs!$E$168:$E$200,0),MATCH(AX$3-$G96+1,FinancialInputs!$168:$168,0)),0)*$J96</f>
        <v>0</v>
      </c>
      <c r="AY96" s="173">
        <f>IFERROR(INDEX(FinancialInputs!$168:$200,MATCH($H96, FinancialInputs!$E$168:$E$200,0),MATCH(AY$3-$G96+1,FinancialInputs!$168:$168,0)),0)*$J96</f>
        <v>0</v>
      </c>
      <c r="AZ96" s="173">
        <f>IFERROR(INDEX(FinancialInputs!$168:$200,MATCH($H96, FinancialInputs!$E$168:$E$200,0),MATCH(AZ$3-$G96+1,FinancialInputs!$168:$168,0)),0)*$J96</f>
        <v>0</v>
      </c>
      <c r="BA96" s="173">
        <f>IFERROR(INDEX(FinancialInputs!$168:$200,MATCH($H96, FinancialInputs!$E$168:$E$200,0),MATCH(BA$3-$G96+1,FinancialInputs!$168:$168,0)),0)*$J96</f>
        <v>0</v>
      </c>
      <c r="BB96" s="173">
        <f>IFERROR(INDEX(FinancialInputs!$168:$200,MATCH($H96, FinancialInputs!$E$168:$E$200,0),MATCH(BB$3-$G96+1,FinancialInputs!$168:$168,0)),0)*$J96</f>
        <v>0</v>
      </c>
      <c r="BC96" s="173">
        <f>IFERROR(INDEX(FinancialInputs!$168:$200,MATCH($H96, FinancialInputs!$E$168:$E$200,0),MATCH(BC$3-$G96+1,FinancialInputs!$168:$168,0)),0)*$J96</f>
        <v>0</v>
      </c>
      <c r="BD96" s="173">
        <f>IFERROR(INDEX(FinancialInputs!$168:$200,MATCH($H96, FinancialInputs!$E$168:$E$200,0),MATCH(BD$3-$G96+1,FinancialInputs!$168:$168,0)),0)*$J96</f>
        <v>0</v>
      </c>
      <c r="BE96" s="173">
        <f>IFERROR(INDEX(FinancialInputs!$168:$200,MATCH($H96, FinancialInputs!$E$168:$E$200,0),MATCH(BE$3-$G96+1,FinancialInputs!$168:$168,0)),0)*$J96</f>
        <v>0</v>
      </c>
      <c r="BF96" s="173">
        <f>IFERROR(INDEX(FinancialInputs!$168:$200,MATCH($H96, FinancialInputs!$E$168:$E$200,0),MATCH(BF$3-$G96+1,FinancialInputs!$168:$168,0)),0)*$J96</f>
        <v>0</v>
      </c>
      <c r="BG96" s="173">
        <f>IFERROR(INDEX(FinancialInputs!$168:$200,MATCH($H96, FinancialInputs!$E$168:$E$200,0),MATCH(BG$3-$G96+1,FinancialInputs!$168:$168,0)),0)*$J96</f>
        <v>0</v>
      </c>
      <c r="BH96" s="173">
        <f>IFERROR(INDEX(FinancialInputs!$168:$200,MATCH($H96, FinancialInputs!$E$168:$E$200,0),MATCH(BH$3-$G96+1,FinancialInputs!$168:$168,0)),0)*$J96</f>
        <v>0</v>
      </c>
      <c r="BI96" s="173">
        <f>IFERROR(INDEX(FinancialInputs!$168:$200,MATCH($H96, FinancialInputs!$E$168:$E$200,0),MATCH(BI$3-$G96+1,FinancialInputs!$168:$168,0)),0)*$J96</f>
        <v>0</v>
      </c>
      <c r="BJ96" s="173">
        <f>IFERROR(INDEX(FinancialInputs!$168:$200,MATCH($H96, FinancialInputs!$E$168:$E$200,0),MATCH(BJ$3-$G96+1,FinancialInputs!$168:$168,0)),0)*$J96</f>
        <v>0</v>
      </c>
      <c r="BK96" s="173">
        <f>IFERROR(INDEX(FinancialInputs!$168:$200,MATCH($H96, FinancialInputs!$E$168:$E$200,0),MATCH(BK$3-$G96+1,FinancialInputs!$168:$168,0)),0)*$J96</f>
        <v>0</v>
      </c>
      <c r="BL96" s="173">
        <f>IFERROR(INDEX(FinancialInputs!$168:$200,MATCH($H96, FinancialInputs!$E$168:$E$200,0),MATCH(BL$3-$G96+1,FinancialInputs!$168:$168,0)),0)*$J96</f>
        <v>0</v>
      </c>
      <c r="BM96" s="173">
        <f>IFERROR(INDEX(FinancialInputs!$168:$200,MATCH($H96, FinancialInputs!$E$168:$E$200,0),MATCH(BM$3-$G96+1,FinancialInputs!$168:$168,0)),0)*$J96</f>
        <v>0</v>
      </c>
      <c r="BN96" s="173">
        <f>IFERROR(INDEX(FinancialInputs!$168:$200,MATCH($H96, FinancialInputs!$E$168:$E$200,0),MATCH(BN$3-$G96+1,FinancialInputs!$168:$168,0)),0)*$J96</f>
        <v>0</v>
      </c>
      <c r="BO96" s="173">
        <f>IFERROR(INDEX(FinancialInputs!$168:$200,MATCH($H96, FinancialInputs!$E$168:$E$200,0),MATCH(BO$3-$G96+1,FinancialInputs!$168:$168,0)),0)*$J96</f>
        <v>0</v>
      </c>
      <c r="BP96" s="173">
        <f>IFERROR(INDEX(FinancialInputs!$168:$200,MATCH($H96, FinancialInputs!$E$168:$E$200,0),MATCH(BP$3-$G96+1,FinancialInputs!$168:$168,0)),0)*$J96</f>
        <v>0</v>
      </c>
      <c r="BQ96" s="173">
        <f>IFERROR(INDEX(FinancialInputs!$168:$200,MATCH($H96, FinancialInputs!$E$168:$E$200,0),MATCH(BQ$3-$G96+1,FinancialInputs!$168:$168,0)),0)*$J96</f>
        <v>0</v>
      </c>
      <c r="BR96" s="173">
        <f>IFERROR(INDEX(FinancialInputs!$168:$200,MATCH($H96, FinancialInputs!$E$168:$E$200,0),MATCH(BR$3-$G96+1,FinancialInputs!$168:$168,0)),0)*$J96</f>
        <v>0</v>
      </c>
      <c r="BS96" s="173">
        <f>IFERROR(INDEX(FinancialInputs!$168:$200,MATCH($H96, FinancialInputs!$E$168:$E$200,0),MATCH(BS$3-$G96+1,FinancialInputs!$168:$168,0)),0)*$J96</f>
        <v>0</v>
      </c>
      <c r="BT96" s="173">
        <f>IFERROR(INDEX(FinancialInputs!$168:$200,MATCH($H96, FinancialInputs!$E$168:$E$200,0),MATCH(BT$3-$G96+1,FinancialInputs!$168:$168,0)),0)*$J96</f>
        <v>0</v>
      </c>
      <c r="BU96" s="173">
        <f>IFERROR(INDEX(FinancialInputs!$168:$200,MATCH($H96, FinancialInputs!$E$168:$E$200,0),MATCH(BU$3-$G96+1,FinancialInputs!$168:$168,0)),0)*$J96</f>
        <v>0</v>
      </c>
      <c r="BV96" s="173">
        <f>IFERROR(INDEX(FinancialInputs!$168:$200,MATCH($H96, FinancialInputs!$E$168:$E$200,0),MATCH(BV$3-$G96+1,FinancialInputs!$168:$168,0)),0)*$J96</f>
        <v>0</v>
      </c>
      <c r="BW96" s="173">
        <f>IFERROR(INDEX(FinancialInputs!$168:$200,MATCH($H96, FinancialInputs!$E$168:$E$200,0),MATCH(BW$3-$G96+1,FinancialInputs!$168:$168,0)),0)*$J96</f>
        <v>0</v>
      </c>
      <c r="BX96" s="173">
        <f>IFERROR(INDEX(FinancialInputs!$168:$200,MATCH($H96, FinancialInputs!$E$168:$E$200,0),MATCH(BX$3-$G96+1,FinancialInputs!$168:$168,0)),0)*$J96</f>
        <v>0</v>
      </c>
      <c r="BY96" s="173">
        <f>IFERROR(INDEX(FinancialInputs!$168:$200,MATCH($H96, FinancialInputs!$E$168:$E$200,0),MATCH(BY$3-$G96+1,FinancialInputs!$168:$168,0)),0)*$J96</f>
        <v>0</v>
      </c>
      <c r="BZ96" s="173">
        <f>IFERROR(INDEX(FinancialInputs!$168:$200,MATCH($H96, FinancialInputs!$E$168:$E$200,0),MATCH(BZ$3-$G96+1,FinancialInputs!$168:$168,0)),0)*$J96</f>
        <v>0</v>
      </c>
      <c r="CA96" s="173">
        <f>IFERROR(INDEX(FinancialInputs!$168:$200,MATCH($H96, FinancialInputs!$E$168:$E$200,0),MATCH(CA$3-$G96+1,FinancialInputs!$168:$168,0)),0)*$J96</f>
        <v>0</v>
      </c>
      <c r="CB96" s="173">
        <f>IFERROR(INDEX(FinancialInputs!$168:$200,MATCH($H96, FinancialInputs!$E$168:$E$200,0),MATCH(CB$3-$G96+1,FinancialInputs!$168:$168,0)),0)*$J96</f>
        <v>0</v>
      </c>
      <c r="CC96" s="173">
        <f>IFERROR(INDEX(FinancialInputs!$168:$200,MATCH($H96, FinancialInputs!$E$168:$E$200,0),MATCH(CC$3-$G96+1,FinancialInputs!$168:$168,0)),0)*$J96</f>
        <v>0</v>
      </c>
      <c r="CD96" s="173">
        <f>IFERROR(INDEX(FinancialInputs!$168:$200,MATCH($H96, FinancialInputs!$E$168:$E$200,0),MATCH(CD$3-$G96+1,FinancialInputs!$168:$168,0)),0)*$J96</f>
        <v>0</v>
      </c>
      <c r="CE96" s="173">
        <f>IFERROR(INDEX(FinancialInputs!$168:$200,MATCH($H96, FinancialInputs!$E$168:$E$200,0),MATCH(CE$3-$G96+1,FinancialInputs!$168:$168,0)),0)*$J96</f>
        <v>0</v>
      </c>
      <c r="CF96" s="173">
        <f>IFERROR(INDEX(FinancialInputs!$168:$200,MATCH($H96, FinancialInputs!$E$168:$E$200,0),MATCH(CF$3-$G96+1,FinancialInputs!$168:$168,0)),0)*$J96</f>
        <v>0</v>
      </c>
      <c r="CG96" s="173">
        <f>IFERROR(INDEX(FinancialInputs!$168:$200,MATCH($H96, FinancialInputs!$E$168:$E$200,0),MATCH(CG$3-$G96+1,FinancialInputs!$168:$168,0)),0)*$J96</f>
        <v>0</v>
      </c>
      <c r="CH96" s="173">
        <f>IFERROR(INDEX(FinancialInputs!$168:$200,MATCH($H96, FinancialInputs!$E$168:$E$200,0),MATCH(CH$3-$G96+1,FinancialInputs!$168:$168,0)),0)*$J96</f>
        <v>0</v>
      </c>
      <c r="CI96" s="173">
        <f>IFERROR(INDEX(FinancialInputs!$168:$200,MATCH($H96, FinancialInputs!$E$168:$E$200,0),MATCH(CI$3-$G96+1,FinancialInputs!$168:$168,0)),0)*$J96</f>
        <v>0</v>
      </c>
      <c r="CJ96" s="173">
        <f>IFERROR(INDEX(FinancialInputs!$168:$200,MATCH($H96, FinancialInputs!$E$168:$E$200,0),MATCH(CJ$3-$G96+1,FinancialInputs!$168:$168,0)),0)*$J96</f>
        <v>0</v>
      </c>
      <c r="CK96" s="173">
        <f>IFERROR(INDEX(FinancialInputs!$168:$200,MATCH($H96, FinancialInputs!$E$168:$E$200,0),MATCH(CK$3-$G96+1,FinancialInputs!$168:$168,0)),0)*$J96</f>
        <v>0</v>
      </c>
      <c r="CL96" s="173">
        <f>IFERROR(INDEX(FinancialInputs!$168:$200,MATCH($H96, FinancialInputs!$E$168:$E$200,0),MATCH(CL$3-$G96+1,FinancialInputs!$168:$168,0)),0)*$J96</f>
        <v>0</v>
      </c>
      <c r="CM96" s="173">
        <f>IFERROR(INDEX(FinancialInputs!$168:$200,MATCH($H96, FinancialInputs!$E$168:$E$200,0),MATCH(CM$3-$G96+1,FinancialInputs!$168:$168,0)),0)*$J96</f>
        <v>0</v>
      </c>
      <c r="CN96" s="173">
        <f>IFERROR(INDEX(FinancialInputs!$168:$200,MATCH($H96, FinancialInputs!$E$168:$E$200,0),MATCH(CN$3-$G96+1,FinancialInputs!$168:$168,0)),0)*$J96</f>
        <v>0</v>
      </c>
      <c r="CO96" s="173">
        <f>IFERROR(INDEX(FinancialInputs!$168:$200,MATCH($H96, FinancialInputs!$E$168:$E$200,0),MATCH(CO$3-$G96+1,FinancialInputs!$168:$168,0)),0)*$J96</f>
        <v>0</v>
      </c>
      <c r="CP96" s="173">
        <f>IFERROR(INDEX(FinancialInputs!$168:$200,MATCH($H96, FinancialInputs!$E$168:$E$200,0),MATCH(CP$3-$G96+1,FinancialInputs!$168:$168,0)),0)*$J96</f>
        <v>0</v>
      </c>
      <c r="CQ96" s="173">
        <f>IFERROR(INDEX(FinancialInputs!$168:$200,MATCH($H96, FinancialInputs!$E$168:$E$200,0),MATCH(CQ$3-$G96+1,FinancialInputs!$168:$168,0)),0)*$J96</f>
        <v>0</v>
      </c>
      <c r="CR96" s="173">
        <f>IFERROR(INDEX(FinancialInputs!$168:$200,MATCH($H96, FinancialInputs!$E$168:$E$200,0),MATCH(CR$3-$G96+1,FinancialInputs!$168:$168,0)),0)*$J96</f>
        <v>0</v>
      </c>
      <c r="CS96" s="173">
        <f>IFERROR(INDEX(FinancialInputs!$168:$200,MATCH($H96, FinancialInputs!$E$168:$E$200,0),MATCH(CS$3-$G96+1,FinancialInputs!$168:$168,0)),0)*$J96</f>
        <v>0</v>
      </c>
      <c r="CT96" s="173">
        <f>IFERROR(INDEX(FinancialInputs!$168:$200,MATCH($H96, FinancialInputs!$E$168:$E$200,0),MATCH(CT$3-$G96+1,FinancialInputs!$168:$168,0)),0)*$J96</f>
        <v>0</v>
      </c>
      <c r="CU96" s="173">
        <f>IFERROR(INDEX(FinancialInputs!$168:$200,MATCH($H96, FinancialInputs!$E$168:$E$200,0),MATCH(CU$3-$G96+1,FinancialInputs!$168:$168,0)),0)*$J96</f>
        <v>0</v>
      </c>
      <c r="CV96" s="173">
        <f>IFERROR(INDEX(FinancialInputs!$168:$200,MATCH($H96, FinancialInputs!$E$168:$E$200,0),MATCH(CV$3-$G96+1,FinancialInputs!$168:$168,0)),0)*$J96</f>
        <v>0</v>
      </c>
      <c r="CW96" s="135" t="b">
        <f t="shared" si="12"/>
        <v>1</v>
      </c>
      <c r="CX96" s="24"/>
      <c r="CY96" s="24"/>
      <c r="CZ96" s="24"/>
    </row>
    <row r="97" spans="2:104">
      <c r="B97" s="24"/>
      <c r="C97" s="24"/>
      <c r="D97" s="24"/>
      <c r="E97" s="1" t="s">
        <v>547</v>
      </c>
      <c r="F97" s="24"/>
      <c r="G97" s="99" t="e">
        <f t="shared" si="13"/>
        <v>#N/A</v>
      </c>
      <c r="H97" s="1" t="e">
        <f>IF((YEAR(Scenarios!$J$41)+1)&lt;G97,"","SLN"&amp;MIN(YEAR(Scenarios!$J$41)-G97+2,15))</f>
        <v>#NUM!</v>
      </c>
      <c r="I97" s="24"/>
      <c r="J97" s="416" cm="1">
        <f t="array" ref="J97">IFERROR(INDEX(Capitalisation!$192:$192,,MATCH(G97,Expenditure!$3:$3,0)),0)</f>
        <v>0</v>
      </c>
      <c r="K97" s="33"/>
      <c r="L97" s="173">
        <f>IFERROR(INDEX(FinancialInputs!$168:$200,MATCH($H97, FinancialInputs!$E$168:$E$200,0),MATCH(L$3-$G97+1,FinancialInputs!$168:$168,0)),0)*$J97</f>
        <v>0</v>
      </c>
      <c r="M97" s="173">
        <f>IFERROR(INDEX(FinancialInputs!$168:$200,MATCH($H97, FinancialInputs!$E$168:$E$200,0),MATCH(M$3-$G97+1,FinancialInputs!$168:$168,0)),0)*$J97</f>
        <v>0</v>
      </c>
      <c r="N97" s="173">
        <f>IFERROR(INDEX(FinancialInputs!$168:$200,MATCH($H97, FinancialInputs!$E$168:$E$200,0),MATCH(N$3-$G97+1,FinancialInputs!$168:$168,0)),0)*$J97</f>
        <v>0</v>
      </c>
      <c r="O97" s="173">
        <f>IFERROR(INDEX(FinancialInputs!$168:$200,MATCH($H97, FinancialInputs!$E$168:$E$200,0),MATCH(O$3-$G97+1,FinancialInputs!$168:$168,0)),0)*$J97</f>
        <v>0</v>
      </c>
      <c r="P97" s="173">
        <f>IFERROR(INDEX(FinancialInputs!$168:$200,MATCH($H97, FinancialInputs!$E$168:$E$200,0),MATCH(P$3-$G97+1,FinancialInputs!$168:$168,0)),0)*$J97</f>
        <v>0</v>
      </c>
      <c r="Q97" s="173">
        <f>IFERROR(INDEX(FinancialInputs!$168:$200,MATCH($H97, FinancialInputs!$E$168:$E$200,0),MATCH(Q$3-$G97+1,FinancialInputs!$168:$168,0)),0)*$J97</f>
        <v>0</v>
      </c>
      <c r="R97" s="173">
        <f>IFERROR(INDEX(FinancialInputs!$168:$200,MATCH($H97, FinancialInputs!$E$168:$E$200,0),MATCH(R$3-$G97+1,FinancialInputs!$168:$168,0)),0)*$J97</f>
        <v>0</v>
      </c>
      <c r="S97" s="173">
        <f>IFERROR(INDEX(FinancialInputs!$168:$200,MATCH($H97, FinancialInputs!$E$168:$E$200,0),MATCH(S$3-$G97+1,FinancialInputs!$168:$168,0)),0)*$J97</f>
        <v>0</v>
      </c>
      <c r="T97" s="173">
        <f>IFERROR(INDEX(FinancialInputs!$168:$200,MATCH($H97, FinancialInputs!$E$168:$E$200,0),MATCH(T$3-$G97+1,FinancialInputs!$168:$168,0)),0)*$J97</f>
        <v>0</v>
      </c>
      <c r="U97" s="173">
        <f>IFERROR(INDEX(FinancialInputs!$168:$200,MATCH($H97, FinancialInputs!$E$168:$E$200,0),MATCH(U$3-$G97+1,FinancialInputs!$168:$168,0)),0)*$J97</f>
        <v>0</v>
      </c>
      <c r="V97" s="173">
        <f>IFERROR(INDEX(FinancialInputs!$168:$200,MATCH($H97, FinancialInputs!$E$168:$E$200,0),MATCH(V$3-$G97+1,FinancialInputs!$168:$168,0)),0)*$J97</f>
        <v>0</v>
      </c>
      <c r="W97" s="173">
        <f>IFERROR(INDEX(FinancialInputs!$168:$200,MATCH($H97, FinancialInputs!$E$168:$E$200,0),MATCH(W$3-$G97+1,FinancialInputs!$168:$168,0)),0)*$J97</f>
        <v>0</v>
      </c>
      <c r="X97" s="173">
        <f>IFERROR(INDEX(FinancialInputs!$168:$200,MATCH($H97, FinancialInputs!$E$168:$E$200,0),MATCH(X$3-$G97+1,FinancialInputs!$168:$168,0)),0)*$J97</f>
        <v>0</v>
      </c>
      <c r="Y97" s="173">
        <f>IFERROR(INDEX(FinancialInputs!$168:$200,MATCH($H97, FinancialInputs!$E$168:$E$200,0),MATCH(Y$3-$G97+1,FinancialInputs!$168:$168,0)),0)*$J97</f>
        <v>0</v>
      </c>
      <c r="Z97" s="173">
        <f>IFERROR(INDEX(FinancialInputs!$168:$200,MATCH($H97, FinancialInputs!$E$168:$E$200,0),MATCH(Z$3-$G97+1,FinancialInputs!$168:$168,0)),0)*$J97</f>
        <v>0</v>
      </c>
      <c r="AA97" s="173">
        <f>IFERROR(INDEX(FinancialInputs!$168:$200,MATCH($H97, FinancialInputs!$E$168:$E$200,0),MATCH(AA$3-$G97+1,FinancialInputs!$168:$168,0)),0)*$J97</f>
        <v>0</v>
      </c>
      <c r="AB97" s="173">
        <f>IFERROR(INDEX(FinancialInputs!$168:$200,MATCH($H97, FinancialInputs!$E$168:$E$200,0),MATCH(AB$3-$G97+1,FinancialInputs!$168:$168,0)),0)*$J97</f>
        <v>0</v>
      </c>
      <c r="AC97" s="173">
        <f>IFERROR(INDEX(FinancialInputs!$168:$200,MATCH($H97, FinancialInputs!$E$168:$E$200,0),MATCH(AC$3-$G97+1,FinancialInputs!$168:$168,0)),0)*$J97</f>
        <v>0</v>
      </c>
      <c r="AD97" s="173">
        <f>IFERROR(INDEX(FinancialInputs!$168:$200,MATCH($H97, FinancialInputs!$E$168:$E$200,0),MATCH(AD$3-$G97+1,FinancialInputs!$168:$168,0)),0)*$J97</f>
        <v>0</v>
      </c>
      <c r="AE97" s="173">
        <f>IFERROR(INDEX(FinancialInputs!$168:$200,MATCH($H97, FinancialInputs!$E$168:$E$200,0),MATCH(AE$3-$G97+1,FinancialInputs!$168:$168,0)),0)*$J97</f>
        <v>0</v>
      </c>
      <c r="AF97" s="173">
        <f>IFERROR(INDEX(FinancialInputs!$168:$200,MATCH($H97, FinancialInputs!$E$168:$E$200,0),MATCH(AF$3-$G97+1,FinancialInputs!$168:$168,0)),0)*$J97</f>
        <v>0</v>
      </c>
      <c r="AG97" s="173">
        <f>IFERROR(INDEX(FinancialInputs!$168:$200,MATCH($H97, FinancialInputs!$E$168:$E$200,0),MATCH(AG$3-$G97+1,FinancialInputs!$168:$168,0)),0)*$J97</f>
        <v>0</v>
      </c>
      <c r="AH97" s="173">
        <f>IFERROR(INDEX(FinancialInputs!$168:$200,MATCH($H97, FinancialInputs!$E$168:$E$200,0),MATCH(AH$3-$G97+1,FinancialInputs!$168:$168,0)),0)*$J97</f>
        <v>0</v>
      </c>
      <c r="AI97" s="173">
        <f>IFERROR(INDEX(FinancialInputs!$168:$200,MATCH($H97, FinancialInputs!$E$168:$E$200,0),MATCH(AI$3-$G97+1,FinancialInputs!$168:$168,0)),0)*$J97</f>
        <v>0</v>
      </c>
      <c r="AJ97" s="173">
        <f>IFERROR(INDEX(FinancialInputs!$168:$200,MATCH($H97, FinancialInputs!$E$168:$E$200,0),MATCH(AJ$3-$G97+1,FinancialInputs!$168:$168,0)),0)*$J97</f>
        <v>0</v>
      </c>
      <c r="AK97" s="173">
        <f>IFERROR(INDEX(FinancialInputs!$168:$200,MATCH($H97, FinancialInputs!$E$168:$E$200,0),MATCH(AK$3-$G97+1,FinancialInputs!$168:$168,0)),0)*$J97</f>
        <v>0</v>
      </c>
      <c r="AL97" s="173">
        <f>IFERROR(INDEX(FinancialInputs!$168:$200,MATCH($H97, FinancialInputs!$E$168:$E$200,0),MATCH(AL$3-$G97+1,FinancialInputs!$168:$168,0)),0)*$J97</f>
        <v>0</v>
      </c>
      <c r="AM97" s="173">
        <f>IFERROR(INDEX(FinancialInputs!$168:$200,MATCH($H97, FinancialInputs!$E$168:$E$200,0),MATCH(AM$3-$G97+1,FinancialInputs!$168:$168,0)),0)*$J97</f>
        <v>0</v>
      </c>
      <c r="AN97" s="173">
        <f>IFERROR(INDEX(FinancialInputs!$168:$200,MATCH($H97, FinancialInputs!$E$168:$E$200,0),MATCH(AN$3-$G97+1,FinancialInputs!$168:$168,0)),0)*$J97</f>
        <v>0</v>
      </c>
      <c r="AO97" s="173">
        <f>IFERROR(INDEX(FinancialInputs!$168:$200,MATCH($H97, FinancialInputs!$E$168:$E$200,0),MATCH(AO$3-$G97+1,FinancialInputs!$168:$168,0)),0)*$J97</f>
        <v>0</v>
      </c>
      <c r="AP97" s="173">
        <f>IFERROR(INDEX(FinancialInputs!$168:$200,MATCH($H97, FinancialInputs!$E$168:$E$200,0),MATCH(AP$3-$G97+1,FinancialInputs!$168:$168,0)),0)*$J97</f>
        <v>0</v>
      </c>
      <c r="AQ97" s="173">
        <f>IFERROR(INDEX(FinancialInputs!$168:$200,MATCH($H97, FinancialInputs!$E$168:$E$200,0),MATCH(AQ$3-$G97+1,FinancialInputs!$168:$168,0)),0)*$J97</f>
        <v>0</v>
      </c>
      <c r="AR97" s="173">
        <f>IFERROR(INDEX(FinancialInputs!$168:$200,MATCH($H97, FinancialInputs!$E$168:$E$200,0),MATCH(AR$3-$G97+1,FinancialInputs!$168:$168,0)),0)*$J97</f>
        <v>0</v>
      </c>
      <c r="AS97" s="173">
        <f>IFERROR(INDEX(FinancialInputs!$168:$200,MATCH($H97, FinancialInputs!$E$168:$E$200,0),MATCH(AS$3-$G97+1,FinancialInputs!$168:$168,0)),0)*$J97</f>
        <v>0</v>
      </c>
      <c r="AT97" s="173">
        <f>IFERROR(INDEX(FinancialInputs!$168:$200,MATCH($H97, FinancialInputs!$E$168:$E$200,0),MATCH(AT$3-$G97+1,FinancialInputs!$168:$168,0)),0)*$J97</f>
        <v>0</v>
      </c>
      <c r="AU97" s="173">
        <f>IFERROR(INDEX(FinancialInputs!$168:$200,MATCH($H97, FinancialInputs!$E$168:$E$200,0),MATCH(AU$3-$G97+1,FinancialInputs!$168:$168,0)),0)*$J97</f>
        <v>0</v>
      </c>
      <c r="AV97" s="173">
        <f>IFERROR(INDEX(FinancialInputs!$168:$200,MATCH($H97, FinancialInputs!$E$168:$E$200,0),MATCH(AV$3-$G97+1,FinancialInputs!$168:$168,0)),0)*$J97</f>
        <v>0</v>
      </c>
      <c r="AW97" s="173">
        <f>IFERROR(INDEX(FinancialInputs!$168:$200,MATCH($H97, FinancialInputs!$E$168:$E$200,0),MATCH(AW$3-$G97+1,FinancialInputs!$168:$168,0)),0)*$J97</f>
        <v>0</v>
      </c>
      <c r="AX97" s="173">
        <f>IFERROR(INDEX(FinancialInputs!$168:$200,MATCH($H97, FinancialInputs!$E$168:$E$200,0),MATCH(AX$3-$G97+1,FinancialInputs!$168:$168,0)),0)*$J97</f>
        <v>0</v>
      </c>
      <c r="AY97" s="173">
        <f>IFERROR(INDEX(FinancialInputs!$168:$200,MATCH($H97, FinancialInputs!$E$168:$E$200,0),MATCH(AY$3-$G97+1,FinancialInputs!$168:$168,0)),0)*$J97</f>
        <v>0</v>
      </c>
      <c r="AZ97" s="173">
        <f>IFERROR(INDEX(FinancialInputs!$168:$200,MATCH($H97, FinancialInputs!$E$168:$E$200,0),MATCH(AZ$3-$G97+1,FinancialInputs!$168:$168,0)),0)*$J97</f>
        <v>0</v>
      </c>
      <c r="BA97" s="173">
        <f>IFERROR(INDEX(FinancialInputs!$168:$200,MATCH($H97, FinancialInputs!$E$168:$E$200,0),MATCH(BA$3-$G97+1,FinancialInputs!$168:$168,0)),0)*$J97</f>
        <v>0</v>
      </c>
      <c r="BB97" s="173">
        <f>IFERROR(INDEX(FinancialInputs!$168:$200,MATCH($H97, FinancialInputs!$E$168:$E$200,0),MATCH(BB$3-$G97+1,FinancialInputs!$168:$168,0)),0)*$J97</f>
        <v>0</v>
      </c>
      <c r="BC97" s="173">
        <f>IFERROR(INDEX(FinancialInputs!$168:$200,MATCH($H97, FinancialInputs!$E$168:$E$200,0),MATCH(BC$3-$G97+1,FinancialInputs!$168:$168,0)),0)*$J97</f>
        <v>0</v>
      </c>
      <c r="BD97" s="173">
        <f>IFERROR(INDEX(FinancialInputs!$168:$200,MATCH($H97, FinancialInputs!$E$168:$E$200,0),MATCH(BD$3-$G97+1,FinancialInputs!$168:$168,0)),0)*$J97</f>
        <v>0</v>
      </c>
      <c r="BE97" s="173">
        <f>IFERROR(INDEX(FinancialInputs!$168:$200,MATCH($H97, FinancialInputs!$E$168:$E$200,0),MATCH(BE$3-$G97+1,FinancialInputs!$168:$168,0)),0)*$J97</f>
        <v>0</v>
      </c>
      <c r="BF97" s="173">
        <f>IFERROR(INDEX(FinancialInputs!$168:$200,MATCH($H97, FinancialInputs!$E$168:$E$200,0),MATCH(BF$3-$G97+1,FinancialInputs!$168:$168,0)),0)*$J97</f>
        <v>0</v>
      </c>
      <c r="BG97" s="173">
        <f>IFERROR(INDEX(FinancialInputs!$168:$200,MATCH($H97, FinancialInputs!$E$168:$E$200,0),MATCH(BG$3-$G97+1,FinancialInputs!$168:$168,0)),0)*$J97</f>
        <v>0</v>
      </c>
      <c r="BH97" s="173">
        <f>IFERROR(INDEX(FinancialInputs!$168:$200,MATCH($H97, FinancialInputs!$E$168:$E$200,0),MATCH(BH$3-$G97+1,FinancialInputs!$168:$168,0)),0)*$J97</f>
        <v>0</v>
      </c>
      <c r="BI97" s="173">
        <f>IFERROR(INDEX(FinancialInputs!$168:$200,MATCH($H97, FinancialInputs!$E$168:$E$200,0),MATCH(BI$3-$G97+1,FinancialInputs!$168:$168,0)),0)*$J97</f>
        <v>0</v>
      </c>
      <c r="BJ97" s="173">
        <f>IFERROR(INDEX(FinancialInputs!$168:$200,MATCH($H97, FinancialInputs!$E$168:$E$200,0),MATCH(BJ$3-$G97+1,FinancialInputs!$168:$168,0)),0)*$J97</f>
        <v>0</v>
      </c>
      <c r="BK97" s="173">
        <f>IFERROR(INDEX(FinancialInputs!$168:$200,MATCH($H97, FinancialInputs!$E$168:$E$200,0),MATCH(BK$3-$G97+1,FinancialInputs!$168:$168,0)),0)*$J97</f>
        <v>0</v>
      </c>
      <c r="BL97" s="173">
        <f>IFERROR(INDEX(FinancialInputs!$168:$200,MATCH($H97, FinancialInputs!$E$168:$E$200,0),MATCH(BL$3-$G97+1,FinancialInputs!$168:$168,0)),0)*$J97</f>
        <v>0</v>
      </c>
      <c r="BM97" s="173">
        <f>IFERROR(INDEX(FinancialInputs!$168:$200,MATCH($H97, FinancialInputs!$E$168:$E$200,0),MATCH(BM$3-$G97+1,FinancialInputs!$168:$168,0)),0)*$J97</f>
        <v>0</v>
      </c>
      <c r="BN97" s="173">
        <f>IFERROR(INDEX(FinancialInputs!$168:$200,MATCH($H97, FinancialInputs!$E$168:$E$200,0),MATCH(BN$3-$G97+1,FinancialInputs!$168:$168,0)),0)*$J97</f>
        <v>0</v>
      </c>
      <c r="BO97" s="173">
        <f>IFERROR(INDEX(FinancialInputs!$168:$200,MATCH($H97, FinancialInputs!$E$168:$E$200,0),MATCH(BO$3-$G97+1,FinancialInputs!$168:$168,0)),0)*$J97</f>
        <v>0</v>
      </c>
      <c r="BP97" s="173">
        <f>IFERROR(INDEX(FinancialInputs!$168:$200,MATCH($H97, FinancialInputs!$E$168:$E$200,0),MATCH(BP$3-$G97+1,FinancialInputs!$168:$168,0)),0)*$J97</f>
        <v>0</v>
      </c>
      <c r="BQ97" s="173">
        <f>IFERROR(INDEX(FinancialInputs!$168:$200,MATCH($H97, FinancialInputs!$E$168:$E$200,0),MATCH(BQ$3-$G97+1,FinancialInputs!$168:$168,0)),0)*$J97</f>
        <v>0</v>
      </c>
      <c r="BR97" s="173">
        <f>IFERROR(INDEX(FinancialInputs!$168:$200,MATCH($H97, FinancialInputs!$E$168:$E$200,0),MATCH(BR$3-$G97+1,FinancialInputs!$168:$168,0)),0)*$J97</f>
        <v>0</v>
      </c>
      <c r="BS97" s="173">
        <f>IFERROR(INDEX(FinancialInputs!$168:$200,MATCH($H97, FinancialInputs!$E$168:$E$200,0),MATCH(BS$3-$G97+1,FinancialInputs!$168:$168,0)),0)*$J97</f>
        <v>0</v>
      </c>
      <c r="BT97" s="173">
        <f>IFERROR(INDEX(FinancialInputs!$168:$200,MATCH($H97, FinancialInputs!$E$168:$E$200,0),MATCH(BT$3-$G97+1,FinancialInputs!$168:$168,0)),0)*$J97</f>
        <v>0</v>
      </c>
      <c r="BU97" s="173">
        <f>IFERROR(INDEX(FinancialInputs!$168:$200,MATCH($H97, FinancialInputs!$E$168:$E$200,0),MATCH(BU$3-$G97+1,FinancialInputs!$168:$168,0)),0)*$J97</f>
        <v>0</v>
      </c>
      <c r="BV97" s="173">
        <f>IFERROR(INDEX(FinancialInputs!$168:$200,MATCH($H97, FinancialInputs!$E$168:$E$200,0),MATCH(BV$3-$G97+1,FinancialInputs!$168:$168,0)),0)*$J97</f>
        <v>0</v>
      </c>
      <c r="BW97" s="173">
        <f>IFERROR(INDEX(FinancialInputs!$168:$200,MATCH($H97, FinancialInputs!$E$168:$E$200,0),MATCH(BW$3-$G97+1,FinancialInputs!$168:$168,0)),0)*$J97</f>
        <v>0</v>
      </c>
      <c r="BX97" s="173">
        <f>IFERROR(INDEX(FinancialInputs!$168:$200,MATCH($H97, FinancialInputs!$E$168:$E$200,0),MATCH(BX$3-$G97+1,FinancialInputs!$168:$168,0)),0)*$J97</f>
        <v>0</v>
      </c>
      <c r="BY97" s="173">
        <f>IFERROR(INDEX(FinancialInputs!$168:$200,MATCH($H97, FinancialInputs!$E$168:$E$200,0),MATCH(BY$3-$G97+1,FinancialInputs!$168:$168,0)),0)*$J97</f>
        <v>0</v>
      </c>
      <c r="BZ97" s="173">
        <f>IFERROR(INDEX(FinancialInputs!$168:$200,MATCH($H97, FinancialInputs!$E$168:$E$200,0),MATCH(BZ$3-$G97+1,FinancialInputs!$168:$168,0)),0)*$J97</f>
        <v>0</v>
      </c>
      <c r="CA97" s="173">
        <f>IFERROR(INDEX(FinancialInputs!$168:$200,MATCH($H97, FinancialInputs!$E$168:$E$200,0),MATCH(CA$3-$G97+1,FinancialInputs!$168:$168,0)),0)*$J97</f>
        <v>0</v>
      </c>
      <c r="CB97" s="173">
        <f>IFERROR(INDEX(FinancialInputs!$168:$200,MATCH($H97, FinancialInputs!$E$168:$E$200,0),MATCH(CB$3-$G97+1,FinancialInputs!$168:$168,0)),0)*$J97</f>
        <v>0</v>
      </c>
      <c r="CC97" s="173">
        <f>IFERROR(INDEX(FinancialInputs!$168:$200,MATCH($H97, FinancialInputs!$E$168:$E$200,0),MATCH(CC$3-$G97+1,FinancialInputs!$168:$168,0)),0)*$J97</f>
        <v>0</v>
      </c>
      <c r="CD97" s="173">
        <f>IFERROR(INDEX(FinancialInputs!$168:$200,MATCH($H97, FinancialInputs!$E$168:$E$200,0),MATCH(CD$3-$G97+1,FinancialInputs!$168:$168,0)),0)*$J97</f>
        <v>0</v>
      </c>
      <c r="CE97" s="173">
        <f>IFERROR(INDEX(FinancialInputs!$168:$200,MATCH($H97, FinancialInputs!$E$168:$E$200,0),MATCH(CE$3-$G97+1,FinancialInputs!$168:$168,0)),0)*$J97</f>
        <v>0</v>
      </c>
      <c r="CF97" s="173">
        <f>IFERROR(INDEX(FinancialInputs!$168:$200,MATCH($H97, FinancialInputs!$E$168:$E$200,0),MATCH(CF$3-$G97+1,FinancialInputs!$168:$168,0)),0)*$J97</f>
        <v>0</v>
      </c>
      <c r="CG97" s="173">
        <f>IFERROR(INDEX(FinancialInputs!$168:$200,MATCH($H97, FinancialInputs!$E$168:$E$200,0),MATCH(CG$3-$G97+1,FinancialInputs!$168:$168,0)),0)*$J97</f>
        <v>0</v>
      </c>
      <c r="CH97" s="173">
        <f>IFERROR(INDEX(FinancialInputs!$168:$200,MATCH($H97, FinancialInputs!$E$168:$E$200,0),MATCH(CH$3-$G97+1,FinancialInputs!$168:$168,0)),0)*$J97</f>
        <v>0</v>
      </c>
      <c r="CI97" s="173">
        <f>IFERROR(INDEX(FinancialInputs!$168:$200,MATCH($H97, FinancialInputs!$E$168:$E$200,0),MATCH(CI$3-$G97+1,FinancialInputs!$168:$168,0)),0)*$J97</f>
        <v>0</v>
      </c>
      <c r="CJ97" s="173">
        <f>IFERROR(INDEX(FinancialInputs!$168:$200,MATCH($H97, FinancialInputs!$E$168:$E$200,0),MATCH(CJ$3-$G97+1,FinancialInputs!$168:$168,0)),0)*$J97</f>
        <v>0</v>
      </c>
      <c r="CK97" s="173">
        <f>IFERROR(INDEX(FinancialInputs!$168:$200,MATCH($H97, FinancialInputs!$E$168:$E$200,0),MATCH(CK$3-$G97+1,FinancialInputs!$168:$168,0)),0)*$J97</f>
        <v>0</v>
      </c>
      <c r="CL97" s="173">
        <f>IFERROR(INDEX(FinancialInputs!$168:$200,MATCH($H97, FinancialInputs!$E$168:$E$200,0),MATCH(CL$3-$G97+1,FinancialInputs!$168:$168,0)),0)*$J97</f>
        <v>0</v>
      </c>
      <c r="CM97" s="173">
        <f>IFERROR(INDEX(FinancialInputs!$168:$200,MATCH($H97, FinancialInputs!$E$168:$E$200,0),MATCH(CM$3-$G97+1,FinancialInputs!$168:$168,0)),0)*$J97</f>
        <v>0</v>
      </c>
      <c r="CN97" s="173">
        <f>IFERROR(INDEX(FinancialInputs!$168:$200,MATCH($H97, FinancialInputs!$E$168:$E$200,0),MATCH(CN$3-$G97+1,FinancialInputs!$168:$168,0)),0)*$J97</f>
        <v>0</v>
      </c>
      <c r="CO97" s="173">
        <f>IFERROR(INDEX(FinancialInputs!$168:$200,MATCH($H97, FinancialInputs!$E$168:$E$200,0),MATCH(CO$3-$G97+1,FinancialInputs!$168:$168,0)),0)*$J97</f>
        <v>0</v>
      </c>
      <c r="CP97" s="173">
        <f>IFERROR(INDEX(FinancialInputs!$168:$200,MATCH($H97, FinancialInputs!$E$168:$E$200,0),MATCH(CP$3-$G97+1,FinancialInputs!$168:$168,0)),0)*$J97</f>
        <v>0</v>
      </c>
      <c r="CQ97" s="173">
        <f>IFERROR(INDEX(FinancialInputs!$168:$200,MATCH($H97, FinancialInputs!$E$168:$E$200,0),MATCH(CQ$3-$G97+1,FinancialInputs!$168:$168,0)),0)*$J97</f>
        <v>0</v>
      </c>
      <c r="CR97" s="173">
        <f>IFERROR(INDEX(FinancialInputs!$168:$200,MATCH($H97, FinancialInputs!$E$168:$E$200,0),MATCH(CR$3-$G97+1,FinancialInputs!$168:$168,0)),0)*$J97</f>
        <v>0</v>
      </c>
      <c r="CS97" s="173">
        <f>IFERROR(INDEX(FinancialInputs!$168:$200,MATCH($H97, FinancialInputs!$E$168:$E$200,0),MATCH(CS$3-$G97+1,FinancialInputs!$168:$168,0)),0)*$J97</f>
        <v>0</v>
      </c>
      <c r="CT97" s="173">
        <f>IFERROR(INDEX(FinancialInputs!$168:$200,MATCH($H97, FinancialInputs!$E$168:$E$200,0),MATCH(CT$3-$G97+1,FinancialInputs!$168:$168,0)),0)*$J97</f>
        <v>0</v>
      </c>
      <c r="CU97" s="173">
        <f>IFERROR(INDEX(FinancialInputs!$168:$200,MATCH($H97, FinancialInputs!$E$168:$E$200,0),MATCH(CU$3-$G97+1,FinancialInputs!$168:$168,0)),0)*$J97</f>
        <v>0</v>
      </c>
      <c r="CV97" s="173">
        <f>IFERROR(INDEX(FinancialInputs!$168:$200,MATCH($H97, FinancialInputs!$E$168:$E$200,0),MATCH(CV$3-$G97+1,FinancialInputs!$168:$168,0)),0)*$J97</f>
        <v>0</v>
      </c>
      <c r="CW97" s="135" t="b">
        <f t="shared" si="12"/>
        <v>1</v>
      </c>
      <c r="CX97" s="24"/>
      <c r="CY97" s="24"/>
      <c r="CZ97" s="24"/>
    </row>
    <row r="98" spans="2:104">
      <c r="B98" s="24"/>
      <c r="C98" s="24"/>
      <c r="D98" s="24"/>
      <c r="E98" s="1" t="s">
        <v>547</v>
      </c>
      <c r="F98" s="24"/>
      <c r="G98" s="99" t="e">
        <f t="shared" si="13"/>
        <v>#N/A</v>
      </c>
      <c r="H98" s="1" t="e">
        <f>IF((YEAR(Scenarios!$J$41)+1)&lt;G98,"","SLN"&amp;MIN(YEAR(Scenarios!$J$41)-G98+2,15))</f>
        <v>#NUM!</v>
      </c>
      <c r="I98" s="24"/>
      <c r="J98" s="416" cm="1">
        <f t="array" ref="J98">IFERROR(INDEX(Capitalisation!$192:$192,,MATCH(G98,Expenditure!$3:$3,0)),0)</f>
        <v>0</v>
      </c>
      <c r="K98" s="33"/>
      <c r="L98" s="173">
        <f>IFERROR(INDEX(FinancialInputs!$168:$200,MATCH($H98, FinancialInputs!$E$168:$E$200,0),MATCH(L$3-$G98+1,FinancialInputs!$168:$168,0)),0)*$J98</f>
        <v>0</v>
      </c>
      <c r="M98" s="173">
        <f>IFERROR(INDEX(FinancialInputs!$168:$200,MATCH($H98, FinancialInputs!$E$168:$E$200,0),MATCH(M$3-$G98+1,FinancialInputs!$168:$168,0)),0)*$J98</f>
        <v>0</v>
      </c>
      <c r="N98" s="173">
        <f>IFERROR(INDEX(FinancialInputs!$168:$200,MATCH($H98, FinancialInputs!$E$168:$E$200,0),MATCH(N$3-$G98+1,FinancialInputs!$168:$168,0)),0)*$J98</f>
        <v>0</v>
      </c>
      <c r="O98" s="173">
        <f>IFERROR(INDEX(FinancialInputs!$168:$200,MATCH($H98, FinancialInputs!$E$168:$E$200,0),MATCH(O$3-$G98+1,FinancialInputs!$168:$168,0)),0)*$J98</f>
        <v>0</v>
      </c>
      <c r="P98" s="173">
        <f>IFERROR(INDEX(FinancialInputs!$168:$200,MATCH($H98, FinancialInputs!$E$168:$E$200,0),MATCH(P$3-$G98+1,FinancialInputs!$168:$168,0)),0)*$J98</f>
        <v>0</v>
      </c>
      <c r="Q98" s="173">
        <f>IFERROR(INDEX(FinancialInputs!$168:$200,MATCH($H98, FinancialInputs!$E$168:$E$200,0),MATCH(Q$3-$G98+1,FinancialInputs!$168:$168,0)),0)*$J98</f>
        <v>0</v>
      </c>
      <c r="R98" s="173">
        <f>IFERROR(INDEX(FinancialInputs!$168:$200,MATCH($H98, FinancialInputs!$E$168:$E$200,0),MATCH(R$3-$G98+1,FinancialInputs!$168:$168,0)),0)*$J98</f>
        <v>0</v>
      </c>
      <c r="S98" s="173">
        <f>IFERROR(INDEX(FinancialInputs!$168:$200,MATCH($H98, FinancialInputs!$E$168:$E$200,0),MATCH(S$3-$G98+1,FinancialInputs!$168:$168,0)),0)*$J98</f>
        <v>0</v>
      </c>
      <c r="T98" s="173">
        <f>IFERROR(INDEX(FinancialInputs!$168:$200,MATCH($H98, FinancialInputs!$E$168:$E$200,0),MATCH(T$3-$G98+1,FinancialInputs!$168:$168,0)),0)*$J98</f>
        <v>0</v>
      </c>
      <c r="U98" s="173">
        <f>IFERROR(INDEX(FinancialInputs!$168:$200,MATCH($H98, FinancialInputs!$E$168:$E$200,0),MATCH(U$3-$G98+1,FinancialInputs!$168:$168,0)),0)*$J98</f>
        <v>0</v>
      </c>
      <c r="V98" s="173">
        <f>IFERROR(INDEX(FinancialInputs!$168:$200,MATCH($H98, FinancialInputs!$E$168:$E$200,0),MATCH(V$3-$G98+1,FinancialInputs!$168:$168,0)),0)*$J98</f>
        <v>0</v>
      </c>
      <c r="W98" s="173">
        <f>IFERROR(INDEX(FinancialInputs!$168:$200,MATCH($H98, FinancialInputs!$E$168:$E$200,0),MATCH(W$3-$G98+1,FinancialInputs!$168:$168,0)),0)*$J98</f>
        <v>0</v>
      </c>
      <c r="X98" s="173">
        <f>IFERROR(INDEX(FinancialInputs!$168:$200,MATCH($H98, FinancialInputs!$E$168:$E$200,0),MATCH(X$3-$G98+1,FinancialInputs!$168:$168,0)),0)*$J98</f>
        <v>0</v>
      </c>
      <c r="Y98" s="173">
        <f>IFERROR(INDEX(FinancialInputs!$168:$200,MATCH($H98, FinancialInputs!$E$168:$E$200,0),MATCH(Y$3-$G98+1,FinancialInputs!$168:$168,0)),0)*$J98</f>
        <v>0</v>
      </c>
      <c r="Z98" s="173">
        <f>IFERROR(INDEX(FinancialInputs!$168:$200,MATCH($H98, FinancialInputs!$E$168:$E$200,0),MATCH(Z$3-$G98+1,FinancialInputs!$168:$168,0)),0)*$J98</f>
        <v>0</v>
      </c>
      <c r="AA98" s="173">
        <f>IFERROR(INDEX(FinancialInputs!$168:$200,MATCH($H98, FinancialInputs!$E$168:$E$200,0),MATCH(AA$3-$G98+1,FinancialInputs!$168:$168,0)),0)*$J98</f>
        <v>0</v>
      </c>
      <c r="AB98" s="173">
        <f>IFERROR(INDEX(FinancialInputs!$168:$200,MATCH($H98, FinancialInputs!$E$168:$E$200,0),MATCH(AB$3-$G98+1,FinancialInputs!$168:$168,0)),0)*$J98</f>
        <v>0</v>
      </c>
      <c r="AC98" s="173">
        <f>IFERROR(INDEX(FinancialInputs!$168:$200,MATCH($H98, FinancialInputs!$E$168:$E$200,0),MATCH(AC$3-$G98+1,FinancialInputs!$168:$168,0)),0)*$J98</f>
        <v>0</v>
      </c>
      <c r="AD98" s="173">
        <f>IFERROR(INDEX(FinancialInputs!$168:$200,MATCH($H98, FinancialInputs!$E$168:$E$200,0),MATCH(AD$3-$G98+1,FinancialInputs!$168:$168,0)),0)*$J98</f>
        <v>0</v>
      </c>
      <c r="AE98" s="173">
        <f>IFERROR(INDEX(FinancialInputs!$168:$200,MATCH($H98, FinancialInputs!$E$168:$E$200,0),MATCH(AE$3-$G98+1,FinancialInputs!$168:$168,0)),0)*$J98</f>
        <v>0</v>
      </c>
      <c r="AF98" s="173">
        <f>IFERROR(INDEX(FinancialInputs!$168:$200,MATCH($H98, FinancialInputs!$E$168:$E$200,0),MATCH(AF$3-$G98+1,FinancialInputs!$168:$168,0)),0)*$J98</f>
        <v>0</v>
      </c>
      <c r="AG98" s="173">
        <f>IFERROR(INDEX(FinancialInputs!$168:$200,MATCH($H98, FinancialInputs!$E$168:$E$200,0),MATCH(AG$3-$G98+1,FinancialInputs!$168:$168,0)),0)*$J98</f>
        <v>0</v>
      </c>
      <c r="AH98" s="173">
        <f>IFERROR(INDEX(FinancialInputs!$168:$200,MATCH($H98, FinancialInputs!$E$168:$E$200,0),MATCH(AH$3-$G98+1,FinancialInputs!$168:$168,0)),0)*$J98</f>
        <v>0</v>
      </c>
      <c r="AI98" s="173">
        <f>IFERROR(INDEX(FinancialInputs!$168:$200,MATCH($H98, FinancialInputs!$E$168:$E$200,0),MATCH(AI$3-$G98+1,FinancialInputs!$168:$168,0)),0)*$J98</f>
        <v>0</v>
      </c>
      <c r="AJ98" s="173">
        <f>IFERROR(INDEX(FinancialInputs!$168:$200,MATCH($H98, FinancialInputs!$E$168:$E$200,0),MATCH(AJ$3-$G98+1,FinancialInputs!$168:$168,0)),0)*$J98</f>
        <v>0</v>
      </c>
      <c r="AK98" s="173">
        <f>IFERROR(INDEX(FinancialInputs!$168:$200,MATCH($H98, FinancialInputs!$E$168:$E$200,0),MATCH(AK$3-$G98+1,FinancialInputs!$168:$168,0)),0)*$J98</f>
        <v>0</v>
      </c>
      <c r="AL98" s="173">
        <f>IFERROR(INDEX(FinancialInputs!$168:$200,MATCH($H98, FinancialInputs!$E$168:$E$200,0),MATCH(AL$3-$G98+1,FinancialInputs!$168:$168,0)),0)*$J98</f>
        <v>0</v>
      </c>
      <c r="AM98" s="173">
        <f>IFERROR(INDEX(FinancialInputs!$168:$200,MATCH($H98, FinancialInputs!$E$168:$E$200,0),MATCH(AM$3-$G98+1,FinancialInputs!$168:$168,0)),0)*$J98</f>
        <v>0</v>
      </c>
      <c r="AN98" s="173">
        <f>IFERROR(INDEX(FinancialInputs!$168:$200,MATCH($H98, FinancialInputs!$E$168:$E$200,0),MATCH(AN$3-$G98+1,FinancialInputs!$168:$168,0)),0)*$J98</f>
        <v>0</v>
      </c>
      <c r="AO98" s="173">
        <f>IFERROR(INDEX(FinancialInputs!$168:$200,MATCH($H98, FinancialInputs!$E$168:$E$200,0),MATCH(AO$3-$G98+1,FinancialInputs!$168:$168,0)),0)*$J98</f>
        <v>0</v>
      </c>
      <c r="AP98" s="173">
        <f>IFERROR(INDEX(FinancialInputs!$168:$200,MATCH($H98, FinancialInputs!$E$168:$E$200,0),MATCH(AP$3-$G98+1,FinancialInputs!$168:$168,0)),0)*$J98</f>
        <v>0</v>
      </c>
      <c r="AQ98" s="173">
        <f>IFERROR(INDEX(FinancialInputs!$168:$200,MATCH($H98, FinancialInputs!$E$168:$E$200,0),MATCH(AQ$3-$G98+1,FinancialInputs!$168:$168,0)),0)*$J98</f>
        <v>0</v>
      </c>
      <c r="AR98" s="173">
        <f>IFERROR(INDEX(FinancialInputs!$168:$200,MATCH($H98, FinancialInputs!$E$168:$E$200,0),MATCH(AR$3-$G98+1,FinancialInputs!$168:$168,0)),0)*$J98</f>
        <v>0</v>
      </c>
      <c r="AS98" s="173">
        <f>IFERROR(INDEX(FinancialInputs!$168:$200,MATCH($H98, FinancialInputs!$E$168:$E$200,0),MATCH(AS$3-$G98+1,FinancialInputs!$168:$168,0)),0)*$J98</f>
        <v>0</v>
      </c>
      <c r="AT98" s="173">
        <f>IFERROR(INDEX(FinancialInputs!$168:$200,MATCH($H98, FinancialInputs!$E$168:$E$200,0),MATCH(AT$3-$G98+1,FinancialInputs!$168:$168,0)),0)*$J98</f>
        <v>0</v>
      </c>
      <c r="AU98" s="173">
        <f>IFERROR(INDEX(FinancialInputs!$168:$200,MATCH($H98, FinancialInputs!$E$168:$E$200,0),MATCH(AU$3-$G98+1,FinancialInputs!$168:$168,0)),0)*$J98</f>
        <v>0</v>
      </c>
      <c r="AV98" s="173">
        <f>IFERROR(INDEX(FinancialInputs!$168:$200,MATCH($H98, FinancialInputs!$E$168:$E$200,0),MATCH(AV$3-$G98+1,FinancialInputs!$168:$168,0)),0)*$J98</f>
        <v>0</v>
      </c>
      <c r="AW98" s="173">
        <f>IFERROR(INDEX(FinancialInputs!$168:$200,MATCH($H98, FinancialInputs!$E$168:$E$200,0),MATCH(AW$3-$G98+1,FinancialInputs!$168:$168,0)),0)*$J98</f>
        <v>0</v>
      </c>
      <c r="AX98" s="173">
        <f>IFERROR(INDEX(FinancialInputs!$168:$200,MATCH($H98, FinancialInputs!$E$168:$E$200,0),MATCH(AX$3-$G98+1,FinancialInputs!$168:$168,0)),0)*$J98</f>
        <v>0</v>
      </c>
      <c r="AY98" s="173">
        <f>IFERROR(INDEX(FinancialInputs!$168:$200,MATCH($H98, FinancialInputs!$E$168:$E$200,0),MATCH(AY$3-$G98+1,FinancialInputs!$168:$168,0)),0)*$J98</f>
        <v>0</v>
      </c>
      <c r="AZ98" s="173">
        <f>IFERROR(INDEX(FinancialInputs!$168:$200,MATCH($H98, FinancialInputs!$E$168:$E$200,0),MATCH(AZ$3-$G98+1,FinancialInputs!$168:$168,0)),0)*$J98</f>
        <v>0</v>
      </c>
      <c r="BA98" s="173">
        <f>IFERROR(INDEX(FinancialInputs!$168:$200,MATCH($H98, FinancialInputs!$E$168:$E$200,0),MATCH(BA$3-$G98+1,FinancialInputs!$168:$168,0)),0)*$J98</f>
        <v>0</v>
      </c>
      <c r="BB98" s="173">
        <f>IFERROR(INDEX(FinancialInputs!$168:$200,MATCH($H98, FinancialInputs!$E$168:$E$200,0),MATCH(BB$3-$G98+1,FinancialInputs!$168:$168,0)),0)*$J98</f>
        <v>0</v>
      </c>
      <c r="BC98" s="173">
        <f>IFERROR(INDEX(FinancialInputs!$168:$200,MATCH($H98, FinancialInputs!$E$168:$E$200,0),MATCH(BC$3-$G98+1,FinancialInputs!$168:$168,0)),0)*$J98</f>
        <v>0</v>
      </c>
      <c r="BD98" s="173">
        <f>IFERROR(INDEX(FinancialInputs!$168:$200,MATCH($H98, FinancialInputs!$E$168:$E$200,0),MATCH(BD$3-$G98+1,FinancialInputs!$168:$168,0)),0)*$J98</f>
        <v>0</v>
      </c>
      <c r="BE98" s="173">
        <f>IFERROR(INDEX(FinancialInputs!$168:$200,MATCH($H98, FinancialInputs!$E$168:$E$200,0),MATCH(BE$3-$G98+1,FinancialInputs!$168:$168,0)),0)*$J98</f>
        <v>0</v>
      </c>
      <c r="BF98" s="173">
        <f>IFERROR(INDEX(FinancialInputs!$168:$200,MATCH($H98, FinancialInputs!$E$168:$E$200,0),MATCH(BF$3-$G98+1,FinancialInputs!$168:$168,0)),0)*$J98</f>
        <v>0</v>
      </c>
      <c r="BG98" s="173">
        <f>IFERROR(INDEX(FinancialInputs!$168:$200,MATCH($H98, FinancialInputs!$E$168:$E$200,0),MATCH(BG$3-$G98+1,FinancialInputs!$168:$168,0)),0)*$J98</f>
        <v>0</v>
      </c>
      <c r="BH98" s="173">
        <f>IFERROR(INDEX(FinancialInputs!$168:$200,MATCH($H98, FinancialInputs!$E$168:$E$200,0),MATCH(BH$3-$G98+1,FinancialInputs!$168:$168,0)),0)*$J98</f>
        <v>0</v>
      </c>
      <c r="BI98" s="173">
        <f>IFERROR(INDEX(FinancialInputs!$168:$200,MATCH($H98, FinancialInputs!$E$168:$E$200,0),MATCH(BI$3-$G98+1,FinancialInputs!$168:$168,0)),0)*$J98</f>
        <v>0</v>
      </c>
      <c r="BJ98" s="173">
        <f>IFERROR(INDEX(FinancialInputs!$168:$200,MATCH($H98, FinancialInputs!$E$168:$E$200,0),MATCH(BJ$3-$G98+1,FinancialInputs!$168:$168,0)),0)*$J98</f>
        <v>0</v>
      </c>
      <c r="BK98" s="173">
        <f>IFERROR(INDEX(FinancialInputs!$168:$200,MATCH($H98, FinancialInputs!$E$168:$E$200,0),MATCH(BK$3-$G98+1,FinancialInputs!$168:$168,0)),0)*$J98</f>
        <v>0</v>
      </c>
      <c r="BL98" s="173">
        <f>IFERROR(INDEX(FinancialInputs!$168:$200,MATCH($H98, FinancialInputs!$E$168:$E$200,0),MATCH(BL$3-$G98+1,FinancialInputs!$168:$168,0)),0)*$J98</f>
        <v>0</v>
      </c>
      <c r="BM98" s="173">
        <f>IFERROR(INDEX(FinancialInputs!$168:$200,MATCH($H98, FinancialInputs!$E$168:$E$200,0),MATCH(BM$3-$G98+1,FinancialInputs!$168:$168,0)),0)*$J98</f>
        <v>0</v>
      </c>
      <c r="BN98" s="173">
        <f>IFERROR(INDEX(FinancialInputs!$168:$200,MATCH($H98, FinancialInputs!$E$168:$E$200,0),MATCH(BN$3-$G98+1,FinancialInputs!$168:$168,0)),0)*$J98</f>
        <v>0</v>
      </c>
      <c r="BO98" s="173">
        <f>IFERROR(INDEX(FinancialInputs!$168:$200,MATCH($H98, FinancialInputs!$E$168:$E$200,0),MATCH(BO$3-$G98+1,FinancialInputs!$168:$168,0)),0)*$J98</f>
        <v>0</v>
      </c>
      <c r="BP98" s="173">
        <f>IFERROR(INDEX(FinancialInputs!$168:$200,MATCH($H98, FinancialInputs!$E$168:$E$200,0),MATCH(BP$3-$G98+1,FinancialInputs!$168:$168,0)),0)*$J98</f>
        <v>0</v>
      </c>
      <c r="BQ98" s="173">
        <f>IFERROR(INDEX(FinancialInputs!$168:$200,MATCH($H98, FinancialInputs!$E$168:$E$200,0),MATCH(BQ$3-$G98+1,FinancialInputs!$168:$168,0)),0)*$J98</f>
        <v>0</v>
      </c>
      <c r="BR98" s="173">
        <f>IFERROR(INDEX(FinancialInputs!$168:$200,MATCH($H98, FinancialInputs!$E$168:$E$200,0),MATCH(BR$3-$G98+1,FinancialInputs!$168:$168,0)),0)*$J98</f>
        <v>0</v>
      </c>
      <c r="BS98" s="173">
        <f>IFERROR(INDEX(FinancialInputs!$168:$200,MATCH($H98, FinancialInputs!$E$168:$E$200,0),MATCH(BS$3-$G98+1,FinancialInputs!$168:$168,0)),0)*$J98</f>
        <v>0</v>
      </c>
      <c r="BT98" s="173">
        <f>IFERROR(INDEX(FinancialInputs!$168:$200,MATCH($H98, FinancialInputs!$E$168:$E$200,0),MATCH(BT$3-$G98+1,FinancialInputs!$168:$168,0)),0)*$J98</f>
        <v>0</v>
      </c>
      <c r="BU98" s="173">
        <f>IFERROR(INDEX(FinancialInputs!$168:$200,MATCH($H98, FinancialInputs!$E$168:$E$200,0),MATCH(BU$3-$G98+1,FinancialInputs!$168:$168,0)),0)*$J98</f>
        <v>0</v>
      </c>
      <c r="BV98" s="173">
        <f>IFERROR(INDEX(FinancialInputs!$168:$200,MATCH($H98, FinancialInputs!$E$168:$E$200,0),MATCH(BV$3-$G98+1,FinancialInputs!$168:$168,0)),0)*$J98</f>
        <v>0</v>
      </c>
      <c r="BW98" s="173">
        <f>IFERROR(INDEX(FinancialInputs!$168:$200,MATCH($H98, FinancialInputs!$E$168:$E$200,0),MATCH(BW$3-$G98+1,FinancialInputs!$168:$168,0)),0)*$J98</f>
        <v>0</v>
      </c>
      <c r="BX98" s="173">
        <f>IFERROR(INDEX(FinancialInputs!$168:$200,MATCH($H98, FinancialInputs!$E$168:$E$200,0),MATCH(BX$3-$G98+1,FinancialInputs!$168:$168,0)),0)*$J98</f>
        <v>0</v>
      </c>
      <c r="BY98" s="173">
        <f>IFERROR(INDEX(FinancialInputs!$168:$200,MATCH($H98, FinancialInputs!$E$168:$E$200,0),MATCH(BY$3-$G98+1,FinancialInputs!$168:$168,0)),0)*$J98</f>
        <v>0</v>
      </c>
      <c r="BZ98" s="173">
        <f>IFERROR(INDEX(FinancialInputs!$168:$200,MATCH($H98, FinancialInputs!$E$168:$E$200,0),MATCH(BZ$3-$G98+1,FinancialInputs!$168:$168,0)),0)*$J98</f>
        <v>0</v>
      </c>
      <c r="CA98" s="173">
        <f>IFERROR(INDEX(FinancialInputs!$168:$200,MATCH($H98, FinancialInputs!$E$168:$E$200,0),MATCH(CA$3-$G98+1,FinancialInputs!$168:$168,0)),0)*$J98</f>
        <v>0</v>
      </c>
      <c r="CB98" s="173">
        <f>IFERROR(INDEX(FinancialInputs!$168:$200,MATCH($H98, FinancialInputs!$E$168:$E$200,0),MATCH(CB$3-$G98+1,FinancialInputs!$168:$168,0)),0)*$J98</f>
        <v>0</v>
      </c>
      <c r="CC98" s="173">
        <f>IFERROR(INDEX(FinancialInputs!$168:$200,MATCH($H98, FinancialInputs!$E$168:$E$200,0),MATCH(CC$3-$G98+1,FinancialInputs!$168:$168,0)),0)*$J98</f>
        <v>0</v>
      </c>
      <c r="CD98" s="173">
        <f>IFERROR(INDEX(FinancialInputs!$168:$200,MATCH($H98, FinancialInputs!$E$168:$E$200,0),MATCH(CD$3-$G98+1,FinancialInputs!$168:$168,0)),0)*$J98</f>
        <v>0</v>
      </c>
      <c r="CE98" s="173">
        <f>IFERROR(INDEX(FinancialInputs!$168:$200,MATCH($H98, FinancialInputs!$E$168:$E$200,0),MATCH(CE$3-$G98+1,FinancialInputs!$168:$168,0)),0)*$J98</f>
        <v>0</v>
      </c>
      <c r="CF98" s="173">
        <f>IFERROR(INDEX(FinancialInputs!$168:$200,MATCH($H98, FinancialInputs!$E$168:$E$200,0),MATCH(CF$3-$G98+1,FinancialInputs!$168:$168,0)),0)*$J98</f>
        <v>0</v>
      </c>
      <c r="CG98" s="173">
        <f>IFERROR(INDEX(FinancialInputs!$168:$200,MATCH($H98, FinancialInputs!$E$168:$E$200,0),MATCH(CG$3-$G98+1,FinancialInputs!$168:$168,0)),0)*$J98</f>
        <v>0</v>
      </c>
      <c r="CH98" s="173">
        <f>IFERROR(INDEX(FinancialInputs!$168:$200,MATCH($H98, FinancialInputs!$E$168:$E$200,0),MATCH(CH$3-$G98+1,FinancialInputs!$168:$168,0)),0)*$J98</f>
        <v>0</v>
      </c>
      <c r="CI98" s="173">
        <f>IFERROR(INDEX(FinancialInputs!$168:$200,MATCH($H98, FinancialInputs!$E$168:$E$200,0),MATCH(CI$3-$G98+1,FinancialInputs!$168:$168,0)),0)*$J98</f>
        <v>0</v>
      </c>
      <c r="CJ98" s="173">
        <f>IFERROR(INDEX(FinancialInputs!$168:$200,MATCH($H98, FinancialInputs!$E$168:$E$200,0),MATCH(CJ$3-$G98+1,FinancialInputs!$168:$168,0)),0)*$J98</f>
        <v>0</v>
      </c>
      <c r="CK98" s="173">
        <f>IFERROR(INDEX(FinancialInputs!$168:$200,MATCH($H98, FinancialInputs!$E$168:$E$200,0),MATCH(CK$3-$G98+1,FinancialInputs!$168:$168,0)),0)*$J98</f>
        <v>0</v>
      </c>
      <c r="CL98" s="173">
        <f>IFERROR(INDEX(FinancialInputs!$168:$200,MATCH($H98, FinancialInputs!$E$168:$E$200,0),MATCH(CL$3-$G98+1,FinancialInputs!$168:$168,0)),0)*$J98</f>
        <v>0</v>
      </c>
      <c r="CM98" s="173">
        <f>IFERROR(INDEX(FinancialInputs!$168:$200,MATCH($H98, FinancialInputs!$E$168:$E$200,0),MATCH(CM$3-$G98+1,FinancialInputs!$168:$168,0)),0)*$J98</f>
        <v>0</v>
      </c>
      <c r="CN98" s="173">
        <f>IFERROR(INDEX(FinancialInputs!$168:$200,MATCH($H98, FinancialInputs!$E$168:$E$200,0),MATCH(CN$3-$G98+1,FinancialInputs!$168:$168,0)),0)*$J98</f>
        <v>0</v>
      </c>
      <c r="CO98" s="173">
        <f>IFERROR(INDEX(FinancialInputs!$168:$200,MATCH($H98, FinancialInputs!$E$168:$E$200,0),MATCH(CO$3-$G98+1,FinancialInputs!$168:$168,0)),0)*$J98</f>
        <v>0</v>
      </c>
      <c r="CP98" s="173">
        <f>IFERROR(INDEX(FinancialInputs!$168:$200,MATCH($H98, FinancialInputs!$E$168:$E$200,0),MATCH(CP$3-$G98+1,FinancialInputs!$168:$168,0)),0)*$J98</f>
        <v>0</v>
      </c>
      <c r="CQ98" s="173">
        <f>IFERROR(INDEX(FinancialInputs!$168:$200,MATCH($H98, FinancialInputs!$E$168:$E$200,0),MATCH(CQ$3-$G98+1,FinancialInputs!$168:$168,0)),0)*$J98</f>
        <v>0</v>
      </c>
      <c r="CR98" s="173">
        <f>IFERROR(INDEX(FinancialInputs!$168:$200,MATCH($H98, FinancialInputs!$E$168:$E$200,0),MATCH(CR$3-$G98+1,FinancialInputs!$168:$168,0)),0)*$J98</f>
        <v>0</v>
      </c>
      <c r="CS98" s="173">
        <f>IFERROR(INDEX(FinancialInputs!$168:$200,MATCH($H98, FinancialInputs!$E$168:$E$200,0),MATCH(CS$3-$G98+1,FinancialInputs!$168:$168,0)),0)*$J98</f>
        <v>0</v>
      </c>
      <c r="CT98" s="173">
        <f>IFERROR(INDEX(FinancialInputs!$168:$200,MATCH($H98, FinancialInputs!$E$168:$E$200,0),MATCH(CT$3-$G98+1,FinancialInputs!$168:$168,0)),0)*$J98</f>
        <v>0</v>
      </c>
      <c r="CU98" s="173">
        <f>IFERROR(INDEX(FinancialInputs!$168:$200,MATCH($H98, FinancialInputs!$E$168:$E$200,0),MATCH(CU$3-$G98+1,FinancialInputs!$168:$168,0)),0)*$J98</f>
        <v>0</v>
      </c>
      <c r="CV98" s="173">
        <f>IFERROR(INDEX(FinancialInputs!$168:$200,MATCH($H98, FinancialInputs!$E$168:$E$200,0),MATCH(CV$3-$G98+1,FinancialInputs!$168:$168,0)),0)*$J98</f>
        <v>0</v>
      </c>
      <c r="CW98" s="135" t="b">
        <f t="shared" si="12"/>
        <v>1</v>
      </c>
      <c r="CX98" s="24"/>
      <c r="CY98" s="24"/>
      <c r="CZ98" s="24"/>
    </row>
    <row r="99" spans="2:104">
      <c r="B99" s="24"/>
      <c r="C99" s="24"/>
      <c r="D99" s="24"/>
      <c r="E99" s="1" t="s">
        <v>547</v>
      </c>
      <c r="F99" s="24"/>
      <c r="G99" s="99" t="e">
        <f t="shared" si="13"/>
        <v>#N/A</v>
      </c>
      <c r="H99" s="1" t="e">
        <f>IF((YEAR(Scenarios!$J$41)+1)&lt;G99,"","SLN"&amp;MIN(YEAR(Scenarios!$J$41)-G99+2,15))</f>
        <v>#NUM!</v>
      </c>
      <c r="I99" s="24"/>
      <c r="J99" s="416" cm="1">
        <f t="array" ref="J99">IFERROR(INDEX(Capitalisation!$192:$192,,MATCH(G99,Expenditure!$3:$3,0)),0)</f>
        <v>0</v>
      </c>
      <c r="K99" s="33"/>
      <c r="L99" s="173">
        <f>IFERROR(INDEX(FinancialInputs!$168:$200,MATCH($H99, FinancialInputs!$E$168:$E$200,0),MATCH(L$3-$G99+1,FinancialInputs!$168:$168,0)),0)*$J99</f>
        <v>0</v>
      </c>
      <c r="M99" s="173">
        <f>IFERROR(INDEX(FinancialInputs!$168:$200,MATCH($H99, FinancialInputs!$E$168:$E$200,0),MATCH(M$3-$G99+1,FinancialInputs!$168:$168,0)),0)*$J99</f>
        <v>0</v>
      </c>
      <c r="N99" s="173">
        <f>IFERROR(INDEX(FinancialInputs!$168:$200,MATCH($H99, FinancialInputs!$E$168:$E$200,0),MATCH(N$3-$G99+1,FinancialInputs!$168:$168,0)),0)*$J99</f>
        <v>0</v>
      </c>
      <c r="O99" s="173">
        <f>IFERROR(INDEX(FinancialInputs!$168:$200,MATCH($H99, FinancialInputs!$E$168:$E$200,0),MATCH(O$3-$G99+1,FinancialInputs!$168:$168,0)),0)*$J99</f>
        <v>0</v>
      </c>
      <c r="P99" s="173">
        <f>IFERROR(INDEX(FinancialInputs!$168:$200,MATCH($H99, FinancialInputs!$E$168:$E$200,0),MATCH(P$3-$G99+1,FinancialInputs!$168:$168,0)),0)*$J99</f>
        <v>0</v>
      </c>
      <c r="Q99" s="173">
        <f>IFERROR(INDEX(FinancialInputs!$168:$200,MATCH($H99, FinancialInputs!$E$168:$E$200,0),MATCH(Q$3-$G99+1,FinancialInputs!$168:$168,0)),0)*$J99</f>
        <v>0</v>
      </c>
      <c r="R99" s="173">
        <f>IFERROR(INDEX(FinancialInputs!$168:$200,MATCH($H99, FinancialInputs!$E$168:$E$200,0),MATCH(R$3-$G99+1,FinancialInputs!$168:$168,0)),0)*$J99</f>
        <v>0</v>
      </c>
      <c r="S99" s="173">
        <f>IFERROR(INDEX(FinancialInputs!$168:$200,MATCH($H99, FinancialInputs!$E$168:$E$200,0),MATCH(S$3-$G99+1,FinancialInputs!$168:$168,0)),0)*$J99</f>
        <v>0</v>
      </c>
      <c r="T99" s="173">
        <f>IFERROR(INDEX(FinancialInputs!$168:$200,MATCH($H99, FinancialInputs!$E$168:$E$200,0),MATCH(T$3-$G99+1,FinancialInputs!$168:$168,0)),0)*$J99</f>
        <v>0</v>
      </c>
      <c r="U99" s="173">
        <f>IFERROR(INDEX(FinancialInputs!$168:$200,MATCH($H99, FinancialInputs!$E$168:$E$200,0),MATCH(U$3-$G99+1,FinancialInputs!$168:$168,0)),0)*$J99</f>
        <v>0</v>
      </c>
      <c r="V99" s="173">
        <f>IFERROR(INDEX(FinancialInputs!$168:$200,MATCH($H99, FinancialInputs!$E$168:$E$200,0),MATCH(V$3-$G99+1,FinancialInputs!$168:$168,0)),0)*$J99</f>
        <v>0</v>
      </c>
      <c r="W99" s="173">
        <f>IFERROR(INDEX(FinancialInputs!$168:$200,MATCH($H99, FinancialInputs!$E$168:$E$200,0),MATCH(W$3-$G99+1,FinancialInputs!$168:$168,0)),0)*$J99</f>
        <v>0</v>
      </c>
      <c r="X99" s="173">
        <f>IFERROR(INDEX(FinancialInputs!$168:$200,MATCH($H99, FinancialInputs!$E$168:$E$200,0),MATCH(X$3-$G99+1,FinancialInputs!$168:$168,0)),0)*$J99</f>
        <v>0</v>
      </c>
      <c r="Y99" s="173">
        <f>IFERROR(INDEX(FinancialInputs!$168:$200,MATCH($H99, FinancialInputs!$E$168:$E$200,0),MATCH(Y$3-$G99+1,FinancialInputs!$168:$168,0)),0)*$J99</f>
        <v>0</v>
      </c>
      <c r="Z99" s="173">
        <f>IFERROR(INDEX(FinancialInputs!$168:$200,MATCH($H99, FinancialInputs!$E$168:$E$200,0),MATCH(Z$3-$G99+1,FinancialInputs!$168:$168,0)),0)*$J99</f>
        <v>0</v>
      </c>
      <c r="AA99" s="173">
        <f>IFERROR(INDEX(FinancialInputs!$168:$200,MATCH($H99, FinancialInputs!$E$168:$E$200,0),MATCH(AA$3-$G99+1,FinancialInputs!$168:$168,0)),0)*$J99</f>
        <v>0</v>
      </c>
      <c r="AB99" s="173">
        <f>IFERROR(INDEX(FinancialInputs!$168:$200,MATCH($H99, FinancialInputs!$E$168:$E$200,0),MATCH(AB$3-$G99+1,FinancialInputs!$168:$168,0)),0)*$J99</f>
        <v>0</v>
      </c>
      <c r="AC99" s="173">
        <f>IFERROR(INDEX(FinancialInputs!$168:$200,MATCH($H99, FinancialInputs!$E$168:$E$200,0),MATCH(AC$3-$G99+1,FinancialInputs!$168:$168,0)),0)*$J99</f>
        <v>0</v>
      </c>
      <c r="AD99" s="173">
        <f>IFERROR(INDEX(FinancialInputs!$168:$200,MATCH($H99, FinancialInputs!$E$168:$E$200,0),MATCH(AD$3-$G99+1,FinancialInputs!$168:$168,0)),0)*$J99</f>
        <v>0</v>
      </c>
      <c r="AE99" s="173">
        <f>IFERROR(INDEX(FinancialInputs!$168:$200,MATCH($H99, FinancialInputs!$E$168:$E$200,0),MATCH(AE$3-$G99+1,FinancialInputs!$168:$168,0)),0)*$J99</f>
        <v>0</v>
      </c>
      <c r="AF99" s="173">
        <f>IFERROR(INDEX(FinancialInputs!$168:$200,MATCH($H99, FinancialInputs!$E$168:$E$200,0),MATCH(AF$3-$G99+1,FinancialInputs!$168:$168,0)),0)*$J99</f>
        <v>0</v>
      </c>
      <c r="AG99" s="173">
        <f>IFERROR(INDEX(FinancialInputs!$168:$200,MATCH($H99, FinancialInputs!$E$168:$E$200,0),MATCH(AG$3-$G99+1,FinancialInputs!$168:$168,0)),0)*$J99</f>
        <v>0</v>
      </c>
      <c r="AH99" s="173">
        <f>IFERROR(INDEX(FinancialInputs!$168:$200,MATCH($H99, FinancialInputs!$E$168:$E$200,0),MATCH(AH$3-$G99+1,FinancialInputs!$168:$168,0)),0)*$J99</f>
        <v>0</v>
      </c>
      <c r="AI99" s="173">
        <f>IFERROR(INDEX(FinancialInputs!$168:$200,MATCH($H99, FinancialInputs!$E$168:$E$200,0),MATCH(AI$3-$G99+1,FinancialInputs!$168:$168,0)),0)*$J99</f>
        <v>0</v>
      </c>
      <c r="AJ99" s="173">
        <f>IFERROR(INDEX(FinancialInputs!$168:$200,MATCH($H99, FinancialInputs!$E$168:$E$200,0),MATCH(AJ$3-$G99+1,FinancialInputs!$168:$168,0)),0)*$J99</f>
        <v>0</v>
      </c>
      <c r="AK99" s="173">
        <f>IFERROR(INDEX(FinancialInputs!$168:$200,MATCH($H99, FinancialInputs!$E$168:$E$200,0),MATCH(AK$3-$G99+1,FinancialInputs!$168:$168,0)),0)*$J99</f>
        <v>0</v>
      </c>
      <c r="AL99" s="173">
        <f>IFERROR(INDEX(FinancialInputs!$168:$200,MATCH($H99, FinancialInputs!$E$168:$E$200,0),MATCH(AL$3-$G99+1,FinancialInputs!$168:$168,0)),0)*$J99</f>
        <v>0</v>
      </c>
      <c r="AM99" s="173">
        <f>IFERROR(INDEX(FinancialInputs!$168:$200,MATCH($H99, FinancialInputs!$E$168:$E$200,0),MATCH(AM$3-$G99+1,FinancialInputs!$168:$168,0)),0)*$J99</f>
        <v>0</v>
      </c>
      <c r="AN99" s="173">
        <f>IFERROR(INDEX(FinancialInputs!$168:$200,MATCH($H99, FinancialInputs!$E$168:$E$200,0),MATCH(AN$3-$G99+1,FinancialInputs!$168:$168,0)),0)*$J99</f>
        <v>0</v>
      </c>
      <c r="AO99" s="173">
        <f>IFERROR(INDEX(FinancialInputs!$168:$200,MATCH($H99, FinancialInputs!$E$168:$E$200,0),MATCH(AO$3-$G99+1,FinancialInputs!$168:$168,0)),0)*$J99</f>
        <v>0</v>
      </c>
      <c r="AP99" s="173">
        <f>IFERROR(INDEX(FinancialInputs!$168:$200,MATCH($H99, FinancialInputs!$E$168:$E$200,0),MATCH(AP$3-$G99+1,FinancialInputs!$168:$168,0)),0)*$J99</f>
        <v>0</v>
      </c>
      <c r="AQ99" s="173">
        <f>IFERROR(INDEX(FinancialInputs!$168:$200,MATCH($H99, FinancialInputs!$E$168:$E$200,0),MATCH(AQ$3-$G99+1,FinancialInputs!$168:$168,0)),0)*$J99</f>
        <v>0</v>
      </c>
      <c r="AR99" s="173">
        <f>IFERROR(INDEX(FinancialInputs!$168:$200,MATCH($H99, FinancialInputs!$E$168:$E$200,0),MATCH(AR$3-$G99+1,FinancialInputs!$168:$168,0)),0)*$J99</f>
        <v>0</v>
      </c>
      <c r="AS99" s="173">
        <f>IFERROR(INDEX(FinancialInputs!$168:$200,MATCH($H99, FinancialInputs!$E$168:$E$200,0),MATCH(AS$3-$G99+1,FinancialInputs!$168:$168,0)),0)*$J99</f>
        <v>0</v>
      </c>
      <c r="AT99" s="173">
        <f>IFERROR(INDEX(FinancialInputs!$168:$200,MATCH($H99, FinancialInputs!$E$168:$E$200,0),MATCH(AT$3-$G99+1,FinancialInputs!$168:$168,0)),0)*$J99</f>
        <v>0</v>
      </c>
      <c r="AU99" s="173">
        <f>IFERROR(INDEX(FinancialInputs!$168:$200,MATCH($H99, FinancialInputs!$E$168:$E$200,0),MATCH(AU$3-$G99+1,FinancialInputs!$168:$168,0)),0)*$J99</f>
        <v>0</v>
      </c>
      <c r="AV99" s="173">
        <f>IFERROR(INDEX(FinancialInputs!$168:$200,MATCH($H99, FinancialInputs!$E$168:$E$200,0),MATCH(AV$3-$G99+1,FinancialInputs!$168:$168,0)),0)*$J99</f>
        <v>0</v>
      </c>
      <c r="AW99" s="173">
        <f>IFERROR(INDEX(FinancialInputs!$168:$200,MATCH($H99, FinancialInputs!$E$168:$E$200,0),MATCH(AW$3-$G99+1,FinancialInputs!$168:$168,0)),0)*$J99</f>
        <v>0</v>
      </c>
      <c r="AX99" s="173">
        <f>IFERROR(INDEX(FinancialInputs!$168:$200,MATCH($H99, FinancialInputs!$E$168:$E$200,0),MATCH(AX$3-$G99+1,FinancialInputs!$168:$168,0)),0)*$J99</f>
        <v>0</v>
      </c>
      <c r="AY99" s="173">
        <f>IFERROR(INDEX(FinancialInputs!$168:$200,MATCH($H99, FinancialInputs!$E$168:$E$200,0),MATCH(AY$3-$G99+1,FinancialInputs!$168:$168,0)),0)*$J99</f>
        <v>0</v>
      </c>
      <c r="AZ99" s="173">
        <f>IFERROR(INDEX(FinancialInputs!$168:$200,MATCH($H99, FinancialInputs!$E$168:$E$200,0),MATCH(AZ$3-$G99+1,FinancialInputs!$168:$168,0)),0)*$J99</f>
        <v>0</v>
      </c>
      <c r="BA99" s="173">
        <f>IFERROR(INDEX(FinancialInputs!$168:$200,MATCH($H99, FinancialInputs!$E$168:$E$200,0),MATCH(BA$3-$G99+1,FinancialInputs!$168:$168,0)),0)*$J99</f>
        <v>0</v>
      </c>
      <c r="BB99" s="173">
        <f>IFERROR(INDEX(FinancialInputs!$168:$200,MATCH($H99, FinancialInputs!$E$168:$E$200,0),MATCH(BB$3-$G99+1,FinancialInputs!$168:$168,0)),0)*$J99</f>
        <v>0</v>
      </c>
      <c r="BC99" s="173">
        <f>IFERROR(INDEX(FinancialInputs!$168:$200,MATCH($H99, FinancialInputs!$E$168:$E$200,0),MATCH(BC$3-$G99+1,FinancialInputs!$168:$168,0)),0)*$J99</f>
        <v>0</v>
      </c>
      <c r="BD99" s="173">
        <f>IFERROR(INDEX(FinancialInputs!$168:$200,MATCH($H99, FinancialInputs!$E$168:$E$200,0),MATCH(BD$3-$G99+1,FinancialInputs!$168:$168,0)),0)*$J99</f>
        <v>0</v>
      </c>
      <c r="BE99" s="173">
        <f>IFERROR(INDEX(FinancialInputs!$168:$200,MATCH($H99, FinancialInputs!$E$168:$E$200,0),MATCH(BE$3-$G99+1,FinancialInputs!$168:$168,0)),0)*$J99</f>
        <v>0</v>
      </c>
      <c r="BF99" s="173">
        <f>IFERROR(INDEX(FinancialInputs!$168:$200,MATCH($H99, FinancialInputs!$E$168:$E$200,0),MATCH(BF$3-$G99+1,FinancialInputs!$168:$168,0)),0)*$J99</f>
        <v>0</v>
      </c>
      <c r="BG99" s="173">
        <f>IFERROR(INDEX(FinancialInputs!$168:$200,MATCH($H99, FinancialInputs!$E$168:$E$200,0),MATCH(BG$3-$G99+1,FinancialInputs!$168:$168,0)),0)*$J99</f>
        <v>0</v>
      </c>
      <c r="BH99" s="173">
        <f>IFERROR(INDEX(FinancialInputs!$168:$200,MATCH($H99, FinancialInputs!$E$168:$E$200,0),MATCH(BH$3-$G99+1,FinancialInputs!$168:$168,0)),0)*$J99</f>
        <v>0</v>
      </c>
      <c r="BI99" s="173">
        <f>IFERROR(INDEX(FinancialInputs!$168:$200,MATCH($H99, FinancialInputs!$E$168:$E$200,0),MATCH(BI$3-$G99+1,FinancialInputs!$168:$168,0)),0)*$J99</f>
        <v>0</v>
      </c>
      <c r="BJ99" s="173">
        <f>IFERROR(INDEX(FinancialInputs!$168:$200,MATCH($H99, FinancialInputs!$E$168:$E$200,0),MATCH(BJ$3-$G99+1,FinancialInputs!$168:$168,0)),0)*$J99</f>
        <v>0</v>
      </c>
      <c r="BK99" s="173">
        <f>IFERROR(INDEX(FinancialInputs!$168:$200,MATCH($H99, FinancialInputs!$E$168:$E$200,0),MATCH(BK$3-$G99+1,FinancialInputs!$168:$168,0)),0)*$J99</f>
        <v>0</v>
      </c>
      <c r="BL99" s="173">
        <f>IFERROR(INDEX(FinancialInputs!$168:$200,MATCH($H99, FinancialInputs!$E$168:$E$200,0),MATCH(BL$3-$G99+1,FinancialInputs!$168:$168,0)),0)*$J99</f>
        <v>0</v>
      </c>
      <c r="BM99" s="173">
        <f>IFERROR(INDEX(FinancialInputs!$168:$200,MATCH($H99, FinancialInputs!$E$168:$E$200,0),MATCH(BM$3-$G99+1,FinancialInputs!$168:$168,0)),0)*$J99</f>
        <v>0</v>
      </c>
      <c r="BN99" s="173">
        <f>IFERROR(INDEX(FinancialInputs!$168:$200,MATCH($H99, FinancialInputs!$E$168:$E$200,0),MATCH(BN$3-$G99+1,FinancialInputs!$168:$168,0)),0)*$J99</f>
        <v>0</v>
      </c>
      <c r="BO99" s="173">
        <f>IFERROR(INDEX(FinancialInputs!$168:$200,MATCH($H99, FinancialInputs!$E$168:$E$200,0),MATCH(BO$3-$G99+1,FinancialInputs!$168:$168,0)),0)*$J99</f>
        <v>0</v>
      </c>
      <c r="BP99" s="173">
        <f>IFERROR(INDEX(FinancialInputs!$168:$200,MATCH($H99, FinancialInputs!$E$168:$E$200,0),MATCH(BP$3-$G99+1,FinancialInputs!$168:$168,0)),0)*$J99</f>
        <v>0</v>
      </c>
      <c r="BQ99" s="173">
        <f>IFERROR(INDEX(FinancialInputs!$168:$200,MATCH($H99, FinancialInputs!$E$168:$E$200,0),MATCH(BQ$3-$G99+1,FinancialInputs!$168:$168,0)),0)*$J99</f>
        <v>0</v>
      </c>
      <c r="BR99" s="173">
        <f>IFERROR(INDEX(FinancialInputs!$168:$200,MATCH($H99, FinancialInputs!$E$168:$E$200,0),MATCH(BR$3-$G99+1,FinancialInputs!$168:$168,0)),0)*$J99</f>
        <v>0</v>
      </c>
      <c r="BS99" s="173">
        <f>IFERROR(INDEX(FinancialInputs!$168:$200,MATCH($H99, FinancialInputs!$E$168:$E$200,0),MATCH(BS$3-$G99+1,FinancialInputs!$168:$168,0)),0)*$J99</f>
        <v>0</v>
      </c>
      <c r="BT99" s="173">
        <f>IFERROR(INDEX(FinancialInputs!$168:$200,MATCH($H99, FinancialInputs!$E$168:$E$200,0),MATCH(BT$3-$G99+1,FinancialInputs!$168:$168,0)),0)*$J99</f>
        <v>0</v>
      </c>
      <c r="BU99" s="173">
        <f>IFERROR(INDEX(FinancialInputs!$168:$200,MATCH($H99, FinancialInputs!$E$168:$E$200,0),MATCH(BU$3-$G99+1,FinancialInputs!$168:$168,0)),0)*$J99</f>
        <v>0</v>
      </c>
      <c r="BV99" s="173">
        <f>IFERROR(INDEX(FinancialInputs!$168:$200,MATCH($H99, FinancialInputs!$E$168:$E$200,0),MATCH(BV$3-$G99+1,FinancialInputs!$168:$168,0)),0)*$J99</f>
        <v>0</v>
      </c>
      <c r="BW99" s="173">
        <f>IFERROR(INDEX(FinancialInputs!$168:$200,MATCH($H99, FinancialInputs!$E$168:$E$200,0),MATCH(BW$3-$G99+1,FinancialInputs!$168:$168,0)),0)*$J99</f>
        <v>0</v>
      </c>
      <c r="BX99" s="173">
        <f>IFERROR(INDEX(FinancialInputs!$168:$200,MATCH($H99, FinancialInputs!$E$168:$E$200,0),MATCH(BX$3-$G99+1,FinancialInputs!$168:$168,0)),0)*$J99</f>
        <v>0</v>
      </c>
      <c r="BY99" s="173">
        <f>IFERROR(INDEX(FinancialInputs!$168:$200,MATCH($H99, FinancialInputs!$E$168:$E$200,0),MATCH(BY$3-$G99+1,FinancialInputs!$168:$168,0)),0)*$J99</f>
        <v>0</v>
      </c>
      <c r="BZ99" s="173">
        <f>IFERROR(INDEX(FinancialInputs!$168:$200,MATCH($H99, FinancialInputs!$E$168:$E$200,0),MATCH(BZ$3-$G99+1,FinancialInputs!$168:$168,0)),0)*$J99</f>
        <v>0</v>
      </c>
      <c r="CA99" s="173">
        <f>IFERROR(INDEX(FinancialInputs!$168:$200,MATCH($H99, FinancialInputs!$E$168:$E$200,0),MATCH(CA$3-$G99+1,FinancialInputs!$168:$168,0)),0)*$J99</f>
        <v>0</v>
      </c>
      <c r="CB99" s="173">
        <f>IFERROR(INDEX(FinancialInputs!$168:$200,MATCH($H99, FinancialInputs!$E$168:$E$200,0),MATCH(CB$3-$G99+1,FinancialInputs!$168:$168,0)),0)*$J99</f>
        <v>0</v>
      </c>
      <c r="CC99" s="173">
        <f>IFERROR(INDEX(FinancialInputs!$168:$200,MATCH($H99, FinancialInputs!$E$168:$E$200,0),MATCH(CC$3-$G99+1,FinancialInputs!$168:$168,0)),0)*$J99</f>
        <v>0</v>
      </c>
      <c r="CD99" s="173">
        <f>IFERROR(INDEX(FinancialInputs!$168:$200,MATCH($H99, FinancialInputs!$E$168:$E$200,0),MATCH(CD$3-$G99+1,FinancialInputs!$168:$168,0)),0)*$J99</f>
        <v>0</v>
      </c>
      <c r="CE99" s="173">
        <f>IFERROR(INDEX(FinancialInputs!$168:$200,MATCH($H99, FinancialInputs!$E$168:$E$200,0),MATCH(CE$3-$G99+1,FinancialInputs!$168:$168,0)),0)*$J99</f>
        <v>0</v>
      </c>
      <c r="CF99" s="173">
        <f>IFERROR(INDEX(FinancialInputs!$168:$200,MATCH($H99, FinancialInputs!$E$168:$E$200,0),MATCH(CF$3-$G99+1,FinancialInputs!$168:$168,0)),0)*$J99</f>
        <v>0</v>
      </c>
      <c r="CG99" s="173">
        <f>IFERROR(INDEX(FinancialInputs!$168:$200,MATCH($H99, FinancialInputs!$E$168:$E$200,0),MATCH(CG$3-$G99+1,FinancialInputs!$168:$168,0)),0)*$J99</f>
        <v>0</v>
      </c>
      <c r="CH99" s="173">
        <f>IFERROR(INDEX(FinancialInputs!$168:$200,MATCH($H99, FinancialInputs!$E$168:$E$200,0),MATCH(CH$3-$G99+1,FinancialInputs!$168:$168,0)),0)*$J99</f>
        <v>0</v>
      </c>
      <c r="CI99" s="173">
        <f>IFERROR(INDEX(FinancialInputs!$168:$200,MATCH($H99, FinancialInputs!$E$168:$E$200,0),MATCH(CI$3-$G99+1,FinancialInputs!$168:$168,0)),0)*$J99</f>
        <v>0</v>
      </c>
      <c r="CJ99" s="173">
        <f>IFERROR(INDEX(FinancialInputs!$168:$200,MATCH($H99, FinancialInputs!$E$168:$E$200,0),MATCH(CJ$3-$G99+1,FinancialInputs!$168:$168,0)),0)*$J99</f>
        <v>0</v>
      </c>
      <c r="CK99" s="173">
        <f>IFERROR(INDEX(FinancialInputs!$168:$200,MATCH($H99, FinancialInputs!$E$168:$E$200,0),MATCH(CK$3-$G99+1,FinancialInputs!$168:$168,0)),0)*$J99</f>
        <v>0</v>
      </c>
      <c r="CL99" s="173">
        <f>IFERROR(INDEX(FinancialInputs!$168:$200,MATCH($H99, FinancialInputs!$E$168:$E$200,0),MATCH(CL$3-$G99+1,FinancialInputs!$168:$168,0)),0)*$J99</f>
        <v>0</v>
      </c>
      <c r="CM99" s="173">
        <f>IFERROR(INDEX(FinancialInputs!$168:$200,MATCH($H99, FinancialInputs!$E$168:$E$200,0),MATCH(CM$3-$G99+1,FinancialInputs!$168:$168,0)),0)*$J99</f>
        <v>0</v>
      </c>
      <c r="CN99" s="173">
        <f>IFERROR(INDEX(FinancialInputs!$168:$200,MATCH($H99, FinancialInputs!$E$168:$E$200,0),MATCH(CN$3-$G99+1,FinancialInputs!$168:$168,0)),0)*$J99</f>
        <v>0</v>
      </c>
      <c r="CO99" s="173">
        <f>IFERROR(INDEX(FinancialInputs!$168:$200,MATCH($H99, FinancialInputs!$E$168:$E$200,0),MATCH(CO$3-$G99+1,FinancialInputs!$168:$168,0)),0)*$J99</f>
        <v>0</v>
      </c>
      <c r="CP99" s="173">
        <f>IFERROR(INDEX(FinancialInputs!$168:$200,MATCH($H99, FinancialInputs!$E$168:$E$200,0),MATCH(CP$3-$G99+1,FinancialInputs!$168:$168,0)),0)*$J99</f>
        <v>0</v>
      </c>
      <c r="CQ99" s="173">
        <f>IFERROR(INDEX(FinancialInputs!$168:$200,MATCH($H99, FinancialInputs!$E$168:$E$200,0),MATCH(CQ$3-$G99+1,FinancialInputs!$168:$168,0)),0)*$J99</f>
        <v>0</v>
      </c>
      <c r="CR99" s="173">
        <f>IFERROR(INDEX(FinancialInputs!$168:$200,MATCH($H99, FinancialInputs!$E$168:$E$200,0),MATCH(CR$3-$G99+1,FinancialInputs!$168:$168,0)),0)*$J99</f>
        <v>0</v>
      </c>
      <c r="CS99" s="173">
        <f>IFERROR(INDEX(FinancialInputs!$168:$200,MATCH($H99, FinancialInputs!$E$168:$E$200,0),MATCH(CS$3-$G99+1,FinancialInputs!$168:$168,0)),0)*$J99</f>
        <v>0</v>
      </c>
      <c r="CT99" s="173">
        <f>IFERROR(INDEX(FinancialInputs!$168:$200,MATCH($H99, FinancialInputs!$E$168:$E$200,0),MATCH(CT$3-$G99+1,FinancialInputs!$168:$168,0)),0)*$J99</f>
        <v>0</v>
      </c>
      <c r="CU99" s="173">
        <f>IFERROR(INDEX(FinancialInputs!$168:$200,MATCH($H99, FinancialInputs!$E$168:$E$200,0),MATCH(CU$3-$G99+1,FinancialInputs!$168:$168,0)),0)*$J99</f>
        <v>0</v>
      </c>
      <c r="CV99" s="173">
        <f>IFERROR(INDEX(FinancialInputs!$168:$200,MATCH($H99, FinancialInputs!$E$168:$E$200,0),MATCH(CV$3-$G99+1,FinancialInputs!$168:$168,0)),0)*$J99</f>
        <v>0</v>
      </c>
      <c r="CW99" s="135" t="b">
        <f t="shared" si="12"/>
        <v>1</v>
      </c>
      <c r="CX99" s="24"/>
      <c r="CY99" s="24"/>
      <c r="CZ99" s="24"/>
    </row>
    <row r="100" spans="2:104">
      <c r="B100" s="24"/>
      <c r="C100" s="24"/>
      <c r="D100" s="24"/>
      <c r="E100" s="1" t="s">
        <v>547</v>
      </c>
      <c r="F100" s="24"/>
      <c r="G100" s="99" t="e">
        <f t="shared" si="13"/>
        <v>#N/A</v>
      </c>
      <c r="H100" s="1" t="e">
        <f>IF((YEAR(Scenarios!$J$41)+1)&lt;G100,"","SLN"&amp;MIN(YEAR(Scenarios!$J$41)-G100+2,15))</f>
        <v>#NUM!</v>
      </c>
      <c r="I100" s="24"/>
      <c r="J100" s="416" cm="1">
        <f t="array" ref="J100">IFERROR(INDEX(Capitalisation!$192:$192,,MATCH(G100,Expenditure!$3:$3,0)),0)</f>
        <v>0</v>
      </c>
      <c r="K100" s="33"/>
      <c r="L100" s="173">
        <f>IFERROR(INDEX(FinancialInputs!$168:$200,MATCH($H100, FinancialInputs!$E$168:$E$200,0),MATCH(L$3-$G100+1,FinancialInputs!$168:$168,0)),0)*$J100</f>
        <v>0</v>
      </c>
      <c r="M100" s="173">
        <f>IFERROR(INDEX(FinancialInputs!$168:$200,MATCH($H100, FinancialInputs!$E$168:$E$200,0),MATCH(M$3-$G100+1,FinancialInputs!$168:$168,0)),0)*$J100</f>
        <v>0</v>
      </c>
      <c r="N100" s="173">
        <f>IFERROR(INDEX(FinancialInputs!$168:$200,MATCH($H100, FinancialInputs!$E$168:$E$200,0),MATCH(N$3-$G100+1,FinancialInputs!$168:$168,0)),0)*$J100</f>
        <v>0</v>
      </c>
      <c r="O100" s="173">
        <f>IFERROR(INDEX(FinancialInputs!$168:$200,MATCH($H100, FinancialInputs!$E$168:$E$200,0),MATCH(O$3-$G100+1,FinancialInputs!$168:$168,0)),0)*$J100</f>
        <v>0</v>
      </c>
      <c r="P100" s="173">
        <f>IFERROR(INDEX(FinancialInputs!$168:$200,MATCH($H100, FinancialInputs!$E$168:$E$200,0),MATCH(P$3-$G100+1,FinancialInputs!$168:$168,0)),0)*$J100</f>
        <v>0</v>
      </c>
      <c r="Q100" s="173">
        <f>IFERROR(INDEX(FinancialInputs!$168:$200,MATCH($H100, FinancialInputs!$E$168:$E$200,0),MATCH(Q$3-$G100+1,FinancialInputs!$168:$168,0)),0)*$J100</f>
        <v>0</v>
      </c>
      <c r="R100" s="173">
        <f>IFERROR(INDEX(FinancialInputs!$168:$200,MATCH($H100, FinancialInputs!$E$168:$E$200,0),MATCH(R$3-$G100+1,FinancialInputs!$168:$168,0)),0)*$J100</f>
        <v>0</v>
      </c>
      <c r="S100" s="173">
        <f>IFERROR(INDEX(FinancialInputs!$168:$200,MATCH($H100, FinancialInputs!$E$168:$E$200,0),MATCH(S$3-$G100+1,FinancialInputs!$168:$168,0)),0)*$J100</f>
        <v>0</v>
      </c>
      <c r="T100" s="173">
        <f>IFERROR(INDEX(FinancialInputs!$168:$200,MATCH($H100, FinancialInputs!$E$168:$E$200,0),MATCH(T$3-$G100+1,FinancialInputs!$168:$168,0)),0)*$J100</f>
        <v>0</v>
      </c>
      <c r="U100" s="173">
        <f>IFERROR(INDEX(FinancialInputs!$168:$200,MATCH($H100, FinancialInputs!$E$168:$E$200,0),MATCH(U$3-$G100+1,FinancialInputs!$168:$168,0)),0)*$J100</f>
        <v>0</v>
      </c>
      <c r="V100" s="173">
        <f>IFERROR(INDEX(FinancialInputs!$168:$200,MATCH($H100, FinancialInputs!$E$168:$E$200,0),MATCH(V$3-$G100+1,FinancialInputs!$168:$168,0)),0)*$J100</f>
        <v>0</v>
      </c>
      <c r="W100" s="173">
        <f>IFERROR(INDEX(FinancialInputs!$168:$200,MATCH($H100, FinancialInputs!$E$168:$E$200,0),MATCH(W$3-$G100+1,FinancialInputs!$168:$168,0)),0)*$J100</f>
        <v>0</v>
      </c>
      <c r="X100" s="173">
        <f>IFERROR(INDEX(FinancialInputs!$168:$200,MATCH($H100, FinancialInputs!$E$168:$E$200,0),MATCH(X$3-$G100+1,FinancialInputs!$168:$168,0)),0)*$J100</f>
        <v>0</v>
      </c>
      <c r="Y100" s="173">
        <f>IFERROR(INDEX(FinancialInputs!$168:$200,MATCH($H100, FinancialInputs!$E$168:$E$200,0),MATCH(Y$3-$G100+1,FinancialInputs!$168:$168,0)),0)*$J100</f>
        <v>0</v>
      </c>
      <c r="Z100" s="173">
        <f>IFERROR(INDEX(FinancialInputs!$168:$200,MATCH($H100, FinancialInputs!$E$168:$E$200,0),MATCH(Z$3-$G100+1,FinancialInputs!$168:$168,0)),0)*$J100</f>
        <v>0</v>
      </c>
      <c r="AA100" s="173">
        <f>IFERROR(INDEX(FinancialInputs!$168:$200,MATCH($H100, FinancialInputs!$E$168:$E$200,0),MATCH(AA$3-$G100+1,FinancialInputs!$168:$168,0)),0)*$J100</f>
        <v>0</v>
      </c>
      <c r="AB100" s="173">
        <f>IFERROR(INDEX(FinancialInputs!$168:$200,MATCH($H100, FinancialInputs!$E$168:$E$200,0),MATCH(AB$3-$G100+1,FinancialInputs!$168:$168,0)),0)*$J100</f>
        <v>0</v>
      </c>
      <c r="AC100" s="173">
        <f>IFERROR(INDEX(FinancialInputs!$168:$200,MATCH($H100, FinancialInputs!$E$168:$E$200,0),MATCH(AC$3-$G100+1,FinancialInputs!$168:$168,0)),0)*$J100</f>
        <v>0</v>
      </c>
      <c r="AD100" s="173">
        <f>IFERROR(INDEX(FinancialInputs!$168:$200,MATCH($H100, FinancialInputs!$E$168:$E$200,0),MATCH(AD$3-$G100+1,FinancialInputs!$168:$168,0)),0)*$J100</f>
        <v>0</v>
      </c>
      <c r="AE100" s="173">
        <f>IFERROR(INDEX(FinancialInputs!$168:$200,MATCH($H100, FinancialInputs!$E$168:$E$200,0),MATCH(AE$3-$G100+1,FinancialInputs!$168:$168,0)),0)*$J100</f>
        <v>0</v>
      </c>
      <c r="AF100" s="173">
        <f>IFERROR(INDEX(FinancialInputs!$168:$200,MATCH($H100, FinancialInputs!$E$168:$E$200,0),MATCH(AF$3-$G100+1,FinancialInputs!$168:$168,0)),0)*$J100</f>
        <v>0</v>
      </c>
      <c r="AG100" s="173">
        <f>IFERROR(INDEX(FinancialInputs!$168:$200,MATCH($H100, FinancialInputs!$E$168:$E$200,0),MATCH(AG$3-$G100+1,FinancialInputs!$168:$168,0)),0)*$J100</f>
        <v>0</v>
      </c>
      <c r="AH100" s="173">
        <f>IFERROR(INDEX(FinancialInputs!$168:$200,MATCH($H100, FinancialInputs!$E$168:$E$200,0),MATCH(AH$3-$G100+1,FinancialInputs!$168:$168,0)),0)*$J100</f>
        <v>0</v>
      </c>
      <c r="AI100" s="173">
        <f>IFERROR(INDEX(FinancialInputs!$168:$200,MATCH($H100, FinancialInputs!$E$168:$E$200,0),MATCH(AI$3-$G100+1,FinancialInputs!$168:$168,0)),0)*$J100</f>
        <v>0</v>
      </c>
      <c r="AJ100" s="173">
        <f>IFERROR(INDEX(FinancialInputs!$168:$200,MATCH($H100, FinancialInputs!$E$168:$E$200,0),MATCH(AJ$3-$G100+1,FinancialInputs!$168:$168,0)),0)*$J100</f>
        <v>0</v>
      </c>
      <c r="AK100" s="173">
        <f>IFERROR(INDEX(FinancialInputs!$168:$200,MATCH($H100, FinancialInputs!$E$168:$E$200,0),MATCH(AK$3-$G100+1,FinancialInputs!$168:$168,0)),0)*$J100</f>
        <v>0</v>
      </c>
      <c r="AL100" s="173">
        <f>IFERROR(INDEX(FinancialInputs!$168:$200,MATCH($H100, FinancialInputs!$E$168:$E$200,0),MATCH(AL$3-$G100+1,FinancialInputs!$168:$168,0)),0)*$J100</f>
        <v>0</v>
      </c>
      <c r="AM100" s="173">
        <f>IFERROR(INDEX(FinancialInputs!$168:$200,MATCH($H100, FinancialInputs!$E$168:$E$200,0),MATCH(AM$3-$G100+1,FinancialInputs!$168:$168,0)),0)*$J100</f>
        <v>0</v>
      </c>
      <c r="AN100" s="173">
        <f>IFERROR(INDEX(FinancialInputs!$168:$200,MATCH($H100, FinancialInputs!$E$168:$E$200,0),MATCH(AN$3-$G100+1,FinancialInputs!$168:$168,0)),0)*$J100</f>
        <v>0</v>
      </c>
      <c r="AO100" s="173">
        <f>IFERROR(INDEX(FinancialInputs!$168:$200,MATCH($H100, FinancialInputs!$E$168:$E$200,0),MATCH(AO$3-$G100+1,FinancialInputs!$168:$168,0)),0)*$J100</f>
        <v>0</v>
      </c>
      <c r="AP100" s="173">
        <f>IFERROR(INDEX(FinancialInputs!$168:$200,MATCH($H100, FinancialInputs!$E$168:$E$200,0),MATCH(AP$3-$G100+1,FinancialInputs!$168:$168,0)),0)*$J100</f>
        <v>0</v>
      </c>
      <c r="AQ100" s="173">
        <f>IFERROR(INDEX(FinancialInputs!$168:$200,MATCH($H100, FinancialInputs!$E$168:$E$200,0),MATCH(AQ$3-$G100+1,FinancialInputs!$168:$168,0)),0)*$J100</f>
        <v>0</v>
      </c>
      <c r="AR100" s="173">
        <f>IFERROR(INDEX(FinancialInputs!$168:$200,MATCH($H100, FinancialInputs!$E$168:$E$200,0),MATCH(AR$3-$G100+1,FinancialInputs!$168:$168,0)),0)*$J100</f>
        <v>0</v>
      </c>
      <c r="AS100" s="173">
        <f>IFERROR(INDEX(FinancialInputs!$168:$200,MATCH($H100, FinancialInputs!$E$168:$E$200,0),MATCH(AS$3-$G100+1,FinancialInputs!$168:$168,0)),0)*$J100</f>
        <v>0</v>
      </c>
      <c r="AT100" s="173">
        <f>IFERROR(INDEX(FinancialInputs!$168:$200,MATCH($H100, FinancialInputs!$E$168:$E$200,0),MATCH(AT$3-$G100+1,FinancialInputs!$168:$168,0)),0)*$J100</f>
        <v>0</v>
      </c>
      <c r="AU100" s="173">
        <f>IFERROR(INDEX(FinancialInputs!$168:$200,MATCH($H100, FinancialInputs!$E$168:$E$200,0),MATCH(AU$3-$G100+1,FinancialInputs!$168:$168,0)),0)*$J100</f>
        <v>0</v>
      </c>
      <c r="AV100" s="173">
        <f>IFERROR(INDEX(FinancialInputs!$168:$200,MATCH($H100, FinancialInputs!$E$168:$E$200,0),MATCH(AV$3-$G100+1,FinancialInputs!$168:$168,0)),0)*$J100</f>
        <v>0</v>
      </c>
      <c r="AW100" s="173">
        <f>IFERROR(INDEX(FinancialInputs!$168:$200,MATCH($H100, FinancialInputs!$E$168:$E$200,0),MATCH(AW$3-$G100+1,FinancialInputs!$168:$168,0)),0)*$J100</f>
        <v>0</v>
      </c>
      <c r="AX100" s="173">
        <f>IFERROR(INDEX(FinancialInputs!$168:$200,MATCH($H100, FinancialInputs!$E$168:$E$200,0),MATCH(AX$3-$G100+1,FinancialInputs!$168:$168,0)),0)*$J100</f>
        <v>0</v>
      </c>
      <c r="AY100" s="173">
        <f>IFERROR(INDEX(FinancialInputs!$168:$200,MATCH($H100, FinancialInputs!$E$168:$E$200,0),MATCH(AY$3-$G100+1,FinancialInputs!$168:$168,0)),0)*$J100</f>
        <v>0</v>
      </c>
      <c r="AZ100" s="173">
        <f>IFERROR(INDEX(FinancialInputs!$168:$200,MATCH($H100, FinancialInputs!$E$168:$E$200,0),MATCH(AZ$3-$G100+1,FinancialInputs!$168:$168,0)),0)*$J100</f>
        <v>0</v>
      </c>
      <c r="BA100" s="173">
        <f>IFERROR(INDEX(FinancialInputs!$168:$200,MATCH($H100, FinancialInputs!$E$168:$E$200,0),MATCH(BA$3-$G100+1,FinancialInputs!$168:$168,0)),0)*$J100</f>
        <v>0</v>
      </c>
      <c r="BB100" s="173">
        <f>IFERROR(INDEX(FinancialInputs!$168:$200,MATCH($H100, FinancialInputs!$E$168:$E$200,0),MATCH(BB$3-$G100+1,FinancialInputs!$168:$168,0)),0)*$J100</f>
        <v>0</v>
      </c>
      <c r="BC100" s="173">
        <f>IFERROR(INDEX(FinancialInputs!$168:$200,MATCH($H100, FinancialInputs!$E$168:$E$200,0),MATCH(BC$3-$G100+1,FinancialInputs!$168:$168,0)),0)*$J100</f>
        <v>0</v>
      </c>
      <c r="BD100" s="173">
        <f>IFERROR(INDEX(FinancialInputs!$168:$200,MATCH($H100, FinancialInputs!$E$168:$E$200,0),MATCH(BD$3-$G100+1,FinancialInputs!$168:$168,0)),0)*$J100</f>
        <v>0</v>
      </c>
      <c r="BE100" s="173">
        <f>IFERROR(INDEX(FinancialInputs!$168:$200,MATCH($H100, FinancialInputs!$E$168:$E$200,0),MATCH(BE$3-$G100+1,FinancialInputs!$168:$168,0)),0)*$J100</f>
        <v>0</v>
      </c>
      <c r="BF100" s="173">
        <f>IFERROR(INDEX(FinancialInputs!$168:$200,MATCH($H100, FinancialInputs!$E$168:$E$200,0),MATCH(BF$3-$G100+1,FinancialInputs!$168:$168,0)),0)*$J100</f>
        <v>0</v>
      </c>
      <c r="BG100" s="173">
        <f>IFERROR(INDEX(FinancialInputs!$168:$200,MATCH($H100, FinancialInputs!$E$168:$E$200,0),MATCH(BG$3-$G100+1,FinancialInputs!$168:$168,0)),0)*$J100</f>
        <v>0</v>
      </c>
      <c r="BH100" s="173">
        <f>IFERROR(INDEX(FinancialInputs!$168:$200,MATCH($H100, FinancialInputs!$E$168:$E$200,0),MATCH(BH$3-$G100+1,FinancialInputs!$168:$168,0)),0)*$J100</f>
        <v>0</v>
      </c>
      <c r="BI100" s="173">
        <f>IFERROR(INDEX(FinancialInputs!$168:$200,MATCH($H100, FinancialInputs!$E$168:$E$200,0),MATCH(BI$3-$G100+1,FinancialInputs!$168:$168,0)),0)*$J100</f>
        <v>0</v>
      </c>
      <c r="BJ100" s="173">
        <f>IFERROR(INDEX(FinancialInputs!$168:$200,MATCH($H100, FinancialInputs!$E$168:$E$200,0),MATCH(BJ$3-$G100+1,FinancialInputs!$168:$168,0)),0)*$J100</f>
        <v>0</v>
      </c>
      <c r="BK100" s="173">
        <f>IFERROR(INDEX(FinancialInputs!$168:$200,MATCH($H100, FinancialInputs!$E$168:$E$200,0),MATCH(BK$3-$G100+1,FinancialInputs!$168:$168,0)),0)*$J100</f>
        <v>0</v>
      </c>
      <c r="BL100" s="173">
        <f>IFERROR(INDEX(FinancialInputs!$168:$200,MATCH($H100, FinancialInputs!$E$168:$E$200,0),MATCH(BL$3-$G100+1,FinancialInputs!$168:$168,0)),0)*$J100</f>
        <v>0</v>
      </c>
      <c r="BM100" s="173">
        <f>IFERROR(INDEX(FinancialInputs!$168:$200,MATCH($H100, FinancialInputs!$E$168:$E$200,0),MATCH(BM$3-$G100+1,FinancialInputs!$168:$168,0)),0)*$J100</f>
        <v>0</v>
      </c>
      <c r="BN100" s="173">
        <f>IFERROR(INDEX(FinancialInputs!$168:$200,MATCH($H100, FinancialInputs!$E$168:$E$200,0),MATCH(BN$3-$G100+1,FinancialInputs!$168:$168,0)),0)*$J100</f>
        <v>0</v>
      </c>
      <c r="BO100" s="173">
        <f>IFERROR(INDEX(FinancialInputs!$168:$200,MATCH($H100, FinancialInputs!$E$168:$E$200,0),MATCH(BO$3-$G100+1,FinancialInputs!$168:$168,0)),0)*$J100</f>
        <v>0</v>
      </c>
      <c r="BP100" s="173">
        <f>IFERROR(INDEX(FinancialInputs!$168:$200,MATCH($H100, FinancialInputs!$E$168:$E$200,0),MATCH(BP$3-$G100+1,FinancialInputs!$168:$168,0)),0)*$J100</f>
        <v>0</v>
      </c>
      <c r="BQ100" s="173">
        <f>IFERROR(INDEX(FinancialInputs!$168:$200,MATCH($H100, FinancialInputs!$E$168:$E$200,0),MATCH(BQ$3-$G100+1,FinancialInputs!$168:$168,0)),0)*$J100</f>
        <v>0</v>
      </c>
      <c r="BR100" s="173">
        <f>IFERROR(INDEX(FinancialInputs!$168:$200,MATCH($H100, FinancialInputs!$E$168:$E$200,0),MATCH(BR$3-$G100+1,FinancialInputs!$168:$168,0)),0)*$J100</f>
        <v>0</v>
      </c>
      <c r="BS100" s="173">
        <f>IFERROR(INDEX(FinancialInputs!$168:$200,MATCH($H100, FinancialInputs!$E$168:$E$200,0),MATCH(BS$3-$G100+1,FinancialInputs!$168:$168,0)),0)*$J100</f>
        <v>0</v>
      </c>
      <c r="BT100" s="173">
        <f>IFERROR(INDEX(FinancialInputs!$168:$200,MATCH($H100, FinancialInputs!$E$168:$E$200,0),MATCH(BT$3-$G100+1,FinancialInputs!$168:$168,0)),0)*$J100</f>
        <v>0</v>
      </c>
      <c r="BU100" s="173">
        <f>IFERROR(INDEX(FinancialInputs!$168:$200,MATCH($H100, FinancialInputs!$E$168:$E$200,0),MATCH(BU$3-$G100+1,FinancialInputs!$168:$168,0)),0)*$J100</f>
        <v>0</v>
      </c>
      <c r="BV100" s="173">
        <f>IFERROR(INDEX(FinancialInputs!$168:$200,MATCH($H100, FinancialInputs!$E$168:$E$200,0),MATCH(BV$3-$G100+1,FinancialInputs!$168:$168,0)),0)*$J100</f>
        <v>0</v>
      </c>
      <c r="BW100" s="173">
        <f>IFERROR(INDEX(FinancialInputs!$168:$200,MATCH($H100, FinancialInputs!$E$168:$E$200,0),MATCH(BW$3-$G100+1,FinancialInputs!$168:$168,0)),0)*$J100</f>
        <v>0</v>
      </c>
      <c r="BX100" s="173">
        <f>IFERROR(INDEX(FinancialInputs!$168:$200,MATCH($H100, FinancialInputs!$E$168:$E$200,0),MATCH(BX$3-$G100+1,FinancialInputs!$168:$168,0)),0)*$J100</f>
        <v>0</v>
      </c>
      <c r="BY100" s="173">
        <f>IFERROR(INDEX(FinancialInputs!$168:$200,MATCH($H100, FinancialInputs!$E$168:$E$200,0),MATCH(BY$3-$G100+1,FinancialInputs!$168:$168,0)),0)*$J100</f>
        <v>0</v>
      </c>
      <c r="BZ100" s="173">
        <f>IFERROR(INDEX(FinancialInputs!$168:$200,MATCH($H100, FinancialInputs!$E$168:$E$200,0),MATCH(BZ$3-$G100+1,FinancialInputs!$168:$168,0)),0)*$J100</f>
        <v>0</v>
      </c>
      <c r="CA100" s="173">
        <f>IFERROR(INDEX(FinancialInputs!$168:$200,MATCH($H100, FinancialInputs!$E$168:$E$200,0),MATCH(CA$3-$G100+1,FinancialInputs!$168:$168,0)),0)*$J100</f>
        <v>0</v>
      </c>
      <c r="CB100" s="173">
        <f>IFERROR(INDEX(FinancialInputs!$168:$200,MATCH($H100, FinancialInputs!$E$168:$E$200,0),MATCH(CB$3-$G100+1,FinancialInputs!$168:$168,0)),0)*$J100</f>
        <v>0</v>
      </c>
      <c r="CC100" s="173">
        <f>IFERROR(INDEX(FinancialInputs!$168:$200,MATCH($H100, FinancialInputs!$E$168:$E$200,0),MATCH(CC$3-$G100+1,FinancialInputs!$168:$168,0)),0)*$J100</f>
        <v>0</v>
      </c>
      <c r="CD100" s="173">
        <f>IFERROR(INDEX(FinancialInputs!$168:$200,MATCH($H100, FinancialInputs!$E$168:$E$200,0),MATCH(CD$3-$G100+1,FinancialInputs!$168:$168,0)),0)*$J100</f>
        <v>0</v>
      </c>
      <c r="CE100" s="173">
        <f>IFERROR(INDEX(FinancialInputs!$168:$200,MATCH($H100, FinancialInputs!$E$168:$E$200,0),MATCH(CE$3-$G100+1,FinancialInputs!$168:$168,0)),0)*$J100</f>
        <v>0</v>
      </c>
      <c r="CF100" s="173">
        <f>IFERROR(INDEX(FinancialInputs!$168:$200,MATCH($H100, FinancialInputs!$E$168:$E$200,0),MATCH(CF$3-$G100+1,FinancialInputs!$168:$168,0)),0)*$J100</f>
        <v>0</v>
      </c>
      <c r="CG100" s="173">
        <f>IFERROR(INDEX(FinancialInputs!$168:$200,MATCH($H100, FinancialInputs!$E$168:$E$200,0),MATCH(CG$3-$G100+1,FinancialInputs!$168:$168,0)),0)*$J100</f>
        <v>0</v>
      </c>
      <c r="CH100" s="173">
        <f>IFERROR(INDEX(FinancialInputs!$168:$200,MATCH($H100, FinancialInputs!$E$168:$E$200,0),MATCH(CH$3-$G100+1,FinancialInputs!$168:$168,0)),0)*$J100</f>
        <v>0</v>
      </c>
      <c r="CI100" s="173">
        <f>IFERROR(INDEX(FinancialInputs!$168:$200,MATCH($H100, FinancialInputs!$E$168:$E$200,0),MATCH(CI$3-$G100+1,FinancialInputs!$168:$168,0)),0)*$J100</f>
        <v>0</v>
      </c>
      <c r="CJ100" s="173">
        <f>IFERROR(INDEX(FinancialInputs!$168:$200,MATCH($H100, FinancialInputs!$E$168:$E$200,0),MATCH(CJ$3-$G100+1,FinancialInputs!$168:$168,0)),0)*$J100</f>
        <v>0</v>
      </c>
      <c r="CK100" s="173">
        <f>IFERROR(INDEX(FinancialInputs!$168:$200,MATCH($H100, FinancialInputs!$E$168:$E$200,0),MATCH(CK$3-$G100+1,FinancialInputs!$168:$168,0)),0)*$J100</f>
        <v>0</v>
      </c>
      <c r="CL100" s="173">
        <f>IFERROR(INDEX(FinancialInputs!$168:$200,MATCH($H100, FinancialInputs!$E$168:$E$200,0),MATCH(CL$3-$G100+1,FinancialInputs!$168:$168,0)),0)*$J100</f>
        <v>0</v>
      </c>
      <c r="CM100" s="173">
        <f>IFERROR(INDEX(FinancialInputs!$168:$200,MATCH($H100, FinancialInputs!$E$168:$E$200,0),MATCH(CM$3-$G100+1,FinancialInputs!$168:$168,0)),0)*$J100</f>
        <v>0</v>
      </c>
      <c r="CN100" s="173">
        <f>IFERROR(INDEX(FinancialInputs!$168:$200,MATCH($H100, FinancialInputs!$E$168:$E$200,0),MATCH(CN$3-$G100+1,FinancialInputs!$168:$168,0)),0)*$J100</f>
        <v>0</v>
      </c>
      <c r="CO100" s="173">
        <f>IFERROR(INDEX(FinancialInputs!$168:$200,MATCH($H100, FinancialInputs!$E$168:$E$200,0),MATCH(CO$3-$G100+1,FinancialInputs!$168:$168,0)),0)*$J100</f>
        <v>0</v>
      </c>
      <c r="CP100" s="173">
        <f>IFERROR(INDEX(FinancialInputs!$168:$200,MATCH($H100, FinancialInputs!$E$168:$E$200,0),MATCH(CP$3-$G100+1,FinancialInputs!$168:$168,0)),0)*$J100</f>
        <v>0</v>
      </c>
      <c r="CQ100" s="173">
        <f>IFERROR(INDEX(FinancialInputs!$168:$200,MATCH($H100, FinancialInputs!$E$168:$E$200,0),MATCH(CQ$3-$G100+1,FinancialInputs!$168:$168,0)),0)*$J100</f>
        <v>0</v>
      </c>
      <c r="CR100" s="173">
        <f>IFERROR(INDEX(FinancialInputs!$168:$200,MATCH($H100, FinancialInputs!$E$168:$E$200,0),MATCH(CR$3-$G100+1,FinancialInputs!$168:$168,0)),0)*$J100</f>
        <v>0</v>
      </c>
      <c r="CS100" s="173">
        <f>IFERROR(INDEX(FinancialInputs!$168:$200,MATCH($H100, FinancialInputs!$E$168:$E$200,0),MATCH(CS$3-$G100+1,FinancialInputs!$168:$168,0)),0)*$J100</f>
        <v>0</v>
      </c>
      <c r="CT100" s="173">
        <f>IFERROR(INDEX(FinancialInputs!$168:$200,MATCH($H100, FinancialInputs!$E$168:$E$200,0),MATCH(CT$3-$G100+1,FinancialInputs!$168:$168,0)),0)*$J100</f>
        <v>0</v>
      </c>
      <c r="CU100" s="173">
        <f>IFERROR(INDEX(FinancialInputs!$168:$200,MATCH($H100, FinancialInputs!$E$168:$E$200,0),MATCH(CU$3-$G100+1,FinancialInputs!$168:$168,0)),0)*$J100</f>
        <v>0</v>
      </c>
      <c r="CV100" s="173">
        <f>IFERROR(INDEX(FinancialInputs!$168:$200,MATCH($H100, FinancialInputs!$E$168:$E$200,0),MATCH(CV$3-$G100+1,FinancialInputs!$168:$168,0)),0)*$J100</f>
        <v>0</v>
      </c>
      <c r="CW100" s="135" t="b">
        <f t="shared" si="12"/>
        <v>1</v>
      </c>
      <c r="CX100" s="24"/>
      <c r="CY100" s="24"/>
      <c r="CZ100" s="24"/>
    </row>
    <row r="101" spans="2:104">
      <c r="B101" s="24"/>
      <c r="C101" s="24"/>
      <c r="D101" s="24"/>
      <c r="E101" s="1" t="s">
        <v>547</v>
      </c>
      <c r="F101" s="24"/>
      <c r="G101" s="99" t="e">
        <f t="shared" si="13"/>
        <v>#N/A</v>
      </c>
      <c r="H101" s="1" t="e">
        <f>IF((YEAR(Scenarios!$J$41)+1)&lt;G101,"","SLN"&amp;MIN(YEAR(Scenarios!$J$41)-G101+2,15))</f>
        <v>#NUM!</v>
      </c>
      <c r="I101" s="24"/>
      <c r="J101" s="416" cm="1">
        <f t="array" ref="J101">IFERROR(INDEX(Capitalisation!$192:$192,,MATCH(G101,Expenditure!$3:$3,0)),0)</f>
        <v>0</v>
      </c>
      <c r="K101" s="33"/>
      <c r="L101" s="173">
        <f>IFERROR(INDEX(FinancialInputs!$168:$200,MATCH($H101, FinancialInputs!$E$168:$E$200,0),MATCH(L$3-$G101+1,FinancialInputs!$168:$168,0)),0)*$J101</f>
        <v>0</v>
      </c>
      <c r="M101" s="173">
        <f>IFERROR(INDEX(FinancialInputs!$168:$200,MATCH($H101, FinancialInputs!$E$168:$E$200,0),MATCH(M$3-$G101+1,FinancialInputs!$168:$168,0)),0)*$J101</f>
        <v>0</v>
      </c>
      <c r="N101" s="173">
        <f>IFERROR(INDEX(FinancialInputs!$168:$200,MATCH($H101, FinancialInputs!$E$168:$E$200,0),MATCH(N$3-$G101+1,FinancialInputs!$168:$168,0)),0)*$J101</f>
        <v>0</v>
      </c>
      <c r="O101" s="173">
        <f>IFERROR(INDEX(FinancialInputs!$168:$200,MATCH($H101, FinancialInputs!$E$168:$E$200,0),MATCH(O$3-$G101+1,FinancialInputs!$168:$168,0)),0)*$J101</f>
        <v>0</v>
      </c>
      <c r="P101" s="173">
        <f>IFERROR(INDEX(FinancialInputs!$168:$200,MATCH($H101, FinancialInputs!$E$168:$E$200,0),MATCH(P$3-$G101+1,FinancialInputs!$168:$168,0)),0)*$J101</f>
        <v>0</v>
      </c>
      <c r="Q101" s="173">
        <f>IFERROR(INDEX(FinancialInputs!$168:$200,MATCH($H101, FinancialInputs!$E$168:$E$200,0),MATCH(Q$3-$G101+1,FinancialInputs!$168:$168,0)),0)*$J101</f>
        <v>0</v>
      </c>
      <c r="R101" s="173">
        <f>IFERROR(INDEX(FinancialInputs!$168:$200,MATCH($H101, FinancialInputs!$E$168:$E$200,0),MATCH(R$3-$G101+1,FinancialInputs!$168:$168,0)),0)*$J101</f>
        <v>0</v>
      </c>
      <c r="S101" s="173">
        <f>IFERROR(INDEX(FinancialInputs!$168:$200,MATCH($H101, FinancialInputs!$E$168:$E$200,0),MATCH(S$3-$G101+1,FinancialInputs!$168:$168,0)),0)*$J101</f>
        <v>0</v>
      </c>
      <c r="T101" s="173">
        <f>IFERROR(INDEX(FinancialInputs!$168:$200,MATCH($H101, FinancialInputs!$E$168:$E$200,0),MATCH(T$3-$G101+1,FinancialInputs!$168:$168,0)),0)*$J101</f>
        <v>0</v>
      </c>
      <c r="U101" s="173">
        <f>IFERROR(INDEX(FinancialInputs!$168:$200,MATCH($H101, FinancialInputs!$E$168:$E$200,0),MATCH(U$3-$G101+1,FinancialInputs!$168:$168,0)),0)*$J101</f>
        <v>0</v>
      </c>
      <c r="V101" s="173">
        <f>IFERROR(INDEX(FinancialInputs!$168:$200,MATCH($H101, FinancialInputs!$E$168:$E$200,0),MATCH(V$3-$G101+1,FinancialInputs!$168:$168,0)),0)*$J101</f>
        <v>0</v>
      </c>
      <c r="W101" s="173">
        <f>IFERROR(INDEX(FinancialInputs!$168:$200,MATCH($H101, FinancialInputs!$E$168:$E$200,0),MATCH(W$3-$G101+1,FinancialInputs!$168:$168,0)),0)*$J101</f>
        <v>0</v>
      </c>
      <c r="X101" s="173">
        <f>IFERROR(INDEX(FinancialInputs!$168:$200,MATCH($H101, FinancialInputs!$E$168:$E$200,0),MATCH(X$3-$G101+1,FinancialInputs!$168:$168,0)),0)*$J101</f>
        <v>0</v>
      </c>
      <c r="Y101" s="173">
        <f>IFERROR(INDEX(FinancialInputs!$168:$200,MATCH($H101, FinancialInputs!$E$168:$E$200,0),MATCH(Y$3-$G101+1,FinancialInputs!$168:$168,0)),0)*$J101</f>
        <v>0</v>
      </c>
      <c r="Z101" s="173">
        <f>IFERROR(INDEX(FinancialInputs!$168:$200,MATCH($H101, FinancialInputs!$E$168:$E$200,0),MATCH(Z$3-$G101+1,FinancialInputs!$168:$168,0)),0)*$J101</f>
        <v>0</v>
      </c>
      <c r="AA101" s="173">
        <f>IFERROR(INDEX(FinancialInputs!$168:$200,MATCH($H101, FinancialInputs!$E$168:$E$200,0),MATCH(AA$3-$G101+1,FinancialInputs!$168:$168,0)),0)*$J101</f>
        <v>0</v>
      </c>
      <c r="AB101" s="173">
        <f>IFERROR(INDEX(FinancialInputs!$168:$200,MATCH($H101, FinancialInputs!$E$168:$E$200,0),MATCH(AB$3-$G101+1,FinancialInputs!$168:$168,0)),0)*$J101</f>
        <v>0</v>
      </c>
      <c r="AC101" s="173">
        <f>IFERROR(INDEX(FinancialInputs!$168:$200,MATCH($H101, FinancialInputs!$E$168:$E$200,0),MATCH(AC$3-$G101+1,FinancialInputs!$168:$168,0)),0)*$J101</f>
        <v>0</v>
      </c>
      <c r="AD101" s="173">
        <f>IFERROR(INDEX(FinancialInputs!$168:$200,MATCH($H101, FinancialInputs!$E$168:$E$200,0),MATCH(AD$3-$G101+1,FinancialInputs!$168:$168,0)),0)*$J101</f>
        <v>0</v>
      </c>
      <c r="AE101" s="173">
        <f>IFERROR(INDEX(FinancialInputs!$168:$200,MATCH($H101, FinancialInputs!$E$168:$E$200,0),MATCH(AE$3-$G101+1,FinancialInputs!$168:$168,0)),0)*$J101</f>
        <v>0</v>
      </c>
      <c r="AF101" s="173">
        <f>IFERROR(INDEX(FinancialInputs!$168:$200,MATCH($H101, FinancialInputs!$E$168:$E$200,0),MATCH(AF$3-$G101+1,FinancialInputs!$168:$168,0)),0)*$J101</f>
        <v>0</v>
      </c>
      <c r="AG101" s="173">
        <f>IFERROR(INDEX(FinancialInputs!$168:$200,MATCH($H101, FinancialInputs!$E$168:$E$200,0),MATCH(AG$3-$G101+1,FinancialInputs!$168:$168,0)),0)*$J101</f>
        <v>0</v>
      </c>
      <c r="AH101" s="173">
        <f>IFERROR(INDEX(FinancialInputs!$168:$200,MATCH($H101, FinancialInputs!$E$168:$E$200,0),MATCH(AH$3-$G101+1,FinancialInputs!$168:$168,0)),0)*$J101</f>
        <v>0</v>
      </c>
      <c r="AI101" s="173">
        <f>IFERROR(INDEX(FinancialInputs!$168:$200,MATCH($H101, FinancialInputs!$E$168:$E$200,0),MATCH(AI$3-$G101+1,FinancialInputs!$168:$168,0)),0)*$J101</f>
        <v>0</v>
      </c>
      <c r="AJ101" s="173">
        <f>IFERROR(INDEX(FinancialInputs!$168:$200,MATCH($H101, FinancialInputs!$E$168:$E$200,0),MATCH(AJ$3-$G101+1,FinancialInputs!$168:$168,0)),0)*$J101</f>
        <v>0</v>
      </c>
      <c r="AK101" s="173">
        <f>IFERROR(INDEX(FinancialInputs!$168:$200,MATCH($H101, FinancialInputs!$E$168:$E$200,0),MATCH(AK$3-$G101+1,FinancialInputs!$168:$168,0)),0)*$J101</f>
        <v>0</v>
      </c>
      <c r="AL101" s="173">
        <f>IFERROR(INDEX(FinancialInputs!$168:$200,MATCH($H101, FinancialInputs!$E$168:$E$200,0),MATCH(AL$3-$G101+1,FinancialInputs!$168:$168,0)),0)*$J101</f>
        <v>0</v>
      </c>
      <c r="AM101" s="173">
        <f>IFERROR(INDEX(FinancialInputs!$168:$200,MATCH($H101, FinancialInputs!$E$168:$E$200,0),MATCH(AM$3-$G101+1,FinancialInputs!$168:$168,0)),0)*$J101</f>
        <v>0</v>
      </c>
      <c r="AN101" s="173">
        <f>IFERROR(INDEX(FinancialInputs!$168:$200,MATCH($H101, FinancialInputs!$E$168:$E$200,0),MATCH(AN$3-$G101+1,FinancialInputs!$168:$168,0)),0)*$J101</f>
        <v>0</v>
      </c>
      <c r="AO101" s="173">
        <f>IFERROR(INDEX(FinancialInputs!$168:$200,MATCH($H101, FinancialInputs!$E$168:$E$200,0),MATCH(AO$3-$G101+1,FinancialInputs!$168:$168,0)),0)*$J101</f>
        <v>0</v>
      </c>
      <c r="AP101" s="173">
        <f>IFERROR(INDEX(FinancialInputs!$168:$200,MATCH($H101, FinancialInputs!$E$168:$E$200,0),MATCH(AP$3-$G101+1,FinancialInputs!$168:$168,0)),0)*$J101</f>
        <v>0</v>
      </c>
      <c r="AQ101" s="173">
        <f>IFERROR(INDEX(FinancialInputs!$168:$200,MATCH($H101, FinancialInputs!$E$168:$E$200,0),MATCH(AQ$3-$G101+1,FinancialInputs!$168:$168,0)),0)*$J101</f>
        <v>0</v>
      </c>
      <c r="AR101" s="173">
        <f>IFERROR(INDEX(FinancialInputs!$168:$200,MATCH($H101, FinancialInputs!$E$168:$E$200,0),MATCH(AR$3-$G101+1,FinancialInputs!$168:$168,0)),0)*$J101</f>
        <v>0</v>
      </c>
      <c r="AS101" s="173">
        <f>IFERROR(INDEX(FinancialInputs!$168:$200,MATCH($H101, FinancialInputs!$E$168:$E$200,0),MATCH(AS$3-$G101+1,FinancialInputs!$168:$168,0)),0)*$J101</f>
        <v>0</v>
      </c>
      <c r="AT101" s="173">
        <f>IFERROR(INDEX(FinancialInputs!$168:$200,MATCH($H101, FinancialInputs!$E$168:$E$200,0),MATCH(AT$3-$G101+1,FinancialInputs!$168:$168,0)),0)*$J101</f>
        <v>0</v>
      </c>
      <c r="AU101" s="173">
        <f>IFERROR(INDEX(FinancialInputs!$168:$200,MATCH($H101, FinancialInputs!$E$168:$E$200,0),MATCH(AU$3-$G101+1,FinancialInputs!$168:$168,0)),0)*$J101</f>
        <v>0</v>
      </c>
      <c r="AV101" s="173">
        <f>IFERROR(INDEX(FinancialInputs!$168:$200,MATCH($H101, FinancialInputs!$E$168:$E$200,0),MATCH(AV$3-$G101+1,FinancialInputs!$168:$168,0)),0)*$J101</f>
        <v>0</v>
      </c>
      <c r="AW101" s="173">
        <f>IFERROR(INDEX(FinancialInputs!$168:$200,MATCH($H101, FinancialInputs!$E$168:$E$200,0),MATCH(AW$3-$G101+1,FinancialInputs!$168:$168,0)),0)*$J101</f>
        <v>0</v>
      </c>
      <c r="AX101" s="173">
        <f>IFERROR(INDEX(FinancialInputs!$168:$200,MATCH($H101, FinancialInputs!$E$168:$E$200,0),MATCH(AX$3-$G101+1,FinancialInputs!$168:$168,0)),0)*$J101</f>
        <v>0</v>
      </c>
      <c r="AY101" s="173">
        <f>IFERROR(INDEX(FinancialInputs!$168:$200,MATCH($H101, FinancialInputs!$E$168:$E$200,0),MATCH(AY$3-$G101+1,FinancialInputs!$168:$168,0)),0)*$J101</f>
        <v>0</v>
      </c>
      <c r="AZ101" s="173">
        <f>IFERROR(INDEX(FinancialInputs!$168:$200,MATCH($H101, FinancialInputs!$E$168:$E$200,0),MATCH(AZ$3-$G101+1,FinancialInputs!$168:$168,0)),0)*$J101</f>
        <v>0</v>
      </c>
      <c r="BA101" s="173">
        <f>IFERROR(INDEX(FinancialInputs!$168:$200,MATCH($H101, FinancialInputs!$E$168:$E$200,0),MATCH(BA$3-$G101+1,FinancialInputs!$168:$168,0)),0)*$J101</f>
        <v>0</v>
      </c>
      <c r="BB101" s="173">
        <f>IFERROR(INDEX(FinancialInputs!$168:$200,MATCH($H101, FinancialInputs!$E$168:$E$200,0),MATCH(BB$3-$G101+1,FinancialInputs!$168:$168,0)),0)*$J101</f>
        <v>0</v>
      </c>
      <c r="BC101" s="173">
        <f>IFERROR(INDEX(FinancialInputs!$168:$200,MATCH($H101, FinancialInputs!$E$168:$E$200,0),MATCH(BC$3-$G101+1,FinancialInputs!$168:$168,0)),0)*$J101</f>
        <v>0</v>
      </c>
      <c r="BD101" s="173">
        <f>IFERROR(INDEX(FinancialInputs!$168:$200,MATCH($H101, FinancialInputs!$E$168:$E$200,0),MATCH(BD$3-$G101+1,FinancialInputs!$168:$168,0)),0)*$J101</f>
        <v>0</v>
      </c>
      <c r="BE101" s="173">
        <f>IFERROR(INDEX(FinancialInputs!$168:$200,MATCH($H101, FinancialInputs!$E$168:$E$200,0),MATCH(BE$3-$G101+1,FinancialInputs!$168:$168,0)),0)*$J101</f>
        <v>0</v>
      </c>
      <c r="BF101" s="173">
        <f>IFERROR(INDEX(FinancialInputs!$168:$200,MATCH($H101, FinancialInputs!$E$168:$E$200,0),MATCH(BF$3-$G101+1,FinancialInputs!$168:$168,0)),0)*$J101</f>
        <v>0</v>
      </c>
      <c r="BG101" s="173">
        <f>IFERROR(INDEX(FinancialInputs!$168:$200,MATCH($H101, FinancialInputs!$E$168:$E$200,0),MATCH(BG$3-$G101+1,FinancialInputs!$168:$168,0)),0)*$J101</f>
        <v>0</v>
      </c>
      <c r="BH101" s="173">
        <f>IFERROR(INDEX(FinancialInputs!$168:$200,MATCH($H101, FinancialInputs!$E$168:$E$200,0),MATCH(BH$3-$G101+1,FinancialInputs!$168:$168,0)),0)*$J101</f>
        <v>0</v>
      </c>
      <c r="BI101" s="173">
        <f>IFERROR(INDEX(FinancialInputs!$168:$200,MATCH($H101, FinancialInputs!$E$168:$E$200,0),MATCH(BI$3-$G101+1,FinancialInputs!$168:$168,0)),0)*$J101</f>
        <v>0</v>
      </c>
      <c r="BJ101" s="173">
        <f>IFERROR(INDEX(FinancialInputs!$168:$200,MATCH($H101, FinancialInputs!$E$168:$E$200,0),MATCH(BJ$3-$G101+1,FinancialInputs!$168:$168,0)),0)*$J101</f>
        <v>0</v>
      </c>
      <c r="BK101" s="173">
        <f>IFERROR(INDEX(FinancialInputs!$168:$200,MATCH($H101, FinancialInputs!$E$168:$E$200,0),MATCH(BK$3-$G101+1,FinancialInputs!$168:$168,0)),0)*$J101</f>
        <v>0</v>
      </c>
      <c r="BL101" s="173">
        <f>IFERROR(INDEX(FinancialInputs!$168:$200,MATCH($H101, FinancialInputs!$E$168:$E$200,0),MATCH(BL$3-$G101+1,FinancialInputs!$168:$168,0)),0)*$J101</f>
        <v>0</v>
      </c>
      <c r="BM101" s="173">
        <f>IFERROR(INDEX(FinancialInputs!$168:$200,MATCH($H101, FinancialInputs!$E$168:$E$200,0),MATCH(BM$3-$G101+1,FinancialInputs!$168:$168,0)),0)*$J101</f>
        <v>0</v>
      </c>
      <c r="BN101" s="173">
        <f>IFERROR(INDEX(FinancialInputs!$168:$200,MATCH($H101, FinancialInputs!$E$168:$E$200,0),MATCH(BN$3-$G101+1,FinancialInputs!$168:$168,0)),0)*$J101</f>
        <v>0</v>
      </c>
      <c r="BO101" s="173">
        <f>IFERROR(INDEX(FinancialInputs!$168:$200,MATCH($H101, FinancialInputs!$E$168:$E$200,0),MATCH(BO$3-$G101+1,FinancialInputs!$168:$168,0)),0)*$J101</f>
        <v>0</v>
      </c>
      <c r="BP101" s="173">
        <f>IFERROR(INDEX(FinancialInputs!$168:$200,MATCH($H101, FinancialInputs!$E$168:$E$200,0),MATCH(BP$3-$G101+1,FinancialInputs!$168:$168,0)),0)*$J101</f>
        <v>0</v>
      </c>
      <c r="BQ101" s="173">
        <f>IFERROR(INDEX(FinancialInputs!$168:$200,MATCH($H101, FinancialInputs!$E$168:$E$200,0),MATCH(BQ$3-$G101+1,FinancialInputs!$168:$168,0)),0)*$J101</f>
        <v>0</v>
      </c>
      <c r="BR101" s="173">
        <f>IFERROR(INDEX(FinancialInputs!$168:$200,MATCH($H101, FinancialInputs!$E$168:$E$200,0),MATCH(BR$3-$G101+1,FinancialInputs!$168:$168,0)),0)*$J101</f>
        <v>0</v>
      </c>
      <c r="BS101" s="173">
        <f>IFERROR(INDEX(FinancialInputs!$168:$200,MATCH($H101, FinancialInputs!$E$168:$E$200,0),MATCH(BS$3-$G101+1,FinancialInputs!$168:$168,0)),0)*$J101</f>
        <v>0</v>
      </c>
      <c r="BT101" s="173">
        <f>IFERROR(INDEX(FinancialInputs!$168:$200,MATCH($H101, FinancialInputs!$E$168:$E$200,0),MATCH(BT$3-$G101+1,FinancialInputs!$168:$168,0)),0)*$J101</f>
        <v>0</v>
      </c>
      <c r="BU101" s="173">
        <f>IFERROR(INDEX(FinancialInputs!$168:$200,MATCH($H101, FinancialInputs!$E$168:$E$200,0),MATCH(BU$3-$G101+1,FinancialInputs!$168:$168,0)),0)*$J101</f>
        <v>0</v>
      </c>
      <c r="BV101" s="173">
        <f>IFERROR(INDEX(FinancialInputs!$168:$200,MATCH($H101, FinancialInputs!$E$168:$E$200,0),MATCH(BV$3-$G101+1,FinancialInputs!$168:$168,0)),0)*$J101</f>
        <v>0</v>
      </c>
      <c r="BW101" s="173">
        <f>IFERROR(INDEX(FinancialInputs!$168:$200,MATCH($H101, FinancialInputs!$E$168:$E$200,0),MATCH(BW$3-$G101+1,FinancialInputs!$168:$168,0)),0)*$J101</f>
        <v>0</v>
      </c>
      <c r="BX101" s="173">
        <f>IFERROR(INDEX(FinancialInputs!$168:$200,MATCH($H101, FinancialInputs!$E$168:$E$200,0),MATCH(BX$3-$G101+1,FinancialInputs!$168:$168,0)),0)*$J101</f>
        <v>0</v>
      </c>
      <c r="BY101" s="173">
        <f>IFERROR(INDEX(FinancialInputs!$168:$200,MATCH($H101, FinancialInputs!$E$168:$E$200,0),MATCH(BY$3-$G101+1,FinancialInputs!$168:$168,0)),0)*$J101</f>
        <v>0</v>
      </c>
      <c r="BZ101" s="173">
        <f>IFERROR(INDEX(FinancialInputs!$168:$200,MATCH($H101, FinancialInputs!$E$168:$E$200,0),MATCH(BZ$3-$G101+1,FinancialInputs!$168:$168,0)),0)*$J101</f>
        <v>0</v>
      </c>
      <c r="CA101" s="173">
        <f>IFERROR(INDEX(FinancialInputs!$168:$200,MATCH($H101, FinancialInputs!$E$168:$E$200,0),MATCH(CA$3-$G101+1,FinancialInputs!$168:$168,0)),0)*$J101</f>
        <v>0</v>
      </c>
      <c r="CB101" s="173">
        <f>IFERROR(INDEX(FinancialInputs!$168:$200,MATCH($H101, FinancialInputs!$E$168:$E$200,0),MATCH(CB$3-$G101+1,FinancialInputs!$168:$168,0)),0)*$J101</f>
        <v>0</v>
      </c>
      <c r="CC101" s="173">
        <f>IFERROR(INDEX(FinancialInputs!$168:$200,MATCH($H101, FinancialInputs!$E$168:$E$200,0),MATCH(CC$3-$G101+1,FinancialInputs!$168:$168,0)),0)*$J101</f>
        <v>0</v>
      </c>
      <c r="CD101" s="173">
        <f>IFERROR(INDEX(FinancialInputs!$168:$200,MATCH($H101, FinancialInputs!$E$168:$E$200,0),MATCH(CD$3-$G101+1,FinancialInputs!$168:$168,0)),0)*$J101</f>
        <v>0</v>
      </c>
      <c r="CE101" s="173">
        <f>IFERROR(INDEX(FinancialInputs!$168:$200,MATCH($H101, FinancialInputs!$E$168:$E$200,0),MATCH(CE$3-$G101+1,FinancialInputs!$168:$168,0)),0)*$J101</f>
        <v>0</v>
      </c>
      <c r="CF101" s="173">
        <f>IFERROR(INDEX(FinancialInputs!$168:$200,MATCH($H101, FinancialInputs!$E$168:$E$200,0),MATCH(CF$3-$G101+1,FinancialInputs!$168:$168,0)),0)*$J101</f>
        <v>0</v>
      </c>
      <c r="CG101" s="173">
        <f>IFERROR(INDEX(FinancialInputs!$168:$200,MATCH($H101, FinancialInputs!$E$168:$E$200,0),MATCH(CG$3-$G101+1,FinancialInputs!$168:$168,0)),0)*$J101</f>
        <v>0</v>
      </c>
      <c r="CH101" s="173">
        <f>IFERROR(INDEX(FinancialInputs!$168:$200,MATCH($H101, FinancialInputs!$E$168:$E$200,0),MATCH(CH$3-$G101+1,FinancialInputs!$168:$168,0)),0)*$J101</f>
        <v>0</v>
      </c>
      <c r="CI101" s="173">
        <f>IFERROR(INDEX(FinancialInputs!$168:$200,MATCH($H101, FinancialInputs!$E$168:$E$200,0),MATCH(CI$3-$G101+1,FinancialInputs!$168:$168,0)),0)*$J101</f>
        <v>0</v>
      </c>
      <c r="CJ101" s="173">
        <f>IFERROR(INDEX(FinancialInputs!$168:$200,MATCH($H101, FinancialInputs!$E$168:$E$200,0),MATCH(CJ$3-$G101+1,FinancialInputs!$168:$168,0)),0)*$J101</f>
        <v>0</v>
      </c>
      <c r="CK101" s="173">
        <f>IFERROR(INDEX(FinancialInputs!$168:$200,MATCH($H101, FinancialInputs!$E$168:$E$200,0),MATCH(CK$3-$G101+1,FinancialInputs!$168:$168,0)),0)*$J101</f>
        <v>0</v>
      </c>
      <c r="CL101" s="173">
        <f>IFERROR(INDEX(FinancialInputs!$168:$200,MATCH($H101, FinancialInputs!$E$168:$E$200,0),MATCH(CL$3-$G101+1,FinancialInputs!$168:$168,0)),0)*$J101</f>
        <v>0</v>
      </c>
      <c r="CM101" s="173">
        <f>IFERROR(INDEX(FinancialInputs!$168:$200,MATCH($H101, FinancialInputs!$E$168:$E$200,0),MATCH(CM$3-$G101+1,FinancialInputs!$168:$168,0)),0)*$J101</f>
        <v>0</v>
      </c>
      <c r="CN101" s="173">
        <f>IFERROR(INDEX(FinancialInputs!$168:$200,MATCH($H101, FinancialInputs!$E$168:$E$200,0),MATCH(CN$3-$G101+1,FinancialInputs!$168:$168,0)),0)*$J101</f>
        <v>0</v>
      </c>
      <c r="CO101" s="173">
        <f>IFERROR(INDEX(FinancialInputs!$168:$200,MATCH($H101, FinancialInputs!$E$168:$E$200,0),MATCH(CO$3-$G101+1,FinancialInputs!$168:$168,0)),0)*$J101</f>
        <v>0</v>
      </c>
      <c r="CP101" s="173">
        <f>IFERROR(INDEX(FinancialInputs!$168:$200,MATCH($H101, FinancialInputs!$E$168:$E$200,0),MATCH(CP$3-$G101+1,FinancialInputs!$168:$168,0)),0)*$J101</f>
        <v>0</v>
      </c>
      <c r="CQ101" s="173">
        <f>IFERROR(INDEX(FinancialInputs!$168:$200,MATCH($H101, FinancialInputs!$E$168:$E$200,0),MATCH(CQ$3-$G101+1,FinancialInputs!$168:$168,0)),0)*$J101</f>
        <v>0</v>
      </c>
      <c r="CR101" s="173">
        <f>IFERROR(INDEX(FinancialInputs!$168:$200,MATCH($H101, FinancialInputs!$E$168:$E$200,0),MATCH(CR$3-$G101+1,FinancialInputs!$168:$168,0)),0)*$J101</f>
        <v>0</v>
      </c>
      <c r="CS101" s="173">
        <f>IFERROR(INDEX(FinancialInputs!$168:$200,MATCH($H101, FinancialInputs!$E$168:$E$200,0),MATCH(CS$3-$G101+1,FinancialInputs!$168:$168,0)),0)*$J101</f>
        <v>0</v>
      </c>
      <c r="CT101" s="173">
        <f>IFERROR(INDEX(FinancialInputs!$168:$200,MATCH($H101, FinancialInputs!$E$168:$E$200,0),MATCH(CT$3-$G101+1,FinancialInputs!$168:$168,0)),0)*$J101</f>
        <v>0</v>
      </c>
      <c r="CU101" s="173">
        <f>IFERROR(INDEX(FinancialInputs!$168:$200,MATCH($H101, FinancialInputs!$E$168:$E$200,0),MATCH(CU$3-$G101+1,FinancialInputs!$168:$168,0)),0)*$J101</f>
        <v>0</v>
      </c>
      <c r="CV101" s="173">
        <f>IFERROR(INDEX(FinancialInputs!$168:$200,MATCH($H101, FinancialInputs!$E$168:$E$200,0),MATCH(CV$3-$G101+1,FinancialInputs!$168:$168,0)),0)*$J101</f>
        <v>0</v>
      </c>
      <c r="CW101" s="135" t="b">
        <f t="shared" si="12"/>
        <v>1</v>
      </c>
      <c r="CX101" s="24"/>
      <c r="CY101" s="24"/>
      <c r="CZ101" s="24"/>
    </row>
    <row r="102" spans="2:104">
      <c r="B102" s="24"/>
      <c r="C102" s="24"/>
      <c r="D102" s="24"/>
      <c r="E102" s="1" t="s">
        <v>547</v>
      </c>
      <c r="F102" s="24"/>
      <c r="G102" s="99" t="e">
        <f t="shared" si="13"/>
        <v>#N/A</v>
      </c>
      <c r="H102" s="1" t="e">
        <f>IF((YEAR(Scenarios!$J$41)+1)&lt;G102,"","SLN"&amp;MIN(YEAR(Scenarios!$J$41)-G102+2,15))</f>
        <v>#NUM!</v>
      </c>
      <c r="I102" s="24"/>
      <c r="J102" s="416" cm="1">
        <f t="array" ref="J102">IFERROR(INDEX(Capitalisation!$192:$192,,MATCH(G102,Expenditure!$3:$3,0)),0)</f>
        <v>0</v>
      </c>
      <c r="K102" s="33"/>
      <c r="L102" s="173">
        <f>IFERROR(INDEX(FinancialInputs!$168:$200,MATCH($H102, FinancialInputs!$E$168:$E$200,0),MATCH(L$3-$G102+1,FinancialInputs!$168:$168,0)),0)*$J102</f>
        <v>0</v>
      </c>
      <c r="M102" s="173">
        <f>IFERROR(INDEX(FinancialInputs!$168:$200,MATCH($H102, FinancialInputs!$E$168:$E$200,0),MATCH(M$3-$G102+1,FinancialInputs!$168:$168,0)),0)*$J102</f>
        <v>0</v>
      </c>
      <c r="N102" s="173">
        <f>IFERROR(INDEX(FinancialInputs!$168:$200,MATCH($H102, FinancialInputs!$E$168:$E$200,0),MATCH(N$3-$G102+1,FinancialInputs!$168:$168,0)),0)*$J102</f>
        <v>0</v>
      </c>
      <c r="O102" s="173">
        <f>IFERROR(INDEX(FinancialInputs!$168:$200,MATCH($H102, FinancialInputs!$E$168:$E$200,0),MATCH(O$3-$G102+1,FinancialInputs!$168:$168,0)),0)*$J102</f>
        <v>0</v>
      </c>
      <c r="P102" s="173">
        <f>IFERROR(INDEX(FinancialInputs!$168:$200,MATCH($H102, FinancialInputs!$E$168:$E$200,0),MATCH(P$3-$G102+1,FinancialInputs!$168:$168,0)),0)*$J102</f>
        <v>0</v>
      </c>
      <c r="Q102" s="173">
        <f>IFERROR(INDEX(FinancialInputs!$168:$200,MATCH($H102, FinancialInputs!$E$168:$E$200,0),MATCH(Q$3-$G102+1,FinancialInputs!$168:$168,0)),0)*$J102</f>
        <v>0</v>
      </c>
      <c r="R102" s="173">
        <f>IFERROR(INDEX(FinancialInputs!$168:$200,MATCH($H102, FinancialInputs!$E$168:$E$200,0),MATCH(R$3-$G102+1,FinancialInputs!$168:$168,0)),0)*$J102</f>
        <v>0</v>
      </c>
      <c r="S102" s="173">
        <f>IFERROR(INDEX(FinancialInputs!$168:$200,MATCH($H102, FinancialInputs!$E$168:$E$200,0),MATCH(S$3-$G102+1,FinancialInputs!$168:$168,0)),0)*$J102</f>
        <v>0</v>
      </c>
      <c r="T102" s="173">
        <f>IFERROR(INDEX(FinancialInputs!$168:$200,MATCH($H102, FinancialInputs!$E$168:$E$200,0),MATCH(T$3-$G102+1,FinancialInputs!$168:$168,0)),0)*$J102</f>
        <v>0</v>
      </c>
      <c r="U102" s="173">
        <f>IFERROR(INDEX(FinancialInputs!$168:$200,MATCH($H102, FinancialInputs!$E$168:$E$200,0),MATCH(U$3-$G102+1,FinancialInputs!$168:$168,0)),0)*$J102</f>
        <v>0</v>
      </c>
      <c r="V102" s="173">
        <f>IFERROR(INDEX(FinancialInputs!$168:$200,MATCH($H102, FinancialInputs!$E$168:$E$200,0),MATCH(V$3-$G102+1,FinancialInputs!$168:$168,0)),0)*$J102</f>
        <v>0</v>
      </c>
      <c r="W102" s="173">
        <f>IFERROR(INDEX(FinancialInputs!$168:$200,MATCH($H102, FinancialInputs!$E$168:$E$200,0),MATCH(W$3-$G102+1,FinancialInputs!$168:$168,0)),0)*$J102</f>
        <v>0</v>
      </c>
      <c r="X102" s="173">
        <f>IFERROR(INDEX(FinancialInputs!$168:$200,MATCH($H102, FinancialInputs!$E$168:$E$200,0),MATCH(X$3-$G102+1,FinancialInputs!$168:$168,0)),0)*$J102</f>
        <v>0</v>
      </c>
      <c r="Y102" s="173">
        <f>IFERROR(INDEX(FinancialInputs!$168:$200,MATCH($H102, FinancialInputs!$E$168:$E$200,0),MATCH(Y$3-$G102+1,FinancialInputs!$168:$168,0)),0)*$J102</f>
        <v>0</v>
      </c>
      <c r="Z102" s="173">
        <f>IFERROR(INDEX(FinancialInputs!$168:$200,MATCH($H102, FinancialInputs!$E$168:$E$200,0),MATCH(Z$3-$G102+1,FinancialInputs!$168:$168,0)),0)*$J102</f>
        <v>0</v>
      </c>
      <c r="AA102" s="173">
        <f>IFERROR(INDEX(FinancialInputs!$168:$200,MATCH($H102, FinancialInputs!$E$168:$E$200,0),MATCH(AA$3-$G102+1,FinancialInputs!$168:$168,0)),0)*$J102</f>
        <v>0</v>
      </c>
      <c r="AB102" s="173">
        <f>IFERROR(INDEX(FinancialInputs!$168:$200,MATCH($H102, FinancialInputs!$E$168:$E$200,0),MATCH(AB$3-$G102+1,FinancialInputs!$168:$168,0)),0)*$J102</f>
        <v>0</v>
      </c>
      <c r="AC102" s="173">
        <f>IFERROR(INDEX(FinancialInputs!$168:$200,MATCH($H102, FinancialInputs!$E$168:$E$200,0),MATCH(AC$3-$G102+1,FinancialInputs!$168:$168,0)),0)*$J102</f>
        <v>0</v>
      </c>
      <c r="AD102" s="173">
        <f>IFERROR(INDEX(FinancialInputs!$168:$200,MATCH($H102, FinancialInputs!$E$168:$E$200,0),MATCH(AD$3-$G102+1,FinancialInputs!$168:$168,0)),0)*$J102</f>
        <v>0</v>
      </c>
      <c r="AE102" s="173">
        <f>IFERROR(INDEX(FinancialInputs!$168:$200,MATCH($H102, FinancialInputs!$E$168:$E$200,0),MATCH(AE$3-$G102+1,FinancialInputs!$168:$168,0)),0)*$J102</f>
        <v>0</v>
      </c>
      <c r="AF102" s="173">
        <f>IFERROR(INDEX(FinancialInputs!$168:$200,MATCH($H102, FinancialInputs!$E$168:$E$200,0),MATCH(AF$3-$G102+1,FinancialInputs!$168:$168,0)),0)*$J102</f>
        <v>0</v>
      </c>
      <c r="AG102" s="173">
        <f>IFERROR(INDEX(FinancialInputs!$168:$200,MATCH($H102, FinancialInputs!$E$168:$E$200,0),MATCH(AG$3-$G102+1,FinancialInputs!$168:$168,0)),0)*$J102</f>
        <v>0</v>
      </c>
      <c r="AH102" s="173">
        <f>IFERROR(INDEX(FinancialInputs!$168:$200,MATCH($H102, FinancialInputs!$E$168:$E$200,0),MATCH(AH$3-$G102+1,FinancialInputs!$168:$168,0)),0)*$J102</f>
        <v>0</v>
      </c>
      <c r="AI102" s="173">
        <f>IFERROR(INDEX(FinancialInputs!$168:$200,MATCH($H102, FinancialInputs!$E$168:$E$200,0),MATCH(AI$3-$G102+1,FinancialInputs!$168:$168,0)),0)*$J102</f>
        <v>0</v>
      </c>
      <c r="AJ102" s="173">
        <f>IFERROR(INDEX(FinancialInputs!$168:$200,MATCH($H102, FinancialInputs!$E$168:$E$200,0),MATCH(AJ$3-$G102+1,FinancialInputs!$168:$168,0)),0)*$J102</f>
        <v>0</v>
      </c>
      <c r="AK102" s="173">
        <f>IFERROR(INDEX(FinancialInputs!$168:$200,MATCH($H102, FinancialInputs!$E$168:$E$200,0),MATCH(AK$3-$G102+1,FinancialInputs!$168:$168,0)),0)*$J102</f>
        <v>0</v>
      </c>
      <c r="AL102" s="173">
        <f>IFERROR(INDEX(FinancialInputs!$168:$200,MATCH($H102, FinancialInputs!$E$168:$E$200,0),MATCH(AL$3-$G102+1,FinancialInputs!$168:$168,0)),0)*$J102</f>
        <v>0</v>
      </c>
      <c r="AM102" s="173">
        <f>IFERROR(INDEX(FinancialInputs!$168:$200,MATCH($H102, FinancialInputs!$E$168:$E$200,0),MATCH(AM$3-$G102+1,FinancialInputs!$168:$168,0)),0)*$J102</f>
        <v>0</v>
      </c>
      <c r="AN102" s="173">
        <f>IFERROR(INDEX(FinancialInputs!$168:$200,MATCH($H102, FinancialInputs!$E$168:$E$200,0),MATCH(AN$3-$G102+1,FinancialInputs!$168:$168,0)),0)*$J102</f>
        <v>0</v>
      </c>
      <c r="AO102" s="173">
        <f>IFERROR(INDEX(FinancialInputs!$168:$200,MATCH($H102, FinancialInputs!$E$168:$E$200,0),MATCH(AO$3-$G102+1,FinancialInputs!$168:$168,0)),0)*$J102</f>
        <v>0</v>
      </c>
      <c r="AP102" s="173">
        <f>IFERROR(INDEX(FinancialInputs!$168:$200,MATCH($H102, FinancialInputs!$E$168:$E$200,0),MATCH(AP$3-$G102+1,FinancialInputs!$168:$168,0)),0)*$J102</f>
        <v>0</v>
      </c>
      <c r="AQ102" s="173">
        <f>IFERROR(INDEX(FinancialInputs!$168:$200,MATCH($H102, FinancialInputs!$E$168:$E$200,0),MATCH(AQ$3-$G102+1,FinancialInputs!$168:$168,0)),0)*$J102</f>
        <v>0</v>
      </c>
      <c r="AR102" s="173">
        <f>IFERROR(INDEX(FinancialInputs!$168:$200,MATCH($H102, FinancialInputs!$E$168:$E$200,0),MATCH(AR$3-$G102+1,FinancialInputs!$168:$168,0)),0)*$J102</f>
        <v>0</v>
      </c>
      <c r="AS102" s="173">
        <f>IFERROR(INDEX(FinancialInputs!$168:$200,MATCH($H102, FinancialInputs!$E$168:$E$200,0),MATCH(AS$3-$G102+1,FinancialInputs!$168:$168,0)),0)*$J102</f>
        <v>0</v>
      </c>
      <c r="AT102" s="173">
        <f>IFERROR(INDEX(FinancialInputs!$168:$200,MATCH($H102, FinancialInputs!$E$168:$E$200,0),MATCH(AT$3-$G102+1,FinancialInputs!$168:$168,0)),0)*$J102</f>
        <v>0</v>
      </c>
      <c r="AU102" s="173">
        <f>IFERROR(INDEX(FinancialInputs!$168:$200,MATCH($H102, FinancialInputs!$E$168:$E$200,0),MATCH(AU$3-$G102+1,FinancialInputs!$168:$168,0)),0)*$J102</f>
        <v>0</v>
      </c>
      <c r="AV102" s="173">
        <f>IFERROR(INDEX(FinancialInputs!$168:$200,MATCH($H102, FinancialInputs!$E$168:$E$200,0),MATCH(AV$3-$G102+1,FinancialInputs!$168:$168,0)),0)*$J102</f>
        <v>0</v>
      </c>
      <c r="AW102" s="173">
        <f>IFERROR(INDEX(FinancialInputs!$168:$200,MATCH($H102, FinancialInputs!$E$168:$E$200,0),MATCH(AW$3-$G102+1,FinancialInputs!$168:$168,0)),0)*$J102</f>
        <v>0</v>
      </c>
      <c r="AX102" s="173">
        <f>IFERROR(INDEX(FinancialInputs!$168:$200,MATCH($H102, FinancialInputs!$E$168:$E$200,0),MATCH(AX$3-$G102+1,FinancialInputs!$168:$168,0)),0)*$J102</f>
        <v>0</v>
      </c>
      <c r="AY102" s="173">
        <f>IFERROR(INDEX(FinancialInputs!$168:$200,MATCH($H102, FinancialInputs!$E$168:$E$200,0),MATCH(AY$3-$G102+1,FinancialInputs!$168:$168,0)),0)*$J102</f>
        <v>0</v>
      </c>
      <c r="AZ102" s="173">
        <f>IFERROR(INDEX(FinancialInputs!$168:$200,MATCH($H102, FinancialInputs!$E$168:$E$200,0),MATCH(AZ$3-$G102+1,FinancialInputs!$168:$168,0)),0)*$J102</f>
        <v>0</v>
      </c>
      <c r="BA102" s="173">
        <f>IFERROR(INDEX(FinancialInputs!$168:$200,MATCH($H102, FinancialInputs!$E$168:$E$200,0),MATCH(BA$3-$G102+1,FinancialInputs!$168:$168,0)),0)*$J102</f>
        <v>0</v>
      </c>
      <c r="BB102" s="173">
        <f>IFERROR(INDEX(FinancialInputs!$168:$200,MATCH($H102, FinancialInputs!$E$168:$E$200,0),MATCH(BB$3-$G102+1,FinancialInputs!$168:$168,0)),0)*$J102</f>
        <v>0</v>
      </c>
      <c r="BC102" s="173">
        <f>IFERROR(INDEX(FinancialInputs!$168:$200,MATCH($H102, FinancialInputs!$E$168:$E$200,0),MATCH(BC$3-$G102+1,FinancialInputs!$168:$168,0)),0)*$J102</f>
        <v>0</v>
      </c>
      <c r="BD102" s="173">
        <f>IFERROR(INDEX(FinancialInputs!$168:$200,MATCH($H102, FinancialInputs!$E$168:$E$200,0),MATCH(BD$3-$G102+1,FinancialInputs!$168:$168,0)),0)*$J102</f>
        <v>0</v>
      </c>
      <c r="BE102" s="173">
        <f>IFERROR(INDEX(FinancialInputs!$168:$200,MATCH($H102, FinancialInputs!$E$168:$E$200,0),MATCH(BE$3-$G102+1,FinancialInputs!$168:$168,0)),0)*$J102</f>
        <v>0</v>
      </c>
      <c r="BF102" s="173">
        <f>IFERROR(INDEX(FinancialInputs!$168:$200,MATCH($H102, FinancialInputs!$E$168:$E$200,0),MATCH(BF$3-$G102+1,FinancialInputs!$168:$168,0)),0)*$J102</f>
        <v>0</v>
      </c>
      <c r="BG102" s="173">
        <f>IFERROR(INDEX(FinancialInputs!$168:$200,MATCH($H102, FinancialInputs!$E$168:$E$200,0),MATCH(BG$3-$G102+1,FinancialInputs!$168:$168,0)),0)*$J102</f>
        <v>0</v>
      </c>
      <c r="BH102" s="173">
        <f>IFERROR(INDEX(FinancialInputs!$168:$200,MATCH($H102, FinancialInputs!$E$168:$E$200,0),MATCH(BH$3-$G102+1,FinancialInputs!$168:$168,0)),0)*$J102</f>
        <v>0</v>
      </c>
      <c r="BI102" s="173">
        <f>IFERROR(INDEX(FinancialInputs!$168:$200,MATCH($H102, FinancialInputs!$E$168:$E$200,0),MATCH(BI$3-$G102+1,FinancialInputs!$168:$168,0)),0)*$J102</f>
        <v>0</v>
      </c>
      <c r="BJ102" s="173">
        <f>IFERROR(INDEX(FinancialInputs!$168:$200,MATCH($H102, FinancialInputs!$E$168:$E$200,0),MATCH(BJ$3-$G102+1,FinancialInputs!$168:$168,0)),0)*$J102</f>
        <v>0</v>
      </c>
      <c r="BK102" s="173">
        <f>IFERROR(INDEX(FinancialInputs!$168:$200,MATCH($H102, FinancialInputs!$E$168:$E$200,0),MATCH(BK$3-$G102+1,FinancialInputs!$168:$168,0)),0)*$J102</f>
        <v>0</v>
      </c>
      <c r="BL102" s="173">
        <f>IFERROR(INDEX(FinancialInputs!$168:$200,MATCH($H102, FinancialInputs!$E$168:$E$200,0),MATCH(BL$3-$G102+1,FinancialInputs!$168:$168,0)),0)*$J102</f>
        <v>0</v>
      </c>
      <c r="BM102" s="173">
        <f>IFERROR(INDEX(FinancialInputs!$168:$200,MATCH($H102, FinancialInputs!$E$168:$E$200,0),MATCH(BM$3-$G102+1,FinancialInputs!$168:$168,0)),0)*$J102</f>
        <v>0</v>
      </c>
      <c r="BN102" s="173">
        <f>IFERROR(INDEX(FinancialInputs!$168:$200,MATCH($H102, FinancialInputs!$E$168:$E$200,0),MATCH(BN$3-$G102+1,FinancialInputs!$168:$168,0)),0)*$J102</f>
        <v>0</v>
      </c>
      <c r="BO102" s="173">
        <f>IFERROR(INDEX(FinancialInputs!$168:$200,MATCH($H102, FinancialInputs!$E$168:$E$200,0),MATCH(BO$3-$G102+1,FinancialInputs!$168:$168,0)),0)*$J102</f>
        <v>0</v>
      </c>
      <c r="BP102" s="173">
        <f>IFERROR(INDEX(FinancialInputs!$168:$200,MATCH($H102, FinancialInputs!$E$168:$E$200,0),MATCH(BP$3-$G102+1,FinancialInputs!$168:$168,0)),0)*$J102</f>
        <v>0</v>
      </c>
      <c r="BQ102" s="173">
        <f>IFERROR(INDEX(FinancialInputs!$168:$200,MATCH($H102, FinancialInputs!$E$168:$E$200,0),MATCH(BQ$3-$G102+1,FinancialInputs!$168:$168,0)),0)*$J102</f>
        <v>0</v>
      </c>
      <c r="BR102" s="173">
        <f>IFERROR(INDEX(FinancialInputs!$168:$200,MATCH($H102, FinancialInputs!$E$168:$E$200,0),MATCH(BR$3-$G102+1,FinancialInputs!$168:$168,0)),0)*$J102</f>
        <v>0</v>
      </c>
      <c r="BS102" s="173">
        <f>IFERROR(INDEX(FinancialInputs!$168:$200,MATCH($H102, FinancialInputs!$E$168:$E$200,0),MATCH(BS$3-$G102+1,FinancialInputs!$168:$168,0)),0)*$J102</f>
        <v>0</v>
      </c>
      <c r="BT102" s="173">
        <f>IFERROR(INDEX(FinancialInputs!$168:$200,MATCH($H102, FinancialInputs!$E$168:$E$200,0),MATCH(BT$3-$G102+1,FinancialInputs!$168:$168,0)),0)*$J102</f>
        <v>0</v>
      </c>
      <c r="BU102" s="173">
        <f>IFERROR(INDEX(FinancialInputs!$168:$200,MATCH($H102, FinancialInputs!$E$168:$E$200,0),MATCH(BU$3-$G102+1,FinancialInputs!$168:$168,0)),0)*$J102</f>
        <v>0</v>
      </c>
      <c r="BV102" s="173">
        <f>IFERROR(INDEX(FinancialInputs!$168:$200,MATCH($H102, FinancialInputs!$E$168:$E$200,0),MATCH(BV$3-$G102+1,FinancialInputs!$168:$168,0)),0)*$J102</f>
        <v>0</v>
      </c>
      <c r="BW102" s="173">
        <f>IFERROR(INDEX(FinancialInputs!$168:$200,MATCH($H102, FinancialInputs!$E$168:$E$200,0),MATCH(BW$3-$G102+1,FinancialInputs!$168:$168,0)),0)*$J102</f>
        <v>0</v>
      </c>
      <c r="BX102" s="173">
        <f>IFERROR(INDEX(FinancialInputs!$168:$200,MATCH($H102, FinancialInputs!$E$168:$E$200,0),MATCH(BX$3-$G102+1,FinancialInputs!$168:$168,0)),0)*$J102</f>
        <v>0</v>
      </c>
      <c r="BY102" s="173">
        <f>IFERROR(INDEX(FinancialInputs!$168:$200,MATCH($H102, FinancialInputs!$E$168:$E$200,0),MATCH(BY$3-$G102+1,FinancialInputs!$168:$168,0)),0)*$J102</f>
        <v>0</v>
      </c>
      <c r="BZ102" s="173">
        <f>IFERROR(INDEX(FinancialInputs!$168:$200,MATCH($H102, FinancialInputs!$E$168:$E$200,0),MATCH(BZ$3-$G102+1,FinancialInputs!$168:$168,0)),0)*$J102</f>
        <v>0</v>
      </c>
      <c r="CA102" s="173">
        <f>IFERROR(INDEX(FinancialInputs!$168:$200,MATCH($H102, FinancialInputs!$E$168:$E$200,0),MATCH(CA$3-$G102+1,FinancialInputs!$168:$168,0)),0)*$J102</f>
        <v>0</v>
      </c>
      <c r="CB102" s="173">
        <f>IFERROR(INDEX(FinancialInputs!$168:$200,MATCH($H102, FinancialInputs!$E$168:$E$200,0),MATCH(CB$3-$G102+1,FinancialInputs!$168:$168,0)),0)*$J102</f>
        <v>0</v>
      </c>
      <c r="CC102" s="173">
        <f>IFERROR(INDEX(FinancialInputs!$168:$200,MATCH($H102, FinancialInputs!$E$168:$E$200,0),MATCH(CC$3-$G102+1,FinancialInputs!$168:$168,0)),0)*$J102</f>
        <v>0</v>
      </c>
      <c r="CD102" s="173">
        <f>IFERROR(INDEX(FinancialInputs!$168:$200,MATCH($H102, FinancialInputs!$E$168:$E$200,0),MATCH(CD$3-$G102+1,FinancialInputs!$168:$168,0)),0)*$J102</f>
        <v>0</v>
      </c>
      <c r="CE102" s="173">
        <f>IFERROR(INDEX(FinancialInputs!$168:$200,MATCH($H102, FinancialInputs!$E$168:$E$200,0),MATCH(CE$3-$G102+1,FinancialInputs!$168:$168,0)),0)*$J102</f>
        <v>0</v>
      </c>
      <c r="CF102" s="173">
        <f>IFERROR(INDEX(FinancialInputs!$168:$200,MATCH($H102, FinancialInputs!$E$168:$E$200,0),MATCH(CF$3-$G102+1,FinancialInputs!$168:$168,0)),0)*$J102</f>
        <v>0</v>
      </c>
      <c r="CG102" s="173">
        <f>IFERROR(INDEX(FinancialInputs!$168:$200,MATCH($H102, FinancialInputs!$E$168:$E$200,0),MATCH(CG$3-$G102+1,FinancialInputs!$168:$168,0)),0)*$J102</f>
        <v>0</v>
      </c>
      <c r="CH102" s="173">
        <f>IFERROR(INDEX(FinancialInputs!$168:$200,MATCH($H102, FinancialInputs!$E$168:$E$200,0),MATCH(CH$3-$G102+1,FinancialInputs!$168:$168,0)),0)*$J102</f>
        <v>0</v>
      </c>
      <c r="CI102" s="173">
        <f>IFERROR(INDEX(FinancialInputs!$168:$200,MATCH($H102, FinancialInputs!$E$168:$E$200,0),MATCH(CI$3-$G102+1,FinancialInputs!$168:$168,0)),0)*$J102</f>
        <v>0</v>
      </c>
      <c r="CJ102" s="173">
        <f>IFERROR(INDEX(FinancialInputs!$168:$200,MATCH($H102, FinancialInputs!$E$168:$E$200,0),MATCH(CJ$3-$G102+1,FinancialInputs!$168:$168,0)),0)*$J102</f>
        <v>0</v>
      </c>
      <c r="CK102" s="173">
        <f>IFERROR(INDEX(FinancialInputs!$168:$200,MATCH($H102, FinancialInputs!$E$168:$E$200,0),MATCH(CK$3-$G102+1,FinancialInputs!$168:$168,0)),0)*$J102</f>
        <v>0</v>
      </c>
      <c r="CL102" s="173">
        <f>IFERROR(INDEX(FinancialInputs!$168:$200,MATCH($H102, FinancialInputs!$E$168:$E$200,0),MATCH(CL$3-$G102+1,FinancialInputs!$168:$168,0)),0)*$J102</f>
        <v>0</v>
      </c>
      <c r="CM102" s="173">
        <f>IFERROR(INDEX(FinancialInputs!$168:$200,MATCH($H102, FinancialInputs!$E$168:$E$200,0),MATCH(CM$3-$G102+1,FinancialInputs!$168:$168,0)),0)*$J102</f>
        <v>0</v>
      </c>
      <c r="CN102" s="173">
        <f>IFERROR(INDEX(FinancialInputs!$168:$200,MATCH($H102, FinancialInputs!$E$168:$E$200,0),MATCH(CN$3-$G102+1,FinancialInputs!$168:$168,0)),0)*$J102</f>
        <v>0</v>
      </c>
      <c r="CO102" s="173">
        <f>IFERROR(INDEX(FinancialInputs!$168:$200,MATCH($H102, FinancialInputs!$E$168:$E$200,0),MATCH(CO$3-$G102+1,FinancialInputs!$168:$168,0)),0)*$J102</f>
        <v>0</v>
      </c>
      <c r="CP102" s="173">
        <f>IFERROR(INDEX(FinancialInputs!$168:$200,MATCH($H102, FinancialInputs!$E$168:$E$200,0),MATCH(CP$3-$G102+1,FinancialInputs!$168:$168,0)),0)*$J102</f>
        <v>0</v>
      </c>
      <c r="CQ102" s="173">
        <f>IFERROR(INDEX(FinancialInputs!$168:$200,MATCH($H102, FinancialInputs!$E$168:$E$200,0),MATCH(CQ$3-$G102+1,FinancialInputs!$168:$168,0)),0)*$J102</f>
        <v>0</v>
      </c>
      <c r="CR102" s="173">
        <f>IFERROR(INDEX(FinancialInputs!$168:$200,MATCH($H102, FinancialInputs!$E$168:$E$200,0),MATCH(CR$3-$G102+1,FinancialInputs!$168:$168,0)),0)*$J102</f>
        <v>0</v>
      </c>
      <c r="CS102" s="173">
        <f>IFERROR(INDEX(FinancialInputs!$168:$200,MATCH($H102, FinancialInputs!$E$168:$E$200,0),MATCH(CS$3-$G102+1,FinancialInputs!$168:$168,0)),0)*$J102</f>
        <v>0</v>
      </c>
      <c r="CT102" s="173">
        <f>IFERROR(INDEX(FinancialInputs!$168:$200,MATCH($H102, FinancialInputs!$E$168:$E$200,0),MATCH(CT$3-$G102+1,FinancialInputs!$168:$168,0)),0)*$J102</f>
        <v>0</v>
      </c>
      <c r="CU102" s="173">
        <f>IFERROR(INDEX(FinancialInputs!$168:$200,MATCH($H102, FinancialInputs!$E$168:$E$200,0),MATCH(CU$3-$G102+1,FinancialInputs!$168:$168,0)),0)*$J102</f>
        <v>0</v>
      </c>
      <c r="CV102" s="173">
        <f>IFERROR(INDEX(FinancialInputs!$168:$200,MATCH($H102, FinancialInputs!$E$168:$E$200,0),MATCH(CV$3-$G102+1,FinancialInputs!$168:$168,0)),0)*$J102</f>
        <v>0</v>
      </c>
      <c r="CW102" s="135" t="b">
        <f t="shared" si="12"/>
        <v>1</v>
      </c>
      <c r="CX102" s="24"/>
      <c r="CY102" s="24"/>
      <c r="CZ102" s="24"/>
    </row>
    <row r="103" spans="2:104">
      <c r="B103" s="24"/>
      <c r="C103" s="24"/>
      <c r="D103" s="24"/>
      <c r="E103" s="1" t="s">
        <v>547</v>
      </c>
      <c r="F103" s="24"/>
      <c r="G103" s="99" t="e">
        <f t="shared" si="13"/>
        <v>#N/A</v>
      </c>
      <c r="H103" s="1" t="e">
        <f>IF((YEAR(Scenarios!$J$41)+1)&lt;G103,"","SLN"&amp;MIN(YEAR(Scenarios!$J$41)-G103+2,15))</f>
        <v>#NUM!</v>
      </c>
      <c r="I103" s="24"/>
      <c r="J103" s="416" cm="1">
        <f t="array" ref="J103">IFERROR(INDEX(Capitalisation!$192:$192,,MATCH(G103,Expenditure!$3:$3,0)),0)</f>
        <v>0</v>
      </c>
      <c r="K103" s="33"/>
      <c r="L103" s="173">
        <f>IFERROR(INDEX(FinancialInputs!$168:$200,MATCH($H103, FinancialInputs!$E$168:$E$200,0),MATCH(L$3-$G103+1,FinancialInputs!$168:$168,0)),0)*$J103</f>
        <v>0</v>
      </c>
      <c r="M103" s="173">
        <f>IFERROR(INDEX(FinancialInputs!$168:$200,MATCH($H103, FinancialInputs!$E$168:$E$200,0),MATCH(M$3-$G103+1,FinancialInputs!$168:$168,0)),0)*$J103</f>
        <v>0</v>
      </c>
      <c r="N103" s="173">
        <f>IFERROR(INDEX(FinancialInputs!$168:$200,MATCH($H103, FinancialInputs!$E$168:$E$200,0),MATCH(N$3-$G103+1,FinancialInputs!$168:$168,0)),0)*$J103</f>
        <v>0</v>
      </c>
      <c r="O103" s="173">
        <f>IFERROR(INDEX(FinancialInputs!$168:$200,MATCH($H103, FinancialInputs!$E$168:$E$200,0),MATCH(O$3-$G103+1,FinancialInputs!$168:$168,0)),0)*$J103</f>
        <v>0</v>
      </c>
      <c r="P103" s="173">
        <f>IFERROR(INDEX(FinancialInputs!$168:$200,MATCH($H103, FinancialInputs!$E$168:$E$200,0),MATCH(P$3-$G103+1,FinancialInputs!$168:$168,0)),0)*$J103</f>
        <v>0</v>
      </c>
      <c r="Q103" s="173">
        <f>IFERROR(INDEX(FinancialInputs!$168:$200,MATCH($H103, FinancialInputs!$E$168:$E$200,0),MATCH(Q$3-$G103+1,FinancialInputs!$168:$168,0)),0)*$J103</f>
        <v>0</v>
      </c>
      <c r="R103" s="173">
        <f>IFERROR(INDEX(FinancialInputs!$168:$200,MATCH($H103, FinancialInputs!$E$168:$E$200,0),MATCH(R$3-$G103+1,FinancialInputs!$168:$168,0)),0)*$J103</f>
        <v>0</v>
      </c>
      <c r="S103" s="173">
        <f>IFERROR(INDEX(FinancialInputs!$168:$200,MATCH($H103, FinancialInputs!$E$168:$E$200,0),MATCH(S$3-$G103+1,FinancialInputs!$168:$168,0)),0)*$J103</f>
        <v>0</v>
      </c>
      <c r="T103" s="173">
        <f>IFERROR(INDEX(FinancialInputs!$168:$200,MATCH($H103, FinancialInputs!$E$168:$E$200,0),MATCH(T$3-$G103+1,FinancialInputs!$168:$168,0)),0)*$J103</f>
        <v>0</v>
      </c>
      <c r="U103" s="173">
        <f>IFERROR(INDEX(FinancialInputs!$168:$200,MATCH($H103, FinancialInputs!$E$168:$E$200,0),MATCH(U$3-$G103+1,FinancialInputs!$168:$168,0)),0)*$J103</f>
        <v>0</v>
      </c>
      <c r="V103" s="173">
        <f>IFERROR(INDEX(FinancialInputs!$168:$200,MATCH($H103, FinancialInputs!$E$168:$E$200,0),MATCH(V$3-$G103+1,FinancialInputs!$168:$168,0)),0)*$J103</f>
        <v>0</v>
      </c>
      <c r="W103" s="173">
        <f>IFERROR(INDEX(FinancialInputs!$168:$200,MATCH($H103, FinancialInputs!$E$168:$E$200,0),MATCH(W$3-$G103+1,FinancialInputs!$168:$168,0)),0)*$J103</f>
        <v>0</v>
      </c>
      <c r="X103" s="173">
        <f>IFERROR(INDEX(FinancialInputs!$168:$200,MATCH($H103, FinancialInputs!$E$168:$E$200,0),MATCH(X$3-$G103+1,FinancialInputs!$168:$168,0)),0)*$J103</f>
        <v>0</v>
      </c>
      <c r="Y103" s="173">
        <f>IFERROR(INDEX(FinancialInputs!$168:$200,MATCH($H103, FinancialInputs!$E$168:$E$200,0),MATCH(Y$3-$G103+1,FinancialInputs!$168:$168,0)),0)*$J103</f>
        <v>0</v>
      </c>
      <c r="Z103" s="173">
        <f>IFERROR(INDEX(FinancialInputs!$168:$200,MATCH($H103, FinancialInputs!$E$168:$E$200,0),MATCH(Z$3-$G103+1,FinancialInputs!$168:$168,0)),0)*$J103</f>
        <v>0</v>
      </c>
      <c r="AA103" s="173">
        <f>IFERROR(INDEX(FinancialInputs!$168:$200,MATCH($H103, FinancialInputs!$E$168:$E$200,0),MATCH(AA$3-$G103+1,FinancialInputs!$168:$168,0)),0)*$J103</f>
        <v>0</v>
      </c>
      <c r="AB103" s="173">
        <f>IFERROR(INDEX(FinancialInputs!$168:$200,MATCH($H103, FinancialInputs!$E$168:$E$200,0),MATCH(AB$3-$G103+1,FinancialInputs!$168:$168,0)),0)*$J103</f>
        <v>0</v>
      </c>
      <c r="AC103" s="173">
        <f>IFERROR(INDEX(FinancialInputs!$168:$200,MATCH($H103, FinancialInputs!$E$168:$E$200,0),MATCH(AC$3-$G103+1,FinancialInputs!$168:$168,0)),0)*$J103</f>
        <v>0</v>
      </c>
      <c r="AD103" s="173">
        <f>IFERROR(INDEX(FinancialInputs!$168:$200,MATCH($H103, FinancialInputs!$E$168:$E$200,0),MATCH(AD$3-$G103+1,FinancialInputs!$168:$168,0)),0)*$J103</f>
        <v>0</v>
      </c>
      <c r="AE103" s="173">
        <f>IFERROR(INDEX(FinancialInputs!$168:$200,MATCH($H103, FinancialInputs!$E$168:$E$200,0),MATCH(AE$3-$G103+1,FinancialInputs!$168:$168,0)),0)*$J103</f>
        <v>0</v>
      </c>
      <c r="AF103" s="173">
        <f>IFERROR(INDEX(FinancialInputs!$168:$200,MATCH($H103, FinancialInputs!$E$168:$E$200,0),MATCH(AF$3-$G103+1,FinancialInputs!$168:$168,0)),0)*$J103</f>
        <v>0</v>
      </c>
      <c r="AG103" s="173">
        <f>IFERROR(INDEX(FinancialInputs!$168:$200,MATCH($H103, FinancialInputs!$E$168:$E$200,0),MATCH(AG$3-$G103+1,FinancialInputs!$168:$168,0)),0)*$J103</f>
        <v>0</v>
      </c>
      <c r="AH103" s="173">
        <f>IFERROR(INDEX(FinancialInputs!$168:$200,MATCH($H103, FinancialInputs!$E$168:$E$200,0),MATCH(AH$3-$G103+1,FinancialInputs!$168:$168,0)),0)*$J103</f>
        <v>0</v>
      </c>
      <c r="AI103" s="173">
        <f>IFERROR(INDEX(FinancialInputs!$168:$200,MATCH($H103, FinancialInputs!$E$168:$E$200,0),MATCH(AI$3-$G103+1,FinancialInputs!$168:$168,0)),0)*$J103</f>
        <v>0</v>
      </c>
      <c r="AJ103" s="173">
        <f>IFERROR(INDEX(FinancialInputs!$168:$200,MATCH($H103, FinancialInputs!$E$168:$E$200,0),MATCH(AJ$3-$G103+1,FinancialInputs!$168:$168,0)),0)*$J103</f>
        <v>0</v>
      </c>
      <c r="AK103" s="173">
        <f>IFERROR(INDEX(FinancialInputs!$168:$200,MATCH($H103, FinancialInputs!$E$168:$E$200,0),MATCH(AK$3-$G103+1,FinancialInputs!$168:$168,0)),0)*$J103</f>
        <v>0</v>
      </c>
      <c r="AL103" s="173">
        <f>IFERROR(INDEX(FinancialInputs!$168:$200,MATCH($H103, FinancialInputs!$E$168:$E$200,0),MATCH(AL$3-$G103+1,FinancialInputs!$168:$168,0)),0)*$J103</f>
        <v>0</v>
      </c>
      <c r="AM103" s="173">
        <f>IFERROR(INDEX(FinancialInputs!$168:$200,MATCH($H103, FinancialInputs!$E$168:$E$200,0),MATCH(AM$3-$G103+1,FinancialInputs!$168:$168,0)),0)*$J103</f>
        <v>0</v>
      </c>
      <c r="AN103" s="173">
        <f>IFERROR(INDEX(FinancialInputs!$168:$200,MATCH($H103, FinancialInputs!$E$168:$E$200,0),MATCH(AN$3-$G103+1,FinancialInputs!$168:$168,0)),0)*$J103</f>
        <v>0</v>
      </c>
      <c r="AO103" s="173">
        <f>IFERROR(INDEX(FinancialInputs!$168:$200,MATCH($H103, FinancialInputs!$E$168:$E$200,0),MATCH(AO$3-$G103+1,FinancialInputs!$168:$168,0)),0)*$J103</f>
        <v>0</v>
      </c>
      <c r="AP103" s="173">
        <f>IFERROR(INDEX(FinancialInputs!$168:$200,MATCH($H103, FinancialInputs!$E$168:$E$200,0),MATCH(AP$3-$G103+1,FinancialInputs!$168:$168,0)),0)*$J103</f>
        <v>0</v>
      </c>
      <c r="AQ103" s="173">
        <f>IFERROR(INDEX(FinancialInputs!$168:$200,MATCH($H103, FinancialInputs!$E$168:$E$200,0),MATCH(AQ$3-$G103+1,FinancialInputs!$168:$168,0)),0)*$J103</f>
        <v>0</v>
      </c>
      <c r="AR103" s="173">
        <f>IFERROR(INDEX(FinancialInputs!$168:$200,MATCH($H103, FinancialInputs!$E$168:$E$200,0),MATCH(AR$3-$G103+1,FinancialInputs!$168:$168,0)),0)*$J103</f>
        <v>0</v>
      </c>
      <c r="AS103" s="173">
        <f>IFERROR(INDEX(FinancialInputs!$168:$200,MATCH($H103, FinancialInputs!$E$168:$E$200,0),MATCH(AS$3-$G103+1,FinancialInputs!$168:$168,0)),0)*$J103</f>
        <v>0</v>
      </c>
      <c r="AT103" s="173">
        <f>IFERROR(INDEX(FinancialInputs!$168:$200,MATCH($H103, FinancialInputs!$E$168:$E$200,0),MATCH(AT$3-$G103+1,FinancialInputs!$168:$168,0)),0)*$J103</f>
        <v>0</v>
      </c>
      <c r="AU103" s="173">
        <f>IFERROR(INDEX(FinancialInputs!$168:$200,MATCH($H103, FinancialInputs!$E$168:$E$200,0),MATCH(AU$3-$G103+1,FinancialInputs!$168:$168,0)),0)*$J103</f>
        <v>0</v>
      </c>
      <c r="AV103" s="173">
        <f>IFERROR(INDEX(FinancialInputs!$168:$200,MATCH($H103, FinancialInputs!$E$168:$E$200,0),MATCH(AV$3-$G103+1,FinancialInputs!$168:$168,0)),0)*$J103</f>
        <v>0</v>
      </c>
      <c r="AW103" s="173">
        <f>IFERROR(INDEX(FinancialInputs!$168:$200,MATCH($H103, FinancialInputs!$E$168:$E$200,0),MATCH(AW$3-$G103+1,FinancialInputs!$168:$168,0)),0)*$J103</f>
        <v>0</v>
      </c>
      <c r="AX103" s="173">
        <f>IFERROR(INDEX(FinancialInputs!$168:$200,MATCH($H103, FinancialInputs!$E$168:$E$200,0),MATCH(AX$3-$G103+1,FinancialInputs!$168:$168,0)),0)*$J103</f>
        <v>0</v>
      </c>
      <c r="AY103" s="173">
        <f>IFERROR(INDEX(FinancialInputs!$168:$200,MATCH($H103, FinancialInputs!$E$168:$E$200,0),MATCH(AY$3-$G103+1,FinancialInputs!$168:$168,0)),0)*$J103</f>
        <v>0</v>
      </c>
      <c r="AZ103" s="173">
        <f>IFERROR(INDEX(FinancialInputs!$168:$200,MATCH($H103, FinancialInputs!$E$168:$E$200,0),MATCH(AZ$3-$G103+1,FinancialInputs!$168:$168,0)),0)*$J103</f>
        <v>0</v>
      </c>
      <c r="BA103" s="173">
        <f>IFERROR(INDEX(FinancialInputs!$168:$200,MATCH($H103, FinancialInputs!$E$168:$E$200,0),MATCH(BA$3-$G103+1,FinancialInputs!$168:$168,0)),0)*$J103</f>
        <v>0</v>
      </c>
      <c r="BB103" s="173">
        <f>IFERROR(INDEX(FinancialInputs!$168:$200,MATCH($H103, FinancialInputs!$E$168:$E$200,0),MATCH(BB$3-$G103+1,FinancialInputs!$168:$168,0)),0)*$J103</f>
        <v>0</v>
      </c>
      <c r="BC103" s="173">
        <f>IFERROR(INDEX(FinancialInputs!$168:$200,MATCH($H103, FinancialInputs!$E$168:$E$200,0),MATCH(BC$3-$G103+1,FinancialInputs!$168:$168,0)),0)*$J103</f>
        <v>0</v>
      </c>
      <c r="BD103" s="173">
        <f>IFERROR(INDEX(FinancialInputs!$168:$200,MATCH($H103, FinancialInputs!$E$168:$E$200,0),MATCH(BD$3-$G103+1,FinancialInputs!$168:$168,0)),0)*$J103</f>
        <v>0</v>
      </c>
      <c r="BE103" s="173">
        <f>IFERROR(INDEX(FinancialInputs!$168:$200,MATCH($H103, FinancialInputs!$E$168:$E$200,0),MATCH(BE$3-$G103+1,FinancialInputs!$168:$168,0)),0)*$J103</f>
        <v>0</v>
      </c>
      <c r="BF103" s="173">
        <f>IFERROR(INDEX(FinancialInputs!$168:$200,MATCH($H103, FinancialInputs!$E$168:$E$200,0),MATCH(BF$3-$G103+1,FinancialInputs!$168:$168,0)),0)*$J103</f>
        <v>0</v>
      </c>
      <c r="BG103" s="173">
        <f>IFERROR(INDEX(FinancialInputs!$168:$200,MATCH($H103, FinancialInputs!$E$168:$E$200,0),MATCH(BG$3-$G103+1,FinancialInputs!$168:$168,0)),0)*$J103</f>
        <v>0</v>
      </c>
      <c r="BH103" s="173">
        <f>IFERROR(INDEX(FinancialInputs!$168:$200,MATCH($H103, FinancialInputs!$E$168:$E$200,0),MATCH(BH$3-$G103+1,FinancialInputs!$168:$168,0)),0)*$J103</f>
        <v>0</v>
      </c>
      <c r="BI103" s="173">
        <f>IFERROR(INDEX(FinancialInputs!$168:$200,MATCH($H103, FinancialInputs!$E$168:$E$200,0),MATCH(BI$3-$G103+1,FinancialInputs!$168:$168,0)),0)*$J103</f>
        <v>0</v>
      </c>
      <c r="BJ103" s="173">
        <f>IFERROR(INDEX(FinancialInputs!$168:$200,MATCH($H103, FinancialInputs!$E$168:$E$200,0),MATCH(BJ$3-$G103+1,FinancialInputs!$168:$168,0)),0)*$J103</f>
        <v>0</v>
      </c>
      <c r="BK103" s="173">
        <f>IFERROR(INDEX(FinancialInputs!$168:$200,MATCH($H103, FinancialInputs!$E$168:$E$200,0),MATCH(BK$3-$G103+1,FinancialInputs!$168:$168,0)),0)*$J103</f>
        <v>0</v>
      </c>
      <c r="BL103" s="173">
        <f>IFERROR(INDEX(FinancialInputs!$168:$200,MATCH($H103, FinancialInputs!$E$168:$E$200,0),MATCH(BL$3-$G103+1,FinancialInputs!$168:$168,0)),0)*$J103</f>
        <v>0</v>
      </c>
      <c r="BM103" s="173">
        <f>IFERROR(INDEX(FinancialInputs!$168:$200,MATCH($H103, FinancialInputs!$E$168:$E$200,0),MATCH(BM$3-$G103+1,FinancialInputs!$168:$168,0)),0)*$J103</f>
        <v>0</v>
      </c>
      <c r="BN103" s="173">
        <f>IFERROR(INDEX(FinancialInputs!$168:$200,MATCH($H103, FinancialInputs!$E$168:$E$200,0),MATCH(BN$3-$G103+1,FinancialInputs!$168:$168,0)),0)*$J103</f>
        <v>0</v>
      </c>
      <c r="BO103" s="173">
        <f>IFERROR(INDEX(FinancialInputs!$168:$200,MATCH($H103, FinancialInputs!$E$168:$E$200,0),MATCH(BO$3-$G103+1,FinancialInputs!$168:$168,0)),0)*$J103</f>
        <v>0</v>
      </c>
      <c r="BP103" s="173">
        <f>IFERROR(INDEX(FinancialInputs!$168:$200,MATCH($H103, FinancialInputs!$E$168:$E$200,0),MATCH(BP$3-$G103+1,FinancialInputs!$168:$168,0)),0)*$J103</f>
        <v>0</v>
      </c>
      <c r="BQ103" s="173">
        <f>IFERROR(INDEX(FinancialInputs!$168:$200,MATCH($H103, FinancialInputs!$E$168:$E$200,0),MATCH(BQ$3-$G103+1,FinancialInputs!$168:$168,0)),0)*$J103</f>
        <v>0</v>
      </c>
      <c r="BR103" s="173">
        <f>IFERROR(INDEX(FinancialInputs!$168:$200,MATCH($H103, FinancialInputs!$E$168:$E$200,0),MATCH(BR$3-$G103+1,FinancialInputs!$168:$168,0)),0)*$J103</f>
        <v>0</v>
      </c>
      <c r="BS103" s="173">
        <f>IFERROR(INDEX(FinancialInputs!$168:$200,MATCH($H103, FinancialInputs!$E$168:$E$200,0),MATCH(BS$3-$G103+1,FinancialInputs!$168:$168,0)),0)*$J103</f>
        <v>0</v>
      </c>
      <c r="BT103" s="173">
        <f>IFERROR(INDEX(FinancialInputs!$168:$200,MATCH($H103, FinancialInputs!$E$168:$E$200,0),MATCH(BT$3-$G103+1,FinancialInputs!$168:$168,0)),0)*$J103</f>
        <v>0</v>
      </c>
      <c r="BU103" s="173">
        <f>IFERROR(INDEX(FinancialInputs!$168:$200,MATCH($H103, FinancialInputs!$E$168:$E$200,0),MATCH(BU$3-$G103+1,FinancialInputs!$168:$168,0)),0)*$J103</f>
        <v>0</v>
      </c>
      <c r="BV103" s="173">
        <f>IFERROR(INDEX(FinancialInputs!$168:$200,MATCH($H103, FinancialInputs!$E$168:$E$200,0),MATCH(BV$3-$G103+1,FinancialInputs!$168:$168,0)),0)*$J103</f>
        <v>0</v>
      </c>
      <c r="BW103" s="173">
        <f>IFERROR(INDEX(FinancialInputs!$168:$200,MATCH($H103, FinancialInputs!$E$168:$E$200,0),MATCH(BW$3-$G103+1,FinancialInputs!$168:$168,0)),0)*$J103</f>
        <v>0</v>
      </c>
      <c r="BX103" s="173">
        <f>IFERROR(INDEX(FinancialInputs!$168:$200,MATCH($H103, FinancialInputs!$E$168:$E$200,0),MATCH(BX$3-$G103+1,FinancialInputs!$168:$168,0)),0)*$J103</f>
        <v>0</v>
      </c>
      <c r="BY103" s="173">
        <f>IFERROR(INDEX(FinancialInputs!$168:$200,MATCH($H103, FinancialInputs!$E$168:$E$200,0),MATCH(BY$3-$G103+1,FinancialInputs!$168:$168,0)),0)*$J103</f>
        <v>0</v>
      </c>
      <c r="BZ103" s="173">
        <f>IFERROR(INDEX(FinancialInputs!$168:$200,MATCH($H103, FinancialInputs!$E$168:$E$200,0),MATCH(BZ$3-$G103+1,FinancialInputs!$168:$168,0)),0)*$J103</f>
        <v>0</v>
      </c>
      <c r="CA103" s="173">
        <f>IFERROR(INDEX(FinancialInputs!$168:$200,MATCH($H103, FinancialInputs!$E$168:$E$200,0),MATCH(CA$3-$G103+1,FinancialInputs!$168:$168,0)),0)*$J103</f>
        <v>0</v>
      </c>
      <c r="CB103" s="173">
        <f>IFERROR(INDEX(FinancialInputs!$168:$200,MATCH($H103, FinancialInputs!$E$168:$E$200,0),MATCH(CB$3-$G103+1,FinancialInputs!$168:$168,0)),0)*$J103</f>
        <v>0</v>
      </c>
      <c r="CC103" s="173">
        <f>IFERROR(INDEX(FinancialInputs!$168:$200,MATCH($H103, FinancialInputs!$E$168:$E$200,0),MATCH(CC$3-$G103+1,FinancialInputs!$168:$168,0)),0)*$J103</f>
        <v>0</v>
      </c>
      <c r="CD103" s="173">
        <f>IFERROR(INDEX(FinancialInputs!$168:$200,MATCH($H103, FinancialInputs!$E$168:$E$200,0),MATCH(CD$3-$G103+1,FinancialInputs!$168:$168,0)),0)*$J103</f>
        <v>0</v>
      </c>
      <c r="CE103" s="173">
        <f>IFERROR(INDEX(FinancialInputs!$168:$200,MATCH($H103, FinancialInputs!$E$168:$E$200,0),MATCH(CE$3-$G103+1,FinancialInputs!$168:$168,0)),0)*$J103</f>
        <v>0</v>
      </c>
      <c r="CF103" s="173">
        <f>IFERROR(INDEX(FinancialInputs!$168:$200,MATCH($H103, FinancialInputs!$E$168:$E$200,0),MATCH(CF$3-$G103+1,FinancialInputs!$168:$168,0)),0)*$J103</f>
        <v>0</v>
      </c>
      <c r="CG103" s="173">
        <f>IFERROR(INDEX(FinancialInputs!$168:$200,MATCH($H103, FinancialInputs!$E$168:$E$200,0),MATCH(CG$3-$G103+1,FinancialInputs!$168:$168,0)),0)*$J103</f>
        <v>0</v>
      </c>
      <c r="CH103" s="173">
        <f>IFERROR(INDEX(FinancialInputs!$168:$200,MATCH($H103, FinancialInputs!$E$168:$E$200,0),MATCH(CH$3-$G103+1,FinancialInputs!$168:$168,0)),0)*$J103</f>
        <v>0</v>
      </c>
      <c r="CI103" s="173">
        <f>IFERROR(INDEX(FinancialInputs!$168:$200,MATCH($H103, FinancialInputs!$E$168:$E$200,0),MATCH(CI$3-$G103+1,FinancialInputs!$168:$168,0)),0)*$J103</f>
        <v>0</v>
      </c>
      <c r="CJ103" s="173">
        <f>IFERROR(INDEX(FinancialInputs!$168:$200,MATCH($H103, FinancialInputs!$E$168:$E$200,0),MATCH(CJ$3-$G103+1,FinancialInputs!$168:$168,0)),0)*$J103</f>
        <v>0</v>
      </c>
      <c r="CK103" s="173">
        <f>IFERROR(INDEX(FinancialInputs!$168:$200,MATCH($H103, FinancialInputs!$E$168:$E$200,0),MATCH(CK$3-$G103+1,FinancialInputs!$168:$168,0)),0)*$J103</f>
        <v>0</v>
      </c>
      <c r="CL103" s="173">
        <f>IFERROR(INDEX(FinancialInputs!$168:$200,MATCH($H103, FinancialInputs!$E$168:$E$200,0),MATCH(CL$3-$G103+1,FinancialInputs!$168:$168,0)),0)*$J103</f>
        <v>0</v>
      </c>
      <c r="CM103" s="173">
        <f>IFERROR(INDEX(FinancialInputs!$168:$200,MATCH($H103, FinancialInputs!$E$168:$E$200,0),MATCH(CM$3-$G103+1,FinancialInputs!$168:$168,0)),0)*$J103</f>
        <v>0</v>
      </c>
      <c r="CN103" s="173">
        <f>IFERROR(INDEX(FinancialInputs!$168:$200,MATCH($H103, FinancialInputs!$E$168:$E$200,0),MATCH(CN$3-$G103+1,FinancialInputs!$168:$168,0)),0)*$J103</f>
        <v>0</v>
      </c>
      <c r="CO103" s="173">
        <f>IFERROR(INDEX(FinancialInputs!$168:$200,MATCH($H103, FinancialInputs!$E$168:$E$200,0),MATCH(CO$3-$G103+1,FinancialInputs!$168:$168,0)),0)*$J103</f>
        <v>0</v>
      </c>
      <c r="CP103" s="173">
        <f>IFERROR(INDEX(FinancialInputs!$168:$200,MATCH($H103, FinancialInputs!$E$168:$E$200,0),MATCH(CP$3-$G103+1,FinancialInputs!$168:$168,0)),0)*$J103</f>
        <v>0</v>
      </c>
      <c r="CQ103" s="173">
        <f>IFERROR(INDEX(FinancialInputs!$168:$200,MATCH($H103, FinancialInputs!$E$168:$E$200,0),MATCH(CQ$3-$G103+1,FinancialInputs!$168:$168,0)),0)*$J103</f>
        <v>0</v>
      </c>
      <c r="CR103" s="173">
        <f>IFERROR(INDEX(FinancialInputs!$168:$200,MATCH($H103, FinancialInputs!$E$168:$E$200,0),MATCH(CR$3-$G103+1,FinancialInputs!$168:$168,0)),0)*$J103</f>
        <v>0</v>
      </c>
      <c r="CS103" s="173">
        <f>IFERROR(INDEX(FinancialInputs!$168:$200,MATCH($H103, FinancialInputs!$E$168:$E$200,0),MATCH(CS$3-$G103+1,FinancialInputs!$168:$168,0)),0)*$J103</f>
        <v>0</v>
      </c>
      <c r="CT103" s="173">
        <f>IFERROR(INDEX(FinancialInputs!$168:$200,MATCH($H103, FinancialInputs!$E$168:$E$200,0),MATCH(CT$3-$G103+1,FinancialInputs!$168:$168,0)),0)*$J103</f>
        <v>0</v>
      </c>
      <c r="CU103" s="173">
        <f>IFERROR(INDEX(FinancialInputs!$168:$200,MATCH($H103, FinancialInputs!$E$168:$E$200,0),MATCH(CU$3-$G103+1,FinancialInputs!$168:$168,0)),0)*$J103</f>
        <v>0</v>
      </c>
      <c r="CV103" s="173">
        <f>IFERROR(INDEX(FinancialInputs!$168:$200,MATCH($H103, FinancialInputs!$E$168:$E$200,0),MATCH(CV$3-$G103+1,FinancialInputs!$168:$168,0)),0)*$J103</f>
        <v>0</v>
      </c>
      <c r="CW103" s="135" t="b">
        <f t="shared" si="12"/>
        <v>1</v>
      </c>
      <c r="CX103" s="24"/>
      <c r="CY103" s="24"/>
      <c r="CZ103" s="24"/>
    </row>
    <row r="104" spans="2:104">
      <c r="B104" s="24"/>
      <c r="C104" s="24"/>
      <c r="D104" s="24"/>
      <c r="E104" s="1" t="s">
        <v>547</v>
      </c>
      <c r="F104" s="24"/>
      <c r="G104" s="99" t="e">
        <f t="shared" si="13"/>
        <v>#N/A</v>
      </c>
      <c r="H104" s="1" t="e">
        <f>IF((YEAR(Scenarios!$J$41)+1)&lt;G104,"","SLN"&amp;MIN(YEAR(Scenarios!$J$41)-G104+2,15))</f>
        <v>#NUM!</v>
      </c>
      <c r="I104" s="24"/>
      <c r="J104" s="416" cm="1">
        <f t="array" ref="J104">IFERROR(INDEX(Capitalisation!$192:$192,,MATCH(G104,Expenditure!$3:$3,0)),0)</f>
        <v>0</v>
      </c>
      <c r="K104" s="33"/>
      <c r="L104" s="173">
        <f>IFERROR(INDEX(FinancialInputs!$168:$200,MATCH($H104, FinancialInputs!$E$168:$E$200,0),MATCH(L$3-$G104+1,FinancialInputs!$168:$168,0)),0)*$J104</f>
        <v>0</v>
      </c>
      <c r="M104" s="173">
        <f>IFERROR(INDEX(FinancialInputs!$168:$200,MATCH($H104, FinancialInputs!$E$168:$E$200,0),MATCH(M$3-$G104+1,FinancialInputs!$168:$168,0)),0)*$J104</f>
        <v>0</v>
      </c>
      <c r="N104" s="173">
        <f>IFERROR(INDEX(FinancialInputs!$168:$200,MATCH($H104, FinancialInputs!$E$168:$E$200,0),MATCH(N$3-$G104+1,FinancialInputs!$168:$168,0)),0)*$J104</f>
        <v>0</v>
      </c>
      <c r="O104" s="173">
        <f>IFERROR(INDEX(FinancialInputs!$168:$200,MATCH($H104, FinancialInputs!$E$168:$E$200,0),MATCH(O$3-$G104+1,FinancialInputs!$168:$168,0)),0)*$J104</f>
        <v>0</v>
      </c>
      <c r="P104" s="173">
        <f>IFERROR(INDEX(FinancialInputs!$168:$200,MATCH($H104, FinancialInputs!$E$168:$E$200,0),MATCH(P$3-$G104+1,FinancialInputs!$168:$168,0)),0)*$J104</f>
        <v>0</v>
      </c>
      <c r="Q104" s="173">
        <f>IFERROR(INDEX(FinancialInputs!$168:$200,MATCH($H104, FinancialInputs!$E$168:$E$200,0),MATCH(Q$3-$G104+1,FinancialInputs!$168:$168,0)),0)*$J104</f>
        <v>0</v>
      </c>
      <c r="R104" s="173">
        <f>IFERROR(INDEX(FinancialInputs!$168:$200,MATCH($H104, FinancialInputs!$E$168:$E$200,0),MATCH(R$3-$G104+1,FinancialInputs!$168:$168,0)),0)*$J104</f>
        <v>0</v>
      </c>
      <c r="S104" s="173">
        <f>IFERROR(INDEX(FinancialInputs!$168:$200,MATCH($H104, FinancialInputs!$E$168:$E$200,0),MATCH(S$3-$G104+1,FinancialInputs!$168:$168,0)),0)*$J104</f>
        <v>0</v>
      </c>
      <c r="T104" s="173">
        <f>IFERROR(INDEX(FinancialInputs!$168:$200,MATCH($H104, FinancialInputs!$E$168:$E$200,0),MATCH(T$3-$G104+1,FinancialInputs!$168:$168,0)),0)*$J104</f>
        <v>0</v>
      </c>
      <c r="U104" s="173">
        <f>IFERROR(INDEX(FinancialInputs!$168:$200,MATCH($H104, FinancialInputs!$E$168:$E$200,0),MATCH(U$3-$G104+1,FinancialInputs!$168:$168,0)),0)*$J104</f>
        <v>0</v>
      </c>
      <c r="V104" s="173">
        <f>IFERROR(INDEX(FinancialInputs!$168:$200,MATCH($H104, FinancialInputs!$E$168:$E$200,0),MATCH(V$3-$G104+1,FinancialInputs!$168:$168,0)),0)*$J104</f>
        <v>0</v>
      </c>
      <c r="W104" s="173">
        <f>IFERROR(INDEX(FinancialInputs!$168:$200,MATCH($H104, FinancialInputs!$E$168:$E$200,0),MATCH(W$3-$G104+1,FinancialInputs!$168:$168,0)),0)*$J104</f>
        <v>0</v>
      </c>
      <c r="X104" s="173">
        <f>IFERROR(INDEX(FinancialInputs!$168:$200,MATCH($H104, FinancialInputs!$E$168:$E$200,0),MATCH(X$3-$G104+1,FinancialInputs!$168:$168,0)),0)*$J104</f>
        <v>0</v>
      </c>
      <c r="Y104" s="173">
        <f>IFERROR(INDEX(FinancialInputs!$168:$200,MATCH($H104, FinancialInputs!$E$168:$E$200,0),MATCH(Y$3-$G104+1,FinancialInputs!$168:$168,0)),0)*$J104</f>
        <v>0</v>
      </c>
      <c r="Z104" s="173">
        <f>IFERROR(INDEX(FinancialInputs!$168:$200,MATCH($H104, FinancialInputs!$E$168:$E$200,0),MATCH(Z$3-$G104+1,FinancialInputs!$168:$168,0)),0)*$J104</f>
        <v>0</v>
      </c>
      <c r="AA104" s="173">
        <f>IFERROR(INDEX(FinancialInputs!$168:$200,MATCH($H104, FinancialInputs!$E$168:$E$200,0),MATCH(AA$3-$G104+1,FinancialInputs!$168:$168,0)),0)*$J104</f>
        <v>0</v>
      </c>
      <c r="AB104" s="173">
        <f>IFERROR(INDEX(FinancialInputs!$168:$200,MATCH($H104, FinancialInputs!$E$168:$E$200,0),MATCH(AB$3-$G104+1,FinancialInputs!$168:$168,0)),0)*$J104</f>
        <v>0</v>
      </c>
      <c r="AC104" s="173">
        <f>IFERROR(INDEX(FinancialInputs!$168:$200,MATCH($H104, FinancialInputs!$E$168:$E$200,0),MATCH(AC$3-$G104+1,FinancialInputs!$168:$168,0)),0)*$J104</f>
        <v>0</v>
      </c>
      <c r="AD104" s="173">
        <f>IFERROR(INDEX(FinancialInputs!$168:$200,MATCH($H104, FinancialInputs!$E$168:$E$200,0),MATCH(AD$3-$G104+1,FinancialInputs!$168:$168,0)),0)*$J104</f>
        <v>0</v>
      </c>
      <c r="AE104" s="173">
        <f>IFERROR(INDEX(FinancialInputs!$168:$200,MATCH($H104, FinancialInputs!$E$168:$E$200,0),MATCH(AE$3-$G104+1,FinancialInputs!$168:$168,0)),0)*$J104</f>
        <v>0</v>
      </c>
      <c r="AF104" s="173">
        <f>IFERROR(INDEX(FinancialInputs!$168:$200,MATCH($H104, FinancialInputs!$E$168:$E$200,0),MATCH(AF$3-$G104+1,FinancialInputs!$168:$168,0)),0)*$J104</f>
        <v>0</v>
      </c>
      <c r="AG104" s="173">
        <f>IFERROR(INDEX(FinancialInputs!$168:$200,MATCH($H104, FinancialInputs!$E$168:$E$200,0),MATCH(AG$3-$G104+1,FinancialInputs!$168:$168,0)),0)*$J104</f>
        <v>0</v>
      </c>
      <c r="AH104" s="173">
        <f>IFERROR(INDEX(FinancialInputs!$168:$200,MATCH($H104, FinancialInputs!$E$168:$E$200,0),MATCH(AH$3-$G104+1,FinancialInputs!$168:$168,0)),0)*$J104</f>
        <v>0</v>
      </c>
      <c r="AI104" s="173">
        <f>IFERROR(INDEX(FinancialInputs!$168:$200,MATCH($H104, FinancialInputs!$E$168:$E$200,0),MATCH(AI$3-$G104+1,FinancialInputs!$168:$168,0)),0)*$J104</f>
        <v>0</v>
      </c>
      <c r="AJ104" s="173">
        <f>IFERROR(INDEX(FinancialInputs!$168:$200,MATCH($H104, FinancialInputs!$E$168:$E$200,0),MATCH(AJ$3-$G104+1,FinancialInputs!$168:$168,0)),0)*$J104</f>
        <v>0</v>
      </c>
      <c r="AK104" s="173">
        <f>IFERROR(INDEX(FinancialInputs!$168:$200,MATCH($H104, FinancialInputs!$E$168:$E$200,0),MATCH(AK$3-$G104+1,FinancialInputs!$168:$168,0)),0)*$J104</f>
        <v>0</v>
      </c>
      <c r="AL104" s="173">
        <f>IFERROR(INDEX(FinancialInputs!$168:$200,MATCH($H104, FinancialInputs!$E$168:$E$200,0),MATCH(AL$3-$G104+1,FinancialInputs!$168:$168,0)),0)*$J104</f>
        <v>0</v>
      </c>
      <c r="AM104" s="173">
        <f>IFERROR(INDEX(FinancialInputs!$168:$200,MATCH($H104, FinancialInputs!$E$168:$E$200,0),MATCH(AM$3-$G104+1,FinancialInputs!$168:$168,0)),0)*$J104</f>
        <v>0</v>
      </c>
      <c r="AN104" s="173">
        <f>IFERROR(INDEX(FinancialInputs!$168:$200,MATCH($H104, FinancialInputs!$E$168:$E$200,0),MATCH(AN$3-$G104+1,FinancialInputs!$168:$168,0)),0)*$J104</f>
        <v>0</v>
      </c>
      <c r="AO104" s="173">
        <f>IFERROR(INDEX(FinancialInputs!$168:$200,MATCH($H104, FinancialInputs!$E$168:$E$200,0),MATCH(AO$3-$G104+1,FinancialInputs!$168:$168,0)),0)*$J104</f>
        <v>0</v>
      </c>
      <c r="AP104" s="173">
        <f>IFERROR(INDEX(FinancialInputs!$168:$200,MATCH($H104, FinancialInputs!$E$168:$E$200,0),MATCH(AP$3-$G104+1,FinancialInputs!$168:$168,0)),0)*$J104</f>
        <v>0</v>
      </c>
      <c r="AQ104" s="173">
        <f>IFERROR(INDEX(FinancialInputs!$168:$200,MATCH($H104, FinancialInputs!$E$168:$E$200,0),MATCH(AQ$3-$G104+1,FinancialInputs!$168:$168,0)),0)*$J104</f>
        <v>0</v>
      </c>
      <c r="AR104" s="173">
        <f>IFERROR(INDEX(FinancialInputs!$168:$200,MATCH($H104, FinancialInputs!$E$168:$E$200,0),MATCH(AR$3-$G104+1,FinancialInputs!$168:$168,0)),0)*$J104</f>
        <v>0</v>
      </c>
      <c r="AS104" s="173">
        <f>IFERROR(INDEX(FinancialInputs!$168:$200,MATCH($H104, FinancialInputs!$E$168:$E$200,0),MATCH(AS$3-$G104+1,FinancialInputs!$168:$168,0)),0)*$J104</f>
        <v>0</v>
      </c>
      <c r="AT104" s="173">
        <f>IFERROR(INDEX(FinancialInputs!$168:$200,MATCH($H104, FinancialInputs!$E$168:$E$200,0),MATCH(AT$3-$G104+1,FinancialInputs!$168:$168,0)),0)*$J104</f>
        <v>0</v>
      </c>
      <c r="AU104" s="173">
        <f>IFERROR(INDEX(FinancialInputs!$168:$200,MATCH($H104, FinancialInputs!$E$168:$E$200,0),MATCH(AU$3-$G104+1,FinancialInputs!$168:$168,0)),0)*$J104</f>
        <v>0</v>
      </c>
      <c r="AV104" s="173">
        <f>IFERROR(INDEX(FinancialInputs!$168:$200,MATCH($H104, FinancialInputs!$E$168:$E$200,0),MATCH(AV$3-$G104+1,FinancialInputs!$168:$168,0)),0)*$J104</f>
        <v>0</v>
      </c>
      <c r="AW104" s="173">
        <f>IFERROR(INDEX(FinancialInputs!$168:$200,MATCH($H104, FinancialInputs!$E$168:$E$200,0),MATCH(AW$3-$G104+1,FinancialInputs!$168:$168,0)),0)*$J104</f>
        <v>0</v>
      </c>
      <c r="AX104" s="173">
        <f>IFERROR(INDEX(FinancialInputs!$168:$200,MATCH($H104, FinancialInputs!$E$168:$E$200,0),MATCH(AX$3-$G104+1,FinancialInputs!$168:$168,0)),0)*$J104</f>
        <v>0</v>
      </c>
      <c r="AY104" s="173">
        <f>IFERROR(INDEX(FinancialInputs!$168:$200,MATCH($H104, FinancialInputs!$E$168:$E$200,0),MATCH(AY$3-$G104+1,FinancialInputs!$168:$168,0)),0)*$J104</f>
        <v>0</v>
      </c>
      <c r="AZ104" s="173">
        <f>IFERROR(INDEX(FinancialInputs!$168:$200,MATCH($H104, FinancialInputs!$E$168:$E$200,0),MATCH(AZ$3-$G104+1,FinancialInputs!$168:$168,0)),0)*$J104</f>
        <v>0</v>
      </c>
      <c r="BA104" s="173">
        <f>IFERROR(INDEX(FinancialInputs!$168:$200,MATCH($H104, FinancialInputs!$E$168:$E$200,0),MATCH(BA$3-$G104+1,FinancialInputs!$168:$168,0)),0)*$J104</f>
        <v>0</v>
      </c>
      <c r="BB104" s="173">
        <f>IFERROR(INDEX(FinancialInputs!$168:$200,MATCH($H104, FinancialInputs!$E$168:$E$200,0),MATCH(BB$3-$G104+1,FinancialInputs!$168:$168,0)),0)*$J104</f>
        <v>0</v>
      </c>
      <c r="BC104" s="173">
        <f>IFERROR(INDEX(FinancialInputs!$168:$200,MATCH($H104, FinancialInputs!$E$168:$E$200,0),MATCH(BC$3-$G104+1,FinancialInputs!$168:$168,0)),0)*$J104</f>
        <v>0</v>
      </c>
      <c r="BD104" s="173">
        <f>IFERROR(INDEX(FinancialInputs!$168:$200,MATCH($H104, FinancialInputs!$E$168:$E$200,0),MATCH(BD$3-$G104+1,FinancialInputs!$168:$168,0)),0)*$J104</f>
        <v>0</v>
      </c>
      <c r="BE104" s="173">
        <f>IFERROR(INDEX(FinancialInputs!$168:$200,MATCH($H104, FinancialInputs!$E$168:$E$200,0),MATCH(BE$3-$G104+1,FinancialInputs!$168:$168,0)),0)*$J104</f>
        <v>0</v>
      </c>
      <c r="BF104" s="173">
        <f>IFERROR(INDEX(FinancialInputs!$168:$200,MATCH($H104, FinancialInputs!$E$168:$E$200,0),MATCH(BF$3-$G104+1,FinancialInputs!$168:$168,0)),0)*$J104</f>
        <v>0</v>
      </c>
      <c r="BG104" s="173">
        <f>IFERROR(INDEX(FinancialInputs!$168:$200,MATCH($H104, FinancialInputs!$E$168:$E$200,0),MATCH(BG$3-$G104+1,FinancialInputs!$168:$168,0)),0)*$J104</f>
        <v>0</v>
      </c>
      <c r="BH104" s="173">
        <f>IFERROR(INDEX(FinancialInputs!$168:$200,MATCH($H104, FinancialInputs!$E$168:$E$200,0),MATCH(BH$3-$G104+1,FinancialInputs!$168:$168,0)),0)*$J104</f>
        <v>0</v>
      </c>
      <c r="BI104" s="173">
        <f>IFERROR(INDEX(FinancialInputs!$168:$200,MATCH($H104, FinancialInputs!$E$168:$E$200,0),MATCH(BI$3-$G104+1,FinancialInputs!$168:$168,0)),0)*$J104</f>
        <v>0</v>
      </c>
      <c r="BJ104" s="173">
        <f>IFERROR(INDEX(FinancialInputs!$168:$200,MATCH($H104, FinancialInputs!$E$168:$E$200,0),MATCH(BJ$3-$G104+1,FinancialInputs!$168:$168,0)),0)*$J104</f>
        <v>0</v>
      </c>
      <c r="BK104" s="173">
        <f>IFERROR(INDEX(FinancialInputs!$168:$200,MATCH($H104, FinancialInputs!$E$168:$E$200,0),MATCH(BK$3-$G104+1,FinancialInputs!$168:$168,0)),0)*$J104</f>
        <v>0</v>
      </c>
      <c r="BL104" s="173">
        <f>IFERROR(INDEX(FinancialInputs!$168:$200,MATCH($H104, FinancialInputs!$E$168:$E$200,0),MATCH(BL$3-$G104+1,FinancialInputs!$168:$168,0)),0)*$J104</f>
        <v>0</v>
      </c>
      <c r="BM104" s="173">
        <f>IFERROR(INDEX(FinancialInputs!$168:$200,MATCH($H104, FinancialInputs!$E$168:$E$200,0),MATCH(BM$3-$G104+1,FinancialInputs!$168:$168,0)),0)*$J104</f>
        <v>0</v>
      </c>
      <c r="BN104" s="173">
        <f>IFERROR(INDEX(FinancialInputs!$168:$200,MATCH($H104, FinancialInputs!$E$168:$E$200,0),MATCH(BN$3-$G104+1,FinancialInputs!$168:$168,0)),0)*$J104</f>
        <v>0</v>
      </c>
      <c r="BO104" s="173">
        <f>IFERROR(INDEX(FinancialInputs!$168:$200,MATCH($H104, FinancialInputs!$E$168:$E$200,0),MATCH(BO$3-$G104+1,FinancialInputs!$168:$168,0)),0)*$J104</f>
        <v>0</v>
      </c>
      <c r="BP104" s="173">
        <f>IFERROR(INDEX(FinancialInputs!$168:$200,MATCH($H104, FinancialInputs!$E$168:$E$200,0),MATCH(BP$3-$G104+1,FinancialInputs!$168:$168,0)),0)*$J104</f>
        <v>0</v>
      </c>
      <c r="BQ104" s="173">
        <f>IFERROR(INDEX(FinancialInputs!$168:$200,MATCH($H104, FinancialInputs!$E$168:$E$200,0),MATCH(BQ$3-$G104+1,FinancialInputs!$168:$168,0)),0)*$J104</f>
        <v>0</v>
      </c>
      <c r="BR104" s="173">
        <f>IFERROR(INDEX(FinancialInputs!$168:$200,MATCH($H104, FinancialInputs!$E$168:$E$200,0),MATCH(BR$3-$G104+1,FinancialInputs!$168:$168,0)),0)*$J104</f>
        <v>0</v>
      </c>
      <c r="BS104" s="173">
        <f>IFERROR(INDEX(FinancialInputs!$168:$200,MATCH($H104, FinancialInputs!$E$168:$E$200,0),MATCH(BS$3-$G104+1,FinancialInputs!$168:$168,0)),0)*$J104</f>
        <v>0</v>
      </c>
      <c r="BT104" s="173">
        <f>IFERROR(INDEX(FinancialInputs!$168:$200,MATCH($H104, FinancialInputs!$E$168:$E$200,0),MATCH(BT$3-$G104+1,FinancialInputs!$168:$168,0)),0)*$J104</f>
        <v>0</v>
      </c>
      <c r="BU104" s="173">
        <f>IFERROR(INDEX(FinancialInputs!$168:$200,MATCH($H104, FinancialInputs!$E$168:$E$200,0),MATCH(BU$3-$G104+1,FinancialInputs!$168:$168,0)),0)*$J104</f>
        <v>0</v>
      </c>
      <c r="BV104" s="173">
        <f>IFERROR(INDEX(FinancialInputs!$168:$200,MATCH($H104, FinancialInputs!$E$168:$E$200,0),MATCH(BV$3-$G104+1,FinancialInputs!$168:$168,0)),0)*$J104</f>
        <v>0</v>
      </c>
      <c r="BW104" s="173">
        <f>IFERROR(INDEX(FinancialInputs!$168:$200,MATCH($H104, FinancialInputs!$E$168:$E$200,0),MATCH(BW$3-$G104+1,FinancialInputs!$168:$168,0)),0)*$J104</f>
        <v>0</v>
      </c>
      <c r="BX104" s="173">
        <f>IFERROR(INDEX(FinancialInputs!$168:$200,MATCH($H104, FinancialInputs!$E$168:$E$200,0),MATCH(BX$3-$G104+1,FinancialInputs!$168:$168,0)),0)*$J104</f>
        <v>0</v>
      </c>
      <c r="BY104" s="173">
        <f>IFERROR(INDEX(FinancialInputs!$168:$200,MATCH($H104, FinancialInputs!$E$168:$E$200,0),MATCH(BY$3-$G104+1,FinancialInputs!$168:$168,0)),0)*$J104</f>
        <v>0</v>
      </c>
      <c r="BZ104" s="173">
        <f>IFERROR(INDEX(FinancialInputs!$168:$200,MATCH($H104, FinancialInputs!$E$168:$E$200,0),MATCH(BZ$3-$G104+1,FinancialInputs!$168:$168,0)),0)*$J104</f>
        <v>0</v>
      </c>
      <c r="CA104" s="173">
        <f>IFERROR(INDEX(FinancialInputs!$168:$200,MATCH($H104, FinancialInputs!$E$168:$E$200,0),MATCH(CA$3-$G104+1,FinancialInputs!$168:$168,0)),0)*$J104</f>
        <v>0</v>
      </c>
      <c r="CB104" s="173">
        <f>IFERROR(INDEX(FinancialInputs!$168:$200,MATCH($H104, FinancialInputs!$E$168:$E$200,0),MATCH(CB$3-$G104+1,FinancialInputs!$168:$168,0)),0)*$J104</f>
        <v>0</v>
      </c>
      <c r="CC104" s="173">
        <f>IFERROR(INDEX(FinancialInputs!$168:$200,MATCH($H104, FinancialInputs!$E$168:$E$200,0),MATCH(CC$3-$G104+1,FinancialInputs!$168:$168,0)),0)*$J104</f>
        <v>0</v>
      </c>
      <c r="CD104" s="173">
        <f>IFERROR(INDEX(FinancialInputs!$168:$200,MATCH($H104, FinancialInputs!$E$168:$E$200,0),MATCH(CD$3-$G104+1,FinancialInputs!$168:$168,0)),0)*$J104</f>
        <v>0</v>
      </c>
      <c r="CE104" s="173">
        <f>IFERROR(INDEX(FinancialInputs!$168:$200,MATCH($H104, FinancialInputs!$E$168:$E$200,0),MATCH(CE$3-$G104+1,FinancialInputs!$168:$168,0)),0)*$J104</f>
        <v>0</v>
      </c>
      <c r="CF104" s="173">
        <f>IFERROR(INDEX(FinancialInputs!$168:$200,MATCH($H104, FinancialInputs!$E$168:$E$200,0),MATCH(CF$3-$G104+1,FinancialInputs!$168:$168,0)),0)*$J104</f>
        <v>0</v>
      </c>
      <c r="CG104" s="173">
        <f>IFERROR(INDEX(FinancialInputs!$168:$200,MATCH($H104, FinancialInputs!$E$168:$E$200,0),MATCH(CG$3-$G104+1,FinancialInputs!$168:$168,0)),0)*$J104</f>
        <v>0</v>
      </c>
      <c r="CH104" s="173">
        <f>IFERROR(INDEX(FinancialInputs!$168:$200,MATCH($H104, FinancialInputs!$E$168:$E$200,0),MATCH(CH$3-$G104+1,FinancialInputs!$168:$168,0)),0)*$J104</f>
        <v>0</v>
      </c>
      <c r="CI104" s="173">
        <f>IFERROR(INDEX(FinancialInputs!$168:$200,MATCH($H104, FinancialInputs!$E$168:$E$200,0),MATCH(CI$3-$G104+1,FinancialInputs!$168:$168,0)),0)*$J104</f>
        <v>0</v>
      </c>
      <c r="CJ104" s="173">
        <f>IFERROR(INDEX(FinancialInputs!$168:$200,MATCH($H104, FinancialInputs!$E$168:$E$200,0),MATCH(CJ$3-$G104+1,FinancialInputs!$168:$168,0)),0)*$J104</f>
        <v>0</v>
      </c>
      <c r="CK104" s="173">
        <f>IFERROR(INDEX(FinancialInputs!$168:$200,MATCH($H104, FinancialInputs!$E$168:$E$200,0),MATCH(CK$3-$G104+1,FinancialInputs!$168:$168,0)),0)*$J104</f>
        <v>0</v>
      </c>
      <c r="CL104" s="173">
        <f>IFERROR(INDEX(FinancialInputs!$168:$200,MATCH($H104, FinancialInputs!$E$168:$E$200,0),MATCH(CL$3-$G104+1,FinancialInputs!$168:$168,0)),0)*$J104</f>
        <v>0</v>
      </c>
      <c r="CM104" s="173">
        <f>IFERROR(INDEX(FinancialInputs!$168:$200,MATCH($H104, FinancialInputs!$E$168:$E$200,0),MATCH(CM$3-$G104+1,FinancialInputs!$168:$168,0)),0)*$J104</f>
        <v>0</v>
      </c>
      <c r="CN104" s="173">
        <f>IFERROR(INDEX(FinancialInputs!$168:$200,MATCH($H104, FinancialInputs!$E$168:$E$200,0),MATCH(CN$3-$G104+1,FinancialInputs!$168:$168,0)),0)*$J104</f>
        <v>0</v>
      </c>
      <c r="CO104" s="173">
        <f>IFERROR(INDEX(FinancialInputs!$168:$200,MATCH($H104, FinancialInputs!$E$168:$E$200,0),MATCH(CO$3-$G104+1,FinancialInputs!$168:$168,0)),0)*$J104</f>
        <v>0</v>
      </c>
      <c r="CP104" s="173">
        <f>IFERROR(INDEX(FinancialInputs!$168:$200,MATCH($H104, FinancialInputs!$E$168:$E$200,0),MATCH(CP$3-$G104+1,FinancialInputs!$168:$168,0)),0)*$J104</f>
        <v>0</v>
      </c>
      <c r="CQ104" s="173">
        <f>IFERROR(INDEX(FinancialInputs!$168:$200,MATCH($H104, FinancialInputs!$E$168:$E$200,0),MATCH(CQ$3-$G104+1,FinancialInputs!$168:$168,0)),0)*$J104</f>
        <v>0</v>
      </c>
      <c r="CR104" s="173">
        <f>IFERROR(INDEX(FinancialInputs!$168:$200,MATCH($H104, FinancialInputs!$E$168:$E$200,0),MATCH(CR$3-$G104+1,FinancialInputs!$168:$168,0)),0)*$J104</f>
        <v>0</v>
      </c>
      <c r="CS104" s="173">
        <f>IFERROR(INDEX(FinancialInputs!$168:$200,MATCH($H104, FinancialInputs!$E$168:$E$200,0),MATCH(CS$3-$G104+1,FinancialInputs!$168:$168,0)),0)*$J104</f>
        <v>0</v>
      </c>
      <c r="CT104" s="173">
        <f>IFERROR(INDEX(FinancialInputs!$168:$200,MATCH($H104, FinancialInputs!$E$168:$E$200,0),MATCH(CT$3-$G104+1,FinancialInputs!$168:$168,0)),0)*$J104</f>
        <v>0</v>
      </c>
      <c r="CU104" s="173">
        <f>IFERROR(INDEX(FinancialInputs!$168:$200,MATCH($H104, FinancialInputs!$E$168:$E$200,0),MATCH(CU$3-$G104+1,FinancialInputs!$168:$168,0)),0)*$J104</f>
        <v>0</v>
      </c>
      <c r="CV104" s="173">
        <f>IFERROR(INDEX(FinancialInputs!$168:$200,MATCH($H104, FinancialInputs!$E$168:$E$200,0),MATCH(CV$3-$G104+1,FinancialInputs!$168:$168,0)),0)*$J104</f>
        <v>0</v>
      </c>
      <c r="CW104" s="135" t="b">
        <f t="shared" si="12"/>
        <v>1</v>
      </c>
      <c r="CX104" s="24"/>
      <c r="CY104" s="24"/>
      <c r="CZ104" s="24"/>
    </row>
    <row r="105" spans="2:104">
      <c r="B105" s="24"/>
      <c r="C105" s="24"/>
      <c r="D105" s="24"/>
      <c r="E105" s="1" t="s">
        <v>547</v>
      </c>
      <c r="F105" s="24"/>
      <c r="G105" s="99" t="e">
        <f t="shared" si="13"/>
        <v>#N/A</v>
      </c>
      <c r="H105" s="1" t="e">
        <f>IF((YEAR(Scenarios!$J$41)+1)&lt;G105,"","SLN"&amp;MIN(YEAR(Scenarios!$J$41)-G105+2,15))</f>
        <v>#NUM!</v>
      </c>
      <c r="I105" s="24"/>
      <c r="J105" s="416" cm="1">
        <f t="array" ref="J105">IFERROR(INDEX(Capitalisation!$192:$192,,MATCH(G105,Expenditure!$3:$3,0)),0)</f>
        <v>0</v>
      </c>
      <c r="K105" s="33"/>
      <c r="L105" s="173">
        <f>IFERROR(INDEX(FinancialInputs!$168:$200,MATCH($H105, FinancialInputs!$E$168:$E$200,0),MATCH(L$3-$G105+1,FinancialInputs!$168:$168,0)),0)*$J105</f>
        <v>0</v>
      </c>
      <c r="M105" s="173">
        <f>IFERROR(INDEX(FinancialInputs!$168:$200,MATCH($H105, FinancialInputs!$E$168:$E$200,0),MATCH(M$3-$G105+1,FinancialInputs!$168:$168,0)),0)*$J105</f>
        <v>0</v>
      </c>
      <c r="N105" s="173">
        <f>IFERROR(INDEX(FinancialInputs!$168:$200,MATCH($H105, FinancialInputs!$E$168:$E$200,0),MATCH(N$3-$G105+1,FinancialInputs!$168:$168,0)),0)*$J105</f>
        <v>0</v>
      </c>
      <c r="O105" s="173">
        <f>IFERROR(INDEX(FinancialInputs!$168:$200,MATCH($H105, FinancialInputs!$E$168:$E$200,0),MATCH(O$3-$G105+1,FinancialInputs!$168:$168,0)),0)*$J105</f>
        <v>0</v>
      </c>
      <c r="P105" s="173">
        <f>IFERROR(INDEX(FinancialInputs!$168:$200,MATCH($H105, FinancialInputs!$E$168:$E$200,0),MATCH(P$3-$G105+1,FinancialInputs!$168:$168,0)),0)*$J105</f>
        <v>0</v>
      </c>
      <c r="Q105" s="173">
        <f>IFERROR(INDEX(FinancialInputs!$168:$200,MATCH($H105, FinancialInputs!$E$168:$E$200,0),MATCH(Q$3-$G105+1,FinancialInputs!$168:$168,0)),0)*$J105</f>
        <v>0</v>
      </c>
      <c r="R105" s="173">
        <f>IFERROR(INDEX(FinancialInputs!$168:$200,MATCH($H105, FinancialInputs!$E$168:$E$200,0),MATCH(R$3-$G105+1,FinancialInputs!$168:$168,0)),0)*$J105</f>
        <v>0</v>
      </c>
      <c r="S105" s="173">
        <f>IFERROR(INDEX(FinancialInputs!$168:$200,MATCH($H105, FinancialInputs!$E$168:$E$200,0),MATCH(S$3-$G105+1,FinancialInputs!$168:$168,0)),0)*$J105</f>
        <v>0</v>
      </c>
      <c r="T105" s="173">
        <f>IFERROR(INDEX(FinancialInputs!$168:$200,MATCH($H105, FinancialInputs!$E$168:$E$200,0),MATCH(T$3-$G105+1,FinancialInputs!$168:$168,0)),0)*$J105</f>
        <v>0</v>
      </c>
      <c r="U105" s="173">
        <f>IFERROR(INDEX(FinancialInputs!$168:$200,MATCH($H105, FinancialInputs!$E$168:$E$200,0),MATCH(U$3-$G105+1,FinancialInputs!$168:$168,0)),0)*$J105</f>
        <v>0</v>
      </c>
      <c r="V105" s="173">
        <f>IFERROR(INDEX(FinancialInputs!$168:$200,MATCH($H105, FinancialInputs!$E$168:$E$200,0),MATCH(V$3-$G105+1,FinancialInputs!$168:$168,0)),0)*$J105</f>
        <v>0</v>
      </c>
      <c r="W105" s="173">
        <f>IFERROR(INDEX(FinancialInputs!$168:$200,MATCH($H105, FinancialInputs!$E$168:$E$200,0),MATCH(W$3-$G105+1,FinancialInputs!$168:$168,0)),0)*$J105</f>
        <v>0</v>
      </c>
      <c r="X105" s="173">
        <f>IFERROR(INDEX(FinancialInputs!$168:$200,MATCH($H105, FinancialInputs!$E$168:$E$200,0),MATCH(X$3-$G105+1,FinancialInputs!$168:$168,0)),0)*$J105</f>
        <v>0</v>
      </c>
      <c r="Y105" s="173">
        <f>IFERROR(INDEX(FinancialInputs!$168:$200,MATCH($H105, FinancialInputs!$E$168:$E$200,0),MATCH(Y$3-$G105+1,FinancialInputs!$168:$168,0)),0)*$J105</f>
        <v>0</v>
      </c>
      <c r="Z105" s="173">
        <f>IFERROR(INDEX(FinancialInputs!$168:$200,MATCH($H105, FinancialInputs!$E$168:$E$200,0),MATCH(Z$3-$G105+1,FinancialInputs!$168:$168,0)),0)*$J105</f>
        <v>0</v>
      </c>
      <c r="AA105" s="173">
        <f>IFERROR(INDEX(FinancialInputs!$168:$200,MATCH($H105, FinancialInputs!$E$168:$E$200,0),MATCH(AA$3-$G105+1,FinancialInputs!$168:$168,0)),0)*$J105</f>
        <v>0</v>
      </c>
      <c r="AB105" s="173">
        <f>IFERROR(INDEX(FinancialInputs!$168:$200,MATCH($H105, FinancialInputs!$E$168:$E$200,0),MATCH(AB$3-$G105+1,FinancialInputs!$168:$168,0)),0)*$J105</f>
        <v>0</v>
      </c>
      <c r="AC105" s="173">
        <f>IFERROR(INDEX(FinancialInputs!$168:$200,MATCH($H105, FinancialInputs!$E$168:$E$200,0),MATCH(AC$3-$G105+1,FinancialInputs!$168:$168,0)),0)*$J105</f>
        <v>0</v>
      </c>
      <c r="AD105" s="173">
        <f>IFERROR(INDEX(FinancialInputs!$168:$200,MATCH($H105, FinancialInputs!$E$168:$E$200,0),MATCH(AD$3-$G105+1,FinancialInputs!$168:$168,0)),0)*$J105</f>
        <v>0</v>
      </c>
      <c r="AE105" s="173">
        <f>IFERROR(INDEX(FinancialInputs!$168:$200,MATCH($H105, FinancialInputs!$E$168:$E$200,0),MATCH(AE$3-$G105+1,FinancialInputs!$168:$168,0)),0)*$J105</f>
        <v>0</v>
      </c>
      <c r="AF105" s="173">
        <f>IFERROR(INDEX(FinancialInputs!$168:$200,MATCH($H105, FinancialInputs!$E$168:$E$200,0),MATCH(AF$3-$G105+1,FinancialInputs!$168:$168,0)),0)*$J105</f>
        <v>0</v>
      </c>
      <c r="AG105" s="173">
        <f>IFERROR(INDEX(FinancialInputs!$168:$200,MATCH($H105, FinancialInputs!$E$168:$E$200,0),MATCH(AG$3-$G105+1,FinancialInputs!$168:$168,0)),0)*$J105</f>
        <v>0</v>
      </c>
      <c r="AH105" s="173">
        <f>IFERROR(INDEX(FinancialInputs!$168:$200,MATCH($H105, FinancialInputs!$E$168:$E$200,0),MATCH(AH$3-$G105+1,FinancialInputs!$168:$168,0)),0)*$J105</f>
        <v>0</v>
      </c>
      <c r="AI105" s="173">
        <f>IFERROR(INDEX(FinancialInputs!$168:$200,MATCH($H105, FinancialInputs!$E$168:$E$200,0),MATCH(AI$3-$G105+1,FinancialInputs!$168:$168,0)),0)*$J105</f>
        <v>0</v>
      </c>
      <c r="AJ105" s="173">
        <f>IFERROR(INDEX(FinancialInputs!$168:$200,MATCH($H105, FinancialInputs!$E$168:$E$200,0),MATCH(AJ$3-$G105+1,FinancialInputs!$168:$168,0)),0)*$J105</f>
        <v>0</v>
      </c>
      <c r="AK105" s="173">
        <f>IFERROR(INDEX(FinancialInputs!$168:$200,MATCH($H105, FinancialInputs!$E$168:$E$200,0),MATCH(AK$3-$G105+1,FinancialInputs!$168:$168,0)),0)*$J105</f>
        <v>0</v>
      </c>
      <c r="AL105" s="173">
        <f>IFERROR(INDEX(FinancialInputs!$168:$200,MATCH($H105, FinancialInputs!$E$168:$E$200,0),MATCH(AL$3-$G105+1,FinancialInputs!$168:$168,0)),0)*$J105</f>
        <v>0</v>
      </c>
      <c r="AM105" s="173">
        <f>IFERROR(INDEX(FinancialInputs!$168:$200,MATCH($H105, FinancialInputs!$E$168:$E$200,0),MATCH(AM$3-$G105+1,FinancialInputs!$168:$168,0)),0)*$J105</f>
        <v>0</v>
      </c>
      <c r="AN105" s="173">
        <f>IFERROR(INDEX(FinancialInputs!$168:$200,MATCH($H105, FinancialInputs!$E$168:$E$200,0),MATCH(AN$3-$G105+1,FinancialInputs!$168:$168,0)),0)*$J105</f>
        <v>0</v>
      </c>
      <c r="AO105" s="173">
        <f>IFERROR(INDEX(FinancialInputs!$168:$200,MATCH($H105, FinancialInputs!$E$168:$E$200,0),MATCH(AO$3-$G105+1,FinancialInputs!$168:$168,0)),0)*$J105</f>
        <v>0</v>
      </c>
      <c r="AP105" s="173">
        <f>IFERROR(INDEX(FinancialInputs!$168:$200,MATCH($H105, FinancialInputs!$E$168:$E$200,0),MATCH(AP$3-$G105+1,FinancialInputs!$168:$168,0)),0)*$J105</f>
        <v>0</v>
      </c>
      <c r="AQ105" s="173">
        <f>IFERROR(INDEX(FinancialInputs!$168:$200,MATCH($H105, FinancialInputs!$E$168:$E$200,0),MATCH(AQ$3-$G105+1,FinancialInputs!$168:$168,0)),0)*$J105</f>
        <v>0</v>
      </c>
      <c r="AR105" s="173">
        <f>IFERROR(INDEX(FinancialInputs!$168:$200,MATCH($H105, FinancialInputs!$E$168:$E$200,0),MATCH(AR$3-$G105+1,FinancialInputs!$168:$168,0)),0)*$J105</f>
        <v>0</v>
      </c>
      <c r="AS105" s="173">
        <f>IFERROR(INDEX(FinancialInputs!$168:$200,MATCH($H105, FinancialInputs!$E$168:$E$200,0),MATCH(AS$3-$G105+1,FinancialInputs!$168:$168,0)),0)*$J105</f>
        <v>0</v>
      </c>
      <c r="AT105" s="173">
        <f>IFERROR(INDEX(FinancialInputs!$168:$200,MATCH($H105, FinancialInputs!$E$168:$E$200,0),MATCH(AT$3-$G105+1,FinancialInputs!$168:$168,0)),0)*$J105</f>
        <v>0</v>
      </c>
      <c r="AU105" s="173">
        <f>IFERROR(INDEX(FinancialInputs!$168:$200,MATCH($H105, FinancialInputs!$E$168:$E$200,0),MATCH(AU$3-$G105+1,FinancialInputs!$168:$168,0)),0)*$J105</f>
        <v>0</v>
      </c>
      <c r="AV105" s="173">
        <f>IFERROR(INDEX(FinancialInputs!$168:$200,MATCH($H105, FinancialInputs!$E$168:$E$200,0),MATCH(AV$3-$G105+1,FinancialInputs!$168:$168,0)),0)*$J105</f>
        <v>0</v>
      </c>
      <c r="AW105" s="173">
        <f>IFERROR(INDEX(FinancialInputs!$168:$200,MATCH($H105, FinancialInputs!$E$168:$E$200,0),MATCH(AW$3-$G105+1,FinancialInputs!$168:$168,0)),0)*$J105</f>
        <v>0</v>
      </c>
      <c r="AX105" s="173">
        <f>IFERROR(INDEX(FinancialInputs!$168:$200,MATCH($H105, FinancialInputs!$E$168:$E$200,0),MATCH(AX$3-$G105+1,FinancialInputs!$168:$168,0)),0)*$J105</f>
        <v>0</v>
      </c>
      <c r="AY105" s="173">
        <f>IFERROR(INDEX(FinancialInputs!$168:$200,MATCH($H105, FinancialInputs!$E$168:$E$200,0),MATCH(AY$3-$G105+1,FinancialInputs!$168:$168,0)),0)*$J105</f>
        <v>0</v>
      </c>
      <c r="AZ105" s="173">
        <f>IFERROR(INDEX(FinancialInputs!$168:$200,MATCH($H105, FinancialInputs!$E$168:$E$200,0),MATCH(AZ$3-$G105+1,FinancialInputs!$168:$168,0)),0)*$J105</f>
        <v>0</v>
      </c>
      <c r="BA105" s="173">
        <f>IFERROR(INDEX(FinancialInputs!$168:$200,MATCH($H105, FinancialInputs!$E$168:$E$200,0),MATCH(BA$3-$G105+1,FinancialInputs!$168:$168,0)),0)*$J105</f>
        <v>0</v>
      </c>
      <c r="BB105" s="173">
        <f>IFERROR(INDEX(FinancialInputs!$168:$200,MATCH($H105, FinancialInputs!$E$168:$E$200,0),MATCH(BB$3-$G105+1,FinancialInputs!$168:$168,0)),0)*$J105</f>
        <v>0</v>
      </c>
      <c r="BC105" s="173">
        <f>IFERROR(INDEX(FinancialInputs!$168:$200,MATCH($H105, FinancialInputs!$E$168:$E$200,0),MATCH(BC$3-$G105+1,FinancialInputs!$168:$168,0)),0)*$J105</f>
        <v>0</v>
      </c>
      <c r="BD105" s="173">
        <f>IFERROR(INDEX(FinancialInputs!$168:$200,MATCH($H105, FinancialInputs!$E$168:$E$200,0),MATCH(BD$3-$G105+1,FinancialInputs!$168:$168,0)),0)*$J105</f>
        <v>0</v>
      </c>
      <c r="BE105" s="173">
        <f>IFERROR(INDEX(FinancialInputs!$168:$200,MATCH($H105, FinancialInputs!$E$168:$E$200,0),MATCH(BE$3-$G105+1,FinancialInputs!$168:$168,0)),0)*$J105</f>
        <v>0</v>
      </c>
      <c r="BF105" s="173">
        <f>IFERROR(INDEX(FinancialInputs!$168:$200,MATCH($H105, FinancialInputs!$E$168:$E$200,0),MATCH(BF$3-$G105+1,FinancialInputs!$168:$168,0)),0)*$J105</f>
        <v>0</v>
      </c>
      <c r="BG105" s="173">
        <f>IFERROR(INDEX(FinancialInputs!$168:$200,MATCH($H105, FinancialInputs!$E$168:$E$200,0),MATCH(BG$3-$G105+1,FinancialInputs!$168:$168,0)),0)*$J105</f>
        <v>0</v>
      </c>
      <c r="BH105" s="173">
        <f>IFERROR(INDEX(FinancialInputs!$168:$200,MATCH($H105, FinancialInputs!$E$168:$E$200,0),MATCH(BH$3-$G105+1,FinancialInputs!$168:$168,0)),0)*$J105</f>
        <v>0</v>
      </c>
      <c r="BI105" s="173">
        <f>IFERROR(INDEX(FinancialInputs!$168:$200,MATCH($H105, FinancialInputs!$E$168:$E$200,0),MATCH(BI$3-$G105+1,FinancialInputs!$168:$168,0)),0)*$J105</f>
        <v>0</v>
      </c>
      <c r="BJ105" s="173">
        <f>IFERROR(INDEX(FinancialInputs!$168:$200,MATCH($H105, FinancialInputs!$E$168:$E$200,0),MATCH(BJ$3-$G105+1,FinancialInputs!$168:$168,0)),0)*$J105</f>
        <v>0</v>
      </c>
      <c r="BK105" s="173">
        <f>IFERROR(INDEX(FinancialInputs!$168:$200,MATCH($H105, FinancialInputs!$E$168:$E$200,0),MATCH(BK$3-$G105+1,FinancialInputs!$168:$168,0)),0)*$J105</f>
        <v>0</v>
      </c>
      <c r="BL105" s="173">
        <f>IFERROR(INDEX(FinancialInputs!$168:$200,MATCH($H105, FinancialInputs!$E$168:$E$200,0),MATCH(BL$3-$G105+1,FinancialInputs!$168:$168,0)),0)*$J105</f>
        <v>0</v>
      </c>
      <c r="BM105" s="173">
        <f>IFERROR(INDEX(FinancialInputs!$168:$200,MATCH($H105, FinancialInputs!$E$168:$E$200,0),MATCH(BM$3-$G105+1,FinancialInputs!$168:$168,0)),0)*$J105</f>
        <v>0</v>
      </c>
      <c r="BN105" s="173">
        <f>IFERROR(INDEX(FinancialInputs!$168:$200,MATCH($H105, FinancialInputs!$E$168:$E$200,0),MATCH(BN$3-$G105+1,FinancialInputs!$168:$168,0)),0)*$J105</f>
        <v>0</v>
      </c>
      <c r="BO105" s="173">
        <f>IFERROR(INDEX(FinancialInputs!$168:$200,MATCH($H105, FinancialInputs!$E$168:$E$200,0),MATCH(BO$3-$G105+1,FinancialInputs!$168:$168,0)),0)*$J105</f>
        <v>0</v>
      </c>
      <c r="BP105" s="173">
        <f>IFERROR(INDEX(FinancialInputs!$168:$200,MATCH($H105, FinancialInputs!$E$168:$E$200,0),MATCH(BP$3-$G105+1,FinancialInputs!$168:$168,0)),0)*$J105</f>
        <v>0</v>
      </c>
      <c r="BQ105" s="173">
        <f>IFERROR(INDEX(FinancialInputs!$168:$200,MATCH($H105, FinancialInputs!$E$168:$E$200,0),MATCH(BQ$3-$G105+1,FinancialInputs!$168:$168,0)),0)*$J105</f>
        <v>0</v>
      </c>
      <c r="BR105" s="173">
        <f>IFERROR(INDEX(FinancialInputs!$168:$200,MATCH($H105, FinancialInputs!$E$168:$E$200,0),MATCH(BR$3-$G105+1,FinancialInputs!$168:$168,0)),0)*$J105</f>
        <v>0</v>
      </c>
      <c r="BS105" s="173">
        <f>IFERROR(INDEX(FinancialInputs!$168:$200,MATCH($H105, FinancialInputs!$E$168:$E$200,0),MATCH(BS$3-$G105+1,FinancialInputs!$168:$168,0)),0)*$J105</f>
        <v>0</v>
      </c>
      <c r="BT105" s="173">
        <f>IFERROR(INDEX(FinancialInputs!$168:$200,MATCH($H105, FinancialInputs!$E$168:$E$200,0),MATCH(BT$3-$G105+1,FinancialInputs!$168:$168,0)),0)*$J105</f>
        <v>0</v>
      </c>
      <c r="BU105" s="173">
        <f>IFERROR(INDEX(FinancialInputs!$168:$200,MATCH($H105, FinancialInputs!$E$168:$E$200,0),MATCH(BU$3-$G105+1,FinancialInputs!$168:$168,0)),0)*$J105</f>
        <v>0</v>
      </c>
      <c r="BV105" s="173">
        <f>IFERROR(INDEX(FinancialInputs!$168:$200,MATCH($H105, FinancialInputs!$E$168:$E$200,0),MATCH(BV$3-$G105+1,FinancialInputs!$168:$168,0)),0)*$J105</f>
        <v>0</v>
      </c>
      <c r="BW105" s="173">
        <f>IFERROR(INDEX(FinancialInputs!$168:$200,MATCH($H105, FinancialInputs!$E$168:$E$200,0),MATCH(BW$3-$G105+1,FinancialInputs!$168:$168,0)),0)*$J105</f>
        <v>0</v>
      </c>
      <c r="BX105" s="173">
        <f>IFERROR(INDEX(FinancialInputs!$168:$200,MATCH($H105, FinancialInputs!$E$168:$E$200,0),MATCH(BX$3-$G105+1,FinancialInputs!$168:$168,0)),0)*$J105</f>
        <v>0</v>
      </c>
      <c r="BY105" s="173">
        <f>IFERROR(INDEX(FinancialInputs!$168:$200,MATCH($H105, FinancialInputs!$E$168:$E$200,0),MATCH(BY$3-$G105+1,FinancialInputs!$168:$168,0)),0)*$J105</f>
        <v>0</v>
      </c>
      <c r="BZ105" s="173">
        <f>IFERROR(INDEX(FinancialInputs!$168:$200,MATCH($H105, FinancialInputs!$E$168:$E$200,0),MATCH(BZ$3-$G105+1,FinancialInputs!$168:$168,0)),0)*$J105</f>
        <v>0</v>
      </c>
      <c r="CA105" s="173">
        <f>IFERROR(INDEX(FinancialInputs!$168:$200,MATCH($H105, FinancialInputs!$E$168:$E$200,0),MATCH(CA$3-$G105+1,FinancialInputs!$168:$168,0)),0)*$J105</f>
        <v>0</v>
      </c>
      <c r="CB105" s="173">
        <f>IFERROR(INDEX(FinancialInputs!$168:$200,MATCH($H105, FinancialInputs!$E$168:$E$200,0),MATCH(CB$3-$G105+1,FinancialInputs!$168:$168,0)),0)*$J105</f>
        <v>0</v>
      </c>
      <c r="CC105" s="173">
        <f>IFERROR(INDEX(FinancialInputs!$168:$200,MATCH($H105, FinancialInputs!$E$168:$E$200,0),MATCH(CC$3-$G105+1,FinancialInputs!$168:$168,0)),0)*$J105</f>
        <v>0</v>
      </c>
      <c r="CD105" s="173">
        <f>IFERROR(INDEX(FinancialInputs!$168:$200,MATCH($H105, FinancialInputs!$E$168:$E$200,0),MATCH(CD$3-$G105+1,FinancialInputs!$168:$168,0)),0)*$J105</f>
        <v>0</v>
      </c>
      <c r="CE105" s="173">
        <f>IFERROR(INDEX(FinancialInputs!$168:$200,MATCH($H105, FinancialInputs!$E$168:$E$200,0),MATCH(CE$3-$G105+1,FinancialInputs!$168:$168,0)),0)*$J105</f>
        <v>0</v>
      </c>
      <c r="CF105" s="173">
        <f>IFERROR(INDEX(FinancialInputs!$168:$200,MATCH($H105, FinancialInputs!$E$168:$E$200,0),MATCH(CF$3-$G105+1,FinancialInputs!$168:$168,0)),0)*$J105</f>
        <v>0</v>
      </c>
      <c r="CG105" s="173">
        <f>IFERROR(INDEX(FinancialInputs!$168:$200,MATCH($H105, FinancialInputs!$E$168:$E$200,0),MATCH(CG$3-$G105+1,FinancialInputs!$168:$168,0)),0)*$J105</f>
        <v>0</v>
      </c>
      <c r="CH105" s="173">
        <f>IFERROR(INDEX(FinancialInputs!$168:$200,MATCH($H105, FinancialInputs!$E$168:$E$200,0),MATCH(CH$3-$G105+1,FinancialInputs!$168:$168,0)),0)*$J105</f>
        <v>0</v>
      </c>
      <c r="CI105" s="173">
        <f>IFERROR(INDEX(FinancialInputs!$168:$200,MATCH($H105, FinancialInputs!$E$168:$E$200,0),MATCH(CI$3-$G105+1,FinancialInputs!$168:$168,0)),0)*$J105</f>
        <v>0</v>
      </c>
      <c r="CJ105" s="173">
        <f>IFERROR(INDEX(FinancialInputs!$168:$200,MATCH($H105, FinancialInputs!$E$168:$E$200,0),MATCH(CJ$3-$G105+1,FinancialInputs!$168:$168,0)),0)*$J105</f>
        <v>0</v>
      </c>
      <c r="CK105" s="173">
        <f>IFERROR(INDEX(FinancialInputs!$168:$200,MATCH($H105, FinancialInputs!$E$168:$E$200,0),MATCH(CK$3-$G105+1,FinancialInputs!$168:$168,0)),0)*$J105</f>
        <v>0</v>
      </c>
      <c r="CL105" s="173">
        <f>IFERROR(INDEX(FinancialInputs!$168:$200,MATCH($H105, FinancialInputs!$E$168:$E$200,0),MATCH(CL$3-$G105+1,FinancialInputs!$168:$168,0)),0)*$J105</f>
        <v>0</v>
      </c>
      <c r="CM105" s="173">
        <f>IFERROR(INDEX(FinancialInputs!$168:$200,MATCH($H105, FinancialInputs!$E$168:$E$200,0),MATCH(CM$3-$G105+1,FinancialInputs!$168:$168,0)),0)*$J105</f>
        <v>0</v>
      </c>
      <c r="CN105" s="173">
        <f>IFERROR(INDEX(FinancialInputs!$168:$200,MATCH($H105, FinancialInputs!$E$168:$E$200,0),MATCH(CN$3-$G105+1,FinancialInputs!$168:$168,0)),0)*$J105</f>
        <v>0</v>
      </c>
      <c r="CO105" s="173">
        <f>IFERROR(INDEX(FinancialInputs!$168:$200,MATCH($H105, FinancialInputs!$E$168:$E$200,0),MATCH(CO$3-$G105+1,FinancialInputs!$168:$168,0)),0)*$J105</f>
        <v>0</v>
      </c>
      <c r="CP105" s="173">
        <f>IFERROR(INDEX(FinancialInputs!$168:$200,MATCH($H105, FinancialInputs!$E$168:$E$200,0),MATCH(CP$3-$G105+1,FinancialInputs!$168:$168,0)),0)*$J105</f>
        <v>0</v>
      </c>
      <c r="CQ105" s="173">
        <f>IFERROR(INDEX(FinancialInputs!$168:$200,MATCH($H105, FinancialInputs!$E$168:$E$200,0),MATCH(CQ$3-$G105+1,FinancialInputs!$168:$168,0)),0)*$J105</f>
        <v>0</v>
      </c>
      <c r="CR105" s="173">
        <f>IFERROR(INDEX(FinancialInputs!$168:$200,MATCH($H105, FinancialInputs!$E$168:$E$200,0),MATCH(CR$3-$G105+1,FinancialInputs!$168:$168,0)),0)*$J105</f>
        <v>0</v>
      </c>
      <c r="CS105" s="173">
        <f>IFERROR(INDEX(FinancialInputs!$168:$200,MATCH($H105, FinancialInputs!$E$168:$E$200,0),MATCH(CS$3-$G105+1,FinancialInputs!$168:$168,0)),0)*$J105</f>
        <v>0</v>
      </c>
      <c r="CT105" s="173">
        <f>IFERROR(INDEX(FinancialInputs!$168:$200,MATCH($H105, FinancialInputs!$E$168:$E$200,0),MATCH(CT$3-$G105+1,FinancialInputs!$168:$168,0)),0)*$J105</f>
        <v>0</v>
      </c>
      <c r="CU105" s="173">
        <f>IFERROR(INDEX(FinancialInputs!$168:$200,MATCH($H105, FinancialInputs!$E$168:$E$200,0),MATCH(CU$3-$G105+1,FinancialInputs!$168:$168,0)),0)*$J105</f>
        <v>0</v>
      </c>
      <c r="CV105" s="173">
        <f>IFERROR(INDEX(FinancialInputs!$168:$200,MATCH($H105, FinancialInputs!$E$168:$E$200,0),MATCH(CV$3-$G105+1,FinancialInputs!$168:$168,0)),0)*$J105</f>
        <v>0</v>
      </c>
      <c r="CW105" s="135" t="b">
        <f t="shared" si="12"/>
        <v>1</v>
      </c>
      <c r="CX105" s="24"/>
      <c r="CY105" s="24"/>
      <c r="CZ105" s="24"/>
    </row>
    <row r="106" spans="2:104">
      <c r="B106" s="24"/>
      <c r="C106" s="24"/>
      <c r="D106" s="24"/>
      <c r="E106" s="1" t="s">
        <v>547</v>
      </c>
      <c r="F106" s="24"/>
      <c r="G106" s="99" t="e">
        <f t="shared" si="13"/>
        <v>#N/A</v>
      </c>
      <c r="H106" s="1" t="e">
        <f>IF((YEAR(Scenarios!$J$41)+1)&lt;G106,"","SLN"&amp;MIN(YEAR(Scenarios!$J$41)-G106+2,15))</f>
        <v>#NUM!</v>
      </c>
      <c r="I106" s="24"/>
      <c r="J106" s="416" cm="1">
        <f t="array" ref="J106">IFERROR(INDEX(Capitalisation!$192:$192,,MATCH(G106,Expenditure!$3:$3,0)),0)</f>
        <v>0</v>
      </c>
      <c r="K106" s="33"/>
      <c r="L106" s="173">
        <f>IFERROR(INDEX(FinancialInputs!$168:$200,MATCH($H106, FinancialInputs!$E$168:$E$200,0),MATCH(L$3-$G106+1,FinancialInputs!$168:$168,0)),0)*$J106</f>
        <v>0</v>
      </c>
      <c r="M106" s="173">
        <f>IFERROR(INDEX(FinancialInputs!$168:$200,MATCH($H106, FinancialInputs!$E$168:$E$200,0),MATCH(M$3-$G106+1,FinancialInputs!$168:$168,0)),0)*$J106</f>
        <v>0</v>
      </c>
      <c r="N106" s="173">
        <f>IFERROR(INDEX(FinancialInputs!$168:$200,MATCH($H106, FinancialInputs!$E$168:$E$200,0),MATCH(N$3-$G106+1,FinancialInputs!$168:$168,0)),0)*$J106</f>
        <v>0</v>
      </c>
      <c r="O106" s="173">
        <f>IFERROR(INDEX(FinancialInputs!$168:$200,MATCH($H106, FinancialInputs!$E$168:$E$200,0),MATCH(O$3-$G106+1,FinancialInputs!$168:$168,0)),0)*$J106</f>
        <v>0</v>
      </c>
      <c r="P106" s="173">
        <f>IFERROR(INDEX(FinancialInputs!$168:$200,MATCH($H106, FinancialInputs!$E$168:$E$200,0),MATCH(P$3-$G106+1,FinancialInputs!$168:$168,0)),0)*$J106</f>
        <v>0</v>
      </c>
      <c r="Q106" s="173">
        <f>IFERROR(INDEX(FinancialInputs!$168:$200,MATCH($H106, FinancialInputs!$E$168:$E$200,0),MATCH(Q$3-$G106+1,FinancialInputs!$168:$168,0)),0)*$J106</f>
        <v>0</v>
      </c>
      <c r="R106" s="173">
        <f>IFERROR(INDEX(FinancialInputs!$168:$200,MATCH($H106, FinancialInputs!$E$168:$E$200,0),MATCH(R$3-$G106+1,FinancialInputs!$168:$168,0)),0)*$J106</f>
        <v>0</v>
      </c>
      <c r="S106" s="173">
        <f>IFERROR(INDEX(FinancialInputs!$168:$200,MATCH($H106, FinancialInputs!$E$168:$E$200,0),MATCH(S$3-$G106+1,FinancialInputs!$168:$168,0)),0)*$J106</f>
        <v>0</v>
      </c>
      <c r="T106" s="173">
        <f>IFERROR(INDEX(FinancialInputs!$168:$200,MATCH($H106, FinancialInputs!$E$168:$E$200,0),MATCH(T$3-$G106+1,FinancialInputs!$168:$168,0)),0)*$J106</f>
        <v>0</v>
      </c>
      <c r="U106" s="173">
        <f>IFERROR(INDEX(FinancialInputs!$168:$200,MATCH($H106, FinancialInputs!$E$168:$E$200,0),MATCH(U$3-$G106+1,FinancialInputs!$168:$168,0)),0)*$J106</f>
        <v>0</v>
      </c>
      <c r="V106" s="173">
        <f>IFERROR(INDEX(FinancialInputs!$168:$200,MATCH($H106, FinancialInputs!$E$168:$E$200,0),MATCH(V$3-$G106+1,FinancialInputs!$168:$168,0)),0)*$J106</f>
        <v>0</v>
      </c>
      <c r="W106" s="173">
        <f>IFERROR(INDEX(FinancialInputs!$168:$200,MATCH($H106, FinancialInputs!$E$168:$E$200,0),MATCH(W$3-$G106+1,FinancialInputs!$168:$168,0)),0)*$J106</f>
        <v>0</v>
      </c>
      <c r="X106" s="173">
        <f>IFERROR(INDEX(FinancialInputs!$168:$200,MATCH($H106, FinancialInputs!$E$168:$E$200,0),MATCH(X$3-$G106+1,FinancialInputs!$168:$168,0)),0)*$J106</f>
        <v>0</v>
      </c>
      <c r="Y106" s="173">
        <f>IFERROR(INDEX(FinancialInputs!$168:$200,MATCH($H106, FinancialInputs!$E$168:$E$200,0),MATCH(Y$3-$G106+1,FinancialInputs!$168:$168,0)),0)*$J106</f>
        <v>0</v>
      </c>
      <c r="Z106" s="173">
        <f>IFERROR(INDEX(FinancialInputs!$168:$200,MATCH($H106, FinancialInputs!$E$168:$E$200,0),MATCH(Z$3-$G106+1,FinancialInputs!$168:$168,0)),0)*$J106</f>
        <v>0</v>
      </c>
      <c r="AA106" s="173">
        <f>IFERROR(INDEX(FinancialInputs!$168:$200,MATCH($H106, FinancialInputs!$E$168:$E$200,0),MATCH(AA$3-$G106+1,FinancialInputs!$168:$168,0)),0)*$J106</f>
        <v>0</v>
      </c>
      <c r="AB106" s="173">
        <f>IFERROR(INDEX(FinancialInputs!$168:$200,MATCH($H106, FinancialInputs!$E$168:$E$200,0),MATCH(AB$3-$G106+1,FinancialInputs!$168:$168,0)),0)*$J106</f>
        <v>0</v>
      </c>
      <c r="AC106" s="173">
        <f>IFERROR(INDEX(FinancialInputs!$168:$200,MATCH($H106, FinancialInputs!$E$168:$E$200,0),MATCH(AC$3-$G106+1,FinancialInputs!$168:$168,0)),0)*$J106</f>
        <v>0</v>
      </c>
      <c r="AD106" s="173">
        <f>IFERROR(INDEX(FinancialInputs!$168:$200,MATCH($H106, FinancialInputs!$E$168:$E$200,0),MATCH(AD$3-$G106+1,FinancialInputs!$168:$168,0)),0)*$J106</f>
        <v>0</v>
      </c>
      <c r="AE106" s="173">
        <f>IFERROR(INDEX(FinancialInputs!$168:$200,MATCH($H106, FinancialInputs!$E$168:$E$200,0),MATCH(AE$3-$G106+1,FinancialInputs!$168:$168,0)),0)*$J106</f>
        <v>0</v>
      </c>
      <c r="AF106" s="173">
        <f>IFERROR(INDEX(FinancialInputs!$168:$200,MATCH($H106, FinancialInputs!$E$168:$E$200,0),MATCH(AF$3-$G106+1,FinancialInputs!$168:$168,0)),0)*$J106</f>
        <v>0</v>
      </c>
      <c r="AG106" s="173">
        <f>IFERROR(INDEX(FinancialInputs!$168:$200,MATCH($H106, FinancialInputs!$E$168:$E$200,0),MATCH(AG$3-$G106+1,FinancialInputs!$168:$168,0)),0)*$J106</f>
        <v>0</v>
      </c>
      <c r="AH106" s="173">
        <f>IFERROR(INDEX(FinancialInputs!$168:$200,MATCH($H106, FinancialInputs!$E$168:$E$200,0),MATCH(AH$3-$G106+1,FinancialInputs!$168:$168,0)),0)*$J106</f>
        <v>0</v>
      </c>
      <c r="AI106" s="173">
        <f>IFERROR(INDEX(FinancialInputs!$168:$200,MATCH($H106, FinancialInputs!$E$168:$E$200,0),MATCH(AI$3-$G106+1,FinancialInputs!$168:$168,0)),0)*$J106</f>
        <v>0</v>
      </c>
      <c r="AJ106" s="173">
        <f>IFERROR(INDEX(FinancialInputs!$168:$200,MATCH($H106, FinancialInputs!$E$168:$E$200,0),MATCH(AJ$3-$G106+1,FinancialInputs!$168:$168,0)),0)*$J106</f>
        <v>0</v>
      </c>
      <c r="AK106" s="173">
        <f>IFERROR(INDEX(FinancialInputs!$168:$200,MATCH($H106, FinancialInputs!$E$168:$E$200,0),MATCH(AK$3-$G106+1,FinancialInputs!$168:$168,0)),0)*$J106</f>
        <v>0</v>
      </c>
      <c r="AL106" s="173">
        <f>IFERROR(INDEX(FinancialInputs!$168:$200,MATCH($H106, FinancialInputs!$E$168:$E$200,0),MATCH(AL$3-$G106+1,FinancialInputs!$168:$168,0)),0)*$J106</f>
        <v>0</v>
      </c>
      <c r="AM106" s="173">
        <f>IFERROR(INDEX(FinancialInputs!$168:$200,MATCH($H106, FinancialInputs!$E$168:$E$200,0),MATCH(AM$3-$G106+1,FinancialInputs!$168:$168,0)),0)*$J106</f>
        <v>0</v>
      </c>
      <c r="AN106" s="173">
        <f>IFERROR(INDEX(FinancialInputs!$168:$200,MATCH($H106, FinancialInputs!$E$168:$E$200,0),MATCH(AN$3-$G106+1,FinancialInputs!$168:$168,0)),0)*$J106</f>
        <v>0</v>
      </c>
      <c r="AO106" s="173">
        <f>IFERROR(INDEX(FinancialInputs!$168:$200,MATCH($H106, FinancialInputs!$E$168:$E$200,0),MATCH(AO$3-$G106+1,FinancialInputs!$168:$168,0)),0)*$J106</f>
        <v>0</v>
      </c>
      <c r="AP106" s="173">
        <f>IFERROR(INDEX(FinancialInputs!$168:$200,MATCH($H106, FinancialInputs!$E$168:$E$200,0),MATCH(AP$3-$G106+1,FinancialInputs!$168:$168,0)),0)*$J106</f>
        <v>0</v>
      </c>
      <c r="AQ106" s="173">
        <f>IFERROR(INDEX(FinancialInputs!$168:$200,MATCH($H106, FinancialInputs!$E$168:$E$200,0),MATCH(AQ$3-$G106+1,FinancialInputs!$168:$168,0)),0)*$J106</f>
        <v>0</v>
      </c>
      <c r="AR106" s="173">
        <f>IFERROR(INDEX(FinancialInputs!$168:$200,MATCH($H106, FinancialInputs!$E$168:$E$200,0),MATCH(AR$3-$G106+1,FinancialInputs!$168:$168,0)),0)*$J106</f>
        <v>0</v>
      </c>
      <c r="AS106" s="173">
        <f>IFERROR(INDEX(FinancialInputs!$168:$200,MATCH($H106, FinancialInputs!$E$168:$E$200,0),MATCH(AS$3-$G106+1,FinancialInputs!$168:$168,0)),0)*$J106</f>
        <v>0</v>
      </c>
      <c r="AT106" s="173">
        <f>IFERROR(INDEX(FinancialInputs!$168:$200,MATCH($H106, FinancialInputs!$E$168:$E$200,0),MATCH(AT$3-$G106+1,FinancialInputs!$168:$168,0)),0)*$J106</f>
        <v>0</v>
      </c>
      <c r="AU106" s="173">
        <f>IFERROR(INDEX(FinancialInputs!$168:$200,MATCH($H106, FinancialInputs!$E$168:$E$200,0),MATCH(AU$3-$G106+1,FinancialInputs!$168:$168,0)),0)*$J106</f>
        <v>0</v>
      </c>
      <c r="AV106" s="173">
        <f>IFERROR(INDEX(FinancialInputs!$168:$200,MATCH($H106, FinancialInputs!$E$168:$E$200,0),MATCH(AV$3-$G106+1,FinancialInputs!$168:$168,0)),0)*$J106</f>
        <v>0</v>
      </c>
      <c r="AW106" s="173">
        <f>IFERROR(INDEX(FinancialInputs!$168:$200,MATCH($H106, FinancialInputs!$E$168:$E$200,0),MATCH(AW$3-$G106+1,FinancialInputs!$168:$168,0)),0)*$J106</f>
        <v>0</v>
      </c>
      <c r="AX106" s="173">
        <f>IFERROR(INDEX(FinancialInputs!$168:$200,MATCH($H106, FinancialInputs!$E$168:$E$200,0),MATCH(AX$3-$G106+1,FinancialInputs!$168:$168,0)),0)*$J106</f>
        <v>0</v>
      </c>
      <c r="AY106" s="173">
        <f>IFERROR(INDEX(FinancialInputs!$168:$200,MATCH($H106, FinancialInputs!$E$168:$E$200,0),MATCH(AY$3-$G106+1,FinancialInputs!$168:$168,0)),0)*$J106</f>
        <v>0</v>
      </c>
      <c r="AZ106" s="173">
        <f>IFERROR(INDEX(FinancialInputs!$168:$200,MATCH($H106, FinancialInputs!$E$168:$E$200,0),MATCH(AZ$3-$G106+1,FinancialInputs!$168:$168,0)),0)*$J106</f>
        <v>0</v>
      </c>
      <c r="BA106" s="173">
        <f>IFERROR(INDEX(FinancialInputs!$168:$200,MATCH($H106, FinancialInputs!$E$168:$E$200,0),MATCH(BA$3-$G106+1,FinancialInputs!$168:$168,0)),0)*$J106</f>
        <v>0</v>
      </c>
      <c r="BB106" s="173">
        <f>IFERROR(INDEX(FinancialInputs!$168:$200,MATCH($H106, FinancialInputs!$E$168:$E$200,0),MATCH(BB$3-$G106+1,FinancialInputs!$168:$168,0)),0)*$J106</f>
        <v>0</v>
      </c>
      <c r="BC106" s="173">
        <f>IFERROR(INDEX(FinancialInputs!$168:$200,MATCH($H106, FinancialInputs!$E$168:$E$200,0),MATCH(BC$3-$G106+1,FinancialInputs!$168:$168,0)),0)*$J106</f>
        <v>0</v>
      </c>
      <c r="BD106" s="173">
        <f>IFERROR(INDEX(FinancialInputs!$168:$200,MATCH($H106, FinancialInputs!$E$168:$E$200,0),MATCH(BD$3-$G106+1,FinancialInputs!$168:$168,0)),0)*$J106</f>
        <v>0</v>
      </c>
      <c r="BE106" s="173">
        <f>IFERROR(INDEX(FinancialInputs!$168:$200,MATCH($H106, FinancialInputs!$E$168:$E$200,0),MATCH(BE$3-$G106+1,FinancialInputs!$168:$168,0)),0)*$J106</f>
        <v>0</v>
      </c>
      <c r="BF106" s="173">
        <f>IFERROR(INDEX(FinancialInputs!$168:$200,MATCH($H106, FinancialInputs!$E$168:$E$200,0),MATCH(BF$3-$G106+1,FinancialInputs!$168:$168,0)),0)*$J106</f>
        <v>0</v>
      </c>
      <c r="BG106" s="173">
        <f>IFERROR(INDEX(FinancialInputs!$168:$200,MATCH($H106, FinancialInputs!$E$168:$E$200,0),MATCH(BG$3-$G106+1,FinancialInputs!$168:$168,0)),0)*$J106</f>
        <v>0</v>
      </c>
      <c r="BH106" s="173">
        <f>IFERROR(INDEX(FinancialInputs!$168:$200,MATCH($H106, FinancialInputs!$E$168:$E$200,0),MATCH(BH$3-$G106+1,FinancialInputs!$168:$168,0)),0)*$J106</f>
        <v>0</v>
      </c>
      <c r="BI106" s="173">
        <f>IFERROR(INDEX(FinancialInputs!$168:$200,MATCH($H106, FinancialInputs!$E$168:$E$200,0),MATCH(BI$3-$G106+1,FinancialInputs!$168:$168,0)),0)*$J106</f>
        <v>0</v>
      </c>
      <c r="BJ106" s="173">
        <f>IFERROR(INDEX(FinancialInputs!$168:$200,MATCH($H106, FinancialInputs!$E$168:$E$200,0),MATCH(BJ$3-$G106+1,FinancialInputs!$168:$168,0)),0)*$J106</f>
        <v>0</v>
      </c>
      <c r="BK106" s="173">
        <f>IFERROR(INDEX(FinancialInputs!$168:$200,MATCH($H106, FinancialInputs!$E$168:$E$200,0),MATCH(BK$3-$G106+1,FinancialInputs!$168:$168,0)),0)*$J106</f>
        <v>0</v>
      </c>
      <c r="BL106" s="173">
        <f>IFERROR(INDEX(FinancialInputs!$168:$200,MATCH($H106, FinancialInputs!$E$168:$E$200,0),MATCH(BL$3-$G106+1,FinancialInputs!$168:$168,0)),0)*$J106</f>
        <v>0</v>
      </c>
      <c r="BM106" s="173">
        <f>IFERROR(INDEX(FinancialInputs!$168:$200,MATCH($H106, FinancialInputs!$E$168:$E$200,0),MATCH(BM$3-$G106+1,FinancialInputs!$168:$168,0)),0)*$J106</f>
        <v>0</v>
      </c>
      <c r="BN106" s="173">
        <f>IFERROR(INDEX(FinancialInputs!$168:$200,MATCH($H106, FinancialInputs!$E$168:$E$200,0),MATCH(BN$3-$G106+1,FinancialInputs!$168:$168,0)),0)*$J106</f>
        <v>0</v>
      </c>
      <c r="BO106" s="173">
        <f>IFERROR(INDEX(FinancialInputs!$168:$200,MATCH($H106, FinancialInputs!$E$168:$E$200,0),MATCH(BO$3-$G106+1,FinancialInputs!$168:$168,0)),0)*$J106</f>
        <v>0</v>
      </c>
      <c r="BP106" s="173">
        <f>IFERROR(INDEX(FinancialInputs!$168:$200,MATCH($H106, FinancialInputs!$E$168:$E$200,0),MATCH(BP$3-$G106+1,FinancialInputs!$168:$168,0)),0)*$J106</f>
        <v>0</v>
      </c>
      <c r="BQ106" s="173">
        <f>IFERROR(INDEX(FinancialInputs!$168:$200,MATCH($H106, FinancialInputs!$E$168:$E$200,0),MATCH(BQ$3-$G106+1,FinancialInputs!$168:$168,0)),0)*$J106</f>
        <v>0</v>
      </c>
      <c r="BR106" s="173">
        <f>IFERROR(INDEX(FinancialInputs!$168:$200,MATCH($H106, FinancialInputs!$E$168:$E$200,0),MATCH(BR$3-$G106+1,FinancialInputs!$168:$168,0)),0)*$J106</f>
        <v>0</v>
      </c>
      <c r="BS106" s="173">
        <f>IFERROR(INDEX(FinancialInputs!$168:$200,MATCH($H106, FinancialInputs!$E$168:$E$200,0),MATCH(BS$3-$G106+1,FinancialInputs!$168:$168,0)),0)*$J106</f>
        <v>0</v>
      </c>
      <c r="BT106" s="173">
        <f>IFERROR(INDEX(FinancialInputs!$168:$200,MATCH($H106, FinancialInputs!$E$168:$E$200,0),MATCH(BT$3-$G106+1,FinancialInputs!$168:$168,0)),0)*$J106</f>
        <v>0</v>
      </c>
      <c r="BU106" s="173">
        <f>IFERROR(INDEX(FinancialInputs!$168:$200,MATCH($H106, FinancialInputs!$E$168:$E$200,0),MATCH(BU$3-$G106+1,FinancialInputs!$168:$168,0)),0)*$J106</f>
        <v>0</v>
      </c>
      <c r="BV106" s="173">
        <f>IFERROR(INDEX(FinancialInputs!$168:$200,MATCH($H106, FinancialInputs!$E$168:$E$200,0),MATCH(BV$3-$G106+1,FinancialInputs!$168:$168,0)),0)*$J106</f>
        <v>0</v>
      </c>
      <c r="BW106" s="173">
        <f>IFERROR(INDEX(FinancialInputs!$168:$200,MATCH($H106, FinancialInputs!$E$168:$E$200,0),MATCH(BW$3-$G106+1,FinancialInputs!$168:$168,0)),0)*$J106</f>
        <v>0</v>
      </c>
      <c r="BX106" s="173">
        <f>IFERROR(INDEX(FinancialInputs!$168:$200,MATCH($H106, FinancialInputs!$E$168:$E$200,0),MATCH(BX$3-$G106+1,FinancialInputs!$168:$168,0)),0)*$J106</f>
        <v>0</v>
      </c>
      <c r="BY106" s="173">
        <f>IFERROR(INDEX(FinancialInputs!$168:$200,MATCH($H106, FinancialInputs!$E$168:$E$200,0),MATCH(BY$3-$G106+1,FinancialInputs!$168:$168,0)),0)*$J106</f>
        <v>0</v>
      </c>
      <c r="BZ106" s="173">
        <f>IFERROR(INDEX(FinancialInputs!$168:$200,MATCH($H106, FinancialInputs!$E$168:$E$200,0),MATCH(BZ$3-$G106+1,FinancialInputs!$168:$168,0)),0)*$J106</f>
        <v>0</v>
      </c>
      <c r="CA106" s="173">
        <f>IFERROR(INDEX(FinancialInputs!$168:$200,MATCH($H106, FinancialInputs!$E$168:$E$200,0),MATCH(CA$3-$G106+1,FinancialInputs!$168:$168,0)),0)*$J106</f>
        <v>0</v>
      </c>
      <c r="CB106" s="173">
        <f>IFERROR(INDEX(FinancialInputs!$168:$200,MATCH($H106, FinancialInputs!$E$168:$E$200,0),MATCH(CB$3-$G106+1,FinancialInputs!$168:$168,0)),0)*$J106</f>
        <v>0</v>
      </c>
      <c r="CC106" s="173">
        <f>IFERROR(INDEX(FinancialInputs!$168:$200,MATCH($H106, FinancialInputs!$E$168:$E$200,0),MATCH(CC$3-$G106+1,FinancialInputs!$168:$168,0)),0)*$J106</f>
        <v>0</v>
      </c>
      <c r="CD106" s="173">
        <f>IFERROR(INDEX(FinancialInputs!$168:$200,MATCH($H106, FinancialInputs!$E$168:$E$200,0),MATCH(CD$3-$G106+1,FinancialInputs!$168:$168,0)),0)*$J106</f>
        <v>0</v>
      </c>
      <c r="CE106" s="173">
        <f>IFERROR(INDEX(FinancialInputs!$168:$200,MATCH($H106, FinancialInputs!$E$168:$E$200,0),MATCH(CE$3-$G106+1,FinancialInputs!$168:$168,0)),0)*$J106</f>
        <v>0</v>
      </c>
      <c r="CF106" s="173">
        <f>IFERROR(INDEX(FinancialInputs!$168:$200,MATCH($H106, FinancialInputs!$E$168:$E$200,0),MATCH(CF$3-$G106+1,FinancialInputs!$168:$168,0)),0)*$J106</f>
        <v>0</v>
      </c>
      <c r="CG106" s="173">
        <f>IFERROR(INDEX(FinancialInputs!$168:$200,MATCH($H106, FinancialInputs!$E$168:$E$200,0),MATCH(CG$3-$G106+1,FinancialInputs!$168:$168,0)),0)*$J106</f>
        <v>0</v>
      </c>
      <c r="CH106" s="173">
        <f>IFERROR(INDEX(FinancialInputs!$168:$200,MATCH($H106, FinancialInputs!$E$168:$E$200,0),MATCH(CH$3-$G106+1,FinancialInputs!$168:$168,0)),0)*$J106</f>
        <v>0</v>
      </c>
      <c r="CI106" s="173">
        <f>IFERROR(INDEX(FinancialInputs!$168:$200,MATCH($H106, FinancialInputs!$E$168:$E$200,0),MATCH(CI$3-$G106+1,FinancialInputs!$168:$168,0)),0)*$J106</f>
        <v>0</v>
      </c>
      <c r="CJ106" s="173">
        <f>IFERROR(INDEX(FinancialInputs!$168:$200,MATCH($H106, FinancialInputs!$E$168:$E$200,0),MATCH(CJ$3-$G106+1,FinancialInputs!$168:$168,0)),0)*$J106</f>
        <v>0</v>
      </c>
      <c r="CK106" s="173">
        <f>IFERROR(INDEX(FinancialInputs!$168:$200,MATCH($H106, FinancialInputs!$E$168:$E$200,0),MATCH(CK$3-$G106+1,FinancialInputs!$168:$168,0)),0)*$J106</f>
        <v>0</v>
      </c>
      <c r="CL106" s="173">
        <f>IFERROR(INDEX(FinancialInputs!$168:$200,MATCH($H106, FinancialInputs!$E$168:$E$200,0),MATCH(CL$3-$G106+1,FinancialInputs!$168:$168,0)),0)*$J106</f>
        <v>0</v>
      </c>
      <c r="CM106" s="173">
        <f>IFERROR(INDEX(FinancialInputs!$168:$200,MATCH($H106, FinancialInputs!$E$168:$E$200,0),MATCH(CM$3-$G106+1,FinancialInputs!$168:$168,0)),0)*$J106</f>
        <v>0</v>
      </c>
      <c r="CN106" s="173">
        <f>IFERROR(INDEX(FinancialInputs!$168:$200,MATCH($H106, FinancialInputs!$E$168:$E$200,0),MATCH(CN$3-$G106+1,FinancialInputs!$168:$168,0)),0)*$J106</f>
        <v>0</v>
      </c>
      <c r="CO106" s="173">
        <f>IFERROR(INDEX(FinancialInputs!$168:$200,MATCH($H106, FinancialInputs!$E$168:$E$200,0),MATCH(CO$3-$G106+1,FinancialInputs!$168:$168,0)),0)*$J106</f>
        <v>0</v>
      </c>
      <c r="CP106" s="173">
        <f>IFERROR(INDEX(FinancialInputs!$168:$200,MATCH($H106, FinancialInputs!$E$168:$E$200,0),MATCH(CP$3-$G106+1,FinancialInputs!$168:$168,0)),0)*$J106</f>
        <v>0</v>
      </c>
      <c r="CQ106" s="173">
        <f>IFERROR(INDEX(FinancialInputs!$168:$200,MATCH($H106, FinancialInputs!$E$168:$E$200,0),MATCH(CQ$3-$G106+1,FinancialInputs!$168:$168,0)),0)*$J106</f>
        <v>0</v>
      </c>
      <c r="CR106" s="173">
        <f>IFERROR(INDEX(FinancialInputs!$168:$200,MATCH($H106, FinancialInputs!$E$168:$E$200,0),MATCH(CR$3-$G106+1,FinancialInputs!$168:$168,0)),0)*$J106</f>
        <v>0</v>
      </c>
      <c r="CS106" s="173">
        <f>IFERROR(INDEX(FinancialInputs!$168:$200,MATCH($H106, FinancialInputs!$E$168:$E$200,0),MATCH(CS$3-$G106+1,FinancialInputs!$168:$168,0)),0)*$J106</f>
        <v>0</v>
      </c>
      <c r="CT106" s="173">
        <f>IFERROR(INDEX(FinancialInputs!$168:$200,MATCH($H106, FinancialInputs!$E$168:$E$200,0),MATCH(CT$3-$G106+1,FinancialInputs!$168:$168,0)),0)*$J106</f>
        <v>0</v>
      </c>
      <c r="CU106" s="173">
        <f>IFERROR(INDEX(FinancialInputs!$168:$200,MATCH($H106, FinancialInputs!$E$168:$E$200,0),MATCH(CU$3-$G106+1,FinancialInputs!$168:$168,0)),0)*$J106</f>
        <v>0</v>
      </c>
      <c r="CV106" s="173">
        <f>IFERROR(INDEX(FinancialInputs!$168:$200,MATCH($H106, FinancialInputs!$E$168:$E$200,0),MATCH(CV$3-$G106+1,FinancialInputs!$168:$168,0)),0)*$J106</f>
        <v>0</v>
      </c>
      <c r="CW106" s="135" t="b">
        <f t="shared" si="12"/>
        <v>1</v>
      </c>
      <c r="CX106" s="24"/>
      <c r="CY106" s="24"/>
      <c r="CZ106" s="24"/>
    </row>
    <row r="107" spans="2:104">
      <c r="B107" s="24"/>
      <c r="C107" s="24"/>
      <c r="D107" s="24"/>
      <c r="E107" s="1" t="s">
        <v>547</v>
      </c>
      <c r="F107" s="24"/>
      <c r="G107" s="99" t="e">
        <f t="shared" si="13"/>
        <v>#N/A</v>
      </c>
      <c r="H107" s="1" t="e">
        <f>IF((YEAR(Scenarios!$J$41)+1)&lt;G107,"","SLN"&amp;MIN(YEAR(Scenarios!$J$41)-G107+2,15))</f>
        <v>#NUM!</v>
      </c>
      <c r="I107" s="24"/>
      <c r="J107" s="416" cm="1">
        <f t="array" ref="J107">IFERROR(INDEX(Capitalisation!$192:$192,,MATCH(G107,Expenditure!$3:$3,0)),0)</f>
        <v>0</v>
      </c>
      <c r="K107" s="33"/>
      <c r="L107" s="173">
        <f>IFERROR(INDEX(FinancialInputs!$168:$200,MATCH($H107, FinancialInputs!$E$168:$E$200,0),MATCH(L$3-$G107+1,FinancialInputs!$168:$168,0)),0)*$J107</f>
        <v>0</v>
      </c>
      <c r="M107" s="173">
        <f>IFERROR(INDEX(FinancialInputs!$168:$200,MATCH($H107, FinancialInputs!$E$168:$E$200,0),MATCH(M$3-$G107+1,FinancialInputs!$168:$168,0)),0)*$J107</f>
        <v>0</v>
      </c>
      <c r="N107" s="173">
        <f>IFERROR(INDEX(FinancialInputs!$168:$200,MATCH($H107, FinancialInputs!$E$168:$E$200,0),MATCH(N$3-$G107+1,FinancialInputs!$168:$168,0)),0)*$J107</f>
        <v>0</v>
      </c>
      <c r="O107" s="173">
        <f>IFERROR(INDEX(FinancialInputs!$168:$200,MATCH($H107, FinancialInputs!$E$168:$E$200,0),MATCH(O$3-$G107+1,FinancialInputs!$168:$168,0)),0)*$J107</f>
        <v>0</v>
      </c>
      <c r="P107" s="173">
        <f>IFERROR(INDEX(FinancialInputs!$168:$200,MATCH($H107, FinancialInputs!$E$168:$E$200,0),MATCH(P$3-$G107+1,FinancialInputs!$168:$168,0)),0)*$J107</f>
        <v>0</v>
      </c>
      <c r="Q107" s="173">
        <f>IFERROR(INDEX(FinancialInputs!$168:$200,MATCH($H107, FinancialInputs!$E$168:$E$200,0),MATCH(Q$3-$G107+1,FinancialInputs!$168:$168,0)),0)*$J107</f>
        <v>0</v>
      </c>
      <c r="R107" s="173">
        <f>IFERROR(INDEX(FinancialInputs!$168:$200,MATCH($H107, FinancialInputs!$E$168:$E$200,0),MATCH(R$3-$G107+1,FinancialInputs!$168:$168,0)),0)*$J107</f>
        <v>0</v>
      </c>
      <c r="S107" s="173">
        <f>IFERROR(INDEX(FinancialInputs!$168:$200,MATCH($H107, FinancialInputs!$E$168:$E$200,0),MATCH(S$3-$G107+1,FinancialInputs!$168:$168,0)),0)*$J107</f>
        <v>0</v>
      </c>
      <c r="T107" s="173">
        <f>IFERROR(INDEX(FinancialInputs!$168:$200,MATCH($H107, FinancialInputs!$E$168:$E$200,0),MATCH(T$3-$G107+1,FinancialInputs!$168:$168,0)),0)*$J107</f>
        <v>0</v>
      </c>
      <c r="U107" s="173">
        <f>IFERROR(INDEX(FinancialInputs!$168:$200,MATCH($H107, FinancialInputs!$E$168:$E$200,0),MATCH(U$3-$G107+1,FinancialInputs!$168:$168,0)),0)*$J107</f>
        <v>0</v>
      </c>
      <c r="V107" s="173">
        <f>IFERROR(INDEX(FinancialInputs!$168:$200,MATCH($H107, FinancialInputs!$E$168:$E$200,0),MATCH(V$3-$G107+1,FinancialInputs!$168:$168,0)),0)*$J107</f>
        <v>0</v>
      </c>
      <c r="W107" s="173">
        <f>IFERROR(INDEX(FinancialInputs!$168:$200,MATCH($H107, FinancialInputs!$E$168:$E$200,0),MATCH(W$3-$G107+1,FinancialInputs!$168:$168,0)),0)*$J107</f>
        <v>0</v>
      </c>
      <c r="X107" s="173">
        <f>IFERROR(INDEX(FinancialInputs!$168:$200,MATCH($H107, FinancialInputs!$E$168:$E$200,0),MATCH(X$3-$G107+1,FinancialInputs!$168:$168,0)),0)*$J107</f>
        <v>0</v>
      </c>
      <c r="Y107" s="173">
        <f>IFERROR(INDEX(FinancialInputs!$168:$200,MATCH($H107, FinancialInputs!$E$168:$E$200,0),MATCH(Y$3-$G107+1,FinancialInputs!$168:$168,0)),0)*$J107</f>
        <v>0</v>
      </c>
      <c r="Z107" s="173">
        <f>IFERROR(INDEX(FinancialInputs!$168:$200,MATCH($H107, FinancialInputs!$E$168:$E$200,0),MATCH(Z$3-$G107+1,FinancialInputs!$168:$168,0)),0)*$J107</f>
        <v>0</v>
      </c>
      <c r="AA107" s="173">
        <f>IFERROR(INDEX(FinancialInputs!$168:$200,MATCH($H107, FinancialInputs!$E$168:$E$200,0),MATCH(AA$3-$G107+1,FinancialInputs!$168:$168,0)),0)*$J107</f>
        <v>0</v>
      </c>
      <c r="AB107" s="173">
        <f>IFERROR(INDEX(FinancialInputs!$168:$200,MATCH($H107, FinancialInputs!$E$168:$E$200,0),MATCH(AB$3-$G107+1,FinancialInputs!$168:$168,0)),0)*$J107</f>
        <v>0</v>
      </c>
      <c r="AC107" s="173">
        <f>IFERROR(INDEX(FinancialInputs!$168:$200,MATCH($H107, FinancialInputs!$E$168:$E$200,0),MATCH(AC$3-$G107+1,FinancialInputs!$168:$168,0)),0)*$J107</f>
        <v>0</v>
      </c>
      <c r="AD107" s="173">
        <f>IFERROR(INDEX(FinancialInputs!$168:$200,MATCH($H107, FinancialInputs!$E$168:$E$200,0),MATCH(AD$3-$G107+1,FinancialInputs!$168:$168,0)),0)*$J107</f>
        <v>0</v>
      </c>
      <c r="AE107" s="173">
        <f>IFERROR(INDEX(FinancialInputs!$168:$200,MATCH($H107, FinancialInputs!$E$168:$E$200,0),MATCH(AE$3-$G107+1,FinancialInputs!$168:$168,0)),0)*$J107</f>
        <v>0</v>
      </c>
      <c r="AF107" s="173">
        <f>IFERROR(INDEX(FinancialInputs!$168:$200,MATCH($H107, FinancialInputs!$E$168:$E$200,0),MATCH(AF$3-$G107+1,FinancialInputs!$168:$168,0)),0)*$J107</f>
        <v>0</v>
      </c>
      <c r="AG107" s="173">
        <f>IFERROR(INDEX(FinancialInputs!$168:$200,MATCH($H107, FinancialInputs!$E$168:$E$200,0),MATCH(AG$3-$G107+1,FinancialInputs!$168:$168,0)),0)*$J107</f>
        <v>0</v>
      </c>
      <c r="AH107" s="173">
        <f>IFERROR(INDEX(FinancialInputs!$168:$200,MATCH($H107, FinancialInputs!$E$168:$E$200,0),MATCH(AH$3-$G107+1,FinancialInputs!$168:$168,0)),0)*$J107</f>
        <v>0</v>
      </c>
      <c r="AI107" s="173">
        <f>IFERROR(INDEX(FinancialInputs!$168:$200,MATCH($H107, FinancialInputs!$E$168:$E$200,0),MATCH(AI$3-$G107+1,FinancialInputs!$168:$168,0)),0)*$J107</f>
        <v>0</v>
      </c>
      <c r="AJ107" s="173">
        <f>IFERROR(INDEX(FinancialInputs!$168:$200,MATCH($H107, FinancialInputs!$E$168:$E$200,0),MATCH(AJ$3-$G107+1,FinancialInputs!$168:$168,0)),0)*$J107</f>
        <v>0</v>
      </c>
      <c r="AK107" s="173">
        <f>IFERROR(INDEX(FinancialInputs!$168:$200,MATCH($H107, FinancialInputs!$E$168:$E$200,0),MATCH(AK$3-$G107+1,FinancialInputs!$168:$168,0)),0)*$J107</f>
        <v>0</v>
      </c>
      <c r="AL107" s="173">
        <f>IFERROR(INDEX(FinancialInputs!$168:$200,MATCH($H107, FinancialInputs!$E$168:$E$200,0),MATCH(AL$3-$G107+1,FinancialInputs!$168:$168,0)),0)*$J107</f>
        <v>0</v>
      </c>
      <c r="AM107" s="173">
        <f>IFERROR(INDEX(FinancialInputs!$168:$200,MATCH($H107, FinancialInputs!$E$168:$E$200,0),MATCH(AM$3-$G107+1,FinancialInputs!$168:$168,0)),0)*$J107</f>
        <v>0</v>
      </c>
      <c r="AN107" s="173">
        <f>IFERROR(INDEX(FinancialInputs!$168:$200,MATCH($H107, FinancialInputs!$E$168:$E$200,0),MATCH(AN$3-$G107+1,FinancialInputs!$168:$168,0)),0)*$J107</f>
        <v>0</v>
      </c>
      <c r="AO107" s="173">
        <f>IFERROR(INDEX(FinancialInputs!$168:$200,MATCH($H107, FinancialInputs!$E$168:$E$200,0),MATCH(AO$3-$G107+1,FinancialInputs!$168:$168,0)),0)*$J107</f>
        <v>0</v>
      </c>
      <c r="AP107" s="173">
        <f>IFERROR(INDEX(FinancialInputs!$168:$200,MATCH($H107, FinancialInputs!$E$168:$E$200,0),MATCH(AP$3-$G107+1,FinancialInputs!$168:$168,0)),0)*$J107</f>
        <v>0</v>
      </c>
      <c r="AQ107" s="173">
        <f>IFERROR(INDEX(FinancialInputs!$168:$200,MATCH($H107, FinancialInputs!$E$168:$E$200,0),MATCH(AQ$3-$G107+1,FinancialInputs!$168:$168,0)),0)*$J107</f>
        <v>0</v>
      </c>
      <c r="AR107" s="173">
        <f>IFERROR(INDEX(FinancialInputs!$168:$200,MATCH($H107, FinancialInputs!$E$168:$E$200,0),MATCH(AR$3-$G107+1,FinancialInputs!$168:$168,0)),0)*$J107</f>
        <v>0</v>
      </c>
      <c r="AS107" s="173">
        <f>IFERROR(INDEX(FinancialInputs!$168:$200,MATCH($H107, FinancialInputs!$E$168:$E$200,0),MATCH(AS$3-$G107+1,FinancialInputs!$168:$168,0)),0)*$J107</f>
        <v>0</v>
      </c>
      <c r="AT107" s="173">
        <f>IFERROR(INDEX(FinancialInputs!$168:$200,MATCH($H107, FinancialInputs!$E$168:$E$200,0),MATCH(AT$3-$G107+1,FinancialInputs!$168:$168,0)),0)*$J107</f>
        <v>0</v>
      </c>
      <c r="AU107" s="173">
        <f>IFERROR(INDEX(FinancialInputs!$168:$200,MATCH($H107, FinancialInputs!$E$168:$E$200,0),MATCH(AU$3-$G107+1,FinancialInputs!$168:$168,0)),0)*$J107</f>
        <v>0</v>
      </c>
      <c r="AV107" s="173">
        <f>IFERROR(INDEX(FinancialInputs!$168:$200,MATCH($H107, FinancialInputs!$E$168:$E$200,0),MATCH(AV$3-$G107+1,FinancialInputs!$168:$168,0)),0)*$J107</f>
        <v>0</v>
      </c>
      <c r="AW107" s="173">
        <f>IFERROR(INDEX(FinancialInputs!$168:$200,MATCH($H107, FinancialInputs!$E$168:$E$200,0),MATCH(AW$3-$G107+1,FinancialInputs!$168:$168,0)),0)*$J107</f>
        <v>0</v>
      </c>
      <c r="AX107" s="173">
        <f>IFERROR(INDEX(FinancialInputs!$168:$200,MATCH($H107, FinancialInputs!$E$168:$E$200,0),MATCH(AX$3-$G107+1,FinancialInputs!$168:$168,0)),0)*$J107</f>
        <v>0</v>
      </c>
      <c r="AY107" s="173">
        <f>IFERROR(INDEX(FinancialInputs!$168:$200,MATCH($H107, FinancialInputs!$E$168:$E$200,0),MATCH(AY$3-$G107+1,FinancialInputs!$168:$168,0)),0)*$J107</f>
        <v>0</v>
      </c>
      <c r="AZ107" s="173">
        <f>IFERROR(INDEX(FinancialInputs!$168:$200,MATCH($H107, FinancialInputs!$E$168:$E$200,0),MATCH(AZ$3-$G107+1,FinancialInputs!$168:$168,0)),0)*$J107</f>
        <v>0</v>
      </c>
      <c r="BA107" s="173">
        <f>IFERROR(INDEX(FinancialInputs!$168:$200,MATCH($H107, FinancialInputs!$E$168:$E$200,0),MATCH(BA$3-$G107+1,FinancialInputs!$168:$168,0)),0)*$J107</f>
        <v>0</v>
      </c>
      <c r="BB107" s="173">
        <f>IFERROR(INDEX(FinancialInputs!$168:$200,MATCH($H107, FinancialInputs!$E$168:$E$200,0),MATCH(BB$3-$G107+1,FinancialInputs!$168:$168,0)),0)*$J107</f>
        <v>0</v>
      </c>
      <c r="BC107" s="173">
        <f>IFERROR(INDEX(FinancialInputs!$168:$200,MATCH($H107, FinancialInputs!$E$168:$E$200,0),MATCH(BC$3-$G107+1,FinancialInputs!$168:$168,0)),0)*$J107</f>
        <v>0</v>
      </c>
      <c r="BD107" s="173">
        <f>IFERROR(INDEX(FinancialInputs!$168:$200,MATCH($H107, FinancialInputs!$E$168:$E$200,0),MATCH(BD$3-$G107+1,FinancialInputs!$168:$168,0)),0)*$J107</f>
        <v>0</v>
      </c>
      <c r="BE107" s="173">
        <f>IFERROR(INDEX(FinancialInputs!$168:$200,MATCH($H107, FinancialInputs!$E$168:$E$200,0),MATCH(BE$3-$G107+1,FinancialInputs!$168:$168,0)),0)*$J107</f>
        <v>0</v>
      </c>
      <c r="BF107" s="173">
        <f>IFERROR(INDEX(FinancialInputs!$168:$200,MATCH($H107, FinancialInputs!$E$168:$E$200,0),MATCH(BF$3-$G107+1,FinancialInputs!$168:$168,0)),0)*$J107</f>
        <v>0</v>
      </c>
      <c r="BG107" s="173">
        <f>IFERROR(INDEX(FinancialInputs!$168:$200,MATCH($H107, FinancialInputs!$E$168:$E$200,0),MATCH(BG$3-$G107+1,FinancialInputs!$168:$168,0)),0)*$J107</f>
        <v>0</v>
      </c>
      <c r="BH107" s="173">
        <f>IFERROR(INDEX(FinancialInputs!$168:$200,MATCH($H107, FinancialInputs!$E$168:$E$200,0),MATCH(BH$3-$G107+1,FinancialInputs!$168:$168,0)),0)*$J107</f>
        <v>0</v>
      </c>
      <c r="BI107" s="173">
        <f>IFERROR(INDEX(FinancialInputs!$168:$200,MATCH($H107, FinancialInputs!$E$168:$E$200,0),MATCH(BI$3-$G107+1,FinancialInputs!$168:$168,0)),0)*$J107</f>
        <v>0</v>
      </c>
      <c r="BJ107" s="173">
        <f>IFERROR(INDEX(FinancialInputs!$168:$200,MATCH($H107, FinancialInputs!$E$168:$E$200,0),MATCH(BJ$3-$G107+1,FinancialInputs!$168:$168,0)),0)*$J107</f>
        <v>0</v>
      </c>
      <c r="BK107" s="173">
        <f>IFERROR(INDEX(FinancialInputs!$168:$200,MATCH($H107, FinancialInputs!$E$168:$E$200,0),MATCH(BK$3-$G107+1,FinancialInputs!$168:$168,0)),0)*$J107</f>
        <v>0</v>
      </c>
      <c r="BL107" s="173">
        <f>IFERROR(INDEX(FinancialInputs!$168:$200,MATCH($H107, FinancialInputs!$E$168:$E$200,0),MATCH(BL$3-$G107+1,FinancialInputs!$168:$168,0)),0)*$J107</f>
        <v>0</v>
      </c>
      <c r="BM107" s="173">
        <f>IFERROR(INDEX(FinancialInputs!$168:$200,MATCH($H107, FinancialInputs!$E$168:$E$200,0),MATCH(BM$3-$G107+1,FinancialInputs!$168:$168,0)),0)*$J107</f>
        <v>0</v>
      </c>
      <c r="BN107" s="173">
        <f>IFERROR(INDEX(FinancialInputs!$168:$200,MATCH($H107, FinancialInputs!$E$168:$E$200,0),MATCH(BN$3-$G107+1,FinancialInputs!$168:$168,0)),0)*$J107</f>
        <v>0</v>
      </c>
      <c r="BO107" s="173">
        <f>IFERROR(INDEX(FinancialInputs!$168:$200,MATCH($H107, FinancialInputs!$E$168:$E$200,0),MATCH(BO$3-$G107+1,FinancialInputs!$168:$168,0)),0)*$J107</f>
        <v>0</v>
      </c>
      <c r="BP107" s="173">
        <f>IFERROR(INDEX(FinancialInputs!$168:$200,MATCH($H107, FinancialInputs!$E$168:$E$200,0),MATCH(BP$3-$G107+1,FinancialInputs!$168:$168,0)),0)*$J107</f>
        <v>0</v>
      </c>
      <c r="BQ107" s="173">
        <f>IFERROR(INDEX(FinancialInputs!$168:$200,MATCH($H107, FinancialInputs!$E$168:$E$200,0),MATCH(BQ$3-$G107+1,FinancialInputs!$168:$168,0)),0)*$J107</f>
        <v>0</v>
      </c>
      <c r="BR107" s="173">
        <f>IFERROR(INDEX(FinancialInputs!$168:$200,MATCH($H107, FinancialInputs!$E$168:$E$200,0),MATCH(BR$3-$G107+1,FinancialInputs!$168:$168,0)),0)*$J107</f>
        <v>0</v>
      </c>
      <c r="BS107" s="173">
        <f>IFERROR(INDEX(FinancialInputs!$168:$200,MATCH($H107, FinancialInputs!$E$168:$E$200,0),MATCH(BS$3-$G107+1,FinancialInputs!$168:$168,0)),0)*$J107</f>
        <v>0</v>
      </c>
      <c r="BT107" s="173">
        <f>IFERROR(INDEX(FinancialInputs!$168:$200,MATCH($H107, FinancialInputs!$E$168:$E$200,0),MATCH(BT$3-$G107+1,FinancialInputs!$168:$168,0)),0)*$J107</f>
        <v>0</v>
      </c>
      <c r="BU107" s="173">
        <f>IFERROR(INDEX(FinancialInputs!$168:$200,MATCH($H107, FinancialInputs!$E$168:$E$200,0),MATCH(BU$3-$G107+1,FinancialInputs!$168:$168,0)),0)*$J107</f>
        <v>0</v>
      </c>
      <c r="BV107" s="173">
        <f>IFERROR(INDEX(FinancialInputs!$168:$200,MATCH($H107, FinancialInputs!$E$168:$E$200,0),MATCH(BV$3-$G107+1,FinancialInputs!$168:$168,0)),0)*$J107</f>
        <v>0</v>
      </c>
      <c r="BW107" s="173">
        <f>IFERROR(INDEX(FinancialInputs!$168:$200,MATCH($H107, FinancialInputs!$E$168:$E$200,0),MATCH(BW$3-$G107+1,FinancialInputs!$168:$168,0)),0)*$J107</f>
        <v>0</v>
      </c>
      <c r="BX107" s="173">
        <f>IFERROR(INDEX(FinancialInputs!$168:$200,MATCH($H107, FinancialInputs!$E$168:$E$200,0),MATCH(BX$3-$G107+1,FinancialInputs!$168:$168,0)),0)*$J107</f>
        <v>0</v>
      </c>
      <c r="BY107" s="173">
        <f>IFERROR(INDEX(FinancialInputs!$168:$200,MATCH($H107, FinancialInputs!$E$168:$E$200,0),MATCH(BY$3-$G107+1,FinancialInputs!$168:$168,0)),0)*$J107</f>
        <v>0</v>
      </c>
      <c r="BZ107" s="173">
        <f>IFERROR(INDEX(FinancialInputs!$168:$200,MATCH($H107, FinancialInputs!$E$168:$E$200,0),MATCH(BZ$3-$G107+1,FinancialInputs!$168:$168,0)),0)*$J107</f>
        <v>0</v>
      </c>
      <c r="CA107" s="173">
        <f>IFERROR(INDEX(FinancialInputs!$168:$200,MATCH($H107, FinancialInputs!$E$168:$E$200,0),MATCH(CA$3-$G107+1,FinancialInputs!$168:$168,0)),0)*$J107</f>
        <v>0</v>
      </c>
      <c r="CB107" s="173">
        <f>IFERROR(INDEX(FinancialInputs!$168:$200,MATCH($H107, FinancialInputs!$E$168:$E$200,0),MATCH(CB$3-$G107+1,FinancialInputs!$168:$168,0)),0)*$J107</f>
        <v>0</v>
      </c>
      <c r="CC107" s="173">
        <f>IFERROR(INDEX(FinancialInputs!$168:$200,MATCH($H107, FinancialInputs!$E$168:$E$200,0),MATCH(CC$3-$G107+1,FinancialInputs!$168:$168,0)),0)*$J107</f>
        <v>0</v>
      </c>
      <c r="CD107" s="173">
        <f>IFERROR(INDEX(FinancialInputs!$168:$200,MATCH($H107, FinancialInputs!$E$168:$E$200,0),MATCH(CD$3-$G107+1,FinancialInputs!$168:$168,0)),0)*$J107</f>
        <v>0</v>
      </c>
      <c r="CE107" s="173">
        <f>IFERROR(INDEX(FinancialInputs!$168:$200,MATCH($H107, FinancialInputs!$E$168:$E$200,0),MATCH(CE$3-$G107+1,FinancialInputs!$168:$168,0)),0)*$J107</f>
        <v>0</v>
      </c>
      <c r="CF107" s="173">
        <f>IFERROR(INDEX(FinancialInputs!$168:$200,MATCH($H107, FinancialInputs!$E$168:$E$200,0),MATCH(CF$3-$G107+1,FinancialInputs!$168:$168,0)),0)*$J107</f>
        <v>0</v>
      </c>
      <c r="CG107" s="173">
        <f>IFERROR(INDEX(FinancialInputs!$168:$200,MATCH($H107, FinancialInputs!$E$168:$E$200,0),MATCH(CG$3-$G107+1,FinancialInputs!$168:$168,0)),0)*$J107</f>
        <v>0</v>
      </c>
      <c r="CH107" s="173">
        <f>IFERROR(INDEX(FinancialInputs!$168:$200,MATCH($H107, FinancialInputs!$E$168:$E$200,0),MATCH(CH$3-$G107+1,FinancialInputs!$168:$168,0)),0)*$J107</f>
        <v>0</v>
      </c>
      <c r="CI107" s="173">
        <f>IFERROR(INDEX(FinancialInputs!$168:$200,MATCH($H107, FinancialInputs!$E$168:$E$200,0),MATCH(CI$3-$G107+1,FinancialInputs!$168:$168,0)),0)*$J107</f>
        <v>0</v>
      </c>
      <c r="CJ107" s="173">
        <f>IFERROR(INDEX(FinancialInputs!$168:$200,MATCH($H107, FinancialInputs!$E$168:$E$200,0),MATCH(CJ$3-$G107+1,FinancialInputs!$168:$168,0)),0)*$J107</f>
        <v>0</v>
      </c>
      <c r="CK107" s="173">
        <f>IFERROR(INDEX(FinancialInputs!$168:$200,MATCH($H107, FinancialInputs!$E$168:$E$200,0),MATCH(CK$3-$G107+1,FinancialInputs!$168:$168,0)),0)*$J107</f>
        <v>0</v>
      </c>
      <c r="CL107" s="173">
        <f>IFERROR(INDEX(FinancialInputs!$168:$200,MATCH($H107, FinancialInputs!$E$168:$E$200,0),MATCH(CL$3-$G107+1,FinancialInputs!$168:$168,0)),0)*$J107</f>
        <v>0</v>
      </c>
      <c r="CM107" s="173">
        <f>IFERROR(INDEX(FinancialInputs!$168:$200,MATCH($H107, FinancialInputs!$E$168:$E$200,0),MATCH(CM$3-$G107+1,FinancialInputs!$168:$168,0)),0)*$J107</f>
        <v>0</v>
      </c>
      <c r="CN107" s="173">
        <f>IFERROR(INDEX(FinancialInputs!$168:$200,MATCH($H107, FinancialInputs!$E$168:$E$200,0),MATCH(CN$3-$G107+1,FinancialInputs!$168:$168,0)),0)*$J107</f>
        <v>0</v>
      </c>
      <c r="CO107" s="173">
        <f>IFERROR(INDEX(FinancialInputs!$168:$200,MATCH($H107, FinancialInputs!$E$168:$E$200,0),MATCH(CO$3-$G107+1,FinancialInputs!$168:$168,0)),0)*$J107</f>
        <v>0</v>
      </c>
      <c r="CP107" s="173">
        <f>IFERROR(INDEX(FinancialInputs!$168:$200,MATCH($H107, FinancialInputs!$E$168:$E$200,0),MATCH(CP$3-$G107+1,FinancialInputs!$168:$168,0)),0)*$J107</f>
        <v>0</v>
      </c>
      <c r="CQ107" s="173">
        <f>IFERROR(INDEX(FinancialInputs!$168:$200,MATCH($H107, FinancialInputs!$E$168:$E$200,0),MATCH(CQ$3-$G107+1,FinancialInputs!$168:$168,0)),0)*$J107</f>
        <v>0</v>
      </c>
      <c r="CR107" s="173">
        <f>IFERROR(INDEX(FinancialInputs!$168:$200,MATCH($H107, FinancialInputs!$E$168:$E$200,0),MATCH(CR$3-$G107+1,FinancialInputs!$168:$168,0)),0)*$J107</f>
        <v>0</v>
      </c>
      <c r="CS107" s="173">
        <f>IFERROR(INDEX(FinancialInputs!$168:$200,MATCH($H107, FinancialInputs!$E$168:$E$200,0),MATCH(CS$3-$G107+1,FinancialInputs!$168:$168,0)),0)*$J107</f>
        <v>0</v>
      </c>
      <c r="CT107" s="173">
        <f>IFERROR(INDEX(FinancialInputs!$168:$200,MATCH($H107, FinancialInputs!$E$168:$E$200,0),MATCH(CT$3-$G107+1,FinancialInputs!$168:$168,0)),0)*$J107</f>
        <v>0</v>
      </c>
      <c r="CU107" s="173">
        <f>IFERROR(INDEX(FinancialInputs!$168:$200,MATCH($H107, FinancialInputs!$E$168:$E$200,0),MATCH(CU$3-$G107+1,FinancialInputs!$168:$168,0)),0)*$J107</f>
        <v>0</v>
      </c>
      <c r="CV107" s="173">
        <f>IFERROR(INDEX(FinancialInputs!$168:$200,MATCH($H107, FinancialInputs!$E$168:$E$200,0),MATCH(CV$3-$G107+1,FinancialInputs!$168:$168,0)),0)*$J107</f>
        <v>0</v>
      </c>
      <c r="CW107" s="135" t="b">
        <f t="shared" si="12"/>
        <v>1</v>
      </c>
      <c r="CX107" s="24"/>
      <c r="CY107" s="24"/>
      <c r="CZ107" s="24"/>
    </row>
    <row r="108" spans="2:104">
      <c r="B108" s="24"/>
      <c r="C108" s="24"/>
      <c r="D108" s="24"/>
      <c r="E108" s="1" t="s">
        <v>547</v>
      </c>
      <c r="F108" s="24"/>
      <c r="G108" s="99" t="e">
        <f t="shared" si="13"/>
        <v>#N/A</v>
      </c>
      <c r="H108" s="1" t="e">
        <f>IF((YEAR(Scenarios!$J$41)+1)&lt;G108,"","SLN"&amp;MIN(YEAR(Scenarios!$J$41)-G108+2,15))</f>
        <v>#NUM!</v>
      </c>
      <c r="I108" s="24"/>
      <c r="J108" s="416" cm="1">
        <f t="array" ref="J108">IFERROR(INDEX(Capitalisation!$192:$192,,MATCH(G108,Expenditure!$3:$3,0)),0)</f>
        <v>0</v>
      </c>
      <c r="K108" s="33"/>
      <c r="L108" s="173">
        <f>IFERROR(INDEX(FinancialInputs!$168:$200,MATCH($H108, FinancialInputs!$E$168:$E$200,0),MATCH(L$3-$G108+1,FinancialInputs!$168:$168,0)),0)*$J108</f>
        <v>0</v>
      </c>
      <c r="M108" s="173">
        <f>IFERROR(INDEX(FinancialInputs!$168:$200,MATCH($H108, FinancialInputs!$E$168:$E$200,0),MATCH(M$3-$G108+1,FinancialInputs!$168:$168,0)),0)*$J108</f>
        <v>0</v>
      </c>
      <c r="N108" s="173">
        <f>IFERROR(INDEX(FinancialInputs!$168:$200,MATCH($H108, FinancialInputs!$E$168:$E$200,0),MATCH(N$3-$G108+1,FinancialInputs!$168:$168,0)),0)*$J108</f>
        <v>0</v>
      </c>
      <c r="O108" s="173">
        <f>IFERROR(INDEX(FinancialInputs!$168:$200,MATCH($H108, FinancialInputs!$E$168:$E$200,0),MATCH(O$3-$G108+1,FinancialInputs!$168:$168,0)),0)*$J108</f>
        <v>0</v>
      </c>
      <c r="P108" s="173">
        <f>IFERROR(INDEX(FinancialInputs!$168:$200,MATCH($H108, FinancialInputs!$E$168:$E$200,0),MATCH(P$3-$G108+1,FinancialInputs!$168:$168,0)),0)*$J108</f>
        <v>0</v>
      </c>
      <c r="Q108" s="173">
        <f>IFERROR(INDEX(FinancialInputs!$168:$200,MATCH($H108, FinancialInputs!$E$168:$E$200,0),MATCH(Q$3-$G108+1,FinancialInputs!$168:$168,0)),0)*$J108</f>
        <v>0</v>
      </c>
      <c r="R108" s="173">
        <f>IFERROR(INDEX(FinancialInputs!$168:$200,MATCH($H108, FinancialInputs!$E$168:$E$200,0),MATCH(R$3-$G108+1,FinancialInputs!$168:$168,0)),0)*$J108</f>
        <v>0</v>
      </c>
      <c r="S108" s="173">
        <f>IFERROR(INDEX(FinancialInputs!$168:$200,MATCH($H108, FinancialInputs!$E$168:$E$200,0),MATCH(S$3-$G108+1,FinancialInputs!$168:$168,0)),0)*$J108</f>
        <v>0</v>
      </c>
      <c r="T108" s="173">
        <f>IFERROR(INDEX(FinancialInputs!$168:$200,MATCH($H108, FinancialInputs!$E$168:$E$200,0),MATCH(T$3-$G108+1,FinancialInputs!$168:$168,0)),0)*$J108</f>
        <v>0</v>
      </c>
      <c r="U108" s="173">
        <f>IFERROR(INDEX(FinancialInputs!$168:$200,MATCH($H108, FinancialInputs!$E$168:$E$200,0),MATCH(U$3-$G108+1,FinancialInputs!$168:$168,0)),0)*$J108</f>
        <v>0</v>
      </c>
      <c r="V108" s="173">
        <f>IFERROR(INDEX(FinancialInputs!$168:$200,MATCH($H108, FinancialInputs!$E$168:$E$200,0),MATCH(V$3-$G108+1,FinancialInputs!$168:$168,0)),0)*$J108</f>
        <v>0</v>
      </c>
      <c r="W108" s="173">
        <f>IFERROR(INDEX(FinancialInputs!$168:$200,MATCH($H108, FinancialInputs!$E$168:$E$200,0),MATCH(W$3-$G108+1,FinancialInputs!$168:$168,0)),0)*$J108</f>
        <v>0</v>
      </c>
      <c r="X108" s="173">
        <f>IFERROR(INDEX(FinancialInputs!$168:$200,MATCH($H108, FinancialInputs!$E$168:$E$200,0),MATCH(X$3-$G108+1,FinancialInputs!$168:$168,0)),0)*$J108</f>
        <v>0</v>
      </c>
      <c r="Y108" s="173">
        <f>IFERROR(INDEX(FinancialInputs!$168:$200,MATCH($H108, FinancialInputs!$E$168:$E$200,0),MATCH(Y$3-$G108+1,FinancialInputs!$168:$168,0)),0)*$J108</f>
        <v>0</v>
      </c>
      <c r="Z108" s="173">
        <f>IFERROR(INDEX(FinancialInputs!$168:$200,MATCH($H108, FinancialInputs!$E$168:$E$200,0),MATCH(Z$3-$G108+1,FinancialInputs!$168:$168,0)),0)*$J108</f>
        <v>0</v>
      </c>
      <c r="AA108" s="173">
        <f>IFERROR(INDEX(FinancialInputs!$168:$200,MATCH($H108, FinancialInputs!$E$168:$E$200,0),MATCH(AA$3-$G108+1,FinancialInputs!$168:$168,0)),0)*$J108</f>
        <v>0</v>
      </c>
      <c r="AB108" s="173">
        <f>IFERROR(INDEX(FinancialInputs!$168:$200,MATCH($H108, FinancialInputs!$E$168:$E$200,0),MATCH(AB$3-$G108+1,FinancialInputs!$168:$168,0)),0)*$J108</f>
        <v>0</v>
      </c>
      <c r="AC108" s="173">
        <f>IFERROR(INDEX(FinancialInputs!$168:$200,MATCH($H108, FinancialInputs!$E$168:$E$200,0),MATCH(AC$3-$G108+1,FinancialInputs!$168:$168,0)),0)*$J108</f>
        <v>0</v>
      </c>
      <c r="AD108" s="173">
        <f>IFERROR(INDEX(FinancialInputs!$168:$200,MATCH($H108, FinancialInputs!$E$168:$E$200,0),MATCH(AD$3-$G108+1,FinancialInputs!$168:$168,0)),0)*$J108</f>
        <v>0</v>
      </c>
      <c r="AE108" s="173">
        <f>IFERROR(INDEX(FinancialInputs!$168:$200,MATCH($H108, FinancialInputs!$E$168:$E$200,0),MATCH(AE$3-$G108+1,FinancialInputs!$168:$168,0)),0)*$J108</f>
        <v>0</v>
      </c>
      <c r="AF108" s="173">
        <f>IFERROR(INDEX(FinancialInputs!$168:$200,MATCH($H108, FinancialInputs!$E$168:$E$200,0),MATCH(AF$3-$G108+1,FinancialInputs!$168:$168,0)),0)*$J108</f>
        <v>0</v>
      </c>
      <c r="AG108" s="173">
        <f>IFERROR(INDEX(FinancialInputs!$168:$200,MATCH($H108, FinancialInputs!$E$168:$E$200,0),MATCH(AG$3-$G108+1,FinancialInputs!$168:$168,0)),0)*$J108</f>
        <v>0</v>
      </c>
      <c r="AH108" s="173">
        <f>IFERROR(INDEX(FinancialInputs!$168:$200,MATCH($H108, FinancialInputs!$E$168:$E$200,0),MATCH(AH$3-$G108+1,FinancialInputs!$168:$168,0)),0)*$J108</f>
        <v>0</v>
      </c>
      <c r="AI108" s="173">
        <f>IFERROR(INDEX(FinancialInputs!$168:$200,MATCH($H108, FinancialInputs!$E$168:$E$200,0),MATCH(AI$3-$G108+1,FinancialInputs!$168:$168,0)),0)*$J108</f>
        <v>0</v>
      </c>
      <c r="AJ108" s="173">
        <f>IFERROR(INDEX(FinancialInputs!$168:$200,MATCH($H108, FinancialInputs!$E$168:$E$200,0),MATCH(AJ$3-$G108+1,FinancialInputs!$168:$168,0)),0)*$J108</f>
        <v>0</v>
      </c>
      <c r="AK108" s="173">
        <f>IFERROR(INDEX(FinancialInputs!$168:$200,MATCH($H108, FinancialInputs!$E$168:$E$200,0),MATCH(AK$3-$G108+1,FinancialInputs!$168:$168,0)),0)*$J108</f>
        <v>0</v>
      </c>
      <c r="AL108" s="173">
        <f>IFERROR(INDEX(FinancialInputs!$168:$200,MATCH($H108, FinancialInputs!$E$168:$E$200,0),MATCH(AL$3-$G108+1,FinancialInputs!$168:$168,0)),0)*$J108</f>
        <v>0</v>
      </c>
      <c r="AM108" s="173">
        <f>IFERROR(INDEX(FinancialInputs!$168:$200,MATCH($H108, FinancialInputs!$E$168:$E$200,0),MATCH(AM$3-$G108+1,FinancialInputs!$168:$168,0)),0)*$J108</f>
        <v>0</v>
      </c>
      <c r="AN108" s="173">
        <f>IFERROR(INDEX(FinancialInputs!$168:$200,MATCH($H108, FinancialInputs!$E$168:$E$200,0),MATCH(AN$3-$G108+1,FinancialInputs!$168:$168,0)),0)*$J108</f>
        <v>0</v>
      </c>
      <c r="AO108" s="173">
        <f>IFERROR(INDEX(FinancialInputs!$168:$200,MATCH($H108, FinancialInputs!$E$168:$E$200,0),MATCH(AO$3-$G108+1,FinancialInputs!$168:$168,0)),0)*$J108</f>
        <v>0</v>
      </c>
      <c r="AP108" s="173">
        <f>IFERROR(INDEX(FinancialInputs!$168:$200,MATCH($H108, FinancialInputs!$E$168:$E$200,0),MATCH(AP$3-$G108+1,FinancialInputs!$168:$168,0)),0)*$J108</f>
        <v>0</v>
      </c>
      <c r="AQ108" s="173">
        <f>IFERROR(INDEX(FinancialInputs!$168:$200,MATCH($H108, FinancialInputs!$E$168:$E$200,0),MATCH(AQ$3-$G108+1,FinancialInputs!$168:$168,0)),0)*$J108</f>
        <v>0</v>
      </c>
      <c r="AR108" s="173">
        <f>IFERROR(INDEX(FinancialInputs!$168:$200,MATCH($H108, FinancialInputs!$E$168:$E$200,0),MATCH(AR$3-$G108+1,FinancialInputs!$168:$168,0)),0)*$J108</f>
        <v>0</v>
      </c>
      <c r="AS108" s="173">
        <f>IFERROR(INDEX(FinancialInputs!$168:$200,MATCH($H108, FinancialInputs!$E$168:$E$200,0),MATCH(AS$3-$G108+1,FinancialInputs!$168:$168,0)),0)*$J108</f>
        <v>0</v>
      </c>
      <c r="AT108" s="173">
        <f>IFERROR(INDEX(FinancialInputs!$168:$200,MATCH($H108, FinancialInputs!$E$168:$E$200,0),MATCH(AT$3-$G108+1,FinancialInputs!$168:$168,0)),0)*$J108</f>
        <v>0</v>
      </c>
      <c r="AU108" s="173">
        <f>IFERROR(INDEX(FinancialInputs!$168:$200,MATCH($H108, FinancialInputs!$E$168:$E$200,0),MATCH(AU$3-$G108+1,FinancialInputs!$168:$168,0)),0)*$J108</f>
        <v>0</v>
      </c>
      <c r="AV108" s="173">
        <f>IFERROR(INDEX(FinancialInputs!$168:$200,MATCH($H108, FinancialInputs!$E$168:$E$200,0),MATCH(AV$3-$G108+1,FinancialInputs!$168:$168,0)),0)*$J108</f>
        <v>0</v>
      </c>
      <c r="AW108" s="173">
        <f>IFERROR(INDEX(FinancialInputs!$168:$200,MATCH($H108, FinancialInputs!$E$168:$E$200,0),MATCH(AW$3-$G108+1,FinancialInputs!$168:$168,0)),0)*$J108</f>
        <v>0</v>
      </c>
      <c r="AX108" s="173">
        <f>IFERROR(INDEX(FinancialInputs!$168:$200,MATCH($H108, FinancialInputs!$E$168:$E$200,0),MATCH(AX$3-$G108+1,FinancialInputs!$168:$168,0)),0)*$J108</f>
        <v>0</v>
      </c>
      <c r="AY108" s="173">
        <f>IFERROR(INDEX(FinancialInputs!$168:$200,MATCH($H108, FinancialInputs!$E$168:$E$200,0),MATCH(AY$3-$G108+1,FinancialInputs!$168:$168,0)),0)*$J108</f>
        <v>0</v>
      </c>
      <c r="AZ108" s="173">
        <f>IFERROR(INDEX(FinancialInputs!$168:$200,MATCH($H108, FinancialInputs!$E$168:$E$200,0),MATCH(AZ$3-$G108+1,FinancialInputs!$168:$168,0)),0)*$J108</f>
        <v>0</v>
      </c>
      <c r="BA108" s="173">
        <f>IFERROR(INDEX(FinancialInputs!$168:$200,MATCH($H108, FinancialInputs!$E$168:$E$200,0),MATCH(BA$3-$G108+1,FinancialInputs!$168:$168,0)),0)*$J108</f>
        <v>0</v>
      </c>
      <c r="BB108" s="173">
        <f>IFERROR(INDEX(FinancialInputs!$168:$200,MATCH($H108, FinancialInputs!$E$168:$E$200,0),MATCH(BB$3-$G108+1,FinancialInputs!$168:$168,0)),0)*$J108</f>
        <v>0</v>
      </c>
      <c r="BC108" s="173">
        <f>IFERROR(INDEX(FinancialInputs!$168:$200,MATCH($H108, FinancialInputs!$E$168:$E$200,0),MATCH(BC$3-$G108+1,FinancialInputs!$168:$168,0)),0)*$J108</f>
        <v>0</v>
      </c>
      <c r="BD108" s="173">
        <f>IFERROR(INDEX(FinancialInputs!$168:$200,MATCH($H108, FinancialInputs!$E$168:$E$200,0),MATCH(BD$3-$G108+1,FinancialInputs!$168:$168,0)),0)*$J108</f>
        <v>0</v>
      </c>
      <c r="BE108" s="173">
        <f>IFERROR(INDEX(FinancialInputs!$168:$200,MATCH($H108, FinancialInputs!$E$168:$E$200,0),MATCH(BE$3-$G108+1,FinancialInputs!$168:$168,0)),0)*$J108</f>
        <v>0</v>
      </c>
      <c r="BF108" s="173">
        <f>IFERROR(INDEX(FinancialInputs!$168:$200,MATCH($H108, FinancialInputs!$E$168:$E$200,0),MATCH(BF$3-$G108+1,FinancialInputs!$168:$168,0)),0)*$J108</f>
        <v>0</v>
      </c>
      <c r="BG108" s="173">
        <f>IFERROR(INDEX(FinancialInputs!$168:$200,MATCH($H108, FinancialInputs!$E$168:$E$200,0),MATCH(BG$3-$G108+1,FinancialInputs!$168:$168,0)),0)*$J108</f>
        <v>0</v>
      </c>
      <c r="BH108" s="173">
        <f>IFERROR(INDEX(FinancialInputs!$168:$200,MATCH($H108, FinancialInputs!$E$168:$E$200,0),MATCH(BH$3-$G108+1,FinancialInputs!$168:$168,0)),0)*$J108</f>
        <v>0</v>
      </c>
      <c r="BI108" s="173">
        <f>IFERROR(INDEX(FinancialInputs!$168:$200,MATCH($H108, FinancialInputs!$E$168:$E$200,0),MATCH(BI$3-$G108+1,FinancialInputs!$168:$168,0)),0)*$J108</f>
        <v>0</v>
      </c>
      <c r="BJ108" s="173">
        <f>IFERROR(INDEX(FinancialInputs!$168:$200,MATCH($H108, FinancialInputs!$E$168:$E$200,0),MATCH(BJ$3-$G108+1,FinancialInputs!$168:$168,0)),0)*$J108</f>
        <v>0</v>
      </c>
      <c r="BK108" s="173">
        <f>IFERROR(INDEX(FinancialInputs!$168:$200,MATCH($H108, FinancialInputs!$E$168:$E$200,0),MATCH(BK$3-$G108+1,FinancialInputs!$168:$168,0)),0)*$J108</f>
        <v>0</v>
      </c>
      <c r="BL108" s="173">
        <f>IFERROR(INDEX(FinancialInputs!$168:$200,MATCH($H108, FinancialInputs!$E$168:$E$200,0),MATCH(BL$3-$G108+1,FinancialInputs!$168:$168,0)),0)*$J108</f>
        <v>0</v>
      </c>
      <c r="BM108" s="173">
        <f>IFERROR(INDEX(FinancialInputs!$168:$200,MATCH($H108, FinancialInputs!$E$168:$E$200,0),MATCH(BM$3-$G108+1,FinancialInputs!$168:$168,0)),0)*$J108</f>
        <v>0</v>
      </c>
      <c r="BN108" s="173">
        <f>IFERROR(INDEX(FinancialInputs!$168:$200,MATCH($H108, FinancialInputs!$E$168:$E$200,0),MATCH(BN$3-$G108+1,FinancialInputs!$168:$168,0)),0)*$J108</f>
        <v>0</v>
      </c>
      <c r="BO108" s="173">
        <f>IFERROR(INDEX(FinancialInputs!$168:$200,MATCH($H108, FinancialInputs!$E$168:$E$200,0),MATCH(BO$3-$G108+1,FinancialInputs!$168:$168,0)),0)*$J108</f>
        <v>0</v>
      </c>
      <c r="BP108" s="173">
        <f>IFERROR(INDEX(FinancialInputs!$168:$200,MATCH($H108, FinancialInputs!$E$168:$E$200,0),MATCH(BP$3-$G108+1,FinancialInputs!$168:$168,0)),0)*$J108</f>
        <v>0</v>
      </c>
      <c r="BQ108" s="173">
        <f>IFERROR(INDEX(FinancialInputs!$168:$200,MATCH($H108, FinancialInputs!$E$168:$E$200,0),MATCH(BQ$3-$G108+1,FinancialInputs!$168:$168,0)),0)*$J108</f>
        <v>0</v>
      </c>
      <c r="BR108" s="173">
        <f>IFERROR(INDEX(FinancialInputs!$168:$200,MATCH($H108, FinancialInputs!$E$168:$E$200,0),MATCH(BR$3-$G108+1,FinancialInputs!$168:$168,0)),0)*$J108</f>
        <v>0</v>
      </c>
      <c r="BS108" s="173">
        <f>IFERROR(INDEX(FinancialInputs!$168:$200,MATCH($H108, FinancialInputs!$E$168:$E$200,0),MATCH(BS$3-$G108+1,FinancialInputs!$168:$168,0)),0)*$J108</f>
        <v>0</v>
      </c>
      <c r="BT108" s="173">
        <f>IFERROR(INDEX(FinancialInputs!$168:$200,MATCH($H108, FinancialInputs!$E$168:$E$200,0),MATCH(BT$3-$G108+1,FinancialInputs!$168:$168,0)),0)*$J108</f>
        <v>0</v>
      </c>
      <c r="BU108" s="173">
        <f>IFERROR(INDEX(FinancialInputs!$168:$200,MATCH($H108, FinancialInputs!$E$168:$E$200,0),MATCH(BU$3-$G108+1,FinancialInputs!$168:$168,0)),0)*$J108</f>
        <v>0</v>
      </c>
      <c r="BV108" s="173">
        <f>IFERROR(INDEX(FinancialInputs!$168:$200,MATCH($H108, FinancialInputs!$E$168:$E$200,0),MATCH(BV$3-$G108+1,FinancialInputs!$168:$168,0)),0)*$J108</f>
        <v>0</v>
      </c>
      <c r="BW108" s="173">
        <f>IFERROR(INDEX(FinancialInputs!$168:$200,MATCH($H108, FinancialInputs!$E$168:$E$200,0),MATCH(BW$3-$G108+1,FinancialInputs!$168:$168,0)),0)*$J108</f>
        <v>0</v>
      </c>
      <c r="BX108" s="173">
        <f>IFERROR(INDEX(FinancialInputs!$168:$200,MATCH($H108, FinancialInputs!$E$168:$E$200,0),MATCH(BX$3-$G108+1,FinancialInputs!$168:$168,0)),0)*$J108</f>
        <v>0</v>
      </c>
      <c r="BY108" s="173">
        <f>IFERROR(INDEX(FinancialInputs!$168:$200,MATCH($H108, FinancialInputs!$E$168:$E$200,0),MATCH(BY$3-$G108+1,FinancialInputs!$168:$168,0)),0)*$J108</f>
        <v>0</v>
      </c>
      <c r="BZ108" s="173">
        <f>IFERROR(INDEX(FinancialInputs!$168:$200,MATCH($H108, FinancialInputs!$E$168:$E$200,0),MATCH(BZ$3-$G108+1,FinancialInputs!$168:$168,0)),0)*$J108</f>
        <v>0</v>
      </c>
      <c r="CA108" s="173">
        <f>IFERROR(INDEX(FinancialInputs!$168:$200,MATCH($H108, FinancialInputs!$E$168:$E$200,0),MATCH(CA$3-$G108+1,FinancialInputs!$168:$168,0)),0)*$J108</f>
        <v>0</v>
      </c>
      <c r="CB108" s="173">
        <f>IFERROR(INDEX(FinancialInputs!$168:$200,MATCH($H108, FinancialInputs!$E$168:$E$200,0),MATCH(CB$3-$G108+1,FinancialInputs!$168:$168,0)),0)*$J108</f>
        <v>0</v>
      </c>
      <c r="CC108" s="173">
        <f>IFERROR(INDEX(FinancialInputs!$168:$200,MATCH($H108, FinancialInputs!$E$168:$E$200,0),MATCH(CC$3-$G108+1,FinancialInputs!$168:$168,0)),0)*$J108</f>
        <v>0</v>
      </c>
      <c r="CD108" s="173">
        <f>IFERROR(INDEX(FinancialInputs!$168:$200,MATCH($H108, FinancialInputs!$E$168:$E$200,0),MATCH(CD$3-$G108+1,FinancialInputs!$168:$168,0)),0)*$J108</f>
        <v>0</v>
      </c>
      <c r="CE108" s="173">
        <f>IFERROR(INDEX(FinancialInputs!$168:$200,MATCH($H108, FinancialInputs!$E$168:$E$200,0),MATCH(CE$3-$G108+1,FinancialInputs!$168:$168,0)),0)*$J108</f>
        <v>0</v>
      </c>
      <c r="CF108" s="173">
        <f>IFERROR(INDEX(FinancialInputs!$168:$200,MATCH($H108, FinancialInputs!$E$168:$E$200,0),MATCH(CF$3-$G108+1,FinancialInputs!$168:$168,0)),0)*$J108</f>
        <v>0</v>
      </c>
      <c r="CG108" s="173">
        <f>IFERROR(INDEX(FinancialInputs!$168:$200,MATCH($H108, FinancialInputs!$E$168:$E$200,0),MATCH(CG$3-$G108+1,FinancialInputs!$168:$168,0)),0)*$J108</f>
        <v>0</v>
      </c>
      <c r="CH108" s="173">
        <f>IFERROR(INDEX(FinancialInputs!$168:$200,MATCH($H108, FinancialInputs!$E$168:$E$200,0),MATCH(CH$3-$G108+1,FinancialInputs!$168:$168,0)),0)*$J108</f>
        <v>0</v>
      </c>
      <c r="CI108" s="173">
        <f>IFERROR(INDEX(FinancialInputs!$168:$200,MATCH($H108, FinancialInputs!$E$168:$E$200,0),MATCH(CI$3-$G108+1,FinancialInputs!$168:$168,0)),0)*$J108</f>
        <v>0</v>
      </c>
      <c r="CJ108" s="173">
        <f>IFERROR(INDEX(FinancialInputs!$168:$200,MATCH($H108, FinancialInputs!$E$168:$E$200,0),MATCH(CJ$3-$G108+1,FinancialInputs!$168:$168,0)),0)*$J108</f>
        <v>0</v>
      </c>
      <c r="CK108" s="173">
        <f>IFERROR(INDEX(FinancialInputs!$168:$200,MATCH($H108, FinancialInputs!$E$168:$E$200,0),MATCH(CK$3-$G108+1,FinancialInputs!$168:$168,0)),0)*$J108</f>
        <v>0</v>
      </c>
      <c r="CL108" s="173">
        <f>IFERROR(INDEX(FinancialInputs!$168:$200,MATCH($H108, FinancialInputs!$E$168:$E$200,0),MATCH(CL$3-$G108+1,FinancialInputs!$168:$168,0)),0)*$J108</f>
        <v>0</v>
      </c>
      <c r="CM108" s="173">
        <f>IFERROR(INDEX(FinancialInputs!$168:$200,MATCH($H108, FinancialInputs!$E$168:$E$200,0),MATCH(CM$3-$G108+1,FinancialInputs!$168:$168,0)),0)*$J108</f>
        <v>0</v>
      </c>
      <c r="CN108" s="173">
        <f>IFERROR(INDEX(FinancialInputs!$168:$200,MATCH($H108, FinancialInputs!$E$168:$E$200,0),MATCH(CN$3-$G108+1,FinancialInputs!$168:$168,0)),0)*$J108</f>
        <v>0</v>
      </c>
      <c r="CO108" s="173">
        <f>IFERROR(INDEX(FinancialInputs!$168:$200,MATCH($H108, FinancialInputs!$E$168:$E$200,0),MATCH(CO$3-$G108+1,FinancialInputs!$168:$168,0)),0)*$J108</f>
        <v>0</v>
      </c>
      <c r="CP108" s="173">
        <f>IFERROR(INDEX(FinancialInputs!$168:$200,MATCH($H108, FinancialInputs!$E$168:$E$200,0),MATCH(CP$3-$G108+1,FinancialInputs!$168:$168,0)),0)*$J108</f>
        <v>0</v>
      </c>
      <c r="CQ108" s="173">
        <f>IFERROR(INDEX(FinancialInputs!$168:$200,MATCH($H108, FinancialInputs!$E$168:$E$200,0),MATCH(CQ$3-$G108+1,FinancialInputs!$168:$168,0)),0)*$J108</f>
        <v>0</v>
      </c>
      <c r="CR108" s="173">
        <f>IFERROR(INDEX(FinancialInputs!$168:$200,MATCH($H108, FinancialInputs!$E$168:$E$200,0),MATCH(CR$3-$G108+1,FinancialInputs!$168:$168,0)),0)*$J108</f>
        <v>0</v>
      </c>
      <c r="CS108" s="173">
        <f>IFERROR(INDEX(FinancialInputs!$168:$200,MATCH($H108, FinancialInputs!$E$168:$E$200,0),MATCH(CS$3-$G108+1,FinancialInputs!$168:$168,0)),0)*$J108</f>
        <v>0</v>
      </c>
      <c r="CT108" s="173">
        <f>IFERROR(INDEX(FinancialInputs!$168:$200,MATCH($H108, FinancialInputs!$E$168:$E$200,0),MATCH(CT$3-$G108+1,FinancialInputs!$168:$168,0)),0)*$J108</f>
        <v>0</v>
      </c>
      <c r="CU108" s="173">
        <f>IFERROR(INDEX(FinancialInputs!$168:$200,MATCH($H108, FinancialInputs!$E$168:$E$200,0),MATCH(CU$3-$G108+1,FinancialInputs!$168:$168,0)),0)*$J108</f>
        <v>0</v>
      </c>
      <c r="CV108" s="173">
        <f>IFERROR(INDEX(FinancialInputs!$168:$200,MATCH($H108, FinancialInputs!$E$168:$E$200,0),MATCH(CV$3-$G108+1,FinancialInputs!$168:$168,0)),0)*$J108</f>
        <v>0</v>
      </c>
      <c r="CW108" s="135" t="b">
        <f t="shared" ref="CW108:CW113" si="14">AND(ABS(SUM(M108:CU108)-J108)&lt;0.000001)</f>
        <v>1</v>
      </c>
      <c r="CX108" s="24"/>
      <c r="CY108" s="24"/>
      <c r="CZ108" s="24"/>
    </row>
    <row r="109" spans="2:104">
      <c r="B109" s="24"/>
      <c r="C109" s="24"/>
      <c r="D109" s="24"/>
      <c r="E109" s="1" t="s">
        <v>547</v>
      </c>
      <c r="F109" s="24"/>
      <c r="G109" s="99" t="e">
        <f t="shared" si="13"/>
        <v>#N/A</v>
      </c>
      <c r="H109" s="1" t="e">
        <f>IF((YEAR(Scenarios!$J$41)+1)&lt;G109,"","SLN"&amp;MIN(YEAR(Scenarios!$J$41)-G109+2,15))</f>
        <v>#NUM!</v>
      </c>
      <c r="I109" s="24"/>
      <c r="J109" s="416" cm="1">
        <f t="array" ref="J109">IFERROR(INDEX(Capitalisation!$192:$192,,MATCH(G109,Expenditure!$3:$3,0)),0)</f>
        <v>0</v>
      </c>
      <c r="K109" s="33"/>
      <c r="L109" s="173">
        <f>IFERROR(INDEX(FinancialInputs!$168:$200,MATCH($H109, FinancialInputs!$E$168:$E$200,0),MATCH(L$3-$G109+1,FinancialInputs!$168:$168,0)),0)*$J109</f>
        <v>0</v>
      </c>
      <c r="M109" s="173">
        <f>IFERROR(INDEX(FinancialInputs!$168:$200,MATCH($H109, FinancialInputs!$E$168:$E$200,0),MATCH(M$3-$G109+1,FinancialInputs!$168:$168,0)),0)*$J109</f>
        <v>0</v>
      </c>
      <c r="N109" s="173">
        <f>IFERROR(INDEX(FinancialInputs!$168:$200,MATCH($H109, FinancialInputs!$E$168:$E$200,0),MATCH(N$3-$G109+1,FinancialInputs!$168:$168,0)),0)*$J109</f>
        <v>0</v>
      </c>
      <c r="O109" s="173">
        <f>IFERROR(INDEX(FinancialInputs!$168:$200,MATCH($H109, FinancialInputs!$E$168:$E$200,0),MATCH(O$3-$G109+1,FinancialInputs!$168:$168,0)),0)*$J109</f>
        <v>0</v>
      </c>
      <c r="P109" s="173">
        <f>IFERROR(INDEX(FinancialInputs!$168:$200,MATCH($H109, FinancialInputs!$E$168:$E$200,0),MATCH(P$3-$G109+1,FinancialInputs!$168:$168,0)),0)*$J109</f>
        <v>0</v>
      </c>
      <c r="Q109" s="173">
        <f>IFERROR(INDEX(FinancialInputs!$168:$200,MATCH($H109, FinancialInputs!$E$168:$E$200,0),MATCH(Q$3-$G109+1,FinancialInputs!$168:$168,0)),0)*$J109</f>
        <v>0</v>
      </c>
      <c r="R109" s="173">
        <f>IFERROR(INDEX(FinancialInputs!$168:$200,MATCH($H109, FinancialInputs!$E$168:$E$200,0),MATCH(R$3-$G109+1,FinancialInputs!$168:$168,0)),0)*$J109</f>
        <v>0</v>
      </c>
      <c r="S109" s="173">
        <f>IFERROR(INDEX(FinancialInputs!$168:$200,MATCH($H109, FinancialInputs!$E$168:$E$200,0),MATCH(S$3-$G109+1,FinancialInputs!$168:$168,0)),0)*$J109</f>
        <v>0</v>
      </c>
      <c r="T109" s="173">
        <f>IFERROR(INDEX(FinancialInputs!$168:$200,MATCH($H109, FinancialInputs!$E$168:$E$200,0),MATCH(T$3-$G109+1,FinancialInputs!$168:$168,0)),0)*$J109</f>
        <v>0</v>
      </c>
      <c r="U109" s="173">
        <f>IFERROR(INDEX(FinancialInputs!$168:$200,MATCH($H109, FinancialInputs!$E$168:$E$200,0),MATCH(U$3-$G109+1,FinancialInputs!$168:$168,0)),0)*$J109</f>
        <v>0</v>
      </c>
      <c r="V109" s="173">
        <f>IFERROR(INDEX(FinancialInputs!$168:$200,MATCH($H109, FinancialInputs!$E$168:$E$200,0),MATCH(V$3-$G109+1,FinancialInputs!$168:$168,0)),0)*$J109</f>
        <v>0</v>
      </c>
      <c r="W109" s="173">
        <f>IFERROR(INDEX(FinancialInputs!$168:$200,MATCH($H109, FinancialInputs!$E$168:$E$200,0),MATCH(W$3-$G109+1,FinancialInputs!$168:$168,0)),0)*$J109</f>
        <v>0</v>
      </c>
      <c r="X109" s="173">
        <f>IFERROR(INDEX(FinancialInputs!$168:$200,MATCH($H109, FinancialInputs!$E$168:$E$200,0),MATCH(X$3-$G109+1,FinancialInputs!$168:$168,0)),0)*$J109</f>
        <v>0</v>
      </c>
      <c r="Y109" s="173">
        <f>IFERROR(INDEX(FinancialInputs!$168:$200,MATCH($H109, FinancialInputs!$E$168:$E$200,0),MATCH(Y$3-$G109+1,FinancialInputs!$168:$168,0)),0)*$J109</f>
        <v>0</v>
      </c>
      <c r="Z109" s="173">
        <f>IFERROR(INDEX(FinancialInputs!$168:$200,MATCH($H109, FinancialInputs!$E$168:$E$200,0),MATCH(Z$3-$G109+1,FinancialInputs!$168:$168,0)),0)*$J109</f>
        <v>0</v>
      </c>
      <c r="AA109" s="173">
        <f>IFERROR(INDEX(FinancialInputs!$168:$200,MATCH($H109, FinancialInputs!$E$168:$E$200,0),MATCH(AA$3-$G109+1,FinancialInputs!$168:$168,0)),0)*$J109</f>
        <v>0</v>
      </c>
      <c r="AB109" s="173">
        <f>IFERROR(INDEX(FinancialInputs!$168:$200,MATCH($H109, FinancialInputs!$E$168:$E$200,0),MATCH(AB$3-$G109+1,FinancialInputs!$168:$168,0)),0)*$J109</f>
        <v>0</v>
      </c>
      <c r="AC109" s="173">
        <f>IFERROR(INDEX(FinancialInputs!$168:$200,MATCH($H109, FinancialInputs!$E$168:$E$200,0),MATCH(AC$3-$G109+1,FinancialInputs!$168:$168,0)),0)*$J109</f>
        <v>0</v>
      </c>
      <c r="AD109" s="173">
        <f>IFERROR(INDEX(FinancialInputs!$168:$200,MATCH($H109, FinancialInputs!$E$168:$E$200,0),MATCH(AD$3-$G109+1,FinancialInputs!$168:$168,0)),0)*$J109</f>
        <v>0</v>
      </c>
      <c r="AE109" s="173">
        <f>IFERROR(INDEX(FinancialInputs!$168:$200,MATCH($H109, FinancialInputs!$E$168:$E$200,0),MATCH(AE$3-$G109+1,FinancialInputs!$168:$168,0)),0)*$J109</f>
        <v>0</v>
      </c>
      <c r="AF109" s="173">
        <f>IFERROR(INDEX(FinancialInputs!$168:$200,MATCH($H109, FinancialInputs!$E$168:$E$200,0),MATCH(AF$3-$G109+1,FinancialInputs!$168:$168,0)),0)*$J109</f>
        <v>0</v>
      </c>
      <c r="AG109" s="173">
        <f>IFERROR(INDEX(FinancialInputs!$168:$200,MATCH($H109, FinancialInputs!$E$168:$E$200,0),MATCH(AG$3-$G109+1,FinancialInputs!$168:$168,0)),0)*$J109</f>
        <v>0</v>
      </c>
      <c r="AH109" s="173">
        <f>IFERROR(INDEX(FinancialInputs!$168:$200,MATCH($H109, FinancialInputs!$E$168:$E$200,0),MATCH(AH$3-$G109+1,FinancialInputs!$168:$168,0)),0)*$J109</f>
        <v>0</v>
      </c>
      <c r="AI109" s="173">
        <f>IFERROR(INDEX(FinancialInputs!$168:$200,MATCH($H109, FinancialInputs!$E$168:$E$200,0),MATCH(AI$3-$G109+1,FinancialInputs!$168:$168,0)),0)*$J109</f>
        <v>0</v>
      </c>
      <c r="AJ109" s="173">
        <f>IFERROR(INDEX(FinancialInputs!$168:$200,MATCH($H109, FinancialInputs!$E$168:$E$200,0),MATCH(AJ$3-$G109+1,FinancialInputs!$168:$168,0)),0)*$J109</f>
        <v>0</v>
      </c>
      <c r="AK109" s="173">
        <f>IFERROR(INDEX(FinancialInputs!$168:$200,MATCH($H109, FinancialInputs!$E$168:$E$200,0),MATCH(AK$3-$G109+1,FinancialInputs!$168:$168,0)),0)*$J109</f>
        <v>0</v>
      </c>
      <c r="AL109" s="173">
        <f>IFERROR(INDEX(FinancialInputs!$168:$200,MATCH($H109, FinancialInputs!$E$168:$E$200,0),MATCH(AL$3-$G109+1,FinancialInputs!$168:$168,0)),0)*$J109</f>
        <v>0</v>
      </c>
      <c r="AM109" s="173">
        <f>IFERROR(INDEX(FinancialInputs!$168:$200,MATCH($H109, FinancialInputs!$E$168:$E$200,0),MATCH(AM$3-$G109+1,FinancialInputs!$168:$168,0)),0)*$J109</f>
        <v>0</v>
      </c>
      <c r="AN109" s="173">
        <f>IFERROR(INDEX(FinancialInputs!$168:$200,MATCH($H109, FinancialInputs!$E$168:$E$200,0),MATCH(AN$3-$G109+1,FinancialInputs!$168:$168,0)),0)*$J109</f>
        <v>0</v>
      </c>
      <c r="AO109" s="173">
        <f>IFERROR(INDEX(FinancialInputs!$168:$200,MATCH($H109, FinancialInputs!$E$168:$E$200,0),MATCH(AO$3-$G109+1,FinancialInputs!$168:$168,0)),0)*$J109</f>
        <v>0</v>
      </c>
      <c r="AP109" s="173">
        <f>IFERROR(INDEX(FinancialInputs!$168:$200,MATCH($H109, FinancialInputs!$E$168:$E$200,0),MATCH(AP$3-$G109+1,FinancialInputs!$168:$168,0)),0)*$J109</f>
        <v>0</v>
      </c>
      <c r="AQ109" s="173">
        <f>IFERROR(INDEX(FinancialInputs!$168:$200,MATCH($H109, FinancialInputs!$E$168:$E$200,0),MATCH(AQ$3-$G109+1,FinancialInputs!$168:$168,0)),0)*$J109</f>
        <v>0</v>
      </c>
      <c r="AR109" s="173">
        <f>IFERROR(INDEX(FinancialInputs!$168:$200,MATCH($H109, FinancialInputs!$E$168:$E$200,0),MATCH(AR$3-$G109+1,FinancialInputs!$168:$168,0)),0)*$J109</f>
        <v>0</v>
      </c>
      <c r="AS109" s="173">
        <f>IFERROR(INDEX(FinancialInputs!$168:$200,MATCH($H109, FinancialInputs!$E$168:$E$200,0),MATCH(AS$3-$G109+1,FinancialInputs!$168:$168,0)),0)*$J109</f>
        <v>0</v>
      </c>
      <c r="AT109" s="173">
        <f>IFERROR(INDEX(FinancialInputs!$168:$200,MATCH($H109, FinancialInputs!$E$168:$E$200,0),MATCH(AT$3-$G109+1,FinancialInputs!$168:$168,0)),0)*$J109</f>
        <v>0</v>
      </c>
      <c r="AU109" s="173">
        <f>IFERROR(INDEX(FinancialInputs!$168:$200,MATCH($H109, FinancialInputs!$E$168:$E$200,0),MATCH(AU$3-$G109+1,FinancialInputs!$168:$168,0)),0)*$J109</f>
        <v>0</v>
      </c>
      <c r="AV109" s="173">
        <f>IFERROR(INDEX(FinancialInputs!$168:$200,MATCH($H109, FinancialInputs!$E$168:$E$200,0),MATCH(AV$3-$G109+1,FinancialInputs!$168:$168,0)),0)*$J109</f>
        <v>0</v>
      </c>
      <c r="AW109" s="173">
        <f>IFERROR(INDEX(FinancialInputs!$168:$200,MATCH($H109, FinancialInputs!$E$168:$E$200,0),MATCH(AW$3-$G109+1,FinancialInputs!$168:$168,0)),0)*$J109</f>
        <v>0</v>
      </c>
      <c r="AX109" s="173">
        <f>IFERROR(INDEX(FinancialInputs!$168:$200,MATCH($H109, FinancialInputs!$E$168:$E$200,0),MATCH(AX$3-$G109+1,FinancialInputs!$168:$168,0)),0)*$J109</f>
        <v>0</v>
      </c>
      <c r="AY109" s="173">
        <f>IFERROR(INDEX(FinancialInputs!$168:$200,MATCH($H109, FinancialInputs!$E$168:$E$200,0),MATCH(AY$3-$G109+1,FinancialInputs!$168:$168,0)),0)*$J109</f>
        <v>0</v>
      </c>
      <c r="AZ109" s="173">
        <f>IFERROR(INDEX(FinancialInputs!$168:$200,MATCH($H109, FinancialInputs!$E$168:$E$200,0),MATCH(AZ$3-$G109+1,FinancialInputs!$168:$168,0)),0)*$J109</f>
        <v>0</v>
      </c>
      <c r="BA109" s="173">
        <f>IFERROR(INDEX(FinancialInputs!$168:$200,MATCH($H109, FinancialInputs!$E$168:$E$200,0),MATCH(BA$3-$G109+1,FinancialInputs!$168:$168,0)),0)*$J109</f>
        <v>0</v>
      </c>
      <c r="BB109" s="173">
        <f>IFERROR(INDEX(FinancialInputs!$168:$200,MATCH($H109, FinancialInputs!$E$168:$E$200,0),MATCH(BB$3-$G109+1,FinancialInputs!$168:$168,0)),0)*$J109</f>
        <v>0</v>
      </c>
      <c r="BC109" s="173">
        <f>IFERROR(INDEX(FinancialInputs!$168:$200,MATCH($H109, FinancialInputs!$E$168:$E$200,0),MATCH(BC$3-$G109+1,FinancialInputs!$168:$168,0)),0)*$J109</f>
        <v>0</v>
      </c>
      <c r="BD109" s="173">
        <f>IFERROR(INDEX(FinancialInputs!$168:$200,MATCH($H109, FinancialInputs!$E$168:$E$200,0),MATCH(BD$3-$G109+1,FinancialInputs!$168:$168,0)),0)*$J109</f>
        <v>0</v>
      </c>
      <c r="BE109" s="173">
        <f>IFERROR(INDEX(FinancialInputs!$168:$200,MATCH($H109, FinancialInputs!$E$168:$E$200,0),MATCH(BE$3-$G109+1,FinancialInputs!$168:$168,0)),0)*$J109</f>
        <v>0</v>
      </c>
      <c r="BF109" s="173">
        <f>IFERROR(INDEX(FinancialInputs!$168:$200,MATCH($H109, FinancialInputs!$E$168:$E$200,0),MATCH(BF$3-$G109+1,FinancialInputs!$168:$168,0)),0)*$J109</f>
        <v>0</v>
      </c>
      <c r="BG109" s="173">
        <f>IFERROR(INDEX(FinancialInputs!$168:$200,MATCH($H109, FinancialInputs!$E$168:$E$200,0),MATCH(BG$3-$G109+1,FinancialInputs!$168:$168,0)),0)*$J109</f>
        <v>0</v>
      </c>
      <c r="BH109" s="173">
        <f>IFERROR(INDEX(FinancialInputs!$168:$200,MATCH($H109, FinancialInputs!$E$168:$E$200,0),MATCH(BH$3-$G109+1,FinancialInputs!$168:$168,0)),0)*$J109</f>
        <v>0</v>
      </c>
      <c r="BI109" s="173">
        <f>IFERROR(INDEX(FinancialInputs!$168:$200,MATCH($H109, FinancialInputs!$E$168:$E$200,0),MATCH(BI$3-$G109+1,FinancialInputs!$168:$168,0)),0)*$J109</f>
        <v>0</v>
      </c>
      <c r="BJ109" s="173">
        <f>IFERROR(INDEX(FinancialInputs!$168:$200,MATCH($H109, FinancialInputs!$E$168:$E$200,0),MATCH(BJ$3-$G109+1,FinancialInputs!$168:$168,0)),0)*$J109</f>
        <v>0</v>
      </c>
      <c r="BK109" s="173">
        <f>IFERROR(INDEX(FinancialInputs!$168:$200,MATCH($H109, FinancialInputs!$E$168:$E$200,0),MATCH(BK$3-$G109+1,FinancialInputs!$168:$168,0)),0)*$J109</f>
        <v>0</v>
      </c>
      <c r="BL109" s="173">
        <f>IFERROR(INDEX(FinancialInputs!$168:$200,MATCH($H109, FinancialInputs!$E$168:$E$200,0),MATCH(BL$3-$G109+1,FinancialInputs!$168:$168,0)),0)*$J109</f>
        <v>0</v>
      </c>
      <c r="BM109" s="173">
        <f>IFERROR(INDEX(FinancialInputs!$168:$200,MATCH($H109, FinancialInputs!$E$168:$E$200,0),MATCH(BM$3-$G109+1,FinancialInputs!$168:$168,0)),0)*$J109</f>
        <v>0</v>
      </c>
      <c r="BN109" s="173">
        <f>IFERROR(INDEX(FinancialInputs!$168:$200,MATCH($H109, FinancialInputs!$E$168:$E$200,0),MATCH(BN$3-$G109+1,FinancialInputs!$168:$168,0)),0)*$J109</f>
        <v>0</v>
      </c>
      <c r="BO109" s="173">
        <f>IFERROR(INDEX(FinancialInputs!$168:$200,MATCH($H109, FinancialInputs!$E$168:$E$200,0),MATCH(BO$3-$G109+1,FinancialInputs!$168:$168,0)),0)*$J109</f>
        <v>0</v>
      </c>
      <c r="BP109" s="173">
        <f>IFERROR(INDEX(FinancialInputs!$168:$200,MATCH($H109, FinancialInputs!$E$168:$E$200,0),MATCH(BP$3-$G109+1,FinancialInputs!$168:$168,0)),0)*$J109</f>
        <v>0</v>
      </c>
      <c r="BQ109" s="173">
        <f>IFERROR(INDEX(FinancialInputs!$168:$200,MATCH($H109, FinancialInputs!$E$168:$E$200,0),MATCH(BQ$3-$G109+1,FinancialInputs!$168:$168,0)),0)*$J109</f>
        <v>0</v>
      </c>
      <c r="BR109" s="173">
        <f>IFERROR(INDEX(FinancialInputs!$168:$200,MATCH($H109, FinancialInputs!$E$168:$E$200,0),MATCH(BR$3-$G109+1,FinancialInputs!$168:$168,0)),0)*$J109</f>
        <v>0</v>
      </c>
      <c r="BS109" s="173">
        <f>IFERROR(INDEX(FinancialInputs!$168:$200,MATCH($H109, FinancialInputs!$E$168:$E$200,0),MATCH(BS$3-$G109+1,FinancialInputs!$168:$168,0)),0)*$J109</f>
        <v>0</v>
      </c>
      <c r="BT109" s="173">
        <f>IFERROR(INDEX(FinancialInputs!$168:$200,MATCH($H109, FinancialInputs!$E$168:$E$200,0),MATCH(BT$3-$G109+1,FinancialInputs!$168:$168,0)),0)*$J109</f>
        <v>0</v>
      </c>
      <c r="BU109" s="173">
        <f>IFERROR(INDEX(FinancialInputs!$168:$200,MATCH($H109, FinancialInputs!$E$168:$E$200,0),MATCH(BU$3-$G109+1,FinancialInputs!$168:$168,0)),0)*$J109</f>
        <v>0</v>
      </c>
      <c r="BV109" s="173">
        <f>IFERROR(INDEX(FinancialInputs!$168:$200,MATCH($H109, FinancialInputs!$E$168:$E$200,0),MATCH(BV$3-$G109+1,FinancialInputs!$168:$168,0)),0)*$J109</f>
        <v>0</v>
      </c>
      <c r="BW109" s="173">
        <f>IFERROR(INDEX(FinancialInputs!$168:$200,MATCH($H109, FinancialInputs!$E$168:$E$200,0),MATCH(BW$3-$G109+1,FinancialInputs!$168:$168,0)),0)*$J109</f>
        <v>0</v>
      </c>
      <c r="BX109" s="173">
        <f>IFERROR(INDEX(FinancialInputs!$168:$200,MATCH($H109, FinancialInputs!$E$168:$E$200,0),MATCH(BX$3-$G109+1,FinancialInputs!$168:$168,0)),0)*$J109</f>
        <v>0</v>
      </c>
      <c r="BY109" s="173">
        <f>IFERROR(INDEX(FinancialInputs!$168:$200,MATCH($H109, FinancialInputs!$E$168:$E$200,0),MATCH(BY$3-$G109+1,FinancialInputs!$168:$168,0)),0)*$J109</f>
        <v>0</v>
      </c>
      <c r="BZ109" s="173">
        <f>IFERROR(INDEX(FinancialInputs!$168:$200,MATCH($H109, FinancialInputs!$E$168:$E$200,0),MATCH(BZ$3-$G109+1,FinancialInputs!$168:$168,0)),0)*$J109</f>
        <v>0</v>
      </c>
      <c r="CA109" s="173">
        <f>IFERROR(INDEX(FinancialInputs!$168:$200,MATCH($H109, FinancialInputs!$E$168:$E$200,0),MATCH(CA$3-$G109+1,FinancialInputs!$168:$168,0)),0)*$J109</f>
        <v>0</v>
      </c>
      <c r="CB109" s="173">
        <f>IFERROR(INDEX(FinancialInputs!$168:$200,MATCH($H109, FinancialInputs!$E$168:$E$200,0),MATCH(CB$3-$G109+1,FinancialInputs!$168:$168,0)),0)*$J109</f>
        <v>0</v>
      </c>
      <c r="CC109" s="173">
        <f>IFERROR(INDEX(FinancialInputs!$168:$200,MATCH($H109, FinancialInputs!$E$168:$E$200,0),MATCH(CC$3-$G109+1,FinancialInputs!$168:$168,0)),0)*$J109</f>
        <v>0</v>
      </c>
      <c r="CD109" s="173">
        <f>IFERROR(INDEX(FinancialInputs!$168:$200,MATCH($H109, FinancialInputs!$E$168:$E$200,0),MATCH(CD$3-$G109+1,FinancialInputs!$168:$168,0)),0)*$J109</f>
        <v>0</v>
      </c>
      <c r="CE109" s="173">
        <f>IFERROR(INDEX(FinancialInputs!$168:$200,MATCH($H109, FinancialInputs!$E$168:$E$200,0),MATCH(CE$3-$G109+1,FinancialInputs!$168:$168,0)),0)*$J109</f>
        <v>0</v>
      </c>
      <c r="CF109" s="173">
        <f>IFERROR(INDEX(FinancialInputs!$168:$200,MATCH($H109, FinancialInputs!$E$168:$E$200,0),MATCH(CF$3-$G109+1,FinancialInputs!$168:$168,0)),0)*$J109</f>
        <v>0</v>
      </c>
      <c r="CG109" s="173">
        <f>IFERROR(INDEX(FinancialInputs!$168:$200,MATCH($H109, FinancialInputs!$E$168:$E$200,0),MATCH(CG$3-$G109+1,FinancialInputs!$168:$168,0)),0)*$J109</f>
        <v>0</v>
      </c>
      <c r="CH109" s="173">
        <f>IFERROR(INDEX(FinancialInputs!$168:$200,MATCH($H109, FinancialInputs!$E$168:$E$200,0),MATCH(CH$3-$G109+1,FinancialInputs!$168:$168,0)),0)*$J109</f>
        <v>0</v>
      </c>
      <c r="CI109" s="173">
        <f>IFERROR(INDEX(FinancialInputs!$168:$200,MATCH($H109, FinancialInputs!$E$168:$E$200,0),MATCH(CI$3-$G109+1,FinancialInputs!$168:$168,0)),0)*$J109</f>
        <v>0</v>
      </c>
      <c r="CJ109" s="173">
        <f>IFERROR(INDEX(FinancialInputs!$168:$200,MATCH($H109, FinancialInputs!$E$168:$E$200,0),MATCH(CJ$3-$G109+1,FinancialInputs!$168:$168,0)),0)*$J109</f>
        <v>0</v>
      </c>
      <c r="CK109" s="173">
        <f>IFERROR(INDEX(FinancialInputs!$168:$200,MATCH($H109, FinancialInputs!$E$168:$E$200,0),MATCH(CK$3-$G109+1,FinancialInputs!$168:$168,0)),0)*$J109</f>
        <v>0</v>
      </c>
      <c r="CL109" s="173">
        <f>IFERROR(INDEX(FinancialInputs!$168:$200,MATCH($H109, FinancialInputs!$E$168:$E$200,0),MATCH(CL$3-$G109+1,FinancialInputs!$168:$168,0)),0)*$J109</f>
        <v>0</v>
      </c>
      <c r="CM109" s="173">
        <f>IFERROR(INDEX(FinancialInputs!$168:$200,MATCH($H109, FinancialInputs!$E$168:$E$200,0),MATCH(CM$3-$G109+1,FinancialInputs!$168:$168,0)),0)*$J109</f>
        <v>0</v>
      </c>
      <c r="CN109" s="173">
        <f>IFERROR(INDEX(FinancialInputs!$168:$200,MATCH($H109, FinancialInputs!$E$168:$E$200,0),MATCH(CN$3-$G109+1,FinancialInputs!$168:$168,0)),0)*$J109</f>
        <v>0</v>
      </c>
      <c r="CO109" s="173">
        <f>IFERROR(INDEX(FinancialInputs!$168:$200,MATCH($H109, FinancialInputs!$E$168:$E$200,0),MATCH(CO$3-$G109+1,FinancialInputs!$168:$168,0)),0)*$J109</f>
        <v>0</v>
      </c>
      <c r="CP109" s="173">
        <f>IFERROR(INDEX(FinancialInputs!$168:$200,MATCH($H109, FinancialInputs!$E$168:$E$200,0),MATCH(CP$3-$G109+1,FinancialInputs!$168:$168,0)),0)*$J109</f>
        <v>0</v>
      </c>
      <c r="CQ109" s="173">
        <f>IFERROR(INDEX(FinancialInputs!$168:$200,MATCH($H109, FinancialInputs!$E$168:$E$200,0),MATCH(CQ$3-$G109+1,FinancialInputs!$168:$168,0)),0)*$J109</f>
        <v>0</v>
      </c>
      <c r="CR109" s="173">
        <f>IFERROR(INDEX(FinancialInputs!$168:$200,MATCH($H109, FinancialInputs!$E$168:$E$200,0),MATCH(CR$3-$G109+1,FinancialInputs!$168:$168,0)),0)*$J109</f>
        <v>0</v>
      </c>
      <c r="CS109" s="173">
        <f>IFERROR(INDEX(FinancialInputs!$168:$200,MATCH($H109, FinancialInputs!$E$168:$E$200,0),MATCH(CS$3-$G109+1,FinancialInputs!$168:$168,0)),0)*$J109</f>
        <v>0</v>
      </c>
      <c r="CT109" s="173">
        <f>IFERROR(INDEX(FinancialInputs!$168:$200,MATCH($H109, FinancialInputs!$E$168:$E$200,0),MATCH(CT$3-$G109+1,FinancialInputs!$168:$168,0)),0)*$J109</f>
        <v>0</v>
      </c>
      <c r="CU109" s="173">
        <f>IFERROR(INDEX(FinancialInputs!$168:$200,MATCH($H109, FinancialInputs!$E$168:$E$200,0),MATCH(CU$3-$G109+1,FinancialInputs!$168:$168,0)),0)*$J109</f>
        <v>0</v>
      </c>
      <c r="CV109" s="173">
        <f>IFERROR(INDEX(FinancialInputs!$168:$200,MATCH($H109, FinancialInputs!$E$168:$E$200,0),MATCH(CV$3-$G109+1,FinancialInputs!$168:$168,0)),0)*$J109</f>
        <v>0</v>
      </c>
      <c r="CW109" s="135" t="b">
        <f t="shared" si="14"/>
        <v>1</v>
      </c>
      <c r="CX109" s="24"/>
      <c r="CY109" s="24"/>
      <c r="CZ109" s="24"/>
    </row>
    <row r="110" spans="2:104">
      <c r="B110" s="24"/>
      <c r="C110" s="24"/>
      <c r="D110" s="24"/>
      <c r="E110" s="1" t="s">
        <v>547</v>
      </c>
      <c r="F110" s="24"/>
      <c r="G110" s="99" t="e">
        <f t="shared" ref="G110:G113" si="15">G109+1</f>
        <v>#N/A</v>
      </c>
      <c r="H110" s="1" t="e">
        <f>IF((YEAR(Scenarios!$J$41)+1)&lt;G110,"","SLN"&amp;MIN(YEAR(Scenarios!$J$41)-G110+2,15))</f>
        <v>#NUM!</v>
      </c>
      <c r="I110" s="24"/>
      <c r="J110" s="416" cm="1">
        <f t="array" ref="J110">IFERROR(INDEX(Capitalisation!$192:$192,,MATCH(G110,Expenditure!$3:$3,0)),0)</f>
        <v>0</v>
      </c>
      <c r="K110" s="33"/>
      <c r="L110" s="173">
        <f>IFERROR(INDEX(FinancialInputs!$168:$200,MATCH($H110, FinancialInputs!$E$168:$E$200,0),MATCH(L$3-$G110+1,FinancialInputs!$168:$168,0)),0)*$J110</f>
        <v>0</v>
      </c>
      <c r="M110" s="173">
        <f>IFERROR(INDEX(FinancialInputs!$168:$200,MATCH($H110, FinancialInputs!$E$168:$E$200,0),MATCH(M$3-$G110+1,FinancialInputs!$168:$168,0)),0)*$J110</f>
        <v>0</v>
      </c>
      <c r="N110" s="173">
        <f>IFERROR(INDEX(FinancialInputs!$168:$200,MATCH($H110, FinancialInputs!$E$168:$E$200,0),MATCH(N$3-$G110+1,FinancialInputs!$168:$168,0)),0)*$J110</f>
        <v>0</v>
      </c>
      <c r="O110" s="173">
        <f>IFERROR(INDEX(FinancialInputs!$168:$200,MATCH($H110, FinancialInputs!$E$168:$E$200,0),MATCH(O$3-$G110+1,FinancialInputs!$168:$168,0)),0)*$J110</f>
        <v>0</v>
      </c>
      <c r="P110" s="173">
        <f>IFERROR(INDEX(FinancialInputs!$168:$200,MATCH($H110, FinancialInputs!$E$168:$E$200,0),MATCH(P$3-$G110+1,FinancialInputs!$168:$168,0)),0)*$J110</f>
        <v>0</v>
      </c>
      <c r="Q110" s="173">
        <f>IFERROR(INDEX(FinancialInputs!$168:$200,MATCH($H110, FinancialInputs!$E$168:$E$200,0),MATCH(Q$3-$G110+1,FinancialInputs!$168:$168,0)),0)*$J110</f>
        <v>0</v>
      </c>
      <c r="R110" s="173">
        <f>IFERROR(INDEX(FinancialInputs!$168:$200,MATCH($H110, FinancialInputs!$E$168:$E$200,0),MATCH(R$3-$G110+1,FinancialInputs!$168:$168,0)),0)*$J110</f>
        <v>0</v>
      </c>
      <c r="S110" s="173">
        <f>IFERROR(INDEX(FinancialInputs!$168:$200,MATCH($H110, FinancialInputs!$E$168:$E$200,0),MATCH(S$3-$G110+1,FinancialInputs!$168:$168,0)),0)*$J110</f>
        <v>0</v>
      </c>
      <c r="T110" s="173">
        <f>IFERROR(INDEX(FinancialInputs!$168:$200,MATCH($H110, FinancialInputs!$E$168:$E$200,0),MATCH(T$3-$G110+1,FinancialInputs!$168:$168,0)),0)*$J110</f>
        <v>0</v>
      </c>
      <c r="U110" s="173">
        <f>IFERROR(INDEX(FinancialInputs!$168:$200,MATCH($H110, FinancialInputs!$E$168:$E$200,0),MATCH(U$3-$G110+1,FinancialInputs!$168:$168,0)),0)*$J110</f>
        <v>0</v>
      </c>
      <c r="V110" s="173">
        <f>IFERROR(INDEX(FinancialInputs!$168:$200,MATCH($H110, FinancialInputs!$E$168:$E$200,0),MATCH(V$3-$G110+1,FinancialInputs!$168:$168,0)),0)*$J110</f>
        <v>0</v>
      </c>
      <c r="W110" s="173">
        <f>IFERROR(INDEX(FinancialInputs!$168:$200,MATCH($H110, FinancialInputs!$E$168:$E$200,0),MATCH(W$3-$G110+1,FinancialInputs!$168:$168,0)),0)*$J110</f>
        <v>0</v>
      </c>
      <c r="X110" s="173">
        <f>IFERROR(INDEX(FinancialInputs!$168:$200,MATCH($H110, FinancialInputs!$E$168:$E$200,0),MATCH(X$3-$G110+1,FinancialInputs!$168:$168,0)),0)*$J110</f>
        <v>0</v>
      </c>
      <c r="Y110" s="173">
        <f>IFERROR(INDEX(FinancialInputs!$168:$200,MATCH($H110, FinancialInputs!$E$168:$E$200,0),MATCH(Y$3-$G110+1,FinancialInputs!$168:$168,0)),0)*$J110</f>
        <v>0</v>
      </c>
      <c r="Z110" s="173">
        <f>IFERROR(INDEX(FinancialInputs!$168:$200,MATCH($H110, FinancialInputs!$E$168:$E$200,0),MATCH(Z$3-$G110+1,FinancialInputs!$168:$168,0)),0)*$J110</f>
        <v>0</v>
      </c>
      <c r="AA110" s="173">
        <f>IFERROR(INDEX(FinancialInputs!$168:$200,MATCH($H110, FinancialInputs!$E$168:$E$200,0),MATCH(AA$3-$G110+1,FinancialInputs!$168:$168,0)),0)*$J110</f>
        <v>0</v>
      </c>
      <c r="AB110" s="173">
        <f>IFERROR(INDEX(FinancialInputs!$168:$200,MATCH($H110, FinancialInputs!$E$168:$E$200,0),MATCH(AB$3-$G110+1,FinancialInputs!$168:$168,0)),0)*$J110</f>
        <v>0</v>
      </c>
      <c r="AC110" s="173">
        <f>IFERROR(INDEX(FinancialInputs!$168:$200,MATCH($H110, FinancialInputs!$E$168:$E$200,0),MATCH(AC$3-$G110+1,FinancialInputs!$168:$168,0)),0)*$J110</f>
        <v>0</v>
      </c>
      <c r="AD110" s="173">
        <f>IFERROR(INDEX(FinancialInputs!$168:$200,MATCH($H110, FinancialInputs!$E$168:$E$200,0),MATCH(AD$3-$G110+1,FinancialInputs!$168:$168,0)),0)*$J110</f>
        <v>0</v>
      </c>
      <c r="AE110" s="173">
        <f>IFERROR(INDEX(FinancialInputs!$168:$200,MATCH($H110, FinancialInputs!$E$168:$E$200,0),MATCH(AE$3-$G110+1,FinancialInputs!$168:$168,0)),0)*$J110</f>
        <v>0</v>
      </c>
      <c r="AF110" s="173">
        <f>IFERROR(INDEX(FinancialInputs!$168:$200,MATCH($H110, FinancialInputs!$E$168:$E$200,0),MATCH(AF$3-$G110+1,FinancialInputs!$168:$168,0)),0)*$J110</f>
        <v>0</v>
      </c>
      <c r="AG110" s="173">
        <f>IFERROR(INDEX(FinancialInputs!$168:$200,MATCH($H110, FinancialInputs!$E$168:$E$200,0),MATCH(AG$3-$G110+1,FinancialInputs!$168:$168,0)),0)*$J110</f>
        <v>0</v>
      </c>
      <c r="AH110" s="173">
        <f>IFERROR(INDEX(FinancialInputs!$168:$200,MATCH($H110, FinancialInputs!$E$168:$E$200,0),MATCH(AH$3-$G110+1,FinancialInputs!$168:$168,0)),0)*$J110</f>
        <v>0</v>
      </c>
      <c r="AI110" s="173">
        <f>IFERROR(INDEX(FinancialInputs!$168:$200,MATCH($H110, FinancialInputs!$E$168:$E$200,0),MATCH(AI$3-$G110+1,FinancialInputs!$168:$168,0)),0)*$J110</f>
        <v>0</v>
      </c>
      <c r="AJ110" s="173">
        <f>IFERROR(INDEX(FinancialInputs!$168:$200,MATCH($H110, FinancialInputs!$E$168:$E$200,0),MATCH(AJ$3-$G110+1,FinancialInputs!$168:$168,0)),0)*$J110</f>
        <v>0</v>
      </c>
      <c r="AK110" s="173">
        <f>IFERROR(INDEX(FinancialInputs!$168:$200,MATCH($H110, FinancialInputs!$E$168:$E$200,0),MATCH(AK$3-$G110+1,FinancialInputs!$168:$168,0)),0)*$J110</f>
        <v>0</v>
      </c>
      <c r="AL110" s="173">
        <f>IFERROR(INDEX(FinancialInputs!$168:$200,MATCH($H110, FinancialInputs!$E$168:$E$200,0),MATCH(AL$3-$G110+1,FinancialInputs!$168:$168,0)),0)*$J110</f>
        <v>0</v>
      </c>
      <c r="AM110" s="173">
        <f>IFERROR(INDEX(FinancialInputs!$168:$200,MATCH($H110, FinancialInputs!$E$168:$E$200,0),MATCH(AM$3-$G110+1,FinancialInputs!$168:$168,0)),0)*$J110</f>
        <v>0</v>
      </c>
      <c r="AN110" s="173">
        <f>IFERROR(INDEX(FinancialInputs!$168:$200,MATCH($H110, FinancialInputs!$E$168:$E$200,0),MATCH(AN$3-$G110+1,FinancialInputs!$168:$168,0)),0)*$J110</f>
        <v>0</v>
      </c>
      <c r="AO110" s="173">
        <f>IFERROR(INDEX(FinancialInputs!$168:$200,MATCH($H110, FinancialInputs!$E$168:$E$200,0),MATCH(AO$3-$G110+1,FinancialInputs!$168:$168,0)),0)*$J110</f>
        <v>0</v>
      </c>
      <c r="AP110" s="173">
        <f>IFERROR(INDEX(FinancialInputs!$168:$200,MATCH($H110, FinancialInputs!$E$168:$E$200,0),MATCH(AP$3-$G110+1,FinancialInputs!$168:$168,0)),0)*$J110</f>
        <v>0</v>
      </c>
      <c r="AQ110" s="173">
        <f>IFERROR(INDEX(FinancialInputs!$168:$200,MATCH($H110, FinancialInputs!$E$168:$E$200,0),MATCH(AQ$3-$G110+1,FinancialInputs!$168:$168,0)),0)*$J110</f>
        <v>0</v>
      </c>
      <c r="AR110" s="173">
        <f>IFERROR(INDEX(FinancialInputs!$168:$200,MATCH($H110, FinancialInputs!$E$168:$E$200,0),MATCH(AR$3-$G110+1,FinancialInputs!$168:$168,0)),0)*$J110</f>
        <v>0</v>
      </c>
      <c r="AS110" s="173">
        <f>IFERROR(INDEX(FinancialInputs!$168:$200,MATCH($H110, FinancialInputs!$E$168:$E$200,0),MATCH(AS$3-$G110+1,FinancialInputs!$168:$168,0)),0)*$J110</f>
        <v>0</v>
      </c>
      <c r="AT110" s="173">
        <f>IFERROR(INDEX(FinancialInputs!$168:$200,MATCH($H110, FinancialInputs!$E$168:$E$200,0),MATCH(AT$3-$G110+1,FinancialInputs!$168:$168,0)),0)*$J110</f>
        <v>0</v>
      </c>
      <c r="AU110" s="173">
        <f>IFERROR(INDEX(FinancialInputs!$168:$200,MATCH($H110, FinancialInputs!$E$168:$E$200,0),MATCH(AU$3-$G110+1,FinancialInputs!$168:$168,0)),0)*$J110</f>
        <v>0</v>
      </c>
      <c r="AV110" s="173">
        <f>IFERROR(INDEX(FinancialInputs!$168:$200,MATCH($H110, FinancialInputs!$E$168:$E$200,0),MATCH(AV$3-$G110+1,FinancialInputs!$168:$168,0)),0)*$J110</f>
        <v>0</v>
      </c>
      <c r="AW110" s="173">
        <f>IFERROR(INDEX(FinancialInputs!$168:$200,MATCH($H110, FinancialInputs!$E$168:$E$200,0),MATCH(AW$3-$G110+1,FinancialInputs!$168:$168,0)),0)*$J110</f>
        <v>0</v>
      </c>
      <c r="AX110" s="173">
        <f>IFERROR(INDEX(FinancialInputs!$168:$200,MATCH($H110, FinancialInputs!$E$168:$E$200,0),MATCH(AX$3-$G110+1,FinancialInputs!$168:$168,0)),0)*$J110</f>
        <v>0</v>
      </c>
      <c r="AY110" s="173">
        <f>IFERROR(INDEX(FinancialInputs!$168:$200,MATCH($H110, FinancialInputs!$E$168:$E$200,0),MATCH(AY$3-$G110+1,FinancialInputs!$168:$168,0)),0)*$J110</f>
        <v>0</v>
      </c>
      <c r="AZ110" s="173">
        <f>IFERROR(INDEX(FinancialInputs!$168:$200,MATCH($H110, FinancialInputs!$E$168:$E$200,0),MATCH(AZ$3-$G110+1,FinancialInputs!$168:$168,0)),0)*$J110</f>
        <v>0</v>
      </c>
      <c r="BA110" s="173">
        <f>IFERROR(INDEX(FinancialInputs!$168:$200,MATCH($H110, FinancialInputs!$E$168:$E$200,0),MATCH(BA$3-$G110+1,FinancialInputs!$168:$168,0)),0)*$J110</f>
        <v>0</v>
      </c>
      <c r="BB110" s="173">
        <f>IFERROR(INDEX(FinancialInputs!$168:$200,MATCH($H110, FinancialInputs!$E$168:$E$200,0),MATCH(BB$3-$G110+1,FinancialInputs!$168:$168,0)),0)*$J110</f>
        <v>0</v>
      </c>
      <c r="BC110" s="173">
        <f>IFERROR(INDEX(FinancialInputs!$168:$200,MATCH($H110, FinancialInputs!$E$168:$E$200,0),MATCH(BC$3-$G110+1,FinancialInputs!$168:$168,0)),0)*$J110</f>
        <v>0</v>
      </c>
      <c r="BD110" s="173">
        <f>IFERROR(INDEX(FinancialInputs!$168:$200,MATCH($H110, FinancialInputs!$E$168:$E$200,0),MATCH(BD$3-$G110+1,FinancialInputs!$168:$168,0)),0)*$J110</f>
        <v>0</v>
      </c>
      <c r="BE110" s="173">
        <f>IFERROR(INDEX(FinancialInputs!$168:$200,MATCH($H110, FinancialInputs!$E$168:$E$200,0),MATCH(BE$3-$G110+1,FinancialInputs!$168:$168,0)),0)*$J110</f>
        <v>0</v>
      </c>
      <c r="BF110" s="173">
        <f>IFERROR(INDEX(FinancialInputs!$168:$200,MATCH($H110, FinancialInputs!$E$168:$E$200,0),MATCH(BF$3-$G110+1,FinancialInputs!$168:$168,0)),0)*$J110</f>
        <v>0</v>
      </c>
      <c r="BG110" s="173">
        <f>IFERROR(INDEX(FinancialInputs!$168:$200,MATCH($H110, FinancialInputs!$E$168:$E$200,0),MATCH(BG$3-$G110+1,FinancialInputs!$168:$168,0)),0)*$J110</f>
        <v>0</v>
      </c>
      <c r="BH110" s="173">
        <f>IFERROR(INDEX(FinancialInputs!$168:$200,MATCH($H110, FinancialInputs!$E$168:$E$200,0),MATCH(BH$3-$G110+1,FinancialInputs!$168:$168,0)),0)*$J110</f>
        <v>0</v>
      </c>
      <c r="BI110" s="173">
        <f>IFERROR(INDEX(FinancialInputs!$168:$200,MATCH($H110, FinancialInputs!$E$168:$E$200,0),MATCH(BI$3-$G110+1,FinancialInputs!$168:$168,0)),0)*$J110</f>
        <v>0</v>
      </c>
      <c r="BJ110" s="173">
        <f>IFERROR(INDEX(FinancialInputs!$168:$200,MATCH($H110, FinancialInputs!$E$168:$E$200,0),MATCH(BJ$3-$G110+1,FinancialInputs!$168:$168,0)),0)*$J110</f>
        <v>0</v>
      </c>
      <c r="BK110" s="173">
        <f>IFERROR(INDEX(FinancialInputs!$168:$200,MATCH($H110, FinancialInputs!$E$168:$E$200,0),MATCH(BK$3-$G110+1,FinancialInputs!$168:$168,0)),0)*$J110</f>
        <v>0</v>
      </c>
      <c r="BL110" s="173">
        <f>IFERROR(INDEX(FinancialInputs!$168:$200,MATCH($H110, FinancialInputs!$E$168:$E$200,0),MATCH(BL$3-$G110+1,FinancialInputs!$168:$168,0)),0)*$J110</f>
        <v>0</v>
      </c>
      <c r="BM110" s="173">
        <f>IFERROR(INDEX(FinancialInputs!$168:$200,MATCH($H110, FinancialInputs!$E$168:$E$200,0),MATCH(BM$3-$G110+1,FinancialInputs!$168:$168,0)),0)*$J110</f>
        <v>0</v>
      </c>
      <c r="BN110" s="173">
        <f>IFERROR(INDEX(FinancialInputs!$168:$200,MATCH($H110, FinancialInputs!$E$168:$E$200,0),MATCH(BN$3-$G110+1,FinancialInputs!$168:$168,0)),0)*$J110</f>
        <v>0</v>
      </c>
      <c r="BO110" s="173">
        <f>IFERROR(INDEX(FinancialInputs!$168:$200,MATCH($H110, FinancialInputs!$E$168:$E$200,0),MATCH(BO$3-$G110+1,FinancialInputs!$168:$168,0)),0)*$J110</f>
        <v>0</v>
      </c>
      <c r="BP110" s="173">
        <f>IFERROR(INDEX(FinancialInputs!$168:$200,MATCH($H110, FinancialInputs!$E$168:$E$200,0),MATCH(BP$3-$G110+1,FinancialInputs!$168:$168,0)),0)*$J110</f>
        <v>0</v>
      </c>
      <c r="BQ110" s="173">
        <f>IFERROR(INDEX(FinancialInputs!$168:$200,MATCH($H110, FinancialInputs!$E$168:$E$200,0),MATCH(BQ$3-$G110+1,FinancialInputs!$168:$168,0)),0)*$J110</f>
        <v>0</v>
      </c>
      <c r="BR110" s="173">
        <f>IFERROR(INDEX(FinancialInputs!$168:$200,MATCH($H110, FinancialInputs!$E$168:$E$200,0),MATCH(BR$3-$G110+1,FinancialInputs!$168:$168,0)),0)*$J110</f>
        <v>0</v>
      </c>
      <c r="BS110" s="173">
        <f>IFERROR(INDEX(FinancialInputs!$168:$200,MATCH($H110, FinancialInputs!$E$168:$E$200,0),MATCH(BS$3-$G110+1,FinancialInputs!$168:$168,0)),0)*$J110</f>
        <v>0</v>
      </c>
      <c r="BT110" s="173">
        <f>IFERROR(INDEX(FinancialInputs!$168:$200,MATCH($H110, FinancialInputs!$E$168:$E$200,0),MATCH(BT$3-$G110+1,FinancialInputs!$168:$168,0)),0)*$J110</f>
        <v>0</v>
      </c>
      <c r="BU110" s="173">
        <f>IFERROR(INDEX(FinancialInputs!$168:$200,MATCH($H110, FinancialInputs!$E$168:$E$200,0),MATCH(BU$3-$G110+1,FinancialInputs!$168:$168,0)),0)*$J110</f>
        <v>0</v>
      </c>
      <c r="BV110" s="173">
        <f>IFERROR(INDEX(FinancialInputs!$168:$200,MATCH($H110, FinancialInputs!$E$168:$E$200,0),MATCH(BV$3-$G110+1,FinancialInputs!$168:$168,0)),0)*$J110</f>
        <v>0</v>
      </c>
      <c r="BW110" s="173">
        <f>IFERROR(INDEX(FinancialInputs!$168:$200,MATCH($H110, FinancialInputs!$E$168:$E$200,0),MATCH(BW$3-$G110+1,FinancialInputs!$168:$168,0)),0)*$J110</f>
        <v>0</v>
      </c>
      <c r="BX110" s="173">
        <f>IFERROR(INDEX(FinancialInputs!$168:$200,MATCH($H110, FinancialInputs!$E$168:$E$200,0),MATCH(BX$3-$G110+1,FinancialInputs!$168:$168,0)),0)*$J110</f>
        <v>0</v>
      </c>
      <c r="BY110" s="173">
        <f>IFERROR(INDEX(FinancialInputs!$168:$200,MATCH($H110, FinancialInputs!$E$168:$E$200,0),MATCH(BY$3-$G110+1,FinancialInputs!$168:$168,0)),0)*$J110</f>
        <v>0</v>
      </c>
      <c r="BZ110" s="173">
        <f>IFERROR(INDEX(FinancialInputs!$168:$200,MATCH($H110, FinancialInputs!$E$168:$E$200,0),MATCH(BZ$3-$G110+1,FinancialInputs!$168:$168,0)),0)*$J110</f>
        <v>0</v>
      </c>
      <c r="CA110" s="173">
        <f>IFERROR(INDEX(FinancialInputs!$168:$200,MATCH($H110, FinancialInputs!$E$168:$E$200,0),MATCH(CA$3-$G110+1,FinancialInputs!$168:$168,0)),0)*$J110</f>
        <v>0</v>
      </c>
      <c r="CB110" s="173">
        <f>IFERROR(INDEX(FinancialInputs!$168:$200,MATCH($H110, FinancialInputs!$E$168:$E$200,0),MATCH(CB$3-$G110+1,FinancialInputs!$168:$168,0)),0)*$J110</f>
        <v>0</v>
      </c>
      <c r="CC110" s="173">
        <f>IFERROR(INDEX(FinancialInputs!$168:$200,MATCH($H110, FinancialInputs!$E$168:$E$200,0),MATCH(CC$3-$G110+1,FinancialInputs!$168:$168,0)),0)*$J110</f>
        <v>0</v>
      </c>
      <c r="CD110" s="173">
        <f>IFERROR(INDEX(FinancialInputs!$168:$200,MATCH($H110, FinancialInputs!$E$168:$E$200,0),MATCH(CD$3-$G110+1,FinancialInputs!$168:$168,0)),0)*$J110</f>
        <v>0</v>
      </c>
      <c r="CE110" s="173">
        <f>IFERROR(INDEX(FinancialInputs!$168:$200,MATCH($H110, FinancialInputs!$E$168:$E$200,0),MATCH(CE$3-$G110+1,FinancialInputs!$168:$168,0)),0)*$J110</f>
        <v>0</v>
      </c>
      <c r="CF110" s="173">
        <f>IFERROR(INDEX(FinancialInputs!$168:$200,MATCH($H110, FinancialInputs!$E$168:$E$200,0),MATCH(CF$3-$G110+1,FinancialInputs!$168:$168,0)),0)*$J110</f>
        <v>0</v>
      </c>
      <c r="CG110" s="173">
        <f>IFERROR(INDEX(FinancialInputs!$168:$200,MATCH($H110, FinancialInputs!$E$168:$E$200,0),MATCH(CG$3-$G110+1,FinancialInputs!$168:$168,0)),0)*$J110</f>
        <v>0</v>
      </c>
      <c r="CH110" s="173">
        <f>IFERROR(INDEX(FinancialInputs!$168:$200,MATCH($H110, FinancialInputs!$E$168:$E$200,0),MATCH(CH$3-$G110+1,FinancialInputs!$168:$168,0)),0)*$J110</f>
        <v>0</v>
      </c>
      <c r="CI110" s="173">
        <f>IFERROR(INDEX(FinancialInputs!$168:$200,MATCH($H110, FinancialInputs!$E$168:$E$200,0),MATCH(CI$3-$G110+1,FinancialInputs!$168:$168,0)),0)*$J110</f>
        <v>0</v>
      </c>
      <c r="CJ110" s="173">
        <f>IFERROR(INDEX(FinancialInputs!$168:$200,MATCH($H110, FinancialInputs!$E$168:$E$200,0),MATCH(CJ$3-$G110+1,FinancialInputs!$168:$168,0)),0)*$J110</f>
        <v>0</v>
      </c>
      <c r="CK110" s="173">
        <f>IFERROR(INDEX(FinancialInputs!$168:$200,MATCH($H110, FinancialInputs!$E$168:$E$200,0),MATCH(CK$3-$G110+1,FinancialInputs!$168:$168,0)),0)*$J110</f>
        <v>0</v>
      </c>
      <c r="CL110" s="173">
        <f>IFERROR(INDEX(FinancialInputs!$168:$200,MATCH($H110, FinancialInputs!$E$168:$E$200,0),MATCH(CL$3-$G110+1,FinancialInputs!$168:$168,0)),0)*$J110</f>
        <v>0</v>
      </c>
      <c r="CM110" s="173">
        <f>IFERROR(INDEX(FinancialInputs!$168:$200,MATCH($H110, FinancialInputs!$E$168:$E$200,0),MATCH(CM$3-$G110+1,FinancialInputs!$168:$168,0)),0)*$J110</f>
        <v>0</v>
      </c>
      <c r="CN110" s="173">
        <f>IFERROR(INDEX(FinancialInputs!$168:$200,MATCH($H110, FinancialInputs!$E$168:$E$200,0),MATCH(CN$3-$G110+1,FinancialInputs!$168:$168,0)),0)*$J110</f>
        <v>0</v>
      </c>
      <c r="CO110" s="173">
        <f>IFERROR(INDEX(FinancialInputs!$168:$200,MATCH($H110, FinancialInputs!$E$168:$E$200,0),MATCH(CO$3-$G110+1,FinancialInputs!$168:$168,0)),0)*$J110</f>
        <v>0</v>
      </c>
      <c r="CP110" s="173">
        <f>IFERROR(INDEX(FinancialInputs!$168:$200,MATCH($H110, FinancialInputs!$E$168:$E$200,0),MATCH(CP$3-$G110+1,FinancialInputs!$168:$168,0)),0)*$J110</f>
        <v>0</v>
      </c>
      <c r="CQ110" s="173">
        <f>IFERROR(INDEX(FinancialInputs!$168:$200,MATCH($H110, FinancialInputs!$E$168:$E$200,0),MATCH(CQ$3-$G110+1,FinancialInputs!$168:$168,0)),0)*$J110</f>
        <v>0</v>
      </c>
      <c r="CR110" s="173">
        <f>IFERROR(INDEX(FinancialInputs!$168:$200,MATCH($H110, FinancialInputs!$E$168:$E$200,0),MATCH(CR$3-$G110+1,FinancialInputs!$168:$168,0)),0)*$J110</f>
        <v>0</v>
      </c>
      <c r="CS110" s="173">
        <f>IFERROR(INDEX(FinancialInputs!$168:$200,MATCH($H110, FinancialInputs!$E$168:$E$200,0),MATCH(CS$3-$G110+1,FinancialInputs!$168:$168,0)),0)*$J110</f>
        <v>0</v>
      </c>
      <c r="CT110" s="173">
        <f>IFERROR(INDEX(FinancialInputs!$168:$200,MATCH($H110, FinancialInputs!$E$168:$E$200,0),MATCH(CT$3-$G110+1,FinancialInputs!$168:$168,0)),0)*$J110</f>
        <v>0</v>
      </c>
      <c r="CU110" s="173">
        <f>IFERROR(INDEX(FinancialInputs!$168:$200,MATCH($H110, FinancialInputs!$E$168:$E$200,0),MATCH(CU$3-$G110+1,FinancialInputs!$168:$168,0)),0)*$J110</f>
        <v>0</v>
      </c>
      <c r="CV110" s="173">
        <f>IFERROR(INDEX(FinancialInputs!$168:$200,MATCH($H110, FinancialInputs!$E$168:$E$200,0),MATCH(CV$3-$G110+1,FinancialInputs!$168:$168,0)),0)*$J110</f>
        <v>0</v>
      </c>
      <c r="CW110" s="135" t="b">
        <f t="shared" si="14"/>
        <v>1</v>
      </c>
      <c r="CX110" s="24"/>
      <c r="CY110" s="24"/>
      <c r="CZ110" s="24"/>
    </row>
    <row r="111" spans="2:104">
      <c r="B111" s="24"/>
      <c r="C111" s="24"/>
      <c r="D111" s="24"/>
      <c r="E111" s="1" t="s">
        <v>547</v>
      </c>
      <c r="F111" s="24"/>
      <c r="G111" s="99" t="e">
        <f t="shared" si="15"/>
        <v>#N/A</v>
      </c>
      <c r="H111" s="1" t="e">
        <f>IF((YEAR(Scenarios!$J$41)+1)&lt;G111,"","SLN"&amp;MIN(YEAR(Scenarios!$J$41)-G111+2,15))</f>
        <v>#NUM!</v>
      </c>
      <c r="I111" s="24"/>
      <c r="J111" s="416" cm="1">
        <f t="array" ref="J111">IFERROR(INDEX(Capitalisation!$192:$192,,MATCH(G111,Expenditure!$3:$3,0)),0)</f>
        <v>0</v>
      </c>
      <c r="K111" s="33"/>
      <c r="L111" s="173">
        <f>IFERROR(INDEX(FinancialInputs!$168:$200,MATCH($H111, FinancialInputs!$E$168:$E$200,0),MATCH(L$3-$G111+1,FinancialInputs!$168:$168,0)),0)*$J111</f>
        <v>0</v>
      </c>
      <c r="M111" s="173">
        <f>IFERROR(INDEX(FinancialInputs!$168:$200,MATCH($H111, FinancialInputs!$E$168:$E$200,0),MATCH(M$3-$G111+1,FinancialInputs!$168:$168,0)),0)*$J111</f>
        <v>0</v>
      </c>
      <c r="N111" s="173">
        <f>IFERROR(INDEX(FinancialInputs!$168:$200,MATCH($H111, FinancialInputs!$E$168:$E$200,0),MATCH(N$3-$G111+1,FinancialInputs!$168:$168,0)),0)*$J111</f>
        <v>0</v>
      </c>
      <c r="O111" s="173">
        <f>IFERROR(INDEX(FinancialInputs!$168:$200,MATCH($H111, FinancialInputs!$E$168:$E$200,0),MATCH(O$3-$G111+1,FinancialInputs!$168:$168,0)),0)*$J111</f>
        <v>0</v>
      </c>
      <c r="P111" s="173">
        <f>IFERROR(INDEX(FinancialInputs!$168:$200,MATCH($H111, FinancialInputs!$E$168:$E$200,0),MATCH(P$3-$G111+1,FinancialInputs!$168:$168,0)),0)*$J111</f>
        <v>0</v>
      </c>
      <c r="Q111" s="173">
        <f>IFERROR(INDEX(FinancialInputs!$168:$200,MATCH($H111, FinancialInputs!$E$168:$E$200,0),MATCH(Q$3-$G111+1,FinancialInputs!$168:$168,0)),0)*$J111</f>
        <v>0</v>
      </c>
      <c r="R111" s="173">
        <f>IFERROR(INDEX(FinancialInputs!$168:$200,MATCH($H111, FinancialInputs!$E$168:$E$200,0),MATCH(R$3-$G111+1,FinancialInputs!$168:$168,0)),0)*$J111</f>
        <v>0</v>
      </c>
      <c r="S111" s="173">
        <f>IFERROR(INDEX(FinancialInputs!$168:$200,MATCH($H111, FinancialInputs!$E$168:$E$200,0),MATCH(S$3-$G111+1,FinancialInputs!$168:$168,0)),0)*$J111</f>
        <v>0</v>
      </c>
      <c r="T111" s="173">
        <f>IFERROR(INDEX(FinancialInputs!$168:$200,MATCH($H111, FinancialInputs!$E$168:$E$200,0),MATCH(T$3-$G111+1,FinancialInputs!$168:$168,0)),0)*$J111</f>
        <v>0</v>
      </c>
      <c r="U111" s="173">
        <f>IFERROR(INDEX(FinancialInputs!$168:$200,MATCH($H111, FinancialInputs!$E$168:$E$200,0),MATCH(U$3-$G111+1,FinancialInputs!$168:$168,0)),0)*$J111</f>
        <v>0</v>
      </c>
      <c r="V111" s="173">
        <f>IFERROR(INDEX(FinancialInputs!$168:$200,MATCH($H111, FinancialInputs!$E$168:$E$200,0),MATCH(V$3-$G111+1,FinancialInputs!$168:$168,0)),0)*$J111</f>
        <v>0</v>
      </c>
      <c r="W111" s="173">
        <f>IFERROR(INDEX(FinancialInputs!$168:$200,MATCH($H111, FinancialInputs!$E$168:$E$200,0),MATCH(W$3-$G111+1,FinancialInputs!$168:$168,0)),0)*$J111</f>
        <v>0</v>
      </c>
      <c r="X111" s="173">
        <f>IFERROR(INDEX(FinancialInputs!$168:$200,MATCH($H111, FinancialInputs!$E$168:$E$200,0),MATCH(X$3-$G111+1,FinancialInputs!$168:$168,0)),0)*$J111</f>
        <v>0</v>
      </c>
      <c r="Y111" s="173">
        <f>IFERROR(INDEX(FinancialInputs!$168:$200,MATCH($H111, FinancialInputs!$E$168:$E$200,0),MATCH(Y$3-$G111+1,FinancialInputs!$168:$168,0)),0)*$J111</f>
        <v>0</v>
      </c>
      <c r="Z111" s="173">
        <f>IFERROR(INDEX(FinancialInputs!$168:$200,MATCH($H111, FinancialInputs!$E$168:$E$200,0),MATCH(Z$3-$G111+1,FinancialInputs!$168:$168,0)),0)*$J111</f>
        <v>0</v>
      </c>
      <c r="AA111" s="173">
        <f>IFERROR(INDEX(FinancialInputs!$168:$200,MATCH($H111, FinancialInputs!$E$168:$E$200,0),MATCH(AA$3-$G111+1,FinancialInputs!$168:$168,0)),0)*$J111</f>
        <v>0</v>
      </c>
      <c r="AB111" s="173">
        <f>IFERROR(INDEX(FinancialInputs!$168:$200,MATCH($H111, FinancialInputs!$E$168:$E$200,0),MATCH(AB$3-$G111+1,FinancialInputs!$168:$168,0)),0)*$J111</f>
        <v>0</v>
      </c>
      <c r="AC111" s="173">
        <f>IFERROR(INDEX(FinancialInputs!$168:$200,MATCH($H111, FinancialInputs!$E$168:$E$200,0),MATCH(AC$3-$G111+1,FinancialInputs!$168:$168,0)),0)*$J111</f>
        <v>0</v>
      </c>
      <c r="AD111" s="173">
        <f>IFERROR(INDEX(FinancialInputs!$168:$200,MATCH($H111, FinancialInputs!$E$168:$E$200,0),MATCH(AD$3-$G111+1,FinancialInputs!$168:$168,0)),0)*$J111</f>
        <v>0</v>
      </c>
      <c r="AE111" s="173">
        <f>IFERROR(INDEX(FinancialInputs!$168:$200,MATCH($H111, FinancialInputs!$E$168:$E$200,0),MATCH(AE$3-$G111+1,FinancialInputs!$168:$168,0)),0)*$J111</f>
        <v>0</v>
      </c>
      <c r="AF111" s="173">
        <f>IFERROR(INDEX(FinancialInputs!$168:$200,MATCH($H111, FinancialInputs!$E$168:$E$200,0),MATCH(AF$3-$G111+1,FinancialInputs!$168:$168,0)),0)*$J111</f>
        <v>0</v>
      </c>
      <c r="AG111" s="173">
        <f>IFERROR(INDEX(FinancialInputs!$168:$200,MATCH($H111, FinancialInputs!$E$168:$E$200,0),MATCH(AG$3-$G111+1,FinancialInputs!$168:$168,0)),0)*$J111</f>
        <v>0</v>
      </c>
      <c r="AH111" s="173">
        <f>IFERROR(INDEX(FinancialInputs!$168:$200,MATCH($H111, FinancialInputs!$E$168:$E$200,0),MATCH(AH$3-$G111+1,FinancialInputs!$168:$168,0)),0)*$J111</f>
        <v>0</v>
      </c>
      <c r="AI111" s="173">
        <f>IFERROR(INDEX(FinancialInputs!$168:$200,MATCH($H111, FinancialInputs!$E$168:$E$200,0),MATCH(AI$3-$G111+1,FinancialInputs!$168:$168,0)),0)*$J111</f>
        <v>0</v>
      </c>
      <c r="AJ111" s="173">
        <f>IFERROR(INDEX(FinancialInputs!$168:$200,MATCH($H111, FinancialInputs!$E$168:$E$200,0),MATCH(AJ$3-$G111+1,FinancialInputs!$168:$168,0)),0)*$J111</f>
        <v>0</v>
      </c>
      <c r="AK111" s="173">
        <f>IFERROR(INDEX(FinancialInputs!$168:$200,MATCH($H111, FinancialInputs!$E$168:$E$200,0),MATCH(AK$3-$G111+1,FinancialInputs!$168:$168,0)),0)*$J111</f>
        <v>0</v>
      </c>
      <c r="AL111" s="173">
        <f>IFERROR(INDEX(FinancialInputs!$168:$200,MATCH($H111, FinancialInputs!$E$168:$E$200,0),MATCH(AL$3-$G111+1,FinancialInputs!$168:$168,0)),0)*$J111</f>
        <v>0</v>
      </c>
      <c r="AM111" s="173">
        <f>IFERROR(INDEX(FinancialInputs!$168:$200,MATCH($H111, FinancialInputs!$E$168:$E$200,0),MATCH(AM$3-$G111+1,FinancialInputs!$168:$168,0)),0)*$J111</f>
        <v>0</v>
      </c>
      <c r="AN111" s="173">
        <f>IFERROR(INDEX(FinancialInputs!$168:$200,MATCH($H111, FinancialInputs!$E$168:$E$200,0),MATCH(AN$3-$G111+1,FinancialInputs!$168:$168,0)),0)*$J111</f>
        <v>0</v>
      </c>
      <c r="AO111" s="173">
        <f>IFERROR(INDEX(FinancialInputs!$168:$200,MATCH($H111, FinancialInputs!$E$168:$E$200,0),MATCH(AO$3-$G111+1,FinancialInputs!$168:$168,0)),0)*$J111</f>
        <v>0</v>
      </c>
      <c r="AP111" s="173">
        <f>IFERROR(INDEX(FinancialInputs!$168:$200,MATCH($H111, FinancialInputs!$E$168:$E$200,0),MATCH(AP$3-$G111+1,FinancialInputs!$168:$168,0)),0)*$J111</f>
        <v>0</v>
      </c>
      <c r="AQ111" s="173">
        <f>IFERROR(INDEX(FinancialInputs!$168:$200,MATCH($H111, FinancialInputs!$E$168:$E$200,0),MATCH(AQ$3-$G111+1,FinancialInputs!$168:$168,0)),0)*$J111</f>
        <v>0</v>
      </c>
      <c r="AR111" s="173">
        <f>IFERROR(INDEX(FinancialInputs!$168:$200,MATCH($H111, FinancialInputs!$E$168:$E$200,0),MATCH(AR$3-$G111+1,FinancialInputs!$168:$168,0)),0)*$J111</f>
        <v>0</v>
      </c>
      <c r="AS111" s="173">
        <f>IFERROR(INDEX(FinancialInputs!$168:$200,MATCH($H111, FinancialInputs!$E$168:$E$200,0),MATCH(AS$3-$G111+1,FinancialInputs!$168:$168,0)),0)*$J111</f>
        <v>0</v>
      </c>
      <c r="AT111" s="173">
        <f>IFERROR(INDEX(FinancialInputs!$168:$200,MATCH($H111, FinancialInputs!$E$168:$E$200,0),MATCH(AT$3-$G111+1,FinancialInputs!$168:$168,0)),0)*$J111</f>
        <v>0</v>
      </c>
      <c r="AU111" s="173">
        <f>IFERROR(INDEX(FinancialInputs!$168:$200,MATCH($H111, FinancialInputs!$E$168:$E$200,0),MATCH(AU$3-$G111+1,FinancialInputs!$168:$168,0)),0)*$J111</f>
        <v>0</v>
      </c>
      <c r="AV111" s="173">
        <f>IFERROR(INDEX(FinancialInputs!$168:$200,MATCH($H111, FinancialInputs!$E$168:$E$200,0),MATCH(AV$3-$G111+1,FinancialInputs!$168:$168,0)),0)*$J111</f>
        <v>0</v>
      </c>
      <c r="AW111" s="173">
        <f>IFERROR(INDEX(FinancialInputs!$168:$200,MATCH($H111, FinancialInputs!$E$168:$E$200,0),MATCH(AW$3-$G111+1,FinancialInputs!$168:$168,0)),0)*$J111</f>
        <v>0</v>
      </c>
      <c r="AX111" s="173">
        <f>IFERROR(INDEX(FinancialInputs!$168:$200,MATCH($H111, FinancialInputs!$E$168:$E$200,0),MATCH(AX$3-$G111+1,FinancialInputs!$168:$168,0)),0)*$J111</f>
        <v>0</v>
      </c>
      <c r="AY111" s="173">
        <f>IFERROR(INDEX(FinancialInputs!$168:$200,MATCH($H111, FinancialInputs!$E$168:$E$200,0),MATCH(AY$3-$G111+1,FinancialInputs!$168:$168,0)),0)*$J111</f>
        <v>0</v>
      </c>
      <c r="AZ111" s="173">
        <f>IFERROR(INDEX(FinancialInputs!$168:$200,MATCH($H111, FinancialInputs!$E$168:$E$200,0),MATCH(AZ$3-$G111+1,FinancialInputs!$168:$168,0)),0)*$J111</f>
        <v>0</v>
      </c>
      <c r="BA111" s="173">
        <f>IFERROR(INDEX(FinancialInputs!$168:$200,MATCH($H111, FinancialInputs!$E$168:$E$200,0),MATCH(BA$3-$G111+1,FinancialInputs!$168:$168,0)),0)*$J111</f>
        <v>0</v>
      </c>
      <c r="BB111" s="173">
        <f>IFERROR(INDEX(FinancialInputs!$168:$200,MATCH($H111, FinancialInputs!$E$168:$E$200,0),MATCH(BB$3-$G111+1,FinancialInputs!$168:$168,0)),0)*$J111</f>
        <v>0</v>
      </c>
      <c r="BC111" s="173">
        <f>IFERROR(INDEX(FinancialInputs!$168:$200,MATCH($H111, FinancialInputs!$E$168:$E$200,0),MATCH(BC$3-$G111+1,FinancialInputs!$168:$168,0)),0)*$J111</f>
        <v>0</v>
      </c>
      <c r="BD111" s="173">
        <f>IFERROR(INDEX(FinancialInputs!$168:$200,MATCH($H111, FinancialInputs!$E$168:$E$200,0),MATCH(BD$3-$G111+1,FinancialInputs!$168:$168,0)),0)*$J111</f>
        <v>0</v>
      </c>
      <c r="BE111" s="173">
        <f>IFERROR(INDEX(FinancialInputs!$168:$200,MATCH($H111, FinancialInputs!$E$168:$E$200,0),MATCH(BE$3-$G111+1,FinancialInputs!$168:$168,0)),0)*$J111</f>
        <v>0</v>
      </c>
      <c r="BF111" s="173">
        <f>IFERROR(INDEX(FinancialInputs!$168:$200,MATCH($H111, FinancialInputs!$E$168:$E$200,0),MATCH(BF$3-$G111+1,FinancialInputs!$168:$168,0)),0)*$J111</f>
        <v>0</v>
      </c>
      <c r="BG111" s="173">
        <f>IFERROR(INDEX(FinancialInputs!$168:$200,MATCH($H111, FinancialInputs!$E$168:$E$200,0),MATCH(BG$3-$G111+1,FinancialInputs!$168:$168,0)),0)*$J111</f>
        <v>0</v>
      </c>
      <c r="BH111" s="173">
        <f>IFERROR(INDEX(FinancialInputs!$168:$200,MATCH($H111, FinancialInputs!$E$168:$E$200,0),MATCH(BH$3-$G111+1,FinancialInputs!$168:$168,0)),0)*$J111</f>
        <v>0</v>
      </c>
      <c r="BI111" s="173">
        <f>IFERROR(INDEX(FinancialInputs!$168:$200,MATCH($H111, FinancialInputs!$E$168:$E$200,0),MATCH(BI$3-$G111+1,FinancialInputs!$168:$168,0)),0)*$J111</f>
        <v>0</v>
      </c>
      <c r="BJ111" s="173">
        <f>IFERROR(INDEX(FinancialInputs!$168:$200,MATCH($H111, FinancialInputs!$E$168:$E$200,0),MATCH(BJ$3-$G111+1,FinancialInputs!$168:$168,0)),0)*$J111</f>
        <v>0</v>
      </c>
      <c r="BK111" s="173">
        <f>IFERROR(INDEX(FinancialInputs!$168:$200,MATCH($H111, FinancialInputs!$E$168:$E$200,0),MATCH(BK$3-$G111+1,FinancialInputs!$168:$168,0)),0)*$J111</f>
        <v>0</v>
      </c>
      <c r="BL111" s="173">
        <f>IFERROR(INDEX(FinancialInputs!$168:$200,MATCH($H111, FinancialInputs!$E$168:$E$200,0),MATCH(BL$3-$G111+1,FinancialInputs!$168:$168,0)),0)*$J111</f>
        <v>0</v>
      </c>
      <c r="BM111" s="173">
        <f>IFERROR(INDEX(FinancialInputs!$168:$200,MATCH($H111, FinancialInputs!$E$168:$E$200,0),MATCH(BM$3-$G111+1,FinancialInputs!$168:$168,0)),0)*$J111</f>
        <v>0</v>
      </c>
      <c r="BN111" s="173">
        <f>IFERROR(INDEX(FinancialInputs!$168:$200,MATCH($H111, FinancialInputs!$E$168:$E$200,0),MATCH(BN$3-$G111+1,FinancialInputs!$168:$168,0)),0)*$J111</f>
        <v>0</v>
      </c>
      <c r="BO111" s="173">
        <f>IFERROR(INDEX(FinancialInputs!$168:$200,MATCH($H111, FinancialInputs!$E$168:$E$200,0),MATCH(BO$3-$G111+1,FinancialInputs!$168:$168,0)),0)*$J111</f>
        <v>0</v>
      </c>
      <c r="BP111" s="173">
        <f>IFERROR(INDEX(FinancialInputs!$168:$200,MATCH($H111, FinancialInputs!$E$168:$E$200,0),MATCH(BP$3-$G111+1,FinancialInputs!$168:$168,0)),0)*$J111</f>
        <v>0</v>
      </c>
      <c r="BQ111" s="173">
        <f>IFERROR(INDEX(FinancialInputs!$168:$200,MATCH($H111, FinancialInputs!$E$168:$E$200,0),MATCH(BQ$3-$G111+1,FinancialInputs!$168:$168,0)),0)*$J111</f>
        <v>0</v>
      </c>
      <c r="BR111" s="173">
        <f>IFERROR(INDEX(FinancialInputs!$168:$200,MATCH($H111, FinancialInputs!$E$168:$E$200,0),MATCH(BR$3-$G111+1,FinancialInputs!$168:$168,0)),0)*$J111</f>
        <v>0</v>
      </c>
      <c r="BS111" s="173">
        <f>IFERROR(INDEX(FinancialInputs!$168:$200,MATCH($H111, FinancialInputs!$E$168:$E$200,0),MATCH(BS$3-$G111+1,FinancialInputs!$168:$168,0)),0)*$J111</f>
        <v>0</v>
      </c>
      <c r="BT111" s="173">
        <f>IFERROR(INDEX(FinancialInputs!$168:$200,MATCH($H111, FinancialInputs!$E$168:$E$200,0),MATCH(BT$3-$G111+1,FinancialInputs!$168:$168,0)),0)*$J111</f>
        <v>0</v>
      </c>
      <c r="BU111" s="173">
        <f>IFERROR(INDEX(FinancialInputs!$168:$200,MATCH($H111, FinancialInputs!$E$168:$E$200,0),MATCH(BU$3-$G111+1,FinancialInputs!$168:$168,0)),0)*$J111</f>
        <v>0</v>
      </c>
      <c r="BV111" s="173">
        <f>IFERROR(INDEX(FinancialInputs!$168:$200,MATCH($H111, FinancialInputs!$E$168:$E$200,0),MATCH(BV$3-$G111+1,FinancialInputs!$168:$168,0)),0)*$J111</f>
        <v>0</v>
      </c>
      <c r="BW111" s="173">
        <f>IFERROR(INDEX(FinancialInputs!$168:$200,MATCH($H111, FinancialInputs!$E$168:$E$200,0),MATCH(BW$3-$G111+1,FinancialInputs!$168:$168,0)),0)*$J111</f>
        <v>0</v>
      </c>
      <c r="BX111" s="173">
        <f>IFERROR(INDEX(FinancialInputs!$168:$200,MATCH($H111, FinancialInputs!$E$168:$E$200,0),MATCH(BX$3-$G111+1,FinancialInputs!$168:$168,0)),0)*$J111</f>
        <v>0</v>
      </c>
      <c r="BY111" s="173">
        <f>IFERROR(INDEX(FinancialInputs!$168:$200,MATCH($H111, FinancialInputs!$E$168:$E$200,0),MATCH(BY$3-$G111+1,FinancialInputs!$168:$168,0)),0)*$J111</f>
        <v>0</v>
      </c>
      <c r="BZ111" s="173">
        <f>IFERROR(INDEX(FinancialInputs!$168:$200,MATCH($H111, FinancialInputs!$E$168:$E$200,0),MATCH(BZ$3-$G111+1,FinancialInputs!$168:$168,0)),0)*$J111</f>
        <v>0</v>
      </c>
      <c r="CA111" s="173">
        <f>IFERROR(INDEX(FinancialInputs!$168:$200,MATCH($H111, FinancialInputs!$E$168:$E$200,0),MATCH(CA$3-$G111+1,FinancialInputs!$168:$168,0)),0)*$J111</f>
        <v>0</v>
      </c>
      <c r="CB111" s="173">
        <f>IFERROR(INDEX(FinancialInputs!$168:$200,MATCH($H111, FinancialInputs!$E$168:$E$200,0),MATCH(CB$3-$G111+1,FinancialInputs!$168:$168,0)),0)*$J111</f>
        <v>0</v>
      </c>
      <c r="CC111" s="173">
        <f>IFERROR(INDEX(FinancialInputs!$168:$200,MATCH($H111, FinancialInputs!$E$168:$E$200,0),MATCH(CC$3-$G111+1,FinancialInputs!$168:$168,0)),0)*$J111</f>
        <v>0</v>
      </c>
      <c r="CD111" s="173">
        <f>IFERROR(INDEX(FinancialInputs!$168:$200,MATCH($H111, FinancialInputs!$E$168:$E$200,0),MATCH(CD$3-$G111+1,FinancialInputs!$168:$168,0)),0)*$J111</f>
        <v>0</v>
      </c>
      <c r="CE111" s="173">
        <f>IFERROR(INDEX(FinancialInputs!$168:$200,MATCH($H111, FinancialInputs!$E$168:$E$200,0),MATCH(CE$3-$G111+1,FinancialInputs!$168:$168,0)),0)*$J111</f>
        <v>0</v>
      </c>
      <c r="CF111" s="173">
        <f>IFERROR(INDEX(FinancialInputs!$168:$200,MATCH($H111, FinancialInputs!$E$168:$E$200,0),MATCH(CF$3-$G111+1,FinancialInputs!$168:$168,0)),0)*$J111</f>
        <v>0</v>
      </c>
      <c r="CG111" s="173">
        <f>IFERROR(INDEX(FinancialInputs!$168:$200,MATCH($H111, FinancialInputs!$E$168:$E$200,0),MATCH(CG$3-$G111+1,FinancialInputs!$168:$168,0)),0)*$J111</f>
        <v>0</v>
      </c>
      <c r="CH111" s="173">
        <f>IFERROR(INDEX(FinancialInputs!$168:$200,MATCH($H111, FinancialInputs!$E$168:$E$200,0),MATCH(CH$3-$G111+1,FinancialInputs!$168:$168,0)),0)*$J111</f>
        <v>0</v>
      </c>
      <c r="CI111" s="173">
        <f>IFERROR(INDEX(FinancialInputs!$168:$200,MATCH($H111, FinancialInputs!$E$168:$E$200,0),MATCH(CI$3-$G111+1,FinancialInputs!$168:$168,0)),0)*$J111</f>
        <v>0</v>
      </c>
      <c r="CJ111" s="173">
        <f>IFERROR(INDEX(FinancialInputs!$168:$200,MATCH($H111, FinancialInputs!$E$168:$E$200,0),MATCH(CJ$3-$G111+1,FinancialInputs!$168:$168,0)),0)*$J111</f>
        <v>0</v>
      </c>
      <c r="CK111" s="173">
        <f>IFERROR(INDEX(FinancialInputs!$168:$200,MATCH($H111, FinancialInputs!$E$168:$E$200,0),MATCH(CK$3-$G111+1,FinancialInputs!$168:$168,0)),0)*$J111</f>
        <v>0</v>
      </c>
      <c r="CL111" s="173">
        <f>IFERROR(INDEX(FinancialInputs!$168:$200,MATCH($H111, FinancialInputs!$E$168:$E$200,0),MATCH(CL$3-$G111+1,FinancialInputs!$168:$168,0)),0)*$J111</f>
        <v>0</v>
      </c>
      <c r="CM111" s="173">
        <f>IFERROR(INDEX(FinancialInputs!$168:$200,MATCH($H111, FinancialInputs!$E$168:$E$200,0),MATCH(CM$3-$G111+1,FinancialInputs!$168:$168,0)),0)*$J111</f>
        <v>0</v>
      </c>
      <c r="CN111" s="173">
        <f>IFERROR(INDEX(FinancialInputs!$168:$200,MATCH($H111, FinancialInputs!$E$168:$E$200,0),MATCH(CN$3-$G111+1,FinancialInputs!$168:$168,0)),0)*$J111</f>
        <v>0</v>
      </c>
      <c r="CO111" s="173">
        <f>IFERROR(INDEX(FinancialInputs!$168:$200,MATCH($H111, FinancialInputs!$E$168:$E$200,0),MATCH(CO$3-$G111+1,FinancialInputs!$168:$168,0)),0)*$J111</f>
        <v>0</v>
      </c>
      <c r="CP111" s="173">
        <f>IFERROR(INDEX(FinancialInputs!$168:$200,MATCH($H111, FinancialInputs!$E$168:$E$200,0),MATCH(CP$3-$G111+1,FinancialInputs!$168:$168,0)),0)*$J111</f>
        <v>0</v>
      </c>
      <c r="CQ111" s="173">
        <f>IFERROR(INDEX(FinancialInputs!$168:$200,MATCH($H111, FinancialInputs!$E$168:$E$200,0),MATCH(CQ$3-$G111+1,FinancialInputs!$168:$168,0)),0)*$J111</f>
        <v>0</v>
      </c>
      <c r="CR111" s="173">
        <f>IFERROR(INDEX(FinancialInputs!$168:$200,MATCH($H111, FinancialInputs!$E$168:$E$200,0),MATCH(CR$3-$G111+1,FinancialInputs!$168:$168,0)),0)*$J111</f>
        <v>0</v>
      </c>
      <c r="CS111" s="173">
        <f>IFERROR(INDEX(FinancialInputs!$168:$200,MATCH($H111, FinancialInputs!$E$168:$E$200,0),MATCH(CS$3-$G111+1,FinancialInputs!$168:$168,0)),0)*$J111</f>
        <v>0</v>
      </c>
      <c r="CT111" s="173">
        <f>IFERROR(INDEX(FinancialInputs!$168:$200,MATCH($H111, FinancialInputs!$E$168:$E$200,0),MATCH(CT$3-$G111+1,FinancialInputs!$168:$168,0)),0)*$J111</f>
        <v>0</v>
      </c>
      <c r="CU111" s="173">
        <f>IFERROR(INDEX(FinancialInputs!$168:$200,MATCH($H111, FinancialInputs!$E$168:$E$200,0),MATCH(CU$3-$G111+1,FinancialInputs!$168:$168,0)),0)*$J111</f>
        <v>0</v>
      </c>
      <c r="CV111" s="173">
        <f>IFERROR(INDEX(FinancialInputs!$168:$200,MATCH($H111, FinancialInputs!$E$168:$E$200,0),MATCH(CV$3-$G111+1,FinancialInputs!$168:$168,0)),0)*$J111</f>
        <v>0</v>
      </c>
      <c r="CW111" s="135" t="b">
        <f t="shared" si="14"/>
        <v>1</v>
      </c>
      <c r="CX111" s="24"/>
      <c r="CY111" s="24"/>
      <c r="CZ111" s="24"/>
    </row>
    <row r="112" spans="2:104">
      <c r="B112" s="24"/>
      <c r="C112" s="24"/>
      <c r="D112" s="24"/>
      <c r="E112" s="1" t="s">
        <v>547</v>
      </c>
      <c r="F112" s="24"/>
      <c r="G112" s="99" t="e">
        <f t="shared" si="15"/>
        <v>#N/A</v>
      </c>
      <c r="H112" s="1" t="e">
        <f>IF((YEAR(Scenarios!$J$41)+1)&lt;G112,"","SLN"&amp;MIN(YEAR(Scenarios!$J$41)-G112+2,15))</f>
        <v>#NUM!</v>
      </c>
      <c r="I112" s="24"/>
      <c r="J112" s="416" cm="1">
        <f t="array" ref="J112">IFERROR(INDEX(Capitalisation!$192:$192,,MATCH(G112,Expenditure!$3:$3,0)),0)</f>
        <v>0</v>
      </c>
      <c r="K112" s="33"/>
      <c r="L112" s="173">
        <f>IFERROR(INDEX(FinancialInputs!$168:$200,MATCH($H112, FinancialInputs!$E$168:$E$200,0),MATCH(L$3-$G112+1,FinancialInputs!$168:$168,0)),0)*$J112</f>
        <v>0</v>
      </c>
      <c r="M112" s="173">
        <f>IFERROR(INDEX(FinancialInputs!$168:$200,MATCH($H112, FinancialInputs!$E$168:$E$200,0),MATCH(M$3-$G112+1,FinancialInputs!$168:$168,0)),0)*$J112</f>
        <v>0</v>
      </c>
      <c r="N112" s="173">
        <f>IFERROR(INDEX(FinancialInputs!$168:$200,MATCH($H112, FinancialInputs!$E$168:$E$200,0),MATCH(N$3-$G112+1,FinancialInputs!$168:$168,0)),0)*$J112</f>
        <v>0</v>
      </c>
      <c r="O112" s="173">
        <f>IFERROR(INDEX(FinancialInputs!$168:$200,MATCH($H112, FinancialInputs!$E$168:$E$200,0),MATCH(O$3-$G112+1,FinancialInputs!$168:$168,0)),0)*$J112</f>
        <v>0</v>
      </c>
      <c r="P112" s="173">
        <f>IFERROR(INDEX(FinancialInputs!$168:$200,MATCH($H112, FinancialInputs!$E$168:$E$200,0),MATCH(P$3-$G112+1,FinancialInputs!$168:$168,0)),0)*$J112</f>
        <v>0</v>
      </c>
      <c r="Q112" s="173">
        <f>IFERROR(INDEX(FinancialInputs!$168:$200,MATCH($H112, FinancialInputs!$E$168:$E$200,0),MATCH(Q$3-$G112+1,FinancialInputs!$168:$168,0)),0)*$J112</f>
        <v>0</v>
      </c>
      <c r="R112" s="173">
        <f>IFERROR(INDEX(FinancialInputs!$168:$200,MATCH($H112, FinancialInputs!$E$168:$E$200,0),MATCH(R$3-$G112+1,FinancialInputs!$168:$168,0)),0)*$J112</f>
        <v>0</v>
      </c>
      <c r="S112" s="173">
        <f>IFERROR(INDEX(FinancialInputs!$168:$200,MATCH($H112, FinancialInputs!$E$168:$E$200,0),MATCH(S$3-$G112+1,FinancialInputs!$168:$168,0)),0)*$J112</f>
        <v>0</v>
      </c>
      <c r="T112" s="173">
        <f>IFERROR(INDEX(FinancialInputs!$168:$200,MATCH($H112, FinancialInputs!$E$168:$E$200,0),MATCH(T$3-$G112+1,FinancialInputs!$168:$168,0)),0)*$J112</f>
        <v>0</v>
      </c>
      <c r="U112" s="173">
        <f>IFERROR(INDEX(FinancialInputs!$168:$200,MATCH($H112, FinancialInputs!$E$168:$E$200,0),MATCH(U$3-$G112+1,FinancialInputs!$168:$168,0)),0)*$J112</f>
        <v>0</v>
      </c>
      <c r="V112" s="173">
        <f>IFERROR(INDEX(FinancialInputs!$168:$200,MATCH($H112, FinancialInputs!$E$168:$E$200,0),MATCH(V$3-$G112+1,FinancialInputs!$168:$168,0)),0)*$J112</f>
        <v>0</v>
      </c>
      <c r="W112" s="173">
        <f>IFERROR(INDEX(FinancialInputs!$168:$200,MATCH($H112, FinancialInputs!$E$168:$E$200,0),MATCH(W$3-$G112+1,FinancialInputs!$168:$168,0)),0)*$J112</f>
        <v>0</v>
      </c>
      <c r="X112" s="173">
        <f>IFERROR(INDEX(FinancialInputs!$168:$200,MATCH($H112, FinancialInputs!$E$168:$E$200,0),MATCH(X$3-$G112+1,FinancialInputs!$168:$168,0)),0)*$J112</f>
        <v>0</v>
      </c>
      <c r="Y112" s="173">
        <f>IFERROR(INDEX(FinancialInputs!$168:$200,MATCH($H112, FinancialInputs!$E$168:$E$200,0),MATCH(Y$3-$G112+1,FinancialInputs!$168:$168,0)),0)*$J112</f>
        <v>0</v>
      </c>
      <c r="Z112" s="173">
        <f>IFERROR(INDEX(FinancialInputs!$168:$200,MATCH($H112, FinancialInputs!$E$168:$E$200,0),MATCH(Z$3-$G112+1,FinancialInputs!$168:$168,0)),0)*$J112</f>
        <v>0</v>
      </c>
      <c r="AA112" s="173">
        <f>IFERROR(INDEX(FinancialInputs!$168:$200,MATCH($H112, FinancialInputs!$E$168:$E$200,0),MATCH(AA$3-$G112+1,FinancialInputs!$168:$168,0)),0)*$J112</f>
        <v>0</v>
      </c>
      <c r="AB112" s="173">
        <f>IFERROR(INDEX(FinancialInputs!$168:$200,MATCH($H112, FinancialInputs!$E$168:$E$200,0),MATCH(AB$3-$G112+1,FinancialInputs!$168:$168,0)),0)*$J112</f>
        <v>0</v>
      </c>
      <c r="AC112" s="173">
        <f>IFERROR(INDEX(FinancialInputs!$168:$200,MATCH($H112, FinancialInputs!$E$168:$E$200,0),MATCH(AC$3-$G112+1,FinancialInputs!$168:$168,0)),0)*$J112</f>
        <v>0</v>
      </c>
      <c r="AD112" s="173">
        <f>IFERROR(INDEX(FinancialInputs!$168:$200,MATCH($H112, FinancialInputs!$E$168:$E$200,0),MATCH(AD$3-$G112+1,FinancialInputs!$168:$168,0)),0)*$J112</f>
        <v>0</v>
      </c>
      <c r="AE112" s="173">
        <f>IFERROR(INDEX(FinancialInputs!$168:$200,MATCH($H112, FinancialInputs!$E$168:$E$200,0),MATCH(AE$3-$G112+1,FinancialInputs!$168:$168,0)),0)*$J112</f>
        <v>0</v>
      </c>
      <c r="AF112" s="173">
        <f>IFERROR(INDEX(FinancialInputs!$168:$200,MATCH($H112, FinancialInputs!$E$168:$E$200,0),MATCH(AF$3-$G112+1,FinancialInputs!$168:$168,0)),0)*$J112</f>
        <v>0</v>
      </c>
      <c r="AG112" s="173">
        <f>IFERROR(INDEX(FinancialInputs!$168:$200,MATCH($H112, FinancialInputs!$E$168:$E$200,0),MATCH(AG$3-$G112+1,FinancialInputs!$168:$168,0)),0)*$J112</f>
        <v>0</v>
      </c>
      <c r="AH112" s="173">
        <f>IFERROR(INDEX(FinancialInputs!$168:$200,MATCH($H112, FinancialInputs!$E$168:$E$200,0),MATCH(AH$3-$G112+1,FinancialInputs!$168:$168,0)),0)*$J112</f>
        <v>0</v>
      </c>
      <c r="AI112" s="173">
        <f>IFERROR(INDEX(FinancialInputs!$168:$200,MATCH($H112, FinancialInputs!$E$168:$E$200,0),MATCH(AI$3-$G112+1,FinancialInputs!$168:$168,0)),0)*$J112</f>
        <v>0</v>
      </c>
      <c r="AJ112" s="173">
        <f>IFERROR(INDEX(FinancialInputs!$168:$200,MATCH($H112, FinancialInputs!$E$168:$E$200,0),MATCH(AJ$3-$G112+1,FinancialInputs!$168:$168,0)),0)*$J112</f>
        <v>0</v>
      </c>
      <c r="AK112" s="173">
        <f>IFERROR(INDEX(FinancialInputs!$168:$200,MATCH($H112, FinancialInputs!$E$168:$E$200,0),MATCH(AK$3-$G112+1,FinancialInputs!$168:$168,0)),0)*$J112</f>
        <v>0</v>
      </c>
      <c r="AL112" s="173">
        <f>IFERROR(INDEX(FinancialInputs!$168:$200,MATCH($H112, FinancialInputs!$E$168:$E$200,0),MATCH(AL$3-$G112+1,FinancialInputs!$168:$168,0)),0)*$J112</f>
        <v>0</v>
      </c>
      <c r="AM112" s="173">
        <f>IFERROR(INDEX(FinancialInputs!$168:$200,MATCH($H112, FinancialInputs!$E$168:$E$200,0),MATCH(AM$3-$G112+1,FinancialInputs!$168:$168,0)),0)*$J112</f>
        <v>0</v>
      </c>
      <c r="AN112" s="173">
        <f>IFERROR(INDEX(FinancialInputs!$168:$200,MATCH($H112, FinancialInputs!$E$168:$E$200,0),MATCH(AN$3-$G112+1,FinancialInputs!$168:$168,0)),0)*$J112</f>
        <v>0</v>
      </c>
      <c r="AO112" s="173">
        <f>IFERROR(INDEX(FinancialInputs!$168:$200,MATCH($H112, FinancialInputs!$E$168:$E$200,0),MATCH(AO$3-$G112+1,FinancialInputs!$168:$168,0)),0)*$J112</f>
        <v>0</v>
      </c>
      <c r="AP112" s="173">
        <f>IFERROR(INDEX(FinancialInputs!$168:$200,MATCH($H112, FinancialInputs!$E$168:$E$200,0),MATCH(AP$3-$G112+1,FinancialInputs!$168:$168,0)),0)*$J112</f>
        <v>0</v>
      </c>
      <c r="AQ112" s="173">
        <f>IFERROR(INDEX(FinancialInputs!$168:$200,MATCH($H112, FinancialInputs!$E$168:$E$200,0),MATCH(AQ$3-$G112+1,FinancialInputs!$168:$168,0)),0)*$J112</f>
        <v>0</v>
      </c>
      <c r="AR112" s="173">
        <f>IFERROR(INDEX(FinancialInputs!$168:$200,MATCH($H112, FinancialInputs!$E$168:$E$200,0),MATCH(AR$3-$G112+1,FinancialInputs!$168:$168,0)),0)*$J112</f>
        <v>0</v>
      </c>
      <c r="AS112" s="173">
        <f>IFERROR(INDEX(FinancialInputs!$168:$200,MATCH($H112, FinancialInputs!$E$168:$E$200,0),MATCH(AS$3-$G112+1,FinancialInputs!$168:$168,0)),0)*$J112</f>
        <v>0</v>
      </c>
      <c r="AT112" s="173">
        <f>IFERROR(INDEX(FinancialInputs!$168:$200,MATCH($H112, FinancialInputs!$E$168:$E$200,0),MATCH(AT$3-$G112+1,FinancialInputs!$168:$168,0)),0)*$J112</f>
        <v>0</v>
      </c>
      <c r="AU112" s="173">
        <f>IFERROR(INDEX(FinancialInputs!$168:$200,MATCH($H112, FinancialInputs!$E$168:$E$200,0),MATCH(AU$3-$G112+1,FinancialInputs!$168:$168,0)),0)*$J112</f>
        <v>0</v>
      </c>
      <c r="AV112" s="173">
        <f>IFERROR(INDEX(FinancialInputs!$168:$200,MATCH($H112, FinancialInputs!$E$168:$E$200,0),MATCH(AV$3-$G112+1,FinancialInputs!$168:$168,0)),0)*$J112</f>
        <v>0</v>
      </c>
      <c r="AW112" s="173">
        <f>IFERROR(INDEX(FinancialInputs!$168:$200,MATCH($H112, FinancialInputs!$E$168:$E$200,0),MATCH(AW$3-$G112+1,FinancialInputs!$168:$168,0)),0)*$J112</f>
        <v>0</v>
      </c>
      <c r="AX112" s="173">
        <f>IFERROR(INDEX(FinancialInputs!$168:$200,MATCH($H112, FinancialInputs!$E$168:$E$200,0),MATCH(AX$3-$G112+1,FinancialInputs!$168:$168,0)),0)*$J112</f>
        <v>0</v>
      </c>
      <c r="AY112" s="173">
        <f>IFERROR(INDEX(FinancialInputs!$168:$200,MATCH($H112, FinancialInputs!$E$168:$E$200,0),MATCH(AY$3-$G112+1,FinancialInputs!$168:$168,0)),0)*$J112</f>
        <v>0</v>
      </c>
      <c r="AZ112" s="173">
        <f>IFERROR(INDEX(FinancialInputs!$168:$200,MATCH($H112, FinancialInputs!$E$168:$E$200,0),MATCH(AZ$3-$G112+1,FinancialInputs!$168:$168,0)),0)*$J112</f>
        <v>0</v>
      </c>
      <c r="BA112" s="173">
        <f>IFERROR(INDEX(FinancialInputs!$168:$200,MATCH($H112, FinancialInputs!$E$168:$E$200,0),MATCH(BA$3-$G112+1,FinancialInputs!$168:$168,0)),0)*$J112</f>
        <v>0</v>
      </c>
      <c r="BB112" s="173">
        <f>IFERROR(INDEX(FinancialInputs!$168:$200,MATCH($H112, FinancialInputs!$E$168:$E$200,0),MATCH(BB$3-$G112+1,FinancialInputs!$168:$168,0)),0)*$J112</f>
        <v>0</v>
      </c>
      <c r="BC112" s="173">
        <f>IFERROR(INDEX(FinancialInputs!$168:$200,MATCH($H112, FinancialInputs!$E$168:$E$200,0),MATCH(BC$3-$G112+1,FinancialInputs!$168:$168,0)),0)*$J112</f>
        <v>0</v>
      </c>
      <c r="BD112" s="173">
        <f>IFERROR(INDEX(FinancialInputs!$168:$200,MATCH($H112, FinancialInputs!$E$168:$E$200,0),MATCH(BD$3-$G112+1,FinancialInputs!$168:$168,0)),0)*$J112</f>
        <v>0</v>
      </c>
      <c r="BE112" s="173">
        <f>IFERROR(INDEX(FinancialInputs!$168:$200,MATCH($H112, FinancialInputs!$E$168:$E$200,0),MATCH(BE$3-$G112+1,FinancialInputs!$168:$168,0)),0)*$J112</f>
        <v>0</v>
      </c>
      <c r="BF112" s="173">
        <f>IFERROR(INDEX(FinancialInputs!$168:$200,MATCH($H112, FinancialInputs!$E$168:$E$200,0),MATCH(BF$3-$G112+1,FinancialInputs!$168:$168,0)),0)*$J112</f>
        <v>0</v>
      </c>
      <c r="BG112" s="173">
        <f>IFERROR(INDEX(FinancialInputs!$168:$200,MATCH($H112, FinancialInputs!$E$168:$E$200,0),MATCH(BG$3-$G112+1,FinancialInputs!$168:$168,0)),0)*$J112</f>
        <v>0</v>
      </c>
      <c r="BH112" s="173">
        <f>IFERROR(INDEX(FinancialInputs!$168:$200,MATCH($H112, FinancialInputs!$E$168:$E$200,0),MATCH(BH$3-$G112+1,FinancialInputs!$168:$168,0)),0)*$J112</f>
        <v>0</v>
      </c>
      <c r="BI112" s="173">
        <f>IFERROR(INDEX(FinancialInputs!$168:$200,MATCH($H112, FinancialInputs!$E$168:$E$200,0),MATCH(BI$3-$G112+1,FinancialInputs!$168:$168,0)),0)*$J112</f>
        <v>0</v>
      </c>
      <c r="BJ112" s="173">
        <f>IFERROR(INDEX(FinancialInputs!$168:$200,MATCH($H112, FinancialInputs!$E$168:$E$200,0),MATCH(BJ$3-$G112+1,FinancialInputs!$168:$168,0)),0)*$J112</f>
        <v>0</v>
      </c>
      <c r="BK112" s="173">
        <f>IFERROR(INDEX(FinancialInputs!$168:$200,MATCH($H112, FinancialInputs!$E$168:$E$200,0),MATCH(BK$3-$G112+1,FinancialInputs!$168:$168,0)),0)*$J112</f>
        <v>0</v>
      </c>
      <c r="BL112" s="173">
        <f>IFERROR(INDEX(FinancialInputs!$168:$200,MATCH($H112, FinancialInputs!$E$168:$E$200,0),MATCH(BL$3-$G112+1,FinancialInputs!$168:$168,0)),0)*$J112</f>
        <v>0</v>
      </c>
      <c r="BM112" s="173">
        <f>IFERROR(INDEX(FinancialInputs!$168:$200,MATCH($H112, FinancialInputs!$E$168:$E$200,0),MATCH(BM$3-$G112+1,FinancialInputs!$168:$168,0)),0)*$J112</f>
        <v>0</v>
      </c>
      <c r="BN112" s="173">
        <f>IFERROR(INDEX(FinancialInputs!$168:$200,MATCH($H112, FinancialInputs!$E$168:$E$200,0),MATCH(BN$3-$G112+1,FinancialInputs!$168:$168,0)),0)*$J112</f>
        <v>0</v>
      </c>
      <c r="BO112" s="173">
        <f>IFERROR(INDEX(FinancialInputs!$168:$200,MATCH($H112, FinancialInputs!$E$168:$E$200,0),MATCH(BO$3-$G112+1,FinancialInputs!$168:$168,0)),0)*$J112</f>
        <v>0</v>
      </c>
      <c r="BP112" s="173">
        <f>IFERROR(INDEX(FinancialInputs!$168:$200,MATCH($H112, FinancialInputs!$E$168:$E$200,0),MATCH(BP$3-$G112+1,FinancialInputs!$168:$168,0)),0)*$J112</f>
        <v>0</v>
      </c>
      <c r="BQ112" s="173">
        <f>IFERROR(INDEX(FinancialInputs!$168:$200,MATCH($H112, FinancialInputs!$E$168:$E$200,0),MATCH(BQ$3-$G112+1,FinancialInputs!$168:$168,0)),0)*$J112</f>
        <v>0</v>
      </c>
      <c r="BR112" s="173">
        <f>IFERROR(INDEX(FinancialInputs!$168:$200,MATCH($H112, FinancialInputs!$E$168:$E$200,0),MATCH(BR$3-$G112+1,FinancialInputs!$168:$168,0)),0)*$J112</f>
        <v>0</v>
      </c>
      <c r="BS112" s="173">
        <f>IFERROR(INDEX(FinancialInputs!$168:$200,MATCH($H112, FinancialInputs!$E$168:$E$200,0),MATCH(BS$3-$G112+1,FinancialInputs!$168:$168,0)),0)*$J112</f>
        <v>0</v>
      </c>
      <c r="BT112" s="173">
        <f>IFERROR(INDEX(FinancialInputs!$168:$200,MATCH($H112, FinancialInputs!$E$168:$E$200,0),MATCH(BT$3-$G112+1,FinancialInputs!$168:$168,0)),0)*$J112</f>
        <v>0</v>
      </c>
      <c r="BU112" s="173">
        <f>IFERROR(INDEX(FinancialInputs!$168:$200,MATCH($H112, FinancialInputs!$E$168:$E$200,0),MATCH(BU$3-$G112+1,FinancialInputs!$168:$168,0)),0)*$J112</f>
        <v>0</v>
      </c>
      <c r="BV112" s="173">
        <f>IFERROR(INDEX(FinancialInputs!$168:$200,MATCH($H112, FinancialInputs!$E$168:$E$200,0),MATCH(BV$3-$G112+1,FinancialInputs!$168:$168,0)),0)*$J112</f>
        <v>0</v>
      </c>
      <c r="BW112" s="173">
        <f>IFERROR(INDEX(FinancialInputs!$168:$200,MATCH($H112, FinancialInputs!$E$168:$E$200,0),MATCH(BW$3-$G112+1,FinancialInputs!$168:$168,0)),0)*$J112</f>
        <v>0</v>
      </c>
      <c r="BX112" s="173">
        <f>IFERROR(INDEX(FinancialInputs!$168:$200,MATCH($H112, FinancialInputs!$E$168:$E$200,0),MATCH(BX$3-$G112+1,FinancialInputs!$168:$168,0)),0)*$J112</f>
        <v>0</v>
      </c>
      <c r="BY112" s="173">
        <f>IFERROR(INDEX(FinancialInputs!$168:$200,MATCH($H112, FinancialInputs!$E$168:$E$200,0),MATCH(BY$3-$G112+1,FinancialInputs!$168:$168,0)),0)*$J112</f>
        <v>0</v>
      </c>
      <c r="BZ112" s="173">
        <f>IFERROR(INDEX(FinancialInputs!$168:$200,MATCH($H112, FinancialInputs!$E$168:$E$200,0),MATCH(BZ$3-$G112+1,FinancialInputs!$168:$168,0)),0)*$J112</f>
        <v>0</v>
      </c>
      <c r="CA112" s="173">
        <f>IFERROR(INDEX(FinancialInputs!$168:$200,MATCH($H112, FinancialInputs!$E$168:$E$200,0),MATCH(CA$3-$G112+1,FinancialInputs!$168:$168,0)),0)*$J112</f>
        <v>0</v>
      </c>
      <c r="CB112" s="173">
        <f>IFERROR(INDEX(FinancialInputs!$168:$200,MATCH($H112, FinancialInputs!$E$168:$E$200,0),MATCH(CB$3-$G112+1,FinancialInputs!$168:$168,0)),0)*$J112</f>
        <v>0</v>
      </c>
      <c r="CC112" s="173">
        <f>IFERROR(INDEX(FinancialInputs!$168:$200,MATCH($H112, FinancialInputs!$E$168:$E$200,0),MATCH(CC$3-$G112+1,FinancialInputs!$168:$168,0)),0)*$J112</f>
        <v>0</v>
      </c>
      <c r="CD112" s="173">
        <f>IFERROR(INDEX(FinancialInputs!$168:$200,MATCH($H112, FinancialInputs!$E$168:$E$200,0),MATCH(CD$3-$G112+1,FinancialInputs!$168:$168,0)),0)*$J112</f>
        <v>0</v>
      </c>
      <c r="CE112" s="173">
        <f>IFERROR(INDEX(FinancialInputs!$168:$200,MATCH($H112, FinancialInputs!$E$168:$E$200,0),MATCH(CE$3-$G112+1,FinancialInputs!$168:$168,0)),0)*$J112</f>
        <v>0</v>
      </c>
      <c r="CF112" s="173">
        <f>IFERROR(INDEX(FinancialInputs!$168:$200,MATCH($H112, FinancialInputs!$E$168:$E$200,0),MATCH(CF$3-$G112+1,FinancialInputs!$168:$168,0)),0)*$J112</f>
        <v>0</v>
      </c>
      <c r="CG112" s="173">
        <f>IFERROR(INDEX(FinancialInputs!$168:$200,MATCH($H112, FinancialInputs!$E$168:$E$200,0),MATCH(CG$3-$G112+1,FinancialInputs!$168:$168,0)),0)*$J112</f>
        <v>0</v>
      </c>
      <c r="CH112" s="173">
        <f>IFERROR(INDEX(FinancialInputs!$168:$200,MATCH($H112, FinancialInputs!$E$168:$E$200,0),MATCH(CH$3-$G112+1,FinancialInputs!$168:$168,0)),0)*$J112</f>
        <v>0</v>
      </c>
      <c r="CI112" s="173">
        <f>IFERROR(INDEX(FinancialInputs!$168:$200,MATCH($H112, FinancialInputs!$E$168:$E$200,0),MATCH(CI$3-$G112+1,FinancialInputs!$168:$168,0)),0)*$J112</f>
        <v>0</v>
      </c>
      <c r="CJ112" s="173">
        <f>IFERROR(INDEX(FinancialInputs!$168:$200,MATCH($H112, FinancialInputs!$E$168:$E$200,0),MATCH(CJ$3-$G112+1,FinancialInputs!$168:$168,0)),0)*$J112</f>
        <v>0</v>
      </c>
      <c r="CK112" s="173">
        <f>IFERROR(INDEX(FinancialInputs!$168:$200,MATCH($H112, FinancialInputs!$E$168:$E$200,0),MATCH(CK$3-$G112+1,FinancialInputs!$168:$168,0)),0)*$J112</f>
        <v>0</v>
      </c>
      <c r="CL112" s="173">
        <f>IFERROR(INDEX(FinancialInputs!$168:$200,MATCH($H112, FinancialInputs!$E$168:$E$200,0),MATCH(CL$3-$G112+1,FinancialInputs!$168:$168,0)),0)*$J112</f>
        <v>0</v>
      </c>
      <c r="CM112" s="173">
        <f>IFERROR(INDEX(FinancialInputs!$168:$200,MATCH($H112, FinancialInputs!$E$168:$E$200,0),MATCH(CM$3-$G112+1,FinancialInputs!$168:$168,0)),0)*$J112</f>
        <v>0</v>
      </c>
      <c r="CN112" s="173">
        <f>IFERROR(INDEX(FinancialInputs!$168:$200,MATCH($H112, FinancialInputs!$E$168:$E$200,0),MATCH(CN$3-$G112+1,FinancialInputs!$168:$168,0)),0)*$J112</f>
        <v>0</v>
      </c>
      <c r="CO112" s="173">
        <f>IFERROR(INDEX(FinancialInputs!$168:$200,MATCH($H112, FinancialInputs!$E$168:$E$200,0),MATCH(CO$3-$G112+1,FinancialInputs!$168:$168,0)),0)*$J112</f>
        <v>0</v>
      </c>
      <c r="CP112" s="173">
        <f>IFERROR(INDEX(FinancialInputs!$168:$200,MATCH($H112, FinancialInputs!$E$168:$E$200,0),MATCH(CP$3-$G112+1,FinancialInputs!$168:$168,0)),0)*$J112</f>
        <v>0</v>
      </c>
      <c r="CQ112" s="173">
        <f>IFERROR(INDEX(FinancialInputs!$168:$200,MATCH($H112, FinancialInputs!$E$168:$E$200,0),MATCH(CQ$3-$G112+1,FinancialInputs!$168:$168,0)),0)*$J112</f>
        <v>0</v>
      </c>
      <c r="CR112" s="173">
        <f>IFERROR(INDEX(FinancialInputs!$168:$200,MATCH($H112, FinancialInputs!$E$168:$E$200,0),MATCH(CR$3-$G112+1,FinancialInputs!$168:$168,0)),0)*$J112</f>
        <v>0</v>
      </c>
      <c r="CS112" s="173">
        <f>IFERROR(INDEX(FinancialInputs!$168:$200,MATCH($H112, FinancialInputs!$E$168:$E$200,0),MATCH(CS$3-$G112+1,FinancialInputs!$168:$168,0)),0)*$J112</f>
        <v>0</v>
      </c>
      <c r="CT112" s="173">
        <f>IFERROR(INDEX(FinancialInputs!$168:$200,MATCH($H112, FinancialInputs!$E$168:$E$200,0),MATCH(CT$3-$G112+1,FinancialInputs!$168:$168,0)),0)*$J112</f>
        <v>0</v>
      </c>
      <c r="CU112" s="173">
        <f>IFERROR(INDEX(FinancialInputs!$168:$200,MATCH($H112, FinancialInputs!$E$168:$E$200,0),MATCH(CU$3-$G112+1,FinancialInputs!$168:$168,0)),0)*$J112</f>
        <v>0</v>
      </c>
      <c r="CV112" s="173">
        <f>IFERROR(INDEX(FinancialInputs!$168:$200,MATCH($H112, FinancialInputs!$E$168:$E$200,0),MATCH(CV$3-$G112+1,FinancialInputs!$168:$168,0)),0)*$J112</f>
        <v>0</v>
      </c>
      <c r="CW112" s="135" t="b">
        <f t="shared" si="14"/>
        <v>1</v>
      </c>
      <c r="CX112" s="24"/>
      <c r="CY112" s="24"/>
      <c r="CZ112" s="24"/>
    </row>
    <row r="113" spans="2:104">
      <c r="B113" s="24"/>
      <c r="C113" s="24"/>
      <c r="D113" s="24"/>
      <c r="E113" s="1" t="s">
        <v>547</v>
      </c>
      <c r="F113" s="24"/>
      <c r="G113" s="99" t="e">
        <f t="shared" si="15"/>
        <v>#N/A</v>
      </c>
      <c r="H113" s="1" t="e">
        <f>IF((YEAR(Scenarios!$J$41)+1)&lt;G113,"","SLN"&amp;MIN(YEAR(Scenarios!$J$41)-G113+2,15))</f>
        <v>#NUM!</v>
      </c>
      <c r="I113" s="24"/>
      <c r="J113" s="416" cm="1">
        <f t="array" ref="J113">IFERROR(INDEX(Capitalisation!$192:$192,,MATCH(G113,Expenditure!$3:$3,0)),0)</f>
        <v>0</v>
      </c>
      <c r="K113" s="33"/>
      <c r="L113" s="173">
        <f>IFERROR(INDEX(FinancialInputs!$168:$200,MATCH($H113, FinancialInputs!$E$168:$E$200,0),MATCH(L$3-$G113+1,FinancialInputs!$168:$168,0)),0)*$J113</f>
        <v>0</v>
      </c>
      <c r="M113" s="173">
        <f>IFERROR(INDEX(FinancialInputs!$168:$200,MATCH($H113, FinancialInputs!$E$168:$E$200,0),MATCH(M$3-$G113+1,FinancialInputs!$168:$168,0)),0)*$J113</f>
        <v>0</v>
      </c>
      <c r="N113" s="173">
        <f>IFERROR(INDEX(FinancialInputs!$168:$200,MATCH($H113, FinancialInputs!$E$168:$E$200,0),MATCH(N$3-$G113+1,FinancialInputs!$168:$168,0)),0)*$J113</f>
        <v>0</v>
      </c>
      <c r="O113" s="173">
        <f>IFERROR(INDEX(FinancialInputs!$168:$200,MATCH($H113, FinancialInputs!$E$168:$E$200,0),MATCH(O$3-$G113+1,FinancialInputs!$168:$168,0)),0)*$J113</f>
        <v>0</v>
      </c>
      <c r="P113" s="173">
        <f>IFERROR(INDEX(FinancialInputs!$168:$200,MATCH($H113, FinancialInputs!$E$168:$E$200,0),MATCH(P$3-$G113+1,FinancialInputs!$168:$168,0)),0)*$J113</f>
        <v>0</v>
      </c>
      <c r="Q113" s="173">
        <f>IFERROR(INDEX(FinancialInputs!$168:$200,MATCH($H113, FinancialInputs!$E$168:$E$200,0),MATCH(Q$3-$G113+1,FinancialInputs!$168:$168,0)),0)*$J113</f>
        <v>0</v>
      </c>
      <c r="R113" s="173">
        <f>IFERROR(INDEX(FinancialInputs!$168:$200,MATCH($H113, FinancialInputs!$E$168:$E$200,0),MATCH(R$3-$G113+1,FinancialInputs!$168:$168,0)),0)*$J113</f>
        <v>0</v>
      </c>
      <c r="S113" s="173">
        <f>IFERROR(INDEX(FinancialInputs!$168:$200,MATCH($H113, FinancialInputs!$E$168:$E$200,0),MATCH(S$3-$G113+1,FinancialInputs!$168:$168,0)),0)*$J113</f>
        <v>0</v>
      </c>
      <c r="T113" s="173">
        <f>IFERROR(INDEX(FinancialInputs!$168:$200,MATCH($H113, FinancialInputs!$E$168:$E$200,0),MATCH(T$3-$G113+1,FinancialInputs!$168:$168,0)),0)*$J113</f>
        <v>0</v>
      </c>
      <c r="U113" s="173">
        <f>IFERROR(INDEX(FinancialInputs!$168:$200,MATCH($H113, FinancialInputs!$E$168:$E$200,0),MATCH(U$3-$G113+1,FinancialInputs!$168:$168,0)),0)*$J113</f>
        <v>0</v>
      </c>
      <c r="V113" s="173">
        <f>IFERROR(INDEX(FinancialInputs!$168:$200,MATCH($H113, FinancialInputs!$E$168:$E$200,0),MATCH(V$3-$G113+1,FinancialInputs!$168:$168,0)),0)*$J113</f>
        <v>0</v>
      </c>
      <c r="W113" s="173">
        <f>IFERROR(INDEX(FinancialInputs!$168:$200,MATCH($H113, FinancialInputs!$E$168:$E$200,0),MATCH(W$3-$G113+1,FinancialInputs!$168:$168,0)),0)*$J113</f>
        <v>0</v>
      </c>
      <c r="X113" s="173">
        <f>IFERROR(INDEX(FinancialInputs!$168:$200,MATCH($H113, FinancialInputs!$E$168:$E$200,0),MATCH(X$3-$G113+1,FinancialInputs!$168:$168,0)),0)*$J113</f>
        <v>0</v>
      </c>
      <c r="Y113" s="173">
        <f>IFERROR(INDEX(FinancialInputs!$168:$200,MATCH($H113, FinancialInputs!$E$168:$E$200,0),MATCH(Y$3-$G113+1,FinancialInputs!$168:$168,0)),0)*$J113</f>
        <v>0</v>
      </c>
      <c r="Z113" s="173">
        <f>IFERROR(INDEX(FinancialInputs!$168:$200,MATCH($H113, FinancialInputs!$E$168:$E$200,0),MATCH(Z$3-$G113+1,FinancialInputs!$168:$168,0)),0)*$J113</f>
        <v>0</v>
      </c>
      <c r="AA113" s="173">
        <f>IFERROR(INDEX(FinancialInputs!$168:$200,MATCH($H113, FinancialInputs!$E$168:$E$200,0),MATCH(AA$3-$G113+1,FinancialInputs!$168:$168,0)),0)*$J113</f>
        <v>0</v>
      </c>
      <c r="AB113" s="173">
        <f>IFERROR(INDEX(FinancialInputs!$168:$200,MATCH($H113, FinancialInputs!$E$168:$E$200,0),MATCH(AB$3-$G113+1,FinancialInputs!$168:$168,0)),0)*$J113</f>
        <v>0</v>
      </c>
      <c r="AC113" s="173">
        <f>IFERROR(INDEX(FinancialInputs!$168:$200,MATCH($H113, FinancialInputs!$E$168:$E$200,0),MATCH(AC$3-$G113+1,FinancialInputs!$168:$168,0)),0)*$J113</f>
        <v>0</v>
      </c>
      <c r="AD113" s="173">
        <f>IFERROR(INDEX(FinancialInputs!$168:$200,MATCH($H113, FinancialInputs!$E$168:$E$200,0),MATCH(AD$3-$G113+1,FinancialInputs!$168:$168,0)),0)*$J113</f>
        <v>0</v>
      </c>
      <c r="AE113" s="173">
        <f>IFERROR(INDEX(FinancialInputs!$168:$200,MATCH($H113, FinancialInputs!$E$168:$E$200,0),MATCH(AE$3-$G113+1,FinancialInputs!$168:$168,0)),0)*$J113</f>
        <v>0</v>
      </c>
      <c r="AF113" s="173">
        <f>IFERROR(INDEX(FinancialInputs!$168:$200,MATCH($H113, FinancialInputs!$E$168:$E$200,0),MATCH(AF$3-$G113+1,FinancialInputs!$168:$168,0)),0)*$J113</f>
        <v>0</v>
      </c>
      <c r="AG113" s="173">
        <f>IFERROR(INDEX(FinancialInputs!$168:$200,MATCH($H113, FinancialInputs!$E$168:$E$200,0),MATCH(AG$3-$G113+1,FinancialInputs!$168:$168,0)),0)*$J113</f>
        <v>0</v>
      </c>
      <c r="AH113" s="173">
        <f>IFERROR(INDEX(FinancialInputs!$168:$200,MATCH($H113, FinancialInputs!$E$168:$E$200,0),MATCH(AH$3-$G113+1,FinancialInputs!$168:$168,0)),0)*$J113</f>
        <v>0</v>
      </c>
      <c r="AI113" s="173">
        <f>IFERROR(INDEX(FinancialInputs!$168:$200,MATCH($H113, FinancialInputs!$E$168:$E$200,0),MATCH(AI$3-$G113+1,FinancialInputs!$168:$168,0)),0)*$J113</f>
        <v>0</v>
      </c>
      <c r="AJ113" s="173">
        <f>IFERROR(INDEX(FinancialInputs!$168:$200,MATCH($H113, FinancialInputs!$E$168:$E$200,0),MATCH(AJ$3-$G113+1,FinancialInputs!$168:$168,0)),0)*$J113</f>
        <v>0</v>
      </c>
      <c r="AK113" s="173">
        <f>IFERROR(INDEX(FinancialInputs!$168:$200,MATCH($H113, FinancialInputs!$E$168:$E$200,0),MATCH(AK$3-$G113+1,FinancialInputs!$168:$168,0)),0)*$J113</f>
        <v>0</v>
      </c>
      <c r="AL113" s="173">
        <f>IFERROR(INDEX(FinancialInputs!$168:$200,MATCH($H113, FinancialInputs!$E$168:$E$200,0),MATCH(AL$3-$G113+1,FinancialInputs!$168:$168,0)),0)*$J113</f>
        <v>0</v>
      </c>
      <c r="AM113" s="173">
        <f>IFERROR(INDEX(FinancialInputs!$168:$200,MATCH($H113, FinancialInputs!$E$168:$E$200,0),MATCH(AM$3-$G113+1,FinancialInputs!$168:$168,0)),0)*$J113</f>
        <v>0</v>
      </c>
      <c r="AN113" s="173">
        <f>IFERROR(INDEX(FinancialInputs!$168:$200,MATCH($H113, FinancialInputs!$E$168:$E$200,0),MATCH(AN$3-$G113+1,FinancialInputs!$168:$168,0)),0)*$J113</f>
        <v>0</v>
      </c>
      <c r="AO113" s="173">
        <f>IFERROR(INDEX(FinancialInputs!$168:$200,MATCH($H113, FinancialInputs!$E$168:$E$200,0),MATCH(AO$3-$G113+1,FinancialInputs!$168:$168,0)),0)*$J113</f>
        <v>0</v>
      </c>
      <c r="AP113" s="173">
        <f>IFERROR(INDEX(FinancialInputs!$168:$200,MATCH($H113, FinancialInputs!$E$168:$E$200,0),MATCH(AP$3-$G113+1,FinancialInputs!$168:$168,0)),0)*$J113</f>
        <v>0</v>
      </c>
      <c r="AQ113" s="173">
        <f>IFERROR(INDEX(FinancialInputs!$168:$200,MATCH($H113, FinancialInputs!$E$168:$E$200,0),MATCH(AQ$3-$G113+1,FinancialInputs!$168:$168,0)),0)*$J113</f>
        <v>0</v>
      </c>
      <c r="AR113" s="173">
        <f>IFERROR(INDEX(FinancialInputs!$168:$200,MATCH($H113, FinancialInputs!$E$168:$E$200,0),MATCH(AR$3-$G113+1,FinancialInputs!$168:$168,0)),0)*$J113</f>
        <v>0</v>
      </c>
      <c r="AS113" s="173">
        <f>IFERROR(INDEX(FinancialInputs!$168:$200,MATCH($H113, FinancialInputs!$E$168:$E$200,0),MATCH(AS$3-$G113+1,FinancialInputs!$168:$168,0)),0)*$J113</f>
        <v>0</v>
      </c>
      <c r="AT113" s="173">
        <f>IFERROR(INDEX(FinancialInputs!$168:$200,MATCH($H113, FinancialInputs!$E$168:$E$200,0),MATCH(AT$3-$G113+1,FinancialInputs!$168:$168,0)),0)*$J113</f>
        <v>0</v>
      </c>
      <c r="AU113" s="173">
        <f>IFERROR(INDEX(FinancialInputs!$168:$200,MATCH($H113, FinancialInputs!$E$168:$E$200,0),MATCH(AU$3-$G113+1,FinancialInputs!$168:$168,0)),0)*$J113</f>
        <v>0</v>
      </c>
      <c r="AV113" s="173">
        <f>IFERROR(INDEX(FinancialInputs!$168:$200,MATCH($H113, FinancialInputs!$E$168:$E$200,0),MATCH(AV$3-$G113+1,FinancialInputs!$168:$168,0)),0)*$J113</f>
        <v>0</v>
      </c>
      <c r="AW113" s="173">
        <f>IFERROR(INDEX(FinancialInputs!$168:$200,MATCH($H113, FinancialInputs!$E$168:$E$200,0),MATCH(AW$3-$G113+1,FinancialInputs!$168:$168,0)),0)*$J113</f>
        <v>0</v>
      </c>
      <c r="AX113" s="173">
        <f>IFERROR(INDEX(FinancialInputs!$168:$200,MATCH($H113, FinancialInputs!$E$168:$E$200,0),MATCH(AX$3-$G113+1,FinancialInputs!$168:$168,0)),0)*$J113</f>
        <v>0</v>
      </c>
      <c r="AY113" s="173">
        <f>IFERROR(INDEX(FinancialInputs!$168:$200,MATCH($H113, FinancialInputs!$E$168:$E$200,0),MATCH(AY$3-$G113+1,FinancialInputs!$168:$168,0)),0)*$J113</f>
        <v>0</v>
      </c>
      <c r="AZ113" s="173">
        <f>IFERROR(INDEX(FinancialInputs!$168:$200,MATCH($H113, FinancialInputs!$E$168:$E$200,0),MATCH(AZ$3-$G113+1,FinancialInputs!$168:$168,0)),0)*$J113</f>
        <v>0</v>
      </c>
      <c r="BA113" s="173">
        <f>IFERROR(INDEX(FinancialInputs!$168:$200,MATCH($H113, FinancialInputs!$E$168:$E$200,0),MATCH(BA$3-$G113+1,FinancialInputs!$168:$168,0)),0)*$J113</f>
        <v>0</v>
      </c>
      <c r="BB113" s="173">
        <f>IFERROR(INDEX(FinancialInputs!$168:$200,MATCH($H113, FinancialInputs!$E$168:$E$200,0),MATCH(BB$3-$G113+1,FinancialInputs!$168:$168,0)),0)*$J113</f>
        <v>0</v>
      </c>
      <c r="BC113" s="173">
        <f>IFERROR(INDEX(FinancialInputs!$168:$200,MATCH($H113, FinancialInputs!$E$168:$E$200,0),MATCH(BC$3-$G113+1,FinancialInputs!$168:$168,0)),0)*$J113</f>
        <v>0</v>
      </c>
      <c r="BD113" s="173">
        <f>IFERROR(INDEX(FinancialInputs!$168:$200,MATCH($H113, FinancialInputs!$E$168:$E$200,0),MATCH(BD$3-$G113+1,FinancialInputs!$168:$168,0)),0)*$J113</f>
        <v>0</v>
      </c>
      <c r="BE113" s="173">
        <f>IFERROR(INDEX(FinancialInputs!$168:$200,MATCH($H113, FinancialInputs!$E$168:$E$200,0),MATCH(BE$3-$G113+1,FinancialInputs!$168:$168,0)),0)*$J113</f>
        <v>0</v>
      </c>
      <c r="BF113" s="173">
        <f>IFERROR(INDEX(FinancialInputs!$168:$200,MATCH($H113, FinancialInputs!$E$168:$E$200,0),MATCH(BF$3-$G113+1,FinancialInputs!$168:$168,0)),0)*$J113</f>
        <v>0</v>
      </c>
      <c r="BG113" s="173">
        <f>IFERROR(INDEX(FinancialInputs!$168:$200,MATCH($H113, FinancialInputs!$E$168:$E$200,0),MATCH(BG$3-$G113+1,FinancialInputs!$168:$168,0)),0)*$J113</f>
        <v>0</v>
      </c>
      <c r="BH113" s="173">
        <f>IFERROR(INDEX(FinancialInputs!$168:$200,MATCH($H113, FinancialInputs!$E$168:$E$200,0),MATCH(BH$3-$G113+1,FinancialInputs!$168:$168,0)),0)*$J113</f>
        <v>0</v>
      </c>
      <c r="BI113" s="173">
        <f>IFERROR(INDEX(FinancialInputs!$168:$200,MATCH($H113, FinancialInputs!$E$168:$E$200,0),MATCH(BI$3-$G113+1,FinancialInputs!$168:$168,0)),0)*$J113</f>
        <v>0</v>
      </c>
      <c r="BJ113" s="173">
        <f>IFERROR(INDEX(FinancialInputs!$168:$200,MATCH($H113, FinancialInputs!$E$168:$E$200,0),MATCH(BJ$3-$G113+1,FinancialInputs!$168:$168,0)),0)*$J113</f>
        <v>0</v>
      </c>
      <c r="BK113" s="173">
        <f>IFERROR(INDEX(FinancialInputs!$168:$200,MATCH($H113, FinancialInputs!$E$168:$E$200,0),MATCH(BK$3-$G113+1,FinancialInputs!$168:$168,0)),0)*$J113</f>
        <v>0</v>
      </c>
      <c r="BL113" s="173">
        <f>IFERROR(INDEX(FinancialInputs!$168:$200,MATCH($H113, FinancialInputs!$E$168:$E$200,0),MATCH(BL$3-$G113+1,FinancialInputs!$168:$168,0)),0)*$J113</f>
        <v>0</v>
      </c>
      <c r="BM113" s="173">
        <f>IFERROR(INDEX(FinancialInputs!$168:$200,MATCH($H113, FinancialInputs!$E$168:$E$200,0),MATCH(BM$3-$G113+1,FinancialInputs!$168:$168,0)),0)*$J113</f>
        <v>0</v>
      </c>
      <c r="BN113" s="173">
        <f>IFERROR(INDEX(FinancialInputs!$168:$200,MATCH($H113, FinancialInputs!$E$168:$E$200,0),MATCH(BN$3-$G113+1,FinancialInputs!$168:$168,0)),0)*$J113</f>
        <v>0</v>
      </c>
      <c r="BO113" s="173">
        <f>IFERROR(INDEX(FinancialInputs!$168:$200,MATCH($H113, FinancialInputs!$E$168:$E$200,0),MATCH(BO$3-$G113+1,FinancialInputs!$168:$168,0)),0)*$J113</f>
        <v>0</v>
      </c>
      <c r="BP113" s="173">
        <f>IFERROR(INDEX(FinancialInputs!$168:$200,MATCH($H113, FinancialInputs!$E$168:$E$200,0),MATCH(BP$3-$G113+1,FinancialInputs!$168:$168,0)),0)*$J113</f>
        <v>0</v>
      </c>
      <c r="BQ113" s="173">
        <f>IFERROR(INDEX(FinancialInputs!$168:$200,MATCH($H113, FinancialInputs!$E$168:$E$200,0),MATCH(BQ$3-$G113+1,FinancialInputs!$168:$168,0)),0)*$J113</f>
        <v>0</v>
      </c>
      <c r="BR113" s="173">
        <f>IFERROR(INDEX(FinancialInputs!$168:$200,MATCH($H113, FinancialInputs!$E$168:$E$200,0),MATCH(BR$3-$G113+1,FinancialInputs!$168:$168,0)),0)*$J113</f>
        <v>0</v>
      </c>
      <c r="BS113" s="173">
        <f>IFERROR(INDEX(FinancialInputs!$168:$200,MATCH($H113, FinancialInputs!$E$168:$E$200,0),MATCH(BS$3-$G113+1,FinancialInputs!$168:$168,0)),0)*$J113</f>
        <v>0</v>
      </c>
      <c r="BT113" s="173">
        <f>IFERROR(INDEX(FinancialInputs!$168:$200,MATCH($H113, FinancialInputs!$E$168:$E$200,0),MATCH(BT$3-$G113+1,FinancialInputs!$168:$168,0)),0)*$J113</f>
        <v>0</v>
      </c>
      <c r="BU113" s="173">
        <f>IFERROR(INDEX(FinancialInputs!$168:$200,MATCH($H113, FinancialInputs!$E$168:$E$200,0),MATCH(BU$3-$G113+1,FinancialInputs!$168:$168,0)),0)*$J113</f>
        <v>0</v>
      </c>
      <c r="BV113" s="173">
        <f>IFERROR(INDEX(FinancialInputs!$168:$200,MATCH($H113, FinancialInputs!$E$168:$E$200,0),MATCH(BV$3-$G113+1,FinancialInputs!$168:$168,0)),0)*$J113</f>
        <v>0</v>
      </c>
      <c r="BW113" s="173">
        <f>IFERROR(INDEX(FinancialInputs!$168:$200,MATCH($H113, FinancialInputs!$E$168:$E$200,0),MATCH(BW$3-$G113+1,FinancialInputs!$168:$168,0)),0)*$J113</f>
        <v>0</v>
      </c>
      <c r="BX113" s="173">
        <f>IFERROR(INDEX(FinancialInputs!$168:$200,MATCH($H113, FinancialInputs!$E$168:$E$200,0),MATCH(BX$3-$G113+1,FinancialInputs!$168:$168,0)),0)*$J113</f>
        <v>0</v>
      </c>
      <c r="BY113" s="173">
        <f>IFERROR(INDEX(FinancialInputs!$168:$200,MATCH($H113, FinancialInputs!$E$168:$E$200,0),MATCH(BY$3-$G113+1,FinancialInputs!$168:$168,0)),0)*$J113</f>
        <v>0</v>
      </c>
      <c r="BZ113" s="173">
        <f>IFERROR(INDEX(FinancialInputs!$168:$200,MATCH($H113, FinancialInputs!$E$168:$E$200,0),MATCH(BZ$3-$G113+1,FinancialInputs!$168:$168,0)),0)*$J113</f>
        <v>0</v>
      </c>
      <c r="CA113" s="173">
        <f>IFERROR(INDEX(FinancialInputs!$168:$200,MATCH($H113, FinancialInputs!$E$168:$E$200,0),MATCH(CA$3-$G113+1,FinancialInputs!$168:$168,0)),0)*$J113</f>
        <v>0</v>
      </c>
      <c r="CB113" s="173">
        <f>IFERROR(INDEX(FinancialInputs!$168:$200,MATCH($H113, FinancialInputs!$E$168:$E$200,0),MATCH(CB$3-$G113+1,FinancialInputs!$168:$168,0)),0)*$J113</f>
        <v>0</v>
      </c>
      <c r="CC113" s="173">
        <f>IFERROR(INDEX(FinancialInputs!$168:$200,MATCH($H113, FinancialInputs!$E$168:$E$200,0),MATCH(CC$3-$G113+1,FinancialInputs!$168:$168,0)),0)*$J113</f>
        <v>0</v>
      </c>
      <c r="CD113" s="173">
        <f>IFERROR(INDEX(FinancialInputs!$168:$200,MATCH($H113, FinancialInputs!$E$168:$E$200,0),MATCH(CD$3-$G113+1,FinancialInputs!$168:$168,0)),0)*$J113</f>
        <v>0</v>
      </c>
      <c r="CE113" s="173">
        <f>IFERROR(INDEX(FinancialInputs!$168:$200,MATCH($H113, FinancialInputs!$E$168:$E$200,0),MATCH(CE$3-$G113+1,FinancialInputs!$168:$168,0)),0)*$J113</f>
        <v>0</v>
      </c>
      <c r="CF113" s="173">
        <f>IFERROR(INDEX(FinancialInputs!$168:$200,MATCH($H113, FinancialInputs!$E$168:$E$200,0),MATCH(CF$3-$G113+1,FinancialInputs!$168:$168,0)),0)*$J113</f>
        <v>0</v>
      </c>
      <c r="CG113" s="173">
        <f>IFERROR(INDEX(FinancialInputs!$168:$200,MATCH($H113, FinancialInputs!$E$168:$E$200,0),MATCH(CG$3-$G113+1,FinancialInputs!$168:$168,0)),0)*$J113</f>
        <v>0</v>
      </c>
      <c r="CH113" s="173">
        <f>IFERROR(INDEX(FinancialInputs!$168:$200,MATCH($H113, FinancialInputs!$E$168:$E$200,0),MATCH(CH$3-$G113+1,FinancialInputs!$168:$168,0)),0)*$J113</f>
        <v>0</v>
      </c>
      <c r="CI113" s="173">
        <f>IFERROR(INDEX(FinancialInputs!$168:$200,MATCH($H113, FinancialInputs!$E$168:$E$200,0),MATCH(CI$3-$G113+1,FinancialInputs!$168:$168,0)),0)*$J113</f>
        <v>0</v>
      </c>
      <c r="CJ113" s="173">
        <f>IFERROR(INDEX(FinancialInputs!$168:$200,MATCH($H113, FinancialInputs!$E$168:$E$200,0),MATCH(CJ$3-$G113+1,FinancialInputs!$168:$168,0)),0)*$J113</f>
        <v>0</v>
      </c>
      <c r="CK113" s="173">
        <f>IFERROR(INDEX(FinancialInputs!$168:$200,MATCH($H113, FinancialInputs!$E$168:$E$200,0),MATCH(CK$3-$G113+1,FinancialInputs!$168:$168,0)),0)*$J113</f>
        <v>0</v>
      </c>
      <c r="CL113" s="173">
        <f>IFERROR(INDEX(FinancialInputs!$168:$200,MATCH($H113, FinancialInputs!$E$168:$E$200,0),MATCH(CL$3-$G113+1,FinancialInputs!$168:$168,0)),0)*$J113</f>
        <v>0</v>
      </c>
      <c r="CM113" s="173">
        <f>IFERROR(INDEX(FinancialInputs!$168:$200,MATCH($H113, FinancialInputs!$E$168:$E$200,0),MATCH(CM$3-$G113+1,FinancialInputs!$168:$168,0)),0)*$J113</f>
        <v>0</v>
      </c>
      <c r="CN113" s="173">
        <f>IFERROR(INDEX(FinancialInputs!$168:$200,MATCH($H113, FinancialInputs!$E$168:$E$200,0),MATCH(CN$3-$G113+1,FinancialInputs!$168:$168,0)),0)*$J113</f>
        <v>0</v>
      </c>
      <c r="CO113" s="173">
        <f>IFERROR(INDEX(FinancialInputs!$168:$200,MATCH($H113, FinancialInputs!$E$168:$E$200,0),MATCH(CO$3-$G113+1,FinancialInputs!$168:$168,0)),0)*$J113</f>
        <v>0</v>
      </c>
      <c r="CP113" s="173">
        <f>IFERROR(INDEX(FinancialInputs!$168:$200,MATCH($H113, FinancialInputs!$E$168:$E$200,0),MATCH(CP$3-$G113+1,FinancialInputs!$168:$168,0)),0)*$J113</f>
        <v>0</v>
      </c>
      <c r="CQ113" s="173">
        <f>IFERROR(INDEX(FinancialInputs!$168:$200,MATCH($H113, FinancialInputs!$E$168:$E$200,0),MATCH(CQ$3-$G113+1,FinancialInputs!$168:$168,0)),0)*$J113</f>
        <v>0</v>
      </c>
      <c r="CR113" s="173">
        <f>IFERROR(INDEX(FinancialInputs!$168:$200,MATCH($H113, FinancialInputs!$E$168:$E$200,0),MATCH(CR$3-$G113+1,FinancialInputs!$168:$168,0)),0)*$J113</f>
        <v>0</v>
      </c>
      <c r="CS113" s="173">
        <f>IFERROR(INDEX(FinancialInputs!$168:$200,MATCH($H113, FinancialInputs!$E$168:$E$200,0),MATCH(CS$3-$G113+1,FinancialInputs!$168:$168,0)),0)*$J113</f>
        <v>0</v>
      </c>
      <c r="CT113" s="173">
        <f>IFERROR(INDEX(FinancialInputs!$168:$200,MATCH($H113, FinancialInputs!$E$168:$E$200,0),MATCH(CT$3-$G113+1,FinancialInputs!$168:$168,0)),0)*$J113</f>
        <v>0</v>
      </c>
      <c r="CU113" s="173">
        <f>IFERROR(INDEX(FinancialInputs!$168:$200,MATCH($H113, FinancialInputs!$E$168:$E$200,0),MATCH(CU$3-$G113+1,FinancialInputs!$168:$168,0)),0)*$J113</f>
        <v>0</v>
      </c>
      <c r="CV113" s="173">
        <f>IFERROR(INDEX(FinancialInputs!$168:$200,MATCH($H113, FinancialInputs!$E$168:$E$200,0),MATCH(CV$3-$G113+1,FinancialInputs!$168:$168,0)),0)*$J113</f>
        <v>0</v>
      </c>
      <c r="CW113" s="135" t="b">
        <f t="shared" si="14"/>
        <v>1</v>
      </c>
      <c r="CX113" s="24"/>
      <c r="CY113" s="24"/>
      <c r="CZ113" s="24"/>
    </row>
    <row r="114" spans="2:104">
      <c r="B114" s="24"/>
      <c r="C114" s="24"/>
      <c r="D114" s="24"/>
      <c r="F114" s="24"/>
      <c r="G114" s="99"/>
      <c r="I114" s="24"/>
      <c r="J114" s="5"/>
      <c r="K114" s="34"/>
      <c r="L114" s="5"/>
      <c r="M114" s="5"/>
      <c r="N114" s="5"/>
      <c r="O114" s="5"/>
      <c r="P114" s="5"/>
      <c r="Q114" s="5"/>
      <c r="R114" s="5"/>
      <c r="S114" s="5"/>
      <c r="T114" s="5"/>
      <c r="U114" s="5"/>
      <c r="V114" s="5"/>
      <c r="W114" s="5"/>
      <c r="X114" s="5"/>
      <c r="Y114" s="5"/>
      <c r="Z114" s="5"/>
      <c r="AA114" s="5"/>
      <c r="AB114" s="5"/>
      <c r="AC114" s="5"/>
      <c r="AD114" s="5"/>
      <c r="AE114" s="5"/>
      <c r="AF114" s="5"/>
      <c r="AG114" s="5"/>
      <c r="AH114" s="5"/>
      <c r="AI114" s="5"/>
      <c r="AJ114" s="5"/>
      <c r="AK114" s="5"/>
      <c r="AL114" s="5"/>
      <c r="AM114" s="5"/>
      <c r="AN114" s="5"/>
      <c r="AO114" s="5"/>
      <c r="AP114" s="5"/>
      <c r="AQ114" s="5"/>
      <c r="AR114" s="5"/>
      <c r="AS114" s="5"/>
      <c r="AT114" s="5"/>
      <c r="AU114" s="5"/>
      <c r="AV114" s="5"/>
      <c r="AW114" s="5"/>
      <c r="AX114" s="5"/>
      <c r="AY114" s="5"/>
      <c r="AZ114" s="5"/>
      <c r="BA114" s="5"/>
      <c r="BB114" s="5"/>
      <c r="BC114" s="5"/>
      <c r="BD114" s="5"/>
      <c r="BE114" s="5"/>
      <c r="BF114" s="5"/>
      <c r="BG114" s="5"/>
      <c r="BH114" s="5"/>
      <c r="BI114" s="5"/>
      <c r="BJ114" s="5"/>
      <c r="BK114" s="5"/>
      <c r="BL114" s="5"/>
      <c r="BM114" s="5"/>
      <c r="BN114" s="5"/>
      <c r="BO114" s="5"/>
      <c r="BP114" s="5"/>
      <c r="BQ114" s="5"/>
      <c r="BR114" s="5"/>
      <c r="BS114" s="5"/>
      <c r="BT114" s="5"/>
      <c r="BU114" s="5"/>
      <c r="BV114" s="5"/>
      <c r="BW114" s="5"/>
      <c r="BX114" s="5"/>
      <c r="BY114" s="5"/>
      <c r="BZ114" s="5"/>
      <c r="CA114" s="5"/>
      <c r="CB114" s="5"/>
      <c r="CC114" s="5"/>
      <c r="CD114" s="5"/>
      <c r="CE114" s="5"/>
      <c r="CF114" s="5"/>
      <c r="CG114" s="5"/>
      <c r="CH114" s="5"/>
      <c r="CI114" s="5"/>
      <c r="CJ114" s="5"/>
      <c r="CK114" s="5"/>
      <c r="CL114" s="5"/>
      <c r="CM114" s="5"/>
      <c r="CN114" s="5"/>
      <c r="CO114" s="5"/>
      <c r="CP114" s="5"/>
      <c r="CQ114" s="5"/>
      <c r="CR114" s="5"/>
      <c r="CS114" s="5"/>
      <c r="CT114" s="5"/>
      <c r="CU114" s="5"/>
      <c r="CV114" s="5"/>
      <c r="CW114" s="29"/>
      <c r="CX114" s="24"/>
      <c r="CY114" s="24"/>
      <c r="CZ114" s="24"/>
    </row>
    <row r="115" spans="2:104">
      <c r="B115" s="22">
        <f>MAX(B$13:$B112)+1</f>
        <v>4</v>
      </c>
      <c r="C115" s="22" t="s">
        <v>206</v>
      </c>
      <c r="D115" s="22"/>
      <c r="E115" s="22"/>
      <c r="F115" s="22"/>
      <c r="G115" s="22"/>
      <c r="H115" s="22"/>
      <c r="I115" s="22"/>
      <c r="J115" s="22"/>
      <c r="K115" s="22"/>
      <c r="L115" s="22"/>
      <c r="M115" s="22"/>
      <c r="N115" s="22"/>
      <c r="O115" s="22"/>
      <c r="P115" s="22"/>
      <c r="Q115" s="22"/>
      <c r="R115" s="22"/>
      <c r="S115" s="22"/>
      <c r="T115" s="22"/>
      <c r="U115" s="22"/>
      <c r="V115" s="22"/>
      <c r="W115" s="22"/>
      <c r="X115" s="22"/>
      <c r="Y115" s="22"/>
      <c r="Z115" s="22"/>
      <c r="AA115" s="22"/>
      <c r="AB115" s="22"/>
      <c r="AC115" s="22"/>
      <c r="AD115" s="22"/>
      <c r="AE115" s="22"/>
      <c r="AF115" s="22"/>
      <c r="AG115" s="22"/>
      <c r="AH115" s="22"/>
      <c r="AI115" s="22"/>
      <c r="AJ115" s="22"/>
      <c r="AK115" s="22"/>
      <c r="AL115" s="22"/>
      <c r="AM115" s="22"/>
      <c r="AN115" s="22"/>
      <c r="AO115" s="22"/>
      <c r="AP115" s="22"/>
      <c r="AQ115" s="22"/>
      <c r="AR115" s="22"/>
      <c r="AS115" s="22"/>
      <c r="AT115" s="22"/>
      <c r="AU115" s="22"/>
      <c r="AV115" s="22"/>
      <c r="AW115" s="22"/>
      <c r="AX115" s="22"/>
      <c r="AY115" s="22"/>
      <c r="AZ115" s="22"/>
      <c r="BA115" s="22"/>
      <c r="BB115" s="22"/>
      <c r="BC115" s="22"/>
      <c r="BD115" s="22"/>
      <c r="BE115" s="22"/>
      <c r="BF115" s="22"/>
      <c r="BG115" s="22"/>
      <c r="BH115" s="22"/>
      <c r="BI115" s="22"/>
      <c r="BJ115" s="22"/>
      <c r="BK115" s="22"/>
      <c r="BL115" s="22"/>
      <c r="BM115" s="22"/>
      <c r="BN115" s="22"/>
      <c r="BO115" s="22"/>
      <c r="BP115" s="22"/>
      <c r="BQ115" s="22"/>
      <c r="BR115" s="22"/>
      <c r="BS115" s="22"/>
      <c r="BT115" s="22"/>
      <c r="BU115" s="22"/>
      <c r="BV115" s="22"/>
      <c r="BW115" s="22"/>
      <c r="BX115" s="22"/>
      <c r="BY115" s="22"/>
      <c r="BZ115" s="22"/>
      <c r="CA115" s="22"/>
      <c r="CB115" s="22"/>
      <c r="CC115" s="22"/>
      <c r="CD115" s="22"/>
      <c r="CE115" s="22"/>
      <c r="CF115" s="22"/>
      <c r="CG115" s="22"/>
      <c r="CH115" s="22"/>
      <c r="CI115" s="22"/>
      <c r="CJ115" s="22"/>
      <c r="CK115" s="22"/>
      <c r="CL115" s="22"/>
      <c r="CM115" s="22"/>
      <c r="CN115" s="22"/>
      <c r="CO115" s="22"/>
      <c r="CP115" s="22"/>
      <c r="CQ115" s="22"/>
      <c r="CR115" s="22"/>
      <c r="CS115" s="22"/>
      <c r="CT115" s="22"/>
      <c r="CU115" s="22"/>
      <c r="CV115" s="22"/>
      <c r="CW115" s="22"/>
      <c r="CX115" s="22"/>
      <c r="CY115" s="22"/>
      <c r="CZ115" s="24"/>
    </row>
    <row r="116" spans="2:104">
      <c r="B116" s="24"/>
      <c r="C116" s="24"/>
      <c r="D116" s="24"/>
      <c r="F116" s="24"/>
      <c r="G116" s="99"/>
      <c r="I116" s="24"/>
      <c r="J116" s="5"/>
      <c r="K116" s="34"/>
      <c r="L116" s="5"/>
      <c r="M116" s="5"/>
      <c r="N116" s="5"/>
      <c r="O116" s="5"/>
      <c r="P116" s="5"/>
      <c r="Q116" s="5"/>
      <c r="R116" s="5"/>
      <c r="S116" s="5"/>
      <c r="T116" s="5"/>
      <c r="U116" s="5"/>
      <c r="V116" s="5"/>
      <c r="W116" s="5"/>
      <c r="X116" s="5"/>
      <c r="Y116" s="5"/>
      <c r="Z116" s="5"/>
      <c r="AA116" s="5"/>
      <c r="AB116" s="5"/>
      <c r="AC116" s="5"/>
      <c r="AD116" s="5"/>
      <c r="AE116" s="5"/>
      <c r="AF116" s="5"/>
      <c r="AG116" s="5"/>
      <c r="AH116" s="5"/>
      <c r="AI116" s="5"/>
      <c r="AJ116" s="5"/>
      <c r="AK116" s="5"/>
      <c r="AL116" s="5"/>
      <c r="AM116" s="5"/>
      <c r="AN116" s="5"/>
      <c r="AO116" s="5"/>
      <c r="AP116" s="5"/>
      <c r="AQ116" s="5"/>
      <c r="AR116" s="5"/>
      <c r="AS116" s="5"/>
      <c r="AT116" s="5"/>
      <c r="AU116" s="5"/>
      <c r="AV116" s="5"/>
      <c r="AW116" s="5"/>
      <c r="AX116" s="5"/>
      <c r="AY116" s="5"/>
      <c r="AZ116" s="5"/>
      <c r="BA116" s="5"/>
      <c r="BB116" s="5"/>
      <c r="BC116" s="5"/>
      <c r="BD116" s="5"/>
      <c r="BE116" s="5"/>
      <c r="BF116" s="5"/>
      <c r="BG116" s="5"/>
      <c r="BH116" s="5"/>
      <c r="BI116" s="5"/>
      <c r="BJ116" s="5"/>
      <c r="BK116" s="5"/>
      <c r="BL116" s="5"/>
      <c r="BM116" s="5"/>
      <c r="BN116" s="5"/>
      <c r="BO116" s="5"/>
      <c r="BP116" s="5"/>
      <c r="BQ116" s="5"/>
      <c r="BR116" s="5"/>
      <c r="BS116" s="5"/>
      <c r="BT116" s="5"/>
      <c r="BU116" s="5"/>
      <c r="BV116" s="5"/>
      <c r="BW116" s="5"/>
      <c r="BX116" s="5"/>
      <c r="BY116" s="5"/>
      <c r="BZ116" s="5"/>
      <c r="CA116" s="5"/>
      <c r="CB116" s="5"/>
      <c r="CC116" s="5"/>
      <c r="CD116" s="5"/>
      <c r="CE116" s="5"/>
      <c r="CF116" s="5"/>
      <c r="CG116" s="5"/>
      <c r="CH116" s="5"/>
      <c r="CI116" s="5"/>
      <c r="CJ116" s="5"/>
      <c r="CK116" s="5"/>
      <c r="CL116" s="5"/>
      <c r="CM116" s="5"/>
      <c r="CN116" s="5"/>
      <c r="CO116" s="5"/>
      <c r="CP116" s="5"/>
      <c r="CQ116" s="5"/>
      <c r="CR116" s="5"/>
      <c r="CS116" s="5"/>
      <c r="CT116" s="5"/>
      <c r="CU116" s="5"/>
      <c r="CV116" s="5"/>
      <c r="CW116" s="29"/>
      <c r="CX116" s="24"/>
      <c r="CY116" s="24"/>
      <c r="CZ116" s="24"/>
    </row>
    <row r="117" spans="2:104" ht="16.149999999999999">
      <c r="B117" s="24"/>
      <c r="C117" s="24"/>
      <c r="D117" s="24"/>
      <c r="E117" s="29" t="s">
        <v>30</v>
      </c>
      <c r="F117" s="24"/>
      <c r="G117" s="119"/>
      <c r="H117" s="29" t="s">
        <v>580</v>
      </c>
      <c r="I117" s="24"/>
      <c r="J117" s="40" t="e">
        <f>SUM(L117:CV117)</f>
        <v>#N/A</v>
      </c>
      <c r="K117" s="34"/>
      <c r="L117" s="165" t="e">
        <f>SUM(L16:L19,L25:L34,L40,L44:L113)</f>
        <v>#N/A</v>
      </c>
      <c r="M117" s="165" t="e">
        <f>SUM(M16:M19,M25:M34,M40,M44:M113)</f>
        <v>#N/A</v>
      </c>
      <c r="N117" s="165" t="e">
        <f t="shared" ref="N117:BY117" si="16">SUM(N16:N19,N25:N34,N40,N44:N113)</f>
        <v>#N/A</v>
      </c>
      <c r="O117" s="165" t="e">
        <f t="shared" si="16"/>
        <v>#N/A</v>
      </c>
      <c r="P117" s="165" t="e">
        <f t="shared" si="16"/>
        <v>#N/A</v>
      </c>
      <c r="Q117" s="165" t="e">
        <f t="shared" si="16"/>
        <v>#N/A</v>
      </c>
      <c r="R117" s="165" t="e">
        <f t="shared" si="16"/>
        <v>#N/A</v>
      </c>
      <c r="S117" s="165" t="e">
        <f t="shared" si="16"/>
        <v>#N/A</v>
      </c>
      <c r="T117" s="165" t="e">
        <f t="shared" si="16"/>
        <v>#N/A</v>
      </c>
      <c r="U117" s="165" t="e">
        <f t="shared" si="16"/>
        <v>#N/A</v>
      </c>
      <c r="V117" s="165" t="e">
        <f t="shared" si="16"/>
        <v>#N/A</v>
      </c>
      <c r="W117" s="165" t="e">
        <f t="shared" si="16"/>
        <v>#N/A</v>
      </c>
      <c r="X117" s="165" t="e">
        <f t="shared" si="16"/>
        <v>#N/A</v>
      </c>
      <c r="Y117" s="165" t="e">
        <f t="shared" si="16"/>
        <v>#N/A</v>
      </c>
      <c r="Z117" s="165" t="e">
        <f t="shared" si="16"/>
        <v>#N/A</v>
      </c>
      <c r="AA117" s="165" t="e">
        <f t="shared" si="16"/>
        <v>#N/A</v>
      </c>
      <c r="AB117" s="165" t="e">
        <f t="shared" si="16"/>
        <v>#N/A</v>
      </c>
      <c r="AC117" s="165" t="e">
        <f t="shared" si="16"/>
        <v>#N/A</v>
      </c>
      <c r="AD117" s="165" t="e">
        <f t="shared" si="16"/>
        <v>#N/A</v>
      </c>
      <c r="AE117" s="165" t="e">
        <f t="shared" si="16"/>
        <v>#N/A</v>
      </c>
      <c r="AF117" s="165" t="e">
        <f t="shared" si="16"/>
        <v>#N/A</v>
      </c>
      <c r="AG117" s="165" t="e">
        <f>SUM(AG16:AG19,AG25:AG34,AG40,AG44:AG113)</f>
        <v>#N/A</v>
      </c>
      <c r="AH117" s="165" t="e">
        <f t="shared" si="16"/>
        <v>#N/A</v>
      </c>
      <c r="AI117" s="165" t="e">
        <f t="shared" si="16"/>
        <v>#N/A</v>
      </c>
      <c r="AJ117" s="165" t="e">
        <f t="shared" si="16"/>
        <v>#N/A</v>
      </c>
      <c r="AK117" s="165" t="e">
        <f>SUM(AK16:AK19,AK25:AK34,AK40,AK44:AK113)</f>
        <v>#N/A</v>
      </c>
      <c r="AL117" s="165" t="e">
        <f t="shared" si="16"/>
        <v>#N/A</v>
      </c>
      <c r="AM117" s="165" t="e">
        <f t="shared" si="16"/>
        <v>#N/A</v>
      </c>
      <c r="AN117" s="165" t="e">
        <f t="shared" si="16"/>
        <v>#N/A</v>
      </c>
      <c r="AO117" s="165" t="e">
        <f t="shared" si="16"/>
        <v>#N/A</v>
      </c>
      <c r="AP117" s="165" t="e">
        <f t="shared" si="16"/>
        <v>#N/A</v>
      </c>
      <c r="AQ117" s="165" t="e">
        <f t="shared" si="16"/>
        <v>#N/A</v>
      </c>
      <c r="AR117" s="165" t="e">
        <f t="shared" si="16"/>
        <v>#N/A</v>
      </c>
      <c r="AS117" s="165" t="e">
        <f>SUM(AS16:AS19,AS25:AS34,AS40,AS44:AS113)</f>
        <v>#N/A</v>
      </c>
      <c r="AT117" s="165" t="e">
        <f t="shared" si="16"/>
        <v>#N/A</v>
      </c>
      <c r="AU117" s="165" t="e">
        <f t="shared" si="16"/>
        <v>#N/A</v>
      </c>
      <c r="AV117" s="165" t="e">
        <f t="shared" si="16"/>
        <v>#N/A</v>
      </c>
      <c r="AW117" s="165" t="e">
        <f t="shared" si="16"/>
        <v>#N/A</v>
      </c>
      <c r="AX117" s="165" t="e">
        <f t="shared" si="16"/>
        <v>#N/A</v>
      </c>
      <c r="AY117" s="165" t="e">
        <f t="shared" si="16"/>
        <v>#N/A</v>
      </c>
      <c r="AZ117" s="165" t="e">
        <f t="shared" si="16"/>
        <v>#N/A</v>
      </c>
      <c r="BA117" s="165" t="e">
        <f t="shared" si="16"/>
        <v>#N/A</v>
      </c>
      <c r="BB117" s="165" t="e">
        <f t="shared" si="16"/>
        <v>#N/A</v>
      </c>
      <c r="BC117" s="165" t="e">
        <f t="shared" si="16"/>
        <v>#N/A</v>
      </c>
      <c r="BD117" s="165" t="e">
        <f t="shared" si="16"/>
        <v>#N/A</v>
      </c>
      <c r="BE117" s="165" t="e">
        <f t="shared" si="16"/>
        <v>#N/A</v>
      </c>
      <c r="BF117" s="165" t="e">
        <f t="shared" si="16"/>
        <v>#N/A</v>
      </c>
      <c r="BG117" s="165" t="e">
        <f t="shared" si="16"/>
        <v>#N/A</v>
      </c>
      <c r="BH117" s="165" t="e">
        <f t="shared" si="16"/>
        <v>#N/A</v>
      </c>
      <c r="BI117" s="165" t="e">
        <f t="shared" si="16"/>
        <v>#N/A</v>
      </c>
      <c r="BJ117" s="165" t="e">
        <f t="shared" si="16"/>
        <v>#N/A</v>
      </c>
      <c r="BK117" s="165" t="e">
        <f t="shared" si="16"/>
        <v>#N/A</v>
      </c>
      <c r="BL117" s="165" t="e">
        <f t="shared" si="16"/>
        <v>#N/A</v>
      </c>
      <c r="BM117" s="165" t="e">
        <f t="shared" si="16"/>
        <v>#N/A</v>
      </c>
      <c r="BN117" s="165" t="e">
        <f t="shared" si="16"/>
        <v>#N/A</v>
      </c>
      <c r="BO117" s="165" t="e">
        <f t="shared" si="16"/>
        <v>#N/A</v>
      </c>
      <c r="BP117" s="165" t="e">
        <f t="shared" si="16"/>
        <v>#N/A</v>
      </c>
      <c r="BQ117" s="165" t="e">
        <f t="shared" si="16"/>
        <v>#N/A</v>
      </c>
      <c r="BR117" s="165" t="e">
        <f t="shared" si="16"/>
        <v>#N/A</v>
      </c>
      <c r="BS117" s="165" t="e">
        <f t="shared" si="16"/>
        <v>#N/A</v>
      </c>
      <c r="BT117" s="165" t="e">
        <f t="shared" si="16"/>
        <v>#N/A</v>
      </c>
      <c r="BU117" s="165" t="e">
        <f t="shared" si="16"/>
        <v>#N/A</v>
      </c>
      <c r="BV117" s="165" t="e">
        <f t="shared" si="16"/>
        <v>#N/A</v>
      </c>
      <c r="BW117" s="165" t="e">
        <f t="shared" si="16"/>
        <v>#N/A</v>
      </c>
      <c r="BX117" s="165" t="e">
        <f t="shared" si="16"/>
        <v>#N/A</v>
      </c>
      <c r="BY117" s="165" t="e">
        <f t="shared" si="16"/>
        <v>#N/A</v>
      </c>
      <c r="BZ117" s="165" t="e">
        <f t="shared" ref="BZ117:CV117" si="17">SUM(BZ16:BZ19,BZ25:BZ34,BZ40,BZ44:BZ113)</f>
        <v>#N/A</v>
      </c>
      <c r="CA117" s="165" t="e">
        <f t="shared" si="17"/>
        <v>#N/A</v>
      </c>
      <c r="CB117" s="165" t="e">
        <f t="shared" si="17"/>
        <v>#N/A</v>
      </c>
      <c r="CC117" s="165" t="e">
        <f>SUM(CC16:CC19,CC25:CC34,CC40,CC44:CC113)</f>
        <v>#N/A</v>
      </c>
      <c r="CD117" s="165" t="e">
        <f t="shared" si="17"/>
        <v>#N/A</v>
      </c>
      <c r="CE117" s="165" t="e">
        <f t="shared" si="17"/>
        <v>#N/A</v>
      </c>
      <c r="CF117" s="165" t="e">
        <f t="shared" si="17"/>
        <v>#N/A</v>
      </c>
      <c r="CG117" s="165" t="e">
        <f t="shared" si="17"/>
        <v>#N/A</v>
      </c>
      <c r="CH117" s="165" t="e">
        <f t="shared" si="17"/>
        <v>#N/A</v>
      </c>
      <c r="CI117" s="165" t="e">
        <f t="shared" si="17"/>
        <v>#N/A</v>
      </c>
      <c r="CJ117" s="165" t="e">
        <f t="shared" si="17"/>
        <v>#N/A</v>
      </c>
      <c r="CK117" s="165" t="e">
        <f t="shared" si="17"/>
        <v>#N/A</v>
      </c>
      <c r="CL117" s="165" t="e">
        <f>SUM(CL16:CL19,CL25:CL34,CL40,CL44:CL113)</f>
        <v>#N/A</v>
      </c>
      <c r="CM117" s="165" t="e">
        <f t="shared" si="17"/>
        <v>#N/A</v>
      </c>
      <c r="CN117" s="165" t="e">
        <f t="shared" si="17"/>
        <v>#N/A</v>
      </c>
      <c r="CO117" s="165" t="e">
        <f t="shared" si="17"/>
        <v>#N/A</v>
      </c>
      <c r="CP117" s="165" t="e">
        <f>SUM(CP16:CP19,CP25:CP34,CP40,CP44:CP113)</f>
        <v>#N/A</v>
      </c>
      <c r="CQ117" s="165" t="e">
        <f t="shared" si="17"/>
        <v>#N/A</v>
      </c>
      <c r="CR117" s="165" t="e">
        <f t="shared" si="17"/>
        <v>#N/A</v>
      </c>
      <c r="CS117" s="165" t="e">
        <f t="shared" si="17"/>
        <v>#N/A</v>
      </c>
      <c r="CT117" s="165" t="e">
        <f t="shared" si="17"/>
        <v>#N/A</v>
      </c>
      <c r="CU117" s="165" t="e">
        <f t="shared" si="17"/>
        <v>#N/A</v>
      </c>
      <c r="CV117" s="165" t="e">
        <f t="shared" si="17"/>
        <v>#N/A</v>
      </c>
      <c r="CW117" s="93"/>
      <c r="CX117" s="24"/>
      <c r="CY117" s="24"/>
      <c r="CZ117" s="24"/>
    </row>
    <row r="118" spans="2:104">
      <c r="B118" s="24"/>
      <c r="C118" s="24"/>
      <c r="D118" s="24"/>
      <c r="F118" s="24"/>
      <c r="G118" s="99"/>
      <c r="I118" s="24"/>
      <c r="J118" s="417"/>
      <c r="K118" s="34"/>
      <c r="L118" s="5"/>
      <c r="M118" s="5"/>
      <c r="N118" s="5"/>
      <c r="O118" s="5"/>
      <c r="P118" s="5"/>
      <c r="Q118" s="5"/>
      <c r="R118" s="5"/>
      <c r="S118" s="5"/>
      <c r="T118" s="5"/>
      <c r="U118" s="5"/>
      <c r="V118" s="5"/>
      <c r="W118" s="5"/>
      <c r="X118" s="5"/>
      <c r="Y118" s="5"/>
      <c r="Z118" s="5"/>
      <c r="AA118" s="5"/>
      <c r="AB118" s="5"/>
      <c r="AC118" s="5"/>
      <c r="AD118" s="5"/>
      <c r="AE118" s="5"/>
      <c r="AF118" s="5"/>
      <c r="AG118" s="5"/>
      <c r="AH118" s="5"/>
      <c r="AI118" s="5"/>
      <c r="AJ118" s="5"/>
      <c r="AK118" s="5"/>
      <c r="AL118" s="5"/>
      <c r="AM118" s="5"/>
      <c r="AN118" s="5"/>
      <c r="AO118" s="5"/>
      <c r="AP118" s="5"/>
      <c r="AQ118" s="5"/>
      <c r="AR118" s="5"/>
      <c r="AS118" s="5"/>
      <c r="AT118" s="5"/>
      <c r="AU118" s="5"/>
      <c r="AV118" s="5"/>
      <c r="AW118" s="5"/>
      <c r="AX118" s="5"/>
      <c r="AY118" s="5"/>
      <c r="AZ118" s="5"/>
      <c r="BA118" s="5"/>
      <c r="BB118" s="5"/>
      <c r="BC118" s="5"/>
      <c r="BD118" s="5"/>
      <c r="BE118" s="5"/>
      <c r="BF118" s="5"/>
      <c r="BG118" s="5"/>
      <c r="BH118" s="5"/>
      <c r="BI118" s="5"/>
      <c r="BJ118" s="5"/>
      <c r="BK118" s="5"/>
      <c r="BL118" s="5"/>
      <c r="BM118" s="5"/>
      <c r="BN118" s="5"/>
      <c r="BO118" s="5"/>
      <c r="BP118" s="5"/>
      <c r="BQ118" s="5"/>
      <c r="BR118" s="5"/>
      <c r="BS118" s="5"/>
      <c r="BT118" s="5"/>
      <c r="BU118" s="5"/>
      <c r="BV118" s="5"/>
      <c r="BW118" s="5"/>
      <c r="BX118" s="5"/>
      <c r="BY118" s="5"/>
      <c r="BZ118" s="5"/>
      <c r="CA118" s="5"/>
      <c r="CB118" s="5"/>
      <c r="CC118" s="5"/>
      <c r="CD118" s="5"/>
      <c r="CE118" s="5"/>
      <c r="CF118" s="5"/>
      <c r="CG118" s="5"/>
      <c r="CH118" s="5"/>
      <c r="CI118" s="5"/>
      <c r="CJ118" s="5"/>
      <c r="CK118" s="5"/>
      <c r="CL118" s="5"/>
      <c r="CM118" s="5"/>
      <c r="CN118" s="5"/>
      <c r="CO118" s="5"/>
      <c r="CP118" s="5"/>
      <c r="CQ118" s="5"/>
      <c r="CR118" s="5"/>
      <c r="CS118" s="5"/>
      <c r="CT118" s="5"/>
      <c r="CU118" s="5"/>
      <c r="CV118" s="5"/>
      <c r="CW118" s="24"/>
      <c r="CX118" s="24"/>
      <c r="CY118" s="24"/>
      <c r="CZ118" s="24"/>
    </row>
    <row r="119" spans="2:104" s="12" customFormat="1">
      <c r="B119" s="117" t="s">
        <v>51</v>
      </c>
      <c r="C119" s="117"/>
      <c r="D119" s="117"/>
      <c r="E119" s="117"/>
      <c r="F119" s="117"/>
      <c r="G119" s="117"/>
      <c r="H119" s="117"/>
      <c r="I119" s="117"/>
      <c r="J119" s="117"/>
      <c r="K119" s="117"/>
      <c r="L119" s="117"/>
      <c r="M119" s="117"/>
      <c r="N119" s="117"/>
      <c r="O119" s="117"/>
      <c r="P119" s="117"/>
      <c r="Q119" s="117"/>
      <c r="R119" s="117"/>
      <c r="S119" s="117"/>
      <c r="T119" s="117"/>
      <c r="U119" s="117"/>
      <c r="V119" s="117"/>
      <c r="W119" s="117"/>
      <c r="X119" s="117"/>
      <c r="Y119" s="117"/>
      <c r="Z119" s="117"/>
      <c r="AA119" s="117"/>
      <c r="AB119" s="117"/>
      <c r="AC119" s="117"/>
      <c r="AD119" s="117"/>
      <c r="AE119" s="117"/>
      <c r="AF119" s="117"/>
      <c r="AG119" s="117"/>
      <c r="AH119" s="117"/>
      <c r="AI119" s="117"/>
      <c r="AJ119" s="117"/>
      <c r="AK119" s="117"/>
      <c r="AL119" s="117"/>
      <c r="AM119" s="117"/>
      <c r="AN119" s="117"/>
      <c r="AO119" s="117"/>
      <c r="AP119" s="117"/>
      <c r="AQ119" s="117"/>
      <c r="AR119" s="117"/>
      <c r="AS119" s="117"/>
      <c r="AT119" s="117"/>
      <c r="AU119" s="117"/>
      <c r="AV119" s="117"/>
      <c r="AW119" s="117"/>
      <c r="AX119" s="117"/>
      <c r="AY119" s="117"/>
      <c r="AZ119" s="117"/>
      <c r="BA119" s="117"/>
      <c r="BB119" s="117"/>
      <c r="BC119" s="117"/>
      <c r="BD119" s="117"/>
      <c r="BE119" s="117"/>
      <c r="BF119" s="117"/>
      <c r="BG119" s="117"/>
      <c r="BH119" s="117"/>
      <c r="BI119" s="117"/>
      <c r="BJ119" s="117"/>
      <c r="BK119" s="117"/>
      <c r="BL119" s="117"/>
      <c r="BM119" s="117"/>
      <c r="BN119" s="117"/>
      <c r="BO119" s="117"/>
      <c r="BP119" s="117"/>
      <c r="BQ119" s="117"/>
      <c r="BR119" s="117"/>
      <c r="BS119" s="117"/>
      <c r="BT119" s="117"/>
      <c r="BU119" s="117"/>
      <c r="BV119" s="117"/>
      <c r="BW119" s="117"/>
      <c r="BX119" s="117"/>
      <c r="BY119" s="117"/>
      <c r="BZ119" s="117"/>
      <c r="CA119" s="117"/>
      <c r="CB119" s="117"/>
      <c r="CC119" s="117"/>
      <c r="CD119" s="117"/>
      <c r="CE119" s="117"/>
      <c r="CF119" s="117"/>
      <c r="CG119" s="117"/>
      <c r="CH119" s="117"/>
      <c r="CI119" s="117"/>
      <c r="CJ119" s="117"/>
      <c r="CK119" s="117"/>
      <c r="CL119" s="117"/>
      <c r="CM119" s="117"/>
      <c r="CN119" s="117"/>
      <c r="CO119" s="117"/>
      <c r="CP119" s="117"/>
      <c r="CQ119" s="117"/>
      <c r="CR119" s="117"/>
      <c r="CS119" s="117"/>
      <c r="CT119" s="117"/>
      <c r="CU119" s="117"/>
      <c r="CV119" s="117"/>
      <c r="CW119" s="118"/>
      <c r="CX119" s="118"/>
      <c r="CY119" s="118"/>
    </row>
    <row r="120" spans="2:104">
      <c r="B120" s="24"/>
      <c r="C120" s="24"/>
      <c r="D120" s="24"/>
      <c r="F120" s="24"/>
      <c r="G120" s="99"/>
      <c r="I120" s="24"/>
      <c r="J120" s="5"/>
      <c r="K120" s="34"/>
      <c r="L120" s="5"/>
      <c r="M120" s="5"/>
      <c r="N120" s="5"/>
      <c r="O120" s="5"/>
      <c r="P120" s="5"/>
      <c r="Q120" s="5"/>
      <c r="R120" s="5"/>
      <c r="S120" s="5"/>
      <c r="T120" s="5"/>
      <c r="U120" s="5"/>
      <c r="V120" s="5"/>
      <c r="W120" s="5"/>
      <c r="X120" s="5"/>
      <c r="Y120" s="5"/>
      <c r="Z120" s="5"/>
      <c r="AA120" s="5"/>
      <c r="AB120" s="5"/>
      <c r="AC120" s="5"/>
      <c r="AD120" s="5"/>
      <c r="AE120" s="5"/>
      <c r="AF120" s="5"/>
      <c r="AG120" s="5"/>
      <c r="AH120" s="5"/>
      <c r="AI120" s="5"/>
      <c r="AJ120" s="5"/>
      <c r="AK120" s="5"/>
      <c r="AL120" s="5"/>
      <c r="AM120" s="5"/>
      <c r="AN120" s="5"/>
      <c r="AO120" s="5"/>
      <c r="AP120" s="5"/>
      <c r="AQ120" s="5"/>
      <c r="AR120" s="5"/>
      <c r="AS120" s="5"/>
      <c r="AT120" s="5"/>
      <c r="AU120" s="5"/>
      <c r="AV120" s="5"/>
      <c r="AW120" s="5"/>
      <c r="AX120" s="5"/>
      <c r="AY120" s="5"/>
      <c r="AZ120" s="5"/>
      <c r="BA120" s="5"/>
      <c r="BB120" s="5"/>
      <c r="BC120" s="5"/>
      <c r="BD120" s="5"/>
      <c r="BE120" s="5"/>
      <c r="BF120" s="5"/>
      <c r="BG120" s="5"/>
      <c r="BH120" s="5"/>
      <c r="BI120" s="5"/>
      <c r="BJ120" s="5"/>
      <c r="BK120" s="5"/>
      <c r="BL120" s="5"/>
      <c r="BM120" s="5"/>
      <c r="BN120" s="5"/>
      <c r="BO120" s="5"/>
      <c r="BP120" s="5"/>
      <c r="BQ120" s="5"/>
      <c r="BR120" s="5"/>
      <c r="BS120" s="5"/>
      <c r="BT120" s="5"/>
      <c r="BU120" s="5"/>
      <c r="BV120" s="5"/>
      <c r="BW120" s="5"/>
      <c r="BX120" s="5"/>
      <c r="BY120" s="5"/>
      <c r="BZ120" s="5"/>
      <c r="CA120" s="5"/>
      <c r="CB120" s="5"/>
      <c r="CC120" s="5"/>
      <c r="CD120" s="5"/>
      <c r="CE120" s="5"/>
      <c r="CF120" s="5"/>
      <c r="CG120" s="5"/>
      <c r="CH120" s="5"/>
      <c r="CI120" s="5"/>
      <c r="CJ120" s="5"/>
      <c r="CK120" s="5"/>
      <c r="CL120" s="5"/>
      <c r="CM120" s="5"/>
      <c r="CN120" s="5"/>
      <c r="CO120" s="5"/>
      <c r="CP120" s="5"/>
      <c r="CQ120" s="5"/>
      <c r="CR120" s="5"/>
      <c r="CS120" s="5"/>
      <c r="CT120" s="5"/>
      <c r="CU120" s="5"/>
      <c r="CV120" s="5"/>
      <c r="CW120" s="24"/>
      <c r="CX120" s="24"/>
      <c r="CY120" s="24"/>
      <c r="CZ120" s="24"/>
    </row>
    <row r="121" spans="2:104" hidden="1">
      <c r="B121" s="24"/>
      <c r="C121" s="24"/>
      <c r="D121" s="24"/>
      <c r="F121" s="24"/>
      <c r="G121" s="99"/>
      <c r="I121" s="24"/>
      <c r="J121" s="5"/>
      <c r="K121" s="34"/>
      <c r="L121" s="5"/>
      <c r="M121" s="5"/>
      <c r="N121" s="5"/>
      <c r="O121" s="5"/>
      <c r="P121" s="5"/>
      <c r="Q121" s="5"/>
      <c r="R121" s="5"/>
      <c r="S121" s="5"/>
      <c r="T121" s="5"/>
      <c r="U121" s="5"/>
      <c r="V121" s="5"/>
      <c r="W121" s="5"/>
      <c r="X121" s="5"/>
      <c r="Y121" s="5"/>
      <c r="Z121" s="5"/>
      <c r="AA121" s="5"/>
      <c r="AB121" s="5"/>
      <c r="AC121" s="5"/>
      <c r="AD121" s="5"/>
      <c r="AE121" s="5"/>
      <c r="AF121" s="5"/>
      <c r="AG121" s="5"/>
      <c r="AH121" s="5"/>
      <c r="AI121" s="5"/>
      <c r="AJ121" s="5"/>
      <c r="AK121" s="5"/>
      <c r="AL121" s="5"/>
      <c r="AM121" s="5"/>
      <c r="AN121" s="5"/>
      <c r="AO121" s="5"/>
      <c r="AP121" s="5"/>
      <c r="AQ121" s="5"/>
      <c r="AR121" s="5"/>
      <c r="AS121" s="5"/>
      <c r="AT121" s="5"/>
      <c r="AU121" s="5"/>
      <c r="AV121" s="5"/>
      <c r="AW121" s="5"/>
      <c r="AX121" s="5"/>
      <c r="AY121" s="5"/>
      <c r="AZ121" s="5"/>
      <c r="BA121" s="5"/>
      <c r="BB121" s="5"/>
      <c r="BC121" s="5"/>
      <c r="BD121" s="5"/>
      <c r="BE121" s="5"/>
      <c r="BF121" s="5"/>
      <c r="BG121" s="5"/>
      <c r="BH121" s="5"/>
      <c r="BI121" s="5"/>
      <c r="BJ121" s="5"/>
      <c r="BK121" s="5"/>
      <c r="BL121" s="5"/>
      <c r="BM121" s="5"/>
      <c r="BN121" s="5"/>
      <c r="BO121" s="5"/>
      <c r="BP121" s="5"/>
      <c r="BQ121" s="5"/>
      <c r="BR121" s="5"/>
      <c r="BS121" s="5"/>
      <c r="BT121" s="5"/>
      <c r="BU121" s="5"/>
      <c r="BV121" s="5"/>
      <c r="BW121" s="5"/>
      <c r="BX121" s="5"/>
      <c r="BY121" s="5"/>
      <c r="BZ121" s="5"/>
      <c r="CA121" s="5"/>
      <c r="CB121" s="5"/>
      <c r="CC121" s="5"/>
      <c r="CD121" s="5"/>
      <c r="CE121" s="5"/>
      <c r="CF121" s="5"/>
      <c r="CG121" s="5"/>
      <c r="CH121" s="5"/>
      <c r="CI121" s="5"/>
      <c r="CJ121" s="5"/>
      <c r="CK121" s="5"/>
      <c r="CL121" s="5"/>
      <c r="CM121" s="5"/>
      <c r="CN121" s="5"/>
      <c r="CO121" s="5"/>
      <c r="CP121" s="5"/>
      <c r="CQ121" s="5"/>
      <c r="CR121" s="5"/>
      <c r="CS121" s="5"/>
      <c r="CT121" s="5"/>
      <c r="CU121" s="5"/>
      <c r="CV121" s="5"/>
      <c r="CW121" s="24"/>
      <c r="CX121" s="24"/>
      <c r="CY121" s="24"/>
      <c r="CZ121" s="24"/>
    </row>
    <row r="122" spans="2:104" hidden="1">
      <c r="B122" s="24"/>
      <c r="C122" s="24"/>
      <c r="D122" s="24"/>
      <c r="F122" s="24"/>
      <c r="G122" s="99"/>
      <c r="I122" s="24"/>
      <c r="J122" s="5"/>
      <c r="K122" s="34"/>
      <c r="L122" s="5"/>
      <c r="M122" s="5"/>
      <c r="N122" s="5"/>
      <c r="O122" s="5"/>
      <c r="P122" s="5"/>
      <c r="Q122" s="5"/>
      <c r="R122" s="5"/>
      <c r="S122" s="5"/>
      <c r="T122" s="5"/>
      <c r="U122" s="5"/>
      <c r="V122" s="5"/>
      <c r="W122" s="5"/>
      <c r="X122" s="5"/>
      <c r="Y122" s="5"/>
      <c r="Z122" s="5"/>
      <c r="AA122" s="5"/>
      <c r="AB122" s="5"/>
      <c r="AC122" s="5"/>
      <c r="AD122" s="5"/>
      <c r="AE122" s="5"/>
      <c r="AF122" s="5"/>
      <c r="AG122" s="5"/>
      <c r="AH122" s="5"/>
      <c r="AI122" s="5"/>
      <c r="AJ122" s="5"/>
      <c r="AK122" s="5"/>
      <c r="AL122" s="5"/>
      <c r="AM122" s="5"/>
      <c r="AN122" s="5"/>
      <c r="AO122" s="5"/>
      <c r="AP122" s="5"/>
      <c r="AQ122" s="5"/>
      <c r="AR122" s="5"/>
      <c r="AS122" s="5"/>
      <c r="AT122" s="5"/>
      <c r="AU122" s="5"/>
      <c r="AV122" s="5"/>
      <c r="AW122" s="5"/>
      <c r="AX122" s="5"/>
      <c r="AY122" s="5"/>
      <c r="AZ122" s="5"/>
      <c r="BA122" s="5"/>
      <c r="BB122" s="5"/>
      <c r="BC122" s="5"/>
      <c r="BD122" s="5"/>
      <c r="BE122" s="5"/>
      <c r="BF122" s="5"/>
      <c r="BG122" s="5"/>
      <c r="BH122" s="5"/>
      <c r="BI122" s="5"/>
      <c r="BJ122" s="5"/>
      <c r="BK122" s="5"/>
      <c r="BL122" s="5"/>
      <c r="BM122" s="5"/>
      <c r="BN122" s="5"/>
      <c r="BO122" s="5"/>
      <c r="BP122" s="5"/>
      <c r="BQ122" s="5"/>
      <c r="BR122" s="5"/>
      <c r="BS122" s="5"/>
      <c r="BT122" s="5"/>
      <c r="BU122" s="5"/>
      <c r="BV122" s="5"/>
      <c r="BW122" s="5"/>
      <c r="BX122" s="5"/>
      <c r="BY122" s="5"/>
      <c r="BZ122" s="5"/>
      <c r="CA122" s="5"/>
      <c r="CB122" s="5"/>
      <c r="CC122" s="5"/>
      <c r="CD122" s="5"/>
      <c r="CE122" s="5"/>
      <c r="CF122" s="5"/>
      <c r="CG122" s="5"/>
      <c r="CH122" s="5"/>
      <c r="CI122" s="5"/>
      <c r="CJ122" s="5"/>
      <c r="CK122" s="5"/>
      <c r="CL122" s="5"/>
      <c r="CM122" s="5"/>
      <c r="CN122" s="5"/>
      <c r="CO122" s="5"/>
      <c r="CP122" s="5"/>
      <c r="CQ122" s="5"/>
      <c r="CR122" s="5"/>
      <c r="CS122" s="5"/>
      <c r="CT122" s="5"/>
      <c r="CU122" s="5"/>
      <c r="CV122" s="5"/>
      <c r="CW122" s="24"/>
      <c r="CX122" s="24"/>
      <c r="CY122" s="24"/>
      <c r="CZ122" s="24"/>
    </row>
    <row r="123" spans="2:104" hidden="1">
      <c r="B123" s="24"/>
      <c r="C123" s="24"/>
      <c r="D123" s="24"/>
      <c r="F123" s="24"/>
      <c r="G123" s="99"/>
      <c r="I123" s="24"/>
      <c r="J123" s="5"/>
      <c r="K123" s="34"/>
      <c r="L123" s="5"/>
      <c r="M123" s="5"/>
      <c r="N123" s="5"/>
      <c r="O123" s="5"/>
      <c r="P123" s="5"/>
      <c r="Q123" s="5"/>
      <c r="R123" s="5"/>
      <c r="S123" s="5"/>
      <c r="T123" s="5"/>
      <c r="U123" s="5"/>
      <c r="V123" s="5"/>
      <c r="W123" s="5"/>
      <c r="X123" s="5"/>
      <c r="Y123" s="5"/>
      <c r="Z123" s="5"/>
      <c r="AA123" s="5"/>
      <c r="AB123" s="5"/>
      <c r="AC123" s="5"/>
      <c r="AD123" s="5"/>
      <c r="AE123" s="5"/>
      <c r="AF123" s="5"/>
      <c r="AG123" s="5"/>
      <c r="AH123" s="5"/>
      <c r="AI123" s="5"/>
      <c r="AJ123" s="5"/>
      <c r="AK123" s="5"/>
      <c r="AL123" s="5"/>
      <c r="AM123" s="5"/>
      <c r="AN123" s="5"/>
      <c r="AO123" s="5"/>
      <c r="AP123" s="5"/>
      <c r="AQ123" s="5"/>
      <c r="AR123" s="5"/>
      <c r="AS123" s="5"/>
      <c r="AT123" s="5"/>
      <c r="AU123" s="5"/>
      <c r="AV123" s="5"/>
      <c r="AW123" s="5"/>
      <c r="AX123" s="5"/>
      <c r="AY123" s="5"/>
      <c r="AZ123" s="5"/>
      <c r="BA123" s="5"/>
      <c r="BB123" s="5"/>
      <c r="BC123" s="5"/>
      <c r="BD123" s="5"/>
      <c r="BE123" s="5"/>
      <c r="BF123" s="5"/>
      <c r="BG123" s="5"/>
      <c r="BH123" s="5"/>
      <c r="BI123" s="5"/>
      <c r="BJ123" s="5"/>
      <c r="BK123" s="5"/>
      <c r="BL123" s="5"/>
      <c r="BM123" s="5"/>
      <c r="BN123" s="5"/>
      <c r="BO123" s="5"/>
      <c r="BP123" s="5"/>
      <c r="BQ123" s="5"/>
      <c r="BR123" s="5"/>
      <c r="BS123" s="5"/>
      <c r="BT123" s="5"/>
      <c r="BU123" s="5"/>
      <c r="BV123" s="5"/>
      <c r="BW123" s="5"/>
      <c r="BX123" s="5"/>
      <c r="BY123" s="5"/>
      <c r="BZ123" s="5"/>
      <c r="CA123" s="5"/>
      <c r="CB123" s="5"/>
      <c r="CC123" s="5"/>
      <c r="CD123" s="5"/>
      <c r="CE123" s="5"/>
      <c r="CF123" s="5"/>
      <c r="CG123" s="5"/>
      <c r="CH123" s="5"/>
      <c r="CI123" s="5"/>
      <c r="CJ123" s="5"/>
      <c r="CK123" s="5"/>
      <c r="CL123" s="5"/>
      <c r="CM123" s="5"/>
      <c r="CN123" s="5"/>
      <c r="CO123" s="5"/>
      <c r="CP123" s="5"/>
      <c r="CQ123" s="5"/>
      <c r="CR123" s="5"/>
      <c r="CS123" s="5"/>
      <c r="CT123" s="5"/>
      <c r="CU123" s="5"/>
      <c r="CV123" s="5"/>
      <c r="CW123" s="24"/>
      <c r="CX123" s="24"/>
      <c r="CY123" s="24"/>
      <c r="CZ123" s="24"/>
    </row>
    <row r="124" spans="2:104" hidden="1">
      <c r="L124" s="5"/>
      <c r="M124" s="5"/>
      <c r="N124" s="5"/>
      <c r="O124" s="5"/>
      <c r="P124" s="5"/>
      <c r="Q124" s="5"/>
      <c r="R124" s="5"/>
      <c r="S124" s="5"/>
      <c r="T124" s="5"/>
      <c r="U124" s="5"/>
      <c r="V124" s="5"/>
      <c r="W124" s="5"/>
      <c r="X124" s="5"/>
      <c r="Y124" s="5"/>
      <c r="Z124" s="5"/>
      <c r="AA124" s="5"/>
      <c r="AB124" s="5"/>
      <c r="AC124" s="5"/>
      <c r="AD124" s="5"/>
      <c r="AE124" s="5"/>
      <c r="AF124" s="5"/>
      <c r="AG124" s="5"/>
      <c r="AH124" s="5"/>
      <c r="AI124" s="5"/>
      <c r="AJ124" s="5"/>
      <c r="AK124" s="5"/>
      <c r="AL124" s="5"/>
      <c r="AM124" s="5"/>
      <c r="AN124" s="5"/>
      <c r="AO124" s="5"/>
      <c r="AP124" s="5"/>
      <c r="AQ124" s="5"/>
      <c r="AR124" s="5"/>
      <c r="AS124" s="5"/>
      <c r="AT124" s="5"/>
      <c r="AU124" s="5"/>
      <c r="AV124" s="5"/>
      <c r="AW124" s="5"/>
      <c r="AX124" s="5"/>
      <c r="AY124" s="5"/>
      <c r="AZ124" s="5"/>
      <c r="BA124" s="5"/>
      <c r="BB124" s="5"/>
      <c r="BC124" s="5"/>
      <c r="BD124" s="5"/>
      <c r="BE124" s="5"/>
      <c r="BF124" s="5"/>
      <c r="BG124" s="5"/>
      <c r="BH124" s="5"/>
      <c r="BI124" s="5"/>
      <c r="BJ124" s="5"/>
      <c r="BK124" s="5"/>
      <c r="BL124" s="5"/>
      <c r="BM124" s="5"/>
      <c r="BN124" s="5"/>
      <c r="BO124" s="5"/>
      <c r="BP124" s="5"/>
      <c r="BQ124" s="5"/>
      <c r="BR124" s="5"/>
      <c r="BS124" s="5"/>
      <c r="BT124" s="5"/>
      <c r="BU124" s="5"/>
      <c r="BV124" s="5"/>
      <c r="BW124" s="5"/>
      <c r="BX124" s="5"/>
      <c r="BY124" s="5"/>
      <c r="BZ124" s="5"/>
      <c r="CA124" s="5"/>
      <c r="CB124" s="5"/>
      <c r="CC124" s="5"/>
      <c r="CD124" s="5"/>
      <c r="CE124" s="5"/>
      <c r="CF124" s="5"/>
      <c r="CG124" s="5"/>
      <c r="CH124" s="5"/>
      <c r="CI124" s="5"/>
      <c r="CJ124" s="5"/>
      <c r="CK124" s="5"/>
      <c r="CL124" s="5"/>
      <c r="CM124" s="5"/>
      <c r="CN124" s="5"/>
      <c r="CO124" s="5"/>
      <c r="CP124" s="5"/>
      <c r="CQ124" s="5"/>
      <c r="CR124" s="5"/>
      <c r="CS124" s="5"/>
      <c r="CT124" s="5"/>
      <c r="CU124" s="5"/>
      <c r="CV124" s="5"/>
    </row>
    <row r="125" spans="2:104" hidden="1">
      <c r="L125" s="5"/>
      <c r="M125" s="5"/>
      <c r="N125" s="5"/>
      <c r="O125" s="5"/>
      <c r="P125" s="5"/>
      <c r="Q125" s="5"/>
      <c r="R125" s="5"/>
      <c r="S125" s="5"/>
      <c r="T125" s="5"/>
      <c r="U125" s="5"/>
      <c r="V125" s="5"/>
      <c r="W125" s="5"/>
      <c r="X125" s="5"/>
      <c r="Y125" s="5"/>
      <c r="Z125" s="5"/>
      <c r="AA125" s="5"/>
      <c r="AB125" s="5"/>
      <c r="AC125" s="5"/>
      <c r="AD125" s="5"/>
      <c r="AE125" s="5"/>
      <c r="AF125" s="5"/>
      <c r="AG125" s="5"/>
      <c r="AH125" s="5"/>
      <c r="AI125" s="5"/>
      <c r="AJ125" s="5"/>
      <c r="AK125" s="5"/>
      <c r="AL125" s="5"/>
      <c r="AM125" s="5"/>
      <c r="AN125" s="5"/>
      <c r="AO125" s="5"/>
      <c r="AP125" s="5"/>
      <c r="AQ125" s="5"/>
      <c r="AR125" s="5"/>
      <c r="AS125" s="5"/>
      <c r="AT125" s="5"/>
      <c r="AU125" s="5"/>
      <c r="AV125" s="5"/>
      <c r="AW125" s="5"/>
      <c r="AX125" s="5"/>
      <c r="AY125" s="5"/>
      <c r="AZ125" s="5"/>
      <c r="BA125" s="5"/>
      <c r="BB125" s="5"/>
      <c r="BC125" s="5"/>
      <c r="BD125" s="5"/>
      <c r="BE125" s="5"/>
      <c r="BF125" s="5"/>
      <c r="BG125" s="5"/>
      <c r="BH125" s="5"/>
      <c r="BI125" s="5"/>
      <c r="BJ125" s="5"/>
      <c r="BK125" s="5"/>
      <c r="BL125" s="5"/>
      <c r="BM125" s="5"/>
      <c r="BN125" s="5"/>
      <c r="BO125" s="5"/>
      <c r="BP125" s="5"/>
      <c r="BQ125" s="5"/>
      <c r="BR125" s="5"/>
      <c r="BS125" s="5"/>
      <c r="BT125" s="5"/>
      <c r="BU125" s="5"/>
      <c r="BV125" s="5"/>
      <c r="BW125" s="5"/>
      <c r="BX125" s="5"/>
      <c r="BY125" s="5"/>
      <c r="BZ125" s="5"/>
      <c r="CA125" s="5"/>
      <c r="CB125" s="5"/>
      <c r="CC125" s="5"/>
      <c r="CD125" s="5"/>
      <c r="CE125" s="5"/>
      <c r="CF125" s="5"/>
      <c r="CG125" s="5"/>
      <c r="CH125" s="5"/>
      <c r="CI125" s="5"/>
      <c r="CJ125" s="5"/>
      <c r="CK125" s="5"/>
      <c r="CL125" s="5"/>
      <c r="CM125" s="5"/>
      <c r="CN125" s="5"/>
      <c r="CO125" s="5"/>
      <c r="CP125" s="5"/>
      <c r="CQ125" s="5"/>
      <c r="CR125" s="5"/>
      <c r="CS125" s="5"/>
      <c r="CT125" s="5"/>
      <c r="CU125" s="5"/>
      <c r="CV125" s="5"/>
    </row>
    <row r="126" spans="2:104" hidden="1">
      <c r="L126" s="5"/>
      <c r="M126" s="5"/>
      <c r="N126" s="5"/>
      <c r="O126" s="5"/>
      <c r="P126" s="5"/>
      <c r="Q126" s="5"/>
      <c r="R126" s="5"/>
      <c r="S126" s="5"/>
      <c r="T126" s="5"/>
      <c r="U126" s="5"/>
      <c r="V126" s="5"/>
      <c r="W126" s="5"/>
      <c r="X126" s="5"/>
      <c r="Y126" s="5"/>
      <c r="Z126" s="5"/>
      <c r="AA126" s="5"/>
      <c r="AB126" s="5"/>
      <c r="AC126" s="5"/>
      <c r="AD126" s="5"/>
      <c r="AE126" s="5"/>
      <c r="AF126" s="5"/>
      <c r="AG126" s="5"/>
      <c r="AH126" s="5"/>
      <c r="AI126" s="5"/>
      <c r="AJ126" s="5"/>
      <c r="AK126" s="5"/>
      <c r="AL126" s="5"/>
      <c r="AM126" s="5"/>
      <c r="AN126" s="5"/>
      <c r="AO126" s="5"/>
      <c r="AP126" s="5"/>
      <c r="AQ126" s="5"/>
      <c r="AR126" s="5"/>
      <c r="AS126" s="5"/>
      <c r="AT126" s="5"/>
      <c r="AU126" s="5"/>
      <c r="AV126" s="5"/>
      <c r="AW126" s="5"/>
      <c r="AX126" s="5"/>
      <c r="AY126" s="5"/>
      <c r="AZ126" s="5"/>
      <c r="BA126" s="5"/>
      <c r="BB126" s="5"/>
      <c r="BC126" s="5"/>
      <c r="BD126" s="5"/>
      <c r="BE126" s="5"/>
      <c r="BF126" s="5"/>
      <c r="BG126" s="5"/>
      <c r="BH126" s="5"/>
      <c r="BI126" s="5"/>
      <c r="BJ126" s="5"/>
      <c r="BK126" s="5"/>
      <c r="BL126" s="5"/>
      <c r="BM126" s="5"/>
      <c r="BN126" s="5"/>
      <c r="BO126" s="5"/>
      <c r="BP126" s="5"/>
      <c r="BQ126" s="5"/>
      <c r="BR126" s="5"/>
      <c r="BS126" s="5"/>
      <c r="BT126" s="5"/>
      <c r="BU126" s="5"/>
      <c r="BV126" s="5"/>
      <c r="BW126" s="5"/>
      <c r="BX126" s="5"/>
      <c r="BY126" s="5"/>
      <c r="BZ126" s="5"/>
      <c r="CA126" s="5"/>
      <c r="CB126" s="5"/>
      <c r="CC126" s="5"/>
      <c r="CD126" s="5"/>
      <c r="CE126" s="5"/>
      <c r="CF126" s="5"/>
      <c r="CG126" s="5"/>
      <c r="CH126" s="5"/>
      <c r="CI126" s="5"/>
      <c r="CJ126" s="5"/>
      <c r="CK126" s="5"/>
      <c r="CL126" s="5"/>
      <c r="CM126" s="5"/>
      <c r="CN126" s="5"/>
      <c r="CO126" s="5"/>
      <c r="CP126" s="5"/>
      <c r="CQ126" s="5"/>
      <c r="CR126" s="5"/>
      <c r="CS126" s="5"/>
      <c r="CT126" s="5"/>
      <c r="CU126" s="5"/>
      <c r="CV126" s="5"/>
    </row>
    <row r="127" spans="2:104" hidden="1">
      <c r="L127" s="5"/>
      <c r="M127" s="5"/>
      <c r="N127" s="5"/>
      <c r="O127" s="5"/>
      <c r="P127" s="5"/>
      <c r="Q127" s="5"/>
      <c r="R127" s="5"/>
      <c r="S127" s="5"/>
      <c r="T127" s="5"/>
      <c r="U127" s="5"/>
      <c r="V127" s="5"/>
      <c r="W127" s="5"/>
      <c r="X127" s="5"/>
      <c r="Y127" s="5"/>
      <c r="Z127" s="5"/>
      <c r="AA127" s="5"/>
      <c r="AB127" s="5"/>
      <c r="AC127" s="5"/>
      <c r="AD127" s="5"/>
      <c r="AE127" s="5"/>
      <c r="AF127" s="5"/>
      <c r="AG127" s="5"/>
      <c r="AH127" s="5"/>
      <c r="AI127" s="5"/>
      <c r="AJ127" s="5"/>
      <c r="AK127" s="5"/>
      <c r="AL127" s="5"/>
      <c r="AM127" s="5"/>
      <c r="AN127" s="5"/>
      <c r="AO127" s="5"/>
      <c r="AP127" s="5"/>
      <c r="AQ127" s="5"/>
      <c r="AR127" s="5"/>
      <c r="AS127" s="5"/>
      <c r="AT127" s="5"/>
      <c r="AU127" s="5"/>
      <c r="AV127" s="5"/>
      <c r="AW127" s="5"/>
      <c r="AX127" s="5"/>
      <c r="AY127" s="5"/>
      <c r="AZ127" s="5"/>
      <c r="BA127" s="5"/>
      <c r="BB127" s="5"/>
      <c r="BC127" s="5"/>
      <c r="BD127" s="5"/>
      <c r="BE127" s="5"/>
      <c r="BF127" s="5"/>
      <c r="BG127" s="5"/>
      <c r="BH127" s="5"/>
      <c r="BI127" s="5"/>
      <c r="BJ127" s="5"/>
      <c r="BK127" s="5"/>
      <c r="BL127" s="5"/>
      <c r="BM127" s="5"/>
      <c r="BN127" s="5"/>
      <c r="BO127" s="5"/>
      <c r="BP127" s="5"/>
      <c r="BQ127" s="5"/>
      <c r="BR127" s="5"/>
      <c r="BS127" s="5"/>
      <c r="BT127" s="5"/>
      <c r="BU127" s="5"/>
      <c r="BV127" s="5"/>
      <c r="BW127" s="5"/>
      <c r="BX127" s="5"/>
      <c r="BY127" s="5"/>
      <c r="BZ127" s="5"/>
      <c r="CA127" s="5"/>
      <c r="CB127" s="5"/>
      <c r="CC127" s="5"/>
      <c r="CD127" s="5"/>
      <c r="CE127" s="5"/>
      <c r="CF127" s="5"/>
      <c r="CG127" s="5"/>
      <c r="CH127" s="5"/>
      <c r="CI127" s="5"/>
      <c r="CJ127" s="5"/>
      <c r="CK127" s="5"/>
      <c r="CL127" s="5"/>
      <c r="CM127" s="5"/>
      <c r="CN127" s="5"/>
      <c r="CO127" s="5"/>
      <c r="CP127" s="5"/>
      <c r="CQ127" s="5"/>
      <c r="CR127" s="5"/>
      <c r="CS127" s="5"/>
      <c r="CT127" s="5"/>
      <c r="CU127" s="5"/>
      <c r="CV127" s="5"/>
    </row>
    <row r="128" spans="2:104" hidden="1">
      <c r="L128" s="5"/>
      <c r="M128" s="5"/>
      <c r="N128" s="5"/>
      <c r="O128" s="5"/>
      <c r="P128" s="5"/>
      <c r="Q128" s="5"/>
      <c r="R128" s="5"/>
      <c r="S128" s="5"/>
      <c r="T128" s="5"/>
      <c r="U128" s="5"/>
      <c r="V128" s="5"/>
      <c r="W128" s="5"/>
      <c r="X128" s="5"/>
      <c r="Y128" s="5"/>
      <c r="Z128" s="5"/>
      <c r="AA128" s="5"/>
      <c r="AB128" s="5"/>
      <c r="AC128" s="5"/>
      <c r="AD128" s="5"/>
      <c r="AE128" s="5"/>
      <c r="AF128" s="5"/>
      <c r="AG128" s="5"/>
      <c r="AH128" s="5"/>
      <c r="AI128" s="5"/>
      <c r="AJ128" s="5"/>
      <c r="AK128" s="5"/>
      <c r="AL128" s="5"/>
      <c r="AM128" s="5"/>
      <c r="AN128" s="5"/>
      <c r="AO128" s="5"/>
      <c r="AP128" s="5"/>
      <c r="AQ128" s="5"/>
      <c r="AR128" s="5"/>
      <c r="AS128" s="5"/>
      <c r="AT128" s="5"/>
      <c r="AU128" s="5"/>
      <c r="AV128" s="5"/>
      <c r="AW128" s="5"/>
      <c r="AX128" s="5"/>
      <c r="AY128" s="5"/>
      <c r="AZ128" s="5"/>
      <c r="BA128" s="5"/>
      <c r="BB128" s="5"/>
      <c r="BC128" s="5"/>
      <c r="BD128" s="5"/>
      <c r="BE128" s="5"/>
      <c r="BF128" s="5"/>
      <c r="BG128" s="5"/>
      <c r="BH128" s="5"/>
      <c r="BI128" s="5"/>
      <c r="BJ128" s="5"/>
      <c r="BK128" s="5"/>
      <c r="BL128" s="5"/>
      <c r="BM128" s="5"/>
      <c r="BN128" s="5"/>
      <c r="BO128" s="5"/>
      <c r="BP128" s="5"/>
      <c r="BQ128" s="5"/>
      <c r="BR128" s="5"/>
      <c r="BS128" s="5"/>
      <c r="BT128" s="5"/>
      <c r="BU128" s="5"/>
      <c r="BV128" s="5"/>
      <c r="BW128" s="5"/>
      <c r="BX128" s="5"/>
      <c r="BY128" s="5"/>
      <c r="BZ128" s="5"/>
      <c r="CA128" s="5"/>
      <c r="CB128" s="5"/>
      <c r="CC128" s="5"/>
      <c r="CD128" s="5"/>
      <c r="CE128" s="5"/>
      <c r="CF128" s="5"/>
      <c r="CG128" s="5"/>
      <c r="CH128" s="5"/>
      <c r="CI128" s="5"/>
      <c r="CJ128" s="5"/>
      <c r="CK128" s="5"/>
      <c r="CL128" s="5"/>
      <c r="CM128" s="5"/>
      <c r="CN128" s="5"/>
      <c r="CO128" s="5"/>
      <c r="CP128" s="5"/>
      <c r="CQ128" s="5"/>
      <c r="CR128" s="5"/>
      <c r="CS128" s="5"/>
      <c r="CT128" s="5"/>
      <c r="CU128" s="5"/>
      <c r="CV128" s="5"/>
    </row>
    <row r="129" spans="12:100" hidden="1">
      <c r="L129" s="5"/>
      <c r="M129" s="5"/>
      <c r="N129" s="5"/>
      <c r="O129" s="5"/>
      <c r="P129" s="5"/>
      <c r="Q129" s="5"/>
      <c r="R129" s="5"/>
      <c r="S129" s="5"/>
      <c r="T129" s="5"/>
      <c r="U129" s="5"/>
      <c r="V129" s="5"/>
      <c r="W129" s="5"/>
      <c r="X129" s="5"/>
      <c r="Y129" s="5"/>
      <c r="Z129" s="5"/>
      <c r="AA129" s="5"/>
      <c r="AB129" s="5"/>
      <c r="AC129" s="5"/>
      <c r="AD129" s="5"/>
      <c r="AE129" s="5"/>
      <c r="AF129" s="5"/>
      <c r="AG129" s="5"/>
      <c r="AH129" s="5"/>
      <c r="AI129" s="5"/>
      <c r="AJ129" s="5"/>
      <c r="AK129" s="5"/>
      <c r="AL129" s="5"/>
      <c r="AM129" s="5"/>
      <c r="AN129" s="5"/>
      <c r="AO129" s="5"/>
      <c r="AP129" s="5"/>
      <c r="AQ129" s="5"/>
      <c r="AR129" s="5"/>
      <c r="AS129" s="5"/>
      <c r="AT129" s="5"/>
      <c r="AU129" s="5"/>
      <c r="AV129" s="5"/>
      <c r="AW129" s="5"/>
      <c r="AX129" s="5"/>
      <c r="AY129" s="5"/>
      <c r="AZ129" s="5"/>
      <c r="BA129" s="5"/>
      <c r="BB129" s="5"/>
      <c r="BC129" s="5"/>
      <c r="BD129" s="5"/>
      <c r="BE129" s="5"/>
      <c r="BF129" s="5"/>
      <c r="BG129" s="5"/>
      <c r="BH129" s="5"/>
      <c r="BI129" s="5"/>
      <c r="BJ129" s="5"/>
      <c r="BK129" s="5"/>
      <c r="BL129" s="5"/>
      <c r="BM129" s="5"/>
      <c r="BN129" s="5"/>
      <c r="BO129" s="5"/>
      <c r="BP129" s="5"/>
      <c r="BQ129" s="5"/>
      <c r="BR129" s="5"/>
      <c r="BS129" s="5"/>
      <c r="BT129" s="5"/>
      <c r="BU129" s="5"/>
      <c r="BV129" s="5"/>
      <c r="BW129" s="5"/>
      <c r="BX129" s="5"/>
      <c r="BY129" s="5"/>
      <c r="BZ129" s="5"/>
      <c r="CA129" s="5"/>
      <c r="CB129" s="5"/>
      <c r="CC129" s="5"/>
      <c r="CD129" s="5"/>
      <c r="CE129" s="5"/>
      <c r="CF129" s="5"/>
      <c r="CG129" s="5"/>
      <c r="CH129" s="5"/>
      <c r="CI129" s="5"/>
      <c r="CJ129" s="5"/>
      <c r="CK129" s="5"/>
      <c r="CL129" s="5"/>
      <c r="CM129" s="5"/>
      <c r="CN129" s="5"/>
      <c r="CO129" s="5"/>
      <c r="CP129" s="5"/>
      <c r="CQ129" s="5"/>
      <c r="CR129" s="5"/>
      <c r="CS129" s="5"/>
      <c r="CT129" s="5"/>
      <c r="CU129" s="5"/>
      <c r="CV129" s="5"/>
    </row>
    <row r="130" spans="12:100" hidden="1">
      <c r="L130" s="5"/>
      <c r="M130" s="5"/>
      <c r="N130" s="5"/>
      <c r="O130" s="5"/>
      <c r="P130" s="5"/>
      <c r="Q130" s="5"/>
      <c r="R130" s="5"/>
      <c r="S130" s="5"/>
      <c r="T130" s="5"/>
      <c r="U130" s="5"/>
      <c r="V130" s="5"/>
      <c r="W130" s="5"/>
      <c r="X130" s="5"/>
      <c r="Y130" s="5"/>
      <c r="Z130" s="5"/>
      <c r="AA130" s="5"/>
      <c r="AB130" s="5"/>
      <c r="AC130" s="5"/>
      <c r="AD130" s="5"/>
      <c r="AE130" s="5"/>
      <c r="AF130" s="5"/>
      <c r="AG130" s="5"/>
      <c r="AH130" s="5"/>
      <c r="AI130" s="5"/>
      <c r="AJ130" s="5"/>
      <c r="AK130" s="5"/>
      <c r="AL130" s="5"/>
      <c r="AM130" s="5"/>
      <c r="AN130" s="5"/>
      <c r="AO130" s="5"/>
      <c r="AP130" s="5"/>
      <c r="AQ130" s="5"/>
      <c r="AR130" s="5"/>
      <c r="AS130" s="5"/>
      <c r="AT130" s="5"/>
      <c r="AU130" s="5"/>
      <c r="AV130" s="5"/>
      <c r="AW130" s="5"/>
      <c r="AX130" s="5"/>
      <c r="AY130" s="5"/>
      <c r="AZ130" s="5"/>
      <c r="BA130" s="5"/>
      <c r="BB130" s="5"/>
      <c r="BC130" s="5"/>
      <c r="BD130" s="5"/>
      <c r="BE130" s="5"/>
      <c r="BF130" s="5"/>
      <c r="BG130" s="5"/>
      <c r="BH130" s="5"/>
      <c r="BI130" s="5"/>
      <c r="BJ130" s="5"/>
      <c r="BK130" s="5"/>
      <c r="BL130" s="5"/>
      <c r="BM130" s="5"/>
      <c r="BN130" s="5"/>
      <c r="BO130" s="5"/>
      <c r="BP130" s="5"/>
      <c r="BQ130" s="5"/>
      <c r="BR130" s="5"/>
      <c r="BS130" s="5"/>
      <c r="BT130" s="5"/>
      <c r="BU130" s="5"/>
      <c r="BV130" s="5"/>
      <c r="BW130" s="5"/>
      <c r="BX130" s="5"/>
      <c r="BY130" s="5"/>
      <c r="BZ130" s="5"/>
      <c r="CA130" s="5"/>
      <c r="CB130" s="5"/>
      <c r="CC130" s="5"/>
      <c r="CD130" s="5"/>
      <c r="CE130" s="5"/>
      <c r="CF130" s="5"/>
      <c r="CG130" s="5"/>
      <c r="CH130" s="5"/>
      <c r="CI130" s="5"/>
      <c r="CJ130" s="5"/>
      <c r="CK130" s="5"/>
      <c r="CL130" s="5"/>
      <c r="CM130" s="5"/>
      <c r="CN130" s="5"/>
      <c r="CO130" s="5"/>
      <c r="CP130" s="5"/>
      <c r="CQ130" s="5"/>
      <c r="CR130" s="5"/>
      <c r="CS130" s="5"/>
      <c r="CT130" s="5"/>
      <c r="CU130" s="5"/>
      <c r="CV130" s="5"/>
    </row>
    <row r="131" spans="12:100" hidden="1">
      <c r="L131" s="5"/>
      <c r="M131" s="5"/>
      <c r="N131" s="5"/>
      <c r="O131" s="5"/>
      <c r="P131" s="5"/>
      <c r="Q131" s="5"/>
      <c r="R131" s="5"/>
      <c r="S131" s="5"/>
      <c r="T131" s="5"/>
      <c r="U131" s="5"/>
      <c r="V131" s="5"/>
      <c r="W131" s="5"/>
      <c r="X131" s="5"/>
      <c r="Y131" s="5"/>
      <c r="Z131" s="5"/>
      <c r="AA131" s="5"/>
      <c r="AB131" s="5"/>
      <c r="AC131" s="5"/>
      <c r="AD131" s="5"/>
      <c r="AE131" s="5"/>
      <c r="AF131" s="5"/>
      <c r="AG131" s="5"/>
      <c r="AH131" s="5"/>
      <c r="AI131" s="5"/>
      <c r="AJ131" s="5"/>
      <c r="AK131" s="5"/>
      <c r="AL131" s="5"/>
      <c r="AM131" s="5"/>
      <c r="AN131" s="5"/>
      <c r="AO131" s="5"/>
      <c r="AP131" s="5"/>
      <c r="AQ131" s="5"/>
      <c r="AR131" s="5"/>
      <c r="AS131" s="5"/>
      <c r="AT131" s="5"/>
      <c r="AU131" s="5"/>
      <c r="AV131" s="5"/>
      <c r="AW131" s="5"/>
      <c r="AX131" s="5"/>
      <c r="AY131" s="5"/>
      <c r="AZ131" s="5"/>
      <c r="BA131" s="5"/>
      <c r="BB131" s="5"/>
      <c r="BC131" s="5"/>
      <c r="BD131" s="5"/>
      <c r="BE131" s="5"/>
      <c r="BF131" s="5"/>
      <c r="BG131" s="5"/>
      <c r="BH131" s="5"/>
      <c r="BI131" s="5"/>
      <c r="BJ131" s="5"/>
      <c r="BK131" s="5"/>
      <c r="BL131" s="5"/>
      <c r="BM131" s="5"/>
      <c r="BN131" s="5"/>
      <c r="BO131" s="5"/>
      <c r="BP131" s="5"/>
      <c r="BQ131" s="5"/>
      <c r="BR131" s="5"/>
      <c r="BS131" s="5"/>
      <c r="BT131" s="5"/>
      <c r="BU131" s="5"/>
      <c r="BV131" s="5"/>
      <c r="BW131" s="5"/>
      <c r="BX131" s="5"/>
      <c r="BY131" s="5"/>
      <c r="BZ131" s="5"/>
      <c r="CA131" s="5"/>
      <c r="CB131" s="5"/>
      <c r="CC131" s="5"/>
      <c r="CD131" s="5"/>
      <c r="CE131" s="5"/>
      <c r="CF131" s="5"/>
      <c r="CG131" s="5"/>
      <c r="CH131" s="5"/>
      <c r="CI131" s="5"/>
      <c r="CJ131" s="5"/>
      <c r="CK131" s="5"/>
      <c r="CL131" s="5"/>
      <c r="CM131" s="5"/>
      <c r="CN131" s="5"/>
      <c r="CO131" s="5"/>
      <c r="CP131" s="5"/>
      <c r="CQ131" s="5"/>
      <c r="CR131" s="5"/>
      <c r="CS131" s="5"/>
      <c r="CT131" s="5"/>
      <c r="CU131" s="5"/>
      <c r="CV131" s="5"/>
    </row>
    <row r="132" spans="12:100" hidden="1">
      <c r="L132" s="5"/>
      <c r="M132" s="5"/>
      <c r="N132" s="5"/>
      <c r="O132" s="5"/>
      <c r="P132" s="5"/>
      <c r="Q132" s="5"/>
      <c r="R132" s="5"/>
      <c r="S132" s="5"/>
      <c r="T132" s="5"/>
      <c r="U132" s="5"/>
      <c r="V132" s="5"/>
      <c r="W132" s="5"/>
      <c r="X132" s="5"/>
      <c r="Y132" s="5"/>
      <c r="Z132" s="5"/>
      <c r="AA132" s="5"/>
      <c r="AB132" s="5"/>
      <c r="AC132" s="5"/>
      <c r="AD132" s="5"/>
      <c r="AE132" s="5"/>
      <c r="AF132" s="5"/>
      <c r="AG132" s="5"/>
      <c r="AH132" s="5"/>
      <c r="AI132" s="5"/>
      <c r="AJ132" s="5"/>
      <c r="AK132" s="5"/>
      <c r="AL132" s="5"/>
      <c r="AM132" s="5"/>
      <c r="AN132" s="5"/>
      <c r="AO132" s="5"/>
      <c r="AP132" s="5"/>
      <c r="AQ132" s="5"/>
      <c r="AR132" s="5"/>
      <c r="AS132" s="5"/>
      <c r="AT132" s="5"/>
      <c r="AU132" s="5"/>
      <c r="AV132" s="5"/>
      <c r="AW132" s="5"/>
      <c r="AX132" s="5"/>
      <c r="AY132" s="5"/>
      <c r="AZ132" s="5"/>
      <c r="BA132" s="5"/>
      <c r="BB132" s="5"/>
      <c r="BC132" s="5"/>
      <c r="BD132" s="5"/>
      <c r="BE132" s="5"/>
      <c r="BF132" s="5"/>
      <c r="BG132" s="5"/>
      <c r="BH132" s="5"/>
      <c r="BI132" s="5"/>
      <c r="BJ132" s="5"/>
      <c r="BK132" s="5"/>
      <c r="BL132" s="5"/>
      <c r="BM132" s="5"/>
      <c r="BN132" s="5"/>
      <c r="BO132" s="5"/>
      <c r="BP132" s="5"/>
      <c r="BQ132" s="5"/>
      <c r="BR132" s="5"/>
      <c r="BS132" s="5"/>
      <c r="BT132" s="5"/>
      <c r="BU132" s="5"/>
      <c r="BV132" s="5"/>
      <c r="BW132" s="5"/>
      <c r="BX132" s="5"/>
      <c r="BY132" s="5"/>
      <c r="BZ132" s="5"/>
      <c r="CA132" s="5"/>
      <c r="CB132" s="5"/>
      <c r="CC132" s="5"/>
      <c r="CD132" s="5"/>
      <c r="CE132" s="5"/>
      <c r="CF132" s="5"/>
      <c r="CG132" s="5"/>
      <c r="CH132" s="5"/>
      <c r="CI132" s="5"/>
      <c r="CJ132" s="5"/>
      <c r="CK132" s="5"/>
      <c r="CL132" s="5"/>
      <c r="CM132" s="5"/>
      <c r="CN132" s="5"/>
      <c r="CO132" s="5"/>
      <c r="CP132" s="5"/>
      <c r="CQ132" s="5"/>
      <c r="CR132" s="5"/>
      <c r="CS132" s="5"/>
      <c r="CT132" s="5"/>
      <c r="CU132" s="5"/>
      <c r="CV132" s="5"/>
    </row>
    <row r="133" spans="12:100" hidden="1">
      <c r="L133" s="5"/>
      <c r="M133" s="5"/>
      <c r="N133" s="5"/>
      <c r="O133" s="5"/>
      <c r="P133" s="5"/>
      <c r="Q133" s="5"/>
      <c r="R133" s="5"/>
      <c r="S133" s="5"/>
      <c r="T133" s="5"/>
      <c r="U133" s="5"/>
      <c r="V133" s="5"/>
      <c r="W133" s="5"/>
      <c r="X133" s="5"/>
      <c r="Y133" s="5"/>
      <c r="Z133" s="5"/>
      <c r="AA133" s="5"/>
      <c r="AB133" s="5"/>
      <c r="AC133" s="5"/>
      <c r="AD133" s="5"/>
      <c r="AE133" s="5"/>
      <c r="AF133" s="5"/>
      <c r="AG133" s="5"/>
      <c r="AH133" s="5"/>
      <c r="AI133" s="5"/>
      <c r="AJ133" s="5"/>
      <c r="AK133" s="5"/>
      <c r="AL133" s="5"/>
      <c r="AM133" s="5"/>
      <c r="AN133" s="5"/>
      <c r="AO133" s="5"/>
      <c r="AP133" s="5"/>
      <c r="AQ133" s="5"/>
      <c r="AR133" s="5"/>
      <c r="AS133" s="5"/>
      <c r="AT133" s="5"/>
      <c r="AU133" s="5"/>
      <c r="AV133" s="5"/>
      <c r="AW133" s="5"/>
      <c r="AX133" s="5"/>
      <c r="AY133" s="5"/>
      <c r="AZ133" s="5"/>
      <c r="BA133" s="5"/>
      <c r="BB133" s="5"/>
      <c r="BC133" s="5"/>
      <c r="BD133" s="5"/>
      <c r="BE133" s="5"/>
      <c r="BF133" s="5"/>
      <c r="BG133" s="5"/>
      <c r="BH133" s="5"/>
      <c r="BI133" s="5"/>
      <c r="BJ133" s="5"/>
      <c r="BK133" s="5"/>
      <c r="BL133" s="5"/>
      <c r="BM133" s="5"/>
      <c r="BN133" s="5"/>
      <c r="BO133" s="5"/>
      <c r="BP133" s="5"/>
      <c r="BQ133" s="5"/>
      <c r="BR133" s="5"/>
      <c r="BS133" s="5"/>
      <c r="BT133" s="5"/>
      <c r="BU133" s="5"/>
      <c r="BV133" s="5"/>
      <c r="BW133" s="5"/>
      <c r="BX133" s="5"/>
      <c r="BY133" s="5"/>
      <c r="BZ133" s="5"/>
      <c r="CA133" s="5"/>
      <c r="CB133" s="5"/>
      <c r="CC133" s="5"/>
      <c r="CD133" s="5"/>
      <c r="CE133" s="5"/>
      <c r="CF133" s="5"/>
      <c r="CG133" s="5"/>
      <c r="CH133" s="5"/>
      <c r="CI133" s="5"/>
      <c r="CJ133" s="5"/>
      <c r="CK133" s="5"/>
      <c r="CL133" s="5"/>
      <c r="CM133" s="5"/>
      <c r="CN133" s="5"/>
      <c r="CO133" s="5"/>
      <c r="CP133" s="5"/>
      <c r="CQ133" s="5"/>
      <c r="CR133" s="5"/>
      <c r="CS133" s="5"/>
      <c r="CT133" s="5"/>
      <c r="CU133" s="5"/>
      <c r="CV133" s="5"/>
    </row>
    <row r="134" spans="12:100" hidden="1">
      <c r="L134" s="5"/>
      <c r="M134" s="5"/>
      <c r="N134" s="5"/>
      <c r="O134" s="5"/>
      <c r="P134" s="5"/>
      <c r="Q134" s="5"/>
      <c r="R134" s="5"/>
      <c r="S134" s="5"/>
      <c r="T134" s="5"/>
      <c r="U134" s="5"/>
      <c r="V134" s="5"/>
      <c r="W134" s="5"/>
      <c r="X134" s="5"/>
      <c r="Y134" s="5"/>
      <c r="Z134" s="5"/>
      <c r="AA134" s="5"/>
      <c r="AB134" s="5"/>
      <c r="AC134" s="5"/>
      <c r="AD134" s="5"/>
      <c r="AE134" s="5"/>
      <c r="AF134" s="5"/>
      <c r="AG134" s="5"/>
      <c r="AH134" s="5"/>
      <c r="AI134" s="5"/>
      <c r="AJ134" s="5"/>
      <c r="AK134" s="5"/>
      <c r="AL134" s="5"/>
      <c r="AM134" s="5"/>
      <c r="AN134" s="5"/>
      <c r="AO134" s="5"/>
      <c r="AP134" s="5"/>
      <c r="AQ134" s="5"/>
      <c r="AR134" s="5"/>
      <c r="AS134" s="5"/>
      <c r="AT134" s="5"/>
      <c r="AU134" s="5"/>
      <c r="AV134" s="5"/>
      <c r="AW134" s="5"/>
      <c r="AX134" s="5"/>
      <c r="AY134" s="5"/>
      <c r="AZ134" s="5"/>
      <c r="BA134" s="5"/>
      <c r="BB134" s="5"/>
      <c r="BC134" s="5"/>
      <c r="BD134" s="5"/>
      <c r="BE134" s="5"/>
      <c r="BF134" s="5"/>
      <c r="BG134" s="5"/>
      <c r="BH134" s="5"/>
      <c r="BI134" s="5"/>
      <c r="BJ134" s="5"/>
      <c r="BK134" s="5"/>
      <c r="BL134" s="5"/>
      <c r="BM134" s="5"/>
      <c r="BN134" s="5"/>
      <c r="BO134" s="5"/>
      <c r="BP134" s="5"/>
      <c r="BQ134" s="5"/>
      <c r="BR134" s="5"/>
      <c r="BS134" s="5"/>
      <c r="BT134" s="5"/>
      <c r="BU134" s="5"/>
      <c r="BV134" s="5"/>
      <c r="BW134" s="5"/>
      <c r="BX134" s="5"/>
      <c r="BY134" s="5"/>
      <c r="BZ134" s="5"/>
      <c r="CA134" s="5"/>
      <c r="CB134" s="5"/>
      <c r="CC134" s="5"/>
      <c r="CD134" s="5"/>
      <c r="CE134" s="5"/>
      <c r="CF134" s="5"/>
      <c r="CG134" s="5"/>
      <c r="CH134" s="5"/>
      <c r="CI134" s="5"/>
      <c r="CJ134" s="5"/>
      <c r="CK134" s="5"/>
      <c r="CL134" s="5"/>
      <c r="CM134" s="5"/>
      <c r="CN134" s="5"/>
      <c r="CO134" s="5"/>
      <c r="CP134" s="5"/>
      <c r="CQ134" s="5"/>
      <c r="CR134" s="5"/>
      <c r="CS134" s="5"/>
      <c r="CT134" s="5"/>
      <c r="CU134" s="5"/>
      <c r="CV134" s="5"/>
    </row>
    <row r="135" spans="12:100" hidden="1">
      <c r="L135" s="5"/>
      <c r="M135" s="5"/>
      <c r="N135" s="5"/>
      <c r="O135" s="5"/>
      <c r="P135" s="5"/>
      <c r="Q135" s="5"/>
      <c r="R135" s="5"/>
      <c r="S135" s="5"/>
      <c r="T135" s="5"/>
      <c r="U135" s="5"/>
      <c r="V135" s="5"/>
      <c r="W135" s="5"/>
      <c r="X135" s="5"/>
      <c r="Y135" s="5"/>
      <c r="Z135" s="5"/>
      <c r="AA135" s="5"/>
      <c r="AB135" s="5"/>
      <c r="AC135" s="5"/>
      <c r="AD135" s="5"/>
      <c r="AE135" s="5"/>
      <c r="AF135" s="5"/>
      <c r="AG135" s="5"/>
      <c r="AH135" s="5"/>
      <c r="AI135" s="5"/>
      <c r="AJ135" s="5"/>
      <c r="AK135" s="5"/>
      <c r="AL135" s="5"/>
      <c r="AM135" s="5"/>
      <c r="AN135" s="5"/>
      <c r="AO135" s="5"/>
      <c r="AP135" s="5"/>
      <c r="AQ135" s="5"/>
      <c r="AR135" s="5"/>
      <c r="AS135" s="5"/>
      <c r="AT135" s="5"/>
      <c r="AU135" s="5"/>
      <c r="AV135" s="5"/>
      <c r="AW135" s="5"/>
      <c r="AX135" s="5"/>
      <c r="AY135" s="5"/>
      <c r="AZ135" s="5"/>
      <c r="BA135" s="5"/>
      <c r="BB135" s="5"/>
      <c r="BC135" s="5"/>
      <c r="BD135" s="5"/>
      <c r="BE135" s="5"/>
      <c r="BF135" s="5"/>
      <c r="BG135" s="5"/>
      <c r="BH135" s="5"/>
      <c r="BI135" s="5"/>
      <c r="BJ135" s="5"/>
      <c r="BK135" s="5"/>
      <c r="BL135" s="5"/>
      <c r="BM135" s="5"/>
      <c r="BN135" s="5"/>
      <c r="BO135" s="5"/>
      <c r="BP135" s="5"/>
      <c r="BQ135" s="5"/>
      <c r="BR135" s="5"/>
      <c r="BS135" s="5"/>
      <c r="BT135" s="5"/>
      <c r="BU135" s="5"/>
      <c r="BV135" s="5"/>
      <c r="BW135" s="5"/>
      <c r="BX135" s="5"/>
      <c r="BY135" s="5"/>
      <c r="BZ135" s="5"/>
      <c r="CA135" s="5"/>
      <c r="CB135" s="5"/>
      <c r="CC135" s="5"/>
      <c r="CD135" s="5"/>
      <c r="CE135" s="5"/>
      <c r="CF135" s="5"/>
      <c r="CG135" s="5"/>
      <c r="CH135" s="5"/>
      <c r="CI135" s="5"/>
      <c r="CJ135" s="5"/>
      <c r="CK135" s="5"/>
      <c r="CL135" s="5"/>
      <c r="CM135" s="5"/>
      <c r="CN135" s="5"/>
      <c r="CO135" s="5"/>
      <c r="CP135" s="5"/>
      <c r="CQ135" s="5"/>
      <c r="CR135" s="5"/>
      <c r="CS135" s="5"/>
      <c r="CT135" s="5"/>
      <c r="CU135" s="5"/>
      <c r="CV135" s="5"/>
    </row>
    <row r="136" spans="12:100" hidden="1">
      <c r="L136" s="5"/>
      <c r="M136" s="5"/>
      <c r="N136" s="5"/>
      <c r="O136" s="5"/>
      <c r="P136" s="5"/>
      <c r="Q136" s="5"/>
      <c r="R136" s="5"/>
      <c r="S136" s="5"/>
      <c r="T136" s="5"/>
      <c r="U136" s="5"/>
      <c r="V136" s="5"/>
      <c r="W136" s="5"/>
      <c r="X136" s="5"/>
      <c r="Y136" s="5"/>
      <c r="Z136" s="5"/>
      <c r="AA136" s="5"/>
      <c r="AB136" s="5"/>
      <c r="AC136" s="5"/>
      <c r="AD136" s="5"/>
      <c r="AE136" s="5"/>
      <c r="AF136" s="5"/>
      <c r="AG136" s="5"/>
      <c r="AH136" s="5"/>
      <c r="AI136" s="5"/>
      <c r="AJ136" s="5"/>
      <c r="AK136" s="5"/>
      <c r="AL136" s="5"/>
      <c r="AM136" s="5"/>
      <c r="AN136" s="5"/>
      <c r="AO136" s="5"/>
      <c r="AP136" s="5"/>
      <c r="AQ136" s="5"/>
      <c r="AR136" s="5"/>
      <c r="AS136" s="5"/>
      <c r="AT136" s="5"/>
      <c r="AU136" s="5"/>
      <c r="AV136" s="5"/>
      <c r="AW136" s="5"/>
      <c r="AX136" s="5"/>
      <c r="AY136" s="5"/>
      <c r="AZ136" s="5"/>
      <c r="BA136" s="5"/>
      <c r="BB136" s="5"/>
      <c r="BC136" s="5"/>
      <c r="BD136" s="5"/>
      <c r="BE136" s="5"/>
      <c r="BF136" s="5"/>
      <c r="BG136" s="5"/>
      <c r="BH136" s="5"/>
      <c r="BI136" s="5"/>
      <c r="BJ136" s="5"/>
      <c r="BK136" s="5"/>
      <c r="BL136" s="5"/>
      <c r="BM136" s="5"/>
      <c r="BN136" s="5"/>
      <c r="BO136" s="5"/>
      <c r="BP136" s="5"/>
      <c r="BQ136" s="5"/>
      <c r="BR136" s="5"/>
      <c r="BS136" s="5"/>
      <c r="BT136" s="5"/>
      <c r="BU136" s="5"/>
      <c r="BV136" s="5"/>
      <c r="BW136" s="5"/>
      <c r="BX136" s="5"/>
      <c r="BY136" s="5"/>
      <c r="BZ136" s="5"/>
      <c r="CA136" s="5"/>
      <c r="CB136" s="5"/>
      <c r="CC136" s="5"/>
      <c r="CD136" s="5"/>
      <c r="CE136" s="5"/>
      <c r="CF136" s="5"/>
      <c r="CG136" s="5"/>
      <c r="CH136" s="5"/>
      <c r="CI136" s="5"/>
      <c r="CJ136" s="5"/>
      <c r="CK136" s="5"/>
      <c r="CL136" s="5"/>
      <c r="CM136" s="5"/>
      <c r="CN136" s="5"/>
      <c r="CO136" s="5"/>
      <c r="CP136" s="5"/>
      <c r="CQ136" s="5"/>
      <c r="CR136" s="5"/>
      <c r="CS136" s="5"/>
      <c r="CT136" s="5"/>
      <c r="CU136" s="5"/>
      <c r="CV136" s="5"/>
    </row>
    <row r="137" spans="12:100" hidden="1">
      <c r="L137" s="5"/>
      <c r="M137" s="5"/>
      <c r="N137" s="5"/>
      <c r="O137" s="5"/>
      <c r="P137" s="5"/>
      <c r="Q137" s="5"/>
      <c r="R137" s="5"/>
      <c r="S137" s="5"/>
      <c r="T137" s="5"/>
      <c r="U137" s="5"/>
      <c r="V137" s="5"/>
      <c r="W137" s="5"/>
      <c r="X137" s="5"/>
      <c r="Y137" s="5"/>
      <c r="Z137" s="5"/>
      <c r="AA137" s="5"/>
      <c r="AB137" s="5"/>
      <c r="AC137" s="5"/>
      <c r="AD137" s="5"/>
      <c r="AE137" s="5"/>
      <c r="AF137" s="5"/>
      <c r="AG137" s="5"/>
      <c r="AH137" s="5"/>
      <c r="AI137" s="5"/>
      <c r="AJ137" s="5"/>
      <c r="AK137" s="5"/>
      <c r="AL137" s="5"/>
      <c r="AM137" s="5"/>
      <c r="AN137" s="5"/>
      <c r="AO137" s="5"/>
      <c r="AP137" s="5"/>
      <c r="AQ137" s="5"/>
      <c r="AR137" s="5"/>
      <c r="AS137" s="5"/>
      <c r="AT137" s="5"/>
      <c r="AU137" s="5"/>
      <c r="AV137" s="5"/>
      <c r="AW137" s="5"/>
      <c r="AX137" s="5"/>
      <c r="AY137" s="5"/>
      <c r="AZ137" s="5"/>
      <c r="BA137" s="5"/>
      <c r="BB137" s="5"/>
      <c r="BC137" s="5"/>
      <c r="BD137" s="5"/>
      <c r="BE137" s="5"/>
      <c r="BF137" s="5"/>
      <c r="BG137" s="5"/>
      <c r="BH137" s="5"/>
      <c r="BI137" s="5"/>
      <c r="BJ137" s="5"/>
      <c r="BK137" s="5"/>
      <c r="BL137" s="5"/>
      <c r="BM137" s="5"/>
      <c r="BN137" s="5"/>
      <c r="BO137" s="5"/>
      <c r="BP137" s="5"/>
      <c r="BQ137" s="5"/>
      <c r="BR137" s="5"/>
      <c r="BS137" s="5"/>
      <c r="BT137" s="5"/>
      <c r="BU137" s="5"/>
      <c r="BV137" s="5"/>
      <c r="BW137" s="5"/>
      <c r="BX137" s="5"/>
      <c r="BY137" s="5"/>
      <c r="BZ137" s="5"/>
      <c r="CA137" s="5"/>
      <c r="CB137" s="5"/>
      <c r="CC137" s="5"/>
      <c r="CD137" s="5"/>
      <c r="CE137" s="5"/>
      <c r="CF137" s="5"/>
      <c r="CG137" s="5"/>
      <c r="CH137" s="5"/>
      <c r="CI137" s="5"/>
      <c r="CJ137" s="5"/>
      <c r="CK137" s="5"/>
      <c r="CL137" s="5"/>
      <c r="CM137" s="5"/>
      <c r="CN137" s="5"/>
      <c r="CO137" s="5"/>
      <c r="CP137" s="5"/>
      <c r="CQ137" s="5"/>
      <c r="CR137" s="5"/>
      <c r="CS137" s="5"/>
      <c r="CT137" s="5"/>
      <c r="CU137" s="5"/>
      <c r="CV137" s="5"/>
    </row>
    <row r="138" spans="12:100" hidden="1">
      <c r="L138" s="5"/>
      <c r="M138" s="5"/>
      <c r="N138" s="5"/>
      <c r="O138" s="5"/>
      <c r="P138" s="5"/>
      <c r="Q138" s="5"/>
      <c r="R138" s="5"/>
      <c r="S138" s="5"/>
      <c r="T138" s="5"/>
      <c r="U138" s="5"/>
      <c r="V138" s="5"/>
      <c r="W138" s="5"/>
      <c r="X138" s="5"/>
      <c r="Y138" s="5"/>
      <c r="Z138" s="5"/>
      <c r="AA138" s="5"/>
      <c r="AB138" s="5"/>
      <c r="AC138" s="5"/>
      <c r="AD138" s="5"/>
      <c r="AE138" s="5"/>
      <c r="AF138" s="5"/>
      <c r="AG138" s="5"/>
      <c r="AH138" s="5"/>
      <c r="AI138" s="5"/>
      <c r="AJ138" s="5"/>
      <c r="AK138" s="5"/>
      <c r="AL138" s="5"/>
      <c r="AM138" s="5"/>
      <c r="AN138" s="5"/>
      <c r="AO138" s="5"/>
      <c r="AP138" s="5"/>
      <c r="AQ138" s="5"/>
      <c r="AR138" s="5"/>
      <c r="AS138" s="5"/>
      <c r="AT138" s="5"/>
      <c r="AU138" s="5"/>
      <c r="AV138" s="5"/>
      <c r="AW138" s="5"/>
      <c r="AX138" s="5"/>
      <c r="AY138" s="5"/>
      <c r="AZ138" s="5"/>
      <c r="BA138" s="5"/>
      <c r="BB138" s="5"/>
      <c r="BC138" s="5"/>
      <c r="BD138" s="5"/>
      <c r="BE138" s="5"/>
      <c r="BF138" s="5"/>
      <c r="BG138" s="5"/>
      <c r="BH138" s="5"/>
      <c r="BI138" s="5"/>
      <c r="BJ138" s="5"/>
      <c r="BK138" s="5"/>
      <c r="BL138" s="5"/>
      <c r="BM138" s="5"/>
      <c r="BN138" s="5"/>
      <c r="BO138" s="5"/>
      <c r="BP138" s="5"/>
      <c r="BQ138" s="5"/>
      <c r="BR138" s="5"/>
      <c r="BS138" s="5"/>
      <c r="BT138" s="5"/>
      <c r="BU138" s="5"/>
      <c r="BV138" s="5"/>
      <c r="BW138" s="5"/>
      <c r="BX138" s="5"/>
      <c r="BY138" s="5"/>
      <c r="BZ138" s="5"/>
      <c r="CA138" s="5"/>
      <c r="CB138" s="5"/>
      <c r="CC138" s="5"/>
      <c r="CD138" s="5"/>
      <c r="CE138" s="5"/>
      <c r="CF138" s="5"/>
      <c r="CG138" s="5"/>
      <c r="CH138" s="5"/>
      <c r="CI138" s="5"/>
      <c r="CJ138" s="5"/>
      <c r="CK138" s="5"/>
      <c r="CL138" s="5"/>
      <c r="CM138" s="5"/>
      <c r="CN138" s="5"/>
      <c r="CO138" s="5"/>
      <c r="CP138" s="5"/>
      <c r="CQ138" s="5"/>
      <c r="CR138" s="5"/>
      <c r="CS138" s="5"/>
      <c r="CT138" s="5"/>
      <c r="CU138" s="5"/>
      <c r="CV138" s="5"/>
    </row>
    <row r="139" spans="12:100" hidden="1">
      <c r="L139" s="5"/>
      <c r="M139" s="5"/>
      <c r="N139" s="5"/>
      <c r="O139" s="5"/>
      <c r="P139" s="5"/>
      <c r="Q139" s="5"/>
      <c r="R139" s="5"/>
      <c r="S139" s="5"/>
      <c r="T139" s="5"/>
      <c r="U139" s="5"/>
      <c r="V139" s="5"/>
      <c r="W139" s="5"/>
      <c r="X139" s="5"/>
      <c r="Y139" s="5"/>
      <c r="Z139" s="5"/>
      <c r="AA139" s="5"/>
      <c r="AB139" s="5"/>
      <c r="AC139" s="5"/>
      <c r="AD139" s="5"/>
      <c r="AE139" s="5"/>
      <c r="AF139" s="5"/>
      <c r="AG139" s="5"/>
      <c r="AH139" s="5"/>
      <c r="AI139" s="5"/>
      <c r="AJ139" s="5"/>
      <c r="AK139" s="5"/>
      <c r="AL139" s="5"/>
      <c r="AM139" s="5"/>
      <c r="AN139" s="5"/>
      <c r="AO139" s="5"/>
      <c r="AP139" s="5"/>
      <c r="AQ139" s="5"/>
      <c r="AR139" s="5"/>
      <c r="AS139" s="5"/>
      <c r="AT139" s="5"/>
      <c r="AU139" s="5"/>
      <c r="AV139" s="5"/>
      <c r="AW139" s="5"/>
      <c r="AX139" s="5"/>
      <c r="AY139" s="5"/>
      <c r="AZ139" s="5"/>
      <c r="BA139" s="5"/>
      <c r="BB139" s="5"/>
      <c r="BC139" s="5"/>
      <c r="BD139" s="5"/>
      <c r="BE139" s="5"/>
      <c r="BF139" s="5"/>
      <c r="BG139" s="5"/>
      <c r="BH139" s="5"/>
      <c r="BI139" s="5"/>
      <c r="BJ139" s="5"/>
      <c r="BK139" s="5"/>
      <c r="BL139" s="5"/>
      <c r="BM139" s="5"/>
      <c r="BN139" s="5"/>
      <c r="BO139" s="5"/>
      <c r="BP139" s="5"/>
      <c r="BQ139" s="5"/>
      <c r="BR139" s="5"/>
      <c r="BS139" s="5"/>
      <c r="BT139" s="5"/>
      <c r="BU139" s="5"/>
      <c r="BV139" s="5"/>
      <c r="BW139" s="5"/>
      <c r="BX139" s="5"/>
      <c r="BY139" s="5"/>
      <c r="BZ139" s="5"/>
      <c r="CA139" s="5"/>
      <c r="CB139" s="5"/>
      <c r="CC139" s="5"/>
      <c r="CD139" s="5"/>
      <c r="CE139" s="5"/>
      <c r="CF139" s="5"/>
      <c r="CG139" s="5"/>
      <c r="CH139" s="5"/>
      <c r="CI139" s="5"/>
      <c r="CJ139" s="5"/>
      <c r="CK139" s="5"/>
      <c r="CL139" s="5"/>
      <c r="CM139" s="5"/>
      <c r="CN139" s="5"/>
      <c r="CO139" s="5"/>
      <c r="CP139" s="5"/>
      <c r="CQ139" s="5"/>
      <c r="CR139" s="5"/>
      <c r="CS139" s="5"/>
      <c r="CT139" s="5"/>
      <c r="CU139" s="5"/>
      <c r="CV139" s="5"/>
    </row>
    <row r="140" spans="12:100" hidden="1">
      <c r="L140" s="5"/>
      <c r="M140" s="5"/>
      <c r="N140" s="5"/>
      <c r="O140" s="5"/>
      <c r="P140" s="5"/>
      <c r="Q140" s="5"/>
      <c r="R140" s="5"/>
      <c r="S140" s="5"/>
      <c r="T140" s="5"/>
      <c r="U140" s="5"/>
      <c r="V140" s="5"/>
      <c r="W140" s="5"/>
      <c r="X140" s="5"/>
      <c r="Y140" s="5"/>
      <c r="Z140" s="5"/>
      <c r="AA140" s="5"/>
      <c r="AB140" s="5"/>
      <c r="AC140" s="5"/>
      <c r="AD140" s="5"/>
      <c r="AE140" s="5"/>
      <c r="AF140" s="5"/>
      <c r="AG140" s="5"/>
      <c r="AH140" s="5"/>
      <c r="AI140" s="5"/>
      <c r="AJ140" s="5"/>
      <c r="AK140" s="5"/>
      <c r="AL140" s="5"/>
      <c r="AM140" s="5"/>
      <c r="AN140" s="5"/>
      <c r="AO140" s="5"/>
      <c r="AP140" s="5"/>
      <c r="AQ140" s="5"/>
      <c r="AR140" s="5"/>
      <c r="AS140" s="5"/>
      <c r="AT140" s="5"/>
      <c r="AU140" s="5"/>
      <c r="AV140" s="5"/>
      <c r="AW140" s="5"/>
      <c r="AX140" s="5"/>
      <c r="AY140" s="5"/>
      <c r="AZ140" s="5"/>
      <c r="BA140" s="5"/>
      <c r="BB140" s="5"/>
      <c r="BC140" s="5"/>
      <c r="BD140" s="5"/>
      <c r="BE140" s="5"/>
      <c r="BF140" s="5"/>
      <c r="BG140" s="5"/>
      <c r="BH140" s="5"/>
      <c r="BI140" s="5"/>
      <c r="BJ140" s="5"/>
      <c r="BK140" s="5"/>
      <c r="BL140" s="5"/>
      <c r="BM140" s="5"/>
      <c r="BN140" s="5"/>
      <c r="BO140" s="5"/>
      <c r="BP140" s="5"/>
      <c r="BQ140" s="5"/>
      <c r="BR140" s="5"/>
      <c r="BS140" s="5"/>
      <c r="BT140" s="5"/>
      <c r="BU140" s="5"/>
      <c r="BV140" s="5"/>
      <c r="BW140" s="5"/>
      <c r="BX140" s="5"/>
      <c r="BY140" s="5"/>
      <c r="BZ140" s="5"/>
      <c r="CA140" s="5"/>
      <c r="CB140" s="5"/>
      <c r="CC140" s="5"/>
      <c r="CD140" s="5"/>
      <c r="CE140" s="5"/>
      <c r="CF140" s="5"/>
      <c r="CG140" s="5"/>
      <c r="CH140" s="5"/>
      <c r="CI140" s="5"/>
      <c r="CJ140" s="5"/>
      <c r="CK140" s="5"/>
      <c r="CL140" s="5"/>
      <c r="CM140" s="5"/>
      <c r="CN140" s="5"/>
      <c r="CO140" s="5"/>
      <c r="CP140" s="5"/>
      <c r="CQ140" s="5"/>
      <c r="CR140" s="5"/>
      <c r="CS140" s="5"/>
      <c r="CT140" s="5"/>
      <c r="CU140" s="5"/>
      <c r="CV140" s="5"/>
    </row>
    <row r="141" spans="12:100" hidden="1">
      <c r="L141" s="5"/>
      <c r="M141" s="5"/>
      <c r="N141" s="5"/>
      <c r="O141" s="5"/>
      <c r="P141" s="5"/>
      <c r="Q141" s="5"/>
      <c r="R141" s="5"/>
      <c r="S141" s="5"/>
      <c r="T141" s="5"/>
      <c r="U141" s="5"/>
      <c r="V141" s="5"/>
      <c r="W141" s="5"/>
      <c r="X141" s="5"/>
      <c r="Y141" s="5"/>
      <c r="Z141" s="5"/>
      <c r="AA141" s="5"/>
      <c r="AB141" s="5"/>
      <c r="AC141" s="5"/>
      <c r="AD141" s="5"/>
      <c r="AE141" s="5"/>
      <c r="AF141" s="5"/>
      <c r="AG141" s="5"/>
      <c r="AH141" s="5"/>
      <c r="AI141" s="5"/>
      <c r="AJ141" s="5"/>
      <c r="AK141" s="5"/>
      <c r="AL141" s="5"/>
      <c r="AM141" s="5"/>
      <c r="AN141" s="5"/>
      <c r="AO141" s="5"/>
      <c r="AP141" s="5"/>
      <c r="AQ141" s="5"/>
      <c r="AR141" s="5"/>
      <c r="AS141" s="5"/>
      <c r="AT141" s="5"/>
      <c r="AU141" s="5"/>
      <c r="AV141" s="5"/>
      <c r="AW141" s="5"/>
      <c r="AX141" s="5"/>
      <c r="AY141" s="5"/>
      <c r="AZ141" s="5"/>
      <c r="BA141" s="5"/>
      <c r="BB141" s="5"/>
      <c r="BC141" s="5"/>
      <c r="BD141" s="5"/>
      <c r="BE141" s="5"/>
      <c r="BF141" s="5"/>
      <c r="BG141" s="5"/>
      <c r="BH141" s="5"/>
      <c r="BI141" s="5"/>
      <c r="BJ141" s="5"/>
      <c r="BK141" s="5"/>
      <c r="BL141" s="5"/>
      <c r="BM141" s="5"/>
      <c r="BN141" s="5"/>
      <c r="BO141" s="5"/>
      <c r="BP141" s="5"/>
      <c r="BQ141" s="5"/>
      <c r="BR141" s="5"/>
      <c r="BS141" s="5"/>
      <c r="BT141" s="5"/>
      <c r="BU141" s="5"/>
      <c r="BV141" s="5"/>
      <c r="BW141" s="5"/>
      <c r="BX141" s="5"/>
      <c r="BY141" s="5"/>
      <c r="BZ141" s="5"/>
      <c r="CA141" s="5"/>
      <c r="CB141" s="5"/>
      <c r="CC141" s="5"/>
      <c r="CD141" s="5"/>
      <c r="CE141" s="5"/>
      <c r="CF141" s="5"/>
      <c r="CG141" s="5"/>
      <c r="CH141" s="5"/>
      <c r="CI141" s="5"/>
      <c r="CJ141" s="5"/>
      <c r="CK141" s="5"/>
      <c r="CL141" s="5"/>
      <c r="CM141" s="5"/>
      <c r="CN141" s="5"/>
      <c r="CO141" s="5"/>
      <c r="CP141" s="5"/>
      <c r="CQ141" s="5"/>
      <c r="CR141" s="5"/>
      <c r="CS141" s="5"/>
      <c r="CT141" s="5"/>
      <c r="CU141" s="5"/>
      <c r="CV141" s="5"/>
    </row>
    <row r="142" spans="12:100" hidden="1">
      <c r="L142" s="5"/>
      <c r="M142" s="5"/>
      <c r="N142" s="5"/>
      <c r="O142" s="5"/>
      <c r="P142" s="5"/>
      <c r="Q142" s="5"/>
      <c r="R142" s="5"/>
      <c r="S142" s="5"/>
      <c r="T142" s="5"/>
      <c r="U142" s="5"/>
      <c r="V142" s="5"/>
      <c r="W142" s="5"/>
      <c r="X142" s="5"/>
      <c r="Y142" s="5"/>
      <c r="Z142" s="5"/>
      <c r="AA142" s="5"/>
      <c r="AB142" s="5"/>
      <c r="AC142" s="5"/>
      <c r="AD142" s="5"/>
      <c r="AE142" s="5"/>
      <c r="AF142" s="5"/>
      <c r="AG142" s="5"/>
      <c r="AH142" s="5"/>
      <c r="AI142" s="5"/>
      <c r="AJ142" s="5"/>
      <c r="AK142" s="5"/>
      <c r="AL142" s="5"/>
      <c r="AM142" s="5"/>
      <c r="AN142" s="5"/>
      <c r="AO142" s="5"/>
      <c r="AP142" s="5"/>
      <c r="AQ142" s="5"/>
      <c r="AR142" s="5"/>
      <c r="AS142" s="5"/>
      <c r="AT142" s="5"/>
      <c r="AU142" s="5"/>
      <c r="AV142" s="5"/>
      <c r="AW142" s="5"/>
      <c r="AX142" s="5"/>
      <c r="AY142" s="5"/>
      <c r="AZ142" s="5"/>
      <c r="BA142" s="5"/>
      <c r="BB142" s="5"/>
      <c r="BC142" s="5"/>
      <c r="BD142" s="5"/>
      <c r="BE142" s="5"/>
      <c r="BF142" s="5"/>
      <c r="BG142" s="5"/>
      <c r="BH142" s="5"/>
      <c r="BI142" s="5"/>
      <c r="BJ142" s="5"/>
      <c r="BK142" s="5"/>
      <c r="BL142" s="5"/>
      <c r="BM142" s="5"/>
      <c r="BN142" s="5"/>
      <c r="BO142" s="5"/>
      <c r="BP142" s="5"/>
      <c r="BQ142" s="5"/>
      <c r="BR142" s="5"/>
      <c r="BS142" s="5"/>
      <c r="BT142" s="5"/>
      <c r="BU142" s="5"/>
      <c r="BV142" s="5"/>
      <c r="BW142" s="5"/>
      <c r="BX142" s="5"/>
      <c r="BY142" s="5"/>
      <c r="BZ142" s="5"/>
      <c r="CA142" s="5"/>
      <c r="CB142" s="5"/>
      <c r="CC142" s="5"/>
      <c r="CD142" s="5"/>
      <c r="CE142" s="5"/>
      <c r="CF142" s="5"/>
      <c r="CG142" s="5"/>
      <c r="CH142" s="5"/>
      <c r="CI142" s="5"/>
      <c r="CJ142" s="5"/>
      <c r="CK142" s="5"/>
      <c r="CL142" s="5"/>
      <c r="CM142" s="5"/>
      <c r="CN142" s="5"/>
      <c r="CO142" s="5"/>
      <c r="CP142" s="5"/>
      <c r="CQ142" s="5"/>
      <c r="CR142" s="5"/>
      <c r="CS142" s="5"/>
      <c r="CT142" s="5"/>
      <c r="CU142" s="5"/>
      <c r="CV142" s="5"/>
    </row>
    <row r="143" spans="12:100" hidden="1">
      <c r="L143" s="5"/>
      <c r="M143" s="5"/>
      <c r="N143" s="5"/>
      <c r="O143" s="5"/>
      <c r="P143" s="5"/>
      <c r="Q143" s="5"/>
      <c r="R143" s="5"/>
      <c r="S143" s="5"/>
      <c r="T143" s="5"/>
      <c r="U143" s="5"/>
      <c r="V143" s="5"/>
      <c r="W143" s="5"/>
      <c r="X143" s="5"/>
      <c r="Y143" s="5"/>
      <c r="Z143" s="5"/>
      <c r="AA143" s="5"/>
      <c r="AB143" s="5"/>
      <c r="AC143" s="5"/>
      <c r="AD143" s="5"/>
      <c r="AE143" s="5"/>
      <c r="AF143" s="5"/>
      <c r="AG143" s="5"/>
      <c r="AH143" s="5"/>
      <c r="AI143" s="5"/>
      <c r="AJ143" s="5"/>
      <c r="AK143" s="5"/>
      <c r="AL143" s="5"/>
      <c r="AM143" s="5"/>
      <c r="AN143" s="5"/>
      <c r="AO143" s="5"/>
      <c r="AP143" s="5"/>
      <c r="AQ143" s="5"/>
      <c r="AR143" s="5"/>
      <c r="AS143" s="5"/>
      <c r="AT143" s="5"/>
      <c r="AU143" s="5"/>
      <c r="AV143" s="5"/>
      <c r="AW143" s="5"/>
      <c r="AX143" s="5"/>
      <c r="AY143" s="5"/>
      <c r="AZ143" s="5"/>
      <c r="BA143" s="5"/>
      <c r="BB143" s="5"/>
      <c r="BC143" s="5"/>
      <c r="BD143" s="5"/>
      <c r="BE143" s="5"/>
      <c r="BF143" s="5"/>
      <c r="BG143" s="5"/>
      <c r="BH143" s="5"/>
      <c r="BI143" s="5"/>
      <c r="BJ143" s="5"/>
      <c r="BK143" s="5"/>
      <c r="BL143" s="5"/>
      <c r="BM143" s="5"/>
      <c r="BN143" s="5"/>
      <c r="BO143" s="5"/>
      <c r="BP143" s="5"/>
      <c r="BQ143" s="5"/>
      <c r="BR143" s="5"/>
      <c r="BS143" s="5"/>
      <c r="BT143" s="5"/>
      <c r="BU143" s="5"/>
      <c r="BV143" s="5"/>
      <c r="BW143" s="5"/>
      <c r="BX143" s="5"/>
      <c r="BY143" s="5"/>
      <c r="BZ143" s="5"/>
      <c r="CA143" s="5"/>
      <c r="CB143" s="5"/>
      <c r="CC143" s="5"/>
      <c r="CD143" s="5"/>
      <c r="CE143" s="5"/>
      <c r="CF143" s="5"/>
      <c r="CG143" s="5"/>
      <c r="CH143" s="5"/>
      <c r="CI143" s="5"/>
      <c r="CJ143" s="5"/>
      <c r="CK143" s="5"/>
      <c r="CL143" s="5"/>
      <c r="CM143" s="5"/>
      <c r="CN143" s="5"/>
      <c r="CO143" s="5"/>
      <c r="CP143" s="5"/>
      <c r="CQ143" s="5"/>
      <c r="CR143" s="5"/>
      <c r="CS143" s="5"/>
      <c r="CT143" s="5"/>
      <c r="CU143" s="5"/>
      <c r="CV143" s="5"/>
    </row>
    <row r="144" spans="12:100" hidden="1">
      <c r="L144" s="5"/>
      <c r="M144" s="5"/>
      <c r="N144" s="5"/>
      <c r="O144" s="5"/>
      <c r="P144" s="5"/>
      <c r="Q144" s="5"/>
      <c r="R144" s="5"/>
      <c r="S144" s="5"/>
      <c r="T144" s="5"/>
      <c r="U144" s="5"/>
      <c r="V144" s="5"/>
      <c r="W144" s="5"/>
      <c r="X144" s="5"/>
      <c r="Y144" s="5"/>
      <c r="Z144" s="5"/>
      <c r="AA144" s="5"/>
      <c r="AB144" s="5"/>
      <c r="AC144" s="5"/>
      <c r="AD144" s="5"/>
      <c r="AE144" s="5"/>
      <c r="AF144" s="5"/>
      <c r="AG144" s="5"/>
      <c r="AH144" s="5"/>
      <c r="AI144" s="5"/>
      <c r="AJ144" s="5"/>
      <c r="AK144" s="5"/>
      <c r="AL144" s="5"/>
      <c r="AM144" s="5"/>
      <c r="AN144" s="5"/>
      <c r="AO144" s="5"/>
      <c r="AP144" s="5"/>
      <c r="AQ144" s="5"/>
      <c r="AR144" s="5"/>
      <c r="AS144" s="5"/>
      <c r="AT144" s="5"/>
      <c r="AU144" s="5"/>
      <c r="AV144" s="5"/>
      <c r="AW144" s="5"/>
      <c r="AX144" s="5"/>
      <c r="AY144" s="5"/>
      <c r="AZ144" s="5"/>
      <c r="BA144" s="5"/>
      <c r="BB144" s="5"/>
      <c r="BC144" s="5"/>
      <c r="BD144" s="5"/>
      <c r="BE144" s="5"/>
      <c r="BF144" s="5"/>
      <c r="BG144" s="5"/>
      <c r="BH144" s="5"/>
      <c r="BI144" s="5"/>
      <c r="BJ144" s="5"/>
      <c r="BK144" s="5"/>
      <c r="BL144" s="5"/>
      <c r="BM144" s="5"/>
      <c r="BN144" s="5"/>
      <c r="BO144" s="5"/>
      <c r="BP144" s="5"/>
      <c r="BQ144" s="5"/>
      <c r="BR144" s="5"/>
      <c r="BS144" s="5"/>
      <c r="BT144" s="5"/>
      <c r="BU144" s="5"/>
      <c r="BV144" s="5"/>
      <c r="BW144" s="5"/>
      <c r="BX144" s="5"/>
      <c r="BY144" s="5"/>
      <c r="BZ144" s="5"/>
      <c r="CA144" s="5"/>
      <c r="CB144" s="5"/>
      <c r="CC144" s="5"/>
      <c r="CD144" s="5"/>
      <c r="CE144" s="5"/>
      <c r="CF144" s="5"/>
      <c r="CG144" s="5"/>
      <c r="CH144" s="5"/>
      <c r="CI144" s="5"/>
      <c r="CJ144" s="5"/>
      <c r="CK144" s="5"/>
      <c r="CL144" s="5"/>
      <c r="CM144" s="5"/>
      <c r="CN144" s="5"/>
      <c r="CO144" s="5"/>
      <c r="CP144" s="5"/>
      <c r="CQ144" s="5"/>
      <c r="CR144" s="5"/>
      <c r="CS144" s="5"/>
      <c r="CT144" s="5"/>
      <c r="CU144" s="5"/>
      <c r="CV144" s="5"/>
    </row>
    <row r="145" spans="12:100" hidden="1">
      <c r="L145" s="5"/>
      <c r="M145" s="5"/>
      <c r="N145" s="5"/>
      <c r="O145" s="5"/>
      <c r="P145" s="5"/>
      <c r="Q145" s="5"/>
      <c r="R145" s="5"/>
      <c r="S145" s="5"/>
      <c r="T145" s="5"/>
      <c r="U145" s="5"/>
      <c r="V145" s="5"/>
      <c r="W145" s="5"/>
      <c r="X145" s="5"/>
      <c r="Y145" s="5"/>
      <c r="Z145" s="5"/>
      <c r="AA145" s="5"/>
      <c r="AB145" s="5"/>
      <c r="AC145" s="5"/>
      <c r="AD145" s="5"/>
      <c r="AE145" s="5"/>
      <c r="AF145" s="5"/>
      <c r="AG145" s="5"/>
      <c r="AH145" s="5"/>
      <c r="AI145" s="5"/>
      <c r="AJ145" s="5"/>
      <c r="AK145" s="5"/>
      <c r="AL145" s="5"/>
      <c r="AM145" s="5"/>
      <c r="AN145" s="5"/>
      <c r="AO145" s="5"/>
      <c r="AP145" s="5"/>
      <c r="AQ145" s="5"/>
      <c r="AR145" s="5"/>
      <c r="AS145" s="5"/>
      <c r="AT145" s="5"/>
      <c r="AU145" s="5"/>
      <c r="AV145" s="5"/>
      <c r="AW145" s="5"/>
      <c r="AX145" s="5"/>
      <c r="AY145" s="5"/>
      <c r="AZ145" s="5"/>
      <c r="BA145" s="5"/>
      <c r="BB145" s="5"/>
      <c r="BC145" s="5"/>
      <c r="BD145" s="5"/>
      <c r="BE145" s="5"/>
      <c r="BF145" s="5"/>
      <c r="BG145" s="5"/>
      <c r="BH145" s="5"/>
      <c r="BI145" s="5"/>
      <c r="BJ145" s="5"/>
      <c r="BK145" s="5"/>
      <c r="BL145" s="5"/>
      <c r="BM145" s="5"/>
      <c r="BN145" s="5"/>
      <c r="BO145" s="5"/>
      <c r="BP145" s="5"/>
      <c r="BQ145" s="5"/>
      <c r="BR145" s="5"/>
      <c r="BS145" s="5"/>
      <c r="BT145" s="5"/>
      <c r="BU145" s="5"/>
      <c r="BV145" s="5"/>
      <c r="BW145" s="5"/>
      <c r="BX145" s="5"/>
      <c r="BY145" s="5"/>
      <c r="BZ145" s="5"/>
      <c r="CA145" s="5"/>
      <c r="CB145" s="5"/>
      <c r="CC145" s="5"/>
      <c r="CD145" s="5"/>
      <c r="CE145" s="5"/>
      <c r="CF145" s="5"/>
      <c r="CG145" s="5"/>
      <c r="CH145" s="5"/>
      <c r="CI145" s="5"/>
      <c r="CJ145" s="5"/>
      <c r="CK145" s="5"/>
      <c r="CL145" s="5"/>
      <c r="CM145" s="5"/>
      <c r="CN145" s="5"/>
      <c r="CO145" s="5"/>
      <c r="CP145" s="5"/>
      <c r="CQ145" s="5"/>
      <c r="CR145" s="5"/>
      <c r="CS145" s="5"/>
      <c r="CT145" s="5"/>
      <c r="CU145" s="5"/>
      <c r="CV145" s="5"/>
    </row>
    <row r="146" spans="12:100" hidden="1">
      <c r="L146" s="5"/>
      <c r="M146" s="5"/>
      <c r="N146" s="5"/>
      <c r="O146" s="5"/>
      <c r="P146" s="5"/>
      <c r="Q146" s="5"/>
      <c r="R146" s="5"/>
      <c r="S146" s="5"/>
      <c r="T146" s="5"/>
      <c r="U146" s="5"/>
      <c r="V146" s="5"/>
      <c r="W146" s="5"/>
      <c r="X146" s="5"/>
      <c r="Y146" s="5"/>
      <c r="Z146" s="5"/>
      <c r="AA146" s="5"/>
      <c r="AB146" s="5"/>
      <c r="AC146" s="5"/>
      <c r="AD146" s="5"/>
      <c r="AE146" s="5"/>
      <c r="AF146" s="5"/>
      <c r="AG146" s="5"/>
      <c r="AH146" s="5"/>
      <c r="AI146" s="5"/>
      <c r="AJ146" s="5"/>
      <c r="AK146" s="5"/>
      <c r="AL146" s="5"/>
      <c r="AM146" s="5"/>
      <c r="AN146" s="5"/>
      <c r="AO146" s="5"/>
      <c r="AP146" s="5"/>
      <c r="AQ146" s="5"/>
      <c r="AR146" s="5"/>
      <c r="AS146" s="5"/>
      <c r="AT146" s="5"/>
      <c r="AU146" s="5"/>
      <c r="AV146" s="5"/>
      <c r="AW146" s="5"/>
      <c r="AX146" s="5"/>
      <c r="AY146" s="5"/>
      <c r="AZ146" s="5"/>
      <c r="BA146" s="5"/>
      <c r="BB146" s="5"/>
      <c r="BC146" s="5"/>
      <c r="BD146" s="5"/>
      <c r="BE146" s="5"/>
      <c r="BF146" s="5"/>
      <c r="BG146" s="5"/>
      <c r="BH146" s="5"/>
      <c r="BI146" s="5"/>
      <c r="BJ146" s="5"/>
      <c r="BK146" s="5"/>
      <c r="BL146" s="5"/>
      <c r="BM146" s="5"/>
      <c r="BN146" s="5"/>
      <c r="BO146" s="5"/>
      <c r="BP146" s="5"/>
      <c r="BQ146" s="5"/>
      <c r="BR146" s="5"/>
      <c r="BS146" s="5"/>
      <c r="BT146" s="5"/>
      <c r="BU146" s="5"/>
      <c r="BV146" s="5"/>
      <c r="BW146" s="5"/>
      <c r="BX146" s="5"/>
      <c r="BY146" s="5"/>
      <c r="BZ146" s="5"/>
      <c r="CA146" s="5"/>
      <c r="CB146" s="5"/>
      <c r="CC146" s="5"/>
      <c r="CD146" s="5"/>
      <c r="CE146" s="5"/>
      <c r="CF146" s="5"/>
      <c r="CG146" s="5"/>
      <c r="CH146" s="5"/>
      <c r="CI146" s="5"/>
      <c r="CJ146" s="5"/>
      <c r="CK146" s="5"/>
      <c r="CL146" s="5"/>
      <c r="CM146" s="5"/>
      <c r="CN146" s="5"/>
      <c r="CO146" s="5"/>
      <c r="CP146" s="5"/>
      <c r="CQ146" s="5"/>
      <c r="CR146" s="5"/>
      <c r="CS146" s="5"/>
      <c r="CT146" s="5"/>
      <c r="CU146" s="5"/>
      <c r="CV146" s="5"/>
    </row>
    <row r="147" spans="12:100" hidden="1">
      <c r="L147" s="5"/>
      <c r="M147" s="5"/>
      <c r="N147" s="5"/>
      <c r="O147" s="5"/>
      <c r="P147" s="5"/>
      <c r="Q147" s="5"/>
      <c r="R147" s="5"/>
      <c r="S147" s="5"/>
      <c r="T147" s="5"/>
      <c r="U147" s="5"/>
      <c r="V147" s="5"/>
      <c r="W147" s="5"/>
      <c r="X147" s="5"/>
      <c r="Y147" s="5"/>
      <c r="Z147" s="5"/>
      <c r="AA147" s="5"/>
      <c r="AB147" s="5"/>
      <c r="AC147" s="5"/>
      <c r="AD147" s="5"/>
      <c r="AE147" s="5"/>
      <c r="AF147" s="5"/>
      <c r="AG147" s="5"/>
      <c r="AH147" s="5"/>
      <c r="AI147" s="5"/>
      <c r="AJ147" s="5"/>
      <c r="AK147" s="5"/>
      <c r="AL147" s="5"/>
      <c r="AM147" s="5"/>
      <c r="AN147" s="5"/>
      <c r="AO147" s="5"/>
      <c r="AP147" s="5"/>
      <c r="AQ147" s="5"/>
      <c r="AR147" s="5"/>
      <c r="AS147" s="5"/>
      <c r="AT147" s="5"/>
      <c r="AU147" s="5"/>
      <c r="AV147" s="5"/>
      <c r="AW147" s="5"/>
      <c r="AX147" s="5"/>
      <c r="AY147" s="5"/>
      <c r="AZ147" s="5"/>
      <c r="BA147" s="5"/>
      <c r="BB147" s="5"/>
      <c r="BC147" s="5"/>
      <c r="BD147" s="5"/>
      <c r="BE147" s="5"/>
      <c r="BF147" s="5"/>
      <c r="BG147" s="5"/>
      <c r="BH147" s="5"/>
      <c r="BI147" s="5"/>
      <c r="BJ147" s="5"/>
      <c r="BK147" s="5"/>
      <c r="BL147" s="5"/>
      <c r="BM147" s="5"/>
      <c r="BN147" s="5"/>
      <c r="BO147" s="5"/>
      <c r="BP147" s="5"/>
      <c r="BQ147" s="5"/>
      <c r="BR147" s="5"/>
      <c r="BS147" s="5"/>
      <c r="BT147" s="5"/>
      <c r="BU147" s="5"/>
      <c r="BV147" s="5"/>
      <c r="BW147" s="5"/>
      <c r="BX147" s="5"/>
      <c r="BY147" s="5"/>
      <c r="BZ147" s="5"/>
      <c r="CA147" s="5"/>
      <c r="CB147" s="5"/>
      <c r="CC147" s="5"/>
      <c r="CD147" s="5"/>
      <c r="CE147" s="5"/>
      <c r="CF147" s="5"/>
      <c r="CG147" s="5"/>
      <c r="CH147" s="5"/>
      <c r="CI147" s="5"/>
      <c r="CJ147" s="5"/>
      <c r="CK147" s="5"/>
      <c r="CL147" s="5"/>
      <c r="CM147" s="5"/>
      <c r="CN147" s="5"/>
      <c r="CO147" s="5"/>
      <c r="CP147" s="5"/>
      <c r="CQ147" s="5"/>
      <c r="CR147" s="5"/>
      <c r="CS147" s="5"/>
      <c r="CT147" s="5"/>
      <c r="CU147" s="5"/>
      <c r="CV147" s="5"/>
    </row>
    <row r="148" spans="12:100" hidden="1">
      <c r="L148" s="5"/>
      <c r="M148" s="5"/>
      <c r="N148" s="5"/>
      <c r="O148" s="5"/>
      <c r="P148" s="5"/>
      <c r="Q148" s="5"/>
      <c r="R148" s="5"/>
      <c r="S148" s="5"/>
      <c r="T148" s="5"/>
      <c r="U148" s="5"/>
      <c r="V148" s="5"/>
      <c r="W148" s="5"/>
      <c r="X148" s="5"/>
      <c r="Y148" s="5"/>
      <c r="Z148" s="5"/>
      <c r="AA148" s="5"/>
      <c r="AB148" s="5"/>
      <c r="AC148" s="5"/>
      <c r="AD148" s="5"/>
      <c r="AE148" s="5"/>
      <c r="AF148" s="5"/>
      <c r="AG148" s="5"/>
      <c r="AH148" s="5"/>
      <c r="AI148" s="5"/>
      <c r="AJ148" s="5"/>
      <c r="AK148" s="5"/>
      <c r="AL148" s="5"/>
      <c r="AM148" s="5"/>
      <c r="AN148" s="5"/>
      <c r="AO148" s="5"/>
      <c r="AP148" s="5"/>
      <c r="AQ148" s="5"/>
      <c r="AR148" s="5"/>
      <c r="AS148" s="5"/>
      <c r="AT148" s="5"/>
      <c r="AU148" s="5"/>
      <c r="AV148" s="5"/>
      <c r="AW148" s="5"/>
      <c r="AX148" s="5"/>
      <c r="AY148" s="5"/>
      <c r="AZ148" s="5"/>
      <c r="BA148" s="5"/>
      <c r="BB148" s="5"/>
      <c r="BC148" s="5"/>
      <c r="BD148" s="5"/>
      <c r="BE148" s="5"/>
      <c r="BF148" s="5"/>
      <c r="BG148" s="5"/>
      <c r="BH148" s="5"/>
      <c r="BI148" s="5"/>
      <c r="BJ148" s="5"/>
      <c r="BK148" s="5"/>
      <c r="BL148" s="5"/>
      <c r="BM148" s="5"/>
      <c r="BN148" s="5"/>
      <c r="BO148" s="5"/>
      <c r="BP148" s="5"/>
      <c r="BQ148" s="5"/>
      <c r="BR148" s="5"/>
      <c r="BS148" s="5"/>
      <c r="BT148" s="5"/>
      <c r="BU148" s="5"/>
      <c r="BV148" s="5"/>
      <c r="BW148" s="5"/>
      <c r="BX148" s="5"/>
      <c r="BY148" s="5"/>
      <c r="BZ148" s="5"/>
      <c r="CA148" s="5"/>
      <c r="CB148" s="5"/>
      <c r="CC148" s="5"/>
      <c r="CD148" s="5"/>
      <c r="CE148" s="5"/>
      <c r="CF148" s="5"/>
      <c r="CG148" s="5"/>
      <c r="CH148" s="5"/>
      <c r="CI148" s="5"/>
      <c r="CJ148" s="5"/>
      <c r="CK148" s="5"/>
      <c r="CL148" s="5"/>
      <c r="CM148" s="5"/>
      <c r="CN148" s="5"/>
      <c r="CO148" s="5"/>
      <c r="CP148" s="5"/>
      <c r="CQ148" s="5"/>
      <c r="CR148" s="5"/>
      <c r="CS148" s="5"/>
      <c r="CT148" s="5"/>
      <c r="CU148" s="5"/>
      <c r="CV148" s="5"/>
    </row>
    <row r="149" spans="12:100" hidden="1">
      <c r="L149" s="5"/>
      <c r="M149" s="5"/>
      <c r="N149" s="5"/>
      <c r="O149" s="5"/>
      <c r="P149" s="5"/>
      <c r="Q149" s="5"/>
      <c r="R149" s="5"/>
      <c r="S149" s="5"/>
      <c r="T149" s="5"/>
      <c r="U149" s="5"/>
      <c r="V149" s="5"/>
      <c r="W149" s="5"/>
      <c r="X149" s="5"/>
      <c r="Y149" s="5"/>
      <c r="Z149" s="5"/>
      <c r="AA149" s="5"/>
      <c r="AB149" s="5"/>
      <c r="AC149" s="5"/>
      <c r="AD149" s="5"/>
      <c r="AE149" s="5"/>
      <c r="AF149" s="5"/>
      <c r="AG149" s="5"/>
      <c r="AH149" s="5"/>
      <c r="AI149" s="5"/>
      <c r="AJ149" s="5"/>
      <c r="AK149" s="5"/>
      <c r="AL149" s="5"/>
      <c r="AM149" s="5"/>
      <c r="AN149" s="5"/>
      <c r="AO149" s="5"/>
      <c r="AP149" s="5"/>
      <c r="AQ149" s="5"/>
      <c r="AR149" s="5"/>
      <c r="AS149" s="5"/>
      <c r="AT149" s="5"/>
      <c r="AU149" s="5"/>
      <c r="AV149" s="5"/>
      <c r="AW149" s="5"/>
      <c r="AX149" s="5"/>
      <c r="AY149" s="5"/>
      <c r="AZ149" s="5"/>
      <c r="BA149" s="5"/>
      <c r="BB149" s="5"/>
      <c r="BC149" s="5"/>
      <c r="BD149" s="5"/>
      <c r="BE149" s="5"/>
      <c r="BF149" s="5"/>
      <c r="BG149" s="5"/>
      <c r="BH149" s="5"/>
      <c r="BI149" s="5"/>
      <c r="BJ149" s="5"/>
      <c r="BK149" s="5"/>
      <c r="BL149" s="5"/>
      <c r="BM149" s="5"/>
      <c r="BN149" s="5"/>
      <c r="BO149" s="5"/>
      <c r="BP149" s="5"/>
      <c r="BQ149" s="5"/>
      <c r="BR149" s="5"/>
      <c r="BS149" s="5"/>
      <c r="BT149" s="5"/>
      <c r="BU149" s="5"/>
      <c r="BV149" s="5"/>
      <c r="BW149" s="5"/>
      <c r="BX149" s="5"/>
      <c r="BY149" s="5"/>
      <c r="BZ149" s="5"/>
      <c r="CA149" s="5"/>
      <c r="CB149" s="5"/>
      <c r="CC149" s="5"/>
      <c r="CD149" s="5"/>
      <c r="CE149" s="5"/>
      <c r="CF149" s="5"/>
      <c r="CG149" s="5"/>
      <c r="CH149" s="5"/>
      <c r="CI149" s="5"/>
      <c r="CJ149" s="5"/>
      <c r="CK149" s="5"/>
      <c r="CL149" s="5"/>
      <c r="CM149" s="5"/>
      <c r="CN149" s="5"/>
      <c r="CO149" s="5"/>
      <c r="CP149" s="5"/>
      <c r="CQ149" s="5"/>
      <c r="CR149" s="5"/>
      <c r="CS149" s="5"/>
      <c r="CT149" s="5"/>
      <c r="CU149" s="5"/>
      <c r="CV149" s="5"/>
    </row>
    <row r="150" spans="12:100" hidden="1">
      <c r="L150" s="5"/>
      <c r="M150" s="5"/>
      <c r="N150" s="5"/>
      <c r="O150" s="5"/>
      <c r="P150" s="5"/>
      <c r="Q150" s="5"/>
      <c r="R150" s="5"/>
      <c r="S150" s="5"/>
      <c r="T150" s="5"/>
      <c r="U150" s="5"/>
      <c r="V150" s="5"/>
      <c r="W150" s="5"/>
      <c r="X150" s="5"/>
      <c r="Y150" s="5"/>
      <c r="Z150" s="5"/>
      <c r="AA150" s="5"/>
      <c r="AB150" s="5"/>
      <c r="AC150" s="5"/>
      <c r="AD150" s="5"/>
      <c r="AE150" s="5"/>
      <c r="AF150" s="5"/>
      <c r="AG150" s="5"/>
      <c r="AH150" s="5"/>
      <c r="AI150" s="5"/>
      <c r="AJ150" s="5"/>
      <c r="AK150" s="5"/>
      <c r="AL150" s="5"/>
      <c r="AM150" s="5"/>
      <c r="AN150" s="5"/>
      <c r="AO150" s="5"/>
      <c r="AP150" s="5"/>
      <c r="AQ150" s="5"/>
      <c r="AR150" s="5"/>
      <c r="AS150" s="5"/>
      <c r="AT150" s="5"/>
      <c r="AU150" s="5"/>
      <c r="AV150" s="5"/>
      <c r="AW150" s="5"/>
      <c r="AX150" s="5"/>
      <c r="AY150" s="5"/>
      <c r="AZ150" s="5"/>
      <c r="BA150" s="5"/>
      <c r="BB150" s="5"/>
      <c r="BC150" s="5"/>
      <c r="BD150" s="5"/>
      <c r="BE150" s="5"/>
      <c r="BF150" s="5"/>
      <c r="BG150" s="5"/>
      <c r="BH150" s="5"/>
      <c r="BI150" s="5"/>
      <c r="BJ150" s="5"/>
      <c r="BK150" s="5"/>
      <c r="BL150" s="5"/>
      <c r="BM150" s="5"/>
      <c r="BN150" s="5"/>
      <c r="BO150" s="5"/>
      <c r="BP150" s="5"/>
      <c r="BQ150" s="5"/>
      <c r="BR150" s="5"/>
      <c r="BS150" s="5"/>
      <c r="BT150" s="5"/>
      <c r="BU150" s="5"/>
      <c r="BV150" s="5"/>
      <c r="BW150" s="5"/>
      <c r="BX150" s="5"/>
      <c r="BY150" s="5"/>
      <c r="BZ150" s="5"/>
      <c r="CA150" s="5"/>
      <c r="CB150" s="5"/>
      <c r="CC150" s="5"/>
      <c r="CD150" s="5"/>
      <c r="CE150" s="5"/>
      <c r="CF150" s="5"/>
      <c r="CG150" s="5"/>
      <c r="CH150" s="5"/>
      <c r="CI150" s="5"/>
      <c r="CJ150" s="5"/>
      <c r="CK150" s="5"/>
      <c r="CL150" s="5"/>
      <c r="CM150" s="5"/>
      <c r="CN150" s="5"/>
      <c r="CO150" s="5"/>
      <c r="CP150" s="5"/>
      <c r="CQ150" s="5"/>
      <c r="CR150" s="5"/>
      <c r="CS150" s="5"/>
      <c r="CT150" s="5"/>
      <c r="CU150" s="5"/>
      <c r="CV150" s="5"/>
    </row>
    <row r="151" spans="12:100" hidden="1">
      <c r="L151" s="5"/>
      <c r="M151" s="5"/>
      <c r="N151" s="5"/>
      <c r="O151" s="5"/>
      <c r="P151" s="5"/>
      <c r="Q151" s="5"/>
      <c r="R151" s="5"/>
      <c r="S151" s="5"/>
      <c r="T151" s="5"/>
      <c r="U151" s="5"/>
      <c r="V151" s="5"/>
      <c r="W151" s="5"/>
      <c r="X151" s="5"/>
      <c r="Y151" s="5"/>
      <c r="Z151" s="5"/>
      <c r="AA151" s="5"/>
      <c r="AB151" s="5"/>
      <c r="AC151" s="5"/>
      <c r="AD151" s="5"/>
      <c r="AE151" s="5"/>
      <c r="AF151" s="5"/>
      <c r="AG151" s="5"/>
      <c r="AH151" s="5"/>
      <c r="AI151" s="5"/>
      <c r="AJ151" s="5"/>
      <c r="AK151" s="5"/>
      <c r="AL151" s="5"/>
      <c r="AM151" s="5"/>
      <c r="AN151" s="5"/>
      <c r="AO151" s="5"/>
      <c r="AP151" s="5"/>
      <c r="AQ151" s="5"/>
      <c r="AR151" s="5"/>
      <c r="AS151" s="5"/>
      <c r="AT151" s="5"/>
      <c r="AU151" s="5"/>
      <c r="AV151" s="5"/>
      <c r="AW151" s="5"/>
      <c r="AX151" s="5"/>
      <c r="AY151" s="5"/>
      <c r="AZ151" s="5"/>
      <c r="BA151" s="5"/>
      <c r="BB151" s="5"/>
      <c r="BC151" s="5"/>
      <c r="BD151" s="5"/>
      <c r="BE151" s="5"/>
      <c r="BF151" s="5"/>
      <c r="BG151" s="5"/>
      <c r="BH151" s="5"/>
      <c r="BI151" s="5"/>
      <c r="BJ151" s="5"/>
      <c r="BK151" s="5"/>
      <c r="BL151" s="5"/>
      <c r="BM151" s="5"/>
      <c r="BN151" s="5"/>
      <c r="BO151" s="5"/>
      <c r="BP151" s="5"/>
      <c r="BQ151" s="5"/>
      <c r="BR151" s="5"/>
      <c r="BS151" s="5"/>
      <c r="BT151" s="5"/>
      <c r="BU151" s="5"/>
      <c r="BV151" s="5"/>
      <c r="BW151" s="5"/>
      <c r="BX151" s="5"/>
      <c r="BY151" s="5"/>
      <c r="BZ151" s="5"/>
      <c r="CA151" s="5"/>
      <c r="CB151" s="5"/>
      <c r="CC151" s="5"/>
      <c r="CD151" s="5"/>
      <c r="CE151" s="5"/>
      <c r="CF151" s="5"/>
      <c r="CG151" s="5"/>
      <c r="CH151" s="5"/>
      <c r="CI151" s="5"/>
      <c r="CJ151" s="5"/>
      <c r="CK151" s="5"/>
      <c r="CL151" s="5"/>
      <c r="CM151" s="5"/>
      <c r="CN151" s="5"/>
      <c r="CO151" s="5"/>
      <c r="CP151" s="5"/>
      <c r="CQ151" s="5"/>
      <c r="CR151" s="5"/>
      <c r="CS151" s="5"/>
      <c r="CT151" s="5"/>
      <c r="CU151" s="5"/>
      <c r="CV151" s="5"/>
    </row>
    <row r="152" spans="12:100" hidden="1">
      <c r="L152" s="5"/>
      <c r="M152" s="5"/>
      <c r="N152" s="5"/>
      <c r="O152" s="5"/>
      <c r="P152" s="5"/>
      <c r="Q152" s="5"/>
      <c r="R152" s="5"/>
      <c r="S152" s="5"/>
      <c r="T152" s="5"/>
      <c r="U152" s="5"/>
      <c r="V152" s="5"/>
      <c r="W152" s="5"/>
      <c r="X152" s="5"/>
      <c r="Y152" s="5"/>
      <c r="Z152" s="5"/>
      <c r="AA152" s="5"/>
      <c r="AB152" s="5"/>
      <c r="AC152" s="5"/>
      <c r="AD152" s="5"/>
      <c r="AE152" s="5"/>
      <c r="AF152" s="5"/>
      <c r="AG152" s="5"/>
      <c r="AH152" s="5"/>
      <c r="AI152" s="5"/>
      <c r="AJ152" s="5"/>
      <c r="AK152" s="5"/>
      <c r="AL152" s="5"/>
      <c r="AM152" s="5"/>
      <c r="AN152" s="5"/>
      <c r="AO152" s="5"/>
      <c r="AP152" s="5"/>
      <c r="AQ152" s="5"/>
      <c r="AR152" s="5"/>
      <c r="AS152" s="5"/>
      <c r="AT152" s="5"/>
      <c r="AU152" s="5"/>
      <c r="AV152" s="5"/>
      <c r="AW152" s="5"/>
      <c r="AX152" s="5"/>
      <c r="AY152" s="5"/>
      <c r="AZ152" s="5"/>
      <c r="BA152" s="5"/>
      <c r="BB152" s="5"/>
      <c r="BC152" s="5"/>
      <c r="BD152" s="5"/>
      <c r="BE152" s="5"/>
      <c r="BF152" s="5"/>
      <c r="BG152" s="5"/>
      <c r="BH152" s="5"/>
      <c r="BI152" s="5"/>
      <c r="BJ152" s="5"/>
      <c r="BK152" s="5"/>
      <c r="BL152" s="5"/>
      <c r="BM152" s="5"/>
      <c r="BN152" s="5"/>
      <c r="BO152" s="5"/>
      <c r="BP152" s="5"/>
      <c r="BQ152" s="5"/>
      <c r="BR152" s="5"/>
      <c r="BS152" s="5"/>
      <c r="BT152" s="5"/>
      <c r="BU152" s="5"/>
      <c r="BV152" s="5"/>
      <c r="BW152" s="5"/>
      <c r="BX152" s="5"/>
      <c r="BY152" s="5"/>
      <c r="BZ152" s="5"/>
      <c r="CA152" s="5"/>
      <c r="CB152" s="5"/>
      <c r="CC152" s="5"/>
      <c r="CD152" s="5"/>
      <c r="CE152" s="5"/>
      <c r="CF152" s="5"/>
      <c r="CG152" s="5"/>
      <c r="CH152" s="5"/>
      <c r="CI152" s="5"/>
      <c r="CJ152" s="5"/>
      <c r="CK152" s="5"/>
      <c r="CL152" s="5"/>
      <c r="CM152" s="5"/>
      <c r="CN152" s="5"/>
      <c r="CO152" s="5"/>
      <c r="CP152" s="5"/>
      <c r="CQ152" s="5"/>
      <c r="CR152" s="5"/>
      <c r="CS152" s="5"/>
      <c r="CT152" s="5"/>
      <c r="CU152" s="5"/>
      <c r="CV152" s="5"/>
    </row>
    <row r="153" spans="12:100" hidden="1">
      <c r="L153" s="5"/>
      <c r="M153" s="5"/>
      <c r="N153" s="5"/>
      <c r="O153" s="5"/>
      <c r="P153" s="5"/>
      <c r="Q153" s="5"/>
      <c r="R153" s="5"/>
      <c r="S153" s="5"/>
      <c r="T153" s="5"/>
      <c r="U153" s="5"/>
      <c r="V153" s="5"/>
      <c r="W153" s="5"/>
      <c r="X153" s="5"/>
      <c r="Y153" s="5"/>
      <c r="Z153" s="5"/>
      <c r="AA153" s="5"/>
      <c r="AB153" s="5"/>
      <c r="AC153" s="5"/>
      <c r="AD153" s="5"/>
      <c r="AE153" s="5"/>
      <c r="AF153" s="5"/>
      <c r="AG153" s="5"/>
      <c r="AH153" s="5"/>
      <c r="AI153" s="5"/>
      <c r="AJ153" s="5"/>
      <c r="AK153" s="5"/>
      <c r="AL153" s="5"/>
      <c r="AM153" s="5"/>
      <c r="AN153" s="5"/>
      <c r="AO153" s="5"/>
      <c r="AP153" s="5"/>
      <c r="AQ153" s="5"/>
      <c r="AR153" s="5"/>
      <c r="AS153" s="5"/>
      <c r="AT153" s="5"/>
      <c r="AU153" s="5"/>
      <c r="AV153" s="5"/>
      <c r="AW153" s="5"/>
      <c r="AX153" s="5"/>
      <c r="AY153" s="5"/>
      <c r="AZ153" s="5"/>
      <c r="BA153" s="5"/>
      <c r="BB153" s="5"/>
      <c r="BC153" s="5"/>
      <c r="BD153" s="5"/>
      <c r="BE153" s="5"/>
      <c r="BF153" s="5"/>
      <c r="BG153" s="5"/>
      <c r="BH153" s="5"/>
      <c r="BI153" s="5"/>
      <c r="BJ153" s="5"/>
      <c r="BK153" s="5"/>
      <c r="BL153" s="5"/>
      <c r="BM153" s="5"/>
      <c r="BN153" s="5"/>
      <c r="BO153" s="5"/>
      <c r="BP153" s="5"/>
      <c r="BQ153" s="5"/>
      <c r="BR153" s="5"/>
      <c r="BS153" s="5"/>
      <c r="BT153" s="5"/>
      <c r="BU153" s="5"/>
      <c r="BV153" s="5"/>
      <c r="BW153" s="5"/>
      <c r="BX153" s="5"/>
      <c r="BY153" s="5"/>
      <c r="BZ153" s="5"/>
      <c r="CA153" s="5"/>
      <c r="CB153" s="5"/>
      <c r="CC153" s="5"/>
      <c r="CD153" s="5"/>
      <c r="CE153" s="5"/>
      <c r="CF153" s="5"/>
      <c r="CG153" s="5"/>
      <c r="CH153" s="5"/>
      <c r="CI153" s="5"/>
      <c r="CJ153" s="5"/>
      <c r="CK153" s="5"/>
      <c r="CL153" s="5"/>
      <c r="CM153" s="5"/>
      <c r="CN153" s="5"/>
      <c r="CO153" s="5"/>
      <c r="CP153" s="5"/>
      <c r="CQ153" s="5"/>
      <c r="CR153" s="5"/>
      <c r="CS153" s="5"/>
      <c r="CT153" s="5"/>
      <c r="CU153" s="5"/>
      <c r="CV153" s="5"/>
    </row>
    <row r="154" spans="12:100" hidden="1">
      <c r="L154" s="5"/>
      <c r="M154" s="5"/>
      <c r="N154" s="5"/>
      <c r="O154" s="5"/>
      <c r="P154" s="5"/>
      <c r="Q154" s="5"/>
      <c r="R154" s="5"/>
      <c r="S154" s="5"/>
      <c r="T154" s="5"/>
      <c r="U154" s="5"/>
      <c r="V154" s="5"/>
      <c r="W154" s="5"/>
      <c r="X154" s="5"/>
      <c r="Y154" s="5"/>
      <c r="Z154" s="5"/>
      <c r="AA154" s="5"/>
      <c r="AB154" s="5"/>
      <c r="AC154" s="5"/>
      <c r="AD154" s="5"/>
      <c r="AE154" s="5"/>
      <c r="AF154" s="5"/>
      <c r="AG154" s="5"/>
      <c r="AH154" s="5"/>
      <c r="AI154" s="5"/>
      <c r="AJ154" s="5"/>
      <c r="AK154" s="5"/>
      <c r="AL154" s="5"/>
      <c r="AM154" s="5"/>
      <c r="AN154" s="5"/>
      <c r="AO154" s="5"/>
      <c r="AP154" s="5"/>
      <c r="AQ154" s="5"/>
      <c r="AR154" s="5"/>
      <c r="AS154" s="5"/>
      <c r="AT154" s="5"/>
      <c r="AU154" s="5"/>
      <c r="AV154" s="5"/>
      <c r="AW154" s="5"/>
      <c r="AX154" s="5"/>
      <c r="AY154" s="5"/>
      <c r="AZ154" s="5"/>
      <c r="BA154" s="5"/>
      <c r="BB154" s="5"/>
      <c r="BC154" s="5"/>
      <c r="BD154" s="5"/>
      <c r="BE154" s="5"/>
      <c r="BF154" s="5"/>
      <c r="BG154" s="5"/>
      <c r="BH154" s="5"/>
      <c r="BI154" s="5"/>
      <c r="BJ154" s="5"/>
      <c r="BK154" s="5"/>
      <c r="BL154" s="5"/>
      <c r="BM154" s="5"/>
      <c r="BN154" s="5"/>
      <c r="BO154" s="5"/>
      <c r="BP154" s="5"/>
      <c r="BQ154" s="5"/>
      <c r="BR154" s="5"/>
      <c r="BS154" s="5"/>
      <c r="BT154" s="5"/>
      <c r="BU154" s="5"/>
      <c r="BV154" s="5"/>
      <c r="BW154" s="5"/>
      <c r="BX154" s="5"/>
      <c r="BY154" s="5"/>
      <c r="BZ154" s="5"/>
      <c r="CA154" s="5"/>
      <c r="CB154" s="5"/>
      <c r="CC154" s="5"/>
      <c r="CD154" s="5"/>
      <c r="CE154" s="5"/>
      <c r="CF154" s="5"/>
      <c r="CG154" s="5"/>
      <c r="CH154" s="5"/>
      <c r="CI154" s="5"/>
      <c r="CJ154" s="5"/>
      <c r="CK154" s="5"/>
      <c r="CL154" s="5"/>
      <c r="CM154" s="5"/>
      <c r="CN154" s="5"/>
      <c r="CO154" s="5"/>
      <c r="CP154" s="5"/>
      <c r="CQ154" s="5"/>
      <c r="CR154" s="5"/>
      <c r="CS154" s="5"/>
      <c r="CT154" s="5"/>
      <c r="CU154" s="5"/>
      <c r="CV154" s="5"/>
    </row>
    <row r="155" spans="12:100" hidden="1">
      <c r="L155" s="5"/>
      <c r="M155" s="5"/>
      <c r="N155" s="5"/>
      <c r="O155" s="5"/>
      <c r="P155" s="5"/>
      <c r="Q155" s="5"/>
      <c r="R155" s="5"/>
      <c r="S155" s="5"/>
      <c r="T155" s="5"/>
      <c r="U155" s="5"/>
      <c r="V155" s="5"/>
      <c r="W155" s="5"/>
      <c r="X155" s="5"/>
      <c r="Y155" s="5"/>
      <c r="Z155" s="5"/>
      <c r="AA155" s="5"/>
      <c r="AB155" s="5"/>
      <c r="AC155" s="5"/>
      <c r="AD155" s="5"/>
      <c r="AE155" s="5"/>
      <c r="AF155" s="5"/>
      <c r="AG155" s="5"/>
      <c r="AH155" s="5"/>
      <c r="AI155" s="5"/>
      <c r="AJ155" s="5"/>
      <c r="AK155" s="5"/>
      <c r="AL155" s="5"/>
      <c r="AM155" s="5"/>
      <c r="AN155" s="5"/>
      <c r="AO155" s="5"/>
      <c r="AP155" s="5"/>
      <c r="AQ155" s="5"/>
      <c r="AR155" s="5"/>
      <c r="AS155" s="5"/>
      <c r="AT155" s="5"/>
      <c r="AU155" s="5"/>
      <c r="AV155" s="5"/>
      <c r="AW155" s="5"/>
      <c r="AX155" s="5"/>
      <c r="AY155" s="5"/>
      <c r="AZ155" s="5"/>
      <c r="BA155" s="5"/>
      <c r="BB155" s="5"/>
      <c r="BC155" s="5"/>
      <c r="BD155" s="5"/>
      <c r="BE155" s="5"/>
      <c r="BF155" s="5"/>
      <c r="BG155" s="5"/>
      <c r="BH155" s="5"/>
      <c r="BI155" s="5"/>
      <c r="BJ155" s="5"/>
      <c r="BK155" s="5"/>
      <c r="BL155" s="5"/>
      <c r="BM155" s="5"/>
      <c r="BN155" s="5"/>
      <c r="BO155" s="5"/>
      <c r="BP155" s="5"/>
      <c r="BQ155" s="5"/>
      <c r="BR155" s="5"/>
      <c r="BS155" s="5"/>
      <c r="BT155" s="5"/>
      <c r="BU155" s="5"/>
      <c r="BV155" s="5"/>
      <c r="BW155" s="5"/>
      <c r="BX155" s="5"/>
      <c r="BY155" s="5"/>
      <c r="BZ155" s="5"/>
      <c r="CA155" s="5"/>
      <c r="CB155" s="5"/>
      <c r="CC155" s="5"/>
      <c r="CD155" s="5"/>
      <c r="CE155" s="5"/>
      <c r="CF155" s="5"/>
      <c r="CG155" s="5"/>
      <c r="CH155" s="5"/>
      <c r="CI155" s="5"/>
      <c r="CJ155" s="5"/>
      <c r="CK155" s="5"/>
      <c r="CL155" s="5"/>
      <c r="CM155" s="5"/>
      <c r="CN155" s="5"/>
      <c r="CO155" s="5"/>
      <c r="CP155" s="5"/>
      <c r="CQ155" s="5"/>
      <c r="CR155" s="5"/>
      <c r="CS155" s="5"/>
      <c r="CT155" s="5"/>
      <c r="CU155" s="5"/>
      <c r="CV155" s="5"/>
    </row>
    <row r="156" spans="12:100" hidden="1">
      <c r="L156" s="5"/>
      <c r="M156" s="5"/>
      <c r="N156" s="5"/>
      <c r="O156" s="5"/>
      <c r="P156" s="5"/>
      <c r="Q156" s="5"/>
      <c r="R156" s="5"/>
      <c r="S156" s="5"/>
      <c r="T156" s="5"/>
      <c r="U156" s="5"/>
      <c r="V156" s="5"/>
      <c r="W156" s="5"/>
      <c r="X156" s="5"/>
      <c r="Y156" s="5"/>
      <c r="Z156" s="5"/>
      <c r="AA156" s="5"/>
      <c r="AB156" s="5"/>
      <c r="AC156" s="5"/>
      <c r="AD156" s="5"/>
      <c r="AE156" s="5"/>
      <c r="AF156" s="5"/>
      <c r="AG156" s="5"/>
      <c r="AH156" s="5"/>
      <c r="AI156" s="5"/>
      <c r="AJ156" s="5"/>
      <c r="AK156" s="5"/>
      <c r="AL156" s="5"/>
      <c r="AM156" s="5"/>
      <c r="AN156" s="5"/>
      <c r="AO156" s="5"/>
      <c r="AP156" s="5"/>
      <c r="AQ156" s="5"/>
      <c r="AR156" s="5"/>
      <c r="AS156" s="5"/>
      <c r="AT156" s="5"/>
      <c r="AU156" s="5"/>
      <c r="AV156" s="5"/>
      <c r="AW156" s="5"/>
      <c r="AX156" s="5"/>
      <c r="AY156" s="5"/>
      <c r="AZ156" s="5"/>
      <c r="BA156" s="5"/>
      <c r="BB156" s="5"/>
      <c r="BC156" s="5"/>
      <c r="BD156" s="5"/>
      <c r="BE156" s="5"/>
      <c r="BF156" s="5"/>
      <c r="BG156" s="5"/>
      <c r="BH156" s="5"/>
      <c r="BI156" s="5"/>
      <c r="BJ156" s="5"/>
      <c r="BK156" s="5"/>
      <c r="BL156" s="5"/>
      <c r="BM156" s="5"/>
      <c r="BN156" s="5"/>
      <c r="BO156" s="5"/>
      <c r="BP156" s="5"/>
      <c r="BQ156" s="5"/>
      <c r="BR156" s="5"/>
      <c r="BS156" s="5"/>
      <c r="BT156" s="5"/>
      <c r="BU156" s="5"/>
      <c r="BV156" s="5"/>
      <c r="BW156" s="5"/>
      <c r="BX156" s="5"/>
      <c r="BY156" s="5"/>
      <c r="BZ156" s="5"/>
      <c r="CA156" s="5"/>
      <c r="CB156" s="5"/>
      <c r="CC156" s="5"/>
      <c r="CD156" s="5"/>
      <c r="CE156" s="5"/>
      <c r="CF156" s="5"/>
      <c r="CG156" s="5"/>
      <c r="CH156" s="5"/>
      <c r="CI156" s="5"/>
      <c r="CJ156" s="5"/>
      <c r="CK156" s="5"/>
      <c r="CL156" s="5"/>
      <c r="CM156" s="5"/>
      <c r="CN156" s="5"/>
      <c r="CO156" s="5"/>
      <c r="CP156" s="5"/>
      <c r="CQ156" s="5"/>
      <c r="CR156" s="5"/>
      <c r="CS156" s="5"/>
      <c r="CT156" s="5"/>
      <c r="CU156" s="5"/>
      <c r="CV156" s="5"/>
    </row>
    <row r="157" spans="12:100" hidden="1">
      <c r="L157" s="5"/>
      <c r="M157" s="5"/>
      <c r="N157" s="5"/>
      <c r="O157" s="5"/>
      <c r="P157" s="5"/>
      <c r="Q157" s="5"/>
      <c r="R157" s="5"/>
      <c r="S157" s="5"/>
      <c r="T157" s="5"/>
      <c r="U157" s="5"/>
      <c r="V157" s="5"/>
      <c r="W157" s="5"/>
      <c r="X157" s="5"/>
      <c r="Y157" s="5"/>
      <c r="Z157" s="5"/>
      <c r="AA157" s="5"/>
      <c r="AB157" s="5"/>
      <c r="AC157" s="5"/>
      <c r="AD157" s="5"/>
      <c r="AE157" s="5"/>
      <c r="AF157" s="5"/>
      <c r="AG157" s="5"/>
      <c r="AH157" s="5"/>
      <c r="AI157" s="5"/>
      <c r="AJ157" s="5"/>
      <c r="AK157" s="5"/>
      <c r="AL157" s="5"/>
      <c r="AM157" s="5"/>
      <c r="AN157" s="5"/>
      <c r="AO157" s="5"/>
      <c r="AP157" s="5"/>
      <c r="AQ157" s="5"/>
      <c r="AR157" s="5"/>
      <c r="AS157" s="5"/>
      <c r="AT157" s="5"/>
      <c r="AU157" s="5"/>
      <c r="AV157" s="5"/>
      <c r="AW157" s="5"/>
      <c r="AX157" s="5"/>
      <c r="AY157" s="5"/>
      <c r="AZ157" s="5"/>
      <c r="BA157" s="5"/>
      <c r="BB157" s="5"/>
      <c r="BC157" s="5"/>
      <c r="BD157" s="5"/>
      <c r="BE157" s="5"/>
      <c r="BF157" s="5"/>
      <c r="BG157" s="5"/>
      <c r="BH157" s="5"/>
      <c r="BI157" s="5"/>
      <c r="BJ157" s="5"/>
      <c r="BK157" s="5"/>
      <c r="BL157" s="5"/>
      <c r="BM157" s="5"/>
      <c r="BN157" s="5"/>
      <c r="BO157" s="5"/>
      <c r="BP157" s="5"/>
      <c r="BQ157" s="5"/>
      <c r="BR157" s="5"/>
      <c r="BS157" s="5"/>
      <c r="BT157" s="5"/>
      <c r="BU157" s="5"/>
      <c r="BV157" s="5"/>
      <c r="BW157" s="5"/>
      <c r="BX157" s="5"/>
      <c r="BY157" s="5"/>
      <c r="BZ157" s="5"/>
      <c r="CA157" s="5"/>
      <c r="CB157" s="5"/>
      <c r="CC157" s="5"/>
      <c r="CD157" s="5"/>
      <c r="CE157" s="5"/>
      <c r="CF157" s="5"/>
      <c r="CG157" s="5"/>
      <c r="CH157" s="5"/>
      <c r="CI157" s="5"/>
      <c r="CJ157" s="5"/>
      <c r="CK157" s="5"/>
      <c r="CL157" s="5"/>
      <c r="CM157" s="5"/>
      <c r="CN157" s="5"/>
      <c r="CO157" s="5"/>
      <c r="CP157" s="5"/>
      <c r="CQ157" s="5"/>
      <c r="CR157" s="5"/>
      <c r="CS157" s="5"/>
      <c r="CT157" s="5"/>
      <c r="CU157" s="5"/>
      <c r="CV157" s="5"/>
    </row>
    <row r="158" spans="12:100" hidden="1">
      <c r="L158" s="5"/>
      <c r="M158" s="5"/>
      <c r="N158" s="5"/>
      <c r="O158" s="5"/>
      <c r="P158" s="5"/>
      <c r="Q158" s="5"/>
      <c r="R158" s="5"/>
      <c r="S158" s="5"/>
      <c r="T158" s="5"/>
      <c r="U158" s="5"/>
      <c r="V158" s="5"/>
      <c r="W158" s="5"/>
      <c r="X158" s="5"/>
      <c r="Y158" s="5"/>
      <c r="Z158" s="5"/>
      <c r="AA158" s="5"/>
      <c r="AB158" s="5"/>
      <c r="AC158" s="5"/>
      <c r="AD158" s="5"/>
      <c r="AE158" s="5"/>
      <c r="AF158" s="5"/>
      <c r="AG158" s="5"/>
      <c r="AH158" s="5"/>
      <c r="AI158" s="5"/>
      <c r="AJ158" s="5"/>
      <c r="AK158" s="5"/>
      <c r="AL158" s="5"/>
      <c r="AM158" s="5"/>
      <c r="AN158" s="5"/>
      <c r="AO158" s="5"/>
      <c r="AP158" s="5"/>
      <c r="AQ158" s="5"/>
      <c r="AR158" s="5"/>
      <c r="AS158" s="5"/>
      <c r="AT158" s="5"/>
      <c r="AU158" s="5"/>
      <c r="AV158" s="5"/>
      <c r="AW158" s="5"/>
      <c r="AX158" s="5"/>
      <c r="AY158" s="5"/>
      <c r="AZ158" s="5"/>
      <c r="BA158" s="5"/>
      <c r="BB158" s="5"/>
      <c r="BC158" s="5"/>
      <c r="BD158" s="5"/>
      <c r="BE158" s="5"/>
      <c r="BF158" s="5"/>
      <c r="BG158" s="5"/>
      <c r="BH158" s="5"/>
      <c r="BI158" s="5"/>
      <c r="BJ158" s="5"/>
      <c r="BK158" s="5"/>
      <c r="BL158" s="5"/>
      <c r="BM158" s="5"/>
      <c r="BN158" s="5"/>
      <c r="BO158" s="5"/>
      <c r="BP158" s="5"/>
      <c r="BQ158" s="5"/>
      <c r="BR158" s="5"/>
      <c r="BS158" s="5"/>
      <c r="BT158" s="5"/>
      <c r="BU158" s="5"/>
      <c r="BV158" s="5"/>
      <c r="BW158" s="5"/>
      <c r="BX158" s="5"/>
      <c r="BY158" s="5"/>
      <c r="BZ158" s="5"/>
      <c r="CA158" s="5"/>
      <c r="CB158" s="5"/>
      <c r="CC158" s="5"/>
      <c r="CD158" s="5"/>
      <c r="CE158" s="5"/>
      <c r="CF158" s="5"/>
      <c r="CG158" s="5"/>
      <c r="CH158" s="5"/>
      <c r="CI158" s="5"/>
      <c r="CJ158" s="5"/>
      <c r="CK158" s="5"/>
      <c r="CL158" s="5"/>
      <c r="CM158" s="5"/>
      <c r="CN158" s="5"/>
      <c r="CO158" s="5"/>
      <c r="CP158" s="5"/>
      <c r="CQ158" s="5"/>
      <c r="CR158" s="5"/>
      <c r="CS158" s="5"/>
      <c r="CT158" s="5"/>
      <c r="CU158" s="5"/>
      <c r="CV158" s="5"/>
    </row>
    <row r="159" spans="12:100" hidden="1">
      <c r="L159" s="5"/>
      <c r="M159" s="5"/>
      <c r="N159" s="5"/>
      <c r="O159" s="5"/>
      <c r="P159" s="5"/>
      <c r="Q159" s="5"/>
      <c r="R159" s="5"/>
      <c r="S159" s="5"/>
      <c r="T159" s="5"/>
      <c r="U159" s="5"/>
      <c r="V159" s="5"/>
      <c r="W159" s="5"/>
      <c r="X159" s="5"/>
      <c r="Y159" s="5"/>
      <c r="Z159" s="5"/>
      <c r="AA159" s="5"/>
      <c r="AB159" s="5"/>
      <c r="AC159" s="5"/>
      <c r="AD159" s="5"/>
      <c r="AE159" s="5"/>
      <c r="AF159" s="5"/>
      <c r="AG159" s="5"/>
      <c r="AH159" s="5"/>
      <c r="AI159" s="5"/>
      <c r="AJ159" s="5"/>
      <c r="AK159" s="5"/>
      <c r="AL159" s="5"/>
      <c r="AM159" s="5"/>
      <c r="AN159" s="5"/>
      <c r="AO159" s="5"/>
      <c r="AP159" s="5"/>
      <c r="AQ159" s="5"/>
      <c r="AR159" s="5"/>
      <c r="AS159" s="5"/>
      <c r="AT159" s="5"/>
      <c r="AU159" s="5"/>
      <c r="AV159" s="5"/>
      <c r="AW159" s="5"/>
      <c r="AX159" s="5"/>
      <c r="AY159" s="5"/>
      <c r="AZ159" s="5"/>
      <c r="BA159" s="5"/>
      <c r="BB159" s="5"/>
      <c r="BC159" s="5"/>
      <c r="BD159" s="5"/>
      <c r="BE159" s="5"/>
      <c r="BF159" s="5"/>
      <c r="BG159" s="5"/>
      <c r="BH159" s="5"/>
      <c r="BI159" s="5"/>
      <c r="BJ159" s="5"/>
      <c r="BK159" s="5"/>
      <c r="BL159" s="5"/>
      <c r="BM159" s="5"/>
      <c r="BN159" s="5"/>
      <c r="BO159" s="5"/>
      <c r="BP159" s="5"/>
      <c r="BQ159" s="5"/>
      <c r="BR159" s="5"/>
      <c r="BS159" s="5"/>
      <c r="BT159" s="5"/>
      <c r="BU159" s="5"/>
      <c r="BV159" s="5"/>
      <c r="BW159" s="5"/>
      <c r="BX159" s="5"/>
      <c r="BY159" s="5"/>
      <c r="BZ159" s="5"/>
      <c r="CA159" s="5"/>
      <c r="CB159" s="5"/>
      <c r="CC159" s="5"/>
      <c r="CD159" s="5"/>
      <c r="CE159" s="5"/>
      <c r="CF159" s="5"/>
      <c r="CG159" s="5"/>
      <c r="CH159" s="5"/>
      <c r="CI159" s="5"/>
      <c r="CJ159" s="5"/>
      <c r="CK159" s="5"/>
      <c r="CL159" s="5"/>
      <c r="CM159" s="5"/>
      <c r="CN159" s="5"/>
      <c r="CO159" s="5"/>
      <c r="CP159" s="5"/>
      <c r="CQ159" s="5"/>
      <c r="CR159" s="5"/>
      <c r="CS159" s="5"/>
      <c r="CT159" s="5"/>
      <c r="CU159" s="5"/>
      <c r="CV159" s="5"/>
    </row>
    <row r="160" spans="12:100" hidden="1">
      <c r="L160" s="5"/>
      <c r="M160" s="5"/>
      <c r="N160" s="5"/>
      <c r="O160" s="5"/>
      <c r="P160" s="5"/>
      <c r="Q160" s="5"/>
      <c r="R160" s="5"/>
      <c r="S160" s="5"/>
      <c r="T160" s="5"/>
      <c r="U160" s="5"/>
      <c r="V160" s="5"/>
      <c r="W160" s="5"/>
      <c r="X160" s="5"/>
      <c r="Y160" s="5"/>
      <c r="Z160" s="5"/>
      <c r="AA160" s="5"/>
      <c r="AB160" s="5"/>
      <c r="AC160" s="5"/>
      <c r="AD160" s="5"/>
      <c r="AE160" s="5"/>
      <c r="AF160" s="5"/>
      <c r="AG160" s="5"/>
      <c r="AH160" s="5"/>
      <c r="AI160" s="5"/>
      <c r="AJ160" s="5"/>
      <c r="AK160" s="5"/>
      <c r="AL160" s="5"/>
      <c r="AM160" s="5"/>
      <c r="AN160" s="5"/>
      <c r="AO160" s="5"/>
      <c r="AP160" s="5"/>
      <c r="AQ160" s="5"/>
      <c r="AR160" s="5"/>
      <c r="AS160" s="5"/>
      <c r="AT160" s="5"/>
      <c r="AU160" s="5"/>
      <c r="AV160" s="5"/>
      <c r="AW160" s="5"/>
      <c r="AX160" s="5"/>
      <c r="AY160" s="5"/>
      <c r="AZ160" s="5"/>
      <c r="BA160" s="5"/>
      <c r="BB160" s="5"/>
      <c r="BC160" s="5"/>
      <c r="BD160" s="5"/>
      <c r="BE160" s="5"/>
      <c r="BF160" s="5"/>
      <c r="BG160" s="5"/>
      <c r="BH160" s="5"/>
      <c r="BI160" s="5"/>
      <c r="BJ160" s="5"/>
      <c r="BK160" s="5"/>
      <c r="BL160" s="5"/>
      <c r="BM160" s="5"/>
      <c r="BN160" s="5"/>
      <c r="BO160" s="5"/>
      <c r="BP160" s="5"/>
      <c r="BQ160" s="5"/>
      <c r="BR160" s="5"/>
      <c r="BS160" s="5"/>
      <c r="BT160" s="5"/>
      <c r="BU160" s="5"/>
      <c r="BV160" s="5"/>
      <c r="BW160" s="5"/>
      <c r="BX160" s="5"/>
      <c r="BY160" s="5"/>
      <c r="BZ160" s="5"/>
      <c r="CA160" s="5"/>
      <c r="CB160" s="5"/>
      <c r="CC160" s="5"/>
      <c r="CD160" s="5"/>
      <c r="CE160" s="5"/>
      <c r="CF160" s="5"/>
      <c r="CG160" s="5"/>
      <c r="CH160" s="5"/>
      <c r="CI160" s="5"/>
      <c r="CJ160" s="5"/>
      <c r="CK160" s="5"/>
      <c r="CL160" s="5"/>
      <c r="CM160" s="5"/>
      <c r="CN160" s="5"/>
      <c r="CO160" s="5"/>
      <c r="CP160" s="5"/>
      <c r="CQ160" s="5"/>
      <c r="CR160" s="5"/>
      <c r="CS160" s="5"/>
      <c r="CT160" s="5"/>
      <c r="CU160" s="5"/>
      <c r="CV160" s="5"/>
    </row>
    <row r="161" spans="12:100" hidden="1">
      <c r="L161" s="5"/>
      <c r="M161" s="5"/>
      <c r="N161" s="5"/>
      <c r="O161" s="5"/>
      <c r="P161" s="5"/>
      <c r="Q161" s="5"/>
      <c r="R161" s="5"/>
      <c r="S161" s="5"/>
      <c r="T161" s="5"/>
      <c r="U161" s="5"/>
      <c r="V161" s="5"/>
      <c r="W161" s="5"/>
      <c r="X161" s="5"/>
      <c r="Y161" s="5"/>
      <c r="Z161" s="5"/>
      <c r="AA161" s="5"/>
      <c r="AB161" s="5"/>
      <c r="AC161" s="5"/>
      <c r="AD161" s="5"/>
      <c r="AE161" s="5"/>
      <c r="AF161" s="5"/>
      <c r="AG161" s="5"/>
      <c r="AH161" s="5"/>
      <c r="AI161" s="5"/>
      <c r="AJ161" s="5"/>
      <c r="AK161" s="5"/>
      <c r="AL161" s="5"/>
      <c r="AM161" s="5"/>
      <c r="AN161" s="5"/>
      <c r="AO161" s="5"/>
      <c r="AP161" s="5"/>
      <c r="AQ161" s="5"/>
      <c r="AR161" s="5"/>
      <c r="AS161" s="5"/>
      <c r="AT161" s="5"/>
      <c r="AU161" s="5"/>
      <c r="AV161" s="5"/>
      <c r="AW161" s="5"/>
      <c r="AX161" s="5"/>
      <c r="AY161" s="5"/>
      <c r="AZ161" s="5"/>
      <c r="BA161" s="5"/>
      <c r="BB161" s="5"/>
      <c r="BC161" s="5"/>
      <c r="BD161" s="5"/>
      <c r="BE161" s="5"/>
      <c r="BF161" s="5"/>
      <c r="BG161" s="5"/>
      <c r="BH161" s="5"/>
      <c r="BI161" s="5"/>
      <c r="BJ161" s="5"/>
      <c r="BK161" s="5"/>
      <c r="BL161" s="5"/>
      <c r="BM161" s="5"/>
      <c r="BN161" s="5"/>
      <c r="BO161" s="5"/>
      <c r="BP161" s="5"/>
      <c r="BQ161" s="5"/>
      <c r="BR161" s="5"/>
      <c r="BS161" s="5"/>
      <c r="BT161" s="5"/>
      <c r="BU161" s="5"/>
      <c r="BV161" s="5"/>
      <c r="BW161" s="5"/>
      <c r="BX161" s="5"/>
      <c r="BY161" s="5"/>
      <c r="BZ161" s="5"/>
      <c r="CA161" s="5"/>
      <c r="CB161" s="5"/>
      <c r="CC161" s="5"/>
      <c r="CD161" s="5"/>
      <c r="CE161" s="5"/>
      <c r="CF161" s="5"/>
      <c r="CG161" s="5"/>
      <c r="CH161" s="5"/>
      <c r="CI161" s="5"/>
      <c r="CJ161" s="5"/>
      <c r="CK161" s="5"/>
      <c r="CL161" s="5"/>
      <c r="CM161" s="5"/>
      <c r="CN161" s="5"/>
      <c r="CO161" s="5"/>
      <c r="CP161" s="5"/>
      <c r="CQ161" s="5"/>
      <c r="CR161" s="5"/>
      <c r="CS161" s="5"/>
      <c r="CT161" s="5"/>
      <c r="CU161" s="5"/>
      <c r="CV161" s="5"/>
    </row>
    <row r="162" spans="12:100" hidden="1">
      <c r="L162" s="5"/>
      <c r="M162" s="5"/>
      <c r="N162" s="5"/>
      <c r="O162" s="5"/>
      <c r="P162" s="5"/>
      <c r="Q162" s="5"/>
      <c r="R162" s="5"/>
      <c r="S162" s="5"/>
      <c r="T162" s="5"/>
      <c r="U162" s="5"/>
      <c r="V162" s="5"/>
      <c r="W162" s="5"/>
      <c r="X162" s="5"/>
      <c r="Y162" s="5"/>
      <c r="Z162" s="5"/>
      <c r="AA162" s="5"/>
      <c r="AB162" s="5"/>
      <c r="AC162" s="5"/>
      <c r="AD162" s="5"/>
      <c r="AE162" s="5"/>
      <c r="AF162" s="5"/>
      <c r="AG162" s="5"/>
      <c r="AH162" s="5"/>
      <c r="AI162" s="5"/>
      <c r="AJ162" s="5"/>
      <c r="AK162" s="5"/>
      <c r="AL162" s="5"/>
      <c r="AM162" s="5"/>
      <c r="AN162" s="5"/>
      <c r="AO162" s="5"/>
      <c r="AP162" s="5"/>
      <c r="AQ162" s="5"/>
      <c r="AR162" s="5"/>
      <c r="AS162" s="5"/>
      <c r="AT162" s="5"/>
      <c r="AU162" s="5"/>
      <c r="AV162" s="5"/>
      <c r="AW162" s="5"/>
      <c r="AX162" s="5"/>
      <c r="AY162" s="5"/>
      <c r="AZ162" s="5"/>
      <c r="BA162" s="5"/>
      <c r="BB162" s="5"/>
      <c r="BC162" s="5"/>
      <c r="BD162" s="5"/>
      <c r="BE162" s="5"/>
      <c r="BF162" s="5"/>
      <c r="BG162" s="5"/>
      <c r="BH162" s="5"/>
      <c r="BI162" s="5"/>
      <c r="BJ162" s="5"/>
      <c r="BK162" s="5"/>
      <c r="BL162" s="5"/>
      <c r="BM162" s="5"/>
      <c r="BN162" s="5"/>
      <c r="BO162" s="5"/>
      <c r="BP162" s="5"/>
      <c r="BQ162" s="5"/>
      <c r="BR162" s="5"/>
      <c r="BS162" s="5"/>
      <c r="BT162" s="5"/>
      <c r="BU162" s="5"/>
      <c r="BV162" s="5"/>
      <c r="BW162" s="5"/>
      <c r="BX162" s="5"/>
      <c r="BY162" s="5"/>
      <c r="BZ162" s="5"/>
      <c r="CA162" s="5"/>
      <c r="CB162" s="5"/>
      <c r="CC162" s="5"/>
      <c r="CD162" s="5"/>
      <c r="CE162" s="5"/>
      <c r="CF162" s="5"/>
      <c r="CG162" s="5"/>
      <c r="CH162" s="5"/>
      <c r="CI162" s="5"/>
      <c r="CJ162" s="5"/>
      <c r="CK162" s="5"/>
      <c r="CL162" s="5"/>
      <c r="CM162" s="5"/>
      <c r="CN162" s="5"/>
      <c r="CO162" s="5"/>
      <c r="CP162" s="5"/>
      <c r="CQ162" s="5"/>
      <c r="CR162" s="5"/>
      <c r="CS162" s="5"/>
      <c r="CT162" s="5"/>
      <c r="CU162" s="5"/>
      <c r="CV162" s="5"/>
    </row>
    <row r="163" spans="12:100" hidden="1">
      <c r="L163" s="5"/>
      <c r="M163" s="5"/>
      <c r="N163" s="5"/>
      <c r="O163" s="5"/>
      <c r="P163" s="5"/>
      <c r="Q163" s="5"/>
      <c r="R163" s="5"/>
      <c r="S163" s="5"/>
      <c r="T163" s="5"/>
      <c r="U163" s="5"/>
      <c r="V163" s="5"/>
      <c r="W163" s="5"/>
      <c r="X163" s="5"/>
      <c r="Y163" s="5"/>
      <c r="Z163" s="5"/>
      <c r="AA163" s="5"/>
      <c r="AB163" s="5"/>
      <c r="AC163" s="5"/>
      <c r="AD163" s="5"/>
      <c r="AE163" s="5"/>
      <c r="AF163" s="5"/>
      <c r="AG163" s="5"/>
      <c r="AH163" s="5"/>
      <c r="AI163" s="5"/>
      <c r="AJ163" s="5"/>
      <c r="AK163" s="5"/>
      <c r="AL163" s="5"/>
      <c r="AM163" s="5"/>
      <c r="AN163" s="5"/>
      <c r="AO163" s="5"/>
      <c r="AP163" s="5"/>
      <c r="AQ163" s="5"/>
      <c r="AR163" s="5"/>
      <c r="AS163" s="5"/>
      <c r="AT163" s="5"/>
      <c r="AU163" s="5"/>
      <c r="AV163" s="5"/>
      <c r="AW163" s="5"/>
      <c r="AX163" s="5"/>
      <c r="AY163" s="5"/>
      <c r="AZ163" s="5"/>
      <c r="BA163" s="5"/>
      <c r="BB163" s="5"/>
      <c r="BC163" s="5"/>
      <c r="BD163" s="5"/>
      <c r="BE163" s="5"/>
      <c r="BF163" s="5"/>
      <c r="BG163" s="5"/>
      <c r="BH163" s="5"/>
      <c r="BI163" s="5"/>
      <c r="BJ163" s="5"/>
      <c r="BK163" s="5"/>
      <c r="BL163" s="5"/>
      <c r="BM163" s="5"/>
      <c r="BN163" s="5"/>
      <c r="BO163" s="5"/>
      <c r="BP163" s="5"/>
      <c r="BQ163" s="5"/>
      <c r="BR163" s="5"/>
      <c r="BS163" s="5"/>
      <c r="BT163" s="5"/>
      <c r="BU163" s="5"/>
      <c r="BV163" s="5"/>
      <c r="BW163" s="5"/>
      <c r="BX163" s="5"/>
      <c r="BY163" s="5"/>
      <c r="BZ163" s="5"/>
      <c r="CA163" s="5"/>
      <c r="CB163" s="5"/>
      <c r="CC163" s="5"/>
      <c r="CD163" s="5"/>
      <c r="CE163" s="5"/>
      <c r="CF163" s="5"/>
      <c r="CG163" s="5"/>
      <c r="CH163" s="5"/>
      <c r="CI163" s="5"/>
      <c r="CJ163" s="5"/>
      <c r="CK163" s="5"/>
      <c r="CL163" s="5"/>
      <c r="CM163" s="5"/>
      <c r="CN163" s="5"/>
      <c r="CO163" s="5"/>
      <c r="CP163" s="5"/>
      <c r="CQ163" s="5"/>
      <c r="CR163" s="5"/>
      <c r="CS163" s="5"/>
      <c r="CT163" s="5"/>
      <c r="CU163" s="5"/>
      <c r="CV163" s="5"/>
    </row>
    <row r="164" spans="12:100" hidden="1">
      <c r="L164" s="5"/>
      <c r="M164" s="5"/>
      <c r="N164" s="5"/>
      <c r="O164" s="5"/>
      <c r="P164" s="5"/>
      <c r="Q164" s="5"/>
      <c r="R164" s="5"/>
      <c r="S164" s="5"/>
      <c r="T164" s="5"/>
      <c r="U164" s="5"/>
      <c r="V164" s="5"/>
      <c r="W164" s="5"/>
      <c r="X164" s="5"/>
      <c r="Y164" s="5"/>
      <c r="Z164" s="5"/>
      <c r="AA164" s="5"/>
      <c r="AB164" s="5"/>
      <c r="AC164" s="5"/>
      <c r="AD164" s="5"/>
      <c r="AE164" s="5"/>
      <c r="AF164" s="5"/>
      <c r="AG164" s="5"/>
      <c r="AH164" s="5"/>
      <c r="AI164" s="5"/>
      <c r="AJ164" s="5"/>
      <c r="AK164" s="5"/>
      <c r="AL164" s="5"/>
      <c r="AM164" s="5"/>
      <c r="AN164" s="5"/>
      <c r="AO164" s="5"/>
      <c r="AP164" s="5"/>
      <c r="AQ164" s="5"/>
      <c r="AR164" s="5"/>
      <c r="AS164" s="5"/>
      <c r="AT164" s="5"/>
      <c r="AU164" s="5"/>
      <c r="AV164" s="5"/>
      <c r="AW164" s="5"/>
      <c r="AX164" s="5"/>
      <c r="AY164" s="5"/>
      <c r="AZ164" s="5"/>
      <c r="BA164" s="5"/>
      <c r="BB164" s="5"/>
      <c r="BC164" s="5"/>
      <c r="BD164" s="5"/>
      <c r="BE164" s="5"/>
      <c r="BF164" s="5"/>
      <c r="BG164" s="5"/>
      <c r="BH164" s="5"/>
      <c r="BI164" s="5"/>
      <c r="BJ164" s="5"/>
      <c r="BK164" s="5"/>
      <c r="BL164" s="5"/>
      <c r="BM164" s="5"/>
      <c r="BN164" s="5"/>
      <c r="BO164" s="5"/>
      <c r="BP164" s="5"/>
      <c r="BQ164" s="5"/>
      <c r="BR164" s="5"/>
      <c r="BS164" s="5"/>
      <c r="BT164" s="5"/>
      <c r="BU164" s="5"/>
      <c r="BV164" s="5"/>
      <c r="BW164" s="5"/>
      <c r="BX164" s="5"/>
      <c r="BY164" s="5"/>
      <c r="BZ164" s="5"/>
      <c r="CA164" s="5"/>
      <c r="CB164" s="5"/>
      <c r="CC164" s="5"/>
      <c r="CD164" s="5"/>
      <c r="CE164" s="5"/>
      <c r="CF164" s="5"/>
      <c r="CG164" s="5"/>
      <c r="CH164" s="5"/>
      <c r="CI164" s="5"/>
      <c r="CJ164" s="5"/>
      <c r="CK164" s="5"/>
      <c r="CL164" s="5"/>
      <c r="CM164" s="5"/>
      <c r="CN164" s="5"/>
      <c r="CO164" s="5"/>
      <c r="CP164" s="5"/>
      <c r="CQ164" s="5"/>
      <c r="CR164" s="5"/>
      <c r="CS164" s="5"/>
      <c r="CT164" s="5"/>
      <c r="CU164" s="5"/>
      <c r="CV164" s="5"/>
    </row>
    <row r="165" spans="12:100" hidden="1">
      <c r="L165" s="5"/>
      <c r="M165" s="5"/>
      <c r="N165" s="5"/>
      <c r="O165" s="5"/>
      <c r="P165" s="5"/>
      <c r="Q165" s="5"/>
      <c r="R165" s="5"/>
      <c r="S165" s="5"/>
      <c r="T165" s="5"/>
      <c r="U165" s="5"/>
      <c r="V165" s="5"/>
      <c r="W165" s="5"/>
      <c r="X165" s="5"/>
      <c r="Y165" s="5"/>
      <c r="Z165" s="5"/>
      <c r="AA165" s="5"/>
      <c r="AB165" s="5"/>
      <c r="AC165" s="5"/>
      <c r="AD165" s="5"/>
      <c r="AE165" s="5"/>
      <c r="AF165" s="5"/>
      <c r="AG165" s="5"/>
      <c r="AH165" s="5"/>
      <c r="AI165" s="5"/>
      <c r="AJ165" s="5"/>
      <c r="AK165" s="5"/>
      <c r="AL165" s="5"/>
      <c r="AM165" s="5"/>
      <c r="AN165" s="5"/>
      <c r="AO165" s="5"/>
      <c r="AP165" s="5"/>
      <c r="AQ165" s="5"/>
      <c r="AR165" s="5"/>
      <c r="AS165" s="5"/>
      <c r="AT165" s="5"/>
      <c r="AU165" s="5"/>
      <c r="AV165" s="5"/>
      <c r="AW165" s="5"/>
      <c r="AX165" s="5"/>
      <c r="AY165" s="5"/>
      <c r="AZ165" s="5"/>
      <c r="BA165" s="5"/>
      <c r="BB165" s="5"/>
      <c r="BC165" s="5"/>
      <c r="BD165" s="5"/>
      <c r="BE165" s="5"/>
      <c r="BF165" s="5"/>
      <c r="BG165" s="5"/>
      <c r="BH165" s="5"/>
      <c r="BI165" s="5"/>
      <c r="BJ165" s="5"/>
      <c r="BK165" s="5"/>
      <c r="BL165" s="5"/>
      <c r="BM165" s="5"/>
      <c r="BN165" s="5"/>
      <c r="BO165" s="5"/>
      <c r="BP165" s="5"/>
      <c r="BQ165" s="5"/>
      <c r="BR165" s="5"/>
      <c r="BS165" s="5"/>
      <c r="BT165" s="5"/>
      <c r="BU165" s="5"/>
      <c r="BV165" s="5"/>
      <c r="BW165" s="5"/>
      <c r="BX165" s="5"/>
      <c r="BY165" s="5"/>
      <c r="BZ165" s="5"/>
      <c r="CA165" s="5"/>
      <c r="CB165" s="5"/>
      <c r="CC165" s="5"/>
      <c r="CD165" s="5"/>
      <c r="CE165" s="5"/>
      <c r="CF165" s="5"/>
      <c r="CG165" s="5"/>
      <c r="CH165" s="5"/>
      <c r="CI165" s="5"/>
      <c r="CJ165" s="5"/>
      <c r="CK165" s="5"/>
      <c r="CL165" s="5"/>
      <c r="CM165" s="5"/>
      <c r="CN165" s="5"/>
      <c r="CO165" s="5"/>
      <c r="CP165" s="5"/>
      <c r="CQ165" s="5"/>
      <c r="CR165" s="5"/>
      <c r="CS165" s="5"/>
      <c r="CT165" s="5"/>
      <c r="CU165" s="5"/>
      <c r="CV165" s="5"/>
    </row>
    <row r="166" spans="12:100" hidden="1">
      <c r="L166" s="5"/>
      <c r="M166" s="5"/>
      <c r="N166" s="5"/>
      <c r="O166" s="5"/>
      <c r="P166" s="5"/>
      <c r="Q166" s="5"/>
      <c r="R166" s="5"/>
      <c r="S166" s="5"/>
      <c r="T166" s="5"/>
      <c r="U166" s="5"/>
      <c r="V166" s="5"/>
      <c r="W166" s="5"/>
      <c r="X166" s="5"/>
      <c r="Y166" s="5"/>
      <c r="Z166" s="5"/>
      <c r="AA166" s="5"/>
      <c r="AB166" s="5"/>
      <c r="AC166" s="5"/>
      <c r="AD166" s="5"/>
      <c r="AE166" s="5"/>
      <c r="AF166" s="5"/>
      <c r="AG166" s="5"/>
      <c r="AH166" s="5"/>
      <c r="AI166" s="5"/>
      <c r="AJ166" s="5"/>
      <c r="AK166" s="5"/>
      <c r="AL166" s="5"/>
      <c r="AM166" s="5"/>
      <c r="AN166" s="5"/>
      <c r="AO166" s="5"/>
      <c r="AP166" s="5"/>
      <c r="AQ166" s="5"/>
      <c r="AR166" s="5"/>
      <c r="AS166" s="5"/>
      <c r="AT166" s="5"/>
      <c r="AU166" s="5"/>
      <c r="AV166" s="5"/>
      <c r="AW166" s="5"/>
      <c r="AX166" s="5"/>
      <c r="AY166" s="5"/>
      <c r="AZ166" s="5"/>
      <c r="BA166" s="5"/>
      <c r="BB166" s="5"/>
      <c r="BC166" s="5"/>
      <c r="BD166" s="5"/>
      <c r="BE166" s="5"/>
      <c r="BF166" s="5"/>
      <c r="BG166" s="5"/>
      <c r="BH166" s="5"/>
      <c r="BI166" s="5"/>
      <c r="BJ166" s="5"/>
      <c r="BK166" s="5"/>
      <c r="BL166" s="5"/>
      <c r="BM166" s="5"/>
      <c r="BN166" s="5"/>
      <c r="BO166" s="5"/>
      <c r="BP166" s="5"/>
      <c r="BQ166" s="5"/>
      <c r="BR166" s="5"/>
      <c r="BS166" s="5"/>
      <c r="BT166" s="5"/>
      <c r="BU166" s="5"/>
      <c r="BV166" s="5"/>
      <c r="BW166" s="5"/>
      <c r="BX166" s="5"/>
      <c r="BY166" s="5"/>
      <c r="BZ166" s="5"/>
      <c r="CA166" s="5"/>
      <c r="CB166" s="5"/>
      <c r="CC166" s="5"/>
      <c r="CD166" s="5"/>
      <c r="CE166" s="5"/>
      <c r="CF166" s="5"/>
      <c r="CG166" s="5"/>
      <c r="CH166" s="5"/>
      <c r="CI166" s="5"/>
      <c r="CJ166" s="5"/>
      <c r="CK166" s="5"/>
      <c r="CL166" s="5"/>
      <c r="CM166" s="5"/>
      <c r="CN166" s="5"/>
      <c r="CO166" s="5"/>
      <c r="CP166" s="5"/>
      <c r="CQ166" s="5"/>
      <c r="CR166" s="5"/>
      <c r="CS166" s="5"/>
      <c r="CT166" s="5"/>
      <c r="CU166" s="5"/>
      <c r="CV166" s="5"/>
    </row>
    <row r="167" spans="12:100" hidden="1">
      <c r="L167" s="5"/>
      <c r="M167" s="5"/>
      <c r="N167" s="5"/>
      <c r="O167" s="5"/>
      <c r="P167" s="5"/>
      <c r="Q167" s="5"/>
      <c r="R167" s="5"/>
      <c r="S167" s="5"/>
      <c r="T167" s="5"/>
      <c r="U167" s="5"/>
      <c r="V167" s="5"/>
      <c r="W167" s="5"/>
      <c r="X167" s="5"/>
      <c r="Y167" s="5"/>
      <c r="Z167" s="5"/>
      <c r="AA167" s="5"/>
      <c r="AB167" s="5"/>
      <c r="AC167" s="5"/>
      <c r="AD167" s="5"/>
      <c r="AE167" s="5"/>
      <c r="AF167" s="5"/>
      <c r="AG167" s="5"/>
      <c r="AH167" s="5"/>
      <c r="AI167" s="5"/>
      <c r="AJ167" s="5"/>
      <c r="AK167" s="5"/>
      <c r="AL167" s="5"/>
      <c r="AM167" s="5"/>
      <c r="AN167" s="5"/>
      <c r="AO167" s="5"/>
      <c r="AP167" s="5"/>
      <c r="AQ167" s="5"/>
      <c r="AR167" s="5"/>
      <c r="AS167" s="5"/>
      <c r="AT167" s="5"/>
      <c r="AU167" s="5"/>
      <c r="AV167" s="5"/>
      <c r="AW167" s="5"/>
      <c r="AX167" s="5"/>
      <c r="AY167" s="5"/>
      <c r="AZ167" s="5"/>
      <c r="BA167" s="5"/>
      <c r="BB167" s="5"/>
      <c r="BC167" s="5"/>
      <c r="BD167" s="5"/>
      <c r="BE167" s="5"/>
      <c r="BF167" s="5"/>
      <c r="BG167" s="5"/>
      <c r="BH167" s="5"/>
      <c r="BI167" s="5"/>
      <c r="BJ167" s="5"/>
      <c r="BK167" s="5"/>
      <c r="BL167" s="5"/>
      <c r="BM167" s="5"/>
      <c r="BN167" s="5"/>
      <c r="BO167" s="5"/>
      <c r="BP167" s="5"/>
      <c r="BQ167" s="5"/>
      <c r="BR167" s="5"/>
      <c r="BS167" s="5"/>
      <c r="BT167" s="5"/>
      <c r="BU167" s="5"/>
      <c r="BV167" s="5"/>
      <c r="BW167" s="5"/>
      <c r="BX167" s="5"/>
      <c r="BY167" s="5"/>
      <c r="BZ167" s="5"/>
      <c r="CA167" s="5"/>
      <c r="CB167" s="5"/>
      <c r="CC167" s="5"/>
      <c r="CD167" s="5"/>
      <c r="CE167" s="5"/>
      <c r="CF167" s="5"/>
      <c r="CG167" s="5"/>
      <c r="CH167" s="5"/>
      <c r="CI167" s="5"/>
      <c r="CJ167" s="5"/>
      <c r="CK167" s="5"/>
      <c r="CL167" s="5"/>
      <c r="CM167" s="5"/>
      <c r="CN167" s="5"/>
      <c r="CO167" s="5"/>
      <c r="CP167" s="5"/>
      <c r="CQ167" s="5"/>
      <c r="CR167" s="5"/>
      <c r="CS167" s="5"/>
      <c r="CT167" s="5"/>
      <c r="CU167" s="5"/>
      <c r="CV167" s="5"/>
    </row>
    <row r="168" spans="12:100" hidden="1">
      <c r="L168" s="5"/>
      <c r="M168" s="5"/>
      <c r="N168" s="5"/>
      <c r="O168" s="5"/>
      <c r="P168" s="5"/>
      <c r="Q168" s="5"/>
      <c r="R168" s="5"/>
      <c r="S168" s="5"/>
      <c r="T168" s="5"/>
      <c r="U168" s="5"/>
      <c r="V168" s="5"/>
      <c r="W168" s="5"/>
      <c r="X168" s="5"/>
      <c r="Y168" s="5"/>
      <c r="Z168" s="5"/>
      <c r="AA168" s="5"/>
      <c r="AB168" s="5"/>
      <c r="AC168" s="5"/>
      <c r="AD168" s="5"/>
      <c r="AE168" s="5"/>
      <c r="AF168" s="5"/>
      <c r="AG168" s="5"/>
      <c r="AH168" s="5"/>
      <c r="AI168" s="5"/>
      <c r="AJ168" s="5"/>
      <c r="AK168" s="5"/>
      <c r="AL168" s="5"/>
      <c r="AM168" s="5"/>
      <c r="AN168" s="5"/>
      <c r="AO168" s="5"/>
      <c r="AP168" s="5"/>
      <c r="AQ168" s="5"/>
      <c r="AR168" s="5"/>
      <c r="AS168" s="5"/>
      <c r="AT168" s="5"/>
      <c r="AU168" s="5"/>
      <c r="AV168" s="5"/>
      <c r="AW168" s="5"/>
      <c r="AX168" s="5"/>
      <c r="AY168" s="5"/>
      <c r="AZ168" s="5"/>
      <c r="BA168" s="5"/>
      <c r="BB168" s="5"/>
      <c r="BC168" s="5"/>
      <c r="BD168" s="5"/>
      <c r="BE168" s="5"/>
      <c r="BF168" s="5"/>
      <c r="BG168" s="5"/>
      <c r="BH168" s="5"/>
      <c r="BI168" s="5"/>
      <c r="BJ168" s="5"/>
      <c r="BK168" s="5"/>
      <c r="BL168" s="5"/>
      <c r="BM168" s="5"/>
      <c r="BN168" s="5"/>
      <c r="BO168" s="5"/>
      <c r="BP168" s="5"/>
      <c r="BQ168" s="5"/>
      <c r="BR168" s="5"/>
      <c r="BS168" s="5"/>
      <c r="BT168" s="5"/>
      <c r="BU168" s="5"/>
      <c r="BV168" s="5"/>
      <c r="BW168" s="5"/>
      <c r="BX168" s="5"/>
      <c r="BY168" s="5"/>
      <c r="BZ168" s="5"/>
      <c r="CA168" s="5"/>
      <c r="CB168" s="5"/>
      <c r="CC168" s="5"/>
      <c r="CD168" s="5"/>
      <c r="CE168" s="5"/>
      <c r="CF168" s="5"/>
      <c r="CG168" s="5"/>
      <c r="CH168" s="5"/>
      <c r="CI168" s="5"/>
      <c r="CJ168" s="5"/>
      <c r="CK168" s="5"/>
      <c r="CL168" s="5"/>
      <c r="CM168" s="5"/>
      <c r="CN168" s="5"/>
      <c r="CO168" s="5"/>
      <c r="CP168" s="5"/>
      <c r="CQ168" s="5"/>
      <c r="CR168" s="5"/>
      <c r="CS168" s="5"/>
      <c r="CT168" s="5"/>
      <c r="CU168" s="5"/>
      <c r="CV168" s="5"/>
    </row>
    <row r="169" spans="12:100" hidden="1">
      <c r="L169" s="5"/>
      <c r="M169" s="5"/>
      <c r="N169" s="5"/>
      <c r="O169" s="5"/>
      <c r="P169" s="5"/>
      <c r="Q169" s="5"/>
      <c r="R169" s="5"/>
      <c r="S169" s="5"/>
      <c r="T169" s="5"/>
      <c r="U169" s="5"/>
      <c r="V169" s="5"/>
      <c r="W169" s="5"/>
      <c r="X169" s="5"/>
      <c r="Y169" s="5"/>
      <c r="Z169" s="5"/>
      <c r="AA169" s="5"/>
      <c r="AB169" s="5"/>
      <c r="AC169" s="5"/>
      <c r="AD169" s="5"/>
      <c r="AE169" s="5"/>
      <c r="AF169" s="5"/>
      <c r="AG169" s="5"/>
      <c r="AH169" s="5"/>
      <c r="AI169" s="5"/>
      <c r="AJ169" s="5"/>
      <c r="AK169" s="5"/>
      <c r="AL169" s="5"/>
      <c r="AM169" s="5"/>
      <c r="AN169" s="5"/>
      <c r="AO169" s="5"/>
      <c r="AP169" s="5"/>
      <c r="AQ169" s="5"/>
      <c r="AR169" s="5"/>
      <c r="AS169" s="5"/>
      <c r="AT169" s="5"/>
      <c r="AU169" s="5"/>
      <c r="AV169" s="5"/>
      <c r="AW169" s="5"/>
      <c r="AX169" s="5"/>
      <c r="AY169" s="5"/>
      <c r="AZ169" s="5"/>
      <c r="BA169" s="5"/>
      <c r="BB169" s="5"/>
      <c r="BC169" s="5"/>
      <c r="BD169" s="5"/>
      <c r="BE169" s="5"/>
      <c r="BF169" s="5"/>
      <c r="BG169" s="5"/>
      <c r="BH169" s="5"/>
      <c r="BI169" s="5"/>
      <c r="BJ169" s="5"/>
      <c r="BK169" s="5"/>
      <c r="BL169" s="5"/>
      <c r="BM169" s="5"/>
      <c r="BN169" s="5"/>
      <c r="BO169" s="5"/>
      <c r="BP169" s="5"/>
      <c r="BQ169" s="5"/>
      <c r="BR169" s="5"/>
      <c r="BS169" s="5"/>
      <c r="BT169" s="5"/>
      <c r="BU169" s="5"/>
      <c r="BV169" s="5"/>
      <c r="BW169" s="5"/>
      <c r="BX169" s="5"/>
      <c r="BY169" s="5"/>
      <c r="BZ169" s="5"/>
      <c r="CA169" s="5"/>
      <c r="CB169" s="5"/>
      <c r="CC169" s="5"/>
      <c r="CD169" s="5"/>
      <c r="CE169" s="5"/>
      <c r="CF169" s="5"/>
      <c r="CG169" s="5"/>
      <c r="CH169" s="5"/>
      <c r="CI169" s="5"/>
      <c r="CJ169" s="5"/>
      <c r="CK169" s="5"/>
      <c r="CL169" s="5"/>
      <c r="CM169" s="5"/>
      <c r="CN169" s="5"/>
      <c r="CO169" s="5"/>
      <c r="CP169" s="5"/>
      <c r="CQ169" s="5"/>
      <c r="CR169" s="5"/>
      <c r="CS169" s="5"/>
      <c r="CT169" s="5"/>
      <c r="CU169" s="5"/>
      <c r="CV169" s="5"/>
    </row>
    <row r="170" spans="12:100" hidden="1">
      <c r="L170" s="5"/>
      <c r="M170" s="5"/>
      <c r="N170" s="5"/>
      <c r="O170" s="5"/>
      <c r="P170" s="5"/>
      <c r="Q170" s="5"/>
      <c r="R170" s="5"/>
      <c r="S170" s="5"/>
      <c r="T170" s="5"/>
      <c r="U170" s="5"/>
      <c r="V170" s="5"/>
      <c r="W170" s="5"/>
      <c r="X170" s="5"/>
      <c r="Y170" s="5"/>
      <c r="Z170" s="5"/>
      <c r="AA170" s="5"/>
      <c r="AB170" s="5"/>
      <c r="AC170" s="5"/>
      <c r="AD170" s="5"/>
      <c r="AE170" s="5"/>
      <c r="AF170" s="5"/>
      <c r="AG170" s="5"/>
      <c r="AH170" s="5"/>
      <c r="AI170" s="5"/>
      <c r="AJ170" s="5"/>
      <c r="AK170" s="5"/>
      <c r="AL170" s="5"/>
      <c r="AM170" s="5"/>
      <c r="AN170" s="5"/>
      <c r="AO170" s="5"/>
      <c r="AP170" s="5"/>
      <c r="AQ170" s="5"/>
      <c r="AR170" s="5"/>
      <c r="AS170" s="5"/>
      <c r="AT170" s="5"/>
      <c r="AU170" s="5"/>
      <c r="AV170" s="5"/>
      <c r="AW170" s="5"/>
      <c r="AX170" s="5"/>
      <c r="AY170" s="5"/>
      <c r="AZ170" s="5"/>
      <c r="BA170" s="5"/>
      <c r="BB170" s="5"/>
      <c r="BC170" s="5"/>
      <c r="BD170" s="5"/>
      <c r="BE170" s="5"/>
      <c r="BF170" s="5"/>
      <c r="BG170" s="5"/>
      <c r="BH170" s="5"/>
      <c r="BI170" s="5"/>
      <c r="BJ170" s="5"/>
      <c r="BK170" s="5"/>
      <c r="BL170" s="5"/>
      <c r="BM170" s="5"/>
      <c r="BN170" s="5"/>
      <c r="BO170" s="5"/>
      <c r="BP170" s="5"/>
      <c r="BQ170" s="5"/>
      <c r="BR170" s="5"/>
      <c r="BS170" s="5"/>
      <c r="BT170" s="5"/>
      <c r="BU170" s="5"/>
      <c r="BV170" s="5"/>
      <c r="BW170" s="5"/>
      <c r="BX170" s="5"/>
      <c r="BY170" s="5"/>
      <c r="BZ170" s="5"/>
      <c r="CA170" s="5"/>
      <c r="CB170" s="5"/>
      <c r="CC170" s="5"/>
      <c r="CD170" s="5"/>
      <c r="CE170" s="5"/>
      <c r="CF170" s="5"/>
      <c r="CG170" s="5"/>
      <c r="CH170" s="5"/>
      <c r="CI170" s="5"/>
      <c r="CJ170" s="5"/>
      <c r="CK170" s="5"/>
      <c r="CL170" s="5"/>
      <c r="CM170" s="5"/>
      <c r="CN170" s="5"/>
      <c r="CO170" s="5"/>
      <c r="CP170" s="5"/>
      <c r="CQ170" s="5"/>
      <c r="CR170" s="5"/>
      <c r="CS170" s="5"/>
      <c r="CT170" s="5"/>
      <c r="CU170" s="5"/>
      <c r="CV170" s="5"/>
    </row>
    <row r="171" spans="12:100" hidden="1">
      <c r="L171" s="5"/>
      <c r="M171" s="5"/>
      <c r="N171" s="5"/>
      <c r="O171" s="5"/>
      <c r="P171" s="5"/>
      <c r="Q171" s="5"/>
      <c r="R171" s="5"/>
      <c r="S171" s="5"/>
      <c r="T171" s="5"/>
      <c r="U171" s="5"/>
      <c r="V171" s="5"/>
      <c r="W171" s="5"/>
      <c r="X171" s="5"/>
      <c r="Y171" s="5"/>
      <c r="Z171" s="5"/>
      <c r="AA171" s="5"/>
      <c r="AB171" s="5"/>
      <c r="AC171" s="5"/>
      <c r="AD171" s="5"/>
      <c r="AE171" s="5"/>
      <c r="AF171" s="5"/>
      <c r="AG171" s="5"/>
      <c r="AH171" s="5"/>
      <c r="AI171" s="5"/>
      <c r="AJ171" s="5"/>
      <c r="AK171" s="5"/>
      <c r="AL171" s="5"/>
      <c r="AM171" s="5"/>
      <c r="AN171" s="5"/>
      <c r="AO171" s="5"/>
      <c r="AP171" s="5"/>
      <c r="AQ171" s="5"/>
      <c r="AR171" s="5"/>
      <c r="AS171" s="5"/>
      <c r="AT171" s="5"/>
      <c r="AU171" s="5"/>
      <c r="AV171" s="5"/>
      <c r="AW171" s="5"/>
      <c r="AX171" s="5"/>
      <c r="AY171" s="5"/>
      <c r="AZ171" s="5"/>
      <c r="BA171" s="5"/>
      <c r="BB171" s="5"/>
      <c r="BC171" s="5"/>
      <c r="BD171" s="5"/>
      <c r="BE171" s="5"/>
      <c r="BF171" s="5"/>
      <c r="BG171" s="5"/>
      <c r="BH171" s="5"/>
      <c r="BI171" s="5"/>
      <c r="BJ171" s="5"/>
      <c r="BK171" s="5"/>
      <c r="BL171" s="5"/>
      <c r="BM171" s="5"/>
      <c r="BN171" s="5"/>
      <c r="BO171" s="5"/>
      <c r="BP171" s="5"/>
      <c r="BQ171" s="5"/>
      <c r="BR171" s="5"/>
      <c r="BS171" s="5"/>
      <c r="BT171" s="5"/>
      <c r="BU171" s="5"/>
      <c r="BV171" s="5"/>
      <c r="BW171" s="5"/>
      <c r="BX171" s="5"/>
      <c r="BY171" s="5"/>
      <c r="BZ171" s="5"/>
      <c r="CA171" s="5"/>
      <c r="CB171" s="5"/>
      <c r="CC171" s="5"/>
      <c r="CD171" s="5"/>
      <c r="CE171" s="5"/>
      <c r="CF171" s="5"/>
      <c r="CG171" s="5"/>
      <c r="CH171" s="5"/>
      <c r="CI171" s="5"/>
      <c r="CJ171" s="5"/>
      <c r="CK171" s="5"/>
      <c r="CL171" s="5"/>
      <c r="CM171" s="5"/>
      <c r="CN171" s="5"/>
      <c r="CO171" s="5"/>
      <c r="CP171" s="5"/>
      <c r="CQ171" s="5"/>
      <c r="CR171" s="5"/>
      <c r="CS171" s="5"/>
      <c r="CT171" s="5"/>
      <c r="CU171" s="5"/>
      <c r="CV171" s="5"/>
    </row>
    <row r="172" spans="12:100" hidden="1">
      <c r="L172" s="5"/>
      <c r="M172" s="5"/>
      <c r="N172" s="5"/>
      <c r="O172" s="5"/>
      <c r="P172" s="5"/>
      <c r="Q172" s="5"/>
      <c r="R172" s="5"/>
      <c r="S172" s="5"/>
      <c r="T172" s="5"/>
      <c r="U172" s="5"/>
      <c r="V172" s="5"/>
      <c r="W172" s="5"/>
      <c r="X172" s="5"/>
      <c r="Y172" s="5"/>
      <c r="Z172" s="5"/>
      <c r="AA172" s="5"/>
      <c r="AB172" s="5"/>
      <c r="AC172" s="5"/>
      <c r="AD172" s="5"/>
      <c r="AE172" s="5"/>
      <c r="AF172" s="5"/>
      <c r="AG172" s="5"/>
      <c r="AH172" s="5"/>
      <c r="AI172" s="5"/>
      <c r="AJ172" s="5"/>
      <c r="AK172" s="5"/>
      <c r="AL172" s="5"/>
      <c r="AM172" s="5"/>
      <c r="AN172" s="5"/>
      <c r="AO172" s="5"/>
      <c r="AP172" s="5"/>
      <c r="AQ172" s="5"/>
      <c r="AR172" s="5"/>
      <c r="AS172" s="5"/>
      <c r="AT172" s="5"/>
      <c r="AU172" s="5"/>
      <c r="AV172" s="5"/>
      <c r="AW172" s="5"/>
      <c r="AX172" s="5"/>
      <c r="AY172" s="5"/>
      <c r="AZ172" s="5"/>
      <c r="BA172" s="5"/>
      <c r="BB172" s="5"/>
      <c r="BC172" s="5"/>
      <c r="BD172" s="5"/>
      <c r="BE172" s="5"/>
      <c r="BF172" s="5"/>
      <c r="BG172" s="5"/>
      <c r="BH172" s="5"/>
      <c r="BI172" s="5"/>
      <c r="BJ172" s="5"/>
      <c r="BK172" s="5"/>
      <c r="BL172" s="5"/>
      <c r="BM172" s="5"/>
      <c r="BN172" s="5"/>
      <c r="BO172" s="5"/>
      <c r="BP172" s="5"/>
      <c r="BQ172" s="5"/>
      <c r="BR172" s="5"/>
      <c r="BS172" s="5"/>
      <c r="BT172" s="5"/>
      <c r="BU172" s="5"/>
      <c r="BV172" s="5"/>
      <c r="BW172" s="5"/>
      <c r="BX172" s="5"/>
      <c r="BY172" s="5"/>
      <c r="BZ172" s="5"/>
      <c r="CA172" s="5"/>
      <c r="CB172" s="5"/>
      <c r="CC172" s="5"/>
      <c r="CD172" s="5"/>
      <c r="CE172" s="5"/>
      <c r="CF172" s="5"/>
      <c r="CG172" s="5"/>
      <c r="CH172" s="5"/>
      <c r="CI172" s="5"/>
      <c r="CJ172" s="5"/>
      <c r="CK172" s="5"/>
      <c r="CL172" s="5"/>
      <c r="CM172" s="5"/>
      <c r="CN172" s="5"/>
      <c r="CO172" s="5"/>
      <c r="CP172" s="5"/>
      <c r="CQ172" s="5"/>
      <c r="CR172" s="5"/>
      <c r="CS172" s="5"/>
      <c r="CT172" s="5"/>
      <c r="CU172" s="5"/>
      <c r="CV172" s="5"/>
    </row>
    <row r="173" spans="12:100" hidden="1">
      <c r="L173" s="5"/>
      <c r="M173" s="5"/>
      <c r="N173" s="5"/>
      <c r="O173" s="5"/>
      <c r="P173" s="5"/>
      <c r="Q173" s="5"/>
      <c r="R173" s="5"/>
      <c r="S173" s="5"/>
      <c r="T173" s="5"/>
      <c r="U173" s="5"/>
      <c r="V173" s="5"/>
      <c r="W173" s="5"/>
      <c r="X173" s="5"/>
      <c r="Y173" s="5"/>
      <c r="Z173" s="5"/>
      <c r="AA173" s="5"/>
      <c r="AB173" s="5"/>
      <c r="AC173" s="5"/>
      <c r="AD173" s="5"/>
      <c r="AE173" s="5"/>
      <c r="AF173" s="5"/>
      <c r="AG173" s="5"/>
      <c r="AH173" s="5"/>
      <c r="AI173" s="5"/>
      <c r="AJ173" s="5"/>
      <c r="AK173" s="5"/>
      <c r="AL173" s="5"/>
      <c r="AM173" s="5"/>
      <c r="AN173" s="5"/>
      <c r="AO173" s="5"/>
      <c r="AP173" s="5"/>
      <c r="AQ173" s="5"/>
      <c r="AR173" s="5"/>
      <c r="AS173" s="5"/>
      <c r="AT173" s="5"/>
      <c r="AU173" s="5"/>
      <c r="AV173" s="5"/>
      <c r="AW173" s="5"/>
      <c r="AX173" s="5"/>
      <c r="AY173" s="5"/>
      <c r="AZ173" s="5"/>
      <c r="BA173" s="5"/>
      <c r="BB173" s="5"/>
      <c r="BC173" s="5"/>
      <c r="BD173" s="5"/>
      <c r="BE173" s="5"/>
      <c r="BF173" s="5"/>
      <c r="BG173" s="5"/>
      <c r="BH173" s="5"/>
      <c r="BI173" s="5"/>
      <c r="BJ173" s="5"/>
      <c r="BK173" s="5"/>
      <c r="BL173" s="5"/>
      <c r="BM173" s="5"/>
      <c r="BN173" s="5"/>
      <c r="BO173" s="5"/>
      <c r="BP173" s="5"/>
      <c r="BQ173" s="5"/>
      <c r="BR173" s="5"/>
      <c r="BS173" s="5"/>
      <c r="BT173" s="5"/>
      <c r="BU173" s="5"/>
      <c r="BV173" s="5"/>
      <c r="BW173" s="5"/>
      <c r="BX173" s="5"/>
      <c r="BY173" s="5"/>
      <c r="BZ173" s="5"/>
      <c r="CA173" s="5"/>
      <c r="CB173" s="5"/>
      <c r="CC173" s="5"/>
      <c r="CD173" s="5"/>
      <c r="CE173" s="5"/>
      <c r="CF173" s="5"/>
      <c r="CG173" s="5"/>
      <c r="CH173" s="5"/>
      <c r="CI173" s="5"/>
      <c r="CJ173" s="5"/>
      <c r="CK173" s="5"/>
      <c r="CL173" s="5"/>
      <c r="CM173" s="5"/>
      <c r="CN173" s="5"/>
      <c r="CO173" s="5"/>
      <c r="CP173" s="5"/>
      <c r="CQ173" s="5"/>
      <c r="CR173" s="5"/>
      <c r="CS173" s="5"/>
      <c r="CT173" s="5"/>
      <c r="CU173" s="5"/>
      <c r="CV173" s="5"/>
    </row>
    <row r="174" spans="12:100" hidden="1">
      <c r="L174" s="5"/>
      <c r="M174" s="5"/>
      <c r="N174" s="5"/>
      <c r="O174" s="5"/>
      <c r="P174" s="5"/>
      <c r="Q174" s="5"/>
      <c r="R174" s="5"/>
      <c r="S174" s="5"/>
      <c r="T174" s="5"/>
      <c r="U174" s="5"/>
      <c r="V174" s="5"/>
      <c r="W174" s="5"/>
      <c r="X174" s="5"/>
      <c r="Y174" s="5"/>
      <c r="Z174" s="5"/>
      <c r="AA174" s="5"/>
      <c r="AB174" s="5"/>
      <c r="AC174" s="5"/>
      <c r="AD174" s="5"/>
      <c r="AE174" s="5"/>
      <c r="AF174" s="5"/>
      <c r="AG174" s="5"/>
      <c r="AH174" s="5"/>
      <c r="AI174" s="5"/>
      <c r="AJ174" s="5"/>
      <c r="AK174" s="5"/>
      <c r="AL174" s="5"/>
      <c r="AM174" s="5"/>
      <c r="AN174" s="5"/>
      <c r="AO174" s="5"/>
      <c r="AP174" s="5"/>
      <c r="AQ174" s="5"/>
      <c r="AR174" s="5"/>
      <c r="AS174" s="5"/>
      <c r="AT174" s="5"/>
      <c r="AU174" s="5"/>
      <c r="AV174" s="5"/>
      <c r="AW174" s="5"/>
      <c r="AX174" s="5"/>
      <c r="AY174" s="5"/>
      <c r="AZ174" s="5"/>
      <c r="BA174" s="5"/>
      <c r="BB174" s="5"/>
      <c r="BC174" s="5"/>
      <c r="BD174" s="5"/>
      <c r="BE174" s="5"/>
      <c r="BF174" s="5"/>
      <c r="BG174" s="5"/>
      <c r="BH174" s="5"/>
      <c r="BI174" s="5"/>
      <c r="BJ174" s="5"/>
      <c r="BK174" s="5"/>
      <c r="BL174" s="5"/>
      <c r="BM174" s="5"/>
      <c r="BN174" s="5"/>
      <c r="BO174" s="5"/>
      <c r="BP174" s="5"/>
      <c r="BQ174" s="5"/>
      <c r="BR174" s="5"/>
      <c r="BS174" s="5"/>
      <c r="BT174" s="5"/>
      <c r="BU174" s="5"/>
      <c r="BV174" s="5"/>
      <c r="BW174" s="5"/>
      <c r="BX174" s="5"/>
      <c r="BY174" s="5"/>
      <c r="BZ174" s="5"/>
      <c r="CA174" s="5"/>
      <c r="CB174" s="5"/>
      <c r="CC174" s="5"/>
      <c r="CD174" s="5"/>
      <c r="CE174" s="5"/>
      <c r="CF174" s="5"/>
      <c r="CG174" s="5"/>
      <c r="CH174" s="5"/>
      <c r="CI174" s="5"/>
      <c r="CJ174" s="5"/>
      <c r="CK174" s="5"/>
      <c r="CL174" s="5"/>
      <c r="CM174" s="5"/>
      <c r="CN174" s="5"/>
      <c r="CO174" s="5"/>
      <c r="CP174" s="5"/>
      <c r="CQ174" s="5"/>
      <c r="CR174" s="5"/>
      <c r="CS174" s="5"/>
      <c r="CT174" s="5"/>
      <c r="CU174" s="5"/>
      <c r="CV174" s="5"/>
    </row>
    <row r="175" spans="12:100" hidden="1">
      <c r="L175" s="5"/>
      <c r="M175" s="5"/>
      <c r="N175" s="5"/>
      <c r="O175" s="5"/>
      <c r="P175" s="5"/>
      <c r="Q175" s="5"/>
      <c r="R175" s="5"/>
      <c r="S175" s="5"/>
      <c r="T175" s="5"/>
      <c r="U175" s="5"/>
      <c r="V175" s="5"/>
      <c r="W175" s="5"/>
      <c r="X175" s="5"/>
      <c r="Y175" s="5"/>
      <c r="Z175" s="5"/>
      <c r="AA175" s="5"/>
      <c r="AB175" s="5"/>
      <c r="AC175" s="5"/>
      <c r="AD175" s="5"/>
      <c r="AE175" s="5"/>
      <c r="AF175" s="5"/>
      <c r="AG175" s="5"/>
      <c r="AH175" s="5"/>
      <c r="AI175" s="5"/>
      <c r="AJ175" s="5"/>
      <c r="AK175" s="5"/>
      <c r="AL175" s="5"/>
      <c r="AM175" s="5"/>
      <c r="AN175" s="5"/>
      <c r="AO175" s="5"/>
      <c r="AP175" s="5"/>
      <c r="AQ175" s="5"/>
      <c r="AR175" s="5"/>
      <c r="AS175" s="5"/>
      <c r="AT175" s="5"/>
      <c r="AU175" s="5"/>
      <c r="AV175" s="5"/>
      <c r="AW175" s="5"/>
      <c r="AX175" s="5"/>
      <c r="AY175" s="5"/>
      <c r="AZ175" s="5"/>
      <c r="BA175" s="5"/>
      <c r="BB175" s="5"/>
      <c r="BC175" s="5"/>
      <c r="BD175" s="5"/>
      <c r="BE175" s="5"/>
      <c r="BF175" s="5"/>
      <c r="BG175" s="5"/>
      <c r="BH175" s="5"/>
      <c r="BI175" s="5"/>
      <c r="BJ175" s="5"/>
      <c r="BK175" s="5"/>
      <c r="BL175" s="5"/>
      <c r="BM175" s="5"/>
      <c r="BN175" s="5"/>
      <c r="BO175" s="5"/>
      <c r="BP175" s="5"/>
      <c r="BQ175" s="5"/>
      <c r="BR175" s="5"/>
      <c r="BS175" s="5"/>
      <c r="BT175" s="5"/>
      <c r="BU175" s="5"/>
      <c r="BV175" s="5"/>
      <c r="BW175" s="5"/>
      <c r="BX175" s="5"/>
      <c r="BY175" s="5"/>
      <c r="BZ175" s="5"/>
      <c r="CA175" s="5"/>
      <c r="CB175" s="5"/>
      <c r="CC175" s="5"/>
      <c r="CD175" s="5"/>
      <c r="CE175" s="5"/>
      <c r="CF175" s="5"/>
      <c r="CG175" s="5"/>
      <c r="CH175" s="5"/>
      <c r="CI175" s="5"/>
      <c r="CJ175" s="5"/>
      <c r="CK175" s="5"/>
      <c r="CL175" s="5"/>
      <c r="CM175" s="5"/>
      <c r="CN175" s="5"/>
      <c r="CO175" s="5"/>
      <c r="CP175" s="5"/>
      <c r="CQ175" s="5"/>
      <c r="CR175" s="5"/>
      <c r="CS175" s="5"/>
      <c r="CT175" s="5"/>
      <c r="CU175" s="5"/>
      <c r="CV175" s="5"/>
    </row>
    <row r="176" spans="12:100" hidden="1">
      <c r="L176" s="5"/>
      <c r="M176" s="5"/>
      <c r="N176" s="5"/>
      <c r="O176" s="5"/>
      <c r="P176" s="5"/>
      <c r="Q176" s="5"/>
      <c r="R176" s="5"/>
      <c r="S176" s="5"/>
      <c r="T176" s="5"/>
      <c r="U176" s="5"/>
      <c r="V176" s="5"/>
      <c r="W176" s="5"/>
      <c r="X176" s="5"/>
      <c r="Y176" s="5"/>
      <c r="Z176" s="5"/>
      <c r="AA176" s="5"/>
      <c r="AB176" s="5"/>
      <c r="AC176" s="5"/>
      <c r="AD176" s="5"/>
      <c r="AE176" s="5"/>
      <c r="AF176" s="5"/>
      <c r="AG176" s="5"/>
      <c r="AH176" s="5"/>
      <c r="AI176" s="5"/>
      <c r="AJ176" s="5"/>
      <c r="AK176" s="5"/>
      <c r="AL176" s="5"/>
      <c r="AM176" s="5"/>
      <c r="AN176" s="5"/>
      <c r="AO176" s="5"/>
      <c r="AP176" s="5"/>
      <c r="AQ176" s="5"/>
      <c r="AR176" s="5"/>
      <c r="AS176" s="5"/>
      <c r="AT176" s="5"/>
      <c r="AU176" s="5"/>
      <c r="AV176" s="5"/>
      <c r="AW176" s="5"/>
      <c r="AX176" s="5"/>
      <c r="AY176" s="5"/>
      <c r="AZ176" s="5"/>
      <c r="BA176" s="5"/>
      <c r="BB176" s="5"/>
      <c r="BC176" s="5"/>
      <c r="BD176" s="5"/>
      <c r="BE176" s="5"/>
      <c r="BF176" s="5"/>
      <c r="BG176" s="5"/>
      <c r="BH176" s="5"/>
      <c r="BI176" s="5"/>
      <c r="BJ176" s="5"/>
      <c r="BK176" s="5"/>
      <c r="BL176" s="5"/>
      <c r="BM176" s="5"/>
      <c r="BN176" s="5"/>
      <c r="BO176" s="5"/>
      <c r="BP176" s="5"/>
      <c r="BQ176" s="5"/>
      <c r="BR176" s="5"/>
      <c r="BS176" s="5"/>
      <c r="BT176" s="5"/>
      <c r="BU176" s="5"/>
      <c r="BV176" s="5"/>
      <c r="BW176" s="5"/>
      <c r="BX176" s="5"/>
      <c r="BY176" s="5"/>
      <c r="BZ176" s="5"/>
      <c r="CA176" s="5"/>
      <c r="CB176" s="5"/>
      <c r="CC176" s="5"/>
      <c r="CD176" s="5"/>
      <c r="CE176" s="5"/>
      <c r="CF176" s="5"/>
      <c r="CG176" s="5"/>
      <c r="CH176" s="5"/>
      <c r="CI176" s="5"/>
      <c r="CJ176" s="5"/>
      <c r="CK176" s="5"/>
      <c r="CL176" s="5"/>
      <c r="CM176" s="5"/>
      <c r="CN176" s="5"/>
      <c r="CO176" s="5"/>
      <c r="CP176" s="5"/>
      <c r="CQ176" s="5"/>
      <c r="CR176" s="5"/>
      <c r="CS176" s="5"/>
      <c r="CT176" s="5"/>
      <c r="CU176" s="5"/>
      <c r="CV176" s="5"/>
    </row>
    <row r="177" spans="12:100" hidden="1">
      <c r="L177" s="5"/>
      <c r="M177" s="5"/>
      <c r="N177" s="5"/>
      <c r="O177" s="5"/>
      <c r="P177" s="5"/>
      <c r="Q177" s="5"/>
      <c r="R177" s="5"/>
      <c r="S177" s="5"/>
      <c r="T177" s="5"/>
      <c r="U177" s="5"/>
      <c r="V177" s="5"/>
      <c r="W177" s="5"/>
      <c r="X177" s="5"/>
      <c r="Y177" s="5"/>
      <c r="Z177" s="5"/>
      <c r="AA177" s="5"/>
      <c r="AB177" s="5"/>
      <c r="AC177" s="5"/>
      <c r="AD177" s="5"/>
      <c r="AE177" s="5"/>
      <c r="AF177" s="5"/>
      <c r="AG177" s="5"/>
      <c r="AH177" s="5"/>
      <c r="AI177" s="5"/>
      <c r="AJ177" s="5"/>
      <c r="AK177" s="5"/>
      <c r="AL177" s="5"/>
      <c r="AM177" s="5"/>
      <c r="AN177" s="5"/>
      <c r="AO177" s="5"/>
      <c r="AP177" s="5"/>
      <c r="AQ177" s="5"/>
      <c r="AR177" s="5"/>
      <c r="AS177" s="5"/>
      <c r="AT177" s="5"/>
      <c r="AU177" s="5"/>
      <c r="AV177" s="5"/>
      <c r="AW177" s="5"/>
      <c r="AX177" s="5"/>
      <c r="AY177" s="5"/>
      <c r="AZ177" s="5"/>
      <c r="BA177" s="5"/>
      <c r="BB177" s="5"/>
      <c r="BC177" s="5"/>
      <c r="BD177" s="5"/>
      <c r="BE177" s="5"/>
      <c r="BF177" s="5"/>
      <c r="BG177" s="5"/>
      <c r="BH177" s="5"/>
      <c r="BI177" s="5"/>
      <c r="BJ177" s="5"/>
      <c r="BK177" s="5"/>
      <c r="BL177" s="5"/>
      <c r="BM177" s="5"/>
      <c r="BN177" s="5"/>
      <c r="BO177" s="5"/>
      <c r="BP177" s="5"/>
      <c r="BQ177" s="5"/>
      <c r="BR177" s="5"/>
      <c r="BS177" s="5"/>
      <c r="BT177" s="5"/>
      <c r="BU177" s="5"/>
      <c r="BV177" s="5"/>
      <c r="BW177" s="5"/>
      <c r="BX177" s="5"/>
      <c r="BY177" s="5"/>
      <c r="BZ177" s="5"/>
      <c r="CA177" s="5"/>
      <c r="CB177" s="5"/>
      <c r="CC177" s="5"/>
      <c r="CD177" s="5"/>
      <c r="CE177" s="5"/>
      <c r="CF177" s="5"/>
      <c r="CG177" s="5"/>
      <c r="CH177" s="5"/>
      <c r="CI177" s="5"/>
      <c r="CJ177" s="5"/>
      <c r="CK177" s="5"/>
      <c r="CL177" s="5"/>
      <c r="CM177" s="5"/>
      <c r="CN177" s="5"/>
      <c r="CO177" s="5"/>
      <c r="CP177" s="5"/>
      <c r="CQ177" s="5"/>
      <c r="CR177" s="5"/>
      <c r="CS177" s="5"/>
      <c r="CT177" s="5"/>
      <c r="CU177" s="5"/>
      <c r="CV177" s="5"/>
    </row>
    <row r="178" spans="12:100" hidden="1">
      <c r="L178" s="5"/>
      <c r="M178" s="5"/>
      <c r="N178" s="5"/>
      <c r="O178" s="5"/>
      <c r="P178" s="5"/>
      <c r="Q178" s="5"/>
      <c r="R178" s="5"/>
      <c r="S178" s="5"/>
      <c r="T178" s="5"/>
      <c r="U178" s="5"/>
      <c r="V178" s="5"/>
      <c r="W178" s="5"/>
      <c r="X178" s="5"/>
      <c r="Y178" s="5"/>
      <c r="Z178" s="5"/>
      <c r="AA178" s="5"/>
      <c r="AB178" s="5"/>
      <c r="AC178" s="5"/>
      <c r="AD178" s="5"/>
      <c r="AE178" s="5"/>
      <c r="AF178" s="5"/>
      <c r="AG178" s="5"/>
      <c r="AH178" s="5"/>
      <c r="AI178" s="5"/>
      <c r="AJ178" s="5"/>
      <c r="AK178" s="5"/>
      <c r="AL178" s="5"/>
      <c r="AM178" s="5"/>
      <c r="AN178" s="5"/>
      <c r="AO178" s="5"/>
      <c r="AP178" s="5"/>
      <c r="AQ178" s="5"/>
      <c r="AR178" s="5"/>
      <c r="AS178" s="5"/>
      <c r="AT178" s="5"/>
      <c r="AU178" s="5"/>
      <c r="AV178" s="5"/>
      <c r="AW178" s="5"/>
      <c r="AX178" s="5"/>
      <c r="AY178" s="5"/>
      <c r="AZ178" s="5"/>
      <c r="BA178" s="5"/>
      <c r="BB178" s="5"/>
      <c r="BC178" s="5"/>
      <c r="BD178" s="5"/>
      <c r="BE178" s="5"/>
      <c r="BF178" s="5"/>
      <c r="BG178" s="5"/>
      <c r="BH178" s="5"/>
      <c r="BI178" s="5"/>
      <c r="BJ178" s="5"/>
      <c r="BK178" s="5"/>
      <c r="BL178" s="5"/>
      <c r="BM178" s="5"/>
      <c r="BN178" s="5"/>
      <c r="BO178" s="5"/>
      <c r="BP178" s="5"/>
      <c r="BQ178" s="5"/>
      <c r="BR178" s="5"/>
      <c r="BS178" s="5"/>
      <c r="BT178" s="5"/>
      <c r="BU178" s="5"/>
      <c r="BV178" s="5"/>
      <c r="BW178" s="5"/>
      <c r="BX178" s="5"/>
      <c r="BY178" s="5"/>
      <c r="BZ178" s="5"/>
      <c r="CA178" s="5"/>
      <c r="CB178" s="5"/>
      <c r="CC178" s="5"/>
      <c r="CD178" s="5"/>
      <c r="CE178" s="5"/>
      <c r="CF178" s="5"/>
      <c r="CG178" s="5"/>
      <c r="CH178" s="5"/>
      <c r="CI178" s="5"/>
      <c r="CJ178" s="5"/>
      <c r="CK178" s="5"/>
      <c r="CL178" s="5"/>
      <c r="CM178" s="5"/>
      <c r="CN178" s="5"/>
      <c r="CO178" s="5"/>
      <c r="CP178" s="5"/>
      <c r="CQ178" s="5"/>
      <c r="CR178" s="5"/>
      <c r="CS178" s="5"/>
      <c r="CT178" s="5"/>
      <c r="CU178" s="5"/>
      <c r="CV178" s="5"/>
    </row>
    <row r="179" spans="12:100" hidden="1">
      <c r="L179" s="5"/>
      <c r="M179" s="5"/>
      <c r="N179" s="5"/>
      <c r="O179" s="5"/>
      <c r="P179" s="5"/>
      <c r="Q179" s="5"/>
      <c r="R179" s="5"/>
      <c r="S179" s="5"/>
      <c r="T179" s="5"/>
      <c r="U179" s="5"/>
      <c r="V179" s="5"/>
      <c r="W179" s="5"/>
      <c r="X179" s="5"/>
      <c r="Y179" s="5"/>
      <c r="Z179" s="5"/>
      <c r="AA179" s="5"/>
      <c r="AB179" s="5"/>
      <c r="AC179" s="5"/>
      <c r="AD179" s="5"/>
      <c r="AE179" s="5"/>
      <c r="AF179" s="5"/>
      <c r="AG179" s="5"/>
      <c r="AH179" s="5"/>
      <c r="AI179" s="5"/>
      <c r="AJ179" s="5"/>
      <c r="AK179" s="5"/>
      <c r="AL179" s="5"/>
      <c r="AM179" s="5"/>
      <c r="AN179" s="5"/>
      <c r="AO179" s="5"/>
      <c r="AP179" s="5"/>
      <c r="AQ179" s="5"/>
      <c r="AR179" s="5"/>
      <c r="AS179" s="5"/>
      <c r="AT179" s="5"/>
      <c r="AU179" s="5"/>
      <c r="AV179" s="5"/>
      <c r="AW179" s="5"/>
      <c r="AX179" s="5"/>
      <c r="AY179" s="5"/>
      <c r="AZ179" s="5"/>
      <c r="BA179" s="5"/>
      <c r="BB179" s="5"/>
      <c r="BC179" s="5"/>
      <c r="BD179" s="5"/>
      <c r="BE179" s="5"/>
      <c r="BF179" s="5"/>
      <c r="BG179" s="5"/>
      <c r="BH179" s="5"/>
      <c r="BI179" s="5"/>
      <c r="BJ179" s="5"/>
      <c r="BK179" s="5"/>
      <c r="BL179" s="5"/>
      <c r="BM179" s="5"/>
      <c r="BN179" s="5"/>
      <c r="BO179" s="5"/>
      <c r="BP179" s="5"/>
      <c r="BQ179" s="5"/>
      <c r="BR179" s="5"/>
      <c r="BS179" s="5"/>
      <c r="BT179" s="5"/>
      <c r="BU179" s="5"/>
      <c r="BV179" s="5"/>
      <c r="BW179" s="5"/>
      <c r="BX179" s="5"/>
      <c r="BY179" s="5"/>
      <c r="BZ179" s="5"/>
      <c r="CA179" s="5"/>
      <c r="CB179" s="5"/>
      <c r="CC179" s="5"/>
      <c r="CD179" s="5"/>
      <c r="CE179" s="5"/>
      <c r="CF179" s="5"/>
      <c r="CG179" s="5"/>
      <c r="CH179" s="5"/>
      <c r="CI179" s="5"/>
      <c r="CJ179" s="5"/>
      <c r="CK179" s="5"/>
      <c r="CL179" s="5"/>
      <c r="CM179" s="5"/>
      <c r="CN179" s="5"/>
      <c r="CO179" s="5"/>
      <c r="CP179" s="5"/>
      <c r="CQ179" s="5"/>
      <c r="CR179" s="5"/>
      <c r="CS179" s="5"/>
      <c r="CT179" s="5"/>
      <c r="CU179" s="5"/>
      <c r="CV179" s="5"/>
    </row>
    <row r="180" spans="12:100" hidden="1">
      <c r="L180" s="5"/>
      <c r="M180" s="5"/>
      <c r="N180" s="5"/>
      <c r="O180" s="5"/>
      <c r="P180" s="5"/>
      <c r="Q180" s="5"/>
      <c r="R180" s="5"/>
      <c r="S180" s="5"/>
      <c r="T180" s="5"/>
      <c r="U180" s="5"/>
      <c r="V180" s="5"/>
      <c r="W180" s="5"/>
      <c r="X180" s="5"/>
      <c r="Y180" s="5"/>
      <c r="Z180" s="5"/>
      <c r="AA180" s="5"/>
      <c r="AB180" s="5"/>
      <c r="AC180" s="5"/>
      <c r="AD180" s="5"/>
      <c r="AE180" s="5"/>
      <c r="AF180" s="5"/>
      <c r="AG180" s="5"/>
      <c r="AH180" s="5"/>
      <c r="AI180" s="5"/>
      <c r="AJ180" s="5"/>
      <c r="AK180" s="5"/>
      <c r="AL180" s="5"/>
      <c r="AM180" s="5"/>
      <c r="AN180" s="5"/>
      <c r="AO180" s="5"/>
      <c r="AP180" s="5"/>
      <c r="AQ180" s="5"/>
      <c r="AR180" s="5"/>
      <c r="AS180" s="5"/>
      <c r="AT180" s="5"/>
      <c r="AU180" s="5"/>
      <c r="AV180" s="5"/>
      <c r="AW180" s="5"/>
      <c r="AX180" s="5"/>
      <c r="AY180" s="5"/>
      <c r="AZ180" s="5"/>
      <c r="BA180" s="5"/>
      <c r="BB180" s="5"/>
      <c r="BC180" s="5"/>
      <c r="BD180" s="5"/>
      <c r="BE180" s="5"/>
      <c r="BF180" s="5"/>
      <c r="BG180" s="5"/>
      <c r="BH180" s="5"/>
      <c r="BI180" s="5"/>
      <c r="BJ180" s="5"/>
      <c r="BK180" s="5"/>
      <c r="BL180" s="5"/>
      <c r="BM180" s="5"/>
      <c r="BN180" s="5"/>
      <c r="BO180" s="5"/>
      <c r="BP180" s="5"/>
      <c r="BQ180" s="5"/>
      <c r="BR180" s="5"/>
      <c r="BS180" s="5"/>
      <c r="BT180" s="5"/>
      <c r="BU180" s="5"/>
      <c r="BV180" s="5"/>
      <c r="BW180" s="5"/>
      <c r="BX180" s="5"/>
      <c r="BY180" s="5"/>
      <c r="BZ180" s="5"/>
      <c r="CA180" s="5"/>
      <c r="CB180" s="5"/>
      <c r="CC180" s="5"/>
      <c r="CD180" s="5"/>
      <c r="CE180" s="5"/>
      <c r="CF180" s="5"/>
      <c r="CG180" s="5"/>
      <c r="CH180" s="5"/>
      <c r="CI180" s="5"/>
      <c r="CJ180" s="5"/>
      <c r="CK180" s="5"/>
      <c r="CL180" s="5"/>
      <c r="CM180" s="5"/>
      <c r="CN180" s="5"/>
      <c r="CO180" s="5"/>
      <c r="CP180" s="5"/>
      <c r="CQ180" s="5"/>
      <c r="CR180" s="5"/>
      <c r="CS180" s="5"/>
      <c r="CT180" s="5"/>
      <c r="CU180" s="5"/>
      <c r="CV180" s="5"/>
    </row>
    <row r="181" spans="12:100" hidden="1">
      <c r="L181" s="5"/>
      <c r="M181" s="5"/>
      <c r="N181" s="5"/>
      <c r="O181" s="5"/>
      <c r="P181" s="5"/>
      <c r="Q181" s="5"/>
      <c r="R181" s="5"/>
      <c r="S181" s="5"/>
      <c r="T181" s="5"/>
      <c r="U181" s="5"/>
      <c r="V181" s="5"/>
      <c r="W181" s="5"/>
      <c r="X181" s="5"/>
      <c r="Y181" s="5"/>
      <c r="Z181" s="5"/>
      <c r="AA181" s="5"/>
      <c r="AB181" s="5"/>
      <c r="AC181" s="5"/>
      <c r="AD181" s="5"/>
      <c r="AE181" s="5"/>
      <c r="AF181" s="5"/>
      <c r="AG181" s="5"/>
      <c r="AH181" s="5"/>
      <c r="AI181" s="5"/>
      <c r="AJ181" s="5"/>
      <c r="AK181" s="5"/>
      <c r="AL181" s="5"/>
      <c r="AM181" s="5"/>
      <c r="AN181" s="5"/>
      <c r="AO181" s="5"/>
      <c r="AP181" s="5"/>
      <c r="AQ181" s="5"/>
      <c r="AR181" s="5"/>
      <c r="AS181" s="5"/>
      <c r="AT181" s="5"/>
      <c r="AU181" s="5"/>
      <c r="AV181" s="5"/>
      <c r="AW181" s="5"/>
      <c r="AX181" s="5"/>
      <c r="AY181" s="5"/>
      <c r="AZ181" s="5"/>
      <c r="BA181" s="5"/>
      <c r="BB181" s="5"/>
      <c r="BC181" s="5"/>
      <c r="BD181" s="5"/>
      <c r="BE181" s="5"/>
      <c r="BF181" s="5"/>
      <c r="BG181" s="5"/>
      <c r="BH181" s="5"/>
      <c r="BI181" s="5"/>
      <c r="BJ181" s="5"/>
      <c r="BK181" s="5"/>
      <c r="BL181" s="5"/>
      <c r="BM181" s="5"/>
      <c r="BN181" s="5"/>
      <c r="BO181" s="5"/>
      <c r="BP181" s="5"/>
      <c r="BQ181" s="5"/>
      <c r="BR181" s="5"/>
      <c r="BS181" s="5"/>
      <c r="BT181" s="5"/>
      <c r="BU181" s="5"/>
      <c r="BV181" s="5"/>
      <c r="BW181" s="5"/>
      <c r="BX181" s="5"/>
      <c r="BY181" s="5"/>
      <c r="BZ181" s="5"/>
      <c r="CA181" s="5"/>
      <c r="CB181" s="5"/>
      <c r="CC181" s="5"/>
      <c r="CD181" s="5"/>
      <c r="CE181" s="5"/>
      <c r="CF181" s="5"/>
      <c r="CG181" s="5"/>
      <c r="CH181" s="5"/>
      <c r="CI181" s="5"/>
      <c r="CJ181" s="5"/>
      <c r="CK181" s="5"/>
      <c r="CL181" s="5"/>
      <c r="CM181" s="5"/>
      <c r="CN181" s="5"/>
      <c r="CO181" s="5"/>
      <c r="CP181" s="5"/>
      <c r="CQ181" s="5"/>
      <c r="CR181" s="5"/>
      <c r="CS181" s="5"/>
      <c r="CT181" s="5"/>
      <c r="CU181" s="5"/>
      <c r="CV181" s="5"/>
    </row>
    <row r="182" spans="12:100" hidden="1">
      <c r="L182" s="5"/>
      <c r="M182" s="5"/>
      <c r="N182" s="5"/>
      <c r="O182" s="5"/>
      <c r="P182" s="5"/>
      <c r="Q182" s="5"/>
      <c r="R182" s="5"/>
      <c r="S182" s="5"/>
      <c r="T182" s="5"/>
      <c r="U182" s="5"/>
      <c r="V182" s="5"/>
      <c r="W182" s="5"/>
      <c r="X182" s="5"/>
      <c r="Y182" s="5"/>
      <c r="Z182" s="5"/>
      <c r="AA182" s="5"/>
      <c r="AB182" s="5"/>
      <c r="AC182" s="5"/>
      <c r="AD182" s="5"/>
      <c r="AE182" s="5"/>
      <c r="AF182" s="5"/>
      <c r="AG182" s="5"/>
      <c r="AH182" s="5"/>
      <c r="AI182" s="5"/>
      <c r="AJ182" s="5"/>
      <c r="AK182" s="5"/>
      <c r="AL182" s="5"/>
      <c r="AM182" s="5"/>
      <c r="AN182" s="5"/>
      <c r="AO182" s="5"/>
      <c r="AP182" s="5"/>
      <c r="AQ182" s="5"/>
      <c r="AR182" s="5"/>
      <c r="AS182" s="5"/>
      <c r="AT182" s="5"/>
      <c r="AU182" s="5"/>
      <c r="AV182" s="5"/>
      <c r="AW182" s="5"/>
      <c r="AX182" s="5"/>
      <c r="AY182" s="5"/>
      <c r="AZ182" s="5"/>
      <c r="BA182" s="5"/>
      <c r="BB182" s="5"/>
      <c r="BC182" s="5"/>
      <c r="BD182" s="5"/>
      <c r="BE182" s="5"/>
      <c r="BF182" s="5"/>
      <c r="BG182" s="5"/>
      <c r="BH182" s="5"/>
      <c r="BI182" s="5"/>
      <c r="BJ182" s="5"/>
      <c r="BK182" s="5"/>
      <c r="BL182" s="5"/>
      <c r="BM182" s="5"/>
      <c r="BN182" s="5"/>
      <c r="BO182" s="5"/>
      <c r="BP182" s="5"/>
      <c r="BQ182" s="5"/>
      <c r="BR182" s="5"/>
      <c r="BS182" s="5"/>
      <c r="BT182" s="5"/>
      <c r="BU182" s="5"/>
      <c r="BV182" s="5"/>
      <c r="BW182" s="5"/>
      <c r="BX182" s="5"/>
      <c r="BY182" s="5"/>
      <c r="BZ182" s="5"/>
      <c r="CA182" s="5"/>
      <c r="CB182" s="5"/>
      <c r="CC182" s="5"/>
      <c r="CD182" s="5"/>
      <c r="CE182" s="5"/>
      <c r="CF182" s="5"/>
      <c r="CG182" s="5"/>
      <c r="CH182" s="5"/>
      <c r="CI182" s="5"/>
      <c r="CJ182" s="5"/>
      <c r="CK182" s="5"/>
      <c r="CL182" s="5"/>
      <c r="CM182" s="5"/>
      <c r="CN182" s="5"/>
      <c r="CO182" s="5"/>
      <c r="CP182" s="5"/>
      <c r="CQ182" s="5"/>
      <c r="CR182" s="5"/>
      <c r="CS182" s="5"/>
      <c r="CT182" s="5"/>
      <c r="CU182" s="5"/>
      <c r="CV182" s="5"/>
    </row>
    <row r="183" spans="12:100" hidden="1">
      <c r="L183" s="5"/>
      <c r="M183" s="5"/>
      <c r="N183" s="5"/>
      <c r="O183" s="5"/>
      <c r="P183" s="5"/>
      <c r="Q183" s="5"/>
      <c r="R183" s="5"/>
      <c r="S183" s="5"/>
      <c r="T183" s="5"/>
      <c r="U183" s="5"/>
      <c r="V183" s="5"/>
      <c r="W183" s="5"/>
      <c r="X183" s="5"/>
      <c r="Y183" s="5"/>
      <c r="Z183" s="5"/>
      <c r="AA183" s="5"/>
      <c r="AB183" s="5"/>
      <c r="AC183" s="5"/>
      <c r="AD183" s="5"/>
      <c r="AE183" s="5"/>
      <c r="AF183" s="5"/>
      <c r="AG183" s="5"/>
      <c r="AH183" s="5"/>
      <c r="AI183" s="5"/>
      <c r="AJ183" s="5"/>
      <c r="AK183" s="5"/>
      <c r="AL183" s="5"/>
      <c r="AM183" s="5"/>
      <c r="AN183" s="5"/>
      <c r="AO183" s="5"/>
      <c r="AP183" s="5"/>
      <c r="AQ183" s="5"/>
      <c r="AR183" s="5"/>
      <c r="AS183" s="5"/>
      <c r="AT183" s="5"/>
      <c r="AU183" s="5"/>
      <c r="AV183" s="5"/>
      <c r="AW183" s="5"/>
      <c r="AX183" s="5"/>
      <c r="AY183" s="5"/>
      <c r="AZ183" s="5"/>
      <c r="BA183" s="5"/>
      <c r="BB183" s="5"/>
      <c r="BC183" s="5"/>
      <c r="BD183" s="5"/>
      <c r="BE183" s="5"/>
      <c r="BF183" s="5"/>
      <c r="BG183" s="5"/>
      <c r="BH183" s="5"/>
      <c r="BI183" s="5"/>
      <c r="BJ183" s="5"/>
      <c r="BK183" s="5"/>
      <c r="BL183" s="5"/>
      <c r="BM183" s="5"/>
      <c r="BN183" s="5"/>
      <c r="BO183" s="5"/>
      <c r="BP183" s="5"/>
      <c r="BQ183" s="5"/>
      <c r="BR183" s="5"/>
      <c r="BS183" s="5"/>
      <c r="BT183" s="5"/>
      <c r="BU183" s="5"/>
      <c r="BV183" s="5"/>
      <c r="BW183" s="5"/>
      <c r="BX183" s="5"/>
      <c r="BY183" s="5"/>
      <c r="BZ183" s="5"/>
      <c r="CA183" s="5"/>
      <c r="CB183" s="5"/>
      <c r="CC183" s="5"/>
      <c r="CD183" s="5"/>
      <c r="CE183" s="5"/>
      <c r="CF183" s="5"/>
      <c r="CG183" s="5"/>
      <c r="CH183" s="5"/>
      <c r="CI183" s="5"/>
      <c r="CJ183" s="5"/>
      <c r="CK183" s="5"/>
      <c r="CL183" s="5"/>
      <c r="CM183" s="5"/>
      <c r="CN183" s="5"/>
      <c r="CO183" s="5"/>
      <c r="CP183" s="5"/>
      <c r="CQ183" s="5"/>
      <c r="CR183" s="5"/>
      <c r="CS183" s="5"/>
      <c r="CT183" s="5"/>
      <c r="CU183" s="5"/>
      <c r="CV183" s="5"/>
    </row>
    <row r="184" spans="12:100" hidden="1">
      <c r="L184" s="5"/>
      <c r="M184" s="5"/>
      <c r="N184" s="5"/>
      <c r="O184" s="5"/>
      <c r="P184" s="5"/>
      <c r="Q184" s="5"/>
      <c r="R184" s="5"/>
      <c r="S184" s="5"/>
      <c r="T184" s="5"/>
      <c r="U184" s="5"/>
      <c r="V184" s="5"/>
      <c r="W184" s="5"/>
      <c r="X184" s="5"/>
      <c r="Y184" s="5"/>
      <c r="Z184" s="5"/>
      <c r="AA184" s="5"/>
      <c r="AB184" s="5"/>
      <c r="AC184" s="5"/>
      <c r="AD184" s="5"/>
      <c r="AE184" s="5"/>
      <c r="AF184" s="5"/>
      <c r="AG184" s="5"/>
      <c r="AH184" s="5"/>
      <c r="AI184" s="5"/>
      <c r="AJ184" s="5"/>
      <c r="AK184" s="5"/>
      <c r="AL184" s="5"/>
      <c r="AM184" s="5"/>
      <c r="AN184" s="5"/>
      <c r="AO184" s="5"/>
      <c r="AP184" s="5"/>
      <c r="AQ184" s="5"/>
      <c r="AR184" s="5"/>
      <c r="AS184" s="5"/>
      <c r="AT184" s="5"/>
      <c r="AU184" s="5"/>
      <c r="AV184" s="5"/>
      <c r="AW184" s="5"/>
      <c r="AX184" s="5"/>
      <c r="AY184" s="5"/>
      <c r="AZ184" s="5"/>
      <c r="BA184" s="5"/>
      <c r="BB184" s="5"/>
      <c r="BC184" s="5"/>
      <c r="BD184" s="5"/>
      <c r="BE184" s="5"/>
      <c r="BF184" s="5"/>
      <c r="BG184" s="5"/>
      <c r="BH184" s="5"/>
      <c r="BI184" s="5"/>
      <c r="BJ184" s="5"/>
      <c r="BK184" s="5"/>
      <c r="BL184" s="5"/>
      <c r="BM184" s="5"/>
      <c r="BN184" s="5"/>
      <c r="BO184" s="5"/>
      <c r="BP184" s="5"/>
      <c r="BQ184" s="5"/>
      <c r="BR184" s="5"/>
      <c r="BS184" s="5"/>
      <c r="BT184" s="5"/>
      <c r="BU184" s="5"/>
      <c r="BV184" s="5"/>
      <c r="BW184" s="5"/>
      <c r="BX184" s="5"/>
      <c r="BY184" s="5"/>
      <c r="BZ184" s="5"/>
      <c r="CA184" s="5"/>
      <c r="CB184" s="5"/>
      <c r="CC184" s="5"/>
      <c r="CD184" s="5"/>
      <c r="CE184" s="5"/>
      <c r="CF184" s="5"/>
      <c r="CG184" s="5"/>
      <c r="CH184" s="5"/>
      <c r="CI184" s="5"/>
      <c r="CJ184" s="5"/>
      <c r="CK184" s="5"/>
      <c r="CL184" s="5"/>
      <c r="CM184" s="5"/>
      <c r="CN184" s="5"/>
      <c r="CO184" s="5"/>
      <c r="CP184" s="5"/>
      <c r="CQ184" s="5"/>
      <c r="CR184" s="5"/>
      <c r="CS184" s="5"/>
      <c r="CT184" s="5"/>
      <c r="CU184" s="5"/>
      <c r="CV184" s="5"/>
    </row>
    <row r="185" spans="12:100" hidden="1">
      <c r="L185" s="5"/>
      <c r="M185" s="5"/>
      <c r="N185" s="5"/>
      <c r="O185" s="5"/>
      <c r="P185" s="5"/>
      <c r="Q185" s="5"/>
      <c r="R185" s="5"/>
      <c r="S185" s="5"/>
      <c r="T185" s="5"/>
      <c r="U185" s="5"/>
      <c r="V185" s="5"/>
      <c r="W185" s="5"/>
      <c r="X185" s="5"/>
      <c r="Y185" s="5"/>
      <c r="Z185" s="5"/>
      <c r="AA185" s="5"/>
      <c r="AB185" s="5"/>
      <c r="AC185" s="5"/>
      <c r="AD185" s="5"/>
      <c r="AE185" s="5"/>
      <c r="AF185" s="5"/>
      <c r="AG185" s="5"/>
      <c r="AH185" s="5"/>
      <c r="AI185" s="5"/>
      <c r="AJ185" s="5"/>
      <c r="AK185" s="5"/>
      <c r="AL185" s="5"/>
      <c r="AM185" s="5"/>
      <c r="AN185" s="5"/>
      <c r="AO185" s="5"/>
      <c r="AP185" s="5"/>
      <c r="AQ185" s="5"/>
      <c r="AR185" s="5"/>
      <c r="AS185" s="5"/>
      <c r="AT185" s="5"/>
      <c r="AU185" s="5"/>
      <c r="AV185" s="5"/>
      <c r="AW185" s="5"/>
      <c r="AX185" s="5"/>
      <c r="AY185" s="5"/>
      <c r="AZ185" s="5"/>
      <c r="BA185" s="5"/>
      <c r="BB185" s="5"/>
      <c r="BC185" s="5"/>
      <c r="BD185" s="5"/>
      <c r="BE185" s="5"/>
      <c r="BF185" s="5"/>
      <c r="BG185" s="5"/>
      <c r="BH185" s="5"/>
      <c r="BI185" s="5"/>
      <c r="BJ185" s="5"/>
      <c r="BK185" s="5"/>
      <c r="BL185" s="5"/>
      <c r="BM185" s="5"/>
      <c r="BN185" s="5"/>
      <c r="BO185" s="5"/>
      <c r="BP185" s="5"/>
      <c r="BQ185" s="5"/>
      <c r="BR185" s="5"/>
      <c r="BS185" s="5"/>
      <c r="BT185" s="5"/>
      <c r="BU185" s="5"/>
      <c r="BV185" s="5"/>
      <c r="BW185" s="5"/>
      <c r="BX185" s="5"/>
      <c r="BY185" s="5"/>
      <c r="BZ185" s="5"/>
      <c r="CA185" s="5"/>
      <c r="CB185" s="5"/>
      <c r="CC185" s="5"/>
      <c r="CD185" s="5"/>
      <c r="CE185" s="5"/>
      <c r="CF185" s="5"/>
      <c r="CG185" s="5"/>
      <c r="CH185" s="5"/>
      <c r="CI185" s="5"/>
      <c r="CJ185" s="5"/>
      <c r="CK185" s="5"/>
      <c r="CL185" s="5"/>
      <c r="CM185" s="5"/>
      <c r="CN185" s="5"/>
      <c r="CO185" s="5"/>
      <c r="CP185" s="5"/>
      <c r="CQ185" s="5"/>
      <c r="CR185" s="5"/>
      <c r="CS185" s="5"/>
      <c r="CT185" s="5"/>
      <c r="CU185" s="5"/>
      <c r="CV185" s="5"/>
    </row>
    <row r="186" spans="12:100" hidden="1">
      <c r="L186" s="5"/>
      <c r="M186" s="5"/>
      <c r="N186" s="5"/>
      <c r="O186" s="5"/>
      <c r="P186" s="5"/>
      <c r="Q186" s="5"/>
      <c r="R186" s="5"/>
      <c r="S186" s="5"/>
      <c r="T186" s="5"/>
      <c r="U186" s="5"/>
      <c r="V186" s="5"/>
      <c r="W186" s="5"/>
      <c r="X186" s="5"/>
      <c r="Y186" s="5"/>
      <c r="Z186" s="5"/>
      <c r="AA186" s="5"/>
      <c r="AB186" s="5"/>
      <c r="AC186" s="5"/>
      <c r="AD186" s="5"/>
      <c r="AE186" s="5"/>
      <c r="AF186" s="5"/>
      <c r="AG186" s="5"/>
      <c r="AH186" s="5"/>
      <c r="AI186" s="5"/>
      <c r="AJ186" s="5"/>
      <c r="AK186" s="5"/>
      <c r="AL186" s="5"/>
      <c r="AM186" s="5"/>
      <c r="AN186" s="5"/>
      <c r="AO186" s="5"/>
      <c r="AP186" s="5"/>
      <c r="AQ186" s="5"/>
      <c r="AR186" s="5"/>
      <c r="AS186" s="5"/>
      <c r="AT186" s="5"/>
      <c r="AU186" s="5"/>
      <c r="AV186" s="5"/>
      <c r="AW186" s="5"/>
      <c r="AX186" s="5"/>
      <c r="AY186" s="5"/>
      <c r="AZ186" s="5"/>
      <c r="BA186" s="5"/>
      <c r="BB186" s="5"/>
      <c r="BC186" s="5"/>
      <c r="BD186" s="5"/>
      <c r="BE186" s="5"/>
      <c r="BF186" s="5"/>
      <c r="BG186" s="5"/>
      <c r="BH186" s="5"/>
      <c r="BI186" s="5"/>
      <c r="BJ186" s="5"/>
      <c r="BK186" s="5"/>
      <c r="BL186" s="5"/>
      <c r="BM186" s="5"/>
      <c r="BN186" s="5"/>
      <c r="BO186" s="5"/>
      <c r="BP186" s="5"/>
      <c r="BQ186" s="5"/>
      <c r="BR186" s="5"/>
      <c r="BS186" s="5"/>
      <c r="BT186" s="5"/>
      <c r="BU186" s="5"/>
      <c r="BV186" s="5"/>
      <c r="BW186" s="5"/>
      <c r="BX186" s="5"/>
      <c r="BY186" s="5"/>
      <c r="BZ186" s="5"/>
      <c r="CA186" s="5"/>
      <c r="CB186" s="5"/>
      <c r="CC186" s="5"/>
      <c r="CD186" s="5"/>
      <c r="CE186" s="5"/>
      <c r="CF186" s="5"/>
      <c r="CG186" s="5"/>
      <c r="CH186" s="5"/>
      <c r="CI186" s="5"/>
      <c r="CJ186" s="5"/>
      <c r="CK186" s="5"/>
      <c r="CL186" s="5"/>
      <c r="CM186" s="5"/>
      <c r="CN186" s="5"/>
      <c r="CO186" s="5"/>
      <c r="CP186" s="5"/>
      <c r="CQ186" s="5"/>
      <c r="CR186" s="5"/>
      <c r="CS186" s="5"/>
      <c r="CT186" s="5"/>
      <c r="CU186" s="5"/>
      <c r="CV186" s="5"/>
    </row>
    <row r="187" spans="12:100" hidden="1">
      <c r="L187" s="5"/>
      <c r="M187" s="5"/>
      <c r="N187" s="5"/>
      <c r="O187" s="5"/>
      <c r="P187" s="5"/>
      <c r="Q187" s="5"/>
      <c r="R187" s="5"/>
      <c r="S187" s="5"/>
      <c r="T187" s="5"/>
      <c r="U187" s="5"/>
      <c r="V187" s="5"/>
      <c r="W187" s="5"/>
      <c r="X187" s="5"/>
      <c r="Y187" s="5"/>
      <c r="Z187" s="5"/>
      <c r="AA187" s="5"/>
      <c r="AB187" s="5"/>
      <c r="AC187" s="5"/>
      <c r="AD187" s="5"/>
      <c r="AE187" s="5"/>
      <c r="AF187" s="5"/>
      <c r="AG187" s="5"/>
      <c r="AH187" s="5"/>
      <c r="AI187" s="5"/>
      <c r="AJ187" s="5"/>
      <c r="AK187" s="5"/>
      <c r="AL187" s="5"/>
      <c r="AM187" s="5"/>
      <c r="AN187" s="5"/>
      <c r="AO187" s="5"/>
      <c r="AP187" s="5"/>
      <c r="AQ187" s="5"/>
      <c r="AR187" s="5"/>
      <c r="AS187" s="5"/>
      <c r="AT187" s="5"/>
      <c r="AU187" s="5"/>
      <c r="AV187" s="5"/>
      <c r="AW187" s="5"/>
      <c r="AX187" s="5"/>
      <c r="AY187" s="5"/>
      <c r="AZ187" s="5"/>
      <c r="BA187" s="5"/>
      <c r="BB187" s="5"/>
      <c r="BC187" s="5"/>
      <c r="BD187" s="5"/>
      <c r="BE187" s="5"/>
      <c r="BF187" s="5"/>
      <c r="BG187" s="5"/>
      <c r="BH187" s="5"/>
      <c r="BI187" s="5"/>
      <c r="BJ187" s="5"/>
      <c r="BK187" s="5"/>
      <c r="BL187" s="5"/>
      <c r="BM187" s="5"/>
      <c r="BN187" s="5"/>
      <c r="BO187" s="5"/>
      <c r="BP187" s="5"/>
      <c r="BQ187" s="5"/>
      <c r="BR187" s="5"/>
      <c r="BS187" s="5"/>
      <c r="BT187" s="5"/>
      <c r="BU187" s="5"/>
      <c r="BV187" s="5"/>
      <c r="BW187" s="5"/>
      <c r="BX187" s="5"/>
      <c r="BY187" s="5"/>
      <c r="BZ187" s="5"/>
      <c r="CA187" s="5"/>
      <c r="CB187" s="5"/>
      <c r="CC187" s="5"/>
      <c r="CD187" s="5"/>
      <c r="CE187" s="5"/>
      <c r="CF187" s="5"/>
      <c r="CG187" s="5"/>
      <c r="CH187" s="5"/>
      <c r="CI187" s="5"/>
      <c r="CJ187" s="5"/>
      <c r="CK187" s="5"/>
      <c r="CL187" s="5"/>
      <c r="CM187" s="5"/>
      <c r="CN187" s="5"/>
      <c r="CO187" s="5"/>
      <c r="CP187" s="5"/>
      <c r="CQ187" s="5"/>
      <c r="CR187" s="5"/>
      <c r="CS187" s="5"/>
      <c r="CT187" s="5"/>
      <c r="CU187" s="5"/>
      <c r="CV187" s="5"/>
    </row>
    <row r="188" spans="12:100" hidden="1">
      <c r="L188" s="5"/>
      <c r="M188" s="5"/>
      <c r="N188" s="5"/>
      <c r="O188" s="5"/>
      <c r="P188" s="5"/>
      <c r="Q188" s="5"/>
      <c r="R188" s="5"/>
      <c r="S188" s="5"/>
      <c r="T188" s="5"/>
      <c r="U188" s="5"/>
      <c r="V188" s="5"/>
      <c r="W188" s="5"/>
      <c r="X188" s="5"/>
      <c r="Y188" s="5"/>
      <c r="Z188" s="5"/>
      <c r="AA188" s="5"/>
      <c r="AB188" s="5"/>
      <c r="AC188" s="5"/>
      <c r="AD188" s="5"/>
      <c r="AE188" s="5"/>
      <c r="AF188" s="5"/>
      <c r="AG188" s="5"/>
      <c r="AH188" s="5"/>
      <c r="AI188" s="5"/>
      <c r="AJ188" s="5"/>
      <c r="AK188" s="5"/>
      <c r="AL188" s="5"/>
      <c r="AM188" s="5"/>
      <c r="AN188" s="5"/>
      <c r="AO188" s="5"/>
      <c r="AP188" s="5"/>
      <c r="AQ188" s="5"/>
      <c r="AR188" s="5"/>
      <c r="AS188" s="5"/>
      <c r="AT188" s="5"/>
      <c r="AU188" s="5"/>
      <c r="AV188" s="5"/>
      <c r="AW188" s="5"/>
      <c r="AX188" s="5"/>
      <c r="AY188" s="5"/>
      <c r="AZ188" s="5"/>
      <c r="BA188" s="5"/>
      <c r="BB188" s="5"/>
      <c r="BC188" s="5"/>
      <c r="BD188" s="5"/>
      <c r="BE188" s="5"/>
      <c r="BF188" s="5"/>
      <c r="BG188" s="5"/>
      <c r="BH188" s="5"/>
      <c r="BI188" s="5"/>
      <c r="BJ188" s="5"/>
      <c r="BK188" s="5"/>
      <c r="BL188" s="5"/>
      <c r="BM188" s="5"/>
      <c r="BN188" s="5"/>
      <c r="BO188" s="5"/>
      <c r="BP188" s="5"/>
      <c r="BQ188" s="5"/>
      <c r="BR188" s="5"/>
      <c r="BS188" s="5"/>
      <c r="BT188" s="5"/>
      <c r="BU188" s="5"/>
      <c r="BV188" s="5"/>
      <c r="BW188" s="5"/>
      <c r="BX188" s="5"/>
      <c r="BY188" s="5"/>
      <c r="BZ188" s="5"/>
      <c r="CA188" s="5"/>
      <c r="CB188" s="5"/>
      <c r="CC188" s="5"/>
      <c r="CD188" s="5"/>
      <c r="CE188" s="5"/>
      <c r="CF188" s="5"/>
      <c r="CG188" s="5"/>
      <c r="CH188" s="5"/>
      <c r="CI188" s="5"/>
      <c r="CJ188" s="5"/>
      <c r="CK188" s="5"/>
      <c r="CL188" s="5"/>
      <c r="CM188" s="5"/>
      <c r="CN188" s="5"/>
      <c r="CO188" s="5"/>
      <c r="CP188" s="5"/>
      <c r="CQ188" s="5"/>
      <c r="CR188" s="5"/>
      <c r="CS188" s="5"/>
      <c r="CT188" s="5"/>
      <c r="CU188" s="5"/>
      <c r="CV188" s="5"/>
    </row>
    <row r="189" spans="12:100" hidden="1">
      <c r="L189" s="5"/>
      <c r="M189" s="5"/>
      <c r="N189" s="5"/>
      <c r="O189" s="5"/>
      <c r="P189" s="5"/>
      <c r="Q189" s="5"/>
      <c r="R189" s="5"/>
      <c r="S189" s="5"/>
      <c r="T189" s="5"/>
      <c r="U189" s="5"/>
      <c r="V189" s="5"/>
      <c r="W189" s="5"/>
      <c r="X189" s="5"/>
      <c r="Y189" s="5"/>
      <c r="Z189" s="5"/>
      <c r="AA189" s="5"/>
      <c r="AB189" s="5"/>
      <c r="AC189" s="5"/>
      <c r="AD189" s="5"/>
      <c r="AE189" s="5"/>
      <c r="AF189" s="5"/>
      <c r="AG189" s="5"/>
      <c r="AH189" s="5"/>
      <c r="AI189" s="5"/>
      <c r="AJ189" s="5"/>
      <c r="AK189" s="5"/>
      <c r="AL189" s="5"/>
      <c r="AM189" s="5"/>
      <c r="AN189" s="5"/>
      <c r="AO189" s="5"/>
      <c r="AP189" s="5"/>
      <c r="AQ189" s="5"/>
      <c r="AR189" s="5"/>
      <c r="AS189" s="5"/>
      <c r="AT189" s="5"/>
      <c r="AU189" s="5"/>
      <c r="AV189" s="5"/>
      <c r="AW189" s="5"/>
      <c r="AX189" s="5"/>
      <c r="AY189" s="5"/>
      <c r="AZ189" s="5"/>
      <c r="BA189" s="5"/>
      <c r="BB189" s="5"/>
      <c r="BC189" s="5"/>
      <c r="BD189" s="5"/>
      <c r="BE189" s="5"/>
      <c r="BF189" s="5"/>
      <c r="BG189" s="5"/>
      <c r="BH189" s="5"/>
      <c r="BI189" s="5"/>
      <c r="BJ189" s="5"/>
      <c r="BK189" s="5"/>
      <c r="BL189" s="5"/>
      <c r="BM189" s="5"/>
      <c r="BN189" s="5"/>
      <c r="BO189" s="5"/>
      <c r="BP189" s="5"/>
      <c r="BQ189" s="5"/>
      <c r="BR189" s="5"/>
      <c r="BS189" s="5"/>
      <c r="BT189" s="5"/>
      <c r="BU189" s="5"/>
      <c r="BV189" s="5"/>
      <c r="BW189" s="5"/>
      <c r="BX189" s="5"/>
      <c r="BY189" s="5"/>
      <c r="BZ189" s="5"/>
      <c r="CA189" s="5"/>
      <c r="CB189" s="5"/>
      <c r="CC189" s="5"/>
      <c r="CD189" s="5"/>
      <c r="CE189" s="5"/>
      <c r="CF189" s="5"/>
      <c r="CG189" s="5"/>
      <c r="CH189" s="5"/>
      <c r="CI189" s="5"/>
      <c r="CJ189" s="5"/>
      <c r="CK189" s="5"/>
      <c r="CL189" s="5"/>
      <c r="CM189" s="5"/>
      <c r="CN189" s="5"/>
      <c r="CO189" s="5"/>
      <c r="CP189" s="5"/>
      <c r="CQ189" s="5"/>
      <c r="CR189" s="5"/>
      <c r="CS189" s="5"/>
      <c r="CT189" s="5"/>
      <c r="CU189" s="5"/>
      <c r="CV189" s="5"/>
    </row>
    <row r="190" spans="12:100" hidden="1">
      <c r="L190" s="5"/>
      <c r="M190" s="5"/>
      <c r="N190" s="5"/>
      <c r="O190" s="5"/>
      <c r="P190" s="5"/>
      <c r="Q190" s="5"/>
      <c r="R190" s="5"/>
      <c r="S190" s="5"/>
      <c r="T190" s="5"/>
      <c r="U190" s="5"/>
      <c r="V190" s="5"/>
      <c r="W190" s="5"/>
      <c r="X190" s="5"/>
      <c r="Y190" s="5"/>
      <c r="Z190" s="5"/>
      <c r="AA190" s="5"/>
      <c r="AB190" s="5"/>
      <c r="AC190" s="5"/>
      <c r="AD190" s="5"/>
      <c r="AE190" s="5"/>
      <c r="AF190" s="5"/>
      <c r="AG190" s="5"/>
      <c r="AH190" s="5"/>
      <c r="AI190" s="5"/>
      <c r="AJ190" s="5"/>
      <c r="AK190" s="5"/>
      <c r="AL190" s="5"/>
      <c r="AM190" s="5"/>
      <c r="AN190" s="5"/>
      <c r="AO190" s="5"/>
      <c r="AP190" s="5"/>
      <c r="AQ190" s="5"/>
      <c r="AR190" s="5"/>
      <c r="AS190" s="5"/>
      <c r="AT190" s="5"/>
      <c r="AU190" s="5"/>
      <c r="AV190" s="5"/>
      <c r="AW190" s="5"/>
      <c r="AX190" s="5"/>
      <c r="AY190" s="5"/>
      <c r="AZ190" s="5"/>
      <c r="BA190" s="5"/>
      <c r="BB190" s="5"/>
      <c r="BC190" s="5"/>
      <c r="BD190" s="5"/>
      <c r="BE190" s="5"/>
      <c r="BF190" s="5"/>
      <c r="BG190" s="5"/>
      <c r="BH190" s="5"/>
      <c r="BI190" s="5"/>
      <c r="BJ190" s="5"/>
      <c r="BK190" s="5"/>
      <c r="BL190" s="5"/>
      <c r="BM190" s="5"/>
      <c r="BN190" s="5"/>
      <c r="BO190" s="5"/>
      <c r="BP190" s="5"/>
      <c r="BQ190" s="5"/>
      <c r="BR190" s="5"/>
      <c r="BS190" s="5"/>
      <c r="BT190" s="5"/>
      <c r="BU190" s="5"/>
      <c r="BV190" s="5"/>
      <c r="BW190" s="5"/>
      <c r="BX190" s="5"/>
      <c r="BY190" s="5"/>
      <c r="BZ190" s="5"/>
      <c r="CA190" s="5"/>
      <c r="CB190" s="5"/>
      <c r="CC190" s="5"/>
      <c r="CD190" s="5"/>
      <c r="CE190" s="5"/>
      <c r="CF190" s="5"/>
      <c r="CG190" s="5"/>
      <c r="CH190" s="5"/>
      <c r="CI190" s="5"/>
      <c r="CJ190" s="5"/>
      <c r="CK190" s="5"/>
      <c r="CL190" s="5"/>
      <c r="CM190" s="5"/>
      <c r="CN190" s="5"/>
      <c r="CO190" s="5"/>
      <c r="CP190" s="5"/>
      <c r="CQ190" s="5"/>
      <c r="CR190" s="5"/>
      <c r="CS190" s="5"/>
      <c r="CT190" s="5"/>
      <c r="CU190" s="5"/>
      <c r="CV190" s="5"/>
    </row>
    <row r="191" spans="12:100" hidden="1">
      <c r="L191" s="5"/>
      <c r="M191" s="5"/>
      <c r="N191" s="5"/>
      <c r="O191" s="5"/>
      <c r="P191" s="5"/>
      <c r="Q191" s="5"/>
      <c r="R191" s="5"/>
      <c r="S191" s="5"/>
      <c r="T191" s="5"/>
      <c r="U191" s="5"/>
      <c r="V191" s="5"/>
      <c r="W191" s="5"/>
      <c r="X191" s="5"/>
      <c r="Y191" s="5"/>
      <c r="Z191" s="5"/>
      <c r="AA191" s="5"/>
      <c r="AB191" s="5"/>
      <c r="AC191" s="5"/>
      <c r="AD191" s="5"/>
      <c r="AE191" s="5"/>
      <c r="AF191" s="5"/>
      <c r="AG191" s="5"/>
      <c r="AH191" s="5"/>
      <c r="AI191" s="5"/>
      <c r="AJ191" s="5"/>
      <c r="AK191" s="5"/>
      <c r="AL191" s="5"/>
      <c r="AM191" s="5"/>
      <c r="AN191" s="5"/>
      <c r="AO191" s="5"/>
      <c r="AP191" s="5"/>
      <c r="AQ191" s="5"/>
      <c r="AR191" s="5"/>
      <c r="AS191" s="5"/>
      <c r="AT191" s="5"/>
      <c r="AU191" s="5"/>
      <c r="AV191" s="5"/>
      <c r="AW191" s="5"/>
      <c r="AX191" s="5"/>
      <c r="AY191" s="5"/>
      <c r="AZ191" s="5"/>
      <c r="BA191" s="5"/>
      <c r="BB191" s="5"/>
      <c r="BC191" s="5"/>
      <c r="BD191" s="5"/>
      <c r="BE191" s="5"/>
      <c r="BF191" s="5"/>
      <c r="BG191" s="5"/>
      <c r="BH191" s="5"/>
      <c r="BI191" s="5"/>
      <c r="BJ191" s="5"/>
      <c r="BK191" s="5"/>
      <c r="BL191" s="5"/>
      <c r="BM191" s="5"/>
      <c r="BN191" s="5"/>
      <c r="BO191" s="5"/>
      <c r="BP191" s="5"/>
      <c r="BQ191" s="5"/>
      <c r="BR191" s="5"/>
      <c r="BS191" s="5"/>
      <c r="BT191" s="5"/>
      <c r="BU191" s="5"/>
      <c r="BV191" s="5"/>
      <c r="BW191" s="5"/>
      <c r="BX191" s="5"/>
      <c r="BY191" s="5"/>
      <c r="BZ191" s="5"/>
      <c r="CA191" s="5"/>
      <c r="CB191" s="5"/>
      <c r="CC191" s="5"/>
      <c r="CD191" s="5"/>
      <c r="CE191" s="5"/>
      <c r="CF191" s="5"/>
      <c r="CG191" s="5"/>
      <c r="CH191" s="5"/>
      <c r="CI191" s="5"/>
      <c r="CJ191" s="5"/>
      <c r="CK191" s="5"/>
      <c r="CL191" s="5"/>
      <c r="CM191" s="5"/>
      <c r="CN191" s="5"/>
      <c r="CO191" s="5"/>
      <c r="CP191" s="5"/>
      <c r="CQ191" s="5"/>
      <c r="CR191" s="5"/>
      <c r="CS191" s="5"/>
      <c r="CT191" s="5"/>
      <c r="CU191" s="5"/>
      <c r="CV191" s="5"/>
    </row>
    <row r="192" spans="12:100" hidden="1">
      <c r="L192" s="5"/>
      <c r="M192" s="5"/>
      <c r="N192" s="5"/>
      <c r="O192" s="5"/>
      <c r="P192" s="5"/>
      <c r="Q192" s="5"/>
      <c r="R192" s="5"/>
      <c r="S192" s="5"/>
      <c r="T192" s="5"/>
      <c r="U192" s="5"/>
      <c r="V192" s="5"/>
      <c r="W192" s="5"/>
      <c r="X192" s="5"/>
      <c r="Y192" s="5"/>
      <c r="Z192" s="5"/>
      <c r="AA192" s="5"/>
      <c r="AB192" s="5"/>
      <c r="AC192" s="5"/>
      <c r="AD192" s="5"/>
      <c r="AE192" s="5"/>
      <c r="AF192" s="5"/>
      <c r="AG192" s="5"/>
      <c r="AH192" s="5"/>
      <c r="AI192" s="5"/>
      <c r="AJ192" s="5"/>
      <c r="AK192" s="5"/>
      <c r="AL192" s="5"/>
      <c r="AM192" s="5"/>
      <c r="AN192" s="5"/>
      <c r="AO192" s="5"/>
      <c r="AP192" s="5"/>
      <c r="AQ192" s="5"/>
      <c r="AR192" s="5"/>
      <c r="AS192" s="5"/>
      <c r="AT192" s="5"/>
      <c r="AU192" s="5"/>
      <c r="AV192" s="5"/>
      <c r="AW192" s="5"/>
      <c r="AX192" s="5"/>
      <c r="AY192" s="5"/>
      <c r="AZ192" s="5"/>
      <c r="BA192" s="5"/>
      <c r="BB192" s="5"/>
      <c r="BC192" s="5"/>
      <c r="BD192" s="5"/>
      <c r="BE192" s="5"/>
      <c r="BF192" s="5"/>
      <c r="BG192" s="5"/>
      <c r="BH192" s="5"/>
      <c r="BI192" s="5"/>
      <c r="BJ192" s="5"/>
      <c r="BK192" s="5"/>
      <c r="BL192" s="5"/>
      <c r="BM192" s="5"/>
      <c r="BN192" s="5"/>
      <c r="BO192" s="5"/>
      <c r="BP192" s="5"/>
      <c r="BQ192" s="5"/>
      <c r="BR192" s="5"/>
      <c r="BS192" s="5"/>
      <c r="BT192" s="5"/>
      <c r="BU192" s="5"/>
      <c r="BV192" s="5"/>
      <c r="BW192" s="5"/>
      <c r="BX192" s="5"/>
      <c r="BY192" s="5"/>
      <c r="BZ192" s="5"/>
      <c r="CA192" s="5"/>
      <c r="CB192" s="5"/>
      <c r="CC192" s="5"/>
      <c r="CD192" s="5"/>
      <c r="CE192" s="5"/>
      <c r="CF192" s="5"/>
      <c r="CG192" s="5"/>
      <c r="CH192" s="5"/>
      <c r="CI192" s="5"/>
      <c r="CJ192" s="5"/>
      <c r="CK192" s="5"/>
      <c r="CL192" s="5"/>
      <c r="CM192" s="5"/>
      <c r="CN192" s="5"/>
      <c r="CO192" s="5"/>
      <c r="CP192" s="5"/>
      <c r="CQ192" s="5"/>
      <c r="CR192" s="5"/>
      <c r="CS192" s="5"/>
      <c r="CT192" s="5"/>
      <c r="CU192" s="5"/>
      <c r="CV192" s="5"/>
    </row>
    <row r="193" spans="12:100" hidden="1">
      <c r="L193" s="5"/>
      <c r="M193" s="5"/>
      <c r="N193" s="5"/>
      <c r="O193" s="5"/>
      <c r="P193" s="5"/>
      <c r="Q193" s="5"/>
      <c r="R193" s="5"/>
      <c r="S193" s="5"/>
      <c r="T193" s="5"/>
      <c r="U193" s="5"/>
      <c r="V193" s="5"/>
      <c r="W193" s="5"/>
      <c r="X193" s="5"/>
      <c r="Y193" s="5"/>
      <c r="Z193" s="5"/>
      <c r="AA193" s="5"/>
      <c r="AB193" s="5"/>
      <c r="AC193" s="5"/>
      <c r="AD193" s="5"/>
      <c r="AE193" s="5"/>
      <c r="AF193" s="5"/>
      <c r="AG193" s="5"/>
      <c r="AH193" s="5"/>
      <c r="AI193" s="5"/>
      <c r="AJ193" s="5"/>
      <c r="AK193" s="5"/>
      <c r="AL193" s="5"/>
      <c r="AM193" s="5"/>
      <c r="AN193" s="5"/>
      <c r="AO193" s="5"/>
      <c r="AP193" s="5"/>
      <c r="AQ193" s="5"/>
      <c r="AR193" s="5"/>
      <c r="AS193" s="5"/>
      <c r="AT193" s="5"/>
      <c r="AU193" s="5"/>
      <c r="AV193" s="5"/>
      <c r="AW193" s="5"/>
      <c r="AX193" s="5"/>
      <c r="AY193" s="5"/>
      <c r="AZ193" s="5"/>
      <c r="BA193" s="5"/>
      <c r="BB193" s="5"/>
      <c r="BC193" s="5"/>
      <c r="BD193" s="5"/>
      <c r="BE193" s="5"/>
      <c r="BF193" s="5"/>
      <c r="BG193" s="5"/>
      <c r="BH193" s="5"/>
      <c r="BI193" s="5"/>
      <c r="BJ193" s="5"/>
      <c r="BK193" s="5"/>
      <c r="BL193" s="5"/>
      <c r="BM193" s="5"/>
      <c r="BN193" s="5"/>
      <c r="BO193" s="5"/>
      <c r="BP193" s="5"/>
      <c r="BQ193" s="5"/>
      <c r="BR193" s="5"/>
      <c r="BS193" s="5"/>
      <c r="BT193" s="5"/>
      <c r="BU193" s="5"/>
      <c r="BV193" s="5"/>
      <c r="BW193" s="5"/>
      <c r="BX193" s="5"/>
      <c r="BY193" s="5"/>
      <c r="BZ193" s="5"/>
      <c r="CA193" s="5"/>
      <c r="CB193" s="5"/>
      <c r="CC193" s="5"/>
      <c r="CD193" s="5"/>
      <c r="CE193" s="5"/>
      <c r="CF193" s="5"/>
      <c r="CG193" s="5"/>
      <c r="CH193" s="5"/>
      <c r="CI193" s="5"/>
      <c r="CJ193" s="5"/>
      <c r="CK193" s="5"/>
      <c r="CL193" s="5"/>
      <c r="CM193" s="5"/>
      <c r="CN193" s="5"/>
      <c r="CO193" s="5"/>
      <c r="CP193" s="5"/>
      <c r="CQ193" s="5"/>
      <c r="CR193" s="5"/>
      <c r="CS193" s="5"/>
      <c r="CT193" s="5"/>
      <c r="CU193" s="5"/>
      <c r="CV193" s="5"/>
    </row>
    <row r="194" spans="12:100" hidden="1">
      <c r="L194" s="5"/>
      <c r="M194" s="5"/>
      <c r="N194" s="5"/>
      <c r="O194" s="5"/>
      <c r="P194" s="5"/>
      <c r="Q194" s="5"/>
      <c r="R194" s="5"/>
      <c r="S194" s="5"/>
      <c r="T194" s="5"/>
      <c r="U194" s="5"/>
      <c r="V194" s="5"/>
      <c r="W194" s="5"/>
      <c r="X194" s="5"/>
      <c r="Y194" s="5"/>
      <c r="Z194" s="5"/>
      <c r="AA194" s="5"/>
      <c r="AB194" s="5"/>
      <c r="AC194" s="5"/>
      <c r="AD194" s="5"/>
      <c r="AE194" s="5"/>
      <c r="AF194" s="5"/>
      <c r="AG194" s="5"/>
      <c r="AH194" s="5"/>
      <c r="AI194" s="5"/>
      <c r="AJ194" s="5"/>
      <c r="AK194" s="5"/>
      <c r="AL194" s="5"/>
      <c r="AM194" s="5"/>
      <c r="AN194" s="5"/>
      <c r="AO194" s="5"/>
      <c r="AP194" s="5"/>
      <c r="AQ194" s="5"/>
      <c r="AR194" s="5"/>
      <c r="AS194" s="5"/>
      <c r="AT194" s="5"/>
      <c r="AU194" s="5"/>
      <c r="AV194" s="5"/>
      <c r="AW194" s="5"/>
      <c r="AX194" s="5"/>
      <c r="AY194" s="5"/>
      <c r="AZ194" s="5"/>
      <c r="BA194" s="5"/>
      <c r="BB194" s="5"/>
      <c r="BC194" s="5"/>
      <c r="BD194" s="5"/>
      <c r="BE194" s="5"/>
      <c r="BF194" s="5"/>
      <c r="BG194" s="5"/>
      <c r="BH194" s="5"/>
      <c r="BI194" s="5"/>
      <c r="BJ194" s="5"/>
      <c r="BK194" s="5"/>
      <c r="BL194" s="5"/>
      <c r="BM194" s="5"/>
      <c r="BN194" s="5"/>
      <c r="BO194" s="5"/>
      <c r="BP194" s="5"/>
      <c r="BQ194" s="5"/>
      <c r="BR194" s="5"/>
      <c r="BS194" s="5"/>
      <c r="BT194" s="5"/>
      <c r="BU194" s="5"/>
      <c r="BV194" s="5"/>
      <c r="BW194" s="5"/>
      <c r="BX194" s="5"/>
      <c r="BY194" s="5"/>
      <c r="BZ194" s="5"/>
      <c r="CA194" s="5"/>
      <c r="CB194" s="5"/>
      <c r="CC194" s="5"/>
      <c r="CD194" s="5"/>
      <c r="CE194" s="5"/>
      <c r="CF194" s="5"/>
      <c r="CG194" s="5"/>
      <c r="CH194" s="5"/>
      <c r="CI194" s="5"/>
      <c r="CJ194" s="5"/>
      <c r="CK194" s="5"/>
      <c r="CL194" s="5"/>
      <c r="CM194" s="5"/>
      <c r="CN194" s="5"/>
      <c r="CO194" s="5"/>
      <c r="CP194" s="5"/>
      <c r="CQ194" s="5"/>
      <c r="CR194" s="5"/>
      <c r="CS194" s="5"/>
      <c r="CT194" s="5"/>
      <c r="CU194" s="5"/>
      <c r="CV194" s="5"/>
    </row>
    <row r="195" spans="12:100" hidden="1">
      <c r="L195" s="5"/>
      <c r="M195" s="5"/>
      <c r="N195" s="5"/>
      <c r="O195" s="5"/>
      <c r="P195" s="5"/>
      <c r="Q195" s="5"/>
      <c r="R195" s="5"/>
      <c r="S195" s="5"/>
      <c r="T195" s="5"/>
      <c r="U195" s="5"/>
      <c r="V195" s="5"/>
      <c r="W195" s="5"/>
      <c r="X195" s="5"/>
      <c r="Y195" s="5"/>
      <c r="Z195" s="5"/>
      <c r="AA195" s="5"/>
      <c r="AB195" s="5"/>
      <c r="AC195" s="5"/>
      <c r="AD195" s="5"/>
      <c r="AE195" s="5"/>
      <c r="AF195" s="5"/>
      <c r="AG195" s="5"/>
      <c r="AH195" s="5"/>
      <c r="AI195" s="5"/>
      <c r="AJ195" s="5"/>
      <c r="AK195" s="5"/>
      <c r="AL195" s="5"/>
      <c r="AM195" s="5"/>
      <c r="AN195" s="5"/>
      <c r="AO195" s="5"/>
      <c r="AP195" s="5"/>
      <c r="AQ195" s="5"/>
      <c r="AR195" s="5"/>
      <c r="AS195" s="5"/>
      <c r="AT195" s="5"/>
      <c r="AU195" s="5"/>
      <c r="AV195" s="5"/>
      <c r="AW195" s="5"/>
      <c r="AX195" s="5"/>
      <c r="AY195" s="5"/>
      <c r="AZ195" s="5"/>
      <c r="BA195" s="5"/>
      <c r="BB195" s="5"/>
      <c r="BC195" s="5"/>
      <c r="BD195" s="5"/>
      <c r="BE195" s="5"/>
      <c r="BF195" s="5"/>
      <c r="BG195" s="5"/>
      <c r="BH195" s="5"/>
      <c r="BI195" s="5"/>
      <c r="BJ195" s="5"/>
      <c r="BK195" s="5"/>
      <c r="BL195" s="5"/>
      <c r="BM195" s="5"/>
      <c r="BN195" s="5"/>
      <c r="BO195" s="5"/>
      <c r="BP195" s="5"/>
      <c r="BQ195" s="5"/>
      <c r="BR195" s="5"/>
      <c r="BS195" s="5"/>
      <c r="BT195" s="5"/>
      <c r="BU195" s="5"/>
      <c r="BV195" s="5"/>
      <c r="BW195" s="5"/>
      <c r="BX195" s="5"/>
      <c r="BY195" s="5"/>
      <c r="BZ195" s="5"/>
      <c r="CA195" s="5"/>
      <c r="CB195" s="5"/>
      <c r="CC195" s="5"/>
      <c r="CD195" s="5"/>
      <c r="CE195" s="5"/>
      <c r="CF195" s="5"/>
      <c r="CG195" s="5"/>
      <c r="CH195" s="5"/>
      <c r="CI195" s="5"/>
      <c r="CJ195" s="5"/>
      <c r="CK195" s="5"/>
      <c r="CL195" s="5"/>
      <c r="CM195" s="5"/>
      <c r="CN195" s="5"/>
      <c r="CO195" s="5"/>
      <c r="CP195" s="5"/>
      <c r="CQ195" s="5"/>
      <c r="CR195" s="5"/>
      <c r="CS195" s="5"/>
      <c r="CT195" s="5"/>
      <c r="CU195" s="5"/>
      <c r="CV195" s="5"/>
    </row>
    <row r="196" spans="12:100" hidden="1">
      <c r="L196" s="5"/>
      <c r="M196" s="5"/>
      <c r="N196" s="5"/>
      <c r="O196" s="5"/>
      <c r="P196" s="5"/>
      <c r="Q196" s="5"/>
      <c r="R196" s="5"/>
      <c r="S196" s="5"/>
      <c r="T196" s="5"/>
      <c r="U196" s="5"/>
      <c r="V196" s="5"/>
      <c r="W196" s="5"/>
      <c r="X196" s="5"/>
      <c r="Y196" s="5"/>
      <c r="Z196" s="5"/>
      <c r="AA196" s="5"/>
      <c r="AB196" s="5"/>
      <c r="AC196" s="5"/>
      <c r="AD196" s="5"/>
      <c r="AE196" s="5"/>
      <c r="AF196" s="5"/>
      <c r="AG196" s="5"/>
      <c r="AH196" s="5"/>
      <c r="AI196" s="5"/>
      <c r="AJ196" s="5"/>
      <c r="AK196" s="5"/>
      <c r="AL196" s="5"/>
      <c r="AM196" s="5"/>
      <c r="AN196" s="5"/>
      <c r="AO196" s="5"/>
      <c r="AP196" s="5"/>
      <c r="AQ196" s="5"/>
      <c r="AR196" s="5"/>
      <c r="AS196" s="5"/>
      <c r="AT196" s="5"/>
      <c r="AU196" s="5"/>
      <c r="AV196" s="5"/>
      <c r="AW196" s="5"/>
      <c r="AX196" s="5"/>
      <c r="AY196" s="5"/>
      <c r="AZ196" s="5"/>
      <c r="BA196" s="5"/>
      <c r="BB196" s="5"/>
      <c r="BC196" s="5"/>
      <c r="BD196" s="5"/>
      <c r="BE196" s="5"/>
      <c r="BF196" s="5"/>
      <c r="BG196" s="5"/>
      <c r="BH196" s="5"/>
      <c r="BI196" s="5"/>
      <c r="BJ196" s="5"/>
      <c r="BK196" s="5"/>
      <c r="BL196" s="5"/>
      <c r="BM196" s="5"/>
      <c r="BN196" s="5"/>
      <c r="BO196" s="5"/>
      <c r="BP196" s="5"/>
      <c r="BQ196" s="5"/>
      <c r="BR196" s="5"/>
      <c r="BS196" s="5"/>
      <c r="BT196" s="5"/>
      <c r="BU196" s="5"/>
      <c r="BV196" s="5"/>
      <c r="BW196" s="5"/>
      <c r="BX196" s="5"/>
      <c r="BY196" s="5"/>
      <c r="BZ196" s="5"/>
      <c r="CA196" s="5"/>
      <c r="CB196" s="5"/>
      <c r="CC196" s="5"/>
      <c r="CD196" s="5"/>
      <c r="CE196" s="5"/>
      <c r="CF196" s="5"/>
      <c r="CG196" s="5"/>
      <c r="CH196" s="5"/>
      <c r="CI196" s="5"/>
      <c r="CJ196" s="5"/>
      <c r="CK196" s="5"/>
      <c r="CL196" s="5"/>
      <c r="CM196" s="5"/>
      <c r="CN196" s="5"/>
      <c r="CO196" s="5"/>
      <c r="CP196" s="5"/>
      <c r="CQ196" s="5"/>
      <c r="CR196" s="5"/>
      <c r="CS196" s="5"/>
      <c r="CT196" s="5"/>
      <c r="CU196" s="5"/>
      <c r="CV196" s="5"/>
    </row>
    <row r="197" spans="12:100" hidden="1">
      <c r="L197" s="5"/>
      <c r="M197" s="5"/>
      <c r="N197" s="5"/>
      <c r="O197" s="5"/>
      <c r="P197" s="5"/>
      <c r="Q197" s="5"/>
      <c r="R197" s="5"/>
      <c r="S197" s="5"/>
      <c r="T197" s="5"/>
      <c r="U197" s="5"/>
      <c r="V197" s="5"/>
      <c r="W197" s="5"/>
      <c r="X197" s="5"/>
      <c r="Y197" s="5"/>
      <c r="Z197" s="5"/>
      <c r="AA197" s="5"/>
      <c r="AB197" s="5"/>
      <c r="AC197" s="5"/>
      <c r="AD197" s="5"/>
      <c r="AE197" s="5"/>
      <c r="AF197" s="5"/>
      <c r="AG197" s="5"/>
      <c r="AH197" s="5"/>
      <c r="AI197" s="5"/>
      <c r="AJ197" s="5"/>
      <c r="AK197" s="5"/>
      <c r="AL197" s="5"/>
      <c r="AM197" s="5"/>
      <c r="AN197" s="5"/>
      <c r="AO197" s="5"/>
      <c r="AP197" s="5"/>
      <c r="AQ197" s="5"/>
      <c r="AR197" s="5"/>
      <c r="AS197" s="5"/>
      <c r="AT197" s="5"/>
      <c r="AU197" s="5"/>
      <c r="AV197" s="5"/>
      <c r="AW197" s="5"/>
      <c r="AX197" s="5"/>
      <c r="AY197" s="5"/>
      <c r="AZ197" s="5"/>
      <c r="BA197" s="5"/>
      <c r="BB197" s="5"/>
      <c r="BC197" s="5"/>
      <c r="BD197" s="5"/>
      <c r="BE197" s="5"/>
      <c r="BF197" s="5"/>
      <c r="BG197" s="5"/>
      <c r="BH197" s="5"/>
      <c r="BI197" s="5"/>
      <c r="BJ197" s="5"/>
      <c r="BK197" s="5"/>
      <c r="BL197" s="5"/>
      <c r="BM197" s="5"/>
      <c r="BN197" s="5"/>
      <c r="BO197" s="5"/>
      <c r="BP197" s="5"/>
      <c r="BQ197" s="5"/>
      <c r="BR197" s="5"/>
      <c r="BS197" s="5"/>
      <c r="BT197" s="5"/>
      <c r="BU197" s="5"/>
      <c r="BV197" s="5"/>
      <c r="BW197" s="5"/>
      <c r="BX197" s="5"/>
      <c r="BY197" s="5"/>
      <c r="BZ197" s="5"/>
      <c r="CA197" s="5"/>
      <c r="CB197" s="5"/>
      <c r="CC197" s="5"/>
      <c r="CD197" s="5"/>
      <c r="CE197" s="5"/>
      <c r="CF197" s="5"/>
      <c r="CG197" s="5"/>
      <c r="CH197" s="5"/>
      <c r="CI197" s="5"/>
      <c r="CJ197" s="5"/>
      <c r="CK197" s="5"/>
      <c r="CL197" s="5"/>
      <c r="CM197" s="5"/>
      <c r="CN197" s="5"/>
      <c r="CO197" s="5"/>
      <c r="CP197" s="5"/>
      <c r="CQ197" s="5"/>
      <c r="CR197" s="5"/>
      <c r="CS197" s="5"/>
      <c r="CT197" s="5"/>
      <c r="CU197" s="5"/>
      <c r="CV197" s="5"/>
    </row>
    <row r="198" spans="12:100" hidden="1">
      <c r="L198" s="5"/>
      <c r="M198" s="5"/>
      <c r="N198" s="5"/>
      <c r="O198" s="5"/>
      <c r="P198" s="5"/>
      <c r="Q198" s="5"/>
      <c r="R198" s="5"/>
      <c r="S198" s="5"/>
      <c r="T198" s="5"/>
      <c r="U198" s="5"/>
      <c r="V198" s="5"/>
      <c r="W198" s="5"/>
      <c r="X198" s="5"/>
      <c r="Y198" s="5"/>
      <c r="Z198" s="5"/>
      <c r="AA198" s="5"/>
      <c r="AB198" s="5"/>
      <c r="AC198" s="5"/>
      <c r="AD198" s="5"/>
      <c r="AE198" s="5"/>
      <c r="AF198" s="5"/>
      <c r="AG198" s="5"/>
      <c r="AH198" s="5"/>
      <c r="AI198" s="5"/>
      <c r="AJ198" s="5"/>
      <c r="AK198" s="5"/>
      <c r="AL198" s="5"/>
      <c r="AM198" s="5"/>
      <c r="AN198" s="5"/>
      <c r="AO198" s="5"/>
      <c r="AP198" s="5"/>
      <c r="AQ198" s="5"/>
      <c r="AR198" s="5"/>
      <c r="AS198" s="5"/>
      <c r="AT198" s="5"/>
      <c r="AU198" s="5"/>
      <c r="AV198" s="5"/>
      <c r="AW198" s="5"/>
      <c r="AX198" s="5"/>
      <c r="AY198" s="5"/>
      <c r="AZ198" s="5"/>
      <c r="BA198" s="5"/>
      <c r="BB198" s="5"/>
      <c r="BC198" s="5"/>
      <c r="BD198" s="5"/>
      <c r="BE198" s="5"/>
      <c r="BF198" s="5"/>
      <c r="BG198" s="5"/>
      <c r="BH198" s="5"/>
      <c r="BI198" s="5"/>
      <c r="BJ198" s="5"/>
      <c r="BK198" s="5"/>
      <c r="BL198" s="5"/>
      <c r="BM198" s="5"/>
      <c r="BN198" s="5"/>
      <c r="BO198" s="5"/>
      <c r="BP198" s="5"/>
      <c r="BQ198" s="5"/>
      <c r="BR198" s="5"/>
      <c r="BS198" s="5"/>
      <c r="BT198" s="5"/>
      <c r="BU198" s="5"/>
      <c r="BV198" s="5"/>
      <c r="BW198" s="5"/>
      <c r="BX198" s="5"/>
      <c r="BY198" s="5"/>
      <c r="BZ198" s="5"/>
      <c r="CA198" s="5"/>
      <c r="CB198" s="5"/>
      <c r="CC198" s="5"/>
      <c r="CD198" s="5"/>
      <c r="CE198" s="5"/>
      <c r="CF198" s="5"/>
      <c r="CG198" s="5"/>
      <c r="CH198" s="5"/>
      <c r="CI198" s="5"/>
      <c r="CJ198" s="5"/>
      <c r="CK198" s="5"/>
      <c r="CL198" s="5"/>
      <c r="CM198" s="5"/>
      <c r="CN198" s="5"/>
      <c r="CO198" s="5"/>
      <c r="CP198" s="5"/>
      <c r="CQ198" s="5"/>
      <c r="CR198" s="5"/>
      <c r="CS198" s="5"/>
      <c r="CT198" s="5"/>
      <c r="CU198" s="5"/>
      <c r="CV198" s="5"/>
    </row>
    <row r="199" spans="12:100" hidden="1">
      <c r="L199" s="5"/>
      <c r="M199" s="5"/>
      <c r="N199" s="5"/>
      <c r="O199" s="5"/>
      <c r="P199" s="5"/>
      <c r="Q199" s="5"/>
      <c r="R199" s="5"/>
      <c r="S199" s="5"/>
      <c r="T199" s="5"/>
      <c r="U199" s="5"/>
      <c r="V199" s="5"/>
      <c r="W199" s="5"/>
      <c r="X199" s="5"/>
      <c r="Y199" s="5"/>
      <c r="Z199" s="5"/>
      <c r="AA199" s="5"/>
      <c r="AB199" s="5"/>
      <c r="AC199" s="5"/>
      <c r="AD199" s="5"/>
      <c r="AE199" s="5"/>
      <c r="AF199" s="5"/>
      <c r="AG199" s="5"/>
      <c r="AH199" s="5"/>
      <c r="AI199" s="5"/>
      <c r="AJ199" s="5"/>
      <c r="AK199" s="5"/>
      <c r="AL199" s="5"/>
      <c r="AM199" s="5"/>
      <c r="AN199" s="5"/>
      <c r="AO199" s="5"/>
      <c r="AP199" s="5"/>
      <c r="AQ199" s="5"/>
      <c r="AR199" s="5"/>
      <c r="AS199" s="5"/>
      <c r="AT199" s="5"/>
      <c r="AU199" s="5"/>
      <c r="AV199" s="5"/>
      <c r="AW199" s="5"/>
      <c r="AX199" s="5"/>
      <c r="AY199" s="5"/>
      <c r="AZ199" s="5"/>
      <c r="BA199" s="5"/>
      <c r="BB199" s="5"/>
      <c r="BC199" s="5"/>
      <c r="BD199" s="5"/>
      <c r="BE199" s="5"/>
      <c r="BF199" s="5"/>
      <c r="BG199" s="5"/>
      <c r="BH199" s="5"/>
      <c r="BI199" s="5"/>
      <c r="BJ199" s="5"/>
      <c r="BK199" s="5"/>
      <c r="BL199" s="5"/>
      <c r="BM199" s="5"/>
      <c r="BN199" s="5"/>
      <c r="BO199" s="5"/>
      <c r="BP199" s="5"/>
      <c r="BQ199" s="5"/>
      <c r="BR199" s="5"/>
      <c r="BS199" s="5"/>
      <c r="BT199" s="5"/>
      <c r="BU199" s="5"/>
      <c r="BV199" s="5"/>
      <c r="BW199" s="5"/>
      <c r="BX199" s="5"/>
      <c r="BY199" s="5"/>
      <c r="BZ199" s="5"/>
      <c r="CA199" s="5"/>
      <c r="CB199" s="5"/>
      <c r="CC199" s="5"/>
      <c r="CD199" s="5"/>
      <c r="CE199" s="5"/>
      <c r="CF199" s="5"/>
      <c r="CG199" s="5"/>
      <c r="CH199" s="5"/>
      <c r="CI199" s="5"/>
      <c r="CJ199" s="5"/>
      <c r="CK199" s="5"/>
      <c r="CL199" s="5"/>
      <c r="CM199" s="5"/>
      <c r="CN199" s="5"/>
      <c r="CO199" s="5"/>
      <c r="CP199" s="5"/>
      <c r="CQ199" s="5"/>
      <c r="CR199" s="5"/>
      <c r="CS199" s="5"/>
      <c r="CT199" s="5"/>
      <c r="CU199" s="5"/>
      <c r="CV199" s="5"/>
    </row>
    <row r="200" spans="12:100" hidden="1">
      <c r="L200" s="5"/>
      <c r="M200" s="5"/>
      <c r="N200" s="5"/>
      <c r="O200" s="5"/>
      <c r="P200" s="5"/>
      <c r="Q200" s="5"/>
      <c r="R200" s="5"/>
      <c r="S200" s="5"/>
      <c r="T200" s="5"/>
      <c r="U200" s="5"/>
      <c r="V200" s="5"/>
      <c r="W200" s="5"/>
      <c r="X200" s="5"/>
      <c r="Y200" s="5"/>
      <c r="Z200" s="5"/>
      <c r="AA200" s="5"/>
      <c r="AB200" s="5"/>
      <c r="AC200" s="5"/>
      <c r="AD200" s="5"/>
      <c r="AE200" s="5"/>
      <c r="AF200" s="5"/>
      <c r="AG200" s="5"/>
      <c r="AH200" s="5"/>
      <c r="AI200" s="5"/>
      <c r="AJ200" s="5"/>
      <c r="AK200" s="5"/>
      <c r="AL200" s="5"/>
      <c r="AM200" s="5"/>
      <c r="AN200" s="5"/>
      <c r="AO200" s="5"/>
      <c r="AP200" s="5"/>
      <c r="AQ200" s="5"/>
      <c r="AR200" s="5"/>
      <c r="AS200" s="5"/>
      <c r="AT200" s="5"/>
      <c r="AU200" s="5"/>
      <c r="AV200" s="5"/>
      <c r="AW200" s="5"/>
      <c r="AX200" s="5"/>
      <c r="AY200" s="5"/>
      <c r="AZ200" s="5"/>
      <c r="BA200" s="5"/>
      <c r="BB200" s="5"/>
      <c r="BC200" s="5"/>
      <c r="BD200" s="5"/>
      <c r="BE200" s="5"/>
      <c r="BF200" s="5"/>
      <c r="BG200" s="5"/>
      <c r="BH200" s="5"/>
      <c r="BI200" s="5"/>
      <c r="BJ200" s="5"/>
      <c r="BK200" s="5"/>
      <c r="BL200" s="5"/>
      <c r="BM200" s="5"/>
      <c r="BN200" s="5"/>
      <c r="BO200" s="5"/>
      <c r="BP200" s="5"/>
      <c r="BQ200" s="5"/>
      <c r="BR200" s="5"/>
      <c r="BS200" s="5"/>
      <c r="BT200" s="5"/>
      <c r="BU200" s="5"/>
      <c r="BV200" s="5"/>
      <c r="BW200" s="5"/>
      <c r="BX200" s="5"/>
      <c r="BY200" s="5"/>
      <c r="BZ200" s="5"/>
      <c r="CA200" s="5"/>
      <c r="CB200" s="5"/>
      <c r="CC200" s="5"/>
      <c r="CD200" s="5"/>
      <c r="CE200" s="5"/>
      <c r="CF200" s="5"/>
      <c r="CG200" s="5"/>
      <c r="CH200" s="5"/>
      <c r="CI200" s="5"/>
      <c r="CJ200" s="5"/>
      <c r="CK200" s="5"/>
      <c r="CL200" s="5"/>
      <c r="CM200" s="5"/>
      <c r="CN200" s="5"/>
      <c r="CO200" s="5"/>
      <c r="CP200" s="5"/>
      <c r="CQ200" s="5"/>
      <c r="CR200" s="5"/>
      <c r="CS200" s="5"/>
      <c r="CT200" s="5"/>
      <c r="CU200" s="5"/>
      <c r="CV200" s="5"/>
    </row>
    <row r="201" spans="12:100" hidden="1">
      <c r="L201" s="5"/>
      <c r="M201" s="5"/>
      <c r="N201" s="5"/>
      <c r="O201" s="5"/>
      <c r="P201" s="5"/>
      <c r="Q201" s="5"/>
      <c r="R201" s="5"/>
      <c r="S201" s="5"/>
      <c r="T201" s="5"/>
      <c r="U201" s="5"/>
      <c r="V201" s="5"/>
      <c r="W201" s="5"/>
      <c r="X201" s="5"/>
      <c r="Y201" s="5"/>
      <c r="Z201" s="5"/>
      <c r="AA201" s="5"/>
      <c r="AB201" s="5"/>
      <c r="AC201" s="5"/>
      <c r="AD201" s="5"/>
      <c r="AE201" s="5"/>
      <c r="AF201" s="5"/>
      <c r="AG201" s="5"/>
      <c r="AH201" s="5"/>
      <c r="AI201" s="5"/>
      <c r="AJ201" s="5"/>
      <c r="AK201" s="5"/>
      <c r="AL201" s="5"/>
      <c r="AM201" s="5"/>
      <c r="AN201" s="5"/>
      <c r="AO201" s="5"/>
      <c r="AP201" s="5"/>
      <c r="AQ201" s="5"/>
      <c r="AR201" s="5"/>
      <c r="AS201" s="5"/>
      <c r="AT201" s="5"/>
      <c r="AU201" s="5"/>
      <c r="AV201" s="5"/>
      <c r="AW201" s="5"/>
      <c r="AX201" s="5"/>
      <c r="AY201" s="5"/>
      <c r="AZ201" s="5"/>
      <c r="BA201" s="5"/>
      <c r="BB201" s="5"/>
      <c r="BC201" s="5"/>
      <c r="BD201" s="5"/>
      <c r="BE201" s="5"/>
      <c r="BF201" s="5"/>
      <c r="BG201" s="5"/>
      <c r="BH201" s="5"/>
      <c r="BI201" s="5"/>
      <c r="BJ201" s="5"/>
      <c r="BK201" s="5"/>
      <c r="BL201" s="5"/>
      <c r="BM201" s="5"/>
      <c r="BN201" s="5"/>
      <c r="BO201" s="5"/>
      <c r="BP201" s="5"/>
      <c r="BQ201" s="5"/>
      <c r="BR201" s="5"/>
      <c r="BS201" s="5"/>
      <c r="BT201" s="5"/>
      <c r="BU201" s="5"/>
      <c r="BV201" s="5"/>
      <c r="BW201" s="5"/>
      <c r="BX201" s="5"/>
      <c r="BY201" s="5"/>
      <c r="BZ201" s="5"/>
      <c r="CA201" s="5"/>
      <c r="CB201" s="5"/>
      <c r="CC201" s="5"/>
      <c r="CD201" s="5"/>
      <c r="CE201" s="5"/>
      <c r="CF201" s="5"/>
      <c r="CG201" s="5"/>
      <c r="CH201" s="5"/>
      <c r="CI201" s="5"/>
      <c r="CJ201" s="5"/>
      <c r="CK201" s="5"/>
      <c r="CL201" s="5"/>
      <c r="CM201" s="5"/>
      <c r="CN201" s="5"/>
      <c r="CO201" s="5"/>
      <c r="CP201" s="5"/>
      <c r="CQ201" s="5"/>
      <c r="CR201" s="5"/>
      <c r="CS201" s="5"/>
      <c r="CT201" s="5"/>
      <c r="CU201" s="5"/>
      <c r="CV201" s="5"/>
    </row>
    <row r="202" spans="12:100" hidden="1">
      <c r="L202" s="5"/>
      <c r="M202" s="5"/>
      <c r="N202" s="5"/>
      <c r="O202" s="5"/>
      <c r="P202" s="5"/>
      <c r="Q202" s="5"/>
      <c r="R202" s="5"/>
      <c r="S202" s="5"/>
      <c r="T202" s="5"/>
      <c r="U202" s="5"/>
      <c r="V202" s="5"/>
      <c r="W202" s="5"/>
      <c r="X202" s="5"/>
      <c r="Y202" s="5"/>
      <c r="Z202" s="5"/>
      <c r="AA202" s="5"/>
      <c r="AB202" s="5"/>
      <c r="AC202" s="5"/>
      <c r="AD202" s="5"/>
      <c r="AE202" s="5"/>
      <c r="AF202" s="5"/>
      <c r="AG202" s="5"/>
      <c r="AH202" s="5"/>
      <c r="AI202" s="5"/>
      <c r="AJ202" s="5"/>
      <c r="AK202" s="5"/>
      <c r="AL202" s="5"/>
      <c r="AM202" s="5"/>
      <c r="AN202" s="5"/>
      <c r="AO202" s="5"/>
      <c r="AP202" s="5"/>
      <c r="AQ202" s="5"/>
      <c r="AR202" s="5"/>
      <c r="AS202" s="5"/>
      <c r="AT202" s="5"/>
      <c r="AU202" s="5"/>
      <c r="AV202" s="5"/>
      <c r="AW202" s="5"/>
      <c r="AX202" s="5"/>
      <c r="AY202" s="5"/>
      <c r="AZ202" s="5"/>
      <c r="BA202" s="5"/>
      <c r="BB202" s="5"/>
      <c r="BC202" s="5"/>
      <c r="BD202" s="5"/>
      <c r="BE202" s="5"/>
      <c r="BF202" s="5"/>
      <c r="BG202" s="5"/>
      <c r="BH202" s="5"/>
      <c r="BI202" s="5"/>
      <c r="BJ202" s="5"/>
      <c r="BK202" s="5"/>
      <c r="BL202" s="5"/>
      <c r="BM202" s="5"/>
      <c r="BN202" s="5"/>
      <c r="BO202" s="5"/>
      <c r="BP202" s="5"/>
      <c r="BQ202" s="5"/>
      <c r="BR202" s="5"/>
      <c r="BS202" s="5"/>
      <c r="BT202" s="5"/>
      <c r="BU202" s="5"/>
      <c r="BV202" s="5"/>
      <c r="BW202" s="5"/>
      <c r="BX202" s="5"/>
      <c r="BY202" s="5"/>
      <c r="BZ202" s="5"/>
      <c r="CA202" s="5"/>
      <c r="CB202" s="5"/>
      <c r="CC202" s="5"/>
      <c r="CD202" s="5"/>
      <c r="CE202" s="5"/>
      <c r="CF202" s="5"/>
      <c r="CG202" s="5"/>
      <c r="CH202" s="5"/>
      <c r="CI202" s="5"/>
      <c r="CJ202" s="5"/>
      <c r="CK202" s="5"/>
      <c r="CL202" s="5"/>
      <c r="CM202" s="5"/>
      <c r="CN202" s="5"/>
      <c r="CO202" s="5"/>
      <c r="CP202" s="5"/>
      <c r="CQ202" s="5"/>
      <c r="CR202" s="5"/>
      <c r="CS202" s="5"/>
      <c r="CT202" s="5"/>
      <c r="CU202" s="5"/>
      <c r="CV202" s="5"/>
    </row>
    <row r="203" spans="12:100" hidden="1">
      <c r="L203" s="5"/>
      <c r="M203" s="5"/>
      <c r="N203" s="5"/>
      <c r="O203" s="5"/>
      <c r="P203" s="5"/>
      <c r="Q203" s="5"/>
      <c r="R203" s="5"/>
      <c r="S203" s="5"/>
      <c r="T203" s="5"/>
      <c r="U203" s="5"/>
      <c r="V203" s="5"/>
      <c r="W203" s="5"/>
      <c r="X203" s="5"/>
      <c r="Y203" s="5"/>
      <c r="Z203" s="5"/>
      <c r="AA203" s="5"/>
      <c r="AB203" s="5"/>
      <c r="AC203" s="5"/>
      <c r="AD203" s="5"/>
      <c r="AE203" s="5"/>
      <c r="AF203" s="5"/>
      <c r="AG203" s="5"/>
      <c r="AH203" s="5"/>
      <c r="AI203" s="5"/>
      <c r="AJ203" s="5"/>
      <c r="AK203" s="5"/>
      <c r="AL203" s="5"/>
      <c r="AM203" s="5"/>
      <c r="AN203" s="5"/>
      <c r="AO203" s="5"/>
      <c r="AP203" s="5"/>
      <c r="AQ203" s="5"/>
      <c r="AR203" s="5"/>
      <c r="AS203" s="5"/>
      <c r="AT203" s="5"/>
      <c r="AU203" s="5"/>
      <c r="AV203" s="5"/>
      <c r="AW203" s="5"/>
      <c r="AX203" s="5"/>
      <c r="AY203" s="5"/>
      <c r="AZ203" s="5"/>
      <c r="BA203" s="5"/>
      <c r="BB203" s="5"/>
      <c r="BC203" s="5"/>
      <c r="BD203" s="5"/>
      <c r="BE203" s="5"/>
      <c r="BF203" s="5"/>
      <c r="BG203" s="5"/>
      <c r="BH203" s="5"/>
      <c r="BI203" s="5"/>
      <c r="BJ203" s="5"/>
      <c r="BK203" s="5"/>
      <c r="BL203" s="5"/>
      <c r="BM203" s="5"/>
      <c r="BN203" s="5"/>
      <c r="BO203" s="5"/>
      <c r="BP203" s="5"/>
      <c r="BQ203" s="5"/>
      <c r="BR203" s="5"/>
      <c r="BS203" s="5"/>
      <c r="BT203" s="5"/>
      <c r="BU203" s="5"/>
      <c r="BV203" s="5"/>
      <c r="BW203" s="5"/>
      <c r="BX203" s="5"/>
      <c r="BY203" s="5"/>
      <c r="BZ203" s="5"/>
      <c r="CA203" s="5"/>
      <c r="CB203" s="5"/>
      <c r="CC203" s="5"/>
      <c r="CD203" s="5"/>
      <c r="CE203" s="5"/>
      <c r="CF203" s="5"/>
      <c r="CG203" s="5"/>
      <c r="CH203" s="5"/>
      <c r="CI203" s="5"/>
      <c r="CJ203" s="5"/>
      <c r="CK203" s="5"/>
      <c r="CL203" s="5"/>
      <c r="CM203" s="5"/>
      <c r="CN203" s="5"/>
      <c r="CO203" s="5"/>
      <c r="CP203" s="5"/>
      <c r="CQ203" s="5"/>
      <c r="CR203" s="5"/>
      <c r="CS203" s="5"/>
      <c r="CT203" s="5"/>
      <c r="CU203" s="5"/>
      <c r="CV203" s="5"/>
    </row>
    <row r="204" spans="12:100" hidden="1">
      <c r="L204" s="5"/>
      <c r="M204" s="5"/>
      <c r="N204" s="5"/>
      <c r="O204" s="5"/>
      <c r="P204" s="5"/>
      <c r="Q204" s="5"/>
      <c r="R204" s="5"/>
      <c r="S204" s="5"/>
      <c r="T204" s="5"/>
      <c r="U204" s="5"/>
      <c r="V204" s="5"/>
      <c r="W204" s="5"/>
      <c r="X204" s="5"/>
      <c r="Y204" s="5"/>
      <c r="Z204" s="5"/>
      <c r="AA204" s="5"/>
      <c r="AB204" s="5"/>
      <c r="AC204" s="5"/>
      <c r="AD204" s="5"/>
      <c r="AE204" s="5"/>
      <c r="AF204" s="5"/>
      <c r="AG204" s="5"/>
      <c r="AH204" s="5"/>
      <c r="AI204" s="5"/>
      <c r="AJ204" s="5"/>
      <c r="AK204" s="5"/>
      <c r="AL204" s="5"/>
      <c r="AM204" s="5"/>
      <c r="AN204" s="5"/>
      <c r="AO204" s="5"/>
      <c r="AP204" s="5"/>
      <c r="AQ204" s="5"/>
      <c r="AR204" s="5"/>
      <c r="AS204" s="5"/>
      <c r="AT204" s="5"/>
      <c r="AU204" s="5"/>
      <c r="AV204" s="5"/>
      <c r="AW204" s="5"/>
      <c r="AX204" s="5"/>
      <c r="AY204" s="5"/>
      <c r="AZ204" s="5"/>
      <c r="BA204" s="5"/>
      <c r="BB204" s="5"/>
      <c r="BC204" s="5"/>
      <c r="BD204" s="5"/>
      <c r="BE204" s="5"/>
      <c r="BF204" s="5"/>
      <c r="BG204" s="5"/>
      <c r="BH204" s="5"/>
      <c r="BI204" s="5"/>
      <c r="BJ204" s="5"/>
      <c r="BK204" s="5"/>
      <c r="BL204" s="5"/>
      <c r="BM204" s="5"/>
      <c r="BN204" s="5"/>
      <c r="BO204" s="5"/>
      <c r="BP204" s="5"/>
      <c r="BQ204" s="5"/>
      <c r="BR204" s="5"/>
      <c r="BS204" s="5"/>
      <c r="BT204" s="5"/>
      <c r="BU204" s="5"/>
      <c r="BV204" s="5"/>
      <c r="BW204" s="5"/>
      <c r="BX204" s="5"/>
      <c r="BY204" s="5"/>
      <c r="BZ204" s="5"/>
      <c r="CA204" s="5"/>
      <c r="CB204" s="5"/>
      <c r="CC204" s="5"/>
      <c r="CD204" s="5"/>
      <c r="CE204" s="5"/>
      <c r="CF204" s="5"/>
      <c r="CG204" s="5"/>
      <c r="CH204" s="5"/>
      <c r="CI204" s="5"/>
      <c r="CJ204" s="5"/>
      <c r="CK204" s="5"/>
      <c r="CL204" s="5"/>
      <c r="CM204" s="5"/>
      <c r="CN204" s="5"/>
      <c r="CO204" s="5"/>
      <c r="CP204" s="5"/>
      <c r="CQ204" s="5"/>
      <c r="CR204" s="5"/>
      <c r="CS204" s="5"/>
      <c r="CT204" s="5"/>
      <c r="CU204" s="5"/>
      <c r="CV204" s="5"/>
    </row>
    <row r="205" spans="12:100" hidden="1">
      <c r="L205" s="5"/>
      <c r="M205" s="5"/>
      <c r="N205" s="5"/>
      <c r="O205" s="5"/>
      <c r="P205" s="5"/>
      <c r="Q205" s="5"/>
      <c r="R205" s="5"/>
      <c r="S205" s="5"/>
      <c r="T205" s="5"/>
      <c r="U205" s="5"/>
      <c r="V205" s="5"/>
      <c r="W205" s="5"/>
      <c r="X205" s="5"/>
      <c r="Y205" s="5"/>
      <c r="Z205" s="5"/>
      <c r="AA205" s="5"/>
      <c r="AB205" s="5"/>
      <c r="AC205" s="5"/>
      <c r="AD205" s="5"/>
      <c r="AE205" s="5"/>
      <c r="AF205" s="5"/>
      <c r="AG205" s="5"/>
      <c r="AH205" s="5"/>
      <c r="AI205" s="5"/>
      <c r="AJ205" s="5"/>
      <c r="AK205" s="5"/>
      <c r="AL205" s="5"/>
      <c r="AM205" s="5"/>
      <c r="AN205" s="5"/>
      <c r="AO205" s="5"/>
      <c r="AP205" s="5"/>
      <c r="AQ205" s="5"/>
      <c r="AR205" s="5"/>
      <c r="AS205" s="5"/>
      <c r="AT205" s="5"/>
      <c r="AU205" s="5"/>
      <c r="AV205" s="5"/>
      <c r="AW205" s="5"/>
      <c r="AX205" s="5"/>
      <c r="AY205" s="5"/>
      <c r="AZ205" s="5"/>
      <c r="BA205" s="5"/>
      <c r="BB205" s="5"/>
      <c r="BC205" s="5"/>
      <c r="BD205" s="5"/>
      <c r="BE205" s="5"/>
      <c r="BF205" s="5"/>
      <c r="BG205" s="5"/>
      <c r="BH205" s="5"/>
      <c r="BI205" s="5"/>
      <c r="BJ205" s="5"/>
      <c r="BK205" s="5"/>
      <c r="BL205" s="5"/>
      <c r="BM205" s="5"/>
      <c r="BN205" s="5"/>
      <c r="BO205" s="5"/>
      <c r="BP205" s="5"/>
      <c r="BQ205" s="5"/>
      <c r="BR205" s="5"/>
      <c r="BS205" s="5"/>
      <c r="BT205" s="5"/>
      <c r="BU205" s="5"/>
      <c r="BV205" s="5"/>
      <c r="BW205" s="5"/>
      <c r="BX205" s="5"/>
      <c r="BY205" s="5"/>
      <c r="BZ205" s="5"/>
      <c r="CA205" s="5"/>
      <c r="CB205" s="5"/>
      <c r="CC205" s="5"/>
      <c r="CD205" s="5"/>
      <c r="CE205" s="5"/>
      <c r="CF205" s="5"/>
      <c r="CG205" s="5"/>
      <c r="CH205" s="5"/>
      <c r="CI205" s="5"/>
      <c r="CJ205" s="5"/>
      <c r="CK205" s="5"/>
      <c r="CL205" s="5"/>
      <c r="CM205" s="5"/>
      <c r="CN205" s="5"/>
      <c r="CO205" s="5"/>
      <c r="CP205" s="5"/>
      <c r="CQ205" s="5"/>
      <c r="CR205" s="5"/>
      <c r="CS205" s="5"/>
      <c r="CT205" s="5"/>
      <c r="CU205" s="5"/>
      <c r="CV205" s="5"/>
    </row>
    <row r="206" spans="12:100" hidden="1">
      <c r="L206" s="5"/>
      <c r="M206" s="5"/>
      <c r="N206" s="5"/>
      <c r="O206" s="5"/>
      <c r="P206" s="5"/>
      <c r="Q206" s="5"/>
      <c r="R206" s="5"/>
      <c r="S206" s="5"/>
      <c r="T206" s="5"/>
      <c r="U206" s="5"/>
      <c r="V206" s="5"/>
      <c r="W206" s="5"/>
      <c r="X206" s="5"/>
      <c r="Y206" s="5"/>
      <c r="Z206" s="5"/>
      <c r="AA206" s="5"/>
      <c r="AB206" s="5"/>
      <c r="AC206" s="5"/>
      <c r="AD206" s="5"/>
      <c r="AE206" s="5"/>
      <c r="AF206" s="5"/>
      <c r="AG206" s="5"/>
      <c r="AH206" s="5"/>
      <c r="AI206" s="5"/>
      <c r="AJ206" s="5"/>
      <c r="AK206" s="5"/>
      <c r="AL206" s="5"/>
      <c r="AM206" s="5"/>
      <c r="AN206" s="5"/>
      <c r="AO206" s="5"/>
      <c r="AP206" s="5"/>
      <c r="AQ206" s="5"/>
      <c r="AR206" s="5"/>
      <c r="AS206" s="5"/>
      <c r="AT206" s="5"/>
      <c r="AU206" s="5"/>
      <c r="AV206" s="5"/>
      <c r="AW206" s="5"/>
      <c r="AX206" s="5"/>
      <c r="AY206" s="5"/>
      <c r="AZ206" s="5"/>
      <c r="BA206" s="5"/>
      <c r="BB206" s="5"/>
      <c r="BC206" s="5"/>
      <c r="BD206" s="5"/>
      <c r="BE206" s="5"/>
      <c r="BF206" s="5"/>
      <c r="BG206" s="5"/>
      <c r="BH206" s="5"/>
      <c r="BI206" s="5"/>
      <c r="BJ206" s="5"/>
      <c r="BK206" s="5"/>
      <c r="BL206" s="5"/>
      <c r="BM206" s="5"/>
      <c r="BN206" s="5"/>
      <c r="BO206" s="5"/>
      <c r="BP206" s="5"/>
      <c r="BQ206" s="5"/>
      <c r="BR206" s="5"/>
      <c r="BS206" s="5"/>
      <c r="BT206" s="5"/>
      <c r="BU206" s="5"/>
      <c r="BV206" s="5"/>
      <c r="BW206" s="5"/>
      <c r="BX206" s="5"/>
      <c r="BY206" s="5"/>
      <c r="BZ206" s="5"/>
      <c r="CA206" s="5"/>
      <c r="CB206" s="5"/>
      <c r="CC206" s="5"/>
      <c r="CD206" s="5"/>
      <c r="CE206" s="5"/>
      <c r="CF206" s="5"/>
      <c r="CG206" s="5"/>
      <c r="CH206" s="5"/>
      <c r="CI206" s="5"/>
      <c r="CJ206" s="5"/>
      <c r="CK206" s="5"/>
      <c r="CL206" s="5"/>
      <c r="CM206" s="5"/>
      <c r="CN206" s="5"/>
      <c r="CO206" s="5"/>
      <c r="CP206" s="5"/>
      <c r="CQ206" s="5"/>
      <c r="CR206" s="5"/>
      <c r="CS206" s="5"/>
      <c r="CT206" s="5"/>
      <c r="CU206" s="5"/>
      <c r="CV206" s="5"/>
    </row>
    <row r="207" spans="12:100" hidden="1">
      <c r="L207" s="5"/>
      <c r="M207" s="5"/>
      <c r="N207" s="5"/>
      <c r="O207" s="5"/>
      <c r="P207" s="5"/>
      <c r="Q207" s="5"/>
      <c r="R207" s="5"/>
      <c r="S207" s="5"/>
      <c r="T207" s="5"/>
      <c r="U207" s="5"/>
      <c r="V207" s="5"/>
      <c r="W207" s="5"/>
      <c r="X207" s="5"/>
      <c r="Y207" s="5"/>
      <c r="Z207" s="5"/>
      <c r="AA207" s="5"/>
      <c r="AB207" s="5"/>
      <c r="AC207" s="5"/>
      <c r="AD207" s="5"/>
      <c r="AE207" s="5"/>
      <c r="AF207" s="5"/>
      <c r="AG207" s="5"/>
      <c r="AH207" s="5"/>
      <c r="AI207" s="5"/>
      <c r="AJ207" s="5"/>
      <c r="AK207" s="5"/>
      <c r="AL207" s="5"/>
      <c r="AM207" s="5"/>
      <c r="AN207" s="5"/>
      <c r="AO207" s="5"/>
      <c r="AP207" s="5"/>
      <c r="AQ207" s="5"/>
      <c r="AR207" s="5"/>
      <c r="AS207" s="5"/>
      <c r="AT207" s="5"/>
      <c r="AU207" s="5"/>
      <c r="AV207" s="5"/>
      <c r="AW207" s="5"/>
      <c r="AX207" s="5"/>
      <c r="AY207" s="5"/>
      <c r="AZ207" s="5"/>
      <c r="BA207" s="5"/>
      <c r="BB207" s="5"/>
      <c r="BC207" s="5"/>
      <c r="BD207" s="5"/>
      <c r="BE207" s="5"/>
      <c r="BF207" s="5"/>
      <c r="BG207" s="5"/>
      <c r="BH207" s="5"/>
      <c r="BI207" s="5"/>
      <c r="BJ207" s="5"/>
      <c r="BK207" s="5"/>
      <c r="BL207" s="5"/>
      <c r="BM207" s="5"/>
      <c r="BN207" s="5"/>
      <c r="BO207" s="5"/>
      <c r="BP207" s="5"/>
      <c r="BQ207" s="5"/>
      <c r="BR207" s="5"/>
      <c r="BS207" s="5"/>
      <c r="BT207" s="5"/>
      <c r="BU207" s="5"/>
      <c r="BV207" s="5"/>
      <c r="BW207" s="5"/>
      <c r="BX207" s="5"/>
      <c r="BY207" s="5"/>
      <c r="BZ207" s="5"/>
      <c r="CA207" s="5"/>
      <c r="CB207" s="5"/>
      <c r="CC207" s="5"/>
      <c r="CD207" s="5"/>
      <c r="CE207" s="5"/>
      <c r="CF207" s="5"/>
      <c r="CG207" s="5"/>
      <c r="CH207" s="5"/>
      <c r="CI207" s="5"/>
      <c r="CJ207" s="5"/>
      <c r="CK207" s="5"/>
      <c r="CL207" s="5"/>
      <c r="CM207" s="5"/>
      <c r="CN207" s="5"/>
      <c r="CO207" s="5"/>
      <c r="CP207" s="5"/>
      <c r="CQ207" s="5"/>
      <c r="CR207" s="5"/>
      <c r="CS207" s="5"/>
      <c r="CT207" s="5"/>
      <c r="CU207" s="5"/>
      <c r="CV207" s="5"/>
    </row>
    <row r="208" spans="12:100" hidden="1">
      <c r="L208" s="5"/>
      <c r="M208" s="5"/>
      <c r="N208" s="5"/>
      <c r="O208" s="5"/>
      <c r="P208" s="5"/>
      <c r="Q208" s="5"/>
      <c r="R208" s="5"/>
      <c r="S208" s="5"/>
      <c r="T208" s="5"/>
      <c r="U208" s="5"/>
      <c r="V208" s="5"/>
      <c r="W208" s="5"/>
      <c r="X208" s="5"/>
      <c r="Y208" s="5"/>
      <c r="Z208" s="5"/>
      <c r="AA208" s="5"/>
      <c r="AB208" s="5"/>
      <c r="AC208" s="5"/>
      <c r="AD208" s="5"/>
      <c r="AE208" s="5"/>
      <c r="AF208" s="5"/>
      <c r="AG208" s="5"/>
      <c r="AH208" s="5"/>
      <c r="AI208" s="5"/>
      <c r="AJ208" s="5"/>
      <c r="AK208" s="5"/>
      <c r="AL208" s="5"/>
      <c r="AM208" s="5"/>
      <c r="AN208" s="5"/>
      <c r="AO208" s="5"/>
      <c r="AP208" s="5"/>
      <c r="AQ208" s="5"/>
      <c r="AR208" s="5"/>
      <c r="AS208" s="5"/>
      <c r="AT208" s="5"/>
      <c r="AU208" s="5"/>
      <c r="AV208" s="5"/>
      <c r="AW208" s="5"/>
      <c r="AX208" s="5"/>
      <c r="AY208" s="5"/>
      <c r="AZ208" s="5"/>
      <c r="BA208" s="5"/>
      <c r="BB208" s="5"/>
      <c r="BC208" s="5"/>
      <c r="BD208" s="5"/>
      <c r="BE208" s="5"/>
      <c r="BF208" s="5"/>
      <c r="BG208" s="5"/>
      <c r="BH208" s="5"/>
      <c r="BI208" s="5"/>
      <c r="BJ208" s="5"/>
      <c r="BK208" s="5"/>
      <c r="BL208" s="5"/>
      <c r="BM208" s="5"/>
      <c r="BN208" s="5"/>
      <c r="BO208" s="5"/>
      <c r="BP208" s="5"/>
      <c r="BQ208" s="5"/>
      <c r="BR208" s="5"/>
      <c r="BS208" s="5"/>
      <c r="BT208" s="5"/>
      <c r="BU208" s="5"/>
      <c r="BV208" s="5"/>
      <c r="BW208" s="5"/>
      <c r="BX208" s="5"/>
      <c r="BY208" s="5"/>
      <c r="BZ208" s="5"/>
      <c r="CA208" s="5"/>
      <c r="CB208" s="5"/>
      <c r="CC208" s="5"/>
      <c r="CD208" s="5"/>
      <c r="CE208" s="5"/>
      <c r="CF208" s="5"/>
      <c r="CG208" s="5"/>
      <c r="CH208" s="5"/>
      <c r="CI208" s="5"/>
      <c r="CJ208" s="5"/>
      <c r="CK208" s="5"/>
      <c r="CL208" s="5"/>
      <c r="CM208" s="5"/>
      <c r="CN208" s="5"/>
      <c r="CO208" s="5"/>
      <c r="CP208" s="5"/>
      <c r="CQ208" s="5"/>
      <c r="CR208" s="5"/>
      <c r="CS208" s="5"/>
      <c r="CT208" s="5"/>
      <c r="CU208" s="5"/>
      <c r="CV208" s="5"/>
    </row>
    <row r="209" spans="12:100" hidden="1">
      <c r="L209" s="5"/>
      <c r="M209" s="5"/>
      <c r="N209" s="5"/>
      <c r="O209" s="5"/>
      <c r="P209" s="5"/>
      <c r="Q209" s="5"/>
      <c r="R209" s="5"/>
      <c r="S209" s="5"/>
      <c r="T209" s="5"/>
      <c r="U209" s="5"/>
      <c r="V209" s="5"/>
      <c r="W209" s="5"/>
      <c r="X209" s="5"/>
      <c r="Y209" s="5"/>
      <c r="Z209" s="5"/>
      <c r="AA209" s="5"/>
      <c r="AB209" s="5"/>
      <c r="AC209" s="5"/>
      <c r="AD209" s="5"/>
      <c r="AE209" s="5"/>
      <c r="AF209" s="5"/>
      <c r="AG209" s="5"/>
      <c r="AH209" s="5"/>
      <c r="AI209" s="5"/>
      <c r="AJ209" s="5"/>
      <c r="AK209" s="5"/>
      <c r="AL209" s="5"/>
      <c r="AM209" s="5"/>
      <c r="AN209" s="5"/>
      <c r="AO209" s="5"/>
      <c r="AP209" s="5"/>
      <c r="AQ209" s="5"/>
      <c r="AR209" s="5"/>
      <c r="AS209" s="5"/>
      <c r="AT209" s="5"/>
      <c r="AU209" s="5"/>
      <c r="AV209" s="5"/>
      <c r="AW209" s="5"/>
      <c r="AX209" s="5"/>
      <c r="AY209" s="5"/>
      <c r="AZ209" s="5"/>
      <c r="BA209" s="5"/>
      <c r="BB209" s="5"/>
      <c r="BC209" s="5"/>
      <c r="BD209" s="5"/>
      <c r="BE209" s="5"/>
      <c r="BF209" s="5"/>
      <c r="BG209" s="5"/>
      <c r="BH209" s="5"/>
      <c r="BI209" s="5"/>
      <c r="BJ209" s="5"/>
      <c r="BK209" s="5"/>
      <c r="BL209" s="5"/>
      <c r="BM209" s="5"/>
      <c r="BN209" s="5"/>
      <c r="BO209" s="5"/>
      <c r="BP209" s="5"/>
      <c r="BQ209" s="5"/>
      <c r="BR209" s="5"/>
      <c r="BS209" s="5"/>
      <c r="BT209" s="5"/>
      <c r="BU209" s="5"/>
      <c r="BV209" s="5"/>
      <c r="BW209" s="5"/>
      <c r="BX209" s="5"/>
      <c r="BY209" s="5"/>
      <c r="BZ209" s="5"/>
      <c r="CA209" s="5"/>
      <c r="CB209" s="5"/>
      <c r="CC209" s="5"/>
      <c r="CD209" s="5"/>
      <c r="CE209" s="5"/>
      <c r="CF209" s="5"/>
      <c r="CG209" s="5"/>
      <c r="CH209" s="5"/>
      <c r="CI209" s="5"/>
      <c r="CJ209" s="5"/>
      <c r="CK209" s="5"/>
      <c r="CL209" s="5"/>
      <c r="CM209" s="5"/>
      <c r="CN209" s="5"/>
      <c r="CO209" s="5"/>
      <c r="CP209" s="5"/>
      <c r="CQ209" s="5"/>
      <c r="CR209" s="5"/>
      <c r="CS209" s="5"/>
      <c r="CT209" s="5"/>
      <c r="CU209" s="5"/>
      <c r="CV209" s="5"/>
    </row>
    <row r="210" spans="12:100" hidden="1">
      <c r="L210" s="5"/>
      <c r="M210" s="5"/>
      <c r="N210" s="5"/>
      <c r="O210" s="5"/>
      <c r="P210" s="5"/>
      <c r="Q210" s="5"/>
      <c r="R210" s="5"/>
      <c r="S210" s="5"/>
      <c r="T210" s="5"/>
      <c r="U210" s="5"/>
      <c r="V210" s="5"/>
      <c r="W210" s="5"/>
      <c r="X210" s="5"/>
      <c r="Y210" s="5"/>
      <c r="Z210" s="5"/>
      <c r="AA210" s="5"/>
      <c r="AB210" s="5"/>
      <c r="AC210" s="5"/>
      <c r="AD210" s="5"/>
      <c r="AE210" s="5"/>
      <c r="AF210" s="5"/>
      <c r="AG210" s="5"/>
      <c r="AH210" s="5"/>
      <c r="AI210" s="5"/>
      <c r="AJ210" s="5"/>
      <c r="AK210" s="5"/>
      <c r="AL210" s="5"/>
      <c r="AM210" s="5"/>
      <c r="AN210" s="5"/>
      <c r="AO210" s="5"/>
      <c r="AP210" s="5"/>
      <c r="AQ210" s="5"/>
      <c r="AR210" s="5"/>
      <c r="AS210" s="5"/>
      <c r="AT210" s="5"/>
      <c r="AU210" s="5"/>
      <c r="AV210" s="5"/>
      <c r="AW210" s="5"/>
      <c r="AX210" s="5"/>
      <c r="AY210" s="5"/>
      <c r="AZ210" s="5"/>
      <c r="BA210" s="5"/>
      <c r="BB210" s="5"/>
      <c r="BC210" s="5"/>
      <c r="BD210" s="5"/>
      <c r="BE210" s="5"/>
      <c r="BF210" s="5"/>
      <c r="BG210" s="5"/>
      <c r="BH210" s="5"/>
      <c r="BI210" s="5"/>
      <c r="BJ210" s="5"/>
      <c r="BK210" s="5"/>
      <c r="BL210" s="5"/>
      <c r="BM210" s="5"/>
      <c r="BN210" s="5"/>
      <c r="BO210" s="5"/>
      <c r="BP210" s="5"/>
      <c r="BQ210" s="5"/>
      <c r="BR210" s="5"/>
      <c r="BS210" s="5"/>
      <c r="BT210" s="5"/>
      <c r="BU210" s="5"/>
      <c r="BV210" s="5"/>
      <c r="BW210" s="5"/>
      <c r="BX210" s="5"/>
      <c r="BY210" s="5"/>
      <c r="BZ210" s="5"/>
      <c r="CA210" s="5"/>
      <c r="CB210" s="5"/>
      <c r="CC210" s="5"/>
      <c r="CD210" s="5"/>
      <c r="CE210" s="5"/>
      <c r="CF210" s="5"/>
      <c r="CG210" s="5"/>
      <c r="CH210" s="5"/>
      <c r="CI210" s="5"/>
      <c r="CJ210" s="5"/>
      <c r="CK210" s="5"/>
      <c r="CL210" s="5"/>
      <c r="CM210" s="5"/>
      <c r="CN210" s="5"/>
      <c r="CO210" s="5"/>
      <c r="CP210" s="5"/>
      <c r="CQ210" s="5"/>
      <c r="CR210" s="5"/>
      <c r="CS210" s="5"/>
      <c r="CT210" s="5"/>
      <c r="CU210" s="5"/>
      <c r="CV210" s="5"/>
    </row>
    <row r="211" spans="12:100" hidden="1">
      <c r="L211" s="5"/>
      <c r="M211" s="5"/>
      <c r="N211" s="5"/>
      <c r="O211" s="5"/>
      <c r="P211" s="5"/>
      <c r="Q211" s="5"/>
      <c r="R211" s="5"/>
      <c r="S211" s="5"/>
      <c r="T211" s="5"/>
      <c r="U211" s="5"/>
      <c r="V211" s="5"/>
      <c r="W211" s="5"/>
      <c r="X211" s="5"/>
      <c r="Y211" s="5"/>
      <c r="Z211" s="5"/>
      <c r="AA211" s="5"/>
      <c r="AB211" s="5"/>
      <c r="AC211" s="5"/>
      <c r="AD211" s="5"/>
      <c r="AE211" s="5"/>
      <c r="AF211" s="5"/>
      <c r="AG211" s="5"/>
      <c r="AH211" s="5"/>
      <c r="AI211" s="5"/>
      <c r="AJ211" s="5"/>
      <c r="AK211" s="5"/>
      <c r="AL211" s="5"/>
      <c r="AM211" s="5"/>
      <c r="AN211" s="5"/>
      <c r="AO211" s="5"/>
      <c r="AP211" s="5"/>
      <c r="AQ211" s="5"/>
      <c r="AR211" s="5"/>
      <c r="AS211" s="5"/>
      <c r="AT211" s="5"/>
      <c r="AU211" s="5"/>
      <c r="AV211" s="5"/>
      <c r="AW211" s="5"/>
      <c r="AX211" s="5"/>
      <c r="AY211" s="5"/>
      <c r="AZ211" s="5"/>
      <c r="BA211" s="5"/>
      <c r="BB211" s="5"/>
      <c r="BC211" s="5"/>
      <c r="BD211" s="5"/>
      <c r="BE211" s="5"/>
      <c r="BF211" s="5"/>
      <c r="BG211" s="5"/>
      <c r="BH211" s="5"/>
      <c r="BI211" s="5"/>
      <c r="BJ211" s="5"/>
      <c r="BK211" s="5"/>
      <c r="BL211" s="5"/>
      <c r="BM211" s="5"/>
      <c r="BN211" s="5"/>
      <c r="BO211" s="5"/>
      <c r="BP211" s="5"/>
      <c r="BQ211" s="5"/>
      <c r="BR211" s="5"/>
      <c r="BS211" s="5"/>
      <c r="BT211" s="5"/>
      <c r="BU211" s="5"/>
      <c r="BV211" s="5"/>
      <c r="BW211" s="5"/>
      <c r="BX211" s="5"/>
      <c r="BY211" s="5"/>
      <c r="BZ211" s="5"/>
      <c r="CA211" s="5"/>
      <c r="CB211" s="5"/>
      <c r="CC211" s="5"/>
      <c r="CD211" s="5"/>
      <c r="CE211" s="5"/>
      <c r="CF211" s="5"/>
      <c r="CG211" s="5"/>
      <c r="CH211" s="5"/>
      <c r="CI211" s="5"/>
      <c r="CJ211" s="5"/>
      <c r="CK211" s="5"/>
      <c r="CL211" s="5"/>
      <c r="CM211" s="5"/>
      <c r="CN211" s="5"/>
      <c r="CO211" s="5"/>
      <c r="CP211" s="5"/>
      <c r="CQ211" s="5"/>
      <c r="CR211" s="5"/>
      <c r="CS211" s="5"/>
      <c r="CT211" s="5"/>
      <c r="CU211" s="5"/>
      <c r="CV211" s="5"/>
    </row>
    <row r="212" spans="12:100" hidden="1">
      <c r="L212" s="5"/>
      <c r="M212" s="5"/>
      <c r="N212" s="5"/>
      <c r="O212" s="5"/>
      <c r="P212" s="5"/>
      <c r="Q212" s="5"/>
      <c r="R212" s="5"/>
      <c r="S212" s="5"/>
      <c r="T212" s="5"/>
      <c r="U212" s="5"/>
      <c r="V212" s="5"/>
      <c r="W212" s="5"/>
      <c r="X212" s="5"/>
      <c r="Y212" s="5"/>
      <c r="Z212" s="5"/>
      <c r="AA212" s="5"/>
      <c r="AB212" s="5"/>
      <c r="AC212" s="5"/>
      <c r="AD212" s="5"/>
      <c r="AE212" s="5"/>
      <c r="AF212" s="5"/>
      <c r="AG212" s="5"/>
      <c r="AH212" s="5"/>
      <c r="AI212" s="5"/>
      <c r="AJ212" s="5"/>
      <c r="AK212" s="5"/>
      <c r="AL212" s="5"/>
      <c r="AM212" s="5"/>
      <c r="AN212" s="5"/>
      <c r="AO212" s="5"/>
      <c r="AP212" s="5"/>
      <c r="AQ212" s="5"/>
      <c r="AR212" s="5"/>
      <c r="AS212" s="5"/>
      <c r="AT212" s="5"/>
      <c r="AU212" s="5"/>
      <c r="AV212" s="5"/>
      <c r="AW212" s="5"/>
      <c r="AX212" s="5"/>
      <c r="AY212" s="5"/>
      <c r="AZ212" s="5"/>
      <c r="BA212" s="5"/>
      <c r="BB212" s="5"/>
      <c r="BC212" s="5"/>
      <c r="BD212" s="5"/>
      <c r="BE212" s="5"/>
      <c r="BF212" s="5"/>
      <c r="BG212" s="5"/>
      <c r="BH212" s="5"/>
      <c r="BI212" s="5"/>
      <c r="BJ212" s="5"/>
      <c r="BK212" s="5"/>
      <c r="BL212" s="5"/>
      <c r="BM212" s="5"/>
      <c r="BN212" s="5"/>
      <c r="BO212" s="5"/>
      <c r="BP212" s="5"/>
      <c r="BQ212" s="5"/>
      <c r="BR212" s="5"/>
      <c r="BS212" s="5"/>
      <c r="BT212" s="5"/>
      <c r="BU212" s="5"/>
      <c r="BV212" s="5"/>
      <c r="BW212" s="5"/>
      <c r="BX212" s="5"/>
      <c r="BY212" s="5"/>
      <c r="BZ212" s="5"/>
      <c r="CA212" s="5"/>
      <c r="CB212" s="5"/>
      <c r="CC212" s="5"/>
      <c r="CD212" s="5"/>
      <c r="CE212" s="5"/>
      <c r="CF212" s="5"/>
      <c r="CG212" s="5"/>
      <c r="CH212" s="5"/>
      <c r="CI212" s="5"/>
      <c r="CJ212" s="5"/>
      <c r="CK212" s="5"/>
      <c r="CL212" s="5"/>
      <c r="CM212" s="5"/>
      <c r="CN212" s="5"/>
      <c r="CO212" s="5"/>
      <c r="CP212" s="5"/>
      <c r="CQ212" s="5"/>
      <c r="CR212" s="5"/>
      <c r="CS212" s="5"/>
      <c r="CT212" s="5"/>
      <c r="CU212" s="5"/>
      <c r="CV212" s="5"/>
    </row>
    <row r="213" spans="12:100" hidden="1">
      <c r="L213" s="5"/>
      <c r="M213" s="5"/>
      <c r="N213" s="5"/>
      <c r="O213" s="5"/>
      <c r="P213" s="5"/>
      <c r="Q213" s="5"/>
      <c r="R213" s="5"/>
      <c r="S213" s="5"/>
      <c r="T213" s="5"/>
      <c r="U213" s="5"/>
      <c r="V213" s="5"/>
      <c r="W213" s="5"/>
      <c r="X213" s="5"/>
      <c r="Y213" s="5"/>
      <c r="Z213" s="5"/>
      <c r="AA213" s="5"/>
      <c r="AB213" s="5"/>
      <c r="AC213" s="5"/>
      <c r="AD213" s="5"/>
      <c r="AE213" s="5"/>
      <c r="AF213" s="5"/>
      <c r="AG213" s="5"/>
      <c r="AH213" s="5"/>
      <c r="AI213" s="5"/>
      <c r="AJ213" s="5"/>
      <c r="AK213" s="5"/>
      <c r="AL213" s="5"/>
      <c r="AM213" s="5"/>
      <c r="AN213" s="5"/>
      <c r="AO213" s="5"/>
      <c r="AP213" s="5"/>
      <c r="AQ213" s="5"/>
      <c r="AR213" s="5"/>
      <c r="AS213" s="5"/>
      <c r="AT213" s="5"/>
      <c r="AU213" s="5"/>
      <c r="AV213" s="5"/>
      <c r="AW213" s="5"/>
      <c r="AX213" s="5"/>
      <c r="AY213" s="5"/>
      <c r="AZ213" s="5"/>
      <c r="BA213" s="5"/>
      <c r="BB213" s="5"/>
      <c r="BC213" s="5"/>
      <c r="BD213" s="5"/>
      <c r="BE213" s="5"/>
      <c r="BF213" s="5"/>
      <c r="BG213" s="5"/>
      <c r="BH213" s="5"/>
      <c r="BI213" s="5"/>
      <c r="BJ213" s="5"/>
      <c r="BK213" s="5"/>
      <c r="BL213" s="5"/>
      <c r="BM213" s="5"/>
      <c r="BN213" s="5"/>
      <c r="BO213" s="5"/>
      <c r="BP213" s="5"/>
      <c r="BQ213" s="5"/>
      <c r="BR213" s="5"/>
      <c r="BS213" s="5"/>
      <c r="BT213" s="5"/>
      <c r="BU213" s="5"/>
      <c r="BV213" s="5"/>
      <c r="BW213" s="5"/>
      <c r="BX213" s="5"/>
      <c r="BY213" s="5"/>
      <c r="BZ213" s="5"/>
      <c r="CA213" s="5"/>
      <c r="CB213" s="5"/>
      <c r="CC213" s="5"/>
      <c r="CD213" s="5"/>
      <c r="CE213" s="5"/>
      <c r="CF213" s="5"/>
      <c r="CG213" s="5"/>
      <c r="CH213" s="5"/>
      <c r="CI213" s="5"/>
      <c r="CJ213" s="5"/>
      <c r="CK213" s="5"/>
      <c r="CL213" s="5"/>
      <c r="CM213" s="5"/>
      <c r="CN213" s="5"/>
      <c r="CO213" s="5"/>
      <c r="CP213" s="5"/>
      <c r="CQ213" s="5"/>
      <c r="CR213" s="5"/>
      <c r="CS213" s="5"/>
      <c r="CT213" s="5"/>
      <c r="CU213" s="5"/>
      <c r="CV213" s="5"/>
    </row>
    <row r="214" spans="12:100" hidden="1">
      <c r="L214" s="5"/>
      <c r="M214" s="5"/>
      <c r="N214" s="5"/>
      <c r="O214" s="5"/>
      <c r="P214" s="5"/>
      <c r="Q214" s="5"/>
      <c r="R214" s="5"/>
      <c r="S214" s="5"/>
      <c r="T214" s="5"/>
      <c r="U214" s="5"/>
      <c r="V214" s="5"/>
      <c r="W214" s="5"/>
      <c r="X214" s="5"/>
      <c r="Y214" s="5"/>
      <c r="Z214" s="5"/>
      <c r="AA214" s="5"/>
      <c r="AB214" s="5"/>
      <c r="AC214" s="5"/>
      <c r="AD214" s="5"/>
      <c r="AE214" s="5"/>
      <c r="AF214" s="5"/>
      <c r="AG214" s="5"/>
      <c r="AH214" s="5"/>
      <c r="AI214" s="5"/>
      <c r="AJ214" s="5"/>
      <c r="AK214" s="5"/>
      <c r="AL214" s="5"/>
      <c r="AM214" s="5"/>
      <c r="AN214" s="5"/>
      <c r="AO214" s="5"/>
      <c r="AP214" s="5"/>
      <c r="AQ214" s="5"/>
      <c r="AR214" s="5"/>
      <c r="AS214" s="5"/>
      <c r="AT214" s="5"/>
      <c r="AU214" s="5"/>
      <c r="AV214" s="5"/>
      <c r="AW214" s="5"/>
      <c r="AX214" s="5"/>
      <c r="AY214" s="5"/>
      <c r="AZ214" s="5"/>
      <c r="BA214" s="5"/>
      <c r="BB214" s="5"/>
      <c r="BC214" s="5"/>
      <c r="BD214" s="5"/>
      <c r="BE214" s="5"/>
      <c r="BF214" s="5"/>
      <c r="BG214" s="5"/>
      <c r="BH214" s="5"/>
      <c r="BI214" s="5"/>
      <c r="BJ214" s="5"/>
      <c r="BK214" s="5"/>
      <c r="BL214" s="5"/>
      <c r="BM214" s="5"/>
      <c r="BN214" s="5"/>
      <c r="BO214" s="5"/>
      <c r="BP214" s="5"/>
      <c r="BQ214" s="5"/>
      <c r="BR214" s="5"/>
      <c r="BS214" s="5"/>
      <c r="BT214" s="5"/>
      <c r="BU214" s="5"/>
      <c r="BV214" s="5"/>
      <c r="BW214" s="5"/>
      <c r="BX214" s="5"/>
      <c r="BY214" s="5"/>
      <c r="BZ214" s="5"/>
      <c r="CA214" s="5"/>
      <c r="CB214" s="5"/>
      <c r="CC214" s="5"/>
      <c r="CD214" s="5"/>
      <c r="CE214" s="5"/>
      <c r="CF214" s="5"/>
      <c r="CG214" s="5"/>
      <c r="CH214" s="5"/>
      <c r="CI214" s="5"/>
      <c r="CJ214" s="5"/>
      <c r="CK214" s="5"/>
      <c r="CL214" s="5"/>
      <c r="CM214" s="5"/>
      <c r="CN214" s="5"/>
      <c r="CO214" s="5"/>
      <c r="CP214" s="5"/>
      <c r="CQ214" s="5"/>
      <c r="CR214" s="5"/>
      <c r="CS214" s="5"/>
      <c r="CT214" s="5"/>
      <c r="CU214" s="5"/>
      <c r="CV214" s="5"/>
    </row>
    <row r="215" spans="12:100" hidden="1">
      <c r="L215" s="5"/>
      <c r="M215" s="5"/>
      <c r="N215" s="5"/>
      <c r="O215" s="5"/>
      <c r="P215" s="5"/>
      <c r="Q215" s="5"/>
      <c r="R215" s="5"/>
      <c r="S215" s="5"/>
      <c r="T215" s="5"/>
      <c r="U215" s="5"/>
      <c r="V215" s="5"/>
      <c r="W215" s="5"/>
      <c r="X215" s="5"/>
      <c r="Y215" s="5"/>
      <c r="Z215" s="5"/>
      <c r="AA215" s="5"/>
      <c r="AB215" s="5"/>
      <c r="AC215" s="5"/>
      <c r="AD215" s="5"/>
      <c r="AE215" s="5"/>
      <c r="AF215" s="5"/>
      <c r="AG215" s="5"/>
      <c r="AH215" s="5"/>
      <c r="AI215" s="5"/>
      <c r="AJ215" s="5"/>
      <c r="AK215" s="5"/>
      <c r="AL215" s="5"/>
      <c r="AM215" s="5"/>
      <c r="AN215" s="5"/>
      <c r="AO215" s="5"/>
      <c r="AP215" s="5"/>
      <c r="AQ215" s="5"/>
      <c r="AR215" s="5"/>
      <c r="AS215" s="5"/>
      <c r="AT215" s="5"/>
      <c r="AU215" s="5"/>
      <c r="AV215" s="5"/>
      <c r="AW215" s="5"/>
      <c r="AX215" s="5"/>
      <c r="AY215" s="5"/>
      <c r="AZ215" s="5"/>
      <c r="BA215" s="5"/>
      <c r="BB215" s="5"/>
      <c r="BC215" s="5"/>
      <c r="BD215" s="5"/>
      <c r="BE215" s="5"/>
      <c r="BF215" s="5"/>
      <c r="BG215" s="5"/>
      <c r="BH215" s="5"/>
      <c r="BI215" s="5"/>
      <c r="BJ215" s="5"/>
      <c r="BK215" s="5"/>
      <c r="BL215" s="5"/>
      <c r="BM215" s="5"/>
      <c r="BN215" s="5"/>
      <c r="BO215" s="5"/>
      <c r="BP215" s="5"/>
      <c r="BQ215" s="5"/>
      <c r="BR215" s="5"/>
      <c r="BS215" s="5"/>
      <c r="BT215" s="5"/>
      <c r="BU215" s="5"/>
      <c r="BV215" s="5"/>
      <c r="BW215" s="5"/>
      <c r="BX215" s="5"/>
      <c r="BY215" s="5"/>
      <c r="BZ215" s="5"/>
      <c r="CA215" s="5"/>
      <c r="CB215" s="5"/>
      <c r="CC215" s="5"/>
      <c r="CD215" s="5"/>
      <c r="CE215" s="5"/>
      <c r="CF215" s="5"/>
      <c r="CG215" s="5"/>
      <c r="CH215" s="5"/>
      <c r="CI215" s="5"/>
      <c r="CJ215" s="5"/>
      <c r="CK215" s="5"/>
      <c r="CL215" s="5"/>
      <c r="CM215" s="5"/>
      <c r="CN215" s="5"/>
      <c r="CO215" s="5"/>
      <c r="CP215" s="5"/>
      <c r="CQ215" s="5"/>
      <c r="CR215" s="5"/>
      <c r="CS215" s="5"/>
      <c r="CT215" s="5"/>
      <c r="CU215" s="5"/>
      <c r="CV215" s="5"/>
    </row>
    <row r="216" spans="12:100" hidden="1">
      <c r="L216" s="5"/>
      <c r="M216" s="5"/>
      <c r="N216" s="5"/>
      <c r="O216" s="5"/>
      <c r="P216" s="5"/>
      <c r="Q216" s="5"/>
      <c r="R216" s="5"/>
      <c r="S216" s="5"/>
      <c r="T216" s="5"/>
      <c r="U216" s="5"/>
      <c r="V216" s="5"/>
      <c r="W216" s="5"/>
      <c r="X216" s="5"/>
      <c r="Y216" s="5"/>
      <c r="Z216" s="5"/>
      <c r="AA216" s="5"/>
      <c r="AB216" s="5"/>
      <c r="AC216" s="5"/>
      <c r="AD216" s="5"/>
      <c r="AE216" s="5"/>
      <c r="AF216" s="5"/>
      <c r="AG216" s="5"/>
      <c r="AH216" s="5"/>
      <c r="AI216" s="5"/>
      <c r="AJ216" s="5"/>
      <c r="AK216" s="5"/>
      <c r="AL216" s="5"/>
      <c r="AM216" s="5"/>
      <c r="AN216" s="5"/>
      <c r="AO216" s="5"/>
      <c r="AP216" s="5"/>
      <c r="AQ216" s="5"/>
      <c r="AR216" s="5"/>
      <c r="AS216" s="5"/>
      <c r="AT216" s="5"/>
      <c r="AU216" s="5"/>
      <c r="AV216" s="5"/>
      <c r="AW216" s="5"/>
      <c r="AX216" s="5"/>
      <c r="AY216" s="5"/>
      <c r="AZ216" s="5"/>
      <c r="BA216" s="5"/>
      <c r="BB216" s="5"/>
      <c r="BC216" s="5"/>
      <c r="BD216" s="5"/>
      <c r="BE216" s="5"/>
      <c r="BF216" s="5"/>
      <c r="BG216" s="5"/>
      <c r="BH216" s="5"/>
      <c r="BI216" s="5"/>
      <c r="BJ216" s="5"/>
      <c r="BK216" s="5"/>
      <c r="BL216" s="5"/>
      <c r="BM216" s="5"/>
      <c r="BN216" s="5"/>
      <c r="BO216" s="5"/>
      <c r="BP216" s="5"/>
      <c r="BQ216" s="5"/>
      <c r="BR216" s="5"/>
      <c r="BS216" s="5"/>
      <c r="BT216" s="5"/>
      <c r="BU216" s="5"/>
      <c r="BV216" s="5"/>
      <c r="BW216" s="5"/>
      <c r="BX216" s="5"/>
      <c r="BY216" s="5"/>
      <c r="BZ216" s="5"/>
      <c r="CA216" s="5"/>
      <c r="CB216" s="5"/>
      <c r="CC216" s="5"/>
      <c r="CD216" s="5"/>
      <c r="CE216" s="5"/>
      <c r="CF216" s="5"/>
      <c r="CG216" s="5"/>
      <c r="CH216" s="5"/>
      <c r="CI216" s="5"/>
      <c r="CJ216" s="5"/>
      <c r="CK216" s="5"/>
      <c r="CL216" s="5"/>
      <c r="CM216" s="5"/>
      <c r="CN216" s="5"/>
      <c r="CO216" s="5"/>
      <c r="CP216" s="5"/>
      <c r="CQ216" s="5"/>
      <c r="CR216" s="5"/>
      <c r="CS216" s="5"/>
      <c r="CT216" s="5"/>
      <c r="CU216" s="5"/>
      <c r="CV216" s="5"/>
    </row>
    <row r="217" spans="12:100" hidden="1">
      <c r="L217" s="5"/>
      <c r="M217" s="5"/>
      <c r="N217" s="5"/>
      <c r="O217" s="5"/>
      <c r="P217" s="5"/>
      <c r="Q217" s="5"/>
      <c r="R217" s="5"/>
      <c r="S217" s="5"/>
      <c r="T217" s="5"/>
      <c r="U217" s="5"/>
      <c r="V217" s="5"/>
      <c r="W217" s="5"/>
      <c r="X217" s="5"/>
      <c r="Y217" s="5"/>
      <c r="Z217" s="5"/>
      <c r="AA217" s="5"/>
      <c r="AB217" s="5"/>
      <c r="AC217" s="5"/>
      <c r="AD217" s="5"/>
      <c r="AE217" s="5"/>
      <c r="AF217" s="5"/>
      <c r="AG217" s="5"/>
      <c r="AH217" s="5"/>
      <c r="AI217" s="5"/>
      <c r="AJ217" s="5"/>
      <c r="AK217" s="5"/>
      <c r="AL217" s="5"/>
      <c r="AM217" s="5"/>
      <c r="AN217" s="5"/>
      <c r="AO217" s="5"/>
      <c r="AP217" s="5"/>
      <c r="AQ217" s="5"/>
      <c r="AR217" s="5"/>
      <c r="AS217" s="5"/>
      <c r="AT217" s="5"/>
      <c r="AU217" s="5"/>
      <c r="AV217" s="5"/>
      <c r="AW217" s="5"/>
      <c r="AX217" s="5"/>
      <c r="AY217" s="5"/>
      <c r="AZ217" s="5"/>
      <c r="BA217" s="5"/>
      <c r="BB217" s="5"/>
      <c r="BC217" s="5"/>
      <c r="BD217" s="5"/>
      <c r="BE217" s="5"/>
      <c r="BF217" s="5"/>
      <c r="BG217" s="5"/>
      <c r="BH217" s="5"/>
      <c r="BI217" s="5"/>
      <c r="BJ217" s="5"/>
      <c r="BK217" s="5"/>
      <c r="BL217" s="5"/>
      <c r="BM217" s="5"/>
      <c r="BN217" s="5"/>
      <c r="BO217" s="5"/>
      <c r="BP217" s="5"/>
      <c r="BQ217" s="5"/>
      <c r="BR217" s="5"/>
      <c r="BS217" s="5"/>
      <c r="BT217" s="5"/>
      <c r="BU217" s="5"/>
      <c r="BV217" s="5"/>
      <c r="BW217" s="5"/>
      <c r="BX217" s="5"/>
      <c r="BY217" s="5"/>
      <c r="BZ217" s="5"/>
      <c r="CA217" s="5"/>
      <c r="CB217" s="5"/>
      <c r="CC217" s="5"/>
      <c r="CD217" s="5"/>
      <c r="CE217" s="5"/>
      <c r="CF217" s="5"/>
      <c r="CG217" s="5"/>
      <c r="CH217" s="5"/>
      <c r="CI217" s="5"/>
      <c r="CJ217" s="5"/>
      <c r="CK217" s="5"/>
      <c r="CL217" s="5"/>
      <c r="CM217" s="5"/>
      <c r="CN217" s="5"/>
      <c r="CO217" s="5"/>
      <c r="CP217" s="5"/>
      <c r="CQ217" s="5"/>
      <c r="CR217" s="5"/>
      <c r="CS217" s="5"/>
      <c r="CT217" s="5"/>
      <c r="CU217" s="5"/>
      <c r="CV217" s="5"/>
    </row>
    <row r="218" spans="12:100" hidden="1">
      <c r="L218" s="5"/>
      <c r="M218" s="5"/>
      <c r="N218" s="5"/>
      <c r="O218" s="5"/>
      <c r="P218" s="5"/>
      <c r="Q218" s="5"/>
      <c r="R218" s="5"/>
      <c r="S218" s="5"/>
      <c r="T218" s="5"/>
      <c r="U218" s="5"/>
      <c r="V218" s="5"/>
      <c r="W218" s="5"/>
      <c r="X218" s="5"/>
      <c r="Y218" s="5"/>
      <c r="Z218" s="5"/>
      <c r="AA218" s="5"/>
      <c r="AB218" s="5"/>
      <c r="AC218" s="5"/>
      <c r="AD218" s="5"/>
      <c r="AE218" s="5"/>
      <c r="AF218" s="5"/>
      <c r="AG218" s="5"/>
      <c r="AH218" s="5"/>
      <c r="AI218" s="5"/>
      <c r="AJ218" s="5"/>
      <c r="AK218" s="5"/>
      <c r="AL218" s="5"/>
      <c r="AM218" s="5"/>
      <c r="AN218" s="5"/>
      <c r="AO218" s="5"/>
      <c r="AP218" s="5"/>
      <c r="AQ218" s="5"/>
      <c r="AR218" s="5"/>
      <c r="AS218" s="5"/>
      <c r="AT218" s="5"/>
      <c r="AU218" s="5"/>
      <c r="AV218" s="5"/>
      <c r="AW218" s="5"/>
      <c r="AX218" s="5"/>
      <c r="AY218" s="5"/>
      <c r="AZ218" s="5"/>
      <c r="BA218" s="5"/>
      <c r="BB218" s="5"/>
      <c r="BC218" s="5"/>
      <c r="BD218" s="5"/>
      <c r="BE218" s="5"/>
      <c r="BF218" s="5"/>
      <c r="BG218" s="5"/>
      <c r="BH218" s="5"/>
      <c r="BI218" s="5"/>
      <c r="BJ218" s="5"/>
      <c r="BK218" s="5"/>
      <c r="BL218" s="5"/>
      <c r="BM218" s="5"/>
      <c r="BN218" s="5"/>
      <c r="BO218" s="5"/>
      <c r="BP218" s="5"/>
      <c r="BQ218" s="5"/>
      <c r="BR218" s="5"/>
      <c r="BS218" s="5"/>
      <c r="BT218" s="5"/>
      <c r="BU218" s="5"/>
      <c r="BV218" s="5"/>
      <c r="BW218" s="5"/>
      <c r="BX218" s="5"/>
      <c r="BY218" s="5"/>
      <c r="BZ218" s="5"/>
      <c r="CA218" s="5"/>
      <c r="CB218" s="5"/>
      <c r="CC218" s="5"/>
      <c r="CD218" s="5"/>
      <c r="CE218" s="5"/>
      <c r="CF218" s="5"/>
      <c r="CG218" s="5"/>
      <c r="CH218" s="5"/>
      <c r="CI218" s="5"/>
      <c r="CJ218" s="5"/>
      <c r="CK218" s="5"/>
      <c r="CL218" s="5"/>
      <c r="CM218" s="5"/>
      <c r="CN218" s="5"/>
      <c r="CO218" s="5"/>
      <c r="CP218" s="5"/>
      <c r="CQ218" s="5"/>
      <c r="CR218" s="5"/>
      <c r="CS218" s="5"/>
      <c r="CT218" s="5"/>
      <c r="CU218" s="5"/>
      <c r="CV218" s="5"/>
    </row>
    <row r="219" spans="12:100" hidden="1">
      <c r="L219" s="5"/>
      <c r="M219" s="5"/>
      <c r="N219" s="5"/>
      <c r="O219" s="5"/>
      <c r="P219" s="5"/>
      <c r="Q219" s="5"/>
      <c r="R219" s="5"/>
      <c r="S219" s="5"/>
      <c r="T219" s="5"/>
      <c r="U219" s="5"/>
      <c r="V219" s="5"/>
      <c r="W219" s="5"/>
      <c r="X219" s="5"/>
      <c r="Y219" s="5"/>
      <c r="Z219" s="5"/>
      <c r="AA219" s="5"/>
      <c r="AB219" s="5"/>
      <c r="AC219" s="5"/>
      <c r="AD219" s="5"/>
      <c r="AE219" s="5"/>
      <c r="AF219" s="5"/>
      <c r="AG219" s="5"/>
      <c r="AH219" s="5"/>
      <c r="AI219" s="5"/>
      <c r="AJ219" s="5"/>
      <c r="AK219" s="5"/>
      <c r="AL219" s="5"/>
      <c r="AM219" s="5"/>
      <c r="AN219" s="5"/>
      <c r="AO219" s="5"/>
      <c r="AP219" s="5"/>
      <c r="AQ219" s="5"/>
      <c r="AR219" s="5"/>
      <c r="AS219" s="5"/>
      <c r="AT219" s="5"/>
      <c r="AU219" s="5"/>
      <c r="AV219" s="5"/>
      <c r="AW219" s="5"/>
      <c r="AX219" s="5"/>
      <c r="AY219" s="5"/>
      <c r="AZ219" s="5"/>
      <c r="BA219" s="5"/>
      <c r="BB219" s="5"/>
      <c r="BC219" s="5"/>
      <c r="BD219" s="5"/>
      <c r="BE219" s="5"/>
      <c r="BF219" s="5"/>
      <c r="BG219" s="5"/>
      <c r="BH219" s="5"/>
      <c r="BI219" s="5"/>
      <c r="BJ219" s="5"/>
      <c r="BK219" s="5"/>
      <c r="BL219" s="5"/>
      <c r="BM219" s="5"/>
      <c r="BN219" s="5"/>
      <c r="BO219" s="5"/>
      <c r="BP219" s="5"/>
      <c r="BQ219" s="5"/>
      <c r="BR219" s="5"/>
      <c r="BS219" s="5"/>
      <c r="BT219" s="5"/>
      <c r="BU219" s="5"/>
      <c r="BV219" s="5"/>
      <c r="BW219" s="5"/>
      <c r="BX219" s="5"/>
      <c r="BY219" s="5"/>
      <c r="BZ219" s="5"/>
      <c r="CA219" s="5"/>
      <c r="CB219" s="5"/>
      <c r="CC219" s="5"/>
      <c r="CD219" s="5"/>
      <c r="CE219" s="5"/>
      <c r="CF219" s="5"/>
      <c r="CG219" s="5"/>
      <c r="CH219" s="5"/>
      <c r="CI219" s="5"/>
      <c r="CJ219" s="5"/>
      <c r="CK219" s="5"/>
      <c r="CL219" s="5"/>
      <c r="CM219" s="5"/>
      <c r="CN219" s="5"/>
      <c r="CO219" s="5"/>
      <c r="CP219" s="5"/>
      <c r="CQ219" s="5"/>
      <c r="CR219" s="5"/>
      <c r="CS219" s="5"/>
      <c r="CT219" s="5"/>
      <c r="CU219" s="5"/>
      <c r="CV219" s="5"/>
    </row>
    <row r="220" spans="12:100" hidden="1">
      <c r="L220" s="5"/>
      <c r="M220" s="5"/>
      <c r="N220" s="5"/>
      <c r="O220" s="5"/>
      <c r="P220" s="5"/>
      <c r="Q220" s="5"/>
      <c r="R220" s="5"/>
      <c r="S220" s="5"/>
      <c r="T220" s="5"/>
      <c r="U220" s="5"/>
      <c r="V220" s="5"/>
      <c r="W220" s="5"/>
      <c r="X220" s="5"/>
      <c r="Y220" s="5"/>
      <c r="Z220" s="5"/>
      <c r="AA220" s="5"/>
      <c r="AB220" s="5"/>
      <c r="AC220" s="5"/>
      <c r="AD220" s="5"/>
      <c r="AE220" s="5"/>
      <c r="AF220" s="5"/>
      <c r="AG220" s="5"/>
      <c r="AH220" s="5"/>
      <c r="AI220" s="5"/>
      <c r="AJ220" s="5"/>
      <c r="AK220" s="5"/>
      <c r="AL220" s="5"/>
      <c r="AM220" s="5"/>
      <c r="AN220" s="5"/>
      <c r="AO220" s="5"/>
      <c r="AP220" s="5"/>
      <c r="AQ220" s="5"/>
      <c r="AR220" s="5"/>
      <c r="AS220" s="5"/>
      <c r="AT220" s="5"/>
      <c r="AU220" s="5"/>
      <c r="AV220" s="5"/>
      <c r="AW220" s="5"/>
      <c r="AX220" s="5"/>
      <c r="AY220" s="5"/>
      <c r="AZ220" s="5"/>
      <c r="BA220" s="5"/>
      <c r="BB220" s="5"/>
      <c r="BC220" s="5"/>
      <c r="BD220" s="5"/>
      <c r="BE220" s="5"/>
      <c r="BF220" s="5"/>
      <c r="BG220" s="5"/>
      <c r="BH220" s="5"/>
      <c r="BI220" s="5"/>
      <c r="BJ220" s="5"/>
      <c r="BK220" s="5"/>
      <c r="BL220" s="5"/>
      <c r="BM220" s="5"/>
      <c r="BN220" s="5"/>
      <c r="BO220" s="5"/>
      <c r="BP220" s="5"/>
      <c r="BQ220" s="5"/>
      <c r="BR220" s="5"/>
      <c r="BS220" s="5"/>
      <c r="BT220" s="5"/>
      <c r="BU220" s="5"/>
      <c r="BV220" s="5"/>
      <c r="BW220" s="5"/>
      <c r="BX220" s="5"/>
      <c r="BY220" s="5"/>
      <c r="BZ220" s="5"/>
      <c r="CA220" s="5"/>
      <c r="CB220" s="5"/>
      <c r="CC220" s="5"/>
      <c r="CD220" s="5"/>
      <c r="CE220" s="5"/>
      <c r="CF220" s="5"/>
      <c r="CG220" s="5"/>
      <c r="CH220" s="5"/>
      <c r="CI220" s="5"/>
      <c r="CJ220" s="5"/>
      <c r="CK220" s="5"/>
      <c r="CL220" s="5"/>
      <c r="CM220" s="5"/>
      <c r="CN220" s="5"/>
      <c r="CO220" s="5"/>
      <c r="CP220" s="5"/>
      <c r="CQ220" s="5"/>
      <c r="CR220" s="5"/>
      <c r="CS220" s="5"/>
      <c r="CT220" s="5"/>
      <c r="CU220" s="5"/>
      <c r="CV220" s="5"/>
    </row>
    <row r="221" spans="12:100" hidden="1">
      <c r="L221" s="5"/>
      <c r="M221" s="5"/>
      <c r="N221" s="5"/>
      <c r="O221" s="5"/>
      <c r="P221" s="5"/>
      <c r="Q221" s="5"/>
      <c r="R221" s="5"/>
      <c r="S221" s="5"/>
      <c r="T221" s="5"/>
      <c r="U221" s="5"/>
      <c r="V221" s="5"/>
      <c r="W221" s="5"/>
      <c r="X221" s="5"/>
      <c r="Y221" s="5"/>
      <c r="Z221" s="5"/>
      <c r="AA221" s="5"/>
      <c r="AB221" s="5"/>
      <c r="AC221" s="5"/>
      <c r="AD221" s="5"/>
      <c r="AE221" s="5"/>
      <c r="AF221" s="5"/>
      <c r="AG221" s="5"/>
      <c r="AH221" s="5"/>
      <c r="AI221" s="5"/>
      <c r="AJ221" s="5"/>
      <c r="AK221" s="5"/>
      <c r="AL221" s="5"/>
      <c r="AM221" s="5"/>
      <c r="AN221" s="5"/>
      <c r="AO221" s="5"/>
      <c r="AP221" s="5"/>
      <c r="AQ221" s="5"/>
      <c r="AR221" s="5"/>
      <c r="AS221" s="5"/>
      <c r="AT221" s="5"/>
      <c r="AU221" s="5"/>
      <c r="AV221" s="5"/>
      <c r="AW221" s="5"/>
      <c r="AX221" s="5"/>
      <c r="AY221" s="5"/>
      <c r="AZ221" s="5"/>
      <c r="BA221" s="5"/>
      <c r="BB221" s="5"/>
      <c r="BC221" s="5"/>
      <c r="BD221" s="5"/>
      <c r="BE221" s="5"/>
      <c r="BF221" s="5"/>
      <c r="BG221" s="5"/>
      <c r="BH221" s="5"/>
      <c r="BI221" s="5"/>
      <c r="BJ221" s="5"/>
      <c r="BK221" s="5"/>
      <c r="BL221" s="5"/>
      <c r="BM221" s="5"/>
      <c r="BN221" s="5"/>
      <c r="BO221" s="5"/>
      <c r="BP221" s="5"/>
      <c r="BQ221" s="5"/>
      <c r="BR221" s="5"/>
      <c r="BS221" s="5"/>
      <c r="BT221" s="5"/>
      <c r="BU221" s="5"/>
      <c r="BV221" s="5"/>
      <c r="BW221" s="5"/>
      <c r="BX221" s="5"/>
      <c r="BY221" s="5"/>
      <c r="BZ221" s="5"/>
      <c r="CA221" s="5"/>
      <c r="CB221" s="5"/>
      <c r="CC221" s="5"/>
      <c r="CD221" s="5"/>
      <c r="CE221" s="5"/>
      <c r="CF221" s="5"/>
      <c r="CG221" s="5"/>
      <c r="CH221" s="5"/>
      <c r="CI221" s="5"/>
      <c r="CJ221" s="5"/>
      <c r="CK221" s="5"/>
      <c r="CL221" s="5"/>
      <c r="CM221" s="5"/>
      <c r="CN221" s="5"/>
      <c r="CO221" s="5"/>
      <c r="CP221" s="5"/>
      <c r="CQ221" s="5"/>
      <c r="CR221" s="5"/>
      <c r="CS221" s="5"/>
      <c r="CT221" s="5"/>
      <c r="CU221" s="5"/>
      <c r="CV221" s="5"/>
    </row>
    <row r="222" spans="12:100" hidden="1">
      <c r="L222" s="5"/>
      <c r="M222" s="5"/>
      <c r="N222" s="5"/>
      <c r="O222" s="5"/>
      <c r="P222" s="5"/>
      <c r="Q222" s="5"/>
      <c r="R222" s="5"/>
      <c r="S222" s="5"/>
      <c r="T222" s="5"/>
      <c r="U222" s="5"/>
      <c r="V222" s="5"/>
      <c r="W222" s="5"/>
      <c r="X222" s="5"/>
      <c r="Y222" s="5"/>
      <c r="Z222" s="5"/>
      <c r="AA222" s="5"/>
      <c r="AB222" s="5"/>
      <c r="AC222" s="5"/>
      <c r="AD222" s="5"/>
      <c r="AE222" s="5"/>
      <c r="AF222" s="5"/>
      <c r="AG222" s="5"/>
      <c r="AH222" s="5"/>
      <c r="AI222" s="5"/>
      <c r="AJ222" s="5"/>
      <c r="AK222" s="5"/>
      <c r="AL222" s="5"/>
      <c r="AM222" s="5"/>
      <c r="AN222" s="5"/>
      <c r="AO222" s="5"/>
      <c r="AP222" s="5"/>
      <c r="AQ222" s="5"/>
      <c r="AR222" s="5"/>
      <c r="AS222" s="5"/>
      <c r="AT222" s="5"/>
      <c r="AU222" s="5"/>
      <c r="AV222" s="5"/>
      <c r="AW222" s="5"/>
      <c r="AX222" s="5"/>
      <c r="AY222" s="5"/>
      <c r="AZ222" s="5"/>
      <c r="BA222" s="5"/>
      <c r="BB222" s="5"/>
      <c r="BC222" s="5"/>
      <c r="BD222" s="5"/>
      <c r="BE222" s="5"/>
      <c r="BF222" s="5"/>
      <c r="BG222" s="5"/>
      <c r="BH222" s="5"/>
      <c r="BI222" s="5"/>
      <c r="BJ222" s="5"/>
      <c r="BK222" s="5"/>
      <c r="BL222" s="5"/>
      <c r="BM222" s="5"/>
      <c r="BN222" s="5"/>
      <c r="BO222" s="5"/>
      <c r="BP222" s="5"/>
      <c r="BQ222" s="5"/>
      <c r="BR222" s="5"/>
      <c r="BS222" s="5"/>
      <c r="BT222" s="5"/>
      <c r="BU222" s="5"/>
      <c r="BV222" s="5"/>
      <c r="BW222" s="5"/>
      <c r="BX222" s="5"/>
      <c r="BY222" s="5"/>
      <c r="BZ222" s="5"/>
      <c r="CA222" s="5"/>
      <c r="CB222" s="5"/>
      <c r="CC222" s="5"/>
      <c r="CD222" s="5"/>
      <c r="CE222" s="5"/>
      <c r="CF222" s="5"/>
      <c r="CG222" s="5"/>
      <c r="CH222" s="5"/>
      <c r="CI222" s="5"/>
      <c r="CJ222" s="5"/>
      <c r="CK222" s="5"/>
      <c r="CL222" s="5"/>
      <c r="CM222" s="5"/>
      <c r="CN222" s="5"/>
      <c r="CO222" s="5"/>
      <c r="CP222" s="5"/>
      <c r="CQ222" s="5"/>
      <c r="CR222" s="5"/>
      <c r="CS222" s="5"/>
      <c r="CT222" s="5"/>
      <c r="CU222" s="5"/>
      <c r="CV222" s="5"/>
    </row>
    <row r="223" spans="12:100" hidden="1">
      <c r="L223" s="5"/>
      <c r="M223" s="5"/>
      <c r="N223" s="5"/>
      <c r="O223" s="5"/>
      <c r="P223" s="5"/>
      <c r="Q223" s="5"/>
      <c r="R223" s="5"/>
      <c r="S223" s="5"/>
      <c r="T223" s="5"/>
      <c r="U223" s="5"/>
      <c r="V223" s="5"/>
      <c r="W223" s="5"/>
      <c r="X223" s="5"/>
      <c r="Y223" s="5"/>
      <c r="Z223" s="5"/>
      <c r="AA223" s="5"/>
      <c r="AB223" s="5"/>
      <c r="AC223" s="5"/>
      <c r="AD223" s="5"/>
      <c r="AE223" s="5"/>
      <c r="AF223" s="5"/>
      <c r="AG223" s="5"/>
      <c r="AH223" s="5"/>
      <c r="AI223" s="5"/>
      <c r="AJ223" s="5"/>
      <c r="AK223" s="5"/>
      <c r="AL223" s="5"/>
      <c r="AM223" s="5"/>
      <c r="AN223" s="5"/>
      <c r="AO223" s="5"/>
      <c r="AP223" s="5"/>
      <c r="AQ223" s="5"/>
      <c r="AR223" s="5"/>
      <c r="AS223" s="5"/>
      <c r="AT223" s="5"/>
      <c r="AU223" s="5"/>
      <c r="AV223" s="5"/>
      <c r="AW223" s="5"/>
      <c r="AX223" s="5"/>
      <c r="AY223" s="5"/>
      <c r="AZ223" s="5"/>
      <c r="BA223" s="5"/>
      <c r="BB223" s="5"/>
      <c r="BC223" s="5"/>
      <c r="BD223" s="5"/>
      <c r="BE223" s="5"/>
      <c r="BF223" s="5"/>
      <c r="BG223" s="5"/>
      <c r="BH223" s="5"/>
      <c r="BI223" s="5"/>
      <c r="BJ223" s="5"/>
      <c r="BK223" s="5"/>
      <c r="BL223" s="5"/>
      <c r="BM223" s="5"/>
      <c r="BN223" s="5"/>
      <c r="BO223" s="5"/>
      <c r="BP223" s="5"/>
      <c r="BQ223" s="5"/>
      <c r="BR223" s="5"/>
      <c r="BS223" s="5"/>
      <c r="BT223" s="5"/>
      <c r="BU223" s="5"/>
      <c r="BV223" s="5"/>
      <c r="BW223" s="5"/>
      <c r="BX223" s="5"/>
      <c r="BY223" s="5"/>
      <c r="BZ223" s="5"/>
      <c r="CA223" s="5"/>
      <c r="CB223" s="5"/>
      <c r="CC223" s="5"/>
      <c r="CD223" s="5"/>
      <c r="CE223" s="5"/>
      <c r="CF223" s="5"/>
      <c r="CG223" s="5"/>
      <c r="CH223" s="5"/>
      <c r="CI223" s="5"/>
      <c r="CJ223" s="5"/>
      <c r="CK223" s="5"/>
      <c r="CL223" s="5"/>
      <c r="CM223" s="5"/>
      <c r="CN223" s="5"/>
      <c r="CO223" s="5"/>
      <c r="CP223" s="5"/>
      <c r="CQ223" s="5"/>
      <c r="CR223" s="5"/>
      <c r="CS223" s="5"/>
      <c r="CT223" s="5"/>
      <c r="CU223" s="5"/>
      <c r="CV223" s="5"/>
    </row>
    <row r="224" spans="12:100" hidden="1">
      <c r="L224" s="5"/>
      <c r="M224" s="5"/>
      <c r="N224" s="5"/>
      <c r="O224" s="5"/>
      <c r="P224" s="5"/>
      <c r="Q224" s="5"/>
      <c r="R224" s="5"/>
      <c r="S224" s="5"/>
      <c r="T224" s="5"/>
      <c r="U224" s="5"/>
      <c r="V224" s="5"/>
      <c r="W224" s="5"/>
      <c r="X224" s="5"/>
      <c r="Y224" s="5"/>
      <c r="Z224" s="5"/>
      <c r="AA224" s="5"/>
      <c r="AB224" s="5"/>
      <c r="AC224" s="5"/>
      <c r="AD224" s="5"/>
      <c r="AE224" s="5"/>
      <c r="AF224" s="5"/>
      <c r="AG224" s="5"/>
      <c r="AH224" s="5"/>
      <c r="AI224" s="5"/>
      <c r="AJ224" s="5"/>
      <c r="AK224" s="5"/>
      <c r="AL224" s="5"/>
      <c r="AM224" s="5"/>
      <c r="AN224" s="5"/>
      <c r="AO224" s="5"/>
      <c r="AP224" s="5"/>
      <c r="AQ224" s="5"/>
      <c r="AR224" s="5"/>
      <c r="AS224" s="5"/>
      <c r="AT224" s="5"/>
      <c r="AU224" s="5"/>
      <c r="AV224" s="5"/>
      <c r="AW224" s="5"/>
      <c r="AX224" s="5"/>
      <c r="AY224" s="5"/>
      <c r="AZ224" s="5"/>
      <c r="BA224" s="5"/>
      <c r="BB224" s="5"/>
      <c r="BC224" s="5"/>
      <c r="BD224" s="5"/>
      <c r="BE224" s="5"/>
      <c r="BF224" s="5"/>
      <c r="BG224" s="5"/>
      <c r="BH224" s="5"/>
      <c r="BI224" s="5"/>
      <c r="BJ224" s="5"/>
      <c r="BK224" s="5"/>
      <c r="BL224" s="5"/>
      <c r="BM224" s="5"/>
      <c r="BN224" s="5"/>
      <c r="BO224" s="5"/>
      <c r="BP224" s="5"/>
      <c r="BQ224" s="5"/>
      <c r="BR224" s="5"/>
      <c r="BS224" s="5"/>
      <c r="BT224" s="5"/>
      <c r="BU224" s="5"/>
      <c r="BV224" s="5"/>
      <c r="BW224" s="5"/>
      <c r="BX224" s="5"/>
      <c r="BY224" s="5"/>
      <c r="BZ224" s="5"/>
      <c r="CA224" s="5"/>
      <c r="CB224" s="5"/>
      <c r="CC224" s="5"/>
      <c r="CD224" s="5"/>
      <c r="CE224" s="5"/>
      <c r="CF224" s="5"/>
      <c r="CG224" s="5"/>
      <c r="CH224" s="5"/>
      <c r="CI224" s="5"/>
      <c r="CJ224" s="5"/>
      <c r="CK224" s="5"/>
      <c r="CL224" s="5"/>
      <c r="CM224" s="5"/>
      <c r="CN224" s="5"/>
      <c r="CO224" s="5"/>
      <c r="CP224" s="5"/>
      <c r="CQ224" s="5"/>
      <c r="CR224" s="5"/>
      <c r="CS224" s="5"/>
      <c r="CT224" s="5"/>
      <c r="CU224" s="5"/>
      <c r="CV224" s="5"/>
    </row>
    <row r="225" spans="12:100" hidden="1">
      <c r="L225" s="5"/>
      <c r="M225" s="5"/>
      <c r="N225" s="5"/>
      <c r="O225" s="5"/>
      <c r="P225" s="5"/>
      <c r="Q225" s="5"/>
      <c r="R225" s="5"/>
      <c r="S225" s="5"/>
      <c r="T225" s="5"/>
      <c r="U225" s="5"/>
      <c r="V225" s="5"/>
      <c r="W225" s="5"/>
      <c r="X225" s="5"/>
      <c r="Y225" s="5"/>
      <c r="Z225" s="5"/>
      <c r="AA225" s="5"/>
      <c r="AB225" s="5"/>
      <c r="AC225" s="5"/>
      <c r="AD225" s="5"/>
      <c r="AE225" s="5"/>
      <c r="AF225" s="5"/>
      <c r="AG225" s="5"/>
      <c r="AH225" s="5"/>
      <c r="AI225" s="5"/>
      <c r="AJ225" s="5"/>
      <c r="AK225" s="5"/>
      <c r="AL225" s="5"/>
      <c r="AM225" s="5"/>
      <c r="AN225" s="5"/>
      <c r="AO225" s="5"/>
      <c r="AP225" s="5"/>
      <c r="AQ225" s="5"/>
      <c r="AR225" s="5"/>
      <c r="AS225" s="5"/>
      <c r="AT225" s="5"/>
      <c r="AU225" s="5"/>
      <c r="AV225" s="5"/>
      <c r="AW225" s="5"/>
      <c r="AX225" s="5"/>
      <c r="AY225" s="5"/>
      <c r="AZ225" s="5"/>
      <c r="BA225" s="5"/>
      <c r="BB225" s="5"/>
      <c r="BC225" s="5"/>
      <c r="BD225" s="5"/>
      <c r="BE225" s="5"/>
      <c r="BF225" s="5"/>
      <c r="BG225" s="5"/>
      <c r="BH225" s="5"/>
      <c r="BI225" s="5"/>
      <c r="BJ225" s="5"/>
      <c r="BK225" s="5"/>
      <c r="BL225" s="5"/>
      <c r="BM225" s="5"/>
      <c r="BN225" s="5"/>
      <c r="BO225" s="5"/>
      <c r="BP225" s="5"/>
      <c r="BQ225" s="5"/>
      <c r="BR225" s="5"/>
      <c r="BS225" s="5"/>
      <c r="BT225" s="5"/>
      <c r="BU225" s="5"/>
      <c r="BV225" s="5"/>
      <c r="BW225" s="5"/>
      <c r="BX225" s="5"/>
      <c r="BY225" s="5"/>
      <c r="BZ225" s="5"/>
      <c r="CA225" s="5"/>
      <c r="CB225" s="5"/>
      <c r="CC225" s="5"/>
      <c r="CD225" s="5"/>
      <c r="CE225" s="5"/>
      <c r="CF225" s="5"/>
      <c r="CG225" s="5"/>
      <c r="CH225" s="5"/>
      <c r="CI225" s="5"/>
      <c r="CJ225" s="5"/>
      <c r="CK225" s="5"/>
      <c r="CL225" s="5"/>
      <c r="CM225" s="5"/>
      <c r="CN225" s="5"/>
      <c r="CO225" s="5"/>
      <c r="CP225" s="5"/>
      <c r="CQ225" s="5"/>
      <c r="CR225" s="5"/>
      <c r="CS225" s="5"/>
      <c r="CT225" s="5"/>
      <c r="CU225" s="5"/>
      <c r="CV225" s="5"/>
    </row>
    <row r="226" spans="12:100" hidden="1">
      <c r="L226" s="5"/>
      <c r="M226" s="5"/>
      <c r="N226" s="5"/>
      <c r="O226" s="5"/>
      <c r="P226" s="5"/>
      <c r="Q226" s="5"/>
      <c r="R226" s="5"/>
      <c r="S226" s="5"/>
      <c r="T226" s="5"/>
      <c r="U226" s="5"/>
      <c r="V226" s="5"/>
      <c r="W226" s="5"/>
      <c r="X226" s="5"/>
      <c r="Y226" s="5"/>
      <c r="Z226" s="5"/>
      <c r="AA226" s="5"/>
      <c r="AB226" s="5"/>
      <c r="AC226" s="5"/>
      <c r="AD226" s="5"/>
      <c r="AE226" s="5"/>
      <c r="AF226" s="5"/>
      <c r="AG226" s="5"/>
      <c r="AH226" s="5"/>
      <c r="AI226" s="5"/>
      <c r="AJ226" s="5"/>
      <c r="AK226" s="5"/>
      <c r="AL226" s="5"/>
      <c r="AM226" s="5"/>
      <c r="AN226" s="5"/>
      <c r="AO226" s="5"/>
      <c r="AP226" s="5"/>
      <c r="AQ226" s="5"/>
      <c r="AR226" s="5"/>
      <c r="AS226" s="5"/>
      <c r="AT226" s="5"/>
      <c r="AU226" s="5"/>
      <c r="AV226" s="5"/>
      <c r="AW226" s="5"/>
      <c r="AX226" s="5"/>
      <c r="AY226" s="5"/>
      <c r="AZ226" s="5"/>
      <c r="BA226" s="5"/>
      <c r="BB226" s="5"/>
      <c r="BC226" s="5"/>
      <c r="BD226" s="5"/>
      <c r="BE226" s="5"/>
      <c r="BF226" s="5"/>
      <c r="BG226" s="5"/>
      <c r="BH226" s="5"/>
      <c r="BI226" s="5"/>
      <c r="BJ226" s="5"/>
      <c r="BK226" s="5"/>
      <c r="BL226" s="5"/>
      <c r="BM226" s="5"/>
      <c r="BN226" s="5"/>
      <c r="BO226" s="5"/>
      <c r="BP226" s="5"/>
      <c r="BQ226" s="5"/>
      <c r="BR226" s="5"/>
      <c r="BS226" s="5"/>
      <c r="BT226" s="5"/>
      <c r="BU226" s="5"/>
      <c r="BV226" s="5"/>
      <c r="BW226" s="5"/>
      <c r="BX226" s="5"/>
      <c r="BY226" s="5"/>
      <c r="BZ226" s="5"/>
      <c r="CA226" s="5"/>
      <c r="CB226" s="5"/>
      <c r="CC226" s="5"/>
      <c r="CD226" s="5"/>
      <c r="CE226" s="5"/>
      <c r="CF226" s="5"/>
      <c r="CG226" s="5"/>
      <c r="CH226" s="5"/>
      <c r="CI226" s="5"/>
      <c r="CJ226" s="5"/>
      <c r="CK226" s="5"/>
      <c r="CL226" s="5"/>
      <c r="CM226" s="5"/>
      <c r="CN226" s="5"/>
      <c r="CO226" s="5"/>
      <c r="CP226" s="5"/>
      <c r="CQ226" s="5"/>
      <c r="CR226" s="5"/>
      <c r="CS226" s="5"/>
      <c r="CT226" s="5"/>
      <c r="CU226" s="5"/>
      <c r="CV226" s="5"/>
    </row>
    <row r="227" spans="12:100" hidden="1">
      <c r="L227" s="5"/>
      <c r="M227" s="5"/>
      <c r="N227" s="5"/>
      <c r="O227" s="5"/>
      <c r="P227" s="5"/>
      <c r="Q227" s="5"/>
      <c r="R227" s="5"/>
      <c r="S227" s="5"/>
      <c r="T227" s="5"/>
      <c r="U227" s="5"/>
      <c r="V227" s="5"/>
      <c r="W227" s="5"/>
      <c r="X227" s="5"/>
      <c r="Y227" s="5"/>
      <c r="Z227" s="5"/>
      <c r="AA227" s="5"/>
      <c r="AB227" s="5"/>
      <c r="AC227" s="5"/>
      <c r="AD227" s="5"/>
      <c r="AE227" s="5"/>
      <c r="AF227" s="5"/>
      <c r="AG227" s="5"/>
      <c r="AH227" s="5"/>
      <c r="AI227" s="5"/>
      <c r="AJ227" s="5"/>
      <c r="AK227" s="5"/>
      <c r="AL227" s="5"/>
      <c r="AM227" s="5"/>
      <c r="AN227" s="5"/>
      <c r="AO227" s="5"/>
      <c r="AP227" s="5"/>
      <c r="AQ227" s="5"/>
      <c r="AR227" s="5"/>
      <c r="AS227" s="5"/>
      <c r="AT227" s="5"/>
      <c r="AU227" s="5"/>
      <c r="AV227" s="5"/>
      <c r="AW227" s="5"/>
      <c r="AX227" s="5"/>
      <c r="AY227" s="5"/>
      <c r="AZ227" s="5"/>
      <c r="BA227" s="5"/>
      <c r="BB227" s="5"/>
      <c r="BC227" s="5"/>
      <c r="BD227" s="5"/>
      <c r="BE227" s="5"/>
      <c r="BF227" s="5"/>
      <c r="BG227" s="5"/>
      <c r="BH227" s="5"/>
      <c r="BI227" s="5"/>
      <c r="BJ227" s="5"/>
      <c r="BK227" s="5"/>
      <c r="BL227" s="5"/>
      <c r="BM227" s="5"/>
      <c r="BN227" s="5"/>
      <c r="BO227" s="5"/>
      <c r="BP227" s="5"/>
      <c r="BQ227" s="5"/>
      <c r="BR227" s="5"/>
      <c r="BS227" s="5"/>
      <c r="BT227" s="5"/>
      <c r="BU227" s="5"/>
      <c r="BV227" s="5"/>
      <c r="BW227" s="5"/>
      <c r="BX227" s="5"/>
      <c r="BY227" s="5"/>
      <c r="BZ227" s="5"/>
      <c r="CA227" s="5"/>
      <c r="CB227" s="5"/>
      <c r="CC227" s="5"/>
      <c r="CD227" s="5"/>
      <c r="CE227" s="5"/>
      <c r="CF227" s="5"/>
      <c r="CG227" s="5"/>
      <c r="CH227" s="5"/>
      <c r="CI227" s="5"/>
      <c r="CJ227" s="5"/>
      <c r="CK227" s="5"/>
      <c r="CL227" s="5"/>
      <c r="CM227" s="5"/>
      <c r="CN227" s="5"/>
      <c r="CO227" s="5"/>
      <c r="CP227" s="5"/>
      <c r="CQ227" s="5"/>
      <c r="CR227" s="5"/>
      <c r="CS227" s="5"/>
      <c r="CT227" s="5"/>
      <c r="CU227" s="5"/>
      <c r="CV227" s="5"/>
    </row>
    <row r="228" spans="12:100" hidden="1">
      <c r="L228" s="5"/>
      <c r="M228" s="5"/>
      <c r="N228" s="5"/>
      <c r="O228" s="5"/>
      <c r="P228" s="5"/>
      <c r="Q228" s="5"/>
      <c r="R228" s="5"/>
      <c r="S228" s="5"/>
      <c r="T228" s="5"/>
      <c r="U228" s="5"/>
      <c r="V228" s="5"/>
      <c r="W228" s="5"/>
      <c r="X228" s="5"/>
      <c r="Y228" s="5"/>
      <c r="Z228" s="5"/>
      <c r="AA228" s="5"/>
      <c r="AB228" s="5"/>
      <c r="AC228" s="5"/>
      <c r="AD228" s="5"/>
      <c r="AE228" s="5"/>
      <c r="AF228" s="5"/>
      <c r="AG228" s="5"/>
      <c r="AH228" s="5"/>
      <c r="AI228" s="5"/>
      <c r="AJ228" s="5"/>
      <c r="AK228" s="5"/>
      <c r="AL228" s="5"/>
      <c r="AM228" s="5"/>
      <c r="AN228" s="5"/>
      <c r="AO228" s="5"/>
      <c r="AP228" s="5"/>
      <c r="AQ228" s="5"/>
      <c r="AR228" s="5"/>
      <c r="AS228" s="5"/>
      <c r="AT228" s="5"/>
      <c r="AU228" s="5"/>
      <c r="AV228" s="5"/>
      <c r="AW228" s="5"/>
      <c r="AX228" s="5"/>
      <c r="AY228" s="5"/>
      <c r="AZ228" s="5"/>
      <c r="BA228" s="5"/>
      <c r="BB228" s="5"/>
      <c r="BC228" s="5"/>
      <c r="BD228" s="5"/>
      <c r="BE228" s="5"/>
      <c r="BF228" s="5"/>
      <c r="BG228" s="5"/>
      <c r="BH228" s="5"/>
      <c r="BI228" s="5"/>
      <c r="BJ228" s="5"/>
      <c r="BK228" s="5"/>
      <c r="BL228" s="5"/>
      <c r="BM228" s="5"/>
      <c r="BN228" s="5"/>
      <c r="BO228" s="5"/>
      <c r="BP228" s="5"/>
      <c r="BQ228" s="5"/>
      <c r="BR228" s="5"/>
      <c r="BS228" s="5"/>
      <c r="BT228" s="5"/>
      <c r="BU228" s="5"/>
      <c r="BV228" s="5"/>
      <c r="BW228" s="5"/>
      <c r="BX228" s="5"/>
      <c r="BY228" s="5"/>
      <c r="BZ228" s="5"/>
      <c r="CA228" s="5"/>
      <c r="CB228" s="5"/>
      <c r="CC228" s="5"/>
      <c r="CD228" s="5"/>
      <c r="CE228" s="5"/>
      <c r="CF228" s="5"/>
      <c r="CG228" s="5"/>
      <c r="CH228" s="5"/>
      <c r="CI228" s="5"/>
      <c r="CJ228" s="5"/>
      <c r="CK228" s="5"/>
      <c r="CL228" s="5"/>
      <c r="CM228" s="5"/>
      <c r="CN228" s="5"/>
      <c r="CO228" s="5"/>
      <c r="CP228" s="5"/>
      <c r="CQ228" s="5"/>
      <c r="CR228" s="5"/>
      <c r="CS228" s="5"/>
      <c r="CT228" s="5"/>
      <c r="CU228" s="5"/>
      <c r="CV228" s="5"/>
    </row>
    <row r="229" spans="12:100" hidden="1">
      <c r="L229" s="5"/>
      <c r="M229" s="5"/>
      <c r="N229" s="5"/>
      <c r="O229" s="5"/>
      <c r="P229" s="5"/>
      <c r="Q229" s="5"/>
      <c r="R229" s="5"/>
      <c r="S229" s="5"/>
      <c r="T229" s="5"/>
      <c r="U229" s="5"/>
      <c r="V229" s="5"/>
      <c r="W229" s="5"/>
      <c r="X229" s="5"/>
      <c r="Y229" s="5"/>
      <c r="Z229" s="5"/>
      <c r="AA229" s="5"/>
      <c r="AB229" s="5"/>
      <c r="AC229" s="5"/>
      <c r="AD229" s="5"/>
      <c r="AE229" s="5"/>
      <c r="AF229" s="5"/>
      <c r="AG229" s="5"/>
      <c r="AH229" s="5"/>
      <c r="AI229" s="5"/>
      <c r="AJ229" s="5"/>
      <c r="AK229" s="5"/>
      <c r="AL229" s="5"/>
      <c r="AM229" s="5"/>
      <c r="AN229" s="5"/>
      <c r="AO229" s="5"/>
      <c r="AP229" s="5"/>
      <c r="AQ229" s="5"/>
      <c r="AR229" s="5"/>
      <c r="AS229" s="5"/>
      <c r="AT229" s="5"/>
      <c r="AU229" s="5"/>
      <c r="AV229" s="5"/>
      <c r="AW229" s="5"/>
      <c r="AX229" s="5"/>
      <c r="AY229" s="5"/>
      <c r="AZ229" s="5"/>
      <c r="BA229" s="5"/>
      <c r="BB229" s="5"/>
      <c r="BC229" s="5"/>
      <c r="BD229" s="5"/>
      <c r="BE229" s="5"/>
      <c r="BF229" s="5"/>
      <c r="BG229" s="5"/>
      <c r="BH229" s="5"/>
      <c r="BI229" s="5"/>
      <c r="BJ229" s="5"/>
      <c r="BK229" s="5"/>
      <c r="BL229" s="5"/>
      <c r="BM229" s="5"/>
      <c r="BN229" s="5"/>
      <c r="BO229" s="5"/>
      <c r="BP229" s="5"/>
      <c r="BQ229" s="5"/>
      <c r="BR229" s="5"/>
      <c r="BS229" s="5"/>
      <c r="BT229" s="5"/>
      <c r="BU229" s="5"/>
      <c r="BV229" s="5"/>
      <c r="BW229" s="5"/>
      <c r="BX229" s="5"/>
      <c r="BY229" s="5"/>
      <c r="BZ229" s="5"/>
      <c r="CA229" s="5"/>
      <c r="CB229" s="5"/>
      <c r="CC229" s="5"/>
      <c r="CD229" s="5"/>
      <c r="CE229" s="5"/>
      <c r="CF229" s="5"/>
      <c r="CG229" s="5"/>
      <c r="CH229" s="5"/>
      <c r="CI229" s="5"/>
      <c r="CJ229" s="5"/>
      <c r="CK229" s="5"/>
      <c r="CL229" s="5"/>
      <c r="CM229" s="5"/>
      <c r="CN229" s="5"/>
      <c r="CO229" s="5"/>
      <c r="CP229" s="5"/>
      <c r="CQ229" s="5"/>
      <c r="CR229" s="5"/>
      <c r="CS229" s="5"/>
      <c r="CT229" s="5"/>
      <c r="CU229" s="5"/>
      <c r="CV229" s="5"/>
    </row>
    <row r="230" spans="12:100" hidden="1">
      <c r="L230" s="5"/>
      <c r="M230" s="5"/>
      <c r="N230" s="5"/>
      <c r="O230" s="5"/>
      <c r="P230" s="5"/>
      <c r="Q230" s="5"/>
      <c r="R230" s="5"/>
      <c r="S230" s="5"/>
      <c r="T230" s="5"/>
      <c r="U230" s="5"/>
      <c r="V230" s="5"/>
      <c r="W230" s="5"/>
      <c r="X230" s="5"/>
      <c r="Y230" s="5"/>
      <c r="Z230" s="5"/>
      <c r="AA230" s="5"/>
      <c r="AB230" s="5"/>
      <c r="AC230" s="5"/>
      <c r="AD230" s="5"/>
      <c r="AE230" s="5"/>
      <c r="AF230" s="5"/>
      <c r="AG230" s="5"/>
      <c r="AH230" s="5"/>
      <c r="AI230" s="5"/>
      <c r="AJ230" s="5"/>
      <c r="AK230" s="5"/>
      <c r="AL230" s="5"/>
      <c r="AM230" s="5"/>
      <c r="AN230" s="5"/>
      <c r="AO230" s="5"/>
      <c r="AP230" s="5"/>
      <c r="AQ230" s="5"/>
      <c r="AR230" s="5"/>
      <c r="AS230" s="5"/>
      <c r="AT230" s="5"/>
      <c r="AU230" s="5"/>
      <c r="AV230" s="5"/>
      <c r="AW230" s="5"/>
      <c r="AX230" s="5"/>
      <c r="AY230" s="5"/>
      <c r="AZ230" s="5"/>
      <c r="BA230" s="5"/>
      <c r="BB230" s="5"/>
      <c r="BC230" s="5"/>
      <c r="BD230" s="5"/>
      <c r="BE230" s="5"/>
      <c r="BF230" s="5"/>
      <c r="BG230" s="5"/>
      <c r="BH230" s="5"/>
      <c r="BI230" s="5"/>
      <c r="BJ230" s="5"/>
      <c r="BK230" s="5"/>
      <c r="BL230" s="5"/>
      <c r="BM230" s="5"/>
      <c r="BN230" s="5"/>
      <c r="BO230" s="5"/>
      <c r="BP230" s="5"/>
      <c r="BQ230" s="5"/>
      <c r="BR230" s="5"/>
      <c r="BS230" s="5"/>
      <c r="BT230" s="5"/>
      <c r="BU230" s="5"/>
      <c r="BV230" s="5"/>
      <c r="BW230" s="5"/>
      <c r="BX230" s="5"/>
      <c r="BY230" s="5"/>
      <c r="BZ230" s="5"/>
      <c r="CA230" s="5"/>
      <c r="CB230" s="5"/>
      <c r="CC230" s="5"/>
      <c r="CD230" s="5"/>
      <c r="CE230" s="5"/>
      <c r="CF230" s="5"/>
      <c r="CG230" s="5"/>
      <c r="CH230" s="5"/>
      <c r="CI230" s="5"/>
      <c r="CJ230" s="5"/>
      <c r="CK230" s="5"/>
      <c r="CL230" s="5"/>
      <c r="CM230" s="5"/>
      <c r="CN230" s="5"/>
      <c r="CO230" s="5"/>
      <c r="CP230" s="5"/>
      <c r="CQ230" s="5"/>
      <c r="CR230" s="5"/>
      <c r="CS230" s="5"/>
      <c r="CT230" s="5"/>
      <c r="CU230" s="5"/>
      <c r="CV230" s="5"/>
    </row>
    <row r="231" spans="12:100" hidden="1">
      <c r="L231" s="5"/>
      <c r="M231" s="5"/>
      <c r="N231" s="5"/>
      <c r="O231" s="5"/>
      <c r="P231" s="5"/>
      <c r="Q231" s="5"/>
      <c r="R231" s="5"/>
      <c r="S231" s="5"/>
      <c r="T231" s="5"/>
      <c r="U231" s="5"/>
      <c r="V231" s="5"/>
      <c r="W231" s="5"/>
      <c r="X231" s="5"/>
      <c r="Y231" s="5"/>
      <c r="Z231" s="5"/>
      <c r="AA231" s="5"/>
      <c r="AB231" s="5"/>
      <c r="AC231" s="5"/>
      <c r="AD231" s="5"/>
      <c r="AE231" s="5"/>
      <c r="AF231" s="5"/>
      <c r="AG231" s="5"/>
      <c r="AH231" s="5"/>
      <c r="AI231" s="5"/>
      <c r="AJ231" s="5"/>
      <c r="AK231" s="5"/>
      <c r="AL231" s="5"/>
      <c r="AM231" s="5"/>
      <c r="AN231" s="5"/>
      <c r="AO231" s="5"/>
      <c r="AP231" s="5"/>
      <c r="AQ231" s="5"/>
      <c r="AR231" s="5"/>
      <c r="AS231" s="5"/>
      <c r="AT231" s="5"/>
      <c r="AU231" s="5"/>
      <c r="AV231" s="5"/>
      <c r="AW231" s="5"/>
      <c r="AX231" s="5"/>
      <c r="AY231" s="5"/>
      <c r="AZ231" s="5"/>
      <c r="BA231" s="5"/>
      <c r="BB231" s="5"/>
      <c r="BC231" s="5"/>
      <c r="BD231" s="5"/>
      <c r="BE231" s="5"/>
      <c r="BF231" s="5"/>
      <c r="BG231" s="5"/>
      <c r="BH231" s="5"/>
      <c r="BI231" s="5"/>
      <c r="BJ231" s="5"/>
      <c r="BK231" s="5"/>
      <c r="BL231" s="5"/>
      <c r="BM231" s="5"/>
      <c r="BN231" s="5"/>
      <c r="BO231" s="5"/>
      <c r="BP231" s="5"/>
      <c r="BQ231" s="5"/>
      <c r="BR231" s="5"/>
      <c r="BS231" s="5"/>
      <c r="BT231" s="5"/>
      <c r="BU231" s="5"/>
      <c r="BV231" s="5"/>
      <c r="BW231" s="5"/>
      <c r="BX231" s="5"/>
      <c r="BY231" s="5"/>
      <c r="BZ231" s="5"/>
      <c r="CA231" s="5"/>
      <c r="CB231" s="5"/>
      <c r="CC231" s="5"/>
      <c r="CD231" s="5"/>
      <c r="CE231" s="5"/>
      <c r="CF231" s="5"/>
      <c r="CG231" s="5"/>
      <c r="CH231" s="5"/>
      <c r="CI231" s="5"/>
      <c r="CJ231" s="5"/>
      <c r="CK231" s="5"/>
      <c r="CL231" s="5"/>
      <c r="CM231" s="5"/>
      <c r="CN231" s="5"/>
      <c r="CO231" s="5"/>
      <c r="CP231" s="5"/>
      <c r="CQ231" s="5"/>
      <c r="CR231" s="5"/>
      <c r="CS231" s="5"/>
      <c r="CT231" s="5"/>
      <c r="CU231" s="5"/>
      <c r="CV231" s="5"/>
    </row>
    <row r="232" spans="12:100" hidden="1">
      <c r="L232" s="5"/>
      <c r="M232" s="5"/>
      <c r="N232" s="5"/>
      <c r="O232" s="5"/>
      <c r="P232" s="5"/>
      <c r="Q232" s="5"/>
      <c r="R232" s="5"/>
      <c r="S232" s="5"/>
      <c r="T232" s="5"/>
      <c r="U232" s="5"/>
      <c r="V232" s="5"/>
      <c r="W232" s="5"/>
      <c r="X232" s="5"/>
      <c r="Y232" s="5"/>
      <c r="Z232" s="5"/>
      <c r="AA232" s="5"/>
      <c r="AB232" s="5"/>
      <c r="AC232" s="5"/>
      <c r="AD232" s="5"/>
      <c r="AE232" s="5"/>
      <c r="AF232" s="5"/>
      <c r="AG232" s="5"/>
      <c r="AH232" s="5"/>
      <c r="AI232" s="5"/>
      <c r="AJ232" s="5"/>
      <c r="AK232" s="5"/>
      <c r="AL232" s="5"/>
      <c r="AM232" s="5"/>
      <c r="AN232" s="5"/>
      <c r="AO232" s="5"/>
      <c r="AP232" s="5"/>
      <c r="AQ232" s="5"/>
      <c r="AR232" s="5"/>
      <c r="AS232" s="5"/>
      <c r="AT232" s="5"/>
      <c r="AU232" s="5"/>
      <c r="AV232" s="5"/>
      <c r="AW232" s="5"/>
      <c r="AX232" s="5"/>
      <c r="AY232" s="5"/>
      <c r="AZ232" s="5"/>
      <c r="BA232" s="5"/>
      <c r="BB232" s="5"/>
      <c r="BC232" s="5"/>
      <c r="BD232" s="5"/>
      <c r="BE232" s="5"/>
      <c r="BF232" s="5"/>
      <c r="BG232" s="5"/>
      <c r="BH232" s="5"/>
      <c r="BI232" s="5"/>
      <c r="BJ232" s="5"/>
      <c r="BK232" s="5"/>
      <c r="BL232" s="5"/>
      <c r="BM232" s="5"/>
      <c r="BN232" s="5"/>
      <c r="BO232" s="5"/>
      <c r="BP232" s="5"/>
      <c r="BQ232" s="5"/>
      <c r="BR232" s="5"/>
      <c r="BS232" s="5"/>
      <c r="BT232" s="5"/>
      <c r="BU232" s="5"/>
      <c r="BV232" s="5"/>
      <c r="BW232" s="5"/>
      <c r="BX232" s="5"/>
      <c r="BY232" s="5"/>
      <c r="BZ232" s="5"/>
      <c r="CA232" s="5"/>
      <c r="CB232" s="5"/>
      <c r="CC232" s="5"/>
      <c r="CD232" s="5"/>
      <c r="CE232" s="5"/>
      <c r="CF232" s="5"/>
      <c r="CG232" s="5"/>
      <c r="CH232" s="5"/>
      <c r="CI232" s="5"/>
      <c r="CJ232" s="5"/>
      <c r="CK232" s="5"/>
      <c r="CL232" s="5"/>
      <c r="CM232" s="5"/>
      <c r="CN232" s="5"/>
      <c r="CO232" s="5"/>
      <c r="CP232" s="5"/>
      <c r="CQ232" s="5"/>
      <c r="CR232" s="5"/>
      <c r="CS232" s="5"/>
      <c r="CT232" s="5"/>
      <c r="CU232" s="5"/>
      <c r="CV232" s="5"/>
    </row>
    <row r="233" spans="12:100" hidden="1">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K233" s="5"/>
      <c r="AL233" s="5"/>
      <c r="AM233" s="5"/>
      <c r="AN233" s="5"/>
      <c r="AO233" s="5"/>
      <c r="AP233" s="5"/>
      <c r="AQ233" s="5"/>
      <c r="AR233" s="5"/>
      <c r="AS233" s="5"/>
      <c r="AT233" s="5"/>
      <c r="AU233" s="5"/>
      <c r="AV233" s="5"/>
      <c r="AW233" s="5"/>
      <c r="AX233" s="5"/>
      <c r="AY233" s="5"/>
      <c r="AZ233" s="5"/>
      <c r="BA233" s="5"/>
      <c r="BB233" s="5"/>
      <c r="BC233" s="5"/>
      <c r="BD233" s="5"/>
      <c r="BE233" s="5"/>
      <c r="BF233" s="5"/>
      <c r="BG233" s="5"/>
      <c r="BH233" s="5"/>
      <c r="BI233" s="5"/>
      <c r="BJ233" s="5"/>
      <c r="BK233" s="5"/>
      <c r="BL233" s="5"/>
      <c r="BM233" s="5"/>
      <c r="BN233" s="5"/>
      <c r="BO233" s="5"/>
      <c r="BP233" s="5"/>
      <c r="BQ233" s="5"/>
      <c r="BR233" s="5"/>
      <c r="BS233" s="5"/>
      <c r="BT233" s="5"/>
      <c r="BU233" s="5"/>
      <c r="BV233" s="5"/>
      <c r="BW233" s="5"/>
      <c r="BX233" s="5"/>
      <c r="BY233" s="5"/>
      <c r="BZ233" s="5"/>
      <c r="CA233" s="5"/>
      <c r="CB233" s="5"/>
      <c r="CC233" s="5"/>
      <c r="CD233" s="5"/>
      <c r="CE233" s="5"/>
      <c r="CF233" s="5"/>
      <c r="CG233" s="5"/>
      <c r="CH233" s="5"/>
      <c r="CI233" s="5"/>
      <c r="CJ233" s="5"/>
      <c r="CK233" s="5"/>
      <c r="CL233" s="5"/>
      <c r="CM233" s="5"/>
      <c r="CN233" s="5"/>
      <c r="CO233" s="5"/>
      <c r="CP233" s="5"/>
      <c r="CQ233" s="5"/>
      <c r="CR233" s="5"/>
      <c r="CS233" s="5"/>
      <c r="CT233" s="5"/>
      <c r="CU233" s="5"/>
      <c r="CV233" s="5"/>
    </row>
    <row r="234" spans="12:100" hidden="1">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K234" s="5"/>
      <c r="AL234" s="5"/>
      <c r="AM234" s="5"/>
      <c r="AN234" s="5"/>
      <c r="AO234" s="5"/>
      <c r="AP234" s="5"/>
      <c r="AQ234" s="5"/>
      <c r="AR234" s="5"/>
      <c r="AS234" s="5"/>
      <c r="AT234" s="5"/>
      <c r="AU234" s="5"/>
      <c r="AV234" s="5"/>
      <c r="AW234" s="5"/>
      <c r="AX234" s="5"/>
      <c r="AY234" s="5"/>
      <c r="AZ234" s="5"/>
      <c r="BA234" s="5"/>
      <c r="BB234" s="5"/>
      <c r="BC234" s="5"/>
      <c r="BD234" s="5"/>
      <c r="BE234" s="5"/>
      <c r="BF234" s="5"/>
      <c r="BG234" s="5"/>
      <c r="BH234" s="5"/>
      <c r="BI234" s="5"/>
      <c r="BJ234" s="5"/>
      <c r="BK234" s="5"/>
      <c r="BL234" s="5"/>
      <c r="BM234" s="5"/>
      <c r="BN234" s="5"/>
      <c r="BO234" s="5"/>
      <c r="BP234" s="5"/>
      <c r="BQ234" s="5"/>
      <c r="BR234" s="5"/>
      <c r="BS234" s="5"/>
      <c r="BT234" s="5"/>
      <c r="BU234" s="5"/>
      <c r="BV234" s="5"/>
      <c r="BW234" s="5"/>
      <c r="BX234" s="5"/>
      <c r="BY234" s="5"/>
      <c r="BZ234" s="5"/>
      <c r="CA234" s="5"/>
      <c r="CB234" s="5"/>
      <c r="CC234" s="5"/>
      <c r="CD234" s="5"/>
      <c r="CE234" s="5"/>
      <c r="CF234" s="5"/>
      <c r="CG234" s="5"/>
      <c r="CH234" s="5"/>
      <c r="CI234" s="5"/>
      <c r="CJ234" s="5"/>
      <c r="CK234" s="5"/>
      <c r="CL234" s="5"/>
      <c r="CM234" s="5"/>
      <c r="CN234" s="5"/>
      <c r="CO234" s="5"/>
      <c r="CP234" s="5"/>
      <c r="CQ234" s="5"/>
      <c r="CR234" s="5"/>
      <c r="CS234" s="5"/>
      <c r="CT234" s="5"/>
      <c r="CU234" s="5"/>
      <c r="CV234" s="5"/>
    </row>
    <row r="235" spans="12:100" hidden="1">
      <c r="L235" s="5"/>
      <c r="M235" s="5"/>
      <c r="N235" s="5"/>
      <c r="O235" s="5"/>
      <c r="P235" s="5"/>
      <c r="Q235" s="5"/>
      <c r="R235" s="5"/>
      <c r="S235" s="5"/>
      <c r="T235" s="5"/>
      <c r="U235" s="5"/>
      <c r="V235" s="5"/>
      <c r="W235" s="5"/>
      <c r="X235" s="5"/>
      <c r="Y235" s="5"/>
      <c r="Z235" s="5"/>
      <c r="AA235" s="5"/>
      <c r="AB235" s="5"/>
      <c r="AC235" s="5"/>
      <c r="AD235" s="5"/>
      <c r="AE235" s="5"/>
      <c r="AF235" s="5"/>
      <c r="AG235" s="5"/>
      <c r="AH235" s="5"/>
      <c r="AI235" s="5"/>
      <c r="AJ235" s="5"/>
      <c r="AK235" s="5"/>
      <c r="AL235" s="5"/>
      <c r="AM235" s="5"/>
      <c r="AN235" s="5"/>
      <c r="AO235" s="5"/>
      <c r="AP235" s="5"/>
      <c r="AQ235" s="5"/>
      <c r="AR235" s="5"/>
      <c r="AS235" s="5"/>
      <c r="AT235" s="5"/>
      <c r="AU235" s="5"/>
      <c r="AV235" s="5"/>
      <c r="AW235" s="5"/>
      <c r="AX235" s="5"/>
      <c r="AY235" s="5"/>
      <c r="AZ235" s="5"/>
      <c r="BA235" s="5"/>
      <c r="BB235" s="5"/>
      <c r="BC235" s="5"/>
      <c r="BD235" s="5"/>
      <c r="BE235" s="5"/>
      <c r="BF235" s="5"/>
      <c r="BG235" s="5"/>
      <c r="BH235" s="5"/>
      <c r="BI235" s="5"/>
      <c r="BJ235" s="5"/>
      <c r="BK235" s="5"/>
      <c r="BL235" s="5"/>
      <c r="BM235" s="5"/>
      <c r="BN235" s="5"/>
      <c r="BO235" s="5"/>
      <c r="BP235" s="5"/>
      <c r="BQ235" s="5"/>
      <c r="BR235" s="5"/>
      <c r="BS235" s="5"/>
      <c r="BT235" s="5"/>
      <c r="BU235" s="5"/>
      <c r="BV235" s="5"/>
      <c r="BW235" s="5"/>
      <c r="BX235" s="5"/>
      <c r="BY235" s="5"/>
      <c r="BZ235" s="5"/>
      <c r="CA235" s="5"/>
      <c r="CB235" s="5"/>
      <c r="CC235" s="5"/>
      <c r="CD235" s="5"/>
      <c r="CE235" s="5"/>
      <c r="CF235" s="5"/>
      <c r="CG235" s="5"/>
      <c r="CH235" s="5"/>
      <c r="CI235" s="5"/>
      <c r="CJ235" s="5"/>
      <c r="CK235" s="5"/>
      <c r="CL235" s="5"/>
      <c r="CM235" s="5"/>
      <c r="CN235" s="5"/>
      <c r="CO235" s="5"/>
      <c r="CP235" s="5"/>
      <c r="CQ235" s="5"/>
      <c r="CR235" s="5"/>
      <c r="CS235" s="5"/>
      <c r="CT235" s="5"/>
      <c r="CU235" s="5"/>
      <c r="CV235" s="5"/>
    </row>
    <row r="236" spans="12:100" hidden="1">
      <c r="L236" s="5"/>
      <c r="M236" s="5"/>
      <c r="N236" s="5"/>
      <c r="O236" s="5"/>
      <c r="P236" s="5"/>
      <c r="Q236" s="5"/>
      <c r="R236" s="5"/>
      <c r="S236" s="5"/>
      <c r="T236" s="5"/>
      <c r="U236" s="5"/>
      <c r="V236" s="5"/>
      <c r="W236" s="5"/>
      <c r="X236" s="5"/>
      <c r="Y236" s="5"/>
      <c r="Z236" s="5"/>
      <c r="AA236" s="5"/>
      <c r="AB236" s="5"/>
      <c r="AC236" s="5"/>
      <c r="AD236" s="5"/>
      <c r="AE236" s="5"/>
      <c r="AF236" s="5"/>
      <c r="AG236" s="5"/>
      <c r="AH236" s="5"/>
      <c r="AI236" s="5"/>
      <c r="AJ236" s="5"/>
      <c r="AK236" s="5"/>
      <c r="AL236" s="5"/>
      <c r="AM236" s="5"/>
      <c r="AN236" s="5"/>
      <c r="AO236" s="5"/>
      <c r="AP236" s="5"/>
      <c r="AQ236" s="5"/>
      <c r="AR236" s="5"/>
      <c r="AS236" s="5"/>
      <c r="AT236" s="5"/>
      <c r="AU236" s="5"/>
      <c r="AV236" s="5"/>
      <c r="AW236" s="5"/>
      <c r="AX236" s="5"/>
      <c r="AY236" s="5"/>
      <c r="AZ236" s="5"/>
      <c r="BA236" s="5"/>
      <c r="BB236" s="5"/>
      <c r="BC236" s="5"/>
      <c r="BD236" s="5"/>
      <c r="BE236" s="5"/>
      <c r="BF236" s="5"/>
      <c r="BG236" s="5"/>
      <c r="BH236" s="5"/>
      <c r="BI236" s="5"/>
      <c r="BJ236" s="5"/>
      <c r="BK236" s="5"/>
      <c r="BL236" s="5"/>
      <c r="BM236" s="5"/>
      <c r="BN236" s="5"/>
      <c r="BO236" s="5"/>
      <c r="BP236" s="5"/>
      <c r="BQ236" s="5"/>
      <c r="BR236" s="5"/>
      <c r="BS236" s="5"/>
      <c r="BT236" s="5"/>
      <c r="BU236" s="5"/>
      <c r="BV236" s="5"/>
      <c r="BW236" s="5"/>
      <c r="BX236" s="5"/>
      <c r="BY236" s="5"/>
      <c r="BZ236" s="5"/>
      <c r="CA236" s="5"/>
      <c r="CB236" s="5"/>
      <c r="CC236" s="5"/>
      <c r="CD236" s="5"/>
      <c r="CE236" s="5"/>
      <c r="CF236" s="5"/>
      <c r="CG236" s="5"/>
      <c r="CH236" s="5"/>
      <c r="CI236" s="5"/>
      <c r="CJ236" s="5"/>
      <c r="CK236" s="5"/>
      <c r="CL236" s="5"/>
      <c r="CM236" s="5"/>
      <c r="CN236" s="5"/>
      <c r="CO236" s="5"/>
      <c r="CP236" s="5"/>
      <c r="CQ236" s="5"/>
      <c r="CR236" s="5"/>
      <c r="CS236" s="5"/>
      <c r="CT236" s="5"/>
      <c r="CU236" s="5"/>
      <c r="CV236" s="5"/>
    </row>
    <row r="237" spans="12:100" hidden="1">
      <c r="L237" s="5"/>
      <c r="M237" s="5"/>
      <c r="N237" s="5"/>
      <c r="O237" s="5"/>
      <c r="P237" s="5"/>
      <c r="Q237" s="5"/>
      <c r="R237" s="5"/>
      <c r="S237" s="5"/>
      <c r="T237" s="5"/>
      <c r="U237" s="5"/>
      <c r="V237" s="5"/>
      <c r="W237" s="5"/>
      <c r="X237" s="5"/>
      <c r="Y237" s="5"/>
      <c r="Z237" s="5"/>
      <c r="AA237" s="5"/>
      <c r="AB237" s="5"/>
      <c r="AC237" s="5"/>
      <c r="AD237" s="5"/>
      <c r="AE237" s="5"/>
      <c r="AF237" s="5"/>
      <c r="AG237" s="5"/>
      <c r="AH237" s="5"/>
      <c r="AI237" s="5"/>
      <c r="AJ237" s="5"/>
      <c r="AK237" s="5"/>
      <c r="AL237" s="5"/>
      <c r="AM237" s="5"/>
      <c r="AN237" s="5"/>
      <c r="AO237" s="5"/>
      <c r="AP237" s="5"/>
      <c r="AQ237" s="5"/>
      <c r="AR237" s="5"/>
      <c r="AS237" s="5"/>
      <c r="AT237" s="5"/>
      <c r="AU237" s="5"/>
      <c r="AV237" s="5"/>
      <c r="AW237" s="5"/>
      <c r="AX237" s="5"/>
      <c r="AY237" s="5"/>
      <c r="AZ237" s="5"/>
      <c r="BA237" s="5"/>
      <c r="BB237" s="5"/>
      <c r="BC237" s="5"/>
      <c r="BD237" s="5"/>
      <c r="BE237" s="5"/>
      <c r="BF237" s="5"/>
      <c r="BG237" s="5"/>
      <c r="BH237" s="5"/>
      <c r="BI237" s="5"/>
      <c r="BJ237" s="5"/>
      <c r="BK237" s="5"/>
      <c r="BL237" s="5"/>
      <c r="BM237" s="5"/>
      <c r="BN237" s="5"/>
      <c r="BO237" s="5"/>
      <c r="BP237" s="5"/>
      <c r="BQ237" s="5"/>
      <c r="BR237" s="5"/>
      <c r="BS237" s="5"/>
      <c r="BT237" s="5"/>
      <c r="BU237" s="5"/>
      <c r="BV237" s="5"/>
      <c r="BW237" s="5"/>
      <c r="BX237" s="5"/>
      <c r="BY237" s="5"/>
      <c r="BZ237" s="5"/>
      <c r="CA237" s="5"/>
      <c r="CB237" s="5"/>
      <c r="CC237" s="5"/>
      <c r="CD237" s="5"/>
      <c r="CE237" s="5"/>
      <c r="CF237" s="5"/>
      <c r="CG237" s="5"/>
      <c r="CH237" s="5"/>
      <c r="CI237" s="5"/>
      <c r="CJ237" s="5"/>
      <c r="CK237" s="5"/>
      <c r="CL237" s="5"/>
      <c r="CM237" s="5"/>
      <c r="CN237" s="5"/>
      <c r="CO237" s="5"/>
      <c r="CP237" s="5"/>
      <c r="CQ237" s="5"/>
      <c r="CR237" s="5"/>
      <c r="CS237" s="5"/>
      <c r="CT237" s="5"/>
      <c r="CU237" s="5"/>
      <c r="CV237" s="5"/>
    </row>
    <row r="238" spans="12:100" hidden="1">
      <c r="L238" s="5"/>
      <c r="M238" s="5"/>
      <c r="N238" s="5"/>
      <c r="O238" s="5"/>
      <c r="P238" s="5"/>
      <c r="Q238" s="5"/>
      <c r="R238" s="5"/>
      <c r="S238" s="5"/>
      <c r="T238" s="5"/>
      <c r="U238" s="5"/>
      <c r="V238" s="5"/>
      <c r="W238" s="5"/>
      <c r="X238" s="5"/>
      <c r="Y238" s="5"/>
      <c r="Z238" s="5"/>
      <c r="AA238" s="5"/>
      <c r="AB238" s="5"/>
      <c r="AC238" s="5"/>
      <c r="AD238" s="5"/>
      <c r="AE238" s="5"/>
      <c r="AF238" s="5"/>
      <c r="AG238" s="5"/>
      <c r="AH238" s="5"/>
      <c r="AI238" s="5"/>
      <c r="AJ238" s="5"/>
      <c r="AK238" s="5"/>
      <c r="AL238" s="5"/>
      <c r="AM238" s="5"/>
      <c r="AN238" s="5"/>
      <c r="AO238" s="5"/>
      <c r="AP238" s="5"/>
      <c r="AQ238" s="5"/>
      <c r="AR238" s="5"/>
      <c r="AS238" s="5"/>
      <c r="AT238" s="5"/>
      <c r="AU238" s="5"/>
      <c r="AV238" s="5"/>
      <c r="AW238" s="5"/>
      <c r="AX238" s="5"/>
      <c r="AY238" s="5"/>
      <c r="AZ238" s="5"/>
      <c r="BA238" s="5"/>
      <c r="BB238" s="5"/>
      <c r="BC238" s="5"/>
      <c r="BD238" s="5"/>
      <c r="BE238" s="5"/>
      <c r="BF238" s="5"/>
      <c r="BG238" s="5"/>
      <c r="BH238" s="5"/>
      <c r="BI238" s="5"/>
      <c r="BJ238" s="5"/>
      <c r="BK238" s="5"/>
      <c r="BL238" s="5"/>
      <c r="BM238" s="5"/>
      <c r="BN238" s="5"/>
      <c r="BO238" s="5"/>
      <c r="BP238" s="5"/>
      <c r="BQ238" s="5"/>
      <c r="BR238" s="5"/>
      <c r="BS238" s="5"/>
      <c r="BT238" s="5"/>
      <c r="BU238" s="5"/>
      <c r="BV238" s="5"/>
      <c r="BW238" s="5"/>
      <c r="BX238" s="5"/>
      <c r="BY238" s="5"/>
      <c r="BZ238" s="5"/>
      <c r="CA238" s="5"/>
      <c r="CB238" s="5"/>
      <c r="CC238" s="5"/>
      <c r="CD238" s="5"/>
      <c r="CE238" s="5"/>
      <c r="CF238" s="5"/>
      <c r="CG238" s="5"/>
      <c r="CH238" s="5"/>
      <c r="CI238" s="5"/>
      <c r="CJ238" s="5"/>
      <c r="CK238" s="5"/>
      <c r="CL238" s="5"/>
      <c r="CM238" s="5"/>
      <c r="CN238" s="5"/>
      <c r="CO238" s="5"/>
      <c r="CP238" s="5"/>
      <c r="CQ238" s="5"/>
      <c r="CR238" s="5"/>
      <c r="CS238" s="5"/>
      <c r="CT238" s="5"/>
      <c r="CU238" s="5"/>
      <c r="CV238" s="5"/>
    </row>
    <row r="239" spans="12:100" hidden="1">
      <c r="L239" s="5"/>
      <c r="M239" s="5"/>
      <c r="N239" s="5"/>
      <c r="O239" s="5"/>
      <c r="P239" s="5"/>
      <c r="Q239" s="5"/>
      <c r="R239" s="5"/>
      <c r="S239" s="5"/>
      <c r="T239" s="5"/>
      <c r="U239" s="5"/>
      <c r="V239" s="5"/>
      <c r="W239" s="5"/>
      <c r="X239" s="5"/>
      <c r="Y239" s="5"/>
      <c r="Z239" s="5"/>
      <c r="AA239" s="5"/>
      <c r="AB239" s="5"/>
      <c r="AC239" s="5"/>
      <c r="AD239" s="5"/>
      <c r="AE239" s="5"/>
      <c r="AF239" s="5"/>
      <c r="AG239" s="5"/>
      <c r="AH239" s="5"/>
      <c r="AI239" s="5"/>
      <c r="AJ239" s="5"/>
      <c r="AK239" s="5"/>
      <c r="AL239" s="5"/>
      <c r="AM239" s="5"/>
      <c r="AN239" s="5"/>
      <c r="AO239" s="5"/>
      <c r="AP239" s="5"/>
      <c r="AQ239" s="5"/>
      <c r="AR239" s="5"/>
      <c r="AS239" s="5"/>
      <c r="AT239" s="5"/>
      <c r="AU239" s="5"/>
      <c r="AV239" s="5"/>
      <c r="AW239" s="5"/>
      <c r="AX239" s="5"/>
      <c r="AY239" s="5"/>
      <c r="AZ239" s="5"/>
      <c r="BA239" s="5"/>
      <c r="BB239" s="5"/>
      <c r="BC239" s="5"/>
      <c r="BD239" s="5"/>
      <c r="BE239" s="5"/>
      <c r="BF239" s="5"/>
      <c r="BG239" s="5"/>
      <c r="BH239" s="5"/>
      <c r="BI239" s="5"/>
      <c r="BJ239" s="5"/>
      <c r="BK239" s="5"/>
      <c r="BL239" s="5"/>
      <c r="BM239" s="5"/>
      <c r="BN239" s="5"/>
      <c r="BO239" s="5"/>
      <c r="BP239" s="5"/>
      <c r="BQ239" s="5"/>
      <c r="BR239" s="5"/>
      <c r="BS239" s="5"/>
      <c r="BT239" s="5"/>
      <c r="BU239" s="5"/>
      <c r="BV239" s="5"/>
      <c r="BW239" s="5"/>
      <c r="BX239" s="5"/>
      <c r="BY239" s="5"/>
      <c r="BZ239" s="5"/>
      <c r="CA239" s="5"/>
      <c r="CB239" s="5"/>
      <c r="CC239" s="5"/>
      <c r="CD239" s="5"/>
      <c r="CE239" s="5"/>
      <c r="CF239" s="5"/>
      <c r="CG239" s="5"/>
      <c r="CH239" s="5"/>
      <c r="CI239" s="5"/>
      <c r="CJ239" s="5"/>
      <c r="CK239" s="5"/>
      <c r="CL239" s="5"/>
      <c r="CM239" s="5"/>
      <c r="CN239" s="5"/>
      <c r="CO239" s="5"/>
      <c r="CP239" s="5"/>
      <c r="CQ239" s="5"/>
      <c r="CR239" s="5"/>
      <c r="CS239" s="5"/>
      <c r="CT239" s="5"/>
      <c r="CU239" s="5"/>
      <c r="CV239" s="5"/>
    </row>
    <row r="240" spans="12:100" hidden="1">
      <c r="L240" s="5"/>
      <c r="M240" s="5"/>
      <c r="N240" s="5"/>
      <c r="O240" s="5"/>
      <c r="P240" s="5"/>
      <c r="Q240" s="5"/>
      <c r="R240" s="5"/>
      <c r="S240" s="5"/>
      <c r="T240" s="5"/>
      <c r="U240" s="5"/>
      <c r="V240" s="5"/>
      <c r="W240" s="5"/>
      <c r="X240" s="5"/>
      <c r="Y240" s="5"/>
      <c r="Z240" s="5"/>
      <c r="AA240" s="5"/>
      <c r="AB240" s="5"/>
      <c r="AC240" s="5"/>
      <c r="AD240" s="5"/>
      <c r="AE240" s="5"/>
      <c r="AF240" s="5"/>
      <c r="AG240" s="5"/>
      <c r="AH240" s="5"/>
      <c r="AI240" s="5"/>
      <c r="AJ240" s="5"/>
      <c r="AK240" s="5"/>
      <c r="AL240" s="5"/>
      <c r="AM240" s="5"/>
      <c r="AN240" s="5"/>
      <c r="AO240" s="5"/>
      <c r="AP240" s="5"/>
      <c r="AQ240" s="5"/>
      <c r="AR240" s="5"/>
      <c r="AS240" s="5"/>
      <c r="AT240" s="5"/>
      <c r="AU240" s="5"/>
      <c r="AV240" s="5"/>
      <c r="AW240" s="5"/>
      <c r="AX240" s="5"/>
      <c r="AY240" s="5"/>
      <c r="AZ240" s="5"/>
      <c r="BA240" s="5"/>
      <c r="BB240" s="5"/>
      <c r="BC240" s="5"/>
      <c r="BD240" s="5"/>
      <c r="BE240" s="5"/>
      <c r="BF240" s="5"/>
      <c r="BG240" s="5"/>
      <c r="BH240" s="5"/>
      <c r="BI240" s="5"/>
      <c r="BJ240" s="5"/>
      <c r="BK240" s="5"/>
      <c r="BL240" s="5"/>
      <c r="BM240" s="5"/>
      <c r="BN240" s="5"/>
      <c r="BO240" s="5"/>
      <c r="BP240" s="5"/>
      <c r="BQ240" s="5"/>
      <c r="BR240" s="5"/>
      <c r="BS240" s="5"/>
      <c r="BT240" s="5"/>
      <c r="BU240" s="5"/>
      <c r="BV240" s="5"/>
      <c r="BW240" s="5"/>
      <c r="BX240" s="5"/>
      <c r="BY240" s="5"/>
      <c r="BZ240" s="5"/>
      <c r="CA240" s="5"/>
      <c r="CB240" s="5"/>
      <c r="CC240" s="5"/>
      <c r="CD240" s="5"/>
      <c r="CE240" s="5"/>
      <c r="CF240" s="5"/>
      <c r="CG240" s="5"/>
      <c r="CH240" s="5"/>
      <c r="CI240" s="5"/>
      <c r="CJ240" s="5"/>
      <c r="CK240" s="5"/>
      <c r="CL240" s="5"/>
      <c r="CM240" s="5"/>
      <c r="CN240" s="5"/>
      <c r="CO240" s="5"/>
      <c r="CP240" s="5"/>
      <c r="CQ240" s="5"/>
      <c r="CR240" s="5"/>
      <c r="CS240" s="5"/>
      <c r="CT240" s="5"/>
      <c r="CU240" s="5"/>
      <c r="CV240" s="5"/>
    </row>
    <row r="241" spans="12:100" hidden="1">
      <c r="L241" s="5"/>
      <c r="M241" s="5"/>
      <c r="N241" s="5"/>
      <c r="O241" s="5"/>
      <c r="P241" s="5"/>
      <c r="Q241" s="5"/>
      <c r="R241" s="5"/>
      <c r="S241" s="5"/>
      <c r="T241" s="5"/>
      <c r="U241" s="5"/>
      <c r="V241" s="5"/>
      <c r="W241" s="5"/>
      <c r="X241" s="5"/>
      <c r="Y241" s="5"/>
      <c r="Z241" s="5"/>
      <c r="AA241" s="5"/>
      <c r="AB241" s="5"/>
      <c r="AC241" s="5"/>
      <c r="AD241" s="5"/>
      <c r="AE241" s="5"/>
      <c r="AF241" s="5"/>
      <c r="AG241" s="5"/>
      <c r="AH241" s="5"/>
      <c r="AI241" s="5"/>
      <c r="AJ241" s="5"/>
      <c r="AK241" s="5"/>
      <c r="AL241" s="5"/>
      <c r="AM241" s="5"/>
      <c r="AN241" s="5"/>
      <c r="AO241" s="5"/>
      <c r="AP241" s="5"/>
      <c r="AQ241" s="5"/>
      <c r="AR241" s="5"/>
      <c r="AS241" s="5"/>
      <c r="AT241" s="5"/>
      <c r="AU241" s="5"/>
      <c r="AV241" s="5"/>
      <c r="AW241" s="5"/>
      <c r="AX241" s="5"/>
      <c r="AY241" s="5"/>
      <c r="AZ241" s="5"/>
      <c r="BA241" s="5"/>
      <c r="BB241" s="5"/>
      <c r="BC241" s="5"/>
      <c r="BD241" s="5"/>
      <c r="BE241" s="5"/>
      <c r="BF241" s="5"/>
      <c r="BG241" s="5"/>
      <c r="BH241" s="5"/>
      <c r="BI241" s="5"/>
      <c r="BJ241" s="5"/>
      <c r="BK241" s="5"/>
      <c r="BL241" s="5"/>
      <c r="BM241" s="5"/>
      <c r="BN241" s="5"/>
      <c r="BO241" s="5"/>
      <c r="BP241" s="5"/>
      <c r="BQ241" s="5"/>
      <c r="BR241" s="5"/>
      <c r="BS241" s="5"/>
      <c r="BT241" s="5"/>
      <c r="BU241" s="5"/>
      <c r="BV241" s="5"/>
      <c r="BW241" s="5"/>
      <c r="BX241" s="5"/>
      <c r="BY241" s="5"/>
      <c r="BZ241" s="5"/>
      <c r="CA241" s="5"/>
      <c r="CB241" s="5"/>
      <c r="CC241" s="5"/>
      <c r="CD241" s="5"/>
      <c r="CE241" s="5"/>
      <c r="CF241" s="5"/>
      <c r="CG241" s="5"/>
      <c r="CH241" s="5"/>
      <c r="CI241" s="5"/>
      <c r="CJ241" s="5"/>
      <c r="CK241" s="5"/>
      <c r="CL241" s="5"/>
      <c r="CM241" s="5"/>
      <c r="CN241" s="5"/>
      <c r="CO241" s="5"/>
      <c r="CP241" s="5"/>
      <c r="CQ241" s="5"/>
      <c r="CR241" s="5"/>
      <c r="CS241" s="5"/>
      <c r="CT241" s="5"/>
      <c r="CU241" s="5"/>
      <c r="CV241" s="5"/>
    </row>
    <row r="242" spans="12:100" hidden="1">
      <c r="L242" s="5"/>
      <c r="M242" s="5"/>
      <c r="N242" s="5"/>
      <c r="O242" s="5"/>
      <c r="P242" s="5"/>
      <c r="Q242" s="5"/>
      <c r="R242" s="5"/>
      <c r="S242" s="5"/>
      <c r="T242" s="5"/>
      <c r="U242" s="5"/>
      <c r="V242" s="5"/>
      <c r="W242" s="5"/>
      <c r="X242" s="5"/>
      <c r="Y242" s="5"/>
      <c r="Z242" s="5"/>
      <c r="AA242" s="5"/>
      <c r="AB242" s="5"/>
      <c r="AC242" s="5"/>
      <c r="AD242" s="5"/>
      <c r="AE242" s="5"/>
      <c r="AF242" s="5"/>
      <c r="AG242" s="5"/>
      <c r="AH242" s="5"/>
      <c r="AI242" s="5"/>
      <c r="AJ242" s="5"/>
      <c r="AK242" s="5"/>
      <c r="AL242" s="5"/>
      <c r="AM242" s="5"/>
      <c r="AN242" s="5"/>
      <c r="AO242" s="5"/>
      <c r="AP242" s="5"/>
      <c r="AQ242" s="5"/>
      <c r="AR242" s="5"/>
      <c r="AS242" s="5"/>
      <c r="AT242" s="5"/>
      <c r="AU242" s="5"/>
      <c r="AV242" s="5"/>
      <c r="AW242" s="5"/>
      <c r="AX242" s="5"/>
      <c r="AY242" s="5"/>
      <c r="AZ242" s="5"/>
      <c r="BA242" s="5"/>
      <c r="BB242" s="5"/>
      <c r="BC242" s="5"/>
      <c r="BD242" s="5"/>
      <c r="BE242" s="5"/>
      <c r="BF242" s="5"/>
      <c r="BG242" s="5"/>
      <c r="BH242" s="5"/>
      <c r="BI242" s="5"/>
      <c r="BJ242" s="5"/>
      <c r="BK242" s="5"/>
      <c r="BL242" s="5"/>
      <c r="BM242" s="5"/>
      <c r="BN242" s="5"/>
      <c r="BO242" s="5"/>
      <c r="BP242" s="5"/>
      <c r="BQ242" s="5"/>
      <c r="BR242" s="5"/>
      <c r="BS242" s="5"/>
      <c r="BT242" s="5"/>
      <c r="BU242" s="5"/>
      <c r="BV242" s="5"/>
      <c r="BW242" s="5"/>
      <c r="BX242" s="5"/>
      <c r="BY242" s="5"/>
      <c r="BZ242" s="5"/>
      <c r="CA242" s="5"/>
      <c r="CB242" s="5"/>
      <c r="CC242" s="5"/>
      <c r="CD242" s="5"/>
      <c r="CE242" s="5"/>
      <c r="CF242" s="5"/>
      <c r="CG242" s="5"/>
      <c r="CH242" s="5"/>
      <c r="CI242" s="5"/>
      <c r="CJ242" s="5"/>
      <c r="CK242" s="5"/>
      <c r="CL242" s="5"/>
      <c r="CM242" s="5"/>
      <c r="CN242" s="5"/>
      <c r="CO242" s="5"/>
      <c r="CP242" s="5"/>
      <c r="CQ242" s="5"/>
      <c r="CR242" s="5"/>
      <c r="CS242" s="5"/>
      <c r="CT242" s="5"/>
      <c r="CU242" s="5"/>
      <c r="CV242" s="5"/>
    </row>
    <row r="243" spans="12:100" hidden="1">
      <c r="L243" s="5"/>
      <c r="M243" s="5"/>
      <c r="N243" s="5"/>
      <c r="O243" s="5"/>
      <c r="P243" s="5"/>
      <c r="Q243" s="5"/>
      <c r="R243" s="5"/>
      <c r="S243" s="5"/>
      <c r="T243" s="5"/>
      <c r="U243" s="5"/>
      <c r="V243" s="5"/>
      <c r="W243" s="5"/>
      <c r="X243" s="5"/>
      <c r="Y243" s="5"/>
      <c r="Z243" s="5"/>
      <c r="AA243" s="5"/>
      <c r="AB243" s="5"/>
      <c r="AC243" s="5"/>
      <c r="AD243" s="5"/>
      <c r="AE243" s="5"/>
      <c r="AF243" s="5"/>
      <c r="AG243" s="5"/>
      <c r="AH243" s="5"/>
      <c r="AI243" s="5"/>
      <c r="AJ243" s="5"/>
      <c r="AK243" s="5"/>
      <c r="AL243" s="5"/>
      <c r="AM243" s="5"/>
      <c r="AN243" s="5"/>
      <c r="AO243" s="5"/>
      <c r="AP243" s="5"/>
      <c r="AQ243" s="5"/>
      <c r="AR243" s="5"/>
      <c r="AS243" s="5"/>
      <c r="AT243" s="5"/>
      <c r="AU243" s="5"/>
      <c r="AV243" s="5"/>
      <c r="AW243" s="5"/>
      <c r="AX243" s="5"/>
      <c r="AY243" s="5"/>
      <c r="AZ243" s="5"/>
      <c r="BA243" s="5"/>
      <c r="BB243" s="5"/>
      <c r="BC243" s="5"/>
      <c r="BD243" s="5"/>
      <c r="BE243" s="5"/>
      <c r="BF243" s="5"/>
      <c r="BG243" s="5"/>
      <c r="BH243" s="5"/>
      <c r="BI243" s="5"/>
      <c r="BJ243" s="5"/>
      <c r="BK243" s="5"/>
      <c r="BL243" s="5"/>
      <c r="BM243" s="5"/>
      <c r="BN243" s="5"/>
      <c r="BO243" s="5"/>
      <c r="BP243" s="5"/>
      <c r="BQ243" s="5"/>
      <c r="BR243" s="5"/>
      <c r="BS243" s="5"/>
      <c r="BT243" s="5"/>
      <c r="BU243" s="5"/>
      <c r="BV243" s="5"/>
      <c r="BW243" s="5"/>
      <c r="BX243" s="5"/>
      <c r="BY243" s="5"/>
      <c r="BZ243" s="5"/>
      <c r="CA243" s="5"/>
      <c r="CB243" s="5"/>
      <c r="CC243" s="5"/>
      <c r="CD243" s="5"/>
      <c r="CE243" s="5"/>
      <c r="CF243" s="5"/>
      <c r="CG243" s="5"/>
      <c r="CH243" s="5"/>
      <c r="CI243" s="5"/>
      <c r="CJ243" s="5"/>
      <c r="CK243" s="5"/>
      <c r="CL243" s="5"/>
      <c r="CM243" s="5"/>
      <c r="CN243" s="5"/>
      <c r="CO243" s="5"/>
      <c r="CP243" s="5"/>
      <c r="CQ243" s="5"/>
      <c r="CR243" s="5"/>
      <c r="CS243" s="5"/>
      <c r="CT243" s="5"/>
      <c r="CU243" s="5"/>
      <c r="CV243" s="5"/>
    </row>
    <row r="244" spans="12:100" hidden="1">
      <c r="L244" s="5"/>
      <c r="M244" s="5"/>
      <c r="N244" s="5"/>
      <c r="O244" s="5"/>
      <c r="P244" s="5"/>
      <c r="Q244" s="5"/>
      <c r="R244" s="5"/>
      <c r="S244" s="5"/>
      <c r="T244" s="5"/>
      <c r="U244" s="5"/>
      <c r="V244" s="5"/>
      <c r="W244" s="5"/>
      <c r="X244" s="5"/>
      <c r="Y244" s="5"/>
      <c r="Z244" s="5"/>
      <c r="AA244" s="5"/>
      <c r="AB244" s="5"/>
      <c r="AC244" s="5"/>
      <c r="AD244" s="5"/>
      <c r="AE244" s="5"/>
      <c r="AF244" s="5"/>
      <c r="AG244" s="5"/>
      <c r="AH244" s="5"/>
      <c r="AI244" s="5"/>
      <c r="AJ244" s="5"/>
      <c r="AK244" s="5"/>
      <c r="AL244" s="5"/>
      <c r="AM244" s="5"/>
      <c r="AN244" s="5"/>
      <c r="AO244" s="5"/>
      <c r="AP244" s="5"/>
      <c r="AQ244" s="5"/>
      <c r="AR244" s="5"/>
      <c r="AS244" s="5"/>
      <c r="AT244" s="5"/>
      <c r="AU244" s="5"/>
      <c r="AV244" s="5"/>
      <c r="AW244" s="5"/>
      <c r="AX244" s="5"/>
      <c r="AY244" s="5"/>
      <c r="AZ244" s="5"/>
      <c r="BA244" s="5"/>
      <c r="BB244" s="5"/>
      <c r="BC244" s="5"/>
      <c r="BD244" s="5"/>
      <c r="BE244" s="5"/>
      <c r="BF244" s="5"/>
      <c r="BG244" s="5"/>
      <c r="BH244" s="5"/>
      <c r="BI244" s="5"/>
      <c r="BJ244" s="5"/>
      <c r="BK244" s="5"/>
      <c r="BL244" s="5"/>
      <c r="BM244" s="5"/>
      <c r="BN244" s="5"/>
      <c r="BO244" s="5"/>
      <c r="BP244" s="5"/>
      <c r="BQ244" s="5"/>
      <c r="BR244" s="5"/>
      <c r="BS244" s="5"/>
      <c r="BT244" s="5"/>
      <c r="BU244" s="5"/>
      <c r="BV244" s="5"/>
      <c r="BW244" s="5"/>
      <c r="BX244" s="5"/>
      <c r="BY244" s="5"/>
      <c r="BZ244" s="5"/>
      <c r="CA244" s="5"/>
      <c r="CB244" s="5"/>
      <c r="CC244" s="5"/>
      <c r="CD244" s="5"/>
      <c r="CE244" s="5"/>
      <c r="CF244" s="5"/>
      <c r="CG244" s="5"/>
      <c r="CH244" s="5"/>
      <c r="CI244" s="5"/>
      <c r="CJ244" s="5"/>
      <c r="CK244" s="5"/>
      <c r="CL244" s="5"/>
      <c r="CM244" s="5"/>
      <c r="CN244" s="5"/>
      <c r="CO244" s="5"/>
      <c r="CP244" s="5"/>
      <c r="CQ244" s="5"/>
      <c r="CR244" s="5"/>
      <c r="CS244" s="5"/>
      <c r="CT244" s="5"/>
      <c r="CU244" s="5"/>
      <c r="CV244" s="5"/>
    </row>
    <row r="245" spans="12:100" hidden="1">
      <c r="L245" s="5"/>
      <c r="M245" s="5"/>
      <c r="N245" s="5"/>
      <c r="O245" s="5"/>
      <c r="P245" s="5"/>
      <c r="Q245" s="5"/>
      <c r="R245" s="5"/>
      <c r="S245" s="5"/>
      <c r="T245" s="5"/>
      <c r="U245" s="5"/>
      <c r="V245" s="5"/>
      <c r="W245" s="5"/>
      <c r="X245" s="5"/>
      <c r="Y245" s="5"/>
      <c r="Z245" s="5"/>
      <c r="AA245" s="5"/>
      <c r="AB245" s="5"/>
      <c r="AC245" s="5"/>
      <c r="AD245" s="5"/>
      <c r="AE245" s="5"/>
      <c r="AF245" s="5"/>
      <c r="AG245" s="5"/>
      <c r="AH245" s="5"/>
      <c r="AI245" s="5"/>
      <c r="AJ245" s="5"/>
      <c r="AK245" s="5"/>
      <c r="AL245" s="5"/>
      <c r="AM245" s="5"/>
      <c r="AN245" s="5"/>
      <c r="AO245" s="5"/>
      <c r="AP245" s="5"/>
      <c r="AQ245" s="5"/>
      <c r="AR245" s="5"/>
      <c r="AS245" s="5"/>
      <c r="AT245" s="5"/>
      <c r="AU245" s="5"/>
      <c r="AV245" s="5"/>
      <c r="AW245" s="5"/>
      <c r="AX245" s="5"/>
      <c r="AY245" s="5"/>
      <c r="AZ245" s="5"/>
      <c r="BA245" s="5"/>
      <c r="BB245" s="5"/>
      <c r="BC245" s="5"/>
      <c r="BD245" s="5"/>
      <c r="BE245" s="5"/>
      <c r="BF245" s="5"/>
      <c r="BG245" s="5"/>
      <c r="BH245" s="5"/>
      <c r="BI245" s="5"/>
      <c r="BJ245" s="5"/>
      <c r="BK245" s="5"/>
      <c r="BL245" s="5"/>
      <c r="BM245" s="5"/>
      <c r="BN245" s="5"/>
      <c r="BO245" s="5"/>
      <c r="BP245" s="5"/>
      <c r="BQ245" s="5"/>
      <c r="BR245" s="5"/>
      <c r="BS245" s="5"/>
      <c r="BT245" s="5"/>
      <c r="BU245" s="5"/>
      <c r="BV245" s="5"/>
      <c r="BW245" s="5"/>
      <c r="BX245" s="5"/>
      <c r="BY245" s="5"/>
      <c r="BZ245" s="5"/>
      <c r="CA245" s="5"/>
      <c r="CB245" s="5"/>
      <c r="CC245" s="5"/>
      <c r="CD245" s="5"/>
      <c r="CE245" s="5"/>
      <c r="CF245" s="5"/>
      <c r="CG245" s="5"/>
      <c r="CH245" s="5"/>
      <c r="CI245" s="5"/>
      <c r="CJ245" s="5"/>
      <c r="CK245" s="5"/>
      <c r="CL245" s="5"/>
      <c r="CM245" s="5"/>
      <c r="CN245" s="5"/>
      <c r="CO245" s="5"/>
      <c r="CP245" s="5"/>
      <c r="CQ245" s="5"/>
      <c r="CR245" s="5"/>
      <c r="CS245" s="5"/>
      <c r="CT245" s="5"/>
      <c r="CU245" s="5"/>
      <c r="CV245" s="5"/>
    </row>
    <row r="246" spans="12:100" hidden="1">
      <c r="L246" s="5"/>
      <c r="M246" s="5"/>
      <c r="N246" s="5"/>
      <c r="O246" s="5"/>
      <c r="P246" s="5"/>
      <c r="Q246" s="5"/>
      <c r="R246" s="5"/>
      <c r="S246" s="5"/>
      <c r="T246" s="5"/>
      <c r="U246" s="5"/>
      <c r="V246" s="5"/>
      <c r="W246" s="5"/>
      <c r="X246" s="5"/>
      <c r="Y246" s="5"/>
      <c r="Z246" s="5"/>
      <c r="AA246" s="5"/>
      <c r="AB246" s="5"/>
      <c r="AC246" s="5"/>
      <c r="AD246" s="5"/>
      <c r="AE246" s="5"/>
      <c r="AF246" s="5"/>
      <c r="AG246" s="5"/>
      <c r="AH246" s="5"/>
      <c r="AI246" s="5"/>
      <c r="AJ246" s="5"/>
      <c r="AK246" s="5"/>
      <c r="AL246" s="5"/>
      <c r="AM246" s="5"/>
      <c r="AN246" s="5"/>
      <c r="AO246" s="5"/>
      <c r="AP246" s="5"/>
      <c r="AQ246" s="5"/>
      <c r="AR246" s="5"/>
      <c r="AS246" s="5"/>
      <c r="AT246" s="5"/>
      <c r="AU246" s="5"/>
      <c r="AV246" s="5"/>
      <c r="AW246" s="5"/>
      <c r="AX246" s="5"/>
      <c r="AY246" s="5"/>
      <c r="AZ246" s="5"/>
      <c r="BA246" s="5"/>
      <c r="BB246" s="5"/>
      <c r="BC246" s="5"/>
      <c r="BD246" s="5"/>
      <c r="BE246" s="5"/>
      <c r="BF246" s="5"/>
      <c r="BG246" s="5"/>
      <c r="BH246" s="5"/>
      <c r="BI246" s="5"/>
      <c r="BJ246" s="5"/>
      <c r="BK246" s="5"/>
      <c r="BL246" s="5"/>
      <c r="BM246" s="5"/>
      <c r="BN246" s="5"/>
      <c r="BO246" s="5"/>
      <c r="BP246" s="5"/>
      <c r="BQ246" s="5"/>
      <c r="BR246" s="5"/>
      <c r="BS246" s="5"/>
      <c r="BT246" s="5"/>
      <c r="BU246" s="5"/>
      <c r="BV246" s="5"/>
      <c r="BW246" s="5"/>
      <c r="BX246" s="5"/>
      <c r="BY246" s="5"/>
      <c r="BZ246" s="5"/>
      <c r="CA246" s="5"/>
      <c r="CB246" s="5"/>
      <c r="CC246" s="5"/>
      <c r="CD246" s="5"/>
      <c r="CE246" s="5"/>
      <c r="CF246" s="5"/>
      <c r="CG246" s="5"/>
      <c r="CH246" s="5"/>
      <c r="CI246" s="5"/>
      <c r="CJ246" s="5"/>
      <c r="CK246" s="5"/>
      <c r="CL246" s="5"/>
      <c r="CM246" s="5"/>
      <c r="CN246" s="5"/>
      <c r="CO246" s="5"/>
      <c r="CP246" s="5"/>
      <c r="CQ246" s="5"/>
      <c r="CR246" s="5"/>
      <c r="CS246" s="5"/>
      <c r="CT246" s="5"/>
      <c r="CU246" s="5"/>
      <c r="CV246" s="5"/>
    </row>
    <row r="247" spans="12:100" hidden="1">
      <c r="L247" s="5"/>
      <c r="M247" s="5"/>
      <c r="N247" s="5"/>
      <c r="O247" s="5"/>
      <c r="P247" s="5"/>
      <c r="Q247" s="5"/>
      <c r="R247" s="5"/>
      <c r="S247" s="5"/>
      <c r="T247" s="5"/>
      <c r="U247" s="5"/>
      <c r="V247" s="5"/>
      <c r="W247" s="5"/>
      <c r="X247" s="5"/>
      <c r="Y247" s="5"/>
      <c r="Z247" s="5"/>
      <c r="AA247" s="5"/>
      <c r="AB247" s="5"/>
      <c r="AC247" s="5"/>
      <c r="AD247" s="5"/>
      <c r="AE247" s="5"/>
      <c r="AF247" s="5"/>
      <c r="AG247" s="5"/>
      <c r="AH247" s="5"/>
      <c r="AI247" s="5"/>
      <c r="AJ247" s="5"/>
      <c r="AK247" s="5"/>
      <c r="AL247" s="5"/>
      <c r="AM247" s="5"/>
      <c r="AN247" s="5"/>
      <c r="AO247" s="5"/>
      <c r="AP247" s="5"/>
      <c r="AQ247" s="5"/>
      <c r="AR247" s="5"/>
      <c r="AS247" s="5"/>
      <c r="AT247" s="5"/>
      <c r="AU247" s="5"/>
      <c r="AV247" s="5"/>
      <c r="AW247" s="5"/>
      <c r="AX247" s="5"/>
      <c r="AY247" s="5"/>
      <c r="AZ247" s="5"/>
      <c r="BA247" s="5"/>
      <c r="BB247" s="5"/>
      <c r="BC247" s="5"/>
      <c r="BD247" s="5"/>
      <c r="BE247" s="5"/>
      <c r="BF247" s="5"/>
      <c r="BG247" s="5"/>
      <c r="BH247" s="5"/>
      <c r="BI247" s="5"/>
      <c r="BJ247" s="5"/>
      <c r="BK247" s="5"/>
      <c r="BL247" s="5"/>
      <c r="BM247" s="5"/>
      <c r="BN247" s="5"/>
      <c r="BO247" s="5"/>
      <c r="BP247" s="5"/>
      <c r="BQ247" s="5"/>
      <c r="BR247" s="5"/>
      <c r="BS247" s="5"/>
      <c r="BT247" s="5"/>
      <c r="BU247" s="5"/>
      <c r="BV247" s="5"/>
      <c r="BW247" s="5"/>
      <c r="BX247" s="5"/>
      <c r="BY247" s="5"/>
      <c r="BZ247" s="5"/>
      <c r="CA247" s="5"/>
      <c r="CB247" s="5"/>
      <c r="CC247" s="5"/>
      <c r="CD247" s="5"/>
      <c r="CE247" s="5"/>
      <c r="CF247" s="5"/>
      <c r="CG247" s="5"/>
      <c r="CH247" s="5"/>
      <c r="CI247" s="5"/>
      <c r="CJ247" s="5"/>
      <c r="CK247" s="5"/>
      <c r="CL247" s="5"/>
      <c r="CM247" s="5"/>
      <c r="CN247" s="5"/>
      <c r="CO247" s="5"/>
      <c r="CP247" s="5"/>
      <c r="CQ247" s="5"/>
      <c r="CR247" s="5"/>
      <c r="CS247" s="5"/>
      <c r="CT247" s="5"/>
      <c r="CU247" s="5"/>
      <c r="CV247" s="5"/>
    </row>
    <row r="248" spans="12:100" hidden="1">
      <c r="L248" s="5"/>
      <c r="M248" s="5"/>
      <c r="N248" s="5"/>
      <c r="O248" s="5"/>
      <c r="P248" s="5"/>
      <c r="Q248" s="5"/>
      <c r="R248" s="5"/>
      <c r="S248" s="5"/>
      <c r="T248" s="5"/>
      <c r="U248" s="5"/>
      <c r="V248" s="5"/>
      <c r="W248" s="5"/>
      <c r="X248" s="5"/>
      <c r="Y248" s="5"/>
      <c r="Z248" s="5"/>
      <c r="AA248" s="5"/>
      <c r="AB248" s="5"/>
      <c r="AC248" s="5"/>
      <c r="AD248" s="5"/>
      <c r="AE248" s="5"/>
      <c r="AF248" s="5"/>
      <c r="AG248" s="5"/>
      <c r="AH248" s="5"/>
      <c r="AI248" s="5"/>
      <c r="AJ248" s="5"/>
      <c r="AK248" s="5"/>
      <c r="AL248" s="5"/>
      <c r="AM248" s="5"/>
      <c r="AN248" s="5"/>
      <c r="AO248" s="5"/>
      <c r="AP248" s="5"/>
      <c r="AQ248" s="5"/>
      <c r="AR248" s="5"/>
      <c r="AS248" s="5"/>
      <c r="AT248" s="5"/>
      <c r="AU248" s="5"/>
      <c r="AV248" s="5"/>
      <c r="AW248" s="5"/>
      <c r="AX248" s="5"/>
      <c r="AY248" s="5"/>
      <c r="AZ248" s="5"/>
      <c r="BA248" s="5"/>
      <c r="BB248" s="5"/>
      <c r="BC248" s="5"/>
      <c r="BD248" s="5"/>
      <c r="BE248" s="5"/>
      <c r="BF248" s="5"/>
      <c r="BG248" s="5"/>
      <c r="BH248" s="5"/>
      <c r="BI248" s="5"/>
      <c r="BJ248" s="5"/>
      <c r="BK248" s="5"/>
      <c r="BL248" s="5"/>
      <c r="BM248" s="5"/>
      <c r="BN248" s="5"/>
      <c r="BO248" s="5"/>
      <c r="BP248" s="5"/>
      <c r="BQ248" s="5"/>
      <c r="BR248" s="5"/>
      <c r="BS248" s="5"/>
      <c r="BT248" s="5"/>
      <c r="BU248" s="5"/>
      <c r="BV248" s="5"/>
      <c r="BW248" s="5"/>
      <c r="BX248" s="5"/>
      <c r="BY248" s="5"/>
      <c r="BZ248" s="5"/>
      <c r="CA248" s="5"/>
      <c r="CB248" s="5"/>
      <c r="CC248" s="5"/>
      <c r="CD248" s="5"/>
      <c r="CE248" s="5"/>
      <c r="CF248" s="5"/>
      <c r="CG248" s="5"/>
      <c r="CH248" s="5"/>
      <c r="CI248" s="5"/>
      <c r="CJ248" s="5"/>
      <c r="CK248" s="5"/>
      <c r="CL248" s="5"/>
      <c r="CM248" s="5"/>
      <c r="CN248" s="5"/>
      <c r="CO248" s="5"/>
      <c r="CP248" s="5"/>
      <c r="CQ248" s="5"/>
      <c r="CR248" s="5"/>
      <c r="CS248" s="5"/>
      <c r="CT248" s="5"/>
      <c r="CU248" s="5"/>
      <c r="CV248" s="5"/>
    </row>
    <row r="249" spans="12:100" hidden="1">
      <c r="L249" s="5"/>
      <c r="M249" s="5"/>
      <c r="N249" s="5"/>
      <c r="O249" s="5"/>
      <c r="P249" s="5"/>
      <c r="Q249" s="5"/>
      <c r="R249" s="5"/>
      <c r="S249" s="5"/>
      <c r="T249" s="5"/>
      <c r="U249" s="5"/>
      <c r="V249" s="5"/>
      <c r="W249" s="5"/>
      <c r="X249" s="5"/>
      <c r="Y249" s="5"/>
      <c r="Z249" s="5"/>
      <c r="AA249" s="5"/>
      <c r="AB249" s="5"/>
      <c r="AC249" s="5"/>
      <c r="AD249" s="5"/>
      <c r="AE249" s="5"/>
      <c r="AF249" s="5"/>
      <c r="AG249" s="5"/>
      <c r="AH249" s="5"/>
      <c r="AI249" s="5"/>
      <c r="AJ249" s="5"/>
      <c r="AK249" s="5"/>
      <c r="AL249" s="5"/>
      <c r="AM249" s="5"/>
      <c r="AN249" s="5"/>
      <c r="AO249" s="5"/>
      <c r="AP249" s="5"/>
      <c r="AQ249" s="5"/>
      <c r="AR249" s="5"/>
      <c r="AS249" s="5"/>
      <c r="AT249" s="5"/>
      <c r="AU249" s="5"/>
      <c r="AV249" s="5"/>
      <c r="AW249" s="5"/>
      <c r="AX249" s="5"/>
      <c r="AY249" s="5"/>
      <c r="AZ249" s="5"/>
      <c r="BA249" s="5"/>
      <c r="BB249" s="5"/>
      <c r="BC249" s="5"/>
      <c r="BD249" s="5"/>
      <c r="BE249" s="5"/>
      <c r="BF249" s="5"/>
      <c r="BG249" s="5"/>
      <c r="BH249" s="5"/>
      <c r="BI249" s="5"/>
      <c r="BJ249" s="5"/>
      <c r="BK249" s="5"/>
      <c r="BL249" s="5"/>
      <c r="BM249" s="5"/>
      <c r="BN249" s="5"/>
      <c r="BO249" s="5"/>
      <c r="BP249" s="5"/>
      <c r="BQ249" s="5"/>
      <c r="BR249" s="5"/>
      <c r="BS249" s="5"/>
      <c r="BT249" s="5"/>
      <c r="BU249" s="5"/>
      <c r="BV249" s="5"/>
      <c r="BW249" s="5"/>
      <c r="BX249" s="5"/>
      <c r="BY249" s="5"/>
      <c r="BZ249" s="5"/>
      <c r="CA249" s="5"/>
      <c r="CB249" s="5"/>
      <c r="CC249" s="5"/>
      <c r="CD249" s="5"/>
      <c r="CE249" s="5"/>
      <c r="CF249" s="5"/>
      <c r="CG249" s="5"/>
      <c r="CH249" s="5"/>
      <c r="CI249" s="5"/>
      <c r="CJ249" s="5"/>
      <c r="CK249" s="5"/>
      <c r="CL249" s="5"/>
      <c r="CM249" s="5"/>
      <c r="CN249" s="5"/>
      <c r="CO249" s="5"/>
      <c r="CP249" s="5"/>
      <c r="CQ249" s="5"/>
      <c r="CR249" s="5"/>
      <c r="CS249" s="5"/>
      <c r="CT249" s="5"/>
      <c r="CU249" s="5"/>
      <c r="CV249" s="5"/>
    </row>
    <row r="250" spans="12:100" hidden="1">
      <c r="L250" s="5"/>
      <c r="M250" s="5"/>
      <c r="N250" s="5"/>
      <c r="O250" s="5"/>
      <c r="P250" s="5"/>
      <c r="Q250" s="5"/>
      <c r="R250" s="5"/>
      <c r="S250" s="5"/>
      <c r="T250" s="5"/>
      <c r="U250" s="5"/>
      <c r="V250" s="5"/>
      <c r="W250" s="5"/>
      <c r="X250" s="5"/>
      <c r="Y250" s="5"/>
      <c r="Z250" s="5"/>
      <c r="AA250" s="5"/>
      <c r="AB250" s="5"/>
      <c r="AC250" s="5"/>
      <c r="AD250" s="5"/>
      <c r="AE250" s="5"/>
      <c r="AF250" s="5"/>
      <c r="AG250" s="5"/>
      <c r="AH250" s="5"/>
      <c r="AI250" s="5"/>
      <c r="AJ250" s="5"/>
      <c r="AK250" s="5"/>
      <c r="AL250" s="5"/>
      <c r="AM250" s="5"/>
      <c r="AN250" s="5"/>
      <c r="AO250" s="5"/>
      <c r="AP250" s="5"/>
      <c r="AQ250" s="5"/>
      <c r="AR250" s="5"/>
      <c r="AS250" s="5"/>
      <c r="AT250" s="5"/>
      <c r="AU250" s="5"/>
      <c r="AV250" s="5"/>
      <c r="AW250" s="5"/>
      <c r="AX250" s="5"/>
      <c r="AY250" s="5"/>
      <c r="AZ250" s="5"/>
      <c r="BA250" s="5"/>
      <c r="BB250" s="5"/>
      <c r="BC250" s="5"/>
      <c r="BD250" s="5"/>
      <c r="BE250" s="5"/>
      <c r="BF250" s="5"/>
      <c r="BG250" s="5"/>
      <c r="BH250" s="5"/>
      <c r="BI250" s="5"/>
      <c r="BJ250" s="5"/>
      <c r="BK250" s="5"/>
      <c r="BL250" s="5"/>
      <c r="BM250" s="5"/>
      <c r="BN250" s="5"/>
      <c r="BO250" s="5"/>
      <c r="BP250" s="5"/>
      <c r="BQ250" s="5"/>
      <c r="BR250" s="5"/>
      <c r="BS250" s="5"/>
      <c r="BT250" s="5"/>
      <c r="BU250" s="5"/>
      <c r="BV250" s="5"/>
      <c r="BW250" s="5"/>
      <c r="BX250" s="5"/>
      <c r="BY250" s="5"/>
      <c r="BZ250" s="5"/>
      <c r="CA250" s="5"/>
      <c r="CB250" s="5"/>
      <c r="CC250" s="5"/>
      <c r="CD250" s="5"/>
      <c r="CE250" s="5"/>
      <c r="CF250" s="5"/>
      <c r="CG250" s="5"/>
      <c r="CH250" s="5"/>
      <c r="CI250" s="5"/>
      <c r="CJ250" s="5"/>
      <c r="CK250" s="5"/>
      <c r="CL250" s="5"/>
      <c r="CM250" s="5"/>
      <c r="CN250" s="5"/>
      <c r="CO250" s="5"/>
      <c r="CP250" s="5"/>
      <c r="CQ250" s="5"/>
      <c r="CR250" s="5"/>
      <c r="CS250" s="5"/>
      <c r="CT250" s="5"/>
      <c r="CU250" s="5"/>
      <c r="CV250" s="5"/>
    </row>
    <row r="251" spans="12:100" hidden="1">
      <c r="L251" s="5"/>
      <c r="M251" s="5"/>
      <c r="N251" s="5"/>
      <c r="O251" s="5"/>
      <c r="P251" s="5"/>
      <c r="Q251" s="5"/>
      <c r="R251" s="5"/>
      <c r="S251" s="5"/>
      <c r="T251" s="5"/>
      <c r="U251" s="5"/>
      <c r="V251" s="5"/>
      <c r="W251" s="5"/>
      <c r="X251" s="5"/>
      <c r="Y251" s="5"/>
      <c r="Z251" s="5"/>
      <c r="AA251" s="5"/>
      <c r="AB251" s="5"/>
      <c r="AC251" s="5"/>
      <c r="AD251" s="5"/>
      <c r="AE251" s="5"/>
      <c r="AF251" s="5"/>
      <c r="AG251" s="5"/>
      <c r="AH251" s="5"/>
      <c r="AI251" s="5"/>
      <c r="AJ251" s="5"/>
      <c r="AK251" s="5"/>
      <c r="AL251" s="5"/>
      <c r="AM251" s="5"/>
      <c r="AN251" s="5"/>
      <c r="AO251" s="5"/>
      <c r="AP251" s="5"/>
      <c r="AQ251" s="5"/>
      <c r="AR251" s="5"/>
      <c r="AS251" s="5"/>
      <c r="AT251" s="5"/>
      <c r="AU251" s="5"/>
      <c r="AV251" s="5"/>
      <c r="AW251" s="5"/>
      <c r="AX251" s="5"/>
      <c r="AY251" s="5"/>
      <c r="AZ251" s="5"/>
      <c r="BA251" s="5"/>
      <c r="BB251" s="5"/>
      <c r="BC251" s="5"/>
      <c r="BD251" s="5"/>
      <c r="BE251" s="5"/>
      <c r="BF251" s="5"/>
      <c r="BG251" s="5"/>
      <c r="BH251" s="5"/>
      <c r="BI251" s="5"/>
      <c r="BJ251" s="5"/>
      <c r="BK251" s="5"/>
      <c r="BL251" s="5"/>
      <c r="BM251" s="5"/>
      <c r="BN251" s="5"/>
      <c r="BO251" s="5"/>
      <c r="BP251" s="5"/>
      <c r="BQ251" s="5"/>
      <c r="BR251" s="5"/>
      <c r="BS251" s="5"/>
      <c r="BT251" s="5"/>
      <c r="BU251" s="5"/>
      <c r="BV251" s="5"/>
      <c r="BW251" s="5"/>
      <c r="BX251" s="5"/>
      <c r="BY251" s="5"/>
      <c r="BZ251" s="5"/>
      <c r="CA251" s="5"/>
      <c r="CB251" s="5"/>
      <c r="CC251" s="5"/>
      <c r="CD251" s="5"/>
      <c r="CE251" s="5"/>
      <c r="CF251" s="5"/>
      <c r="CG251" s="5"/>
      <c r="CH251" s="5"/>
      <c r="CI251" s="5"/>
      <c r="CJ251" s="5"/>
      <c r="CK251" s="5"/>
      <c r="CL251" s="5"/>
      <c r="CM251" s="5"/>
      <c r="CN251" s="5"/>
      <c r="CO251" s="5"/>
      <c r="CP251" s="5"/>
      <c r="CQ251" s="5"/>
      <c r="CR251" s="5"/>
      <c r="CS251" s="5"/>
      <c r="CT251" s="5"/>
      <c r="CU251" s="5"/>
      <c r="CV251" s="5"/>
    </row>
    <row r="252" spans="12:100" hidden="1">
      <c r="L252" s="5"/>
      <c r="M252" s="5"/>
      <c r="N252" s="5"/>
      <c r="O252" s="5"/>
      <c r="P252" s="5"/>
      <c r="Q252" s="5"/>
      <c r="R252" s="5"/>
      <c r="S252" s="5"/>
      <c r="T252" s="5"/>
      <c r="U252" s="5"/>
      <c r="V252" s="5"/>
      <c r="W252" s="5"/>
      <c r="X252" s="5"/>
      <c r="Y252" s="5"/>
      <c r="Z252" s="5"/>
      <c r="AA252" s="5"/>
      <c r="AB252" s="5"/>
      <c r="AC252" s="5"/>
      <c r="AD252" s="5"/>
      <c r="AE252" s="5"/>
      <c r="AF252" s="5"/>
      <c r="AG252" s="5"/>
      <c r="AH252" s="5"/>
      <c r="AI252" s="5"/>
      <c r="AJ252" s="5"/>
      <c r="AK252" s="5"/>
      <c r="AL252" s="5"/>
      <c r="AM252" s="5"/>
      <c r="AN252" s="5"/>
      <c r="AO252" s="5"/>
      <c r="AP252" s="5"/>
      <c r="AQ252" s="5"/>
      <c r="AR252" s="5"/>
      <c r="AS252" s="5"/>
      <c r="AT252" s="5"/>
      <c r="AU252" s="5"/>
      <c r="AV252" s="5"/>
      <c r="AW252" s="5"/>
      <c r="AX252" s="5"/>
      <c r="AY252" s="5"/>
      <c r="AZ252" s="5"/>
      <c r="BA252" s="5"/>
      <c r="BB252" s="5"/>
      <c r="BC252" s="5"/>
      <c r="BD252" s="5"/>
      <c r="BE252" s="5"/>
      <c r="BF252" s="5"/>
      <c r="BG252" s="5"/>
      <c r="BH252" s="5"/>
      <c r="BI252" s="5"/>
      <c r="BJ252" s="5"/>
      <c r="BK252" s="5"/>
      <c r="BL252" s="5"/>
      <c r="BM252" s="5"/>
      <c r="BN252" s="5"/>
      <c r="BO252" s="5"/>
      <c r="BP252" s="5"/>
      <c r="BQ252" s="5"/>
      <c r="BR252" s="5"/>
      <c r="BS252" s="5"/>
      <c r="BT252" s="5"/>
      <c r="BU252" s="5"/>
      <c r="BV252" s="5"/>
      <c r="BW252" s="5"/>
      <c r="BX252" s="5"/>
      <c r="BY252" s="5"/>
      <c r="BZ252" s="5"/>
      <c r="CA252" s="5"/>
      <c r="CB252" s="5"/>
      <c r="CC252" s="5"/>
      <c r="CD252" s="5"/>
      <c r="CE252" s="5"/>
      <c r="CF252" s="5"/>
      <c r="CG252" s="5"/>
      <c r="CH252" s="5"/>
      <c r="CI252" s="5"/>
      <c r="CJ252" s="5"/>
      <c r="CK252" s="5"/>
      <c r="CL252" s="5"/>
      <c r="CM252" s="5"/>
      <c r="CN252" s="5"/>
      <c r="CO252" s="5"/>
      <c r="CP252" s="5"/>
      <c r="CQ252" s="5"/>
      <c r="CR252" s="5"/>
      <c r="CS252" s="5"/>
      <c r="CT252" s="5"/>
      <c r="CU252" s="5"/>
      <c r="CV252" s="5"/>
    </row>
    <row r="253" spans="12:100" hidden="1">
      <c r="L253" s="5"/>
      <c r="M253" s="5"/>
      <c r="N253" s="5"/>
      <c r="O253" s="5"/>
      <c r="P253" s="5"/>
      <c r="Q253" s="5"/>
      <c r="R253" s="5"/>
      <c r="S253" s="5"/>
      <c r="T253" s="5"/>
      <c r="U253" s="5"/>
      <c r="V253" s="5"/>
      <c r="W253" s="5"/>
      <c r="X253" s="5"/>
      <c r="Y253" s="5"/>
      <c r="Z253" s="5"/>
      <c r="AA253" s="5"/>
      <c r="AB253" s="5"/>
      <c r="AC253" s="5"/>
      <c r="AD253" s="5"/>
      <c r="AE253" s="5"/>
      <c r="AF253" s="5"/>
      <c r="AG253" s="5"/>
      <c r="AH253" s="5"/>
      <c r="AI253" s="5"/>
      <c r="AJ253" s="5"/>
      <c r="AK253" s="5"/>
      <c r="AL253" s="5"/>
      <c r="AM253" s="5"/>
      <c r="AN253" s="5"/>
      <c r="AO253" s="5"/>
      <c r="AP253" s="5"/>
      <c r="AQ253" s="5"/>
      <c r="AR253" s="5"/>
      <c r="AS253" s="5"/>
      <c r="AT253" s="5"/>
      <c r="AU253" s="5"/>
      <c r="AV253" s="5"/>
      <c r="AW253" s="5"/>
      <c r="AX253" s="5"/>
      <c r="AY253" s="5"/>
      <c r="AZ253" s="5"/>
      <c r="BA253" s="5"/>
      <c r="BB253" s="5"/>
      <c r="BC253" s="5"/>
      <c r="BD253" s="5"/>
      <c r="BE253" s="5"/>
      <c r="BF253" s="5"/>
      <c r="BG253" s="5"/>
      <c r="BH253" s="5"/>
      <c r="BI253" s="5"/>
      <c r="BJ253" s="5"/>
      <c r="BK253" s="5"/>
      <c r="BL253" s="5"/>
      <c r="BM253" s="5"/>
      <c r="BN253" s="5"/>
      <c r="BO253" s="5"/>
      <c r="BP253" s="5"/>
      <c r="BQ253" s="5"/>
      <c r="BR253" s="5"/>
      <c r="BS253" s="5"/>
      <c r="BT253" s="5"/>
      <c r="BU253" s="5"/>
      <c r="BV253" s="5"/>
      <c r="BW253" s="5"/>
      <c r="BX253" s="5"/>
      <c r="BY253" s="5"/>
      <c r="BZ253" s="5"/>
      <c r="CA253" s="5"/>
      <c r="CB253" s="5"/>
      <c r="CC253" s="5"/>
      <c r="CD253" s="5"/>
      <c r="CE253" s="5"/>
      <c r="CF253" s="5"/>
      <c r="CG253" s="5"/>
      <c r="CH253" s="5"/>
      <c r="CI253" s="5"/>
      <c r="CJ253" s="5"/>
      <c r="CK253" s="5"/>
      <c r="CL253" s="5"/>
      <c r="CM253" s="5"/>
      <c r="CN253" s="5"/>
      <c r="CO253" s="5"/>
      <c r="CP253" s="5"/>
      <c r="CQ253" s="5"/>
      <c r="CR253" s="5"/>
      <c r="CS253" s="5"/>
      <c r="CT253" s="5"/>
      <c r="CU253" s="5"/>
      <c r="CV253" s="5"/>
    </row>
    <row r="254" spans="12:100" hidden="1">
      <c r="L254" s="5"/>
      <c r="M254" s="5"/>
      <c r="N254" s="5"/>
      <c r="O254" s="5"/>
      <c r="P254" s="5"/>
      <c r="Q254" s="5"/>
      <c r="R254" s="5"/>
      <c r="S254" s="5"/>
      <c r="T254" s="5"/>
      <c r="U254" s="5"/>
      <c r="V254" s="5"/>
      <c r="W254" s="5"/>
      <c r="X254" s="5"/>
      <c r="Y254" s="5"/>
      <c r="Z254" s="5"/>
      <c r="AA254" s="5"/>
      <c r="AB254" s="5"/>
      <c r="AC254" s="5"/>
      <c r="AD254" s="5"/>
      <c r="AE254" s="5"/>
      <c r="AF254" s="5"/>
      <c r="AG254" s="5"/>
      <c r="AH254" s="5"/>
      <c r="AI254" s="5"/>
      <c r="AJ254" s="5"/>
      <c r="AK254" s="5"/>
      <c r="AL254" s="5"/>
      <c r="AM254" s="5"/>
      <c r="AN254" s="5"/>
      <c r="AO254" s="5"/>
      <c r="AP254" s="5"/>
      <c r="AQ254" s="5"/>
      <c r="AR254" s="5"/>
      <c r="AS254" s="5"/>
      <c r="AT254" s="5"/>
      <c r="AU254" s="5"/>
      <c r="AV254" s="5"/>
      <c r="AW254" s="5"/>
      <c r="AX254" s="5"/>
      <c r="AY254" s="5"/>
      <c r="AZ254" s="5"/>
      <c r="BA254" s="5"/>
      <c r="BB254" s="5"/>
      <c r="BC254" s="5"/>
      <c r="BD254" s="5"/>
      <c r="BE254" s="5"/>
      <c r="BF254" s="5"/>
      <c r="BG254" s="5"/>
      <c r="BH254" s="5"/>
      <c r="BI254" s="5"/>
      <c r="BJ254" s="5"/>
      <c r="BK254" s="5"/>
      <c r="BL254" s="5"/>
      <c r="BM254" s="5"/>
      <c r="BN254" s="5"/>
      <c r="BO254" s="5"/>
      <c r="BP254" s="5"/>
      <c r="BQ254" s="5"/>
      <c r="BR254" s="5"/>
      <c r="BS254" s="5"/>
      <c r="BT254" s="5"/>
      <c r="BU254" s="5"/>
      <c r="BV254" s="5"/>
      <c r="BW254" s="5"/>
      <c r="BX254" s="5"/>
      <c r="BY254" s="5"/>
      <c r="BZ254" s="5"/>
      <c r="CA254" s="5"/>
      <c r="CB254" s="5"/>
      <c r="CC254" s="5"/>
      <c r="CD254" s="5"/>
      <c r="CE254" s="5"/>
      <c r="CF254" s="5"/>
      <c r="CG254" s="5"/>
      <c r="CH254" s="5"/>
      <c r="CI254" s="5"/>
      <c r="CJ254" s="5"/>
      <c r="CK254" s="5"/>
      <c r="CL254" s="5"/>
      <c r="CM254" s="5"/>
      <c r="CN254" s="5"/>
      <c r="CO254" s="5"/>
      <c r="CP254" s="5"/>
      <c r="CQ254" s="5"/>
      <c r="CR254" s="5"/>
      <c r="CS254" s="5"/>
      <c r="CT254" s="5"/>
      <c r="CU254" s="5"/>
      <c r="CV254" s="5"/>
    </row>
    <row r="255" spans="12:100" hidden="1">
      <c r="L255" s="5"/>
      <c r="M255" s="5"/>
      <c r="N255" s="5"/>
      <c r="O255" s="5"/>
      <c r="P255" s="5"/>
      <c r="Q255" s="5"/>
      <c r="R255" s="5"/>
      <c r="S255" s="5"/>
      <c r="T255" s="5"/>
      <c r="U255" s="5"/>
      <c r="V255" s="5"/>
      <c r="W255" s="5"/>
      <c r="X255" s="5"/>
      <c r="Y255" s="5"/>
      <c r="Z255" s="5"/>
      <c r="AA255" s="5"/>
      <c r="AB255" s="5"/>
      <c r="AC255" s="5"/>
      <c r="AD255" s="5"/>
      <c r="AE255" s="5"/>
      <c r="AF255" s="5"/>
      <c r="AG255" s="5"/>
      <c r="AH255" s="5"/>
      <c r="AI255" s="5"/>
      <c r="AJ255" s="5"/>
      <c r="AK255" s="5"/>
      <c r="AL255" s="5"/>
      <c r="AM255" s="5"/>
      <c r="AN255" s="5"/>
      <c r="AO255" s="5"/>
      <c r="AP255" s="5"/>
      <c r="AQ255" s="5"/>
      <c r="AR255" s="5"/>
      <c r="AS255" s="5"/>
      <c r="AT255" s="5"/>
      <c r="AU255" s="5"/>
      <c r="AV255" s="5"/>
      <c r="AW255" s="5"/>
      <c r="AX255" s="5"/>
      <c r="AY255" s="5"/>
      <c r="AZ255" s="5"/>
      <c r="BA255" s="5"/>
      <c r="BB255" s="5"/>
      <c r="BC255" s="5"/>
      <c r="BD255" s="5"/>
      <c r="BE255" s="5"/>
      <c r="BF255" s="5"/>
      <c r="BG255" s="5"/>
      <c r="BH255" s="5"/>
      <c r="BI255" s="5"/>
      <c r="BJ255" s="5"/>
      <c r="BK255" s="5"/>
      <c r="BL255" s="5"/>
      <c r="BM255" s="5"/>
      <c r="BN255" s="5"/>
      <c r="BO255" s="5"/>
      <c r="BP255" s="5"/>
      <c r="BQ255" s="5"/>
      <c r="BR255" s="5"/>
      <c r="BS255" s="5"/>
      <c r="BT255" s="5"/>
      <c r="BU255" s="5"/>
      <c r="BV255" s="5"/>
      <c r="BW255" s="5"/>
      <c r="BX255" s="5"/>
      <c r="BY255" s="5"/>
      <c r="BZ255" s="5"/>
      <c r="CA255" s="5"/>
      <c r="CB255" s="5"/>
      <c r="CC255" s="5"/>
      <c r="CD255" s="5"/>
      <c r="CE255" s="5"/>
      <c r="CF255" s="5"/>
      <c r="CG255" s="5"/>
      <c r="CH255" s="5"/>
      <c r="CI255" s="5"/>
      <c r="CJ255" s="5"/>
      <c r="CK255" s="5"/>
      <c r="CL255" s="5"/>
      <c r="CM255" s="5"/>
      <c r="CN255" s="5"/>
      <c r="CO255" s="5"/>
      <c r="CP255" s="5"/>
      <c r="CQ255" s="5"/>
      <c r="CR255" s="5"/>
      <c r="CS255" s="5"/>
      <c r="CT255" s="5"/>
      <c r="CU255" s="5"/>
      <c r="CV255" s="5"/>
    </row>
    <row r="256" spans="12:100" hidden="1">
      <c r="L256" s="5"/>
      <c r="M256" s="5"/>
      <c r="N256" s="5"/>
      <c r="O256" s="5"/>
      <c r="P256" s="5"/>
      <c r="Q256" s="5"/>
      <c r="R256" s="5"/>
      <c r="S256" s="5"/>
      <c r="T256" s="5"/>
      <c r="U256" s="5"/>
      <c r="V256" s="5"/>
      <c r="W256" s="5"/>
      <c r="X256" s="5"/>
      <c r="Y256" s="5"/>
      <c r="Z256" s="5"/>
      <c r="AA256" s="5"/>
      <c r="AB256" s="5"/>
      <c r="AC256" s="5"/>
      <c r="AD256" s="5"/>
      <c r="AE256" s="5"/>
      <c r="AF256" s="5"/>
      <c r="AG256" s="5"/>
      <c r="AH256" s="5"/>
      <c r="AI256" s="5"/>
      <c r="AJ256" s="5"/>
      <c r="AK256" s="5"/>
      <c r="AL256" s="5"/>
      <c r="AM256" s="5"/>
      <c r="AN256" s="5"/>
      <c r="AO256" s="5"/>
      <c r="AP256" s="5"/>
      <c r="AQ256" s="5"/>
      <c r="AR256" s="5"/>
      <c r="AS256" s="5"/>
      <c r="AT256" s="5"/>
      <c r="AU256" s="5"/>
      <c r="AV256" s="5"/>
      <c r="AW256" s="5"/>
      <c r="AX256" s="5"/>
      <c r="AY256" s="5"/>
      <c r="AZ256" s="5"/>
      <c r="BA256" s="5"/>
      <c r="BB256" s="5"/>
      <c r="BC256" s="5"/>
      <c r="BD256" s="5"/>
      <c r="BE256" s="5"/>
      <c r="BF256" s="5"/>
      <c r="BG256" s="5"/>
      <c r="BH256" s="5"/>
      <c r="BI256" s="5"/>
      <c r="BJ256" s="5"/>
      <c r="BK256" s="5"/>
      <c r="BL256" s="5"/>
      <c r="BM256" s="5"/>
      <c r="BN256" s="5"/>
      <c r="BO256" s="5"/>
      <c r="BP256" s="5"/>
      <c r="BQ256" s="5"/>
      <c r="BR256" s="5"/>
      <c r="BS256" s="5"/>
      <c r="BT256" s="5"/>
      <c r="BU256" s="5"/>
      <c r="BV256" s="5"/>
      <c r="BW256" s="5"/>
      <c r="BX256" s="5"/>
      <c r="BY256" s="5"/>
      <c r="BZ256" s="5"/>
      <c r="CA256" s="5"/>
      <c r="CB256" s="5"/>
      <c r="CC256" s="5"/>
      <c r="CD256" s="5"/>
      <c r="CE256" s="5"/>
      <c r="CF256" s="5"/>
      <c r="CG256" s="5"/>
      <c r="CH256" s="5"/>
      <c r="CI256" s="5"/>
      <c r="CJ256" s="5"/>
      <c r="CK256" s="5"/>
      <c r="CL256" s="5"/>
      <c r="CM256" s="5"/>
      <c r="CN256" s="5"/>
      <c r="CO256" s="5"/>
      <c r="CP256" s="5"/>
      <c r="CQ256" s="5"/>
      <c r="CR256" s="5"/>
      <c r="CS256" s="5"/>
      <c r="CT256" s="5"/>
      <c r="CU256" s="5"/>
      <c r="CV256" s="5"/>
    </row>
    <row r="257" spans="12:100" hidden="1">
      <c r="L257" s="5"/>
      <c r="M257" s="5"/>
      <c r="N257" s="5"/>
      <c r="O257" s="5"/>
      <c r="P257" s="5"/>
      <c r="Q257" s="5"/>
      <c r="R257" s="5"/>
      <c r="S257" s="5"/>
      <c r="T257" s="5"/>
      <c r="U257" s="5"/>
      <c r="V257" s="5"/>
      <c r="W257" s="5"/>
      <c r="X257" s="5"/>
      <c r="Y257" s="5"/>
      <c r="Z257" s="5"/>
      <c r="AA257" s="5"/>
      <c r="AB257" s="5"/>
      <c r="AC257" s="5"/>
      <c r="AD257" s="5"/>
      <c r="AE257" s="5"/>
      <c r="AF257" s="5"/>
      <c r="AG257" s="5"/>
      <c r="AH257" s="5"/>
      <c r="AI257" s="5"/>
      <c r="AJ257" s="5"/>
      <c r="AK257" s="5"/>
      <c r="AL257" s="5"/>
      <c r="AM257" s="5"/>
      <c r="AN257" s="5"/>
      <c r="AO257" s="5"/>
      <c r="AP257" s="5"/>
      <c r="AQ257" s="5"/>
      <c r="AR257" s="5"/>
      <c r="AS257" s="5"/>
      <c r="AT257" s="5"/>
      <c r="AU257" s="5"/>
      <c r="AV257" s="5"/>
      <c r="AW257" s="5"/>
      <c r="AX257" s="5"/>
      <c r="AY257" s="5"/>
      <c r="AZ257" s="5"/>
      <c r="BA257" s="5"/>
      <c r="BB257" s="5"/>
      <c r="BC257" s="5"/>
      <c r="BD257" s="5"/>
      <c r="BE257" s="5"/>
      <c r="BF257" s="5"/>
      <c r="BG257" s="5"/>
      <c r="BH257" s="5"/>
      <c r="BI257" s="5"/>
      <c r="BJ257" s="5"/>
      <c r="BK257" s="5"/>
      <c r="BL257" s="5"/>
      <c r="BM257" s="5"/>
      <c r="BN257" s="5"/>
      <c r="BO257" s="5"/>
      <c r="BP257" s="5"/>
      <c r="BQ257" s="5"/>
      <c r="BR257" s="5"/>
      <c r="BS257" s="5"/>
      <c r="BT257" s="5"/>
      <c r="BU257" s="5"/>
      <c r="BV257" s="5"/>
      <c r="BW257" s="5"/>
      <c r="BX257" s="5"/>
      <c r="BY257" s="5"/>
      <c r="BZ257" s="5"/>
      <c r="CA257" s="5"/>
      <c r="CB257" s="5"/>
      <c r="CC257" s="5"/>
      <c r="CD257" s="5"/>
      <c r="CE257" s="5"/>
      <c r="CF257" s="5"/>
      <c r="CG257" s="5"/>
      <c r="CH257" s="5"/>
      <c r="CI257" s="5"/>
      <c r="CJ257" s="5"/>
      <c r="CK257" s="5"/>
      <c r="CL257" s="5"/>
      <c r="CM257" s="5"/>
      <c r="CN257" s="5"/>
      <c r="CO257" s="5"/>
      <c r="CP257" s="5"/>
      <c r="CQ257" s="5"/>
      <c r="CR257" s="5"/>
      <c r="CS257" s="5"/>
      <c r="CT257" s="5"/>
      <c r="CU257" s="5"/>
      <c r="CV257" s="5"/>
    </row>
    <row r="258" spans="12:100" hidden="1">
      <c r="L258" s="5"/>
      <c r="M258" s="5"/>
      <c r="N258" s="5"/>
      <c r="O258" s="5"/>
      <c r="P258" s="5"/>
      <c r="Q258" s="5"/>
      <c r="R258" s="5"/>
      <c r="S258" s="5"/>
      <c r="T258" s="5"/>
      <c r="U258" s="5"/>
      <c r="V258" s="5"/>
      <c r="W258" s="5"/>
      <c r="X258" s="5"/>
      <c r="Y258" s="5"/>
      <c r="Z258" s="5"/>
      <c r="AA258" s="5"/>
      <c r="AB258" s="5"/>
      <c r="AC258" s="5"/>
      <c r="AD258" s="5"/>
      <c r="AE258" s="5"/>
      <c r="AF258" s="5"/>
      <c r="AG258" s="5"/>
      <c r="AH258" s="5"/>
      <c r="AI258" s="5"/>
      <c r="AJ258" s="5"/>
      <c r="AK258" s="5"/>
      <c r="AL258" s="5"/>
      <c r="AM258" s="5"/>
      <c r="AN258" s="5"/>
      <c r="AO258" s="5"/>
      <c r="AP258" s="5"/>
      <c r="AQ258" s="5"/>
      <c r="AR258" s="5"/>
      <c r="AS258" s="5"/>
      <c r="AT258" s="5"/>
      <c r="AU258" s="5"/>
      <c r="AV258" s="5"/>
      <c r="AW258" s="5"/>
      <c r="AX258" s="5"/>
      <c r="AY258" s="5"/>
      <c r="AZ258" s="5"/>
      <c r="BA258" s="5"/>
      <c r="BB258" s="5"/>
      <c r="BC258" s="5"/>
      <c r="BD258" s="5"/>
      <c r="BE258" s="5"/>
      <c r="BF258" s="5"/>
      <c r="BG258" s="5"/>
      <c r="BH258" s="5"/>
      <c r="BI258" s="5"/>
      <c r="BJ258" s="5"/>
      <c r="BK258" s="5"/>
      <c r="BL258" s="5"/>
      <c r="BM258" s="5"/>
      <c r="BN258" s="5"/>
      <c r="BO258" s="5"/>
      <c r="BP258" s="5"/>
      <c r="BQ258" s="5"/>
      <c r="BR258" s="5"/>
      <c r="BS258" s="5"/>
      <c r="BT258" s="5"/>
      <c r="BU258" s="5"/>
      <c r="BV258" s="5"/>
      <c r="BW258" s="5"/>
      <c r="BX258" s="5"/>
      <c r="BY258" s="5"/>
      <c r="BZ258" s="5"/>
      <c r="CA258" s="5"/>
      <c r="CB258" s="5"/>
      <c r="CC258" s="5"/>
      <c r="CD258" s="5"/>
      <c r="CE258" s="5"/>
      <c r="CF258" s="5"/>
      <c r="CG258" s="5"/>
      <c r="CH258" s="5"/>
      <c r="CI258" s="5"/>
      <c r="CJ258" s="5"/>
      <c r="CK258" s="5"/>
      <c r="CL258" s="5"/>
      <c r="CM258" s="5"/>
      <c r="CN258" s="5"/>
      <c r="CO258" s="5"/>
      <c r="CP258" s="5"/>
      <c r="CQ258" s="5"/>
      <c r="CR258" s="5"/>
      <c r="CS258" s="5"/>
      <c r="CT258" s="5"/>
      <c r="CU258" s="5"/>
      <c r="CV258" s="5"/>
    </row>
    <row r="259" spans="12:100" hidden="1">
      <c r="L259" s="5"/>
      <c r="M259" s="5"/>
      <c r="N259" s="5"/>
      <c r="O259" s="5"/>
      <c r="P259" s="5"/>
      <c r="Q259" s="5"/>
      <c r="R259" s="5"/>
      <c r="S259" s="5"/>
      <c r="T259" s="5"/>
      <c r="U259" s="5"/>
      <c r="V259" s="5"/>
      <c r="W259" s="5"/>
      <c r="X259" s="5"/>
      <c r="Y259" s="5"/>
      <c r="Z259" s="5"/>
      <c r="AA259" s="5"/>
      <c r="AB259" s="5"/>
      <c r="AC259" s="5"/>
      <c r="AD259" s="5"/>
      <c r="AE259" s="5"/>
      <c r="AF259" s="5"/>
      <c r="AG259" s="5"/>
      <c r="AH259" s="5"/>
      <c r="AI259" s="5"/>
      <c r="AJ259" s="5"/>
      <c r="AK259" s="5"/>
      <c r="AL259" s="5"/>
      <c r="AM259" s="5"/>
      <c r="AN259" s="5"/>
      <c r="AO259" s="5"/>
      <c r="AP259" s="5"/>
      <c r="AQ259" s="5"/>
      <c r="AR259" s="5"/>
      <c r="AS259" s="5"/>
      <c r="AT259" s="5"/>
      <c r="AU259" s="5"/>
      <c r="AV259" s="5"/>
      <c r="AW259" s="5"/>
      <c r="AX259" s="5"/>
      <c r="AY259" s="5"/>
      <c r="AZ259" s="5"/>
      <c r="BA259" s="5"/>
      <c r="BB259" s="5"/>
      <c r="BC259" s="5"/>
      <c r="BD259" s="5"/>
      <c r="BE259" s="5"/>
      <c r="BF259" s="5"/>
      <c r="BG259" s="5"/>
      <c r="BH259" s="5"/>
      <c r="BI259" s="5"/>
      <c r="BJ259" s="5"/>
      <c r="BK259" s="5"/>
      <c r="BL259" s="5"/>
      <c r="BM259" s="5"/>
      <c r="BN259" s="5"/>
      <c r="BO259" s="5"/>
      <c r="BP259" s="5"/>
      <c r="BQ259" s="5"/>
      <c r="BR259" s="5"/>
      <c r="BS259" s="5"/>
      <c r="BT259" s="5"/>
      <c r="BU259" s="5"/>
      <c r="BV259" s="5"/>
      <c r="BW259" s="5"/>
      <c r="BX259" s="5"/>
      <c r="BY259" s="5"/>
      <c r="BZ259" s="5"/>
      <c r="CA259" s="5"/>
      <c r="CB259" s="5"/>
      <c r="CC259" s="5"/>
      <c r="CD259" s="5"/>
      <c r="CE259" s="5"/>
      <c r="CF259" s="5"/>
      <c r="CG259" s="5"/>
      <c r="CH259" s="5"/>
      <c r="CI259" s="5"/>
      <c r="CJ259" s="5"/>
      <c r="CK259" s="5"/>
      <c r="CL259" s="5"/>
      <c r="CM259" s="5"/>
      <c r="CN259" s="5"/>
      <c r="CO259" s="5"/>
      <c r="CP259" s="5"/>
      <c r="CQ259" s="5"/>
      <c r="CR259" s="5"/>
      <c r="CS259" s="5"/>
      <c r="CT259" s="5"/>
      <c r="CU259" s="5"/>
      <c r="CV259" s="5"/>
    </row>
    <row r="260" spans="12:100" hidden="1">
      <c r="L260" s="5"/>
      <c r="M260" s="5"/>
      <c r="N260" s="5"/>
      <c r="O260" s="5"/>
      <c r="P260" s="5"/>
      <c r="Q260" s="5"/>
      <c r="R260" s="5"/>
      <c r="S260" s="5"/>
      <c r="T260" s="5"/>
      <c r="U260" s="5"/>
      <c r="V260" s="5"/>
      <c r="W260" s="5"/>
      <c r="X260" s="5"/>
      <c r="Y260" s="5"/>
      <c r="Z260" s="5"/>
      <c r="AA260" s="5"/>
      <c r="AB260" s="5"/>
      <c r="AC260" s="5"/>
      <c r="AD260" s="5"/>
      <c r="AE260" s="5"/>
      <c r="AF260" s="5"/>
      <c r="AG260" s="5"/>
      <c r="AH260" s="5"/>
      <c r="AI260" s="5"/>
      <c r="AJ260" s="5"/>
      <c r="AK260" s="5"/>
      <c r="AL260" s="5"/>
      <c r="AM260" s="5"/>
      <c r="AN260" s="5"/>
      <c r="AO260" s="5"/>
      <c r="AP260" s="5"/>
      <c r="AQ260" s="5"/>
      <c r="AR260" s="5"/>
      <c r="AS260" s="5"/>
      <c r="AT260" s="5"/>
      <c r="AU260" s="5"/>
      <c r="AV260" s="5"/>
      <c r="AW260" s="5"/>
      <c r="AX260" s="5"/>
      <c r="AY260" s="5"/>
      <c r="AZ260" s="5"/>
      <c r="BA260" s="5"/>
      <c r="BB260" s="5"/>
      <c r="BC260" s="5"/>
      <c r="BD260" s="5"/>
      <c r="BE260" s="5"/>
      <c r="BF260" s="5"/>
      <c r="BG260" s="5"/>
      <c r="BH260" s="5"/>
      <c r="BI260" s="5"/>
      <c r="BJ260" s="5"/>
      <c r="BK260" s="5"/>
      <c r="BL260" s="5"/>
      <c r="BM260" s="5"/>
      <c r="BN260" s="5"/>
      <c r="BO260" s="5"/>
      <c r="BP260" s="5"/>
      <c r="BQ260" s="5"/>
      <c r="BR260" s="5"/>
      <c r="BS260" s="5"/>
      <c r="BT260" s="5"/>
      <c r="BU260" s="5"/>
      <c r="BV260" s="5"/>
      <c r="BW260" s="5"/>
      <c r="BX260" s="5"/>
      <c r="BY260" s="5"/>
      <c r="BZ260" s="5"/>
      <c r="CA260" s="5"/>
      <c r="CB260" s="5"/>
      <c r="CC260" s="5"/>
      <c r="CD260" s="5"/>
      <c r="CE260" s="5"/>
      <c r="CF260" s="5"/>
      <c r="CG260" s="5"/>
      <c r="CH260" s="5"/>
      <c r="CI260" s="5"/>
      <c r="CJ260" s="5"/>
      <c r="CK260" s="5"/>
      <c r="CL260" s="5"/>
      <c r="CM260" s="5"/>
      <c r="CN260" s="5"/>
      <c r="CO260" s="5"/>
      <c r="CP260" s="5"/>
      <c r="CQ260" s="5"/>
      <c r="CR260" s="5"/>
      <c r="CS260" s="5"/>
      <c r="CT260" s="5"/>
      <c r="CU260" s="5"/>
      <c r="CV260" s="5"/>
    </row>
    <row r="261" spans="12:100" hidden="1">
      <c r="L261" s="5"/>
      <c r="M261" s="5"/>
      <c r="N261" s="5"/>
      <c r="O261" s="5"/>
      <c r="P261" s="5"/>
      <c r="Q261" s="5"/>
      <c r="R261" s="5"/>
      <c r="S261" s="5"/>
      <c r="T261" s="5"/>
      <c r="U261" s="5"/>
      <c r="V261" s="5"/>
      <c r="W261" s="5"/>
      <c r="X261" s="5"/>
      <c r="Y261" s="5"/>
      <c r="Z261" s="5"/>
      <c r="AA261" s="5"/>
      <c r="AB261" s="5"/>
      <c r="AC261" s="5"/>
      <c r="AD261" s="5"/>
      <c r="AE261" s="5"/>
      <c r="AF261" s="5"/>
      <c r="AG261" s="5"/>
      <c r="AH261" s="5"/>
      <c r="AI261" s="5"/>
      <c r="AJ261" s="5"/>
      <c r="AK261" s="5"/>
      <c r="AL261" s="5"/>
      <c r="AM261" s="5"/>
      <c r="AN261" s="5"/>
      <c r="AO261" s="5"/>
      <c r="AP261" s="5"/>
      <c r="AQ261" s="5"/>
      <c r="AR261" s="5"/>
      <c r="AS261" s="5"/>
      <c r="AT261" s="5"/>
      <c r="AU261" s="5"/>
      <c r="AV261" s="5"/>
      <c r="AW261" s="5"/>
      <c r="AX261" s="5"/>
      <c r="AY261" s="5"/>
      <c r="AZ261" s="5"/>
      <c r="BA261" s="5"/>
      <c r="BB261" s="5"/>
      <c r="BC261" s="5"/>
      <c r="BD261" s="5"/>
      <c r="BE261" s="5"/>
      <c r="BF261" s="5"/>
      <c r="BG261" s="5"/>
      <c r="BH261" s="5"/>
      <c r="BI261" s="5"/>
      <c r="BJ261" s="5"/>
      <c r="BK261" s="5"/>
      <c r="BL261" s="5"/>
      <c r="BM261" s="5"/>
      <c r="BN261" s="5"/>
      <c r="BO261" s="5"/>
      <c r="BP261" s="5"/>
      <c r="BQ261" s="5"/>
      <c r="BR261" s="5"/>
      <c r="BS261" s="5"/>
      <c r="BT261" s="5"/>
      <c r="BU261" s="5"/>
      <c r="BV261" s="5"/>
      <c r="BW261" s="5"/>
      <c r="BX261" s="5"/>
      <c r="BY261" s="5"/>
      <c r="BZ261" s="5"/>
      <c r="CA261" s="5"/>
      <c r="CB261" s="5"/>
      <c r="CC261" s="5"/>
      <c r="CD261" s="5"/>
      <c r="CE261" s="5"/>
      <c r="CF261" s="5"/>
      <c r="CG261" s="5"/>
      <c r="CH261" s="5"/>
      <c r="CI261" s="5"/>
      <c r="CJ261" s="5"/>
      <c r="CK261" s="5"/>
      <c r="CL261" s="5"/>
      <c r="CM261" s="5"/>
      <c r="CN261" s="5"/>
      <c r="CO261" s="5"/>
      <c r="CP261" s="5"/>
      <c r="CQ261" s="5"/>
      <c r="CR261" s="5"/>
      <c r="CS261" s="5"/>
      <c r="CT261" s="5"/>
      <c r="CU261" s="5"/>
      <c r="CV261" s="5"/>
    </row>
    <row r="262" spans="12:100" hidden="1">
      <c r="L262" s="5"/>
      <c r="M262" s="5"/>
      <c r="N262" s="5"/>
      <c r="O262" s="5"/>
      <c r="P262" s="5"/>
      <c r="Q262" s="5"/>
      <c r="R262" s="5"/>
      <c r="S262" s="5"/>
      <c r="T262" s="5"/>
      <c r="U262" s="5"/>
      <c r="V262" s="5"/>
      <c r="W262" s="5"/>
      <c r="X262" s="5"/>
      <c r="Y262" s="5"/>
      <c r="Z262" s="5"/>
      <c r="AA262" s="5"/>
      <c r="AB262" s="5"/>
      <c r="AC262" s="5"/>
      <c r="AD262" s="5"/>
      <c r="AE262" s="5"/>
      <c r="AF262" s="5"/>
      <c r="AG262" s="5"/>
      <c r="AH262" s="5"/>
      <c r="AI262" s="5"/>
      <c r="AJ262" s="5"/>
      <c r="AK262" s="5"/>
      <c r="AL262" s="5"/>
      <c r="AM262" s="5"/>
      <c r="AN262" s="5"/>
      <c r="AO262" s="5"/>
      <c r="AP262" s="5"/>
      <c r="AQ262" s="5"/>
      <c r="AR262" s="5"/>
      <c r="AS262" s="5"/>
      <c r="AT262" s="5"/>
      <c r="AU262" s="5"/>
      <c r="AV262" s="5"/>
      <c r="AW262" s="5"/>
      <c r="AX262" s="5"/>
      <c r="AY262" s="5"/>
      <c r="AZ262" s="5"/>
      <c r="BA262" s="5"/>
      <c r="BB262" s="5"/>
      <c r="BC262" s="5"/>
      <c r="BD262" s="5"/>
      <c r="BE262" s="5"/>
      <c r="BF262" s="5"/>
      <c r="BG262" s="5"/>
      <c r="BH262" s="5"/>
      <c r="BI262" s="5"/>
      <c r="BJ262" s="5"/>
      <c r="BK262" s="5"/>
      <c r="BL262" s="5"/>
      <c r="BM262" s="5"/>
      <c r="BN262" s="5"/>
      <c r="BO262" s="5"/>
      <c r="BP262" s="5"/>
      <c r="BQ262" s="5"/>
      <c r="BR262" s="5"/>
      <c r="BS262" s="5"/>
      <c r="BT262" s="5"/>
      <c r="BU262" s="5"/>
      <c r="BV262" s="5"/>
      <c r="BW262" s="5"/>
      <c r="BX262" s="5"/>
      <c r="BY262" s="5"/>
      <c r="BZ262" s="5"/>
      <c r="CA262" s="5"/>
      <c r="CB262" s="5"/>
      <c r="CC262" s="5"/>
      <c r="CD262" s="5"/>
      <c r="CE262" s="5"/>
      <c r="CF262" s="5"/>
      <c r="CG262" s="5"/>
      <c r="CH262" s="5"/>
      <c r="CI262" s="5"/>
      <c r="CJ262" s="5"/>
      <c r="CK262" s="5"/>
      <c r="CL262" s="5"/>
      <c r="CM262" s="5"/>
      <c r="CN262" s="5"/>
      <c r="CO262" s="5"/>
      <c r="CP262" s="5"/>
      <c r="CQ262" s="5"/>
      <c r="CR262" s="5"/>
      <c r="CS262" s="5"/>
      <c r="CT262" s="5"/>
      <c r="CU262" s="5"/>
      <c r="CV262" s="5"/>
    </row>
    <row r="263" spans="12:100" hidden="1">
      <c r="L263" s="5"/>
      <c r="M263" s="5"/>
      <c r="N263" s="5"/>
      <c r="O263" s="5"/>
      <c r="P263" s="5"/>
      <c r="Q263" s="5"/>
      <c r="R263" s="5"/>
      <c r="S263" s="5"/>
      <c r="T263" s="5"/>
      <c r="U263" s="5"/>
      <c r="V263" s="5"/>
      <c r="W263" s="5"/>
      <c r="X263" s="5"/>
      <c r="Y263" s="5"/>
      <c r="Z263" s="5"/>
      <c r="AA263" s="5"/>
      <c r="AB263" s="5"/>
      <c r="AC263" s="5"/>
      <c r="AD263" s="5"/>
      <c r="AE263" s="5"/>
      <c r="AF263" s="5"/>
      <c r="AG263" s="5"/>
      <c r="AH263" s="5"/>
      <c r="AI263" s="5"/>
      <c r="AJ263" s="5"/>
      <c r="AK263" s="5"/>
      <c r="AL263" s="5"/>
      <c r="AM263" s="5"/>
      <c r="AN263" s="5"/>
      <c r="AO263" s="5"/>
      <c r="AP263" s="5"/>
      <c r="AQ263" s="5"/>
      <c r="AR263" s="5"/>
      <c r="AS263" s="5"/>
      <c r="AT263" s="5"/>
      <c r="AU263" s="5"/>
      <c r="AV263" s="5"/>
      <c r="AW263" s="5"/>
      <c r="AX263" s="5"/>
      <c r="AY263" s="5"/>
      <c r="AZ263" s="5"/>
      <c r="BA263" s="5"/>
      <c r="BB263" s="5"/>
      <c r="BC263" s="5"/>
      <c r="BD263" s="5"/>
      <c r="BE263" s="5"/>
      <c r="BF263" s="5"/>
      <c r="BG263" s="5"/>
      <c r="BH263" s="5"/>
      <c r="BI263" s="5"/>
      <c r="BJ263" s="5"/>
      <c r="BK263" s="5"/>
      <c r="BL263" s="5"/>
      <c r="BM263" s="5"/>
      <c r="BN263" s="5"/>
      <c r="BO263" s="5"/>
      <c r="BP263" s="5"/>
      <c r="BQ263" s="5"/>
      <c r="BR263" s="5"/>
      <c r="BS263" s="5"/>
      <c r="BT263" s="5"/>
      <c r="BU263" s="5"/>
      <c r="BV263" s="5"/>
      <c r="BW263" s="5"/>
      <c r="BX263" s="5"/>
      <c r="BY263" s="5"/>
      <c r="BZ263" s="5"/>
      <c r="CA263" s="5"/>
      <c r="CB263" s="5"/>
      <c r="CC263" s="5"/>
      <c r="CD263" s="5"/>
      <c r="CE263" s="5"/>
      <c r="CF263" s="5"/>
      <c r="CG263" s="5"/>
      <c r="CH263" s="5"/>
      <c r="CI263" s="5"/>
      <c r="CJ263" s="5"/>
      <c r="CK263" s="5"/>
      <c r="CL263" s="5"/>
      <c r="CM263" s="5"/>
      <c r="CN263" s="5"/>
      <c r="CO263" s="5"/>
      <c r="CP263" s="5"/>
      <c r="CQ263" s="5"/>
      <c r="CR263" s="5"/>
      <c r="CS263" s="5"/>
      <c r="CT263" s="5"/>
      <c r="CU263" s="5"/>
      <c r="CV263" s="5"/>
    </row>
    <row r="264" spans="12:100" hidden="1">
      <c r="L264" s="5"/>
      <c r="M264" s="5"/>
      <c r="N264" s="5"/>
      <c r="O264" s="5"/>
      <c r="P264" s="5"/>
      <c r="Q264" s="5"/>
      <c r="R264" s="5"/>
      <c r="S264" s="5"/>
      <c r="T264" s="5"/>
      <c r="U264" s="5"/>
      <c r="V264" s="5"/>
      <c r="W264" s="5"/>
      <c r="X264" s="5"/>
      <c r="Y264" s="5"/>
      <c r="Z264" s="5"/>
      <c r="AA264" s="5"/>
      <c r="AB264" s="5"/>
      <c r="AC264" s="5"/>
      <c r="AD264" s="5"/>
      <c r="AE264" s="5"/>
      <c r="AF264" s="5"/>
      <c r="AG264" s="5"/>
      <c r="AH264" s="5"/>
      <c r="AI264" s="5"/>
      <c r="AJ264" s="5"/>
      <c r="AK264" s="5"/>
      <c r="AL264" s="5"/>
      <c r="AM264" s="5"/>
      <c r="AN264" s="5"/>
      <c r="AO264" s="5"/>
      <c r="AP264" s="5"/>
      <c r="AQ264" s="5"/>
      <c r="AR264" s="5"/>
      <c r="AS264" s="5"/>
      <c r="AT264" s="5"/>
      <c r="AU264" s="5"/>
      <c r="AV264" s="5"/>
      <c r="AW264" s="5"/>
      <c r="AX264" s="5"/>
      <c r="AY264" s="5"/>
      <c r="AZ264" s="5"/>
      <c r="BA264" s="5"/>
      <c r="BB264" s="5"/>
      <c r="BC264" s="5"/>
      <c r="BD264" s="5"/>
      <c r="BE264" s="5"/>
      <c r="BF264" s="5"/>
      <c r="BG264" s="5"/>
      <c r="BH264" s="5"/>
      <c r="BI264" s="5"/>
      <c r="BJ264" s="5"/>
      <c r="BK264" s="5"/>
      <c r="BL264" s="5"/>
      <c r="BM264" s="5"/>
      <c r="BN264" s="5"/>
      <c r="BO264" s="5"/>
      <c r="BP264" s="5"/>
      <c r="BQ264" s="5"/>
      <c r="BR264" s="5"/>
      <c r="BS264" s="5"/>
      <c r="BT264" s="5"/>
      <c r="BU264" s="5"/>
      <c r="BV264" s="5"/>
      <c r="BW264" s="5"/>
      <c r="BX264" s="5"/>
      <c r="BY264" s="5"/>
      <c r="BZ264" s="5"/>
      <c r="CA264" s="5"/>
      <c r="CB264" s="5"/>
      <c r="CC264" s="5"/>
      <c r="CD264" s="5"/>
      <c r="CE264" s="5"/>
      <c r="CF264" s="5"/>
      <c r="CG264" s="5"/>
      <c r="CH264" s="5"/>
      <c r="CI264" s="5"/>
      <c r="CJ264" s="5"/>
      <c r="CK264" s="5"/>
      <c r="CL264" s="5"/>
      <c r="CM264" s="5"/>
      <c r="CN264" s="5"/>
      <c r="CO264" s="5"/>
      <c r="CP264" s="5"/>
      <c r="CQ264" s="5"/>
      <c r="CR264" s="5"/>
      <c r="CS264" s="5"/>
      <c r="CT264" s="5"/>
      <c r="CU264" s="5"/>
      <c r="CV264" s="5"/>
    </row>
    <row r="265" spans="12:100" hidden="1">
      <c r="L265" s="5"/>
      <c r="M265" s="5"/>
      <c r="N265" s="5"/>
      <c r="O265" s="5"/>
      <c r="P265" s="5"/>
      <c r="Q265" s="5"/>
      <c r="R265" s="5"/>
      <c r="S265" s="5"/>
      <c r="T265" s="5"/>
      <c r="U265" s="5"/>
      <c r="V265" s="5"/>
      <c r="W265" s="5"/>
      <c r="X265" s="5"/>
      <c r="Y265" s="5"/>
      <c r="Z265" s="5"/>
      <c r="AA265" s="5"/>
      <c r="AB265" s="5"/>
      <c r="AC265" s="5"/>
      <c r="AD265" s="5"/>
      <c r="AE265" s="5"/>
      <c r="AF265" s="5"/>
      <c r="AG265" s="5"/>
      <c r="AH265" s="5"/>
      <c r="AI265" s="5"/>
      <c r="AJ265" s="5"/>
      <c r="AK265" s="5"/>
      <c r="AL265" s="5"/>
      <c r="AM265" s="5"/>
      <c r="AN265" s="5"/>
      <c r="AO265" s="5"/>
      <c r="AP265" s="5"/>
      <c r="AQ265" s="5"/>
      <c r="AR265" s="5"/>
      <c r="AS265" s="5"/>
      <c r="AT265" s="5"/>
      <c r="AU265" s="5"/>
      <c r="AV265" s="5"/>
      <c r="AW265" s="5"/>
      <c r="AX265" s="5"/>
      <c r="AY265" s="5"/>
      <c r="AZ265" s="5"/>
      <c r="BA265" s="5"/>
      <c r="BB265" s="5"/>
      <c r="BC265" s="5"/>
      <c r="BD265" s="5"/>
      <c r="BE265" s="5"/>
      <c r="BF265" s="5"/>
      <c r="BG265" s="5"/>
      <c r="BH265" s="5"/>
      <c r="BI265" s="5"/>
      <c r="BJ265" s="5"/>
      <c r="BK265" s="5"/>
      <c r="BL265" s="5"/>
      <c r="BM265" s="5"/>
      <c r="BN265" s="5"/>
      <c r="BO265" s="5"/>
      <c r="BP265" s="5"/>
      <c r="BQ265" s="5"/>
      <c r="BR265" s="5"/>
      <c r="BS265" s="5"/>
      <c r="BT265" s="5"/>
      <c r="BU265" s="5"/>
      <c r="BV265" s="5"/>
      <c r="BW265" s="5"/>
      <c r="BX265" s="5"/>
      <c r="BY265" s="5"/>
      <c r="BZ265" s="5"/>
      <c r="CA265" s="5"/>
      <c r="CB265" s="5"/>
      <c r="CC265" s="5"/>
      <c r="CD265" s="5"/>
      <c r="CE265" s="5"/>
      <c r="CF265" s="5"/>
      <c r="CG265" s="5"/>
      <c r="CH265" s="5"/>
      <c r="CI265" s="5"/>
      <c r="CJ265" s="5"/>
      <c r="CK265" s="5"/>
      <c r="CL265" s="5"/>
      <c r="CM265" s="5"/>
      <c r="CN265" s="5"/>
      <c r="CO265" s="5"/>
      <c r="CP265" s="5"/>
      <c r="CQ265" s="5"/>
      <c r="CR265" s="5"/>
      <c r="CS265" s="5"/>
      <c r="CT265" s="5"/>
      <c r="CU265" s="5"/>
      <c r="CV265" s="5"/>
    </row>
    <row r="266" spans="12:100" hidden="1">
      <c r="L266" s="5"/>
      <c r="M266" s="5"/>
      <c r="N266" s="5"/>
      <c r="O266" s="5"/>
      <c r="P266" s="5"/>
      <c r="Q266" s="5"/>
      <c r="R266" s="5"/>
      <c r="S266" s="5"/>
      <c r="T266" s="5"/>
      <c r="U266" s="5"/>
      <c r="V266" s="5"/>
      <c r="W266" s="5"/>
      <c r="X266" s="5"/>
      <c r="Y266" s="5"/>
      <c r="Z266" s="5"/>
      <c r="AA266" s="5"/>
      <c r="AB266" s="5"/>
      <c r="AC266" s="5"/>
      <c r="AD266" s="5"/>
      <c r="AE266" s="5"/>
      <c r="AF266" s="5"/>
      <c r="AG266" s="5"/>
      <c r="AH266" s="5"/>
      <c r="AI266" s="5"/>
      <c r="AJ266" s="5"/>
      <c r="AK266" s="5"/>
      <c r="AL266" s="5"/>
      <c r="AM266" s="5"/>
      <c r="AN266" s="5"/>
      <c r="AO266" s="5"/>
      <c r="AP266" s="5"/>
      <c r="AQ266" s="5"/>
      <c r="AR266" s="5"/>
      <c r="AS266" s="5"/>
      <c r="AT266" s="5"/>
      <c r="AU266" s="5"/>
      <c r="AV266" s="5"/>
      <c r="AW266" s="5"/>
      <c r="AX266" s="5"/>
      <c r="AY266" s="5"/>
      <c r="AZ266" s="5"/>
      <c r="BA266" s="5"/>
      <c r="BB266" s="5"/>
      <c r="BC266" s="5"/>
      <c r="BD266" s="5"/>
      <c r="BE266" s="5"/>
      <c r="BF266" s="5"/>
      <c r="BG266" s="5"/>
      <c r="BH266" s="5"/>
      <c r="BI266" s="5"/>
      <c r="BJ266" s="5"/>
      <c r="BK266" s="5"/>
      <c r="BL266" s="5"/>
      <c r="BM266" s="5"/>
      <c r="BN266" s="5"/>
      <c r="BO266" s="5"/>
      <c r="BP266" s="5"/>
      <c r="BQ266" s="5"/>
      <c r="BR266" s="5"/>
      <c r="BS266" s="5"/>
      <c r="BT266" s="5"/>
      <c r="BU266" s="5"/>
      <c r="BV266" s="5"/>
      <c r="BW266" s="5"/>
      <c r="BX266" s="5"/>
      <c r="BY266" s="5"/>
      <c r="BZ266" s="5"/>
      <c r="CA266" s="5"/>
      <c r="CB266" s="5"/>
      <c r="CC266" s="5"/>
      <c r="CD266" s="5"/>
      <c r="CE266" s="5"/>
      <c r="CF266" s="5"/>
      <c r="CG266" s="5"/>
      <c r="CH266" s="5"/>
      <c r="CI266" s="5"/>
      <c r="CJ266" s="5"/>
      <c r="CK266" s="5"/>
      <c r="CL266" s="5"/>
      <c r="CM266" s="5"/>
      <c r="CN266" s="5"/>
      <c r="CO266" s="5"/>
      <c r="CP266" s="5"/>
      <c r="CQ266" s="5"/>
      <c r="CR266" s="5"/>
      <c r="CS266" s="5"/>
      <c r="CT266" s="5"/>
      <c r="CU266" s="5"/>
      <c r="CV266" s="5"/>
    </row>
    <row r="267" spans="12:100" hidden="1">
      <c r="L267" s="5"/>
      <c r="M267" s="5"/>
      <c r="N267" s="5"/>
      <c r="O267" s="5"/>
      <c r="P267" s="5"/>
      <c r="Q267" s="5"/>
      <c r="R267" s="5"/>
      <c r="S267" s="5"/>
      <c r="T267" s="5"/>
      <c r="U267" s="5"/>
      <c r="V267" s="5"/>
      <c r="W267" s="5"/>
      <c r="X267" s="5"/>
      <c r="Y267" s="5"/>
      <c r="Z267" s="5"/>
      <c r="AA267" s="5"/>
      <c r="AB267" s="5"/>
      <c r="AC267" s="5"/>
      <c r="AD267" s="5"/>
      <c r="AE267" s="5"/>
      <c r="AF267" s="5"/>
      <c r="AG267" s="5"/>
      <c r="AH267" s="5"/>
      <c r="AI267" s="5"/>
      <c r="AJ267" s="5"/>
      <c r="AK267" s="5"/>
      <c r="AL267" s="5"/>
      <c r="AM267" s="5"/>
      <c r="AN267" s="5"/>
      <c r="AO267" s="5"/>
      <c r="AP267" s="5"/>
      <c r="AQ267" s="5"/>
      <c r="AR267" s="5"/>
      <c r="AS267" s="5"/>
      <c r="AT267" s="5"/>
      <c r="AU267" s="5"/>
      <c r="AV267" s="5"/>
      <c r="AW267" s="5"/>
      <c r="AX267" s="5"/>
      <c r="AY267" s="5"/>
      <c r="AZ267" s="5"/>
      <c r="BA267" s="5"/>
      <c r="BB267" s="5"/>
      <c r="BC267" s="5"/>
      <c r="BD267" s="5"/>
      <c r="BE267" s="5"/>
      <c r="BF267" s="5"/>
      <c r="BG267" s="5"/>
      <c r="BH267" s="5"/>
      <c r="BI267" s="5"/>
      <c r="BJ267" s="5"/>
      <c r="BK267" s="5"/>
      <c r="BL267" s="5"/>
      <c r="BM267" s="5"/>
      <c r="BN267" s="5"/>
      <c r="BO267" s="5"/>
      <c r="BP267" s="5"/>
      <c r="BQ267" s="5"/>
      <c r="BR267" s="5"/>
      <c r="BS267" s="5"/>
      <c r="BT267" s="5"/>
      <c r="BU267" s="5"/>
      <c r="BV267" s="5"/>
      <c r="BW267" s="5"/>
      <c r="BX267" s="5"/>
      <c r="BY267" s="5"/>
      <c r="BZ267" s="5"/>
      <c r="CA267" s="5"/>
      <c r="CB267" s="5"/>
      <c r="CC267" s="5"/>
      <c r="CD267" s="5"/>
      <c r="CE267" s="5"/>
      <c r="CF267" s="5"/>
      <c r="CG267" s="5"/>
      <c r="CH267" s="5"/>
      <c r="CI267" s="5"/>
      <c r="CJ267" s="5"/>
      <c r="CK267" s="5"/>
      <c r="CL267" s="5"/>
      <c r="CM267" s="5"/>
      <c r="CN267" s="5"/>
      <c r="CO267" s="5"/>
      <c r="CP267" s="5"/>
      <c r="CQ267" s="5"/>
      <c r="CR267" s="5"/>
      <c r="CS267" s="5"/>
      <c r="CT267" s="5"/>
      <c r="CU267" s="5"/>
      <c r="CV267" s="5"/>
    </row>
    <row r="268" spans="12:100" hidden="1">
      <c r="L268" s="5"/>
      <c r="M268" s="5"/>
      <c r="N268" s="5"/>
      <c r="O268" s="5"/>
      <c r="P268" s="5"/>
      <c r="Q268" s="5"/>
      <c r="R268" s="5"/>
      <c r="S268" s="5"/>
      <c r="T268" s="5"/>
      <c r="U268" s="5"/>
      <c r="V268" s="5"/>
      <c r="W268" s="5"/>
      <c r="X268" s="5"/>
      <c r="Y268" s="5"/>
      <c r="Z268" s="5"/>
      <c r="AA268" s="5"/>
      <c r="AB268" s="5"/>
      <c r="AC268" s="5"/>
      <c r="AD268" s="5"/>
      <c r="AE268" s="5"/>
      <c r="AF268" s="5"/>
      <c r="AG268" s="5"/>
      <c r="AH268" s="5"/>
      <c r="AI268" s="5"/>
      <c r="AJ268" s="5"/>
      <c r="AK268" s="5"/>
      <c r="AL268" s="5"/>
      <c r="AM268" s="5"/>
      <c r="AN268" s="5"/>
      <c r="AO268" s="5"/>
      <c r="AP268" s="5"/>
      <c r="AQ268" s="5"/>
      <c r="AR268" s="5"/>
      <c r="AS268" s="5"/>
      <c r="AT268" s="5"/>
      <c r="AU268" s="5"/>
      <c r="AV268" s="5"/>
      <c r="AW268" s="5"/>
      <c r="AX268" s="5"/>
      <c r="AY268" s="5"/>
      <c r="AZ268" s="5"/>
      <c r="BA268" s="5"/>
      <c r="BB268" s="5"/>
      <c r="BC268" s="5"/>
      <c r="BD268" s="5"/>
      <c r="BE268" s="5"/>
      <c r="BF268" s="5"/>
      <c r="BG268" s="5"/>
      <c r="BH268" s="5"/>
      <c r="BI268" s="5"/>
      <c r="BJ268" s="5"/>
      <c r="BK268" s="5"/>
      <c r="BL268" s="5"/>
      <c r="BM268" s="5"/>
      <c r="BN268" s="5"/>
      <c r="BO268" s="5"/>
      <c r="BP268" s="5"/>
      <c r="BQ268" s="5"/>
      <c r="BR268" s="5"/>
      <c r="BS268" s="5"/>
      <c r="BT268" s="5"/>
      <c r="BU268" s="5"/>
      <c r="BV268" s="5"/>
      <c r="BW268" s="5"/>
      <c r="BX268" s="5"/>
      <c r="BY268" s="5"/>
      <c r="BZ268" s="5"/>
      <c r="CA268" s="5"/>
      <c r="CB268" s="5"/>
      <c r="CC268" s="5"/>
      <c r="CD268" s="5"/>
      <c r="CE268" s="5"/>
      <c r="CF268" s="5"/>
      <c r="CG268" s="5"/>
      <c r="CH268" s="5"/>
      <c r="CI268" s="5"/>
      <c r="CJ268" s="5"/>
      <c r="CK268" s="5"/>
      <c r="CL268" s="5"/>
      <c r="CM268" s="5"/>
      <c r="CN268" s="5"/>
      <c r="CO268" s="5"/>
      <c r="CP268" s="5"/>
      <c r="CQ268" s="5"/>
      <c r="CR268" s="5"/>
      <c r="CS268" s="5"/>
      <c r="CT268" s="5"/>
      <c r="CU268" s="5"/>
      <c r="CV268" s="5"/>
    </row>
    <row r="269" spans="12:100" hidden="1">
      <c r="L269" s="5"/>
      <c r="M269" s="5"/>
      <c r="N269" s="5"/>
      <c r="O269" s="5"/>
      <c r="P269" s="5"/>
      <c r="Q269" s="5"/>
      <c r="R269" s="5"/>
      <c r="S269" s="5"/>
      <c r="T269" s="5"/>
      <c r="U269" s="5"/>
      <c r="V269" s="5"/>
      <c r="W269" s="5"/>
      <c r="X269" s="5"/>
      <c r="Y269" s="5"/>
      <c r="Z269" s="5"/>
      <c r="AA269" s="5"/>
      <c r="AB269" s="5"/>
      <c r="AC269" s="5"/>
      <c r="AD269" s="5"/>
      <c r="AE269" s="5"/>
      <c r="AF269" s="5"/>
      <c r="AG269" s="5"/>
      <c r="AH269" s="5"/>
      <c r="AI269" s="5"/>
      <c r="AJ269" s="5"/>
      <c r="AK269" s="5"/>
      <c r="AL269" s="5"/>
      <c r="AM269" s="5"/>
      <c r="AN269" s="5"/>
      <c r="AO269" s="5"/>
      <c r="AP269" s="5"/>
      <c r="AQ269" s="5"/>
      <c r="AR269" s="5"/>
      <c r="AS269" s="5"/>
      <c r="AT269" s="5"/>
      <c r="AU269" s="5"/>
      <c r="AV269" s="5"/>
      <c r="AW269" s="5"/>
      <c r="AX269" s="5"/>
      <c r="AY269" s="5"/>
      <c r="AZ269" s="5"/>
      <c r="BA269" s="5"/>
      <c r="BB269" s="5"/>
      <c r="BC269" s="5"/>
      <c r="BD269" s="5"/>
      <c r="BE269" s="5"/>
      <c r="BF269" s="5"/>
      <c r="BG269" s="5"/>
      <c r="BH269" s="5"/>
      <c r="BI269" s="5"/>
      <c r="BJ269" s="5"/>
      <c r="BK269" s="5"/>
      <c r="BL269" s="5"/>
      <c r="BM269" s="5"/>
      <c r="BN269" s="5"/>
      <c r="BO269" s="5"/>
      <c r="BP269" s="5"/>
      <c r="BQ269" s="5"/>
      <c r="BR269" s="5"/>
      <c r="BS269" s="5"/>
      <c r="BT269" s="5"/>
      <c r="BU269" s="5"/>
      <c r="BV269" s="5"/>
      <c r="BW269" s="5"/>
      <c r="BX269" s="5"/>
      <c r="BY269" s="5"/>
      <c r="BZ269" s="5"/>
      <c r="CA269" s="5"/>
      <c r="CB269" s="5"/>
      <c r="CC269" s="5"/>
      <c r="CD269" s="5"/>
      <c r="CE269" s="5"/>
      <c r="CF269" s="5"/>
      <c r="CG269" s="5"/>
      <c r="CH269" s="5"/>
      <c r="CI269" s="5"/>
      <c r="CJ269" s="5"/>
      <c r="CK269" s="5"/>
      <c r="CL269" s="5"/>
      <c r="CM269" s="5"/>
      <c r="CN269" s="5"/>
      <c r="CO269" s="5"/>
      <c r="CP269" s="5"/>
      <c r="CQ269" s="5"/>
      <c r="CR269" s="5"/>
      <c r="CS269" s="5"/>
      <c r="CT269" s="5"/>
      <c r="CU269" s="5"/>
      <c r="CV269" s="5"/>
    </row>
    <row r="270" spans="12:100" hidden="1">
      <c r="L270" s="5"/>
      <c r="M270" s="5"/>
      <c r="N270" s="5"/>
      <c r="O270" s="5"/>
      <c r="P270" s="5"/>
      <c r="Q270" s="5"/>
      <c r="R270" s="5"/>
      <c r="S270" s="5"/>
      <c r="T270" s="5"/>
      <c r="U270" s="5"/>
      <c r="V270" s="5"/>
      <c r="W270" s="5"/>
      <c r="X270" s="5"/>
      <c r="Y270" s="5"/>
      <c r="Z270" s="5"/>
      <c r="AA270" s="5"/>
      <c r="AB270" s="5"/>
      <c r="AC270" s="5"/>
      <c r="AD270" s="5"/>
      <c r="AE270" s="5"/>
      <c r="AF270" s="5"/>
      <c r="AG270" s="5"/>
      <c r="AH270" s="5"/>
      <c r="AI270" s="5"/>
      <c r="AJ270" s="5"/>
      <c r="AK270" s="5"/>
      <c r="AL270" s="5"/>
      <c r="AM270" s="5"/>
      <c r="AN270" s="5"/>
      <c r="AO270" s="5"/>
      <c r="AP270" s="5"/>
      <c r="AQ270" s="5"/>
      <c r="AR270" s="5"/>
      <c r="AS270" s="5"/>
      <c r="AT270" s="5"/>
      <c r="AU270" s="5"/>
      <c r="AV270" s="5"/>
      <c r="AW270" s="5"/>
      <c r="AX270" s="5"/>
      <c r="AY270" s="5"/>
      <c r="AZ270" s="5"/>
      <c r="BA270" s="5"/>
      <c r="BB270" s="5"/>
      <c r="BC270" s="5"/>
      <c r="BD270" s="5"/>
      <c r="BE270" s="5"/>
      <c r="BF270" s="5"/>
      <c r="BG270" s="5"/>
      <c r="BH270" s="5"/>
      <c r="BI270" s="5"/>
      <c r="BJ270" s="5"/>
      <c r="BK270" s="5"/>
      <c r="BL270" s="5"/>
      <c r="BM270" s="5"/>
      <c r="BN270" s="5"/>
      <c r="BO270" s="5"/>
      <c r="BP270" s="5"/>
      <c r="BQ270" s="5"/>
      <c r="BR270" s="5"/>
      <c r="BS270" s="5"/>
      <c r="BT270" s="5"/>
      <c r="BU270" s="5"/>
      <c r="BV270" s="5"/>
      <c r="BW270" s="5"/>
      <c r="BX270" s="5"/>
      <c r="BY270" s="5"/>
      <c r="BZ270" s="5"/>
      <c r="CA270" s="5"/>
      <c r="CB270" s="5"/>
      <c r="CC270" s="5"/>
      <c r="CD270" s="5"/>
      <c r="CE270" s="5"/>
      <c r="CF270" s="5"/>
      <c r="CG270" s="5"/>
      <c r="CH270" s="5"/>
      <c r="CI270" s="5"/>
      <c r="CJ270" s="5"/>
      <c r="CK270" s="5"/>
      <c r="CL270" s="5"/>
      <c r="CM270" s="5"/>
      <c r="CN270" s="5"/>
      <c r="CO270" s="5"/>
      <c r="CP270" s="5"/>
      <c r="CQ270" s="5"/>
      <c r="CR270" s="5"/>
      <c r="CS270" s="5"/>
      <c r="CT270" s="5"/>
      <c r="CU270" s="5"/>
      <c r="CV270" s="5"/>
    </row>
    <row r="271" spans="12:100" hidden="1">
      <c r="L271" s="5"/>
      <c r="M271" s="5"/>
      <c r="N271" s="5"/>
      <c r="O271" s="5"/>
      <c r="P271" s="5"/>
      <c r="Q271" s="5"/>
      <c r="R271" s="5"/>
      <c r="S271" s="5"/>
      <c r="T271" s="5"/>
      <c r="U271" s="5"/>
      <c r="V271" s="5"/>
      <c r="W271" s="5"/>
      <c r="X271" s="5"/>
      <c r="Y271" s="5"/>
      <c r="Z271" s="5"/>
      <c r="AA271" s="5"/>
      <c r="AB271" s="5"/>
      <c r="AC271" s="5"/>
      <c r="AD271" s="5"/>
      <c r="AE271" s="5"/>
      <c r="AF271" s="5"/>
      <c r="AG271" s="5"/>
      <c r="AH271" s="5"/>
      <c r="AI271" s="5"/>
      <c r="AJ271" s="5"/>
      <c r="AK271" s="5"/>
      <c r="AL271" s="5"/>
      <c r="AM271" s="5"/>
      <c r="AN271" s="5"/>
      <c r="AO271" s="5"/>
      <c r="AP271" s="5"/>
      <c r="AQ271" s="5"/>
      <c r="AR271" s="5"/>
      <c r="AS271" s="5"/>
      <c r="AT271" s="5"/>
      <c r="AU271" s="5"/>
      <c r="AV271" s="5"/>
      <c r="AW271" s="5"/>
      <c r="AX271" s="5"/>
      <c r="AY271" s="5"/>
      <c r="AZ271" s="5"/>
      <c r="BA271" s="5"/>
      <c r="BB271" s="5"/>
      <c r="BC271" s="5"/>
      <c r="BD271" s="5"/>
      <c r="BE271" s="5"/>
      <c r="BF271" s="5"/>
      <c r="BG271" s="5"/>
      <c r="BH271" s="5"/>
      <c r="BI271" s="5"/>
      <c r="BJ271" s="5"/>
      <c r="BK271" s="5"/>
      <c r="BL271" s="5"/>
      <c r="BM271" s="5"/>
      <c r="BN271" s="5"/>
      <c r="BO271" s="5"/>
      <c r="BP271" s="5"/>
      <c r="BQ271" s="5"/>
      <c r="BR271" s="5"/>
      <c r="BS271" s="5"/>
      <c r="BT271" s="5"/>
      <c r="BU271" s="5"/>
      <c r="BV271" s="5"/>
      <c r="BW271" s="5"/>
      <c r="BX271" s="5"/>
      <c r="BY271" s="5"/>
      <c r="BZ271" s="5"/>
      <c r="CA271" s="5"/>
      <c r="CB271" s="5"/>
      <c r="CC271" s="5"/>
      <c r="CD271" s="5"/>
      <c r="CE271" s="5"/>
      <c r="CF271" s="5"/>
      <c r="CG271" s="5"/>
      <c r="CH271" s="5"/>
      <c r="CI271" s="5"/>
      <c r="CJ271" s="5"/>
      <c r="CK271" s="5"/>
      <c r="CL271" s="5"/>
      <c r="CM271" s="5"/>
      <c r="CN271" s="5"/>
      <c r="CO271" s="5"/>
      <c r="CP271" s="5"/>
      <c r="CQ271" s="5"/>
      <c r="CR271" s="5"/>
      <c r="CS271" s="5"/>
      <c r="CT271" s="5"/>
      <c r="CU271" s="5"/>
      <c r="CV271" s="5"/>
    </row>
    <row r="272" spans="12:100" hidden="1">
      <c r="L272" s="5"/>
      <c r="M272" s="5"/>
      <c r="N272" s="5"/>
      <c r="O272" s="5"/>
      <c r="P272" s="5"/>
      <c r="Q272" s="5"/>
      <c r="R272" s="5"/>
      <c r="S272" s="5"/>
      <c r="T272" s="5"/>
      <c r="U272" s="5"/>
      <c r="V272" s="5"/>
      <c r="W272" s="5"/>
      <c r="X272" s="5"/>
      <c r="Y272" s="5"/>
      <c r="Z272" s="5"/>
      <c r="AA272" s="5"/>
      <c r="AB272" s="5"/>
      <c r="AC272" s="5"/>
      <c r="AD272" s="5"/>
      <c r="AE272" s="5"/>
      <c r="AF272" s="5"/>
      <c r="AG272" s="5"/>
      <c r="AH272" s="5"/>
      <c r="AI272" s="5"/>
      <c r="AJ272" s="5"/>
      <c r="AK272" s="5"/>
      <c r="AL272" s="5"/>
      <c r="AM272" s="5"/>
      <c r="AN272" s="5"/>
      <c r="AO272" s="5"/>
      <c r="AP272" s="5"/>
      <c r="AQ272" s="5"/>
      <c r="AR272" s="5"/>
      <c r="AS272" s="5"/>
      <c r="AT272" s="5"/>
      <c r="AU272" s="5"/>
      <c r="AV272" s="5"/>
      <c r="AW272" s="5"/>
      <c r="AX272" s="5"/>
      <c r="AY272" s="5"/>
      <c r="AZ272" s="5"/>
      <c r="BA272" s="5"/>
      <c r="BB272" s="5"/>
      <c r="BC272" s="5"/>
      <c r="BD272" s="5"/>
      <c r="BE272" s="5"/>
      <c r="BF272" s="5"/>
      <c r="BG272" s="5"/>
      <c r="BH272" s="5"/>
      <c r="BI272" s="5"/>
      <c r="BJ272" s="5"/>
      <c r="BK272" s="5"/>
      <c r="BL272" s="5"/>
      <c r="BM272" s="5"/>
      <c r="BN272" s="5"/>
      <c r="BO272" s="5"/>
      <c r="BP272" s="5"/>
      <c r="BQ272" s="5"/>
      <c r="BR272" s="5"/>
      <c r="BS272" s="5"/>
      <c r="BT272" s="5"/>
      <c r="BU272" s="5"/>
      <c r="BV272" s="5"/>
      <c r="BW272" s="5"/>
      <c r="BX272" s="5"/>
      <c r="BY272" s="5"/>
      <c r="BZ272" s="5"/>
      <c r="CA272" s="5"/>
      <c r="CB272" s="5"/>
      <c r="CC272" s="5"/>
      <c r="CD272" s="5"/>
      <c r="CE272" s="5"/>
      <c r="CF272" s="5"/>
      <c r="CG272" s="5"/>
      <c r="CH272" s="5"/>
      <c r="CI272" s="5"/>
      <c r="CJ272" s="5"/>
      <c r="CK272" s="5"/>
      <c r="CL272" s="5"/>
      <c r="CM272" s="5"/>
      <c r="CN272" s="5"/>
      <c r="CO272" s="5"/>
      <c r="CP272" s="5"/>
      <c r="CQ272" s="5"/>
      <c r="CR272" s="5"/>
      <c r="CS272" s="5"/>
      <c r="CT272" s="5"/>
      <c r="CU272" s="5"/>
      <c r="CV272" s="5"/>
    </row>
    <row r="273" spans="12:100" hidden="1">
      <c r="L273" s="5"/>
      <c r="M273" s="5"/>
      <c r="N273" s="5"/>
      <c r="O273" s="5"/>
      <c r="P273" s="5"/>
      <c r="Q273" s="5"/>
      <c r="R273" s="5"/>
      <c r="S273" s="5"/>
      <c r="T273" s="5"/>
      <c r="U273" s="5"/>
      <c r="V273" s="5"/>
      <c r="W273" s="5"/>
      <c r="X273" s="5"/>
      <c r="Y273" s="5"/>
      <c r="Z273" s="5"/>
      <c r="AA273" s="5"/>
      <c r="AB273" s="5"/>
      <c r="AC273" s="5"/>
      <c r="AD273" s="5"/>
      <c r="AE273" s="5"/>
      <c r="AF273" s="5"/>
      <c r="AG273" s="5"/>
      <c r="AH273" s="5"/>
      <c r="AI273" s="5"/>
      <c r="AJ273" s="5"/>
      <c r="AK273" s="5"/>
      <c r="AL273" s="5"/>
      <c r="AM273" s="5"/>
      <c r="AN273" s="5"/>
      <c r="AO273" s="5"/>
      <c r="AP273" s="5"/>
      <c r="AQ273" s="5"/>
      <c r="AR273" s="5"/>
      <c r="AS273" s="5"/>
      <c r="AT273" s="5"/>
      <c r="AU273" s="5"/>
      <c r="AV273" s="5"/>
      <c r="AW273" s="5"/>
      <c r="AX273" s="5"/>
      <c r="AY273" s="5"/>
      <c r="AZ273" s="5"/>
      <c r="BA273" s="5"/>
      <c r="BB273" s="5"/>
      <c r="BC273" s="5"/>
      <c r="BD273" s="5"/>
      <c r="BE273" s="5"/>
      <c r="BF273" s="5"/>
      <c r="BG273" s="5"/>
      <c r="BH273" s="5"/>
      <c r="BI273" s="5"/>
      <c r="BJ273" s="5"/>
      <c r="BK273" s="5"/>
      <c r="BL273" s="5"/>
      <c r="BM273" s="5"/>
      <c r="BN273" s="5"/>
      <c r="BO273" s="5"/>
      <c r="BP273" s="5"/>
      <c r="BQ273" s="5"/>
      <c r="BR273" s="5"/>
      <c r="BS273" s="5"/>
      <c r="BT273" s="5"/>
      <c r="BU273" s="5"/>
      <c r="BV273" s="5"/>
      <c r="BW273" s="5"/>
      <c r="BX273" s="5"/>
      <c r="BY273" s="5"/>
      <c r="BZ273" s="5"/>
      <c r="CA273" s="5"/>
      <c r="CB273" s="5"/>
      <c r="CC273" s="5"/>
      <c r="CD273" s="5"/>
      <c r="CE273" s="5"/>
      <c r="CF273" s="5"/>
      <c r="CG273" s="5"/>
      <c r="CH273" s="5"/>
      <c r="CI273" s="5"/>
      <c r="CJ273" s="5"/>
      <c r="CK273" s="5"/>
      <c r="CL273" s="5"/>
      <c r="CM273" s="5"/>
      <c r="CN273" s="5"/>
      <c r="CO273" s="5"/>
      <c r="CP273" s="5"/>
      <c r="CQ273" s="5"/>
      <c r="CR273" s="5"/>
      <c r="CS273" s="5"/>
      <c r="CT273" s="5"/>
      <c r="CU273" s="5"/>
      <c r="CV273" s="5"/>
    </row>
    <row r="274" spans="12:100" hidden="1">
      <c r="L274" s="5"/>
      <c r="M274" s="5"/>
      <c r="N274" s="5"/>
      <c r="O274" s="5"/>
      <c r="P274" s="5"/>
      <c r="Q274" s="5"/>
      <c r="R274" s="5"/>
      <c r="S274" s="5"/>
      <c r="T274" s="5"/>
      <c r="U274" s="5"/>
      <c r="V274" s="5"/>
      <c r="W274" s="5"/>
      <c r="X274" s="5"/>
      <c r="Y274" s="5"/>
      <c r="Z274" s="5"/>
      <c r="AA274" s="5"/>
      <c r="AB274" s="5"/>
      <c r="AC274" s="5"/>
      <c r="AD274" s="5"/>
      <c r="AE274" s="5"/>
      <c r="AF274" s="5"/>
      <c r="AG274" s="5"/>
      <c r="AH274" s="5"/>
      <c r="AI274" s="5"/>
      <c r="AJ274" s="5"/>
      <c r="AK274" s="5"/>
      <c r="AL274" s="5"/>
      <c r="AM274" s="5"/>
      <c r="AN274" s="5"/>
      <c r="AO274" s="5"/>
      <c r="AP274" s="5"/>
      <c r="AQ274" s="5"/>
      <c r="AR274" s="5"/>
      <c r="AS274" s="5"/>
      <c r="AT274" s="5"/>
      <c r="AU274" s="5"/>
      <c r="AV274" s="5"/>
      <c r="AW274" s="5"/>
      <c r="AX274" s="5"/>
      <c r="AY274" s="5"/>
      <c r="AZ274" s="5"/>
      <c r="BA274" s="5"/>
      <c r="BB274" s="5"/>
      <c r="BC274" s="5"/>
      <c r="BD274" s="5"/>
      <c r="BE274" s="5"/>
      <c r="BF274" s="5"/>
      <c r="BG274" s="5"/>
      <c r="BH274" s="5"/>
      <c r="BI274" s="5"/>
      <c r="BJ274" s="5"/>
      <c r="BK274" s="5"/>
      <c r="BL274" s="5"/>
      <c r="BM274" s="5"/>
      <c r="BN274" s="5"/>
      <c r="BO274" s="5"/>
      <c r="BP274" s="5"/>
      <c r="BQ274" s="5"/>
      <c r="BR274" s="5"/>
      <c r="BS274" s="5"/>
      <c r="BT274" s="5"/>
      <c r="BU274" s="5"/>
      <c r="BV274" s="5"/>
      <c r="BW274" s="5"/>
      <c r="BX274" s="5"/>
      <c r="BY274" s="5"/>
      <c r="BZ274" s="5"/>
      <c r="CA274" s="5"/>
      <c r="CB274" s="5"/>
      <c r="CC274" s="5"/>
      <c r="CD274" s="5"/>
      <c r="CE274" s="5"/>
      <c r="CF274" s="5"/>
      <c r="CG274" s="5"/>
      <c r="CH274" s="5"/>
      <c r="CI274" s="5"/>
      <c r="CJ274" s="5"/>
      <c r="CK274" s="5"/>
      <c r="CL274" s="5"/>
      <c r="CM274" s="5"/>
      <c r="CN274" s="5"/>
      <c r="CO274" s="5"/>
      <c r="CP274" s="5"/>
      <c r="CQ274" s="5"/>
      <c r="CR274" s="5"/>
      <c r="CS274" s="5"/>
      <c r="CT274" s="5"/>
      <c r="CU274" s="5"/>
      <c r="CV274" s="5"/>
    </row>
    <row r="275" spans="12:100" hidden="1">
      <c r="L275" s="5"/>
      <c r="M275" s="5"/>
      <c r="N275" s="5"/>
      <c r="O275" s="5"/>
      <c r="P275" s="5"/>
      <c r="Q275" s="5"/>
      <c r="R275" s="5"/>
      <c r="S275" s="5"/>
      <c r="T275" s="5"/>
      <c r="U275" s="5"/>
      <c r="V275" s="5"/>
      <c r="W275" s="5"/>
      <c r="X275" s="5"/>
      <c r="Y275" s="5"/>
      <c r="Z275" s="5"/>
      <c r="AA275" s="5"/>
      <c r="AB275" s="5"/>
      <c r="AC275" s="5"/>
      <c r="AD275" s="5"/>
      <c r="AE275" s="5"/>
      <c r="AF275" s="5"/>
      <c r="AG275" s="5"/>
      <c r="AH275" s="5"/>
      <c r="AI275" s="5"/>
      <c r="AJ275" s="5"/>
      <c r="AK275" s="5"/>
      <c r="AL275" s="5"/>
      <c r="AM275" s="5"/>
      <c r="AN275" s="5"/>
      <c r="AO275" s="5"/>
      <c r="AP275" s="5"/>
      <c r="AQ275" s="5"/>
      <c r="AR275" s="5"/>
      <c r="AS275" s="5"/>
      <c r="AT275" s="5"/>
      <c r="AU275" s="5"/>
      <c r="AV275" s="5"/>
      <c r="AW275" s="5"/>
      <c r="AX275" s="5"/>
      <c r="AY275" s="5"/>
      <c r="AZ275" s="5"/>
      <c r="BA275" s="5"/>
      <c r="BB275" s="5"/>
      <c r="BC275" s="5"/>
      <c r="BD275" s="5"/>
      <c r="BE275" s="5"/>
      <c r="BF275" s="5"/>
      <c r="BG275" s="5"/>
      <c r="BH275" s="5"/>
      <c r="BI275" s="5"/>
      <c r="BJ275" s="5"/>
      <c r="BK275" s="5"/>
      <c r="BL275" s="5"/>
      <c r="BM275" s="5"/>
      <c r="BN275" s="5"/>
      <c r="BO275" s="5"/>
      <c r="BP275" s="5"/>
      <c r="BQ275" s="5"/>
      <c r="BR275" s="5"/>
      <c r="BS275" s="5"/>
      <c r="BT275" s="5"/>
      <c r="BU275" s="5"/>
      <c r="BV275" s="5"/>
      <c r="BW275" s="5"/>
      <c r="BX275" s="5"/>
      <c r="BY275" s="5"/>
      <c r="BZ275" s="5"/>
      <c r="CA275" s="5"/>
      <c r="CB275" s="5"/>
      <c r="CC275" s="5"/>
      <c r="CD275" s="5"/>
      <c r="CE275" s="5"/>
      <c r="CF275" s="5"/>
      <c r="CG275" s="5"/>
      <c r="CH275" s="5"/>
      <c r="CI275" s="5"/>
      <c r="CJ275" s="5"/>
      <c r="CK275" s="5"/>
      <c r="CL275" s="5"/>
      <c r="CM275" s="5"/>
      <c r="CN275" s="5"/>
      <c r="CO275" s="5"/>
      <c r="CP275" s="5"/>
      <c r="CQ275" s="5"/>
      <c r="CR275" s="5"/>
      <c r="CS275" s="5"/>
      <c r="CT275" s="5"/>
      <c r="CU275" s="5"/>
      <c r="CV275" s="5"/>
    </row>
    <row r="276" spans="12:100" hidden="1">
      <c r="L276" s="5"/>
      <c r="M276" s="5"/>
      <c r="N276" s="5"/>
      <c r="O276" s="5"/>
      <c r="P276" s="5"/>
      <c r="Q276" s="5"/>
      <c r="R276" s="5"/>
      <c r="S276" s="5"/>
      <c r="T276" s="5"/>
      <c r="U276" s="5"/>
      <c r="V276" s="5"/>
      <c r="W276" s="5"/>
      <c r="X276" s="5"/>
      <c r="Y276" s="5"/>
      <c r="Z276" s="5"/>
      <c r="AA276" s="5"/>
      <c r="AB276" s="5"/>
      <c r="AC276" s="5"/>
      <c r="AD276" s="5"/>
      <c r="AE276" s="5"/>
      <c r="AF276" s="5"/>
      <c r="AG276" s="5"/>
      <c r="AH276" s="5"/>
      <c r="AI276" s="5"/>
      <c r="AJ276" s="5"/>
      <c r="AK276" s="5"/>
      <c r="AL276" s="5"/>
      <c r="AM276" s="5"/>
      <c r="AN276" s="5"/>
      <c r="AO276" s="5"/>
      <c r="AP276" s="5"/>
      <c r="AQ276" s="5"/>
      <c r="AR276" s="5"/>
      <c r="AS276" s="5"/>
      <c r="AT276" s="5"/>
      <c r="AU276" s="5"/>
      <c r="AV276" s="5"/>
      <c r="AW276" s="5"/>
      <c r="AX276" s="5"/>
      <c r="AY276" s="5"/>
      <c r="AZ276" s="5"/>
      <c r="BA276" s="5"/>
      <c r="BB276" s="5"/>
      <c r="BC276" s="5"/>
      <c r="BD276" s="5"/>
      <c r="BE276" s="5"/>
      <c r="BF276" s="5"/>
      <c r="BG276" s="5"/>
      <c r="BH276" s="5"/>
      <c r="BI276" s="5"/>
      <c r="BJ276" s="5"/>
      <c r="BK276" s="5"/>
      <c r="BL276" s="5"/>
      <c r="BM276" s="5"/>
      <c r="BN276" s="5"/>
      <c r="BO276" s="5"/>
      <c r="BP276" s="5"/>
      <c r="BQ276" s="5"/>
      <c r="BR276" s="5"/>
      <c r="BS276" s="5"/>
      <c r="BT276" s="5"/>
      <c r="BU276" s="5"/>
      <c r="BV276" s="5"/>
      <c r="BW276" s="5"/>
      <c r="BX276" s="5"/>
      <c r="BY276" s="5"/>
      <c r="BZ276" s="5"/>
      <c r="CA276" s="5"/>
      <c r="CB276" s="5"/>
      <c r="CC276" s="5"/>
      <c r="CD276" s="5"/>
      <c r="CE276" s="5"/>
      <c r="CF276" s="5"/>
      <c r="CG276" s="5"/>
      <c r="CH276" s="5"/>
      <c r="CI276" s="5"/>
      <c r="CJ276" s="5"/>
      <c r="CK276" s="5"/>
      <c r="CL276" s="5"/>
      <c r="CM276" s="5"/>
      <c r="CN276" s="5"/>
      <c r="CO276" s="5"/>
      <c r="CP276" s="5"/>
      <c r="CQ276" s="5"/>
      <c r="CR276" s="5"/>
      <c r="CS276" s="5"/>
      <c r="CT276" s="5"/>
      <c r="CU276" s="5"/>
      <c r="CV276" s="5"/>
    </row>
    <row r="277" spans="12:100" hidden="1">
      <c r="L277" s="5"/>
      <c r="M277" s="5"/>
      <c r="N277" s="5"/>
      <c r="O277" s="5"/>
      <c r="P277" s="5"/>
      <c r="Q277" s="5"/>
      <c r="R277" s="5"/>
      <c r="S277" s="5"/>
      <c r="T277" s="5"/>
      <c r="U277" s="5"/>
      <c r="V277" s="5"/>
      <c r="W277" s="5"/>
      <c r="X277" s="5"/>
      <c r="Y277" s="5"/>
      <c r="Z277" s="5"/>
      <c r="AA277" s="5"/>
      <c r="AB277" s="5"/>
      <c r="AC277" s="5"/>
      <c r="AD277" s="5"/>
      <c r="AE277" s="5"/>
      <c r="AF277" s="5"/>
      <c r="AG277" s="5"/>
      <c r="AH277" s="5"/>
      <c r="AI277" s="5"/>
      <c r="AJ277" s="5"/>
      <c r="AK277" s="5"/>
      <c r="AL277" s="5"/>
      <c r="AM277" s="5"/>
      <c r="AN277" s="5"/>
      <c r="AO277" s="5"/>
      <c r="AP277" s="5"/>
      <c r="AQ277" s="5"/>
      <c r="AR277" s="5"/>
      <c r="AS277" s="5"/>
      <c r="AT277" s="5"/>
      <c r="AU277" s="5"/>
      <c r="AV277" s="5"/>
      <c r="AW277" s="5"/>
      <c r="AX277" s="5"/>
      <c r="AY277" s="5"/>
      <c r="AZ277" s="5"/>
      <c r="BA277" s="5"/>
      <c r="BB277" s="5"/>
      <c r="BC277" s="5"/>
      <c r="BD277" s="5"/>
      <c r="BE277" s="5"/>
      <c r="BF277" s="5"/>
      <c r="BG277" s="5"/>
      <c r="BH277" s="5"/>
      <c r="BI277" s="5"/>
      <c r="BJ277" s="5"/>
      <c r="BK277" s="5"/>
      <c r="BL277" s="5"/>
      <c r="BM277" s="5"/>
      <c r="BN277" s="5"/>
      <c r="BO277" s="5"/>
      <c r="BP277" s="5"/>
      <c r="BQ277" s="5"/>
      <c r="BR277" s="5"/>
      <c r="BS277" s="5"/>
      <c r="BT277" s="5"/>
      <c r="BU277" s="5"/>
      <c r="BV277" s="5"/>
      <c r="BW277" s="5"/>
      <c r="BX277" s="5"/>
      <c r="BY277" s="5"/>
      <c r="BZ277" s="5"/>
      <c r="CA277" s="5"/>
      <c r="CB277" s="5"/>
      <c r="CC277" s="5"/>
      <c r="CD277" s="5"/>
      <c r="CE277" s="5"/>
      <c r="CF277" s="5"/>
      <c r="CG277" s="5"/>
      <c r="CH277" s="5"/>
      <c r="CI277" s="5"/>
      <c r="CJ277" s="5"/>
      <c r="CK277" s="5"/>
      <c r="CL277" s="5"/>
      <c r="CM277" s="5"/>
      <c r="CN277" s="5"/>
      <c r="CO277" s="5"/>
      <c r="CP277" s="5"/>
      <c r="CQ277" s="5"/>
      <c r="CR277" s="5"/>
      <c r="CS277" s="5"/>
      <c r="CT277" s="5"/>
      <c r="CU277" s="5"/>
      <c r="CV277" s="5"/>
    </row>
    <row r="278" spans="12:100" hidden="1">
      <c r="L278" s="5"/>
      <c r="M278" s="5"/>
      <c r="N278" s="5"/>
      <c r="O278" s="5"/>
      <c r="P278" s="5"/>
      <c r="Q278" s="5"/>
      <c r="R278" s="5"/>
      <c r="S278" s="5"/>
      <c r="T278" s="5"/>
      <c r="U278" s="5"/>
      <c r="V278" s="5"/>
      <c r="W278" s="5"/>
      <c r="X278" s="5"/>
      <c r="Y278" s="5"/>
      <c r="Z278" s="5"/>
      <c r="AA278" s="5"/>
      <c r="AB278" s="5"/>
      <c r="AC278" s="5"/>
      <c r="AD278" s="5"/>
      <c r="AE278" s="5"/>
      <c r="AF278" s="5"/>
      <c r="AG278" s="5"/>
      <c r="AH278" s="5"/>
      <c r="AI278" s="5"/>
      <c r="AJ278" s="5"/>
      <c r="AK278" s="5"/>
      <c r="AL278" s="5"/>
      <c r="AM278" s="5"/>
      <c r="AN278" s="5"/>
      <c r="AO278" s="5"/>
      <c r="AP278" s="5"/>
      <c r="AQ278" s="5"/>
      <c r="AR278" s="5"/>
      <c r="AS278" s="5"/>
      <c r="AT278" s="5"/>
      <c r="AU278" s="5"/>
      <c r="AV278" s="5"/>
      <c r="AW278" s="5"/>
      <c r="AX278" s="5"/>
      <c r="AY278" s="5"/>
      <c r="AZ278" s="5"/>
      <c r="BA278" s="5"/>
      <c r="BB278" s="5"/>
      <c r="BC278" s="5"/>
      <c r="BD278" s="5"/>
      <c r="BE278" s="5"/>
      <c r="BF278" s="5"/>
      <c r="BG278" s="5"/>
      <c r="BH278" s="5"/>
      <c r="BI278" s="5"/>
      <c r="BJ278" s="5"/>
      <c r="BK278" s="5"/>
      <c r="BL278" s="5"/>
      <c r="BM278" s="5"/>
      <c r="BN278" s="5"/>
      <c r="BO278" s="5"/>
      <c r="BP278" s="5"/>
      <c r="BQ278" s="5"/>
      <c r="BR278" s="5"/>
      <c r="BS278" s="5"/>
      <c r="BT278" s="5"/>
      <c r="BU278" s="5"/>
      <c r="BV278" s="5"/>
      <c r="BW278" s="5"/>
      <c r="BX278" s="5"/>
      <c r="BY278" s="5"/>
      <c r="BZ278" s="5"/>
      <c r="CA278" s="5"/>
      <c r="CB278" s="5"/>
      <c r="CC278" s="5"/>
      <c r="CD278" s="5"/>
      <c r="CE278" s="5"/>
      <c r="CF278" s="5"/>
      <c r="CG278" s="5"/>
      <c r="CH278" s="5"/>
      <c r="CI278" s="5"/>
      <c r="CJ278" s="5"/>
      <c r="CK278" s="5"/>
      <c r="CL278" s="5"/>
      <c r="CM278" s="5"/>
      <c r="CN278" s="5"/>
      <c r="CO278" s="5"/>
      <c r="CP278" s="5"/>
      <c r="CQ278" s="5"/>
      <c r="CR278" s="5"/>
      <c r="CS278" s="5"/>
      <c r="CT278" s="5"/>
      <c r="CU278" s="5"/>
      <c r="CV278" s="5"/>
    </row>
    <row r="279" spans="12:100" hidden="1">
      <c r="L279" s="5"/>
      <c r="M279" s="5"/>
      <c r="N279" s="5"/>
      <c r="O279" s="5"/>
      <c r="P279" s="5"/>
      <c r="Q279" s="5"/>
      <c r="R279" s="5"/>
      <c r="S279" s="5"/>
      <c r="T279" s="5"/>
      <c r="U279" s="5"/>
      <c r="V279" s="5"/>
      <c r="W279" s="5"/>
      <c r="X279" s="5"/>
      <c r="Y279" s="5"/>
      <c r="Z279" s="5"/>
      <c r="AA279" s="5"/>
      <c r="AB279" s="5"/>
      <c r="AC279" s="5"/>
      <c r="AD279" s="5"/>
      <c r="AE279" s="5"/>
      <c r="AF279" s="5"/>
      <c r="AG279" s="5"/>
      <c r="AH279" s="5"/>
      <c r="AI279" s="5"/>
      <c r="AJ279" s="5"/>
      <c r="AK279" s="5"/>
      <c r="AL279" s="5"/>
      <c r="AM279" s="5"/>
      <c r="AN279" s="5"/>
      <c r="AO279" s="5"/>
      <c r="AP279" s="5"/>
      <c r="AQ279" s="5"/>
      <c r="AR279" s="5"/>
      <c r="AS279" s="5"/>
      <c r="AT279" s="5"/>
      <c r="AU279" s="5"/>
      <c r="AV279" s="5"/>
      <c r="AW279" s="5"/>
      <c r="AX279" s="5"/>
      <c r="AY279" s="5"/>
      <c r="AZ279" s="5"/>
      <c r="BA279" s="5"/>
      <c r="BB279" s="5"/>
      <c r="BC279" s="5"/>
      <c r="BD279" s="5"/>
      <c r="BE279" s="5"/>
      <c r="BF279" s="5"/>
      <c r="BG279" s="5"/>
      <c r="BH279" s="5"/>
      <c r="BI279" s="5"/>
      <c r="BJ279" s="5"/>
      <c r="BK279" s="5"/>
      <c r="BL279" s="5"/>
      <c r="BM279" s="5"/>
      <c r="BN279" s="5"/>
      <c r="BO279" s="5"/>
      <c r="BP279" s="5"/>
      <c r="BQ279" s="5"/>
      <c r="BR279" s="5"/>
      <c r="BS279" s="5"/>
      <c r="BT279" s="5"/>
      <c r="BU279" s="5"/>
      <c r="BV279" s="5"/>
      <c r="BW279" s="5"/>
      <c r="BX279" s="5"/>
      <c r="BY279" s="5"/>
      <c r="BZ279" s="5"/>
      <c r="CA279" s="5"/>
      <c r="CB279" s="5"/>
      <c r="CC279" s="5"/>
      <c r="CD279" s="5"/>
      <c r="CE279" s="5"/>
      <c r="CF279" s="5"/>
      <c r="CG279" s="5"/>
      <c r="CH279" s="5"/>
      <c r="CI279" s="5"/>
      <c r="CJ279" s="5"/>
      <c r="CK279" s="5"/>
      <c r="CL279" s="5"/>
      <c r="CM279" s="5"/>
      <c r="CN279" s="5"/>
      <c r="CO279" s="5"/>
      <c r="CP279" s="5"/>
      <c r="CQ279" s="5"/>
      <c r="CR279" s="5"/>
      <c r="CS279" s="5"/>
      <c r="CT279" s="5"/>
      <c r="CU279" s="5"/>
      <c r="CV279" s="5"/>
    </row>
    <row r="280" spans="12:100" hidden="1">
      <c r="L280" s="5"/>
      <c r="M280" s="5"/>
      <c r="N280" s="5"/>
      <c r="O280" s="5"/>
      <c r="P280" s="5"/>
      <c r="Q280" s="5"/>
      <c r="R280" s="5"/>
      <c r="S280" s="5"/>
      <c r="T280" s="5"/>
      <c r="U280" s="5"/>
      <c r="V280" s="5"/>
      <c r="W280" s="5"/>
      <c r="X280" s="5"/>
      <c r="Y280" s="5"/>
      <c r="Z280" s="5"/>
      <c r="AA280" s="5"/>
      <c r="AB280" s="5"/>
      <c r="AC280" s="5"/>
      <c r="AD280" s="5"/>
      <c r="AE280" s="5"/>
      <c r="AF280" s="5"/>
      <c r="AG280" s="5"/>
      <c r="AH280" s="5"/>
      <c r="AI280" s="5"/>
      <c r="AJ280" s="5"/>
      <c r="AK280" s="5"/>
      <c r="AL280" s="5"/>
      <c r="AM280" s="5"/>
      <c r="AN280" s="5"/>
      <c r="AO280" s="5"/>
      <c r="AP280" s="5"/>
      <c r="AQ280" s="5"/>
      <c r="AR280" s="5"/>
      <c r="AS280" s="5"/>
      <c r="AT280" s="5"/>
      <c r="AU280" s="5"/>
      <c r="AV280" s="5"/>
      <c r="AW280" s="5"/>
      <c r="AX280" s="5"/>
      <c r="AY280" s="5"/>
      <c r="AZ280" s="5"/>
      <c r="BA280" s="5"/>
      <c r="BB280" s="5"/>
      <c r="BC280" s="5"/>
      <c r="BD280" s="5"/>
      <c r="BE280" s="5"/>
      <c r="BF280" s="5"/>
      <c r="BG280" s="5"/>
      <c r="BH280" s="5"/>
      <c r="BI280" s="5"/>
      <c r="BJ280" s="5"/>
      <c r="BK280" s="5"/>
      <c r="BL280" s="5"/>
      <c r="BM280" s="5"/>
      <c r="BN280" s="5"/>
      <c r="BO280" s="5"/>
      <c r="BP280" s="5"/>
      <c r="BQ280" s="5"/>
      <c r="BR280" s="5"/>
      <c r="BS280" s="5"/>
      <c r="BT280" s="5"/>
      <c r="BU280" s="5"/>
      <c r="BV280" s="5"/>
      <c r="BW280" s="5"/>
      <c r="BX280" s="5"/>
      <c r="BY280" s="5"/>
      <c r="BZ280" s="5"/>
      <c r="CA280" s="5"/>
      <c r="CB280" s="5"/>
      <c r="CC280" s="5"/>
      <c r="CD280" s="5"/>
      <c r="CE280" s="5"/>
      <c r="CF280" s="5"/>
      <c r="CG280" s="5"/>
      <c r="CH280" s="5"/>
      <c r="CI280" s="5"/>
      <c r="CJ280" s="5"/>
      <c r="CK280" s="5"/>
      <c r="CL280" s="5"/>
      <c r="CM280" s="5"/>
      <c r="CN280" s="5"/>
      <c r="CO280" s="5"/>
      <c r="CP280" s="5"/>
      <c r="CQ280" s="5"/>
      <c r="CR280" s="5"/>
      <c r="CS280" s="5"/>
      <c r="CT280" s="5"/>
      <c r="CU280" s="5"/>
      <c r="CV280" s="5"/>
    </row>
    <row r="281" spans="12:100" hidden="1">
      <c r="L281" s="5"/>
      <c r="M281" s="5"/>
      <c r="N281" s="5"/>
      <c r="O281" s="5"/>
      <c r="P281" s="5"/>
      <c r="Q281" s="5"/>
      <c r="R281" s="5"/>
      <c r="S281" s="5"/>
      <c r="T281" s="5"/>
      <c r="U281" s="5"/>
      <c r="V281" s="5"/>
      <c r="W281" s="5"/>
      <c r="X281" s="5"/>
      <c r="Y281" s="5"/>
      <c r="Z281" s="5"/>
      <c r="AA281" s="5"/>
      <c r="AB281" s="5"/>
      <c r="AC281" s="5"/>
      <c r="AD281" s="5"/>
      <c r="AE281" s="5"/>
      <c r="AF281" s="5"/>
      <c r="AG281" s="5"/>
      <c r="AH281" s="5"/>
      <c r="AI281" s="5"/>
      <c r="AJ281" s="5"/>
      <c r="AK281" s="5"/>
      <c r="AL281" s="5"/>
      <c r="AM281" s="5"/>
      <c r="AN281" s="5"/>
      <c r="AO281" s="5"/>
      <c r="AP281" s="5"/>
      <c r="AQ281" s="5"/>
      <c r="AR281" s="5"/>
      <c r="AS281" s="5"/>
      <c r="AT281" s="5"/>
      <c r="AU281" s="5"/>
      <c r="AV281" s="5"/>
      <c r="AW281" s="5"/>
      <c r="AX281" s="5"/>
      <c r="AY281" s="5"/>
      <c r="AZ281" s="5"/>
      <c r="BA281" s="5"/>
      <c r="BB281" s="5"/>
      <c r="BC281" s="5"/>
      <c r="BD281" s="5"/>
      <c r="BE281" s="5"/>
      <c r="BF281" s="5"/>
      <c r="BG281" s="5"/>
      <c r="BH281" s="5"/>
      <c r="BI281" s="5"/>
      <c r="BJ281" s="5"/>
      <c r="BK281" s="5"/>
      <c r="BL281" s="5"/>
      <c r="BM281" s="5"/>
      <c r="BN281" s="5"/>
      <c r="BO281" s="5"/>
      <c r="BP281" s="5"/>
      <c r="BQ281" s="5"/>
      <c r="BR281" s="5"/>
      <c r="BS281" s="5"/>
      <c r="BT281" s="5"/>
      <c r="BU281" s="5"/>
      <c r="BV281" s="5"/>
      <c r="BW281" s="5"/>
      <c r="BX281" s="5"/>
      <c r="BY281" s="5"/>
      <c r="BZ281" s="5"/>
      <c r="CA281" s="5"/>
      <c r="CB281" s="5"/>
      <c r="CC281" s="5"/>
      <c r="CD281" s="5"/>
      <c r="CE281" s="5"/>
      <c r="CF281" s="5"/>
      <c r="CG281" s="5"/>
      <c r="CH281" s="5"/>
      <c r="CI281" s="5"/>
      <c r="CJ281" s="5"/>
      <c r="CK281" s="5"/>
      <c r="CL281" s="5"/>
      <c r="CM281" s="5"/>
      <c r="CN281" s="5"/>
      <c r="CO281" s="5"/>
      <c r="CP281" s="5"/>
      <c r="CQ281" s="5"/>
      <c r="CR281" s="5"/>
      <c r="CS281" s="5"/>
      <c r="CT281" s="5"/>
      <c r="CU281" s="5"/>
      <c r="CV281" s="5"/>
    </row>
    <row r="282" spans="12:100" hidden="1">
      <c r="L282" s="5"/>
      <c r="M282" s="5"/>
      <c r="N282" s="5"/>
      <c r="O282" s="5"/>
      <c r="P282" s="5"/>
      <c r="Q282" s="5"/>
      <c r="R282" s="5"/>
      <c r="S282" s="5"/>
      <c r="T282" s="5"/>
      <c r="U282" s="5"/>
      <c r="V282" s="5"/>
      <c r="W282" s="5"/>
      <c r="X282" s="5"/>
      <c r="Y282" s="5"/>
      <c r="Z282" s="5"/>
      <c r="AA282" s="5"/>
      <c r="AB282" s="5"/>
      <c r="AC282" s="5"/>
      <c r="AD282" s="5"/>
      <c r="AE282" s="5"/>
      <c r="AF282" s="5"/>
      <c r="AG282" s="5"/>
      <c r="AH282" s="5"/>
      <c r="AI282" s="5"/>
      <c r="AJ282" s="5"/>
      <c r="AK282" s="5"/>
      <c r="AL282" s="5"/>
      <c r="AM282" s="5"/>
      <c r="AN282" s="5"/>
      <c r="AO282" s="5"/>
      <c r="AP282" s="5"/>
      <c r="AQ282" s="5"/>
      <c r="AR282" s="5"/>
      <c r="AS282" s="5"/>
      <c r="AT282" s="5"/>
      <c r="AU282" s="5"/>
      <c r="AV282" s="5"/>
      <c r="AW282" s="5"/>
      <c r="AX282" s="5"/>
      <c r="AY282" s="5"/>
      <c r="AZ282" s="5"/>
      <c r="BA282" s="5"/>
      <c r="BB282" s="5"/>
      <c r="BC282" s="5"/>
      <c r="BD282" s="5"/>
      <c r="BE282" s="5"/>
      <c r="BF282" s="5"/>
      <c r="BG282" s="5"/>
      <c r="BH282" s="5"/>
      <c r="BI282" s="5"/>
      <c r="BJ282" s="5"/>
      <c r="BK282" s="5"/>
      <c r="BL282" s="5"/>
      <c r="BM282" s="5"/>
      <c r="BN282" s="5"/>
      <c r="BO282" s="5"/>
      <c r="BP282" s="5"/>
      <c r="BQ282" s="5"/>
      <c r="BR282" s="5"/>
      <c r="BS282" s="5"/>
      <c r="BT282" s="5"/>
      <c r="BU282" s="5"/>
      <c r="BV282" s="5"/>
      <c r="BW282" s="5"/>
      <c r="BX282" s="5"/>
      <c r="BY282" s="5"/>
      <c r="BZ282" s="5"/>
      <c r="CA282" s="5"/>
      <c r="CB282" s="5"/>
      <c r="CC282" s="5"/>
      <c r="CD282" s="5"/>
      <c r="CE282" s="5"/>
      <c r="CF282" s="5"/>
      <c r="CG282" s="5"/>
      <c r="CH282" s="5"/>
      <c r="CI282" s="5"/>
      <c r="CJ282" s="5"/>
      <c r="CK282" s="5"/>
      <c r="CL282" s="5"/>
      <c r="CM282" s="5"/>
      <c r="CN282" s="5"/>
      <c r="CO282" s="5"/>
      <c r="CP282" s="5"/>
      <c r="CQ282" s="5"/>
      <c r="CR282" s="5"/>
      <c r="CS282" s="5"/>
      <c r="CT282" s="5"/>
      <c r="CU282" s="5"/>
      <c r="CV282" s="5"/>
    </row>
    <row r="283" spans="12:100" hidden="1">
      <c r="L283" s="5"/>
      <c r="M283" s="5"/>
      <c r="N283" s="5"/>
      <c r="O283" s="5"/>
      <c r="P283" s="5"/>
      <c r="Q283" s="5"/>
      <c r="R283" s="5"/>
      <c r="S283" s="5"/>
      <c r="T283" s="5"/>
      <c r="U283" s="5"/>
      <c r="V283" s="5"/>
      <c r="W283" s="5"/>
      <c r="X283" s="5"/>
      <c r="Y283" s="5"/>
      <c r="Z283" s="5"/>
      <c r="AA283" s="5"/>
      <c r="AB283" s="5"/>
      <c r="AC283" s="5"/>
      <c r="AD283" s="5"/>
      <c r="AE283" s="5"/>
      <c r="AF283" s="5"/>
      <c r="AG283" s="5"/>
      <c r="AH283" s="5"/>
      <c r="AI283" s="5"/>
      <c r="AJ283" s="5"/>
      <c r="AK283" s="5"/>
      <c r="AL283" s="5"/>
      <c r="AM283" s="5"/>
      <c r="AN283" s="5"/>
      <c r="AO283" s="5"/>
      <c r="AP283" s="5"/>
      <c r="AQ283" s="5"/>
      <c r="AR283" s="5"/>
      <c r="AS283" s="5"/>
      <c r="AT283" s="5"/>
      <c r="AU283" s="5"/>
      <c r="AV283" s="5"/>
      <c r="AW283" s="5"/>
      <c r="AX283" s="5"/>
      <c r="AY283" s="5"/>
      <c r="AZ283" s="5"/>
      <c r="BA283" s="5"/>
      <c r="BB283" s="5"/>
      <c r="BC283" s="5"/>
      <c r="BD283" s="5"/>
      <c r="BE283" s="5"/>
      <c r="BF283" s="5"/>
      <c r="BG283" s="5"/>
      <c r="BH283" s="5"/>
      <c r="BI283" s="5"/>
      <c r="BJ283" s="5"/>
      <c r="BK283" s="5"/>
      <c r="BL283" s="5"/>
      <c r="BM283" s="5"/>
      <c r="BN283" s="5"/>
      <c r="BO283" s="5"/>
      <c r="BP283" s="5"/>
      <c r="BQ283" s="5"/>
      <c r="BR283" s="5"/>
      <c r="BS283" s="5"/>
      <c r="BT283" s="5"/>
      <c r="BU283" s="5"/>
      <c r="BV283" s="5"/>
      <c r="BW283" s="5"/>
      <c r="BX283" s="5"/>
      <c r="BY283" s="5"/>
      <c r="BZ283" s="5"/>
      <c r="CA283" s="5"/>
      <c r="CB283" s="5"/>
      <c r="CC283" s="5"/>
      <c r="CD283" s="5"/>
      <c r="CE283" s="5"/>
      <c r="CF283" s="5"/>
      <c r="CG283" s="5"/>
      <c r="CH283" s="5"/>
      <c r="CI283" s="5"/>
      <c r="CJ283" s="5"/>
      <c r="CK283" s="5"/>
      <c r="CL283" s="5"/>
      <c r="CM283" s="5"/>
      <c r="CN283" s="5"/>
      <c r="CO283" s="5"/>
      <c r="CP283" s="5"/>
      <c r="CQ283" s="5"/>
      <c r="CR283" s="5"/>
      <c r="CS283" s="5"/>
      <c r="CT283" s="5"/>
      <c r="CU283" s="5"/>
      <c r="CV283" s="5"/>
    </row>
    <row r="284" spans="12:100" hidden="1">
      <c r="L284" s="5"/>
      <c r="M284" s="5"/>
      <c r="N284" s="5"/>
      <c r="O284" s="5"/>
      <c r="P284" s="5"/>
      <c r="Q284" s="5"/>
      <c r="R284" s="5"/>
      <c r="S284" s="5"/>
      <c r="T284" s="5"/>
      <c r="U284" s="5"/>
      <c r="V284" s="5"/>
      <c r="W284" s="5"/>
      <c r="X284" s="5"/>
      <c r="Y284" s="5"/>
      <c r="Z284" s="5"/>
      <c r="AA284" s="5"/>
      <c r="AB284" s="5"/>
      <c r="AC284" s="5"/>
      <c r="AD284" s="5"/>
      <c r="AE284" s="5"/>
      <c r="AF284" s="5"/>
      <c r="AG284" s="5"/>
      <c r="AH284" s="5"/>
      <c r="AI284" s="5"/>
      <c r="AJ284" s="5"/>
      <c r="AK284" s="5"/>
      <c r="AL284" s="5"/>
      <c r="AM284" s="5"/>
      <c r="AN284" s="5"/>
      <c r="AO284" s="5"/>
      <c r="AP284" s="5"/>
      <c r="AQ284" s="5"/>
      <c r="AR284" s="5"/>
      <c r="AS284" s="5"/>
      <c r="AT284" s="5"/>
      <c r="AU284" s="5"/>
      <c r="AV284" s="5"/>
      <c r="AW284" s="5"/>
      <c r="AX284" s="5"/>
      <c r="AY284" s="5"/>
      <c r="AZ284" s="5"/>
      <c r="BA284" s="5"/>
      <c r="BB284" s="5"/>
      <c r="BC284" s="5"/>
      <c r="BD284" s="5"/>
      <c r="BE284" s="5"/>
      <c r="BF284" s="5"/>
      <c r="BG284" s="5"/>
      <c r="BH284" s="5"/>
      <c r="BI284" s="5"/>
      <c r="BJ284" s="5"/>
      <c r="BK284" s="5"/>
      <c r="BL284" s="5"/>
      <c r="BM284" s="5"/>
      <c r="BN284" s="5"/>
      <c r="BO284" s="5"/>
      <c r="BP284" s="5"/>
      <c r="BQ284" s="5"/>
      <c r="BR284" s="5"/>
      <c r="BS284" s="5"/>
      <c r="BT284" s="5"/>
      <c r="BU284" s="5"/>
      <c r="BV284" s="5"/>
      <c r="BW284" s="5"/>
      <c r="BX284" s="5"/>
      <c r="BY284" s="5"/>
      <c r="BZ284" s="5"/>
      <c r="CA284" s="5"/>
      <c r="CB284" s="5"/>
      <c r="CC284" s="5"/>
      <c r="CD284" s="5"/>
      <c r="CE284" s="5"/>
      <c r="CF284" s="5"/>
      <c r="CG284" s="5"/>
      <c r="CH284" s="5"/>
      <c r="CI284" s="5"/>
      <c r="CJ284" s="5"/>
      <c r="CK284" s="5"/>
      <c r="CL284" s="5"/>
      <c r="CM284" s="5"/>
      <c r="CN284" s="5"/>
      <c r="CO284" s="5"/>
      <c r="CP284" s="5"/>
      <c r="CQ284" s="5"/>
      <c r="CR284" s="5"/>
      <c r="CS284" s="5"/>
      <c r="CT284" s="5"/>
      <c r="CU284" s="5"/>
      <c r="CV284" s="5"/>
    </row>
    <row r="285" spans="12:100" hidden="1">
      <c r="L285" s="5"/>
      <c r="M285" s="5"/>
      <c r="N285" s="5"/>
      <c r="O285" s="5"/>
      <c r="P285" s="5"/>
      <c r="Q285" s="5"/>
      <c r="R285" s="5"/>
      <c r="S285" s="5"/>
      <c r="T285" s="5"/>
      <c r="U285" s="5"/>
      <c r="V285" s="5"/>
      <c r="W285" s="5"/>
      <c r="X285" s="5"/>
      <c r="Y285" s="5"/>
      <c r="Z285" s="5"/>
      <c r="AA285" s="5"/>
      <c r="AB285" s="5"/>
      <c r="AC285" s="5"/>
      <c r="AD285" s="5"/>
      <c r="AE285" s="5"/>
      <c r="AF285" s="5"/>
      <c r="AG285" s="5"/>
      <c r="AH285" s="5"/>
      <c r="AI285" s="5"/>
      <c r="AJ285" s="5"/>
      <c r="AK285" s="5"/>
      <c r="AL285" s="5"/>
      <c r="AM285" s="5"/>
      <c r="AN285" s="5"/>
      <c r="AO285" s="5"/>
      <c r="AP285" s="5"/>
      <c r="AQ285" s="5"/>
      <c r="AR285" s="5"/>
      <c r="AS285" s="5"/>
      <c r="AT285" s="5"/>
      <c r="AU285" s="5"/>
      <c r="AV285" s="5"/>
      <c r="AW285" s="5"/>
      <c r="AX285" s="5"/>
      <c r="AY285" s="5"/>
      <c r="AZ285" s="5"/>
      <c r="BA285" s="5"/>
      <c r="BB285" s="5"/>
      <c r="BC285" s="5"/>
      <c r="BD285" s="5"/>
      <c r="BE285" s="5"/>
      <c r="BF285" s="5"/>
      <c r="BG285" s="5"/>
      <c r="BH285" s="5"/>
      <c r="BI285" s="5"/>
      <c r="BJ285" s="5"/>
      <c r="BK285" s="5"/>
      <c r="BL285" s="5"/>
      <c r="BM285" s="5"/>
      <c r="BN285" s="5"/>
      <c r="BO285" s="5"/>
      <c r="BP285" s="5"/>
      <c r="BQ285" s="5"/>
      <c r="BR285" s="5"/>
      <c r="BS285" s="5"/>
      <c r="BT285" s="5"/>
      <c r="BU285" s="5"/>
      <c r="BV285" s="5"/>
      <c r="BW285" s="5"/>
      <c r="BX285" s="5"/>
      <c r="BY285" s="5"/>
      <c r="BZ285" s="5"/>
      <c r="CA285" s="5"/>
      <c r="CB285" s="5"/>
      <c r="CC285" s="5"/>
      <c r="CD285" s="5"/>
      <c r="CE285" s="5"/>
      <c r="CF285" s="5"/>
      <c r="CG285" s="5"/>
      <c r="CH285" s="5"/>
      <c r="CI285" s="5"/>
      <c r="CJ285" s="5"/>
      <c r="CK285" s="5"/>
      <c r="CL285" s="5"/>
      <c r="CM285" s="5"/>
      <c r="CN285" s="5"/>
      <c r="CO285" s="5"/>
      <c r="CP285" s="5"/>
      <c r="CQ285" s="5"/>
      <c r="CR285" s="5"/>
      <c r="CS285" s="5"/>
      <c r="CT285" s="5"/>
      <c r="CU285" s="5"/>
      <c r="CV285" s="5"/>
    </row>
    <row r="286" spans="12:100" hidden="1">
      <c r="L286" s="5"/>
      <c r="M286" s="5"/>
      <c r="N286" s="5"/>
      <c r="O286" s="5"/>
      <c r="P286" s="5"/>
      <c r="Q286" s="5"/>
      <c r="R286" s="5"/>
      <c r="S286" s="5"/>
      <c r="T286" s="5"/>
      <c r="U286" s="5"/>
      <c r="V286" s="5"/>
      <c r="W286" s="5"/>
      <c r="X286" s="5"/>
      <c r="Y286" s="5"/>
      <c r="Z286" s="5"/>
      <c r="AA286" s="5"/>
      <c r="AB286" s="5"/>
      <c r="AC286" s="5"/>
      <c r="AD286" s="5"/>
      <c r="AE286" s="5"/>
      <c r="AF286" s="5"/>
      <c r="AG286" s="5"/>
      <c r="AH286" s="5"/>
      <c r="AI286" s="5"/>
      <c r="AJ286" s="5"/>
      <c r="AK286" s="5"/>
      <c r="AL286" s="5"/>
      <c r="AM286" s="5"/>
      <c r="AN286" s="5"/>
      <c r="AO286" s="5"/>
      <c r="AP286" s="5"/>
      <c r="AQ286" s="5"/>
      <c r="AR286" s="5"/>
      <c r="AS286" s="5"/>
      <c r="AT286" s="5"/>
      <c r="AU286" s="5"/>
      <c r="AV286" s="5"/>
      <c r="AW286" s="5"/>
      <c r="AX286" s="5"/>
      <c r="AY286" s="5"/>
      <c r="AZ286" s="5"/>
      <c r="BA286" s="5"/>
      <c r="BB286" s="5"/>
      <c r="BC286" s="5"/>
      <c r="BD286" s="5"/>
      <c r="BE286" s="5"/>
      <c r="BF286" s="5"/>
      <c r="BG286" s="5"/>
      <c r="BH286" s="5"/>
      <c r="BI286" s="5"/>
      <c r="BJ286" s="5"/>
      <c r="BK286" s="5"/>
      <c r="BL286" s="5"/>
      <c r="BM286" s="5"/>
      <c r="BN286" s="5"/>
      <c r="BO286" s="5"/>
      <c r="BP286" s="5"/>
      <c r="BQ286" s="5"/>
      <c r="BR286" s="5"/>
      <c r="BS286" s="5"/>
      <c r="BT286" s="5"/>
      <c r="BU286" s="5"/>
      <c r="BV286" s="5"/>
      <c r="BW286" s="5"/>
      <c r="BX286" s="5"/>
      <c r="BY286" s="5"/>
      <c r="BZ286" s="5"/>
      <c r="CA286" s="5"/>
      <c r="CB286" s="5"/>
      <c r="CC286" s="5"/>
      <c r="CD286" s="5"/>
      <c r="CE286" s="5"/>
      <c r="CF286" s="5"/>
      <c r="CG286" s="5"/>
      <c r="CH286" s="5"/>
      <c r="CI286" s="5"/>
      <c r="CJ286" s="5"/>
      <c r="CK286" s="5"/>
      <c r="CL286" s="5"/>
      <c r="CM286" s="5"/>
      <c r="CN286" s="5"/>
      <c r="CO286" s="5"/>
      <c r="CP286" s="5"/>
      <c r="CQ286" s="5"/>
      <c r="CR286" s="5"/>
      <c r="CS286" s="5"/>
      <c r="CT286" s="5"/>
      <c r="CU286" s="5"/>
      <c r="CV286" s="5"/>
    </row>
    <row r="287" spans="12:100" hidden="1">
      <c r="L287" s="5"/>
      <c r="M287" s="5"/>
      <c r="N287" s="5"/>
      <c r="O287" s="5"/>
      <c r="P287" s="5"/>
      <c r="Q287" s="5"/>
      <c r="R287" s="5"/>
      <c r="S287" s="5"/>
      <c r="T287" s="5"/>
      <c r="U287" s="5"/>
      <c r="V287" s="5"/>
      <c r="W287" s="5"/>
      <c r="X287" s="5"/>
      <c r="Y287" s="5"/>
      <c r="Z287" s="5"/>
      <c r="AA287" s="5"/>
      <c r="AB287" s="5"/>
      <c r="AC287" s="5"/>
      <c r="AD287" s="5"/>
      <c r="AE287" s="5"/>
      <c r="AF287" s="5"/>
      <c r="AG287" s="5"/>
      <c r="AH287" s="5"/>
      <c r="AI287" s="5"/>
      <c r="AJ287" s="5"/>
      <c r="AK287" s="5"/>
      <c r="AL287" s="5"/>
      <c r="AM287" s="5"/>
      <c r="AN287" s="5"/>
      <c r="AO287" s="5"/>
      <c r="AP287" s="5"/>
      <c r="AQ287" s="5"/>
      <c r="AR287" s="5"/>
      <c r="AS287" s="5"/>
      <c r="AT287" s="5"/>
      <c r="AU287" s="5"/>
      <c r="AV287" s="5"/>
      <c r="AW287" s="5"/>
      <c r="AX287" s="5"/>
      <c r="AY287" s="5"/>
      <c r="AZ287" s="5"/>
      <c r="BA287" s="5"/>
      <c r="BB287" s="5"/>
      <c r="BC287" s="5"/>
      <c r="BD287" s="5"/>
      <c r="BE287" s="5"/>
      <c r="BF287" s="5"/>
      <c r="BG287" s="5"/>
      <c r="BH287" s="5"/>
      <c r="BI287" s="5"/>
      <c r="BJ287" s="5"/>
      <c r="BK287" s="5"/>
      <c r="BL287" s="5"/>
      <c r="BM287" s="5"/>
      <c r="BN287" s="5"/>
      <c r="BO287" s="5"/>
      <c r="BP287" s="5"/>
      <c r="BQ287" s="5"/>
      <c r="BR287" s="5"/>
      <c r="BS287" s="5"/>
      <c r="BT287" s="5"/>
      <c r="BU287" s="5"/>
      <c r="BV287" s="5"/>
      <c r="BW287" s="5"/>
      <c r="BX287" s="5"/>
      <c r="BY287" s="5"/>
      <c r="BZ287" s="5"/>
      <c r="CA287" s="5"/>
      <c r="CB287" s="5"/>
      <c r="CC287" s="5"/>
      <c r="CD287" s="5"/>
      <c r="CE287" s="5"/>
      <c r="CF287" s="5"/>
      <c r="CG287" s="5"/>
      <c r="CH287" s="5"/>
      <c r="CI287" s="5"/>
      <c r="CJ287" s="5"/>
      <c r="CK287" s="5"/>
      <c r="CL287" s="5"/>
      <c r="CM287" s="5"/>
      <c r="CN287" s="5"/>
      <c r="CO287" s="5"/>
      <c r="CP287" s="5"/>
      <c r="CQ287" s="5"/>
      <c r="CR287" s="5"/>
      <c r="CS287" s="5"/>
      <c r="CT287" s="5"/>
      <c r="CU287" s="5"/>
      <c r="CV287" s="5"/>
    </row>
    <row r="288" spans="12:100" hidden="1">
      <c r="L288" s="5"/>
      <c r="M288" s="5"/>
      <c r="N288" s="5"/>
      <c r="O288" s="5"/>
      <c r="P288" s="5"/>
      <c r="Q288" s="5"/>
      <c r="R288" s="5"/>
      <c r="S288" s="5"/>
      <c r="T288" s="5"/>
      <c r="U288" s="5"/>
      <c r="V288" s="5"/>
      <c r="W288" s="5"/>
      <c r="X288" s="5"/>
      <c r="Y288" s="5"/>
      <c r="Z288" s="5"/>
      <c r="AA288" s="5"/>
      <c r="AB288" s="5"/>
      <c r="AC288" s="5"/>
      <c r="AD288" s="5"/>
      <c r="AE288" s="5"/>
      <c r="AF288" s="5"/>
      <c r="AG288" s="5"/>
      <c r="AH288" s="5"/>
      <c r="AI288" s="5"/>
      <c r="AJ288" s="5"/>
      <c r="AK288" s="5"/>
      <c r="AL288" s="5"/>
      <c r="AM288" s="5"/>
      <c r="AN288" s="5"/>
      <c r="AO288" s="5"/>
      <c r="AP288" s="5"/>
      <c r="AQ288" s="5"/>
      <c r="AR288" s="5"/>
      <c r="AS288" s="5"/>
      <c r="AT288" s="5"/>
      <c r="AU288" s="5"/>
      <c r="AV288" s="5"/>
      <c r="AW288" s="5"/>
      <c r="AX288" s="5"/>
      <c r="AY288" s="5"/>
      <c r="AZ288" s="5"/>
      <c r="BA288" s="5"/>
      <c r="BB288" s="5"/>
      <c r="BC288" s="5"/>
      <c r="BD288" s="5"/>
      <c r="BE288" s="5"/>
      <c r="BF288" s="5"/>
      <c r="BG288" s="5"/>
      <c r="BH288" s="5"/>
      <c r="BI288" s="5"/>
      <c r="BJ288" s="5"/>
      <c r="BK288" s="5"/>
      <c r="BL288" s="5"/>
      <c r="BM288" s="5"/>
      <c r="BN288" s="5"/>
      <c r="BO288" s="5"/>
      <c r="BP288" s="5"/>
      <c r="BQ288" s="5"/>
      <c r="BR288" s="5"/>
      <c r="BS288" s="5"/>
      <c r="BT288" s="5"/>
      <c r="BU288" s="5"/>
      <c r="BV288" s="5"/>
      <c r="BW288" s="5"/>
      <c r="BX288" s="5"/>
      <c r="BY288" s="5"/>
      <c r="BZ288" s="5"/>
      <c r="CA288" s="5"/>
      <c r="CB288" s="5"/>
      <c r="CC288" s="5"/>
      <c r="CD288" s="5"/>
      <c r="CE288" s="5"/>
      <c r="CF288" s="5"/>
      <c r="CG288" s="5"/>
      <c r="CH288" s="5"/>
      <c r="CI288" s="5"/>
      <c r="CJ288" s="5"/>
      <c r="CK288" s="5"/>
      <c r="CL288" s="5"/>
      <c r="CM288" s="5"/>
      <c r="CN288" s="5"/>
      <c r="CO288" s="5"/>
      <c r="CP288" s="5"/>
      <c r="CQ288" s="5"/>
      <c r="CR288" s="5"/>
      <c r="CS288" s="5"/>
      <c r="CT288" s="5"/>
      <c r="CU288" s="5"/>
      <c r="CV288" s="5"/>
    </row>
    <row r="289" spans="12:100" hidden="1">
      <c r="L289" s="5"/>
      <c r="M289" s="5"/>
      <c r="N289" s="5"/>
      <c r="O289" s="5"/>
      <c r="P289" s="5"/>
      <c r="Q289" s="5"/>
      <c r="R289" s="5"/>
      <c r="S289" s="5"/>
      <c r="T289" s="5"/>
      <c r="U289" s="5"/>
      <c r="V289" s="5"/>
      <c r="W289" s="5"/>
      <c r="X289" s="5"/>
      <c r="Y289" s="5"/>
      <c r="Z289" s="5"/>
      <c r="AA289" s="5"/>
      <c r="AB289" s="5"/>
      <c r="AC289" s="5"/>
      <c r="AD289" s="5"/>
      <c r="AE289" s="5"/>
      <c r="AF289" s="5"/>
      <c r="AG289" s="5"/>
      <c r="AH289" s="5"/>
      <c r="AI289" s="5"/>
      <c r="AJ289" s="5"/>
      <c r="AK289" s="5"/>
      <c r="AL289" s="5"/>
      <c r="AM289" s="5"/>
      <c r="AN289" s="5"/>
      <c r="AO289" s="5"/>
      <c r="AP289" s="5"/>
      <c r="AQ289" s="5"/>
      <c r="AR289" s="5"/>
      <c r="AS289" s="5"/>
      <c r="AT289" s="5"/>
      <c r="AU289" s="5"/>
      <c r="AV289" s="5"/>
      <c r="AW289" s="5"/>
      <c r="AX289" s="5"/>
      <c r="AY289" s="5"/>
      <c r="AZ289" s="5"/>
      <c r="BA289" s="5"/>
      <c r="BB289" s="5"/>
      <c r="BC289" s="5"/>
      <c r="BD289" s="5"/>
      <c r="BE289" s="5"/>
      <c r="BF289" s="5"/>
      <c r="BG289" s="5"/>
      <c r="BH289" s="5"/>
      <c r="BI289" s="5"/>
      <c r="BJ289" s="5"/>
      <c r="BK289" s="5"/>
      <c r="BL289" s="5"/>
      <c r="BM289" s="5"/>
      <c r="BN289" s="5"/>
      <c r="BO289" s="5"/>
      <c r="BP289" s="5"/>
      <c r="BQ289" s="5"/>
      <c r="BR289" s="5"/>
      <c r="BS289" s="5"/>
      <c r="BT289" s="5"/>
      <c r="BU289" s="5"/>
      <c r="BV289" s="5"/>
      <c r="BW289" s="5"/>
      <c r="BX289" s="5"/>
      <c r="BY289" s="5"/>
      <c r="BZ289" s="5"/>
      <c r="CA289" s="5"/>
      <c r="CB289" s="5"/>
      <c r="CC289" s="5"/>
      <c r="CD289" s="5"/>
      <c r="CE289" s="5"/>
      <c r="CF289" s="5"/>
      <c r="CG289" s="5"/>
      <c r="CH289" s="5"/>
      <c r="CI289" s="5"/>
      <c r="CJ289" s="5"/>
      <c r="CK289" s="5"/>
      <c r="CL289" s="5"/>
      <c r="CM289" s="5"/>
      <c r="CN289" s="5"/>
      <c r="CO289" s="5"/>
      <c r="CP289" s="5"/>
      <c r="CQ289" s="5"/>
      <c r="CR289" s="5"/>
      <c r="CS289" s="5"/>
      <c r="CT289" s="5"/>
      <c r="CU289" s="5"/>
      <c r="CV289" s="5"/>
    </row>
    <row r="290" spans="12:100" hidden="1">
      <c r="L290" s="5"/>
      <c r="M290" s="5"/>
      <c r="N290" s="5"/>
      <c r="O290" s="5"/>
      <c r="P290" s="5"/>
      <c r="Q290" s="5"/>
      <c r="R290" s="5"/>
      <c r="S290" s="5"/>
      <c r="T290" s="5"/>
      <c r="U290" s="5"/>
      <c r="V290" s="5"/>
      <c r="W290" s="5"/>
      <c r="X290" s="5"/>
      <c r="Y290" s="5"/>
      <c r="Z290" s="5"/>
      <c r="AA290" s="5"/>
      <c r="AB290" s="5"/>
      <c r="AC290" s="5"/>
      <c r="AD290" s="5"/>
      <c r="AE290" s="5"/>
      <c r="AF290" s="5"/>
      <c r="AG290" s="5"/>
      <c r="AH290" s="5"/>
      <c r="AI290" s="5"/>
      <c r="AJ290" s="5"/>
      <c r="AK290" s="5"/>
      <c r="AL290" s="5"/>
      <c r="AM290" s="5"/>
      <c r="AN290" s="5"/>
      <c r="AO290" s="5"/>
      <c r="AP290" s="5"/>
      <c r="AQ290" s="5"/>
      <c r="AR290" s="5"/>
      <c r="AS290" s="5"/>
      <c r="AT290" s="5"/>
      <c r="AU290" s="5"/>
      <c r="AV290" s="5"/>
      <c r="AW290" s="5"/>
      <c r="AX290" s="5"/>
      <c r="AY290" s="5"/>
      <c r="AZ290" s="5"/>
      <c r="BA290" s="5"/>
      <c r="BB290" s="5"/>
      <c r="BC290" s="5"/>
      <c r="BD290" s="5"/>
      <c r="BE290" s="5"/>
      <c r="BF290" s="5"/>
      <c r="BG290" s="5"/>
      <c r="BH290" s="5"/>
      <c r="BI290" s="5"/>
      <c r="BJ290" s="5"/>
      <c r="BK290" s="5"/>
      <c r="BL290" s="5"/>
      <c r="BM290" s="5"/>
      <c r="BN290" s="5"/>
      <c r="BO290" s="5"/>
      <c r="BP290" s="5"/>
      <c r="BQ290" s="5"/>
      <c r="BR290" s="5"/>
      <c r="BS290" s="5"/>
      <c r="BT290" s="5"/>
      <c r="BU290" s="5"/>
      <c r="BV290" s="5"/>
      <c r="BW290" s="5"/>
      <c r="BX290" s="5"/>
      <c r="BY290" s="5"/>
      <c r="BZ290" s="5"/>
      <c r="CA290" s="5"/>
      <c r="CB290" s="5"/>
      <c r="CC290" s="5"/>
      <c r="CD290" s="5"/>
      <c r="CE290" s="5"/>
      <c r="CF290" s="5"/>
      <c r="CG290" s="5"/>
      <c r="CH290" s="5"/>
      <c r="CI290" s="5"/>
      <c r="CJ290" s="5"/>
      <c r="CK290" s="5"/>
      <c r="CL290" s="5"/>
      <c r="CM290" s="5"/>
      <c r="CN290" s="5"/>
      <c r="CO290" s="5"/>
      <c r="CP290" s="5"/>
      <c r="CQ290" s="5"/>
      <c r="CR290" s="5"/>
      <c r="CS290" s="5"/>
      <c r="CT290" s="5"/>
      <c r="CU290" s="5"/>
      <c r="CV290" s="5"/>
    </row>
    <row r="291" spans="12:100" hidden="1">
      <c r="L291" s="5"/>
      <c r="M291" s="5"/>
      <c r="N291" s="5"/>
      <c r="O291" s="5"/>
      <c r="P291" s="5"/>
      <c r="Q291" s="5"/>
      <c r="R291" s="5"/>
      <c r="S291" s="5"/>
      <c r="T291" s="5"/>
      <c r="U291" s="5"/>
      <c r="V291" s="5"/>
      <c r="W291" s="5"/>
      <c r="X291" s="5"/>
      <c r="Y291" s="5"/>
      <c r="Z291" s="5"/>
      <c r="AA291" s="5"/>
      <c r="AB291" s="5"/>
      <c r="AC291" s="5"/>
      <c r="AD291" s="5"/>
      <c r="AE291" s="5"/>
      <c r="AF291" s="5"/>
      <c r="AG291" s="5"/>
      <c r="AH291" s="5"/>
      <c r="AI291" s="5"/>
      <c r="AJ291" s="5"/>
      <c r="AK291" s="5"/>
      <c r="AL291" s="5"/>
      <c r="AM291" s="5"/>
      <c r="AN291" s="5"/>
      <c r="AO291" s="5"/>
      <c r="AP291" s="5"/>
      <c r="AQ291" s="5"/>
      <c r="AR291" s="5"/>
      <c r="AS291" s="5"/>
      <c r="AT291" s="5"/>
      <c r="AU291" s="5"/>
      <c r="AV291" s="5"/>
      <c r="AW291" s="5"/>
      <c r="AX291" s="5"/>
      <c r="AY291" s="5"/>
      <c r="AZ291" s="5"/>
      <c r="BA291" s="5"/>
      <c r="BB291" s="5"/>
      <c r="BC291" s="5"/>
      <c r="BD291" s="5"/>
      <c r="BE291" s="5"/>
      <c r="BF291" s="5"/>
      <c r="BG291" s="5"/>
      <c r="BH291" s="5"/>
      <c r="BI291" s="5"/>
      <c r="BJ291" s="5"/>
      <c r="BK291" s="5"/>
      <c r="BL291" s="5"/>
      <c r="BM291" s="5"/>
      <c r="BN291" s="5"/>
      <c r="BO291" s="5"/>
      <c r="BP291" s="5"/>
      <c r="BQ291" s="5"/>
      <c r="BR291" s="5"/>
      <c r="BS291" s="5"/>
      <c r="BT291" s="5"/>
      <c r="BU291" s="5"/>
      <c r="BV291" s="5"/>
      <c r="BW291" s="5"/>
      <c r="BX291" s="5"/>
      <c r="BY291" s="5"/>
      <c r="BZ291" s="5"/>
      <c r="CA291" s="5"/>
      <c r="CB291" s="5"/>
      <c r="CC291" s="5"/>
      <c r="CD291" s="5"/>
      <c r="CE291" s="5"/>
      <c r="CF291" s="5"/>
      <c r="CG291" s="5"/>
      <c r="CH291" s="5"/>
      <c r="CI291" s="5"/>
      <c r="CJ291" s="5"/>
      <c r="CK291" s="5"/>
      <c r="CL291" s="5"/>
      <c r="CM291" s="5"/>
      <c r="CN291" s="5"/>
      <c r="CO291" s="5"/>
      <c r="CP291" s="5"/>
      <c r="CQ291" s="5"/>
      <c r="CR291" s="5"/>
      <c r="CS291" s="5"/>
      <c r="CT291" s="5"/>
      <c r="CU291" s="5"/>
      <c r="CV291" s="5"/>
    </row>
    <row r="292" spans="12:100" hidden="1">
      <c r="L292" s="5"/>
      <c r="M292" s="5"/>
      <c r="N292" s="5"/>
      <c r="O292" s="5"/>
      <c r="P292" s="5"/>
      <c r="Q292" s="5"/>
      <c r="R292" s="5"/>
      <c r="S292" s="5"/>
      <c r="T292" s="5"/>
      <c r="U292" s="5"/>
      <c r="V292" s="5"/>
      <c r="W292" s="5"/>
      <c r="X292" s="5"/>
      <c r="Y292" s="5"/>
      <c r="Z292" s="5"/>
      <c r="AA292" s="5"/>
      <c r="AB292" s="5"/>
      <c r="AC292" s="5"/>
      <c r="AD292" s="5"/>
      <c r="AE292" s="5"/>
      <c r="AF292" s="5"/>
      <c r="AG292" s="5"/>
      <c r="AH292" s="5"/>
      <c r="AI292" s="5"/>
      <c r="AJ292" s="5"/>
      <c r="AK292" s="5"/>
      <c r="AL292" s="5"/>
      <c r="AM292" s="5"/>
      <c r="AN292" s="5"/>
      <c r="AO292" s="5"/>
      <c r="AP292" s="5"/>
      <c r="AQ292" s="5"/>
      <c r="AR292" s="5"/>
      <c r="AS292" s="5"/>
      <c r="AT292" s="5"/>
      <c r="AU292" s="5"/>
      <c r="AV292" s="5"/>
      <c r="AW292" s="5"/>
      <c r="AX292" s="5"/>
      <c r="AY292" s="5"/>
      <c r="AZ292" s="5"/>
      <c r="BA292" s="5"/>
      <c r="BB292" s="5"/>
      <c r="BC292" s="5"/>
      <c r="BD292" s="5"/>
      <c r="BE292" s="5"/>
      <c r="BF292" s="5"/>
      <c r="BG292" s="5"/>
      <c r="BH292" s="5"/>
      <c r="BI292" s="5"/>
      <c r="BJ292" s="5"/>
      <c r="BK292" s="5"/>
      <c r="BL292" s="5"/>
      <c r="BM292" s="5"/>
      <c r="BN292" s="5"/>
      <c r="BO292" s="5"/>
      <c r="BP292" s="5"/>
      <c r="BQ292" s="5"/>
      <c r="BR292" s="5"/>
      <c r="BS292" s="5"/>
      <c r="BT292" s="5"/>
      <c r="BU292" s="5"/>
      <c r="BV292" s="5"/>
      <c r="BW292" s="5"/>
      <c r="BX292" s="5"/>
      <c r="BY292" s="5"/>
      <c r="BZ292" s="5"/>
      <c r="CA292" s="5"/>
      <c r="CB292" s="5"/>
      <c r="CC292" s="5"/>
      <c r="CD292" s="5"/>
      <c r="CE292" s="5"/>
      <c r="CF292" s="5"/>
      <c r="CG292" s="5"/>
      <c r="CH292" s="5"/>
      <c r="CI292" s="5"/>
      <c r="CJ292" s="5"/>
      <c r="CK292" s="5"/>
      <c r="CL292" s="5"/>
      <c r="CM292" s="5"/>
      <c r="CN292" s="5"/>
      <c r="CO292" s="5"/>
      <c r="CP292" s="5"/>
      <c r="CQ292" s="5"/>
      <c r="CR292" s="5"/>
      <c r="CS292" s="5"/>
      <c r="CT292" s="5"/>
      <c r="CU292" s="5"/>
      <c r="CV292" s="5"/>
    </row>
    <row r="293" spans="12:100" hidden="1">
      <c r="L293" s="5"/>
      <c r="M293" s="5"/>
      <c r="N293" s="5"/>
      <c r="O293" s="5"/>
      <c r="P293" s="5"/>
      <c r="Q293" s="5"/>
      <c r="R293" s="5"/>
      <c r="S293" s="5"/>
      <c r="T293" s="5"/>
      <c r="U293" s="5"/>
      <c r="V293" s="5"/>
      <c r="W293" s="5"/>
      <c r="X293" s="5"/>
      <c r="Y293" s="5"/>
      <c r="Z293" s="5"/>
      <c r="AA293" s="5"/>
      <c r="AB293" s="5"/>
      <c r="AC293" s="5"/>
      <c r="AD293" s="5"/>
      <c r="AE293" s="5"/>
      <c r="AF293" s="5"/>
      <c r="AG293" s="5"/>
      <c r="AH293" s="5"/>
      <c r="AI293" s="5"/>
      <c r="AJ293" s="5"/>
      <c r="AK293" s="5"/>
      <c r="AL293" s="5"/>
      <c r="AM293" s="5"/>
      <c r="AN293" s="5"/>
      <c r="AO293" s="5"/>
      <c r="AP293" s="5"/>
      <c r="AQ293" s="5"/>
      <c r="AR293" s="5"/>
      <c r="AS293" s="5"/>
      <c r="AT293" s="5"/>
      <c r="AU293" s="5"/>
      <c r="AV293" s="5"/>
      <c r="AW293" s="5"/>
      <c r="AX293" s="5"/>
      <c r="AY293" s="5"/>
      <c r="AZ293" s="5"/>
      <c r="BA293" s="5"/>
      <c r="BB293" s="5"/>
      <c r="BC293" s="5"/>
      <c r="BD293" s="5"/>
      <c r="BE293" s="5"/>
      <c r="BF293" s="5"/>
      <c r="BG293" s="5"/>
      <c r="BH293" s="5"/>
      <c r="BI293" s="5"/>
      <c r="BJ293" s="5"/>
      <c r="BK293" s="5"/>
      <c r="BL293" s="5"/>
      <c r="BM293" s="5"/>
      <c r="BN293" s="5"/>
      <c r="BO293" s="5"/>
      <c r="BP293" s="5"/>
      <c r="BQ293" s="5"/>
      <c r="BR293" s="5"/>
      <c r="BS293" s="5"/>
      <c r="BT293" s="5"/>
      <c r="BU293" s="5"/>
      <c r="BV293" s="5"/>
      <c r="BW293" s="5"/>
      <c r="BX293" s="5"/>
      <c r="BY293" s="5"/>
      <c r="BZ293" s="5"/>
      <c r="CA293" s="5"/>
      <c r="CB293" s="5"/>
      <c r="CC293" s="5"/>
      <c r="CD293" s="5"/>
      <c r="CE293" s="5"/>
      <c r="CF293" s="5"/>
      <c r="CG293" s="5"/>
      <c r="CH293" s="5"/>
      <c r="CI293" s="5"/>
      <c r="CJ293" s="5"/>
      <c r="CK293" s="5"/>
      <c r="CL293" s="5"/>
      <c r="CM293" s="5"/>
      <c r="CN293" s="5"/>
      <c r="CO293" s="5"/>
      <c r="CP293" s="5"/>
      <c r="CQ293" s="5"/>
      <c r="CR293" s="5"/>
      <c r="CS293" s="5"/>
      <c r="CT293" s="5"/>
      <c r="CU293" s="5"/>
      <c r="CV293" s="5"/>
    </row>
    <row r="294" spans="12:100" hidden="1">
      <c r="L294" s="5"/>
      <c r="M294" s="5"/>
      <c r="N294" s="5"/>
      <c r="O294" s="5"/>
      <c r="P294" s="5"/>
      <c r="Q294" s="5"/>
      <c r="R294" s="5"/>
      <c r="S294" s="5"/>
      <c r="T294" s="5"/>
      <c r="U294" s="5"/>
      <c r="V294" s="5"/>
      <c r="W294" s="5"/>
      <c r="X294" s="5"/>
      <c r="Y294" s="5"/>
      <c r="Z294" s="5"/>
      <c r="AA294" s="5"/>
      <c r="AB294" s="5"/>
      <c r="AC294" s="5"/>
      <c r="AD294" s="5"/>
      <c r="AE294" s="5"/>
      <c r="AF294" s="5"/>
      <c r="AG294" s="5"/>
      <c r="AH294" s="5"/>
      <c r="AI294" s="5"/>
      <c r="AJ294" s="5"/>
      <c r="AK294" s="5"/>
      <c r="AL294" s="5"/>
      <c r="AM294" s="5"/>
      <c r="AN294" s="5"/>
      <c r="AO294" s="5"/>
      <c r="AP294" s="5"/>
      <c r="AQ294" s="5"/>
      <c r="AR294" s="5"/>
      <c r="AS294" s="5"/>
      <c r="AT294" s="5"/>
      <c r="AU294" s="5"/>
      <c r="AV294" s="5"/>
      <c r="AW294" s="5"/>
      <c r="AX294" s="5"/>
      <c r="AY294" s="5"/>
      <c r="AZ294" s="5"/>
      <c r="BA294" s="5"/>
      <c r="BB294" s="5"/>
      <c r="BC294" s="5"/>
      <c r="BD294" s="5"/>
      <c r="BE294" s="5"/>
      <c r="BF294" s="5"/>
      <c r="BG294" s="5"/>
      <c r="BH294" s="5"/>
      <c r="BI294" s="5"/>
      <c r="BJ294" s="5"/>
      <c r="BK294" s="5"/>
      <c r="BL294" s="5"/>
      <c r="BM294" s="5"/>
      <c r="BN294" s="5"/>
      <c r="BO294" s="5"/>
      <c r="BP294" s="5"/>
      <c r="BQ294" s="5"/>
      <c r="BR294" s="5"/>
      <c r="BS294" s="5"/>
      <c r="BT294" s="5"/>
      <c r="BU294" s="5"/>
      <c r="BV294" s="5"/>
      <c r="BW294" s="5"/>
      <c r="BX294" s="5"/>
      <c r="BY294" s="5"/>
      <c r="BZ294" s="5"/>
      <c r="CA294" s="5"/>
      <c r="CB294" s="5"/>
      <c r="CC294" s="5"/>
      <c r="CD294" s="5"/>
      <c r="CE294" s="5"/>
      <c r="CF294" s="5"/>
      <c r="CG294" s="5"/>
      <c r="CH294" s="5"/>
      <c r="CI294" s="5"/>
      <c r="CJ294" s="5"/>
      <c r="CK294" s="5"/>
      <c r="CL294" s="5"/>
      <c r="CM294" s="5"/>
      <c r="CN294" s="5"/>
      <c r="CO294" s="5"/>
      <c r="CP294" s="5"/>
      <c r="CQ294" s="5"/>
      <c r="CR294" s="5"/>
      <c r="CS294" s="5"/>
      <c r="CT294" s="5"/>
      <c r="CU294" s="5"/>
      <c r="CV294" s="5"/>
    </row>
    <row r="295" spans="12:100" hidden="1">
      <c r="L295" s="5"/>
      <c r="M295" s="5"/>
      <c r="N295" s="5"/>
      <c r="O295" s="5"/>
      <c r="P295" s="5"/>
      <c r="Q295" s="5"/>
      <c r="R295" s="5"/>
      <c r="S295" s="5"/>
      <c r="T295" s="5"/>
      <c r="U295" s="5"/>
      <c r="V295" s="5"/>
      <c r="W295" s="5"/>
      <c r="X295" s="5"/>
      <c r="Y295" s="5"/>
      <c r="Z295" s="5"/>
      <c r="AA295" s="5"/>
      <c r="AB295" s="5"/>
      <c r="AC295" s="5"/>
      <c r="AD295" s="5"/>
      <c r="AE295" s="5"/>
      <c r="AF295" s="5"/>
      <c r="AG295" s="5"/>
      <c r="AH295" s="5"/>
      <c r="AI295" s="5"/>
      <c r="AJ295" s="5"/>
      <c r="AK295" s="5"/>
      <c r="AL295" s="5"/>
      <c r="AM295" s="5"/>
      <c r="AN295" s="5"/>
      <c r="AO295" s="5"/>
      <c r="AP295" s="5"/>
      <c r="AQ295" s="5"/>
      <c r="AR295" s="5"/>
      <c r="AS295" s="5"/>
      <c r="AT295" s="5"/>
      <c r="AU295" s="5"/>
      <c r="AV295" s="5"/>
      <c r="AW295" s="5"/>
      <c r="AX295" s="5"/>
      <c r="AY295" s="5"/>
      <c r="AZ295" s="5"/>
      <c r="BA295" s="5"/>
      <c r="BB295" s="5"/>
      <c r="BC295" s="5"/>
      <c r="BD295" s="5"/>
      <c r="BE295" s="5"/>
      <c r="BF295" s="5"/>
      <c r="BG295" s="5"/>
      <c r="BH295" s="5"/>
      <c r="BI295" s="5"/>
      <c r="BJ295" s="5"/>
      <c r="BK295" s="5"/>
      <c r="BL295" s="5"/>
      <c r="BM295" s="5"/>
      <c r="BN295" s="5"/>
      <c r="BO295" s="5"/>
      <c r="BP295" s="5"/>
      <c r="BQ295" s="5"/>
      <c r="BR295" s="5"/>
      <c r="BS295" s="5"/>
      <c r="BT295" s="5"/>
      <c r="BU295" s="5"/>
      <c r="BV295" s="5"/>
      <c r="BW295" s="5"/>
      <c r="BX295" s="5"/>
      <c r="BY295" s="5"/>
      <c r="BZ295" s="5"/>
      <c r="CA295" s="5"/>
      <c r="CB295" s="5"/>
      <c r="CC295" s="5"/>
      <c r="CD295" s="5"/>
      <c r="CE295" s="5"/>
      <c r="CF295" s="5"/>
      <c r="CG295" s="5"/>
      <c r="CH295" s="5"/>
      <c r="CI295" s="5"/>
      <c r="CJ295" s="5"/>
      <c r="CK295" s="5"/>
      <c r="CL295" s="5"/>
      <c r="CM295" s="5"/>
      <c r="CN295" s="5"/>
      <c r="CO295" s="5"/>
      <c r="CP295" s="5"/>
      <c r="CQ295" s="5"/>
      <c r="CR295" s="5"/>
      <c r="CS295" s="5"/>
      <c r="CT295" s="5"/>
      <c r="CU295" s="5"/>
      <c r="CV295" s="5"/>
    </row>
    <row r="296" spans="12:100" hidden="1">
      <c r="L296" s="5"/>
      <c r="M296" s="5"/>
      <c r="N296" s="5"/>
      <c r="O296" s="5"/>
      <c r="P296" s="5"/>
      <c r="Q296" s="5"/>
      <c r="R296" s="5"/>
      <c r="S296" s="5"/>
      <c r="T296" s="5"/>
      <c r="U296" s="5"/>
      <c r="V296" s="5"/>
      <c r="W296" s="5"/>
      <c r="X296" s="5"/>
      <c r="Y296" s="5"/>
      <c r="Z296" s="5"/>
      <c r="AA296" s="5"/>
      <c r="AB296" s="5"/>
      <c r="AC296" s="5"/>
      <c r="AD296" s="5"/>
      <c r="AE296" s="5"/>
      <c r="AF296" s="5"/>
      <c r="AG296" s="5"/>
      <c r="AH296" s="5"/>
      <c r="AI296" s="5"/>
      <c r="AJ296" s="5"/>
      <c r="AK296" s="5"/>
      <c r="AL296" s="5"/>
      <c r="AM296" s="5"/>
      <c r="AN296" s="5"/>
      <c r="AO296" s="5"/>
      <c r="AP296" s="5"/>
      <c r="AQ296" s="5"/>
      <c r="AR296" s="5"/>
      <c r="AS296" s="5"/>
      <c r="AT296" s="5"/>
      <c r="AU296" s="5"/>
      <c r="AV296" s="5"/>
      <c r="AW296" s="5"/>
      <c r="AX296" s="5"/>
      <c r="AY296" s="5"/>
      <c r="AZ296" s="5"/>
      <c r="BA296" s="5"/>
      <c r="BB296" s="5"/>
      <c r="BC296" s="5"/>
      <c r="BD296" s="5"/>
      <c r="BE296" s="5"/>
      <c r="BF296" s="5"/>
      <c r="BG296" s="5"/>
      <c r="BH296" s="5"/>
      <c r="BI296" s="5"/>
      <c r="BJ296" s="5"/>
      <c r="BK296" s="5"/>
      <c r="BL296" s="5"/>
      <c r="BM296" s="5"/>
      <c r="BN296" s="5"/>
      <c r="BO296" s="5"/>
      <c r="BP296" s="5"/>
      <c r="BQ296" s="5"/>
      <c r="BR296" s="5"/>
      <c r="BS296" s="5"/>
      <c r="BT296" s="5"/>
      <c r="BU296" s="5"/>
      <c r="BV296" s="5"/>
      <c r="BW296" s="5"/>
      <c r="BX296" s="5"/>
      <c r="BY296" s="5"/>
      <c r="BZ296" s="5"/>
      <c r="CA296" s="5"/>
      <c r="CB296" s="5"/>
      <c r="CC296" s="5"/>
      <c r="CD296" s="5"/>
      <c r="CE296" s="5"/>
      <c r="CF296" s="5"/>
      <c r="CG296" s="5"/>
      <c r="CH296" s="5"/>
      <c r="CI296" s="5"/>
      <c r="CJ296" s="5"/>
      <c r="CK296" s="5"/>
      <c r="CL296" s="5"/>
      <c r="CM296" s="5"/>
      <c r="CN296" s="5"/>
      <c r="CO296" s="5"/>
      <c r="CP296" s="5"/>
      <c r="CQ296" s="5"/>
      <c r="CR296" s="5"/>
      <c r="CS296" s="5"/>
      <c r="CT296" s="5"/>
      <c r="CU296" s="5"/>
      <c r="CV296" s="5"/>
    </row>
    <row r="297" spans="12:100" hidden="1">
      <c r="L297" s="5"/>
      <c r="M297" s="5"/>
      <c r="N297" s="5"/>
      <c r="O297" s="5"/>
      <c r="P297" s="5"/>
      <c r="Q297" s="5"/>
      <c r="R297" s="5"/>
      <c r="S297" s="5"/>
      <c r="T297" s="5"/>
      <c r="U297" s="5"/>
      <c r="V297" s="5"/>
      <c r="W297" s="5"/>
      <c r="X297" s="5"/>
      <c r="Y297" s="5"/>
      <c r="Z297" s="5"/>
      <c r="AA297" s="5"/>
      <c r="AB297" s="5"/>
      <c r="AC297" s="5"/>
      <c r="AD297" s="5"/>
      <c r="AE297" s="5"/>
      <c r="AF297" s="5"/>
      <c r="AG297" s="5"/>
      <c r="AH297" s="5"/>
      <c r="AI297" s="5"/>
      <c r="AJ297" s="5"/>
      <c r="AK297" s="5"/>
      <c r="AL297" s="5"/>
      <c r="AM297" s="5"/>
      <c r="AN297" s="5"/>
      <c r="AO297" s="5"/>
      <c r="AP297" s="5"/>
      <c r="AQ297" s="5"/>
      <c r="AR297" s="5"/>
      <c r="AS297" s="5"/>
      <c r="AT297" s="5"/>
      <c r="AU297" s="5"/>
      <c r="AV297" s="5"/>
      <c r="AW297" s="5"/>
      <c r="AX297" s="5"/>
      <c r="AY297" s="5"/>
      <c r="AZ297" s="5"/>
      <c r="BA297" s="5"/>
      <c r="BB297" s="5"/>
      <c r="BC297" s="5"/>
      <c r="BD297" s="5"/>
      <c r="BE297" s="5"/>
      <c r="BF297" s="5"/>
      <c r="BG297" s="5"/>
      <c r="BH297" s="5"/>
      <c r="BI297" s="5"/>
      <c r="BJ297" s="5"/>
      <c r="BK297" s="5"/>
      <c r="BL297" s="5"/>
      <c r="BM297" s="5"/>
      <c r="BN297" s="5"/>
      <c r="BO297" s="5"/>
      <c r="BP297" s="5"/>
      <c r="BQ297" s="5"/>
      <c r="BR297" s="5"/>
      <c r="BS297" s="5"/>
      <c r="BT297" s="5"/>
      <c r="BU297" s="5"/>
      <c r="BV297" s="5"/>
      <c r="BW297" s="5"/>
      <c r="BX297" s="5"/>
      <c r="BY297" s="5"/>
      <c r="BZ297" s="5"/>
      <c r="CA297" s="5"/>
      <c r="CB297" s="5"/>
      <c r="CC297" s="5"/>
      <c r="CD297" s="5"/>
      <c r="CE297" s="5"/>
      <c r="CF297" s="5"/>
      <c r="CG297" s="5"/>
      <c r="CH297" s="5"/>
      <c r="CI297" s="5"/>
      <c r="CJ297" s="5"/>
      <c r="CK297" s="5"/>
      <c r="CL297" s="5"/>
      <c r="CM297" s="5"/>
      <c r="CN297" s="5"/>
      <c r="CO297" s="5"/>
      <c r="CP297" s="5"/>
      <c r="CQ297" s="5"/>
      <c r="CR297" s="5"/>
      <c r="CS297" s="5"/>
      <c r="CT297" s="5"/>
      <c r="CU297" s="5"/>
      <c r="CV297" s="5"/>
    </row>
    <row r="298" spans="12:100" hidden="1">
      <c r="L298" s="5"/>
      <c r="M298" s="5"/>
      <c r="N298" s="5"/>
      <c r="O298" s="5"/>
      <c r="P298" s="5"/>
      <c r="Q298" s="5"/>
      <c r="R298" s="5"/>
      <c r="S298" s="5"/>
      <c r="T298" s="5"/>
      <c r="U298" s="5"/>
      <c r="V298" s="5"/>
      <c r="W298" s="5"/>
      <c r="X298" s="5"/>
      <c r="Y298" s="5"/>
      <c r="Z298" s="5"/>
      <c r="AA298" s="5"/>
      <c r="AB298" s="5"/>
      <c r="AC298" s="5"/>
      <c r="AD298" s="5"/>
      <c r="AE298" s="5"/>
      <c r="AF298" s="5"/>
      <c r="AG298" s="5"/>
      <c r="AH298" s="5"/>
      <c r="AI298" s="5"/>
      <c r="AJ298" s="5"/>
      <c r="AK298" s="5"/>
      <c r="AL298" s="5"/>
      <c r="AM298" s="5"/>
      <c r="AN298" s="5"/>
      <c r="AO298" s="5"/>
      <c r="AP298" s="5"/>
      <c r="AQ298" s="5"/>
      <c r="AR298" s="5"/>
      <c r="AS298" s="5"/>
      <c r="AT298" s="5"/>
      <c r="AU298" s="5"/>
      <c r="AV298" s="5"/>
      <c r="AW298" s="5"/>
      <c r="AX298" s="5"/>
      <c r="AY298" s="5"/>
      <c r="AZ298" s="5"/>
      <c r="BA298" s="5"/>
      <c r="BB298" s="5"/>
      <c r="BC298" s="5"/>
      <c r="BD298" s="5"/>
      <c r="BE298" s="5"/>
      <c r="BF298" s="5"/>
      <c r="BG298" s="5"/>
      <c r="BH298" s="5"/>
      <c r="BI298" s="5"/>
      <c r="BJ298" s="5"/>
      <c r="BK298" s="5"/>
      <c r="BL298" s="5"/>
      <c r="BM298" s="5"/>
      <c r="BN298" s="5"/>
      <c r="BO298" s="5"/>
      <c r="BP298" s="5"/>
      <c r="BQ298" s="5"/>
      <c r="BR298" s="5"/>
      <c r="BS298" s="5"/>
      <c r="BT298" s="5"/>
      <c r="BU298" s="5"/>
      <c r="BV298" s="5"/>
      <c r="BW298" s="5"/>
      <c r="BX298" s="5"/>
      <c r="BY298" s="5"/>
      <c r="BZ298" s="5"/>
      <c r="CA298" s="5"/>
      <c r="CB298" s="5"/>
      <c r="CC298" s="5"/>
      <c r="CD298" s="5"/>
      <c r="CE298" s="5"/>
      <c r="CF298" s="5"/>
      <c r="CG298" s="5"/>
      <c r="CH298" s="5"/>
      <c r="CI298" s="5"/>
      <c r="CJ298" s="5"/>
      <c r="CK298" s="5"/>
      <c r="CL298" s="5"/>
      <c r="CM298" s="5"/>
      <c r="CN298" s="5"/>
      <c r="CO298" s="5"/>
      <c r="CP298" s="5"/>
      <c r="CQ298" s="5"/>
      <c r="CR298" s="5"/>
      <c r="CS298" s="5"/>
      <c r="CT298" s="5"/>
      <c r="CU298" s="5"/>
      <c r="CV298" s="5"/>
    </row>
    <row r="299" spans="12:100" hidden="1">
      <c r="L299" s="5"/>
      <c r="M299" s="5"/>
      <c r="N299" s="5"/>
      <c r="O299" s="5"/>
      <c r="P299" s="5"/>
      <c r="Q299" s="5"/>
      <c r="R299" s="5"/>
      <c r="S299" s="5"/>
      <c r="T299" s="5"/>
      <c r="U299" s="5"/>
      <c r="V299" s="5"/>
      <c r="W299" s="5"/>
      <c r="X299" s="5"/>
      <c r="Y299" s="5"/>
      <c r="Z299" s="5"/>
      <c r="AA299" s="5"/>
      <c r="AB299" s="5"/>
      <c r="AC299" s="5"/>
      <c r="AD299" s="5"/>
      <c r="AE299" s="5"/>
      <c r="AF299" s="5"/>
      <c r="AG299" s="5"/>
      <c r="AH299" s="5"/>
      <c r="AI299" s="5"/>
      <c r="AJ299" s="5"/>
      <c r="AK299" s="5"/>
      <c r="AL299" s="5"/>
      <c r="AM299" s="5"/>
      <c r="AN299" s="5"/>
      <c r="AO299" s="5"/>
      <c r="AP299" s="5"/>
      <c r="AQ299" s="5"/>
      <c r="AR299" s="5"/>
      <c r="AS299" s="5"/>
      <c r="AT299" s="5"/>
      <c r="AU299" s="5"/>
      <c r="AV299" s="5"/>
      <c r="AW299" s="5"/>
      <c r="AX299" s="5"/>
      <c r="AY299" s="5"/>
      <c r="AZ299" s="5"/>
      <c r="BA299" s="5"/>
      <c r="BB299" s="5"/>
      <c r="BC299" s="5"/>
      <c r="BD299" s="5"/>
      <c r="BE299" s="5"/>
      <c r="BF299" s="5"/>
      <c r="BG299" s="5"/>
      <c r="BH299" s="5"/>
      <c r="BI299" s="5"/>
      <c r="BJ299" s="5"/>
      <c r="BK299" s="5"/>
      <c r="BL299" s="5"/>
      <c r="BM299" s="5"/>
      <c r="BN299" s="5"/>
      <c r="BO299" s="5"/>
      <c r="BP299" s="5"/>
      <c r="BQ299" s="5"/>
      <c r="BR299" s="5"/>
      <c r="BS299" s="5"/>
      <c r="BT299" s="5"/>
      <c r="BU299" s="5"/>
      <c r="BV299" s="5"/>
      <c r="BW299" s="5"/>
      <c r="BX299" s="5"/>
      <c r="BY299" s="5"/>
      <c r="BZ299" s="5"/>
      <c r="CA299" s="5"/>
      <c r="CB299" s="5"/>
      <c r="CC299" s="5"/>
      <c r="CD299" s="5"/>
      <c r="CE299" s="5"/>
      <c r="CF299" s="5"/>
      <c r="CG299" s="5"/>
      <c r="CH299" s="5"/>
      <c r="CI299" s="5"/>
      <c r="CJ299" s="5"/>
      <c r="CK299" s="5"/>
      <c r="CL299" s="5"/>
      <c r="CM299" s="5"/>
      <c r="CN299" s="5"/>
      <c r="CO299" s="5"/>
      <c r="CP299" s="5"/>
      <c r="CQ299" s="5"/>
      <c r="CR299" s="5"/>
      <c r="CS299" s="5"/>
      <c r="CT299" s="5"/>
      <c r="CU299" s="5"/>
      <c r="CV299" s="5"/>
    </row>
    <row r="300" spans="12:100" hidden="1">
      <c r="L300" s="5"/>
      <c r="M300" s="5"/>
      <c r="N300" s="5"/>
      <c r="O300" s="5"/>
      <c r="P300" s="5"/>
      <c r="Q300" s="5"/>
      <c r="R300" s="5"/>
      <c r="S300" s="5"/>
      <c r="T300" s="5"/>
      <c r="U300" s="5"/>
      <c r="V300" s="5"/>
      <c r="W300" s="5"/>
      <c r="X300" s="5"/>
      <c r="Y300" s="5"/>
      <c r="Z300" s="5"/>
      <c r="AA300" s="5"/>
      <c r="AB300" s="5"/>
      <c r="AC300" s="5"/>
      <c r="AD300" s="5"/>
      <c r="AE300" s="5"/>
      <c r="AF300" s="5"/>
      <c r="AG300" s="5"/>
      <c r="AH300" s="5"/>
      <c r="AI300" s="5"/>
      <c r="AJ300" s="5"/>
      <c r="AK300" s="5"/>
      <c r="AL300" s="5"/>
      <c r="AM300" s="5"/>
      <c r="AN300" s="5"/>
      <c r="AO300" s="5"/>
      <c r="AP300" s="5"/>
      <c r="AQ300" s="5"/>
      <c r="AR300" s="5"/>
      <c r="AS300" s="5"/>
      <c r="AT300" s="5"/>
      <c r="AU300" s="5"/>
      <c r="AV300" s="5"/>
      <c r="AW300" s="5"/>
      <c r="AX300" s="5"/>
      <c r="AY300" s="5"/>
      <c r="AZ300" s="5"/>
      <c r="BA300" s="5"/>
      <c r="BB300" s="5"/>
      <c r="BC300" s="5"/>
      <c r="BD300" s="5"/>
      <c r="BE300" s="5"/>
      <c r="BF300" s="5"/>
      <c r="BG300" s="5"/>
      <c r="BH300" s="5"/>
      <c r="BI300" s="5"/>
      <c r="BJ300" s="5"/>
      <c r="BK300" s="5"/>
      <c r="BL300" s="5"/>
      <c r="BM300" s="5"/>
      <c r="BN300" s="5"/>
      <c r="BO300" s="5"/>
      <c r="BP300" s="5"/>
      <c r="BQ300" s="5"/>
      <c r="BR300" s="5"/>
      <c r="BS300" s="5"/>
      <c r="BT300" s="5"/>
      <c r="BU300" s="5"/>
      <c r="BV300" s="5"/>
      <c r="BW300" s="5"/>
      <c r="BX300" s="5"/>
      <c r="BY300" s="5"/>
      <c r="BZ300" s="5"/>
      <c r="CA300" s="5"/>
      <c r="CB300" s="5"/>
      <c r="CC300" s="5"/>
      <c r="CD300" s="5"/>
      <c r="CE300" s="5"/>
      <c r="CF300" s="5"/>
      <c r="CG300" s="5"/>
      <c r="CH300" s="5"/>
      <c r="CI300" s="5"/>
      <c r="CJ300" s="5"/>
      <c r="CK300" s="5"/>
      <c r="CL300" s="5"/>
      <c r="CM300" s="5"/>
      <c r="CN300" s="5"/>
      <c r="CO300" s="5"/>
      <c r="CP300" s="5"/>
      <c r="CQ300" s="5"/>
      <c r="CR300" s="5"/>
      <c r="CS300" s="5"/>
      <c r="CT300" s="5"/>
      <c r="CU300" s="5"/>
      <c r="CV300" s="5"/>
    </row>
    <row r="301" spans="12:100" hidden="1">
      <c r="L301" s="5"/>
      <c r="M301" s="5"/>
      <c r="N301" s="5"/>
      <c r="O301" s="5"/>
      <c r="P301" s="5"/>
      <c r="Q301" s="5"/>
      <c r="R301" s="5"/>
      <c r="S301" s="5"/>
      <c r="T301" s="5"/>
      <c r="U301" s="5"/>
      <c r="V301" s="5"/>
      <c r="W301" s="5"/>
      <c r="X301" s="5"/>
      <c r="Y301" s="5"/>
      <c r="Z301" s="5"/>
      <c r="AA301" s="5"/>
      <c r="AB301" s="5"/>
      <c r="AC301" s="5"/>
      <c r="AD301" s="5"/>
      <c r="AE301" s="5"/>
      <c r="AF301" s="5"/>
      <c r="AG301" s="5"/>
      <c r="AH301" s="5"/>
      <c r="AI301" s="5"/>
      <c r="AJ301" s="5"/>
      <c r="AK301" s="5"/>
      <c r="AL301" s="5"/>
      <c r="AM301" s="5"/>
      <c r="AN301" s="5"/>
      <c r="AO301" s="5"/>
      <c r="AP301" s="5"/>
      <c r="AQ301" s="5"/>
      <c r="AR301" s="5"/>
      <c r="AS301" s="5"/>
      <c r="AT301" s="5"/>
      <c r="AU301" s="5"/>
      <c r="AV301" s="5"/>
      <c r="AW301" s="5"/>
      <c r="AX301" s="5"/>
      <c r="AY301" s="5"/>
      <c r="AZ301" s="5"/>
      <c r="BA301" s="5"/>
      <c r="BB301" s="5"/>
      <c r="BC301" s="5"/>
      <c r="BD301" s="5"/>
      <c r="BE301" s="5"/>
      <c r="BF301" s="5"/>
      <c r="BG301" s="5"/>
      <c r="BH301" s="5"/>
      <c r="BI301" s="5"/>
      <c r="BJ301" s="5"/>
      <c r="BK301" s="5"/>
      <c r="BL301" s="5"/>
      <c r="BM301" s="5"/>
      <c r="BN301" s="5"/>
      <c r="BO301" s="5"/>
      <c r="BP301" s="5"/>
      <c r="BQ301" s="5"/>
      <c r="BR301" s="5"/>
      <c r="BS301" s="5"/>
      <c r="BT301" s="5"/>
      <c r="BU301" s="5"/>
      <c r="BV301" s="5"/>
      <c r="BW301" s="5"/>
      <c r="BX301" s="5"/>
      <c r="BY301" s="5"/>
      <c r="BZ301" s="5"/>
      <c r="CA301" s="5"/>
      <c r="CB301" s="5"/>
      <c r="CC301" s="5"/>
      <c r="CD301" s="5"/>
      <c r="CE301" s="5"/>
      <c r="CF301" s="5"/>
      <c r="CG301" s="5"/>
      <c r="CH301" s="5"/>
      <c r="CI301" s="5"/>
      <c r="CJ301" s="5"/>
      <c r="CK301" s="5"/>
      <c r="CL301" s="5"/>
      <c r="CM301" s="5"/>
      <c r="CN301" s="5"/>
      <c r="CO301" s="5"/>
      <c r="CP301" s="5"/>
      <c r="CQ301" s="5"/>
      <c r="CR301" s="5"/>
      <c r="CS301" s="5"/>
      <c r="CT301" s="5"/>
      <c r="CU301" s="5"/>
      <c r="CV301" s="5"/>
    </row>
    <row r="302" spans="12:100" hidden="1">
      <c r="L302" s="5"/>
      <c r="M302" s="5"/>
      <c r="N302" s="5"/>
      <c r="O302" s="5"/>
      <c r="P302" s="5"/>
      <c r="Q302" s="5"/>
      <c r="R302" s="5"/>
      <c r="S302" s="5"/>
      <c r="T302" s="5"/>
      <c r="U302" s="5"/>
      <c r="V302" s="5"/>
      <c r="W302" s="5"/>
      <c r="X302" s="5"/>
      <c r="Y302" s="5"/>
      <c r="Z302" s="5"/>
      <c r="AA302" s="5"/>
      <c r="AB302" s="5"/>
      <c r="AC302" s="5"/>
      <c r="AD302" s="5"/>
      <c r="AE302" s="5"/>
      <c r="AF302" s="5"/>
      <c r="AG302" s="5"/>
      <c r="AH302" s="5"/>
      <c r="AI302" s="5"/>
      <c r="AJ302" s="5"/>
      <c r="AK302" s="5"/>
      <c r="AL302" s="5"/>
      <c r="AM302" s="5"/>
      <c r="AN302" s="5"/>
      <c r="AO302" s="5"/>
      <c r="AP302" s="5"/>
      <c r="AQ302" s="5"/>
      <c r="AR302" s="5"/>
      <c r="AS302" s="5"/>
      <c r="AT302" s="5"/>
      <c r="AU302" s="5"/>
      <c r="AV302" s="5"/>
      <c r="AW302" s="5"/>
      <c r="AX302" s="5"/>
      <c r="AY302" s="5"/>
      <c r="AZ302" s="5"/>
      <c r="BA302" s="5"/>
      <c r="BB302" s="5"/>
      <c r="BC302" s="5"/>
      <c r="BD302" s="5"/>
      <c r="BE302" s="5"/>
      <c r="BF302" s="5"/>
      <c r="BG302" s="5"/>
      <c r="BH302" s="5"/>
      <c r="BI302" s="5"/>
      <c r="BJ302" s="5"/>
      <c r="BK302" s="5"/>
      <c r="BL302" s="5"/>
      <c r="BM302" s="5"/>
      <c r="BN302" s="5"/>
      <c r="BO302" s="5"/>
      <c r="BP302" s="5"/>
      <c r="BQ302" s="5"/>
      <c r="BR302" s="5"/>
      <c r="BS302" s="5"/>
      <c r="BT302" s="5"/>
      <c r="BU302" s="5"/>
      <c r="BV302" s="5"/>
      <c r="BW302" s="5"/>
      <c r="BX302" s="5"/>
      <c r="BY302" s="5"/>
      <c r="BZ302" s="5"/>
      <c r="CA302" s="5"/>
      <c r="CB302" s="5"/>
      <c r="CC302" s="5"/>
      <c r="CD302" s="5"/>
      <c r="CE302" s="5"/>
      <c r="CF302" s="5"/>
      <c r="CG302" s="5"/>
      <c r="CH302" s="5"/>
      <c r="CI302" s="5"/>
      <c r="CJ302" s="5"/>
      <c r="CK302" s="5"/>
      <c r="CL302" s="5"/>
      <c r="CM302" s="5"/>
      <c r="CN302" s="5"/>
      <c r="CO302" s="5"/>
      <c r="CP302" s="5"/>
      <c r="CQ302" s="5"/>
      <c r="CR302" s="5"/>
      <c r="CS302" s="5"/>
      <c r="CT302" s="5"/>
      <c r="CU302" s="5"/>
      <c r="CV302" s="5"/>
    </row>
    <row r="303" spans="12:100" hidden="1">
      <c r="L303" s="5"/>
      <c r="M303" s="5"/>
      <c r="N303" s="5"/>
      <c r="O303" s="5"/>
      <c r="P303" s="5"/>
      <c r="Q303" s="5"/>
      <c r="R303" s="5"/>
      <c r="S303" s="5"/>
      <c r="T303" s="5"/>
      <c r="U303" s="5"/>
      <c r="V303" s="5"/>
      <c r="W303" s="5"/>
      <c r="X303" s="5"/>
      <c r="Y303" s="5"/>
      <c r="Z303" s="5"/>
      <c r="AA303" s="5"/>
      <c r="AB303" s="5"/>
      <c r="AC303" s="5"/>
      <c r="AD303" s="5"/>
      <c r="AE303" s="5"/>
      <c r="AF303" s="5"/>
      <c r="AG303" s="5"/>
      <c r="AH303" s="5"/>
      <c r="AI303" s="5"/>
      <c r="AJ303" s="5"/>
      <c r="AK303" s="5"/>
      <c r="AL303" s="5"/>
      <c r="AM303" s="5"/>
      <c r="AN303" s="5"/>
      <c r="AO303" s="5"/>
      <c r="AP303" s="5"/>
      <c r="AQ303" s="5"/>
      <c r="AR303" s="5"/>
      <c r="AS303" s="5"/>
      <c r="AT303" s="5"/>
      <c r="AU303" s="5"/>
      <c r="AV303" s="5"/>
      <c r="AW303" s="5"/>
      <c r="AX303" s="5"/>
      <c r="AY303" s="5"/>
      <c r="AZ303" s="5"/>
      <c r="BA303" s="5"/>
      <c r="BB303" s="5"/>
      <c r="BC303" s="5"/>
      <c r="BD303" s="5"/>
      <c r="BE303" s="5"/>
      <c r="BF303" s="5"/>
      <c r="BG303" s="5"/>
      <c r="BH303" s="5"/>
      <c r="BI303" s="5"/>
      <c r="BJ303" s="5"/>
      <c r="BK303" s="5"/>
      <c r="BL303" s="5"/>
      <c r="BM303" s="5"/>
      <c r="BN303" s="5"/>
      <c r="BO303" s="5"/>
      <c r="BP303" s="5"/>
      <c r="BQ303" s="5"/>
      <c r="BR303" s="5"/>
      <c r="BS303" s="5"/>
      <c r="BT303" s="5"/>
      <c r="BU303" s="5"/>
      <c r="BV303" s="5"/>
      <c r="BW303" s="5"/>
      <c r="BX303" s="5"/>
      <c r="BY303" s="5"/>
      <c r="BZ303" s="5"/>
      <c r="CA303" s="5"/>
      <c r="CB303" s="5"/>
      <c r="CC303" s="5"/>
      <c r="CD303" s="5"/>
      <c r="CE303" s="5"/>
      <c r="CF303" s="5"/>
      <c r="CG303" s="5"/>
      <c r="CH303" s="5"/>
      <c r="CI303" s="5"/>
      <c r="CJ303" s="5"/>
      <c r="CK303" s="5"/>
      <c r="CL303" s="5"/>
      <c r="CM303" s="5"/>
      <c r="CN303" s="5"/>
      <c r="CO303" s="5"/>
      <c r="CP303" s="5"/>
      <c r="CQ303" s="5"/>
      <c r="CR303" s="5"/>
      <c r="CS303" s="5"/>
      <c r="CT303" s="5"/>
      <c r="CU303" s="5"/>
      <c r="CV303" s="5"/>
    </row>
    <row r="304" spans="12:100" hidden="1">
      <c r="L304" s="5"/>
      <c r="M304" s="5"/>
      <c r="N304" s="5"/>
      <c r="O304" s="5"/>
      <c r="P304" s="5"/>
      <c r="Q304" s="5"/>
      <c r="R304" s="5"/>
      <c r="S304" s="5"/>
      <c r="T304" s="5"/>
      <c r="U304" s="5"/>
      <c r="V304" s="5"/>
      <c r="W304" s="5"/>
      <c r="X304" s="5"/>
      <c r="Y304" s="5"/>
      <c r="Z304" s="5"/>
      <c r="AA304" s="5"/>
      <c r="AB304" s="5"/>
      <c r="AC304" s="5"/>
      <c r="AD304" s="5"/>
      <c r="AE304" s="5"/>
      <c r="AF304" s="5"/>
      <c r="AG304" s="5"/>
      <c r="AH304" s="5"/>
      <c r="AI304" s="5"/>
      <c r="AJ304" s="5"/>
      <c r="AK304" s="5"/>
      <c r="AL304" s="5"/>
      <c r="AM304" s="5"/>
      <c r="AN304" s="5"/>
      <c r="AO304" s="5"/>
      <c r="AP304" s="5"/>
      <c r="AQ304" s="5"/>
      <c r="AR304" s="5"/>
      <c r="AS304" s="5"/>
      <c r="AT304" s="5"/>
      <c r="AU304" s="5"/>
      <c r="AV304" s="5"/>
      <c r="AW304" s="5"/>
      <c r="AX304" s="5"/>
      <c r="AY304" s="5"/>
      <c r="AZ304" s="5"/>
      <c r="BA304" s="5"/>
      <c r="BB304" s="5"/>
      <c r="BC304" s="5"/>
      <c r="BD304" s="5"/>
      <c r="BE304" s="5"/>
      <c r="BF304" s="5"/>
      <c r="BG304" s="5"/>
      <c r="BH304" s="5"/>
      <c r="BI304" s="5"/>
      <c r="BJ304" s="5"/>
      <c r="BK304" s="5"/>
      <c r="BL304" s="5"/>
      <c r="BM304" s="5"/>
      <c r="BN304" s="5"/>
      <c r="BO304" s="5"/>
      <c r="BP304" s="5"/>
      <c r="BQ304" s="5"/>
      <c r="BR304" s="5"/>
      <c r="BS304" s="5"/>
      <c r="BT304" s="5"/>
      <c r="BU304" s="5"/>
      <c r="BV304" s="5"/>
      <c r="BW304" s="5"/>
      <c r="BX304" s="5"/>
      <c r="BY304" s="5"/>
      <c r="BZ304" s="5"/>
      <c r="CA304" s="5"/>
      <c r="CB304" s="5"/>
      <c r="CC304" s="5"/>
      <c r="CD304" s="5"/>
      <c r="CE304" s="5"/>
      <c r="CF304" s="5"/>
      <c r="CG304" s="5"/>
      <c r="CH304" s="5"/>
      <c r="CI304" s="5"/>
      <c r="CJ304" s="5"/>
      <c r="CK304" s="5"/>
      <c r="CL304" s="5"/>
      <c r="CM304" s="5"/>
      <c r="CN304" s="5"/>
      <c r="CO304" s="5"/>
      <c r="CP304" s="5"/>
      <c r="CQ304" s="5"/>
      <c r="CR304" s="5"/>
      <c r="CS304" s="5"/>
      <c r="CT304" s="5"/>
      <c r="CU304" s="5"/>
      <c r="CV304" s="5"/>
    </row>
    <row r="305" spans="12:100" hidden="1">
      <c r="L305" s="5"/>
      <c r="M305" s="5"/>
      <c r="N305" s="5"/>
      <c r="O305" s="5"/>
      <c r="P305" s="5"/>
      <c r="Q305" s="5"/>
      <c r="R305" s="5"/>
      <c r="S305" s="5"/>
      <c r="T305" s="5"/>
      <c r="U305" s="5"/>
      <c r="V305" s="5"/>
      <c r="W305" s="5"/>
      <c r="X305" s="5"/>
      <c r="Y305" s="5"/>
      <c r="Z305" s="5"/>
      <c r="AA305" s="5"/>
      <c r="AB305" s="5"/>
      <c r="AC305" s="5"/>
      <c r="AD305" s="5"/>
      <c r="AE305" s="5"/>
      <c r="AF305" s="5"/>
      <c r="AG305" s="5"/>
      <c r="AH305" s="5"/>
      <c r="AI305" s="5"/>
      <c r="AJ305" s="5"/>
      <c r="AK305" s="5"/>
      <c r="AL305" s="5"/>
      <c r="AM305" s="5"/>
      <c r="AN305" s="5"/>
      <c r="AO305" s="5"/>
      <c r="AP305" s="5"/>
      <c r="AQ305" s="5"/>
      <c r="AR305" s="5"/>
      <c r="AS305" s="5"/>
      <c r="AT305" s="5"/>
      <c r="AU305" s="5"/>
      <c r="AV305" s="5"/>
      <c r="AW305" s="5"/>
      <c r="AX305" s="5"/>
      <c r="AY305" s="5"/>
      <c r="AZ305" s="5"/>
      <c r="BA305" s="5"/>
      <c r="BB305" s="5"/>
      <c r="BC305" s="5"/>
      <c r="BD305" s="5"/>
      <c r="BE305" s="5"/>
      <c r="BF305" s="5"/>
      <c r="BG305" s="5"/>
      <c r="BH305" s="5"/>
      <c r="BI305" s="5"/>
      <c r="BJ305" s="5"/>
      <c r="BK305" s="5"/>
      <c r="BL305" s="5"/>
      <c r="BM305" s="5"/>
      <c r="BN305" s="5"/>
      <c r="BO305" s="5"/>
      <c r="BP305" s="5"/>
      <c r="BQ305" s="5"/>
      <c r="BR305" s="5"/>
      <c r="BS305" s="5"/>
      <c r="BT305" s="5"/>
      <c r="BU305" s="5"/>
      <c r="BV305" s="5"/>
      <c r="BW305" s="5"/>
      <c r="BX305" s="5"/>
      <c r="BY305" s="5"/>
      <c r="BZ305" s="5"/>
      <c r="CA305" s="5"/>
      <c r="CB305" s="5"/>
      <c r="CC305" s="5"/>
      <c r="CD305" s="5"/>
      <c r="CE305" s="5"/>
      <c r="CF305" s="5"/>
      <c r="CG305" s="5"/>
      <c r="CH305" s="5"/>
      <c r="CI305" s="5"/>
      <c r="CJ305" s="5"/>
      <c r="CK305" s="5"/>
      <c r="CL305" s="5"/>
      <c r="CM305" s="5"/>
      <c r="CN305" s="5"/>
      <c r="CO305" s="5"/>
      <c r="CP305" s="5"/>
      <c r="CQ305" s="5"/>
      <c r="CR305" s="5"/>
      <c r="CS305" s="5"/>
      <c r="CT305" s="5"/>
      <c r="CU305" s="5"/>
      <c r="CV305" s="5"/>
    </row>
    <row r="306" spans="12:100" hidden="1">
      <c r="L306" s="5"/>
      <c r="M306" s="5"/>
      <c r="N306" s="5"/>
      <c r="O306" s="5"/>
      <c r="P306" s="5"/>
      <c r="Q306" s="5"/>
      <c r="R306" s="5"/>
      <c r="S306" s="5"/>
      <c r="T306" s="5"/>
      <c r="U306" s="5"/>
      <c r="V306" s="5"/>
      <c r="W306" s="5"/>
      <c r="X306" s="5"/>
      <c r="Y306" s="5"/>
      <c r="Z306" s="5"/>
      <c r="AA306" s="5"/>
      <c r="AB306" s="5"/>
      <c r="AC306" s="5"/>
      <c r="AD306" s="5"/>
      <c r="AE306" s="5"/>
      <c r="AF306" s="5"/>
      <c r="AG306" s="5"/>
      <c r="AH306" s="5"/>
      <c r="AI306" s="5"/>
      <c r="AJ306" s="5"/>
      <c r="AK306" s="5"/>
      <c r="AL306" s="5"/>
      <c r="AM306" s="5"/>
      <c r="AN306" s="5"/>
      <c r="AO306" s="5"/>
      <c r="AP306" s="5"/>
      <c r="AQ306" s="5"/>
      <c r="AR306" s="5"/>
      <c r="AS306" s="5"/>
      <c r="AT306" s="5"/>
      <c r="AU306" s="5"/>
      <c r="AV306" s="5"/>
      <c r="AW306" s="5"/>
      <c r="AX306" s="5"/>
      <c r="AY306" s="5"/>
      <c r="AZ306" s="5"/>
      <c r="BA306" s="5"/>
      <c r="BB306" s="5"/>
      <c r="BC306" s="5"/>
      <c r="BD306" s="5"/>
      <c r="BE306" s="5"/>
      <c r="BF306" s="5"/>
      <c r="BG306" s="5"/>
      <c r="BH306" s="5"/>
      <c r="BI306" s="5"/>
      <c r="BJ306" s="5"/>
      <c r="BK306" s="5"/>
      <c r="BL306" s="5"/>
      <c r="BM306" s="5"/>
      <c r="BN306" s="5"/>
      <c r="BO306" s="5"/>
      <c r="BP306" s="5"/>
      <c r="BQ306" s="5"/>
      <c r="BR306" s="5"/>
      <c r="BS306" s="5"/>
      <c r="BT306" s="5"/>
      <c r="BU306" s="5"/>
      <c r="BV306" s="5"/>
      <c r="BW306" s="5"/>
      <c r="BX306" s="5"/>
      <c r="BY306" s="5"/>
      <c r="BZ306" s="5"/>
      <c r="CA306" s="5"/>
      <c r="CB306" s="5"/>
      <c r="CC306" s="5"/>
      <c r="CD306" s="5"/>
      <c r="CE306" s="5"/>
      <c r="CF306" s="5"/>
      <c r="CG306" s="5"/>
      <c r="CH306" s="5"/>
      <c r="CI306" s="5"/>
      <c r="CJ306" s="5"/>
      <c r="CK306" s="5"/>
      <c r="CL306" s="5"/>
      <c r="CM306" s="5"/>
      <c r="CN306" s="5"/>
      <c r="CO306" s="5"/>
      <c r="CP306" s="5"/>
      <c r="CQ306" s="5"/>
      <c r="CR306" s="5"/>
      <c r="CS306" s="5"/>
      <c r="CT306" s="5"/>
      <c r="CU306" s="5"/>
      <c r="CV306" s="5"/>
    </row>
    <row r="307" spans="12:100" hidden="1">
      <c r="L307" s="5"/>
      <c r="M307" s="5"/>
      <c r="N307" s="5"/>
      <c r="O307" s="5"/>
      <c r="P307" s="5"/>
      <c r="Q307" s="5"/>
      <c r="R307" s="5"/>
      <c r="S307" s="5"/>
      <c r="T307" s="5"/>
      <c r="U307" s="5"/>
      <c r="V307" s="5"/>
      <c r="W307" s="5"/>
      <c r="X307" s="5"/>
      <c r="Y307" s="5"/>
      <c r="Z307" s="5"/>
      <c r="AA307" s="5"/>
      <c r="AB307" s="5"/>
      <c r="AC307" s="5"/>
      <c r="AD307" s="5"/>
      <c r="AE307" s="5"/>
      <c r="AF307" s="5"/>
      <c r="AG307" s="5"/>
      <c r="AH307" s="5"/>
      <c r="AI307" s="5"/>
      <c r="AJ307" s="5"/>
      <c r="AK307" s="5"/>
      <c r="AL307" s="5"/>
      <c r="AM307" s="5"/>
      <c r="AN307" s="5"/>
      <c r="AO307" s="5"/>
      <c r="AP307" s="5"/>
      <c r="AQ307" s="5"/>
      <c r="AR307" s="5"/>
      <c r="AS307" s="5"/>
      <c r="AT307" s="5"/>
      <c r="AU307" s="5"/>
      <c r="AV307" s="5"/>
      <c r="AW307" s="5"/>
      <c r="AX307" s="5"/>
      <c r="AY307" s="5"/>
      <c r="AZ307" s="5"/>
      <c r="BA307" s="5"/>
      <c r="BB307" s="5"/>
      <c r="BC307" s="5"/>
      <c r="BD307" s="5"/>
      <c r="BE307" s="5"/>
      <c r="BF307" s="5"/>
      <c r="BG307" s="5"/>
      <c r="BH307" s="5"/>
      <c r="BI307" s="5"/>
      <c r="BJ307" s="5"/>
      <c r="BK307" s="5"/>
      <c r="BL307" s="5"/>
      <c r="BM307" s="5"/>
      <c r="BN307" s="5"/>
      <c r="BO307" s="5"/>
      <c r="BP307" s="5"/>
      <c r="BQ307" s="5"/>
      <c r="BR307" s="5"/>
      <c r="BS307" s="5"/>
      <c r="BT307" s="5"/>
      <c r="BU307" s="5"/>
      <c r="BV307" s="5"/>
      <c r="BW307" s="5"/>
      <c r="BX307" s="5"/>
      <c r="BY307" s="5"/>
      <c r="BZ307" s="5"/>
      <c r="CA307" s="5"/>
      <c r="CB307" s="5"/>
      <c r="CC307" s="5"/>
      <c r="CD307" s="5"/>
      <c r="CE307" s="5"/>
      <c r="CF307" s="5"/>
      <c r="CG307" s="5"/>
      <c r="CH307" s="5"/>
      <c r="CI307" s="5"/>
      <c r="CJ307" s="5"/>
      <c r="CK307" s="5"/>
      <c r="CL307" s="5"/>
      <c r="CM307" s="5"/>
      <c r="CN307" s="5"/>
      <c r="CO307" s="5"/>
      <c r="CP307" s="5"/>
      <c r="CQ307" s="5"/>
      <c r="CR307" s="5"/>
      <c r="CS307" s="5"/>
      <c r="CT307" s="5"/>
      <c r="CU307" s="5"/>
      <c r="CV307" s="5"/>
    </row>
    <row r="308" spans="12:100" hidden="1">
      <c r="L308" s="5"/>
      <c r="M308" s="5"/>
      <c r="N308" s="5"/>
      <c r="O308" s="5"/>
      <c r="P308" s="5"/>
      <c r="Q308" s="5"/>
      <c r="R308" s="5"/>
      <c r="S308" s="5"/>
      <c r="T308" s="5"/>
      <c r="U308" s="5"/>
      <c r="V308" s="5"/>
      <c r="W308" s="5"/>
      <c r="X308" s="5"/>
      <c r="Y308" s="5"/>
      <c r="Z308" s="5"/>
      <c r="AA308" s="5"/>
      <c r="AB308" s="5"/>
      <c r="AC308" s="5"/>
      <c r="AD308" s="5"/>
      <c r="AE308" s="5"/>
      <c r="AF308" s="5"/>
      <c r="AG308" s="5"/>
      <c r="AH308" s="5"/>
      <c r="AI308" s="5"/>
      <c r="AJ308" s="5"/>
      <c r="AK308" s="5"/>
      <c r="AL308" s="5"/>
      <c r="AM308" s="5"/>
      <c r="AN308" s="5"/>
      <c r="AO308" s="5"/>
      <c r="AP308" s="5"/>
      <c r="AQ308" s="5"/>
      <c r="AR308" s="5"/>
      <c r="AS308" s="5"/>
      <c r="AT308" s="5"/>
      <c r="AU308" s="5"/>
      <c r="AV308" s="5"/>
      <c r="AW308" s="5"/>
      <c r="AX308" s="5"/>
      <c r="AY308" s="5"/>
      <c r="AZ308" s="5"/>
      <c r="BA308" s="5"/>
      <c r="BB308" s="5"/>
      <c r="BC308" s="5"/>
      <c r="BD308" s="5"/>
      <c r="BE308" s="5"/>
      <c r="BF308" s="5"/>
      <c r="BG308" s="5"/>
      <c r="BH308" s="5"/>
      <c r="BI308" s="5"/>
      <c r="BJ308" s="5"/>
      <c r="BK308" s="5"/>
      <c r="BL308" s="5"/>
      <c r="BM308" s="5"/>
      <c r="BN308" s="5"/>
      <c r="BO308" s="5"/>
      <c r="BP308" s="5"/>
      <c r="BQ308" s="5"/>
      <c r="BR308" s="5"/>
      <c r="BS308" s="5"/>
      <c r="BT308" s="5"/>
      <c r="BU308" s="5"/>
      <c r="BV308" s="5"/>
      <c r="BW308" s="5"/>
      <c r="BX308" s="5"/>
      <c r="BY308" s="5"/>
      <c r="BZ308" s="5"/>
      <c r="CA308" s="5"/>
      <c r="CB308" s="5"/>
      <c r="CC308" s="5"/>
      <c r="CD308" s="5"/>
      <c r="CE308" s="5"/>
      <c r="CF308" s="5"/>
      <c r="CG308" s="5"/>
      <c r="CH308" s="5"/>
      <c r="CI308" s="5"/>
      <c r="CJ308" s="5"/>
      <c r="CK308" s="5"/>
      <c r="CL308" s="5"/>
      <c r="CM308" s="5"/>
      <c r="CN308" s="5"/>
      <c r="CO308" s="5"/>
      <c r="CP308" s="5"/>
      <c r="CQ308" s="5"/>
      <c r="CR308" s="5"/>
      <c r="CS308" s="5"/>
      <c r="CT308" s="5"/>
      <c r="CU308" s="5"/>
      <c r="CV308" s="5"/>
    </row>
    <row r="309" spans="12:100" hidden="1">
      <c r="L309" s="5"/>
      <c r="M309" s="5"/>
      <c r="N309" s="5"/>
      <c r="O309" s="5"/>
      <c r="P309" s="5"/>
      <c r="Q309" s="5"/>
      <c r="R309" s="5"/>
      <c r="S309" s="5"/>
      <c r="T309" s="5"/>
      <c r="U309" s="5"/>
      <c r="V309" s="5"/>
      <c r="W309" s="5"/>
      <c r="X309" s="5"/>
      <c r="Y309" s="5"/>
      <c r="Z309" s="5"/>
      <c r="AA309" s="5"/>
      <c r="AB309" s="5"/>
      <c r="AC309" s="5"/>
      <c r="AD309" s="5"/>
      <c r="AE309" s="5"/>
      <c r="AF309" s="5"/>
      <c r="AG309" s="5"/>
      <c r="AH309" s="5"/>
      <c r="AI309" s="5"/>
      <c r="AJ309" s="5"/>
      <c r="AK309" s="5"/>
      <c r="AL309" s="5"/>
      <c r="AM309" s="5"/>
      <c r="AN309" s="5"/>
      <c r="AO309" s="5"/>
      <c r="AP309" s="5"/>
      <c r="AQ309" s="5"/>
      <c r="AR309" s="5"/>
      <c r="AS309" s="5"/>
      <c r="AT309" s="5"/>
      <c r="AU309" s="5"/>
      <c r="AV309" s="5"/>
      <c r="AW309" s="5"/>
      <c r="AX309" s="5"/>
      <c r="AY309" s="5"/>
      <c r="AZ309" s="5"/>
      <c r="BA309" s="5"/>
      <c r="BB309" s="5"/>
      <c r="BC309" s="5"/>
      <c r="BD309" s="5"/>
      <c r="BE309" s="5"/>
      <c r="BF309" s="5"/>
      <c r="BG309" s="5"/>
      <c r="BH309" s="5"/>
      <c r="BI309" s="5"/>
      <c r="BJ309" s="5"/>
      <c r="BK309" s="5"/>
      <c r="BL309" s="5"/>
      <c r="BM309" s="5"/>
      <c r="BN309" s="5"/>
      <c r="BO309" s="5"/>
      <c r="BP309" s="5"/>
      <c r="BQ309" s="5"/>
      <c r="BR309" s="5"/>
      <c r="BS309" s="5"/>
      <c r="BT309" s="5"/>
      <c r="BU309" s="5"/>
      <c r="BV309" s="5"/>
      <c r="BW309" s="5"/>
      <c r="BX309" s="5"/>
      <c r="BY309" s="5"/>
      <c r="BZ309" s="5"/>
      <c r="CA309" s="5"/>
      <c r="CB309" s="5"/>
      <c r="CC309" s="5"/>
      <c r="CD309" s="5"/>
      <c r="CE309" s="5"/>
      <c r="CF309" s="5"/>
      <c r="CG309" s="5"/>
      <c r="CH309" s="5"/>
      <c r="CI309" s="5"/>
      <c r="CJ309" s="5"/>
      <c r="CK309" s="5"/>
      <c r="CL309" s="5"/>
      <c r="CM309" s="5"/>
      <c r="CN309" s="5"/>
      <c r="CO309" s="5"/>
      <c r="CP309" s="5"/>
      <c r="CQ309" s="5"/>
      <c r="CR309" s="5"/>
      <c r="CS309" s="5"/>
      <c r="CT309" s="5"/>
      <c r="CU309" s="5"/>
      <c r="CV309" s="5"/>
    </row>
    <row r="310" spans="12:100" hidden="1">
      <c r="L310" s="5"/>
      <c r="M310" s="5"/>
      <c r="N310" s="5"/>
      <c r="O310" s="5"/>
      <c r="P310" s="5"/>
      <c r="Q310" s="5"/>
      <c r="R310" s="5"/>
      <c r="S310" s="5"/>
      <c r="T310" s="5"/>
      <c r="U310" s="5"/>
      <c r="V310" s="5"/>
      <c r="W310" s="5"/>
      <c r="X310" s="5"/>
      <c r="Y310" s="5"/>
      <c r="Z310" s="5"/>
      <c r="AA310" s="5"/>
      <c r="AB310" s="5"/>
      <c r="AC310" s="5"/>
      <c r="AD310" s="5"/>
      <c r="AE310" s="5"/>
      <c r="AF310" s="5"/>
      <c r="AG310" s="5"/>
      <c r="AH310" s="5"/>
      <c r="AI310" s="5"/>
      <c r="AJ310" s="5"/>
      <c r="AK310" s="5"/>
      <c r="AL310" s="5"/>
      <c r="AM310" s="5"/>
      <c r="AN310" s="5"/>
      <c r="AO310" s="5"/>
      <c r="AP310" s="5"/>
      <c r="AQ310" s="5"/>
      <c r="AR310" s="5"/>
      <c r="AS310" s="5"/>
      <c r="AT310" s="5"/>
      <c r="AU310" s="5"/>
      <c r="AV310" s="5"/>
      <c r="AW310" s="5"/>
      <c r="AX310" s="5"/>
      <c r="AY310" s="5"/>
      <c r="AZ310" s="5"/>
      <c r="BA310" s="5"/>
      <c r="BB310" s="5"/>
      <c r="BC310" s="5"/>
      <c r="BD310" s="5"/>
      <c r="BE310" s="5"/>
      <c r="BF310" s="5"/>
      <c r="BG310" s="5"/>
      <c r="BH310" s="5"/>
      <c r="BI310" s="5"/>
      <c r="BJ310" s="5"/>
      <c r="BK310" s="5"/>
      <c r="BL310" s="5"/>
      <c r="BM310" s="5"/>
      <c r="BN310" s="5"/>
      <c r="BO310" s="5"/>
      <c r="BP310" s="5"/>
      <c r="BQ310" s="5"/>
      <c r="BR310" s="5"/>
      <c r="BS310" s="5"/>
      <c r="BT310" s="5"/>
      <c r="BU310" s="5"/>
      <c r="BV310" s="5"/>
      <c r="BW310" s="5"/>
      <c r="BX310" s="5"/>
      <c r="BY310" s="5"/>
      <c r="BZ310" s="5"/>
      <c r="CA310" s="5"/>
      <c r="CB310" s="5"/>
      <c r="CC310" s="5"/>
      <c r="CD310" s="5"/>
      <c r="CE310" s="5"/>
      <c r="CF310" s="5"/>
      <c r="CG310" s="5"/>
      <c r="CH310" s="5"/>
      <c r="CI310" s="5"/>
      <c r="CJ310" s="5"/>
      <c r="CK310" s="5"/>
      <c r="CL310" s="5"/>
      <c r="CM310" s="5"/>
      <c r="CN310" s="5"/>
      <c r="CO310" s="5"/>
      <c r="CP310" s="5"/>
      <c r="CQ310" s="5"/>
      <c r="CR310" s="5"/>
      <c r="CS310" s="5"/>
      <c r="CT310" s="5"/>
      <c r="CU310" s="5"/>
      <c r="CV310" s="5"/>
    </row>
    <row r="311" spans="12:100" hidden="1">
      <c r="L311" s="5"/>
      <c r="M311" s="5"/>
      <c r="N311" s="5"/>
      <c r="O311" s="5"/>
      <c r="P311" s="5"/>
      <c r="Q311" s="5"/>
      <c r="R311" s="5"/>
      <c r="S311" s="5"/>
      <c r="T311" s="5"/>
      <c r="U311" s="5"/>
      <c r="V311" s="5"/>
      <c r="W311" s="5"/>
      <c r="X311" s="5"/>
      <c r="Y311" s="5"/>
      <c r="Z311" s="5"/>
      <c r="AA311" s="5"/>
      <c r="AB311" s="5"/>
      <c r="AC311" s="5"/>
      <c r="AD311" s="5"/>
      <c r="AE311" s="5"/>
      <c r="AF311" s="5"/>
      <c r="AG311" s="5"/>
      <c r="AH311" s="5"/>
      <c r="AI311" s="5"/>
      <c r="AJ311" s="5"/>
      <c r="AK311" s="5"/>
      <c r="AL311" s="5"/>
      <c r="AM311" s="5"/>
      <c r="AN311" s="5"/>
      <c r="AO311" s="5"/>
      <c r="AP311" s="5"/>
      <c r="AQ311" s="5"/>
      <c r="AR311" s="5"/>
      <c r="AS311" s="5"/>
      <c r="AT311" s="5"/>
      <c r="AU311" s="5"/>
      <c r="AV311" s="5"/>
      <c r="AW311" s="5"/>
      <c r="AX311" s="5"/>
      <c r="AY311" s="5"/>
      <c r="AZ311" s="5"/>
      <c r="BA311" s="5"/>
      <c r="BB311" s="5"/>
      <c r="BC311" s="5"/>
      <c r="BD311" s="5"/>
      <c r="BE311" s="5"/>
      <c r="BF311" s="5"/>
      <c r="BG311" s="5"/>
      <c r="BH311" s="5"/>
      <c r="BI311" s="5"/>
      <c r="BJ311" s="5"/>
      <c r="BK311" s="5"/>
      <c r="BL311" s="5"/>
      <c r="BM311" s="5"/>
      <c r="BN311" s="5"/>
      <c r="BO311" s="5"/>
      <c r="BP311" s="5"/>
      <c r="BQ311" s="5"/>
      <c r="BR311" s="5"/>
      <c r="BS311" s="5"/>
      <c r="BT311" s="5"/>
      <c r="BU311" s="5"/>
      <c r="BV311" s="5"/>
      <c r="BW311" s="5"/>
      <c r="BX311" s="5"/>
      <c r="BY311" s="5"/>
      <c r="BZ311" s="5"/>
      <c r="CA311" s="5"/>
      <c r="CB311" s="5"/>
      <c r="CC311" s="5"/>
      <c r="CD311" s="5"/>
      <c r="CE311" s="5"/>
      <c r="CF311" s="5"/>
      <c r="CG311" s="5"/>
      <c r="CH311" s="5"/>
      <c r="CI311" s="5"/>
      <c r="CJ311" s="5"/>
      <c r="CK311" s="5"/>
      <c r="CL311" s="5"/>
      <c r="CM311" s="5"/>
      <c r="CN311" s="5"/>
      <c r="CO311" s="5"/>
      <c r="CP311" s="5"/>
      <c r="CQ311" s="5"/>
      <c r="CR311" s="5"/>
      <c r="CS311" s="5"/>
      <c r="CT311" s="5"/>
      <c r="CU311" s="5"/>
      <c r="CV311" s="5"/>
    </row>
    <row r="312" spans="12:100" hidden="1">
      <c r="L312" s="5"/>
      <c r="M312" s="5"/>
      <c r="N312" s="5"/>
      <c r="O312" s="5"/>
      <c r="P312" s="5"/>
      <c r="Q312" s="5"/>
      <c r="R312" s="5"/>
      <c r="S312" s="5"/>
      <c r="T312" s="5"/>
      <c r="U312" s="5"/>
      <c r="V312" s="5"/>
      <c r="W312" s="5"/>
      <c r="X312" s="5"/>
      <c r="Y312" s="5"/>
      <c r="Z312" s="5"/>
      <c r="AA312" s="5"/>
      <c r="AB312" s="5"/>
      <c r="AC312" s="5"/>
      <c r="AD312" s="5"/>
      <c r="AE312" s="5"/>
      <c r="AF312" s="5"/>
      <c r="AG312" s="5"/>
      <c r="AH312" s="5"/>
      <c r="AI312" s="5"/>
      <c r="AJ312" s="5"/>
      <c r="AK312" s="5"/>
      <c r="AL312" s="5"/>
      <c r="AM312" s="5"/>
      <c r="AN312" s="5"/>
      <c r="AO312" s="5"/>
      <c r="AP312" s="5"/>
      <c r="AQ312" s="5"/>
      <c r="AR312" s="5"/>
      <c r="AS312" s="5"/>
      <c r="AT312" s="5"/>
      <c r="AU312" s="5"/>
      <c r="AV312" s="5"/>
      <c r="AW312" s="5"/>
      <c r="AX312" s="5"/>
      <c r="AY312" s="5"/>
      <c r="AZ312" s="5"/>
      <c r="BA312" s="5"/>
      <c r="BB312" s="5"/>
      <c r="BC312" s="5"/>
      <c r="BD312" s="5"/>
      <c r="BE312" s="5"/>
      <c r="BF312" s="5"/>
      <c r="BG312" s="5"/>
      <c r="BH312" s="5"/>
      <c r="BI312" s="5"/>
      <c r="BJ312" s="5"/>
      <c r="BK312" s="5"/>
      <c r="BL312" s="5"/>
      <c r="BM312" s="5"/>
      <c r="BN312" s="5"/>
      <c r="BO312" s="5"/>
      <c r="BP312" s="5"/>
      <c r="BQ312" s="5"/>
      <c r="BR312" s="5"/>
      <c r="BS312" s="5"/>
      <c r="BT312" s="5"/>
      <c r="BU312" s="5"/>
      <c r="BV312" s="5"/>
      <c r="BW312" s="5"/>
      <c r="BX312" s="5"/>
      <c r="BY312" s="5"/>
      <c r="BZ312" s="5"/>
      <c r="CA312" s="5"/>
      <c r="CB312" s="5"/>
      <c r="CC312" s="5"/>
      <c r="CD312" s="5"/>
      <c r="CE312" s="5"/>
      <c r="CF312" s="5"/>
      <c r="CG312" s="5"/>
      <c r="CH312" s="5"/>
      <c r="CI312" s="5"/>
      <c r="CJ312" s="5"/>
      <c r="CK312" s="5"/>
      <c r="CL312" s="5"/>
      <c r="CM312" s="5"/>
      <c r="CN312" s="5"/>
      <c r="CO312" s="5"/>
      <c r="CP312" s="5"/>
      <c r="CQ312" s="5"/>
      <c r="CR312" s="5"/>
      <c r="CS312" s="5"/>
      <c r="CT312" s="5"/>
      <c r="CU312" s="5"/>
      <c r="CV312" s="5"/>
    </row>
    <row r="313" spans="12:100" hidden="1">
      <c r="L313" s="5"/>
      <c r="M313" s="5"/>
      <c r="N313" s="5"/>
      <c r="O313" s="5"/>
      <c r="P313" s="5"/>
      <c r="Q313" s="5"/>
      <c r="R313" s="5"/>
      <c r="S313" s="5"/>
      <c r="T313" s="5"/>
      <c r="U313" s="5"/>
      <c r="V313" s="5"/>
      <c r="W313" s="5"/>
      <c r="X313" s="5"/>
      <c r="Y313" s="5"/>
      <c r="Z313" s="5"/>
      <c r="AA313" s="5"/>
      <c r="AB313" s="5"/>
      <c r="AC313" s="5"/>
      <c r="AD313" s="5"/>
      <c r="AE313" s="5"/>
      <c r="AF313" s="5"/>
      <c r="AG313" s="5"/>
      <c r="AH313" s="5"/>
      <c r="AI313" s="5"/>
      <c r="AJ313" s="5"/>
      <c r="AK313" s="5"/>
      <c r="AL313" s="5"/>
      <c r="AM313" s="5"/>
      <c r="AN313" s="5"/>
      <c r="AO313" s="5"/>
      <c r="AP313" s="5"/>
      <c r="AQ313" s="5"/>
      <c r="AR313" s="5"/>
      <c r="AS313" s="5"/>
      <c r="AT313" s="5"/>
      <c r="AU313" s="5"/>
      <c r="AV313" s="5"/>
      <c r="AW313" s="5"/>
      <c r="AX313" s="5"/>
      <c r="AY313" s="5"/>
      <c r="AZ313" s="5"/>
      <c r="BA313" s="5"/>
      <c r="BB313" s="5"/>
      <c r="BC313" s="5"/>
      <c r="BD313" s="5"/>
      <c r="BE313" s="5"/>
      <c r="BF313" s="5"/>
      <c r="BG313" s="5"/>
      <c r="BH313" s="5"/>
      <c r="BI313" s="5"/>
      <c r="BJ313" s="5"/>
      <c r="BK313" s="5"/>
      <c r="BL313" s="5"/>
      <c r="BM313" s="5"/>
      <c r="BN313" s="5"/>
      <c r="BO313" s="5"/>
      <c r="BP313" s="5"/>
      <c r="BQ313" s="5"/>
      <c r="BR313" s="5"/>
      <c r="BS313" s="5"/>
      <c r="BT313" s="5"/>
      <c r="BU313" s="5"/>
      <c r="BV313" s="5"/>
      <c r="BW313" s="5"/>
      <c r="BX313" s="5"/>
      <c r="BY313" s="5"/>
      <c r="BZ313" s="5"/>
      <c r="CA313" s="5"/>
      <c r="CB313" s="5"/>
      <c r="CC313" s="5"/>
      <c r="CD313" s="5"/>
      <c r="CE313" s="5"/>
      <c r="CF313" s="5"/>
      <c r="CG313" s="5"/>
      <c r="CH313" s="5"/>
      <c r="CI313" s="5"/>
      <c r="CJ313" s="5"/>
      <c r="CK313" s="5"/>
      <c r="CL313" s="5"/>
      <c r="CM313" s="5"/>
      <c r="CN313" s="5"/>
      <c r="CO313" s="5"/>
      <c r="CP313" s="5"/>
      <c r="CQ313" s="5"/>
      <c r="CR313" s="5"/>
      <c r="CS313" s="5"/>
      <c r="CT313" s="5"/>
      <c r="CU313" s="5"/>
      <c r="CV313" s="5"/>
    </row>
    <row r="314" spans="12:100" hidden="1">
      <c r="L314" s="5"/>
      <c r="M314" s="5"/>
      <c r="N314" s="5"/>
      <c r="O314" s="5"/>
      <c r="P314" s="5"/>
      <c r="Q314" s="5"/>
      <c r="R314" s="5"/>
      <c r="S314" s="5"/>
      <c r="T314" s="5"/>
      <c r="U314" s="5"/>
      <c r="V314" s="5"/>
      <c r="W314" s="5"/>
      <c r="X314" s="5"/>
      <c r="Y314" s="5"/>
      <c r="Z314" s="5"/>
      <c r="AA314" s="5"/>
      <c r="AB314" s="5"/>
      <c r="AC314" s="5"/>
      <c r="AD314" s="5"/>
      <c r="AE314" s="5"/>
      <c r="AF314" s="5"/>
      <c r="AG314" s="5"/>
      <c r="AH314" s="5"/>
      <c r="AI314" s="5"/>
      <c r="AJ314" s="5"/>
      <c r="AK314" s="5"/>
      <c r="AL314" s="5"/>
      <c r="AM314" s="5"/>
      <c r="AN314" s="5"/>
      <c r="AO314" s="5"/>
      <c r="AP314" s="5"/>
      <c r="AQ314" s="5"/>
      <c r="AR314" s="5"/>
      <c r="AS314" s="5"/>
      <c r="AT314" s="5"/>
      <c r="AU314" s="5"/>
      <c r="AV314" s="5"/>
      <c r="AW314" s="5"/>
      <c r="AX314" s="5"/>
      <c r="AY314" s="5"/>
      <c r="AZ314" s="5"/>
      <c r="BA314" s="5"/>
      <c r="BB314" s="5"/>
      <c r="BC314" s="5"/>
      <c r="BD314" s="5"/>
      <c r="BE314" s="5"/>
      <c r="BF314" s="5"/>
      <c r="BG314" s="5"/>
      <c r="BH314" s="5"/>
      <c r="BI314" s="5"/>
      <c r="BJ314" s="5"/>
      <c r="BK314" s="5"/>
      <c r="BL314" s="5"/>
      <c r="BM314" s="5"/>
      <c r="BN314" s="5"/>
      <c r="BO314" s="5"/>
      <c r="BP314" s="5"/>
      <c r="BQ314" s="5"/>
      <c r="BR314" s="5"/>
      <c r="BS314" s="5"/>
      <c r="BT314" s="5"/>
      <c r="BU314" s="5"/>
      <c r="BV314" s="5"/>
      <c r="BW314" s="5"/>
      <c r="BX314" s="5"/>
      <c r="BY314" s="5"/>
      <c r="BZ314" s="5"/>
      <c r="CA314" s="5"/>
      <c r="CB314" s="5"/>
      <c r="CC314" s="5"/>
      <c r="CD314" s="5"/>
      <c r="CE314" s="5"/>
      <c r="CF314" s="5"/>
      <c r="CG314" s="5"/>
      <c r="CH314" s="5"/>
      <c r="CI314" s="5"/>
      <c r="CJ314" s="5"/>
      <c r="CK314" s="5"/>
      <c r="CL314" s="5"/>
      <c r="CM314" s="5"/>
      <c r="CN314" s="5"/>
      <c r="CO314" s="5"/>
      <c r="CP314" s="5"/>
      <c r="CQ314" s="5"/>
      <c r="CR314" s="5"/>
      <c r="CS314" s="5"/>
      <c r="CT314" s="5"/>
      <c r="CU314" s="5"/>
      <c r="CV314" s="5"/>
    </row>
    <row r="315" spans="12:100" hidden="1">
      <c r="L315" s="5"/>
      <c r="M315" s="5"/>
      <c r="N315" s="5"/>
      <c r="O315" s="5"/>
      <c r="P315" s="5"/>
      <c r="Q315" s="5"/>
      <c r="R315" s="5"/>
      <c r="S315" s="5"/>
      <c r="T315" s="5"/>
      <c r="U315" s="5"/>
      <c r="V315" s="5"/>
      <c r="W315" s="5"/>
      <c r="X315" s="5"/>
      <c r="Y315" s="5"/>
      <c r="Z315" s="5"/>
      <c r="AA315" s="5"/>
      <c r="AB315" s="5"/>
      <c r="AC315" s="5"/>
      <c r="AD315" s="5"/>
      <c r="AE315" s="5"/>
      <c r="AF315" s="5"/>
      <c r="AG315" s="5"/>
      <c r="AH315" s="5"/>
      <c r="AI315" s="5"/>
      <c r="AJ315" s="5"/>
      <c r="AK315" s="5"/>
      <c r="AL315" s="5"/>
      <c r="AM315" s="5"/>
      <c r="AN315" s="5"/>
      <c r="AO315" s="5"/>
      <c r="AP315" s="5"/>
      <c r="AQ315" s="5"/>
      <c r="AR315" s="5"/>
      <c r="AS315" s="5"/>
      <c r="AT315" s="5"/>
      <c r="AU315" s="5"/>
      <c r="AV315" s="5"/>
      <c r="AW315" s="5"/>
      <c r="AX315" s="5"/>
      <c r="AY315" s="5"/>
      <c r="AZ315" s="5"/>
      <c r="BA315" s="5"/>
      <c r="BB315" s="5"/>
      <c r="BC315" s="5"/>
      <c r="BD315" s="5"/>
      <c r="BE315" s="5"/>
      <c r="BF315" s="5"/>
      <c r="BG315" s="5"/>
      <c r="BH315" s="5"/>
      <c r="BI315" s="5"/>
      <c r="BJ315" s="5"/>
      <c r="BK315" s="5"/>
      <c r="BL315" s="5"/>
      <c r="BM315" s="5"/>
      <c r="BN315" s="5"/>
      <c r="BO315" s="5"/>
      <c r="BP315" s="5"/>
      <c r="BQ315" s="5"/>
      <c r="BR315" s="5"/>
      <c r="BS315" s="5"/>
      <c r="BT315" s="5"/>
      <c r="BU315" s="5"/>
      <c r="BV315" s="5"/>
      <c r="BW315" s="5"/>
      <c r="BX315" s="5"/>
      <c r="BY315" s="5"/>
      <c r="BZ315" s="5"/>
      <c r="CA315" s="5"/>
      <c r="CB315" s="5"/>
      <c r="CC315" s="5"/>
      <c r="CD315" s="5"/>
      <c r="CE315" s="5"/>
      <c r="CF315" s="5"/>
      <c r="CG315" s="5"/>
      <c r="CH315" s="5"/>
      <c r="CI315" s="5"/>
      <c r="CJ315" s="5"/>
      <c r="CK315" s="5"/>
      <c r="CL315" s="5"/>
      <c r="CM315" s="5"/>
      <c r="CN315" s="5"/>
      <c r="CO315" s="5"/>
      <c r="CP315" s="5"/>
      <c r="CQ315" s="5"/>
      <c r="CR315" s="5"/>
      <c r="CS315" s="5"/>
      <c r="CT315" s="5"/>
      <c r="CU315" s="5"/>
      <c r="CV315" s="5"/>
    </row>
    <row r="316" spans="12:100" hidden="1">
      <c r="L316" s="5"/>
      <c r="M316" s="5"/>
      <c r="N316" s="5"/>
      <c r="O316" s="5"/>
      <c r="P316" s="5"/>
      <c r="Q316" s="5"/>
      <c r="R316" s="5"/>
      <c r="S316" s="5"/>
      <c r="T316" s="5"/>
      <c r="U316" s="5"/>
      <c r="V316" s="5"/>
      <c r="W316" s="5"/>
      <c r="X316" s="5"/>
      <c r="Y316" s="5"/>
      <c r="Z316" s="5"/>
      <c r="AA316" s="5"/>
      <c r="AB316" s="5"/>
      <c r="AC316" s="5"/>
      <c r="AD316" s="5"/>
      <c r="AE316" s="5"/>
      <c r="AF316" s="5"/>
      <c r="AG316" s="5"/>
      <c r="AH316" s="5"/>
      <c r="AI316" s="5"/>
      <c r="AJ316" s="5"/>
      <c r="AK316" s="5"/>
      <c r="AL316" s="5"/>
      <c r="AM316" s="5"/>
      <c r="AN316" s="5"/>
      <c r="AO316" s="5"/>
      <c r="AP316" s="5"/>
      <c r="AQ316" s="5"/>
      <c r="AR316" s="5"/>
      <c r="AS316" s="5"/>
      <c r="AT316" s="5"/>
      <c r="AU316" s="5"/>
      <c r="AV316" s="5"/>
      <c r="AW316" s="5"/>
      <c r="AX316" s="5"/>
      <c r="AY316" s="5"/>
      <c r="AZ316" s="5"/>
      <c r="BA316" s="5"/>
      <c r="BB316" s="5"/>
      <c r="BC316" s="5"/>
      <c r="BD316" s="5"/>
      <c r="BE316" s="5"/>
      <c r="BF316" s="5"/>
      <c r="BG316" s="5"/>
      <c r="BH316" s="5"/>
      <c r="BI316" s="5"/>
      <c r="BJ316" s="5"/>
      <c r="BK316" s="5"/>
      <c r="BL316" s="5"/>
      <c r="BM316" s="5"/>
      <c r="BN316" s="5"/>
      <c r="BO316" s="5"/>
      <c r="BP316" s="5"/>
      <c r="BQ316" s="5"/>
      <c r="BR316" s="5"/>
      <c r="BS316" s="5"/>
      <c r="BT316" s="5"/>
      <c r="BU316" s="5"/>
      <c r="BV316" s="5"/>
      <c r="BW316" s="5"/>
      <c r="BX316" s="5"/>
      <c r="BY316" s="5"/>
      <c r="BZ316" s="5"/>
      <c r="CA316" s="5"/>
      <c r="CB316" s="5"/>
      <c r="CC316" s="5"/>
      <c r="CD316" s="5"/>
      <c r="CE316" s="5"/>
      <c r="CF316" s="5"/>
      <c r="CG316" s="5"/>
      <c r="CH316" s="5"/>
      <c r="CI316" s="5"/>
      <c r="CJ316" s="5"/>
      <c r="CK316" s="5"/>
      <c r="CL316" s="5"/>
      <c r="CM316" s="5"/>
      <c r="CN316" s="5"/>
      <c r="CO316" s="5"/>
      <c r="CP316" s="5"/>
      <c r="CQ316" s="5"/>
      <c r="CR316" s="5"/>
      <c r="CS316" s="5"/>
      <c r="CT316" s="5"/>
      <c r="CU316" s="5"/>
      <c r="CV316" s="5"/>
    </row>
    <row r="317" spans="12:100" hidden="1">
      <c r="L317" s="5"/>
      <c r="M317" s="5"/>
      <c r="N317" s="5"/>
      <c r="O317" s="5"/>
      <c r="P317" s="5"/>
      <c r="Q317" s="5"/>
      <c r="R317" s="5"/>
      <c r="S317" s="5"/>
      <c r="T317" s="5"/>
      <c r="U317" s="5"/>
      <c r="V317" s="5"/>
      <c r="W317" s="5"/>
      <c r="X317" s="5"/>
      <c r="Y317" s="5"/>
      <c r="Z317" s="5"/>
      <c r="AA317" s="5"/>
      <c r="AB317" s="5"/>
      <c r="AC317" s="5"/>
      <c r="AD317" s="5"/>
      <c r="AE317" s="5"/>
      <c r="AF317" s="5"/>
      <c r="AG317" s="5"/>
      <c r="AH317" s="5"/>
      <c r="AI317" s="5"/>
      <c r="AJ317" s="5"/>
      <c r="AK317" s="5"/>
      <c r="AL317" s="5"/>
      <c r="AM317" s="5"/>
      <c r="AN317" s="5"/>
      <c r="AO317" s="5"/>
      <c r="AP317" s="5"/>
      <c r="AQ317" s="5"/>
      <c r="AR317" s="5"/>
      <c r="AS317" s="5"/>
      <c r="AT317" s="5"/>
      <c r="AU317" s="5"/>
      <c r="AV317" s="5"/>
      <c r="AW317" s="5"/>
      <c r="AX317" s="5"/>
      <c r="AY317" s="5"/>
      <c r="AZ317" s="5"/>
      <c r="BA317" s="5"/>
      <c r="BB317" s="5"/>
      <c r="BC317" s="5"/>
      <c r="BD317" s="5"/>
      <c r="BE317" s="5"/>
      <c r="BF317" s="5"/>
      <c r="BG317" s="5"/>
      <c r="BH317" s="5"/>
      <c r="BI317" s="5"/>
      <c r="BJ317" s="5"/>
      <c r="BK317" s="5"/>
      <c r="BL317" s="5"/>
      <c r="BM317" s="5"/>
      <c r="BN317" s="5"/>
      <c r="BO317" s="5"/>
      <c r="BP317" s="5"/>
      <c r="BQ317" s="5"/>
      <c r="BR317" s="5"/>
      <c r="BS317" s="5"/>
      <c r="BT317" s="5"/>
      <c r="BU317" s="5"/>
      <c r="BV317" s="5"/>
      <c r="BW317" s="5"/>
      <c r="BX317" s="5"/>
      <c r="BY317" s="5"/>
      <c r="BZ317" s="5"/>
      <c r="CA317" s="5"/>
      <c r="CB317" s="5"/>
      <c r="CC317" s="5"/>
      <c r="CD317" s="5"/>
      <c r="CE317" s="5"/>
      <c r="CF317" s="5"/>
      <c r="CG317" s="5"/>
      <c r="CH317" s="5"/>
      <c r="CI317" s="5"/>
      <c r="CJ317" s="5"/>
      <c r="CK317" s="5"/>
      <c r="CL317" s="5"/>
      <c r="CM317" s="5"/>
      <c r="CN317" s="5"/>
      <c r="CO317" s="5"/>
      <c r="CP317" s="5"/>
      <c r="CQ317" s="5"/>
      <c r="CR317" s="5"/>
      <c r="CS317" s="5"/>
      <c r="CT317" s="5"/>
      <c r="CU317" s="5"/>
      <c r="CV317" s="5"/>
    </row>
    <row r="318" spans="12:100" hidden="1">
      <c r="L318" s="5"/>
      <c r="M318" s="5"/>
      <c r="N318" s="5"/>
      <c r="O318" s="5"/>
      <c r="P318" s="5"/>
      <c r="Q318" s="5"/>
      <c r="R318" s="5"/>
      <c r="S318" s="5"/>
      <c r="T318" s="5"/>
      <c r="U318" s="5"/>
      <c r="V318" s="5"/>
      <c r="W318" s="5"/>
      <c r="X318" s="5"/>
      <c r="Y318" s="5"/>
      <c r="Z318" s="5"/>
      <c r="AA318" s="5"/>
      <c r="AB318" s="5"/>
      <c r="AC318" s="5"/>
      <c r="AD318" s="5"/>
      <c r="AE318" s="5"/>
      <c r="AF318" s="5"/>
      <c r="AG318" s="5"/>
      <c r="AH318" s="5"/>
      <c r="AI318" s="5"/>
      <c r="AJ318" s="5"/>
      <c r="AK318" s="5"/>
      <c r="AL318" s="5"/>
      <c r="AM318" s="5"/>
      <c r="AN318" s="5"/>
      <c r="AO318" s="5"/>
      <c r="AP318" s="5"/>
      <c r="AQ318" s="5"/>
      <c r="AR318" s="5"/>
      <c r="AS318" s="5"/>
      <c r="AT318" s="5"/>
      <c r="AU318" s="5"/>
      <c r="AV318" s="5"/>
      <c r="AW318" s="5"/>
      <c r="AX318" s="5"/>
      <c r="AY318" s="5"/>
      <c r="AZ318" s="5"/>
      <c r="BA318" s="5"/>
      <c r="BB318" s="5"/>
      <c r="BC318" s="5"/>
      <c r="BD318" s="5"/>
      <c r="BE318" s="5"/>
      <c r="BF318" s="5"/>
      <c r="BG318" s="5"/>
      <c r="BH318" s="5"/>
      <c r="BI318" s="5"/>
      <c r="BJ318" s="5"/>
      <c r="BK318" s="5"/>
      <c r="BL318" s="5"/>
      <c r="BM318" s="5"/>
      <c r="BN318" s="5"/>
      <c r="BO318" s="5"/>
      <c r="BP318" s="5"/>
      <c r="BQ318" s="5"/>
      <c r="BR318" s="5"/>
      <c r="BS318" s="5"/>
      <c r="BT318" s="5"/>
      <c r="BU318" s="5"/>
      <c r="BV318" s="5"/>
      <c r="BW318" s="5"/>
      <c r="BX318" s="5"/>
      <c r="BY318" s="5"/>
      <c r="BZ318" s="5"/>
      <c r="CA318" s="5"/>
      <c r="CB318" s="5"/>
      <c r="CC318" s="5"/>
      <c r="CD318" s="5"/>
      <c r="CE318" s="5"/>
      <c r="CF318" s="5"/>
      <c r="CG318" s="5"/>
      <c r="CH318" s="5"/>
      <c r="CI318" s="5"/>
      <c r="CJ318" s="5"/>
      <c r="CK318" s="5"/>
      <c r="CL318" s="5"/>
      <c r="CM318" s="5"/>
      <c r="CN318" s="5"/>
      <c r="CO318" s="5"/>
      <c r="CP318" s="5"/>
      <c r="CQ318" s="5"/>
      <c r="CR318" s="5"/>
      <c r="CS318" s="5"/>
      <c r="CT318" s="5"/>
      <c r="CU318" s="5"/>
      <c r="CV318" s="5"/>
    </row>
    <row r="319" spans="12:100" hidden="1">
      <c r="L319" s="5"/>
      <c r="M319" s="5"/>
      <c r="N319" s="5"/>
      <c r="O319" s="5"/>
      <c r="P319" s="5"/>
      <c r="Q319" s="5"/>
      <c r="R319" s="5"/>
      <c r="S319" s="5"/>
      <c r="T319" s="5"/>
      <c r="U319" s="5"/>
      <c r="V319" s="5"/>
      <c r="W319" s="5"/>
      <c r="X319" s="5"/>
      <c r="Y319" s="5"/>
      <c r="Z319" s="5"/>
      <c r="AA319" s="5"/>
      <c r="AB319" s="5"/>
      <c r="AC319" s="5"/>
      <c r="AD319" s="5"/>
      <c r="AE319" s="5"/>
      <c r="AF319" s="5"/>
      <c r="AG319" s="5"/>
      <c r="AH319" s="5"/>
      <c r="AI319" s="5"/>
      <c r="AJ319" s="5"/>
      <c r="AK319" s="5"/>
      <c r="AL319" s="5"/>
      <c r="AM319" s="5"/>
      <c r="AN319" s="5"/>
      <c r="AO319" s="5"/>
      <c r="AP319" s="5"/>
      <c r="AQ319" s="5"/>
      <c r="AR319" s="5"/>
      <c r="AS319" s="5"/>
      <c r="AT319" s="5"/>
      <c r="AU319" s="5"/>
      <c r="AV319" s="5"/>
      <c r="AW319" s="5"/>
      <c r="AX319" s="5"/>
      <c r="AY319" s="5"/>
      <c r="AZ319" s="5"/>
      <c r="BA319" s="5"/>
      <c r="BB319" s="5"/>
      <c r="BC319" s="5"/>
      <c r="BD319" s="5"/>
      <c r="BE319" s="5"/>
      <c r="BF319" s="5"/>
      <c r="BG319" s="5"/>
      <c r="BH319" s="5"/>
      <c r="BI319" s="5"/>
      <c r="BJ319" s="5"/>
      <c r="BK319" s="5"/>
      <c r="BL319" s="5"/>
      <c r="BM319" s="5"/>
      <c r="BN319" s="5"/>
      <c r="BO319" s="5"/>
      <c r="BP319" s="5"/>
      <c r="BQ319" s="5"/>
      <c r="BR319" s="5"/>
      <c r="BS319" s="5"/>
      <c r="BT319" s="5"/>
      <c r="BU319" s="5"/>
      <c r="BV319" s="5"/>
      <c r="BW319" s="5"/>
      <c r="BX319" s="5"/>
      <c r="BY319" s="5"/>
      <c r="BZ319" s="5"/>
      <c r="CA319" s="5"/>
      <c r="CB319" s="5"/>
      <c r="CC319" s="5"/>
      <c r="CD319" s="5"/>
      <c r="CE319" s="5"/>
      <c r="CF319" s="5"/>
      <c r="CG319" s="5"/>
      <c r="CH319" s="5"/>
      <c r="CI319" s="5"/>
      <c r="CJ319" s="5"/>
      <c r="CK319" s="5"/>
      <c r="CL319" s="5"/>
      <c r="CM319" s="5"/>
      <c r="CN319" s="5"/>
      <c r="CO319" s="5"/>
      <c r="CP319" s="5"/>
      <c r="CQ319" s="5"/>
      <c r="CR319" s="5"/>
      <c r="CS319" s="5"/>
      <c r="CT319" s="5"/>
      <c r="CU319" s="5"/>
      <c r="CV319" s="5"/>
    </row>
    <row r="320" spans="12:100" hidden="1">
      <c r="L320" s="5"/>
      <c r="M320" s="5"/>
      <c r="N320" s="5"/>
      <c r="O320" s="5"/>
      <c r="P320" s="5"/>
      <c r="Q320" s="5"/>
      <c r="R320" s="5"/>
      <c r="S320" s="5"/>
      <c r="T320" s="5"/>
      <c r="U320" s="5"/>
      <c r="V320" s="5"/>
      <c r="W320" s="5"/>
      <c r="X320" s="5"/>
      <c r="Y320" s="5"/>
      <c r="Z320" s="5"/>
      <c r="AA320" s="5"/>
      <c r="AB320" s="5"/>
      <c r="AC320" s="5"/>
      <c r="AD320" s="5"/>
      <c r="AE320" s="5"/>
      <c r="AF320" s="5"/>
      <c r="AG320" s="5"/>
      <c r="AH320" s="5"/>
      <c r="AI320" s="5"/>
      <c r="AJ320" s="5"/>
      <c r="AK320" s="5"/>
      <c r="AL320" s="5"/>
      <c r="AM320" s="5"/>
      <c r="AN320" s="5"/>
      <c r="AO320" s="5"/>
      <c r="AP320" s="5"/>
      <c r="AQ320" s="5"/>
      <c r="AR320" s="5"/>
      <c r="AS320" s="5"/>
      <c r="AT320" s="5"/>
      <c r="AU320" s="5"/>
      <c r="AV320" s="5"/>
      <c r="AW320" s="5"/>
      <c r="AX320" s="5"/>
      <c r="AY320" s="5"/>
      <c r="AZ320" s="5"/>
      <c r="BA320" s="5"/>
      <c r="BB320" s="5"/>
      <c r="BC320" s="5"/>
      <c r="BD320" s="5"/>
      <c r="BE320" s="5"/>
      <c r="BF320" s="5"/>
      <c r="BG320" s="5"/>
      <c r="BH320" s="5"/>
      <c r="BI320" s="5"/>
      <c r="BJ320" s="5"/>
      <c r="BK320" s="5"/>
      <c r="BL320" s="5"/>
      <c r="BM320" s="5"/>
      <c r="BN320" s="5"/>
      <c r="BO320" s="5"/>
      <c r="BP320" s="5"/>
      <c r="BQ320" s="5"/>
      <c r="BR320" s="5"/>
      <c r="BS320" s="5"/>
      <c r="BT320" s="5"/>
      <c r="BU320" s="5"/>
      <c r="BV320" s="5"/>
      <c r="BW320" s="5"/>
      <c r="BX320" s="5"/>
      <c r="BY320" s="5"/>
      <c r="BZ320" s="5"/>
      <c r="CA320" s="5"/>
      <c r="CB320" s="5"/>
      <c r="CC320" s="5"/>
      <c r="CD320" s="5"/>
      <c r="CE320" s="5"/>
      <c r="CF320" s="5"/>
      <c r="CG320" s="5"/>
      <c r="CH320" s="5"/>
      <c r="CI320" s="5"/>
      <c r="CJ320" s="5"/>
      <c r="CK320" s="5"/>
      <c r="CL320" s="5"/>
      <c r="CM320" s="5"/>
      <c r="CN320" s="5"/>
      <c r="CO320" s="5"/>
      <c r="CP320" s="5"/>
      <c r="CQ320" s="5"/>
      <c r="CR320" s="5"/>
      <c r="CS320" s="5"/>
      <c r="CT320" s="5"/>
      <c r="CU320" s="5"/>
      <c r="CV320" s="5"/>
    </row>
    <row r="321" spans="12:100" hidden="1">
      <c r="L321" s="5"/>
      <c r="M321" s="5"/>
      <c r="N321" s="5"/>
      <c r="O321" s="5"/>
      <c r="P321" s="5"/>
      <c r="Q321" s="5"/>
      <c r="R321" s="5"/>
      <c r="S321" s="5"/>
      <c r="T321" s="5"/>
      <c r="U321" s="5"/>
      <c r="V321" s="5"/>
      <c r="W321" s="5"/>
      <c r="X321" s="5"/>
      <c r="Y321" s="5"/>
      <c r="Z321" s="5"/>
      <c r="AA321" s="5"/>
      <c r="AB321" s="5"/>
      <c r="AC321" s="5"/>
      <c r="AD321" s="5"/>
      <c r="AE321" s="5"/>
      <c r="AF321" s="5"/>
      <c r="AG321" s="5"/>
      <c r="AH321" s="5"/>
      <c r="AI321" s="5"/>
      <c r="AJ321" s="5"/>
      <c r="AK321" s="5"/>
      <c r="AL321" s="5"/>
      <c r="AM321" s="5"/>
      <c r="AN321" s="5"/>
      <c r="AO321" s="5"/>
      <c r="AP321" s="5"/>
      <c r="AQ321" s="5"/>
      <c r="AR321" s="5"/>
      <c r="AS321" s="5"/>
      <c r="AT321" s="5"/>
      <c r="AU321" s="5"/>
      <c r="AV321" s="5"/>
      <c r="AW321" s="5"/>
      <c r="AX321" s="5"/>
      <c r="AY321" s="5"/>
      <c r="AZ321" s="5"/>
      <c r="BA321" s="5"/>
      <c r="BB321" s="5"/>
      <c r="BC321" s="5"/>
      <c r="BD321" s="5"/>
      <c r="BE321" s="5"/>
      <c r="BF321" s="5"/>
      <c r="BG321" s="5"/>
      <c r="BH321" s="5"/>
      <c r="BI321" s="5"/>
      <c r="BJ321" s="5"/>
      <c r="BK321" s="5"/>
      <c r="BL321" s="5"/>
      <c r="BM321" s="5"/>
      <c r="BN321" s="5"/>
      <c r="BO321" s="5"/>
      <c r="BP321" s="5"/>
      <c r="BQ321" s="5"/>
      <c r="BR321" s="5"/>
      <c r="BS321" s="5"/>
      <c r="BT321" s="5"/>
      <c r="BU321" s="5"/>
      <c r="BV321" s="5"/>
      <c r="BW321" s="5"/>
      <c r="BX321" s="5"/>
      <c r="BY321" s="5"/>
      <c r="BZ321" s="5"/>
      <c r="CA321" s="5"/>
      <c r="CB321" s="5"/>
      <c r="CC321" s="5"/>
      <c r="CD321" s="5"/>
      <c r="CE321" s="5"/>
      <c r="CF321" s="5"/>
      <c r="CG321" s="5"/>
      <c r="CH321" s="5"/>
      <c r="CI321" s="5"/>
      <c r="CJ321" s="5"/>
      <c r="CK321" s="5"/>
      <c r="CL321" s="5"/>
      <c r="CM321" s="5"/>
      <c r="CN321" s="5"/>
      <c r="CO321" s="5"/>
      <c r="CP321" s="5"/>
      <c r="CQ321" s="5"/>
      <c r="CR321" s="5"/>
      <c r="CS321" s="5"/>
      <c r="CT321" s="5"/>
      <c r="CU321" s="5"/>
      <c r="CV321" s="5"/>
    </row>
    <row r="322" spans="12:100" hidden="1">
      <c r="L322" s="5"/>
      <c r="M322" s="5"/>
      <c r="N322" s="5"/>
      <c r="O322" s="5"/>
      <c r="P322" s="5"/>
      <c r="Q322" s="5"/>
      <c r="R322" s="5"/>
      <c r="S322" s="5"/>
      <c r="T322" s="5"/>
      <c r="U322" s="5"/>
      <c r="V322" s="5"/>
      <c r="W322" s="5"/>
      <c r="X322" s="5"/>
      <c r="Y322" s="5"/>
      <c r="Z322" s="5"/>
      <c r="AA322" s="5"/>
      <c r="AB322" s="5"/>
      <c r="AC322" s="5"/>
      <c r="AD322" s="5"/>
      <c r="AE322" s="5"/>
      <c r="AF322" s="5"/>
      <c r="AG322" s="5"/>
      <c r="AH322" s="5"/>
      <c r="AI322" s="5"/>
      <c r="AJ322" s="5"/>
      <c r="AK322" s="5"/>
      <c r="AL322" s="5"/>
      <c r="AM322" s="5"/>
      <c r="AN322" s="5"/>
      <c r="AO322" s="5"/>
      <c r="AP322" s="5"/>
      <c r="AQ322" s="5"/>
      <c r="AR322" s="5"/>
      <c r="AS322" s="5"/>
      <c r="AT322" s="5"/>
      <c r="AU322" s="5"/>
      <c r="AV322" s="5"/>
      <c r="AW322" s="5"/>
      <c r="AX322" s="5"/>
      <c r="AY322" s="5"/>
      <c r="AZ322" s="5"/>
      <c r="BA322" s="5"/>
      <c r="BB322" s="5"/>
      <c r="BC322" s="5"/>
      <c r="BD322" s="5"/>
      <c r="BE322" s="5"/>
      <c r="BF322" s="5"/>
      <c r="BG322" s="5"/>
      <c r="BH322" s="5"/>
      <c r="BI322" s="5"/>
      <c r="BJ322" s="5"/>
      <c r="BK322" s="5"/>
      <c r="BL322" s="5"/>
      <c r="BM322" s="5"/>
      <c r="BN322" s="5"/>
      <c r="BO322" s="5"/>
      <c r="BP322" s="5"/>
      <c r="BQ322" s="5"/>
      <c r="BR322" s="5"/>
      <c r="BS322" s="5"/>
      <c r="BT322" s="5"/>
      <c r="BU322" s="5"/>
      <c r="BV322" s="5"/>
      <c r="BW322" s="5"/>
      <c r="BX322" s="5"/>
      <c r="BY322" s="5"/>
      <c r="BZ322" s="5"/>
      <c r="CA322" s="5"/>
      <c r="CB322" s="5"/>
      <c r="CC322" s="5"/>
      <c r="CD322" s="5"/>
      <c r="CE322" s="5"/>
      <c r="CF322" s="5"/>
      <c r="CG322" s="5"/>
      <c r="CH322" s="5"/>
      <c r="CI322" s="5"/>
      <c r="CJ322" s="5"/>
      <c r="CK322" s="5"/>
      <c r="CL322" s="5"/>
      <c r="CM322" s="5"/>
      <c r="CN322" s="5"/>
      <c r="CO322" s="5"/>
      <c r="CP322" s="5"/>
      <c r="CQ322" s="5"/>
      <c r="CR322" s="5"/>
      <c r="CS322" s="5"/>
      <c r="CT322" s="5"/>
      <c r="CU322" s="5"/>
      <c r="CV322" s="5"/>
    </row>
    <row r="323" spans="12:100" hidden="1">
      <c r="L323" s="5"/>
      <c r="M323" s="5"/>
      <c r="N323" s="5"/>
      <c r="O323" s="5"/>
      <c r="P323" s="5"/>
      <c r="Q323" s="5"/>
      <c r="R323" s="5"/>
      <c r="S323" s="5"/>
      <c r="T323" s="5"/>
      <c r="U323" s="5"/>
      <c r="V323" s="5"/>
      <c r="W323" s="5"/>
      <c r="X323" s="5"/>
      <c r="Y323" s="5"/>
      <c r="Z323" s="5"/>
      <c r="AA323" s="5"/>
      <c r="AB323" s="5"/>
      <c r="AC323" s="5"/>
      <c r="AD323" s="5"/>
      <c r="AE323" s="5"/>
      <c r="AF323" s="5"/>
      <c r="AG323" s="5"/>
      <c r="AH323" s="5"/>
      <c r="AI323" s="5"/>
      <c r="AJ323" s="5"/>
      <c r="AK323" s="5"/>
      <c r="AL323" s="5"/>
      <c r="AM323" s="5"/>
      <c r="AN323" s="5"/>
      <c r="AO323" s="5"/>
      <c r="AP323" s="5"/>
      <c r="AQ323" s="5"/>
      <c r="AR323" s="5"/>
      <c r="AS323" s="5"/>
      <c r="AT323" s="5"/>
      <c r="AU323" s="5"/>
      <c r="AV323" s="5"/>
      <c r="AW323" s="5"/>
      <c r="AX323" s="5"/>
      <c r="AY323" s="5"/>
      <c r="AZ323" s="5"/>
      <c r="BA323" s="5"/>
      <c r="BB323" s="5"/>
      <c r="BC323" s="5"/>
      <c r="BD323" s="5"/>
      <c r="BE323" s="5"/>
      <c r="BF323" s="5"/>
      <c r="BG323" s="5"/>
      <c r="BH323" s="5"/>
      <c r="BI323" s="5"/>
      <c r="BJ323" s="5"/>
      <c r="BK323" s="5"/>
      <c r="BL323" s="5"/>
      <c r="BM323" s="5"/>
      <c r="BN323" s="5"/>
      <c r="BO323" s="5"/>
      <c r="BP323" s="5"/>
      <c r="BQ323" s="5"/>
      <c r="BR323" s="5"/>
      <c r="BS323" s="5"/>
      <c r="BT323" s="5"/>
      <c r="BU323" s="5"/>
      <c r="BV323" s="5"/>
      <c r="BW323" s="5"/>
      <c r="BX323" s="5"/>
      <c r="BY323" s="5"/>
      <c r="BZ323" s="5"/>
      <c r="CA323" s="5"/>
      <c r="CB323" s="5"/>
      <c r="CC323" s="5"/>
      <c r="CD323" s="5"/>
      <c r="CE323" s="5"/>
      <c r="CF323" s="5"/>
      <c r="CG323" s="5"/>
      <c r="CH323" s="5"/>
      <c r="CI323" s="5"/>
      <c r="CJ323" s="5"/>
      <c r="CK323" s="5"/>
      <c r="CL323" s="5"/>
      <c r="CM323" s="5"/>
      <c r="CN323" s="5"/>
      <c r="CO323" s="5"/>
      <c r="CP323" s="5"/>
      <c r="CQ323" s="5"/>
      <c r="CR323" s="5"/>
      <c r="CS323" s="5"/>
      <c r="CT323" s="5"/>
      <c r="CU323" s="5"/>
      <c r="CV323" s="5"/>
    </row>
    <row r="324" spans="12:100" hidden="1">
      <c r="L324" s="5"/>
      <c r="M324" s="5"/>
      <c r="N324" s="5"/>
      <c r="O324" s="5"/>
      <c r="P324" s="5"/>
      <c r="Q324" s="5"/>
      <c r="R324" s="5"/>
      <c r="S324" s="5"/>
      <c r="T324" s="5"/>
      <c r="U324" s="5"/>
      <c r="V324" s="5"/>
      <c r="W324" s="5"/>
      <c r="X324" s="5"/>
      <c r="Y324" s="5"/>
      <c r="Z324" s="5"/>
      <c r="AA324" s="5"/>
      <c r="AB324" s="5"/>
      <c r="AC324" s="5"/>
      <c r="AD324" s="5"/>
      <c r="AE324" s="5"/>
      <c r="AF324" s="5"/>
      <c r="AG324" s="5"/>
      <c r="AH324" s="5"/>
      <c r="AI324" s="5"/>
      <c r="AJ324" s="5"/>
      <c r="AK324" s="5"/>
      <c r="AL324" s="5"/>
      <c r="AM324" s="5"/>
      <c r="AN324" s="5"/>
      <c r="AO324" s="5"/>
      <c r="AP324" s="5"/>
      <c r="AQ324" s="5"/>
      <c r="AR324" s="5"/>
      <c r="AS324" s="5"/>
      <c r="AT324" s="5"/>
      <c r="AU324" s="5"/>
      <c r="AV324" s="5"/>
      <c r="AW324" s="5"/>
      <c r="AX324" s="5"/>
      <c r="AY324" s="5"/>
      <c r="AZ324" s="5"/>
      <c r="BA324" s="5"/>
      <c r="BB324" s="5"/>
      <c r="BC324" s="5"/>
      <c r="BD324" s="5"/>
      <c r="BE324" s="5"/>
      <c r="BF324" s="5"/>
      <c r="BG324" s="5"/>
      <c r="BH324" s="5"/>
      <c r="BI324" s="5"/>
      <c r="BJ324" s="5"/>
      <c r="BK324" s="5"/>
      <c r="BL324" s="5"/>
      <c r="BM324" s="5"/>
      <c r="BN324" s="5"/>
      <c r="BO324" s="5"/>
      <c r="BP324" s="5"/>
      <c r="BQ324" s="5"/>
      <c r="BR324" s="5"/>
      <c r="BS324" s="5"/>
      <c r="BT324" s="5"/>
      <c r="BU324" s="5"/>
      <c r="BV324" s="5"/>
      <c r="BW324" s="5"/>
      <c r="BX324" s="5"/>
      <c r="BY324" s="5"/>
      <c r="BZ324" s="5"/>
      <c r="CA324" s="5"/>
      <c r="CB324" s="5"/>
      <c r="CC324" s="5"/>
      <c r="CD324" s="5"/>
      <c r="CE324" s="5"/>
      <c r="CF324" s="5"/>
      <c r="CG324" s="5"/>
      <c r="CH324" s="5"/>
      <c r="CI324" s="5"/>
      <c r="CJ324" s="5"/>
      <c r="CK324" s="5"/>
      <c r="CL324" s="5"/>
      <c r="CM324" s="5"/>
      <c r="CN324" s="5"/>
      <c r="CO324" s="5"/>
      <c r="CP324" s="5"/>
      <c r="CQ324" s="5"/>
      <c r="CR324" s="5"/>
      <c r="CS324" s="5"/>
      <c r="CT324" s="5"/>
      <c r="CU324" s="5"/>
      <c r="CV324" s="5"/>
    </row>
    <row r="325" spans="12:100" hidden="1">
      <c r="L325" s="5"/>
      <c r="M325" s="5"/>
      <c r="N325" s="5"/>
      <c r="O325" s="5"/>
      <c r="P325" s="5"/>
      <c r="Q325" s="5"/>
      <c r="R325" s="5"/>
      <c r="S325" s="5"/>
      <c r="T325" s="5"/>
      <c r="U325" s="5"/>
      <c r="V325" s="5"/>
      <c r="W325" s="5"/>
      <c r="X325" s="5"/>
      <c r="Y325" s="5"/>
      <c r="Z325" s="5"/>
      <c r="AA325" s="5"/>
      <c r="AB325" s="5"/>
      <c r="AC325" s="5"/>
      <c r="AD325" s="5"/>
      <c r="AE325" s="5"/>
      <c r="AF325" s="5"/>
      <c r="AG325" s="5"/>
      <c r="AH325" s="5"/>
      <c r="AI325" s="5"/>
      <c r="AJ325" s="5"/>
      <c r="AK325" s="5"/>
      <c r="AL325" s="5"/>
      <c r="AM325" s="5"/>
      <c r="AN325" s="5"/>
      <c r="AO325" s="5"/>
      <c r="AP325" s="5"/>
      <c r="AQ325" s="5"/>
      <c r="AR325" s="5"/>
      <c r="AS325" s="5"/>
      <c r="AT325" s="5"/>
      <c r="AU325" s="5"/>
      <c r="AV325" s="5"/>
      <c r="AW325" s="5"/>
      <c r="AX325" s="5"/>
      <c r="AY325" s="5"/>
      <c r="AZ325" s="5"/>
      <c r="BA325" s="5"/>
      <c r="BB325" s="5"/>
      <c r="BC325" s="5"/>
      <c r="BD325" s="5"/>
      <c r="BE325" s="5"/>
      <c r="BF325" s="5"/>
      <c r="BG325" s="5"/>
      <c r="BH325" s="5"/>
      <c r="BI325" s="5"/>
      <c r="BJ325" s="5"/>
      <c r="BK325" s="5"/>
      <c r="BL325" s="5"/>
      <c r="BM325" s="5"/>
      <c r="BN325" s="5"/>
      <c r="BO325" s="5"/>
      <c r="BP325" s="5"/>
      <c r="BQ325" s="5"/>
      <c r="BR325" s="5"/>
      <c r="BS325" s="5"/>
      <c r="BT325" s="5"/>
      <c r="BU325" s="5"/>
      <c r="BV325" s="5"/>
      <c r="BW325" s="5"/>
      <c r="BX325" s="5"/>
      <c r="BY325" s="5"/>
      <c r="BZ325" s="5"/>
      <c r="CA325" s="5"/>
      <c r="CB325" s="5"/>
      <c r="CC325" s="5"/>
      <c r="CD325" s="5"/>
      <c r="CE325" s="5"/>
      <c r="CF325" s="5"/>
      <c r="CG325" s="5"/>
      <c r="CH325" s="5"/>
      <c r="CI325" s="5"/>
      <c r="CJ325" s="5"/>
      <c r="CK325" s="5"/>
      <c r="CL325" s="5"/>
      <c r="CM325" s="5"/>
      <c r="CN325" s="5"/>
      <c r="CO325" s="5"/>
      <c r="CP325" s="5"/>
      <c r="CQ325" s="5"/>
      <c r="CR325" s="5"/>
      <c r="CS325" s="5"/>
      <c r="CT325" s="5"/>
      <c r="CU325" s="5"/>
      <c r="CV325" s="5"/>
    </row>
    <row r="326" spans="12:100" hidden="1">
      <c r="L326" s="5"/>
      <c r="M326" s="5"/>
      <c r="N326" s="5"/>
      <c r="O326" s="5"/>
      <c r="P326" s="5"/>
      <c r="Q326" s="5"/>
      <c r="R326" s="5"/>
      <c r="S326" s="5"/>
      <c r="T326" s="5"/>
      <c r="U326" s="5"/>
      <c r="V326" s="5"/>
      <c r="W326" s="5"/>
      <c r="X326" s="5"/>
      <c r="Y326" s="5"/>
      <c r="Z326" s="5"/>
      <c r="AA326" s="5"/>
      <c r="AB326" s="5"/>
      <c r="AC326" s="5"/>
      <c r="AD326" s="5"/>
      <c r="AE326" s="5"/>
      <c r="AF326" s="5"/>
      <c r="AG326" s="5"/>
      <c r="AH326" s="5"/>
      <c r="AI326" s="5"/>
      <c r="AJ326" s="5"/>
      <c r="AK326" s="5"/>
      <c r="AL326" s="5"/>
      <c r="AM326" s="5"/>
      <c r="AN326" s="5"/>
      <c r="AO326" s="5"/>
      <c r="AP326" s="5"/>
      <c r="AQ326" s="5"/>
      <c r="AR326" s="5"/>
      <c r="AS326" s="5"/>
      <c r="AT326" s="5"/>
      <c r="AU326" s="5"/>
      <c r="AV326" s="5"/>
      <c r="AW326" s="5"/>
      <c r="AX326" s="5"/>
      <c r="AY326" s="5"/>
      <c r="AZ326" s="5"/>
      <c r="BA326" s="5"/>
      <c r="BB326" s="5"/>
      <c r="BC326" s="5"/>
      <c r="BD326" s="5"/>
      <c r="BE326" s="5"/>
      <c r="BF326" s="5"/>
      <c r="BG326" s="5"/>
      <c r="BH326" s="5"/>
      <c r="BI326" s="5"/>
      <c r="BJ326" s="5"/>
      <c r="BK326" s="5"/>
      <c r="BL326" s="5"/>
      <c r="BM326" s="5"/>
      <c r="BN326" s="5"/>
      <c r="BO326" s="5"/>
      <c r="BP326" s="5"/>
      <c r="BQ326" s="5"/>
      <c r="BR326" s="5"/>
      <c r="BS326" s="5"/>
      <c r="BT326" s="5"/>
      <c r="BU326" s="5"/>
      <c r="BV326" s="5"/>
      <c r="BW326" s="5"/>
      <c r="BX326" s="5"/>
      <c r="BY326" s="5"/>
      <c r="BZ326" s="5"/>
      <c r="CA326" s="5"/>
      <c r="CB326" s="5"/>
      <c r="CC326" s="5"/>
      <c r="CD326" s="5"/>
      <c r="CE326" s="5"/>
      <c r="CF326" s="5"/>
      <c r="CG326" s="5"/>
      <c r="CH326" s="5"/>
      <c r="CI326" s="5"/>
      <c r="CJ326" s="5"/>
      <c r="CK326" s="5"/>
      <c r="CL326" s="5"/>
      <c r="CM326" s="5"/>
      <c r="CN326" s="5"/>
      <c r="CO326" s="5"/>
      <c r="CP326" s="5"/>
      <c r="CQ326" s="5"/>
      <c r="CR326" s="5"/>
      <c r="CS326" s="5"/>
      <c r="CT326" s="5"/>
      <c r="CU326" s="5"/>
      <c r="CV326" s="5"/>
    </row>
    <row r="327" spans="12:100" hidden="1">
      <c r="L327" s="5"/>
      <c r="M327" s="5"/>
      <c r="N327" s="5"/>
      <c r="O327" s="5"/>
      <c r="P327" s="5"/>
      <c r="Q327" s="5"/>
      <c r="R327" s="5"/>
      <c r="S327" s="5"/>
      <c r="T327" s="5"/>
      <c r="U327" s="5"/>
      <c r="V327" s="5"/>
      <c r="W327" s="5"/>
      <c r="X327" s="5"/>
      <c r="Y327" s="5"/>
      <c r="Z327" s="5"/>
      <c r="AA327" s="5"/>
      <c r="AB327" s="5"/>
      <c r="AC327" s="5"/>
      <c r="AD327" s="5"/>
      <c r="AE327" s="5"/>
      <c r="AF327" s="5"/>
      <c r="AG327" s="5"/>
      <c r="AH327" s="5"/>
      <c r="AI327" s="5"/>
      <c r="AJ327" s="5"/>
      <c r="AK327" s="5"/>
      <c r="AL327" s="5"/>
      <c r="AM327" s="5"/>
      <c r="AN327" s="5"/>
      <c r="AO327" s="5"/>
      <c r="AP327" s="5"/>
      <c r="AQ327" s="5"/>
      <c r="AR327" s="5"/>
      <c r="AS327" s="5"/>
      <c r="AT327" s="5"/>
      <c r="AU327" s="5"/>
      <c r="AV327" s="5"/>
      <c r="AW327" s="5"/>
      <c r="AX327" s="5"/>
      <c r="AY327" s="5"/>
      <c r="AZ327" s="5"/>
      <c r="BA327" s="5"/>
      <c r="BB327" s="5"/>
      <c r="BC327" s="5"/>
      <c r="BD327" s="5"/>
      <c r="BE327" s="5"/>
      <c r="BF327" s="5"/>
      <c r="BG327" s="5"/>
      <c r="BH327" s="5"/>
      <c r="BI327" s="5"/>
      <c r="BJ327" s="5"/>
      <c r="BK327" s="5"/>
      <c r="BL327" s="5"/>
      <c r="BM327" s="5"/>
      <c r="BN327" s="5"/>
      <c r="BO327" s="5"/>
      <c r="BP327" s="5"/>
      <c r="BQ327" s="5"/>
      <c r="BR327" s="5"/>
      <c r="BS327" s="5"/>
      <c r="BT327" s="5"/>
      <c r="BU327" s="5"/>
      <c r="BV327" s="5"/>
      <c r="BW327" s="5"/>
      <c r="BX327" s="5"/>
      <c r="BY327" s="5"/>
      <c r="BZ327" s="5"/>
      <c r="CA327" s="5"/>
      <c r="CB327" s="5"/>
      <c r="CC327" s="5"/>
      <c r="CD327" s="5"/>
      <c r="CE327" s="5"/>
      <c r="CF327" s="5"/>
      <c r="CG327" s="5"/>
      <c r="CH327" s="5"/>
      <c r="CI327" s="5"/>
      <c r="CJ327" s="5"/>
      <c r="CK327" s="5"/>
      <c r="CL327" s="5"/>
      <c r="CM327" s="5"/>
      <c r="CN327" s="5"/>
      <c r="CO327" s="5"/>
      <c r="CP327" s="5"/>
      <c r="CQ327" s="5"/>
      <c r="CR327" s="5"/>
      <c r="CS327" s="5"/>
      <c r="CT327" s="5"/>
      <c r="CU327" s="5"/>
      <c r="CV327" s="5"/>
    </row>
    <row r="328" spans="12:100" hidden="1">
      <c r="L328" s="5"/>
      <c r="M328" s="5"/>
      <c r="N328" s="5"/>
      <c r="O328" s="5"/>
      <c r="P328" s="5"/>
      <c r="Q328" s="5"/>
      <c r="R328" s="5"/>
      <c r="S328" s="5"/>
      <c r="T328" s="5"/>
      <c r="U328" s="5"/>
      <c r="V328" s="5"/>
      <c r="W328" s="5"/>
      <c r="X328" s="5"/>
      <c r="Y328" s="5"/>
      <c r="Z328" s="5"/>
      <c r="AA328" s="5"/>
      <c r="AB328" s="5"/>
      <c r="AC328" s="5"/>
      <c r="AD328" s="5"/>
      <c r="AE328" s="5"/>
      <c r="AF328" s="5"/>
      <c r="AG328" s="5"/>
      <c r="AH328" s="5"/>
      <c r="AI328" s="5"/>
      <c r="AJ328" s="5"/>
      <c r="AK328" s="5"/>
      <c r="AL328" s="5"/>
      <c r="AM328" s="5"/>
      <c r="AN328" s="5"/>
      <c r="AO328" s="5"/>
      <c r="AP328" s="5"/>
      <c r="AQ328" s="5"/>
      <c r="AR328" s="5"/>
      <c r="AS328" s="5"/>
      <c r="AT328" s="5"/>
      <c r="AU328" s="5"/>
      <c r="AV328" s="5"/>
      <c r="AW328" s="5"/>
      <c r="AX328" s="5"/>
      <c r="AY328" s="5"/>
      <c r="AZ328" s="5"/>
      <c r="BA328" s="5"/>
      <c r="BB328" s="5"/>
      <c r="BC328" s="5"/>
      <c r="BD328" s="5"/>
      <c r="BE328" s="5"/>
      <c r="BF328" s="5"/>
      <c r="BG328" s="5"/>
      <c r="BH328" s="5"/>
      <c r="BI328" s="5"/>
      <c r="BJ328" s="5"/>
      <c r="BK328" s="5"/>
      <c r="BL328" s="5"/>
      <c r="BM328" s="5"/>
      <c r="BN328" s="5"/>
      <c r="BO328" s="5"/>
      <c r="BP328" s="5"/>
      <c r="BQ328" s="5"/>
      <c r="BR328" s="5"/>
      <c r="BS328" s="5"/>
      <c r="BT328" s="5"/>
      <c r="BU328" s="5"/>
      <c r="BV328" s="5"/>
      <c r="BW328" s="5"/>
      <c r="BX328" s="5"/>
      <c r="BY328" s="5"/>
      <c r="BZ328" s="5"/>
      <c r="CA328" s="5"/>
      <c r="CB328" s="5"/>
      <c r="CC328" s="5"/>
      <c r="CD328" s="5"/>
      <c r="CE328" s="5"/>
      <c r="CF328" s="5"/>
      <c r="CG328" s="5"/>
      <c r="CH328" s="5"/>
      <c r="CI328" s="5"/>
      <c r="CJ328" s="5"/>
      <c r="CK328" s="5"/>
      <c r="CL328" s="5"/>
      <c r="CM328" s="5"/>
      <c r="CN328" s="5"/>
      <c r="CO328" s="5"/>
      <c r="CP328" s="5"/>
      <c r="CQ328" s="5"/>
      <c r="CR328" s="5"/>
      <c r="CS328" s="5"/>
      <c r="CT328" s="5"/>
      <c r="CU328" s="5"/>
      <c r="CV328" s="5"/>
    </row>
    <row r="329" spans="12:100" hidden="1">
      <c r="L329" s="5"/>
      <c r="M329" s="5"/>
      <c r="N329" s="5"/>
      <c r="O329" s="5"/>
      <c r="P329" s="5"/>
      <c r="Q329" s="5"/>
      <c r="R329" s="5"/>
      <c r="S329" s="5"/>
      <c r="T329" s="5"/>
      <c r="U329" s="5"/>
      <c r="V329" s="5"/>
      <c r="W329" s="5"/>
      <c r="X329" s="5"/>
      <c r="Y329" s="5"/>
      <c r="Z329" s="5"/>
      <c r="AA329" s="5"/>
      <c r="AB329" s="5"/>
      <c r="AC329" s="5"/>
      <c r="AD329" s="5"/>
      <c r="AE329" s="5"/>
      <c r="AF329" s="5"/>
      <c r="AG329" s="5"/>
      <c r="AH329" s="5"/>
      <c r="AI329" s="5"/>
      <c r="AJ329" s="5"/>
      <c r="AK329" s="5"/>
      <c r="AL329" s="5"/>
      <c r="AM329" s="5"/>
      <c r="AN329" s="5"/>
      <c r="AO329" s="5"/>
      <c r="AP329" s="5"/>
      <c r="AQ329" s="5"/>
      <c r="AR329" s="5"/>
      <c r="AS329" s="5"/>
      <c r="AT329" s="5"/>
      <c r="AU329" s="5"/>
      <c r="AV329" s="5"/>
      <c r="AW329" s="5"/>
      <c r="AX329" s="5"/>
      <c r="AY329" s="5"/>
      <c r="AZ329" s="5"/>
      <c r="BA329" s="5"/>
      <c r="BB329" s="5"/>
      <c r="BC329" s="5"/>
      <c r="BD329" s="5"/>
      <c r="BE329" s="5"/>
      <c r="BF329" s="5"/>
      <c r="BG329" s="5"/>
      <c r="BH329" s="5"/>
      <c r="BI329" s="5"/>
      <c r="BJ329" s="5"/>
      <c r="BK329" s="5"/>
      <c r="BL329" s="5"/>
      <c r="BM329" s="5"/>
      <c r="BN329" s="5"/>
      <c r="BO329" s="5"/>
      <c r="BP329" s="5"/>
      <c r="BQ329" s="5"/>
      <c r="BR329" s="5"/>
      <c r="BS329" s="5"/>
      <c r="BT329" s="5"/>
      <c r="BU329" s="5"/>
      <c r="BV329" s="5"/>
      <c r="BW329" s="5"/>
      <c r="BX329" s="5"/>
      <c r="BY329" s="5"/>
      <c r="BZ329" s="5"/>
      <c r="CA329" s="5"/>
      <c r="CB329" s="5"/>
      <c r="CC329" s="5"/>
      <c r="CD329" s="5"/>
      <c r="CE329" s="5"/>
      <c r="CF329" s="5"/>
      <c r="CG329" s="5"/>
      <c r="CH329" s="5"/>
      <c r="CI329" s="5"/>
      <c r="CJ329" s="5"/>
      <c r="CK329" s="5"/>
      <c r="CL329" s="5"/>
      <c r="CM329" s="5"/>
      <c r="CN329" s="5"/>
      <c r="CO329" s="5"/>
      <c r="CP329" s="5"/>
      <c r="CQ329" s="5"/>
      <c r="CR329" s="5"/>
      <c r="CS329" s="5"/>
      <c r="CT329" s="5"/>
      <c r="CU329" s="5"/>
      <c r="CV329" s="5"/>
    </row>
    <row r="330" spans="12:100" hidden="1">
      <c r="L330" s="5"/>
      <c r="M330" s="5"/>
      <c r="N330" s="5"/>
      <c r="O330" s="5"/>
      <c r="P330" s="5"/>
      <c r="Q330" s="5"/>
      <c r="R330" s="5"/>
      <c r="S330" s="5"/>
      <c r="T330" s="5"/>
      <c r="U330" s="5"/>
      <c r="V330" s="5"/>
      <c r="W330" s="5"/>
      <c r="X330" s="5"/>
      <c r="Y330" s="5"/>
      <c r="Z330" s="5"/>
      <c r="AA330" s="5"/>
      <c r="AB330" s="5"/>
      <c r="AC330" s="5"/>
      <c r="AD330" s="5"/>
      <c r="AE330" s="5"/>
      <c r="AF330" s="5"/>
      <c r="AG330" s="5"/>
      <c r="AH330" s="5"/>
      <c r="AI330" s="5"/>
      <c r="AJ330" s="5"/>
      <c r="AK330" s="5"/>
      <c r="AL330" s="5"/>
      <c r="AM330" s="5"/>
      <c r="AN330" s="5"/>
      <c r="AO330" s="5"/>
      <c r="AP330" s="5"/>
      <c r="AQ330" s="5"/>
      <c r="AR330" s="5"/>
      <c r="AS330" s="5"/>
      <c r="AT330" s="5"/>
      <c r="AU330" s="5"/>
      <c r="AV330" s="5"/>
      <c r="AW330" s="5"/>
      <c r="AX330" s="5"/>
      <c r="AY330" s="5"/>
      <c r="AZ330" s="5"/>
      <c r="BA330" s="5"/>
      <c r="BB330" s="5"/>
      <c r="BC330" s="5"/>
      <c r="BD330" s="5"/>
      <c r="BE330" s="5"/>
      <c r="BF330" s="5"/>
      <c r="BG330" s="5"/>
      <c r="BH330" s="5"/>
      <c r="BI330" s="5"/>
      <c r="BJ330" s="5"/>
      <c r="BK330" s="5"/>
      <c r="BL330" s="5"/>
      <c r="BM330" s="5"/>
      <c r="BN330" s="5"/>
      <c r="BO330" s="5"/>
      <c r="BP330" s="5"/>
      <c r="BQ330" s="5"/>
      <c r="BR330" s="5"/>
      <c r="BS330" s="5"/>
      <c r="BT330" s="5"/>
      <c r="BU330" s="5"/>
      <c r="BV330" s="5"/>
      <c r="BW330" s="5"/>
      <c r="BX330" s="5"/>
      <c r="BY330" s="5"/>
      <c r="BZ330" s="5"/>
      <c r="CA330" s="5"/>
      <c r="CB330" s="5"/>
      <c r="CC330" s="5"/>
      <c r="CD330" s="5"/>
      <c r="CE330" s="5"/>
      <c r="CF330" s="5"/>
      <c r="CG330" s="5"/>
      <c r="CH330" s="5"/>
      <c r="CI330" s="5"/>
      <c r="CJ330" s="5"/>
      <c r="CK330" s="5"/>
      <c r="CL330" s="5"/>
      <c r="CM330" s="5"/>
      <c r="CN330" s="5"/>
      <c r="CO330" s="5"/>
      <c r="CP330" s="5"/>
      <c r="CQ330" s="5"/>
      <c r="CR330" s="5"/>
      <c r="CS330" s="5"/>
      <c r="CT330" s="5"/>
      <c r="CU330" s="5"/>
      <c r="CV330" s="5"/>
    </row>
    <row r="331" spans="12:100" hidden="1">
      <c r="L331" s="5"/>
      <c r="M331" s="5"/>
      <c r="N331" s="5"/>
      <c r="O331" s="5"/>
      <c r="P331" s="5"/>
      <c r="Q331" s="5"/>
      <c r="R331" s="5"/>
      <c r="S331" s="5"/>
      <c r="T331" s="5"/>
      <c r="U331" s="5"/>
      <c r="V331" s="5"/>
      <c r="W331" s="5"/>
      <c r="X331" s="5"/>
      <c r="Y331" s="5"/>
      <c r="Z331" s="5"/>
      <c r="AA331" s="5"/>
      <c r="AB331" s="5"/>
      <c r="AC331" s="5"/>
      <c r="AD331" s="5"/>
      <c r="AE331" s="5"/>
      <c r="AF331" s="5"/>
      <c r="AG331" s="5"/>
      <c r="AH331" s="5"/>
      <c r="AI331" s="5"/>
      <c r="AJ331" s="5"/>
      <c r="AK331" s="5"/>
      <c r="AL331" s="5"/>
      <c r="AM331" s="5"/>
      <c r="AN331" s="5"/>
      <c r="AO331" s="5"/>
      <c r="AP331" s="5"/>
      <c r="AQ331" s="5"/>
      <c r="AR331" s="5"/>
      <c r="AS331" s="5"/>
      <c r="AT331" s="5"/>
      <c r="AU331" s="5"/>
      <c r="AV331" s="5"/>
      <c r="AW331" s="5"/>
      <c r="AX331" s="5"/>
      <c r="AY331" s="5"/>
      <c r="AZ331" s="5"/>
      <c r="BA331" s="5"/>
      <c r="BB331" s="5"/>
      <c r="BC331" s="5"/>
      <c r="BD331" s="5"/>
      <c r="BE331" s="5"/>
      <c r="BF331" s="5"/>
      <c r="BG331" s="5"/>
      <c r="BH331" s="5"/>
      <c r="BI331" s="5"/>
      <c r="BJ331" s="5"/>
      <c r="BK331" s="5"/>
      <c r="BL331" s="5"/>
      <c r="BM331" s="5"/>
      <c r="BN331" s="5"/>
      <c r="BO331" s="5"/>
      <c r="BP331" s="5"/>
      <c r="BQ331" s="5"/>
      <c r="BR331" s="5"/>
      <c r="BS331" s="5"/>
      <c r="BT331" s="5"/>
      <c r="BU331" s="5"/>
      <c r="BV331" s="5"/>
      <c r="BW331" s="5"/>
      <c r="BX331" s="5"/>
      <c r="BY331" s="5"/>
      <c r="BZ331" s="5"/>
      <c r="CA331" s="5"/>
      <c r="CB331" s="5"/>
      <c r="CC331" s="5"/>
      <c r="CD331" s="5"/>
      <c r="CE331" s="5"/>
      <c r="CF331" s="5"/>
      <c r="CG331" s="5"/>
      <c r="CH331" s="5"/>
      <c r="CI331" s="5"/>
      <c r="CJ331" s="5"/>
      <c r="CK331" s="5"/>
      <c r="CL331" s="5"/>
      <c r="CM331" s="5"/>
      <c r="CN331" s="5"/>
      <c r="CO331" s="5"/>
      <c r="CP331" s="5"/>
      <c r="CQ331" s="5"/>
      <c r="CR331" s="5"/>
      <c r="CS331" s="5"/>
      <c r="CT331" s="5"/>
      <c r="CU331" s="5"/>
      <c r="CV331" s="5"/>
    </row>
    <row r="332" spans="12:100" hidden="1">
      <c r="L332" s="5"/>
      <c r="M332" s="5"/>
      <c r="N332" s="5"/>
      <c r="O332" s="5"/>
      <c r="P332" s="5"/>
      <c r="Q332" s="5"/>
      <c r="R332" s="5"/>
      <c r="S332" s="5"/>
      <c r="T332" s="5"/>
      <c r="U332" s="5"/>
      <c r="V332" s="5"/>
      <c r="W332" s="5"/>
      <c r="X332" s="5"/>
      <c r="Y332" s="5"/>
      <c r="Z332" s="5"/>
      <c r="AA332" s="5"/>
      <c r="AB332" s="5"/>
      <c r="AC332" s="5"/>
      <c r="AD332" s="5"/>
      <c r="AE332" s="5"/>
      <c r="AF332" s="5"/>
      <c r="AG332" s="5"/>
      <c r="AH332" s="5"/>
      <c r="AI332" s="5"/>
      <c r="AJ332" s="5"/>
      <c r="AK332" s="5"/>
      <c r="AL332" s="5"/>
      <c r="AM332" s="5"/>
      <c r="AN332" s="5"/>
      <c r="AO332" s="5"/>
      <c r="AP332" s="5"/>
      <c r="AQ332" s="5"/>
      <c r="AR332" s="5"/>
      <c r="AS332" s="5"/>
      <c r="AT332" s="5"/>
      <c r="AU332" s="5"/>
      <c r="AV332" s="5"/>
      <c r="AW332" s="5"/>
      <c r="AX332" s="5"/>
      <c r="AY332" s="5"/>
      <c r="AZ332" s="5"/>
      <c r="BA332" s="5"/>
      <c r="BB332" s="5"/>
      <c r="BC332" s="5"/>
      <c r="BD332" s="5"/>
      <c r="BE332" s="5"/>
      <c r="BF332" s="5"/>
      <c r="BG332" s="5"/>
      <c r="BH332" s="5"/>
      <c r="BI332" s="5"/>
      <c r="BJ332" s="5"/>
      <c r="BK332" s="5"/>
      <c r="BL332" s="5"/>
      <c r="BM332" s="5"/>
      <c r="BN332" s="5"/>
      <c r="BO332" s="5"/>
      <c r="BP332" s="5"/>
      <c r="BQ332" s="5"/>
      <c r="BR332" s="5"/>
      <c r="BS332" s="5"/>
      <c r="BT332" s="5"/>
      <c r="BU332" s="5"/>
      <c r="BV332" s="5"/>
      <c r="BW332" s="5"/>
      <c r="BX332" s="5"/>
      <c r="BY332" s="5"/>
      <c r="BZ332" s="5"/>
      <c r="CA332" s="5"/>
      <c r="CB332" s="5"/>
      <c r="CC332" s="5"/>
      <c r="CD332" s="5"/>
      <c r="CE332" s="5"/>
      <c r="CF332" s="5"/>
      <c r="CG332" s="5"/>
      <c r="CH332" s="5"/>
      <c r="CI332" s="5"/>
      <c r="CJ332" s="5"/>
      <c r="CK332" s="5"/>
      <c r="CL332" s="5"/>
      <c r="CM332" s="5"/>
      <c r="CN332" s="5"/>
      <c r="CO332" s="5"/>
      <c r="CP332" s="5"/>
      <c r="CQ332" s="5"/>
      <c r="CR332" s="5"/>
      <c r="CS332" s="5"/>
      <c r="CT332" s="5"/>
      <c r="CU332" s="5"/>
      <c r="CV332" s="5"/>
    </row>
    <row r="333" spans="12:100" hidden="1">
      <c r="L333" s="5"/>
      <c r="M333" s="5"/>
      <c r="N333" s="5"/>
      <c r="O333" s="5"/>
      <c r="P333" s="5"/>
      <c r="Q333" s="5"/>
      <c r="R333" s="5"/>
      <c r="S333" s="5"/>
      <c r="T333" s="5"/>
      <c r="U333" s="5"/>
      <c r="V333" s="5"/>
      <c r="W333" s="5"/>
      <c r="X333" s="5"/>
      <c r="Y333" s="5"/>
      <c r="Z333" s="5"/>
      <c r="AA333" s="5"/>
      <c r="AB333" s="5"/>
      <c r="AC333" s="5"/>
      <c r="AD333" s="5"/>
      <c r="AE333" s="5"/>
      <c r="AF333" s="5"/>
      <c r="AG333" s="5"/>
      <c r="AH333" s="5"/>
      <c r="AI333" s="5"/>
      <c r="AJ333" s="5"/>
      <c r="AK333" s="5"/>
      <c r="AL333" s="5"/>
      <c r="AM333" s="5"/>
      <c r="AN333" s="5"/>
      <c r="AO333" s="5"/>
      <c r="AP333" s="5"/>
      <c r="AQ333" s="5"/>
      <c r="AR333" s="5"/>
      <c r="AS333" s="5"/>
      <c r="AT333" s="5"/>
      <c r="AU333" s="5"/>
      <c r="AV333" s="5"/>
      <c r="AW333" s="5"/>
      <c r="AX333" s="5"/>
      <c r="AY333" s="5"/>
      <c r="AZ333" s="5"/>
      <c r="BA333" s="5"/>
      <c r="BB333" s="5"/>
      <c r="BC333" s="5"/>
      <c r="BD333" s="5"/>
      <c r="BE333" s="5"/>
      <c r="BF333" s="5"/>
      <c r="BG333" s="5"/>
      <c r="BH333" s="5"/>
      <c r="BI333" s="5"/>
      <c r="BJ333" s="5"/>
      <c r="BK333" s="5"/>
      <c r="BL333" s="5"/>
      <c r="BM333" s="5"/>
      <c r="BN333" s="5"/>
      <c r="BO333" s="5"/>
      <c r="BP333" s="5"/>
      <c r="BQ333" s="5"/>
      <c r="BR333" s="5"/>
      <c r="BS333" s="5"/>
      <c r="BT333" s="5"/>
      <c r="BU333" s="5"/>
      <c r="BV333" s="5"/>
      <c r="BW333" s="5"/>
      <c r="BX333" s="5"/>
      <c r="BY333" s="5"/>
      <c r="BZ333" s="5"/>
      <c r="CA333" s="5"/>
      <c r="CB333" s="5"/>
      <c r="CC333" s="5"/>
      <c r="CD333" s="5"/>
      <c r="CE333" s="5"/>
      <c r="CF333" s="5"/>
      <c r="CG333" s="5"/>
      <c r="CH333" s="5"/>
      <c r="CI333" s="5"/>
      <c r="CJ333" s="5"/>
      <c r="CK333" s="5"/>
      <c r="CL333" s="5"/>
      <c r="CM333" s="5"/>
      <c r="CN333" s="5"/>
      <c r="CO333" s="5"/>
      <c r="CP333" s="5"/>
      <c r="CQ333" s="5"/>
      <c r="CR333" s="5"/>
      <c r="CS333" s="5"/>
      <c r="CT333" s="5"/>
      <c r="CU333" s="5"/>
      <c r="CV333" s="5"/>
    </row>
    <row r="334" spans="12:100" hidden="1">
      <c r="L334" s="5"/>
      <c r="M334" s="5"/>
      <c r="N334" s="5"/>
      <c r="O334" s="5"/>
      <c r="P334" s="5"/>
      <c r="Q334" s="5"/>
      <c r="R334" s="5"/>
      <c r="S334" s="5"/>
      <c r="T334" s="5"/>
      <c r="U334" s="5"/>
      <c r="V334" s="5"/>
      <c r="W334" s="5"/>
      <c r="X334" s="5"/>
      <c r="Y334" s="5"/>
      <c r="Z334" s="5"/>
      <c r="AA334" s="5"/>
      <c r="AB334" s="5"/>
      <c r="AC334" s="5"/>
      <c r="AD334" s="5"/>
      <c r="AE334" s="5"/>
      <c r="AF334" s="5"/>
      <c r="AG334" s="5"/>
      <c r="AH334" s="5"/>
      <c r="AI334" s="5"/>
      <c r="AJ334" s="5"/>
      <c r="AK334" s="5"/>
      <c r="AL334" s="5"/>
      <c r="AM334" s="5"/>
      <c r="AN334" s="5"/>
      <c r="AO334" s="5"/>
      <c r="AP334" s="5"/>
      <c r="AQ334" s="5"/>
      <c r="AR334" s="5"/>
      <c r="AS334" s="5"/>
      <c r="AT334" s="5"/>
      <c r="AU334" s="5"/>
      <c r="AV334" s="5"/>
      <c r="AW334" s="5"/>
      <c r="AX334" s="5"/>
      <c r="AY334" s="5"/>
      <c r="AZ334" s="5"/>
      <c r="BA334" s="5"/>
      <c r="BB334" s="5"/>
      <c r="BC334" s="5"/>
      <c r="BD334" s="5"/>
      <c r="BE334" s="5"/>
      <c r="BF334" s="5"/>
      <c r="BG334" s="5"/>
      <c r="BH334" s="5"/>
      <c r="BI334" s="5"/>
      <c r="BJ334" s="5"/>
      <c r="BK334" s="5"/>
      <c r="BL334" s="5"/>
      <c r="BM334" s="5"/>
      <c r="BN334" s="5"/>
      <c r="BO334" s="5"/>
      <c r="BP334" s="5"/>
      <c r="BQ334" s="5"/>
      <c r="BR334" s="5"/>
      <c r="BS334" s="5"/>
      <c r="BT334" s="5"/>
      <c r="BU334" s="5"/>
      <c r="BV334" s="5"/>
      <c r="BW334" s="5"/>
      <c r="BX334" s="5"/>
      <c r="BY334" s="5"/>
      <c r="BZ334" s="5"/>
      <c r="CA334" s="5"/>
      <c r="CB334" s="5"/>
      <c r="CC334" s="5"/>
      <c r="CD334" s="5"/>
      <c r="CE334" s="5"/>
      <c r="CF334" s="5"/>
      <c r="CG334" s="5"/>
      <c r="CH334" s="5"/>
      <c r="CI334" s="5"/>
      <c r="CJ334" s="5"/>
      <c r="CK334" s="5"/>
      <c r="CL334" s="5"/>
      <c r="CM334" s="5"/>
      <c r="CN334" s="5"/>
      <c r="CO334" s="5"/>
      <c r="CP334" s="5"/>
      <c r="CQ334" s="5"/>
      <c r="CR334" s="5"/>
      <c r="CS334" s="5"/>
      <c r="CT334" s="5"/>
      <c r="CU334" s="5"/>
      <c r="CV334" s="5"/>
    </row>
    <row r="335" spans="12:100" hidden="1">
      <c r="L335" s="5"/>
      <c r="M335" s="5"/>
      <c r="N335" s="5"/>
      <c r="O335" s="5"/>
      <c r="P335" s="5"/>
      <c r="Q335" s="5"/>
      <c r="R335" s="5"/>
      <c r="S335" s="5"/>
      <c r="T335" s="5"/>
      <c r="U335" s="5"/>
      <c r="V335" s="5"/>
      <c r="W335" s="5"/>
      <c r="X335" s="5"/>
      <c r="Y335" s="5"/>
      <c r="Z335" s="5"/>
      <c r="AA335" s="5"/>
      <c r="AB335" s="5"/>
      <c r="AC335" s="5"/>
      <c r="AD335" s="5"/>
      <c r="AE335" s="5"/>
      <c r="AF335" s="5"/>
      <c r="AG335" s="5"/>
      <c r="AH335" s="5"/>
      <c r="AI335" s="5"/>
      <c r="AJ335" s="5"/>
      <c r="AK335" s="5"/>
      <c r="AL335" s="5"/>
      <c r="AM335" s="5"/>
      <c r="AN335" s="5"/>
      <c r="AO335" s="5"/>
      <c r="AP335" s="5"/>
      <c r="AQ335" s="5"/>
      <c r="AR335" s="5"/>
      <c r="AS335" s="5"/>
      <c r="AT335" s="5"/>
      <c r="AU335" s="5"/>
      <c r="AV335" s="5"/>
      <c r="AW335" s="5"/>
      <c r="AX335" s="5"/>
      <c r="AY335" s="5"/>
      <c r="AZ335" s="5"/>
      <c r="BA335" s="5"/>
      <c r="BB335" s="5"/>
      <c r="BC335" s="5"/>
      <c r="BD335" s="5"/>
      <c r="BE335" s="5"/>
      <c r="BF335" s="5"/>
      <c r="BG335" s="5"/>
      <c r="BH335" s="5"/>
      <c r="BI335" s="5"/>
      <c r="BJ335" s="5"/>
      <c r="BK335" s="5"/>
      <c r="BL335" s="5"/>
      <c r="BM335" s="5"/>
      <c r="BN335" s="5"/>
      <c r="BO335" s="5"/>
      <c r="BP335" s="5"/>
      <c r="BQ335" s="5"/>
      <c r="BR335" s="5"/>
      <c r="BS335" s="5"/>
      <c r="BT335" s="5"/>
      <c r="BU335" s="5"/>
      <c r="BV335" s="5"/>
      <c r="BW335" s="5"/>
      <c r="BX335" s="5"/>
      <c r="BY335" s="5"/>
      <c r="BZ335" s="5"/>
      <c r="CA335" s="5"/>
      <c r="CB335" s="5"/>
      <c r="CC335" s="5"/>
      <c r="CD335" s="5"/>
      <c r="CE335" s="5"/>
      <c r="CF335" s="5"/>
      <c r="CG335" s="5"/>
      <c r="CH335" s="5"/>
      <c r="CI335" s="5"/>
      <c r="CJ335" s="5"/>
      <c r="CK335" s="5"/>
      <c r="CL335" s="5"/>
      <c r="CM335" s="5"/>
      <c r="CN335" s="5"/>
      <c r="CO335" s="5"/>
      <c r="CP335" s="5"/>
      <c r="CQ335" s="5"/>
      <c r="CR335" s="5"/>
      <c r="CS335" s="5"/>
      <c r="CT335" s="5"/>
      <c r="CU335" s="5"/>
      <c r="CV335" s="5"/>
    </row>
    <row r="336" spans="12:100" hidden="1">
      <c r="L336" s="5"/>
      <c r="M336" s="5"/>
      <c r="N336" s="5"/>
      <c r="O336" s="5"/>
      <c r="P336" s="5"/>
      <c r="Q336" s="5"/>
      <c r="R336" s="5"/>
      <c r="S336" s="5"/>
      <c r="T336" s="5"/>
      <c r="U336" s="5"/>
      <c r="V336" s="5"/>
      <c r="W336" s="5"/>
      <c r="X336" s="5"/>
      <c r="Y336" s="5"/>
      <c r="Z336" s="5"/>
      <c r="AA336" s="5"/>
      <c r="AB336" s="5"/>
      <c r="AC336" s="5"/>
      <c r="AD336" s="5"/>
      <c r="AE336" s="5"/>
      <c r="AF336" s="5"/>
      <c r="AG336" s="5"/>
      <c r="AH336" s="5"/>
      <c r="AI336" s="5"/>
      <c r="AJ336" s="5"/>
      <c r="AK336" s="5"/>
      <c r="AL336" s="5"/>
      <c r="AM336" s="5"/>
      <c r="AN336" s="5"/>
      <c r="AO336" s="5"/>
      <c r="AP336" s="5"/>
      <c r="AQ336" s="5"/>
      <c r="AR336" s="5"/>
      <c r="AS336" s="5"/>
      <c r="AT336" s="5"/>
      <c r="AU336" s="5"/>
      <c r="AV336" s="5"/>
      <c r="AW336" s="5"/>
      <c r="AX336" s="5"/>
      <c r="AY336" s="5"/>
      <c r="AZ336" s="5"/>
      <c r="BA336" s="5"/>
      <c r="BB336" s="5"/>
      <c r="BC336" s="5"/>
      <c r="BD336" s="5"/>
      <c r="BE336" s="5"/>
      <c r="BF336" s="5"/>
      <c r="BG336" s="5"/>
      <c r="BH336" s="5"/>
      <c r="BI336" s="5"/>
      <c r="BJ336" s="5"/>
      <c r="BK336" s="5"/>
      <c r="BL336" s="5"/>
      <c r="BM336" s="5"/>
      <c r="BN336" s="5"/>
      <c r="BO336" s="5"/>
      <c r="BP336" s="5"/>
      <c r="BQ336" s="5"/>
      <c r="BR336" s="5"/>
      <c r="BS336" s="5"/>
      <c r="BT336" s="5"/>
      <c r="BU336" s="5"/>
      <c r="BV336" s="5"/>
      <c r="BW336" s="5"/>
      <c r="BX336" s="5"/>
      <c r="BY336" s="5"/>
      <c r="BZ336" s="5"/>
      <c r="CA336" s="5"/>
      <c r="CB336" s="5"/>
      <c r="CC336" s="5"/>
      <c r="CD336" s="5"/>
      <c r="CE336" s="5"/>
      <c r="CF336" s="5"/>
      <c r="CG336" s="5"/>
      <c r="CH336" s="5"/>
      <c r="CI336" s="5"/>
      <c r="CJ336" s="5"/>
      <c r="CK336" s="5"/>
      <c r="CL336" s="5"/>
      <c r="CM336" s="5"/>
      <c r="CN336" s="5"/>
      <c r="CO336" s="5"/>
      <c r="CP336" s="5"/>
      <c r="CQ336" s="5"/>
      <c r="CR336" s="5"/>
      <c r="CS336" s="5"/>
      <c r="CT336" s="5"/>
      <c r="CU336" s="5"/>
      <c r="CV336" s="5"/>
    </row>
    <row r="337" spans="12:100" hidden="1">
      <c r="L337" s="5"/>
      <c r="M337" s="5"/>
      <c r="N337" s="5"/>
      <c r="O337" s="5"/>
      <c r="P337" s="5"/>
      <c r="Q337" s="5"/>
      <c r="R337" s="5"/>
      <c r="S337" s="5"/>
      <c r="T337" s="5"/>
      <c r="U337" s="5"/>
      <c r="V337" s="5"/>
      <c r="W337" s="5"/>
      <c r="X337" s="5"/>
      <c r="Y337" s="5"/>
      <c r="Z337" s="5"/>
      <c r="AA337" s="5"/>
      <c r="AB337" s="5"/>
      <c r="AC337" s="5"/>
      <c r="AD337" s="5"/>
      <c r="AE337" s="5"/>
      <c r="AF337" s="5"/>
      <c r="AG337" s="5"/>
      <c r="AH337" s="5"/>
      <c r="AI337" s="5"/>
      <c r="AJ337" s="5"/>
      <c r="AK337" s="5"/>
      <c r="AL337" s="5"/>
      <c r="AM337" s="5"/>
      <c r="AN337" s="5"/>
      <c r="AO337" s="5"/>
      <c r="AP337" s="5"/>
      <c r="AQ337" s="5"/>
      <c r="AR337" s="5"/>
      <c r="AS337" s="5"/>
      <c r="AT337" s="5"/>
      <c r="AU337" s="5"/>
      <c r="AV337" s="5"/>
      <c r="AW337" s="5"/>
      <c r="AX337" s="5"/>
      <c r="AY337" s="5"/>
      <c r="AZ337" s="5"/>
      <c r="BA337" s="5"/>
      <c r="BB337" s="5"/>
      <c r="BC337" s="5"/>
      <c r="BD337" s="5"/>
      <c r="BE337" s="5"/>
      <c r="BF337" s="5"/>
      <c r="BG337" s="5"/>
      <c r="BH337" s="5"/>
      <c r="BI337" s="5"/>
      <c r="BJ337" s="5"/>
      <c r="BK337" s="5"/>
      <c r="BL337" s="5"/>
      <c r="BM337" s="5"/>
      <c r="BN337" s="5"/>
      <c r="BO337" s="5"/>
      <c r="BP337" s="5"/>
      <c r="BQ337" s="5"/>
      <c r="BR337" s="5"/>
      <c r="BS337" s="5"/>
      <c r="BT337" s="5"/>
      <c r="BU337" s="5"/>
      <c r="BV337" s="5"/>
      <c r="BW337" s="5"/>
      <c r="BX337" s="5"/>
      <c r="BY337" s="5"/>
      <c r="BZ337" s="5"/>
      <c r="CA337" s="5"/>
      <c r="CB337" s="5"/>
      <c r="CC337" s="5"/>
      <c r="CD337" s="5"/>
      <c r="CE337" s="5"/>
      <c r="CF337" s="5"/>
      <c r="CG337" s="5"/>
      <c r="CH337" s="5"/>
      <c r="CI337" s="5"/>
      <c r="CJ337" s="5"/>
      <c r="CK337" s="5"/>
      <c r="CL337" s="5"/>
      <c r="CM337" s="5"/>
      <c r="CN337" s="5"/>
      <c r="CO337" s="5"/>
      <c r="CP337" s="5"/>
      <c r="CQ337" s="5"/>
      <c r="CR337" s="5"/>
      <c r="CS337" s="5"/>
      <c r="CT337" s="5"/>
      <c r="CU337" s="5"/>
      <c r="CV337" s="5"/>
    </row>
    <row r="338" spans="12:100" hidden="1">
      <c r="L338" s="5"/>
      <c r="M338" s="5"/>
      <c r="N338" s="5"/>
      <c r="O338" s="5"/>
      <c r="P338" s="5"/>
      <c r="Q338" s="5"/>
      <c r="R338" s="5"/>
      <c r="S338" s="5"/>
      <c r="T338" s="5"/>
      <c r="U338" s="5"/>
      <c r="V338" s="5"/>
      <c r="W338" s="5"/>
      <c r="X338" s="5"/>
      <c r="Y338" s="5"/>
      <c r="Z338" s="5"/>
      <c r="AA338" s="5"/>
      <c r="AB338" s="5"/>
      <c r="AC338" s="5"/>
      <c r="AD338" s="5"/>
      <c r="AE338" s="5"/>
      <c r="AF338" s="5"/>
      <c r="AG338" s="5"/>
      <c r="AH338" s="5"/>
      <c r="AI338" s="5"/>
      <c r="AJ338" s="5"/>
      <c r="AK338" s="5"/>
      <c r="AL338" s="5"/>
      <c r="AM338" s="5"/>
      <c r="AN338" s="5"/>
      <c r="AO338" s="5"/>
      <c r="AP338" s="5"/>
      <c r="AQ338" s="5"/>
      <c r="AR338" s="5"/>
      <c r="AS338" s="5"/>
      <c r="AT338" s="5"/>
      <c r="AU338" s="5"/>
      <c r="AV338" s="5"/>
      <c r="AW338" s="5"/>
      <c r="AX338" s="5"/>
      <c r="AY338" s="5"/>
      <c r="AZ338" s="5"/>
      <c r="BA338" s="5"/>
      <c r="BB338" s="5"/>
      <c r="BC338" s="5"/>
      <c r="BD338" s="5"/>
      <c r="BE338" s="5"/>
      <c r="BF338" s="5"/>
      <c r="BG338" s="5"/>
      <c r="BH338" s="5"/>
      <c r="BI338" s="5"/>
      <c r="BJ338" s="5"/>
      <c r="BK338" s="5"/>
      <c r="BL338" s="5"/>
      <c r="BM338" s="5"/>
      <c r="BN338" s="5"/>
      <c r="BO338" s="5"/>
      <c r="BP338" s="5"/>
      <c r="BQ338" s="5"/>
      <c r="BR338" s="5"/>
      <c r="BS338" s="5"/>
      <c r="BT338" s="5"/>
      <c r="BU338" s="5"/>
      <c r="BV338" s="5"/>
      <c r="BW338" s="5"/>
      <c r="BX338" s="5"/>
      <c r="BY338" s="5"/>
      <c r="BZ338" s="5"/>
      <c r="CA338" s="5"/>
      <c r="CB338" s="5"/>
      <c r="CC338" s="5"/>
      <c r="CD338" s="5"/>
      <c r="CE338" s="5"/>
      <c r="CF338" s="5"/>
      <c r="CG338" s="5"/>
      <c r="CH338" s="5"/>
      <c r="CI338" s="5"/>
      <c r="CJ338" s="5"/>
      <c r="CK338" s="5"/>
      <c r="CL338" s="5"/>
      <c r="CM338" s="5"/>
      <c r="CN338" s="5"/>
      <c r="CO338" s="5"/>
      <c r="CP338" s="5"/>
      <c r="CQ338" s="5"/>
      <c r="CR338" s="5"/>
      <c r="CS338" s="5"/>
      <c r="CT338" s="5"/>
      <c r="CU338" s="5"/>
      <c r="CV338" s="5"/>
    </row>
    <row r="339" spans="12:100" hidden="1">
      <c r="L339" s="5"/>
      <c r="M339" s="5"/>
      <c r="N339" s="5"/>
      <c r="O339" s="5"/>
      <c r="P339" s="5"/>
      <c r="Q339" s="5"/>
      <c r="R339" s="5"/>
      <c r="S339" s="5"/>
      <c r="T339" s="5"/>
      <c r="U339" s="5"/>
      <c r="V339" s="5"/>
      <c r="W339" s="5"/>
      <c r="X339" s="5"/>
      <c r="Y339" s="5"/>
      <c r="Z339" s="5"/>
      <c r="AA339" s="5"/>
      <c r="AB339" s="5"/>
      <c r="AC339" s="5"/>
      <c r="AD339" s="5"/>
      <c r="AE339" s="5"/>
      <c r="AF339" s="5"/>
      <c r="AG339" s="5"/>
      <c r="AH339" s="5"/>
      <c r="AI339" s="5"/>
      <c r="AJ339" s="5"/>
      <c r="AK339" s="5"/>
      <c r="AL339" s="5"/>
      <c r="AM339" s="5"/>
      <c r="AN339" s="5"/>
      <c r="AO339" s="5"/>
      <c r="AP339" s="5"/>
      <c r="AQ339" s="5"/>
      <c r="AR339" s="5"/>
      <c r="AS339" s="5"/>
      <c r="AT339" s="5"/>
      <c r="AU339" s="5"/>
      <c r="AV339" s="5"/>
      <c r="AW339" s="5"/>
      <c r="AX339" s="5"/>
      <c r="AY339" s="5"/>
      <c r="AZ339" s="5"/>
      <c r="BA339" s="5"/>
      <c r="BB339" s="5"/>
      <c r="BC339" s="5"/>
      <c r="BD339" s="5"/>
      <c r="BE339" s="5"/>
      <c r="BF339" s="5"/>
      <c r="BG339" s="5"/>
      <c r="BH339" s="5"/>
      <c r="BI339" s="5"/>
      <c r="BJ339" s="5"/>
      <c r="BK339" s="5"/>
      <c r="BL339" s="5"/>
      <c r="BM339" s="5"/>
      <c r="BN339" s="5"/>
      <c r="BO339" s="5"/>
      <c r="BP339" s="5"/>
      <c r="BQ339" s="5"/>
      <c r="BR339" s="5"/>
      <c r="BS339" s="5"/>
      <c r="BT339" s="5"/>
      <c r="BU339" s="5"/>
      <c r="BV339" s="5"/>
      <c r="BW339" s="5"/>
      <c r="BX339" s="5"/>
      <c r="BY339" s="5"/>
      <c r="BZ339" s="5"/>
      <c r="CA339" s="5"/>
      <c r="CB339" s="5"/>
      <c r="CC339" s="5"/>
      <c r="CD339" s="5"/>
      <c r="CE339" s="5"/>
      <c r="CF339" s="5"/>
      <c r="CG339" s="5"/>
      <c r="CH339" s="5"/>
      <c r="CI339" s="5"/>
      <c r="CJ339" s="5"/>
      <c r="CK339" s="5"/>
      <c r="CL339" s="5"/>
      <c r="CM339" s="5"/>
      <c r="CN339" s="5"/>
      <c r="CO339" s="5"/>
      <c r="CP339" s="5"/>
      <c r="CQ339" s="5"/>
      <c r="CR339" s="5"/>
      <c r="CS339" s="5"/>
      <c r="CT339" s="5"/>
      <c r="CU339" s="5"/>
      <c r="CV339" s="5"/>
    </row>
    <row r="340" spans="12:100" hidden="1">
      <c r="L340" s="5"/>
      <c r="M340" s="5"/>
      <c r="N340" s="5"/>
      <c r="O340" s="5"/>
      <c r="P340" s="5"/>
      <c r="Q340" s="5"/>
      <c r="R340" s="5"/>
      <c r="S340" s="5"/>
      <c r="T340" s="5"/>
      <c r="U340" s="5"/>
      <c r="V340" s="5"/>
      <c r="W340" s="5"/>
      <c r="X340" s="5"/>
      <c r="Y340" s="5"/>
      <c r="Z340" s="5"/>
      <c r="AA340" s="5"/>
      <c r="AB340" s="5"/>
      <c r="AC340" s="5"/>
      <c r="AD340" s="5"/>
      <c r="AE340" s="5"/>
      <c r="AF340" s="5"/>
      <c r="AG340" s="5"/>
      <c r="AH340" s="5"/>
      <c r="AI340" s="5"/>
      <c r="AJ340" s="5"/>
      <c r="AK340" s="5"/>
      <c r="AL340" s="5"/>
      <c r="AM340" s="5"/>
      <c r="AN340" s="5"/>
      <c r="AO340" s="5"/>
      <c r="AP340" s="5"/>
      <c r="AQ340" s="5"/>
      <c r="AR340" s="5"/>
      <c r="AS340" s="5"/>
      <c r="AT340" s="5"/>
      <c r="AU340" s="5"/>
      <c r="AV340" s="5"/>
      <c r="AW340" s="5"/>
      <c r="AX340" s="5"/>
      <c r="AY340" s="5"/>
      <c r="AZ340" s="5"/>
      <c r="BA340" s="5"/>
      <c r="BB340" s="5"/>
      <c r="BC340" s="5"/>
      <c r="BD340" s="5"/>
      <c r="BE340" s="5"/>
      <c r="BF340" s="5"/>
      <c r="BG340" s="5"/>
      <c r="BH340" s="5"/>
      <c r="BI340" s="5"/>
      <c r="BJ340" s="5"/>
      <c r="BK340" s="5"/>
      <c r="BL340" s="5"/>
      <c r="BM340" s="5"/>
      <c r="BN340" s="5"/>
      <c r="BO340" s="5"/>
      <c r="BP340" s="5"/>
      <c r="BQ340" s="5"/>
      <c r="BR340" s="5"/>
      <c r="BS340" s="5"/>
      <c r="BT340" s="5"/>
      <c r="BU340" s="5"/>
      <c r="BV340" s="5"/>
      <c r="BW340" s="5"/>
      <c r="BX340" s="5"/>
      <c r="BY340" s="5"/>
      <c r="BZ340" s="5"/>
      <c r="CA340" s="5"/>
      <c r="CB340" s="5"/>
      <c r="CC340" s="5"/>
      <c r="CD340" s="5"/>
      <c r="CE340" s="5"/>
      <c r="CF340" s="5"/>
      <c r="CG340" s="5"/>
      <c r="CH340" s="5"/>
      <c r="CI340" s="5"/>
      <c r="CJ340" s="5"/>
      <c r="CK340" s="5"/>
      <c r="CL340" s="5"/>
      <c r="CM340" s="5"/>
      <c r="CN340" s="5"/>
      <c r="CO340" s="5"/>
      <c r="CP340" s="5"/>
      <c r="CQ340" s="5"/>
      <c r="CR340" s="5"/>
      <c r="CS340" s="5"/>
      <c r="CT340" s="5"/>
      <c r="CU340" s="5"/>
      <c r="CV340" s="5"/>
    </row>
    <row r="341" spans="12:100" hidden="1">
      <c r="L341" s="5"/>
      <c r="M341" s="5"/>
      <c r="N341" s="5"/>
      <c r="O341" s="5"/>
      <c r="P341" s="5"/>
      <c r="Q341" s="5"/>
      <c r="R341" s="5"/>
      <c r="S341" s="5"/>
      <c r="T341" s="5"/>
      <c r="U341" s="5"/>
      <c r="V341" s="5"/>
      <c r="W341" s="5"/>
      <c r="X341" s="5"/>
      <c r="Y341" s="5"/>
      <c r="Z341" s="5"/>
      <c r="AA341" s="5"/>
      <c r="AB341" s="5"/>
      <c r="AC341" s="5"/>
      <c r="AD341" s="5"/>
      <c r="AE341" s="5"/>
      <c r="AF341" s="5"/>
      <c r="AG341" s="5"/>
      <c r="AH341" s="5"/>
      <c r="AI341" s="5"/>
      <c r="AJ341" s="5"/>
      <c r="AK341" s="5"/>
      <c r="AL341" s="5"/>
      <c r="AM341" s="5"/>
      <c r="AN341" s="5"/>
      <c r="AO341" s="5"/>
      <c r="AP341" s="5"/>
      <c r="AQ341" s="5"/>
      <c r="AR341" s="5"/>
      <c r="AS341" s="5"/>
      <c r="AT341" s="5"/>
      <c r="AU341" s="5"/>
      <c r="AV341" s="5"/>
      <c r="AW341" s="5"/>
      <c r="AX341" s="5"/>
      <c r="AY341" s="5"/>
      <c r="AZ341" s="5"/>
      <c r="BA341" s="5"/>
      <c r="BB341" s="5"/>
      <c r="BC341" s="5"/>
      <c r="BD341" s="5"/>
      <c r="BE341" s="5"/>
      <c r="BF341" s="5"/>
      <c r="BG341" s="5"/>
      <c r="BH341" s="5"/>
      <c r="BI341" s="5"/>
      <c r="BJ341" s="5"/>
      <c r="BK341" s="5"/>
      <c r="BL341" s="5"/>
      <c r="BM341" s="5"/>
      <c r="BN341" s="5"/>
      <c r="BO341" s="5"/>
      <c r="BP341" s="5"/>
      <c r="BQ341" s="5"/>
      <c r="BR341" s="5"/>
      <c r="BS341" s="5"/>
      <c r="BT341" s="5"/>
      <c r="BU341" s="5"/>
      <c r="BV341" s="5"/>
      <c r="BW341" s="5"/>
      <c r="BX341" s="5"/>
      <c r="BY341" s="5"/>
      <c r="BZ341" s="5"/>
      <c r="CA341" s="5"/>
      <c r="CB341" s="5"/>
      <c r="CC341" s="5"/>
      <c r="CD341" s="5"/>
      <c r="CE341" s="5"/>
      <c r="CF341" s="5"/>
      <c r="CG341" s="5"/>
      <c r="CH341" s="5"/>
      <c r="CI341" s="5"/>
      <c r="CJ341" s="5"/>
      <c r="CK341" s="5"/>
      <c r="CL341" s="5"/>
      <c r="CM341" s="5"/>
      <c r="CN341" s="5"/>
      <c r="CO341" s="5"/>
      <c r="CP341" s="5"/>
      <c r="CQ341" s="5"/>
      <c r="CR341" s="5"/>
      <c r="CS341" s="5"/>
      <c r="CT341" s="5"/>
      <c r="CU341" s="5"/>
      <c r="CV341" s="5"/>
    </row>
    <row r="342" spans="12:100" hidden="1">
      <c r="L342" s="5"/>
      <c r="M342" s="5"/>
      <c r="N342" s="5"/>
      <c r="O342" s="5"/>
      <c r="P342" s="5"/>
      <c r="Q342" s="5"/>
      <c r="R342" s="5"/>
      <c r="S342" s="5"/>
      <c r="T342" s="5"/>
      <c r="U342" s="5"/>
      <c r="V342" s="5"/>
      <c r="W342" s="5"/>
      <c r="X342" s="5"/>
      <c r="Y342" s="5"/>
      <c r="Z342" s="5"/>
      <c r="AA342" s="5"/>
      <c r="AB342" s="5"/>
      <c r="AC342" s="5"/>
      <c r="AD342" s="5"/>
      <c r="AE342" s="5"/>
      <c r="AF342" s="5"/>
      <c r="AG342" s="5"/>
      <c r="AH342" s="5"/>
      <c r="AI342" s="5"/>
      <c r="AJ342" s="5"/>
      <c r="AK342" s="5"/>
      <c r="AL342" s="5"/>
      <c r="AM342" s="5"/>
      <c r="AN342" s="5"/>
      <c r="AO342" s="5"/>
      <c r="AP342" s="5"/>
      <c r="AQ342" s="5"/>
      <c r="AR342" s="5"/>
      <c r="AS342" s="5"/>
      <c r="AT342" s="5"/>
      <c r="AU342" s="5"/>
      <c r="AV342" s="5"/>
      <c r="AW342" s="5"/>
      <c r="AX342" s="5"/>
      <c r="AY342" s="5"/>
      <c r="AZ342" s="5"/>
      <c r="BA342" s="5"/>
      <c r="BB342" s="5"/>
      <c r="BC342" s="5"/>
      <c r="BD342" s="5"/>
      <c r="BE342" s="5"/>
      <c r="BF342" s="5"/>
      <c r="BG342" s="5"/>
      <c r="BH342" s="5"/>
      <c r="BI342" s="5"/>
      <c r="BJ342" s="5"/>
      <c r="BK342" s="5"/>
      <c r="BL342" s="5"/>
      <c r="BM342" s="5"/>
      <c r="BN342" s="5"/>
      <c r="BO342" s="5"/>
      <c r="BP342" s="5"/>
      <c r="BQ342" s="5"/>
      <c r="BR342" s="5"/>
      <c r="BS342" s="5"/>
      <c r="BT342" s="5"/>
      <c r="BU342" s="5"/>
      <c r="BV342" s="5"/>
      <c r="BW342" s="5"/>
      <c r="BX342" s="5"/>
      <c r="BY342" s="5"/>
      <c r="BZ342" s="5"/>
      <c r="CA342" s="5"/>
      <c r="CB342" s="5"/>
      <c r="CC342" s="5"/>
      <c r="CD342" s="5"/>
      <c r="CE342" s="5"/>
      <c r="CF342" s="5"/>
      <c r="CG342" s="5"/>
      <c r="CH342" s="5"/>
      <c r="CI342" s="5"/>
      <c r="CJ342" s="5"/>
      <c r="CK342" s="5"/>
      <c r="CL342" s="5"/>
      <c r="CM342" s="5"/>
      <c r="CN342" s="5"/>
      <c r="CO342" s="5"/>
      <c r="CP342" s="5"/>
      <c r="CQ342" s="5"/>
      <c r="CR342" s="5"/>
      <c r="CS342" s="5"/>
      <c r="CT342" s="5"/>
      <c r="CU342" s="5"/>
      <c r="CV342" s="5"/>
    </row>
    <row r="343" spans="12:100" hidden="1">
      <c r="L343" s="5"/>
      <c r="M343" s="5"/>
      <c r="N343" s="5"/>
      <c r="O343" s="5"/>
      <c r="P343" s="5"/>
      <c r="Q343" s="5"/>
      <c r="R343" s="5"/>
      <c r="S343" s="5"/>
      <c r="T343" s="5"/>
      <c r="U343" s="5"/>
      <c r="V343" s="5"/>
      <c r="W343" s="5"/>
      <c r="X343" s="5"/>
      <c r="Y343" s="5"/>
      <c r="Z343" s="5"/>
      <c r="AA343" s="5"/>
      <c r="AB343" s="5"/>
      <c r="AC343" s="5"/>
      <c r="AD343" s="5"/>
      <c r="AE343" s="5"/>
      <c r="AF343" s="5"/>
      <c r="AG343" s="5"/>
      <c r="AH343" s="5"/>
      <c r="AI343" s="5"/>
      <c r="AJ343" s="5"/>
      <c r="AK343" s="5"/>
      <c r="AL343" s="5"/>
      <c r="AM343" s="5"/>
      <c r="AN343" s="5"/>
      <c r="AO343" s="5"/>
      <c r="AP343" s="5"/>
      <c r="AQ343" s="5"/>
      <c r="AR343" s="5"/>
      <c r="AS343" s="5"/>
      <c r="AT343" s="5"/>
      <c r="AU343" s="5"/>
      <c r="AV343" s="5"/>
      <c r="AW343" s="5"/>
      <c r="AX343" s="5"/>
      <c r="AY343" s="5"/>
      <c r="AZ343" s="5"/>
      <c r="BA343" s="5"/>
      <c r="BB343" s="5"/>
      <c r="BC343" s="5"/>
      <c r="BD343" s="5"/>
      <c r="BE343" s="5"/>
      <c r="BF343" s="5"/>
      <c r="BG343" s="5"/>
      <c r="BH343" s="5"/>
      <c r="BI343" s="5"/>
      <c r="BJ343" s="5"/>
      <c r="BK343" s="5"/>
      <c r="BL343" s="5"/>
      <c r="BM343" s="5"/>
      <c r="BN343" s="5"/>
      <c r="BO343" s="5"/>
      <c r="BP343" s="5"/>
      <c r="BQ343" s="5"/>
      <c r="BR343" s="5"/>
      <c r="BS343" s="5"/>
      <c r="BT343" s="5"/>
      <c r="BU343" s="5"/>
      <c r="BV343" s="5"/>
      <c r="BW343" s="5"/>
      <c r="BX343" s="5"/>
      <c r="BY343" s="5"/>
      <c r="BZ343" s="5"/>
      <c r="CA343" s="5"/>
      <c r="CB343" s="5"/>
      <c r="CC343" s="5"/>
      <c r="CD343" s="5"/>
      <c r="CE343" s="5"/>
      <c r="CF343" s="5"/>
      <c r="CG343" s="5"/>
      <c r="CH343" s="5"/>
      <c r="CI343" s="5"/>
      <c r="CJ343" s="5"/>
      <c r="CK343" s="5"/>
      <c r="CL343" s="5"/>
      <c r="CM343" s="5"/>
      <c r="CN343" s="5"/>
      <c r="CO343" s="5"/>
      <c r="CP343" s="5"/>
      <c r="CQ343" s="5"/>
      <c r="CR343" s="5"/>
      <c r="CS343" s="5"/>
      <c r="CT343" s="5"/>
      <c r="CU343" s="5"/>
      <c r="CV343" s="5"/>
    </row>
    <row r="344" spans="12:100" hidden="1">
      <c r="L344" s="5"/>
      <c r="M344" s="5"/>
      <c r="N344" s="5"/>
      <c r="O344" s="5"/>
      <c r="P344" s="5"/>
      <c r="Q344" s="5"/>
      <c r="R344" s="5"/>
      <c r="S344" s="5"/>
      <c r="T344" s="5"/>
      <c r="U344" s="5"/>
      <c r="V344" s="5"/>
      <c r="W344" s="5"/>
      <c r="X344" s="5"/>
      <c r="Y344" s="5"/>
      <c r="Z344" s="5"/>
      <c r="AA344" s="5"/>
      <c r="AB344" s="5"/>
      <c r="AC344" s="5"/>
      <c r="AD344" s="5"/>
      <c r="AE344" s="5"/>
      <c r="AF344" s="5"/>
      <c r="AG344" s="5"/>
      <c r="AH344" s="5"/>
      <c r="AI344" s="5"/>
      <c r="AJ344" s="5"/>
      <c r="AK344" s="5"/>
      <c r="AL344" s="5"/>
      <c r="AM344" s="5"/>
      <c r="AN344" s="5"/>
      <c r="AO344" s="5"/>
      <c r="AP344" s="5"/>
      <c r="AQ344" s="5"/>
      <c r="AR344" s="5"/>
      <c r="AS344" s="5"/>
      <c r="AT344" s="5"/>
      <c r="AU344" s="5"/>
      <c r="AV344" s="5"/>
      <c r="AW344" s="5"/>
      <c r="AX344" s="5"/>
      <c r="AY344" s="5"/>
      <c r="AZ344" s="5"/>
      <c r="BA344" s="5"/>
      <c r="BB344" s="5"/>
      <c r="BC344" s="5"/>
      <c r="BD344" s="5"/>
      <c r="BE344" s="5"/>
      <c r="BF344" s="5"/>
      <c r="BG344" s="5"/>
      <c r="BH344" s="5"/>
      <c r="BI344" s="5"/>
      <c r="BJ344" s="5"/>
      <c r="BK344" s="5"/>
      <c r="BL344" s="5"/>
      <c r="BM344" s="5"/>
      <c r="BN344" s="5"/>
      <c r="BO344" s="5"/>
      <c r="BP344" s="5"/>
      <c r="BQ344" s="5"/>
      <c r="BR344" s="5"/>
      <c r="BS344" s="5"/>
      <c r="BT344" s="5"/>
      <c r="BU344" s="5"/>
      <c r="BV344" s="5"/>
      <c r="BW344" s="5"/>
      <c r="BX344" s="5"/>
      <c r="BY344" s="5"/>
      <c r="BZ344" s="5"/>
      <c r="CA344" s="5"/>
      <c r="CB344" s="5"/>
      <c r="CC344" s="5"/>
      <c r="CD344" s="5"/>
      <c r="CE344" s="5"/>
      <c r="CF344" s="5"/>
      <c r="CG344" s="5"/>
      <c r="CH344" s="5"/>
      <c r="CI344" s="5"/>
      <c r="CJ344" s="5"/>
      <c r="CK344" s="5"/>
      <c r="CL344" s="5"/>
      <c r="CM344" s="5"/>
      <c r="CN344" s="5"/>
      <c r="CO344" s="5"/>
      <c r="CP344" s="5"/>
      <c r="CQ344" s="5"/>
      <c r="CR344" s="5"/>
      <c r="CS344" s="5"/>
      <c r="CT344" s="5"/>
      <c r="CU344" s="5"/>
      <c r="CV344" s="5"/>
    </row>
    <row r="345" spans="12:100" hidden="1">
      <c r="L345" s="5"/>
      <c r="M345" s="5"/>
      <c r="N345" s="5"/>
      <c r="O345" s="5"/>
      <c r="P345" s="5"/>
      <c r="Q345" s="5"/>
      <c r="R345" s="5"/>
      <c r="S345" s="5"/>
      <c r="T345" s="5"/>
      <c r="U345" s="5"/>
      <c r="V345" s="5"/>
      <c r="W345" s="5"/>
      <c r="X345" s="5"/>
      <c r="Y345" s="5"/>
      <c r="Z345" s="5"/>
      <c r="AA345" s="5"/>
      <c r="AB345" s="5"/>
      <c r="AC345" s="5"/>
      <c r="AD345" s="5"/>
      <c r="AE345" s="5"/>
      <c r="AF345" s="5"/>
      <c r="AG345" s="5"/>
      <c r="AH345" s="5"/>
      <c r="AI345" s="5"/>
      <c r="AJ345" s="5"/>
      <c r="AK345" s="5"/>
      <c r="AL345" s="5"/>
      <c r="AM345" s="5"/>
      <c r="AN345" s="5"/>
      <c r="AO345" s="5"/>
      <c r="AP345" s="5"/>
      <c r="AQ345" s="5"/>
      <c r="AR345" s="5"/>
      <c r="AS345" s="5"/>
      <c r="AT345" s="5"/>
      <c r="AU345" s="5"/>
      <c r="AV345" s="5"/>
      <c r="AW345" s="5"/>
      <c r="AX345" s="5"/>
      <c r="AY345" s="5"/>
      <c r="AZ345" s="5"/>
      <c r="BA345" s="5"/>
      <c r="BB345" s="5"/>
      <c r="BC345" s="5"/>
      <c r="BD345" s="5"/>
      <c r="BE345" s="5"/>
      <c r="BF345" s="5"/>
      <c r="BG345" s="5"/>
      <c r="BH345" s="5"/>
      <c r="BI345" s="5"/>
      <c r="BJ345" s="5"/>
      <c r="BK345" s="5"/>
      <c r="BL345" s="5"/>
      <c r="BM345" s="5"/>
      <c r="BN345" s="5"/>
      <c r="BO345" s="5"/>
      <c r="BP345" s="5"/>
      <c r="BQ345" s="5"/>
      <c r="BR345" s="5"/>
      <c r="BS345" s="5"/>
      <c r="BT345" s="5"/>
      <c r="BU345" s="5"/>
      <c r="BV345" s="5"/>
      <c r="BW345" s="5"/>
      <c r="BX345" s="5"/>
      <c r="BY345" s="5"/>
      <c r="BZ345" s="5"/>
      <c r="CA345" s="5"/>
      <c r="CB345" s="5"/>
      <c r="CC345" s="5"/>
      <c r="CD345" s="5"/>
      <c r="CE345" s="5"/>
      <c r="CF345" s="5"/>
      <c r="CG345" s="5"/>
      <c r="CH345" s="5"/>
      <c r="CI345" s="5"/>
      <c r="CJ345" s="5"/>
      <c r="CK345" s="5"/>
      <c r="CL345" s="5"/>
      <c r="CM345" s="5"/>
      <c r="CN345" s="5"/>
      <c r="CO345" s="5"/>
      <c r="CP345" s="5"/>
      <c r="CQ345" s="5"/>
      <c r="CR345" s="5"/>
      <c r="CS345" s="5"/>
      <c r="CT345" s="5"/>
      <c r="CU345" s="5"/>
      <c r="CV345" s="5"/>
    </row>
    <row r="346" spans="12:100" hidden="1">
      <c r="L346" s="5"/>
      <c r="M346" s="5"/>
      <c r="N346" s="5"/>
      <c r="O346" s="5"/>
      <c r="P346" s="5"/>
      <c r="Q346" s="5"/>
      <c r="R346" s="5"/>
      <c r="S346" s="5"/>
      <c r="T346" s="5"/>
      <c r="U346" s="5"/>
      <c r="V346" s="5"/>
      <c r="W346" s="5"/>
      <c r="X346" s="5"/>
      <c r="Y346" s="5"/>
      <c r="Z346" s="5"/>
      <c r="AA346" s="5"/>
      <c r="AB346" s="5"/>
      <c r="AC346" s="5"/>
      <c r="AD346" s="5"/>
      <c r="AE346" s="5"/>
      <c r="AF346" s="5"/>
      <c r="AG346" s="5"/>
      <c r="AH346" s="5"/>
      <c r="AI346" s="5"/>
      <c r="AJ346" s="5"/>
      <c r="AK346" s="5"/>
      <c r="AL346" s="5"/>
      <c r="AM346" s="5"/>
      <c r="AN346" s="5"/>
      <c r="AO346" s="5"/>
      <c r="AP346" s="5"/>
      <c r="AQ346" s="5"/>
      <c r="AR346" s="5"/>
      <c r="AS346" s="5"/>
      <c r="AT346" s="5"/>
      <c r="AU346" s="5"/>
      <c r="AV346" s="5"/>
      <c r="AW346" s="5"/>
      <c r="AX346" s="5"/>
      <c r="AY346" s="5"/>
      <c r="AZ346" s="5"/>
      <c r="BA346" s="5"/>
      <c r="BB346" s="5"/>
      <c r="BC346" s="5"/>
      <c r="BD346" s="5"/>
      <c r="BE346" s="5"/>
      <c r="BF346" s="5"/>
      <c r="BG346" s="5"/>
      <c r="BH346" s="5"/>
      <c r="BI346" s="5"/>
      <c r="BJ346" s="5"/>
      <c r="BK346" s="5"/>
      <c r="BL346" s="5"/>
      <c r="BM346" s="5"/>
      <c r="BN346" s="5"/>
      <c r="BO346" s="5"/>
      <c r="BP346" s="5"/>
      <c r="BQ346" s="5"/>
      <c r="BR346" s="5"/>
      <c r="BS346" s="5"/>
      <c r="BT346" s="5"/>
      <c r="BU346" s="5"/>
      <c r="BV346" s="5"/>
      <c r="BW346" s="5"/>
      <c r="BX346" s="5"/>
      <c r="BY346" s="5"/>
      <c r="BZ346" s="5"/>
      <c r="CA346" s="5"/>
      <c r="CB346" s="5"/>
      <c r="CC346" s="5"/>
      <c r="CD346" s="5"/>
      <c r="CE346" s="5"/>
      <c r="CF346" s="5"/>
      <c r="CG346" s="5"/>
      <c r="CH346" s="5"/>
      <c r="CI346" s="5"/>
      <c r="CJ346" s="5"/>
      <c r="CK346" s="5"/>
      <c r="CL346" s="5"/>
      <c r="CM346" s="5"/>
      <c r="CN346" s="5"/>
      <c r="CO346" s="5"/>
      <c r="CP346" s="5"/>
      <c r="CQ346" s="5"/>
      <c r="CR346" s="5"/>
      <c r="CS346" s="5"/>
      <c r="CT346" s="5"/>
      <c r="CU346" s="5"/>
      <c r="CV346" s="5"/>
    </row>
    <row r="347" spans="12:100" hidden="1">
      <c r="L347" s="5"/>
      <c r="M347" s="5"/>
      <c r="N347" s="5"/>
      <c r="O347" s="5"/>
      <c r="P347" s="5"/>
      <c r="Q347" s="5"/>
      <c r="R347" s="5"/>
      <c r="S347" s="5"/>
      <c r="T347" s="5"/>
      <c r="U347" s="5"/>
      <c r="V347" s="5"/>
      <c r="W347" s="5"/>
      <c r="X347" s="5"/>
      <c r="Y347" s="5"/>
      <c r="Z347" s="5"/>
      <c r="AA347" s="5"/>
      <c r="AB347" s="5"/>
      <c r="AC347" s="5"/>
      <c r="AD347" s="5"/>
      <c r="AE347" s="5"/>
      <c r="AF347" s="5"/>
      <c r="AG347" s="5"/>
      <c r="AH347" s="5"/>
      <c r="AI347" s="5"/>
      <c r="AJ347" s="5"/>
      <c r="AK347" s="5"/>
      <c r="AL347" s="5"/>
      <c r="AM347" s="5"/>
      <c r="AN347" s="5"/>
      <c r="AO347" s="5"/>
      <c r="AP347" s="5"/>
      <c r="AQ347" s="5"/>
      <c r="AR347" s="5"/>
      <c r="AS347" s="5"/>
      <c r="AT347" s="5"/>
      <c r="AU347" s="5"/>
      <c r="AV347" s="5"/>
      <c r="AW347" s="5"/>
      <c r="AX347" s="5"/>
      <c r="AY347" s="5"/>
      <c r="AZ347" s="5"/>
      <c r="BA347" s="5"/>
      <c r="BB347" s="5"/>
      <c r="BC347" s="5"/>
      <c r="BD347" s="5"/>
      <c r="BE347" s="5"/>
      <c r="BF347" s="5"/>
      <c r="BG347" s="5"/>
      <c r="BH347" s="5"/>
      <c r="BI347" s="5"/>
      <c r="BJ347" s="5"/>
      <c r="BK347" s="5"/>
      <c r="BL347" s="5"/>
      <c r="BM347" s="5"/>
      <c r="BN347" s="5"/>
      <c r="BO347" s="5"/>
      <c r="BP347" s="5"/>
      <c r="BQ347" s="5"/>
      <c r="BR347" s="5"/>
      <c r="BS347" s="5"/>
      <c r="BT347" s="5"/>
      <c r="BU347" s="5"/>
      <c r="BV347" s="5"/>
      <c r="BW347" s="5"/>
      <c r="BX347" s="5"/>
      <c r="BY347" s="5"/>
      <c r="BZ347" s="5"/>
      <c r="CA347" s="5"/>
      <c r="CB347" s="5"/>
      <c r="CC347" s="5"/>
      <c r="CD347" s="5"/>
      <c r="CE347" s="5"/>
      <c r="CF347" s="5"/>
      <c r="CG347" s="5"/>
      <c r="CH347" s="5"/>
      <c r="CI347" s="5"/>
      <c r="CJ347" s="5"/>
      <c r="CK347" s="5"/>
      <c r="CL347" s="5"/>
      <c r="CM347" s="5"/>
      <c r="CN347" s="5"/>
      <c r="CO347" s="5"/>
      <c r="CP347" s="5"/>
      <c r="CQ347" s="5"/>
      <c r="CR347" s="5"/>
      <c r="CS347" s="5"/>
      <c r="CT347" s="5"/>
      <c r="CU347" s="5"/>
      <c r="CV347" s="5"/>
    </row>
    <row r="348" spans="12:100" hidden="1">
      <c r="L348" s="5"/>
      <c r="M348" s="5"/>
      <c r="N348" s="5"/>
      <c r="O348" s="5"/>
      <c r="P348" s="5"/>
      <c r="Q348" s="5"/>
      <c r="R348" s="5"/>
      <c r="S348" s="5"/>
      <c r="T348" s="5"/>
      <c r="U348" s="5"/>
      <c r="V348" s="5"/>
      <c r="W348" s="5"/>
      <c r="X348" s="5"/>
      <c r="Y348" s="5"/>
      <c r="Z348" s="5"/>
      <c r="AA348" s="5"/>
      <c r="AB348" s="5"/>
      <c r="AC348" s="5"/>
      <c r="AD348" s="5"/>
      <c r="AE348" s="5"/>
      <c r="AF348" s="5"/>
      <c r="AG348" s="5"/>
      <c r="AH348" s="5"/>
      <c r="AI348" s="5"/>
      <c r="AJ348" s="5"/>
      <c r="AK348" s="5"/>
      <c r="AL348" s="5"/>
      <c r="AM348" s="5"/>
      <c r="AN348" s="5"/>
      <c r="AO348" s="5"/>
      <c r="AP348" s="5"/>
      <c r="AQ348" s="5"/>
      <c r="AR348" s="5"/>
      <c r="AS348" s="5"/>
      <c r="AT348" s="5"/>
      <c r="AU348" s="5"/>
      <c r="AV348" s="5"/>
      <c r="AW348" s="5"/>
      <c r="AX348" s="5"/>
      <c r="AY348" s="5"/>
      <c r="AZ348" s="5"/>
      <c r="BA348" s="5"/>
      <c r="BB348" s="5"/>
      <c r="BC348" s="5"/>
      <c r="BD348" s="5"/>
      <c r="BE348" s="5"/>
      <c r="BF348" s="5"/>
      <c r="BG348" s="5"/>
      <c r="BH348" s="5"/>
      <c r="BI348" s="5"/>
      <c r="BJ348" s="5"/>
      <c r="BK348" s="5"/>
      <c r="BL348" s="5"/>
      <c r="BM348" s="5"/>
      <c r="BN348" s="5"/>
      <c r="BO348" s="5"/>
      <c r="BP348" s="5"/>
      <c r="BQ348" s="5"/>
      <c r="BR348" s="5"/>
      <c r="BS348" s="5"/>
      <c r="BT348" s="5"/>
      <c r="BU348" s="5"/>
      <c r="BV348" s="5"/>
      <c r="BW348" s="5"/>
      <c r="BX348" s="5"/>
      <c r="BY348" s="5"/>
      <c r="BZ348" s="5"/>
      <c r="CA348" s="5"/>
      <c r="CB348" s="5"/>
      <c r="CC348" s="5"/>
      <c r="CD348" s="5"/>
      <c r="CE348" s="5"/>
      <c r="CF348" s="5"/>
      <c r="CG348" s="5"/>
      <c r="CH348" s="5"/>
      <c r="CI348" s="5"/>
      <c r="CJ348" s="5"/>
      <c r="CK348" s="5"/>
      <c r="CL348" s="5"/>
      <c r="CM348" s="5"/>
      <c r="CN348" s="5"/>
      <c r="CO348" s="5"/>
      <c r="CP348" s="5"/>
      <c r="CQ348" s="5"/>
      <c r="CR348" s="5"/>
      <c r="CS348" s="5"/>
      <c r="CT348" s="5"/>
      <c r="CU348" s="5"/>
      <c r="CV348" s="5"/>
    </row>
    <row r="349" spans="12:100" hidden="1">
      <c r="L349" s="5"/>
      <c r="M349" s="5"/>
      <c r="N349" s="5"/>
      <c r="O349" s="5"/>
      <c r="P349" s="5"/>
      <c r="Q349" s="5"/>
      <c r="R349" s="5"/>
      <c r="S349" s="5"/>
      <c r="T349" s="5"/>
      <c r="U349" s="5"/>
      <c r="V349" s="5"/>
      <c r="W349" s="5"/>
      <c r="X349" s="5"/>
      <c r="Y349" s="5"/>
      <c r="Z349" s="5"/>
      <c r="AA349" s="5"/>
      <c r="AB349" s="5"/>
      <c r="AC349" s="5"/>
      <c r="AD349" s="5"/>
      <c r="AE349" s="5"/>
      <c r="AF349" s="5"/>
      <c r="AG349" s="5"/>
      <c r="AH349" s="5"/>
      <c r="AI349" s="5"/>
      <c r="AJ349" s="5"/>
      <c r="AK349" s="5"/>
      <c r="AL349" s="5"/>
      <c r="AM349" s="5"/>
      <c r="AN349" s="5"/>
      <c r="AO349" s="5"/>
      <c r="AP349" s="5"/>
      <c r="AQ349" s="5"/>
      <c r="AR349" s="5"/>
      <c r="AS349" s="5"/>
      <c r="AT349" s="5"/>
      <c r="AU349" s="5"/>
      <c r="AV349" s="5"/>
      <c r="AW349" s="5"/>
      <c r="AX349" s="5"/>
      <c r="AY349" s="5"/>
      <c r="AZ349" s="5"/>
      <c r="BA349" s="5"/>
      <c r="BB349" s="5"/>
      <c r="BC349" s="5"/>
      <c r="BD349" s="5"/>
      <c r="BE349" s="5"/>
      <c r="BF349" s="5"/>
      <c r="BG349" s="5"/>
      <c r="BH349" s="5"/>
      <c r="BI349" s="5"/>
      <c r="BJ349" s="5"/>
      <c r="BK349" s="5"/>
      <c r="BL349" s="5"/>
      <c r="BM349" s="5"/>
      <c r="BN349" s="5"/>
      <c r="BO349" s="5"/>
      <c r="BP349" s="5"/>
      <c r="BQ349" s="5"/>
      <c r="BR349" s="5"/>
      <c r="BS349" s="5"/>
      <c r="BT349" s="5"/>
      <c r="BU349" s="5"/>
      <c r="BV349" s="5"/>
      <c r="BW349" s="5"/>
      <c r="BX349" s="5"/>
      <c r="BY349" s="5"/>
      <c r="BZ349" s="5"/>
      <c r="CA349" s="5"/>
      <c r="CB349" s="5"/>
      <c r="CC349" s="5"/>
      <c r="CD349" s="5"/>
      <c r="CE349" s="5"/>
      <c r="CF349" s="5"/>
      <c r="CG349" s="5"/>
      <c r="CH349" s="5"/>
      <c r="CI349" s="5"/>
      <c r="CJ349" s="5"/>
      <c r="CK349" s="5"/>
      <c r="CL349" s="5"/>
      <c r="CM349" s="5"/>
      <c r="CN349" s="5"/>
      <c r="CO349" s="5"/>
      <c r="CP349" s="5"/>
      <c r="CQ349" s="5"/>
      <c r="CR349" s="5"/>
      <c r="CS349" s="5"/>
      <c r="CT349" s="5"/>
      <c r="CU349" s="5"/>
      <c r="CV349" s="5"/>
    </row>
    <row r="350" spans="12:100" hidden="1">
      <c r="L350" s="5"/>
      <c r="M350" s="5"/>
      <c r="N350" s="5"/>
      <c r="O350" s="5"/>
      <c r="P350" s="5"/>
      <c r="Q350" s="5"/>
      <c r="R350" s="5"/>
      <c r="S350" s="5"/>
      <c r="T350" s="5"/>
      <c r="U350" s="5"/>
      <c r="V350" s="5"/>
      <c r="W350" s="5"/>
      <c r="X350" s="5"/>
      <c r="Y350" s="5"/>
      <c r="Z350" s="5"/>
      <c r="AA350" s="5"/>
      <c r="AB350" s="5"/>
      <c r="AC350" s="5"/>
      <c r="AD350" s="5"/>
      <c r="AE350" s="5"/>
      <c r="AF350" s="5"/>
      <c r="AG350" s="5"/>
      <c r="AH350" s="5"/>
      <c r="AI350" s="5"/>
      <c r="AJ350" s="5"/>
      <c r="AK350" s="5"/>
      <c r="AL350" s="5"/>
      <c r="AM350" s="5"/>
      <c r="AN350" s="5"/>
      <c r="AO350" s="5"/>
      <c r="AP350" s="5"/>
      <c r="AQ350" s="5"/>
      <c r="AR350" s="5"/>
      <c r="AS350" s="5"/>
      <c r="AT350" s="5"/>
      <c r="AU350" s="5"/>
      <c r="AV350" s="5"/>
      <c r="AW350" s="5"/>
      <c r="AX350" s="5"/>
      <c r="AY350" s="5"/>
      <c r="AZ350" s="5"/>
      <c r="BA350" s="5"/>
      <c r="BB350" s="5"/>
      <c r="BC350" s="5"/>
      <c r="BD350" s="5"/>
      <c r="BE350" s="5"/>
      <c r="BF350" s="5"/>
      <c r="BG350" s="5"/>
      <c r="BH350" s="5"/>
      <c r="BI350" s="5"/>
      <c r="BJ350" s="5"/>
      <c r="BK350" s="5"/>
      <c r="BL350" s="5"/>
      <c r="BM350" s="5"/>
      <c r="BN350" s="5"/>
      <c r="BO350" s="5"/>
      <c r="BP350" s="5"/>
      <c r="BQ350" s="5"/>
      <c r="BR350" s="5"/>
      <c r="BS350" s="5"/>
      <c r="BT350" s="5"/>
      <c r="BU350" s="5"/>
      <c r="BV350" s="5"/>
      <c r="BW350" s="5"/>
      <c r="BX350" s="5"/>
      <c r="BY350" s="5"/>
      <c r="BZ350" s="5"/>
      <c r="CA350" s="5"/>
      <c r="CB350" s="5"/>
      <c r="CC350" s="5"/>
      <c r="CD350" s="5"/>
      <c r="CE350" s="5"/>
      <c r="CF350" s="5"/>
      <c r="CG350" s="5"/>
      <c r="CH350" s="5"/>
      <c r="CI350" s="5"/>
      <c r="CJ350" s="5"/>
      <c r="CK350" s="5"/>
      <c r="CL350" s="5"/>
      <c r="CM350" s="5"/>
      <c r="CN350" s="5"/>
      <c r="CO350" s="5"/>
      <c r="CP350" s="5"/>
      <c r="CQ350" s="5"/>
      <c r="CR350" s="5"/>
      <c r="CS350" s="5"/>
      <c r="CT350" s="5"/>
      <c r="CU350" s="5"/>
      <c r="CV350" s="5"/>
    </row>
    <row r="351" spans="12:100" hidden="1">
      <c r="L351" s="5"/>
      <c r="M351" s="5"/>
      <c r="N351" s="5"/>
      <c r="O351" s="5"/>
      <c r="P351" s="5"/>
      <c r="Q351" s="5"/>
      <c r="R351" s="5"/>
      <c r="S351" s="5"/>
      <c r="T351" s="5"/>
      <c r="U351" s="5"/>
      <c r="V351" s="5"/>
      <c r="W351" s="5"/>
      <c r="X351" s="5"/>
      <c r="Y351" s="5"/>
      <c r="Z351" s="5"/>
      <c r="AA351" s="5"/>
      <c r="AB351" s="5"/>
      <c r="AC351" s="5"/>
      <c r="AD351" s="5"/>
      <c r="AE351" s="5"/>
      <c r="AF351" s="5"/>
      <c r="AG351" s="5"/>
      <c r="AH351" s="5"/>
      <c r="AI351" s="5"/>
      <c r="AJ351" s="5"/>
      <c r="AK351" s="5"/>
      <c r="AL351" s="5"/>
      <c r="AM351" s="5"/>
      <c r="AN351" s="5"/>
      <c r="AO351" s="5"/>
      <c r="AP351" s="5"/>
      <c r="AQ351" s="5"/>
      <c r="AR351" s="5"/>
      <c r="AS351" s="5"/>
      <c r="AT351" s="5"/>
      <c r="AU351" s="5"/>
      <c r="AV351" s="5"/>
      <c r="AW351" s="5"/>
      <c r="AX351" s="5"/>
      <c r="AY351" s="5"/>
      <c r="AZ351" s="5"/>
      <c r="BA351" s="5"/>
      <c r="BB351" s="5"/>
      <c r="BC351" s="5"/>
      <c r="BD351" s="5"/>
      <c r="BE351" s="5"/>
      <c r="BF351" s="5"/>
      <c r="BG351" s="5"/>
      <c r="BH351" s="5"/>
      <c r="BI351" s="5"/>
      <c r="BJ351" s="5"/>
      <c r="BK351" s="5"/>
      <c r="BL351" s="5"/>
      <c r="BM351" s="5"/>
      <c r="BN351" s="5"/>
      <c r="BO351" s="5"/>
      <c r="BP351" s="5"/>
      <c r="BQ351" s="5"/>
      <c r="BR351" s="5"/>
      <c r="BS351" s="5"/>
      <c r="BT351" s="5"/>
      <c r="BU351" s="5"/>
      <c r="BV351" s="5"/>
      <c r="BW351" s="5"/>
      <c r="BX351" s="5"/>
      <c r="BY351" s="5"/>
      <c r="BZ351" s="5"/>
      <c r="CA351" s="5"/>
      <c r="CB351" s="5"/>
      <c r="CC351" s="5"/>
      <c r="CD351" s="5"/>
      <c r="CE351" s="5"/>
      <c r="CF351" s="5"/>
      <c r="CG351" s="5"/>
      <c r="CH351" s="5"/>
      <c r="CI351" s="5"/>
      <c r="CJ351" s="5"/>
      <c r="CK351" s="5"/>
      <c r="CL351" s="5"/>
      <c r="CM351" s="5"/>
      <c r="CN351" s="5"/>
      <c r="CO351" s="5"/>
      <c r="CP351" s="5"/>
      <c r="CQ351" s="5"/>
      <c r="CR351" s="5"/>
      <c r="CS351" s="5"/>
      <c r="CT351" s="5"/>
      <c r="CU351" s="5"/>
      <c r="CV351" s="5"/>
    </row>
    <row r="352" spans="12:100" hidden="1">
      <c r="L352" s="5"/>
      <c r="M352" s="5"/>
      <c r="N352" s="5"/>
      <c r="O352" s="5"/>
      <c r="P352" s="5"/>
      <c r="Q352" s="5"/>
      <c r="R352" s="5"/>
      <c r="S352" s="5"/>
      <c r="T352" s="5"/>
      <c r="U352" s="5"/>
      <c r="V352" s="5"/>
      <c r="W352" s="5"/>
      <c r="X352" s="5"/>
      <c r="Y352" s="5"/>
      <c r="Z352" s="5"/>
      <c r="AA352" s="5"/>
      <c r="AB352" s="5"/>
      <c r="AC352" s="5"/>
      <c r="AD352" s="5"/>
      <c r="AE352" s="5"/>
      <c r="AF352" s="5"/>
      <c r="AG352" s="5"/>
      <c r="AH352" s="5"/>
      <c r="AI352" s="5"/>
      <c r="AJ352" s="5"/>
      <c r="AK352" s="5"/>
      <c r="AL352" s="5"/>
      <c r="AM352" s="5"/>
      <c r="AN352" s="5"/>
      <c r="AO352" s="5"/>
      <c r="AP352" s="5"/>
      <c r="AQ352" s="5"/>
      <c r="AR352" s="5"/>
      <c r="AS352" s="5"/>
      <c r="AT352" s="5"/>
      <c r="AU352" s="5"/>
      <c r="AV352" s="5"/>
      <c r="AW352" s="5"/>
      <c r="AX352" s="5"/>
      <c r="AY352" s="5"/>
      <c r="AZ352" s="5"/>
      <c r="BA352" s="5"/>
      <c r="BB352" s="5"/>
      <c r="BC352" s="5"/>
      <c r="BD352" s="5"/>
      <c r="BE352" s="5"/>
      <c r="BF352" s="5"/>
      <c r="BG352" s="5"/>
      <c r="BH352" s="5"/>
      <c r="BI352" s="5"/>
      <c r="BJ352" s="5"/>
      <c r="BK352" s="5"/>
      <c r="BL352" s="5"/>
      <c r="BM352" s="5"/>
      <c r="BN352" s="5"/>
      <c r="BO352" s="5"/>
      <c r="BP352" s="5"/>
      <c r="BQ352" s="5"/>
      <c r="BR352" s="5"/>
      <c r="BS352" s="5"/>
      <c r="BT352" s="5"/>
      <c r="BU352" s="5"/>
      <c r="BV352" s="5"/>
      <c r="BW352" s="5"/>
      <c r="BX352" s="5"/>
      <c r="BY352" s="5"/>
      <c r="BZ352" s="5"/>
      <c r="CA352" s="5"/>
      <c r="CB352" s="5"/>
      <c r="CC352" s="5"/>
      <c r="CD352" s="5"/>
      <c r="CE352" s="5"/>
      <c r="CF352" s="5"/>
      <c r="CG352" s="5"/>
      <c r="CH352" s="5"/>
      <c r="CI352" s="5"/>
      <c r="CJ352" s="5"/>
      <c r="CK352" s="5"/>
      <c r="CL352" s="5"/>
      <c r="CM352" s="5"/>
      <c r="CN352" s="5"/>
      <c r="CO352" s="5"/>
      <c r="CP352" s="5"/>
      <c r="CQ352" s="5"/>
      <c r="CR352" s="5"/>
      <c r="CS352" s="5"/>
      <c r="CT352" s="5"/>
      <c r="CU352" s="5"/>
      <c r="CV352" s="5"/>
    </row>
    <row r="353" spans="12:100" hidden="1">
      <c r="L353" s="5"/>
      <c r="M353" s="5"/>
      <c r="N353" s="5"/>
      <c r="O353" s="5"/>
      <c r="P353" s="5"/>
      <c r="Q353" s="5"/>
      <c r="R353" s="5"/>
      <c r="S353" s="5"/>
      <c r="T353" s="5"/>
      <c r="U353" s="5"/>
      <c r="V353" s="5"/>
      <c r="W353" s="5"/>
      <c r="X353" s="5"/>
      <c r="Y353" s="5"/>
      <c r="Z353" s="5"/>
      <c r="AA353" s="5"/>
      <c r="AB353" s="5"/>
      <c r="AC353" s="5"/>
      <c r="AD353" s="5"/>
      <c r="AE353" s="5"/>
      <c r="AF353" s="5"/>
      <c r="AG353" s="5"/>
      <c r="AH353" s="5"/>
      <c r="AI353" s="5"/>
      <c r="AJ353" s="5"/>
      <c r="AK353" s="5"/>
      <c r="AL353" s="5"/>
      <c r="AM353" s="5"/>
      <c r="AN353" s="5"/>
      <c r="AO353" s="5"/>
      <c r="AP353" s="5"/>
      <c r="AQ353" s="5"/>
      <c r="AR353" s="5"/>
      <c r="AS353" s="5"/>
      <c r="AT353" s="5"/>
      <c r="AU353" s="5"/>
      <c r="AV353" s="5"/>
      <c r="AW353" s="5"/>
      <c r="AX353" s="5"/>
      <c r="AY353" s="5"/>
      <c r="AZ353" s="5"/>
      <c r="BA353" s="5"/>
      <c r="BB353" s="5"/>
      <c r="BC353" s="5"/>
      <c r="BD353" s="5"/>
      <c r="BE353" s="5"/>
      <c r="BF353" s="5"/>
      <c r="BG353" s="5"/>
      <c r="BH353" s="5"/>
      <c r="BI353" s="5"/>
      <c r="BJ353" s="5"/>
      <c r="BK353" s="5"/>
      <c r="BL353" s="5"/>
      <c r="BM353" s="5"/>
      <c r="BN353" s="5"/>
      <c r="BO353" s="5"/>
      <c r="BP353" s="5"/>
      <c r="BQ353" s="5"/>
      <c r="BR353" s="5"/>
      <c r="BS353" s="5"/>
      <c r="BT353" s="5"/>
      <c r="BU353" s="5"/>
      <c r="BV353" s="5"/>
      <c r="BW353" s="5"/>
      <c r="BX353" s="5"/>
      <c r="BY353" s="5"/>
      <c r="BZ353" s="5"/>
      <c r="CA353" s="5"/>
      <c r="CB353" s="5"/>
      <c r="CC353" s="5"/>
      <c r="CD353" s="5"/>
      <c r="CE353" s="5"/>
      <c r="CF353" s="5"/>
      <c r="CG353" s="5"/>
      <c r="CH353" s="5"/>
      <c r="CI353" s="5"/>
      <c r="CJ353" s="5"/>
      <c r="CK353" s="5"/>
      <c r="CL353" s="5"/>
      <c r="CM353" s="5"/>
      <c r="CN353" s="5"/>
      <c r="CO353" s="5"/>
      <c r="CP353" s="5"/>
      <c r="CQ353" s="5"/>
      <c r="CR353" s="5"/>
      <c r="CS353" s="5"/>
      <c r="CT353" s="5"/>
      <c r="CU353" s="5"/>
      <c r="CV353" s="5"/>
    </row>
    <row r="354" spans="12:100" hidden="1">
      <c r="L354" s="5"/>
      <c r="M354" s="5"/>
      <c r="N354" s="5"/>
      <c r="O354" s="5"/>
      <c r="P354" s="5"/>
      <c r="Q354" s="5"/>
      <c r="R354" s="5"/>
      <c r="S354" s="5"/>
      <c r="T354" s="5"/>
      <c r="U354" s="5"/>
      <c r="V354" s="5"/>
      <c r="W354" s="5"/>
      <c r="X354" s="5"/>
      <c r="Y354" s="5"/>
      <c r="Z354" s="5"/>
      <c r="AA354" s="5"/>
      <c r="AB354" s="5"/>
      <c r="AC354" s="5"/>
      <c r="AD354" s="5"/>
      <c r="AE354" s="5"/>
      <c r="AF354" s="5"/>
      <c r="AG354" s="5"/>
      <c r="AH354" s="5"/>
      <c r="AI354" s="5"/>
      <c r="AJ354" s="5"/>
      <c r="AK354" s="5"/>
      <c r="AL354" s="5"/>
      <c r="AM354" s="5"/>
      <c r="AN354" s="5"/>
      <c r="AO354" s="5"/>
      <c r="AP354" s="5"/>
      <c r="AQ354" s="5"/>
      <c r="AR354" s="5"/>
      <c r="AS354" s="5"/>
      <c r="AT354" s="5"/>
      <c r="AU354" s="5"/>
      <c r="AV354" s="5"/>
      <c r="AW354" s="5"/>
      <c r="AX354" s="5"/>
      <c r="AY354" s="5"/>
      <c r="AZ354" s="5"/>
      <c r="BA354" s="5"/>
      <c r="BB354" s="5"/>
      <c r="BC354" s="5"/>
      <c r="BD354" s="5"/>
      <c r="BE354" s="5"/>
      <c r="BF354" s="5"/>
      <c r="BG354" s="5"/>
      <c r="BH354" s="5"/>
      <c r="BI354" s="5"/>
      <c r="BJ354" s="5"/>
      <c r="BK354" s="5"/>
      <c r="BL354" s="5"/>
      <c r="BM354" s="5"/>
      <c r="BN354" s="5"/>
      <c r="BO354" s="5"/>
      <c r="BP354" s="5"/>
      <c r="BQ354" s="5"/>
      <c r="BR354" s="5"/>
      <c r="BS354" s="5"/>
      <c r="BT354" s="5"/>
      <c r="BU354" s="5"/>
      <c r="BV354" s="5"/>
      <c r="BW354" s="5"/>
      <c r="BX354" s="5"/>
      <c r="BY354" s="5"/>
      <c r="BZ354" s="5"/>
      <c r="CA354" s="5"/>
      <c r="CB354" s="5"/>
      <c r="CC354" s="5"/>
      <c r="CD354" s="5"/>
      <c r="CE354" s="5"/>
      <c r="CF354" s="5"/>
      <c r="CG354" s="5"/>
      <c r="CH354" s="5"/>
      <c r="CI354" s="5"/>
      <c r="CJ354" s="5"/>
      <c r="CK354" s="5"/>
      <c r="CL354" s="5"/>
      <c r="CM354" s="5"/>
      <c r="CN354" s="5"/>
      <c r="CO354" s="5"/>
      <c r="CP354" s="5"/>
      <c r="CQ354" s="5"/>
      <c r="CR354" s="5"/>
      <c r="CS354" s="5"/>
      <c r="CT354" s="5"/>
      <c r="CU354" s="5"/>
      <c r="CV354" s="5"/>
    </row>
    <row r="355" spans="12:100" hidden="1">
      <c r="L355" s="5"/>
      <c r="M355" s="5"/>
      <c r="N355" s="5"/>
      <c r="O355" s="5"/>
      <c r="P355" s="5"/>
      <c r="Q355" s="5"/>
      <c r="R355" s="5"/>
      <c r="S355" s="5"/>
      <c r="T355" s="5"/>
      <c r="U355" s="5"/>
      <c r="V355" s="5"/>
      <c r="W355" s="5"/>
      <c r="X355" s="5"/>
      <c r="Y355" s="5"/>
      <c r="Z355" s="5"/>
      <c r="AA355" s="5"/>
      <c r="AB355" s="5"/>
      <c r="AC355" s="5"/>
      <c r="AD355" s="5"/>
      <c r="AE355" s="5"/>
      <c r="AF355" s="5"/>
      <c r="AG355" s="5"/>
      <c r="AH355" s="5"/>
      <c r="AI355" s="5"/>
      <c r="AJ355" s="5"/>
      <c r="AK355" s="5"/>
      <c r="AL355" s="5"/>
      <c r="AM355" s="5"/>
      <c r="AN355" s="5"/>
      <c r="AO355" s="5"/>
      <c r="AP355" s="5"/>
      <c r="AQ355" s="5"/>
      <c r="AR355" s="5"/>
      <c r="AS355" s="5"/>
      <c r="AT355" s="5"/>
      <c r="AU355" s="5"/>
      <c r="AV355" s="5"/>
      <c r="AW355" s="5"/>
      <c r="AX355" s="5"/>
      <c r="AY355" s="5"/>
      <c r="AZ355" s="5"/>
      <c r="BA355" s="5"/>
      <c r="BB355" s="5"/>
      <c r="BC355" s="5"/>
      <c r="BD355" s="5"/>
      <c r="BE355" s="5"/>
      <c r="BF355" s="5"/>
      <c r="BG355" s="5"/>
      <c r="BH355" s="5"/>
      <c r="BI355" s="5"/>
      <c r="BJ355" s="5"/>
      <c r="BK355" s="5"/>
      <c r="BL355" s="5"/>
      <c r="BM355" s="5"/>
      <c r="BN355" s="5"/>
      <c r="BO355" s="5"/>
      <c r="BP355" s="5"/>
      <c r="BQ355" s="5"/>
      <c r="BR355" s="5"/>
      <c r="BS355" s="5"/>
      <c r="BT355" s="5"/>
      <c r="BU355" s="5"/>
      <c r="BV355" s="5"/>
      <c r="BW355" s="5"/>
      <c r="BX355" s="5"/>
      <c r="BY355" s="5"/>
      <c r="BZ355" s="5"/>
      <c r="CA355" s="5"/>
      <c r="CB355" s="5"/>
      <c r="CC355" s="5"/>
      <c r="CD355" s="5"/>
      <c r="CE355" s="5"/>
      <c r="CF355" s="5"/>
      <c r="CG355" s="5"/>
      <c r="CH355" s="5"/>
      <c r="CI355" s="5"/>
      <c r="CJ355" s="5"/>
      <c r="CK355" s="5"/>
      <c r="CL355" s="5"/>
      <c r="CM355" s="5"/>
      <c r="CN355" s="5"/>
      <c r="CO355" s="5"/>
      <c r="CP355" s="5"/>
      <c r="CQ355" s="5"/>
      <c r="CR355" s="5"/>
      <c r="CS355" s="5"/>
      <c r="CT355" s="5"/>
      <c r="CU355" s="5"/>
      <c r="CV355" s="5"/>
    </row>
    <row r="356" spans="12:100" hidden="1">
      <c r="L356" s="5"/>
      <c r="M356" s="5"/>
      <c r="N356" s="5"/>
      <c r="O356" s="5"/>
      <c r="P356" s="5"/>
      <c r="Q356" s="5"/>
      <c r="R356" s="5"/>
      <c r="S356" s="5"/>
      <c r="T356" s="5"/>
      <c r="U356" s="5"/>
      <c r="V356" s="5"/>
      <c r="W356" s="5"/>
      <c r="X356" s="5"/>
      <c r="Y356" s="5"/>
      <c r="Z356" s="5"/>
      <c r="AA356" s="5"/>
      <c r="AB356" s="5"/>
      <c r="AC356" s="5"/>
      <c r="AD356" s="5"/>
      <c r="AE356" s="5"/>
      <c r="AF356" s="5"/>
      <c r="AG356" s="5"/>
      <c r="AH356" s="5"/>
      <c r="AI356" s="5"/>
      <c r="AJ356" s="5"/>
      <c r="AK356" s="5"/>
      <c r="AL356" s="5"/>
      <c r="AM356" s="5"/>
      <c r="AN356" s="5"/>
      <c r="AO356" s="5"/>
      <c r="AP356" s="5"/>
      <c r="AQ356" s="5"/>
      <c r="AR356" s="5"/>
      <c r="AS356" s="5"/>
      <c r="AT356" s="5"/>
      <c r="AU356" s="5"/>
      <c r="AV356" s="5"/>
      <c r="AW356" s="5"/>
      <c r="AX356" s="5"/>
      <c r="AY356" s="5"/>
      <c r="AZ356" s="5"/>
      <c r="BA356" s="5"/>
      <c r="BB356" s="5"/>
      <c r="BC356" s="5"/>
      <c r="BD356" s="5"/>
      <c r="BE356" s="5"/>
      <c r="BF356" s="5"/>
      <c r="BG356" s="5"/>
      <c r="BH356" s="5"/>
      <c r="BI356" s="5"/>
      <c r="BJ356" s="5"/>
      <c r="BK356" s="5"/>
      <c r="BL356" s="5"/>
      <c r="BM356" s="5"/>
      <c r="BN356" s="5"/>
      <c r="BO356" s="5"/>
      <c r="BP356" s="5"/>
      <c r="BQ356" s="5"/>
      <c r="BR356" s="5"/>
      <c r="BS356" s="5"/>
      <c r="BT356" s="5"/>
      <c r="BU356" s="5"/>
      <c r="BV356" s="5"/>
      <c r="BW356" s="5"/>
      <c r="BX356" s="5"/>
      <c r="BY356" s="5"/>
      <c r="BZ356" s="5"/>
      <c r="CA356" s="5"/>
      <c r="CB356" s="5"/>
      <c r="CC356" s="5"/>
      <c r="CD356" s="5"/>
      <c r="CE356" s="5"/>
      <c r="CF356" s="5"/>
      <c r="CG356" s="5"/>
      <c r="CH356" s="5"/>
      <c r="CI356" s="5"/>
      <c r="CJ356" s="5"/>
      <c r="CK356" s="5"/>
      <c r="CL356" s="5"/>
      <c r="CM356" s="5"/>
      <c r="CN356" s="5"/>
      <c r="CO356" s="5"/>
      <c r="CP356" s="5"/>
      <c r="CQ356" s="5"/>
      <c r="CR356" s="5"/>
      <c r="CS356" s="5"/>
      <c r="CT356" s="5"/>
      <c r="CU356" s="5"/>
      <c r="CV356" s="5"/>
    </row>
    <row r="357" spans="12:100" hidden="1">
      <c r="L357" s="5"/>
      <c r="M357" s="5"/>
      <c r="N357" s="5"/>
      <c r="O357" s="5"/>
      <c r="P357" s="5"/>
      <c r="Q357" s="5"/>
      <c r="R357" s="5"/>
      <c r="S357" s="5"/>
      <c r="T357" s="5"/>
      <c r="U357" s="5"/>
      <c r="V357" s="5"/>
      <c r="W357" s="5"/>
      <c r="X357" s="5"/>
      <c r="Y357" s="5"/>
      <c r="Z357" s="5"/>
      <c r="AA357" s="5"/>
      <c r="AB357" s="5"/>
      <c r="AC357" s="5"/>
      <c r="AD357" s="5"/>
      <c r="AE357" s="5"/>
      <c r="AF357" s="5"/>
      <c r="AG357" s="5"/>
      <c r="AH357" s="5"/>
      <c r="AI357" s="5"/>
      <c r="AJ357" s="5"/>
      <c r="AK357" s="5"/>
      <c r="AL357" s="5"/>
      <c r="AM357" s="5"/>
      <c r="AN357" s="5"/>
      <c r="AO357" s="5"/>
      <c r="AP357" s="5"/>
      <c r="AQ357" s="5"/>
      <c r="AR357" s="5"/>
      <c r="AS357" s="5"/>
      <c r="AT357" s="5"/>
      <c r="AU357" s="5"/>
      <c r="AV357" s="5"/>
      <c r="AW357" s="5"/>
      <c r="AX357" s="5"/>
      <c r="AY357" s="5"/>
      <c r="AZ357" s="5"/>
      <c r="BA357" s="5"/>
      <c r="BB357" s="5"/>
      <c r="BC357" s="5"/>
      <c r="BD357" s="5"/>
      <c r="BE357" s="5"/>
      <c r="BF357" s="5"/>
      <c r="BG357" s="5"/>
      <c r="BH357" s="5"/>
      <c r="BI357" s="5"/>
      <c r="BJ357" s="5"/>
      <c r="BK357" s="5"/>
      <c r="BL357" s="5"/>
      <c r="BM357" s="5"/>
      <c r="BN357" s="5"/>
      <c r="BO357" s="5"/>
      <c r="BP357" s="5"/>
      <c r="BQ357" s="5"/>
      <c r="BR357" s="5"/>
      <c r="BS357" s="5"/>
      <c r="BT357" s="5"/>
      <c r="BU357" s="5"/>
      <c r="BV357" s="5"/>
      <c r="BW357" s="5"/>
      <c r="BX357" s="5"/>
      <c r="BY357" s="5"/>
      <c r="BZ357" s="5"/>
      <c r="CA357" s="5"/>
      <c r="CB357" s="5"/>
      <c r="CC357" s="5"/>
      <c r="CD357" s="5"/>
      <c r="CE357" s="5"/>
      <c r="CF357" s="5"/>
      <c r="CG357" s="5"/>
      <c r="CH357" s="5"/>
      <c r="CI357" s="5"/>
      <c r="CJ357" s="5"/>
      <c r="CK357" s="5"/>
      <c r="CL357" s="5"/>
      <c r="CM357" s="5"/>
      <c r="CN357" s="5"/>
      <c r="CO357" s="5"/>
      <c r="CP357" s="5"/>
      <c r="CQ357" s="5"/>
      <c r="CR357" s="5"/>
      <c r="CS357" s="5"/>
      <c r="CT357" s="5"/>
      <c r="CU357" s="5"/>
      <c r="CV357" s="5"/>
    </row>
    <row r="358" spans="12:100" hidden="1">
      <c r="L358" s="5"/>
      <c r="M358" s="5"/>
      <c r="N358" s="5"/>
      <c r="O358" s="5"/>
      <c r="P358" s="5"/>
      <c r="Q358" s="5"/>
      <c r="R358" s="5"/>
      <c r="S358" s="5"/>
      <c r="T358" s="5"/>
      <c r="U358" s="5"/>
      <c r="V358" s="5"/>
      <c r="W358" s="5"/>
      <c r="X358" s="5"/>
      <c r="Y358" s="5"/>
      <c r="Z358" s="5"/>
      <c r="AA358" s="5"/>
      <c r="AB358" s="5"/>
      <c r="AC358" s="5"/>
      <c r="AD358" s="5"/>
      <c r="AE358" s="5"/>
      <c r="AF358" s="5"/>
      <c r="AG358" s="5"/>
      <c r="AH358" s="5"/>
      <c r="AI358" s="5"/>
      <c r="AJ358" s="5"/>
      <c r="AK358" s="5"/>
      <c r="AL358" s="5"/>
      <c r="AM358" s="5"/>
      <c r="AN358" s="5"/>
      <c r="AO358" s="5"/>
      <c r="AP358" s="5"/>
      <c r="AQ358" s="5"/>
      <c r="AR358" s="5"/>
      <c r="AS358" s="5"/>
      <c r="AT358" s="5"/>
      <c r="AU358" s="5"/>
      <c r="AV358" s="5"/>
      <c r="AW358" s="5"/>
      <c r="AX358" s="5"/>
      <c r="AY358" s="5"/>
      <c r="AZ358" s="5"/>
      <c r="BA358" s="5"/>
      <c r="BB358" s="5"/>
      <c r="BC358" s="5"/>
      <c r="BD358" s="5"/>
      <c r="BE358" s="5"/>
      <c r="BF358" s="5"/>
      <c r="BG358" s="5"/>
      <c r="BH358" s="5"/>
      <c r="BI358" s="5"/>
      <c r="BJ358" s="5"/>
      <c r="BK358" s="5"/>
      <c r="BL358" s="5"/>
      <c r="BM358" s="5"/>
      <c r="BN358" s="5"/>
      <c r="BO358" s="5"/>
      <c r="BP358" s="5"/>
      <c r="BQ358" s="5"/>
      <c r="BR358" s="5"/>
      <c r="BS358" s="5"/>
      <c r="BT358" s="5"/>
      <c r="BU358" s="5"/>
      <c r="BV358" s="5"/>
      <c r="BW358" s="5"/>
      <c r="BX358" s="5"/>
      <c r="BY358" s="5"/>
      <c r="BZ358" s="5"/>
      <c r="CA358" s="5"/>
      <c r="CB358" s="5"/>
      <c r="CC358" s="5"/>
      <c r="CD358" s="5"/>
      <c r="CE358" s="5"/>
      <c r="CF358" s="5"/>
      <c r="CG358" s="5"/>
      <c r="CH358" s="5"/>
      <c r="CI358" s="5"/>
      <c r="CJ358" s="5"/>
      <c r="CK358" s="5"/>
      <c r="CL358" s="5"/>
      <c r="CM358" s="5"/>
      <c r="CN358" s="5"/>
      <c r="CO358" s="5"/>
      <c r="CP358" s="5"/>
      <c r="CQ358" s="5"/>
      <c r="CR358" s="5"/>
      <c r="CS358" s="5"/>
      <c r="CT358" s="5"/>
      <c r="CU358" s="5"/>
      <c r="CV358" s="5"/>
    </row>
    <row r="359" spans="12:100" hidden="1">
      <c r="L359" s="5"/>
      <c r="M359" s="5"/>
      <c r="N359" s="5"/>
      <c r="O359" s="5"/>
      <c r="P359" s="5"/>
      <c r="Q359" s="5"/>
      <c r="R359" s="5"/>
      <c r="S359" s="5"/>
      <c r="T359" s="5"/>
      <c r="U359" s="5"/>
      <c r="V359" s="5"/>
      <c r="W359" s="5"/>
      <c r="X359" s="5"/>
      <c r="Y359" s="5"/>
      <c r="Z359" s="5"/>
      <c r="AA359" s="5"/>
      <c r="AB359" s="5"/>
      <c r="AC359" s="5"/>
      <c r="AD359" s="5"/>
      <c r="AE359" s="5"/>
      <c r="AF359" s="5"/>
      <c r="AG359" s="5"/>
      <c r="AH359" s="5"/>
      <c r="AI359" s="5"/>
      <c r="AJ359" s="5"/>
      <c r="AK359" s="5"/>
      <c r="AL359" s="5"/>
      <c r="AM359" s="5"/>
      <c r="AN359" s="5"/>
      <c r="AO359" s="5"/>
      <c r="AP359" s="5"/>
      <c r="AQ359" s="5"/>
      <c r="AR359" s="5"/>
      <c r="AS359" s="5"/>
      <c r="AT359" s="5"/>
      <c r="AU359" s="5"/>
      <c r="AV359" s="5"/>
      <c r="AW359" s="5"/>
      <c r="AX359" s="5"/>
      <c r="AY359" s="5"/>
      <c r="AZ359" s="5"/>
      <c r="BA359" s="5"/>
      <c r="BB359" s="5"/>
      <c r="BC359" s="5"/>
      <c r="BD359" s="5"/>
      <c r="BE359" s="5"/>
      <c r="BF359" s="5"/>
      <c r="BG359" s="5"/>
      <c r="BH359" s="5"/>
      <c r="BI359" s="5"/>
      <c r="BJ359" s="5"/>
      <c r="BK359" s="5"/>
      <c r="BL359" s="5"/>
      <c r="BM359" s="5"/>
      <c r="BN359" s="5"/>
      <c r="BO359" s="5"/>
      <c r="BP359" s="5"/>
      <c r="BQ359" s="5"/>
      <c r="BR359" s="5"/>
      <c r="BS359" s="5"/>
      <c r="BT359" s="5"/>
      <c r="BU359" s="5"/>
      <c r="BV359" s="5"/>
      <c r="BW359" s="5"/>
      <c r="BX359" s="5"/>
      <c r="BY359" s="5"/>
      <c r="BZ359" s="5"/>
      <c r="CA359" s="5"/>
      <c r="CB359" s="5"/>
      <c r="CC359" s="5"/>
      <c r="CD359" s="5"/>
      <c r="CE359" s="5"/>
      <c r="CF359" s="5"/>
      <c r="CG359" s="5"/>
      <c r="CH359" s="5"/>
      <c r="CI359" s="5"/>
      <c r="CJ359" s="5"/>
      <c r="CK359" s="5"/>
      <c r="CL359" s="5"/>
      <c r="CM359" s="5"/>
      <c r="CN359" s="5"/>
      <c r="CO359" s="5"/>
      <c r="CP359" s="5"/>
      <c r="CQ359" s="5"/>
      <c r="CR359" s="5"/>
      <c r="CS359" s="5"/>
      <c r="CT359" s="5"/>
      <c r="CU359" s="5"/>
      <c r="CV359" s="5"/>
    </row>
    <row r="360" spans="12:100" hidden="1">
      <c r="L360" s="5"/>
      <c r="M360" s="5"/>
      <c r="N360" s="5"/>
      <c r="O360" s="5"/>
      <c r="P360" s="5"/>
      <c r="Q360" s="5"/>
      <c r="R360" s="5"/>
      <c r="S360" s="5"/>
      <c r="T360" s="5"/>
      <c r="U360" s="5"/>
      <c r="V360" s="5"/>
      <c r="W360" s="5"/>
      <c r="X360" s="5"/>
      <c r="Y360" s="5"/>
      <c r="Z360" s="5"/>
      <c r="AA360" s="5"/>
      <c r="AB360" s="5"/>
      <c r="AC360" s="5"/>
      <c r="AD360" s="5"/>
      <c r="AE360" s="5"/>
      <c r="AF360" s="5"/>
      <c r="AG360" s="5"/>
      <c r="AH360" s="5"/>
      <c r="AI360" s="5"/>
      <c r="AJ360" s="5"/>
      <c r="AK360" s="5"/>
      <c r="AL360" s="5"/>
      <c r="AM360" s="5"/>
      <c r="AN360" s="5"/>
      <c r="AO360" s="5"/>
      <c r="AP360" s="5"/>
      <c r="AQ360" s="5"/>
      <c r="AR360" s="5"/>
      <c r="AS360" s="5"/>
      <c r="AT360" s="5"/>
      <c r="AU360" s="5"/>
      <c r="AV360" s="5"/>
      <c r="AW360" s="5"/>
      <c r="AX360" s="5"/>
      <c r="AY360" s="5"/>
      <c r="AZ360" s="5"/>
      <c r="BA360" s="5"/>
      <c r="BB360" s="5"/>
      <c r="BC360" s="5"/>
      <c r="BD360" s="5"/>
      <c r="BE360" s="5"/>
      <c r="BF360" s="5"/>
      <c r="BG360" s="5"/>
      <c r="BH360" s="5"/>
      <c r="BI360" s="5"/>
      <c r="BJ360" s="5"/>
      <c r="BK360" s="5"/>
      <c r="BL360" s="5"/>
      <c r="BM360" s="5"/>
      <c r="BN360" s="5"/>
      <c r="BO360" s="5"/>
      <c r="BP360" s="5"/>
      <c r="BQ360" s="5"/>
      <c r="BR360" s="5"/>
      <c r="BS360" s="5"/>
      <c r="BT360" s="5"/>
      <c r="BU360" s="5"/>
      <c r="BV360" s="5"/>
      <c r="BW360" s="5"/>
      <c r="BX360" s="5"/>
      <c r="BY360" s="5"/>
      <c r="BZ360" s="5"/>
      <c r="CA360" s="5"/>
      <c r="CB360" s="5"/>
      <c r="CC360" s="5"/>
      <c r="CD360" s="5"/>
      <c r="CE360" s="5"/>
      <c r="CF360" s="5"/>
      <c r="CG360" s="5"/>
      <c r="CH360" s="5"/>
      <c r="CI360" s="5"/>
      <c r="CJ360" s="5"/>
      <c r="CK360" s="5"/>
      <c r="CL360" s="5"/>
      <c r="CM360" s="5"/>
      <c r="CN360" s="5"/>
      <c r="CO360" s="5"/>
      <c r="CP360" s="5"/>
      <c r="CQ360" s="5"/>
      <c r="CR360" s="5"/>
      <c r="CS360" s="5"/>
      <c r="CT360" s="5"/>
      <c r="CU360" s="5"/>
      <c r="CV360" s="5"/>
    </row>
    <row r="361" spans="12:100" hidden="1">
      <c r="L361" s="5"/>
      <c r="M361" s="5"/>
      <c r="N361" s="5"/>
      <c r="O361" s="5"/>
      <c r="P361" s="5"/>
      <c r="Q361" s="5"/>
      <c r="R361" s="5"/>
      <c r="S361" s="5"/>
      <c r="T361" s="5"/>
      <c r="U361" s="5"/>
      <c r="V361" s="5"/>
      <c r="W361" s="5"/>
      <c r="X361" s="5"/>
      <c r="Y361" s="5"/>
      <c r="Z361" s="5"/>
      <c r="AA361" s="5"/>
      <c r="AB361" s="5"/>
      <c r="AC361" s="5"/>
      <c r="AD361" s="5"/>
      <c r="AE361" s="5"/>
      <c r="AF361" s="5"/>
      <c r="AG361" s="5"/>
      <c r="AH361" s="5"/>
      <c r="AI361" s="5"/>
      <c r="AJ361" s="5"/>
      <c r="AK361" s="5"/>
      <c r="AL361" s="5"/>
      <c r="AM361" s="5"/>
      <c r="AN361" s="5"/>
      <c r="AO361" s="5"/>
      <c r="AP361" s="5"/>
      <c r="AQ361" s="5"/>
      <c r="AR361" s="5"/>
      <c r="AS361" s="5"/>
      <c r="AT361" s="5"/>
      <c r="AU361" s="5"/>
      <c r="AV361" s="5"/>
      <c r="AW361" s="5"/>
      <c r="AX361" s="5"/>
      <c r="AY361" s="5"/>
      <c r="AZ361" s="5"/>
      <c r="BA361" s="5"/>
      <c r="BB361" s="5"/>
      <c r="BC361" s="5"/>
      <c r="BD361" s="5"/>
      <c r="BE361" s="5"/>
      <c r="BF361" s="5"/>
      <c r="BG361" s="5"/>
      <c r="BH361" s="5"/>
      <c r="BI361" s="5"/>
      <c r="BJ361" s="5"/>
      <c r="BK361" s="5"/>
      <c r="BL361" s="5"/>
      <c r="BM361" s="5"/>
      <c r="BN361" s="5"/>
      <c r="BO361" s="5"/>
      <c r="BP361" s="5"/>
      <c r="BQ361" s="5"/>
      <c r="BR361" s="5"/>
      <c r="BS361" s="5"/>
      <c r="BT361" s="5"/>
      <c r="BU361" s="5"/>
      <c r="BV361" s="5"/>
      <c r="BW361" s="5"/>
      <c r="BX361" s="5"/>
      <c r="BY361" s="5"/>
      <c r="BZ361" s="5"/>
      <c r="CA361" s="5"/>
      <c r="CB361" s="5"/>
      <c r="CC361" s="5"/>
      <c r="CD361" s="5"/>
      <c r="CE361" s="5"/>
      <c r="CF361" s="5"/>
      <c r="CG361" s="5"/>
      <c r="CH361" s="5"/>
      <c r="CI361" s="5"/>
      <c r="CJ361" s="5"/>
      <c r="CK361" s="5"/>
      <c r="CL361" s="5"/>
      <c r="CM361" s="5"/>
      <c r="CN361" s="5"/>
      <c r="CO361" s="5"/>
      <c r="CP361" s="5"/>
      <c r="CQ361" s="5"/>
      <c r="CR361" s="5"/>
      <c r="CS361" s="5"/>
      <c r="CT361" s="5"/>
      <c r="CU361" s="5"/>
      <c r="CV361" s="5"/>
    </row>
    <row r="362" spans="12:100" hidden="1">
      <c r="L362" s="5"/>
      <c r="M362" s="5"/>
      <c r="N362" s="5"/>
      <c r="O362" s="5"/>
      <c r="P362" s="5"/>
      <c r="Q362" s="5"/>
      <c r="R362" s="5"/>
      <c r="S362" s="5"/>
      <c r="T362" s="5"/>
      <c r="U362" s="5"/>
      <c r="V362" s="5"/>
      <c r="W362" s="5"/>
      <c r="X362" s="5"/>
      <c r="Y362" s="5"/>
      <c r="Z362" s="5"/>
      <c r="AA362" s="5"/>
      <c r="AB362" s="5"/>
      <c r="AC362" s="5"/>
      <c r="AD362" s="5"/>
      <c r="AE362" s="5"/>
      <c r="AF362" s="5"/>
      <c r="AG362" s="5"/>
      <c r="AH362" s="5"/>
      <c r="AI362" s="5"/>
      <c r="AJ362" s="5"/>
      <c r="AK362" s="5"/>
      <c r="AL362" s="5"/>
      <c r="AM362" s="5"/>
      <c r="AN362" s="5"/>
      <c r="AO362" s="5"/>
      <c r="AP362" s="5"/>
      <c r="AQ362" s="5"/>
      <c r="AR362" s="5"/>
      <c r="AS362" s="5"/>
      <c r="AT362" s="5"/>
      <c r="AU362" s="5"/>
      <c r="AV362" s="5"/>
      <c r="AW362" s="5"/>
      <c r="AX362" s="5"/>
      <c r="AY362" s="5"/>
      <c r="AZ362" s="5"/>
      <c r="BA362" s="5"/>
      <c r="BB362" s="5"/>
      <c r="BC362" s="5"/>
      <c r="BD362" s="5"/>
      <c r="BE362" s="5"/>
      <c r="BF362" s="5"/>
      <c r="BG362" s="5"/>
      <c r="BH362" s="5"/>
      <c r="BI362" s="5"/>
      <c r="BJ362" s="5"/>
      <c r="BK362" s="5"/>
      <c r="BL362" s="5"/>
      <c r="BM362" s="5"/>
      <c r="BN362" s="5"/>
      <c r="BO362" s="5"/>
      <c r="BP362" s="5"/>
      <c r="BQ362" s="5"/>
      <c r="BR362" s="5"/>
      <c r="BS362" s="5"/>
      <c r="BT362" s="5"/>
      <c r="BU362" s="5"/>
      <c r="BV362" s="5"/>
      <c r="BW362" s="5"/>
      <c r="BX362" s="5"/>
      <c r="BY362" s="5"/>
      <c r="BZ362" s="5"/>
      <c r="CA362" s="5"/>
      <c r="CB362" s="5"/>
      <c r="CC362" s="5"/>
      <c r="CD362" s="5"/>
      <c r="CE362" s="5"/>
      <c r="CF362" s="5"/>
      <c r="CG362" s="5"/>
      <c r="CH362" s="5"/>
      <c r="CI362" s="5"/>
      <c r="CJ362" s="5"/>
      <c r="CK362" s="5"/>
      <c r="CL362" s="5"/>
      <c r="CM362" s="5"/>
      <c r="CN362" s="5"/>
      <c r="CO362" s="5"/>
      <c r="CP362" s="5"/>
      <c r="CQ362" s="5"/>
      <c r="CR362" s="5"/>
      <c r="CS362" s="5"/>
      <c r="CT362" s="5"/>
      <c r="CU362" s="5"/>
      <c r="CV362" s="5"/>
    </row>
    <row r="363" spans="12:100" hidden="1">
      <c r="L363" s="5"/>
      <c r="M363" s="5"/>
      <c r="N363" s="5"/>
      <c r="O363" s="5"/>
      <c r="P363" s="5"/>
      <c r="Q363" s="5"/>
      <c r="R363" s="5"/>
      <c r="S363" s="5"/>
      <c r="T363" s="5"/>
      <c r="U363" s="5"/>
      <c r="V363" s="5"/>
      <c r="W363" s="5"/>
      <c r="X363" s="5"/>
      <c r="Y363" s="5"/>
      <c r="Z363" s="5"/>
      <c r="AA363" s="5"/>
      <c r="AB363" s="5"/>
      <c r="AC363" s="5"/>
      <c r="AD363" s="5"/>
      <c r="AE363" s="5"/>
      <c r="AF363" s="5"/>
      <c r="AG363" s="5"/>
      <c r="AH363" s="5"/>
      <c r="AI363" s="5"/>
      <c r="AJ363" s="5"/>
      <c r="AK363" s="5"/>
      <c r="AL363" s="5"/>
      <c r="AM363" s="5"/>
      <c r="AN363" s="5"/>
      <c r="AO363" s="5"/>
      <c r="AP363" s="5"/>
      <c r="AQ363" s="5"/>
      <c r="AR363" s="5"/>
      <c r="AS363" s="5"/>
      <c r="AT363" s="5"/>
      <c r="AU363" s="5"/>
      <c r="AV363" s="5"/>
      <c r="AW363" s="5"/>
      <c r="AX363" s="5"/>
      <c r="AY363" s="5"/>
      <c r="AZ363" s="5"/>
      <c r="BA363" s="5"/>
      <c r="BB363" s="5"/>
      <c r="BC363" s="5"/>
      <c r="BD363" s="5"/>
      <c r="BE363" s="5"/>
      <c r="BF363" s="5"/>
      <c r="BG363" s="5"/>
      <c r="BH363" s="5"/>
      <c r="BI363" s="5"/>
      <c r="BJ363" s="5"/>
      <c r="BK363" s="5"/>
      <c r="BL363" s="5"/>
      <c r="BM363" s="5"/>
      <c r="BN363" s="5"/>
      <c r="BO363" s="5"/>
      <c r="BP363" s="5"/>
      <c r="BQ363" s="5"/>
      <c r="BR363" s="5"/>
      <c r="BS363" s="5"/>
      <c r="BT363" s="5"/>
      <c r="BU363" s="5"/>
      <c r="BV363" s="5"/>
      <c r="BW363" s="5"/>
      <c r="BX363" s="5"/>
      <c r="BY363" s="5"/>
      <c r="BZ363" s="5"/>
      <c r="CA363" s="5"/>
      <c r="CB363" s="5"/>
      <c r="CC363" s="5"/>
      <c r="CD363" s="5"/>
      <c r="CE363" s="5"/>
      <c r="CF363" s="5"/>
      <c r="CG363" s="5"/>
      <c r="CH363" s="5"/>
      <c r="CI363" s="5"/>
      <c r="CJ363" s="5"/>
      <c r="CK363" s="5"/>
      <c r="CL363" s="5"/>
      <c r="CM363" s="5"/>
      <c r="CN363" s="5"/>
      <c r="CO363" s="5"/>
      <c r="CP363" s="5"/>
      <c r="CQ363" s="5"/>
      <c r="CR363" s="5"/>
      <c r="CS363" s="5"/>
      <c r="CT363" s="5"/>
      <c r="CU363" s="5"/>
      <c r="CV363" s="5"/>
    </row>
    <row r="364" spans="12:100" hidden="1">
      <c r="L364" s="5"/>
      <c r="M364" s="5"/>
      <c r="N364" s="5"/>
      <c r="O364" s="5"/>
      <c r="P364" s="5"/>
      <c r="Q364" s="5"/>
      <c r="R364" s="5"/>
      <c r="S364" s="5"/>
      <c r="T364" s="5"/>
      <c r="U364" s="5"/>
      <c r="V364" s="5"/>
      <c r="W364" s="5"/>
      <c r="X364" s="5"/>
      <c r="Y364" s="5"/>
      <c r="Z364" s="5"/>
      <c r="AA364" s="5"/>
      <c r="AB364" s="5"/>
      <c r="AC364" s="5"/>
      <c r="AD364" s="5"/>
      <c r="AE364" s="5"/>
      <c r="AF364" s="5"/>
      <c r="AG364" s="5"/>
      <c r="AH364" s="5"/>
      <c r="AI364" s="5"/>
      <c r="AJ364" s="5"/>
      <c r="AK364" s="5"/>
      <c r="AL364" s="5"/>
      <c r="AM364" s="5"/>
      <c r="AN364" s="5"/>
      <c r="AO364" s="5"/>
      <c r="AP364" s="5"/>
      <c r="AQ364" s="5"/>
      <c r="AR364" s="5"/>
      <c r="AS364" s="5"/>
      <c r="AT364" s="5"/>
      <c r="AU364" s="5"/>
      <c r="AV364" s="5"/>
      <c r="AW364" s="5"/>
      <c r="AX364" s="5"/>
      <c r="AY364" s="5"/>
      <c r="AZ364" s="5"/>
      <c r="BA364" s="5"/>
      <c r="BB364" s="5"/>
      <c r="BC364" s="5"/>
      <c r="BD364" s="5"/>
      <c r="BE364" s="5"/>
      <c r="BF364" s="5"/>
      <c r="BG364" s="5"/>
      <c r="BH364" s="5"/>
      <c r="BI364" s="5"/>
      <c r="BJ364" s="5"/>
      <c r="BK364" s="5"/>
      <c r="BL364" s="5"/>
      <c r="BM364" s="5"/>
      <c r="BN364" s="5"/>
      <c r="BO364" s="5"/>
      <c r="BP364" s="5"/>
      <c r="BQ364" s="5"/>
      <c r="BR364" s="5"/>
      <c r="BS364" s="5"/>
      <c r="BT364" s="5"/>
      <c r="BU364" s="5"/>
      <c r="BV364" s="5"/>
      <c r="BW364" s="5"/>
      <c r="BX364" s="5"/>
      <c r="BY364" s="5"/>
      <c r="BZ364" s="5"/>
      <c r="CA364" s="5"/>
      <c r="CB364" s="5"/>
      <c r="CC364" s="5"/>
      <c r="CD364" s="5"/>
      <c r="CE364" s="5"/>
      <c r="CF364" s="5"/>
      <c r="CG364" s="5"/>
      <c r="CH364" s="5"/>
      <c r="CI364" s="5"/>
      <c r="CJ364" s="5"/>
      <c r="CK364" s="5"/>
      <c r="CL364" s="5"/>
      <c r="CM364" s="5"/>
      <c r="CN364" s="5"/>
      <c r="CO364" s="5"/>
      <c r="CP364" s="5"/>
      <c r="CQ364" s="5"/>
      <c r="CR364" s="5"/>
      <c r="CS364" s="5"/>
      <c r="CT364" s="5"/>
      <c r="CU364" s="5"/>
      <c r="CV364" s="5"/>
    </row>
    <row r="365" spans="12:100" hidden="1">
      <c r="L365" s="5"/>
      <c r="M365" s="5"/>
      <c r="N365" s="5"/>
      <c r="O365" s="5"/>
      <c r="P365" s="5"/>
      <c r="Q365" s="5"/>
      <c r="R365" s="5"/>
      <c r="S365" s="5"/>
      <c r="T365" s="5"/>
      <c r="U365" s="5"/>
      <c r="V365" s="5"/>
      <c r="W365" s="5"/>
      <c r="X365" s="5"/>
      <c r="Y365" s="5"/>
      <c r="Z365" s="5"/>
      <c r="AA365" s="5"/>
      <c r="AB365" s="5"/>
      <c r="AC365" s="5"/>
      <c r="AD365" s="5"/>
      <c r="AE365" s="5"/>
      <c r="AF365" s="5"/>
      <c r="AG365" s="5"/>
      <c r="AH365" s="5"/>
      <c r="AI365" s="5"/>
      <c r="AJ365" s="5"/>
      <c r="AK365" s="5"/>
      <c r="AL365" s="5"/>
      <c r="AM365" s="5"/>
      <c r="AN365" s="5"/>
      <c r="AO365" s="5"/>
      <c r="AP365" s="5"/>
      <c r="AQ365" s="5"/>
      <c r="AR365" s="5"/>
      <c r="AS365" s="5"/>
      <c r="AT365" s="5"/>
      <c r="AU365" s="5"/>
      <c r="AV365" s="5"/>
      <c r="AW365" s="5"/>
      <c r="AX365" s="5"/>
      <c r="AY365" s="5"/>
      <c r="AZ365" s="5"/>
      <c r="BA365" s="5"/>
      <c r="BB365" s="5"/>
      <c r="BC365" s="5"/>
      <c r="BD365" s="5"/>
      <c r="BE365" s="5"/>
      <c r="BF365" s="5"/>
      <c r="BG365" s="5"/>
      <c r="BH365" s="5"/>
      <c r="BI365" s="5"/>
      <c r="BJ365" s="5"/>
      <c r="BK365" s="5"/>
      <c r="BL365" s="5"/>
      <c r="BM365" s="5"/>
      <c r="BN365" s="5"/>
      <c r="BO365" s="5"/>
      <c r="BP365" s="5"/>
      <c r="BQ365" s="5"/>
      <c r="BR365" s="5"/>
      <c r="BS365" s="5"/>
      <c r="BT365" s="5"/>
      <c r="BU365" s="5"/>
      <c r="BV365" s="5"/>
      <c r="BW365" s="5"/>
      <c r="BX365" s="5"/>
      <c r="BY365" s="5"/>
      <c r="BZ365" s="5"/>
      <c r="CA365" s="5"/>
      <c r="CB365" s="5"/>
      <c r="CC365" s="5"/>
      <c r="CD365" s="5"/>
      <c r="CE365" s="5"/>
      <c r="CF365" s="5"/>
      <c r="CG365" s="5"/>
      <c r="CH365" s="5"/>
      <c r="CI365" s="5"/>
      <c r="CJ365" s="5"/>
      <c r="CK365" s="5"/>
      <c r="CL365" s="5"/>
      <c r="CM365" s="5"/>
      <c r="CN365" s="5"/>
      <c r="CO365" s="5"/>
      <c r="CP365" s="5"/>
      <c r="CQ365" s="5"/>
      <c r="CR365" s="5"/>
      <c r="CS365" s="5"/>
      <c r="CT365" s="5"/>
      <c r="CU365" s="5"/>
      <c r="CV365" s="5"/>
    </row>
    <row r="366" spans="12:100" hidden="1">
      <c r="L366" s="5"/>
      <c r="M366" s="5"/>
      <c r="N366" s="5"/>
      <c r="O366" s="5"/>
      <c r="P366" s="5"/>
      <c r="Q366" s="5"/>
      <c r="R366" s="5"/>
      <c r="S366" s="5"/>
      <c r="T366" s="5"/>
      <c r="U366" s="5"/>
      <c r="V366" s="5"/>
      <c r="W366" s="5"/>
      <c r="X366" s="5"/>
      <c r="Y366" s="5"/>
      <c r="Z366" s="5"/>
      <c r="AA366" s="5"/>
      <c r="AB366" s="5"/>
      <c r="AC366" s="5"/>
      <c r="AD366" s="5"/>
      <c r="AE366" s="5"/>
      <c r="AF366" s="5"/>
      <c r="AG366" s="5"/>
      <c r="AH366" s="5"/>
      <c r="AI366" s="5"/>
      <c r="AJ366" s="5"/>
      <c r="AK366" s="5"/>
      <c r="AL366" s="5"/>
      <c r="AM366" s="5"/>
      <c r="AN366" s="5"/>
      <c r="AO366" s="5"/>
      <c r="AP366" s="5"/>
      <c r="AQ366" s="5"/>
      <c r="AR366" s="5"/>
      <c r="AS366" s="5"/>
      <c r="AT366" s="5"/>
      <c r="AU366" s="5"/>
      <c r="AV366" s="5"/>
      <c r="AW366" s="5"/>
      <c r="AX366" s="5"/>
      <c r="AY366" s="5"/>
      <c r="AZ366" s="5"/>
      <c r="BA366" s="5"/>
      <c r="BB366" s="5"/>
      <c r="BC366" s="5"/>
      <c r="BD366" s="5"/>
      <c r="BE366" s="5"/>
      <c r="BF366" s="5"/>
      <c r="BG366" s="5"/>
      <c r="BH366" s="5"/>
      <c r="BI366" s="5"/>
      <c r="BJ366" s="5"/>
      <c r="BK366" s="5"/>
      <c r="BL366" s="5"/>
      <c r="BM366" s="5"/>
      <c r="BN366" s="5"/>
      <c r="BO366" s="5"/>
      <c r="BP366" s="5"/>
      <c r="BQ366" s="5"/>
      <c r="BR366" s="5"/>
      <c r="BS366" s="5"/>
      <c r="BT366" s="5"/>
      <c r="BU366" s="5"/>
      <c r="BV366" s="5"/>
      <c r="BW366" s="5"/>
      <c r="BX366" s="5"/>
      <c r="BY366" s="5"/>
      <c r="BZ366" s="5"/>
      <c r="CA366" s="5"/>
      <c r="CB366" s="5"/>
      <c r="CC366" s="5"/>
      <c r="CD366" s="5"/>
      <c r="CE366" s="5"/>
      <c r="CF366" s="5"/>
      <c r="CG366" s="5"/>
      <c r="CH366" s="5"/>
      <c r="CI366" s="5"/>
      <c r="CJ366" s="5"/>
      <c r="CK366" s="5"/>
      <c r="CL366" s="5"/>
      <c r="CM366" s="5"/>
      <c r="CN366" s="5"/>
      <c r="CO366" s="5"/>
      <c r="CP366" s="5"/>
      <c r="CQ366" s="5"/>
      <c r="CR366" s="5"/>
      <c r="CS366" s="5"/>
      <c r="CT366" s="5"/>
      <c r="CU366" s="5"/>
      <c r="CV366" s="5"/>
    </row>
    <row r="367" spans="12:100" hidden="1">
      <c r="L367" s="5"/>
      <c r="M367" s="5"/>
      <c r="N367" s="5"/>
      <c r="O367" s="5"/>
      <c r="P367" s="5"/>
      <c r="Q367" s="5"/>
      <c r="R367" s="5"/>
      <c r="S367" s="5"/>
      <c r="T367" s="5"/>
      <c r="U367" s="5"/>
      <c r="V367" s="5"/>
      <c r="W367" s="5"/>
      <c r="X367" s="5"/>
      <c r="Y367" s="5"/>
      <c r="Z367" s="5"/>
      <c r="AA367" s="5"/>
      <c r="AB367" s="5"/>
      <c r="AC367" s="5"/>
      <c r="AD367" s="5"/>
      <c r="AE367" s="5"/>
      <c r="AF367" s="5"/>
      <c r="AG367" s="5"/>
      <c r="AH367" s="5"/>
      <c r="AI367" s="5"/>
      <c r="AJ367" s="5"/>
      <c r="AK367" s="5"/>
      <c r="AL367" s="5"/>
      <c r="AM367" s="5"/>
      <c r="AN367" s="5"/>
      <c r="AO367" s="5"/>
      <c r="AP367" s="5"/>
      <c r="AQ367" s="5"/>
      <c r="AR367" s="5"/>
      <c r="AS367" s="5"/>
      <c r="AT367" s="5"/>
      <c r="AU367" s="5"/>
      <c r="AV367" s="5"/>
      <c r="AW367" s="5"/>
      <c r="AX367" s="5"/>
      <c r="AY367" s="5"/>
      <c r="AZ367" s="5"/>
      <c r="BA367" s="5"/>
      <c r="BB367" s="5"/>
      <c r="BC367" s="5"/>
      <c r="BD367" s="5"/>
      <c r="BE367" s="5"/>
      <c r="BF367" s="5"/>
      <c r="BG367" s="5"/>
      <c r="BH367" s="5"/>
      <c r="BI367" s="5"/>
      <c r="BJ367" s="5"/>
      <c r="BK367" s="5"/>
      <c r="BL367" s="5"/>
      <c r="BM367" s="5"/>
      <c r="BN367" s="5"/>
      <c r="BO367" s="5"/>
      <c r="BP367" s="5"/>
      <c r="BQ367" s="5"/>
      <c r="BR367" s="5"/>
      <c r="BS367" s="5"/>
      <c r="BT367" s="5"/>
      <c r="BU367" s="5"/>
      <c r="BV367" s="5"/>
      <c r="BW367" s="5"/>
      <c r="BX367" s="5"/>
      <c r="BY367" s="5"/>
      <c r="BZ367" s="5"/>
      <c r="CA367" s="5"/>
      <c r="CB367" s="5"/>
      <c r="CC367" s="5"/>
      <c r="CD367" s="5"/>
      <c r="CE367" s="5"/>
      <c r="CF367" s="5"/>
      <c r="CG367" s="5"/>
      <c r="CH367" s="5"/>
      <c r="CI367" s="5"/>
      <c r="CJ367" s="5"/>
      <c r="CK367" s="5"/>
      <c r="CL367" s="5"/>
      <c r="CM367" s="5"/>
      <c r="CN367" s="5"/>
      <c r="CO367" s="5"/>
      <c r="CP367" s="5"/>
      <c r="CQ367" s="5"/>
      <c r="CR367" s="5"/>
      <c r="CS367" s="5"/>
      <c r="CT367" s="5"/>
      <c r="CU367" s="5"/>
      <c r="CV367" s="5"/>
    </row>
    <row r="368" spans="12:100" hidden="1">
      <c r="L368" s="5"/>
      <c r="M368" s="5"/>
      <c r="N368" s="5"/>
      <c r="O368" s="5"/>
      <c r="P368" s="5"/>
      <c r="Q368" s="5"/>
      <c r="R368" s="5"/>
      <c r="S368" s="5"/>
      <c r="T368" s="5"/>
      <c r="U368" s="5"/>
      <c r="V368" s="5"/>
      <c r="W368" s="5"/>
      <c r="X368" s="5"/>
      <c r="Y368" s="5"/>
      <c r="Z368" s="5"/>
      <c r="AA368" s="5"/>
      <c r="AB368" s="5"/>
      <c r="AC368" s="5"/>
      <c r="AD368" s="5"/>
      <c r="AE368" s="5"/>
      <c r="AF368" s="5"/>
      <c r="AG368" s="5"/>
      <c r="AH368" s="5"/>
      <c r="AI368" s="5"/>
      <c r="AJ368" s="5"/>
      <c r="AK368" s="5"/>
      <c r="AL368" s="5"/>
      <c r="AM368" s="5"/>
      <c r="AN368" s="5"/>
      <c r="AO368" s="5"/>
      <c r="AP368" s="5"/>
      <c r="AQ368" s="5"/>
      <c r="AR368" s="5"/>
      <c r="AS368" s="5"/>
      <c r="AT368" s="5"/>
      <c r="AU368" s="5"/>
      <c r="AV368" s="5"/>
      <c r="AW368" s="5"/>
      <c r="AX368" s="5"/>
      <c r="AY368" s="5"/>
      <c r="AZ368" s="5"/>
      <c r="BA368" s="5"/>
      <c r="BB368" s="5"/>
      <c r="BC368" s="5"/>
      <c r="BD368" s="5"/>
      <c r="BE368" s="5"/>
      <c r="BF368" s="5"/>
      <c r="BG368" s="5"/>
      <c r="BH368" s="5"/>
      <c r="BI368" s="5"/>
      <c r="BJ368" s="5"/>
      <c r="BK368" s="5"/>
      <c r="BL368" s="5"/>
      <c r="BM368" s="5"/>
      <c r="BN368" s="5"/>
      <c r="BO368" s="5"/>
      <c r="BP368" s="5"/>
      <c r="BQ368" s="5"/>
      <c r="BR368" s="5"/>
      <c r="BS368" s="5"/>
      <c r="BT368" s="5"/>
      <c r="BU368" s="5"/>
      <c r="BV368" s="5"/>
      <c r="BW368" s="5"/>
      <c r="BX368" s="5"/>
      <c r="BY368" s="5"/>
      <c r="BZ368" s="5"/>
      <c r="CA368" s="5"/>
      <c r="CB368" s="5"/>
      <c r="CC368" s="5"/>
      <c r="CD368" s="5"/>
      <c r="CE368" s="5"/>
      <c r="CF368" s="5"/>
      <c r="CG368" s="5"/>
      <c r="CH368" s="5"/>
      <c r="CI368" s="5"/>
      <c r="CJ368" s="5"/>
      <c r="CK368" s="5"/>
      <c r="CL368" s="5"/>
      <c r="CM368" s="5"/>
      <c r="CN368" s="5"/>
      <c r="CO368" s="5"/>
      <c r="CP368" s="5"/>
      <c r="CQ368" s="5"/>
      <c r="CR368" s="5"/>
      <c r="CS368" s="5"/>
      <c r="CT368" s="5"/>
      <c r="CU368" s="5"/>
      <c r="CV368" s="5"/>
    </row>
    <row r="369" spans="12:100" hidden="1">
      <c r="L369" s="5"/>
      <c r="M369" s="5"/>
      <c r="N369" s="5"/>
      <c r="O369" s="5"/>
      <c r="P369" s="5"/>
      <c r="Q369" s="5"/>
      <c r="R369" s="5"/>
      <c r="S369" s="5"/>
      <c r="T369" s="5"/>
      <c r="U369" s="5"/>
      <c r="V369" s="5"/>
      <c r="W369" s="5"/>
      <c r="X369" s="5"/>
      <c r="Y369" s="5"/>
      <c r="Z369" s="5"/>
      <c r="AA369" s="5"/>
      <c r="AB369" s="5"/>
      <c r="AC369" s="5"/>
      <c r="AD369" s="5"/>
      <c r="AE369" s="5"/>
      <c r="AF369" s="5"/>
      <c r="AG369" s="5"/>
      <c r="AH369" s="5"/>
      <c r="AI369" s="5"/>
      <c r="AJ369" s="5"/>
      <c r="AK369" s="5"/>
      <c r="AL369" s="5"/>
      <c r="AM369" s="5"/>
      <c r="AN369" s="5"/>
      <c r="AO369" s="5"/>
      <c r="AP369" s="5"/>
      <c r="AQ369" s="5"/>
      <c r="AR369" s="5"/>
      <c r="AS369" s="5"/>
      <c r="AT369" s="5"/>
      <c r="AU369" s="5"/>
      <c r="AV369" s="5"/>
      <c r="AW369" s="5"/>
      <c r="AX369" s="5"/>
      <c r="AY369" s="5"/>
      <c r="AZ369" s="5"/>
      <c r="BA369" s="5"/>
      <c r="BB369" s="5"/>
      <c r="BC369" s="5"/>
      <c r="BD369" s="5"/>
      <c r="BE369" s="5"/>
      <c r="BF369" s="5"/>
      <c r="BG369" s="5"/>
      <c r="BH369" s="5"/>
      <c r="BI369" s="5"/>
      <c r="BJ369" s="5"/>
      <c r="BK369" s="5"/>
      <c r="BL369" s="5"/>
      <c r="BM369" s="5"/>
      <c r="BN369" s="5"/>
      <c r="BO369" s="5"/>
      <c r="BP369" s="5"/>
      <c r="BQ369" s="5"/>
      <c r="BR369" s="5"/>
      <c r="BS369" s="5"/>
      <c r="BT369" s="5"/>
      <c r="BU369" s="5"/>
      <c r="BV369" s="5"/>
      <c r="BW369" s="5"/>
      <c r="BX369" s="5"/>
      <c r="BY369" s="5"/>
      <c r="BZ369" s="5"/>
      <c r="CA369" s="5"/>
      <c r="CB369" s="5"/>
      <c r="CC369" s="5"/>
      <c r="CD369" s="5"/>
      <c r="CE369" s="5"/>
      <c r="CF369" s="5"/>
      <c r="CG369" s="5"/>
      <c r="CH369" s="5"/>
      <c r="CI369" s="5"/>
      <c r="CJ369" s="5"/>
      <c r="CK369" s="5"/>
      <c r="CL369" s="5"/>
      <c r="CM369" s="5"/>
      <c r="CN369" s="5"/>
      <c r="CO369" s="5"/>
      <c r="CP369" s="5"/>
      <c r="CQ369" s="5"/>
      <c r="CR369" s="5"/>
      <c r="CS369" s="5"/>
      <c r="CT369" s="5"/>
      <c r="CU369" s="5"/>
      <c r="CV369" s="5"/>
    </row>
    <row r="370" spans="12:100" hidden="1">
      <c r="L370" s="5"/>
      <c r="M370" s="5"/>
      <c r="N370" s="5"/>
      <c r="O370" s="5"/>
      <c r="P370" s="5"/>
      <c r="Q370" s="5"/>
      <c r="R370" s="5"/>
      <c r="S370" s="5"/>
      <c r="T370" s="5"/>
      <c r="U370" s="5"/>
      <c r="V370" s="5"/>
      <c r="W370" s="5"/>
      <c r="X370" s="5"/>
      <c r="Y370" s="5"/>
      <c r="Z370" s="5"/>
      <c r="AA370" s="5"/>
      <c r="AB370" s="5"/>
      <c r="AC370" s="5"/>
      <c r="AD370" s="5"/>
      <c r="AE370" s="5"/>
      <c r="AF370" s="5"/>
      <c r="AG370" s="5"/>
      <c r="AH370" s="5"/>
      <c r="AI370" s="5"/>
      <c r="AJ370" s="5"/>
      <c r="AK370" s="5"/>
      <c r="AL370" s="5"/>
      <c r="AM370" s="5"/>
      <c r="AN370" s="5"/>
      <c r="AO370" s="5"/>
      <c r="AP370" s="5"/>
      <c r="AQ370" s="5"/>
      <c r="AR370" s="5"/>
      <c r="AS370" s="5"/>
      <c r="AT370" s="5"/>
      <c r="AU370" s="5"/>
      <c r="AV370" s="5"/>
      <c r="AW370" s="5"/>
      <c r="AX370" s="5"/>
      <c r="AY370" s="5"/>
      <c r="AZ370" s="5"/>
      <c r="BA370" s="5"/>
      <c r="BB370" s="5"/>
      <c r="BC370" s="5"/>
      <c r="BD370" s="5"/>
      <c r="BE370" s="5"/>
      <c r="BF370" s="5"/>
      <c r="BG370" s="5"/>
      <c r="BH370" s="5"/>
      <c r="BI370" s="5"/>
      <c r="BJ370" s="5"/>
      <c r="BK370" s="5"/>
      <c r="BL370" s="5"/>
      <c r="BM370" s="5"/>
      <c r="BN370" s="5"/>
      <c r="BO370" s="5"/>
      <c r="BP370" s="5"/>
      <c r="BQ370" s="5"/>
      <c r="BR370" s="5"/>
      <c r="BS370" s="5"/>
      <c r="BT370" s="5"/>
      <c r="BU370" s="5"/>
      <c r="BV370" s="5"/>
      <c r="BW370" s="5"/>
      <c r="BX370" s="5"/>
      <c r="BY370" s="5"/>
      <c r="BZ370" s="5"/>
      <c r="CA370" s="5"/>
      <c r="CB370" s="5"/>
      <c r="CC370" s="5"/>
      <c r="CD370" s="5"/>
      <c r="CE370" s="5"/>
      <c r="CF370" s="5"/>
      <c r="CG370" s="5"/>
      <c r="CH370" s="5"/>
      <c r="CI370" s="5"/>
      <c r="CJ370" s="5"/>
      <c r="CK370" s="5"/>
      <c r="CL370" s="5"/>
      <c r="CM370" s="5"/>
      <c r="CN370" s="5"/>
      <c r="CO370" s="5"/>
      <c r="CP370" s="5"/>
      <c r="CQ370" s="5"/>
      <c r="CR370" s="5"/>
      <c r="CS370" s="5"/>
      <c r="CT370" s="5"/>
      <c r="CU370" s="5"/>
      <c r="CV370" s="5"/>
    </row>
    <row r="371" spans="12:100" hidden="1">
      <c r="L371" s="5"/>
      <c r="M371" s="5"/>
      <c r="N371" s="5"/>
      <c r="O371" s="5"/>
      <c r="P371" s="5"/>
      <c r="Q371" s="5"/>
      <c r="R371" s="5"/>
      <c r="S371" s="5"/>
      <c r="T371" s="5"/>
      <c r="U371" s="5"/>
      <c r="V371" s="5"/>
      <c r="W371" s="5"/>
      <c r="X371" s="5"/>
      <c r="Y371" s="5"/>
      <c r="Z371" s="5"/>
      <c r="AA371" s="5"/>
      <c r="AB371" s="5"/>
      <c r="AC371" s="5"/>
      <c r="AD371" s="5"/>
      <c r="AE371" s="5"/>
      <c r="AF371" s="5"/>
      <c r="AG371" s="5"/>
      <c r="AH371" s="5"/>
      <c r="AI371" s="5"/>
      <c r="AJ371" s="5"/>
      <c r="AK371" s="5"/>
      <c r="AL371" s="5"/>
      <c r="AM371" s="5"/>
      <c r="AN371" s="5"/>
      <c r="AO371" s="5"/>
      <c r="AP371" s="5"/>
      <c r="AQ371" s="5"/>
      <c r="AR371" s="5"/>
      <c r="AS371" s="5"/>
      <c r="AT371" s="5"/>
      <c r="AU371" s="5"/>
      <c r="AV371" s="5"/>
      <c r="AW371" s="5"/>
      <c r="AX371" s="5"/>
      <c r="AY371" s="5"/>
      <c r="AZ371" s="5"/>
      <c r="BA371" s="5"/>
      <c r="BB371" s="5"/>
      <c r="BC371" s="5"/>
      <c r="BD371" s="5"/>
      <c r="BE371" s="5"/>
      <c r="BF371" s="5"/>
      <c r="BG371" s="5"/>
      <c r="BH371" s="5"/>
      <c r="BI371" s="5"/>
      <c r="BJ371" s="5"/>
      <c r="BK371" s="5"/>
      <c r="BL371" s="5"/>
      <c r="BM371" s="5"/>
      <c r="BN371" s="5"/>
      <c r="BO371" s="5"/>
      <c r="BP371" s="5"/>
      <c r="BQ371" s="5"/>
      <c r="BR371" s="5"/>
      <c r="BS371" s="5"/>
      <c r="BT371" s="5"/>
      <c r="BU371" s="5"/>
      <c r="BV371" s="5"/>
      <c r="BW371" s="5"/>
      <c r="BX371" s="5"/>
      <c r="BY371" s="5"/>
      <c r="BZ371" s="5"/>
      <c r="CA371" s="5"/>
      <c r="CB371" s="5"/>
      <c r="CC371" s="5"/>
      <c r="CD371" s="5"/>
      <c r="CE371" s="5"/>
      <c r="CF371" s="5"/>
      <c r="CG371" s="5"/>
      <c r="CH371" s="5"/>
      <c r="CI371" s="5"/>
      <c r="CJ371" s="5"/>
      <c r="CK371" s="5"/>
      <c r="CL371" s="5"/>
      <c r="CM371" s="5"/>
      <c r="CN371" s="5"/>
      <c r="CO371" s="5"/>
      <c r="CP371" s="5"/>
      <c r="CQ371" s="5"/>
      <c r="CR371" s="5"/>
      <c r="CS371" s="5"/>
      <c r="CT371" s="5"/>
      <c r="CU371" s="5"/>
      <c r="CV371" s="5"/>
    </row>
    <row r="372" spans="12:100" hidden="1">
      <c r="L372" s="5"/>
      <c r="M372" s="5"/>
      <c r="N372" s="5"/>
      <c r="O372" s="5"/>
      <c r="P372" s="5"/>
      <c r="Q372" s="5"/>
      <c r="R372" s="5"/>
      <c r="S372" s="5"/>
      <c r="T372" s="5"/>
      <c r="U372" s="5"/>
      <c r="V372" s="5"/>
      <c r="W372" s="5"/>
      <c r="X372" s="5"/>
      <c r="Y372" s="5"/>
      <c r="Z372" s="5"/>
      <c r="AA372" s="5"/>
      <c r="AB372" s="5"/>
      <c r="AC372" s="5"/>
      <c r="AD372" s="5"/>
      <c r="AE372" s="5"/>
      <c r="AF372" s="5"/>
      <c r="AG372" s="5"/>
      <c r="AH372" s="5"/>
      <c r="AI372" s="5"/>
      <c r="AJ372" s="5"/>
      <c r="AK372" s="5"/>
      <c r="AL372" s="5"/>
      <c r="AM372" s="5"/>
      <c r="AN372" s="5"/>
      <c r="AO372" s="5"/>
      <c r="AP372" s="5"/>
      <c r="AQ372" s="5"/>
      <c r="AR372" s="5"/>
      <c r="AS372" s="5"/>
      <c r="AT372" s="5"/>
      <c r="AU372" s="5"/>
      <c r="AV372" s="5"/>
      <c r="AW372" s="5"/>
      <c r="AX372" s="5"/>
      <c r="AY372" s="5"/>
      <c r="AZ372" s="5"/>
      <c r="BA372" s="5"/>
      <c r="BB372" s="5"/>
      <c r="BC372" s="5"/>
      <c r="BD372" s="5"/>
      <c r="BE372" s="5"/>
      <c r="BF372" s="5"/>
      <c r="BG372" s="5"/>
      <c r="BH372" s="5"/>
      <c r="BI372" s="5"/>
      <c r="BJ372" s="5"/>
      <c r="BK372" s="5"/>
      <c r="BL372" s="5"/>
      <c r="BM372" s="5"/>
      <c r="BN372" s="5"/>
      <c r="BO372" s="5"/>
      <c r="BP372" s="5"/>
      <c r="BQ372" s="5"/>
      <c r="BR372" s="5"/>
      <c r="BS372" s="5"/>
      <c r="BT372" s="5"/>
      <c r="BU372" s="5"/>
      <c r="BV372" s="5"/>
      <c r="BW372" s="5"/>
      <c r="BX372" s="5"/>
      <c r="BY372" s="5"/>
      <c r="BZ372" s="5"/>
      <c r="CA372" s="5"/>
      <c r="CB372" s="5"/>
      <c r="CC372" s="5"/>
      <c r="CD372" s="5"/>
      <c r="CE372" s="5"/>
      <c r="CF372" s="5"/>
      <c r="CG372" s="5"/>
      <c r="CH372" s="5"/>
      <c r="CI372" s="5"/>
      <c r="CJ372" s="5"/>
      <c r="CK372" s="5"/>
      <c r="CL372" s="5"/>
      <c r="CM372" s="5"/>
      <c r="CN372" s="5"/>
      <c r="CO372" s="5"/>
      <c r="CP372" s="5"/>
      <c r="CQ372" s="5"/>
      <c r="CR372" s="5"/>
      <c r="CS372" s="5"/>
      <c r="CT372" s="5"/>
      <c r="CU372" s="5"/>
      <c r="CV372" s="5"/>
    </row>
    <row r="373" spans="12:100" hidden="1">
      <c r="L373" s="5"/>
      <c r="M373" s="5"/>
      <c r="N373" s="5"/>
      <c r="O373" s="5"/>
      <c r="P373" s="5"/>
      <c r="Q373" s="5"/>
      <c r="R373" s="5"/>
      <c r="S373" s="5"/>
      <c r="T373" s="5"/>
      <c r="U373" s="5"/>
      <c r="V373" s="5"/>
      <c r="W373" s="5"/>
      <c r="X373" s="5"/>
      <c r="Y373" s="5"/>
      <c r="Z373" s="5"/>
      <c r="AA373" s="5"/>
      <c r="AB373" s="5"/>
      <c r="AC373" s="5"/>
      <c r="AD373" s="5"/>
      <c r="AE373" s="5"/>
      <c r="AF373" s="5"/>
      <c r="AG373" s="5"/>
      <c r="AH373" s="5"/>
      <c r="AI373" s="5"/>
      <c r="AJ373" s="5"/>
      <c r="AK373" s="5"/>
      <c r="AL373" s="5"/>
      <c r="AM373" s="5"/>
      <c r="AN373" s="5"/>
      <c r="AO373" s="5"/>
      <c r="AP373" s="5"/>
      <c r="AQ373" s="5"/>
      <c r="AR373" s="5"/>
      <c r="AS373" s="5"/>
      <c r="AT373" s="5"/>
      <c r="AU373" s="5"/>
      <c r="AV373" s="5"/>
      <c r="AW373" s="5"/>
      <c r="AX373" s="5"/>
      <c r="AY373" s="5"/>
      <c r="AZ373" s="5"/>
      <c r="BA373" s="5"/>
      <c r="BB373" s="5"/>
      <c r="BC373" s="5"/>
      <c r="BD373" s="5"/>
      <c r="BE373" s="5"/>
      <c r="BF373" s="5"/>
      <c r="BG373" s="5"/>
      <c r="BH373" s="5"/>
      <c r="BI373" s="5"/>
      <c r="BJ373" s="5"/>
      <c r="BK373" s="5"/>
      <c r="BL373" s="5"/>
      <c r="BM373" s="5"/>
      <c r="BN373" s="5"/>
      <c r="BO373" s="5"/>
      <c r="BP373" s="5"/>
      <c r="BQ373" s="5"/>
      <c r="BR373" s="5"/>
      <c r="BS373" s="5"/>
      <c r="BT373" s="5"/>
      <c r="BU373" s="5"/>
      <c r="BV373" s="5"/>
      <c r="BW373" s="5"/>
      <c r="BX373" s="5"/>
      <c r="BY373" s="5"/>
      <c r="BZ373" s="5"/>
      <c r="CA373" s="5"/>
      <c r="CB373" s="5"/>
      <c r="CC373" s="5"/>
      <c r="CD373" s="5"/>
      <c r="CE373" s="5"/>
      <c r="CF373" s="5"/>
      <c r="CG373" s="5"/>
      <c r="CH373" s="5"/>
      <c r="CI373" s="5"/>
      <c r="CJ373" s="5"/>
      <c r="CK373" s="5"/>
      <c r="CL373" s="5"/>
      <c r="CM373" s="5"/>
      <c r="CN373" s="5"/>
      <c r="CO373" s="5"/>
      <c r="CP373" s="5"/>
      <c r="CQ373" s="5"/>
      <c r="CR373" s="5"/>
      <c r="CS373" s="5"/>
      <c r="CT373" s="5"/>
      <c r="CU373" s="5"/>
      <c r="CV373" s="5"/>
    </row>
    <row r="374" spans="12:100" hidden="1">
      <c r="L374" s="5"/>
      <c r="M374" s="5"/>
      <c r="N374" s="5"/>
      <c r="O374" s="5"/>
      <c r="P374" s="5"/>
      <c r="Q374" s="5"/>
      <c r="R374" s="5"/>
      <c r="S374" s="5"/>
      <c r="T374" s="5"/>
      <c r="U374" s="5"/>
      <c r="V374" s="5"/>
      <c r="W374" s="5"/>
      <c r="X374" s="5"/>
      <c r="Y374" s="5"/>
      <c r="Z374" s="5"/>
      <c r="AA374" s="5"/>
      <c r="AB374" s="5"/>
      <c r="AC374" s="5"/>
      <c r="AD374" s="5"/>
      <c r="AE374" s="5"/>
      <c r="AF374" s="5"/>
      <c r="AG374" s="5"/>
      <c r="AH374" s="5"/>
      <c r="AI374" s="5"/>
      <c r="AJ374" s="5"/>
      <c r="AK374" s="5"/>
      <c r="AL374" s="5"/>
      <c r="AM374" s="5"/>
      <c r="AN374" s="5"/>
      <c r="AO374" s="5"/>
      <c r="AP374" s="5"/>
      <c r="AQ374" s="5"/>
      <c r="AR374" s="5"/>
      <c r="AS374" s="5"/>
      <c r="AT374" s="5"/>
      <c r="AU374" s="5"/>
      <c r="AV374" s="5"/>
      <c r="AW374" s="5"/>
      <c r="AX374" s="5"/>
      <c r="AY374" s="5"/>
      <c r="AZ374" s="5"/>
      <c r="BA374" s="5"/>
      <c r="BB374" s="5"/>
      <c r="BC374" s="5"/>
      <c r="BD374" s="5"/>
      <c r="BE374" s="5"/>
      <c r="BF374" s="5"/>
      <c r="BG374" s="5"/>
      <c r="BH374" s="5"/>
      <c r="BI374" s="5"/>
      <c r="BJ374" s="5"/>
      <c r="BK374" s="5"/>
      <c r="BL374" s="5"/>
      <c r="BM374" s="5"/>
      <c r="BN374" s="5"/>
      <c r="BO374" s="5"/>
      <c r="BP374" s="5"/>
      <c r="BQ374" s="5"/>
      <c r="BR374" s="5"/>
      <c r="BS374" s="5"/>
      <c r="BT374" s="5"/>
      <c r="BU374" s="5"/>
      <c r="BV374" s="5"/>
      <c r="BW374" s="5"/>
      <c r="BX374" s="5"/>
      <c r="BY374" s="5"/>
      <c r="BZ374" s="5"/>
      <c r="CA374" s="5"/>
      <c r="CB374" s="5"/>
      <c r="CC374" s="5"/>
      <c r="CD374" s="5"/>
      <c r="CE374" s="5"/>
      <c r="CF374" s="5"/>
      <c r="CG374" s="5"/>
      <c r="CH374" s="5"/>
      <c r="CI374" s="5"/>
      <c r="CJ374" s="5"/>
      <c r="CK374" s="5"/>
      <c r="CL374" s="5"/>
      <c r="CM374" s="5"/>
      <c r="CN374" s="5"/>
      <c r="CO374" s="5"/>
      <c r="CP374" s="5"/>
      <c r="CQ374" s="5"/>
      <c r="CR374" s="5"/>
      <c r="CS374" s="5"/>
      <c r="CT374" s="5"/>
      <c r="CU374" s="5"/>
      <c r="CV374" s="5"/>
    </row>
    <row r="375" spans="12:100" hidden="1">
      <c r="L375" s="5"/>
      <c r="M375" s="5"/>
      <c r="N375" s="5"/>
      <c r="O375" s="5"/>
      <c r="P375" s="5"/>
      <c r="Q375" s="5"/>
      <c r="R375" s="5"/>
      <c r="S375" s="5"/>
      <c r="T375" s="5"/>
      <c r="U375" s="5"/>
      <c r="V375" s="5"/>
      <c r="W375" s="5"/>
      <c r="X375" s="5"/>
      <c r="Y375" s="5"/>
      <c r="Z375" s="5"/>
      <c r="AA375" s="5"/>
      <c r="AB375" s="5"/>
      <c r="AC375" s="5"/>
      <c r="AD375" s="5"/>
      <c r="AE375" s="5"/>
      <c r="AF375" s="5"/>
      <c r="AG375" s="5"/>
      <c r="AH375" s="5"/>
      <c r="AI375" s="5"/>
      <c r="AJ375" s="5"/>
      <c r="AK375" s="5"/>
      <c r="AL375" s="5"/>
      <c r="AM375" s="5"/>
      <c r="AN375" s="5"/>
      <c r="AO375" s="5"/>
      <c r="AP375" s="5"/>
      <c r="AQ375" s="5"/>
      <c r="AR375" s="5"/>
      <c r="AS375" s="5"/>
      <c r="AT375" s="5"/>
      <c r="AU375" s="5"/>
      <c r="AV375" s="5"/>
      <c r="AW375" s="5"/>
      <c r="AX375" s="5"/>
      <c r="AY375" s="5"/>
      <c r="AZ375" s="5"/>
      <c r="BA375" s="5"/>
      <c r="BB375" s="5"/>
      <c r="BC375" s="5"/>
      <c r="BD375" s="5"/>
      <c r="BE375" s="5"/>
      <c r="BF375" s="5"/>
      <c r="BG375" s="5"/>
      <c r="BH375" s="5"/>
      <c r="BI375" s="5"/>
      <c r="BJ375" s="5"/>
      <c r="BK375" s="5"/>
      <c r="BL375" s="5"/>
      <c r="BM375" s="5"/>
      <c r="BN375" s="5"/>
      <c r="BO375" s="5"/>
      <c r="BP375" s="5"/>
      <c r="BQ375" s="5"/>
      <c r="BR375" s="5"/>
      <c r="BS375" s="5"/>
      <c r="BT375" s="5"/>
      <c r="BU375" s="5"/>
      <c r="BV375" s="5"/>
      <c r="BW375" s="5"/>
      <c r="BX375" s="5"/>
      <c r="BY375" s="5"/>
      <c r="BZ375" s="5"/>
      <c r="CA375" s="5"/>
      <c r="CB375" s="5"/>
      <c r="CC375" s="5"/>
      <c r="CD375" s="5"/>
      <c r="CE375" s="5"/>
      <c r="CF375" s="5"/>
      <c r="CG375" s="5"/>
      <c r="CH375" s="5"/>
      <c r="CI375" s="5"/>
      <c r="CJ375" s="5"/>
      <c r="CK375" s="5"/>
      <c r="CL375" s="5"/>
      <c r="CM375" s="5"/>
      <c r="CN375" s="5"/>
      <c r="CO375" s="5"/>
      <c r="CP375" s="5"/>
      <c r="CQ375" s="5"/>
      <c r="CR375" s="5"/>
      <c r="CS375" s="5"/>
      <c r="CT375" s="5"/>
      <c r="CU375" s="5"/>
      <c r="CV375" s="5"/>
    </row>
    <row r="376" spans="12:100" hidden="1">
      <c r="L376" s="5"/>
      <c r="M376" s="5"/>
      <c r="N376" s="5"/>
      <c r="O376" s="5"/>
      <c r="P376" s="5"/>
      <c r="Q376" s="5"/>
      <c r="R376" s="5"/>
      <c r="S376" s="5"/>
      <c r="T376" s="5"/>
      <c r="U376" s="5"/>
      <c r="V376" s="5"/>
      <c r="W376" s="5"/>
      <c r="X376" s="5"/>
      <c r="Y376" s="5"/>
      <c r="Z376" s="5"/>
      <c r="AA376" s="5"/>
      <c r="AB376" s="5"/>
      <c r="AC376" s="5"/>
      <c r="AD376" s="5"/>
      <c r="AE376" s="5"/>
      <c r="AF376" s="5"/>
      <c r="AG376" s="5"/>
      <c r="AH376" s="5"/>
      <c r="AI376" s="5"/>
      <c r="AJ376" s="5"/>
      <c r="AK376" s="5"/>
      <c r="AL376" s="5"/>
      <c r="AM376" s="5"/>
      <c r="AN376" s="5"/>
      <c r="AO376" s="5"/>
      <c r="AP376" s="5"/>
      <c r="AQ376" s="5"/>
      <c r="AR376" s="5"/>
      <c r="AS376" s="5"/>
      <c r="AT376" s="5"/>
      <c r="AU376" s="5"/>
      <c r="AV376" s="5"/>
      <c r="AW376" s="5"/>
      <c r="AX376" s="5"/>
      <c r="AY376" s="5"/>
      <c r="AZ376" s="5"/>
      <c r="BA376" s="5"/>
      <c r="BB376" s="5"/>
      <c r="BC376" s="5"/>
      <c r="BD376" s="5"/>
      <c r="BE376" s="5"/>
      <c r="BF376" s="5"/>
      <c r="BG376" s="5"/>
      <c r="BH376" s="5"/>
      <c r="BI376" s="5"/>
      <c r="BJ376" s="5"/>
      <c r="BK376" s="5"/>
      <c r="BL376" s="5"/>
      <c r="BM376" s="5"/>
      <c r="BN376" s="5"/>
      <c r="BO376" s="5"/>
      <c r="BP376" s="5"/>
      <c r="BQ376" s="5"/>
      <c r="BR376" s="5"/>
      <c r="BS376" s="5"/>
      <c r="BT376" s="5"/>
      <c r="BU376" s="5"/>
      <c r="BV376" s="5"/>
      <c r="BW376" s="5"/>
      <c r="BX376" s="5"/>
      <c r="BY376" s="5"/>
      <c r="BZ376" s="5"/>
      <c r="CA376" s="5"/>
      <c r="CB376" s="5"/>
      <c r="CC376" s="5"/>
      <c r="CD376" s="5"/>
      <c r="CE376" s="5"/>
      <c r="CF376" s="5"/>
      <c r="CG376" s="5"/>
      <c r="CH376" s="5"/>
      <c r="CI376" s="5"/>
      <c r="CJ376" s="5"/>
      <c r="CK376" s="5"/>
      <c r="CL376" s="5"/>
      <c r="CM376" s="5"/>
      <c r="CN376" s="5"/>
      <c r="CO376" s="5"/>
      <c r="CP376" s="5"/>
      <c r="CQ376" s="5"/>
      <c r="CR376" s="5"/>
      <c r="CS376" s="5"/>
      <c r="CT376" s="5"/>
      <c r="CU376" s="5"/>
      <c r="CV376" s="5"/>
    </row>
    <row r="377" spans="12:100" hidden="1">
      <c r="L377" s="5"/>
      <c r="M377" s="5"/>
      <c r="N377" s="5"/>
      <c r="O377" s="5"/>
      <c r="P377" s="5"/>
      <c r="Q377" s="5"/>
      <c r="R377" s="5"/>
      <c r="S377" s="5"/>
      <c r="T377" s="5"/>
      <c r="U377" s="5"/>
      <c r="V377" s="5"/>
      <c r="W377" s="5"/>
      <c r="X377" s="5"/>
      <c r="Y377" s="5"/>
      <c r="Z377" s="5"/>
      <c r="AA377" s="5"/>
      <c r="AB377" s="5"/>
      <c r="AC377" s="5"/>
      <c r="AD377" s="5"/>
      <c r="AE377" s="5"/>
      <c r="AF377" s="5"/>
      <c r="AG377" s="5"/>
      <c r="AH377" s="5"/>
      <c r="AI377" s="5"/>
      <c r="AJ377" s="5"/>
      <c r="AK377" s="5"/>
      <c r="AL377" s="5"/>
      <c r="AM377" s="5"/>
      <c r="AN377" s="5"/>
      <c r="AO377" s="5"/>
      <c r="AP377" s="5"/>
      <c r="AQ377" s="5"/>
      <c r="AR377" s="5"/>
      <c r="AS377" s="5"/>
      <c r="AT377" s="5"/>
      <c r="AU377" s="5"/>
      <c r="AV377" s="5"/>
      <c r="AW377" s="5"/>
      <c r="AX377" s="5"/>
      <c r="AY377" s="5"/>
      <c r="AZ377" s="5"/>
      <c r="BA377" s="5"/>
      <c r="BB377" s="5"/>
      <c r="BC377" s="5"/>
      <c r="BD377" s="5"/>
      <c r="BE377" s="5"/>
      <c r="BF377" s="5"/>
      <c r="BG377" s="5"/>
      <c r="BH377" s="5"/>
      <c r="BI377" s="5"/>
      <c r="BJ377" s="5"/>
      <c r="BK377" s="5"/>
      <c r="BL377" s="5"/>
      <c r="BM377" s="5"/>
      <c r="BN377" s="5"/>
      <c r="BO377" s="5"/>
      <c r="BP377" s="5"/>
      <c r="BQ377" s="5"/>
      <c r="BR377" s="5"/>
      <c r="BS377" s="5"/>
      <c r="BT377" s="5"/>
      <c r="BU377" s="5"/>
      <c r="BV377" s="5"/>
      <c r="BW377" s="5"/>
      <c r="BX377" s="5"/>
      <c r="BY377" s="5"/>
      <c r="BZ377" s="5"/>
      <c r="CA377" s="5"/>
      <c r="CB377" s="5"/>
      <c r="CC377" s="5"/>
      <c r="CD377" s="5"/>
      <c r="CE377" s="5"/>
      <c r="CF377" s="5"/>
      <c r="CG377" s="5"/>
      <c r="CH377" s="5"/>
      <c r="CI377" s="5"/>
      <c r="CJ377" s="5"/>
      <c r="CK377" s="5"/>
      <c r="CL377" s="5"/>
      <c r="CM377" s="5"/>
      <c r="CN377" s="5"/>
      <c r="CO377" s="5"/>
      <c r="CP377" s="5"/>
      <c r="CQ377" s="5"/>
      <c r="CR377" s="5"/>
      <c r="CS377" s="5"/>
      <c r="CT377" s="5"/>
      <c r="CU377" s="5"/>
      <c r="CV377" s="5"/>
    </row>
    <row r="378" spans="12:100" hidden="1">
      <c r="L378" s="5"/>
      <c r="M378" s="5"/>
      <c r="N378" s="5"/>
      <c r="O378" s="5"/>
      <c r="P378" s="5"/>
      <c r="Q378" s="5"/>
      <c r="R378" s="5"/>
      <c r="S378" s="5"/>
      <c r="T378" s="5"/>
      <c r="U378" s="5"/>
      <c r="V378" s="5"/>
      <c r="W378" s="5"/>
      <c r="X378" s="5"/>
      <c r="Y378" s="5"/>
      <c r="Z378" s="5"/>
      <c r="AA378" s="5"/>
      <c r="AB378" s="5"/>
      <c r="AC378" s="5"/>
      <c r="AD378" s="5"/>
      <c r="AE378" s="5"/>
      <c r="AF378" s="5"/>
      <c r="AG378" s="5"/>
      <c r="AH378" s="5"/>
      <c r="AI378" s="5"/>
      <c r="AJ378" s="5"/>
      <c r="AK378" s="5"/>
      <c r="AL378" s="5"/>
      <c r="AM378" s="5"/>
      <c r="AN378" s="5"/>
      <c r="AO378" s="5"/>
      <c r="AP378" s="5"/>
      <c r="AQ378" s="5"/>
      <c r="AR378" s="5"/>
      <c r="AS378" s="5"/>
      <c r="AT378" s="5"/>
      <c r="AU378" s="5"/>
      <c r="AV378" s="5"/>
      <c r="AW378" s="5"/>
      <c r="AX378" s="5"/>
      <c r="AY378" s="5"/>
      <c r="AZ378" s="5"/>
      <c r="BA378" s="5"/>
      <c r="BB378" s="5"/>
      <c r="BC378" s="5"/>
      <c r="BD378" s="5"/>
      <c r="BE378" s="5"/>
      <c r="BF378" s="5"/>
      <c r="BG378" s="5"/>
      <c r="BH378" s="5"/>
      <c r="BI378" s="5"/>
      <c r="BJ378" s="5"/>
      <c r="BK378" s="5"/>
      <c r="BL378" s="5"/>
      <c r="BM378" s="5"/>
      <c r="BN378" s="5"/>
      <c r="BO378" s="5"/>
      <c r="BP378" s="5"/>
      <c r="BQ378" s="5"/>
      <c r="BR378" s="5"/>
      <c r="BS378" s="5"/>
      <c r="BT378" s="5"/>
      <c r="BU378" s="5"/>
      <c r="BV378" s="5"/>
      <c r="BW378" s="5"/>
      <c r="BX378" s="5"/>
      <c r="BY378" s="5"/>
      <c r="BZ378" s="5"/>
      <c r="CA378" s="5"/>
      <c r="CB378" s="5"/>
      <c r="CC378" s="5"/>
      <c r="CD378" s="5"/>
      <c r="CE378" s="5"/>
      <c r="CF378" s="5"/>
      <c r="CG378" s="5"/>
      <c r="CH378" s="5"/>
      <c r="CI378" s="5"/>
      <c r="CJ378" s="5"/>
      <c r="CK378" s="5"/>
      <c r="CL378" s="5"/>
      <c r="CM378" s="5"/>
      <c r="CN378" s="5"/>
      <c r="CO378" s="5"/>
      <c r="CP378" s="5"/>
      <c r="CQ378" s="5"/>
      <c r="CR378" s="5"/>
      <c r="CS378" s="5"/>
      <c r="CT378" s="5"/>
      <c r="CU378" s="5"/>
      <c r="CV378" s="5"/>
    </row>
    <row r="379" spans="12:100" hidden="1">
      <c r="L379" s="5"/>
      <c r="M379" s="5"/>
      <c r="N379" s="5"/>
      <c r="O379" s="5"/>
      <c r="P379" s="5"/>
      <c r="Q379" s="5"/>
      <c r="R379" s="5"/>
      <c r="S379" s="5"/>
      <c r="T379" s="5"/>
      <c r="U379" s="5"/>
      <c r="V379" s="5"/>
      <c r="W379" s="5"/>
      <c r="X379" s="5"/>
      <c r="Y379" s="5"/>
      <c r="Z379" s="5"/>
      <c r="AA379" s="5"/>
      <c r="AB379" s="5"/>
      <c r="AC379" s="5"/>
      <c r="AD379" s="5"/>
      <c r="AE379" s="5"/>
      <c r="AF379" s="5"/>
      <c r="AG379" s="5"/>
      <c r="AH379" s="5"/>
      <c r="AI379" s="5"/>
      <c r="AJ379" s="5"/>
      <c r="AK379" s="5"/>
      <c r="AL379" s="5"/>
      <c r="AM379" s="5"/>
      <c r="AN379" s="5"/>
      <c r="AO379" s="5"/>
      <c r="AP379" s="5"/>
      <c r="AQ379" s="5"/>
      <c r="AR379" s="5"/>
      <c r="AS379" s="5"/>
      <c r="AT379" s="5"/>
      <c r="AU379" s="5"/>
      <c r="AV379" s="5"/>
      <c r="AW379" s="5"/>
      <c r="AX379" s="5"/>
      <c r="AY379" s="5"/>
      <c r="AZ379" s="5"/>
      <c r="BA379" s="5"/>
      <c r="BB379" s="5"/>
      <c r="BC379" s="5"/>
      <c r="BD379" s="5"/>
      <c r="BE379" s="5"/>
      <c r="BF379" s="5"/>
      <c r="BG379" s="5"/>
      <c r="BH379" s="5"/>
      <c r="BI379" s="5"/>
      <c r="BJ379" s="5"/>
      <c r="BK379" s="5"/>
      <c r="BL379" s="5"/>
      <c r="BM379" s="5"/>
      <c r="BN379" s="5"/>
      <c r="BO379" s="5"/>
      <c r="BP379" s="5"/>
      <c r="BQ379" s="5"/>
      <c r="BR379" s="5"/>
      <c r="BS379" s="5"/>
      <c r="BT379" s="5"/>
      <c r="BU379" s="5"/>
      <c r="BV379" s="5"/>
      <c r="BW379" s="5"/>
      <c r="BX379" s="5"/>
      <c r="BY379" s="5"/>
      <c r="BZ379" s="5"/>
      <c r="CA379" s="5"/>
      <c r="CB379" s="5"/>
      <c r="CC379" s="5"/>
      <c r="CD379" s="5"/>
      <c r="CE379" s="5"/>
      <c r="CF379" s="5"/>
      <c r="CG379" s="5"/>
      <c r="CH379" s="5"/>
      <c r="CI379" s="5"/>
      <c r="CJ379" s="5"/>
      <c r="CK379" s="5"/>
      <c r="CL379" s="5"/>
      <c r="CM379" s="5"/>
      <c r="CN379" s="5"/>
      <c r="CO379" s="5"/>
      <c r="CP379" s="5"/>
      <c r="CQ379" s="5"/>
      <c r="CR379" s="5"/>
      <c r="CS379" s="5"/>
      <c r="CT379" s="5"/>
      <c r="CU379" s="5"/>
      <c r="CV379" s="5"/>
    </row>
    <row r="380" spans="12:100" hidden="1">
      <c r="L380" s="5"/>
      <c r="M380" s="5"/>
      <c r="N380" s="5"/>
      <c r="O380" s="5"/>
      <c r="P380" s="5"/>
      <c r="Q380" s="5"/>
      <c r="R380" s="5"/>
      <c r="S380" s="5"/>
      <c r="T380" s="5"/>
      <c r="U380" s="5"/>
      <c r="V380" s="5"/>
      <c r="W380" s="5"/>
      <c r="X380" s="5"/>
      <c r="Y380" s="5"/>
      <c r="Z380" s="5"/>
      <c r="AA380" s="5"/>
      <c r="AB380" s="5"/>
      <c r="AC380" s="5"/>
      <c r="AD380" s="5"/>
      <c r="AE380" s="5"/>
      <c r="AF380" s="5"/>
      <c r="AG380" s="5"/>
      <c r="AH380" s="5"/>
      <c r="AI380" s="5"/>
      <c r="AJ380" s="5"/>
      <c r="AK380" s="5"/>
      <c r="AL380" s="5"/>
      <c r="AM380" s="5"/>
      <c r="AN380" s="5"/>
      <c r="AO380" s="5"/>
      <c r="AP380" s="5"/>
      <c r="AQ380" s="5"/>
      <c r="AR380" s="5"/>
      <c r="AS380" s="5"/>
      <c r="AT380" s="5"/>
      <c r="AU380" s="5"/>
      <c r="AV380" s="5"/>
      <c r="AW380" s="5"/>
      <c r="AX380" s="5"/>
      <c r="AY380" s="5"/>
      <c r="AZ380" s="5"/>
      <c r="BA380" s="5"/>
      <c r="BB380" s="5"/>
      <c r="BC380" s="5"/>
      <c r="BD380" s="5"/>
      <c r="BE380" s="5"/>
      <c r="BF380" s="5"/>
      <c r="BG380" s="5"/>
      <c r="BH380" s="5"/>
      <c r="BI380" s="5"/>
      <c r="BJ380" s="5"/>
      <c r="BK380" s="5"/>
      <c r="BL380" s="5"/>
      <c r="BM380" s="5"/>
      <c r="BN380" s="5"/>
      <c r="BO380" s="5"/>
      <c r="BP380" s="5"/>
      <c r="BQ380" s="5"/>
      <c r="BR380" s="5"/>
      <c r="BS380" s="5"/>
      <c r="BT380" s="5"/>
      <c r="BU380" s="5"/>
      <c r="BV380" s="5"/>
      <c r="BW380" s="5"/>
      <c r="BX380" s="5"/>
      <c r="BY380" s="5"/>
      <c r="BZ380" s="5"/>
      <c r="CA380" s="5"/>
      <c r="CB380" s="5"/>
      <c r="CC380" s="5"/>
      <c r="CD380" s="5"/>
      <c r="CE380" s="5"/>
      <c r="CF380" s="5"/>
      <c r="CG380" s="5"/>
      <c r="CH380" s="5"/>
      <c r="CI380" s="5"/>
      <c r="CJ380" s="5"/>
      <c r="CK380" s="5"/>
      <c r="CL380" s="5"/>
      <c r="CM380" s="5"/>
      <c r="CN380" s="5"/>
      <c r="CO380" s="5"/>
      <c r="CP380" s="5"/>
      <c r="CQ380" s="5"/>
      <c r="CR380" s="5"/>
      <c r="CS380" s="5"/>
      <c r="CT380" s="5"/>
      <c r="CU380" s="5"/>
      <c r="CV380" s="5"/>
    </row>
    <row r="381" spans="12:100" hidden="1">
      <c r="L381" s="5"/>
      <c r="M381" s="5"/>
      <c r="N381" s="5"/>
      <c r="O381" s="5"/>
      <c r="P381" s="5"/>
      <c r="Q381" s="5"/>
      <c r="R381" s="5"/>
      <c r="S381" s="5"/>
      <c r="T381" s="5"/>
      <c r="U381" s="5"/>
      <c r="V381" s="5"/>
      <c r="W381" s="5"/>
      <c r="X381" s="5"/>
      <c r="Y381" s="5"/>
      <c r="Z381" s="5"/>
      <c r="AA381" s="5"/>
      <c r="AB381" s="5"/>
      <c r="AC381" s="5"/>
      <c r="AD381" s="5"/>
      <c r="AE381" s="5"/>
      <c r="AF381" s="5"/>
      <c r="AG381" s="5"/>
      <c r="AH381" s="5"/>
      <c r="AI381" s="5"/>
      <c r="AJ381" s="5"/>
      <c r="AK381" s="5"/>
      <c r="AL381" s="5"/>
      <c r="AM381" s="5"/>
      <c r="AN381" s="5"/>
      <c r="AO381" s="5"/>
      <c r="AP381" s="5"/>
      <c r="AQ381" s="5"/>
      <c r="AR381" s="5"/>
      <c r="AS381" s="5"/>
      <c r="AT381" s="5"/>
      <c r="AU381" s="5"/>
      <c r="AV381" s="5"/>
      <c r="AW381" s="5"/>
      <c r="AX381" s="5"/>
      <c r="AY381" s="5"/>
      <c r="AZ381" s="5"/>
      <c r="BA381" s="5"/>
      <c r="BB381" s="5"/>
      <c r="BC381" s="5"/>
      <c r="BD381" s="5"/>
      <c r="BE381" s="5"/>
      <c r="BF381" s="5"/>
      <c r="BG381" s="5"/>
      <c r="BH381" s="5"/>
      <c r="BI381" s="5"/>
      <c r="BJ381" s="5"/>
      <c r="BK381" s="5"/>
      <c r="BL381" s="5"/>
      <c r="BM381" s="5"/>
      <c r="BN381" s="5"/>
      <c r="BO381" s="5"/>
      <c r="BP381" s="5"/>
      <c r="BQ381" s="5"/>
      <c r="BR381" s="5"/>
      <c r="BS381" s="5"/>
      <c r="BT381" s="5"/>
      <c r="BU381" s="5"/>
      <c r="BV381" s="5"/>
      <c r="BW381" s="5"/>
      <c r="BX381" s="5"/>
      <c r="BY381" s="5"/>
      <c r="BZ381" s="5"/>
      <c r="CA381" s="5"/>
      <c r="CB381" s="5"/>
      <c r="CC381" s="5"/>
      <c r="CD381" s="5"/>
      <c r="CE381" s="5"/>
      <c r="CF381" s="5"/>
      <c r="CG381" s="5"/>
      <c r="CH381" s="5"/>
      <c r="CI381" s="5"/>
      <c r="CJ381" s="5"/>
      <c r="CK381" s="5"/>
      <c r="CL381" s="5"/>
      <c r="CM381" s="5"/>
      <c r="CN381" s="5"/>
      <c r="CO381" s="5"/>
      <c r="CP381" s="5"/>
      <c r="CQ381" s="5"/>
      <c r="CR381" s="5"/>
      <c r="CS381" s="5"/>
      <c r="CT381" s="5"/>
      <c r="CU381" s="5"/>
      <c r="CV381" s="5"/>
    </row>
    <row r="382" spans="12:100" hidden="1">
      <c r="L382" s="5"/>
      <c r="M382" s="5"/>
      <c r="N382" s="5"/>
      <c r="O382" s="5"/>
      <c r="P382" s="5"/>
      <c r="Q382" s="5"/>
      <c r="R382" s="5"/>
      <c r="S382" s="5"/>
      <c r="T382" s="5"/>
      <c r="U382" s="5"/>
      <c r="V382" s="5"/>
      <c r="W382" s="5"/>
      <c r="X382" s="5"/>
      <c r="Y382" s="5"/>
      <c r="Z382" s="5"/>
      <c r="AA382" s="5"/>
      <c r="AB382" s="5"/>
      <c r="AC382" s="5"/>
      <c r="AD382" s="5"/>
      <c r="AE382" s="5"/>
      <c r="AF382" s="5"/>
      <c r="AG382" s="5"/>
      <c r="AH382" s="5"/>
      <c r="AI382" s="5"/>
      <c r="AJ382" s="5"/>
      <c r="AK382" s="5"/>
      <c r="AL382" s="5"/>
      <c r="AM382" s="5"/>
      <c r="AN382" s="5"/>
      <c r="AO382" s="5"/>
      <c r="AP382" s="5"/>
      <c r="AQ382" s="5"/>
      <c r="AR382" s="5"/>
      <c r="AS382" s="5"/>
      <c r="AT382" s="5"/>
      <c r="AU382" s="5"/>
      <c r="AV382" s="5"/>
      <c r="AW382" s="5"/>
      <c r="AX382" s="5"/>
      <c r="AY382" s="5"/>
      <c r="AZ382" s="5"/>
      <c r="BA382" s="5"/>
      <c r="BB382" s="5"/>
      <c r="BC382" s="5"/>
      <c r="BD382" s="5"/>
      <c r="BE382" s="5"/>
      <c r="BF382" s="5"/>
      <c r="BG382" s="5"/>
      <c r="BH382" s="5"/>
      <c r="BI382" s="5"/>
      <c r="BJ382" s="5"/>
      <c r="BK382" s="5"/>
      <c r="BL382" s="5"/>
      <c r="BM382" s="5"/>
      <c r="BN382" s="5"/>
      <c r="BO382" s="5"/>
      <c r="BP382" s="5"/>
      <c r="BQ382" s="5"/>
      <c r="BR382" s="5"/>
      <c r="BS382" s="5"/>
      <c r="BT382" s="5"/>
      <c r="BU382" s="5"/>
      <c r="BV382" s="5"/>
      <c r="BW382" s="5"/>
      <c r="BX382" s="5"/>
      <c r="BY382" s="5"/>
      <c r="BZ382" s="5"/>
      <c r="CA382" s="5"/>
      <c r="CB382" s="5"/>
      <c r="CC382" s="5"/>
      <c r="CD382" s="5"/>
      <c r="CE382" s="5"/>
      <c r="CF382" s="5"/>
      <c r="CG382" s="5"/>
      <c r="CH382" s="5"/>
      <c r="CI382" s="5"/>
      <c r="CJ382" s="5"/>
      <c r="CK382" s="5"/>
      <c r="CL382" s="5"/>
      <c r="CM382" s="5"/>
      <c r="CN382" s="5"/>
      <c r="CO382" s="5"/>
      <c r="CP382" s="5"/>
      <c r="CQ382" s="5"/>
      <c r="CR382" s="5"/>
      <c r="CS382" s="5"/>
      <c r="CT382" s="5"/>
      <c r="CU382" s="5"/>
      <c r="CV382" s="5"/>
    </row>
    <row r="383" spans="12:100" hidden="1">
      <c r="L383" s="5"/>
      <c r="M383" s="5"/>
      <c r="N383" s="5"/>
      <c r="O383" s="5"/>
      <c r="P383" s="5"/>
      <c r="Q383" s="5"/>
      <c r="R383" s="5"/>
      <c r="S383" s="5"/>
      <c r="T383" s="5"/>
      <c r="U383" s="5"/>
      <c r="V383" s="5"/>
      <c r="W383" s="5"/>
      <c r="X383" s="5"/>
      <c r="Y383" s="5"/>
      <c r="Z383" s="5"/>
      <c r="AA383" s="5"/>
      <c r="AB383" s="5"/>
      <c r="AC383" s="5"/>
      <c r="AD383" s="5"/>
      <c r="AE383" s="5"/>
      <c r="AF383" s="5"/>
      <c r="AG383" s="5"/>
      <c r="AH383" s="5"/>
      <c r="AI383" s="5"/>
      <c r="AJ383" s="5"/>
      <c r="AK383" s="5"/>
      <c r="AL383" s="5"/>
      <c r="AM383" s="5"/>
      <c r="AN383" s="5"/>
      <c r="AO383" s="5"/>
      <c r="AP383" s="5"/>
      <c r="AQ383" s="5"/>
      <c r="AR383" s="5"/>
      <c r="AS383" s="5"/>
      <c r="AT383" s="5"/>
      <c r="AU383" s="5"/>
      <c r="AV383" s="5"/>
      <c r="AW383" s="5"/>
      <c r="AX383" s="5"/>
      <c r="AY383" s="5"/>
      <c r="AZ383" s="5"/>
      <c r="BA383" s="5"/>
      <c r="BB383" s="5"/>
      <c r="BC383" s="5"/>
      <c r="BD383" s="5"/>
      <c r="BE383" s="5"/>
      <c r="BF383" s="5"/>
      <c r="BG383" s="5"/>
      <c r="BH383" s="5"/>
      <c r="BI383" s="5"/>
      <c r="BJ383" s="5"/>
      <c r="BK383" s="5"/>
      <c r="BL383" s="5"/>
      <c r="BM383" s="5"/>
      <c r="BN383" s="5"/>
      <c r="BO383" s="5"/>
      <c r="BP383" s="5"/>
      <c r="BQ383" s="5"/>
      <c r="BR383" s="5"/>
      <c r="BS383" s="5"/>
      <c r="BT383" s="5"/>
      <c r="BU383" s="5"/>
      <c r="BV383" s="5"/>
      <c r="BW383" s="5"/>
      <c r="BX383" s="5"/>
      <c r="BY383" s="5"/>
      <c r="BZ383" s="5"/>
      <c r="CA383" s="5"/>
      <c r="CB383" s="5"/>
      <c r="CC383" s="5"/>
      <c r="CD383" s="5"/>
      <c r="CE383" s="5"/>
      <c r="CF383" s="5"/>
      <c r="CG383" s="5"/>
      <c r="CH383" s="5"/>
      <c r="CI383" s="5"/>
      <c r="CJ383" s="5"/>
      <c r="CK383" s="5"/>
      <c r="CL383" s="5"/>
      <c r="CM383" s="5"/>
      <c r="CN383" s="5"/>
      <c r="CO383" s="5"/>
      <c r="CP383" s="5"/>
      <c r="CQ383" s="5"/>
      <c r="CR383" s="5"/>
      <c r="CS383" s="5"/>
      <c r="CT383" s="5"/>
      <c r="CU383" s="5"/>
      <c r="CV383" s="5"/>
    </row>
    <row r="384" spans="12:100" hidden="1">
      <c r="L384" s="5"/>
      <c r="M384" s="5"/>
      <c r="N384" s="5"/>
      <c r="O384" s="5"/>
      <c r="P384" s="5"/>
      <c r="Q384" s="5"/>
      <c r="R384" s="5"/>
      <c r="S384" s="5"/>
      <c r="T384" s="5"/>
      <c r="U384" s="5"/>
      <c r="V384" s="5"/>
      <c r="W384" s="5"/>
      <c r="X384" s="5"/>
      <c r="Y384" s="5"/>
      <c r="Z384" s="5"/>
      <c r="AA384" s="5"/>
      <c r="AB384" s="5"/>
      <c r="AC384" s="5"/>
      <c r="AD384" s="5"/>
      <c r="AE384" s="5"/>
      <c r="AF384" s="5"/>
      <c r="AG384" s="5"/>
      <c r="AH384" s="5"/>
      <c r="AI384" s="5"/>
      <c r="AJ384" s="5"/>
      <c r="AK384" s="5"/>
      <c r="AL384" s="5"/>
      <c r="AM384" s="5"/>
      <c r="AN384" s="5"/>
      <c r="AO384" s="5"/>
      <c r="AP384" s="5"/>
      <c r="AQ384" s="5"/>
      <c r="AR384" s="5"/>
      <c r="AS384" s="5"/>
      <c r="AT384" s="5"/>
      <c r="AU384" s="5"/>
      <c r="AV384" s="5"/>
      <c r="AW384" s="5"/>
      <c r="AX384" s="5"/>
      <c r="AY384" s="5"/>
      <c r="AZ384" s="5"/>
      <c r="BA384" s="5"/>
      <c r="BB384" s="5"/>
      <c r="BC384" s="5"/>
      <c r="BD384" s="5"/>
      <c r="BE384" s="5"/>
      <c r="BF384" s="5"/>
      <c r="BG384" s="5"/>
      <c r="BH384" s="5"/>
      <c r="BI384" s="5"/>
      <c r="BJ384" s="5"/>
      <c r="BK384" s="5"/>
      <c r="BL384" s="5"/>
      <c r="BM384" s="5"/>
      <c r="BN384" s="5"/>
      <c r="BO384" s="5"/>
      <c r="BP384" s="5"/>
      <c r="BQ384" s="5"/>
      <c r="BR384" s="5"/>
      <c r="BS384" s="5"/>
      <c r="BT384" s="5"/>
      <c r="BU384" s="5"/>
      <c r="BV384" s="5"/>
      <c r="BW384" s="5"/>
      <c r="BX384" s="5"/>
      <c r="BY384" s="5"/>
      <c r="BZ384" s="5"/>
      <c r="CA384" s="5"/>
      <c r="CB384" s="5"/>
      <c r="CC384" s="5"/>
      <c r="CD384" s="5"/>
      <c r="CE384" s="5"/>
      <c r="CF384" s="5"/>
      <c r="CG384" s="5"/>
      <c r="CH384" s="5"/>
      <c r="CI384" s="5"/>
      <c r="CJ384" s="5"/>
      <c r="CK384" s="5"/>
      <c r="CL384" s="5"/>
      <c r="CM384" s="5"/>
      <c r="CN384" s="5"/>
      <c r="CO384" s="5"/>
      <c r="CP384" s="5"/>
      <c r="CQ384" s="5"/>
      <c r="CR384" s="5"/>
      <c r="CS384" s="5"/>
      <c r="CT384" s="5"/>
      <c r="CU384" s="5"/>
      <c r="CV384" s="5"/>
    </row>
    <row r="385" spans="12:100" hidden="1">
      <c r="L385" s="5"/>
      <c r="M385" s="5"/>
      <c r="N385" s="5"/>
      <c r="O385" s="5"/>
      <c r="P385" s="5"/>
      <c r="Q385" s="5"/>
      <c r="R385" s="5"/>
      <c r="S385" s="5"/>
      <c r="T385" s="5"/>
      <c r="U385" s="5"/>
      <c r="V385" s="5"/>
      <c r="W385" s="5"/>
      <c r="X385" s="5"/>
      <c r="Y385" s="5"/>
      <c r="Z385" s="5"/>
      <c r="AA385" s="5"/>
      <c r="AB385" s="5"/>
      <c r="AC385" s="5"/>
      <c r="AD385" s="5"/>
      <c r="AE385" s="5"/>
      <c r="AF385" s="5"/>
      <c r="AG385" s="5"/>
      <c r="AH385" s="5"/>
      <c r="AI385" s="5"/>
      <c r="AJ385" s="5"/>
      <c r="AK385" s="5"/>
      <c r="AL385" s="5"/>
      <c r="AM385" s="5"/>
      <c r="AN385" s="5"/>
      <c r="AO385" s="5"/>
      <c r="AP385" s="5"/>
      <c r="AQ385" s="5"/>
      <c r="AR385" s="5"/>
      <c r="AS385" s="5"/>
      <c r="AT385" s="5"/>
      <c r="AU385" s="5"/>
      <c r="AV385" s="5"/>
      <c r="AW385" s="5"/>
      <c r="AX385" s="5"/>
      <c r="AY385" s="5"/>
      <c r="AZ385" s="5"/>
      <c r="BA385" s="5"/>
      <c r="BB385" s="5"/>
      <c r="BC385" s="5"/>
      <c r="BD385" s="5"/>
      <c r="BE385" s="5"/>
      <c r="BF385" s="5"/>
      <c r="BG385" s="5"/>
      <c r="BH385" s="5"/>
      <c r="BI385" s="5"/>
      <c r="BJ385" s="5"/>
      <c r="BK385" s="5"/>
      <c r="BL385" s="5"/>
      <c r="BM385" s="5"/>
      <c r="BN385" s="5"/>
      <c r="BO385" s="5"/>
      <c r="BP385" s="5"/>
      <c r="BQ385" s="5"/>
      <c r="BR385" s="5"/>
      <c r="BS385" s="5"/>
      <c r="BT385" s="5"/>
      <c r="BU385" s="5"/>
      <c r="BV385" s="5"/>
      <c r="BW385" s="5"/>
      <c r="BX385" s="5"/>
      <c r="BY385" s="5"/>
      <c r="BZ385" s="5"/>
      <c r="CA385" s="5"/>
      <c r="CB385" s="5"/>
      <c r="CC385" s="5"/>
      <c r="CD385" s="5"/>
      <c r="CE385" s="5"/>
      <c r="CF385" s="5"/>
      <c r="CG385" s="5"/>
      <c r="CH385" s="5"/>
      <c r="CI385" s="5"/>
      <c r="CJ385" s="5"/>
      <c r="CK385" s="5"/>
      <c r="CL385" s="5"/>
      <c r="CM385" s="5"/>
      <c r="CN385" s="5"/>
      <c r="CO385" s="5"/>
      <c r="CP385" s="5"/>
      <c r="CQ385" s="5"/>
      <c r="CR385" s="5"/>
      <c r="CS385" s="5"/>
      <c r="CT385" s="5"/>
      <c r="CU385" s="5"/>
      <c r="CV385" s="5"/>
    </row>
    <row r="386" spans="12:100" hidden="1">
      <c r="L386" s="5"/>
      <c r="M386" s="5"/>
      <c r="N386" s="5"/>
      <c r="O386" s="5"/>
      <c r="P386" s="5"/>
      <c r="Q386" s="5"/>
      <c r="R386" s="5"/>
      <c r="S386" s="5"/>
      <c r="T386" s="5"/>
      <c r="U386" s="5"/>
      <c r="V386" s="5"/>
      <c r="W386" s="5"/>
      <c r="X386" s="5"/>
      <c r="Y386" s="5"/>
      <c r="Z386" s="5"/>
      <c r="AA386" s="5"/>
      <c r="AB386" s="5"/>
      <c r="AC386" s="5"/>
      <c r="AD386" s="5"/>
      <c r="AE386" s="5"/>
      <c r="AF386" s="5"/>
      <c r="AG386" s="5"/>
      <c r="AH386" s="5"/>
      <c r="AI386" s="5"/>
      <c r="AJ386" s="5"/>
      <c r="AK386" s="5"/>
      <c r="AL386" s="5"/>
      <c r="AM386" s="5"/>
      <c r="AN386" s="5"/>
      <c r="AO386" s="5"/>
      <c r="AP386" s="5"/>
      <c r="AQ386" s="5"/>
      <c r="AR386" s="5"/>
      <c r="AS386" s="5"/>
      <c r="AT386" s="5"/>
      <c r="AU386" s="5"/>
      <c r="AV386" s="5"/>
      <c r="AW386" s="5"/>
      <c r="AX386" s="5"/>
      <c r="AY386" s="5"/>
      <c r="AZ386" s="5"/>
      <c r="BA386" s="5"/>
      <c r="BB386" s="5"/>
      <c r="BC386" s="5"/>
      <c r="BD386" s="5"/>
      <c r="BE386" s="5"/>
      <c r="BF386" s="5"/>
      <c r="BG386" s="5"/>
      <c r="BH386" s="5"/>
      <c r="BI386" s="5"/>
      <c r="BJ386" s="5"/>
      <c r="BK386" s="5"/>
      <c r="BL386" s="5"/>
      <c r="BM386" s="5"/>
      <c r="BN386" s="5"/>
      <c r="BO386" s="5"/>
      <c r="BP386" s="5"/>
      <c r="BQ386" s="5"/>
      <c r="BR386" s="5"/>
      <c r="BS386" s="5"/>
      <c r="BT386" s="5"/>
      <c r="BU386" s="5"/>
      <c r="BV386" s="5"/>
      <c r="BW386" s="5"/>
      <c r="BX386" s="5"/>
      <c r="BY386" s="5"/>
      <c r="BZ386" s="5"/>
      <c r="CA386" s="5"/>
      <c r="CB386" s="5"/>
      <c r="CC386" s="5"/>
      <c r="CD386" s="5"/>
      <c r="CE386" s="5"/>
      <c r="CF386" s="5"/>
      <c r="CG386" s="5"/>
      <c r="CH386" s="5"/>
      <c r="CI386" s="5"/>
      <c r="CJ386" s="5"/>
      <c r="CK386" s="5"/>
      <c r="CL386" s="5"/>
      <c r="CM386" s="5"/>
      <c r="CN386" s="5"/>
      <c r="CO386" s="5"/>
      <c r="CP386" s="5"/>
      <c r="CQ386" s="5"/>
      <c r="CR386" s="5"/>
      <c r="CS386" s="5"/>
      <c r="CT386" s="5"/>
      <c r="CU386" s="5"/>
      <c r="CV386" s="5"/>
    </row>
    <row r="387" spans="12:100" hidden="1">
      <c r="L387" s="5"/>
      <c r="M387" s="5"/>
      <c r="N387" s="5"/>
      <c r="O387" s="5"/>
      <c r="P387" s="5"/>
      <c r="Q387" s="5"/>
      <c r="R387" s="5"/>
      <c r="S387" s="5"/>
      <c r="T387" s="5"/>
      <c r="U387" s="5"/>
      <c r="V387" s="5"/>
      <c r="W387" s="5"/>
      <c r="X387" s="5"/>
      <c r="Y387" s="5"/>
      <c r="Z387" s="5"/>
      <c r="AA387" s="5"/>
      <c r="AB387" s="5"/>
      <c r="AC387" s="5"/>
      <c r="AD387" s="5"/>
      <c r="AE387" s="5"/>
      <c r="AF387" s="5"/>
      <c r="AG387" s="5"/>
      <c r="AH387" s="5"/>
      <c r="AI387" s="5"/>
      <c r="AJ387" s="5"/>
      <c r="AK387" s="5"/>
      <c r="AL387" s="5"/>
      <c r="AM387" s="5"/>
      <c r="AN387" s="5"/>
      <c r="AO387" s="5"/>
      <c r="AP387" s="5"/>
      <c r="AQ387" s="5"/>
      <c r="AR387" s="5"/>
      <c r="AS387" s="5"/>
      <c r="AT387" s="5"/>
      <c r="AU387" s="5"/>
      <c r="AV387" s="5"/>
      <c r="AW387" s="5"/>
      <c r="AX387" s="5"/>
      <c r="AY387" s="5"/>
      <c r="AZ387" s="5"/>
      <c r="BA387" s="5"/>
      <c r="BB387" s="5"/>
      <c r="BC387" s="5"/>
      <c r="BD387" s="5"/>
      <c r="BE387" s="5"/>
      <c r="BF387" s="5"/>
      <c r="BG387" s="5"/>
      <c r="BH387" s="5"/>
      <c r="BI387" s="5"/>
      <c r="BJ387" s="5"/>
      <c r="BK387" s="5"/>
      <c r="BL387" s="5"/>
      <c r="BM387" s="5"/>
      <c r="BN387" s="5"/>
      <c r="BO387" s="5"/>
      <c r="BP387" s="5"/>
      <c r="BQ387" s="5"/>
      <c r="BR387" s="5"/>
      <c r="BS387" s="5"/>
      <c r="BT387" s="5"/>
      <c r="BU387" s="5"/>
      <c r="BV387" s="5"/>
      <c r="BW387" s="5"/>
      <c r="BX387" s="5"/>
      <c r="BY387" s="5"/>
      <c r="BZ387" s="5"/>
      <c r="CA387" s="5"/>
      <c r="CB387" s="5"/>
      <c r="CC387" s="5"/>
      <c r="CD387" s="5"/>
      <c r="CE387" s="5"/>
      <c r="CF387" s="5"/>
      <c r="CG387" s="5"/>
      <c r="CH387" s="5"/>
      <c r="CI387" s="5"/>
      <c r="CJ387" s="5"/>
      <c r="CK387" s="5"/>
      <c r="CL387" s="5"/>
      <c r="CM387" s="5"/>
      <c r="CN387" s="5"/>
      <c r="CO387" s="5"/>
      <c r="CP387" s="5"/>
      <c r="CQ387" s="5"/>
      <c r="CR387" s="5"/>
      <c r="CS387" s="5"/>
      <c r="CT387" s="5"/>
      <c r="CU387" s="5"/>
      <c r="CV387" s="5"/>
    </row>
    <row r="388" spans="12:100" hidden="1">
      <c r="L388" s="5"/>
      <c r="M388" s="5"/>
      <c r="N388" s="5"/>
      <c r="O388" s="5"/>
      <c r="P388" s="5"/>
      <c r="Q388" s="5"/>
      <c r="R388" s="5"/>
      <c r="S388" s="5"/>
      <c r="T388" s="5"/>
      <c r="U388" s="5"/>
      <c r="V388" s="5"/>
      <c r="W388" s="5"/>
      <c r="X388" s="5"/>
      <c r="Y388" s="5"/>
      <c r="Z388" s="5"/>
      <c r="AA388" s="5"/>
      <c r="AB388" s="5"/>
      <c r="AC388" s="5"/>
      <c r="AD388" s="5"/>
      <c r="AE388" s="5"/>
      <c r="AF388" s="5"/>
      <c r="AG388" s="5"/>
      <c r="AH388" s="5"/>
      <c r="AI388" s="5"/>
      <c r="AJ388" s="5"/>
      <c r="AK388" s="5"/>
      <c r="AL388" s="5"/>
      <c r="AM388" s="5"/>
      <c r="AN388" s="5"/>
      <c r="AO388" s="5"/>
      <c r="AP388" s="5"/>
      <c r="AQ388" s="5"/>
      <c r="AR388" s="5"/>
      <c r="AS388" s="5"/>
      <c r="AT388" s="5"/>
      <c r="AU388" s="5"/>
      <c r="AV388" s="5"/>
      <c r="AW388" s="5"/>
      <c r="AX388" s="5"/>
      <c r="AY388" s="5"/>
      <c r="AZ388" s="5"/>
      <c r="BA388" s="5"/>
      <c r="BB388" s="5"/>
      <c r="BC388" s="5"/>
      <c r="BD388" s="5"/>
      <c r="BE388" s="5"/>
      <c r="BF388" s="5"/>
      <c r="BG388" s="5"/>
      <c r="BH388" s="5"/>
      <c r="BI388" s="5"/>
      <c r="BJ388" s="5"/>
      <c r="BK388" s="5"/>
      <c r="BL388" s="5"/>
      <c r="BM388" s="5"/>
      <c r="BN388" s="5"/>
      <c r="BO388" s="5"/>
      <c r="BP388" s="5"/>
      <c r="BQ388" s="5"/>
      <c r="BR388" s="5"/>
      <c r="BS388" s="5"/>
      <c r="BT388" s="5"/>
      <c r="BU388" s="5"/>
      <c r="BV388" s="5"/>
      <c r="BW388" s="5"/>
      <c r="BX388" s="5"/>
      <c r="BY388" s="5"/>
      <c r="BZ388" s="5"/>
      <c r="CA388" s="5"/>
      <c r="CB388" s="5"/>
      <c r="CC388" s="5"/>
      <c r="CD388" s="5"/>
      <c r="CE388" s="5"/>
      <c r="CF388" s="5"/>
      <c r="CG388" s="5"/>
      <c r="CH388" s="5"/>
      <c r="CI388" s="5"/>
      <c r="CJ388" s="5"/>
      <c r="CK388" s="5"/>
      <c r="CL388" s="5"/>
      <c r="CM388" s="5"/>
      <c r="CN388" s="5"/>
      <c r="CO388" s="5"/>
      <c r="CP388" s="5"/>
      <c r="CQ388" s="5"/>
      <c r="CR388" s="5"/>
      <c r="CS388" s="5"/>
      <c r="CT388" s="5"/>
      <c r="CU388" s="5"/>
      <c r="CV388" s="5"/>
    </row>
    <row r="389" spans="12:100" hidden="1">
      <c r="L389" s="5"/>
      <c r="M389" s="5"/>
      <c r="N389" s="5"/>
      <c r="O389" s="5"/>
      <c r="P389" s="5"/>
      <c r="Q389" s="5"/>
      <c r="R389" s="5"/>
      <c r="S389" s="5"/>
      <c r="T389" s="5"/>
      <c r="U389" s="5"/>
      <c r="V389" s="5"/>
      <c r="W389" s="5"/>
      <c r="X389" s="5"/>
      <c r="Y389" s="5"/>
      <c r="Z389" s="5"/>
      <c r="AA389" s="5"/>
      <c r="AB389" s="5"/>
      <c r="AC389" s="5"/>
      <c r="AD389" s="5"/>
      <c r="AE389" s="5"/>
      <c r="AF389" s="5"/>
      <c r="AG389" s="5"/>
      <c r="AH389" s="5"/>
      <c r="AI389" s="5"/>
      <c r="AJ389" s="5"/>
      <c r="AK389" s="5"/>
      <c r="AL389" s="5"/>
      <c r="AM389" s="5"/>
      <c r="AN389" s="5"/>
      <c r="AO389" s="5"/>
      <c r="AP389" s="5"/>
      <c r="AQ389" s="5"/>
      <c r="AR389" s="5"/>
      <c r="AS389" s="5"/>
      <c r="AT389" s="5"/>
      <c r="AU389" s="5"/>
      <c r="AV389" s="5"/>
      <c r="AW389" s="5"/>
      <c r="AX389" s="5"/>
      <c r="AY389" s="5"/>
      <c r="AZ389" s="5"/>
      <c r="BA389" s="5"/>
      <c r="BB389" s="5"/>
      <c r="BC389" s="5"/>
      <c r="BD389" s="5"/>
      <c r="BE389" s="5"/>
      <c r="BF389" s="5"/>
      <c r="BG389" s="5"/>
      <c r="BH389" s="5"/>
      <c r="BI389" s="5"/>
      <c r="BJ389" s="5"/>
      <c r="BK389" s="5"/>
      <c r="BL389" s="5"/>
      <c r="BM389" s="5"/>
      <c r="BN389" s="5"/>
      <c r="BO389" s="5"/>
      <c r="BP389" s="5"/>
      <c r="BQ389" s="5"/>
      <c r="BR389" s="5"/>
      <c r="BS389" s="5"/>
      <c r="BT389" s="5"/>
      <c r="BU389" s="5"/>
      <c r="BV389" s="5"/>
      <c r="BW389" s="5"/>
      <c r="BX389" s="5"/>
      <c r="BY389" s="5"/>
      <c r="BZ389" s="5"/>
      <c r="CA389" s="5"/>
      <c r="CB389" s="5"/>
      <c r="CC389" s="5"/>
      <c r="CD389" s="5"/>
      <c r="CE389" s="5"/>
      <c r="CF389" s="5"/>
      <c r="CG389" s="5"/>
      <c r="CH389" s="5"/>
      <c r="CI389" s="5"/>
      <c r="CJ389" s="5"/>
      <c r="CK389" s="5"/>
      <c r="CL389" s="5"/>
      <c r="CM389" s="5"/>
      <c r="CN389" s="5"/>
      <c r="CO389" s="5"/>
      <c r="CP389" s="5"/>
      <c r="CQ389" s="5"/>
      <c r="CR389" s="5"/>
      <c r="CS389" s="5"/>
      <c r="CT389" s="5"/>
      <c r="CU389" s="5"/>
      <c r="CV389" s="5"/>
    </row>
    <row r="390" spans="12:100" hidden="1">
      <c r="L390" s="5"/>
      <c r="M390" s="5"/>
      <c r="N390" s="5"/>
      <c r="O390" s="5"/>
      <c r="P390" s="5"/>
      <c r="Q390" s="5"/>
      <c r="R390" s="5"/>
      <c r="S390" s="5"/>
      <c r="T390" s="5"/>
      <c r="U390" s="5"/>
      <c r="V390" s="5"/>
      <c r="W390" s="5"/>
      <c r="X390" s="5"/>
      <c r="Y390" s="5"/>
      <c r="Z390" s="5"/>
      <c r="AA390" s="5"/>
      <c r="AB390" s="5"/>
      <c r="AC390" s="5"/>
      <c r="AD390" s="5"/>
      <c r="AE390" s="5"/>
      <c r="AF390" s="5"/>
      <c r="AG390" s="5"/>
      <c r="AH390" s="5"/>
      <c r="AI390" s="5"/>
      <c r="AJ390" s="5"/>
      <c r="AK390" s="5"/>
      <c r="AL390" s="5"/>
      <c r="AM390" s="5"/>
      <c r="AN390" s="5"/>
      <c r="AO390" s="5"/>
      <c r="AP390" s="5"/>
      <c r="AQ390" s="5"/>
      <c r="AR390" s="5"/>
      <c r="AS390" s="5"/>
      <c r="AT390" s="5"/>
      <c r="AU390" s="5"/>
      <c r="AV390" s="5"/>
      <c r="AW390" s="5"/>
      <c r="AX390" s="5"/>
      <c r="AY390" s="5"/>
      <c r="AZ390" s="5"/>
      <c r="BA390" s="5"/>
      <c r="BB390" s="5"/>
      <c r="BC390" s="5"/>
      <c r="BD390" s="5"/>
      <c r="BE390" s="5"/>
      <c r="BF390" s="5"/>
      <c r="BG390" s="5"/>
      <c r="BH390" s="5"/>
      <c r="BI390" s="5"/>
      <c r="BJ390" s="5"/>
      <c r="BK390" s="5"/>
      <c r="BL390" s="5"/>
      <c r="BM390" s="5"/>
      <c r="BN390" s="5"/>
      <c r="BO390" s="5"/>
      <c r="BP390" s="5"/>
      <c r="BQ390" s="5"/>
      <c r="BR390" s="5"/>
      <c r="BS390" s="5"/>
      <c r="BT390" s="5"/>
      <c r="BU390" s="5"/>
      <c r="BV390" s="5"/>
      <c r="BW390" s="5"/>
      <c r="BX390" s="5"/>
      <c r="BY390" s="5"/>
      <c r="BZ390" s="5"/>
      <c r="CA390" s="5"/>
      <c r="CB390" s="5"/>
      <c r="CC390" s="5"/>
      <c r="CD390" s="5"/>
      <c r="CE390" s="5"/>
      <c r="CF390" s="5"/>
      <c r="CG390" s="5"/>
      <c r="CH390" s="5"/>
      <c r="CI390" s="5"/>
      <c r="CJ390" s="5"/>
      <c r="CK390" s="5"/>
      <c r="CL390" s="5"/>
      <c r="CM390" s="5"/>
      <c r="CN390" s="5"/>
      <c r="CO390" s="5"/>
      <c r="CP390" s="5"/>
      <c r="CQ390" s="5"/>
      <c r="CR390" s="5"/>
      <c r="CS390" s="5"/>
      <c r="CT390" s="5"/>
      <c r="CU390" s="5"/>
      <c r="CV390" s="5"/>
    </row>
    <row r="391" spans="12:100" hidden="1">
      <c r="L391" s="5"/>
      <c r="M391" s="5"/>
      <c r="N391" s="5"/>
      <c r="O391" s="5"/>
      <c r="P391" s="5"/>
      <c r="Q391" s="5"/>
      <c r="R391" s="5"/>
      <c r="S391" s="5"/>
      <c r="T391" s="5"/>
      <c r="U391" s="5"/>
      <c r="V391" s="5"/>
      <c r="W391" s="5"/>
      <c r="X391" s="5"/>
      <c r="Y391" s="5"/>
      <c r="Z391" s="5"/>
      <c r="AA391" s="5"/>
      <c r="AB391" s="5"/>
      <c r="AC391" s="5"/>
      <c r="AD391" s="5"/>
      <c r="AE391" s="5"/>
      <c r="AF391" s="5"/>
      <c r="AG391" s="5"/>
      <c r="AH391" s="5"/>
      <c r="AI391" s="5"/>
      <c r="AJ391" s="5"/>
      <c r="AK391" s="5"/>
      <c r="AL391" s="5"/>
      <c r="AM391" s="5"/>
      <c r="AN391" s="5"/>
      <c r="AO391" s="5"/>
      <c r="AP391" s="5"/>
      <c r="AQ391" s="5"/>
      <c r="AR391" s="5"/>
      <c r="AS391" s="5"/>
      <c r="AT391" s="5"/>
      <c r="AU391" s="5"/>
      <c r="AV391" s="5"/>
      <c r="AW391" s="5"/>
      <c r="AX391" s="5"/>
      <c r="AY391" s="5"/>
      <c r="AZ391" s="5"/>
      <c r="BA391" s="5"/>
      <c r="BB391" s="5"/>
      <c r="BC391" s="5"/>
      <c r="BD391" s="5"/>
      <c r="BE391" s="5"/>
      <c r="BF391" s="5"/>
      <c r="BG391" s="5"/>
      <c r="BH391" s="5"/>
      <c r="BI391" s="5"/>
      <c r="BJ391" s="5"/>
      <c r="BK391" s="5"/>
      <c r="BL391" s="5"/>
      <c r="BM391" s="5"/>
      <c r="BN391" s="5"/>
      <c r="BO391" s="5"/>
      <c r="BP391" s="5"/>
      <c r="BQ391" s="5"/>
      <c r="BR391" s="5"/>
      <c r="BS391" s="5"/>
      <c r="BT391" s="5"/>
      <c r="BU391" s="5"/>
      <c r="BV391" s="5"/>
      <c r="BW391" s="5"/>
      <c r="BX391" s="5"/>
      <c r="BY391" s="5"/>
      <c r="BZ391" s="5"/>
      <c r="CA391" s="5"/>
      <c r="CB391" s="5"/>
      <c r="CC391" s="5"/>
      <c r="CD391" s="5"/>
      <c r="CE391" s="5"/>
      <c r="CF391" s="5"/>
      <c r="CG391" s="5"/>
      <c r="CH391" s="5"/>
      <c r="CI391" s="5"/>
      <c r="CJ391" s="5"/>
      <c r="CK391" s="5"/>
      <c r="CL391" s="5"/>
      <c r="CM391" s="5"/>
      <c r="CN391" s="5"/>
      <c r="CO391" s="5"/>
      <c r="CP391" s="5"/>
      <c r="CQ391" s="5"/>
      <c r="CR391" s="5"/>
      <c r="CS391" s="5"/>
      <c r="CT391" s="5"/>
      <c r="CU391" s="5"/>
      <c r="CV391" s="5"/>
    </row>
    <row r="392" spans="12:100" hidden="1">
      <c r="L392" s="5"/>
      <c r="M392" s="5"/>
      <c r="N392" s="5"/>
      <c r="O392" s="5"/>
      <c r="P392" s="5"/>
      <c r="Q392" s="5"/>
      <c r="R392" s="5"/>
      <c r="S392" s="5"/>
      <c r="T392" s="5"/>
      <c r="U392" s="5"/>
      <c r="V392" s="5"/>
      <c r="W392" s="5"/>
      <c r="X392" s="5"/>
      <c r="Y392" s="5"/>
      <c r="Z392" s="5"/>
      <c r="AA392" s="5"/>
      <c r="AB392" s="5"/>
      <c r="AC392" s="5"/>
      <c r="AD392" s="5"/>
      <c r="AE392" s="5"/>
      <c r="AF392" s="5"/>
      <c r="AG392" s="5"/>
      <c r="AH392" s="5"/>
      <c r="AI392" s="5"/>
      <c r="AJ392" s="5"/>
      <c r="AK392" s="5"/>
      <c r="AL392" s="5"/>
      <c r="AM392" s="5"/>
      <c r="AN392" s="5"/>
      <c r="AO392" s="5"/>
      <c r="AP392" s="5"/>
      <c r="AQ392" s="5"/>
      <c r="AR392" s="5"/>
      <c r="AS392" s="5"/>
      <c r="AT392" s="5"/>
      <c r="AU392" s="5"/>
      <c r="AV392" s="5"/>
      <c r="AW392" s="5"/>
      <c r="AX392" s="5"/>
      <c r="AY392" s="5"/>
      <c r="AZ392" s="5"/>
      <c r="BA392" s="5"/>
      <c r="BB392" s="5"/>
      <c r="BC392" s="5"/>
      <c r="BD392" s="5"/>
      <c r="BE392" s="5"/>
      <c r="BF392" s="5"/>
      <c r="BG392" s="5"/>
      <c r="BH392" s="5"/>
      <c r="BI392" s="5"/>
      <c r="BJ392" s="5"/>
      <c r="BK392" s="5"/>
      <c r="BL392" s="5"/>
      <c r="BM392" s="5"/>
      <c r="BN392" s="5"/>
      <c r="BO392" s="5"/>
      <c r="BP392" s="5"/>
      <c r="BQ392" s="5"/>
      <c r="BR392" s="5"/>
      <c r="BS392" s="5"/>
      <c r="BT392" s="5"/>
      <c r="BU392" s="5"/>
      <c r="BV392" s="5"/>
      <c r="BW392" s="5"/>
      <c r="BX392" s="5"/>
      <c r="BY392" s="5"/>
      <c r="BZ392" s="5"/>
      <c r="CA392" s="5"/>
      <c r="CB392" s="5"/>
      <c r="CC392" s="5"/>
      <c r="CD392" s="5"/>
      <c r="CE392" s="5"/>
      <c r="CF392" s="5"/>
      <c r="CG392" s="5"/>
      <c r="CH392" s="5"/>
      <c r="CI392" s="5"/>
      <c r="CJ392" s="5"/>
      <c r="CK392" s="5"/>
      <c r="CL392" s="5"/>
      <c r="CM392" s="5"/>
      <c r="CN392" s="5"/>
      <c r="CO392" s="5"/>
      <c r="CP392" s="5"/>
      <c r="CQ392" s="5"/>
      <c r="CR392" s="5"/>
      <c r="CS392" s="5"/>
      <c r="CT392" s="5"/>
      <c r="CU392" s="5"/>
      <c r="CV392" s="5"/>
    </row>
    <row r="393" spans="12:100" hidden="1">
      <c r="L393" s="5"/>
      <c r="M393" s="5"/>
      <c r="N393" s="5"/>
      <c r="O393" s="5"/>
      <c r="P393" s="5"/>
      <c r="Q393" s="5"/>
      <c r="R393" s="5"/>
      <c r="S393" s="5"/>
      <c r="T393" s="5"/>
      <c r="U393" s="5"/>
      <c r="V393" s="5"/>
      <c r="W393" s="5"/>
      <c r="X393" s="5"/>
      <c r="Y393" s="5"/>
      <c r="Z393" s="5"/>
      <c r="AA393" s="5"/>
      <c r="AB393" s="5"/>
      <c r="AC393" s="5"/>
      <c r="AD393" s="5"/>
      <c r="AE393" s="5"/>
      <c r="AF393" s="5"/>
      <c r="AG393" s="5"/>
      <c r="AH393" s="5"/>
      <c r="AI393" s="5"/>
      <c r="AJ393" s="5"/>
      <c r="AK393" s="5"/>
      <c r="AL393" s="5"/>
      <c r="AM393" s="5"/>
      <c r="AN393" s="5"/>
      <c r="AO393" s="5"/>
      <c r="AP393" s="5"/>
      <c r="AQ393" s="5"/>
      <c r="AR393" s="5"/>
      <c r="AS393" s="5"/>
      <c r="AT393" s="5"/>
      <c r="AU393" s="5"/>
      <c r="AV393" s="5"/>
      <c r="AW393" s="5"/>
      <c r="AX393" s="5"/>
      <c r="AY393" s="5"/>
      <c r="AZ393" s="5"/>
      <c r="BA393" s="5"/>
      <c r="BB393" s="5"/>
      <c r="BC393" s="5"/>
      <c r="BD393" s="5"/>
      <c r="BE393" s="5"/>
      <c r="BF393" s="5"/>
      <c r="BG393" s="5"/>
      <c r="BH393" s="5"/>
      <c r="BI393" s="5"/>
      <c r="BJ393" s="5"/>
      <c r="BK393" s="5"/>
      <c r="BL393" s="5"/>
      <c r="BM393" s="5"/>
      <c r="BN393" s="5"/>
      <c r="BO393" s="5"/>
      <c r="BP393" s="5"/>
      <c r="BQ393" s="5"/>
      <c r="BR393" s="5"/>
      <c r="BS393" s="5"/>
      <c r="BT393" s="5"/>
      <c r="BU393" s="5"/>
      <c r="BV393" s="5"/>
      <c r="BW393" s="5"/>
      <c r="BX393" s="5"/>
      <c r="BY393" s="5"/>
      <c r="BZ393" s="5"/>
      <c r="CA393" s="5"/>
      <c r="CB393" s="5"/>
      <c r="CC393" s="5"/>
      <c r="CD393" s="5"/>
      <c r="CE393" s="5"/>
      <c r="CF393" s="5"/>
      <c r="CG393" s="5"/>
      <c r="CH393" s="5"/>
      <c r="CI393" s="5"/>
      <c r="CJ393" s="5"/>
      <c r="CK393" s="5"/>
      <c r="CL393" s="5"/>
      <c r="CM393" s="5"/>
      <c r="CN393" s="5"/>
      <c r="CO393" s="5"/>
      <c r="CP393" s="5"/>
      <c r="CQ393" s="5"/>
      <c r="CR393" s="5"/>
      <c r="CS393" s="5"/>
      <c r="CT393" s="5"/>
      <c r="CU393" s="5"/>
      <c r="CV393" s="5"/>
    </row>
    <row r="394" spans="12:100" hidden="1">
      <c r="L394" s="5"/>
      <c r="M394" s="5"/>
      <c r="N394" s="5"/>
      <c r="O394" s="5"/>
      <c r="P394" s="5"/>
      <c r="Q394" s="5"/>
      <c r="R394" s="5"/>
      <c r="S394" s="5"/>
      <c r="T394" s="5"/>
      <c r="U394" s="5"/>
      <c r="V394" s="5"/>
      <c r="W394" s="5"/>
      <c r="X394" s="5"/>
      <c r="Y394" s="5"/>
      <c r="Z394" s="5"/>
      <c r="AA394" s="5"/>
      <c r="AB394" s="5"/>
      <c r="AC394" s="5"/>
      <c r="AD394" s="5"/>
      <c r="AE394" s="5"/>
      <c r="AF394" s="5"/>
      <c r="AG394" s="5"/>
      <c r="AH394" s="5"/>
      <c r="AI394" s="5"/>
      <c r="AJ394" s="5"/>
      <c r="AK394" s="5"/>
      <c r="AL394" s="5"/>
      <c r="AM394" s="5"/>
      <c r="AN394" s="5"/>
      <c r="AO394" s="5"/>
      <c r="AP394" s="5"/>
      <c r="AQ394" s="5"/>
      <c r="AR394" s="5"/>
      <c r="AS394" s="5"/>
      <c r="AT394" s="5"/>
      <c r="AU394" s="5"/>
      <c r="AV394" s="5"/>
      <c r="AW394" s="5"/>
      <c r="AX394" s="5"/>
      <c r="AY394" s="5"/>
      <c r="AZ394" s="5"/>
      <c r="BA394" s="5"/>
      <c r="BB394" s="5"/>
      <c r="BC394" s="5"/>
      <c r="BD394" s="5"/>
      <c r="BE394" s="5"/>
      <c r="BF394" s="5"/>
      <c r="BG394" s="5"/>
      <c r="BH394" s="5"/>
      <c r="BI394" s="5"/>
      <c r="BJ394" s="5"/>
      <c r="BK394" s="5"/>
      <c r="BL394" s="5"/>
      <c r="BM394" s="5"/>
      <c r="BN394" s="5"/>
      <c r="BO394" s="5"/>
      <c r="BP394" s="5"/>
      <c r="BQ394" s="5"/>
      <c r="BR394" s="5"/>
      <c r="BS394" s="5"/>
      <c r="BT394" s="5"/>
      <c r="BU394" s="5"/>
      <c r="BV394" s="5"/>
      <c r="BW394" s="5"/>
      <c r="BX394" s="5"/>
      <c r="BY394" s="5"/>
      <c r="BZ394" s="5"/>
      <c r="CA394" s="5"/>
      <c r="CB394" s="5"/>
      <c r="CC394" s="5"/>
      <c r="CD394" s="5"/>
      <c r="CE394" s="5"/>
      <c r="CF394" s="5"/>
      <c r="CG394" s="5"/>
      <c r="CH394" s="5"/>
      <c r="CI394" s="5"/>
      <c r="CJ394" s="5"/>
      <c r="CK394" s="5"/>
      <c r="CL394" s="5"/>
      <c r="CM394" s="5"/>
      <c r="CN394" s="5"/>
      <c r="CO394" s="5"/>
      <c r="CP394" s="5"/>
      <c r="CQ394" s="5"/>
      <c r="CR394" s="5"/>
      <c r="CS394" s="5"/>
      <c r="CT394" s="5"/>
      <c r="CU394" s="5"/>
      <c r="CV394" s="5"/>
    </row>
    <row r="395" spans="12:100" hidden="1">
      <c r="L395" s="5"/>
      <c r="M395" s="5"/>
      <c r="N395" s="5"/>
      <c r="O395" s="5"/>
      <c r="P395" s="5"/>
      <c r="Q395" s="5"/>
      <c r="R395" s="5"/>
      <c r="S395" s="5"/>
      <c r="T395" s="5"/>
      <c r="U395" s="5"/>
      <c r="V395" s="5"/>
      <c r="W395" s="5"/>
      <c r="X395" s="5"/>
      <c r="Y395" s="5"/>
      <c r="Z395" s="5"/>
      <c r="AA395" s="5"/>
      <c r="AB395" s="5"/>
      <c r="AC395" s="5"/>
      <c r="AD395" s="5"/>
      <c r="AE395" s="5"/>
      <c r="AF395" s="5"/>
      <c r="AG395" s="5"/>
      <c r="AH395" s="5"/>
      <c r="AI395" s="5"/>
      <c r="AJ395" s="5"/>
      <c r="AK395" s="5"/>
      <c r="AL395" s="5"/>
      <c r="AM395" s="5"/>
      <c r="AN395" s="5"/>
      <c r="AO395" s="5"/>
      <c r="AP395" s="5"/>
      <c r="AQ395" s="5"/>
      <c r="AR395" s="5"/>
      <c r="AS395" s="5"/>
      <c r="AT395" s="5"/>
      <c r="AU395" s="5"/>
      <c r="AV395" s="5"/>
      <c r="AW395" s="5"/>
      <c r="AX395" s="5"/>
      <c r="AY395" s="5"/>
      <c r="AZ395" s="5"/>
      <c r="BA395" s="5"/>
      <c r="BB395" s="5"/>
      <c r="BC395" s="5"/>
      <c r="BD395" s="5"/>
      <c r="BE395" s="5"/>
      <c r="BF395" s="5"/>
      <c r="BG395" s="5"/>
      <c r="BH395" s="5"/>
      <c r="BI395" s="5"/>
      <c r="BJ395" s="5"/>
      <c r="BK395" s="5"/>
      <c r="BL395" s="5"/>
      <c r="BM395" s="5"/>
      <c r="BN395" s="5"/>
      <c r="BO395" s="5"/>
      <c r="BP395" s="5"/>
      <c r="BQ395" s="5"/>
      <c r="BR395" s="5"/>
      <c r="BS395" s="5"/>
      <c r="BT395" s="5"/>
      <c r="BU395" s="5"/>
      <c r="BV395" s="5"/>
      <c r="BW395" s="5"/>
      <c r="BX395" s="5"/>
      <c r="BY395" s="5"/>
      <c r="BZ395" s="5"/>
      <c r="CA395" s="5"/>
      <c r="CB395" s="5"/>
      <c r="CC395" s="5"/>
      <c r="CD395" s="5"/>
      <c r="CE395" s="5"/>
      <c r="CF395" s="5"/>
      <c r="CG395" s="5"/>
      <c r="CH395" s="5"/>
      <c r="CI395" s="5"/>
      <c r="CJ395" s="5"/>
      <c r="CK395" s="5"/>
      <c r="CL395" s="5"/>
      <c r="CM395" s="5"/>
      <c r="CN395" s="5"/>
      <c r="CO395" s="5"/>
      <c r="CP395" s="5"/>
      <c r="CQ395" s="5"/>
      <c r="CR395" s="5"/>
      <c r="CS395" s="5"/>
      <c r="CT395" s="5"/>
      <c r="CU395" s="5"/>
      <c r="CV395" s="5"/>
    </row>
    <row r="396" spans="12:100" hidden="1">
      <c r="L396" s="5"/>
      <c r="M396" s="5"/>
      <c r="N396" s="5"/>
      <c r="O396" s="5"/>
      <c r="P396" s="5"/>
      <c r="Q396" s="5"/>
      <c r="R396" s="5"/>
      <c r="S396" s="5"/>
      <c r="T396" s="5"/>
      <c r="U396" s="5"/>
      <c r="V396" s="5"/>
      <c r="W396" s="5"/>
      <c r="X396" s="5"/>
      <c r="Y396" s="5"/>
      <c r="Z396" s="5"/>
      <c r="AA396" s="5"/>
      <c r="AB396" s="5"/>
      <c r="AC396" s="5"/>
      <c r="AD396" s="5"/>
      <c r="AE396" s="5"/>
      <c r="AF396" s="5"/>
      <c r="AG396" s="5"/>
      <c r="AH396" s="5"/>
      <c r="AI396" s="5"/>
      <c r="AJ396" s="5"/>
      <c r="AK396" s="5"/>
      <c r="AL396" s="5"/>
      <c r="AM396" s="5"/>
      <c r="AN396" s="5"/>
      <c r="AO396" s="5"/>
      <c r="AP396" s="5"/>
      <c r="AQ396" s="5"/>
      <c r="AR396" s="5"/>
      <c r="AS396" s="5"/>
      <c r="AT396" s="5"/>
      <c r="AU396" s="5"/>
      <c r="AV396" s="5"/>
      <c r="AW396" s="5"/>
      <c r="AX396" s="5"/>
      <c r="AY396" s="5"/>
      <c r="AZ396" s="5"/>
      <c r="BA396" s="5"/>
      <c r="BB396" s="5"/>
      <c r="BC396" s="5"/>
      <c r="BD396" s="5"/>
      <c r="BE396" s="5"/>
      <c r="BF396" s="5"/>
      <c r="BG396" s="5"/>
      <c r="BH396" s="5"/>
      <c r="BI396" s="5"/>
      <c r="BJ396" s="5"/>
      <c r="BK396" s="5"/>
      <c r="BL396" s="5"/>
      <c r="BM396" s="5"/>
      <c r="BN396" s="5"/>
      <c r="BO396" s="5"/>
      <c r="BP396" s="5"/>
      <c r="BQ396" s="5"/>
      <c r="BR396" s="5"/>
      <c r="BS396" s="5"/>
      <c r="BT396" s="5"/>
      <c r="BU396" s="5"/>
      <c r="BV396" s="5"/>
      <c r="BW396" s="5"/>
      <c r="BX396" s="5"/>
      <c r="BY396" s="5"/>
      <c r="BZ396" s="5"/>
      <c r="CA396" s="5"/>
      <c r="CB396" s="5"/>
      <c r="CC396" s="5"/>
      <c r="CD396" s="5"/>
      <c r="CE396" s="5"/>
      <c r="CF396" s="5"/>
      <c r="CG396" s="5"/>
      <c r="CH396" s="5"/>
      <c r="CI396" s="5"/>
      <c r="CJ396" s="5"/>
      <c r="CK396" s="5"/>
      <c r="CL396" s="5"/>
      <c r="CM396" s="5"/>
      <c r="CN396" s="5"/>
      <c r="CO396" s="5"/>
      <c r="CP396" s="5"/>
      <c r="CQ396" s="5"/>
      <c r="CR396" s="5"/>
      <c r="CS396" s="5"/>
      <c r="CT396" s="5"/>
      <c r="CU396" s="5"/>
      <c r="CV396" s="5"/>
    </row>
    <row r="397" spans="12:100" hidden="1">
      <c r="L397" s="5"/>
      <c r="M397" s="5"/>
      <c r="N397" s="5"/>
      <c r="O397" s="5"/>
      <c r="P397" s="5"/>
      <c r="Q397" s="5"/>
      <c r="R397" s="5"/>
      <c r="S397" s="5"/>
      <c r="T397" s="5"/>
      <c r="U397" s="5"/>
      <c r="V397" s="5"/>
      <c r="W397" s="5"/>
      <c r="X397" s="5"/>
      <c r="Y397" s="5"/>
      <c r="Z397" s="5"/>
      <c r="AA397" s="5"/>
      <c r="AB397" s="5"/>
      <c r="AC397" s="5"/>
      <c r="AD397" s="5"/>
      <c r="AE397" s="5"/>
      <c r="AF397" s="5"/>
      <c r="AG397" s="5"/>
      <c r="AH397" s="5"/>
      <c r="AI397" s="5"/>
      <c r="AJ397" s="5"/>
      <c r="AK397" s="5"/>
      <c r="AL397" s="5"/>
      <c r="AM397" s="5"/>
      <c r="AN397" s="5"/>
      <c r="AO397" s="5"/>
      <c r="AP397" s="5"/>
      <c r="AQ397" s="5"/>
      <c r="AR397" s="5"/>
      <c r="AS397" s="5"/>
      <c r="AT397" s="5"/>
      <c r="AU397" s="5"/>
      <c r="AV397" s="5"/>
      <c r="AW397" s="5"/>
      <c r="AX397" s="5"/>
      <c r="AY397" s="5"/>
      <c r="AZ397" s="5"/>
      <c r="BA397" s="5"/>
      <c r="BB397" s="5"/>
      <c r="BC397" s="5"/>
      <c r="BD397" s="5"/>
      <c r="BE397" s="5"/>
      <c r="BF397" s="5"/>
      <c r="BG397" s="5"/>
      <c r="BH397" s="5"/>
      <c r="BI397" s="5"/>
      <c r="BJ397" s="5"/>
      <c r="BK397" s="5"/>
      <c r="BL397" s="5"/>
      <c r="BM397" s="5"/>
      <c r="BN397" s="5"/>
      <c r="BO397" s="5"/>
      <c r="BP397" s="5"/>
      <c r="BQ397" s="5"/>
      <c r="BR397" s="5"/>
      <c r="BS397" s="5"/>
      <c r="BT397" s="5"/>
      <c r="BU397" s="5"/>
      <c r="BV397" s="5"/>
      <c r="BW397" s="5"/>
      <c r="BX397" s="5"/>
      <c r="BY397" s="5"/>
      <c r="BZ397" s="5"/>
      <c r="CA397" s="5"/>
      <c r="CB397" s="5"/>
      <c r="CC397" s="5"/>
      <c r="CD397" s="5"/>
      <c r="CE397" s="5"/>
      <c r="CF397" s="5"/>
      <c r="CG397" s="5"/>
      <c r="CH397" s="5"/>
      <c r="CI397" s="5"/>
      <c r="CJ397" s="5"/>
      <c r="CK397" s="5"/>
      <c r="CL397" s="5"/>
      <c r="CM397" s="5"/>
      <c r="CN397" s="5"/>
      <c r="CO397" s="5"/>
      <c r="CP397" s="5"/>
      <c r="CQ397" s="5"/>
      <c r="CR397" s="5"/>
      <c r="CS397" s="5"/>
      <c r="CT397" s="5"/>
      <c r="CU397" s="5"/>
      <c r="CV397" s="5"/>
    </row>
    <row r="398" spans="12:100" hidden="1">
      <c r="L398" s="5"/>
      <c r="M398" s="5"/>
      <c r="N398" s="5"/>
      <c r="O398" s="5"/>
      <c r="P398" s="5"/>
      <c r="Q398" s="5"/>
      <c r="R398" s="5"/>
      <c r="S398" s="5"/>
      <c r="T398" s="5"/>
      <c r="U398" s="5"/>
      <c r="V398" s="5"/>
      <c r="W398" s="5"/>
      <c r="X398" s="5"/>
      <c r="Y398" s="5"/>
      <c r="Z398" s="5"/>
      <c r="AA398" s="5"/>
      <c r="AB398" s="5"/>
      <c r="AC398" s="5"/>
      <c r="AD398" s="5"/>
      <c r="AE398" s="5"/>
      <c r="AF398" s="5"/>
      <c r="AG398" s="5"/>
      <c r="AH398" s="5"/>
      <c r="AI398" s="5"/>
      <c r="AJ398" s="5"/>
      <c r="AK398" s="5"/>
      <c r="AL398" s="5"/>
      <c r="AM398" s="5"/>
      <c r="AN398" s="5"/>
      <c r="AO398" s="5"/>
      <c r="AP398" s="5"/>
      <c r="AQ398" s="5"/>
      <c r="AR398" s="5"/>
      <c r="AS398" s="5"/>
      <c r="AT398" s="5"/>
      <c r="AU398" s="5"/>
      <c r="AV398" s="5"/>
      <c r="AW398" s="5"/>
      <c r="AX398" s="5"/>
      <c r="AY398" s="5"/>
      <c r="AZ398" s="5"/>
      <c r="BA398" s="5"/>
      <c r="BB398" s="5"/>
      <c r="BC398" s="5"/>
      <c r="BD398" s="5"/>
      <c r="BE398" s="5"/>
      <c r="BF398" s="5"/>
      <c r="BG398" s="5"/>
      <c r="BH398" s="5"/>
      <c r="BI398" s="5"/>
      <c r="BJ398" s="5"/>
      <c r="BK398" s="5"/>
      <c r="BL398" s="5"/>
      <c r="BM398" s="5"/>
      <c r="BN398" s="5"/>
      <c r="BO398" s="5"/>
      <c r="BP398" s="5"/>
      <c r="BQ398" s="5"/>
      <c r="BR398" s="5"/>
      <c r="BS398" s="5"/>
      <c r="BT398" s="5"/>
      <c r="BU398" s="5"/>
      <c r="BV398" s="5"/>
      <c r="BW398" s="5"/>
      <c r="BX398" s="5"/>
      <c r="BY398" s="5"/>
      <c r="BZ398" s="5"/>
      <c r="CA398" s="5"/>
      <c r="CB398" s="5"/>
      <c r="CC398" s="5"/>
      <c r="CD398" s="5"/>
      <c r="CE398" s="5"/>
      <c r="CF398" s="5"/>
      <c r="CG398" s="5"/>
      <c r="CH398" s="5"/>
      <c r="CI398" s="5"/>
      <c r="CJ398" s="5"/>
      <c r="CK398" s="5"/>
      <c r="CL398" s="5"/>
      <c r="CM398" s="5"/>
      <c r="CN398" s="5"/>
      <c r="CO398" s="5"/>
      <c r="CP398" s="5"/>
      <c r="CQ398" s="5"/>
      <c r="CR398" s="5"/>
      <c r="CS398" s="5"/>
      <c r="CT398" s="5"/>
      <c r="CU398" s="5"/>
      <c r="CV398" s="5"/>
    </row>
    <row r="399" spans="12:100" hidden="1">
      <c r="L399" s="5"/>
      <c r="M399" s="5"/>
      <c r="N399" s="5"/>
      <c r="O399" s="5"/>
      <c r="P399" s="5"/>
      <c r="Q399" s="5"/>
      <c r="R399" s="5"/>
      <c r="S399" s="5"/>
      <c r="T399" s="5"/>
      <c r="U399" s="5"/>
      <c r="V399" s="5"/>
      <c r="W399" s="5"/>
      <c r="X399" s="5"/>
      <c r="Y399" s="5"/>
      <c r="Z399" s="5"/>
      <c r="AA399" s="5"/>
      <c r="AB399" s="5"/>
      <c r="AC399" s="5"/>
      <c r="AD399" s="5"/>
      <c r="AE399" s="5"/>
      <c r="AF399" s="5"/>
      <c r="AG399" s="5"/>
      <c r="AH399" s="5"/>
      <c r="AI399" s="5"/>
      <c r="AJ399" s="5"/>
      <c r="AK399" s="5"/>
      <c r="AL399" s="5"/>
      <c r="AM399" s="5"/>
      <c r="AN399" s="5"/>
      <c r="AO399" s="5"/>
      <c r="AP399" s="5"/>
      <c r="AQ399" s="5"/>
      <c r="AR399" s="5"/>
      <c r="AS399" s="5"/>
      <c r="AT399" s="5"/>
      <c r="AU399" s="5"/>
      <c r="AV399" s="5"/>
      <c r="AW399" s="5"/>
      <c r="AX399" s="5"/>
      <c r="AY399" s="5"/>
      <c r="AZ399" s="5"/>
      <c r="BA399" s="5"/>
      <c r="BB399" s="5"/>
      <c r="BC399" s="5"/>
      <c r="BD399" s="5"/>
      <c r="BE399" s="5"/>
      <c r="BF399" s="5"/>
      <c r="BG399" s="5"/>
      <c r="BH399" s="5"/>
      <c r="BI399" s="5"/>
      <c r="BJ399" s="5"/>
      <c r="BK399" s="5"/>
      <c r="BL399" s="5"/>
      <c r="BM399" s="5"/>
      <c r="BN399" s="5"/>
      <c r="BO399" s="5"/>
      <c r="BP399" s="5"/>
      <c r="BQ399" s="5"/>
      <c r="BR399" s="5"/>
      <c r="BS399" s="5"/>
      <c r="BT399" s="5"/>
      <c r="BU399" s="5"/>
      <c r="BV399" s="5"/>
      <c r="BW399" s="5"/>
      <c r="BX399" s="5"/>
      <c r="BY399" s="5"/>
      <c r="BZ399" s="5"/>
      <c r="CA399" s="5"/>
      <c r="CB399" s="5"/>
      <c r="CC399" s="5"/>
      <c r="CD399" s="5"/>
      <c r="CE399" s="5"/>
      <c r="CF399" s="5"/>
      <c r="CG399" s="5"/>
      <c r="CH399" s="5"/>
      <c r="CI399" s="5"/>
      <c r="CJ399" s="5"/>
      <c r="CK399" s="5"/>
      <c r="CL399" s="5"/>
      <c r="CM399" s="5"/>
      <c r="CN399" s="5"/>
      <c r="CO399" s="5"/>
      <c r="CP399" s="5"/>
      <c r="CQ399" s="5"/>
      <c r="CR399" s="5"/>
      <c r="CS399" s="5"/>
      <c r="CT399" s="5"/>
      <c r="CU399" s="5"/>
      <c r="CV399" s="5"/>
    </row>
    <row r="400" spans="12:100" hidden="1">
      <c r="L400" s="5"/>
      <c r="M400" s="5"/>
      <c r="N400" s="5"/>
      <c r="O400" s="5"/>
      <c r="P400" s="5"/>
      <c r="Q400" s="5"/>
      <c r="R400" s="5"/>
      <c r="S400" s="5"/>
      <c r="T400" s="5"/>
      <c r="U400" s="5"/>
      <c r="V400" s="5"/>
      <c r="W400" s="5"/>
      <c r="X400" s="5"/>
      <c r="Y400" s="5"/>
      <c r="Z400" s="5"/>
      <c r="AA400" s="5"/>
      <c r="AB400" s="5"/>
      <c r="AC400" s="5"/>
      <c r="AD400" s="5"/>
      <c r="AE400" s="5"/>
      <c r="AF400" s="5"/>
      <c r="AG400" s="5"/>
      <c r="AH400" s="5"/>
      <c r="AI400" s="5"/>
      <c r="AJ400" s="5"/>
      <c r="AK400" s="5"/>
      <c r="AL400" s="5"/>
      <c r="AM400" s="5"/>
      <c r="AN400" s="5"/>
      <c r="AO400" s="5"/>
      <c r="AP400" s="5"/>
      <c r="AQ400" s="5"/>
      <c r="AR400" s="5"/>
      <c r="AS400" s="5"/>
      <c r="AT400" s="5"/>
      <c r="AU400" s="5"/>
      <c r="AV400" s="5"/>
      <c r="AW400" s="5"/>
      <c r="AX400" s="5"/>
      <c r="AY400" s="5"/>
      <c r="AZ400" s="5"/>
      <c r="BA400" s="5"/>
      <c r="BB400" s="5"/>
      <c r="BC400" s="5"/>
      <c r="BD400" s="5"/>
      <c r="BE400" s="5"/>
      <c r="BF400" s="5"/>
      <c r="BG400" s="5"/>
      <c r="BH400" s="5"/>
      <c r="BI400" s="5"/>
      <c r="BJ400" s="5"/>
      <c r="BK400" s="5"/>
      <c r="BL400" s="5"/>
      <c r="BM400" s="5"/>
      <c r="BN400" s="5"/>
      <c r="BO400" s="5"/>
      <c r="BP400" s="5"/>
      <c r="BQ400" s="5"/>
      <c r="BR400" s="5"/>
      <c r="BS400" s="5"/>
      <c r="BT400" s="5"/>
      <c r="BU400" s="5"/>
      <c r="BV400" s="5"/>
      <c r="BW400" s="5"/>
      <c r="BX400" s="5"/>
      <c r="BY400" s="5"/>
      <c r="BZ400" s="5"/>
      <c r="CA400" s="5"/>
      <c r="CB400" s="5"/>
      <c r="CC400" s="5"/>
      <c r="CD400" s="5"/>
      <c r="CE400" s="5"/>
      <c r="CF400" s="5"/>
      <c r="CG400" s="5"/>
      <c r="CH400" s="5"/>
      <c r="CI400" s="5"/>
      <c r="CJ400" s="5"/>
      <c r="CK400" s="5"/>
      <c r="CL400" s="5"/>
      <c r="CM400" s="5"/>
      <c r="CN400" s="5"/>
      <c r="CO400" s="5"/>
      <c r="CP400" s="5"/>
      <c r="CQ400" s="5"/>
      <c r="CR400" s="5"/>
      <c r="CS400" s="5"/>
      <c r="CT400" s="5"/>
      <c r="CU400" s="5"/>
      <c r="CV400" s="5"/>
    </row>
    <row r="401" spans="12:100" hidden="1">
      <c r="L401" s="5"/>
      <c r="M401" s="5"/>
      <c r="N401" s="5"/>
      <c r="O401" s="5"/>
      <c r="P401" s="5"/>
      <c r="Q401" s="5"/>
      <c r="R401" s="5"/>
      <c r="S401" s="5"/>
      <c r="T401" s="5"/>
      <c r="U401" s="5"/>
      <c r="V401" s="5"/>
      <c r="W401" s="5"/>
      <c r="X401" s="5"/>
      <c r="Y401" s="5"/>
      <c r="Z401" s="5"/>
      <c r="AA401" s="5"/>
      <c r="AB401" s="5"/>
      <c r="AC401" s="5"/>
      <c r="AD401" s="5"/>
      <c r="AE401" s="5"/>
      <c r="AF401" s="5"/>
      <c r="AG401" s="5"/>
      <c r="AH401" s="5"/>
      <c r="AI401" s="5"/>
      <c r="AJ401" s="5"/>
      <c r="AK401" s="5"/>
      <c r="AL401" s="5"/>
      <c r="AM401" s="5"/>
      <c r="AN401" s="5"/>
      <c r="AO401" s="5"/>
      <c r="AP401" s="5"/>
      <c r="AQ401" s="5"/>
      <c r="AR401" s="5"/>
      <c r="AS401" s="5"/>
      <c r="AT401" s="5"/>
      <c r="AU401" s="5"/>
      <c r="AV401" s="5"/>
      <c r="AW401" s="5"/>
      <c r="AX401" s="5"/>
      <c r="AY401" s="5"/>
      <c r="AZ401" s="5"/>
      <c r="BA401" s="5"/>
      <c r="BB401" s="5"/>
      <c r="BC401" s="5"/>
      <c r="BD401" s="5"/>
      <c r="BE401" s="5"/>
      <c r="BF401" s="5"/>
      <c r="BG401" s="5"/>
      <c r="BH401" s="5"/>
      <c r="BI401" s="5"/>
      <c r="BJ401" s="5"/>
      <c r="BK401" s="5"/>
      <c r="BL401" s="5"/>
      <c r="BM401" s="5"/>
      <c r="BN401" s="5"/>
      <c r="BO401" s="5"/>
      <c r="BP401" s="5"/>
      <c r="BQ401" s="5"/>
      <c r="BR401" s="5"/>
      <c r="BS401" s="5"/>
      <c r="BT401" s="5"/>
      <c r="BU401" s="5"/>
      <c r="BV401" s="5"/>
      <c r="BW401" s="5"/>
      <c r="BX401" s="5"/>
      <c r="BY401" s="5"/>
      <c r="BZ401" s="5"/>
      <c r="CA401" s="5"/>
      <c r="CB401" s="5"/>
      <c r="CC401" s="5"/>
      <c r="CD401" s="5"/>
      <c r="CE401" s="5"/>
      <c r="CF401" s="5"/>
      <c r="CG401" s="5"/>
      <c r="CH401" s="5"/>
      <c r="CI401" s="5"/>
      <c r="CJ401" s="5"/>
      <c r="CK401" s="5"/>
      <c r="CL401" s="5"/>
      <c r="CM401" s="5"/>
      <c r="CN401" s="5"/>
      <c r="CO401" s="5"/>
      <c r="CP401" s="5"/>
      <c r="CQ401" s="5"/>
      <c r="CR401" s="5"/>
      <c r="CS401" s="5"/>
      <c r="CT401" s="5"/>
      <c r="CU401" s="5"/>
      <c r="CV401" s="5"/>
    </row>
    <row r="402" spans="12:100" hidden="1">
      <c r="L402" s="5"/>
      <c r="M402" s="5"/>
      <c r="N402" s="5"/>
      <c r="O402" s="5"/>
      <c r="P402" s="5"/>
      <c r="Q402" s="5"/>
      <c r="R402" s="5"/>
      <c r="S402" s="5"/>
      <c r="T402" s="5"/>
      <c r="U402" s="5"/>
      <c r="V402" s="5"/>
      <c r="W402" s="5"/>
      <c r="X402" s="5"/>
      <c r="Y402" s="5"/>
      <c r="Z402" s="5"/>
      <c r="AA402" s="5"/>
      <c r="AB402" s="5"/>
      <c r="AC402" s="5"/>
      <c r="AD402" s="5"/>
      <c r="AE402" s="5"/>
      <c r="AF402" s="5"/>
      <c r="AG402" s="5"/>
      <c r="AH402" s="5"/>
      <c r="AI402" s="5"/>
      <c r="AJ402" s="5"/>
      <c r="AK402" s="5"/>
      <c r="AL402" s="5"/>
      <c r="AM402" s="5"/>
      <c r="AN402" s="5"/>
      <c r="AO402" s="5"/>
      <c r="AP402" s="5"/>
      <c r="AQ402" s="5"/>
      <c r="AR402" s="5"/>
      <c r="AS402" s="5"/>
      <c r="AT402" s="5"/>
      <c r="AU402" s="5"/>
      <c r="AV402" s="5"/>
      <c r="AW402" s="5"/>
      <c r="AX402" s="5"/>
      <c r="AY402" s="5"/>
      <c r="AZ402" s="5"/>
      <c r="BA402" s="5"/>
      <c r="BB402" s="5"/>
      <c r="BC402" s="5"/>
      <c r="BD402" s="5"/>
      <c r="BE402" s="5"/>
      <c r="BF402" s="5"/>
      <c r="BG402" s="5"/>
      <c r="BH402" s="5"/>
      <c r="BI402" s="5"/>
      <c r="BJ402" s="5"/>
      <c r="BK402" s="5"/>
      <c r="BL402" s="5"/>
      <c r="BM402" s="5"/>
      <c r="BN402" s="5"/>
      <c r="BO402" s="5"/>
      <c r="BP402" s="5"/>
      <c r="BQ402" s="5"/>
      <c r="BR402" s="5"/>
      <c r="BS402" s="5"/>
      <c r="BT402" s="5"/>
      <c r="BU402" s="5"/>
      <c r="BV402" s="5"/>
      <c r="BW402" s="5"/>
      <c r="BX402" s="5"/>
      <c r="BY402" s="5"/>
      <c r="BZ402" s="5"/>
      <c r="CA402" s="5"/>
      <c r="CB402" s="5"/>
      <c r="CC402" s="5"/>
      <c r="CD402" s="5"/>
      <c r="CE402" s="5"/>
      <c r="CF402" s="5"/>
      <c r="CG402" s="5"/>
      <c r="CH402" s="5"/>
      <c r="CI402" s="5"/>
      <c r="CJ402" s="5"/>
      <c r="CK402" s="5"/>
      <c r="CL402" s="5"/>
      <c r="CM402" s="5"/>
      <c r="CN402" s="5"/>
      <c r="CO402" s="5"/>
      <c r="CP402" s="5"/>
      <c r="CQ402" s="5"/>
      <c r="CR402" s="5"/>
      <c r="CS402" s="5"/>
      <c r="CT402" s="5"/>
      <c r="CU402" s="5"/>
      <c r="CV402" s="5"/>
    </row>
    <row r="403" spans="12:100" hidden="1">
      <c r="L403" s="5"/>
      <c r="M403" s="5"/>
      <c r="N403" s="5"/>
      <c r="O403" s="5"/>
      <c r="P403" s="5"/>
      <c r="Q403" s="5"/>
      <c r="R403" s="5"/>
      <c r="S403" s="5"/>
      <c r="T403" s="5"/>
      <c r="U403" s="5"/>
      <c r="V403" s="5"/>
      <c r="W403" s="5"/>
      <c r="X403" s="5"/>
      <c r="Y403" s="5"/>
      <c r="Z403" s="5"/>
      <c r="AA403" s="5"/>
      <c r="AB403" s="5"/>
      <c r="AC403" s="5"/>
      <c r="AD403" s="5"/>
      <c r="AE403" s="5"/>
      <c r="AF403" s="5"/>
      <c r="AG403" s="5"/>
      <c r="AH403" s="5"/>
      <c r="AI403" s="5"/>
      <c r="AJ403" s="5"/>
      <c r="AK403" s="5"/>
      <c r="AL403" s="5"/>
      <c r="AM403" s="5"/>
      <c r="AN403" s="5"/>
      <c r="AO403" s="5"/>
      <c r="AP403" s="5"/>
      <c r="AQ403" s="5"/>
      <c r="AR403" s="5"/>
      <c r="AS403" s="5"/>
      <c r="AT403" s="5"/>
      <c r="AU403" s="5"/>
      <c r="AV403" s="5"/>
      <c r="AW403" s="5"/>
      <c r="AX403" s="5"/>
      <c r="AY403" s="5"/>
      <c r="AZ403" s="5"/>
      <c r="BA403" s="5"/>
      <c r="BB403" s="5"/>
      <c r="BC403" s="5"/>
      <c r="BD403" s="5"/>
      <c r="BE403" s="5"/>
      <c r="BF403" s="5"/>
      <c r="BG403" s="5"/>
      <c r="BH403" s="5"/>
      <c r="BI403" s="5"/>
      <c r="BJ403" s="5"/>
      <c r="BK403" s="5"/>
      <c r="BL403" s="5"/>
      <c r="BM403" s="5"/>
      <c r="BN403" s="5"/>
      <c r="BO403" s="5"/>
      <c r="BP403" s="5"/>
      <c r="BQ403" s="5"/>
      <c r="BR403" s="5"/>
      <c r="BS403" s="5"/>
      <c r="BT403" s="5"/>
      <c r="BU403" s="5"/>
      <c r="BV403" s="5"/>
      <c r="BW403" s="5"/>
      <c r="BX403" s="5"/>
      <c r="BY403" s="5"/>
      <c r="BZ403" s="5"/>
      <c r="CA403" s="5"/>
      <c r="CB403" s="5"/>
      <c r="CC403" s="5"/>
      <c r="CD403" s="5"/>
      <c r="CE403" s="5"/>
      <c r="CF403" s="5"/>
      <c r="CG403" s="5"/>
      <c r="CH403" s="5"/>
      <c r="CI403" s="5"/>
      <c r="CJ403" s="5"/>
      <c r="CK403" s="5"/>
      <c r="CL403" s="5"/>
      <c r="CM403" s="5"/>
      <c r="CN403" s="5"/>
      <c r="CO403" s="5"/>
      <c r="CP403" s="5"/>
      <c r="CQ403" s="5"/>
      <c r="CR403" s="5"/>
      <c r="CS403" s="5"/>
      <c r="CT403" s="5"/>
      <c r="CU403" s="5"/>
      <c r="CV403" s="5"/>
    </row>
    <row r="404" spans="12:100" hidden="1">
      <c r="L404" s="5"/>
      <c r="M404" s="5"/>
      <c r="N404" s="5"/>
      <c r="O404" s="5"/>
      <c r="P404" s="5"/>
      <c r="Q404" s="5"/>
      <c r="R404" s="5"/>
      <c r="S404" s="5"/>
      <c r="T404" s="5"/>
      <c r="U404" s="5"/>
      <c r="V404" s="5"/>
      <c r="W404" s="5"/>
      <c r="X404" s="5"/>
      <c r="Y404" s="5"/>
      <c r="Z404" s="5"/>
      <c r="AA404" s="5"/>
      <c r="AB404" s="5"/>
      <c r="AC404" s="5"/>
      <c r="AD404" s="5"/>
      <c r="AE404" s="5"/>
      <c r="AF404" s="5"/>
      <c r="AG404" s="5"/>
      <c r="AH404" s="5"/>
      <c r="AI404" s="5"/>
      <c r="AJ404" s="5"/>
      <c r="AK404" s="5"/>
      <c r="AL404" s="5"/>
      <c r="AM404" s="5"/>
      <c r="AN404" s="5"/>
      <c r="AO404" s="5"/>
      <c r="AP404" s="5"/>
      <c r="AQ404" s="5"/>
      <c r="AR404" s="5"/>
      <c r="AS404" s="5"/>
      <c r="AT404" s="5"/>
      <c r="AU404" s="5"/>
      <c r="AV404" s="5"/>
      <c r="AW404" s="5"/>
      <c r="AX404" s="5"/>
      <c r="AY404" s="5"/>
      <c r="AZ404" s="5"/>
      <c r="BA404" s="5"/>
      <c r="BB404" s="5"/>
      <c r="BC404" s="5"/>
      <c r="BD404" s="5"/>
      <c r="BE404" s="5"/>
      <c r="BF404" s="5"/>
      <c r="BG404" s="5"/>
      <c r="BH404" s="5"/>
      <c r="BI404" s="5"/>
      <c r="BJ404" s="5"/>
      <c r="BK404" s="5"/>
      <c r="BL404" s="5"/>
      <c r="BM404" s="5"/>
      <c r="BN404" s="5"/>
      <c r="BO404" s="5"/>
      <c r="BP404" s="5"/>
      <c r="BQ404" s="5"/>
      <c r="BR404" s="5"/>
      <c r="BS404" s="5"/>
      <c r="BT404" s="5"/>
      <c r="BU404" s="5"/>
      <c r="BV404" s="5"/>
      <c r="BW404" s="5"/>
      <c r="BX404" s="5"/>
      <c r="BY404" s="5"/>
      <c r="BZ404" s="5"/>
      <c r="CA404" s="5"/>
      <c r="CB404" s="5"/>
      <c r="CC404" s="5"/>
      <c r="CD404" s="5"/>
      <c r="CE404" s="5"/>
      <c r="CF404" s="5"/>
      <c r="CG404" s="5"/>
      <c r="CH404" s="5"/>
      <c r="CI404" s="5"/>
      <c r="CJ404" s="5"/>
      <c r="CK404" s="5"/>
      <c r="CL404" s="5"/>
      <c r="CM404" s="5"/>
      <c r="CN404" s="5"/>
      <c r="CO404" s="5"/>
      <c r="CP404" s="5"/>
      <c r="CQ404" s="5"/>
      <c r="CR404" s="5"/>
      <c r="CS404" s="5"/>
      <c r="CT404" s="5"/>
      <c r="CU404" s="5"/>
      <c r="CV404" s="5"/>
    </row>
    <row r="405" spans="12:100" hidden="1">
      <c r="L405" s="5"/>
      <c r="M405" s="5"/>
      <c r="N405" s="5"/>
      <c r="O405" s="5"/>
      <c r="P405" s="5"/>
      <c r="Q405" s="5"/>
      <c r="R405" s="5"/>
      <c r="S405" s="5"/>
      <c r="T405" s="5"/>
      <c r="U405" s="5"/>
      <c r="V405" s="5"/>
      <c r="W405" s="5"/>
      <c r="X405" s="5"/>
      <c r="Y405" s="5"/>
      <c r="Z405" s="5"/>
      <c r="AA405" s="5"/>
      <c r="AB405" s="5"/>
      <c r="AC405" s="5"/>
      <c r="AD405" s="5"/>
      <c r="AE405" s="5"/>
      <c r="AF405" s="5"/>
      <c r="AG405" s="5"/>
      <c r="AH405" s="5"/>
      <c r="AI405" s="5"/>
      <c r="AJ405" s="5"/>
      <c r="AK405" s="5"/>
      <c r="AL405" s="5"/>
      <c r="AM405" s="5"/>
      <c r="AN405" s="5"/>
      <c r="AO405" s="5"/>
      <c r="AP405" s="5"/>
      <c r="AQ405" s="5"/>
      <c r="AR405" s="5"/>
      <c r="AS405" s="5"/>
      <c r="AT405" s="5"/>
      <c r="AU405" s="5"/>
      <c r="AV405" s="5"/>
      <c r="AW405" s="5"/>
      <c r="AX405" s="5"/>
      <c r="AY405" s="5"/>
      <c r="AZ405" s="5"/>
      <c r="BA405" s="5"/>
      <c r="BB405" s="5"/>
      <c r="BC405" s="5"/>
      <c r="BD405" s="5"/>
      <c r="BE405" s="5"/>
      <c r="BF405" s="5"/>
      <c r="BG405" s="5"/>
      <c r="BH405" s="5"/>
      <c r="BI405" s="5"/>
      <c r="BJ405" s="5"/>
      <c r="BK405" s="5"/>
      <c r="BL405" s="5"/>
      <c r="BM405" s="5"/>
      <c r="BN405" s="5"/>
      <c r="BO405" s="5"/>
      <c r="BP405" s="5"/>
      <c r="BQ405" s="5"/>
      <c r="BR405" s="5"/>
      <c r="BS405" s="5"/>
      <c r="BT405" s="5"/>
      <c r="BU405" s="5"/>
      <c r="BV405" s="5"/>
      <c r="BW405" s="5"/>
      <c r="BX405" s="5"/>
      <c r="BY405" s="5"/>
      <c r="BZ405" s="5"/>
      <c r="CA405" s="5"/>
      <c r="CB405" s="5"/>
      <c r="CC405" s="5"/>
      <c r="CD405" s="5"/>
      <c r="CE405" s="5"/>
      <c r="CF405" s="5"/>
      <c r="CG405" s="5"/>
      <c r="CH405" s="5"/>
      <c r="CI405" s="5"/>
      <c r="CJ405" s="5"/>
      <c r="CK405" s="5"/>
      <c r="CL405" s="5"/>
      <c r="CM405" s="5"/>
      <c r="CN405" s="5"/>
      <c r="CO405" s="5"/>
      <c r="CP405" s="5"/>
      <c r="CQ405" s="5"/>
      <c r="CR405" s="5"/>
      <c r="CS405" s="5"/>
      <c r="CT405" s="5"/>
      <c r="CU405" s="5"/>
      <c r="CV405" s="5"/>
    </row>
    <row r="406" spans="12:100" hidden="1">
      <c r="L406" s="5"/>
      <c r="M406" s="5"/>
      <c r="N406" s="5"/>
      <c r="O406" s="5"/>
      <c r="P406" s="5"/>
      <c r="Q406" s="5"/>
      <c r="R406" s="5"/>
      <c r="S406" s="5"/>
      <c r="T406" s="5"/>
      <c r="U406" s="5"/>
      <c r="V406" s="5"/>
      <c r="W406" s="5"/>
      <c r="X406" s="5"/>
      <c r="Y406" s="5"/>
      <c r="Z406" s="5"/>
      <c r="AA406" s="5"/>
      <c r="AB406" s="5"/>
      <c r="AC406" s="5"/>
      <c r="AD406" s="5"/>
      <c r="AE406" s="5"/>
      <c r="AF406" s="5"/>
      <c r="AG406" s="5"/>
      <c r="AH406" s="5"/>
      <c r="AI406" s="5"/>
      <c r="AJ406" s="5"/>
      <c r="AK406" s="5"/>
      <c r="AL406" s="5"/>
      <c r="AM406" s="5"/>
      <c r="AN406" s="5"/>
      <c r="AO406" s="5"/>
      <c r="AP406" s="5"/>
      <c r="AQ406" s="5"/>
      <c r="AR406" s="5"/>
      <c r="AS406" s="5"/>
      <c r="AT406" s="5"/>
      <c r="AU406" s="5"/>
      <c r="AV406" s="5"/>
      <c r="AW406" s="5"/>
      <c r="AX406" s="5"/>
      <c r="AY406" s="5"/>
      <c r="AZ406" s="5"/>
      <c r="BA406" s="5"/>
      <c r="BB406" s="5"/>
      <c r="BC406" s="5"/>
      <c r="BD406" s="5"/>
      <c r="BE406" s="5"/>
      <c r="BF406" s="5"/>
      <c r="BG406" s="5"/>
      <c r="BH406" s="5"/>
      <c r="BI406" s="5"/>
      <c r="BJ406" s="5"/>
      <c r="BK406" s="5"/>
      <c r="BL406" s="5"/>
      <c r="BM406" s="5"/>
      <c r="BN406" s="5"/>
      <c r="BO406" s="5"/>
      <c r="BP406" s="5"/>
      <c r="BQ406" s="5"/>
      <c r="BR406" s="5"/>
      <c r="BS406" s="5"/>
      <c r="BT406" s="5"/>
      <c r="BU406" s="5"/>
      <c r="BV406" s="5"/>
      <c r="BW406" s="5"/>
      <c r="BX406" s="5"/>
      <c r="BY406" s="5"/>
      <c r="BZ406" s="5"/>
      <c r="CA406" s="5"/>
      <c r="CB406" s="5"/>
      <c r="CC406" s="5"/>
      <c r="CD406" s="5"/>
      <c r="CE406" s="5"/>
      <c r="CF406" s="5"/>
      <c r="CG406" s="5"/>
      <c r="CH406" s="5"/>
      <c r="CI406" s="5"/>
      <c r="CJ406" s="5"/>
      <c r="CK406" s="5"/>
      <c r="CL406" s="5"/>
      <c r="CM406" s="5"/>
      <c r="CN406" s="5"/>
      <c r="CO406" s="5"/>
      <c r="CP406" s="5"/>
      <c r="CQ406" s="5"/>
      <c r="CR406" s="5"/>
      <c r="CS406" s="5"/>
      <c r="CT406" s="5"/>
      <c r="CU406" s="5"/>
      <c r="CV406" s="5"/>
    </row>
    <row r="407" spans="12:100" hidden="1">
      <c r="L407" s="5"/>
      <c r="M407" s="5"/>
      <c r="N407" s="5"/>
      <c r="O407" s="5"/>
      <c r="P407" s="5"/>
      <c r="Q407" s="5"/>
      <c r="R407" s="5"/>
      <c r="S407" s="5"/>
      <c r="T407" s="5"/>
      <c r="U407" s="5"/>
      <c r="V407" s="5"/>
      <c r="W407" s="5"/>
      <c r="X407" s="5"/>
      <c r="Y407" s="5"/>
      <c r="Z407" s="5"/>
      <c r="AA407" s="5"/>
      <c r="AB407" s="5"/>
      <c r="AC407" s="5"/>
      <c r="AD407" s="5"/>
      <c r="AE407" s="5"/>
      <c r="AF407" s="5"/>
      <c r="AG407" s="5"/>
      <c r="AH407" s="5"/>
      <c r="AI407" s="5"/>
      <c r="AJ407" s="5"/>
      <c r="AK407" s="5"/>
      <c r="AL407" s="5"/>
      <c r="AM407" s="5"/>
      <c r="AN407" s="5"/>
      <c r="AO407" s="5"/>
      <c r="AP407" s="5"/>
      <c r="AQ407" s="5"/>
      <c r="AR407" s="5"/>
      <c r="AS407" s="5"/>
      <c r="AT407" s="5"/>
      <c r="AU407" s="5"/>
      <c r="AV407" s="5"/>
      <c r="AW407" s="5"/>
      <c r="AX407" s="5"/>
      <c r="AY407" s="5"/>
      <c r="AZ407" s="5"/>
      <c r="BA407" s="5"/>
      <c r="BB407" s="5"/>
      <c r="BC407" s="5"/>
      <c r="BD407" s="5"/>
      <c r="BE407" s="5"/>
      <c r="BF407" s="5"/>
      <c r="BG407" s="5"/>
      <c r="BH407" s="5"/>
      <c r="BI407" s="5"/>
      <c r="BJ407" s="5"/>
      <c r="BK407" s="5"/>
      <c r="BL407" s="5"/>
      <c r="BM407" s="5"/>
      <c r="BN407" s="5"/>
      <c r="BO407" s="5"/>
      <c r="BP407" s="5"/>
      <c r="BQ407" s="5"/>
      <c r="BR407" s="5"/>
      <c r="BS407" s="5"/>
      <c r="BT407" s="5"/>
      <c r="BU407" s="5"/>
      <c r="BV407" s="5"/>
      <c r="BW407" s="5"/>
      <c r="BX407" s="5"/>
      <c r="BY407" s="5"/>
      <c r="BZ407" s="5"/>
      <c r="CA407" s="5"/>
      <c r="CB407" s="5"/>
      <c r="CC407" s="5"/>
      <c r="CD407" s="5"/>
      <c r="CE407" s="5"/>
      <c r="CF407" s="5"/>
      <c r="CG407" s="5"/>
      <c r="CH407" s="5"/>
      <c r="CI407" s="5"/>
      <c r="CJ407" s="5"/>
      <c r="CK407" s="5"/>
      <c r="CL407" s="5"/>
      <c r="CM407" s="5"/>
      <c r="CN407" s="5"/>
      <c r="CO407" s="5"/>
      <c r="CP407" s="5"/>
      <c r="CQ407" s="5"/>
      <c r="CR407" s="5"/>
      <c r="CS407" s="5"/>
      <c r="CT407" s="5"/>
      <c r="CU407" s="5"/>
      <c r="CV407" s="5"/>
    </row>
    <row r="408" spans="12:100" hidden="1">
      <c r="L408" s="5"/>
      <c r="M408" s="5"/>
      <c r="N408" s="5"/>
      <c r="O408" s="5"/>
      <c r="P408" s="5"/>
      <c r="Q408" s="5"/>
      <c r="R408" s="5"/>
      <c r="S408" s="5"/>
      <c r="T408" s="5"/>
      <c r="U408" s="5"/>
      <c r="V408" s="5"/>
      <c r="W408" s="5"/>
      <c r="X408" s="5"/>
      <c r="Y408" s="5"/>
      <c r="Z408" s="5"/>
      <c r="AA408" s="5"/>
      <c r="AB408" s="5"/>
      <c r="AC408" s="5"/>
      <c r="AD408" s="5"/>
      <c r="AE408" s="5"/>
      <c r="AF408" s="5"/>
      <c r="AG408" s="5"/>
      <c r="AH408" s="5"/>
      <c r="AI408" s="5"/>
      <c r="AJ408" s="5"/>
      <c r="AK408" s="5"/>
      <c r="AL408" s="5"/>
      <c r="AM408" s="5"/>
      <c r="AN408" s="5"/>
      <c r="AO408" s="5"/>
      <c r="AP408" s="5"/>
      <c r="AQ408" s="5"/>
      <c r="AR408" s="5"/>
      <c r="AS408" s="5"/>
      <c r="AT408" s="5"/>
      <c r="AU408" s="5"/>
      <c r="AV408" s="5"/>
      <c r="AW408" s="5"/>
      <c r="AX408" s="5"/>
      <c r="AY408" s="5"/>
      <c r="AZ408" s="5"/>
      <c r="BA408" s="5"/>
      <c r="BB408" s="5"/>
      <c r="BC408" s="5"/>
      <c r="BD408" s="5"/>
      <c r="BE408" s="5"/>
      <c r="BF408" s="5"/>
      <c r="BG408" s="5"/>
      <c r="BH408" s="5"/>
      <c r="BI408" s="5"/>
      <c r="BJ408" s="5"/>
      <c r="BK408" s="5"/>
      <c r="BL408" s="5"/>
      <c r="BM408" s="5"/>
      <c r="BN408" s="5"/>
      <c r="BO408" s="5"/>
      <c r="BP408" s="5"/>
      <c r="BQ408" s="5"/>
      <c r="BR408" s="5"/>
      <c r="BS408" s="5"/>
      <c r="BT408" s="5"/>
      <c r="BU408" s="5"/>
      <c r="BV408" s="5"/>
      <c r="BW408" s="5"/>
      <c r="BX408" s="5"/>
      <c r="BY408" s="5"/>
      <c r="BZ408" s="5"/>
      <c r="CA408" s="5"/>
      <c r="CB408" s="5"/>
      <c r="CC408" s="5"/>
      <c r="CD408" s="5"/>
      <c r="CE408" s="5"/>
      <c r="CF408" s="5"/>
      <c r="CG408" s="5"/>
      <c r="CH408" s="5"/>
      <c r="CI408" s="5"/>
      <c r="CJ408" s="5"/>
      <c r="CK408" s="5"/>
      <c r="CL408" s="5"/>
      <c r="CM408" s="5"/>
      <c r="CN408" s="5"/>
      <c r="CO408" s="5"/>
      <c r="CP408" s="5"/>
      <c r="CQ408" s="5"/>
      <c r="CR408" s="5"/>
      <c r="CS408" s="5"/>
      <c r="CT408" s="5"/>
      <c r="CU408" s="5"/>
      <c r="CV408" s="5"/>
    </row>
    <row r="409" spans="12:100" hidden="1">
      <c r="L409" s="5"/>
      <c r="M409" s="5"/>
      <c r="N409" s="5"/>
      <c r="O409" s="5"/>
      <c r="P409" s="5"/>
      <c r="Q409" s="5"/>
      <c r="R409" s="5"/>
      <c r="S409" s="5"/>
      <c r="T409" s="5"/>
      <c r="U409" s="5"/>
      <c r="V409" s="5"/>
      <c r="W409" s="5"/>
      <c r="X409" s="5"/>
      <c r="Y409" s="5"/>
      <c r="Z409" s="5"/>
      <c r="AA409" s="5"/>
      <c r="AB409" s="5"/>
      <c r="AC409" s="5"/>
      <c r="AD409" s="5"/>
      <c r="AE409" s="5"/>
      <c r="AF409" s="5"/>
      <c r="AG409" s="5"/>
      <c r="AH409" s="5"/>
      <c r="AI409" s="5"/>
      <c r="AJ409" s="5"/>
      <c r="AK409" s="5"/>
      <c r="AL409" s="5"/>
      <c r="AM409" s="5"/>
      <c r="AN409" s="5"/>
      <c r="AO409" s="5"/>
      <c r="AP409" s="5"/>
      <c r="AQ409" s="5"/>
      <c r="AR409" s="5"/>
      <c r="AS409" s="5"/>
      <c r="AT409" s="5"/>
      <c r="AU409" s="5"/>
      <c r="AV409" s="5"/>
      <c r="AW409" s="5"/>
      <c r="AX409" s="5"/>
      <c r="AY409" s="5"/>
      <c r="AZ409" s="5"/>
      <c r="BA409" s="5"/>
      <c r="BB409" s="5"/>
      <c r="BC409" s="5"/>
      <c r="BD409" s="5"/>
      <c r="BE409" s="5"/>
      <c r="BF409" s="5"/>
      <c r="BG409" s="5"/>
      <c r="BH409" s="5"/>
      <c r="BI409" s="5"/>
      <c r="BJ409" s="5"/>
      <c r="BK409" s="5"/>
      <c r="BL409" s="5"/>
      <c r="BM409" s="5"/>
      <c r="BN409" s="5"/>
      <c r="BO409" s="5"/>
      <c r="BP409" s="5"/>
      <c r="BQ409" s="5"/>
      <c r="BR409" s="5"/>
      <c r="BS409" s="5"/>
      <c r="BT409" s="5"/>
      <c r="BU409" s="5"/>
      <c r="BV409" s="5"/>
      <c r="BW409" s="5"/>
      <c r="BX409" s="5"/>
      <c r="BY409" s="5"/>
      <c r="BZ409" s="5"/>
      <c r="CA409" s="5"/>
      <c r="CB409" s="5"/>
      <c r="CC409" s="5"/>
      <c r="CD409" s="5"/>
      <c r="CE409" s="5"/>
      <c r="CF409" s="5"/>
      <c r="CG409" s="5"/>
      <c r="CH409" s="5"/>
      <c r="CI409" s="5"/>
      <c r="CJ409" s="5"/>
      <c r="CK409" s="5"/>
      <c r="CL409" s="5"/>
      <c r="CM409" s="5"/>
      <c r="CN409" s="5"/>
      <c r="CO409" s="5"/>
      <c r="CP409" s="5"/>
      <c r="CQ409" s="5"/>
      <c r="CR409" s="5"/>
      <c r="CS409" s="5"/>
      <c r="CT409" s="5"/>
      <c r="CU409" s="5"/>
      <c r="CV409" s="5"/>
    </row>
    <row r="410" spans="12:100" hidden="1">
      <c r="L410" s="5"/>
      <c r="M410" s="5"/>
      <c r="N410" s="5"/>
      <c r="O410" s="5"/>
      <c r="P410" s="5"/>
      <c r="Q410" s="5"/>
      <c r="R410" s="5"/>
      <c r="S410" s="5"/>
      <c r="T410" s="5"/>
      <c r="U410" s="5"/>
      <c r="V410" s="5"/>
      <c r="W410" s="5"/>
      <c r="X410" s="5"/>
      <c r="Y410" s="5"/>
      <c r="Z410" s="5"/>
      <c r="AA410" s="5"/>
      <c r="AB410" s="5"/>
      <c r="AC410" s="5"/>
      <c r="AD410" s="5"/>
      <c r="AE410" s="5"/>
      <c r="AF410" s="5"/>
      <c r="AG410" s="5"/>
      <c r="AH410" s="5"/>
      <c r="AI410" s="5"/>
      <c r="AJ410" s="5"/>
      <c r="AK410" s="5"/>
      <c r="AL410" s="5"/>
      <c r="AM410" s="5"/>
      <c r="AN410" s="5"/>
      <c r="AO410" s="5"/>
      <c r="AP410" s="5"/>
      <c r="AQ410" s="5"/>
      <c r="AR410" s="5"/>
      <c r="AS410" s="5"/>
      <c r="AT410" s="5"/>
      <c r="AU410" s="5"/>
      <c r="AV410" s="5"/>
      <c r="AW410" s="5"/>
      <c r="AX410" s="5"/>
      <c r="AY410" s="5"/>
      <c r="AZ410" s="5"/>
      <c r="BA410" s="5"/>
      <c r="BB410" s="5"/>
      <c r="BC410" s="5"/>
      <c r="BD410" s="5"/>
      <c r="BE410" s="5"/>
      <c r="BF410" s="5"/>
      <c r="BG410" s="5"/>
      <c r="BH410" s="5"/>
      <c r="BI410" s="5"/>
      <c r="BJ410" s="5"/>
      <c r="BK410" s="5"/>
      <c r="BL410" s="5"/>
      <c r="BM410" s="5"/>
      <c r="BN410" s="5"/>
      <c r="BO410" s="5"/>
      <c r="BP410" s="5"/>
      <c r="BQ410" s="5"/>
      <c r="BR410" s="5"/>
      <c r="BS410" s="5"/>
      <c r="BT410" s="5"/>
      <c r="BU410" s="5"/>
      <c r="BV410" s="5"/>
      <c r="BW410" s="5"/>
      <c r="BX410" s="5"/>
      <c r="BY410" s="5"/>
      <c r="BZ410" s="5"/>
      <c r="CA410" s="5"/>
      <c r="CB410" s="5"/>
      <c r="CC410" s="5"/>
      <c r="CD410" s="5"/>
      <c r="CE410" s="5"/>
      <c r="CF410" s="5"/>
      <c r="CG410" s="5"/>
      <c r="CH410" s="5"/>
      <c r="CI410" s="5"/>
      <c r="CJ410" s="5"/>
      <c r="CK410" s="5"/>
      <c r="CL410" s="5"/>
      <c r="CM410" s="5"/>
      <c r="CN410" s="5"/>
      <c r="CO410" s="5"/>
      <c r="CP410" s="5"/>
      <c r="CQ410" s="5"/>
      <c r="CR410" s="5"/>
      <c r="CS410" s="5"/>
      <c r="CT410" s="5"/>
      <c r="CU410" s="5"/>
      <c r="CV410" s="5"/>
    </row>
    <row r="411" spans="12:100" hidden="1">
      <c r="L411" s="5"/>
      <c r="M411" s="5"/>
      <c r="N411" s="5"/>
      <c r="O411" s="5"/>
      <c r="P411" s="5"/>
      <c r="Q411" s="5"/>
      <c r="R411" s="5"/>
      <c r="S411" s="5"/>
      <c r="T411" s="5"/>
      <c r="U411" s="5"/>
      <c r="V411" s="5"/>
      <c r="W411" s="5"/>
      <c r="X411" s="5"/>
      <c r="Y411" s="5"/>
      <c r="Z411" s="5"/>
      <c r="AA411" s="5"/>
      <c r="AB411" s="5"/>
      <c r="AC411" s="5"/>
      <c r="AD411" s="5"/>
      <c r="AE411" s="5"/>
      <c r="AF411" s="5"/>
      <c r="AG411" s="5"/>
      <c r="AH411" s="5"/>
      <c r="AI411" s="5"/>
      <c r="AJ411" s="5"/>
      <c r="AK411" s="5"/>
      <c r="AL411" s="5"/>
      <c r="AM411" s="5"/>
      <c r="AN411" s="5"/>
      <c r="AO411" s="5"/>
      <c r="AP411" s="5"/>
      <c r="AQ411" s="5"/>
      <c r="AR411" s="5"/>
      <c r="AS411" s="5"/>
      <c r="AT411" s="5"/>
      <c r="AU411" s="5"/>
      <c r="AV411" s="5"/>
      <c r="AW411" s="5"/>
      <c r="AX411" s="5"/>
      <c r="AY411" s="5"/>
      <c r="AZ411" s="5"/>
      <c r="BA411" s="5"/>
      <c r="BB411" s="5"/>
      <c r="BC411" s="5"/>
      <c r="BD411" s="5"/>
      <c r="BE411" s="5"/>
      <c r="BF411" s="5"/>
      <c r="BG411" s="5"/>
      <c r="BH411" s="5"/>
      <c r="BI411" s="5"/>
      <c r="BJ411" s="5"/>
      <c r="BK411" s="5"/>
      <c r="BL411" s="5"/>
      <c r="BM411" s="5"/>
      <c r="BN411" s="5"/>
      <c r="BO411" s="5"/>
      <c r="BP411" s="5"/>
      <c r="BQ411" s="5"/>
      <c r="BR411" s="5"/>
      <c r="BS411" s="5"/>
      <c r="BT411" s="5"/>
      <c r="BU411" s="5"/>
      <c r="BV411" s="5"/>
      <c r="BW411" s="5"/>
      <c r="BX411" s="5"/>
      <c r="BY411" s="5"/>
      <c r="BZ411" s="5"/>
      <c r="CA411" s="5"/>
      <c r="CB411" s="5"/>
      <c r="CC411" s="5"/>
      <c r="CD411" s="5"/>
      <c r="CE411" s="5"/>
      <c r="CF411" s="5"/>
      <c r="CG411" s="5"/>
      <c r="CH411" s="5"/>
      <c r="CI411" s="5"/>
      <c r="CJ411" s="5"/>
      <c r="CK411" s="5"/>
      <c r="CL411" s="5"/>
      <c r="CM411" s="5"/>
      <c r="CN411" s="5"/>
      <c r="CO411" s="5"/>
      <c r="CP411" s="5"/>
      <c r="CQ411" s="5"/>
      <c r="CR411" s="5"/>
      <c r="CS411" s="5"/>
      <c r="CT411" s="5"/>
      <c r="CU411" s="5"/>
      <c r="CV411" s="5"/>
    </row>
    <row r="412" spans="12:100" hidden="1">
      <c r="L412" s="5"/>
      <c r="M412" s="5"/>
      <c r="N412" s="5"/>
      <c r="O412" s="5"/>
      <c r="P412" s="5"/>
      <c r="Q412" s="5"/>
      <c r="R412" s="5"/>
      <c r="S412" s="5"/>
      <c r="T412" s="5"/>
      <c r="U412" s="5"/>
      <c r="V412" s="5"/>
      <c r="W412" s="5"/>
      <c r="X412" s="5"/>
      <c r="Y412" s="5"/>
      <c r="Z412" s="5"/>
      <c r="AA412" s="5"/>
      <c r="AB412" s="5"/>
      <c r="AC412" s="5"/>
      <c r="AD412" s="5"/>
      <c r="AE412" s="5"/>
      <c r="AF412" s="5"/>
      <c r="AG412" s="5"/>
      <c r="AH412" s="5"/>
      <c r="AI412" s="5"/>
      <c r="AJ412" s="5"/>
      <c r="AK412" s="5"/>
      <c r="AL412" s="5"/>
      <c r="AM412" s="5"/>
      <c r="AN412" s="5"/>
      <c r="AO412" s="5"/>
      <c r="AP412" s="5"/>
      <c r="AQ412" s="5"/>
      <c r="AR412" s="5"/>
      <c r="AS412" s="5"/>
      <c r="AT412" s="5"/>
      <c r="AU412" s="5"/>
      <c r="AV412" s="5"/>
      <c r="AW412" s="5"/>
      <c r="AX412" s="5"/>
      <c r="AY412" s="5"/>
      <c r="AZ412" s="5"/>
      <c r="BA412" s="5"/>
      <c r="BB412" s="5"/>
      <c r="BC412" s="5"/>
      <c r="BD412" s="5"/>
      <c r="BE412" s="5"/>
      <c r="BF412" s="5"/>
      <c r="BG412" s="5"/>
      <c r="BH412" s="5"/>
      <c r="BI412" s="5"/>
      <c r="BJ412" s="5"/>
      <c r="BK412" s="5"/>
      <c r="BL412" s="5"/>
      <c r="BM412" s="5"/>
      <c r="BN412" s="5"/>
      <c r="BO412" s="5"/>
      <c r="BP412" s="5"/>
      <c r="BQ412" s="5"/>
      <c r="BR412" s="5"/>
      <c r="BS412" s="5"/>
      <c r="BT412" s="5"/>
      <c r="BU412" s="5"/>
      <c r="BV412" s="5"/>
      <c r="BW412" s="5"/>
      <c r="BX412" s="5"/>
      <c r="BY412" s="5"/>
      <c r="BZ412" s="5"/>
      <c r="CA412" s="5"/>
      <c r="CB412" s="5"/>
      <c r="CC412" s="5"/>
      <c r="CD412" s="5"/>
      <c r="CE412" s="5"/>
      <c r="CF412" s="5"/>
      <c r="CG412" s="5"/>
      <c r="CH412" s="5"/>
      <c r="CI412" s="5"/>
      <c r="CJ412" s="5"/>
      <c r="CK412" s="5"/>
      <c r="CL412" s="5"/>
      <c r="CM412" s="5"/>
      <c r="CN412" s="5"/>
      <c r="CO412" s="5"/>
      <c r="CP412" s="5"/>
      <c r="CQ412" s="5"/>
      <c r="CR412" s="5"/>
      <c r="CS412" s="5"/>
      <c r="CT412" s="5"/>
      <c r="CU412" s="5"/>
      <c r="CV412" s="5"/>
    </row>
    <row r="413" spans="12:100" hidden="1">
      <c r="L413" s="5"/>
      <c r="M413" s="5"/>
      <c r="N413" s="5"/>
      <c r="O413" s="5"/>
      <c r="P413" s="5"/>
      <c r="Q413" s="5"/>
      <c r="R413" s="5"/>
      <c r="S413" s="5"/>
      <c r="T413" s="5"/>
      <c r="U413" s="5"/>
      <c r="V413" s="5"/>
      <c r="W413" s="5"/>
      <c r="X413" s="5"/>
      <c r="Y413" s="5"/>
      <c r="Z413" s="5"/>
      <c r="AA413" s="5"/>
      <c r="AB413" s="5"/>
      <c r="AC413" s="5"/>
      <c r="AD413" s="5"/>
      <c r="AE413" s="5"/>
      <c r="AF413" s="5"/>
      <c r="AG413" s="5"/>
      <c r="AH413" s="5"/>
      <c r="AI413" s="5"/>
      <c r="AJ413" s="5"/>
      <c r="AK413" s="5"/>
      <c r="AL413" s="5"/>
      <c r="AM413" s="5"/>
      <c r="AN413" s="5"/>
      <c r="AO413" s="5"/>
      <c r="AP413" s="5"/>
      <c r="AQ413" s="5"/>
      <c r="AR413" s="5"/>
      <c r="AS413" s="5"/>
      <c r="AT413" s="5"/>
      <c r="AU413" s="5"/>
      <c r="AV413" s="5"/>
      <c r="AW413" s="5"/>
      <c r="AX413" s="5"/>
      <c r="AY413" s="5"/>
      <c r="AZ413" s="5"/>
      <c r="BA413" s="5"/>
      <c r="BB413" s="5"/>
      <c r="BC413" s="5"/>
      <c r="BD413" s="5"/>
      <c r="BE413" s="5"/>
      <c r="BF413" s="5"/>
      <c r="BG413" s="5"/>
      <c r="BH413" s="5"/>
      <c r="BI413" s="5"/>
      <c r="BJ413" s="5"/>
      <c r="BK413" s="5"/>
      <c r="BL413" s="5"/>
      <c r="BM413" s="5"/>
      <c r="BN413" s="5"/>
      <c r="BO413" s="5"/>
      <c r="BP413" s="5"/>
      <c r="BQ413" s="5"/>
      <c r="BR413" s="5"/>
      <c r="BS413" s="5"/>
      <c r="BT413" s="5"/>
      <c r="BU413" s="5"/>
      <c r="BV413" s="5"/>
      <c r="BW413" s="5"/>
      <c r="BX413" s="5"/>
      <c r="BY413" s="5"/>
      <c r="BZ413" s="5"/>
      <c r="CA413" s="5"/>
      <c r="CB413" s="5"/>
      <c r="CC413" s="5"/>
      <c r="CD413" s="5"/>
      <c r="CE413" s="5"/>
      <c r="CF413" s="5"/>
      <c r="CG413" s="5"/>
      <c r="CH413" s="5"/>
      <c r="CI413" s="5"/>
      <c r="CJ413" s="5"/>
      <c r="CK413" s="5"/>
      <c r="CL413" s="5"/>
      <c r="CM413" s="5"/>
      <c r="CN413" s="5"/>
      <c r="CO413" s="5"/>
      <c r="CP413" s="5"/>
      <c r="CQ413" s="5"/>
      <c r="CR413" s="5"/>
      <c r="CS413" s="5"/>
      <c r="CT413" s="5"/>
      <c r="CU413" s="5"/>
      <c r="CV413" s="5"/>
    </row>
    <row r="414" spans="12:100" hidden="1">
      <c r="L414" s="5"/>
      <c r="M414" s="5"/>
      <c r="N414" s="5"/>
      <c r="O414" s="5"/>
      <c r="P414" s="5"/>
      <c r="Q414" s="5"/>
      <c r="R414" s="5"/>
      <c r="S414" s="5"/>
      <c r="T414" s="5"/>
      <c r="U414" s="5"/>
      <c r="V414" s="5"/>
      <c r="W414" s="5"/>
      <c r="X414" s="5"/>
      <c r="Y414" s="5"/>
      <c r="Z414" s="5"/>
      <c r="AA414" s="5"/>
      <c r="AB414" s="5"/>
      <c r="AC414" s="5"/>
      <c r="AD414" s="5"/>
      <c r="AE414" s="5"/>
      <c r="AF414" s="5"/>
      <c r="AG414" s="5"/>
      <c r="AH414" s="5"/>
      <c r="AI414" s="5"/>
      <c r="AJ414" s="5"/>
      <c r="AK414" s="5"/>
      <c r="AL414" s="5"/>
      <c r="AM414" s="5"/>
      <c r="AN414" s="5"/>
      <c r="AO414" s="5"/>
      <c r="AP414" s="5"/>
      <c r="AQ414" s="5"/>
      <c r="AR414" s="5"/>
      <c r="AS414" s="5"/>
      <c r="AT414" s="5"/>
      <c r="AU414" s="5"/>
      <c r="AV414" s="5"/>
      <c r="AW414" s="5"/>
      <c r="AX414" s="5"/>
      <c r="AY414" s="5"/>
      <c r="AZ414" s="5"/>
      <c r="BA414" s="5"/>
      <c r="BB414" s="5"/>
      <c r="BC414" s="5"/>
      <c r="BD414" s="5"/>
      <c r="BE414" s="5"/>
      <c r="BF414" s="5"/>
      <c r="BG414" s="5"/>
      <c r="BH414" s="5"/>
      <c r="BI414" s="5"/>
      <c r="BJ414" s="5"/>
      <c r="BK414" s="5"/>
      <c r="BL414" s="5"/>
      <c r="BM414" s="5"/>
      <c r="BN414" s="5"/>
      <c r="BO414" s="5"/>
      <c r="BP414" s="5"/>
      <c r="BQ414" s="5"/>
      <c r="BR414" s="5"/>
      <c r="BS414" s="5"/>
      <c r="BT414" s="5"/>
      <c r="BU414" s="5"/>
      <c r="BV414" s="5"/>
      <c r="BW414" s="5"/>
      <c r="BX414" s="5"/>
      <c r="BY414" s="5"/>
      <c r="BZ414" s="5"/>
      <c r="CA414" s="5"/>
      <c r="CB414" s="5"/>
      <c r="CC414" s="5"/>
      <c r="CD414" s="5"/>
      <c r="CE414" s="5"/>
      <c r="CF414" s="5"/>
      <c r="CG414" s="5"/>
      <c r="CH414" s="5"/>
      <c r="CI414" s="5"/>
      <c r="CJ414" s="5"/>
      <c r="CK414" s="5"/>
      <c r="CL414" s="5"/>
      <c r="CM414" s="5"/>
      <c r="CN414" s="5"/>
      <c r="CO414" s="5"/>
      <c r="CP414" s="5"/>
      <c r="CQ414" s="5"/>
      <c r="CR414" s="5"/>
      <c r="CS414" s="5"/>
      <c r="CT414" s="5"/>
      <c r="CU414" s="5"/>
      <c r="CV414" s="5"/>
    </row>
    <row r="415" spans="12:100" hidden="1">
      <c r="L415" s="5"/>
      <c r="M415" s="5"/>
      <c r="N415" s="5"/>
      <c r="O415" s="5"/>
      <c r="P415" s="5"/>
      <c r="Q415" s="5"/>
      <c r="R415" s="5"/>
      <c r="S415" s="5"/>
      <c r="T415" s="5"/>
      <c r="U415" s="5"/>
      <c r="V415" s="5"/>
      <c r="W415" s="5"/>
      <c r="X415" s="5"/>
      <c r="Y415" s="5"/>
      <c r="Z415" s="5"/>
      <c r="AA415" s="5"/>
      <c r="AB415" s="5"/>
      <c r="AC415" s="5"/>
      <c r="AD415" s="5"/>
      <c r="AE415" s="5"/>
      <c r="AF415" s="5"/>
      <c r="AG415" s="5"/>
      <c r="AH415" s="5"/>
      <c r="AI415" s="5"/>
      <c r="AJ415" s="5"/>
      <c r="AK415" s="5"/>
      <c r="AL415" s="5"/>
      <c r="AM415" s="5"/>
      <c r="AN415" s="5"/>
      <c r="AO415" s="5"/>
      <c r="AP415" s="5"/>
      <c r="AQ415" s="5"/>
      <c r="AR415" s="5"/>
      <c r="AS415" s="5"/>
      <c r="AT415" s="5"/>
      <c r="AU415" s="5"/>
      <c r="AV415" s="5"/>
      <c r="AW415" s="5"/>
      <c r="AX415" s="5"/>
      <c r="AY415" s="5"/>
      <c r="AZ415" s="5"/>
      <c r="BA415" s="5"/>
      <c r="BB415" s="5"/>
      <c r="BC415" s="5"/>
      <c r="BD415" s="5"/>
      <c r="BE415" s="5"/>
      <c r="BF415" s="5"/>
      <c r="BG415" s="5"/>
      <c r="BH415" s="5"/>
      <c r="BI415" s="5"/>
      <c r="BJ415" s="5"/>
      <c r="BK415" s="5"/>
      <c r="BL415" s="5"/>
      <c r="BM415" s="5"/>
      <c r="BN415" s="5"/>
      <c r="BO415" s="5"/>
      <c r="BP415" s="5"/>
      <c r="BQ415" s="5"/>
      <c r="BR415" s="5"/>
      <c r="BS415" s="5"/>
      <c r="BT415" s="5"/>
      <c r="BU415" s="5"/>
      <c r="BV415" s="5"/>
      <c r="BW415" s="5"/>
      <c r="BX415" s="5"/>
      <c r="BY415" s="5"/>
      <c r="BZ415" s="5"/>
      <c r="CA415" s="5"/>
      <c r="CB415" s="5"/>
      <c r="CC415" s="5"/>
      <c r="CD415" s="5"/>
      <c r="CE415" s="5"/>
      <c r="CF415" s="5"/>
      <c r="CG415" s="5"/>
      <c r="CH415" s="5"/>
      <c r="CI415" s="5"/>
      <c r="CJ415" s="5"/>
      <c r="CK415" s="5"/>
      <c r="CL415" s="5"/>
      <c r="CM415" s="5"/>
      <c r="CN415" s="5"/>
      <c r="CO415" s="5"/>
      <c r="CP415" s="5"/>
      <c r="CQ415" s="5"/>
      <c r="CR415" s="5"/>
      <c r="CS415" s="5"/>
      <c r="CT415" s="5"/>
      <c r="CU415" s="5"/>
      <c r="CV415" s="5"/>
    </row>
    <row r="416" spans="12:100" hidden="1">
      <c r="L416" s="5"/>
      <c r="M416" s="5"/>
      <c r="N416" s="5"/>
      <c r="O416" s="5"/>
      <c r="P416" s="5"/>
      <c r="Q416" s="5"/>
      <c r="R416" s="5"/>
      <c r="S416" s="5"/>
      <c r="T416" s="5"/>
      <c r="U416" s="5"/>
      <c r="V416" s="5"/>
      <c r="W416" s="5"/>
      <c r="X416" s="5"/>
      <c r="Y416" s="5"/>
      <c r="Z416" s="5"/>
      <c r="AA416" s="5"/>
      <c r="AB416" s="5"/>
      <c r="AC416" s="5"/>
      <c r="AD416" s="5"/>
      <c r="AE416" s="5"/>
      <c r="AF416" s="5"/>
      <c r="AG416" s="5"/>
      <c r="AH416" s="5"/>
      <c r="AI416" s="5"/>
      <c r="AJ416" s="5"/>
      <c r="AK416" s="5"/>
      <c r="AL416" s="5"/>
      <c r="AM416" s="5"/>
      <c r="AN416" s="5"/>
      <c r="AO416" s="5"/>
      <c r="AP416" s="5"/>
      <c r="AQ416" s="5"/>
      <c r="AR416" s="5"/>
      <c r="AS416" s="5"/>
      <c r="AT416" s="5"/>
      <c r="AU416" s="5"/>
      <c r="AV416" s="5"/>
      <c r="AW416" s="5"/>
      <c r="AX416" s="5"/>
      <c r="AY416" s="5"/>
      <c r="AZ416" s="5"/>
      <c r="BA416" s="5"/>
      <c r="BB416" s="5"/>
      <c r="BC416" s="5"/>
      <c r="BD416" s="5"/>
      <c r="BE416" s="5"/>
      <c r="BF416" s="5"/>
      <c r="BG416" s="5"/>
      <c r="BH416" s="5"/>
      <c r="BI416" s="5"/>
      <c r="BJ416" s="5"/>
      <c r="BK416" s="5"/>
      <c r="BL416" s="5"/>
      <c r="BM416" s="5"/>
      <c r="BN416" s="5"/>
      <c r="BO416" s="5"/>
      <c r="BP416" s="5"/>
      <c r="BQ416" s="5"/>
      <c r="BR416" s="5"/>
      <c r="BS416" s="5"/>
      <c r="BT416" s="5"/>
      <c r="BU416" s="5"/>
      <c r="BV416" s="5"/>
      <c r="BW416" s="5"/>
      <c r="BX416" s="5"/>
      <c r="BY416" s="5"/>
      <c r="BZ416" s="5"/>
      <c r="CA416" s="5"/>
      <c r="CB416" s="5"/>
      <c r="CC416" s="5"/>
      <c r="CD416" s="5"/>
      <c r="CE416" s="5"/>
      <c r="CF416" s="5"/>
      <c r="CG416" s="5"/>
      <c r="CH416" s="5"/>
      <c r="CI416" s="5"/>
      <c r="CJ416" s="5"/>
      <c r="CK416" s="5"/>
      <c r="CL416" s="5"/>
      <c r="CM416" s="5"/>
      <c r="CN416" s="5"/>
      <c r="CO416" s="5"/>
      <c r="CP416" s="5"/>
      <c r="CQ416" s="5"/>
      <c r="CR416" s="5"/>
      <c r="CS416" s="5"/>
      <c r="CT416" s="5"/>
      <c r="CU416" s="5"/>
      <c r="CV416" s="5"/>
    </row>
    <row r="417" spans="12:100" hidden="1">
      <c r="L417" s="5"/>
      <c r="M417" s="5"/>
      <c r="N417" s="5"/>
      <c r="O417" s="5"/>
      <c r="P417" s="5"/>
      <c r="Q417" s="5"/>
      <c r="R417" s="5"/>
      <c r="S417" s="5"/>
      <c r="T417" s="5"/>
      <c r="U417" s="5"/>
      <c r="V417" s="5"/>
      <c r="W417" s="5"/>
      <c r="X417" s="5"/>
      <c r="Y417" s="5"/>
      <c r="Z417" s="5"/>
      <c r="AA417" s="5"/>
      <c r="AB417" s="5"/>
      <c r="AC417" s="5"/>
      <c r="AD417" s="5"/>
      <c r="AE417" s="5"/>
      <c r="AF417" s="5"/>
      <c r="AG417" s="5"/>
      <c r="AH417" s="5"/>
      <c r="AI417" s="5"/>
      <c r="AJ417" s="5"/>
      <c r="AK417" s="5"/>
      <c r="AL417" s="5"/>
      <c r="AM417" s="5"/>
      <c r="AN417" s="5"/>
      <c r="AO417" s="5"/>
      <c r="AP417" s="5"/>
      <c r="AQ417" s="5"/>
      <c r="AR417" s="5"/>
      <c r="AS417" s="5"/>
      <c r="AT417" s="5"/>
      <c r="AU417" s="5"/>
      <c r="AV417" s="5"/>
      <c r="AW417" s="5"/>
      <c r="AX417" s="5"/>
      <c r="AY417" s="5"/>
      <c r="AZ417" s="5"/>
      <c r="BA417" s="5"/>
      <c r="BB417" s="5"/>
      <c r="BC417" s="5"/>
      <c r="BD417" s="5"/>
      <c r="BE417" s="5"/>
      <c r="BF417" s="5"/>
      <c r="BG417" s="5"/>
      <c r="BH417" s="5"/>
      <c r="BI417" s="5"/>
      <c r="BJ417" s="5"/>
      <c r="BK417" s="5"/>
      <c r="BL417" s="5"/>
      <c r="BM417" s="5"/>
      <c r="BN417" s="5"/>
      <c r="BO417" s="5"/>
      <c r="BP417" s="5"/>
      <c r="BQ417" s="5"/>
      <c r="BR417" s="5"/>
      <c r="BS417" s="5"/>
      <c r="BT417" s="5"/>
      <c r="BU417" s="5"/>
      <c r="BV417" s="5"/>
      <c r="BW417" s="5"/>
      <c r="BX417" s="5"/>
      <c r="BY417" s="5"/>
      <c r="BZ417" s="5"/>
      <c r="CA417" s="5"/>
      <c r="CB417" s="5"/>
      <c r="CC417" s="5"/>
      <c r="CD417" s="5"/>
      <c r="CE417" s="5"/>
      <c r="CF417" s="5"/>
      <c r="CG417" s="5"/>
      <c r="CH417" s="5"/>
      <c r="CI417" s="5"/>
      <c r="CJ417" s="5"/>
      <c r="CK417" s="5"/>
      <c r="CL417" s="5"/>
      <c r="CM417" s="5"/>
      <c r="CN417" s="5"/>
      <c r="CO417" s="5"/>
      <c r="CP417" s="5"/>
      <c r="CQ417" s="5"/>
      <c r="CR417" s="5"/>
      <c r="CS417" s="5"/>
      <c r="CT417" s="5"/>
      <c r="CU417" s="5"/>
      <c r="CV417" s="5"/>
    </row>
    <row r="418" spans="12:100" hidden="1">
      <c r="L418" s="5"/>
      <c r="M418" s="5"/>
      <c r="N418" s="5"/>
      <c r="O418" s="5"/>
      <c r="P418" s="5"/>
      <c r="Q418" s="5"/>
      <c r="R418" s="5"/>
      <c r="S418" s="5"/>
      <c r="T418" s="5"/>
      <c r="U418" s="5"/>
      <c r="V418" s="5"/>
      <c r="W418" s="5"/>
      <c r="X418" s="5"/>
      <c r="Y418" s="5"/>
      <c r="Z418" s="5"/>
      <c r="AA418" s="5"/>
      <c r="AB418" s="5"/>
      <c r="AC418" s="5"/>
      <c r="AD418" s="5"/>
      <c r="AE418" s="5"/>
      <c r="AF418" s="5"/>
      <c r="AG418" s="5"/>
      <c r="AH418" s="5"/>
      <c r="AI418" s="5"/>
      <c r="AJ418" s="5"/>
      <c r="AK418" s="5"/>
      <c r="AL418" s="5"/>
      <c r="AM418" s="5"/>
      <c r="AN418" s="5"/>
      <c r="AO418" s="5"/>
      <c r="AP418" s="5"/>
      <c r="AQ418" s="5"/>
      <c r="AR418" s="5"/>
      <c r="AS418" s="5"/>
      <c r="AT418" s="5"/>
      <c r="AU418" s="5"/>
      <c r="AV418" s="5"/>
      <c r="AW418" s="5"/>
      <c r="AX418" s="5"/>
      <c r="AY418" s="5"/>
      <c r="AZ418" s="5"/>
      <c r="BA418" s="5"/>
      <c r="BB418" s="5"/>
      <c r="BC418" s="5"/>
      <c r="BD418" s="5"/>
      <c r="BE418" s="5"/>
      <c r="BF418" s="5"/>
      <c r="BG418" s="5"/>
      <c r="BH418" s="5"/>
      <c r="BI418" s="5"/>
      <c r="BJ418" s="5"/>
      <c r="BK418" s="5"/>
      <c r="BL418" s="5"/>
      <c r="BM418" s="5"/>
      <c r="BN418" s="5"/>
      <c r="BO418" s="5"/>
      <c r="BP418" s="5"/>
      <c r="BQ418" s="5"/>
      <c r="BR418" s="5"/>
      <c r="BS418" s="5"/>
      <c r="BT418" s="5"/>
      <c r="BU418" s="5"/>
      <c r="BV418" s="5"/>
      <c r="BW418" s="5"/>
      <c r="BX418" s="5"/>
      <c r="BY418" s="5"/>
      <c r="BZ418" s="5"/>
      <c r="CA418" s="5"/>
      <c r="CB418" s="5"/>
      <c r="CC418" s="5"/>
      <c r="CD418" s="5"/>
      <c r="CE418" s="5"/>
      <c r="CF418" s="5"/>
      <c r="CG418" s="5"/>
      <c r="CH418" s="5"/>
      <c r="CI418" s="5"/>
      <c r="CJ418" s="5"/>
      <c r="CK418" s="5"/>
      <c r="CL418" s="5"/>
      <c r="CM418" s="5"/>
      <c r="CN418" s="5"/>
      <c r="CO418" s="5"/>
      <c r="CP418" s="5"/>
      <c r="CQ418" s="5"/>
      <c r="CR418" s="5"/>
      <c r="CS418" s="5"/>
      <c r="CT418" s="5"/>
      <c r="CU418" s="5"/>
      <c r="CV418" s="5"/>
    </row>
    <row r="419" spans="12:100" hidden="1">
      <c r="L419" s="5"/>
      <c r="M419" s="5"/>
      <c r="N419" s="5"/>
      <c r="O419" s="5"/>
      <c r="P419" s="5"/>
      <c r="Q419" s="5"/>
      <c r="R419" s="5"/>
      <c r="S419" s="5"/>
      <c r="T419" s="5"/>
      <c r="U419" s="5"/>
      <c r="V419" s="5"/>
      <c r="W419" s="5"/>
      <c r="X419" s="5"/>
      <c r="Y419" s="5"/>
      <c r="Z419" s="5"/>
      <c r="AA419" s="5"/>
      <c r="AB419" s="5"/>
      <c r="AC419" s="5"/>
      <c r="AD419" s="5"/>
      <c r="AE419" s="5"/>
      <c r="AF419" s="5"/>
      <c r="AG419" s="5"/>
      <c r="AH419" s="5"/>
      <c r="AI419" s="5"/>
      <c r="AJ419" s="5"/>
      <c r="AK419" s="5"/>
      <c r="AL419" s="5"/>
      <c r="AM419" s="5"/>
      <c r="AN419" s="5"/>
      <c r="AO419" s="5"/>
      <c r="AP419" s="5"/>
      <c r="AQ419" s="5"/>
      <c r="AR419" s="5"/>
      <c r="AS419" s="5"/>
      <c r="AT419" s="5"/>
      <c r="AU419" s="5"/>
      <c r="AV419" s="5"/>
      <c r="AW419" s="5"/>
      <c r="AX419" s="5"/>
      <c r="AY419" s="5"/>
      <c r="AZ419" s="5"/>
      <c r="BA419" s="5"/>
      <c r="BB419" s="5"/>
      <c r="BC419" s="5"/>
      <c r="BD419" s="5"/>
      <c r="BE419" s="5"/>
      <c r="BF419" s="5"/>
      <c r="BG419" s="5"/>
      <c r="BH419" s="5"/>
      <c r="BI419" s="5"/>
      <c r="BJ419" s="5"/>
      <c r="BK419" s="5"/>
      <c r="BL419" s="5"/>
      <c r="BM419" s="5"/>
      <c r="BN419" s="5"/>
      <c r="BO419" s="5"/>
      <c r="BP419" s="5"/>
      <c r="BQ419" s="5"/>
      <c r="BR419" s="5"/>
      <c r="BS419" s="5"/>
      <c r="BT419" s="5"/>
      <c r="BU419" s="5"/>
      <c r="BV419" s="5"/>
      <c r="BW419" s="5"/>
      <c r="BX419" s="5"/>
      <c r="BY419" s="5"/>
      <c r="BZ419" s="5"/>
      <c r="CA419" s="5"/>
      <c r="CB419" s="5"/>
      <c r="CC419" s="5"/>
      <c r="CD419" s="5"/>
      <c r="CE419" s="5"/>
      <c r="CF419" s="5"/>
      <c r="CG419" s="5"/>
      <c r="CH419" s="5"/>
      <c r="CI419" s="5"/>
      <c r="CJ419" s="5"/>
      <c r="CK419" s="5"/>
      <c r="CL419" s="5"/>
      <c r="CM419" s="5"/>
      <c r="CN419" s="5"/>
      <c r="CO419" s="5"/>
      <c r="CP419" s="5"/>
      <c r="CQ419" s="5"/>
      <c r="CR419" s="5"/>
      <c r="CS419" s="5"/>
      <c r="CT419" s="5"/>
      <c r="CU419" s="5"/>
      <c r="CV419" s="5"/>
    </row>
    <row r="420" spans="12:100" hidden="1">
      <c r="L420" s="5"/>
      <c r="M420" s="5"/>
      <c r="N420" s="5"/>
      <c r="O420" s="5"/>
      <c r="P420" s="5"/>
      <c r="Q420" s="5"/>
      <c r="R420" s="5"/>
      <c r="S420" s="5"/>
      <c r="T420" s="5"/>
      <c r="U420" s="5"/>
      <c r="V420" s="5"/>
      <c r="W420" s="5"/>
      <c r="X420" s="5"/>
      <c r="Y420" s="5"/>
      <c r="Z420" s="5"/>
      <c r="AA420" s="5"/>
      <c r="AB420" s="5"/>
      <c r="AC420" s="5"/>
      <c r="AD420" s="5"/>
      <c r="AE420" s="5"/>
      <c r="AF420" s="5"/>
      <c r="AG420" s="5"/>
      <c r="AH420" s="5"/>
      <c r="AI420" s="5"/>
      <c r="AJ420" s="5"/>
      <c r="AK420" s="5"/>
      <c r="AL420" s="5"/>
      <c r="AM420" s="5"/>
      <c r="AN420" s="5"/>
      <c r="AO420" s="5"/>
      <c r="AP420" s="5"/>
      <c r="AQ420" s="5"/>
      <c r="AR420" s="5"/>
      <c r="AS420" s="5"/>
      <c r="AT420" s="5"/>
      <c r="AU420" s="5"/>
      <c r="AV420" s="5"/>
      <c r="AW420" s="5"/>
      <c r="AX420" s="5"/>
      <c r="AY420" s="5"/>
      <c r="AZ420" s="5"/>
      <c r="BA420" s="5"/>
      <c r="BB420" s="5"/>
      <c r="BC420" s="5"/>
      <c r="BD420" s="5"/>
      <c r="BE420" s="5"/>
      <c r="BF420" s="5"/>
      <c r="BG420" s="5"/>
      <c r="BH420" s="5"/>
      <c r="BI420" s="5"/>
      <c r="BJ420" s="5"/>
      <c r="BK420" s="5"/>
      <c r="BL420" s="5"/>
      <c r="BM420" s="5"/>
      <c r="BN420" s="5"/>
      <c r="BO420" s="5"/>
      <c r="BP420" s="5"/>
      <c r="BQ420" s="5"/>
      <c r="BR420" s="5"/>
      <c r="BS420" s="5"/>
      <c r="BT420" s="5"/>
      <c r="BU420" s="5"/>
      <c r="BV420" s="5"/>
      <c r="BW420" s="5"/>
      <c r="BX420" s="5"/>
      <c r="BY420" s="5"/>
      <c r="BZ420" s="5"/>
      <c r="CA420" s="5"/>
      <c r="CB420" s="5"/>
      <c r="CC420" s="5"/>
      <c r="CD420" s="5"/>
      <c r="CE420" s="5"/>
      <c r="CF420" s="5"/>
      <c r="CG420" s="5"/>
      <c r="CH420" s="5"/>
      <c r="CI420" s="5"/>
      <c r="CJ420" s="5"/>
      <c r="CK420" s="5"/>
      <c r="CL420" s="5"/>
      <c r="CM420" s="5"/>
      <c r="CN420" s="5"/>
      <c r="CO420" s="5"/>
      <c r="CP420" s="5"/>
      <c r="CQ420" s="5"/>
      <c r="CR420" s="5"/>
      <c r="CS420" s="5"/>
      <c r="CT420" s="5"/>
      <c r="CU420" s="5"/>
      <c r="CV420" s="5"/>
    </row>
    <row r="421" spans="12:100" hidden="1">
      <c r="L421" s="5"/>
      <c r="M421" s="5"/>
      <c r="N421" s="5"/>
      <c r="O421" s="5"/>
      <c r="P421" s="5"/>
      <c r="Q421" s="5"/>
      <c r="R421" s="5"/>
      <c r="S421" s="5"/>
      <c r="T421" s="5"/>
      <c r="U421" s="5"/>
      <c r="V421" s="5"/>
      <c r="W421" s="5"/>
      <c r="X421" s="5"/>
      <c r="Y421" s="5"/>
      <c r="Z421" s="5"/>
      <c r="AA421" s="5"/>
      <c r="AB421" s="5"/>
      <c r="AC421" s="5"/>
      <c r="AD421" s="5"/>
      <c r="AE421" s="5"/>
      <c r="AF421" s="5"/>
      <c r="AG421" s="5"/>
      <c r="AH421" s="5"/>
      <c r="AI421" s="5"/>
      <c r="AJ421" s="5"/>
      <c r="AK421" s="5"/>
      <c r="AL421" s="5"/>
      <c r="AM421" s="5"/>
      <c r="AN421" s="5"/>
      <c r="AO421" s="5"/>
      <c r="AP421" s="5"/>
      <c r="AQ421" s="5"/>
      <c r="AR421" s="5"/>
      <c r="AS421" s="5"/>
      <c r="AT421" s="5"/>
      <c r="AU421" s="5"/>
      <c r="AV421" s="5"/>
      <c r="AW421" s="5"/>
      <c r="AX421" s="5"/>
      <c r="AY421" s="5"/>
      <c r="AZ421" s="5"/>
      <c r="BA421" s="5"/>
      <c r="BB421" s="5"/>
      <c r="BC421" s="5"/>
      <c r="BD421" s="5"/>
      <c r="BE421" s="5"/>
      <c r="BF421" s="5"/>
      <c r="BG421" s="5"/>
      <c r="BH421" s="5"/>
      <c r="BI421" s="5"/>
      <c r="BJ421" s="5"/>
      <c r="BK421" s="5"/>
      <c r="BL421" s="5"/>
      <c r="BM421" s="5"/>
      <c r="BN421" s="5"/>
      <c r="BO421" s="5"/>
      <c r="BP421" s="5"/>
      <c r="BQ421" s="5"/>
      <c r="BR421" s="5"/>
      <c r="BS421" s="5"/>
      <c r="BT421" s="5"/>
      <c r="BU421" s="5"/>
      <c r="BV421" s="5"/>
      <c r="BW421" s="5"/>
      <c r="BX421" s="5"/>
      <c r="BY421" s="5"/>
      <c r="BZ421" s="5"/>
      <c r="CA421" s="5"/>
      <c r="CB421" s="5"/>
      <c r="CC421" s="5"/>
      <c r="CD421" s="5"/>
      <c r="CE421" s="5"/>
      <c r="CF421" s="5"/>
      <c r="CG421" s="5"/>
      <c r="CH421" s="5"/>
      <c r="CI421" s="5"/>
      <c r="CJ421" s="5"/>
      <c r="CK421" s="5"/>
      <c r="CL421" s="5"/>
      <c r="CM421" s="5"/>
      <c r="CN421" s="5"/>
      <c r="CO421" s="5"/>
      <c r="CP421" s="5"/>
      <c r="CQ421" s="5"/>
      <c r="CR421" s="5"/>
      <c r="CS421" s="5"/>
      <c r="CT421" s="5"/>
      <c r="CU421" s="5"/>
      <c r="CV421" s="5"/>
    </row>
    <row r="422" spans="12:100" hidden="1">
      <c r="L422" s="5"/>
      <c r="M422" s="5"/>
      <c r="N422" s="5"/>
      <c r="O422" s="5"/>
      <c r="P422" s="5"/>
      <c r="Q422" s="5"/>
      <c r="R422" s="5"/>
      <c r="S422" s="5"/>
      <c r="T422" s="5"/>
      <c r="U422" s="5"/>
      <c r="V422" s="5"/>
      <c r="W422" s="5"/>
      <c r="X422" s="5"/>
      <c r="Y422" s="5"/>
      <c r="Z422" s="5"/>
      <c r="AA422" s="5"/>
      <c r="AB422" s="5"/>
      <c r="AC422" s="5"/>
      <c r="AD422" s="5"/>
      <c r="AE422" s="5"/>
      <c r="AF422" s="5"/>
      <c r="AG422" s="5"/>
      <c r="AH422" s="5"/>
      <c r="AI422" s="5"/>
      <c r="AJ422" s="5"/>
      <c r="AK422" s="5"/>
      <c r="AL422" s="5"/>
      <c r="AM422" s="5"/>
      <c r="AN422" s="5"/>
      <c r="AO422" s="5"/>
      <c r="AP422" s="5"/>
      <c r="AQ422" s="5"/>
      <c r="AR422" s="5"/>
      <c r="AS422" s="5"/>
      <c r="AT422" s="5"/>
      <c r="AU422" s="5"/>
      <c r="AV422" s="5"/>
      <c r="AW422" s="5"/>
      <c r="AX422" s="5"/>
      <c r="AY422" s="5"/>
      <c r="AZ422" s="5"/>
      <c r="BA422" s="5"/>
      <c r="BB422" s="5"/>
      <c r="BC422" s="5"/>
      <c r="BD422" s="5"/>
      <c r="BE422" s="5"/>
      <c r="BF422" s="5"/>
      <c r="BG422" s="5"/>
      <c r="BH422" s="5"/>
      <c r="BI422" s="5"/>
      <c r="BJ422" s="5"/>
      <c r="BK422" s="5"/>
      <c r="BL422" s="5"/>
      <c r="BM422" s="5"/>
      <c r="BN422" s="5"/>
      <c r="BO422" s="5"/>
      <c r="BP422" s="5"/>
      <c r="BQ422" s="5"/>
      <c r="BR422" s="5"/>
      <c r="BS422" s="5"/>
      <c r="BT422" s="5"/>
      <c r="BU422" s="5"/>
      <c r="BV422" s="5"/>
      <c r="BW422" s="5"/>
      <c r="BX422" s="5"/>
      <c r="BY422" s="5"/>
      <c r="BZ422" s="5"/>
      <c r="CA422" s="5"/>
      <c r="CB422" s="5"/>
      <c r="CC422" s="5"/>
      <c r="CD422" s="5"/>
      <c r="CE422" s="5"/>
      <c r="CF422" s="5"/>
      <c r="CG422" s="5"/>
      <c r="CH422" s="5"/>
      <c r="CI422" s="5"/>
      <c r="CJ422" s="5"/>
      <c r="CK422" s="5"/>
      <c r="CL422" s="5"/>
      <c r="CM422" s="5"/>
      <c r="CN422" s="5"/>
      <c r="CO422" s="5"/>
      <c r="CP422" s="5"/>
      <c r="CQ422" s="5"/>
      <c r="CR422" s="5"/>
      <c r="CS422" s="5"/>
      <c r="CT422" s="5"/>
      <c r="CU422" s="5"/>
      <c r="CV422" s="5"/>
    </row>
    <row r="423" spans="12:100" hidden="1">
      <c r="L423" s="5"/>
      <c r="M423" s="5"/>
      <c r="N423" s="5"/>
      <c r="O423" s="5"/>
      <c r="P423" s="5"/>
      <c r="Q423" s="5"/>
      <c r="R423" s="5"/>
      <c r="S423" s="5"/>
      <c r="T423" s="5"/>
      <c r="U423" s="5"/>
      <c r="V423" s="5"/>
      <c r="W423" s="5"/>
      <c r="X423" s="5"/>
      <c r="Y423" s="5"/>
      <c r="Z423" s="5"/>
      <c r="AA423" s="5"/>
      <c r="AB423" s="5"/>
      <c r="AC423" s="5"/>
      <c r="AD423" s="5"/>
      <c r="AE423" s="5"/>
      <c r="AF423" s="5"/>
      <c r="AG423" s="5"/>
      <c r="AH423" s="5"/>
      <c r="AI423" s="5"/>
      <c r="AJ423" s="5"/>
      <c r="AK423" s="5"/>
      <c r="AL423" s="5"/>
      <c r="AM423" s="5"/>
      <c r="AN423" s="5"/>
      <c r="AO423" s="5"/>
      <c r="AP423" s="5"/>
      <c r="AQ423" s="5"/>
      <c r="AR423" s="5"/>
      <c r="AS423" s="5"/>
      <c r="AT423" s="5"/>
      <c r="AU423" s="5"/>
      <c r="AV423" s="5"/>
      <c r="AW423" s="5"/>
      <c r="AX423" s="5"/>
      <c r="AY423" s="5"/>
      <c r="AZ423" s="5"/>
      <c r="BA423" s="5"/>
      <c r="BB423" s="5"/>
      <c r="BC423" s="5"/>
      <c r="BD423" s="5"/>
      <c r="BE423" s="5"/>
      <c r="BF423" s="5"/>
      <c r="BG423" s="5"/>
      <c r="BH423" s="5"/>
      <c r="BI423" s="5"/>
      <c r="BJ423" s="5"/>
      <c r="BK423" s="5"/>
      <c r="BL423" s="5"/>
      <c r="BM423" s="5"/>
      <c r="BN423" s="5"/>
      <c r="BO423" s="5"/>
      <c r="BP423" s="5"/>
      <c r="BQ423" s="5"/>
      <c r="BR423" s="5"/>
      <c r="BS423" s="5"/>
      <c r="BT423" s="5"/>
      <c r="BU423" s="5"/>
      <c r="BV423" s="5"/>
      <c r="BW423" s="5"/>
      <c r="BX423" s="5"/>
      <c r="BY423" s="5"/>
      <c r="BZ423" s="5"/>
      <c r="CA423" s="5"/>
      <c r="CB423" s="5"/>
      <c r="CC423" s="5"/>
      <c r="CD423" s="5"/>
      <c r="CE423" s="5"/>
      <c r="CF423" s="5"/>
      <c r="CG423" s="5"/>
      <c r="CH423" s="5"/>
      <c r="CI423" s="5"/>
      <c r="CJ423" s="5"/>
      <c r="CK423" s="5"/>
      <c r="CL423" s="5"/>
      <c r="CM423" s="5"/>
      <c r="CN423" s="5"/>
      <c r="CO423" s="5"/>
      <c r="CP423" s="5"/>
      <c r="CQ423" s="5"/>
      <c r="CR423" s="5"/>
      <c r="CS423" s="5"/>
      <c r="CT423" s="5"/>
      <c r="CU423" s="5"/>
      <c r="CV423" s="5"/>
    </row>
    <row r="424" spans="12:100" hidden="1">
      <c r="L424" s="5"/>
      <c r="M424" s="5"/>
      <c r="N424" s="5"/>
      <c r="O424" s="5"/>
      <c r="P424" s="5"/>
      <c r="Q424" s="5"/>
      <c r="R424" s="5"/>
      <c r="S424" s="5"/>
      <c r="T424" s="5"/>
      <c r="U424" s="5"/>
      <c r="V424" s="5"/>
      <c r="W424" s="5"/>
      <c r="X424" s="5"/>
      <c r="Y424" s="5"/>
      <c r="Z424" s="5"/>
      <c r="AA424" s="5"/>
      <c r="AB424" s="5"/>
      <c r="AC424" s="5"/>
      <c r="AD424" s="5"/>
      <c r="AE424" s="5"/>
      <c r="AF424" s="5"/>
      <c r="AG424" s="5"/>
      <c r="AH424" s="5"/>
      <c r="AI424" s="5"/>
      <c r="AJ424" s="5"/>
      <c r="AK424" s="5"/>
      <c r="AL424" s="5"/>
      <c r="AM424" s="5"/>
      <c r="AN424" s="5"/>
      <c r="AO424" s="5"/>
      <c r="AP424" s="5"/>
      <c r="AQ424" s="5"/>
      <c r="AR424" s="5"/>
      <c r="AS424" s="5"/>
      <c r="AT424" s="5"/>
      <c r="AU424" s="5"/>
      <c r="AV424" s="5"/>
      <c r="AW424" s="5"/>
      <c r="AX424" s="5"/>
      <c r="AY424" s="5"/>
      <c r="AZ424" s="5"/>
      <c r="BA424" s="5"/>
      <c r="BB424" s="5"/>
      <c r="BC424" s="5"/>
      <c r="BD424" s="5"/>
      <c r="BE424" s="5"/>
      <c r="BF424" s="5"/>
      <c r="BG424" s="5"/>
      <c r="BH424" s="5"/>
      <c r="BI424" s="5"/>
      <c r="BJ424" s="5"/>
      <c r="BK424" s="5"/>
      <c r="BL424" s="5"/>
      <c r="BM424" s="5"/>
      <c r="BN424" s="5"/>
      <c r="BO424" s="5"/>
      <c r="BP424" s="5"/>
      <c r="BQ424" s="5"/>
      <c r="BR424" s="5"/>
      <c r="BS424" s="5"/>
      <c r="BT424" s="5"/>
      <c r="BU424" s="5"/>
      <c r="BV424" s="5"/>
      <c r="BW424" s="5"/>
      <c r="BX424" s="5"/>
      <c r="BY424" s="5"/>
      <c r="BZ424" s="5"/>
      <c r="CA424" s="5"/>
      <c r="CB424" s="5"/>
      <c r="CC424" s="5"/>
      <c r="CD424" s="5"/>
      <c r="CE424" s="5"/>
      <c r="CF424" s="5"/>
      <c r="CG424" s="5"/>
      <c r="CH424" s="5"/>
      <c r="CI424" s="5"/>
      <c r="CJ424" s="5"/>
      <c r="CK424" s="5"/>
      <c r="CL424" s="5"/>
      <c r="CM424" s="5"/>
      <c r="CN424" s="5"/>
      <c r="CO424" s="5"/>
      <c r="CP424" s="5"/>
      <c r="CQ424" s="5"/>
      <c r="CR424" s="5"/>
      <c r="CS424" s="5"/>
      <c r="CT424" s="5"/>
      <c r="CU424" s="5"/>
      <c r="CV424" s="5"/>
    </row>
    <row r="425" spans="12:100" hidden="1">
      <c r="L425" s="5"/>
      <c r="M425" s="5"/>
      <c r="N425" s="5"/>
      <c r="O425" s="5"/>
      <c r="P425" s="5"/>
      <c r="Q425" s="5"/>
      <c r="R425" s="5"/>
      <c r="S425" s="5"/>
      <c r="T425" s="5"/>
      <c r="U425" s="5"/>
      <c r="V425" s="5"/>
      <c r="W425" s="5"/>
      <c r="X425" s="5"/>
      <c r="Y425" s="5"/>
      <c r="Z425" s="5"/>
      <c r="AA425" s="5"/>
      <c r="AB425" s="5"/>
      <c r="AC425" s="5"/>
      <c r="AD425" s="5"/>
      <c r="AE425" s="5"/>
      <c r="AF425" s="5"/>
      <c r="AG425" s="5"/>
      <c r="AH425" s="5"/>
      <c r="AI425" s="5"/>
      <c r="AJ425" s="5"/>
      <c r="AK425" s="5"/>
      <c r="AL425" s="5"/>
      <c r="AM425" s="5"/>
      <c r="AN425" s="5"/>
      <c r="AO425" s="5"/>
      <c r="AP425" s="5"/>
      <c r="AQ425" s="5"/>
      <c r="AR425" s="5"/>
      <c r="AS425" s="5"/>
      <c r="AT425" s="5"/>
      <c r="AU425" s="5"/>
      <c r="AV425" s="5"/>
      <c r="AW425" s="5"/>
      <c r="AX425" s="5"/>
      <c r="AY425" s="5"/>
      <c r="AZ425" s="5"/>
      <c r="BA425" s="5"/>
      <c r="BB425" s="5"/>
      <c r="BC425" s="5"/>
      <c r="BD425" s="5"/>
      <c r="BE425" s="5"/>
      <c r="BF425" s="5"/>
      <c r="BG425" s="5"/>
      <c r="BH425" s="5"/>
      <c r="BI425" s="5"/>
      <c r="BJ425" s="5"/>
      <c r="BK425" s="5"/>
      <c r="BL425" s="5"/>
      <c r="BM425" s="5"/>
      <c r="BN425" s="5"/>
      <c r="BO425" s="5"/>
      <c r="BP425" s="5"/>
      <c r="BQ425" s="5"/>
      <c r="BR425" s="5"/>
      <c r="BS425" s="5"/>
      <c r="BT425" s="5"/>
      <c r="BU425" s="5"/>
      <c r="BV425" s="5"/>
      <c r="BW425" s="5"/>
      <c r="BX425" s="5"/>
      <c r="BY425" s="5"/>
      <c r="BZ425" s="5"/>
      <c r="CA425" s="5"/>
      <c r="CB425" s="5"/>
      <c r="CC425" s="5"/>
      <c r="CD425" s="5"/>
      <c r="CE425" s="5"/>
      <c r="CF425" s="5"/>
      <c r="CG425" s="5"/>
      <c r="CH425" s="5"/>
      <c r="CI425" s="5"/>
      <c r="CJ425" s="5"/>
      <c r="CK425" s="5"/>
      <c r="CL425" s="5"/>
      <c r="CM425" s="5"/>
      <c r="CN425" s="5"/>
      <c r="CO425" s="5"/>
      <c r="CP425" s="5"/>
      <c r="CQ425" s="5"/>
      <c r="CR425" s="5"/>
      <c r="CS425" s="5"/>
      <c r="CT425" s="5"/>
      <c r="CU425" s="5"/>
      <c r="CV425" s="5"/>
    </row>
    <row r="426" spans="12:100" hidden="1">
      <c r="L426" s="5"/>
      <c r="M426" s="5"/>
      <c r="N426" s="5"/>
      <c r="O426" s="5"/>
      <c r="P426" s="5"/>
      <c r="Q426" s="5"/>
      <c r="R426" s="5"/>
      <c r="S426" s="5"/>
      <c r="T426" s="5"/>
      <c r="U426" s="5"/>
      <c r="V426" s="5"/>
      <c r="W426" s="5"/>
      <c r="X426" s="5"/>
      <c r="Y426" s="5"/>
      <c r="Z426" s="5"/>
      <c r="AA426" s="5"/>
      <c r="AB426" s="5"/>
      <c r="AC426" s="5"/>
      <c r="AD426" s="5"/>
      <c r="AE426" s="5"/>
      <c r="AF426" s="5"/>
      <c r="AG426" s="5"/>
      <c r="AH426" s="5"/>
      <c r="AI426" s="5"/>
      <c r="AJ426" s="5"/>
      <c r="AK426" s="5"/>
      <c r="AL426" s="5"/>
      <c r="AM426" s="5"/>
      <c r="AN426" s="5"/>
      <c r="AO426" s="5"/>
      <c r="AP426" s="5"/>
      <c r="AQ426" s="5"/>
      <c r="AR426" s="5"/>
      <c r="AS426" s="5"/>
      <c r="AT426" s="5"/>
      <c r="AU426" s="5"/>
      <c r="AV426" s="5"/>
      <c r="AW426" s="5"/>
      <c r="AX426" s="5"/>
      <c r="AY426" s="5"/>
      <c r="AZ426" s="5"/>
      <c r="BA426" s="5"/>
      <c r="BB426" s="5"/>
      <c r="BC426" s="5"/>
      <c r="BD426" s="5"/>
      <c r="BE426" s="5"/>
      <c r="BF426" s="5"/>
      <c r="BG426" s="5"/>
      <c r="BH426" s="5"/>
      <c r="BI426" s="5"/>
      <c r="BJ426" s="5"/>
      <c r="BK426" s="5"/>
      <c r="BL426" s="5"/>
      <c r="BM426" s="5"/>
      <c r="BN426" s="5"/>
      <c r="BO426" s="5"/>
      <c r="BP426" s="5"/>
      <c r="BQ426" s="5"/>
      <c r="BR426" s="5"/>
      <c r="BS426" s="5"/>
      <c r="BT426" s="5"/>
      <c r="BU426" s="5"/>
      <c r="BV426" s="5"/>
      <c r="BW426" s="5"/>
      <c r="BX426" s="5"/>
      <c r="BY426" s="5"/>
      <c r="BZ426" s="5"/>
      <c r="CA426" s="5"/>
      <c r="CB426" s="5"/>
      <c r="CC426" s="5"/>
      <c r="CD426" s="5"/>
      <c r="CE426" s="5"/>
      <c r="CF426" s="5"/>
      <c r="CG426" s="5"/>
      <c r="CH426" s="5"/>
      <c r="CI426" s="5"/>
      <c r="CJ426" s="5"/>
      <c r="CK426" s="5"/>
      <c r="CL426" s="5"/>
      <c r="CM426" s="5"/>
      <c r="CN426" s="5"/>
      <c r="CO426" s="5"/>
      <c r="CP426" s="5"/>
      <c r="CQ426" s="5"/>
      <c r="CR426" s="5"/>
      <c r="CS426" s="5"/>
      <c r="CT426" s="5"/>
      <c r="CU426" s="5"/>
      <c r="CV426" s="5"/>
    </row>
    <row r="427" spans="12:100" hidden="1">
      <c r="L427" s="5"/>
      <c r="M427" s="5"/>
      <c r="N427" s="5"/>
      <c r="O427" s="5"/>
      <c r="P427" s="5"/>
      <c r="Q427" s="5"/>
      <c r="R427" s="5"/>
      <c r="S427" s="5"/>
      <c r="T427" s="5"/>
      <c r="U427" s="5"/>
      <c r="V427" s="5"/>
      <c r="W427" s="5"/>
      <c r="X427" s="5"/>
      <c r="Y427" s="5"/>
      <c r="Z427" s="5"/>
      <c r="AA427" s="5"/>
      <c r="AB427" s="5"/>
      <c r="AC427" s="5"/>
      <c r="AD427" s="5"/>
      <c r="AE427" s="5"/>
      <c r="AF427" s="5"/>
      <c r="AG427" s="5"/>
      <c r="AH427" s="5"/>
      <c r="AI427" s="5"/>
      <c r="AJ427" s="5"/>
      <c r="AK427" s="5"/>
      <c r="AL427" s="5"/>
      <c r="AM427" s="5"/>
      <c r="AN427" s="5"/>
      <c r="AO427" s="5"/>
      <c r="AP427" s="5"/>
      <c r="AQ427" s="5"/>
      <c r="AR427" s="5"/>
      <c r="AS427" s="5"/>
      <c r="AT427" s="5"/>
      <c r="AU427" s="5"/>
      <c r="AV427" s="5"/>
      <c r="AW427" s="5"/>
      <c r="AX427" s="5"/>
      <c r="AY427" s="5"/>
      <c r="AZ427" s="5"/>
      <c r="BA427" s="5"/>
      <c r="BB427" s="5"/>
      <c r="BC427" s="5"/>
      <c r="BD427" s="5"/>
      <c r="BE427" s="5"/>
      <c r="BF427" s="5"/>
      <c r="BG427" s="5"/>
      <c r="BH427" s="5"/>
      <c r="BI427" s="5"/>
      <c r="BJ427" s="5"/>
      <c r="BK427" s="5"/>
      <c r="BL427" s="5"/>
      <c r="BM427" s="5"/>
      <c r="BN427" s="5"/>
      <c r="BO427" s="5"/>
      <c r="BP427" s="5"/>
      <c r="BQ427" s="5"/>
      <c r="BR427" s="5"/>
      <c r="BS427" s="5"/>
      <c r="BT427" s="5"/>
      <c r="BU427" s="5"/>
      <c r="BV427" s="5"/>
      <c r="BW427" s="5"/>
      <c r="BX427" s="5"/>
      <c r="BY427" s="5"/>
      <c r="BZ427" s="5"/>
      <c r="CA427" s="5"/>
      <c r="CB427" s="5"/>
      <c r="CC427" s="5"/>
      <c r="CD427" s="5"/>
      <c r="CE427" s="5"/>
      <c r="CF427" s="5"/>
      <c r="CG427" s="5"/>
      <c r="CH427" s="5"/>
      <c r="CI427" s="5"/>
      <c r="CJ427" s="5"/>
      <c r="CK427" s="5"/>
      <c r="CL427" s="5"/>
      <c r="CM427" s="5"/>
      <c r="CN427" s="5"/>
      <c r="CO427" s="5"/>
      <c r="CP427" s="5"/>
      <c r="CQ427" s="5"/>
      <c r="CR427" s="5"/>
      <c r="CS427" s="5"/>
      <c r="CT427" s="5"/>
      <c r="CU427" s="5"/>
      <c r="CV427" s="5"/>
    </row>
    <row r="428" spans="12:100" hidden="1">
      <c r="L428" s="5"/>
      <c r="M428" s="5"/>
      <c r="N428" s="5"/>
      <c r="O428" s="5"/>
      <c r="P428" s="5"/>
      <c r="Q428" s="5"/>
      <c r="R428" s="5"/>
      <c r="S428" s="5"/>
      <c r="T428" s="5"/>
      <c r="U428" s="5"/>
      <c r="V428" s="5"/>
      <c r="W428" s="5"/>
      <c r="X428" s="5"/>
      <c r="Y428" s="5"/>
      <c r="Z428" s="5"/>
      <c r="AA428" s="5"/>
      <c r="AB428" s="5"/>
      <c r="AC428" s="5"/>
      <c r="AD428" s="5"/>
      <c r="AE428" s="5"/>
      <c r="AF428" s="5"/>
      <c r="AG428" s="5"/>
      <c r="AH428" s="5"/>
      <c r="AI428" s="5"/>
      <c r="AJ428" s="5"/>
      <c r="AK428" s="5"/>
      <c r="AL428" s="5"/>
      <c r="AM428" s="5"/>
      <c r="AN428" s="5"/>
      <c r="AO428" s="5"/>
      <c r="AP428" s="5"/>
      <c r="AQ428" s="5"/>
      <c r="AR428" s="5"/>
      <c r="AS428" s="5"/>
      <c r="AT428" s="5"/>
      <c r="AU428" s="5"/>
      <c r="AV428" s="5"/>
      <c r="AW428" s="5"/>
      <c r="AX428" s="5"/>
      <c r="AY428" s="5"/>
      <c r="AZ428" s="5"/>
      <c r="BA428" s="5"/>
      <c r="BB428" s="5"/>
      <c r="BC428" s="5"/>
      <c r="BD428" s="5"/>
      <c r="BE428" s="5"/>
      <c r="BF428" s="5"/>
      <c r="BG428" s="5"/>
      <c r="BH428" s="5"/>
      <c r="BI428" s="5"/>
      <c r="BJ428" s="5"/>
      <c r="BK428" s="5"/>
      <c r="BL428" s="5"/>
      <c r="BM428" s="5"/>
      <c r="BN428" s="5"/>
      <c r="BO428" s="5"/>
      <c r="BP428" s="5"/>
      <c r="BQ428" s="5"/>
      <c r="BR428" s="5"/>
      <c r="BS428" s="5"/>
      <c r="BT428" s="5"/>
      <c r="BU428" s="5"/>
      <c r="BV428" s="5"/>
      <c r="BW428" s="5"/>
      <c r="BX428" s="5"/>
      <c r="BY428" s="5"/>
      <c r="BZ428" s="5"/>
      <c r="CA428" s="5"/>
      <c r="CB428" s="5"/>
      <c r="CC428" s="5"/>
      <c r="CD428" s="5"/>
      <c r="CE428" s="5"/>
      <c r="CF428" s="5"/>
      <c r="CG428" s="5"/>
      <c r="CH428" s="5"/>
      <c r="CI428" s="5"/>
      <c r="CJ428" s="5"/>
      <c r="CK428" s="5"/>
      <c r="CL428" s="5"/>
      <c r="CM428" s="5"/>
      <c r="CN428" s="5"/>
      <c r="CO428" s="5"/>
      <c r="CP428" s="5"/>
      <c r="CQ428" s="5"/>
      <c r="CR428" s="5"/>
      <c r="CS428" s="5"/>
      <c r="CT428" s="5"/>
      <c r="CU428" s="5"/>
      <c r="CV428" s="5"/>
    </row>
    <row r="429" spans="12:100" hidden="1">
      <c r="L429" s="5"/>
      <c r="M429" s="5"/>
      <c r="N429" s="5"/>
      <c r="O429" s="5"/>
      <c r="P429" s="5"/>
      <c r="Q429" s="5"/>
      <c r="R429" s="5"/>
      <c r="S429" s="5"/>
      <c r="T429" s="5"/>
      <c r="U429" s="5"/>
      <c r="V429" s="5"/>
      <c r="W429" s="5"/>
      <c r="X429" s="5"/>
      <c r="Y429" s="5"/>
      <c r="Z429" s="5"/>
      <c r="AA429" s="5"/>
      <c r="AB429" s="5"/>
      <c r="AC429" s="5"/>
      <c r="AD429" s="5"/>
      <c r="AE429" s="5"/>
      <c r="AF429" s="5"/>
      <c r="AG429" s="5"/>
      <c r="AH429" s="5"/>
      <c r="AI429" s="5"/>
      <c r="AJ429" s="5"/>
      <c r="AK429" s="5"/>
      <c r="AL429" s="5"/>
      <c r="AM429" s="5"/>
      <c r="AN429" s="5"/>
      <c r="AO429" s="5"/>
      <c r="AP429" s="5"/>
      <c r="AQ429" s="5"/>
      <c r="AR429" s="5"/>
      <c r="AS429" s="5"/>
      <c r="AT429" s="5"/>
      <c r="AU429" s="5"/>
      <c r="AV429" s="5"/>
      <c r="AW429" s="5"/>
      <c r="AX429" s="5"/>
      <c r="AY429" s="5"/>
      <c r="AZ429" s="5"/>
      <c r="BA429" s="5"/>
      <c r="BB429" s="5"/>
      <c r="BC429" s="5"/>
      <c r="BD429" s="5"/>
      <c r="BE429" s="5"/>
      <c r="BF429" s="5"/>
      <c r="BG429" s="5"/>
      <c r="BH429" s="5"/>
      <c r="BI429" s="5"/>
      <c r="BJ429" s="5"/>
      <c r="BK429" s="5"/>
      <c r="BL429" s="5"/>
      <c r="BM429" s="5"/>
      <c r="BN429" s="5"/>
      <c r="BO429" s="5"/>
      <c r="BP429" s="5"/>
      <c r="BQ429" s="5"/>
      <c r="BR429" s="5"/>
      <c r="BS429" s="5"/>
      <c r="BT429" s="5"/>
      <c r="BU429" s="5"/>
      <c r="BV429" s="5"/>
      <c r="BW429" s="5"/>
      <c r="BX429" s="5"/>
      <c r="BY429" s="5"/>
      <c r="BZ429" s="5"/>
      <c r="CA429" s="5"/>
      <c r="CB429" s="5"/>
      <c r="CC429" s="5"/>
      <c r="CD429" s="5"/>
      <c r="CE429" s="5"/>
      <c r="CF429" s="5"/>
      <c r="CG429" s="5"/>
      <c r="CH429" s="5"/>
      <c r="CI429" s="5"/>
      <c r="CJ429" s="5"/>
      <c r="CK429" s="5"/>
      <c r="CL429" s="5"/>
      <c r="CM429" s="5"/>
      <c r="CN429" s="5"/>
      <c r="CO429" s="5"/>
      <c r="CP429" s="5"/>
      <c r="CQ429" s="5"/>
      <c r="CR429" s="5"/>
      <c r="CS429" s="5"/>
      <c r="CT429" s="5"/>
      <c r="CU429" s="5"/>
      <c r="CV429" s="5"/>
    </row>
    <row r="430" spans="12:100" hidden="1">
      <c r="L430" s="5"/>
      <c r="M430" s="5"/>
      <c r="N430" s="5"/>
      <c r="O430" s="5"/>
      <c r="P430" s="5"/>
      <c r="Q430" s="5"/>
      <c r="R430" s="5"/>
      <c r="S430" s="5"/>
      <c r="T430" s="5"/>
      <c r="U430" s="5"/>
      <c r="V430" s="5"/>
      <c r="W430" s="5"/>
      <c r="X430" s="5"/>
      <c r="Y430" s="5"/>
      <c r="Z430" s="5"/>
      <c r="AA430" s="5"/>
      <c r="AB430" s="5"/>
      <c r="AC430" s="5"/>
      <c r="AD430" s="5"/>
      <c r="AE430" s="5"/>
      <c r="AF430" s="5"/>
      <c r="AG430" s="5"/>
      <c r="AH430" s="5"/>
      <c r="AI430" s="5"/>
      <c r="AJ430" s="5"/>
      <c r="AK430" s="5"/>
      <c r="AL430" s="5"/>
      <c r="AM430" s="5"/>
      <c r="AN430" s="5"/>
      <c r="AO430" s="5"/>
      <c r="AP430" s="5"/>
      <c r="AQ430" s="5"/>
      <c r="AR430" s="5"/>
      <c r="AS430" s="5"/>
      <c r="AT430" s="5"/>
      <c r="AU430" s="5"/>
      <c r="AV430" s="5"/>
      <c r="AW430" s="5"/>
      <c r="AX430" s="5"/>
      <c r="AY430" s="5"/>
      <c r="AZ430" s="5"/>
      <c r="BA430" s="5"/>
      <c r="BB430" s="5"/>
      <c r="BC430" s="5"/>
      <c r="BD430" s="5"/>
      <c r="BE430" s="5"/>
      <c r="BF430" s="5"/>
      <c r="BG430" s="5"/>
      <c r="BH430" s="5"/>
      <c r="BI430" s="5"/>
      <c r="BJ430" s="5"/>
      <c r="BK430" s="5"/>
      <c r="BL430" s="5"/>
      <c r="BM430" s="5"/>
      <c r="BN430" s="5"/>
      <c r="BO430" s="5"/>
      <c r="BP430" s="5"/>
      <c r="BQ430" s="5"/>
      <c r="BR430" s="5"/>
      <c r="BS430" s="5"/>
      <c r="BT430" s="5"/>
      <c r="BU430" s="5"/>
      <c r="BV430" s="5"/>
      <c r="BW430" s="5"/>
      <c r="BX430" s="5"/>
      <c r="BY430" s="5"/>
      <c r="BZ430" s="5"/>
      <c r="CA430" s="5"/>
      <c r="CB430" s="5"/>
      <c r="CC430" s="5"/>
      <c r="CD430" s="5"/>
      <c r="CE430" s="5"/>
      <c r="CF430" s="5"/>
      <c r="CG430" s="5"/>
      <c r="CH430" s="5"/>
      <c r="CI430" s="5"/>
      <c r="CJ430" s="5"/>
      <c r="CK430" s="5"/>
      <c r="CL430" s="5"/>
      <c r="CM430" s="5"/>
      <c r="CN430" s="5"/>
      <c r="CO430" s="5"/>
      <c r="CP430" s="5"/>
      <c r="CQ430" s="5"/>
      <c r="CR430" s="5"/>
      <c r="CS430" s="5"/>
      <c r="CT430" s="5"/>
      <c r="CU430" s="5"/>
      <c r="CV430" s="5"/>
    </row>
    <row r="431" spans="12:100" hidden="1">
      <c r="L431" s="5"/>
      <c r="M431" s="5"/>
      <c r="N431" s="5"/>
      <c r="O431" s="5"/>
      <c r="P431" s="5"/>
      <c r="Q431" s="5"/>
      <c r="R431" s="5"/>
      <c r="S431" s="5"/>
      <c r="T431" s="5"/>
      <c r="U431" s="5"/>
      <c r="V431" s="5"/>
      <c r="W431" s="5"/>
      <c r="X431" s="5"/>
      <c r="Y431" s="5"/>
      <c r="Z431" s="5"/>
      <c r="AA431" s="5"/>
      <c r="AB431" s="5"/>
      <c r="AC431" s="5"/>
      <c r="AD431" s="5"/>
      <c r="AE431" s="5"/>
      <c r="AF431" s="5"/>
      <c r="AG431" s="5"/>
      <c r="AH431" s="5"/>
      <c r="AI431" s="5"/>
      <c r="AJ431" s="5"/>
      <c r="AK431" s="5"/>
      <c r="AL431" s="5"/>
      <c r="AM431" s="5"/>
      <c r="AN431" s="5"/>
      <c r="AO431" s="5"/>
      <c r="AP431" s="5"/>
      <c r="AQ431" s="5"/>
      <c r="AR431" s="5"/>
      <c r="AS431" s="5"/>
      <c r="AT431" s="5"/>
      <c r="AU431" s="5"/>
      <c r="AV431" s="5"/>
      <c r="AW431" s="5"/>
      <c r="AX431" s="5"/>
      <c r="AY431" s="5"/>
      <c r="AZ431" s="5"/>
      <c r="BA431" s="5"/>
      <c r="BB431" s="5"/>
      <c r="BC431" s="5"/>
      <c r="BD431" s="5"/>
      <c r="BE431" s="5"/>
      <c r="BF431" s="5"/>
      <c r="BG431" s="5"/>
      <c r="BH431" s="5"/>
      <c r="BI431" s="5"/>
      <c r="BJ431" s="5"/>
      <c r="BK431" s="5"/>
      <c r="BL431" s="5"/>
      <c r="BM431" s="5"/>
      <c r="BN431" s="5"/>
      <c r="BO431" s="5"/>
      <c r="BP431" s="5"/>
      <c r="BQ431" s="5"/>
      <c r="BR431" s="5"/>
      <c r="BS431" s="5"/>
      <c r="BT431" s="5"/>
      <c r="BU431" s="5"/>
      <c r="BV431" s="5"/>
      <c r="BW431" s="5"/>
      <c r="BX431" s="5"/>
      <c r="BY431" s="5"/>
      <c r="BZ431" s="5"/>
      <c r="CA431" s="5"/>
      <c r="CB431" s="5"/>
      <c r="CC431" s="5"/>
      <c r="CD431" s="5"/>
      <c r="CE431" s="5"/>
      <c r="CF431" s="5"/>
      <c r="CG431" s="5"/>
      <c r="CH431" s="5"/>
      <c r="CI431" s="5"/>
      <c r="CJ431" s="5"/>
      <c r="CK431" s="5"/>
      <c r="CL431" s="5"/>
      <c r="CM431" s="5"/>
      <c r="CN431" s="5"/>
      <c r="CO431" s="5"/>
      <c r="CP431" s="5"/>
      <c r="CQ431" s="5"/>
      <c r="CR431" s="5"/>
      <c r="CS431" s="5"/>
      <c r="CT431" s="5"/>
      <c r="CU431" s="5"/>
      <c r="CV431" s="5"/>
    </row>
    <row r="432" spans="12:100" hidden="1">
      <c r="L432" s="5"/>
      <c r="M432" s="5"/>
      <c r="N432" s="5"/>
      <c r="O432" s="5"/>
      <c r="P432" s="5"/>
      <c r="Q432" s="5"/>
      <c r="R432" s="5"/>
      <c r="S432" s="5"/>
      <c r="T432" s="5"/>
      <c r="U432" s="5"/>
      <c r="V432" s="5"/>
      <c r="W432" s="5"/>
      <c r="X432" s="5"/>
      <c r="Y432" s="5"/>
      <c r="Z432" s="5"/>
      <c r="AA432" s="5"/>
      <c r="AB432" s="5"/>
      <c r="AC432" s="5"/>
      <c r="AD432" s="5"/>
      <c r="AE432" s="5"/>
      <c r="AF432" s="5"/>
      <c r="AG432" s="5"/>
      <c r="AH432" s="5"/>
      <c r="AI432" s="5"/>
      <c r="AJ432" s="5"/>
      <c r="AK432" s="5"/>
      <c r="AL432" s="5"/>
      <c r="AM432" s="5"/>
      <c r="AN432" s="5"/>
      <c r="AO432" s="5"/>
      <c r="AP432" s="5"/>
      <c r="AQ432" s="5"/>
      <c r="AR432" s="5"/>
      <c r="AS432" s="5"/>
      <c r="AT432" s="5"/>
      <c r="AU432" s="5"/>
      <c r="AV432" s="5"/>
      <c r="AW432" s="5"/>
      <c r="AX432" s="5"/>
      <c r="AY432" s="5"/>
      <c r="AZ432" s="5"/>
      <c r="BA432" s="5"/>
      <c r="BB432" s="5"/>
      <c r="BC432" s="5"/>
      <c r="BD432" s="5"/>
      <c r="BE432" s="5"/>
      <c r="BF432" s="5"/>
      <c r="BG432" s="5"/>
      <c r="BH432" s="5"/>
      <c r="BI432" s="5"/>
      <c r="BJ432" s="5"/>
      <c r="BK432" s="5"/>
      <c r="BL432" s="5"/>
      <c r="BM432" s="5"/>
      <c r="BN432" s="5"/>
      <c r="BO432" s="5"/>
      <c r="BP432" s="5"/>
      <c r="BQ432" s="5"/>
      <c r="BR432" s="5"/>
      <c r="BS432" s="5"/>
      <c r="BT432" s="5"/>
      <c r="BU432" s="5"/>
      <c r="BV432" s="5"/>
      <c r="BW432" s="5"/>
      <c r="BX432" s="5"/>
      <c r="BY432" s="5"/>
      <c r="BZ432" s="5"/>
      <c r="CA432" s="5"/>
      <c r="CB432" s="5"/>
      <c r="CC432" s="5"/>
      <c r="CD432" s="5"/>
      <c r="CE432" s="5"/>
      <c r="CF432" s="5"/>
      <c r="CG432" s="5"/>
      <c r="CH432" s="5"/>
      <c r="CI432" s="5"/>
      <c r="CJ432" s="5"/>
      <c r="CK432" s="5"/>
      <c r="CL432" s="5"/>
      <c r="CM432" s="5"/>
      <c r="CN432" s="5"/>
      <c r="CO432" s="5"/>
      <c r="CP432" s="5"/>
      <c r="CQ432" s="5"/>
      <c r="CR432" s="5"/>
      <c r="CS432" s="5"/>
      <c r="CT432" s="5"/>
      <c r="CU432" s="5"/>
      <c r="CV432" s="5"/>
    </row>
    <row r="433" spans="12:100" hidden="1">
      <c r="L433" s="5"/>
      <c r="M433" s="5"/>
      <c r="N433" s="5"/>
      <c r="O433" s="5"/>
      <c r="P433" s="5"/>
      <c r="Q433" s="5"/>
      <c r="R433" s="5"/>
      <c r="S433" s="5"/>
      <c r="T433" s="5"/>
      <c r="U433" s="5"/>
      <c r="V433" s="5"/>
      <c r="W433" s="5"/>
      <c r="X433" s="5"/>
      <c r="Y433" s="5"/>
      <c r="Z433" s="5"/>
      <c r="AA433" s="5"/>
      <c r="AB433" s="5"/>
      <c r="AC433" s="5"/>
      <c r="AD433" s="5"/>
      <c r="AE433" s="5"/>
      <c r="AF433" s="5"/>
      <c r="AG433" s="5"/>
      <c r="AH433" s="5"/>
      <c r="AI433" s="5"/>
      <c r="AJ433" s="5"/>
      <c r="AK433" s="5"/>
      <c r="AL433" s="5"/>
      <c r="AM433" s="5"/>
      <c r="AN433" s="5"/>
      <c r="AO433" s="5"/>
      <c r="AP433" s="5"/>
      <c r="AQ433" s="5"/>
      <c r="AR433" s="5"/>
      <c r="AS433" s="5"/>
      <c r="AT433" s="5"/>
      <c r="AU433" s="5"/>
      <c r="AV433" s="5"/>
      <c r="AW433" s="5"/>
      <c r="AX433" s="5"/>
      <c r="AY433" s="5"/>
      <c r="AZ433" s="5"/>
      <c r="BA433" s="5"/>
      <c r="BB433" s="5"/>
      <c r="BC433" s="5"/>
      <c r="BD433" s="5"/>
      <c r="BE433" s="5"/>
      <c r="BF433" s="5"/>
      <c r="BG433" s="5"/>
      <c r="BH433" s="5"/>
      <c r="BI433" s="5"/>
      <c r="BJ433" s="5"/>
      <c r="BK433" s="5"/>
      <c r="BL433" s="5"/>
      <c r="BM433" s="5"/>
      <c r="BN433" s="5"/>
      <c r="BO433" s="5"/>
      <c r="BP433" s="5"/>
      <c r="BQ433" s="5"/>
      <c r="BR433" s="5"/>
      <c r="BS433" s="5"/>
      <c r="BT433" s="5"/>
      <c r="BU433" s="5"/>
      <c r="BV433" s="5"/>
      <c r="BW433" s="5"/>
      <c r="BX433" s="5"/>
      <c r="BY433" s="5"/>
      <c r="BZ433" s="5"/>
      <c r="CA433" s="5"/>
      <c r="CB433" s="5"/>
      <c r="CC433" s="5"/>
      <c r="CD433" s="5"/>
      <c r="CE433" s="5"/>
      <c r="CF433" s="5"/>
      <c r="CG433" s="5"/>
      <c r="CH433" s="5"/>
      <c r="CI433" s="5"/>
      <c r="CJ433" s="5"/>
      <c r="CK433" s="5"/>
      <c r="CL433" s="5"/>
      <c r="CM433" s="5"/>
      <c r="CN433" s="5"/>
      <c r="CO433" s="5"/>
      <c r="CP433" s="5"/>
      <c r="CQ433" s="5"/>
      <c r="CR433" s="5"/>
      <c r="CS433" s="5"/>
      <c r="CT433" s="5"/>
      <c r="CU433" s="5"/>
      <c r="CV433" s="5"/>
    </row>
    <row r="434" spans="12:100" hidden="1">
      <c r="L434" s="5"/>
      <c r="M434" s="5"/>
      <c r="N434" s="5"/>
      <c r="O434" s="5"/>
      <c r="P434" s="5"/>
      <c r="Q434" s="5"/>
      <c r="R434" s="5"/>
      <c r="S434" s="5"/>
      <c r="T434" s="5"/>
      <c r="U434" s="5"/>
      <c r="V434" s="5"/>
      <c r="W434" s="5"/>
      <c r="X434" s="5"/>
      <c r="Y434" s="5"/>
      <c r="Z434" s="5"/>
      <c r="AA434" s="5"/>
      <c r="AB434" s="5"/>
      <c r="AC434" s="5"/>
      <c r="AD434" s="5"/>
      <c r="AE434" s="5"/>
      <c r="AF434" s="5"/>
      <c r="AG434" s="5"/>
      <c r="AH434" s="5"/>
      <c r="AI434" s="5"/>
      <c r="AJ434" s="5"/>
      <c r="AK434" s="5"/>
      <c r="AL434" s="5"/>
      <c r="AM434" s="5"/>
      <c r="AN434" s="5"/>
      <c r="AO434" s="5"/>
      <c r="AP434" s="5"/>
      <c r="AQ434" s="5"/>
      <c r="AR434" s="5"/>
      <c r="AS434" s="5"/>
      <c r="AT434" s="5"/>
      <c r="AU434" s="5"/>
      <c r="AV434" s="5"/>
      <c r="AW434" s="5"/>
      <c r="AX434" s="5"/>
      <c r="AY434" s="5"/>
      <c r="AZ434" s="5"/>
      <c r="BA434" s="5"/>
      <c r="BB434" s="5"/>
      <c r="BC434" s="5"/>
      <c r="BD434" s="5"/>
      <c r="BE434" s="5"/>
      <c r="BF434" s="5"/>
      <c r="BG434" s="5"/>
      <c r="BH434" s="5"/>
      <c r="BI434" s="5"/>
      <c r="BJ434" s="5"/>
      <c r="BK434" s="5"/>
      <c r="BL434" s="5"/>
      <c r="BM434" s="5"/>
      <c r="BN434" s="5"/>
      <c r="BO434" s="5"/>
      <c r="BP434" s="5"/>
      <c r="BQ434" s="5"/>
      <c r="BR434" s="5"/>
      <c r="BS434" s="5"/>
      <c r="BT434" s="5"/>
      <c r="BU434" s="5"/>
      <c r="BV434" s="5"/>
      <c r="BW434" s="5"/>
      <c r="BX434" s="5"/>
      <c r="BY434" s="5"/>
      <c r="BZ434" s="5"/>
      <c r="CA434" s="5"/>
      <c r="CB434" s="5"/>
      <c r="CC434" s="5"/>
      <c r="CD434" s="5"/>
      <c r="CE434" s="5"/>
      <c r="CF434" s="5"/>
      <c r="CG434" s="5"/>
      <c r="CH434" s="5"/>
      <c r="CI434" s="5"/>
      <c r="CJ434" s="5"/>
      <c r="CK434" s="5"/>
      <c r="CL434" s="5"/>
      <c r="CM434" s="5"/>
      <c r="CN434" s="5"/>
      <c r="CO434" s="5"/>
      <c r="CP434" s="5"/>
      <c r="CQ434" s="5"/>
      <c r="CR434" s="5"/>
      <c r="CS434" s="5"/>
      <c r="CT434" s="5"/>
      <c r="CU434" s="5"/>
      <c r="CV434" s="5"/>
    </row>
    <row r="435" spans="12:100" hidden="1">
      <c r="L435" s="5"/>
      <c r="M435" s="5"/>
      <c r="N435" s="5"/>
      <c r="O435" s="5"/>
      <c r="P435" s="5"/>
      <c r="Q435" s="5"/>
      <c r="R435" s="5"/>
      <c r="S435" s="5"/>
      <c r="T435" s="5"/>
      <c r="U435" s="5"/>
      <c r="V435" s="5"/>
      <c r="W435" s="5"/>
      <c r="X435" s="5"/>
      <c r="Y435" s="5"/>
      <c r="Z435" s="5"/>
      <c r="AA435" s="5"/>
      <c r="AB435" s="5"/>
      <c r="AC435" s="5"/>
      <c r="AD435" s="5"/>
      <c r="AE435" s="5"/>
      <c r="AF435" s="5"/>
      <c r="AG435" s="5"/>
      <c r="AH435" s="5"/>
      <c r="AI435" s="5"/>
      <c r="AJ435" s="5"/>
      <c r="AK435" s="5"/>
      <c r="AL435" s="5"/>
      <c r="AM435" s="5"/>
      <c r="AN435" s="5"/>
      <c r="AO435" s="5"/>
      <c r="AP435" s="5"/>
      <c r="AQ435" s="5"/>
      <c r="AR435" s="5"/>
      <c r="AS435" s="5"/>
      <c r="AT435" s="5"/>
      <c r="AU435" s="5"/>
      <c r="AV435" s="5"/>
      <c r="AW435" s="5"/>
      <c r="AX435" s="5"/>
      <c r="AY435" s="5"/>
      <c r="AZ435" s="5"/>
      <c r="BA435" s="5"/>
      <c r="BB435" s="5"/>
      <c r="BC435" s="5"/>
      <c r="BD435" s="5"/>
      <c r="BE435" s="5"/>
      <c r="BF435" s="5"/>
      <c r="BG435" s="5"/>
      <c r="BH435" s="5"/>
      <c r="BI435" s="5"/>
      <c r="BJ435" s="5"/>
      <c r="BK435" s="5"/>
      <c r="BL435" s="5"/>
      <c r="BM435" s="5"/>
      <c r="BN435" s="5"/>
      <c r="BO435" s="5"/>
      <c r="BP435" s="5"/>
      <c r="BQ435" s="5"/>
      <c r="BR435" s="5"/>
      <c r="BS435" s="5"/>
      <c r="BT435" s="5"/>
      <c r="BU435" s="5"/>
      <c r="BV435" s="5"/>
      <c r="BW435" s="5"/>
      <c r="BX435" s="5"/>
      <c r="BY435" s="5"/>
      <c r="BZ435" s="5"/>
      <c r="CA435" s="5"/>
      <c r="CB435" s="5"/>
      <c r="CC435" s="5"/>
      <c r="CD435" s="5"/>
      <c r="CE435" s="5"/>
      <c r="CF435" s="5"/>
      <c r="CG435" s="5"/>
      <c r="CH435" s="5"/>
      <c r="CI435" s="5"/>
      <c r="CJ435" s="5"/>
      <c r="CK435" s="5"/>
      <c r="CL435" s="5"/>
      <c r="CM435" s="5"/>
      <c r="CN435" s="5"/>
      <c r="CO435" s="5"/>
      <c r="CP435" s="5"/>
      <c r="CQ435" s="5"/>
      <c r="CR435" s="5"/>
      <c r="CS435" s="5"/>
      <c r="CT435" s="5"/>
      <c r="CU435" s="5"/>
      <c r="CV435" s="5"/>
    </row>
    <row r="436" spans="12:100" hidden="1">
      <c r="L436" s="5"/>
      <c r="M436" s="5"/>
      <c r="N436" s="5"/>
      <c r="O436" s="5"/>
      <c r="P436" s="5"/>
      <c r="Q436" s="5"/>
      <c r="R436" s="5"/>
      <c r="S436" s="5"/>
      <c r="T436" s="5"/>
      <c r="U436" s="5"/>
      <c r="V436" s="5"/>
      <c r="W436" s="5"/>
      <c r="X436" s="5"/>
      <c r="Y436" s="5"/>
      <c r="Z436" s="5"/>
      <c r="AA436" s="5"/>
      <c r="AB436" s="5"/>
      <c r="AC436" s="5"/>
      <c r="AD436" s="5"/>
      <c r="AE436" s="5"/>
      <c r="AF436" s="5"/>
      <c r="AG436" s="5"/>
      <c r="AH436" s="5"/>
      <c r="AI436" s="5"/>
      <c r="AJ436" s="5"/>
      <c r="AK436" s="5"/>
      <c r="AL436" s="5"/>
      <c r="AM436" s="5"/>
      <c r="AN436" s="5"/>
      <c r="AO436" s="5"/>
      <c r="AP436" s="5"/>
      <c r="AQ436" s="5"/>
      <c r="AR436" s="5"/>
      <c r="AS436" s="5"/>
      <c r="AT436" s="5"/>
      <c r="AU436" s="5"/>
      <c r="AV436" s="5"/>
      <c r="AW436" s="5"/>
      <c r="AX436" s="5"/>
      <c r="AY436" s="5"/>
      <c r="AZ436" s="5"/>
      <c r="BA436" s="5"/>
      <c r="BB436" s="5"/>
      <c r="BC436" s="5"/>
      <c r="BD436" s="5"/>
      <c r="BE436" s="5"/>
      <c r="BF436" s="5"/>
      <c r="BG436" s="5"/>
      <c r="BH436" s="5"/>
      <c r="BI436" s="5"/>
      <c r="BJ436" s="5"/>
      <c r="BK436" s="5"/>
      <c r="BL436" s="5"/>
      <c r="BM436" s="5"/>
      <c r="BN436" s="5"/>
      <c r="BO436" s="5"/>
      <c r="BP436" s="5"/>
      <c r="BQ436" s="5"/>
      <c r="BR436" s="5"/>
      <c r="BS436" s="5"/>
      <c r="BT436" s="5"/>
      <c r="BU436" s="5"/>
      <c r="BV436" s="5"/>
      <c r="BW436" s="5"/>
      <c r="BX436" s="5"/>
      <c r="BY436" s="5"/>
      <c r="BZ436" s="5"/>
      <c r="CA436" s="5"/>
      <c r="CB436" s="5"/>
      <c r="CC436" s="5"/>
      <c r="CD436" s="5"/>
      <c r="CE436" s="5"/>
      <c r="CF436" s="5"/>
      <c r="CG436" s="5"/>
      <c r="CH436" s="5"/>
      <c r="CI436" s="5"/>
      <c r="CJ436" s="5"/>
      <c r="CK436" s="5"/>
      <c r="CL436" s="5"/>
      <c r="CM436" s="5"/>
      <c r="CN436" s="5"/>
      <c r="CO436" s="5"/>
      <c r="CP436" s="5"/>
      <c r="CQ436" s="5"/>
      <c r="CR436" s="5"/>
      <c r="CS436" s="5"/>
      <c r="CT436" s="5"/>
      <c r="CU436" s="5"/>
      <c r="CV436" s="5"/>
    </row>
    <row r="437" spans="12:100" hidden="1">
      <c r="L437" s="5"/>
      <c r="M437" s="5"/>
      <c r="N437" s="5"/>
      <c r="O437" s="5"/>
      <c r="P437" s="5"/>
      <c r="Q437" s="5"/>
      <c r="R437" s="5"/>
      <c r="S437" s="5"/>
      <c r="T437" s="5"/>
      <c r="U437" s="5"/>
      <c r="V437" s="5"/>
      <c r="W437" s="5"/>
      <c r="X437" s="5"/>
      <c r="Y437" s="5"/>
      <c r="Z437" s="5"/>
      <c r="AA437" s="5"/>
      <c r="AB437" s="5"/>
      <c r="AC437" s="5"/>
      <c r="AD437" s="5"/>
      <c r="AE437" s="5"/>
      <c r="AF437" s="5"/>
      <c r="AG437" s="5"/>
      <c r="AH437" s="5"/>
      <c r="AI437" s="5"/>
      <c r="AJ437" s="5"/>
      <c r="AK437" s="5"/>
      <c r="AL437" s="5"/>
      <c r="AM437" s="5"/>
      <c r="AN437" s="5"/>
      <c r="AO437" s="5"/>
      <c r="AP437" s="5"/>
      <c r="AQ437" s="5"/>
      <c r="AR437" s="5"/>
      <c r="AS437" s="5"/>
      <c r="AT437" s="5"/>
      <c r="AU437" s="5"/>
      <c r="AV437" s="5"/>
      <c r="AW437" s="5"/>
      <c r="AX437" s="5"/>
      <c r="AY437" s="5"/>
      <c r="AZ437" s="5"/>
      <c r="BA437" s="5"/>
      <c r="BB437" s="5"/>
      <c r="BC437" s="5"/>
      <c r="BD437" s="5"/>
      <c r="BE437" s="5"/>
      <c r="BF437" s="5"/>
      <c r="BG437" s="5"/>
      <c r="BH437" s="5"/>
      <c r="BI437" s="5"/>
      <c r="BJ437" s="5"/>
      <c r="BK437" s="5"/>
      <c r="BL437" s="5"/>
      <c r="BM437" s="5"/>
      <c r="BN437" s="5"/>
      <c r="BO437" s="5"/>
      <c r="BP437" s="5"/>
      <c r="BQ437" s="5"/>
      <c r="BR437" s="5"/>
      <c r="BS437" s="5"/>
      <c r="BT437" s="5"/>
      <c r="BU437" s="5"/>
      <c r="BV437" s="5"/>
      <c r="BW437" s="5"/>
      <c r="BX437" s="5"/>
      <c r="BY437" s="5"/>
      <c r="BZ437" s="5"/>
      <c r="CA437" s="5"/>
      <c r="CB437" s="5"/>
      <c r="CC437" s="5"/>
      <c r="CD437" s="5"/>
      <c r="CE437" s="5"/>
      <c r="CF437" s="5"/>
      <c r="CG437" s="5"/>
      <c r="CH437" s="5"/>
      <c r="CI437" s="5"/>
      <c r="CJ437" s="5"/>
      <c r="CK437" s="5"/>
      <c r="CL437" s="5"/>
      <c r="CM437" s="5"/>
      <c r="CN437" s="5"/>
      <c r="CO437" s="5"/>
      <c r="CP437" s="5"/>
      <c r="CQ437" s="5"/>
      <c r="CR437" s="5"/>
      <c r="CS437" s="5"/>
      <c r="CT437" s="5"/>
      <c r="CU437" s="5"/>
      <c r="CV437" s="5"/>
    </row>
    <row r="438" spans="12:100" hidden="1">
      <c r="L438" s="5"/>
      <c r="M438" s="5"/>
      <c r="N438" s="5"/>
      <c r="O438" s="5"/>
      <c r="P438" s="5"/>
      <c r="Q438" s="5"/>
      <c r="R438" s="5"/>
      <c r="S438" s="5"/>
      <c r="T438" s="5"/>
      <c r="U438" s="5"/>
      <c r="V438" s="5"/>
      <c r="W438" s="5"/>
      <c r="X438" s="5"/>
      <c r="Y438" s="5"/>
      <c r="Z438" s="5"/>
      <c r="AA438" s="5"/>
      <c r="AB438" s="5"/>
      <c r="AC438" s="5"/>
      <c r="AD438" s="5"/>
      <c r="AE438" s="5"/>
      <c r="AF438" s="5"/>
      <c r="AG438" s="5"/>
      <c r="AH438" s="5"/>
      <c r="AI438" s="5"/>
      <c r="AJ438" s="5"/>
      <c r="AK438" s="5"/>
      <c r="AL438" s="5"/>
      <c r="AM438" s="5"/>
      <c r="AN438" s="5"/>
      <c r="AO438" s="5"/>
      <c r="AP438" s="5"/>
      <c r="AQ438" s="5"/>
      <c r="AR438" s="5"/>
      <c r="AS438" s="5"/>
      <c r="AT438" s="5"/>
      <c r="AU438" s="5"/>
      <c r="AV438" s="5"/>
      <c r="AW438" s="5"/>
      <c r="AX438" s="5"/>
      <c r="AY438" s="5"/>
      <c r="AZ438" s="5"/>
      <c r="BA438" s="5"/>
      <c r="BB438" s="5"/>
      <c r="BC438" s="5"/>
      <c r="BD438" s="5"/>
      <c r="BE438" s="5"/>
      <c r="BF438" s="5"/>
      <c r="BG438" s="5"/>
      <c r="BH438" s="5"/>
      <c r="BI438" s="5"/>
      <c r="BJ438" s="5"/>
      <c r="BK438" s="5"/>
      <c r="BL438" s="5"/>
      <c r="BM438" s="5"/>
      <c r="BN438" s="5"/>
      <c r="BO438" s="5"/>
      <c r="BP438" s="5"/>
      <c r="BQ438" s="5"/>
      <c r="BR438" s="5"/>
      <c r="BS438" s="5"/>
      <c r="BT438" s="5"/>
      <c r="BU438" s="5"/>
      <c r="BV438" s="5"/>
      <c r="BW438" s="5"/>
      <c r="BX438" s="5"/>
      <c r="BY438" s="5"/>
      <c r="BZ438" s="5"/>
      <c r="CA438" s="5"/>
      <c r="CB438" s="5"/>
      <c r="CC438" s="5"/>
      <c r="CD438" s="5"/>
      <c r="CE438" s="5"/>
      <c r="CF438" s="5"/>
      <c r="CG438" s="5"/>
      <c r="CH438" s="5"/>
      <c r="CI438" s="5"/>
      <c r="CJ438" s="5"/>
      <c r="CK438" s="5"/>
      <c r="CL438" s="5"/>
      <c r="CM438" s="5"/>
      <c r="CN438" s="5"/>
      <c r="CO438" s="5"/>
      <c r="CP438" s="5"/>
      <c r="CQ438" s="5"/>
      <c r="CR438" s="5"/>
      <c r="CS438" s="5"/>
      <c r="CT438" s="5"/>
      <c r="CU438" s="5"/>
      <c r="CV438" s="5"/>
    </row>
    <row r="439" spans="12:100" hidden="1">
      <c r="L439" s="5"/>
      <c r="M439" s="5"/>
      <c r="N439" s="5"/>
      <c r="O439" s="5"/>
      <c r="P439" s="5"/>
      <c r="Q439" s="5"/>
      <c r="R439" s="5"/>
      <c r="S439" s="5"/>
      <c r="T439" s="5"/>
      <c r="U439" s="5"/>
      <c r="V439" s="5"/>
      <c r="W439" s="5"/>
      <c r="X439" s="5"/>
      <c r="Y439" s="5"/>
      <c r="Z439" s="5"/>
      <c r="AA439" s="5"/>
      <c r="AB439" s="5"/>
      <c r="AC439" s="5"/>
      <c r="AD439" s="5"/>
      <c r="AE439" s="5"/>
      <c r="AF439" s="5"/>
      <c r="AG439" s="5"/>
      <c r="AH439" s="5"/>
      <c r="AI439" s="5"/>
      <c r="AJ439" s="5"/>
      <c r="AK439" s="5"/>
      <c r="AL439" s="5"/>
      <c r="AM439" s="5"/>
      <c r="AN439" s="5"/>
      <c r="AO439" s="5"/>
      <c r="AP439" s="5"/>
      <c r="AQ439" s="5"/>
      <c r="AR439" s="5"/>
      <c r="AS439" s="5"/>
      <c r="AT439" s="5"/>
      <c r="AU439" s="5"/>
      <c r="AV439" s="5"/>
      <c r="AW439" s="5"/>
      <c r="AX439" s="5"/>
      <c r="AY439" s="5"/>
      <c r="AZ439" s="5"/>
      <c r="BA439" s="5"/>
      <c r="BB439" s="5"/>
      <c r="BC439" s="5"/>
      <c r="BD439" s="5"/>
      <c r="BE439" s="5"/>
      <c r="BF439" s="5"/>
      <c r="BG439" s="5"/>
      <c r="BH439" s="5"/>
      <c r="BI439" s="5"/>
      <c r="BJ439" s="5"/>
      <c r="BK439" s="5"/>
      <c r="BL439" s="5"/>
      <c r="BM439" s="5"/>
      <c r="BN439" s="5"/>
      <c r="BO439" s="5"/>
      <c r="BP439" s="5"/>
      <c r="BQ439" s="5"/>
      <c r="BR439" s="5"/>
      <c r="BS439" s="5"/>
      <c r="BT439" s="5"/>
      <c r="BU439" s="5"/>
      <c r="BV439" s="5"/>
      <c r="BW439" s="5"/>
      <c r="BX439" s="5"/>
      <c r="BY439" s="5"/>
      <c r="BZ439" s="5"/>
      <c r="CA439" s="5"/>
      <c r="CB439" s="5"/>
      <c r="CC439" s="5"/>
      <c r="CD439" s="5"/>
      <c r="CE439" s="5"/>
      <c r="CF439" s="5"/>
      <c r="CG439" s="5"/>
      <c r="CH439" s="5"/>
      <c r="CI439" s="5"/>
      <c r="CJ439" s="5"/>
      <c r="CK439" s="5"/>
      <c r="CL439" s="5"/>
      <c r="CM439" s="5"/>
      <c r="CN439" s="5"/>
      <c r="CO439" s="5"/>
      <c r="CP439" s="5"/>
      <c r="CQ439" s="5"/>
      <c r="CR439" s="5"/>
      <c r="CS439" s="5"/>
      <c r="CT439" s="5"/>
      <c r="CU439" s="5"/>
      <c r="CV439" s="5"/>
    </row>
    <row r="440" spans="12:100" hidden="1">
      <c r="L440" s="5"/>
      <c r="M440" s="5"/>
      <c r="N440" s="5"/>
      <c r="O440" s="5"/>
      <c r="P440" s="5"/>
      <c r="Q440" s="5"/>
      <c r="R440" s="5"/>
      <c r="S440" s="5"/>
      <c r="T440" s="5"/>
      <c r="U440" s="5"/>
      <c r="V440" s="5"/>
      <c r="W440" s="5"/>
      <c r="X440" s="5"/>
      <c r="Y440" s="5"/>
      <c r="Z440" s="5"/>
      <c r="AA440" s="5"/>
      <c r="AB440" s="5"/>
      <c r="AC440" s="5"/>
      <c r="AD440" s="5"/>
      <c r="AE440" s="5"/>
      <c r="AF440" s="5"/>
      <c r="AG440" s="5"/>
      <c r="AH440" s="5"/>
      <c r="AI440" s="5"/>
      <c r="AJ440" s="5"/>
      <c r="AK440" s="5"/>
      <c r="AL440" s="5"/>
      <c r="AM440" s="5"/>
      <c r="AN440" s="5"/>
      <c r="AO440" s="5"/>
      <c r="AP440" s="5"/>
      <c r="AQ440" s="5"/>
      <c r="AR440" s="5"/>
      <c r="AS440" s="5"/>
      <c r="AT440" s="5"/>
      <c r="AU440" s="5"/>
      <c r="AV440" s="5"/>
      <c r="AW440" s="5"/>
      <c r="AX440" s="5"/>
      <c r="AY440" s="5"/>
      <c r="AZ440" s="5"/>
      <c r="BA440" s="5"/>
      <c r="BB440" s="5"/>
      <c r="BC440" s="5"/>
      <c r="BD440" s="5"/>
      <c r="BE440" s="5"/>
      <c r="BF440" s="5"/>
      <c r="BG440" s="5"/>
      <c r="BH440" s="5"/>
      <c r="BI440" s="5"/>
      <c r="BJ440" s="5"/>
      <c r="BK440" s="5"/>
      <c r="BL440" s="5"/>
      <c r="BM440" s="5"/>
      <c r="BN440" s="5"/>
      <c r="BO440" s="5"/>
      <c r="BP440" s="5"/>
      <c r="BQ440" s="5"/>
      <c r="BR440" s="5"/>
      <c r="BS440" s="5"/>
      <c r="BT440" s="5"/>
      <c r="BU440" s="5"/>
      <c r="BV440" s="5"/>
      <c r="BW440" s="5"/>
      <c r="BX440" s="5"/>
      <c r="BY440" s="5"/>
      <c r="BZ440" s="5"/>
      <c r="CA440" s="5"/>
      <c r="CB440" s="5"/>
      <c r="CC440" s="5"/>
      <c r="CD440" s="5"/>
      <c r="CE440" s="5"/>
      <c r="CF440" s="5"/>
      <c r="CG440" s="5"/>
      <c r="CH440" s="5"/>
      <c r="CI440" s="5"/>
      <c r="CJ440" s="5"/>
      <c r="CK440" s="5"/>
      <c r="CL440" s="5"/>
      <c r="CM440" s="5"/>
      <c r="CN440" s="5"/>
      <c r="CO440" s="5"/>
      <c r="CP440" s="5"/>
      <c r="CQ440" s="5"/>
      <c r="CR440" s="5"/>
      <c r="CS440" s="5"/>
      <c r="CT440" s="5"/>
      <c r="CU440" s="5"/>
      <c r="CV440" s="5"/>
    </row>
    <row r="441" spans="12:100" hidden="1">
      <c r="L441" s="5"/>
      <c r="M441" s="5"/>
      <c r="N441" s="5"/>
      <c r="O441" s="5"/>
      <c r="P441" s="5"/>
      <c r="Q441" s="5"/>
      <c r="R441" s="5"/>
      <c r="S441" s="5"/>
      <c r="T441" s="5"/>
      <c r="U441" s="5"/>
      <c r="V441" s="5"/>
      <c r="W441" s="5"/>
      <c r="X441" s="5"/>
      <c r="Y441" s="5"/>
      <c r="Z441" s="5"/>
      <c r="AA441" s="5"/>
      <c r="AB441" s="5"/>
      <c r="AC441" s="5"/>
      <c r="AD441" s="5"/>
      <c r="AE441" s="5"/>
      <c r="AF441" s="5"/>
      <c r="AG441" s="5"/>
      <c r="AH441" s="5"/>
      <c r="AI441" s="5"/>
      <c r="AJ441" s="5"/>
      <c r="AK441" s="5"/>
      <c r="AL441" s="5"/>
      <c r="AM441" s="5"/>
      <c r="AN441" s="5"/>
      <c r="AO441" s="5"/>
      <c r="AP441" s="5"/>
      <c r="AQ441" s="5"/>
      <c r="AR441" s="5"/>
      <c r="AS441" s="5"/>
      <c r="AT441" s="5"/>
      <c r="AU441" s="5"/>
      <c r="AV441" s="5"/>
      <c r="AW441" s="5"/>
      <c r="AX441" s="5"/>
      <c r="AY441" s="5"/>
      <c r="AZ441" s="5"/>
      <c r="BA441" s="5"/>
      <c r="BB441" s="5"/>
      <c r="BC441" s="5"/>
      <c r="BD441" s="5"/>
      <c r="BE441" s="5"/>
      <c r="BF441" s="5"/>
      <c r="BG441" s="5"/>
      <c r="BH441" s="5"/>
      <c r="BI441" s="5"/>
      <c r="BJ441" s="5"/>
      <c r="BK441" s="5"/>
      <c r="BL441" s="5"/>
      <c r="BM441" s="5"/>
      <c r="BN441" s="5"/>
      <c r="BO441" s="5"/>
      <c r="BP441" s="5"/>
      <c r="BQ441" s="5"/>
      <c r="BR441" s="5"/>
      <c r="BS441" s="5"/>
      <c r="BT441" s="5"/>
      <c r="BU441" s="5"/>
      <c r="BV441" s="5"/>
      <c r="BW441" s="5"/>
      <c r="BX441" s="5"/>
      <c r="BY441" s="5"/>
      <c r="BZ441" s="5"/>
      <c r="CA441" s="5"/>
      <c r="CB441" s="5"/>
      <c r="CC441" s="5"/>
      <c r="CD441" s="5"/>
      <c r="CE441" s="5"/>
      <c r="CF441" s="5"/>
      <c r="CG441" s="5"/>
      <c r="CH441" s="5"/>
      <c r="CI441" s="5"/>
      <c r="CJ441" s="5"/>
      <c r="CK441" s="5"/>
      <c r="CL441" s="5"/>
      <c r="CM441" s="5"/>
      <c r="CN441" s="5"/>
      <c r="CO441" s="5"/>
      <c r="CP441" s="5"/>
      <c r="CQ441" s="5"/>
      <c r="CR441" s="5"/>
      <c r="CS441" s="5"/>
      <c r="CT441" s="5"/>
      <c r="CU441" s="5"/>
      <c r="CV441" s="5"/>
    </row>
    <row r="442" spans="12:100" hidden="1">
      <c r="L442" s="5"/>
      <c r="M442" s="5"/>
      <c r="N442" s="5"/>
      <c r="O442" s="5"/>
      <c r="P442" s="5"/>
      <c r="Q442" s="5"/>
      <c r="R442" s="5"/>
      <c r="S442" s="5"/>
      <c r="T442" s="5"/>
      <c r="U442" s="5"/>
      <c r="V442" s="5"/>
      <c r="W442" s="5"/>
      <c r="X442" s="5"/>
      <c r="Y442" s="5"/>
      <c r="Z442" s="5"/>
      <c r="AA442" s="5"/>
      <c r="AB442" s="5"/>
      <c r="AC442" s="5"/>
      <c r="AD442" s="5"/>
      <c r="AE442" s="5"/>
      <c r="AF442" s="5"/>
      <c r="AG442" s="5"/>
      <c r="AH442" s="5"/>
      <c r="AI442" s="5"/>
      <c r="AJ442" s="5"/>
      <c r="AK442" s="5"/>
      <c r="AL442" s="5"/>
      <c r="AM442" s="5"/>
      <c r="AN442" s="5"/>
      <c r="AO442" s="5"/>
      <c r="AP442" s="5"/>
      <c r="AQ442" s="5"/>
      <c r="AR442" s="5"/>
      <c r="AS442" s="5"/>
      <c r="AT442" s="5"/>
      <c r="AU442" s="5"/>
      <c r="AV442" s="5"/>
      <c r="AW442" s="5"/>
      <c r="AX442" s="5"/>
      <c r="AY442" s="5"/>
      <c r="AZ442" s="5"/>
      <c r="BA442" s="5"/>
      <c r="BB442" s="5"/>
      <c r="BC442" s="5"/>
      <c r="BD442" s="5"/>
      <c r="BE442" s="5"/>
      <c r="BF442" s="5"/>
      <c r="BG442" s="5"/>
      <c r="BH442" s="5"/>
      <c r="BI442" s="5"/>
      <c r="BJ442" s="5"/>
      <c r="BK442" s="5"/>
      <c r="BL442" s="5"/>
      <c r="BM442" s="5"/>
      <c r="BN442" s="5"/>
      <c r="BO442" s="5"/>
      <c r="BP442" s="5"/>
      <c r="BQ442" s="5"/>
      <c r="BR442" s="5"/>
      <c r="BS442" s="5"/>
      <c r="BT442" s="5"/>
      <c r="BU442" s="5"/>
      <c r="BV442" s="5"/>
      <c r="BW442" s="5"/>
      <c r="BX442" s="5"/>
      <c r="BY442" s="5"/>
      <c r="BZ442" s="5"/>
      <c r="CA442" s="5"/>
      <c r="CB442" s="5"/>
      <c r="CC442" s="5"/>
      <c r="CD442" s="5"/>
      <c r="CE442" s="5"/>
      <c r="CF442" s="5"/>
      <c r="CG442" s="5"/>
      <c r="CH442" s="5"/>
      <c r="CI442" s="5"/>
      <c r="CJ442" s="5"/>
      <c r="CK442" s="5"/>
      <c r="CL442" s="5"/>
      <c r="CM442" s="5"/>
      <c r="CN442" s="5"/>
      <c r="CO442" s="5"/>
      <c r="CP442" s="5"/>
      <c r="CQ442" s="5"/>
      <c r="CR442" s="5"/>
      <c r="CS442" s="5"/>
      <c r="CT442" s="5"/>
      <c r="CU442" s="5"/>
      <c r="CV442" s="5"/>
    </row>
    <row r="443" spans="12:100" hidden="1">
      <c r="L443" s="5"/>
      <c r="M443" s="5"/>
      <c r="N443" s="5"/>
      <c r="O443" s="5"/>
      <c r="P443" s="5"/>
      <c r="Q443" s="5"/>
      <c r="R443" s="5"/>
      <c r="S443" s="5"/>
      <c r="T443" s="5"/>
      <c r="U443" s="5"/>
      <c r="V443" s="5"/>
      <c r="W443" s="5"/>
      <c r="X443" s="5"/>
      <c r="Y443" s="5"/>
      <c r="Z443" s="5"/>
      <c r="AA443" s="5"/>
      <c r="AB443" s="5"/>
      <c r="AC443" s="5"/>
      <c r="AD443" s="5"/>
      <c r="AE443" s="5"/>
      <c r="AF443" s="5"/>
      <c r="AG443" s="5"/>
      <c r="AH443" s="5"/>
      <c r="AI443" s="5"/>
      <c r="AJ443" s="5"/>
      <c r="AK443" s="5"/>
      <c r="AL443" s="5"/>
      <c r="AM443" s="5"/>
      <c r="AN443" s="5"/>
      <c r="AO443" s="5"/>
      <c r="AP443" s="5"/>
      <c r="AQ443" s="5"/>
      <c r="AR443" s="5"/>
      <c r="AS443" s="5"/>
      <c r="AT443" s="5"/>
      <c r="AU443" s="5"/>
      <c r="AV443" s="5"/>
      <c r="AW443" s="5"/>
      <c r="AX443" s="5"/>
      <c r="AY443" s="5"/>
      <c r="AZ443" s="5"/>
      <c r="BA443" s="5"/>
      <c r="BB443" s="5"/>
      <c r="BC443" s="5"/>
      <c r="BD443" s="5"/>
      <c r="BE443" s="5"/>
      <c r="BF443" s="5"/>
      <c r="BG443" s="5"/>
      <c r="BH443" s="5"/>
      <c r="BI443" s="5"/>
      <c r="BJ443" s="5"/>
      <c r="BK443" s="5"/>
      <c r="BL443" s="5"/>
      <c r="BM443" s="5"/>
      <c r="BN443" s="5"/>
      <c r="BO443" s="5"/>
      <c r="BP443" s="5"/>
      <c r="BQ443" s="5"/>
      <c r="BR443" s="5"/>
      <c r="BS443" s="5"/>
      <c r="BT443" s="5"/>
      <c r="BU443" s="5"/>
      <c r="BV443" s="5"/>
      <c r="BW443" s="5"/>
      <c r="BX443" s="5"/>
      <c r="BY443" s="5"/>
      <c r="BZ443" s="5"/>
      <c r="CA443" s="5"/>
      <c r="CB443" s="5"/>
      <c r="CC443" s="5"/>
      <c r="CD443" s="5"/>
      <c r="CE443" s="5"/>
      <c r="CF443" s="5"/>
      <c r="CG443" s="5"/>
      <c r="CH443" s="5"/>
      <c r="CI443" s="5"/>
      <c r="CJ443" s="5"/>
      <c r="CK443" s="5"/>
      <c r="CL443" s="5"/>
      <c r="CM443" s="5"/>
      <c r="CN443" s="5"/>
      <c r="CO443" s="5"/>
      <c r="CP443" s="5"/>
      <c r="CQ443" s="5"/>
      <c r="CR443" s="5"/>
      <c r="CS443" s="5"/>
      <c r="CT443" s="5"/>
      <c r="CU443" s="5"/>
      <c r="CV443" s="5"/>
    </row>
    <row r="444" spans="12:100" hidden="1">
      <c r="L444" s="5"/>
      <c r="M444" s="5"/>
      <c r="N444" s="5"/>
      <c r="O444" s="5"/>
      <c r="P444" s="5"/>
      <c r="Q444" s="5"/>
      <c r="R444" s="5"/>
      <c r="S444" s="5"/>
      <c r="T444" s="5"/>
      <c r="U444" s="5"/>
      <c r="V444" s="5"/>
      <c r="W444" s="5"/>
      <c r="X444" s="5"/>
      <c r="Y444" s="5"/>
      <c r="Z444" s="5"/>
      <c r="AA444" s="5"/>
      <c r="AB444" s="5"/>
      <c r="AC444" s="5"/>
      <c r="AD444" s="5"/>
      <c r="AE444" s="5"/>
      <c r="AF444" s="5"/>
      <c r="AG444" s="5"/>
      <c r="AH444" s="5"/>
      <c r="AI444" s="5"/>
      <c r="AJ444" s="5"/>
      <c r="AK444" s="5"/>
      <c r="AL444" s="5"/>
      <c r="AM444" s="5"/>
      <c r="AN444" s="5"/>
      <c r="AO444" s="5"/>
      <c r="AP444" s="5"/>
      <c r="AQ444" s="5"/>
      <c r="AR444" s="5"/>
      <c r="AS444" s="5"/>
      <c r="AT444" s="5"/>
      <c r="AU444" s="5"/>
      <c r="AV444" s="5"/>
      <c r="AW444" s="5"/>
      <c r="AX444" s="5"/>
      <c r="AY444" s="5"/>
      <c r="AZ444" s="5"/>
      <c r="BA444" s="5"/>
      <c r="BB444" s="5"/>
      <c r="BC444" s="5"/>
      <c r="BD444" s="5"/>
      <c r="BE444" s="5"/>
      <c r="BF444" s="5"/>
      <c r="BG444" s="5"/>
      <c r="BH444" s="5"/>
      <c r="BI444" s="5"/>
      <c r="BJ444" s="5"/>
      <c r="BK444" s="5"/>
      <c r="BL444" s="5"/>
      <c r="BM444" s="5"/>
      <c r="BN444" s="5"/>
      <c r="BO444" s="5"/>
      <c r="BP444" s="5"/>
      <c r="BQ444" s="5"/>
      <c r="BR444" s="5"/>
      <c r="BS444" s="5"/>
      <c r="BT444" s="5"/>
      <c r="BU444" s="5"/>
      <c r="BV444" s="5"/>
      <c r="BW444" s="5"/>
      <c r="BX444" s="5"/>
      <c r="BY444" s="5"/>
      <c r="BZ444" s="5"/>
      <c r="CA444" s="5"/>
      <c r="CB444" s="5"/>
      <c r="CC444" s="5"/>
      <c r="CD444" s="5"/>
      <c r="CE444" s="5"/>
      <c r="CF444" s="5"/>
      <c r="CG444" s="5"/>
      <c r="CH444" s="5"/>
      <c r="CI444" s="5"/>
      <c r="CJ444" s="5"/>
      <c r="CK444" s="5"/>
      <c r="CL444" s="5"/>
      <c r="CM444" s="5"/>
      <c r="CN444" s="5"/>
      <c r="CO444" s="5"/>
      <c r="CP444" s="5"/>
      <c r="CQ444" s="5"/>
      <c r="CR444" s="5"/>
      <c r="CS444" s="5"/>
      <c r="CT444" s="5"/>
      <c r="CU444" s="5"/>
      <c r="CV444" s="5"/>
    </row>
    <row r="445" spans="12:100" hidden="1">
      <c r="L445" s="5"/>
      <c r="M445" s="5"/>
      <c r="N445" s="5"/>
      <c r="O445" s="5"/>
      <c r="P445" s="5"/>
      <c r="Q445" s="5"/>
      <c r="R445" s="5"/>
      <c r="S445" s="5"/>
      <c r="T445" s="5"/>
      <c r="U445" s="5"/>
      <c r="V445" s="5"/>
      <c r="W445" s="5"/>
      <c r="X445" s="5"/>
      <c r="Y445" s="5"/>
      <c r="Z445" s="5"/>
      <c r="AA445" s="5"/>
      <c r="AB445" s="5"/>
      <c r="AC445" s="5"/>
      <c r="AD445" s="5"/>
      <c r="AE445" s="5"/>
      <c r="AF445" s="5"/>
      <c r="AG445" s="5"/>
      <c r="AH445" s="5"/>
      <c r="AI445" s="5"/>
      <c r="AJ445" s="5"/>
      <c r="AK445" s="5"/>
      <c r="AL445" s="5"/>
      <c r="AM445" s="5"/>
      <c r="AN445" s="5"/>
      <c r="AO445" s="5"/>
      <c r="AP445" s="5"/>
      <c r="AQ445" s="5"/>
      <c r="AR445" s="5"/>
      <c r="AS445" s="5"/>
      <c r="AT445" s="5"/>
      <c r="AU445" s="5"/>
      <c r="AV445" s="5"/>
      <c r="AW445" s="5"/>
      <c r="AX445" s="5"/>
      <c r="AY445" s="5"/>
      <c r="AZ445" s="5"/>
      <c r="BA445" s="5"/>
      <c r="BB445" s="5"/>
      <c r="BC445" s="5"/>
      <c r="BD445" s="5"/>
      <c r="BE445" s="5"/>
      <c r="BF445" s="5"/>
      <c r="BG445" s="5"/>
      <c r="BH445" s="5"/>
      <c r="BI445" s="5"/>
      <c r="BJ445" s="5"/>
      <c r="BK445" s="5"/>
      <c r="BL445" s="5"/>
      <c r="BM445" s="5"/>
      <c r="BN445" s="5"/>
      <c r="BO445" s="5"/>
      <c r="BP445" s="5"/>
      <c r="BQ445" s="5"/>
      <c r="BR445" s="5"/>
      <c r="BS445" s="5"/>
      <c r="BT445" s="5"/>
      <c r="BU445" s="5"/>
      <c r="BV445" s="5"/>
      <c r="BW445" s="5"/>
      <c r="BX445" s="5"/>
      <c r="BY445" s="5"/>
      <c r="BZ445" s="5"/>
      <c r="CA445" s="5"/>
      <c r="CB445" s="5"/>
      <c r="CC445" s="5"/>
      <c r="CD445" s="5"/>
      <c r="CE445" s="5"/>
      <c r="CF445" s="5"/>
      <c r="CG445" s="5"/>
      <c r="CH445" s="5"/>
      <c r="CI445" s="5"/>
      <c r="CJ445" s="5"/>
      <c r="CK445" s="5"/>
      <c r="CL445" s="5"/>
      <c r="CM445" s="5"/>
      <c r="CN445" s="5"/>
      <c r="CO445" s="5"/>
      <c r="CP445" s="5"/>
      <c r="CQ445" s="5"/>
      <c r="CR445" s="5"/>
      <c r="CS445" s="5"/>
      <c r="CT445" s="5"/>
      <c r="CU445" s="5"/>
      <c r="CV445" s="5"/>
    </row>
    <row r="446" spans="12:100" hidden="1">
      <c r="L446" s="5"/>
      <c r="M446" s="5"/>
      <c r="N446" s="5"/>
      <c r="O446" s="5"/>
      <c r="P446" s="5"/>
      <c r="Q446" s="5"/>
      <c r="R446" s="5"/>
      <c r="S446" s="5"/>
      <c r="T446" s="5"/>
      <c r="U446" s="5"/>
      <c r="V446" s="5"/>
      <c r="W446" s="5"/>
      <c r="X446" s="5"/>
      <c r="Y446" s="5"/>
      <c r="Z446" s="5"/>
      <c r="AA446" s="5"/>
      <c r="AB446" s="5"/>
      <c r="AC446" s="5"/>
      <c r="AD446" s="5"/>
      <c r="AE446" s="5"/>
      <c r="AF446" s="5"/>
      <c r="AG446" s="5"/>
      <c r="AH446" s="5"/>
      <c r="AI446" s="5"/>
      <c r="AJ446" s="5"/>
      <c r="AK446" s="5"/>
      <c r="AL446" s="5"/>
      <c r="AM446" s="5"/>
      <c r="AN446" s="5"/>
      <c r="AO446" s="5"/>
      <c r="AP446" s="5"/>
      <c r="AQ446" s="5"/>
      <c r="AR446" s="5"/>
      <c r="AS446" s="5"/>
      <c r="AT446" s="5"/>
      <c r="AU446" s="5"/>
      <c r="AV446" s="5"/>
      <c r="AW446" s="5"/>
      <c r="AX446" s="5"/>
      <c r="AY446" s="5"/>
      <c r="AZ446" s="5"/>
      <c r="BA446" s="5"/>
      <c r="BB446" s="5"/>
      <c r="BC446" s="5"/>
      <c r="BD446" s="5"/>
      <c r="BE446" s="5"/>
      <c r="BF446" s="5"/>
      <c r="BG446" s="5"/>
      <c r="BH446" s="5"/>
      <c r="BI446" s="5"/>
      <c r="BJ446" s="5"/>
      <c r="BK446" s="5"/>
      <c r="BL446" s="5"/>
      <c r="BM446" s="5"/>
      <c r="BN446" s="5"/>
      <c r="BO446" s="5"/>
      <c r="BP446" s="5"/>
      <c r="BQ446" s="5"/>
      <c r="BR446" s="5"/>
      <c r="BS446" s="5"/>
      <c r="BT446" s="5"/>
      <c r="BU446" s="5"/>
      <c r="BV446" s="5"/>
      <c r="BW446" s="5"/>
      <c r="BX446" s="5"/>
      <c r="BY446" s="5"/>
      <c r="BZ446" s="5"/>
      <c r="CA446" s="5"/>
      <c r="CB446" s="5"/>
      <c r="CC446" s="5"/>
      <c r="CD446" s="5"/>
      <c r="CE446" s="5"/>
      <c r="CF446" s="5"/>
      <c r="CG446" s="5"/>
      <c r="CH446" s="5"/>
      <c r="CI446" s="5"/>
      <c r="CJ446" s="5"/>
      <c r="CK446" s="5"/>
      <c r="CL446" s="5"/>
      <c r="CM446" s="5"/>
      <c r="CN446" s="5"/>
      <c r="CO446" s="5"/>
      <c r="CP446" s="5"/>
      <c r="CQ446" s="5"/>
      <c r="CR446" s="5"/>
      <c r="CS446" s="5"/>
      <c r="CT446" s="5"/>
      <c r="CU446" s="5"/>
      <c r="CV446" s="5"/>
    </row>
    <row r="447" spans="12:100" hidden="1">
      <c r="L447" s="5"/>
      <c r="M447" s="5"/>
      <c r="N447" s="5"/>
      <c r="O447" s="5"/>
      <c r="P447" s="5"/>
      <c r="Q447" s="5"/>
      <c r="R447" s="5"/>
      <c r="S447" s="5"/>
      <c r="T447" s="5"/>
      <c r="U447" s="5"/>
      <c r="V447" s="5"/>
      <c r="W447" s="5"/>
      <c r="X447" s="5"/>
      <c r="Y447" s="5"/>
      <c r="Z447" s="5"/>
      <c r="AA447" s="5"/>
      <c r="AB447" s="5"/>
      <c r="AC447" s="5"/>
      <c r="AD447" s="5"/>
      <c r="AE447" s="5"/>
      <c r="AF447" s="5"/>
      <c r="AG447" s="5"/>
      <c r="AH447" s="5"/>
      <c r="AI447" s="5"/>
      <c r="AJ447" s="5"/>
      <c r="AK447" s="5"/>
      <c r="AL447" s="5"/>
      <c r="AM447" s="5"/>
      <c r="AN447" s="5"/>
      <c r="AO447" s="5"/>
      <c r="AP447" s="5"/>
      <c r="AQ447" s="5"/>
      <c r="AR447" s="5"/>
      <c r="AS447" s="5"/>
      <c r="AT447" s="5"/>
      <c r="AU447" s="5"/>
      <c r="AV447" s="5"/>
      <c r="AW447" s="5"/>
      <c r="AX447" s="5"/>
      <c r="AY447" s="5"/>
      <c r="AZ447" s="5"/>
      <c r="BA447" s="5"/>
      <c r="BB447" s="5"/>
      <c r="BC447" s="5"/>
      <c r="BD447" s="5"/>
      <c r="BE447" s="5"/>
      <c r="BF447" s="5"/>
      <c r="BG447" s="5"/>
      <c r="BH447" s="5"/>
      <c r="BI447" s="5"/>
      <c r="BJ447" s="5"/>
      <c r="BK447" s="5"/>
      <c r="BL447" s="5"/>
      <c r="BM447" s="5"/>
      <c r="BN447" s="5"/>
      <c r="BO447" s="5"/>
      <c r="BP447" s="5"/>
      <c r="BQ447" s="5"/>
      <c r="BR447" s="5"/>
      <c r="BS447" s="5"/>
      <c r="BT447" s="5"/>
      <c r="BU447" s="5"/>
      <c r="BV447" s="5"/>
      <c r="BW447" s="5"/>
      <c r="BX447" s="5"/>
      <c r="BY447" s="5"/>
      <c r="BZ447" s="5"/>
      <c r="CA447" s="5"/>
      <c r="CB447" s="5"/>
      <c r="CC447" s="5"/>
      <c r="CD447" s="5"/>
      <c r="CE447" s="5"/>
      <c r="CF447" s="5"/>
      <c r="CG447" s="5"/>
      <c r="CH447" s="5"/>
      <c r="CI447" s="5"/>
      <c r="CJ447" s="5"/>
      <c r="CK447" s="5"/>
      <c r="CL447" s="5"/>
      <c r="CM447" s="5"/>
      <c r="CN447" s="5"/>
      <c r="CO447" s="5"/>
      <c r="CP447" s="5"/>
      <c r="CQ447" s="5"/>
      <c r="CR447" s="5"/>
      <c r="CS447" s="5"/>
      <c r="CT447" s="5"/>
      <c r="CU447" s="5"/>
      <c r="CV447" s="5"/>
    </row>
    <row r="448" spans="12:100" hidden="1">
      <c r="L448" s="5"/>
      <c r="M448" s="5"/>
      <c r="N448" s="5"/>
      <c r="O448" s="5"/>
      <c r="P448" s="5"/>
      <c r="Q448" s="5"/>
      <c r="R448" s="5"/>
      <c r="S448" s="5"/>
      <c r="T448" s="5"/>
      <c r="U448" s="5"/>
      <c r="V448" s="5"/>
      <c r="W448" s="5"/>
      <c r="X448" s="5"/>
      <c r="Y448" s="5"/>
      <c r="Z448" s="5"/>
      <c r="AA448" s="5"/>
      <c r="AB448" s="5"/>
      <c r="AC448" s="5"/>
      <c r="AD448" s="5"/>
      <c r="AE448" s="5"/>
      <c r="AF448" s="5"/>
      <c r="AG448" s="5"/>
      <c r="AH448" s="5"/>
      <c r="AI448" s="5"/>
      <c r="AJ448" s="5"/>
      <c r="AK448" s="5"/>
      <c r="AL448" s="5"/>
      <c r="AM448" s="5"/>
      <c r="AN448" s="5"/>
      <c r="AO448" s="5"/>
      <c r="AP448" s="5"/>
      <c r="AQ448" s="5"/>
      <c r="AR448" s="5"/>
      <c r="AS448" s="5"/>
      <c r="AT448" s="5"/>
      <c r="AU448" s="5"/>
      <c r="AV448" s="5"/>
      <c r="AW448" s="5"/>
      <c r="AX448" s="5"/>
      <c r="AY448" s="5"/>
      <c r="AZ448" s="5"/>
      <c r="BA448" s="5"/>
      <c r="BB448" s="5"/>
      <c r="BC448" s="5"/>
      <c r="BD448" s="5"/>
      <c r="BE448" s="5"/>
      <c r="BF448" s="5"/>
      <c r="BG448" s="5"/>
      <c r="BH448" s="5"/>
      <c r="BI448" s="5"/>
      <c r="BJ448" s="5"/>
      <c r="BK448" s="5"/>
      <c r="BL448" s="5"/>
      <c r="BM448" s="5"/>
      <c r="BN448" s="5"/>
      <c r="BO448" s="5"/>
      <c r="BP448" s="5"/>
      <c r="BQ448" s="5"/>
      <c r="BR448" s="5"/>
      <c r="BS448" s="5"/>
      <c r="BT448" s="5"/>
      <c r="BU448" s="5"/>
      <c r="BV448" s="5"/>
      <c r="BW448" s="5"/>
      <c r="BX448" s="5"/>
      <c r="BY448" s="5"/>
      <c r="BZ448" s="5"/>
      <c r="CA448" s="5"/>
      <c r="CB448" s="5"/>
      <c r="CC448" s="5"/>
      <c r="CD448" s="5"/>
      <c r="CE448" s="5"/>
      <c r="CF448" s="5"/>
      <c r="CG448" s="5"/>
      <c r="CH448" s="5"/>
      <c r="CI448" s="5"/>
      <c r="CJ448" s="5"/>
      <c r="CK448" s="5"/>
      <c r="CL448" s="5"/>
      <c r="CM448" s="5"/>
      <c r="CN448" s="5"/>
      <c r="CO448" s="5"/>
      <c r="CP448" s="5"/>
      <c r="CQ448" s="5"/>
      <c r="CR448" s="5"/>
      <c r="CS448" s="5"/>
      <c r="CT448" s="5"/>
      <c r="CU448" s="5"/>
      <c r="CV448" s="5"/>
    </row>
    <row r="449" spans="12:100" hidden="1">
      <c r="L449" s="5"/>
      <c r="M449" s="5"/>
      <c r="N449" s="5"/>
      <c r="O449" s="5"/>
      <c r="P449" s="5"/>
      <c r="Q449" s="5"/>
      <c r="R449" s="5"/>
      <c r="S449" s="5"/>
      <c r="T449" s="5"/>
      <c r="U449" s="5"/>
      <c r="V449" s="5"/>
      <c r="W449" s="5"/>
      <c r="X449" s="5"/>
      <c r="Y449" s="5"/>
      <c r="Z449" s="5"/>
      <c r="AA449" s="5"/>
      <c r="AB449" s="5"/>
      <c r="AC449" s="5"/>
      <c r="AD449" s="5"/>
      <c r="AE449" s="5"/>
      <c r="AF449" s="5"/>
      <c r="AG449" s="5"/>
      <c r="AH449" s="5"/>
      <c r="AI449" s="5"/>
      <c r="AJ449" s="5"/>
      <c r="AK449" s="5"/>
      <c r="AL449" s="5"/>
      <c r="AM449" s="5"/>
      <c r="AN449" s="5"/>
      <c r="AO449" s="5"/>
      <c r="AP449" s="5"/>
      <c r="AQ449" s="5"/>
      <c r="AR449" s="5"/>
      <c r="AS449" s="5"/>
      <c r="AT449" s="5"/>
      <c r="AU449" s="5"/>
      <c r="AV449" s="5"/>
      <c r="AW449" s="5"/>
      <c r="AX449" s="5"/>
      <c r="AY449" s="5"/>
      <c r="AZ449" s="5"/>
      <c r="BA449" s="5"/>
      <c r="BB449" s="5"/>
      <c r="BC449" s="5"/>
      <c r="BD449" s="5"/>
      <c r="BE449" s="5"/>
      <c r="BF449" s="5"/>
      <c r="BG449" s="5"/>
      <c r="BH449" s="5"/>
      <c r="BI449" s="5"/>
      <c r="BJ449" s="5"/>
      <c r="BK449" s="5"/>
      <c r="BL449" s="5"/>
      <c r="BM449" s="5"/>
      <c r="BN449" s="5"/>
      <c r="BO449" s="5"/>
      <c r="BP449" s="5"/>
      <c r="BQ449" s="5"/>
      <c r="BR449" s="5"/>
      <c r="BS449" s="5"/>
      <c r="BT449" s="5"/>
      <c r="BU449" s="5"/>
      <c r="BV449" s="5"/>
      <c r="BW449" s="5"/>
      <c r="BX449" s="5"/>
      <c r="BY449" s="5"/>
      <c r="BZ449" s="5"/>
      <c r="CA449" s="5"/>
      <c r="CB449" s="5"/>
      <c r="CC449" s="5"/>
      <c r="CD449" s="5"/>
      <c r="CE449" s="5"/>
      <c r="CF449" s="5"/>
      <c r="CG449" s="5"/>
      <c r="CH449" s="5"/>
      <c r="CI449" s="5"/>
      <c r="CJ449" s="5"/>
      <c r="CK449" s="5"/>
      <c r="CL449" s="5"/>
      <c r="CM449" s="5"/>
      <c r="CN449" s="5"/>
      <c r="CO449" s="5"/>
      <c r="CP449" s="5"/>
      <c r="CQ449" s="5"/>
      <c r="CR449" s="5"/>
      <c r="CS449" s="5"/>
      <c r="CT449" s="5"/>
      <c r="CU449" s="5"/>
      <c r="CV449" s="5"/>
    </row>
    <row r="450" spans="12:100" hidden="1">
      <c r="L450" s="5"/>
      <c r="M450" s="5"/>
      <c r="N450" s="5"/>
      <c r="O450" s="5"/>
      <c r="P450" s="5"/>
      <c r="Q450" s="5"/>
      <c r="R450" s="5"/>
      <c r="S450" s="5"/>
      <c r="T450" s="5"/>
      <c r="U450" s="5"/>
      <c r="V450" s="5"/>
      <c r="W450" s="5"/>
      <c r="X450" s="5"/>
      <c r="Y450" s="5"/>
      <c r="Z450" s="5"/>
      <c r="AA450" s="5"/>
      <c r="AB450" s="5"/>
      <c r="AC450" s="5"/>
      <c r="AD450" s="5"/>
      <c r="AE450" s="5"/>
      <c r="AF450" s="5"/>
      <c r="AG450" s="5"/>
      <c r="AH450" s="5"/>
      <c r="AI450" s="5"/>
      <c r="AJ450" s="5"/>
      <c r="AK450" s="5"/>
      <c r="AL450" s="5"/>
      <c r="AM450" s="5"/>
      <c r="AN450" s="5"/>
      <c r="AO450" s="5"/>
      <c r="AP450" s="5"/>
      <c r="AQ450" s="5"/>
      <c r="AR450" s="5"/>
      <c r="AS450" s="5"/>
      <c r="AT450" s="5"/>
      <c r="AU450" s="5"/>
      <c r="AV450" s="5"/>
      <c r="AW450" s="5"/>
      <c r="AX450" s="5"/>
      <c r="AY450" s="5"/>
      <c r="AZ450" s="5"/>
      <c r="BA450" s="5"/>
      <c r="BB450" s="5"/>
      <c r="BC450" s="5"/>
      <c r="BD450" s="5"/>
      <c r="BE450" s="5"/>
      <c r="BF450" s="5"/>
      <c r="BG450" s="5"/>
      <c r="BH450" s="5"/>
      <c r="BI450" s="5"/>
      <c r="BJ450" s="5"/>
      <c r="BK450" s="5"/>
      <c r="BL450" s="5"/>
      <c r="BM450" s="5"/>
      <c r="BN450" s="5"/>
      <c r="BO450" s="5"/>
      <c r="BP450" s="5"/>
      <c r="BQ450" s="5"/>
      <c r="BR450" s="5"/>
      <c r="BS450" s="5"/>
      <c r="BT450" s="5"/>
      <c r="BU450" s="5"/>
      <c r="BV450" s="5"/>
      <c r="BW450" s="5"/>
      <c r="BX450" s="5"/>
      <c r="BY450" s="5"/>
      <c r="BZ450" s="5"/>
      <c r="CA450" s="5"/>
      <c r="CB450" s="5"/>
      <c r="CC450" s="5"/>
      <c r="CD450" s="5"/>
      <c r="CE450" s="5"/>
      <c r="CF450" s="5"/>
      <c r="CG450" s="5"/>
      <c r="CH450" s="5"/>
      <c r="CI450" s="5"/>
      <c r="CJ450" s="5"/>
      <c r="CK450" s="5"/>
      <c r="CL450" s="5"/>
      <c r="CM450" s="5"/>
      <c r="CN450" s="5"/>
      <c r="CO450" s="5"/>
      <c r="CP450" s="5"/>
      <c r="CQ450" s="5"/>
      <c r="CR450" s="5"/>
      <c r="CS450" s="5"/>
      <c r="CT450" s="5"/>
      <c r="CU450" s="5"/>
      <c r="CV450" s="5"/>
    </row>
    <row r="451" spans="12:100" hidden="1">
      <c r="L451" s="5"/>
      <c r="M451" s="5"/>
      <c r="N451" s="5"/>
      <c r="O451" s="5"/>
      <c r="P451" s="5"/>
      <c r="Q451" s="5"/>
      <c r="R451" s="5"/>
      <c r="S451" s="5"/>
      <c r="T451" s="5"/>
      <c r="U451" s="5"/>
      <c r="V451" s="5"/>
      <c r="W451" s="5"/>
      <c r="X451" s="5"/>
      <c r="Y451" s="5"/>
      <c r="Z451" s="5"/>
      <c r="AA451" s="5"/>
      <c r="AB451" s="5"/>
      <c r="AC451" s="5"/>
      <c r="AD451" s="5"/>
      <c r="AE451" s="5"/>
      <c r="AF451" s="5"/>
      <c r="AG451" s="5"/>
      <c r="AH451" s="5"/>
      <c r="AI451" s="5"/>
      <c r="AJ451" s="5"/>
      <c r="AK451" s="5"/>
      <c r="AL451" s="5"/>
      <c r="AM451" s="5"/>
      <c r="AN451" s="5"/>
      <c r="AO451" s="5"/>
      <c r="AP451" s="5"/>
      <c r="AQ451" s="5"/>
      <c r="AR451" s="5"/>
      <c r="AS451" s="5"/>
      <c r="AT451" s="5"/>
      <c r="AU451" s="5"/>
      <c r="AV451" s="5"/>
      <c r="AW451" s="5"/>
      <c r="AX451" s="5"/>
      <c r="AY451" s="5"/>
      <c r="AZ451" s="5"/>
      <c r="BA451" s="5"/>
      <c r="BB451" s="5"/>
      <c r="BC451" s="5"/>
      <c r="BD451" s="5"/>
      <c r="BE451" s="5"/>
      <c r="BF451" s="5"/>
      <c r="BG451" s="5"/>
      <c r="BH451" s="5"/>
      <c r="BI451" s="5"/>
      <c r="BJ451" s="5"/>
      <c r="BK451" s="5"/>
      <c r="BL451" s="5"/>
      <c r="BM451" s="5"/>
      <c r="BN451" s="5"/>
      <c r="BO451" s="5"/>
      <c r="BP451" s="5"/>
      <c r="BQ451" s="5"/>
      <c r="BR451" s="5"/>
      <c r="BS451" s="5"/>
      <c r="BT451" s="5"/>
      <c r="BU451" s="5"/>
      <c r="BV451" s="5"/>
      <c r="BW451" s="5"/>
      <c r="BX451" s="5"/>
      <c r="BY451" s="5"/>
      <c r="BZ451" s="5"/>
      <c r="CA451" s="5"/>
      <c r="CB451" s="5"/>
      <c r="CC451" s="5"/>
      <c r="CD451" s="5"/>
      <c r="CE451" s="5"/>
      <c r="CF451" s="5"/>
      <c r="CG451" s="5"/>
      <c r="CH451" s="5"/>
      <c r="CI451" s="5"/>
      <c r="CJ451" s="5"/>
      <c r="CK451" s="5"/>
      <c r="CL451" s="5"/>
      <c r="CM451" s="5"/>
      <c r="CN451" s="5"/>
      <c r="CO451" s="5"/>
      <c r="CP451" s="5"/>
      <c r="CQ451" s="5"/>
      <c r="CR451" s="5"/>
      <c r="CS451" s="5"/>
      <c r="CT451" s="5"/>
      <c r="CU451" s="5"/>
      <c r="CV451" s="5"/>
    </row>
    <row r="452" spans="12:100" hidden="1">
      <c r="L452" s="5"/>
      <c r="M452" s="5"/>
      <c r="N452" s="5"/>
      <c r="O452" s="5"/>
      <c r="P452" s="5"/>
      <c r="Q452" s="5"/>
      <c r="R452" s="5"/>
      <c r="S452" s="5"/>
      <c r="T452" s="5"/>
      <c r="U452" s="5"/>
      <c r="V452" s="5"/>
      <c r="W452" s="5"/>
      <c r="X452" s="5"/>
      <c r="Y452" s="5"/>
      <c r="Z452" s="5"/>
      <c r="AA452" s="5"/>
      <c r="AB452" s="5"/>
      <c r="AC452" s="5"/>
      <c r="AD452" s="5"/>
      <c r="AE452" s="5"/>
      <c r="AF452" s="5"/>
      <c r="AG452" s="5"/>
      <c r="AH452" s="5"/>
      <c r="AI452" s="5"/>
      <c r="AJ452" s="5"/>
      <c r="AK452" s="5"/>
      <c r="AL452" s="5"/>
      <c r="AM452" s="5"/>
      <c r="AN452" s="5"/>
      <c r="AO452" s="5"/>
      <c r="AP452" s="5"/>
      <c r="AQ452" s="5"/>
      <c r="AR452" s="5"/>
      <c r="AS452" s="5"/>
      <c r="AT452" s="5"/>
      <c r="AU452" s="5"/>
      <c r="AV452" s="5"/>
      <c r="AW452" s="5"/>
      <c r="AX452" s="5"/>
      <c r="AY452" s="5"/>
      <c r="AZ452" s="5"/>
      <c r="BA452" s="5"/>
      <c r="BB452" s="5"/>
      <c r="BC452" s="5"/>
      <c r="BD452" s="5"/>
      <c r="BE452" s="5"/>
      <c r="BF452" s="5"/>
      <c r="BG452" s="5"/>
      <c r="BH452" s="5"/>
      <c r="BI452" s="5"/>
      <c r="BJ452" s="5"/>
      <c r="BK452" s="5"/>
      <c r="BL452" s="5"/>
      <c r="BM452" s="5"/>
      <c r="BN452" s="5"/>
      <c r="BO452" s="5"/>
      <c r="BP452" s="5"/>
      <c r="BQ452" s="5"/>
      <c r="BR452" s="5"/>
      <c r="BS452" s="5"/>
      <c r="BT452" s="5"/>
      <c r="BU452" s="5"/>
      <c r="BV452" s="5"/>
      <c r="BW452" s="5"/>
      <c r="BX452" s="5"/>
      <c r="BY452" s="5"/>
      <c r="BZ452" s="5"/>
      <c r="CA452" s="5"/>
      <c r="CB452" s="5"/>
      <c r="CC452" s="5"/>
      <c r="CD452" s="5"/>
      <c r="CE452" s="5"/>
      <c r="CF452" s="5"/>
      <c r="CG452" s="5"/>
      <c r="CH452" s="5"/>
      <c r="CI452" s="5"/>
      <c r="CJ452" s="5"/>
      <c r="CK452" s="5"/>
      <c r="CL452" s="5"/>
      <c r="CM452" s="5"/>
      <c r="CN452" s="5"/>
      <c r="CO452" s="5"/>
      <c r="CP452" s="5"/>
      <c r="CQ452" s="5"/>
      <c r="CR452" s="5"/>
      <c r="CS452" s="5"/>
      <c r="CT452" s="5"/>
      <c r="CU452" s="5"/>
      <c r="CV452" s="5"/>
    </row>
    <row r="453" spans="12:100" hidden="1">
      <c r="L453" s="5"/>
      <c r="M453" s="5"/>
      <c r="N453" s="5"/>
      <c r="O453" s="5"/>
      <c r="P453" s="5"/>
      <c r="Q453" s="5"/>
      <c r="R453" s="5"/>
      <c r="S453" s="5"/>
      <c r="T453" s="5"/>
      <c r="U453" s="5"/>
      <c r="V453" s="5"/>
      <c r="W453" s="5"/>
      <c r="X453" s="5"/>
      <c r="Y453" s="5"/>
      <c r="Z453" s="5"/>
      <c r="AA453" s="5"/>
      <c r="AB453" s="5"/>
      <c r="AC453" s="5"/>
      <c r="AD453" s="5"/>
      <c r="AE453" s="5"/>
      <c r="AF453" s="5"/>
      <c r="AG453" s="5"/>
      <c r="AH453" s="5"/>
      <c r="AI453" s="5"/>
      <c r="AJ453" s="5"/>
      <c r="AK453" s="5"/>
      <c r="AL453" s="5"/>
      <c r="AM453" s="5"/>
      <c r="AN453" s="5"/>
      <c r="AO453" s="5"/>
      <c r="AP453" s="5"/>
      <c r="AQ453" s="5"/>
      <c r="AR453" s="5"/>
      <c r="AS453" s="5"/>
      <c r="AT453" s="5"/>
      <c r="AU453" s="5"/>
      <c r="AV453" s="5"/>
      <c r="AW453" s="5"/>
      <c r="AX453" s="5"/>
      <c r="AY453" s="5"/>
      <c r="AZ453" s="5"/>
      <c r="BA453" s="5"/>
      <c r="BB453" s="5"/>
      <c r="BC453" s="5"/>
      <c r="BD453" s="5"/>
      <c r="BE453" s="5"/>
      <c r="BF453" s="5"/>
      <c r="BG453" s="5"/>
      <c r="BH453" s="5"/>
      <c r="BI453" s="5"/>
      <c r="BJ453" s="5"/>
      <c r="BK453" s="5"/>
      <c r="BL453" s="5"/>
      <c r="BM453" s="5"/>
      <c r="BN453" s="5"/>
      <c r="BO453" s="5"/>
      <c r="BP453" s="5"/>
      <c r="BQ453" s="5"/>
      <c r="BR453" s="5"/>
      <c r="BS453" s="5"/>
      <c r="BT453" s="5"/>
      <c r="BU453" s="5"/>
      <c r="BV453" s="5"/>
      <c r="BW453" s="5"/>
      <c r="BX453" s="5"/>
      <c r="BY453" s="5"/>
      <c r="BZ453" s="5"/>
      <c r="CA453" s="5"/>
      <c r="CB453" s="5"/>
      <c r="CC453" s="5"/>
      <c r="CD453" s="5"/>
      <c r="CE453" s="5"/>
      <c r="CF453" s="5"/>
      <c r="CG453" s="5"/>
      <c r="CH453" s="5"/>
      <c r="CI453" s="5"/>
      <c r="CJ453" s="5"/>
      <c r="CK453" s="5"/>
      <c r="CL453" s="5"/>
      <c r="CM453" s="5"/>
      <c r="CN453" s="5"/>
      <c r="CO453" s="5"/>
      <c r="CP453" s="5"/>
      <c r="CQ453" s="5"/>
      <c r="CR453" s="5"/>
      <c r="CS453" s="5"/>
      <c r="CT453" s="5"/>
      <c r="CU453" s="5"/>
      <c r="CV453" s="5"/>
    </row>
    <row r="454" spans="12:100" hidden="1">
      <c r="L454" s="5"/>
      <c r="M454" s="5"/>
      <c r="N454" s="5"/>
      <c r="O454" s="5"/>
      <c r="P454" s="5"/>
      <c r="Q454" s="5"/>
      <c r="R454" s="5"/>
      <c r="S454" s="5"/>
      <c r="T454" s="5"/>
      <c r="U454" s="5"/>
      <c r="V454" s="5"/>
      <c r="W454" s="5"/>
      <c r="X454" s="5"/>
      <c r="Y454" s="5"/>
      <c r="Z454" s="5"/>
      <c r="AA454" s="5"/>
      <c r="AB454" s="5"/>
      <c r="AC454" s="5"/>
      <c r="AD454" s="5"/>
      <c r="AE454" s="5"/>
      <c r="AF454" s="5"/>
      <c r="AG454" s="5"/>
      <c r="AH454" s="5"/>
      <c r="AI454" s="5"/>
      <c r="AJ454" s="5"/>
      <c r="AK454" s="5"/>
      <c r="AL454" s="5"/>
      <c r="AM454" s="5"/>
      <c r="AN454" s="5"/>
      <c r="AO454" s="5"/>
      <c r="AP454" s="5"/>
      <c r="AQ454" s="5"/>
      <c r="AR454" s="5"/>
      <c r="AS454" s="5"/>
      <c r="AT454" s="5"/>
      <c r="AU454" s="5"/>
      <c r="AV454" s="5"/>
      <c r="AW454" s="5"/>
      <c r="AX454" s="5"/>
      <c r="AY454" s="5"/>
      <c r="AZ454" s="5"/>
      <c r="BA454" s="5"/>
      <c r="BB454" s="5"/>
      <c r="BC454" s="5"/>
      <c r="BD454" s="5"/>
      <c r="BE454" s="5"/>
      <c r="BF454" s="5"/>
      <c r="BG454" s="5"/>
      <c r="BH454" s="5"/>
      <c r="BI454" s="5"/>
      <c r="BJ454" s="5"/>
      <c r="BK454" s="5"/>
      <c r="BL454" s="5"/>
      <c r="BM454" s="5"/>
      <c r="BN454" s="5"/>
      <c r="BO454" s="5"/>
      <c r="BP454" s="5"/>
      <c r="BQ454" s="5"/>
      <c r="BR454" s="5"/>
      <c r="BS454" s="5"/>
      <c r="BT454" s="5"/>
      <c r="BU454" s="5"/>
      <c r="BV454" s="5"/>
      <c r="BW454" s="5"/>
      <c r="BX454" s="5"/>
      <c r="BY454" s="5"/>
      <c r="BZ454" s="5"/>
      <c r="CA454" s="5"/>
      <c r="CB454" s="5"/>
      <c r="CC454" s="5"/>
      <c r="CD454" s="5"/>
      <c r="CE454" s="5"/>
      <c r="CF454" s="5"/>
      <c r="CG454" s="5"/>
      <c r="CH454" s="5"/>
      <c r="CI454" s="5"/>
      <c r="CJ454" s="5"/>
      <c r="CK454" s="5"/>
      <c r="CL454" s="5"/>
      <c r="CM454" s="5"/>
      <c r="CN454" s="5"/>
      <c r="CO454" s="5"/>
      <c r="CP454" s="5"/>
      <c r="CQ454" s="5"/>
      <c r="CR454" s="5"/>
      <c r="CS454" s="5"/>
      <c r="CT454" s="5"/>
      <c r="CU454" s="5"/>
      <c r="CV454" s="5"/>
    </row>
    <row r="455" spans="12:100" hidden="1">
      <c r="L455" s="5"/>
      <c r="M455" s="5"/>
      <c r="N455" s="5"/>
      <c r="O455" s="5"/>
      <c r="P455" s="5"/>
      <c r="Q455" s="5"/>
      <c r="R455" s="5"/>
      <c r="S455" s="5"/>
      <c r="T455" s="5"/>
      <c r="U455" s="5"/>
      <c r="V455" s="5"/>
      <c r="W455" s="5"/>
      <c r="X455" s="5"/>
      <c r="Y455" s="5"/>
      <c r="Z455" s="5"/>
      <c r="AA455" s="5"/>
      <c r="AB455" s="5"/>
      <c r="AC455" s="5"/>
      <c r="AD455" s="5"/>
      <c r="AE455" s="5"/>
      <c r="AF455" s="5"/>
      <c r="AG455" s="5"/>
      <c r="AH455" s="5"/>
      <c r="AI455" s="5"/>
      <c r="AJ455" s="5"/>
      <c r="AK455" s="5"/>
      <c r="AL455" s="5"/>
      <c r="AM455" s="5"/>
      <c r="AN455" s="5"/>
      <c r="AO455" s="5"/>
      <c r="AP455" s="5"/>
      <c r="AQ455" s="5"/>
      <c r="AR455" s="5"/>
      <c r="AS455" s="5"/>
      <c r="AT455" s="5"/>
      <c r="AU455" s="5"/>
      <c r="AV455" s="5"/>
      <c r="AW455" s="5"/>
      <c r="AX455" s="5"/>
      <c r="AY455" s="5"/>
      <c r="AZ455" s="5"/>
      <c r="BA455" s="5"/>
      <c r="BB455" s="5"/>
      <c r="BC455" s="5"/>
      <c r="BD455" s="5"/>
      <c r="BE455" s="5"/>
      <c r="BF455" s="5"/>
      <c r="BG455" s="5"/>
      <c r="BH455" s="5"/>
      <c r="BI455" s="5"/>
      <c r="BJ455" s="5"/>
      <c r="BK455" s="5"/>
      <c r="BL455" s="5"/>
      <c r="BM455" s="5"/>
      <c r="BN455" s="5"/>
      <c r="BO455" s="5"/>
      <c r="BP455" s="5"/>
      <c r="BQ455" s="5"/>
      <c r="BR455" s="5"/>
      <c r="BS455" s="5"/>
      <c r="BT455" s="5"/>
      <c r="BU455" s="5"/>
      <c r="BV455" s="5"/>
      <c r="BW455" s="5"/>
      <c r="BX455" s="5"/>
      <c r="BY455" s="5"/>
      <c r="BZ455" s="5"/>
      <c r="CA455" s="5"/>
      <c r="CB455" s="5"/>
      <c r="CC455" s="5"/>
      <c r="CD455" s="5"/>
      <c r="CE455" s="5"/>
      <c r="CF455" s="5"/>
      <c r="CG455" s="5"/>
      <c r="CH455" s="5"/>
      <c r="CI455" s="5"/>
      <c r="CJ455" s="5"/>
      <c r="CK455" s="5"/>
      <c r="CL455" s="5"/>
      <c r="CM455" s="5"/>
      <c r="CN455" s="5"/>
      <c r="CO455" s="5"/>
      <c r="CP455" s="5"/>
      <c r="CQ455" s="5"/>
      <c r="CR455" s="5"/>
      <c r="CS455" s="5"/>
      <c r="CT455" s="5"/>
      <c r="CU455" s="5"/>
      <c r="CV455" s="5"/>
    </row>
    <row r="456" spans="12:100" hidden="1">
      <c r="L456" s="5"/>
      <c r="M456" s="5"/>
      <c r="N456" s="5"/>
      <c r="O456" s="5"/>
      <c r="P456" s="5"/>
      <c r="Q456" s="5"/>
      <c r="R456" s="5"/>
      <c r="S456" s="5"/>
      <c r="T456" s="5"/>
      <c r="U456" s="5"/>
      <c r="V456" s="5"/>
      <c r="W456" s="5"/>
      <c r="X456" s="5"/>
      <c r="Y456" s="5"/>
      <c r="Z456" s="5"/>
      <c r="AA456" s="5"/>
      <c r="AB456" s="5"/>
      <c r="AC456" s="5"/>
      <c r="AD456" s="5"/>
      <c r="AE456" s="5"/>
      <c r="AF456" s="5"/>
      <c r="AG456" s="5"/>
      <c r="AH456" s="5"/>
      <c r="AI456" s="5"/>
      <c r="AJ456" s="5"/>
      <c r="AK456" s="5"/>
      <c r="AL456" s="5"/>
      <c r="AM456" s="5"/>
      <c r="AN456" s="5"/>
      <c r="AO456" s="5"/>
      <c r="AP456" s="5"/>
      <c r="AQ456" s="5"/>
      <c r="AR456" s="5"/>
      <c r="AS456" s="5"/>
      <c r="AT456" s="5"/>
      <c r="AU456" s="5"/>
      <c r="AV456" s="5"/>
      <c r="AW456" s="5"/>
      <c r="AX456" s="5"/>
      <c r="AY456" s="5"/>
      <c r="AZ456" s="5"/>
      <c r="BA456" s="5"/>
      <c r="BB456" s="5"/>
      <c r="BC456" s="5"/>
      <c r="BD456" s="5"/>
      <c r="BE456" s="5"/>
      <c r="BF456" s="5"/>
      <c r="BG456" s="5"/>
      <c r="BH456" s="5"/>
      <c r="BI456" s="5"/>
      <c r="BJ456" s="5"/>
      <c r="BK456" s="5"/>
      <c r="BL456" s="5"/>
      <c r="BM456" s="5"/>
      <c r="BN456" s="5"/>
      <c r="BO456" s="5"/>
      <c r="BP456" s="5"/>
      <c r="BQ456" s="5"/>
      <c r="BR456" s="5"/>
      <c r="BS456" s="5"/>
      <c r="BT456" s="5"/>
      <c r="BU456" s="5"/>
      <c r="BV456" s="5"/>
      <c r="BW456" s="5"/>
      <c r="BX456" s="5"/>
      <c r="BY456" s="5"/>
      <c r="BZ456" s="5"/>
      <c r="CA456" s="5"/>
      <c r="CB456" s="5"/>
      <c r="CC456" s="5"/>
      <c r="CD456" s="5"/>
      <c r="CE456" s="5"/>
      <c r="CF456" s="5"/>
      <c r="CG456" s="5"/>
      <c r="CH456" s="5"/>
      <c r="CI456" s="5"/>
      <c r="CJ456" s="5"/>
      <c r="CK456" s="5"/>
      <c r="CL456" s="5"/>
      <c r="CM456" s="5"/>
      <c r="CN456" s="5"/>
      <c r="CO456" s="5"/>
      <c r="CP456" s="5"/>
      <c r="CQ456" s="5"/>
      <c r="CR456" s="5"/>
      <c r="CS456" s="5"/>
      <c r="CT456" s="5"/>
      <c r="CU456" s="5"/>
      <c r="CV456" s="5"/>
    </row>
    <row r="457" spans="12:100" hidden="1">
      <c r="L457" s="5"/>
      <c r="M457" s="5"/>
      <c r="N457" s="5"/>
      <c r="O457" s="5"/>
      <c r="P457" s="5"/>
      <c r="Q457" s="5"/>
      <c r="R457" s="5"/>
      <c r="S457" s="5"/>
      <c r="T457" s="5"/>
      <c r="U457" s="5"/>
      <c r="V457" s="5"/>
      <c r="W457" s="5"/>
      <c r="X457" s="5"/>
      <c r="Y457" s="5"/>
      <c r="Z457" s="5"/>
      <c r="AA457" s="5"/>
      <c r="AB457" s="5"/>
      <c r="AC457" s="5"/>
      <c r="AD457" s="5"/>
      <c r="AE457" s="5"/>
      <c r="AF457" s="5"/>
      <c r="AG457" s="5"/>
      <c r="AH457" s="5"/>
      <c r="AI457" s="5"/>
      <c r="AJ457" s="5"/>
      <c r="AK457" s="5"/>
      <c r="AL457" s="5"/>
      <c r="AM457" s="5"/>
      <c r="AN457" s="5"/>
      <c r="AO457" s="5"/>
      <c r="AP457" s="5"/>
      <c r="AQ457" s="5"/>
      <c r="AR457" s="5"/>
      <c r="AS457" s="5"/>
      <c r="AT457" s="5"/>
      <c r="AU457" s="5"/>
      <c r="AV457" s="5"/>
      <c r="AW457" s="5"/>
      <c r="AX457" s="5"/>
      <c r="AY457" s="5"/>
      <c r="AZ457" s="5"/>
      <c r="BA457" s="5"/>
      <c r="BB457" s="5"/>
      <c r="BC457" s="5"/>
      <c r="BD457" s="5"/>
      <c r="BE457" s="5"/>
      <c r="BF457" s="5"/>
      <c r="BG457" s="5"/>
      <c r="BH457" s="5"/>
      <c r="BI457" s="5"/>
      <c r="BJ457" s="5"/>
      <c r="BK457" s="5"/>
      <c r="BL457" s="5"/>
      <c r="BM457" s="5"/>
      <c r="BN457" s="5"/>
      <c r="BO457" s="5"/>
      <c r="BP457" s="5"/>
      <c r="BQ457" s="5"/>
      <c r="BR457" s="5"/>
      <c r="BS457" s="5"/>
      <c r="BT457" s="5"/>
      <c r="BU457" s="5"/>
      <c r="BV457" s="5"/>
      <c r="BW457" s="5"/>
      <c r="BX457" s="5"/>
      <c r="BY457" s="5"/>
      <c r="BZ457" s="5"/>
      <c r="CA457" s="5"/>
      <c r="CB457" s="5"/>
      <c r="CC457" s="5"/>
      <c r="CD457" s="5"/>
      <c r="CE457" s="5"/>
      <c r="CF457" s="5"/>
      <c r="CG457" s="5"/>
      <c r="CH457" s="5"/>
      <c r="CI457" s="5"/>
      <c r="CJ457" s="5"/>
      <c r="CK457" s="5"/>
      <c r="CL457" s="5"/>
      <c r="CM457" s="5"/>
      <c r="CN457" s="5"/>
      <c r="CO457" s="5"/>
      <c r="CP457" s="5"/>
      <c r="CQ457" s="5"/>
      <c r="CR457" s="5"/>
      <c r="CS457" s="5"/>
      <c r="CT457" s="5"/>
      <c r="CU457" s="5"/>
      <c r="CV457" s="5"/>
    </row>
    <row r="458" spans="12:100" hidden="1">
      <c r="L458" s="5"/>
      <c r="M458" s="5"/>
      <c r="N458" s="5"/>
      <c r="O458" s="5"/>
      <c r="P458" s="5"/>
      <c r="Q458" s="5"/>
      <c r="R458" s="5"/>
      <c r="S458" s="5"/>
      <c r="T458" s="5"/>
      <c r="U458" s="5"/>
      <c r="V458" s="5"/>
      <c r="W458" s="5"/>
      <c r="X458" s="5"/>
      <c r="Y458" s="5"/>
      <c r="Z458" s="5"/>
      <c r="AA458" s="5"/>
      <c r="AB458" s="5"/>
      <c r="AC458" s="5"/>
      <c r="AD458" s="5"/>
      <c r="AE458" s="5"/>
      <c r="AF458" s="5"/>
      <c r="AG458" s="5"/>
      <c r="AH458" s="5"/>
      <c r="AI458" s="5"/>
      <c r="AJ458" s="5"/>
      <c r="AK458" s="5"/>
      <c r="AL458" s="5"/>
      <c r="AM458" s="5"/>
      <c r="AN458" s="5"/>
      <c r="AO458" s="5"/>
      <c r="AP458" s="5"/>
      <c r="AQ458" s="5"/>
      <c r="AR458" s="5"/>
      <c r="AS458" s="5"/>
      <c r="AT458" s="5"/>
      <c r="AU458" s="5"/>
      <c r="AV458" s="5"/>
      <c r="AW458" s="5"/>
      <c r="AX458" s="5"/>
      <c r="AY458" s="5"/>
      <c r="AZ458" s="5"/>
      <c r="BA458" s="5"/>
      <c r="BB458" s="5"/>
      <c r="BC458" s="5"/>
      <c r="BD458" s="5"/>
      <c r="BE458" s="5"/>
      <c r="BF458" s="5"/>
      <c r="BG458" s="5"/>
      <c r="BH458" s="5"/>
      <c r="BI458" s="5"/>
      <c r="BJ458" s="5"/>
      <c r="BK458" s="5"/>
      <c r="BL458" s="5"/>
      <c r="BM458" s="5"/>
      <c r="BN458" s="5"/>
      <c r="BO458" s="5"/>
      <c r="BP458" s="5"/>
      <c r="BQ458" s="5"/>
      <c r="BR458" s="5"/>
      <c r="BS458" s="5"/>
      <c r="BT458" s="5"/>
      <c r="BU458" s="5"/>
      <c r="BV458" s="5"/>
      <c r="BW458" s="5"/>
      <c r="BX458" s="5"/>
      <c r="BY458" s="5"/>
      <c r="BZ458" s="5"/>
      <c r="CA458" s="5"/>
      <c r="CB458" s="5"/>
      <c r="CC458" s="5"/>
      <c r="CD458" s="5"/>
      <c r="CE458" s="5"/>
      <c r="CF458" s="5"/>
      <c r="CG458" s="5"/>
      <c r="CH458" s="5"/>
      <c r="CI458" s="5"/>
      <c r="CJ458" s="5"/>
      <c r="CK458" s="5"/>
      <c r="CL458" s="5"/>
      <c r="CM458" s="5"/>
      <c r="CN458" s="5"/>
      <c r="CO458" s="5"/>
      <c r="CP458" s="5"/>
      <c r="CQ458" s="5"/>
      <c r="CR458" s="5"/>
      <c r="CS458" s="5"/>
      <c r="CT458" s="5"/>
      <c r="CU458" s="5"/>
      <c r="CV458" s="5"/>
    </row>
    <row r="459" spans="12:100" hidden="1">
      <c r="L459" s="5"/>
      <c r="M459" s="5"/>
      <c r="N459" s="5"/>
      <c r="O459" s="5"/>
      <c r="P459" s="5"/>
      <c r="Q459" s="5"/>
      <c r="R459" s="5"/>
      <c r="S459" s="5"/>
      <c r="T459" s="5"/>
      <c r="U459" s="5"/>
      <c r="V459" s="5"/>
      <c r="W459" s="5"/>
      <c r="X459" s="5"/>
      <c r="Y459" s="5"/>
      <c r="Z459" s="5"/>
      <c r="AA459" s="5"/>
      <c r="AB459" s="5"/>
      <c r="AC459" s="5"/>
      <c r="AD459" s="5"/>
      <c r="AE459" s="5"/>
      <c r="AF459" s="5"/>
      <c r="AG459" s="5"/>
      <c r="AH459" s="5"/>
      <c r="AI459" s="5"/>
      <c r="AJ459" s="5"/>
      <c r="AK459" s="5"/>
      <c r="AL459" s="5"/>
      <c r="AM459" s="5"/>
      <c r="AN459" s="5"/>
      <c r="AO459" s="5"/>
      <c r="AP459" s="5"/>
      <c r="AQ459" s="5"/>
      <c r="AR459" s="5"/>
      <c r="AS459" s="5"/>
      <c r="AT459" s="5"/>
      <c r="AU459" s="5"/>
      <c r="AV459" s="5"/>
      <c r="AW459" s="5"/>
      <c r="AX459" s="5"/>
      <c r="AY459" s="5"/>
      <c r="AZ459" s="5"/>
      <c r="BA459" s="5"/>
      <c r="BB459" s="5"/>
      <c r="BC459" s="5"/>
      <c r="BD459" s="5"/>
      <c r="BE459" s="5"/>
      <c r="BF459" s="5"/>
      <c r="BG459" s="5"/>
      <c r="BH459" s="5"/>
      <c r="BI459" s="5"/>
      <c r="BJ459" s="5"/>
      <c r="BK459" s="5"/>
      <c r="BL459" s="5"/>
      <c r="BM459" s="5"/>
      <c r="BN459" s="5"/>
      <c r="BO459" s="5"/>
      <c r="BP459" s="5"/>
      <c r="BQ459" s="5"/>
      <c r="BR459" s="5"/>
      <c r="BS459" s="5"/>
      <c r="BT459" s="5"/>
      <c r="BU459" s="5"/>
      <c r="BV459" s="5"/>
      <c r="BW459" s="5"/>
      <c r="BX459" s="5"/>
      <c r="BY459" s="5"/>
      <c r="BZ459" s="5"/>
      <c r="CA459" s="5"/>
      <c r="CB459" s="5"/>
      <c r="CC459" s="5"/>
      <c r="CD459" s="5"/>
      <c r="CE459" s="5"/>
      <c r="CF459" s="5"/>
      <c r="CG459" s="5"/>
      <c r="CH459" s="5"/>
      <c r="CI459" s="5"/>
      <c r="CJ459" s="5"/>
      <c r="CK459" s="5"/>
      <c r="CL459" s="5"/>
      <c r="CM459" s="5"/>
      <c r="CN459" s="5"/>
      <c r="CO459" s="5"/>
      <c r="CP459" s="5"/>
      <c r="CQ459" s="5"/>
      <c r="CR459" s="5"/>
      <c r="CS459" s="5"/>
      <c r="CT459" s="5"/>
      <c r="CU459" s="5"/>
      <c r="CV459" s="5"/>
    </row>
    <row r="460" spans="12:100" hidden="1">
      <c r="L460" s="5"/>
      <c r="M460" s="5"/>
      <c r="N460" s="5"/>
      <c r="O460" s="5"/>
      <c r="P460" s="5"/>
      <c r="Q460" s="5"/>
      <c r="R460" s="5"/>
      <c r="S460" s="5"/>
      <c r="T460" s="5"/>
      <c r="U460" s="5"/>
      <c r="V460" s="5"/>
      <c r="W460" s="5"/>
      <c r="X460" s="5"/>
      <c r="Y460" s="5"/>
      <c r="Z460" s="5"/>
      <c r="AA460" s="5"/>
      <c r="AB460" s="5"/>
      <c r="AC460" s="5"/>
      <c r="AD460" s="5"/>
      <c r="AE460" s="5"/>
      <c r="AF460" s="5"/>
      <c r="AG460" s="5"/>
      <c r="AH460" s="5"/>
      <c r="AI460" s="5"/>
      <c r="AJ460" s="5"/>
      <c r="AK460" s="5"/>
      <c r="AL460" s="5"/>
      <c r="AM460" s="5"/>
      <c r="AN460" s="5"/>
      <c r="AO460" s="5"/>
      <c r="AP460" s="5"/>
      <c r="AQ460" s="5"/>
      <c r="AR460" s="5"/>
      <c r="AS460" s="5"/>
      <c r="AT460" s="5"/>
      <c r="AU460" s="5"/>
      <c r="AV460" s="5"/>
      <c r="AW460" s="5"/>
      <c r="AX460" s="5"/>
      <c r="AY460" s="5"/>
      <c r="AZ460" s="5"/>
      <c r="BA460" s="5"/>
      <c r="BB460" s="5"/>
      <c r="BC460" s="5"/>
      <c r="BD460" s="5"/>
      <c r="BE460" s="5"/>
      <c r="BF460" s="5"/>
      <c r="BG460" s="5"/>
      <c r="BH460" s="5"/>
      <c r="BI460" s="5"/>
      <c r="BJ460" s="5"/>
      <c r="BK460" s="5"/>
      <c r="BL460" s="5"/>
      <c r="BM460" s="5"/>
      <c r="BN460" s="5"/>
      <c r="BO460" s="5"/>
      <c r="BP460" s="5"/>
      <c r="BQ460" s="5"/>
      <c r="BR460" s="5"/>
      <c r="BS460" s="5"/>
      <c r="BT460" s="5"/>
      <c r="BU460" s="5"/>
      <c r="BV460" s="5"/>
      <c r="BW460" s="5"/>
      <c r="BX460" s="5"/>
      <c r="BY460" s="5"/>
      <c r="BZ460" s="5"/>
      <c r="CA460" s="5"/>
      <c r="CB460" s="5"/>
      <c r="CC460" s="5"/>
      <c r="CD460" s="5"/>
      <c r="CE460" s="5"/>
      <c r="CF460" s="5"/>
      <c r="CG460" s="5"/>
      <c r="CH460" s="5"/>
      <c r="CI460" s="5"/>
      <c r="CJ460" s="5"/>
      <c r="CK460" s="5"/>
      <c r="CL460" s="5"/>
      <c r="CM460" s="5"/>
      <c r="CN460" s="5"/>
      <c r="CO460" s="5"/>
      <c r="CP460" s="5"/>
      <c r="CQ460" s="5"/>
      <c r="CR460" s="5"/>
      <c r="CS460" s="5"/>
      <c r="CT460" s="5"/>
      <c r="CU460" s="5"/>
      <c r="CV460" s="5"/>
    </row>
    <row r="461" spans="12:100" hidden="1">
      <c r="L461" s="5"/>
      <c r="M461" s="5"/>
      <c r="N461" s="5"/>
      <c r="O461" s="5"/>
      <c r="P461" s="5"/>
      <c r="Q461" s="5"/>
      <c r="R461" s="5"/>
      <c r="S461" s="5"/>
      <c r="T461" s="5"/>
      <c r="U461" s="5"/>
      <c r="V461" s="5"/>
      <c r="W461" s="5"/>
      <c r="X461" s="5"/>
      <c r="Y461" s="5"/>
      <c r="Z461" s="5"/>
      <c r="AA461" s="5"/>
      <c r="AB461" s="5"/>
      <c r="AC461" s="5"/>
      <c r="AD461" s="5"/>
      <c r="AE461" s="5"/>
      <c r="AF461" s="5"/>
      <c r="AG461" s="5"/>
      <c r="AH461" s="5"/>
      <c r="AI461" s="5"/>
      <c r="AJ461" s="5"/>
      <c r="AK461" s="5"/>
      <c r="AL461" s="5"/>
      <c r="AM461" s="5"/>
      <c r="AN461" s="5"/>
      <c r="AO461" s="5"/>
      <c r="AP461" s="5"/>
      <c r="AQ461" s="5"/>
      <c r="AR461" s="5"/>
      <c r="AS461" s="5"/>
      <c r="AT461" s="5"/>
      <c r="AU461" s="5"/>
      <c r="AV461" s="5"/>
      <c r="AW461" s="5"/>
      <c r="AX461" s="5"/>
      <c r="AY461" s="5"/>
      <c r="AZ461" s="5"/>
      <c r="BA461" s="5"/>
      <c r="BB461" s="5"/>
      <c r="BC461" s="5"/>
      <c r="BD461" s="5"/>
      <c r="BE461" s="5"/>
      <c r="BF461" s="5"/>
      <c r="BG461" s="5"/>
      <c r="BH461" s="5"/>
      <c r="BI461" s="5"/>
      <c r="BJ461" s="5"/>
      <c r="BK461" s="5"/>
      <c r="BL461" s="5"/>
      <c r="BM461" s="5"/>
      <c r="BN461" s="5"/>
      <c r="BO461" s="5"/>
      <c r="BP461" s="5"/>
      <c r="BQ461" s="5"/>
      <c r="BR461" s="5"/>
      <c r="BS461" s="5"/>
      <c r="BT461" s="5"/>
      <c r="BU461" s="5"/>
      <c r="BV461" s="5"/>
      <c r="BW461" s="5"/>
      <c r="BX461" s="5"/>
      <c r="BY461" s="5"/>
      <c r="BZ461" s="5"/>
      <c r="CA461" s="5"/>
      <c r="CB461" s="5"/>
      <c r="CC461" s="5"/>
      <c r="CD461" s="5"/>
      <c r="CE461" s="5"/>
      <c r="CF461" s="5"/>
      <c r="CG461" s="5"/>
      <c r="CH461" s="5"/>
      <c r="CI461" s="5"/>
      <c r="CJ461" s="5"/>
      <c r="CK461" s="5"/>
      <c r="CL461" s="5"/>
      <c r="CM461" s="5"/>
      <c r="CN461" s="5"/>
      <c r="CO461" s="5"/>
      <c r="CP461" s="5"/>
      <c r="CQ461" s="5"/>
      <c r="CR461" s="5"/>
      <c r="CS461" s="5"/>
      <c r="CT461" s="5"/>
      <c r="CU461" s="5"/>
      <c r="CV461" s="5"/>
    </row>
    <row r="462" spans="12:100" hidden="1">
      <c r="L462" s="5"/>
      <c r="M462" s="5"/>
      <c r="N462" s="5"/>
      <c r="O462" s="5"/>
      <c r="P462" s="5"/>
      <c r="Q462" s="5"/>
      <c r="R462" s="5"/>
      <c r="S462" s="5"/>
      <c r="T462" s="5"/>
      <c r="U462" s="5"/>
      <c r="V462" s="5"/>
      <c r="W462" s="5"/>
      <c r="X462" s="5"/>
      <c r="Y462" s="5"/>
      <c r="Z462" s="5"/>
      <c r="AA462" s="5"/>
      <c r="AB462" s="5"/>
      <c r="AC462" s="5"/>
      <c r="AD462" s="5"/>
      <c r="AE462" s="5"/>
      <c r="AF462" s="5"/>
      <c r="AG462" s="5"/>
      <c r="AH462" s="5"/>
      <c r="AI462" s="5"/>
      <c r="AJ462" s="5"/>
      <c r="AK462" s="5"/>
      <c r="AL462" s="5"/>
      <c r="AM462" s="5"/>
      <c r="AN462" s="5"/>
      <c r="AO462" s="5"/>
      <c r="AP462" s="5"/>
      <c r="AQ462" s="5"/>
      <c r="AR462" s="5"/>
      <c r="AS462" s="5"/>
      <c r="AT462" s="5"/>
      <c r="AU462" s="5"/>
      <c r="AV462" s="5"/>
      <c r="AW462" s="5"/>
      <c r="AX462" s="5"/>
      <c r="AY462" s="5"/>
      <c r="AZ462" s="5"/>
      <c r="BA462" s="5"/>
      <c r="BB462" s="5"/>
      <c r="BC462" s="5"/>
      <c r="BD462" s="5"/>
      <c r="BE462" s="5"/>
      <c r="BF462" s="5"/>
      <c r="BG462" s="5"/>
      <c r="BH462" s="5"/>
      <c r="BI462" s="5"/>
      <c r="BJ462" s="5"/>
      <c r="BK462" s="5"/>
      <c r="BL462" s="5"/>
      <c r="BM462" s="5"/>
      <c r="BN462" s="5"/>
      <c r="BO462" s="5"/>
      <c r="BP462" s="5"/>
      <c r="BQ462" s="5"/>
      <c r="BR462" s="5"/>
      <c r="BS462" s="5"/>
      <c r="BT462" s="5"/>
      <c r="BU462" s="5"/>
      <c r="BV462" s="5"/>
      <c r="BW462" s="5"/>
      <c r="BX462" s="5"/>
      <c r="BY462" s="5"/>
      <c r="BZ462" s="5"/>
      <c r="CA462" s="5"/>
      <c r="CB462" s="5"/>
      <c r="CC462" s="5"/>
      <c r="CD462" s="5"/>
      <c r="CE462" s="5"/>
      <c r="CF462" s="5"/>
      <c r="CG462" s="5"/>
      <c r="CH462" s="5"/>
      <c r="CI462" s="5"/>
      <c r="CJ462" s="5"/>
      <c r="CK462" s="5"/>
      <c r="CL462" s="5"/>
      <c r="CM462" s="5"/>
      <c r="CN462" s="5"/>
      <c r="CO462" s="5"/>
      <c r="CP462" s="5"/>
      <c r="CQ462" s="5"/>
      <c r="CR462" s="5"/>
      <c r="CS462" s="5"/>
      <c r="CT462" s="5"/>
      <c r="CU462" s="5"/>
      <c r="CV462" s="5"/>
    </row>
    <row r="463" spans="12:100" hidden="1">
      <c r="L463" s="5"/>
      <c r="M463" s="5"/>
      <c r="N463" s="5"/>
      <c r="O463" s="5"/>
      <c r="P463" s="5"/>
      <c r="Q463" s="5"/>
      <c r="R463" s="5"/>
      <c r="S463" s="5"/>
      <c r="T463" s="5"/>
      <c r="U463" s="5"/>
      <c r="V463" s="5"/>
      <c r="W463" s="5"/>
      <c r="X463" s="5"/>
      <c r="Y463" s="5"/>
      <c r="Z463" s="5"/>
      <c r="AA463" s="5"/>
      <c r="AB463" s="5"/>
      <c r="AC463" s="5"/>
      <c r="AD463" s="5"/>
      <c r="AE463" s="5"/>
      <c r="AF463" s="5"/>
      <c r="AG463" s="5"/>
      <c r="AH463" s="5"/>
      <c r="AI463" s="5"/>
      <c r="AJ463" s="5"/>
      <c r="AK463" s="5"/>
      <c r="AL463" s="5"/>
      <c r="AM463" s="5"/>
      <c r="AN463" s="5"/>
      <c r="AO463" s="5"/>
      <c r="AP463" s="5"/>
      <c r="AQ463" s="5"/>
      <c r="AR463" s="5"/>
      <c r="AS463" s="5"/>
      <c r="AT463" s="5"/>
      <c r="AU463" s="5"/>
      <c r="AV463" s="5"/>
      <c r="AW463" s="5"/>
      <c r="AX463" s="5"/>
      <c r="AY463" s="5"/>
      <c r="AZ463" s="5"/>
      <c r="BA463" s="5"/>
      <c r="BB463" s="5"/>
      <c r="BC463" s="5"/>
      <c r="BD463" s="5"/>
      <c r="BE463" s="5"/>
      <c r="BF463" s="5"/>
      <c r="BG463" s="5"/>
      <c r="BH463" s="5"/>
      <c r="BI463" s="5"/>
      <c r="BJ463" s="5"/>
      <c r="BK463" s="5"/>
      <c r="BL463" s="5"/>
      <c r="BM463" s="5"/>
      <c r="BN463" s="5"/>
      <c r="BO463" s="5"/>
      <c r="BP463" s="5"/>
      <c r="BQ463" s="5"/>
      <c r="BR463" s="5"/>
      <c r="BS463" s="5"/>
      <c r="BT463" s="5"/>
      <c r="BU463" s="5"/>
      <c r="BV463" s="5"/>
      <c r="BW463" s="5"/>
      <c r="BX463" s="5"/>
      <c r="BY463" s="5"/>
      <c r="BZ463" s="5"/>
      <c r="CA463" s="5"/>
      <c r="CB463" s="5"/>
      <c r="CC463" s="5"/>
      <c r="CD463" s="5"/>
      <c r="CE463" s="5"/>
      <c r="CF463" s="5"/>
      <c r="CG463" s="5"/>
      <c r="CH463" s="5"/>
      <c r="CI463" s="5"/>
      <c r="CJ463" s="5"/>
      <c r="CK463" s="5"/>
      <c r="CL463" s="5"/>
      <c r="CM463" s="5"/>
      <c r="CN463" s="5"/>
      <c r="CO463" s="5"/>
      <c r="CP463" s="5"/>
      <c r="CQ463" s="5"/>
      <c r="CR463" s="5"/>
      <c r="CS463" s="5"/>
      <c r="CT463" s="5"/>
      <c r="CU463" s="5"/>
      <c r="CV463" s="5"/>
    </row>
    <row r="464" spans="12:100" hidden="1">
      <c r="L464" s="5"/>
      <c r="M464" s="5"/>
      <c r="N464" s="5"/>
      <c r="O464" s="5"/>
      <c r="P464" s="5"/>
      <c r="Q464" s="5"/>
      <c r="R464" s="5"/>
      <c r="S464" s="5"/>
      <c r="T464" s="5"/>
      <c r="U464" s="5"/>
      <c r="V464" s="5"/>
      <c r="W464" s="5"/>
      <c r="X464" s="5"/>
      <c r="Y464" s="5"/>
      <c r="Z464" s="5"/>
      <c r="AA464" s="5"/>
      <c r="AB464" s="5"/>
      <c r="AC464" s="5"/>
      <c r="AD464" s="5"/>
      <c r="AE464" s="5"/>
      <c r="AF464" s="5"/>
      <c r="AG464" s="5"/>
      <c r="AH464" s="5"/>
      <c r="AI464" s="5"/>
      <c r="AJ464" s="5"/>
      <c r="AK464" s="5"/>
      <c r="AL464" s="5"/>
      <c r="AM464" s="5"/>
      <c r="AN464" s="5"/>
      <c r="AO464" s="5"/>
      <c r="AP464" s="5"/>
      <c r="AQ464" s="5"/>
      <c r="AR464" s="5"/>
      <c r="AS464" s="5"/>
      <c r="AT464" s="5"/>
      <c r="AU464" s="5"/>
      <c r="AV464" s="5"/>
      <c r="AW464" s="5"/>
      <c r="AX464" s="5"/>
      <c r="AY464" s="5"/>
      <c r="AZ464" s="5"/>
      <c r="BA464" s="5"/>
      <c r="BB464" s="5"/>
      <c r="BC464" s="5"/>
      <c r="BD464" s="5"/>
      <c r="BE464" s="5"/>
      <c r="BF464" s="5"/>
      <c r="BG464" s="5"/>
      <c r="BH464" s="5"/>
      <c r="BI464" s="5"/>
      <c r="BJ464" s="5"/>
      <c r="BK464" s="5"/>
      <c r="BL464" s="5"/>
      <c r="BM464" s="5"/>
      <c r="BN464" s="5"/>
      <c r="BO464" s="5"/>
      <c r="BP464" s="5"/>
      <c r="BQ464" s="5"/>
      <c r="BR464" s="5"/>
      <c r="BS464" s="5"/>
      <c r="BT464" s="5"/>
      <c r="BU464" s="5"/>
      <c r="BV464" s="5"/>
      <c r="BW464" s="5"/>
      <c r="BX464" s="5"/>
      <c r="BY464" s="5"/>
      <c r="BZ464" s="5"/>
      <c r="CA464" s="5"/>
      <c r="CB464" s="5"/>
      <c r="CC464" s="5"/>
      <c r="CD464" s="5"/>
      <c r="CE464" s="5"/>
      <c r="CF464" s="5"/>
      <c r="CG464" s="5"/>
      <c r="CH464" s="5"/>
      <c r="CI464" s="5"/>
      <c r="CJ464" s="5"/>
      <c r="CK464" s="5"/>
      <c r="CL464" s="5"/>
      <c r="CM464" s="5"/>
      <c r="CN464" s="5"/>
      <c r="CO464" s="5"/>
      <c r="CP464" s="5"/>
      <c r="CQ464" s="5"/>
      <c r="CR464" s="5"/>
      <c r="CS464" s="5"/>
      <c r="CT464" s="5"/>
      <c r="CU464" s="5"/>
      <c r="CV464" s="5"/>
    </row>
    <row r="465" spans="12:100" hidden="1">
      <c r="L465" s="5"/>
      <c r="M465" s="5"/>
      <c r="N465" s="5"/>
      <c r="O465" s="5"/>
      <c r="P465" s="5"/>
      <c r="Q465" s="5"/>
      <c r="R465" s="5"/>
      <c r="S465" s="5"/>
      <c r="T465" s="5"/>
      <c r="U465" s="5"/>
      <c r="V465" s="5"/>
      <c r="W465" s="5"/>
      <c r="X465" s="5"/>
      <c r="Y465" s="5"/>
      <c r="Z465" s="5"/>
      <c r="AA465" s="5"/>
      <c r="AB465" s="5"/>
      <c r="AC465" s="5"/>
      <c r="AD465" s="5"/>
      <c r="AE465" s="5"/>
      <c r="AF465" s="5"/>
      <c r="AG465" s="5"/>
      <c r="AH465" s="5"/>
      <c r="AI465" s="5"/>
      <c r="AJ465" s="5"/>
      <c r="AK465" s="5"/>
      <c r="AL465" s="5"/>
      <c r="AM465" s="5"/>
      <c r="AN465" s="5"/>
      <c r="AO465" s="5"/>
      <c r="AP465" s="5"/>
      <c r="AQ465" s="5"/>
      <c r="AR465" s="5"/>
      <c r="AS465" s="5"/>
      <c r="AT465" s="5"/>
      <c r="AU465" s="5"/>
      <c r="AV465" s="5"/>
      <c r="AW465" s="5"/>
      <c r="AX465" s="5"/>
      <c r="AY465" s="5"/>
      <c r="AZ465" s="5"/>
      <c r="BA465" s="5"/>
      <c r="BB465" s="5"/>
      <c r="BC465" s="5"/>
      <c r="BD465" s="5"/>
      <c r="BE465" s="5"/>
      <c r="BF465" s="5"/>
      <c r="BG465" s="5"/>
      <c r="BH465" s="5"/>
      <c r="BI465" s="5"/>
      <c r="BJ465" s="5"/>
      <c r="BK465" s="5"/>
      <c r="BL465" s="5"/>
      <c r="BM465" s="5"/>
      <c r="BN465" s="5"/>
      <c r="BO465" s="5"/>
      <c r="BP465" s="5"/>
      <c r="BQ465" s="5"/>
      <c r="BR465" s="5"/>
      <c r="BS465" s="5"/>
      <c r="BT465" s="5"/>
      <c r="BU465" s="5"/>
      <c r="BV465" s="5"/>
      <c r="BW465" s="5"/>
      <c r="BX465" s="5"/>
      <c r="BY465" s="5"/>
      <c r="BZ465" s="5"/>
      <c r="CA465" s="5"/>
      <c r="CB465" s="5"/>
      <c r="CC465" s="5"/>
      <c r="CD465" s="5"/>
      <c r="CE465" s="5"/>
      <c r="CF465" s="5"/>
      <c r="CG465" s="5"/>
      <c r="CH465" s="5"/>
      <c r="CI465" s="5"/>
      <c r="CJ465" s="5"/>
      <c r="CK465" s="5"/>
      <c r="CL465" s="5"/>
      <c r="CM465" s="5"/>
      <c r="CN465" s="5"/>
      <c r="CO465" s="5"/>
      <c r="CP465" s="5"/>
      <c r="CQ465" s="5"/>
      <c r="CR465" s="5"/>
      <c r="CS465" s="5"/>
      <c r="CT465" s="5"/>
      <c r="CU465" s="5"/>
      <c r="CV465" s="5"/>
    </row>
    <row r="466" spans="12:100" hidden="1">
      <c r="L466" s="5"/>
      <c r="M466" s="5"/>
      <c r="N466" s="5"/>
      <c r="O466" s="5"/>
      <c r="P466" s="5"/>
      <c r="Q466" s="5"/>
      <c r="R466" s="5"/>
      <c r="S466" s="5"/>
      <c r="T466" s="5"/>
      <c r="U466" s="5"/>
      <c r="V466" s="5"/>
      <c r="W466" s="5"/>
      <c r="X466" s="5"/>
      <c r="Y466" s="5"/>
      <c r="Z466" s="5"/>
      <c r="AA466" s="5"/>
      <c r="AB466" s="5"/>
      <c r="AC466" s="5"/>
      <c r="AD466" s="5"/>
      <c r="AE466" s="5"/>
      <c r="AF466" s="5"/>
      <c r="AG466" s="5"/>
      <c r="AH466" s="5"/>
      <c r="AI466" s="5"/>
      <c r="AJ466" s="5"/>
      <c r="AK466" s="5"/>
      <c r="AL466" s="5"/>
      <c r="AM466" s="5"/>
      <c r="AN466" s="5"/>
      <c r="AO466" s="5"/>
      <c r="AP466" s="5"/>
      <c r="AQ466" s="5"/>
      <c r="AR466" s="5"/>
      <c r="AS466" s="5"/>
      <c r="AT466" s="5"/>
      <c r="AU466" s="5"/>
      <c r="AV466" s="5"/>
      <c r="AW466" s="5"/>
      <c r="AX466" s="5"/>
      <c r="AY466" s="5"/>
      <c r="AZ466" s="5"/>
      <c r="BA466" s="5"/>
      <c r="BB466" s="5"/>
      <c r="BC466" s="5"/>
      <c r="BD466" s="5"/>
      <c r="BE466" s="5"/>
      <c r="BF466" s="5"/>
      <c r="BG466" s="5"/>
      <c r="BH466" s="5"/>
      <c r="BI466" s="5"/>
      <c r="BJ466" s="5"/>
      <c r="BK466" s="5"/>
      <c r="BL466" s="5"/>
      <c r="BM466" s="5"/>
      <c r="BN466" s="5"/>
      <c r="BO466" s="5"/>
      <c r="BP466" s="5"/>
      <c r="BQ466" s="5"/>
      <c r="BR466" s="5"/>
      <c r="BS466" s="5"/>
      <c r="BT466" s="5"/>
      <c r="BU466" s="5"/>
      <c r="BV466" s="5"/>
      <c r="BW466" s="5"/>
      <c r="BX466" s="5"/>
      <c r="BY466" s="5"/>
      <c r="BZ466" s="5"/>
      <c r="CA466" s="5"/>
      <c r="CB466" s="5"/>
      <c r="CC466" s="5"/>
      <c r="CD466" s="5"/>
      <c r="CE466" s="5"/>
      <c r="CF466" s="5"/>
      <c r="CG466" s="5"/>
      <c r="CH466" s="5"/>
      <c r="CI466" s="5"/>
      <c r="CJ466" s="5"/>
      <c r="CK466" s="5"/>
      <c r="CL466" s="5"/>
      <c r="CM466" s="5"/>
      <c r="CN466" s="5"/>
      <c r="CO466" s="5"/>
      <c r="CP466" s="5"/>
      <c r="CQ466" s="5"/>
      <c r="CR466" s="5"/>
      <c r="CS466" s="5"/>
      <c r="CT466" s="5"/>
      <c r="CU466" s="5"/>
      <c r="CV466" s="5"/>
    </row>
    <row r="467" spans="12:100" hidden="1">
      <c r="L467" s="5"/>
      <c r="M467" s="5"/>
      <c r="N467" s="5"/>
      <c r="O467" s="5"/>
      <c r="P467" s="5"/>
      <c r="Q467" s="5"/>
      <c r="R467" s="5"/>
      <c r="S467" s="5"/>
      <c r="T467" s="5"/>
      <c r="U467" s="5"/>
      <c r="V467" s="5"/>
      <c r="W467" s="5"/>
      <c r="X467" s="5"/>
      <c r="Y467" s="5"/>
      <c r="Z467" s="5"/>
      <c r="AA467" s="5"/>
      <c r="AB467" s="5"/>
      <c r="AC467" s="5"/>
      <c r="AD467" s="5"/>
      <c r="AE467" s="5"/>
      <c r="AF467" s="5"/>
      <c r="AG467" s="5"/>
      <c r="AH467" s="5"/>
      <c r="AI467" s="5"/>
      <c r="AJ467" s="5"/>
      <c r="AK467" s="5"/>
      <c r="AL467" s="5"/>
      <c r="AM467" s="5"/>
      <c r="AN467" s="5"/>
      <c r="AO467" s="5"/>
      <c r="AP467" s="5"/>
      <c r="AQ467" s="5"/>
      <c r="AR467" s="5"/>
      <c r="AS467" s="5"/>
      <c r="AT467" s="5"/>
      <c r="AU467" s="5"/>
      <c r="AV467" s="5"/>
      <c r="AW467" s="5"/>
      <c r="AX467" s="5"/>
      <c r="AY467" s="5"/>
      <c r="AZ467" s="5"/>
      <c r="BA467" s="5"/>
      <c r="BB467" s="5"/>
      <c r="BC467" s="5"/>
      <c r="BD467" s="5"/>
      <c r="BE467" s="5"/>
      <c r="BF467" s="5"/>
      <c r="BG467" s="5"/>
      <c r="BH467" s="5"/>
      <c r="BI467" s="5"/>
      <c r="BJ467" s="5"/>
      <c r="BK467" s="5"/>
      <c r="BL467" s="5"/>
      <c r="BM467" s="5"/>
      <c r="BN467" s="5"/>
      <c r="BO467" s="5"/>
      <c r="BP467" s="5"/>
      <c r="BQ467" s="5"/>
      <c r="BR467" s="5"/>
      <c r="BS467" s="5"/>
      <c r="BT467" s="5"/>
      <c r="BU467" s="5"/>
      <c r="BV467" s="5"/>
      <c r="BW467" s="5"/>
      <c r="BX467" s="5"/>
      <c r="BY467" s="5"/>
      <c r="BZ467" s="5"/>
      <c r="CA467" s="5"/>
      <c r="CB467" s="5"/>
      <c r="CC467" s="5"/>
      <c r="CD467" s="5"/>
      <c r="CE467" s="5"/>
      <c r="CF467" s="5"/>
      <c r="CG467" s="5"/>
      <c r="CH467" s="5"/>
      <c r="CI467" s="5"/>
      <c r="CJ467" s="5"/>
      <c r="CK467" s="5"/>
      <c r="CL467" s="5"/>
      <c r="CM467" s="5"/>
      <c r="CN467" s="5"/>
      <c r="CO467" s="5"/>
      <c r="CP467" s="5"/>
      <c r="CQ467" s="5"/>
      <c r="CR467" s="5"/>
      <c r="CS467" s="5"/>
      <c r="CT467" s="5"/>
      <c r="CU467" s="5"/>
      <c r="CV467" s="5"/>
    </row>
    <row r="468" spans="12:100" hidden="1">
      <c r="L468" s="5"/>
      <c r="M468" s="5"/>
      <c r="N468" s="5"/>
      <c r="O468" s="5"/>
      <c r="P468" s="5"/>
      <c r="Q468" s="5"/>
      <c r="R468" s="5"/>
      <c r="S468" s="5"/>
      <c r="T468" s="5"/>
      <c r="U468" s="5"/>
      <c r="V468" s="5"/>
      <c r="W468" s="5"/>
      <c r="X468" s="5"/>
      <c r="Y468" s="5"/>
      <c r="Z468" s="5"/>
      <c r="AA468" s="5"/>
      <c r="AB468" s="5"/>
      <c r="AC468" s="5"/>
      <c r="AD468" s="5"/>
      <c r="AE468" s="5"/>
      <c r="AF468" s="5"/>
      <c r="AG468" s="5"/>
      <c r="AH468" s="5"/>
      <c r="AI468" s="5"/>
      <c r="AJ468" s="5"/>
      <c r="AK468" s="5"/>
      <c r="AL468" s="5"/>
      <c r="AM468" s="5"/>
      <c r="AN468" s="5"/>
      <c r="AO468" s="5"/>
      <c r="AP468" s="5"/>
      <c r="AQ468" s="5"/>
      <c r="AR468" s="5"/>
      <c r="AS468" s="5"/>
      <c r="AT468" s="5"/>
      <c r="AU468" s="5"/>
      <c r="AV468" s="5"/>
      <c r="AW468" s="5"/>
      <c r="AX468" s="5"/>
      <c r="AY468" s="5"/>
      <c r="AZ468" s="5"/>
      <c r="BA468" s="5"/>
      <c r="BB468" s="5"/>
      <c r="BC468" s="5"/>
      <c r="BD468" s="5"/>
      <c r="BE468" s="5"/>
      <c r="BF468" s="5"/>
      <c r="BG468" s="5"/>
      <c r="BH468" s="5"/>
      <c r="BI468" s="5"/>
      <c r="BJ468" s="5"/>
      <c r="BK468" s="5"/>
      <c r="BL468" s="5"/>
      <c r="BM468" s="5"/>
      <c r="BN468" s="5"/>
      <c r="BO468" s="5"/>
      <c r="BP468" s="5"/>
      <c r="BQ468" s="5"/>
      <c r="BR468" s="5"/>
      <c r="BS468" s="5"/>
      <c r="BT468" s="5"/>
      <c r="BU468" s="5"/>
      <c r="BV468" s="5"/>
      <c r="BW468" s="5"/>
      <c r="BX468" s="5"/>
      <c r="BY468" s="5"/>
      <c r="BZ468" s="5"/>
      <c r="CA468" s="5"/>
      <c r="CB468" s="5"/>
      <c r="CC468" s="5"/>
      <c r="CD468" s="5"/>
      <c r="CE468" s="5"/>
      <c r="CF468" s="5"/>
      <c r="CG468" s="5"/>
      <c r="CH468" s="5"/>
      <c r="CI468" s="5"/>
      <c r="CJ468" s="5"/>
      <c r="CK468" s="5"/>
      <c r="CL468" s="5"/>
      <c r="CM468" s="5"/>
      <c r="CN468" s="5"/>
      <c r="CO468" s="5"/>
      <c r="CP468" s="5"/>
      <c r="CQ468" s="5"/>
      <c r="CR468" s="5"/>
      <c r="CS468" s="5"/>
      <c r="CT468" s="5"/>
      <c r="CU468" s="5"/>
      <c r="CV468" s="5"/>
    </row>
    <row r="469" spans="12:100" hidden="1">
      <c r="L469" s="5"/>
      <c r="M469" s="5"/>
      <c r="N469" s="5"/>
      <c r="O469" s="5"/>
      <c r="P469" s="5"/>
      <c r="Q469" s="5"/>
      <c r="R469" s="5"/>
      <c r="S469" s="5"/>
      <c r="T469" s="5"/>
      <c r="U469" s="5"/>
      <c r="V469" s="5"/>
      <c r="W469" s="5"/>
      <c r="X469" s="5"/>
      <c r="Y469" s="5"/>
      <c r="Z469" s="5"/>
      <c r="AA469" s="5"/>
      <c r="AB469" s="5"/>
      <c r="AC469" s="5"/>
      <c r="AD469" s="5"/>
      <c r="AE469" s="5"/>
      <c r="AF469" s="5"/>
      <c r="AG469" s="5"/>
      <c r="AH469" s="5"/>
      <c r="AI469" s="5"/>
      <c r="AJ469" s="5"/>
      <c r="AK469" s="5"/>
      <c r="AL469" s="5"/>
      <c r="AM469" s="5"/>
      <c r="AN469" s="5"/>
      <c r="AO469" s="5"/>
      <c r="AP469" s="5"/>
      <c r="AQ469" s="5"/>
      <c r="AR469" s="5"/>
      <c r="AS469" s="5"/>
      <c r="AT469" s="5"/>
      <c r="AU469" s="5"/>
      <c r="AV469" s="5"/>
      <c r="AW469" s="5"/>
      <c r="AX469" s="5"/>
      <c r="AY469" s="5"/>
      <c r="AZ469" s="5"/>
      <c r="BA469" s="5"/>
      <c r="BB469" s="5"/>
      <c r="BC469" s="5"/>
      <c r="BD469" s="5"/>
      <c r="BE469" s="5"/>
      <c r="BF469" s="5"/>
      <c r="BG469" s="5"/>
      <c r="BH469" s="5"/>
      <c r="BI469" s="5"/>
      <c r="BJ469" s="5"/>
      <c r="BK469" s="5"/>
      <c r="BL469" s="5"/>
      <c r="BM469" s="5"/>
      <c r="BN469" s="5"/>
      <c r="BO469" s="5"/>
      <c r="BP469" s="5"/>
      <c r="BQ469" s="5"/>
      <c r="BR469" s="5"/>
      <c r="BS469" s="5"/>
      <c r="BT469" s="5"/>
      <c r="BU469" s="5"/>
      <c r="BV469" s="5"/>
      <c r="BW469" s="5"/>
      <c r="BX469" s="5"/>
      <c r="BY469" s="5"/>
      <c r="BZ469" s="5"/>
      <c r="CA469" s="5"/>
      <c r="CB469" s="5"/>
      <c r="CC469" s="5"/>
      <c r="CD469" s="5"/>
      <c r="CE469" s="5"/>
      <c r="CF469" s="5"/>
      <c r="CG469" s="5"/>
      <c r="CH469" s="5"/>
      <c r="CI469" s="5"/>
      <c r="CJ469" s="5"/>
      <c r="CK469" s="5"/>
      <c r="CL469" s="5"/>
      <c r="CM469" s="5"/>
      <c r="CN469" s="5"/>
      <c r="CO469" s="5"/>
      <c r="CP469" s="5"/>
      <c r="CQ469" s="5"/>
      <c r="CR469" s="5"/>
      <c r="CS469" s="5"/>
      <c r="CT469" s="5"/>
      <c r="CU469" s="5"/>
      <c r="CV469" s="5"/>
    </row>
    <row r="470" spans="12:100" hidden="1">
      <c r="L470" s="5"/>
      <c r="M470" s="5"/>
      <c r="N470" s="5"/>
      <c r="O470" s="5"/>
      <c r="P470" s="5"/>
      <c r="Q470" s="5"/>
      <c r="R470" s="5"/>
      <c r="S470" s="5"/>
      <c r="T470" s="5"/>
      <c r="U470" s="5"/>
      <c r="V470" s="5"/>
      <c r="W470" s="5"/>
      <c r="X470" s="5"/>
      <c r="Y470" s="5"/>
      <c r="Z470" s="5"/>
      <c r="AA470" s="5"/>
      <c r="AB470" s="5"/>
      <c r="AC470" s="5"/>
      <c r="AD470" s="5"/>
      <c r="AE470" s="5"/>
      <c r="AF470" s="5"/>
      <c r="AG470" s="5"/>
      <c r="AH470" s="5"/>
      <c r="AI470" s="5"/>
      <c r="AJ470" s="5"/>
      <c r="AK470" s="5"/>
      <c r="AL470" s="5"/>
      <c r="AM470" s="5"/>
      <c r="AN470" s="5"/>
      <c r="AO470" s="5"/>
      <c r="AP470" s="5"/>
      <c r="AQ470" s="5"/>
      <c r="AR470" s="5"/>
      <c r="AS470" s="5"/>
      <c r="AT470" s="5"/>
      <c r="AU470" s="5"/>
      <c r="AV470" s="5"/>
      <c r="AW470" s="5"/>
      <c r="AX470" s="5"/>
      <c r="AY470" s="5"/>
      <c r="AZ470" s="5"/>
      <c r="BA470" s="5"/>
      <c r="BB470" s="5"/>
      <c r="BC470" s="5"/>
      <c r="BD470" s="5"/>
      <c r="BE470" s="5"/>
      <c r="BF470" s="5"/>
      <c r="BG470" s="5"/>
      <c r="BH470" s="5"/>
      <c r="BI470" s="5"/>
      <c r="BJ470" s="5"/>
      <c r="BK470" s="5"/>
      <c r="BL470" s="5"/>
      <c r="BM470" s="5"/>
      <c r="BN470" s="5"/>
      <c r="BO470" s="5"/>
      <c r="BP470" s="5"/>
      <c r="BQ470" s="5"/>
      <c r="BR470" s="5"/>
      <c r="BS470" s="5"/>
      <c r="BT470" s="5"/>
      <c r="BU470" s="5"/>
      <c r="BV470" s="5"/>
      <c r="BW470" s="5"/>
      <c r="BX470" s="5"/>
      <c r="BY470" s="5"/>
      <c r="BZ470" s="5"/>
      <c r="CA470" s="5"/>
      <c r="CB470" s="5"/>
      <c r="CC470" s="5"/>
      <c r="CD470" s="5"/>
      <c r="CE470" s="5"/>
      <c r="CF470" s="5"/>
      <c r="CG470" s="5"/>
      <c r="CH470" s="5"/>
      <c r="CI470" s="5"/>
      <c r="CJ470" s="5"/>
      <c r="CK470" s="5"/>
      <c r="CL470" s="5"/>
      <c r="CM470" s="5"/>
      <c r="CN470" s="5"/>
      <c r="CO470" s="5"/>
      <c r="CP470" s="5"/>
      <c r="CQ470" s="5"/>
      <c r="CR470" s="5"/>
      <c r="CS470" s="5"/>
      <c r="CT470" s="5"/>
      <c r="CU470" s="5"/>
      <c r="CV470" s="5"/>
    </row>
    <row r="471" spans="12:100" hidden="1">
      <c r="L471" s="5"/>
      <c r="M471" s="5"/>
      <c r="N471" s="5"/>
      <c r="O471" s="5"/>
      <c r="P471" s="5"/>
      <c r="Q471" s="5"/>
      <c r="R471" s="5"/>
      <c r="S471" s="5"/>
      <c r="T471" s="5"/>
      <c r="U471" s="5"/>
      <c r="V471" s="5"/>
      <c r="W471" s="5"/>
      <c r="X471" s="5"/>
      <c r="Y471" s="5"/>
      <c r="Z471" s="5"/>
      <c r="AA471" s="5"/>
      <c r="AB471" s="5"/>
      <c r="AC471" s="5"/>
      <c r="AD471" s="5"/>
      <c r="AE471" s="5"/>
      <c r="AF471" s="5"/>
      <c r="AG471" s="5"/>
      <c r="AH471" s="5"/>
      <c r="AI471" s="5"/>
      <c r="AJ471" s="5"/>
      <c r="AK471" s="5"/>
      <c r="AL471" s="5"/>
      <c r="AM471" s="5"/>
      <c r="AN471" s="5"/>
      <c r="AO471" s="5"/>
      <c r="AP471" s="5"/>
      <c r="AQ471" s="5"/>
      <c r="AR471" s="5"/>
      <c r="AS471" s="5"/>
      <c r="AT471" s="5"/>
      <c r="AU471" s="5"/>
      <c r="AV471" s="5"/>
      <c r="AW471" s="5"/>
      <c r="AX471" s="5"/>
      <c r="AY471" s="5"/>
      <c r="AZ471" s="5"/>
      <c r="BA471" s="5"/>
      <c r="BB471" s="5"/>
      <c r="BC471" s="5"/>
      <c r="BD471" s="5"/>
      <c r="BE471" s="5"/>
      <c r="BF471" s="5"/>
      <c r="BG471" s="5"/>
      <c r="BH471" s="5"/>
      <c r="BI471" s="5"/>
      <c r="BJ471" s="5"/>
      <c r="BK471" s="5"/>
      <c r="BL471" s="5"/>
      <c r="BM471" s="5"/>
      <c r="BN471" s="5"/>
      <c r="BO471" s="5"/>
      <c r="BP471" s="5"/>
      <c r="BQ471" s="5"/>
      <c r="BR471" s="5"/>
      <c r="BS471" s="5"/>
      <c r="BT471" s="5"/>
      <c r="BU471" s="5"/>
      <c r="BV471" s="5"/>
      <c r="BW471" s="5"/>
      <c r="BX471" s="5"/>
      <c r="BY471" s="5"/>
      <c r="BZ471" s="5"/>
      <c r="CA471" s="5"/>
      <c r="CB471" s="5"/>
      <c r="CC471" s="5"/>
      <c r="CD471" s="5"/>
      <c r="CE471" s="5"/>
      <c r="CF471" s="5"/>
      <c r="CG471" s="5"/>
      <c r="CH471" s="5"/>
      <c r="CI471" s="5"/>
      <c r="CJ471" s="5"/>
      <c r="CK471" s="5"/>
      <c r="CL471" s="5"/>
      <c r="CM471" s="5"/>
      <c r="CN471" s="5"/>
      <c r="CO471" s="5"/>
      <c r="CP471" s="5"/>
      <c r="CQ471" s="5"/>
      <c r="CR471" s="5"/>
      <c r="CS471" s="5"/>
      <c r="CT471" s="5"/>
      <c r="CU471" s="5"/>
      <c r="CV471" s="5"/>
    </row>
    <row r="472" spans="12:100" hidden="1">
      <c r="L472" s="5"/>
      <c r="M472" s="5"/>
      <c r="N472" s="5"/>
      <c r="O472" s="5"/>
      <c r="P472" s="5"/>
      <c r="Q472" s="5"/>
      <c r="R472" s="5"/>
      <c r="S472" s="5"/>
      <c r="T472" s="5"/>
      <c r="U472" s="5"/>
      <c r="V472" s="5"/>
      <c r="W472" s="5"/>
      <c r="X472" s="5"/>
      <c r="Y472" s="5"/>
      <c r="Z472" s="5"/>
      <c r="AA472" s="5"/>
      <c r="AB472" s="5"/>
      <c r="AC472" s="5"/>
      <c r="AD472" s="5"/>
      <c r="AE472" s="5"/>
      <c r="AF472" s="5"/>
      <c r="AG472" s="5"/>
      <c r="AH472" s="5"/>
      <c r="AI472" s="5"/>
      <c r="AJ472" s="5"/>
      <c r="AK472" s="5"/>
      <c r="AL472" s="5"/>
      <c r="AM472" s="5"/>
      <c r="AN472" s="5"/>
      <c r="AO472" s="5"/>
      <c r="AP472" s="5"/>
      <c r="AQ472" s="5"/>
      <c r="AR472" s="5"/>
      <c r="AS472" s="5"/>
      <c r="AT472" s="5"/>
      <c r="AU472" s="5"/>
      <c r="AV472" s="5"/>
      <c r="AW472" s="5"/>
      <c r="AX472" s="5"/>
      <c r="AY472" s="5"/>
      <c r="AZ472" s="5"/>
      <c r="BA472" s="5"/>
      <c r="BB472" s="5"/>
      <c r="BC472" s="5"/>
      <c r="BD472" s="5"/>
      <c r="BE472" s="5"/>
      <c r="BF472" s="5"/>
      <c r="BG472" s="5"/>
      <c r="BH472" s="5"/>
      <c r="BI472" s="5"/>
      <c r="BJ472" s="5"/>
      <c r="BK472" s="5"/>
      <c r="BL472" s="5"/>
      <c r="BM472" s="5"/>
      <c r="BN472" s="5"/>
      <c r="BO472" s="5"/>
      <c r="BP472" s="5"/>
      <c r="BQ472" s="5"/>
      <c r="BR472" s="5"/>
      <c r="BS472" s="5"/>
      <c r="BT472" s="5"/>
      <c r="BU472" s="5"/>
      <c r="BV472" s="5"/>
      <c r="BW472" s="5"/>
      <c r="BX472" s="5"/>
      <c r="BY472" s="5"/>
      <c r="BZ472" s="5"/>
      <c r="CA472" s="5"/>
      <c r="CB472" s="5"/>
      <c r="CC472" s="5"/>
      <c r="CD472" s="5"/>
      <c r="CE472" s="5"/>
      <c r="CF472" s="5"/>
      <c r="CG472" s="5"/>
      <c r="CH472" s="5"/>
      <c r="CI472" s="5"/>
      <c r="CJ472" s="5"/>
      <c r="CK472" s="5"/>
      <c r="CL472" s="5"/>
      <c r="CM472" s="5"/>
      <c r="CN472" s="5"/>
      <c r="CO472" s="5"/>
      <c r="CP472" s="5"/>
      <c r="CQ472" s="5"/>
      <c r="CR472" s="5"/>
      <c r="CS472" s="5"/>
      <c r="CT472" s="5"/>
      <c r="CU472" s="5"/>
      <c r="CV472" s="5"/>
    </row>
    <row r="473" spans="12:100" hidden="1">
      <c r="L473" s="5"/>
      <c r="M473" s="5"/>
      <c r="N473" s="5"/>
      <c r="O473" s="5"/>
      <c r="P473" s="5"/>
      <c r="Q473" s="5"/>
      <c r="R473" s="5"/>
      <c r="S473" s="5"/>
      <c r="T473" s="5"/>
      <c r="U473" s="5"/>
      <c r="V473" s="5"/>
      <c r="W473" s="5"/>
      <c r="X473" s="5"/>
      <c r="Y473" s="5"/>
      <c r="Z473" s="5"/>
      <c r="AA473" s="5"/>
      <c r="AB473" s="5"/>
      <c r="AC473" s="5"/>
      <c r="AD473" s="5"/>
      <c r="AE473" s="5"/>
      <c r="AF473" s="5"/>
      <c r="AG473" s="5"/>
      <c r="AH473" s="5"/>
      <c r="AI473" s="5"/>
      <c r="AJ473" s="5"/>
      <c r="AK473" s="5"/>
      <c r="AL473" s="5"/>
      <c r="AM473" s="5"/>
      <c r="AN473" s="5"/>
      <c r="AO473" s="5"/>
      <c r="AP473" s="5"/>
      <c r="AQ473" s="5"/>
      <c r="AR473" s="5"/>
      <c r="AS473" s="5"/>
      <c r="AT473" s="5"/>
      <c r="AU473" s="5"/>
      <c r="AV473" s="5"/>
      <c r="AW473" s="5"/>
      <c r="AX473" s="5"/>
      <c r="AY473" s="5"/>
      <c r="AZ473" s="5"/>
      <c r="BA473" s="5"/>
      <c r="BB473" s="5"/>
      <c r="BC473" s="5"/>
      <c r="BD473" s="5"/>
      <c r="BE473" s="5"/>
      <c r="BF473" s="5"/>
      <c r="BG473" s="5"/>
      <c r="BH473" s="5"/>
      <c r="BI473" s="5"/>
      <c r="BJ473" s="5"/>
      <c r="BK473" s="5"/>
      <c r="BL473" s="5"/>
      <c r="BM473" s="5"/>
      <c r="BN473" s="5"/>
      <c r="BO473" s="5"/>
      <c r="BP473" s="5"/>
      <c r="BQ473" s="5"/>
      <c r="BR473" s="5"/>
      <c r="BS473" s="5"/>
      <c r="BT473" s="5"/>
      <c r="BU473" s="5"/>
      <c r="BV473" s="5"/>
      <c r="BW473" s="5"/>
      <c r="BX473" s="5"/>
      <c r="BY473" s="5"/>
      <c r="BZ473" s="5"/>
      <c r="CA473" s="5"/>
      <c r="CB473" s="5"/>
      <c r="CC473" s="5"/>
      <c r="CD473" s="5"/>
      <c r="CE473" s="5"/>
      <c r="CF473" s="5"/>
      <c r="CG473" s="5"/>
      <c r="CH473" s="5"/>
      <c r="CI473" s="5"/>
      <c r="CJ473" s="5"/>
      <c r="CK473" s="5"/>
      <c r="CL473" s="5"/>
      <c r="CM473" s="5"/>
      <c r="CN473" s="5"/>
      <c r="CO473" s="5"/>
      <c r="CP473" s="5"/>
      <c r="CQ473" s="5"/>
      <c r="CR473" s="5"/>
      <c r="CS473" s="5"/>
      <c r="CT473" s="5"/>
      <c r="CU473" s="5"/>
      <c r="CV473" s="5"/>
    </row>
    <row r="474" spans="12:100" hidden="1">
      <c r="L474" s="5"/>
      <c r="M474" s="5"/>
      <c r="N474" s="5"/>
      <c r="O474" s="5"/>
      <c r="P474" s="5"/>
      <c r="Q474" s="5"/>
      <c r="R474" s="5"/>
      <c r="S474" s="5"/>
      <c r="T474" s="5"/>
      <c r="U474" s="5"/>
      <c r="V474" s="5"/>
      <c r="W474" s="5"/>
      <c r="X474" s="5"/>
      <c r="Y474" s="5"/>
      <c r="Z474" s="5"/>
      <c r="AA474" s="5"/>
      <c r="AB474" s="5"/>
      <c r="AC474" s="5"/>
      <c r="AD474" s="5"/>
      <c r="AE474" s="5"/>
      <c r="AF474" s="5"/>
      <c r="AG474" s="5"/>
      <c r="AH474" s="5"/>
      <c r="AI474" s="5"/>
      <c r="AJ474" s="5"/>
      <c r="AK474" s="5"/>
      <c r="AL474" s="5"/>
      <c r="AM474" s="5"/>
      <c r="AN474" s="5"/>
      <c r="AO474" s="5"/>
      <c r="AP474" s="5"/>
      <c r="AQ474" s="5"/>
      <c r="AR474" s="5"/>
      <c r="AS474" s="5"/>
      <c r="AT474" s="5"/>
      <c r="AU474" s="5"/>
      <c r="AV474" s="5"/>
      <c r="AW474" s="5"/>
      <c r="AX474" s="5"/>
      <c r="AY474" s="5"/>
      <c r="AZ474" s="5"/>
      <c r="BA474" s="5"/>
      <c r="BB474" s="5"/>
      <c r="BC474" s="5"/>
      <c r="BD474" s="5"/>
      <c r="BE474" s="5"/>
      <c r="BF474" s="5"/>
      <c r="BG474" s="5"/>
      <c r="BH474" s="5"/>
      <c r="BI474" s="5"/>
      <c r="BJ474" s="5"/>
      <c r="BK474" s="5"/>
      <c r="BL474" s="5"/>
      <c r="BM474" s="5"/>
      <c r="BN474" s="5"/>
      <c r="BO474" s="5"/>
      <c r="BP474" s="5"/>
      <c r="BQ474" s="5"/>
      <c r="BR474" s="5"/>
      <c r="BS474" s="5"/>
      <c r="BT474" s="5"/>
      <c r="BU474" s="5"/>
      <c r="BV474" s="5"/>
      <c r="BW474" s="5"/>
      <c r="BX474" s="5"/>
      <c r="BY474" s="5"/>
      <c r="BZ474" s="5"/>
      <c r="CA474" s="5"/>
      <c r="CB474" s="5"/>
      <c r="CC474" s="5"/>
      <c r="CD474" s="5"/>
      <c r="CE474" s="5"/>
      <c r="CF474" s="5"/>
      <c r="CG474" s="5"/>
      <c r="CH474" s="5"/>
      <c r="CI474" s="5"/>
      <c r="CJ474" s="5"/>
      <c r="CK474" s="5"/>
      <c r="CL474" s="5"/>
      <c r="CM474" s="5"/>
      <c r="CN474" s="5"/>
      <c r="CO474" s="5"/>
      <c r="CP474" s="5"/>
      <c r="CQ474" s="5"/>
      <c r="CR474" s="5"/>
      <c r="CS474" s="5"/>
      <c r="CT474" s="5"/>
      <c r="CU474" s="5"/>
      <c r="CV474" s="5"/>
    </row>
    <row r="475" spans="12:100" hidden="1">
      <c r="L475" s="5"/>
      <c r="M475" s="5"/>
      <c r="N475" s="5"/>
      <c r="O475" s="5"/>
      <c r="P475" s="5"/>
      <c r="Q475" s="5"/>
      <c r="R475" s="5"/>
      <c r="S475" s="5"/>
      <c r="T475" s="5"/>
      <c r="U475" s="5"/>
      <c r="V475" s="5"/>
      <c r="W475" s="5"/>
      <c r="X475" s="5"/>
      <c r="Y475" s="5"/>
      <c r="Z475" s="5"/>
      <c r="AA475" s="5"/>
      <c r="AB475" s="5"/>
      <c r="AC475" s="5"/>
      <c r="AD475" s="5"/>
      <c r="AE475" s="5"/>
      <c r="AF475" s="5"/>
      <c r="AG475" s="5"/>
      <c r="AH475" s="5"/>
      <c r="AI475" s="5"/>
      <c r="AJ475" s="5"/>
      <c r="AK475" s="5"/>
      <c r="AL475" s="5"/>
      <c r="AM475" s="5"/>
      <c r="AN475" s="5"/>
      <c r="AO475" s="5"/>
      <c r="AP475" s="5"/>
      <c r="AQ475" s="5"/>
      <c r="AR475" s="5"/>
      <c r="AS475" s="5"/>
      <c r="AT475" s="5"/>
      <c r="AU475" s="5"/>
      <c r="AV475" s="5"/>
      <c r="AW475" s="5"/>
      <c r="AX475" s="5"/>
      <c r="AY475" s="5"/>
      <c r="AZ475" s="5"/>
      <c r="BA475" s="5"/>
      <c r="BB475" s="5"/>
      <c r="BC475" s="5"/>
      <c r="BD475" s="5"/>
      <c r="BE475" s="5"/>
      <c r="BF475" s="5"/>
      <c r="BG475" s="5"/>
      <c r="BH475" s="5"/>
      <c r="BI475" s="5"/>
      <c r="BJ475" s="5"/>
      <c r="BK475" s="5"/>
      <c r="BL475" s="5"/>
      <c r="BM475" s="5"/>
      <c r="BN475" s="5"/>
      <c r="BO475" s="5"/>
      <c r="BP475" s="5"/>
      <c r="BQ475" s="5"/>
      <c r="BR475" s="5"/>
      <c r="BS475" s="5"/>
      <c r="BT475" s="5"/>
      <c r="BU475" s="5"/>
      <c r="BV475" s="5"/>
      <c r="BW475" s="5"/>
      <c r="BX475" s="5"/>
      <c r="BY475" s="5"/>
      <c r="BZ475" s="5"/>
      <c r="CA475" s="5"/>
      <c r="CB475" s="5"/>
      <c r="CC475" s="5"/>
      <c r="CD475" s="5"/>
      <c r="CE475" s="5"/>
      <c r="CF475" s="5"/>
      <c r="CG475" s="5"/>
      <c r="CH475" s="5"/>
      <c r="CI475" s="5"/>
      <c r="CJ475" s="5"/>
      <c r="CK475" s="5"/>
      <c r="CL475" s="5"/>
      <c r="CM475" s="5"/>
      <c r="CN475" s="5"/>
      <c r="CO475" s="5"/>
      <c r="CP475" s="5"/>
      <c r="CQ475" s="5"/>
      <c r="CR475" s="5"/>
      <c r="CS475" s="5"/>
      <c r="CT475" s="5"/>
      <c r="CU475" s="5"/>
      <c r="CV475" s="5"/>
    </row>
    <row r="476" spans="12:100" hidden="1">
      <c r="L476" s="5"/>
      <c r="M476" s="5"/>
      <c r="N476" s="5"/>
      <c r="O476" s="5"/>
      <c r="P476" s="5"/>
      <c r="Q476" s="5"/>
      <c r="R476" s="5"/>
      <c r="S476" s="5"/>
      <c r="T476" s="5"/>
      <c r="U476" s="5"/>
      <c r="V476" s="5"/>
      <c r="W476" s="5"/>
      <c r="X476" s="5"/>
      <c r="Y476" s="5"/>
      <c r="Z476" s="5"/>
      <c r="AA476" s="5"/>
      <c r="AB476" s="5"/>
      <c r="AC476" s="5"/>
      <c r="AD476" s="5"/>
      <c r="AE476" s="5"/>
      <c r="AF476" s="5"/>
      <c r="AG476" s="5"/>
      <c r="AH476" s="5"/>
      <c r="AI476" s="5"/>
      <c r="AJ476" s="5"/>
      <c r="AK476" s="5"/>
      <c r="AL476" s="5"/>
      <c r="AM476" s="5"/>
      <c r="AN476" s="5"/>
      <c r="AO476" s="5"/>
      <c r="AP476" s="5"/>
      <c r="AQ476" s="5"/>
      <c r="AR476" s="5"/>
      <c r="AS476" s="5"/>
      <c r="AT476" s="5"/>
      <c r="AU476" s="5"/>
      <c r="AV476" s="5"/>
      <c r="AW476" s="5"/>
      <c r="AX476" s="5"/>
      <c r="AY476" s="5"/>
      <c r="AZ476" s="5"/>
      <c r="BA476" s="5"/>
      <c r="BB476" s="5"/>
      <c r="BC476" s="5"/>
      <c r="BD476" s="5"/>
      <c r="BE476" s="5"/>
      <c r="BF476" s="5"/>
      <c r="BG476" s="5"/>
      <c r="BH476" s="5"/>
      <c r="BI476" s="5"/>
      <c r="BJ476" s="5"/>
      <c r="BK476" s="5"/>
      <c r="BL476" s="5"/>
      <c r="BM476" s="5"/>
      <c r="BN476" s="5"/>
      <c r="BO476" s="5"/>
      <c r="BP476" s="5"/>
      <c r="BQ476" s="5"/>
      <c r="BR476" s="5"/>
      <c r="BS476" s="5"/>
      <c r="BT476" s="5"/>
      <c r="BU476" s="5"/>
      <c r="BV476" s="5"/>
      <c r="BW476" s="5"/>
      <c r="BX476" s="5"/>
      <c r="BY476" s="5"/>
      <c r="BZ476" s="5"/>
      <c r="CA476" s="5"/>
      <c r="CB476" s="5"/>
      <c r="CC476" s="5"/>
      <c r="CD476" s="5"/>
      <c r="CE476" s="5"/>
      <c r="CF476" s="5"/>
      <c r="CG476" s="5"/>
      <c r="CH476" s="5"/>
      <c r="CI476" s="5"/>
      <c r="CJ476" s="5"/>
      <c r="CK476" s="5"/>
      <c r="CL476" s="5"/>
      <c r="CM476" s="5"/>
      <c r="CN476" s="5"/>
      <c r="CO476" s="5"/>
      <c r="CP476" s="5"/>
      <c r="CQ476" s="5"/>
      <c r="CR476" s="5"/>
      <c r="CS476" s="5"/>
      <c r="CT476" s="5"/>
      <c r="CU476" s="5"/>
      <c r="CV476" s="5"/>
    </row>
    <row r="477" spans="12:100" hidden="1">
      <c r="L477" s="5"/>
      <c r="M477" s="5"/>
      <c r="N477" s="5"/>
      <c r="O477" s="5"/>
      <c r="P477" s="5"/>
      <c r="Q477" s="5"/>
      <c r="R477" s="5"/>
      <c r="S477" s="5"/>
      <c r="T477" s="5"/>
      <c r="U477" s="5"/>
      <c r="V477" s="5"/>
      <c r="W477" s="5"/>
      <c r="X477" s="5"/>
      <c r="Y477" s="5"/>
      <c r="Z477" s="5"/>
      <c r="AA477" s="5"/>
      <c r="AB477" s="5"/>
      <c r="AC477" s="5"/>
      <c r="AD477" s="5"/>
      <c r="AE477" s="5"/>
      <c r="AF477" s="5"/>
      <c r="AG477" s="5"/>
      <c r="AH477" s="5"/>
      <c r="AI477" s="5"/>
      <c r="AJ477" s="5"/>
      <c r="AK477" s="5"/>
      <c r="AL477" s="5"/>
      <c r="AM477" s="5"/>
      <c r="AN477" s="5"/>
      <c r="AO477" s="5"/>
      <c r="AP477" s="5"/>
      <c r="AQ477" s="5"/>
      <c r="AR477" s="5"/>
      <c r="AS477" s="5"/>
      <c r="AT477" s="5"/>
      <c r="AU477" s="5"/>
      <c r="AV477" s="5"/>
      <c r="AW477" s="5"/>
      <c r="AX477" s="5"/>
      <c r="AY477" s="5"/>
      <c r="AZ477" s="5"/>
      <c r="BA477" s="5"/>
      <c r="BB477" s="5"/>
      <c r="BC477" s="5"/>
      <c r="BD477" s="5"/>
      <c r="BE477" s="5"/>
      <c r="BF477" s="5"/>
      <c r="BG477" s="5"/>
      <c r="BH477" s="5"/>
      <c r="BI477" s="5"/>
      <c r="BJ477" s="5"/>
      <c r="BK477" s="5"/>
      <c r="BL477" s="5"/>
      <c r="BM477" s="5"/>
      <c r="BN477" s="5"/>
      <c r="BO477" s="5"/>
      <c r="BP477" s="5"/>
      <c r="BQ477" s="5"/>
      <c r="BR477" s="5"/>
      <c r="BS477" s="5"/>
      <c r="BT477" s="5"/>
      <c r="BU477" s="5"/>
      <c r="BV477" s="5"/>
      <c r="BW477" s="5"/>
      <c r="BX477" s="5"/>
      <c r="BY477" s="5"/>
      <c r="BZ477" s="5"/>
      <c r="CA477" s="5"/>
      <c r="CB477" s="5"/>
      <c r="CC477" s="5"/>
      <c r="CD477" s="5"/>
      <c r="CE477" s="5"/>
      <c r="CF477" s="5"/>
      <c r="CG477" s="5"/>
      <c r="CH477" s="5"/>
      <c r="CI477" s="5"/>
      <c r="CJ477" s="5"/>
      <c r="CK477" s="5"/>
      <c r="CL477" s="5"/>
      <c r="CM477" s="5"/>
      <c r="CN477" s="5"/>
      <c r="CO477" s="5"/>
      <c r="CP477" s="5"/>
      <c r="CQ477" s="5"/>
      <c r="CR477" s="5"/>
      <c r="CS477" s="5"/>
      <c r="CT477" s="5"/>
      <c r="CU477" s="5"/>
      <c r="CV477" s="5"/>
    </row>
    <row r="478" spans="12:100" hidden="1">
      <c r="L478" s="5"/>
      <c r="M478" s="5"/>
      <c r="N478" s="5"/>
      <c r="O478" s="5"/>
      <c r="P478" s="5"/>
      <c r="Q478" s="5"/>
      <c r="R478" s="5"/>
      <c r="S478" s="5"/>
      <c r="T478" s="5"/>
      <c r="U478" s="5"/>
      <c r="V478" s="5"/>
      <c r="W478" s="5"/>
      <c r="X478" s="5"/>
      <c r="Y478" s="5"/>
      <c r="Z478" s="5"/>
      <c r="AA478" s="5"/>
      <c r="AB478" s="5"/>
      <c r="AC478" s="5"/>
      <c r="AD478" s="5"/>
      <c r="AE478" s="5"/>
      <c r="AF478" s="5"/>
      <c r="AG478" s="5"/>
      <c r="AH478" s="5"/>
      <c r="AI478" s="5"/>
      <c r="AJ478" s="5"/>
      <c r="AK478" s="5"/>
      <c r="AL478" s="5"/>
      <c r="AM478" s="5"/>
      <c r="AN478" s="5"/>
      <c r="AO478" s="5"/>
      <c r="AP478" s="5"/>
      <c r="AQ478" s="5"/>
      <c r="AR478" s="5"/>
      <c r="AS478" s="5"/>
      <c r="AT478" s="5"/>
      <c r="AU478" s="5"/>
      <c r="AV478" s="5"/>
      <c r="AW478" s="5"/>
      <c r="AX478" s="5"/>
      <c r="AY478" s="5"/>
      <c r="AZ478" s="5"/>
      <c r="BA478" s="5"/>
      <c r="BB478" s="5"/>
      <c r="BC478" s="5"/>
      <c r="BD478" s="5"/>
      <c r="BE478" s="5"/>
      <c r="BF478" s="5"/>
      <c r="BG478" s="5"/>
      <c r="BH478" s="5"/>
      <c r="BI478" s="5"/>
      <c r="BJ478" s="5"/>
      <c r="BK478" s="5"/>
      <c r="BL478" s="5"/>
      <c r="BM478" s="5"/>
      <c r="BN478" s="5"/>
      <c r="BO478" s="5"/>
      <c r="BP478" s="5"/>
      <c r="BQ478" s="5"/>
      <c r="BR478" s="5"/>
      <c r="BS478" s="5"/>
      <c r="BT478" s="5"/>
      <c r="BU478" s="5"/>
      <c r="BV478" s="5"/>
      <c r="BW478" s="5"/>
      <c r="BX478" s="5"/>
      <c r="BY478" s="5"/>
      <c r="BZ478" s="5"/>
      <c r="CA478" s="5"/>
      <c r="CB478" s="5"/>
      <c r="CC478" s="5"/>
      <c r="CD478" s="5"/>
      <c r="CE478" s="5"/>
      <c r="CF478" s="5"/>
      <c r="CG478" s="5"/>
      <c r="CH478" s="5"/>
      <c r="CI478" s="5"/>
      <c r="CJ478" s="5"/>
      <c r="CK478" s="5"/>
      <c r="CL478" s="5"/>
      <c r="CM478" s="5"/>
      <c r="CN478" s="5"/>
      <c r="CO478" s="5"/>
      <c r="CP478" s="5"/>
      <c r="CQ478" s="5"/>
      <c r="CR478" s="5"/>
      <c r="CS478" s="5"/>
      <c r="CT478" s="5"/>
      <c r="CU478" s="5"/>
      <c r="CV478" s="5"/>
    </row>
    <row r="479" spans="12:100" hidden="1">
      <c r="L479" s="5"/>
      <c r="M479" s="5"/>
      <c r="N479" s="5"/>
      <c r="O479" s="5"/>
      <c r="P479" s="5"/>
      <c r="Q479" s="5"/>
      <c r="R479" s="5"/>
      <c r="S479" s="5"/>
      <c r="T479" s="5"/>
      <c r="U479" s="5"/>
      <c r="V479" s="5"/>
      <c r="W479" s="5"/>
      <c r="X479" s="5"/>
      <c r="Y479" s="5"/>
      <c r="Z479" s="5"/>
      <c r="AA479" s="5"/>
      <c r="AB479" s="5"/>
      <c r="AC479" s="5"/>
      <c r="AD479" s="5"/>
      <c r="AE479" s="5"/>
      <c r="AF479" s="5"/>
      <c r="AG479" s="5"/>
      <c r="AH479" s="5"/>
      <c r="AI479" s="5"/>
      <c r="AJ479" s="5"/>
      <c r="AK479" s="5"/>
      <c r="AL479" s="5"/>
      <c r="AM479" s="5"/>
      <c r="AN479" s="5"/>
      <c r="AO479" s="5"/>
      <c r="AP479" s="5"/>
      <c r="AQ479" s="5"/>
      <c r="AR479" s="5"/>
      <c r="AS479" s="5"/>
      <c r="AT479" s="5"/>
      <c r="AU479" s="5"/>
      <c r="AV479" s="5"/>
      <c r="AW479" s="5"/>
      <c r="AX479" s="5"/>
      <c r="AY479" s="5"/>
      <c r="AZ479" s="5"/>
      <c r="BA479" s="5"/>
      <c r="BB479" s="5"/>
      <c r="BC479" s="5"/>
      <c r="BD479" s="5"/>
      <c r="BE479" s="5"/>
      <c r="BF479" s="5"/>
      <c r="BG479" s="5"/>
      <c r="BH479" s="5"/>
      <c r="BI479" s="5"/>
      <c r="BJ479" s="5"/>
      <c r="BK479" s="5"/>
      <c r="BL479" s="5"/>
      <c r="BM479" s="5"/>
      <c r="BN479" s="5"/>
      <c r="BO479" s="5"/>
      <c r="BP479" s="5"/>
      <c r="BQ479" s="5"/>
      <c r="BR479" s="5"/>
      <c r="BS479" s="5"/>
      <c r="BT479" s="5"/>
      <c r="BU479" s="5"/>
      <c r="BV479" s="5"/>
      <c r="BW479" s="5"/>
      <c r="BX479" s="5"/>
      <c r="BY479" s="5"/>
      <c r="BZ479" s="5"/>
      <c r="CA479" s="5"/>
      <c r="CB479" s="5"/>
      <c r="CC479" s="5"/>
      <c r="CD479" s="5"/>
      <c r="CE479" s="5"/>
      <c r="CF479" s="5"/>
      <c r="CG479" s="5"/>
      <c r="CH479" s="5"/>
      <c r="CI479" s="5"/>
      <c r="CJ479" s="5"/>
      <c r="CK479" s="5"/>
      <c r="CL479" s="5"/>
      <c r="CM479" s="5"/>
      <c r="CN479" s="5"/>
      <c r="CO479" s="5"/>
      <c r="CP479" s="5"/>
      <c r="CQ479" s="5"/>
      <c r="CR479" s="5"/>
      <c r="CS479" s="5"/>
      <c r="CT479" s="5"/>
      <c r="CU479" s="5"/>
      <c r="CV479" s="5"/>
    </row>
    <row r="480" spans="12:100" hidden="1">
      <c r="L480" s="5"/>
      <c r="M480" s="5"/>
      <c r="N480" s="5"/>
      <c r="O480" s="5"/>
      <c r="P480" s="5"/>
      <c r="Q480" s="5"/>
      <c r="R480" s="5"/>
      <c r="S480" s="5"/>
      <c r="T480" s="5"/>
      <c r="U480" s="5"/>
      <c r="V480" s="5"/>
      <c r="W480" s="5"/>
      <c r="X480" s="5"/>
      <c r="Y480" s="5"/>
      <c r="Z480" s="5"/>
      <c r="AA480" s="5"/>
      <c r="AB480" s="5"/>
      <c r="AC480" s="5"/>
      <c r="AD480" s="5"/>
      <c r="AE480" s="5"/>
      <c r="AF480" s="5"/>
      <c r="AG480" s="5"/>
      <c r="AH480" s="5"/>
      <c r="AI480" s="5"/>
      <c r="AJ480" s="5"/>
      <c r="AK480" s="5"/>
      <c r="AL480" s="5"/>
      <c r="AM480" s="5"/>
      <c r="AN480" s="5"/>
      <c r="AO480" s="5"/>
      <c r="AP480" s="5"/>
      <c r="AQ480" s="5"/>
      <c r="AR480" s="5"/>
      <c r="AS480" s="5"/>
      <c r="AT480" s="5"/>
      <c r="AU480" s="5"/>
      <c r="AV480" s="5"/>
      <c r="AW480" s="5"/>
      <c r="AX480" s="5"/>
      <c r="AY480" s="5"/>
      <c r="AZ480" s="5"/>
      <c r="BA480" s="5"/>
      <c r="BB480" s="5"/>
      <c r="BC480" s="5"/>
      <c r="BD480" s="5"/>
      <c r="BE480" s="5"/>
      <c r="BF480" s="5"/>
      <c r="BG480" s="5"/>
      <c r="BH480" s="5"/>
      <c r="BI480" s="5"/>
      <c r="BJ480" s="5"/>
      <c r="BK480" s="5"/>
      <c r="BL480" s="5"/>
      <c r="BM480" s="5"/>
      <c r="BN480" s="5"/>
      <c r="BO480" s="5"/>
      <c r="BP480" s="5"/>
      <c r="BQ480" s="5"/>
      <c r="BR480" s="5"/>
      <c r="BS480" s="5"/>
      <c r="BT480" s="5"/>
      <c r="BU480" s="5"/>
      <c r="BV480" s="5"/>
      <c r="BW480" s="5"/>
      <c r="BX480" s="5"/>
      <c r="BY480" s="5"/>
      <c r="BZ480" s="5"/>
      <c r="CA480" s="5"/>
      <c r="CB480" s="5"/>
      <c r="CC480" s="5"/>
      <c r="CD480" s="5"/>
      <c r="CE480" s="5"/>
      <c r="CF480" s="5"/>
      <c r="CG480" s="5"/>
      <c r="CH480" s="5"/>
      <c r="CI480" s="5"/>
      <c r="CJ480" s="5"/>
      <c r="CK480" s="5"/>
      <c r="CL480" s="5"/>
      <c r="CM480" s="5"/>
      <c r="CN480" s="5"/>
      <c r="CO480" s="5"/>
      <c r="CP480" s="5"/>
      <c r="CQ480" s="5"/>
      <c r="CR480" s="5"/>
      <c r="CS480" s="5"/>
      <c r="CT480" s="5"/>
      <c r="CU480" s="5"/>
      <c r="CV480" s="5"/>
    </row>
    <row r="481" spans="12:100" hidden="1">
      <c r="L481" s="5"/>
      <c r="M481" s="5"/>
      <c r="N481" s="5"/>
      <c r="O481" s="5"/>
      <c r="P481" s="5"/>
      <c r="Q481" s="5"/>
      <c r="R481" s="5"/>
      <c r="S481" s="5"/>
      <c r="T481" s="5"/>
      <c r="U481" s="5"/>
      <c r="V481" s="5"/>
      <c r="W481" s="5"/>
      <c r="X481" s="5"/>
      <c r="Y481" s="5"/>
      <c r="Z481" s="5"/>
      <c r="AA481" s="5"/>
      <c r="AB481" s="5"/>
      <c r="AC481" s="5"/>
      <c r="AD481" s="5"/>
      <c r="AE481" s="5"/>
      <c r="AF481" s="5"/>
      <c r="AG481" s="5"/>
      <c r="AH481" s="5"/>
      <c r="AI481" s="5"/>
      <c r="AJ481" s="5"/>
      <c r="AK481" s="5"/>
      <c r="AL481" s="5"/>
      <c r="AM481" s="5"/>
      <c r="AN481" s="5"/>
      <c r="AO481" s="5"/>
      <c r="AP481" s="5"/>
      <c r="AQ481" s="5"/>
      <c r="AR481" s="5"/>
      <c r="AS481" s="5"/>
      <c r="AT481" s="5"/>
      <c r="AU481" s="5"/>
      <c r="AV481" s="5"/>
      <c r="AW481" s="5"/>
      <c r="AX481" s="5"/>
      <c r="AY481" s="5"/>
      <c r="AZ481" s="5"/>
      <c r="BA481" s="5"/>
      <c r="BB481" s="5"/>
      <c r="BC481" s="5"/>
      <c r="BD481" s="5"/>
      <c r="BE481" s="5"/>
      <c r="BF481" s="5"/>
      <c r="BG481" s="5"/>
      <c r="BH481" s="5"/>
      <c r="BI481" s="5"/>
      <c r="BJ481" s="5"/>
      <c r="BK481" s="5"/>
      <c r="BL481" s="5"/>
      <c r="BM481" s="5"/>
      <c r="BN481" s="5"/>
      <c r="BO481" s="5"/>
      <c r="BP481" s="5"/>
      <c r="BQ481" s="5"/>
      <c r="BR481" s="5"/>
      <c r="BS481" s="5"/>
      <c r="BT481" s="5"/>
      <c r="BU481" s="5"/>
      <c r="BV481" s="5"/>
      <c r="BW481" s="5"/>
      <c r="BX481" s="5"/>
      <c r="BY481" s="5"/>
      <c r="BZ481" s="5"/>
      <c r="CA481" s="5"/>
      <c r="CB481" s="5"/>
      <c r="CC481" s="5"/>
      <c r="CD481" s="5"/>
      <c r="CE481" s="5"/>
      <c r="CF481" s="5"/>
      <c r="CG481" s="5"/>
      <c r="CH481" s="5"/>
      <c r="CI481" s="5"/>
      <c r="CJ481" s="5"/>
      <c r="CK481" s="5"/>
      <c r="CL481" s="5"/>
      <c r="CM481" s="5"/>
      <c r="CN481" s="5"/>
      <c r="CO481" s="5"/>
      <c r="CP481" s="5"/>
      <c r="CQ481" s="5"/>
      <c r="CR481" s="5"/>
      <c r="CS481" s="5"/>
      <c r="CT481" s="5"/>
      <c r="CU481" s="5"/>
      <c r="CV481" s="5"/>
    </row>
    <row r="482" spans="12:100" hidden="1">
      <c r="L482" s="5"/>
      <c r="M482" s="5"/>
      <c r="N482" s="5"/>
      <c r="O482" s="5"/>
      <c r="P482" s="5"/>
      <c r="Q482" s="5"/>
      <c r="R482" s="5"/>
      <c r="S482" s="5"/>
      <c r="T482" s="5"/>
      <c r="U482" s="5"/>
      <c r="V482" s="5"/>
      <c r="W482" s="5"/>
      <c r="X482" s="5"/>
      <c r="Y482" s="5"/>
      <c r="Z482" s="5"/>
      <c r="AA482" s="5"/>
      <c r="AB482" s="5"/>
      <c r="AC482" s="5"/>
      <c r="AD482" s="5"/>
      <c r="AE482" s="5"/>
      <c r="AF482" s="5"/>
      <c r="AG482" s="5"/>
      <c r="AH482" s="5"/>
      <c r="AI482" s="5"/>
      <c r="AJ482" s="5"/>
      <c r="AK482" s="5"/>
      <c r="AL482" s="5"/>
      <c r="AM482" s="5"/>
      <c r="AN482" s="5"/>
      <c r="AO482" s="5"/>
      <c r="AP482" s="5"/>
      <c r="AQ482" s="5"/>
      <c r="AR482" s="5"/>
      <c r="AS482" s="5"/>
      <c r="AT482" s="5"/>
      <c r="AU482" s="5"/>
      <c r="AV482" s="5"/>
      <c r="AW482" s="5"/>
      <c r="AX482" s="5"/>
      <c r="AY482" s="5"/>
      <c r="AZ482" s="5"/>
      <c r="BA482" s="5"/>
      <c r="BB482" s="5"/>
      <c r="BC482" s="5"/>
      <c r="BD482" s="5"/>
      <c r="BE482" s="5"/>
      <c r="BF482" s="5"/>
      <c r="BG482" s="5"/>
      <c r="BH482" s="5"/>
      <c r="BI482" s="5"/>
      <c r="BJ482" s="5"/>
      <c r="BK482" s="5"/>
      <c r="BL482" s="5"/>
      <c r="BM482" s="5"/>
      <c r="BN482" s="5"/>
      <c r="BO482" s="5"/>
      <c r="BP482" s="5"/>
      <c r="BQ482" s="5"/>
      <c r="BR482" s="5"/>
      <c r="BS482" s="5"/>
      <c r="BT482" s="5"/>
      <c r="BU482" s="5"/>
      <c r="BV482" s="5"/>
      <c r="BW482" s="5"/>
      <c r="BX482" s="5"/>
      <c r="BY482" s="5"/>
      <c r="BZ482" s="5"/>
      <c r="CA482" s="5"/>
      <c r="CB482" s="5"/>
      <c r="CC482" s="5"/>
      <c r="CD482" s="5"/>
      <c r="CE482" s="5"/>
      <c r="CF482" s="5"/>
      <c r="CG482" s="5"/>
      <c r="CH482" s="5"/>
      <c r="CI482" s="5"/>
      <c r="CJ482" s="5"/>
      <c r="CK482" s="5"/>
      <c r="CL482" s="5"/>
      <c r="CM482" s="5"/>
      <c r="CN482" s="5"/>
      <c r="CO482" s="5"/>
      <c r="CP482" s="5"/>
      <c r="CQ482" s="5"/>
      <c r="CR482" s="5"/>
      <c r="CS482" s="5"/>
      <c r="CT482" s="5"/>
      <c r="CU482" s="5"/>
      <c r="CV482" s="5"/>
    </row>
    <row r="483" spans="12:100" hidden="1">
      <c r="L483" s="5"/>
      <c r="M483" s="5"/>
      <c r="N483" s="5"/>
      <c r="O483" s="5"/>
      <c r="P483" s="5"/>
      <c r="Q483" s="5"/>
      <c r="R483" s="5"/>
      <c r="S483" s="5"/>
      <c r="T483" s="5"/>
      <c r="U483" s="5"/>
      <c r="V483" s="5"/>
      <c r="W483" s="5"/>
      <c r="X483" s="5"/>
      <c r="Y483" s="5"/>
      <c r="Z483" s="5"/>
      <c r="AA483" s="5"/>
      <c r="AB483" s="5"/>
      <c r="AC483" s="5"/>
      <c r="AD483" s="5"/>
      <c r="AE483" s="5"/>
      <c r="AF483" s="5"/>
      <c r="AG483" s="5"/>
      <c r="AH483" s="5"/>
      <c r="AI483" s="5"/>
      <c r="AJ483" s="5"/>
      <c r="AK483" s="5"/>
      <c r="AL483" s="5"/>
      <c r="AM483" s="5"/>
      <c r="AN483" s="5"/>
      <c r="AO483" s="5"/>
      <c r="AP483" s="5"/>
      <c r="AQ483" s="5"/>
      <c r="AR483" s="5"/>
      <c r="AS483" s="5"/>
      <c r="AT483" s="5"/>
      <c r="AU483" s="5"/>
      <c r="AV483" s="5"/>
      <c r="AW483" s="5"/>
      <c r="AX483" s="5"/>
      <c r="AY483" s="5"/>
      <c r="AZ483" s="5"/>
      <c r="BA483" s="5"/>
      <c r="BB483" s="5"/>
      <c r="BC483" s="5"/>
      <c r="BD483" s="5"/>
      <c r="BE483" s="5"/>
      <c r="BF483" s="5"/>
      <c r="BG483" s="5"/>
      <c r="BH483" s="5"/>
      <c r="BI483" s="5"/>
      <c r="BJ483" s="5"/>
      <c r="BK483" s="5"/>
      <c r="BL483" s="5"/>
      <c r="BM483" s="5"/>
      <c r="BN483" s="5"/>
      <c r="BO483" s="5"/>
      <c r="BP483" s="5"/>
      <c r="BQ483" s="5"/>
      <c r="BR483" s="5"/>
      <c r="BS483" s="5"/>
      <c r="BT483" s="5"/>
      <c r="BU483" s="5"/>
      <c r="BV483" s="5"/>
      <c r="BW483" s="5"/>
      <c r="BX483" s="5"/>
      <c r="BY483" s="5"/>
      <c r="BZ483" s="5"/>
      <c r="CA483" s="5"/>
      <c r="CB483" s="5"/>
      <c r="CC483" s="5"/>
      <c r="CD483" s="5"/>
      <c r="CE483" s="5"/>
      <c r="CF483" s="5"/>
      <c r="CG483" s="5"/>
      <c r="CH483" s="5"/>
      <c r="CI483" s="5"/>
      <c r="CJ483" s="5"/>
      <c r="CK483" s="5"/>
      <c r="CL483" s="5"/>
      <c r="CM483" s="5"/>
      <c r="CN483" s="5"/>
      <c r="CO483" s="5"/>
      <c r="CP483" s="5"/>
      <c r="CQ483" s="5"/>
      <c r="CR483" s="5"/>
      <c r="CS483" s="5"/>
      <c r="CT483" s="5"/>
      <c r="CU483" s="5"/>
      <c r="CV483" s="5"/>
    </row>
    <row r="484" spans="12:100" hidden="1">
      <c r="L484" s="5"/>
      <c r="M484" s="5"/>
      <c r="N484" s="5"/>
      <c r="O484" s="5"/>
      <c r="P484" s="5"/>
      <c r="Q484" s="5"/>
      <c r="R484" s="5"/>
      <c r="S484" s="5"/>
      <c r="T484" s="5"/>
      <c r="U484" s="5"/>
      <c r="V484" s="5"/>
      <c r="W484" s="5"/>
      <c r="X484" s="5"/>
      <c r="Y484" s="5"/>
      <c r="Z484" s="5"/>
      <c r="AA484" s="5"/>
      <c r="AB484" s="5"/>
      <c r="AC484" s="5"/>
      <c r="AD484" s="5"/>
      <c r="AE484" s="5"/>
      <c r="AF484" s="5"/>
      <c r="AG484" s="5"/>
      <c r="AH484" s="5"/>
      <c r="AI484" s="5"/>
      <c r="AJ484" s="5"/>
      <c r="AK484" s="5"/>
      <c r="AL484" s="5"/>
      <c r="AM484" s="5"/>
      <c r="AN484" s="5"/>
      <c r="AO484" s="5"/>
      <c r="AP484" s="5"/>
      <c r="AQ484" s="5"/>
      <c r="AR484" s="5"/>
      <c r="AS484" s="5"/>
      <c r="AT484" s="5"/>
      <c r="AU484" s="5"/>
      <c r="AV484" s="5"/>
      <c r="AW484" s="5"/>
      <c r="AX484" s="5"/>
      <c r="AY484" s="5"/>
      <c r="AZ484" s="5"/>
      <c r="BA484" s="5"/>
      <c r="BB484" s="5"/>
      <c r="BC484" s="5"/>
      <c r="BD484" s="5"/>
      <c r="BE484" s="5"/>
      <c r="BF484" s="5"/>
      <c r="BG484" s="5"/>
      <c r="BH484" s="5"/>
      <c r="BI484" s="5"/>
      <c r="BJ484" s="5"/>
      <c r="BK484" s="5"/>
      <c r="BL484" s="5"/>
      <c r="BM484" s="5"/>
      <c r="BN484" s="5"/>
      <c r="BO484" s="5"/>
      <c r="BP484" s="5"/>
      <c r="BQ484" s="5"/>
      <c r="BR484" s="5"/>
      <c r="BS484" s="5"/>
      <c r="BT484" s="5"/>
      <c r="BU484" s="5"/>
      <c r="BV484" s="5"/>
      <c r="BW484" s="5"/>
      <c r="BX484" s="5"/>
      <c r="BY484" s="5"/>
      <c r="BZ484" s="5"/>
      <c r="CA484" s="5"/>
      <c r="CB484" s="5"/>
      <c r="CC484" s="5"/>
      <c r="CD484" s="5"/>
      <c r="CE484" s="5"/>
      <c r="CF484" s="5"/>
      <c r="CG484" s="5"/>
      <c r="CH484" s="5"/>
      <c r="CI484" s="5"/>
      <c r="CJ484" s="5"/>
      <c r="CK484" s="5"/>
      <c r="CL484" s="5"/>
      <c r="CM484" s="5"/>
      <c r="CN484" s="5"/>
      <c r="CO484" s="5"/>
      <c r="CP484" s="5"/>
      <c r="CQ484" s="5"/>
      <c r="CR484" s="5"/>
      <c r="CS484" s="5"/>
      <c r="CT484" s="5"/>
      <c r="CU484" s="5"/>
      <c r="CV484" s="5"/>
    </row>
    <row r="485" spans="12:100" hidden="1">
      <c r="L485" s="5"/>
      <c r="M485" s="5"/>
      <c r="N485" s="5"/>
      <c r="O485" s="5"/>
      <c r="P485" s="5"/>
      <c r="Q485" s="5"/>
      <c r="R485" s="5"/>
      <c r="S485" s="5"/>
      <c r="T485" s="5"/>
      <c r="U485" s="5"/>
      <c r="V485" s="5"/>
      <c r="W485" s="5"/>
      <c r="X485" s="5"/>
      <c r="Y485" s="5"/>
      <c r="Z485" s="5"/>
      <c r="AA485" s="5"/>
      <c r="AB485" s="5"/>
      <c r="AC485" s="5"/>
      <c r="AD485" s="5"/>
      <c r="AE485" s="5"/>
      <c r="AF485" s="5"/>
      <c r="AG485" s="5"/>
      <c r="AH485" s="5"/>
      <c r="AI485" s="5"/>
      <c r="AJ485" s="5"/>
      <c r="AK485" s="5"/>
      <c r="AL485" s="5"/>
      <c r="AM485" s="5"/>
      <c r="AN485" s="5"/>
      <c r="AO485" s="5"/>
      <c r="AP485" s="5"/>
      <c r="AQ485" s="5"/>
      <c r="AR485" s="5"/>
      <c r="AS485" s="5"/>
      <c r="AT485" s="5"/>
      <c r="AU485" s="5"/>
      <c r="AV485" s="5"/>
      <c r="AW485" s="5"/>
      <c r="AX485" s="5"/>
      <c r="AY485" s="5"/>
      <c r="AZ485" s="5"/>
      <c r="BA485" s="5"/>
      <c r="BB485" s="5"/>
      <c r="BC485" s="5"/>
      <c r="BD485" s="5"/>
      <c r="BE485" s="5"/>
      <c r="BF485" s="5"/>
      <c r="BG485" s="5"/>
      <c r="BH485" s="5"/>
      <c r="BI485" s="5"/>
      <c r="BJ485" s="5"/>
      <c r="BK485" s="5"/>
      <c r="BL485" s="5"/>
      <c r="BM485" s="5"/>
      <c r="BN485" s="5"/>
      <c r="BO485" s="5"/>
      <c r="BP485" s="5"/>
      <c r="BQ485" s="5"/>
      <c r="BR485" s="5"/>
      <c r="BS485" s="5"/>
      <c r="BT485" s="5"/>
      <c r="BU485" s="5"/>
      <c r="BV485" s="5"/>
      <c r="BW485" s="5"/>
      <c r="BX485" s="5"/>
      <c r="BY485" s="5"/>
      <c r="BZ485" s="5"/>
      <c r="CA485" s="5"/>
      <c r="CB485" s="5"/>
      <c r="CC485" s="5"/>
      <c r="CD485" s="5"/>
      <c r="CE485" s="5"/>
      <c r="CF485" s="5"/>
      <c r="CG485" s="5"/>
      <c r="CH485" s="5"/>
      <c r="CI485" s="5"/>
      <c r="CJ485" s="5"/>
      <c r="CK485" s="5"/>
      <c r="CL485" s="5"/>
      <c r="CM485" s="5"/>
      <c r="CN485" s="5"/>
      <c r="CO485" s="5"/>
      <c r="CP485" s="5"/>
      <c r="CQ485" s="5"/>
      <c r="CR485" s="5"/>
      <c r="CS485" s="5"/>
      <c r="CT485" s="5"/>
      <c r="CU485" s="5"/>
      <c r="CV485" s="5"/>
    </row>
    <row r="486" spans="12:100" hidden="1">
      <c r="L486" s="5"/>
      <c r="M486" s="5"/>
      <c r="N486" s="5"/>
      <c r="O486" s="5"/>
      <c r="P486" s="5"/>
      <c r="Q486" s="5"/>
      <c r="R486" s="5"/>
      <c r="S486" s="5"/>
      <c r="T486" s="5"/>
      <c r="U486" s="5"/>
      <c r="V486" s="5"/>
      <c r="W486" s="5"/>
      <c r="X486" s="5"/>
      <c r="Y486" s="5"/>
      <c r="Z486" s="5"/>
      <c r="AA486" s="5"/>
      <c r="AB486" s="5"/>
      <c r="AC486" s="5"/>
      <c r="AD486" s="5"/>
      <c r="AE486" s="5"/>
      <c r="AF486" s="5"/>
      <c r="AG486" s="5"/>
      <c r="AH486" s="5"/>
      <c r="AI486" s="5"/>
      <c r="AJ486" s="5"/>
      <c r="AK486" s="5"/>
      <c r="AL486" s="5"/>
      <c r="AM486" s="5"/>
      <c r="AN486" s="5"/>
      <c r="AO486" s="5"/>
      <c r="AP486" s="5"/>
      <c r="AQ486" s="5"/>
      <c r="AR486" s="5"/>
      <c r="AS486" s="5"/>
      <c r="AT486" s="5"/>
      <c r="AU486" s="5"/>
      <c r="AV486" s="5"/>
      <c r="AW486" s="5"/>
      <c r="AX486" s="5"/>
      <c r="AY486" s="5"/>
      <c r="AZ486" s="5"/>
      <c r="BA486" s="5"/>
      <c r="BB486" s="5"/>
      <c r="BC486" s="5"/>
      <c r="BD486" s="5"/>
      <c r="BE486" s="5"/>
      <c r="BF486" s="5"/>
      <c r="BG486" s="5"/>
      <c r="BH486" s="5"/>
      <c r="BI486" s="5"/>
      <c r="BJ486" s="5"/>
      <c r="BK486" s="5"/>
      <c r="BL486" s="5"/>
      <c r="BM486" s="5"/>
      <c r="BN486" s="5"/>
      <c r="BO486" s="5"/>
      <c r="BP486" s="5"/>
      <c r="BQ486" s="5"/>
      <c r="BR486" s="5"/>
      <c r="BS486" s="5"/>
      <c r="BT486" s="5"/>
      <c r="BU486" s="5"/>
      <c r="BV486" s="5"/>
      <c r="BW486" s="5"/>
      <c r="BX486" s="5"/>
      <c r="BY486" s="5"/>
      <c r="BZ486" s="5"/>
      <c r="CA486" s="5"/>
      <c r="CB486" s="5"/>
      <c r="CC486" s="5"/>
      <c r="CD486" s="5"/>
      <c r="CE486" s="5"/>
      <c r="CF486" s="5"/>
      <c r="CG486" s="5"/>
      <c r="CH486" s="5"/>
      <c r="CI486" s="5"/>
      <c r="CJ486" s="5"/>
      <c r="CK486" s="5"/>
      <c r="CL486" s="5"/>
      <c r="CM486" s="5"/>
      <c r="CN486" s="5"/>
      <c r="CO486" s="5"/>
      <c r="CP486" s="5"/>
      <c r="CQ486" s="5"/>
      <c r="CR486" s="5"/>
      <c r="CS486" s="5"/>
      <c r="CT486" s="5"/>
      <c r="CU486" s="5"/>
      <c r="CV486" s="5"/>
    </row>
    <row r="487" spans="12:100" hidden="1">
      <c r="L487" s="5"/>
      <c r="M487" s="5"/>
      <c r="N487" s="5"/>
      <c r="O487" s="5"/>
      <c r="P487" s="5"/>
      <c r="Q487" s="5"/>
      <c r="R487" s="5"/>
      <c r="S487" s="5"/>
      <c r="T487" s="5"/>
      <c r="U487" s="5"/>
      <c r="V487" s="5"/>
      <c r="W487" s="5"/>
      <c r="X487" s="5"/>
      <c r="Y487" s="5"/>
      <c r="Z487" s="5"/>
      <c r="AA487" s="5"/>
      <c r="AB487" s="5"/>
      <c r="AC487" s="5"/>
      <c r="AD487" s="5"/>
      <c r="AE487" s="5"/>
      <c r="AF487" s="5"/>
      <c r="AG487" s="5"/>
      <c r="AH487" s="5"/>
      <c r="AI487" s="5"/>
      <c r="AJ487" s="5"/>
      <c r="AK487" s="5"/>
      <c r="AL487" s="5"/>
      <c r="AM487" s="5"/>
      <c r="AN487" s="5"/>
      <c r="AO487" s="5"/>
      <c r="AP487" s="5"/>
      <c r="AQ487" s="5"/>
      <c r="AR487" s="5"/>
      <c r="AS487" s="5"/>
      <c r="AT487" s="5"/>
      <c r="AU487" s="5"/>
      <c r="AV487" s="5"/>
      <c r="AW487" s="5"/>
      <c r="AX487" s="5"/>
      <c r="AY487" s="5"/>
      <c r="AZ487" s="5"/>
      <c r="BA487" s="5"/>
      <c r="BB487" s="5"/>
      <c r="BC487" s="5"/>
      <c r="BD487" s="5"/>
      <c r="BE487" s="5"/>
      <c r="BF487" s="5"/>
      <c r="BG487" s="5"/>
      <c r="BH487" s="5"/>
      <c r="BI487" s="5"/>
      <c r="BJ487" s="5"/>
      <c r="BK487" s="5"/>
      <c r="BL487" s="5"/>
      <c r="BM487" s="5"/>
      <c r="BN487" s="5"/>
      <c r="BO487" s="5"/>
      <c r="BP487" s="5"/>
      <c r="BQ487" s="5"/>
      <c r="BR487" s="5"/>
      <c r="BS487" s="5"/>
      <c r="BT487" s="5"/>
      <c r="BU487" s="5"/>
      <c r="BV487" s="5"/>
      <c r="BW487" s="5"/>
      <c r="BX487" s="5"/>
      <c r="BY487" s="5"/>
      <c r="BZ487" s="5"/>
      <c r="CA487" s="5"/>
      <c r="CB487" s="5"/>
      <c r="CC487" s="5"/>
      <c r="CD487" s="5"/>
      <c r="CE487" s="5"/>
      <c r="CF487" s="5"/>
      <c r="CG487" s="5"/>
      <c r="CH487" s="5"/>
      <c r="CI487" s="5"/>
      <c r="CJ487" s="5"/>
      <c r="CK487" s="5"/>
      <c r="CL487" s="5"/>
      <c r="CM487" s="5"/>
      <c r="CN487" s="5"/>
      <c r="CO487" s="5"/>
      <c r="CP487" s="5"/>
      <c r="CQ487" s="5"/>
      <c r="CR487" s="5"/>
      <c r="CS487" s="5"/>
      <c r="CT487" s="5"/>
      <c r="CU487" s="5"/>
      <c r="CV487" s="5"/>
    </row>
    <row r="488" spans="12:100" hidden="1">
      <c r="L488" s="5"/>
      <c r="M488" s="5"/>
      <c r="N488" s="5"/>
      <c r="O488" s="5"/>
      <c r="P488" s="5"/>
      <c r="Q488" s="5"/>
      <c r="R488" s="5"/>
      <c r="S488" s="5"/>
      <c r="T488" s="5"/>
      <c r="U488" s="5"/>
      <c r="V488" s="5"/>
      <c r="W488" s="5"/>
      <c r="X488" s="5"/>
      <c r="Y488" s="5"/>
      <c r="Z488" s="5"/>
      <c r="AA488" s="5"/>
      <c r="AB488" s="5"/>
      <c r="AC488" s="5"/>
      <c r="AD488" s="5"/>
      <c r="AE488" s="5"/>
      <c r="AF488" s="5"/>
      <c r="AG488" s="5"/>
      <c r="AH488" s="5"/>
      <c r="AI488" s="5"/>
      <c r="AJ488" s="5"/>
      <c r="AK488" s="5"/>
      <c r="AL488" s="5"/>
      <c r="AM488" s="5"/>
      <c r="AN488" s="5"/>
      <c r="AO488" s="5"/>
      <c r="AP488" s="5"/>
      <c r="AQ488" s="5"/>
      <c r="AR488" s="5"/>
      <c r="AS488" s="5"/>
      <c r="AT488" s="5"/>
      <c r="AU488" s="5"/>
      <c r="AV488" s="5"/>
      <c r="AW488" s="5"/>
      <c r="AX488" s="5"/>
      <c r="AY488" s="5"/>
      <c r="AZ488" s="5"/>
      <c r="BA488" s="5"/>
      <c r="BB488" s="5"/>
      <c r="BC488" s="5"/>
      <c r="BD488" s="5"/>
      <c r="BE488" s="5"/>
      <c r="BF488" s="5"/>
      <c r="BG488" s="5"/>
      <c r="BH488" s="5"/>
      <c r="BI488" s="5"/>
      <c r="BJ488" s="5"/>
      <c r="BK488" s="5"/>
      <c r="BL488" s="5"/>
      <c r="BM488" s="5"/>
      <c r="BN488" s="5"/>
      <c r="BO488" s="5"/>
      <c r="BP488" s="5"/>
      <c r="BQ488" s="5"/>
      <c r="BR488" s="5"/>
      <c r="BS488" s="5"/>
      <c r="BT488" s="5"/>
      <c r="BU488" s="5"/>
      <c r="BV488" s="5"/>
      <c r="BW488" s="5"/>
      <c r="BX488" s="5"/>
      <c r="BY488" s="5"/>
      <c r="BZ488" s="5"/>
      <c r="CA488" s="5"/>
      <c r="CB488" s="5"/>
      <c r="CC488" s="5"/>
      <c r="CD488" s="5"/>
      <c r="CE488" s="5"/>
      <c r="CF488" s="5"/>
      <c r="CG488" s="5"/>
      <c r="CH488" s="5"/>
      <c r="CI488" s="5"/>
      <c r="CJ488" s="5"/>
      <c r="CK488" s="5"/>
      <c r="CL488" s="5"/>
      <c r="CM488" s="5"/>
      <c r="CN488" s="5"/>
      <c r="CO488" s="5"/>
      <c r="CP488" s="5"/>
      <c r="CQ488" s="5"/>
      <c r="CR488" s="5"/>
      <c r="CS488" s="5"/>
      <c r="CT488" s="5"/>
      <c r="CU488" s="5"/>
      <c r="CV488" s="5"/>
    </row>
    <row r="489" spans="12:100" hidden="1">
      <c r="L489" s="5"/>
      <c r="M489" s="5"/>
      <c r="N489" s="5"/>
      <c r="O489" s="5"/>
      <c r="P489" s="5"/>
      <c r="Q489" s="5"/>
      <c r="R489" s="5"/>
      <c r="S489" s="5"/>
      <c r="T489" s="5"/>
      <c r="U489" s="5"/>
      <c r="V489" s="5"/>
      <c r="W489" s="5"/>
      <c r="X489" s="5"/>
      <c r="Y489" s="5"/>
      <c r="Z489" s="5"/>
      <c r="AA489" s="5"/>
      <c r="AB489" s="5"/>
      <c r="AC489" s="5"/>
      <c r="AD489" s="5"/>
      <c r="AE489" s="5"/>
      <c r="AF489" s="5"/>
      <c r="AG489" s="5"/>
      <c r="AH489" s="5"/>
      <c r="AI489" s="5"/>
      <c r="AJ489" s="5"/>
      <c r="AK489" s="5"/>
      <c r="AL489" s="5"/>
      <c r="AM489" s="5"/>
      <c r="AN489" s="5"/>
      <c r="AO489" s="5"/>
      <c r="AP489" s="5"/>
      <c r="AQ489" s="5"/>
      <c r="AR489" s="5"/>
      <c r="AS489" s="5"/>
      <c r="AT489" s="5"/>
      <c r="AU489" s="5"/>
      <c r="AV489" s="5"/>
      <c r="AW489" s="5"/>
      <c r="AX489" s="5"/>
      <c r="AY489" s="5"/>
      <c r="AZ489" s="5"/>
      <c r="BA489" s="5"/>
      <c r="BB489" s="5"/>
      <c r="BC489" s="5"/>
      <c r="BD489" s="5"/>
      <c r="BE489" s="5"/>
      <c r="BF489" s="5"/>
      <c r="BG489" s="5"/>
      <c r="BH489" s="5"/>
      <c r="BI489" s="5"/>
      <c r="BJ489" s="5"/>
      <c r="BK489" s="5"/>
      <c r="BL489" s="5"/>
      <c r="BM489" s="5"/>
      <c r="BN489" s="5"/>
      <c r="BO489" s="5"/>
      <c r="BP489" s="5"/>
      <c r="BQ489" s="5"/>
      <c r="BR489" s="5"/>
      <c r="BS489" s="5"/>
      <c r="BT489" s="5"/>
      <c r="BU489" s="5"/>
      <c r="BV489" s="5"/>
      <c r="BW489" s="5"/>
      <c r="BX489" s="5"/>
      <c r="BY489" s="5"/>
      <c r="BZ489" s="5"/>
      <c r="CA489" s="5"/>
      <c r="CB489" s="5"/>
      <c r="CC489" s="5"/>
      <c r="CD489" s="5"/>
      <c r="CE489" s="5"/>
      <c r="CF489" s="5"/>
      <c r="CG489" s="5"/>
      <c r="CH489" s="5"/>
      <c r="CI489" s="5"/>
      <c r="CJ489" s="5"/>
      <c r="CK489" s="5"/>
      <c r="CL489" s="5"/>
      <c r="CM489" s="5"/>
      <c r="CN489" s="5"/>
      <c r="CO489" s="5"/>
      <c r="CP489" s="5"/>
      <c r="CQ489" s="5"/>
      <c r="CR489" s="5"/>
      <c r="CS489" s="5"/>
      <c r="CT489" s="5"/>
      <c r="CU489" s="5"/>
      <c r="CV489" s="5"/>
    </row>
    <row r="490" spans="12:100" hidden="1">
      <c r="L490" s="5"/>
      <c r="M490" s="5"/>
      <c r="N490" s="5"/>
      <c r="O490" s="5"/>
      <c r="P490" s="5"/>
      <c r="Q490" s="5"/>
      <c r="R490" s="5"/>
      <c r="S490" s="5"/>
      <c r="T490" s="5"/>
      <c r="U490" s="5"/>
      <c r="V490" s="5"/>
      <c r="W490" s="5"/>
      <c r="X490" s="5"/>
      <c r="Y490" s="5"/>
      <c r="Z490" s="5"/>
      <c r="AA490" s="5"/>
      <c r="AB490" s="5"/>
      <c r="AC490" s="5"/>
      <c r="AD490" s="5"/>
      <c r="AE490" s="5"/>
      <c r="AF490" s="5"/>
      <c r="AG490" s="5"/>
      <c r="AH490" s="5"/>
      <c r="AI490" s="5"/>
      <c r="AJ490" s="5"/>
      <c r="AK490" s="5"/>
      <c r="AL490" s="5"/>
      <c r="AM490" s="5"/>
      <c r="AN490" s="5"/>
      <c r="AO490" s="5"/>
      <c r="AP490" s="5"/>
      <c r="AQ490" s="5"/>
      <c r="AR490" s="5"/>
      <c r="AS490" s="5"/>
      <c r="AT490" s="5"/>
      <c r="AU490" s="5"/>
      <c r="AV490" s="5"/>
      <c r="AW490" s="5"/>
      <c r="AX490" s="5"/>
      <c r="AY490" s="5"/>
      <c r="AZ490" s="5"/>
      <c r="BA490" s="5"/>
      <c r="BB490" s="5"/>
      <c r="BC490" s="5"/>
      <c r="BD490" s="5"/>
      <c r="BE490" s="5"/>
      <c r="BF490" s="5"/>
      <c r="BG490" s="5"/>
      <c r="BH490" s="5"/>
      <c r="BI490" s="5"/>
      <c r="BJ490" s="5"/>
      <c r="BK490" s="5"/>
      <c r="BL490" s="5"/>
      <c r="BM490" s="5"/>
      <c r="BN490" s="5"/>
      <c r="BO490" s="5"/>
      <c r="BP490" s="5"/>
      <c r="BQ490" s="5"/>
      <c r="BR490" s="5"/>
      <c r="BS490" s="5"/>
      <c r="BT490" s="5"/>
      <c r="BU490" s="5"/>
      <c r="BV490" s="5"/>
      <c r="BW490" s="5"/>
      <c r="BX490" s="5"/>
      <c r="BY490" s="5"/>
      <c r="BZ490" s="5"/>
      <c r="CA490" s="5"/>
      <c r="CB490" s="5"/>
      <c r="CC490" s="5"/>
      <c r="CD490" s="5"/>
      <c r="CE490" s="5"/>
      <c r="CF490" s="5"/>
      <c r="CG490" s="5"/>
      <c r="CH490" s="5"/>
      <c r="CI490" s="5"/>
      <c r="CJ490" s="5"/>
      <c r="CK490" s="5"/>
      <c r="CL490" s="5"/>
      <c r="CM490" s="5"/>
      <c r="CN490" s="5"/>
      <c r="CO490" s="5"/>
      <c r="CP490" s="5"/>
      <c r="CQ490" s="5"/>
      <c r="CR490" s="5"/>
      <c r="CS490" s="5"/>
      <c r="CT490" s="5"/>
      <c r="CU490" s="5"/>
      <c r="CV490" s="5"/>
    </row>
    <row r="491" spans="12:100" hidden="1">
      <c r="L491" s="5"/>
      <c r="M491" s="5"/>
      <c r="N491" s="5"/>
      <c r="O491" s="5"/>
      <c r="P491" s="5"/>
      <c r="Q491" s="5"/>
      <c r="R491" s="5"/>
      <c r="S491" s="5"/>
      <c r="T491" s="5"/>
      <c r="U491" s="5"/>
      <c r="V491" s="5"/>
      <c r="W491" s="5"/>
      <c r="X491" s="5"/>
      <c r="Y491" s="5"/>
      <c r="Z491" s="5"/>
      <c r="AA491" s="5"/>
      <c r="AB491" s="5"/>
      <c r="AC491" s="5"/>
      <c r="AD491" s="5"/>
      <c r="AE491" s="5"/>
      <c r="AF491" s="5"/>
      <c r="AG491" s="5"/>
      <c r="AH491" s="5"/>
      <c r="AI491" s="5"/>
      <c r="AJ491" s="5"/>
      <c r="AK491" s="5"/>
      <c r="AL491" s="5"/>
      <c r="AM491" s="5"/>
      <c r="AN491" s="5"/>
      <c r="AO491" s="5"/>
      <c r="AP491" s="5"/>
      <c r="AQ491" s="5"/>
      <c r="AR491" s="5"/>
      <c r="AS491" s="5"/>
      <c r="AT491" s="5"/>
      <c r="AU491" s="5"/>
      <c r="AV491" s="5"/>
      <c r="AW491" s="5"/>
      <c r="AX491" s="5"/>
      <c r="AY491" s="5"/>
      <c r="AZ491" s="5"/>
      <c r="BA491" s="5"/>
      <c r="BB491" s="5"/>
      <c r="BC491" s="5"/>
      <c r="BD491" s="5"/>
      <c r="BE491" s="5"/>
      <c r="BF491" s="5"/>
      <c r="BG491" s="5"/>
      <c r="BH491" s="5"/>
      <c r="BI491" s="5"/>
      <c r="BJ491" s="5"/>
      <c r="BK491" s="5"/>
      <c r="BL491" s="5"/>
      <c r="BM491" s="5"/>
      <c r="BN491" s="5"/>
      <c r="BO491" s="5"/>
      <c r="BP491" s="5"/>
      <c r="BQ491" s="5"/>
      <c r="BR491" s="5"/>
      <c r="BS491" s="5"/>
      <c r="BT491" s="5"/>
      <c r="BU491" s="5"/>
      <c r="BV491" s="5"/>
      <c r="BW491" s="5"/>
      <c r="BX491" s="5"/>
      <c r="BY491" s="5"/>
      <c r="BZ491" s="5"/>
      <c r="CA491" s="5"/>
      <c r="CB491" s="5"/>
      <c r="CC491" s="5"/>
      <c r="CD491" s="5"/>
      <c r="CE491" s="5"/>
      <c r="CF491" s="5"/>
      <c r="CG491" s="5"/>
      <c r="CH491" s="5"/>
      <c r="CI491" s="5"/>
      <c r="CJ491" s="5"/>
      <c r="CK491" s="5"/>
      <c r="CL491" s="5"/>
      <c r="CM491" s="5"/>
      <c r="CN491" s="5"/>
      <c r="CO491" s="5"/>
      <c r="CP491" s="5"/>
      <c r="CQ491" s="5"/>
      <c r="CR491" s="5"/>
      <c r="CS491" s="5"/>
      <c r="CT491" s="5"/>
      <c r="CU491" s="5"/>
      <c r="CV491" s="5"/>
    </row>
    <row r="492" spans="12:100" hidden="1">
      <c r="L492" s="5"/>
      <c r="M492" s="5"/>
      <c r="N492" s="5"/>
      <c r="O492" s="5"/>
      <c r="P492" s="5"/>
      <c r="Q492" s="5"/>
      <c r="R492" s="5"/>
      <c r="S492" s="5"/>
      <c r="T492" s="5"/>
      <c r="U492" s="5"/>
      <c r="V492" s="5"/>
      <c r="W492" s="5"/>
      <c r="X492" s="5"/>
      <c r="Y492" s="5"/>
      <c r="Z492" s="5"/>
      <c r="AA492" s="5"/>
      <c r="AB492" s="5"/>
      <c r="AC492" s="5"/>
      <c r="AD492" s="5"/>
      <c r="AE492" s="5"/>
      <c r="AF492" s="5"/>
      <c r="AG492" s="5"/>
      <c r="AH492" s="5"/>
      <c r="AI492" s="5"/>
      <c r="AJ492" s="5"/>
      <c r="AK492" s="5"/>
      <c r="AL492" s="5"/>
      <c r="AM492" s="5"/>
      <c r="AN492" s="5"/>
      <c r="AO492" s="5"/>
      <c r="AP492" s="5"/>
      <c r="AQ492" s="5"/>
      <c r="AR492" s="5"/>
      <c r="AS492" s="5"/>
      <c r="AT492" s="5"/>
      <c r="AU492" s="5"/>
      <c r="AV492" s="5"/>
      <c r="AW492" s="5"/>
      <c r="AX492" s="5"/>
      <c r="AY492" s="5"/>
      <c r="AZ492" s="5"/>
      <c r="BA492" s="5"/>
      <c r="BB492" s="5"/>
      <c r="BC492" s="5"/>
      <c r="BD492" s="5"/>
      <c r="BE492" s="5"/>
      <c r="BF492" s="5"/>
      <c r="BG492" s="5"/>
      <c r="BH492" s="5"/>
      <c r="BI492" s="5"/>
      <c r="BJ492" s="5"/>
      <c r="BK492" s="5"/>
      <c r="BL492" s="5"/>
      <c r="BM492" s="5"/>
      <c r="BN492" s="5"/>
      <c r="BO492" s="5"/>
      <c r="BP492" s="5"/>
      <c r="BQ492" s="5"/>
      <c r="BR492" s="5"/>
      <c r="BS492" s="5"/>
      <c r="BT492" s="5"/>
      <c r="BU492" s="5"/>
      <c r="BV492" s="5"/>
      <c r="BW492" s="5"/>
      <c r="BX492" s="5"/>
      <c r="BY492" s="5"/>
      <c r="BZ492" s="5"/>
      <c r="CA492" s="5"/>
      <c r="CB492" s="5"/>
      <c r="CC492" s="5"/>
      <c r="CD492" s="5"/>
      <c r="CE492" s="5"/>
      <c r="CF492" s="5"/>
      <c r="CG492" s="5"/>
      <c r="CH492" s="5"/>
      <c r="CI492" s="5"/>
      <c r="CJ492" s="5"/>
      <c r="CK492" s="5"/>
      <c r="CL492" s="5"/>
      <c r="CM492" s="5"/>
      <c r="CN492" s="5"/>
      <c r="CO492" s="5"/>
      <c r="CP492" s="5"/>
      <c r="CQ492" s="5"/>
      <c r="CR492" s="5"/>
      <c r="CS492" s="5"/>
      <c r="CT492" s="5"/>
      <c r="CU492" s="5"/>
      <c r="CV492" s="5"/>
    </row>
    <row r="493" spans="12:100" hidden="1">
      <c r="L493" s="5"/>
      <c r="M493" s="5"/>
      <c r="N493" s="5"/>
      <c r="O493" s="5"/>
      <c r="P493" s="5"/>
      <c r="Q493" s="5"/>
      <c r="R493" s="5"/>
      <c r="S493" s="5"/>
      <c r="T493" s="5"/>
      <c r="U493" s="5"/>
      <c r="V493" s="5"/>
      <c r="W493" s="5"/>
      <c r="X493" s="5"/>
      <c r="Y493" s="5"/>
      <c r="Z493" s="5"/>
      <c r="AA493" s="5"/>
      <c r="AB493" s="5"/>
      <c r="AC493" s="5"/>
      <c r="AD493" s="5"/>
      <c r="AE493" s="5"/>
      <c r="AF493" s="5"/>
      <c r="AG493" s="5"/>
      <c r="AH493" s="5"/>
      <c r="AI493" s="5"/>
      <c r="AJ493" s="5"/>
      <c r="AK493" s="5"/>
      <c r="AL493" s="5"/>
      <c r="AM493" s="5"/>
      <c r="AN493" s="5"/>
      <c r="AO493" s="5"/>
      <c r="AP493" s="5"/>
      <c r="AQ493" s="5"/>
      <c r="AR493" s="5"/>
      <c r="AS493" s="5"/>
      <c r="AT493" s="5"/>
      <c r="AU493" s="5"/>
      <c r="AV493" s="5"/>
      <c r="AW493" s="5"/>
      <c r="AX493" s="5"/>
      <c r="AY493" s="5"/>
      <c r="AZ493" s="5"/>
      <c r="BA493" s="5"/>
      <c r="BB493" s="5"/>
      <c r="BC493" s="5"/>
      <c r="BD493" s="5"/>
      <c r="BE493" s="5"/>
      <c r="BF493" s="5"/>
      <c r="BG493" s="5"/>
      <c r="BH493" s="5"/>
      <c r="BI493" s="5"/>
      <c r="BJ493" s="5"/>
      <c r="BK493" s="5"/>
      <c r="BL493" s="5"/>
      <c r="BM493" s="5"/>
      <c r="BN493" s="5"/>
      <c r="BO493" s="5"/>
      <c r="BP493" s="5"/>
      <c r="BQ493" s="5"/>
      <c r="BR493" s="5"/>
      <c r="BS493" s="5"/>
      <c r="BT493" s="5"/>
      <c r="BU493" s="5"/>
      <c r="BV493" s="5"/>
      <c r="BW493" s="5"/>
      <c r="BX493" s="5"/>
      <c r="BY493" s="5"/>
      <c r="BZ493" s="5"/>
      <c r="CA493" s="5"/>
      <c r="CB493" s="5"/>
      <c r="CC493" s="5"/>
      <c r="CD493" s="5"/>
      <c r="CE493" s="5"/>
      <c r="CF493" s="5"/>
      <c r="CG493" s="5"/>
      <c r="CH493" s="5"/>
      <c r="CI493" s="5"/>
      <c r="CJ493" s="5"/>
      <c r="CK493" s="5"/>
      <c r="CL493" s="5"/>
      <c r="CM493" s="5"/>
      <c r="CN493" s="5"/>
      <c r="CO493" s="5"/>
      <c r="CP493" s="5"/>
      <c r="CQ493" s="5"/>
      <c r="CR493" s="5"/>
      <c r="CS493" s="5"/>
      <c r="CT493" s="5"/>
      <c r="CU493" s="5"/>
      <c r="CV493" s="5"/>
    </row>
    <row r="494" spans="12:100" hidden="1">
      <c r="L494" s="5"/>
      <c r="M494" s="5"/>
      <c r="N494" s="5"/>
      <c r="O494" s="5"/>
      <c r="P494" s="5"/>
      <c r="Q494" s="5"/>
      <c r="R494" s="5"/>
      <c r="S494" s="5"/>
      <c r="T494" s="5"/>
      <c r="U494" s="5"/>
      <c r="V494" s="5"/>
      <c r="W494" s="5"/>
      <c r="X494" s="5"/>
      <c r="Y494" s="5"/>
      <c r="Z494" s="5"/>
      <c r="AA494" s="5"/>
      <c r="AB494" s="5"/>
      <c r="AC494" s="5"/>
      <c r="AD494" s="5"/>
      <c r="AE494" s="5"/>
      <c r="AF494" s="5"/>
      <c r="AG494" s="5"/>
      <c r="AH494" s="5"/>
      <c r="AI494" s="5"/>
      <c r="AJ494" s="5"/>
      <c r="AK494" s="5"/>
      <c r="AL494" s="5"/>
      <c r="AM494" s="5"/>
      <c r="AN494" s="5"/>
      <c r="AO494" s="5"/>
      <c r="AP494" s="5"/>
      <c r="AQ494" s="5"/>
      <c r="AR494" s="5"/>
      <c r="AS494" s="5"/>
      <c r="AT494" s="5"/>
      <c r="AU494" s="5"/>
      <c r="AV494" s="5"/>
      <c r="AW494" s="5"/>
      <c r="AX494" s="5"/>
      <c r="AY494" s="5"/>
      <c r="AZ494" s="5"/>
      <c r="BA494" s="5"/>
      <c r="BB494" s="5"/>
      <c r="BC494" s="5"/>
      <c r="BD494" s="5"/>
      <c r="BE494" s="5"/>
      <c r="BF494" s="5"/>
      <c r="BG494" s="5"/>
      <c r="BH494" s="5"/>
      <c r="BI494" s="5"/>
      <c r="BJ494" s="5"/>
      <c r="BK494" s="5"/>
      <c r="BL494" s="5"/>
      <c r="BM494" s="5"/>
      <c r="BN494" s="5"/>
      <c r="BO494" s="5"/>
      <c r="BP494" s="5"/>
      <c r="BQ494" s="5"/>
      <c r="BR494" s="5"/>
      <c r="BS494" s="5"/>
      <c r="BT494" s="5"/>
      <c r="BU494" s="5"/>
      <c r="BV494" s="5"/>
      <c r="BW494" s="5"/>
      <c r="BX494" s="5"/>
      <c r="BY494" s="5"/>
      <c r="BZ494" s="5"/>
      <c r="CA494" s="5"/>
      <c r="CB494" s="5"/>
      <c r="CC494" s="5"/>
      <c r="CD494" s="5"/>
      <c r="CE494" s="5"/>
      <c r="CF494" s="5"/>
      <c r="CG494" s="5"/>
      <c r="CH494" s="5"/>
      <c r="CI494" s="5"/>
      <c r="CJ494" s="5"/>
      <c r="CK494" s="5"/>
      <c r="CL494" s="5"/>
      <c r="CM494" s="5"/>
      <c r="CN494" s="5"/>
      <c r="CO494" s="5"/>
      <c r="CP494" s="5"/>
      <c r="CQ494" s="5"/>
      <c r="CR494" s="5"/>
      <c r="CS494" s="5"/>
      <c r="CT494" s="5"/>
      <c r="CU494" s="5"/>
      <c r="CV494" s="5"/>
    </row>
    <row r="495" spans="12:100" hidden="1">
      <c r="L495" s="5"/>
      <c r="M495" s="5"/>
      <c r="N495" s="5"/>
      <c r="O495" s="5"/>
      <c r="P495" s="5"/>
      <c r="Q495" s="5"/>
      <c r="R495" s="5"/>
      <c r="S495" s="5"/>
      <c r="T495" s="5"/>
      <c r="U495" s="5"/>
      <c r="V495" s="5"/>
      <c r="W495" s="5"/>
      <c r="X495" s="5"/>
      <c r="Y495" s="5"/>
      <c r="Z495" s="5"/>
      <c r="AA495" s="5"/>
      <c r="AB495" s="5"/>
      <c r="AC495" s="5"/>
      <c r="AD495" s="5"/>
      <c r="AE495" s="5"/>
      <c r="AF495" s="5"/>
      <c r="AG495" s="5"/>
      <c r="AH495" s="5"/>
      <c r="AI495" s="5"/>
      <c r="AJ495" s="5"/>
      <c r="AK495" s="5"/>
      <c r="AL495" s="5"/>
      <c r="AM495" s="5"/>
      <c r="AN495" s="5"/>
      <c r="AO495" s="5"/>
      <c r="AP495" s="5"/>
      <c r="AQ495" s="5"/>
      <c r="AR495" s="5"/>
      <c r="AS495" s="5"/>
      <c r="AT495" s="5"/>
      <c r="AU495" s="5"/>
      <c r="AV495" s="5"/>
      <c r="AW495" s="5"/>
      <c r="AX495" s="5"/>
      <c r="AY495" s="5"/>
      <c r="AZ495" s="5"/>
      <c r="BA495" s="5"/>
      <c r="BB495" s="5"/>
      <c r="BC495" s="5"/>
      <c r="BD495" s="5"/>
      <c r="BE495" s="5"/>
      <c r="BF495" s="5"/>
      <c r="BG495" s="5"/>
      <c r="BH495" s="5"/>
      <c r="BI495" s="5"/>
      <c r="BJ495" s="5"/>
      <c r="BK495" s="5"/>
      <c r="BL495" s="5"/>
      <c r="BM495" s="5"/>
      <c r="BN495" s="5"/>
      <c r="BO495" s="5"/>
      <c r="BP495" s="5"/>
      <c r="BQ495" s="5"/>
      <c r="BR495" s="5"/>
      <c r="BS495" s="5"/>
      <c r="BT495" s="5"/>
      <c r="BU495" s="5"/>
      <c r="BV495" s="5"/>
      <c r="BW495" s="5"/>
      <c r="BX495" s="5"/>
      <c r="BY495" s="5"/>
      <c r="BZ495" s="5"/>
      <c r="CA495" s="5"/>
      <c r="CB495" s="5"/>
      <c r="CC495" s="5"/>
      <c r="CD495" s="5"/>
      <c r="CE495" s="5"/>
      <c r="CF495" s="5"/>
      <c r="CG495" s="5"/>
      <c r="CH495" s="5"/>
      <c r="CI495" s="5"/>
      <c r="CJ495" s="5"/>
      <c r="CK495" s="5"/>
      <c r="CL495" s="5"/>
      <c r="CM495" s="5"/>
      <c r="CN495" s="5"/>
      <c r="CO495" s="5"/>
      <c r="CP495" s="5"/>
      <c r="CQ495" s="5"/>
      <c r="CR495" s="5"/>
      <c r="CS495" s="5"/>
      <c r="CT495" s="5"/>
      <c r="CU495" s="5"/>
      <c r="CV495" s="5"/>
    </row>
    <row r="496" spans="12:100" hidden="1">
      <c r="L496" s="5"/>
      <c r="M496" s="5"/>
      <c r="N496" s="5"/>
      <c r="O496" s="5"/>
      <c r="P496" s="5"/>
      <c r="Q496" s="5"/>
      <c r="R496" s="5"/>
      <c r="S496" s="5"/>
      <c r="T496" s="5"/>
      <c r="U496" s="5"/>
      <c r="V496" s="5"/>
      <c r="W496" s="5"/>
      <c r="X496" s="5"/>
      <c r="Y496" s="5"/>
      <c r="Z496" s="5"/>
      <c r="AA496" s="5"/>
      <c r="AB496" s="5"/>
      <c r="AC496" s="5"/>
      <c r="AD496" s="5"/>
      <c r="AE496" s="5"/>
      <c r="AF496" s="5"/>
      <c r="AG496" s="5"/>
      <c r="AH496" s="5"/>
      <c r="AI496" s="5"/>
      <c r="AJ496" s="5"/>
      <c r="AK496" s="5"/>
      <c r="AL496" s="5"/>
      <c r="AM496" s="5"/>
      <c r="AN496" s="5"/>
      <c r="AO496" s="5"/>
      <c r="AP496" s="5"/>
      <c r="AQ496" s="5"/>
      <c r="AR496" s="5"/>
      <c r="AS496" s="5"/>
      <c r="AT496" s="5"/>
      <c r="AU496" s="5"/>
      <c r="AV496" s="5"/>
      <c r="AW496" s="5"/>
      <c r="AX496" s="5"/>
      <c r="AY496" s="5"/>
      <c r="AZ496" s="5"/>
      <c r="BA496" s="5"/>
      <c r="BB496" s="5"/>
      <c r="BC496" s="5"/>
      <c r="BD496" s="5"/>
      <c r="BE496" s="5"/>
      <c r="BF496" s="5"/>
      <c r="BG496" s="5"/>
      <c r="BH496" s="5"/>
      <c r="BI496" s="5"/>
      <c r="BJ496" s="5"/>
      <c r="BK496" s="5"/>
      <c r="BL496" s="5"/>
      <c r="BM496" s="5"/>
      <c r="BN496" s="5"/>
      <c r="BO496" s="5"/>
      <c r="BP496" s="5"/>
      <c r="BQ496" s="5"/>
      <c r="BR496" s="5"/>
      <c r="BS496" s="5"/>
      <c r="BT496" s="5"/>
      <c r="BU496" s="5"/>
      <c r="BV496" s="5"/>
      <c r="BW496" s="5"/>
      <c r="BX496" s="5"/>
      <c r="BY496" s="5"/>
      <c r="BZ496" s="5"/>
      <c r="CA496" s="5"/>
      <c r="CB496" s="5"/>
      <c r="CC496" s="5"/>
      <c r="CD496" s="5"/>
      <c r="CE496" s="5"/>
      <c r="CF496" s="5"/>
      <c r="CG496" s="5"/>
      <c r="CH496" s="5"/>
      <c r="CI496" s="5"/>
      <c r="CJ496" s="5"/>
      <c r="CK496" s="5"/>
      <c r="CL496" s="5"/>
      <c r="CM496" s="5"/>
      <c r="CN496" s="5"/>
      <c r="CO496" s="5"/>
      <c r="CP496" s="5"/>
      <c r="CQ496" s="5"/>
      <c r="CR496" s="5"/>
      <c r="CS496" s="5"/>
      <c r="CT496" s="5"/>
      <c r="CU496" s="5"/>
      <c r="CV496" s="5"/>
    </row>
    <row r="497" spans="12:100" hidden="1">
      <c r="L497" s="5"/>
      <c r="M497" s="5"/>
      <c r="N497" s="5"/>
      <c r="O497" s="5"/>
      <c r="P497" s="5"/>
      <c r="Q497" s="5"/>
      <c r="R497" s="5"/>
      <c r="S497" s="5"/>
      <c r="T497" s="5"/>
      <c r="U497" s="5"/>
      <c r="V497" s="5"/>
      <c r="W497" s="5"/>
      <c r="X497" s="5"/>
      <c r="Y497" s="5"/>
      <c r="Z497" s="5"/>
      <c r="AA497" s="5"/>
      <c r="AB497" s="5"/>
      <c r="AC497" s="5"/>
      <c r="AD497" s="5"/>
      <c r="AE497" s="5"/>
      <c r="AF497" s="5"/>
      <c r="AG497" s="5"/>
      <c r="AH497" s="5"/>
      <c r="AI497" s="5"/>
      <c r="AJ497" s="5"/>
      <c r="AK497" s="5"/>
      <c r="AL497" s="5"/>
      <c r="AM497" s="5"/>
      <c r="AN497" s="5"/>
      <c r="AO497" s="5"/>
      <c r="AP497" s="5"/>
      <c r="AQ497" s="5"/>
      <c r="AR497" s="5"/>
      <c r="AS497" s="5"/>
      <c r="AT497" s="5"/>
      <c r="AU497" s="5"/>
      <c r="AV497" s="5"/>
      <c r="AW497" s="5"/>
      <c r="AX497" s="5"/>
      <c r="AY497" s="5"/>
      <c r="AZ497" s="5"/>
      <c r="BA497" s="5"/>
      <c r="BB497" s="5"/>
      <c r="BC497" s="5"/>
      <c r="BD497" s="5"/>
      <c r="BE497" s="5"/>
      <c r="BF497" s="5"/>
      <c r="BG497" s="5"/>
      <c r="BH497" s="5"/>
      <c r="BI497" s="5"/>
      <c r="BJ497" s="5"/>
      <c r="BK497" s="5"/>
      <c r="BL497" s="5"/>
      <c r="BM497" s="5"/>
      <c r="BN497" s="5"/>
      <c r="BO497" s="5"/>
      <c r="BP497" s="5"/>
      <c r="BQ497" s="5"/>
      <c r="BR497" s="5"/>
      <c r="BS497" s="5"/>
      <c r="BT497" s="5"/>
      <c r="BU497" s="5"/>
      <c r="BV497" s="5"/>
      <c r="BW497" s="5"/>
      <c r="BX497" s="5"/>
      <c r="BY497" s="5"/>
      <c r="BZ497" s="5"/>
      <c r="CA497" s="5"/>
      <c r="CB497" s="5"/>
      <c r="CC497" s="5"/>
      <c r="CD497" s="5"/>
      <c r="CE497" s="5"/>
      <c r="CF497" s="5"/>
      <c r="CG497" s="5"/>
      <c r="CH497" s="5"/>
      <c r="CI497" s="5"/>
      <c r="CJ497" s="5"/>
      <c r="CK497" s="5"/>
      <c r="CL497" s="5"/>
      <c r="CM497" s="5"/>
      <c r="CN497" s="5"/>
      <c r="CO497" s="5"/>
      <c r="CP497" s="5"/>
      <c r="CQ497" s="5"/>
      <c r="CR497" s="5"/>
      <c r="CS497" s="5"/>
      <c r="CT497" s="5"/>
      <c r="CU497" s="5"/>
      <c r="CV497" s="5"/>
    </row>
    <row r="498" spans="12:100" hidden="1">
      <c r="L498" s="5"/>
      <c r="M498" s="5"/>
      <c r="N498" s="5"/>
      <c r="O498" s="5"/>
      <c r="P498" s="5"/>
      <c r="Q498" s="5"/>
      <c r="R498" s="5"/>
      <c r="S498" s="5"/>
      <c r="T498" s="5"/>
      <c r="U498" s="5"/>
      <c r="V498" s="5"/>
      <c r="W498" s="5"/>
      <c r="X498" s="5"/>
      <c r="Y498" s="5"/>
      <c r="Z498" s="5"/>
      <c r="AA498" s="5"/>
      <c r="AB498" s="5"/>
      <c r="AC498" s="5"/>
      <c r="AD498" s="5"/>
      <c r="AE498" s="5"/>
      <c r="AF498" s="5"/>
      <c r="AG498" s="5"/>
      <c r="AH498" s="5"/>
      <c r="AI498" s="5"/>
      <c r="AJ498" s="5"/>
      <c r="AK498" s="5"/>
      <c r="AL498" s="5"/>
      <c r="AM498" s="5"/>
      <c r="AN498" s="5"/>
      <c r="AO498" s="5"/>
      <c r="AP498" s="5"/>
      <c r="AQ498" s="5"/>
      <c r="AR498" s="5"/>
      <c r="AS498" s="5"/>
      <c r="AT498" s="5"/>
      <c r="AU498" s="5"/>
      <c r="AV498" s="5"/>
      <c r="AW498" s="5"/>
      <c r="AX498" s="5"/>
      <c r="AY498" s="5"/>
      <c r="AZ498" s="5"/>
      <c r="BA498" s="5"/>
      <c r="BB498" s="5"/>
      <c r="BC498" s="5"/>
      <c r="BD498" s="5"/>
      <c r="BE498" s="5"/>
      <c r="BF498" s="5"/>
      <c r="BG498" s="5"/>
      <c r="BH498" s="5"/>
      <c r="BI498" s="5"/>
      <c r="BJ498" s="5"/>
      <c r="BK498" s="5"/>
      <c r="BL498" s="5"/>
      <c r="BM498" s="5"/>
      <c r="BN498" s="5"/>
      <c r="BO498" s="5"/>
      <c r="BP498" s="5"/>
      <c r="BQ498" s="5"/>
      <c r="BR498" s="5"/>
      <c r="BS498" s="5"/>
      <c r="BT498" s="5"/>
      <c r="BU498" s="5"/>
      <c r="BV498" s="5"/>
      <c r="BW498" s="5"/>
      <c r="BX498" s="5"/>
      <c r="BY498" s="5"/>
      <c r="BZ498" s="5"/>
      <c r="CA498" s="5"/>
      <c r="CB498" s="5"/>
      <c r="CC498" s="5"/>
      <c r="CD498" s="5"/>
      <c r="CE498" s="5"/>
      <c r="CF498" s="5"/>
      <c r="CG498" s="5"/>
      <c r="CH498" s="5"/>
      <c r="CI498" s="5"/>
      <c r="CJ498" s="5"/>
      <c r="CK498" s="5"/>
      <c r="CL498" s="5"/>
      <c r="CM498" s="5"/>
      <c r="CN498" s="5"/>
      <c r="CO498" s="5"/>
      <c r="CP498" s="5"/>
      <c r="CQ498" s="5"/>
      <c r="CR498" s="5"/>
      <c r="CS498" s="5"/>
      <c r="CT498" s="5"/>
      <c r="CU498" s="5"/>
      <c r="CV498" s="5"/>
    </row>
    <row r="499" spans="12:100" hidden="1">
      <c r="L499" s="5"/>
      <c r="M499" s="5"/>
      <c r="N499" s="5"/>
      <c r="O499" s="5"/>
      <c r="P499" s="5"/>
      <c r="Q499" s="5"/>
      <c r="R499" s="5"/>
      <c r="S499" s="5"/>
      <c r="T499" s="5"/>
      <c r="U499" s="5"/>
      <c r="V499" s="5"/>
      <c r="W499" s="5"/>
      <c r="X499" s="5"/>
      <c r="Y499" s="5"/>
      <c r="Z499" s="5"/>
      <c r="AA499" s="5"/>
      <c r="AB499" s="5"/>
      <c r="AC499" s="5"/>
      <c r="AD499" s="5"/>
      <c r="AE499" s="5"/>
      <c r="AF499" s="5"/>
      <c r="AG499" s="5"/>
      <c r="AH499" s="5"/>
      <c r="AI499" s="5"/>
      <c r="AJ499" s="5"/>
      <c r="AK499" s="5"/>
      <c r="AL499" s="5"/>
      <c r="AM499" s="5"/>
      <c r="AN499" s="5"/>
      <c r="AO499" s="5"/>
      <c r="AP499" s="5"/>
      <c r="AQ499" s="5"/>
      <c r="AR499" s="5"/>
      <c r="AS499" s="5"/>
      <c r="AT499" s="5"/>
      <c r="AU499" s="5"/>
      <c r="AV499" s="5"/>
      <c r="AW499" s="5"/>
      <c r="AX499" s="5"/>
      <c r="AY499" s="5"/>
      <c r="AZ499" s="5"/>
      <c r="BA499" s="5"/>
      <c r="BB499" s="5"/>
      <c r="BC499" s="5"/>
      <c r="BD499" s="5"/>
      <c r="BE499" s="5"/>
      <c r="BF499" s="5"/>
      <c r="BG499" s="5"/>
      <c r="BH499" s="5"/>
      <c r="BI499" s="5"/>
      <c r="BJ499" s="5"/>
      <c r="BK499" s="5"/>
      <c r="BL499" s="5"/>
      <c r="BM499" s="5"/>
      <c r="BN499" s="5"/>
      <c r="BO499" s="5"/>
      <c r="BP499" s="5"/>
      <c r="BQ499" s="5"/>
      <c r="BR499" s="5"/>
      <c r="BS499" s="5"/>
      <c r="BT499" s="5"/>
      <c r="BU499" s="5"/>
      <c r="BV499" s="5"/>
      <c r="BW499" s="5"/>
      <c r="BX499" s="5"/>
      <c r="BY499" s="5"/>
      <c r="BZ499" s="5"/>
      <c r="CA499" s="5"/>
      <c r="CB499" s="5"/>
      <c r="CC499" s="5"/>
      <c r="CD499" s="5"/>
      <c r="CE499" s="5"/>
      <c r="CF499" s="5"/>
      <c r="CG499" s="5"/>
      <c r="CH499" s="5"/>
      <c r="CI499" s="5"/>
      <c r="CJ499" s="5"/>
      <c r="CK499" s="5"/>
      <c r="CL499" s="5"/>
      <c r="CM499" s="5"/>
      <c r="CN499" s="5"/>
      <c r="CO499" s="5"/>
      <c r="CP499" s="5"/>
      <c r="CQ499" s="5"/>
      <c r="CR499" s="5"/>
      <c r="CS499" s="5"/>
      <c r="CT499" s="5"/>
      <c r="CU499" s="5"/>
      <c r="CV499" s="5"/>
    </row>
    <row r="500" spans="12:100" hidden="1">
      <c r="L500" s="5"/>
      <c r="M500" s="5"/>
      <c r="N500" s="5"/>
      <c r="O500" s="5"/>
      <c r="P500" s="5"/>
      <c r="Q500" s="5"/>
      <c r="R500" s="5"/>
      <c r="S500" s="5"/>
      <c r="T500" s="5"/>
      <c r="U500" s="5"/>
      <c r="V500" s="5"/>
      <c r="W500" s="5"/>
      <c r="X500" s="5"/>
      <c r="Y500" s="5"/>
      <c r="Z500" s="5"/>
      <c r="AA500" s="5"/>
      <c r="AB500" s="5"/>
      <c r="AC500" s="5"/>
      <c r="AD500" s="5"/>
      <c r="AE500" s="5"/>
      <c r="AF500" s="5"/>
      <c r="AG500" s="5"/>
      <c r="AH500" s="5"/>
      <c r="AI500" s="5"/>
      <c r="AJ500" s="5"/>
      <c r="AK500" s="5"/>
      <c r="AL500" s="5"/>
      <c r="AM500" s="5"/>
      <c r="AN500" s="5"/>
      <c r="AO500" s="5"/>
      <c r="AP500" s="5"/>
      <c r="AQ500" s="5"/>
      <c r="AR500" s="5"/>
      <c r="AS500" s="5"/>
      <c r="AT500" s="5"/>
      <c r="AU500" s="5"/>
      <c r="AV500" s="5"/>
      <c r="AW500" s="5"/>
      <c r="AX500" s="5"/>
      <c r="AY500" s="5"/>
      <c r="AZ500" s="5"/>
      <c r="BA500" s="5"/>
      <c r="BB500" s="5"/>
      <c r="BC500" s="5"/>
      <c r="BD500" s="5"/>
      <c r="BE500" s="5"/>
      <c r="BF500" s="5"/>
      <c r="BG500" s="5"/>
      <c r="BH500" s="5"/>
      <c r="BI500" s="5"/>
      <c r="BJ500" s="5"/>
      <c r="BK500" s="5"/>
      <c r="BL500" s="5"/>
      <c r="BM500" s="5"/>
      <c r="BN500" s="5"/>
      <c r="BO500" s="5"/>
      <c r="BP500" s="5"/>
      <c r="BQ500" s="5"/>
      <c r="BR500" s="5"/>
      <c r="BS500" s="5"/>
      <c r="BT500" s="5"/>
      <c r="BU500" s="5"/>
      <c r="BV500" s="5"/>
      <c r="BW500" s="5"/>
      <c r="BX500" s="5"/>
      <c r="BY500" s="5"/>
      <c r="BZ500" s="5"/>
      <c r="CA500" s="5"/>
      <c r="CB500" s="5"/>
      <c r="CC500" s="5"/>
      <c r="CD500" s="5"/>
      <c r="CE500" s="5"/>
      <c r="CF500" s="5"/>
      <c r="CG500" s="5"/>
      <c r="CH500" s="5"/>
      <c r="CI500" s="5"/>
      <c r="CJ500" s="5"/>
      <c r="CK500" s="5"/>
      <c r="CL500" s="5"/>
      <c r="CM500" s="5"/>
      <c r="CN500" s="5"/>
      <c r="CO500" s="5"/>
      <c r="CP500" s="5"/>
      <c r="CQ500" s="5"/>
      <c r="CR500" s="5"/>
      <c r="CS500" s="5"/>
      <c r="CT500" s="5"/>
      <c r="CU500" s="5"/>
      <c r="CV500" s="5"/>
    </row>
    <row r="501" spans="12:100" hidden="1">
      <c r="L501" s="5"/>
      <c r="M501" s="5"/>
      <c r="N501" s="5"/>
      <c r="O501" s="5"/>
      <c r="P501" s="5"/>
      <c r="Q501" s="5"/>
      <c r="R501" s="5"/>
      <c r="S501" s="5"/>
      <c r="T501" s="5"/>
      <c r="U501" s="5"/>
      <c r="V501" s="5"/>
      <c r="W501" s="5"/>
      <c r="X501" s="5"/>
      <c r="Y501" s="5"/>
      <c r="Z501" s="5"/>
      <c r="AA501" s="5"/>
      <c r="AB501" s="5"/>
      <c r="AC501" s="5"/>
      <c r="AD501" s="5"/>
      <c r="AE501" s="5"/>
      <c r="AF501" s="5"/>
      <c r="AG501" s="5"/>
      <c r="AH501" s="5"/>
      <c r="AI501" s="5"/>
      <c r="AJ501" s="5"/>
      <c r="AK501" s="5"/>
      <c r="AL501" s="5"/>
      <c r="AM501" s="5"/>
      <c r="AN501" s="5"/>
      <c r="AO501" s="5"/>
      <c r="AP501" s="5"/>
      <c r="AQ501" s="5"/>
      <c r="AR501" s="5"/>
      <c r="AS501" s="5"/>
      <c r="AT501" s="5"/>
      <c r="AU501" s="5"/>
      <c r="AV501" s="5"/>
      <c r="AW501" s="5"/>
      <c r="AX501" s="5"/>
      <c r="AY501" s="5"/>
      <c r="AZ501" s="5"/>
      <c r="BA501" s="5"/>
      <c r="BB501" s="5"/>
      <c r="BC501" s="5"/>
      <c r="BD501" s="5"/>
      <c r="BE501" s="5"/>
      <c r="BF501" s="5"/>
      <c r="BG501" s="5"/>
      <c r="BH501" s="5"/>
      <c r="BI501" s="5"/>
      <c r="BJ501" s="5"/>
      <c r="BK501" s="5"/>
      <c r="BL501" s="5"/>
      <c r="BM501" s="5"/>
      <c r="BN501" s="5"/>
      <c r="BO501" s="5"/>
      <c r="BP501" s="5"/>
      <c r="BQ501" s="5"/>
      <c r="BR501" s="5"/>
      <c r="BS501" s="5"/>
      <c r="BT501" s="5"/>
      <c r="BU501" s="5"/>
      <c r="BV501" s="5"/>
      <c r="BW501" s="5"/>
      <c r="BX501" s="5"/>
      <c r="BY501" s="5"/>
      <c r="BZ501" s="5"/>
      <c r="CA501" s="5"/>
      <c r="CB501" s="5"/>
      <c r="CC501" s="5"/>
      <c r="CD501" s="5"/>
      <c r="CE501" s="5"/>
      <c r="CF501" s="5"/>
      <c r="CG501" s="5"/>
      <c r="CH501" s="5"/>
      <c r="CI501" s="5"/>
      <c r="CJ501" s="5"/>
      <c r="CK501" s="5"/>
      <c r="CL501" s="5"/>
      <c r="CM501" s="5"/>
      <c r="CN501" s="5"/>
      <c r="CO501" s="5"/>
      <c r="CP501" s="5"/>
      <c r="CQ501" s="5"/>
      <c r="CR501" s="5"/>
      <c r="CS501" s="5"/>
      <c r="CT501" s="5"/>
      <c r="CU501" s="5"/>
      <c r="CV501" s="5"/>
    </row>
    <row r="502" spans="12:100" hidden="1">
      <c r="L502" s="5"/>
      <c r="M502" s="5"/>
      <c r="N502" s="5"/>
      <c r="O502" s="5"/>
      <c r="P502" s="5"/>
      <c r="Q502" s="5"/>
      <c r="R502" s="5"/>
      <c r="S502" s="5"/>
      <c r="T502" s="5"/>
      <c r="U502" s="5"/>
      <c r="V502" s="5"/>
      <c r="W502" s="5"/>
      <c r="X502" s="5"/>
      <c r="Y502" s="5"/>
      <c r="Z502" s="5"/>
      <c r="AA502" s="5"/>
      <c r="AB502" s="5"/>
      <c r="AC502" s="5"/>
      <c r="AD502" s="5"/>
      <c r="AE502" s="5"/>
      <c r="AF502" s="5"/>
      <c r="AG502" s="5"/>
      <c r="AH502" s="5"/>
      <c r="AI502" s="5"/>
      <c r="AJ502" s="5"/>
      <c r="AK502" s="5"/>
      <c r="AL502" s="5"/>
      <c r="AM502" s="5"/>
      <c r="AN502" s="5"/>
      <c r="AO502" s="5"/>
      <c r="AP502" s="5"/>
      <c r="AQ502" s="5"/>
      <c r="AR502" s="5"/>
      <c r="AS502" s="5"/>
      <c r="AT502" s="5"/>
      <c r="AU502" s="5"/>
      <c r="AV502" s="5"/>
      <c r="AW502" s="5"/>
      <c r="AX502" s="5"/>
      <c r="AY502" s="5"/>
      <c r="AZ502" s="5"/>
      <c r="BA502" s="5"/>
      <c r="BB502" s="5"/>
      <c r="BC502" s="5"/>
      <c r="BD502" s="5"/>
      <c r="BE502" s="5"/>
      <c r="BF502" s="5"/>
      <c r="BG502" s="5"/>
      <c r="BH502" s="5"/>
      <c r="BI502" s="5"/>
      <c r="BJ502" s="5"/>
      <c r="BK502" s="5"/>
      <c r="BL502" s="5"/>
      <c r="BM502" s="5"/>
      <c r="BN502" s="5"/>
      <c r="BO502" s="5"/>
      <c r="BP502" s="5"/>
      <c r="BQ502" s="5"/>
      <c r="BR502" s="5"/>
      <c r="BS502" s="5"/>
      <c r="BT502" s="5"/>
      <c r="BU502" s="5"/>
      <c r="BV502" s="5"/>
      <c r="BW502" s="5"/>
      <c r="BX502" s="5"/>
      <c r="BY502" s="5"/>
      <c r="BZ502" s="5"/>
      <c r="CA502" s="5"/>
      <c r="CB502" s="5"/>
      <c r="CC502" s="5"/>
      <c r="CD502" s="5"/>
      <c r="CE502" s="5"/>
      <c r="CF502" s="5"/>
      <c r="CG502" s="5"/>
      <c r="CH502" s="5"/>
      <c r="CI502" s="5"/>
      <c r="CJ502" s="5"/>
      <c r="CK502" s="5"/>
      <c r="CL502" s="5"/>
      <c r="CM502" s="5"/>
      <c r="CN502" s="5"/>
      <c r="CO502" s="5"/>
      <c r="CP502" s="5"/>
      <c r="CQ502" s="5"/>
      <c r="CR502" s="5"/>
      <c r="CS502" s="5"/>
      <c r="CT502" s="5"/>
      <c r="CU502" s="5"/>
      <c r="CV502" s="5"/>
    </row>
    <row r="503" spans="12:100" hidden="1">
      <c r="L503" s="5"/>
      <c r="M503" s="5"/>
      <c r="N503" s="5"/>
      <c r="O503" s="5"/>
      <c r="P503" s="5"/>
      <c r="Q503" s="5"/>
      <c r="R503" s="5"/>
      <c r="S503" s="5"/>
      <c r="T503" s="5"/>
      <c r="U503" s="5"/>
      <c r="V503" s="5"/>
      <c r="W503" s="5"/>
      <c r="X503" s="5"/>
      <c r="Y503" s="5"/>
      <c r="Z503" s="5"/>
      <c r="AA503" s="5"/>
      <c r="AB503" s="5"/>
      <c r="AC503" s="5"/>
      <c r="AD503" s="5"/>
      <c r="AE503" s="5"/>
      <c r="AF503" s="5"/>
      <c r="AG503" s="5"/>
      <c r="AH503" s="5"/>
      <c r="AI503" s="5"/>
      <c r="AJ503" s="5"/>
      <c r="AK503" s="5"/>
      <c r="AL503" s="5"/>
      <c r="AM503" s="5"/>
      <c r="AN503" s="5"/>
      <c r="AO503" s="5"/>
      <c r="AP503" s="5"/>
      <c r="AQ503" s="5"/>
      <c r="AR503" s="5"/>
      <c r="AS503" s="5"/>
      <c r="AT503" s="5"/>
      <c r="AU503" s="5"/>
      <c r="AV503" s="5"/>
      <c r="AW503" s="5"/>
      <c r="AX503" s="5"/>
      <c r="AY503" s="5"/>
      <c r="AZ503" s="5"/>
      <c r="BA503" s="5"/>
      <c r="BB503" s="5"/>
      <c r="BC503" s="5"/>
      <c r="BD503" s="5"/>
      <c r="BE503" s="5"/>
      <c r="BF503" s="5"/>
      <c r="BG503" s="5"/>
      <c r="BH503" s="5"/>
      <c r="BI503" s="5"/>
      <c r="BJ503" s="5"/>
      <c r="BK503" s="5"/>
      <c r="BL503" s="5"/>
      <c r="BM503" s="5"/>
      <c r="BN503" s="5"/>
      <c r="BO503" s="5"/>
      <c r="BP503" s="5"/>
      <c r="BQ503" s="5"/>
      <c r="BR503" s="5"/>
      <c r="BS503" s="5"/>
      <c r="BT503" s="5"/>
      <c r="BU503" s="5"/>
      <c r="BV503" s="5"/>
      <c r="BW503" s="5"/>
      <c r="BX503" s="5"/>
      <c r="BY503" s="5"/>
      <c r="BZ503" s="5"/>
      <c r="CA503" s="5"/>
      <c r="CB503" s="5"/>
      <c r="CC503" s="5"/>
      <c r="CD503" s="5"/>
      <c r="CE503" s="5"/>
      <c r="CF503" s="5"/>
      <c r="CG503" s="5"/>
      <c r="CH503" s="5"/>
      <c r="CI503" s="5"/>
      <c r="CJ503" s="5"/>
      <c r="CK503" s="5"/>
      <c r="CL503" s="5"/>
      <c r="CM503" s="5"/>
      <c r="CN503" s="5"/>
      <c r="CO503" s="5"/>
      <c r="CP503" s="5"/>
      <c r="CQ503" s="5"/>
      <c r="CR503" s="5"/>
      <c r="CS503" s="5"/>
      <c r="CT503" s="5"/>
      <c r="CU503" s="5"/>
      <c r="CV503" s="5"/>
    </row>
    <row r="504" spans="12:100" hidden="1">
      <c r="L504" s="5"/>
      <c r="M504" s="5"/>
      <c r="N504" s="5"/>
      <c r="O504" s="5"/>
      <c r="P504" s="5"/>
      <c r="Q504" s="5"/>
      <c r="R504" s="5"/>
      <c r="S504" s="5"/>
      <c r="T504" s="5"/>
      <c r="U504" s="5"/>
      <c r="V504" s="5"/>
      <c r="W504" s="5"/>
      <c r="X504" s="5"/>
      <c r="Y504" s="5"/>
      <c r="Z504" s="5"/>
      <c r="AA504" s="5"/>
      <c r="AB504" s="5"/>
      <c r="AC504" s="5"/>
      <c r="AD504" s="5"/>
      <c r="AE504" s="5"/>
      <c r="AF504" s="5"/>
      <c r="AG504" s="5"/>
      <c r="AH504" s="5"/>
      <c r="AI504" s="5"/>
      <c r="AJ504" s="5"/>
      <c r="AK504" s="5"/>
      <c r="AL504" s="5"/>
      <c r="AM504" s="5"/>
      <c r="AN504" s="5"/>
      <c r="AO504" s="5"/>
      <c r="AP504" s="5"/>
      <c r="AQ504" s="5"/>
      <c r="AR504" s="5"/>
      <c r="AS504" s="5"/>
      <c r="AT504" s="5"/>
      <c r="AU504" s="5"/>
      <c r="AV504" s="5"/>
      <c r="AW504" s="5"/>
      <c r="AX504" s="5"/>
      <c r="AY504" s="5"/>
      <c r="AZ504" s="5"/>
      <c r="BA504" s="5"/>
      <c r="BB504" s="5"/>
      <c r="BC504" s="5"/>
      <c r="BD504" s="5"/>
      <c r="BE504" s="5"/>
      <c r="BF504" s="5"/>
      <c r="BG504" s="5"/>
      <c r="BH504" s="5"/>
      <c r="BI504" s="5"/>
      <c r="BJ504" s="5"/>
      <c r="BK504" s="5"/>
      <c r="BL504" s="5"/>
      <c r="BM504" s="5"/>
      <c r="BN504" s="5"/>
      <c r="BO504" s="5"/>
      <c r="BP504" s="5"/>
      <c r="BQ504" s="5"/>
      <c r="BR504" s="5"/>
      <c r="BS504" s="5"/>
      <c r="BT504" s="5"/>
      <c r="BU504" s="5"/>
      <c r="BV504" s="5"/>
      <c r="BW504" s="5"/>
      <c r="BX504" s="5"/>
      <c r="BY504" s="5"/>
      <c r="BZ504" s="5"/>
      <c r="CA504" s="5"/>
      <c r="CB504" s="5"/>
      <c r="CC504" s="5"/>
      <c r="CD504" s="5"/>
      <c r="CE504" s="5"/>
      <c r="CF504" s="5"/>
      <c r="CG504" s="5"/>
      <c r="CH504" s="5"/>
      <c r="CI504" s="5"/>
      <c r="CJ504" s="5"/>
      <c r="CK504" s="5"/>
      <c r="CL504" s="5"/>
      <c r="CM504" s="5"/>
      <c r="CN504" s="5"/>
      <c r="CO504" s="5"/>
      <c r="CP504" s="5"/>
      <c r="CQ504" s="5"/>
      <c r="CR504" s="5"/>
      <c r="CS504" s="5"/>
      <c r="CT504" s="5"/>
      <c r="CU504" s="5"/>
      <c r="CV504" s="5"/>
    </row>
    <row r="505" spans="12:100" hidden="1">
      <c r="L505" s="5"/>
      <c r="M505" s="5"/>
      <c r="N505" s="5"/>
      <c r="O505" s="5"/>
      <c r="P505" s="5"/>
      <c r="Q505" s="5"/>
      <c r="R505" s="5"/>
      <c r="S505" s="5"/>
      <c r="T505" s="5"/>
      <c r="U505" s="5"/>
      <c r="V505" s="5"/>
      <c r="W505" s="5"/>
      <c r="X505" s="5"/>
      <c r="Y505" s="5"/>
      <c r="Z505" s="5"/>
      <c r="AA505" s="5"/>
      <c r="AB505" s="5"/>
      <c r="AC505" s="5"/>
      <c r="AD505" s="5"/>
      <c r="AE505" s="5"/>
      <c r="AF505" s="5"/>
      <c r="AG505" s="5"/>
      <c r="AH505" s="5"/>
      <c r="AI505" s="5"/>
      <c r="AJ505" s="5"/>
      <c r="AK505" s="5"/>
      <c r="AL505" s="5"/>
      <c r="AM505" s="5"/>
      <c r="AN505" s="5"/>
      <c r="AO505" s="5"/>
      <c r="AP505" s="5"/>
      <c r="AQ505" s="5"/>
      <c r="AR505" s="5"/>
      <c r="AS505" s="5"/>
      <c r="AT505" s="5"/>
      <c r="AU505" s="5"/>
      <c r="AV505" s="5"/>
      <c r="AW505" s="5"/>
      <c r="AX505" s="5"/>
      <c r="AY505" s="5"/>
      <c r="AZ505" s="5"/>
      <c r="BA505" s="5"/>
      <c r="BB505" s="5"/>
      <c r="BC505" s="5"/>
      <c r="BD505" s="5"/>
      <c r="BE505" s="5"/>
      <c r="BF505" s="5"/>
      <c r="BG505" s="5"/>
      <c r="BH505" s="5"/>
      <c r="BI505" s="5"/>
      <c r="BJ505" s="5"/>
      <c r="BK505" s="5"/>
      <c r="BL505" s="5"/>
      <c r="BM505" s="5"/>
      <c r="BN505" s="5"/>
      <c r="BO505" s="5"/>
      <c r="BP505" s="5"/>
      <c r="BQ505" s="5"/>
      <c r="BR505" s="5"/>
      <c r="BS505" s="5"/>
      <c r="BT505" s="5"/>
      <c r="BU505" s="5"/>
      <c r="BV505" s="5"/>
      <c r="BW505" s="5"/>
      <c r="BX505" s="5"/>
      <c r="BY505" s="5"/>
      <c r="BZ505" s="5"/>
      <c r="CA505" s="5"/>
      <c r="CB505" s="5"/>
      <c r="CC505" s="5"/>
      <c r="CD505" s="5"/>
      <c r="CE505" s="5"/>
      <c r="CF505" s="5"/>
      <c r="CG505" s="5"/>
      <c r="CH505" s="5"/>
      <c r="CI505" s="5"/>
      <c r="CJ505" s="5"/>
      <c r="CK505" s="5"/>
      <c r="CL505" s="5"/>
      <c r="CM505" s="5"/>
      <c r="CN505" s="5"/>
      <c r="CO505" s="5"/>
      <c r="CP505" s="5"/>
      <c r="CQ505" s="5"/>
      <c r="CR505" s="5"/>
      <c r="CS505" s="5"/>
      <c r="CT505" s="5"/>
      <c r="CU505" s="5"/>
      <c r="CV505" s="5"/>
    </row>
    <row r="506" spans="12:100" hidden="1">
      <c r="L506" s="5"/>
      <c r="M506" s="5"/>
      <c r="N506" s="5"/>
      <c r="O506" s="5"/>
      <c r="P506" s="5"/>
      <c r="Q506" s="5"/>
      <c r="R506" s="5"/>
      <c r="S506" s="5"/>
      <c r="T506" s="5"/>
      <c r="U506" s="5"/>
      <c r="V506" s="5"/>
      <c r="W506" s="5"/>
      <c r="X506" s="5"/>
      <c r="Y506" s="5"/>
      <c r="Z506" s="5"/>
      <c r="AA506" s="5"/>
      <c r="AB506" s="5"/>
      <c r="AC506" s="5"/>
      <c r="AD506" s="5"/>
      <c r="AE506" s="5"/>
      <c r="AF506" s="5"/>
      <c r="AG506" s="5"/>
      <c r="AH506" s="5"/>
      <c r="AI506" s="5"/>
      <c r="AJ506" s="5"/>
      <c r="AK506" s="5"/>
      <c r="AL506" s="5"/>
      <c r="AM506" s="5"/>
      <c r="AN506" s="5"/>
      <c r="AO506" s="5"/>
      <c r="AP506" s="5"/>
      <c r="AQ506" s="5"/>
      <c r="AR506" s="5"/>
      <c r="AS506" s="5"/>
      <c r="AT506" s="5"/>
      <c r="AU506" s="5"/>
      <c r="AV506" s="5"/>
      <c r="AW506" s="5"/>
      <c r="AX506" s="5"/>
      <c r="AY506" s="5"/>
      <c r="AZ506" s="5"/>
      <c r="BA506" s="5"/>
      <c r="BB506" s="5"/>
      <c r="BC506" s="5"/>
      <c r="BD506" s="5"/>
      <c r="BE506" s="5"/>
      <c r="BF506" s="5"/>
      <c r="BG506" s="5"/>
      <c r="BH506" s="5"/>
      <c r="BI506" s="5"/>
      <c r="BJ506" s="5"/>
      <c r="BK506" s="5"/>
      <c r="BL506" s="5"/>
      <c r="BM506" s="5"/>
      <c r="BN506" s="5"/>
      <c r="BO506" s="5"/>
      <c r="BP506" s="5"/>
      <c r="BQ506" s="5"/>
      <c r="BR506" s="5"/>
      <c r="BS506" s="5"/>
      <c r="BT506" s="5"/>
      <c r="BU506" s="5"/>
      <c r="BV506" s="5"/>
      <c r="BW506" s="5"/>
      <c r="BX506" s="5"/>
      <c r="BY506" s="5"/>
      <c r="BZ506" s="5"/>
      <c r="CA506" s="5"/>
      <c r="CB506" s="5"/>
      <c r="CC506" s="5"/>
      <c r="CD506" s="5"/>
      <c r="CE506" s="5"/>
      <c r="CF506" s="5"/>
      <c r="CG506" s="5"/>
      <c r="CH506" s="5"/>
      <c r="CI506" s="5"/>
      <c r="CJ506" s="5"/>
      <c r="CK506" s="5"/>
      <c r="CL506" s="5"/>
      <c r="CM506" s="5"/>
      <c r="CN506" s="5"/>
      <c r="CO506" s="5"/>
      <c r="CP506" s="5"/>
      <c r="CQ506" s="5"/>
      <c r="CR506" s="5"/>
      <c r="CS506" s="5"/>
      <c r="CT506" s="5"/>
      <c r="CU506" s="5"/>
      <c r="CV506" s="5"/>
    </row>
    <row r="507" spans="12:100" hidden="1">
      <c r="L507" s="5"/>
      <c r="M507" s="5"/>
      <c r="N507" s="5"/>
      <c r="O507" s="5"/>
      <c r="P507" s="5"/>
      <c r="Q507" s="5"/>
      <c r="R507" s="5"/>
      <c r="S507" s="5"/>
      <c r="T507" s="5"/>
      <c r="U507" s="5"/>
      <c r="V507" s="5"/>
      <c r="W507" s="5"/>
      <c r="X507" s="5"/>
      <c r="Y507" s="5"/>
      <c r="Z507" s="5"/>
      <c r="AA507" s="5"/>
      <c r="AB507" s="5"/>
      <c r="AC507" s="5"/>
      <c r="AD507" s="5"/>
      <c r="AE507" s="5"/>
      <c r="AF507" s="5"/>
      <c r="AG507" s="5"/>
      <c r="AH507" s="5"/>
      <c r="AI507" s="5"/>
      <c r="AJ507" s="5"/>
      <c r="AK507" s="5"/>
      <c r="AL507" s="5"/>
      <c r="AM507" s="5"/>
      <c r="AN507" s="5"/>
      <c r="AO507" s="5"/>
      <c r="AP507" s="5"/>
      <c r="AQ507" s="5"/>
      <c r="AR507" s="5"/>
      <c r="AS507" s="5"/>
      <c r="AT507" s="5"/>
      <c r="AU507" s="5"/>
      <c r="AV507" s="5"/>
      <c r="AW507" s="5"/>
      <c r="AX507" s="5"/>
      <c r="AY507" s="5"/>
      <c r="AZ507" s="5"/>
      <c r="BA507" s="5"/>
      <c r="BB507" s="5"/>
      <c r="BC507" s="5"/>
      <c r="BD507" s="5"/>
      <c r="BE507" s="5"/>
      <c r="BF507" s="5"/>
      <c r="BG507" s="5"/>
      <c r="BH507" s="5"/>
      <c r="BI507" s="5"/>
      <c r="BJ507" s="5"/>
      <c r="BK507" s="5"/>
      <c r="BL507" s="5"/>
      <c r="BM507" s="5"/>
      <c r="BN507" s="5"/>
      <c r="BO507" s="5"/>
      <c r="BP507" s="5"/>
      <c r="BQ507" s="5"/>
      <c r="BR507" s="5"/>
      <c r="BS507" s="5"/>
      <c r="BT507" s="5"/>
      <c r="BU507" s="5"/>
      <c r="BV507" s="5"/>
      <c r="BW507" s="5"/>
      <c r="BX507" s="5"/>
      <c r="BY507" s="5"/>
      <c r="BZ507" s="5"/>
      <c r="CA507" s="5"/>
      <c r="CB507" s="5"/>
      <c r="CC507" s="5"/>
      <c r="CD507" s="5"/>
      <c r="CE507" s="5"/>
      <c r="CF507" s="5"/>
      <c r="CG507" s="5"/>
      <c r="CH507" s="5"/>
      <c r="CI507" s="5"/>
      <c r="CJ507" s="5"/>
      <c r="CK507" s="5"/>
      <c r="CL507" s="5"/>
      <c r="CM507" s="5"/>
      <c r="CN507" s="5"/>
      <c r="CO507" s="5"/>
      <c r="CP507" s="5"/>
      <c r="CQ507" s="5"/>
      <c r="CR507" s="5"/>
      <c r="CS507" s="5"/>
      <c r="CT507" s="5"/>
      <c r="CU507" s="5"/>
      <c r="CV507" s="5"/>
    </row>
    <row r="508" spans="12:100" hidden="1">
      <c r="L508" s="5"/>
      <c r="M508" s="5"/>
      <c r="N508" s="5"/>
      <c r="O508" s="5"/>
      <c r="P508" s="5"/>
      <c r="Q508" s="5"/>
      <c r="R508" s="5"/>
      <c r="S508" s="5"/>
      <c r="T508" s="5"/>
      <c r="U508" s="5"/>
      <c r="V508" s="5"/>
      <c r="W508" s="5"/>
      <c r="X508" s="5"/>
      <c r="Y508" s="5"/>
      <c r="Z508" s="5"/>
      <c r="AA508" s="5"/>
      <c r="AB508" s="5"/>
      <c r="AC508" s="5"/>
      <c r="AD508" s="5"/>
      <c r="AE508" s="5"/>
      <c r="AF508" s="5"/>
      <c r="AG508" s="5"/>
      <c r="AH508" s="5"/>
      <c r="AI508" s="5"/>
      <c r="AJ508" s="5"/>
      <c r="AK508" s="5"/>
      <c r="AL508" s="5"/>
      <c r="AM508" s="5"/>
      <c r="AN508" s="5"/>
      <c r="AO508" s="5"/>
      <c r="AP508" s="5"/>
      <c r="AQ508" s="5"/>
      <c r="AR508" s="5"/>
      <c r="AS508" s="5"/>
      <c r="AT508" s="5"/>
      <c r="AU508" s="5"/>
      <c r="AV508" s="5"/>
      <c r="AW508" s="5"/>
      <c r="AX508" s="5"/>
      <c r="AY508" s="5"/>
      <c r="AZ508" s="5"/>
      <c r="BA508" s="5"/>
      <c r="BB508" s="5"/>
      <c r="BC508" s="5"/>
      <c r="BD508" s="5"/>
      <c r="BE508" s="5"/>
      <c r="BF508" s="5"/>
      <c r="BG508" s="5"/>
      <c r="BH508" s="5"/>
      <c r="BI508" s="5"/>
      <c r="BJ508" s="5"/>
      <c r="BK508" s="5"/>
      <c r="BL508" s="5"/>
      <c r="BM508" s="5"/>
      <c r="BN508" s="5"/>
      <c r="BO508" s="5"/>
      <c r="BP508" s="5"/>
      <c r="BQ508" s="5"/>
      <c r="BR508" s="5"/>
      <c r="BS508" s="5"/>
      <c r="BT508" s="5"/>
      <c r="BU508" s="5"/>
      <c r="BV508" s="5"/>
      <c r="BW508" s="5"/>
      <c r="BX508" s="5"/>
      <c r="BY508" s="5"/>
      <c r="BZ508" s="5"/>
      <c r="CA508" s="5"/>
      <c r="CB508" s="5"/>
      <c r="CC508" s="5"/>
      <c r="CD508" s="5"/>
      <c r="CE508" s="5"/>
      <c r="CF508" s="5"/>
      <c r="CG508" s="5"/>
      <c r="CH508" s="5"/>
      <c r="CI508" s="5"/>
      <c r="CJ508" s="5"/>
      <c r="CK508" s="5"/>
      <c r="CL508" s="5"/>
      <c r="CM508" s="5"/>
      <c r="CN508" s="5"/>
      <c r="CO508" s="5"/>
      <c r="CP508" s="5"/>
      <c r="CQ508" s="5"/>
      <c r="CR508" s="5"/>
      <c r="CS508" s="5"/>
      <c r="CT508" s="5"/>
      <c r="CU508" s="5"/>
      <c r="CV508" s="5"/>
    </row>
    <row r="509" spans="12:100" hidden="1">
      <c r="L509" s="5"/>
      <c r="M509" s="5"/>
      <c r="N509" s="5"/>
      <c r="O509" s="5"/>
      <c r="P509" s="5"/>
      <c r="Q509" s="5"/>
      <c r="R509" s="5"/>
      <c r="S509" s="5"/>
      <c r="T509" s="5"/>
      <c r="U509" s="5"/>
      <c r="V509" s="5"/>
      <c r="W509" s="5"/>
      <c r="X509" s="5"/>
      <c r="Y509" s="5"/>
      <c r="Z509" s="5"/>
      <c r="AA509" s="5"/>
      <c r="AB509" s="5"/>
      <c r="AC509" s="5"/>
      <c r="AD509" s="5"/>
      <c r="AE509" s="5"/>
      <c r="AF509" s="5"/>
      <c r="AG509" s="5"/>
      <c r="AH509" s="5"/>
      <c r="AI509" s="5"/>
      <c r="AJ509" s="5"/>
      <c r="AK509" s="5"/>
      <c r="AL509" s="5"/>
      <c r="AM509" s="5"/>
      <c r="AN509" s="5"/>
      <c r="AO509" s="5"/>
      <c r="AP509" s="5"/>
      <c r="AQ509" s="5"/>
      <c r="AR509" s="5"/>
      <c r="AS509" s="5"/>
      <c r="AT509" s="5"/>
      <c r="AU509" s="5"/>
      <c r="AV509" s="5"/>
      <c r="AW509" s="5"/>
      <c r="AX509" s="5"/>
      <c r="AY509" s="5"/>
      <c r="AZ509" s="5"/>
      <c r="BA509" s="5"/>
      <c r="BB509" s="5"/>
      <c r="BC509" s="5"/>
      <c r="BD509" s="5"/>
      <c r="BE509" s="5"/>
      <c r="BF509" s="5"/>
      <c r="BG509" s="5"/>
      <c r="BH509" s="5"/>
      <c r="BI509" s="5"/>
      <c r="BJ509" s="5"/>
      <c r="BK509" s="5"/>
      <c r="BL509" s="5"/>
      <c r="BM509" s="5"/>
      <c r="BN509" s="5"/>
      <c r="BO509" s="5"/>
      <c r="BP509" s="5"/>
      <c r="BQ509" s="5"/>
      <c r="BR509" s="5"/>
      <c r="BS509" s="5"/>
      <c r="BT509" s="5"/>
      <c r="BU509" s="5"/>
      <c r="BV509" s="5"/>
      <c r="BW509" s="5"/>
      <c r="BX509" s="5"/>
      <c r="BY509" s="5"/>
      <c r="BZ509" s="5"/>
      <c r="CA509" s="5"/>
      <c r="CB509" s="5"/>
      <c r="CC509" s="5"/>
      <c r="CD509" s="5"/>
      <c r="CE509" s="5"/>
      <c r="CF509" s="5"/>
      <c r="CG509" s="5"/>
      <c r="CH509" s="5"/>
      <c r="CI509" s="5"/>
      <c r="CJ509" s="5"/>
      <c r="CK509" s="5"/>
      <c r="CL509" s="5"/>
      <c r="CM509" s="5"/>
      <c r="CN509" s="5"/>
      <c r="CO509" s="5"/>
      <c r="CP509" s="5"/>
      <c r="CQ509" s="5"/>
      <c r="CR509" s="5"/>
      <c r="CS509" s="5"/>
      <c r="CT509" s="5"/>
      <c r="CU509" s="5"/>
      <c r="CV509" s="5"/>
    </row>
    <row r="510" spans="12:100" hidden="1">
      <c r="L510" s="5"/>
      <c r="M510" s="5"/>
      <c r="N510" s="5"/>
      <c r="O510" s="5"/>
      <c r="P510" s="5"/>
      <c r="Q510" s="5"/>
      <c r="R510" s="5"/>
      <c r="S510" s="5"/>
      <c r="T510" s="5"/>
      <c r="U510" s="5"/>
      <c r="V510" s="5"/>
      <c r="W510" s="5"/>
      <c r="X510" s="5"/>
      <c r="Y510" s="5"/>
      <c r="Z510" s="5"/>
      <c r="AA510" s="5"/>
      <c r="AB510" s="5"/>
      <c r="AC510" s="5"/>
      <c r="AD510" s="5"/>
      <c r="AE510" s="5"/>
      <c r="AF510" s="5"/>
      <c r="AG510" s="5"/>
      <c r="AH510" s="5"/>
      <c r="AI510" s="5"/>
      <c r="AJ510" s="5"/>
      <c r="AK510" s="5"/>
      <c r="AL510" s="5"/>
      <c r="AM510" s="5"/>
      <c r="AN510" s="5"/>
      <c r="AO510" s="5"/>
      <c r="AP510" s="5"/>
      <c r="AQ510" s="5"/>
      <c r="AR510" s="5"/>
      <c r="AS510" s="5"/>
      <c r="AT510" s="5"/>
      <c r="AU510" s="5"/>
      <c r="AV510" s="5"/>
      <c r="AW510" s="5"/>
      <c r="AX510" s="5"/>
      <c r="AY510" s="5"/>
      <c r="AZ510" s="5"/>
      <c r="BA510" s="5"/>
      <c r="BB510" s="5"/>
      <c r="BC510" s="5"/>
      <c r="BD510" s="5"/>
      <c r="BE510" s="5"/>
      <c r="BF510" s="5"/>
      <c r="BG510" s="5"/>
      <c r="BH510" s="5"/>
      <c r="BI510" s="5"/>
      <c r="BJ510" s="5"/>
      <c r="BK510" s="5"/>
      <c r="BL510" s="5"/>
      <c r="BM510" s="5"/>
      <c r="BN510" s="5"/>
      <c r="BO510" s="5"/>
      <c r="BP510" s="5"/>
      <c r="BQ510" s="5"/>
      <c r="BR510" s="5"/>
      <c r="BS510" s="5"/>
      <c r="BT510" s="5"/>
      <c r="BU510" s="5"/>
      <c r="BV510" s="5"/>
      <c r="BW510" s="5"/>
      <c r="BX510" s="5"/>
      <c r="BY510" s="5"/>
      <c r="BZ510" s="5"/>
      <c r="CA510" s="5"/>
      <c r="CB510" s="5"/>
      <c r="CC510" s="5"/>
      <c r="CD510" s="5"/>
      <c r="CE510" s="5"/>
      <c r="CF510" s="5"/>
      <c r="CG510" s="5"/>
      <c r="CH510" s="5"/>
      <c r="CI510" s="5"/>
      <c r="CJ510" s="5"/>
      <c r="CK510" s="5"/>
      <c r="CL510" s="5"/>
      <c r="CM510" s="5"/>
      <c r="CN510" s="5"/>
      <c r="CO510" s="5"/>
      <c r="CP510" s="5"/>
      <c r="CQ510" s="5"/>
      <c r="CR510" s="5"/>
      <c r="CS510" s="5"/>
      <c r="CT510" s="5"/>
      <c r="CU510" s="5"/>
      <c r="CV510" s="5"/>
    </row>
    <row r="511" spans="12:100" hidden="1">
      <c r="L511" s="5"/>
      <c r="M511" s="5"/>
      <c r="N511" s="5"/>
      <c r="O511" s="5"/>
      <c r="P511" s="5"/>
      <c r="Q511" s="5"/>
      <c r="R511" s="5"/>
      <c r="S511" s="5"/>
      <c r="T511" s="5"/>
      <c r="U511" s="5"/>
      <c r="V511" s="5"/>
      <c r="W511" s="5"/>
      <c r="X511" s="5"/>
      <c r="Y511" s="5"/>
      <c r="Z511" s="5"/>
      <c r="AA511" s="5"/>
      <c r="AB511" s="5"/>
      <c r="AC511" s="5"/>
      <c r="AD511" s="5"/>
      <c r="AE511" s="5"/>
      <c r="AF511" s="5"/>
      <c r="AG511" s="5"/>
      <c r="AH511" s="5"/>
      <c r="AI511" s="5"/>
      <c r="AJ511" s="5"/>
      <c r="AK511" s="5"/>
      <c r="AL511" s="5"/>
      <c r="AM511" s="5"/>
      <c r="AN511" s="5"/>
      <c r="AO511" s="5"/>
      <c r="AP511" s="5"/>
      <c r="AQ511" s="5"/>
      <c r="AR511" s="5"/>
      <c r="AS511" s="5"/>
      <c r="AT511" s="5"/>
      <c r="AU511" s="5"/>
      <c r="AV511" s="5"/>
      <c r="AW511" s="5"/>
      <c r="AX511" s="5"/>
      <c r="AY511" s="5"/>
      <c r="AZ511" s="5"/>
      <c r="BA511" s="5"/>
      <c r="BB511" s="5"/>
      <c r="BC511" s="5"/>
      <c r="BD511" s="5"/>
      <c r="BE511" s="5"/>
      <c r="BF511" s="5"/>
      <c r="BG511" s="5"/>
      <c r="BH511" s="5"/>
      <c r="BI511" s="5"/>
      <c r="BJ511" s="5"/>
      <c r="BK511" s="5"/>
      <c r="BL511" s="5"/>
      <c r="BM511" s="5"/>
      <c r="BN511" s="5"/>
      <c r="BO511" s="5"/>
      <c r="BP511" s="5"/>
      <c r="BQ511" s="5"/>
      <c r="BR511" s="5"/>
      <c r="BS511" s="5"/>
      <c r="BT511" s="5"/>
      <c r="BU511" s="5"/>
      <c r="BV511" s="5"/>
      <c r="BW511" s="5"/>
      <c r="BX511" s="5"/>
      <c r="BY511" s="5"/>
      <c r="BZ511" s="5"/>
      <c r="CA511" s="5"/>
      <c r="CB511" s="5"/>
      <c r="CC511" s="5"/>
      <c r="CD511" s="5"/>
      <c r="CE511" s="5"/>
      <c r="CF511" s="5"/>
      <c r="CG511" s="5"/>
      <c r="CH511" s="5"/>
      <c r="CI511" s="5"/>
      <c r="CJ511" s="5"/>
      <c r="CK511" s="5"/>
      <c r="CL511" s="5"/>
      <c r="CM511" s="5"/>
      <c r="CN511" s="5"/>
      <c r="CO511" s="5"/>
      <c r="CP511" s="5"/>
      <c r="CQ511" s="5"/>
      <c r="CR511" s="5"/>
      <c r="CS511" s="5"/>
      <c r="CT511" s="5"/>
      <c r="CU511" s="5"/>
      <c r="CV511" s="5"/>
    </row>
    <row r="512" spans="12:100" hidden="1">
      <c r="L512" s="5"/>
      <c r="M512" s="5"/>
      <c r="N512" s="5"/>
      <c r="O512" s="5"/>
      <c r="P512" s="5"/>
      <c r="Q512" s="5"/>
      <c r="R512" s="5"/>
      <c r="S512" s="5"/>
      <c r="T512" s="5"/>
      <c r="U512" s="5"/>
      <c r="V512" s="5"/>
      <c r="W512" s="5"/>
      <c r="X512" s="5"/>
      <c r="Y512" s="5"/>
      <c r="Z512" s="5"/>
      <c r="AA512" s="5"/>
      <c r="AB512" s="5"/>
      <c r="AC512" s="5"/>
      <c r="AD512" s="5"/>
      <c r="AE512" s="5"/>
      <c r="AF512" s="5"/>
      <c r="AG512" s="5"/>
      <c r="AH512" s="5"/>
      <c r="AI512" s="5"/>
      <c r="AJ512" s="5"/>
      <c r="AK512" s="5"/>
      <c r="AL512" s="5"/>
      <c r="AM512" s="5"/>
      <c r="AN512" s="5"/>
      <c r="AO512" s="5"/>
      <c r="AP512" s="5"/>
      <c r="AQ512" s="5"/>
      <c r="AR512" s="5"/>
      <c r="AS512" s="5"/>
      <c r="AT512" s="5"/>
      <c r="AU512" s="5"/>
      <c r="AV512" s="5"/>
      <c r="AW512" s="5"/>
      <c r="AX512" s="5"/>
      <c r="AY512" s="5"/>
      <c r="AZ512" s="5"/>
      <c r="BA512" s="5"/>
      <c r="BB512" s="5"/>
      <c r="BC512" s="5"/>
      <c r="BD512" s="5"/>
      <c r="BE512" s="5"/>
      <c r="BF512" s="5"/>
      <c r="BG512" s="5"/>
      <c r="BH512" s="5"/>
      <c r="BI512" s="5"/>
      <c r="BJ512" s="5"/>
      <c r="BK512" s="5"/>
      <c r="BL512" s="5"/>
      <c r="BM512" s="5"/>
      <c r="BN512" s="5"/>
      <c r="BO512" s="5"/>
      <c r="BP512" s="5"/>
      <c r="BQ512" s="5"/>
      <c r="BR512" s="5"/>
      <c r="BS512" s="5"/>
      <c r="BT512" s="5"/>
      <c r="BU512" s="5"/>
      <c r="BV512" s="5"/>
      <c r="BW512" s="5"/>
      <c r="BX512" s="5"/>
      <c r="BY512" s="5"/>
      <c r="BZ512" s="5"/>
      <c r="CA512" s="5"/>
      <c r="CB512" s="5"/>
      <c r="CC512" s="5"/>
      <c r="CD512" s="5"/>
      <c r="CE512" s="5"/>
      <c r="CF512" s="5"/>
      <c r="CG512" s="5"/>
      <c r="CH512" s="5"/>
      <c r="CI512" s="5"/>
      <c r="CJ512" s="5"/>
      <c r="CK512" s="5"/>
      <c r="CL512" s="5"/>
      <c r="CM512" s="5"/>
      <c r="CN512" s="5"/>
      <c r="CO512" s="5"/>
      <c r="CP512" s="5"/>
      <c r="CQ512" s="5"/>
      <c r="CR512" s="5"/>
      <c r="CS512" s="5"/>
      <c r="CT512" s="5"/>
      <c r="CU512" s="5"/>
      <c r="CV512" s="5"/>
    </row>
    <row r="513" spans="12:100" hidden="1">
      <c r="L513" s="5"/>
      <c r="M513" s="5"/>
      <c r="N513" s="5"/>
      <c r="O513" s="5"/>
      <c r="P513" s="5"/>
      <c r="Q513" s="5"/>
      <c r="R513" s="5"/>
      <c r="S513" s="5"/>
      <c r="T513" s="5"/>
      <c r="U513" s="5"/>
      <c r="V513" s="5"/>
      <c r="W513" s="5"/>
      <c r="X513" s="5"/>
      <c r="Y513" s="5"/>
      <c r="Z513" s="5"/>
      <c r="AA513" s="5"/>
      <c r="AB513" s="5"/>
      <c r="AC513" s="5"/>
      <c r="AD513" s="5"/>
      <c r="AE513" s="5"/>
      <c r="AF513" s="5"/>
      <c r="AG513" s="5"/>
      <c r="AH513" s="5"/>
      <c r="AI513" s="5"/>
      <c r="AJ513" s="5"/>
      <c r="AK513" s="5"/>
      <c r="AL513" s="5"/>
      <c r="AM513" s="5"/>
      <c r="AN513" s="5"/>
      <c r="AO513" s="5"/>
      <c r="AP513" s="5"/>
      <c r="AQ513" s="5"/>
      <c r="AR513" s="5"/>
      <c r="AS513" s="5"/>
      <c r="AT513" s="5"/>
      <c r="AU513" s="5"/>
      <c r="AV513" s="5"/>
      <c r="AW513" s="5"/>
      <c r="AX513" s="5"/>
      <c r="AY513" s="5"/>
      <c r="AZ513" s="5"/>
      <c r="BA513" s="5"/>
      <c r="BB513" s="5"/>
      <c r="BC513" s="5"/>
      <c r="BD513" s="5"/>
      <c r="BE513" s="5"/>
      <c r="BF513" s="5"/>
      <c r="BG513" s="5"/>
      <c r="BH513" s="5"/>
      <c r="BI513" s="5"/>
      <c r="BJ513" s="5"/>
      <c r="BK513" s="5"/>
      <c r="BL513" s="5"/>
      <c r="BM513" s="5"/>
      <c r="BN513" s="5"/>
      <c r="BO513" s="5"/>
      <c r="BP513" s="5"/>
      <c r="BQ513" s="5"/>
      <c r="BR513" s="5"/>
      <c r="BS513" s="5"/>
      <c r="BT513" s="5"/>
      <c r="BU513" s="5"/>
      <c r="BV513" s="5"/>
      <c r="BW513" s="5"/>
      <c r="BX513" s="5"/>
      <c r="BY513" s="5"/>
      <c r="BZ513" s="5"/>
      <c r="CA513" s="5"/>
      <c r="CB513" s="5"/>
      <c r="CC513" s="5"/>
      <c r="CD513" s="5"/>
      <c r="CE513" s="5"/>
      <c r="CF513" s="5"/>
      <c r="CG513" s="5"/>
      <c r="CH513" s="5"/>
      <c r="CI513" s="5"/>
      <c r="CJ513" s="5"/>
      <c r="CK513" s="5"/>
      <c r="CL513" s="5"/>
      <c r="CM513" s="5"/>
      <c r="CN513" s="5"/>
      <c r="CO513" s="5"/>
      <c r="CP513" s="5"/>
      <c r="CQ513" s="5"/>
      <c r="CR513" s="5"/>
      <c r="CS513" s="5"/>
      <c r="CT513" s="5"/>
      <c r="CU513" s="5"/>
      <c r="CV513" s="5"/>
    </row>
    <row r="514" spans="12:100" hidden="1">
      <c r="L514" s="5"/>
      <c r="M514" s="5"/>
      <c r="N514" s="5"/>
      <c r="O514" s="5"/>
      <c r="P514" s="5"/>
      <c r="Q514" s="5"/>
      <c r="R514" s="5"/>
      <c r="S514" s="5"/>
      <c r="T514" s="5"/>
      <c r="U514" s="5"/>
      <c r="V514" s="5"/>
      <c r="W514" s="5"/>
      <c r="X514" s="5"/>
      <c r="Y514" s="5"/>
      <c r="Z514" s="5"/>
      <c r="AA514" s="5"/>
      <c r="AB514" s="5"/>
      <c r="AC514" s="5"/>
      <c r="AD514" s="5"/>
      <c r="AE514" s="5"/>
      <c r="AF514" s="5"/>
      <c r="AG514" s="5"/>
      <c r="AH514" s="5"/>
      <c r="AI514" s="5"/>
      <c r="AJ514" s="5"/>
      <c r="AK514" s="5"/>
      <c r="AL514" s="5"/>
      <c r="AM514" s="5"/>
      <c r="AN514" s="5"/>
      <c r="AO514" s="5"/>
      <c r="AP514" s="5"/>
      <c r="AQ514" s="5"/>
      <c r="AR514" s="5"/>
      <c r="AS514" s="5"/>
      <c r="AT514" s="5"/>
      <c r="AU514" s="5"/>
      <c r="AV514" s="5"/>
      <c r="AW514" s="5"/>
      <c r="AX514" s="5"/>
      <c r="AY514" s="5"/>
      <c r="AZ514" s="5"/>
      <c r="BA514" s="5"/>
      <c r="BB514" s="5"/>
      <c r="BC514" s="5"/>
      <c r="BD514" s="5"/>
      <c r="BE514" s="5"/>
      <c r="BF514" s="5"/>
      <c r="BG514" s="5"/>
      <c r="BH514" s="5"/>
      <c r="BI514" s="5"/>
      <c r="BJ514" s="5"/>
      <c r="BK514" s="5"/>
      <c r="BL514" s="5"/>
      <c r="BM514" s="5"/>
      <c r="BN514" s="5"/>
      <c r="BO514" s="5"/>
      <c r="BP514" s="5"/>
      <c r="BQ514" s="5"/>
      <c r="BR514" s="5"/>
      <c r="BS514" s="5"/>
      <c r="BT514" s="5"/>
      <c r="BU514" s="5"/>
      <c r="BV514" s="5"/>
      <c r="BW514" s="5"/>
      <c r="BX514" s="5"/>
      <c r="BY514" s="5"/>
      <c r="BZ514" s="5"/>
      <c r="CA514" s="5"/>
      <c r="CB514" s="5"/>
      <c r="CC514" s="5"/>
      <c r="CD514" s="5"/>
      <c r="CE514" s="5"/>
      <c r="CF514" s="5"/>
      <c r="CG514" s="5"/>
      <c r="CH514" s="5"/>
      <c r="CI514" s="5"/>
      <c r="CJ514" s="5"/>
      <c r="CK514" s="5"/>
      <c r="CL514" s="5"/>
      <c r="CM514" s="5"/>
      <c r="CN514" s="5"/>
      <c r="CO514" s="5"/>
      <c r="CP514" s="5"/>
      <c r="CQ514" s="5"/>
      <c r="CR514" s="5"/>
      <c r="CS514" s="5"/>
      <c r="CT514" s="5"/>
      <c r="CU514" s="5"/>
      <c r="CV514" s="5"/>
    </row>
    <row r="515" spans="12:100" hidden="1">
      <c r="L515" s="5"/>
      <c r="M515" s="5"/>
      <c r="N515" s="5"/>
      <c r="O515" s="5"/>
      <c r="P515" s="5"/>
      <c r="Q515" s="5"/>
      <c r="R515" s="5"/>
      <c r="S515" s="5"/>
      <c r="T515" s="5"/>
      <c r="U515" s="5"/>
      <c r="V515" s="5"/>
      <c r="W515" s="5"/>
      <c r="X515" s="5"/>
      <c r="Y515" s="5"/>
      <c r="Z515" s="5"/>
      <c r="AA515" s="5"/>
      <c r="AB515" s="5"/>
      <c r="AC515" s="5"/>
      <c r="AD515" s="5"/>
      <c r="AE515" s="5"/>
      <c r="AF515" s="5"/>
      <c r="AG515" s="5"/>
      <c r="AH515" s="5"/>
      <c r="AI515" s="5"/>
      <c r="AJ515" s="5"/>
      <c r="AK515" s="5"/>
      <c r="AL515" s="5"/>
      <c r="AM515" s="5"/>
      <c r="AN515" s="5"/>
      <c r="AO515" s="5"/>
      <c r="AP515" s="5"/>
      <c r="AQ515" s="5"/>
      <c r="AR515" s="5"/>
      <c r="AS515" s="5"/>
      <c r="AT515" s="5"/>
      <c r="AU515" s="5"/>
      <c r="AV515" s="5"/>
      <c r="AW515" s="5"/>
      <c r="AX515" s="5"/>
      <c r="AY515" s="5"/>
      <c r="AZ515" s="5"/>
      <c r="BA515" s="5"/>
      <c r="BB515" s="5"/>
      <c r="BC515" s="5"/>
      <c r="BD515" s="5"/>
      <c r="BE515" s="5"/>
      <c r="BF515" s="5"/>
      <c r="BG515" s="5"/>
      <c r="BH515" s="5"/>
      <c r="BI515" s="5"/>
      <c r="BJ515" s="5"/>
      <c r="BK515" s="5"/>
      <c r="BL515" s="5"/>
      <c r="BM515" s="5"/>
      <c r="BN515" s="5"/>
      <c r="BO515" s="5"/>
      <c r="BP515" s="5"/>
      <c r="BQ515" s="5"/>
      <c r="BR515" s="5"/>
      <c r="BS515" s="5"/>
      <c r="BT515" s="5"/>
      <c r="BU515" s="5"/>
      <c r="BV515" s="5"/>
      <c r="BW515" s="5"/>
      <c r="BX515" s="5"/>
      <c r="BY515" s="5"/>
      <c r="BZ515" s="5"/>
      <c r="CA515" s="5"/>
      <c r="CB515" s="5"/>
      <c r="CC515" s="5"/>
      <c r="CD515" s="5"/>
      <c r="CE515" s="5"/>
      <c r="CF515" s="5"/>
      <c r="CG515" s="5"/>
      <c r="CH515" s="5"/>
      <c r="CI515" s="5"/>
      <c r="CJ515" s="5"/>
      <c r="CK515" s="5"/>
      <c r="CL515" s="5"/>
      <c r="CM515" s="5"/>
      <c r="CN515" s="5"/>
      <c r="CO515" s="5"/>
      <c r="CP515" s="5"/>
      <c r="CQ515" s="5"/>
      <c r="CR515" s="5"/>
      <c r="CS515" s="5"/>
      <c r="CT515" s="5"/>
      <c r="CU515" s="5"/>
      <c r="CV515" s="5"/>
    </row>
    <row r="516" spans="12:100" hidden="1">
      <c r="L516" s="5"/>
      <c r="M516" s="5"/>
      <c r="N516" s="5"/>
      <c r="O516" s="5"/>
      <c r="P516" s="5"/>
      <c r="Q516" s="5"/>
      <c r="R516" s="5"/>
      <c r="S516" s="5"/>
      <c r="T516" s="5"/>
      <c r="U516" s="5"/>
      <c r="V516" s="5"/>
      <c r="W516" s="5"/>
      <c r="X516" s="5"/>
      <c r="Y516" s="5"/>
      <c r="Z516" s="5"/>
      <c r="AA516" s="5"/>
      <c r="AB516" s="5"/>
      <c r="AC516" s="5"/>
      <c r="AD516" s="5"/>
      <c r="AE516" s="5"/>
      <c r="AF516" s="5"/>
      <c r="AG516" s="5"/>
      <c r="AH516" s="5"/>
      <c r="AI516" s="5"/>
      <c r="AJ516" s="5"/>
      <c r="AK516" s="5"/>
      <c r="AL516" s="5"/>
      <c r="AM516" s="5"/>
      <c r="AN516" s="5"/>
      <c r="AO516" s="5"/>
      <c r="AP516" s="5"/>
      <c r="AQ516" s="5"/>
      <c r="AR516" s="5"/>
      <c r="AS516" s="5"/>
      <c r="AT516" s="5"/>
      <c r="AU516" s="5"/>
      <c r="AV516" s="5"/>
      <c r="AW516" s="5"/>
      <c r="AX516" s="5"/>
      <c r="AY516" s="5"/>
      <c r="AZ516" s="5"/>
      <c r="BA516" s="5"/>
      <c r="BB516" s="5"/>
      <c r="BC516" s="5"/>
      <c r="BD516" s="5"/>
      <c r="BE516" s="5"/>
      <c r="BF516" s="5"/>
      <c r="BG516" s="5"/>
      <c r="BH516" s="5"/>
      <c r="BI516" s="5"/>
      <c r="BJ516" s="5"/>
      <c r="BK516" s="5"/>
      <c r="BL516" s="5"/>
      <c r="BM516" s="5"/>
      <c r="BN516" s="5"/>
      <c r="BO516" s="5"/>
      <c r="BP516" s="5"/>
      <c r="BQ516" s="5"/>
      <c r="BR516" s="5"/>
      <c r="BS516" s="5"/>
      <c r="BT516" s="5"/>
      <c r="BU516" s="5"/>
      <c r="BV516" s="5"/>
      <c r="BW516" s="5"/>
      <c r="BX516" s="5"/>
      <c r="BY516" s="5"/>
      <c r="BZ516" s="5"/>
      <c r="CA516" s="5"/>
      <c r="CB516" s="5"/>
      <c r="CC516" s="5"/>
      <c r="CD516" s="5"/>
      <c r="CE516" s="5"/>
      <c r="CF516" s="5"/>
      <c r="CG516" s="5"/>
      <c r="CH516" s="5"/>
      <c r="CI516" s="5"/>
      <c r="CJ516" s="5"/>
      <c r="CK516" s="5"/>
      <c r="CL516" s="5"/>
      <c r="CM516" s="5"/>
      <c r="CN516" s="5"/>
      <c r="CO516" s="5"/>
      <c r="CP516" s="5"/>
      <c r="CQ516" s="5"/>
      <c r="CR516" s="5"/>
      <c r="CS516" s="5"/>
      <c r="CT516" s="5"/>
      <c r="CU516" s="5"/>
      <c r="CV516" s="5"/>
    </row>
    <row r="517" spans="12:100" hidden="1">
      <c r="L517" s="5"/>
      <c r="M517" s="5"/>
      <c r="N517" s="5"/>
      <c r="O517" s="5"/>
      <c r="P517" s="5"/>
      <c r="Q517" s="5"/>
      <c r="R517" s="5"/>
      <c r="S517" s="5"/>
      <c r="T517" s="5"/>
      <c r="U517" s="5"/>
      <c r="V517" s="5"/>
      <c r="W517" s="5"/>
      <c r="X517" s="5"/>
      <c r="Y517" s="5"/>
      <c r="Z517" s="5"/>
      <c r="AA517" s="5"/>
      <c r="AB517" s="5"/>
      <c r="AC517" s="5"/>
      <c r="AD517" s="5"/>
      <c r="AE517" s="5"/>
      <c r="AF517" s="5"/>
      <c r="AG517" s="5"/>
      <c r="AH517" s="5"/>
      <c r="AI517" s="5"/>
      <c r="AJ517" s="5"/>
      <c r="AK517" s="5"/>
      <c r="AL517" s="5"/>
      <c r="AM517" s="5"/>
      <c r="AN517" s="5"/>
      <c r="AO517" s="5"/>
      <c r="AP517" s="5"/>
      <c r="AQ517" s="5"/>
      <c r="AR517" s="5"/>
      <c r="AS517" s="5"/>
      <c r="AT517" s="5"/>
      <c r="AU517" s="5"/>
      <c r="AV517" s="5"/>
      <c r="AW517" s="5"/>
      <c r="AX517" s="5"/>
      <c r="AY517" s="5"/>
      <c r="AZ517" s="5"/>
      <c r="BA517" s="5"/>
      <c r="BB517" s="5"/>
      <c r="BC517" s="5"/>
      <c r="BD517" s="5"/>
      <c r="BE517" s="5"/>
      <c r="BF517" s="5"/>
      <c r="BG517" s="5"/>
      <c r="BH517" s="5"/>
      <c r="BI517" s="5"/>
      <c r="BJ517" s="5"/>
      <c r="BK517" s="5"/>
      <c r="BL517" s="5"/>
      <c r="BM517" s="5"/>
      <c r="BN517" s="5"/>
      <c r="BO517" s="5"/>
      <c r="BP517" s="5"/>
      <c r="BQ517" s="5"/>
      <c r="BR517" s="5"/>
      <c r="BS517" s="5"/>
      <c r="BT517" s="5"/>
      <c r="BU517" s="5"/>
      <c r="BV517" s="5"/>
      <c r="BW517" s="5"/>
      <c r="BX517" s="5"/>
      <c r="BY517" s="5"/>
      <c r="BZ517" s="5"/>
      <c r="CA517" s="5"/>
      <c r="CB517" s="5"/>
      <c r="CC517" s="5"/>
      <c r="CD517" s="5"/>
      <c r="CE517" s="5"/>
      <c r="CF517" s="5"/>
      <c r="CG517" s="5"/>
      <c r="CH517" s="5"/>
      <c r="CI517" s="5"/>
      <c r="CJ517" s="5"/>
      <c r="CK517" s="5"/>
      <c r="CL517" s="5"/>
      <c r="CM517" s="5"/>
      <c r="CN517" s="5"/>
      <c r="CO517" s="5"/>
      <c r="CP517" s="5"/>
      <c r="CQ517" s="5"/>
      <c r="CR517" s="5"/>
      <c r="CS517" s="5"/>
      <c r="CT517" s="5"/>
      <c r="CU517" s="5"/>
      <c r="CV517" s="5"/>
    </row>
    <row r="518" spans="12:100" hidden="1">
      <c r="L518" s="5"/>
      <c r="M518" s="5"/>
      <c r="N518" s="5"/>
      <c r="O518" s="5"/>
      <c r="P518" s="5"/>
      <c r="Q518" s="5"/>
      <c r="R518" s="5"/>
      <c r="S518" s="5"/>
      <c r="T518" s="5"/>
      <c r="U518" s="5"/>
      <c r="V518" s="5"/>
      <c r="W518" s="5"/>
      <c r="X518" s="5"/>
      <c r="Y518" s="5"/>
      <c r="Z518" s="5"/>
      <c r="AA518" s="5"/>
      <c r="AB518" s="5"/>
      <c r="AC518" s="5"/>
      <c r="AD518" s="5"/>
      <c r="AE518" s="5"/>
      <c r="AF518" s="5"/>
      <c r="AG518" s="5"/>
      <c r="AH518" s="5"/>
      <c r="AI518" s="5"/>
      <c r="AJ518" s="5"/>
      <c r="AK518" s="5"/>
      <c r="AL518" s="5"/>
      <c r="AM518" s="5"/>
      <c r="AN518" s="5"/>
      <c r="AO518" s="5"/>
      <c r="AP518" s="5"/>
      <c r="AQ518" s="5"/>
      <c r="AR518" s="5"/>
      <c r="AS518" s="5"/>
      <c r="AT518" s="5"/>
      <c r="AU518" s="5"/>
      <c r="AV518" s="5"/>
      <c r="AW518" s="5"/>
      <c r="AX518" s="5"/>
      <c r="AY518" s="5"/>
      <c r="AZ518" s="5"/>
      <c r="BA518" s="5"/>
      <c r="BB518" s="5"/>
      <c r="BC518" s="5"/>
      <c r="BD518" s="5"/>
      <c r="BE518" s="5"/>
      <c r="BF518" s="5"/>
      <c r="BG518" s="5"/>
      <c r="BH518" s="5"/>
      <c r="BI518" s="5"/>
      <c r="BJ518" s="5"/>
      <c r="BK518" s="5"/>
      <c r="BL518" s="5"/>
      <c r="BM518" s="5"/>
      <c r="BN518" s="5"/>
      <c r="BO518" s="5"/>
      <c r="BP518" s="5"/>
      <c r="BQ518" s="5"/>
      <c r="BR518" s="5"/>
      <c r="BS518" s="5"/>
      <c r="BT518" s="5"/>
      <c r="BU518" s="5"/>
      <c r="BV518" s="5"/>
      <c r="BW518" s="5"/>
      <c r="BX518" s="5"/>
      <c r="BY518" s="5"/>
      <c r="BZ518" s="5"/>
      <c r="CA518" s="5"/>
      <c r="CB518" s="5"/>
      <c r="CC518" s="5"/>
      <c r="CD518" s="5"/>
      <c r="CE518" s="5"/>
      <c r="CF518" s="5"/>
      <c r="CG518" s="5"/>
      <c r="CH518" s="5"/>
      <c r="CI518" s="5"/>
      <c r="CJ518" s="5"/>
      <c r="CK518" s="5"/>
      <c r="CL518" s="5"/>
      <c r="CM518" s="5"/>
      <c r="CN518" s="5"/>
      <c r="CO518" s="5"/>
      <c r="CP518" s="5"/>
      <c r="CQ518" s="5"/>
      <c r="CR518" s="5"/>
      <c r="CS518" s="5"/>
      <c r="CT518" s="5"/>
      <c r="CU518" s="5"/>
      <c r="CV518" s="5"/>
    </row>
    <row r="519" spans="12:100" hidden="1">
      <c r="L519" s="5"/>
      <c r="M519" s="5"/>
      <c r="N519" s="5"/>
      <c r="O519" s="5"/>
      <c r="P519" s="5"/>
      <c r="Q519" s="5"/>
      <c r="R519" s="5"/>
      <c r="S519" s="5"/>
      <c r="T519" s="5"/>
      <c r="U519" s="5"/>
      <c r="V519" s="5"/>
      <c r="W519" s="5"/>
      <c r="X519" s="5"/>
      <c r="Y519" s="5"/>
      <c r="Z519" s="5"/>
      <c r="AA519" s="5"/>
      <c r="AB519" s="5"/>
      <c r="AC519" s="5"/>
      <c r="AD519" s="5"/>
      <c r="AE519" s="5"/>
      <c r="AF519" s="5"/>
      <c r="AG519" s="5"/>
      <c r="AH519" s="5"/>
      <c r="AI519" s="5"/>
      <c r="AJ519" s="5"/>
      <c r="AK519" s="5"/>
      <c r="AL519" s="5"/>
      <c r="AM519" s="5"/>
      <c r="AN519" s="5"/>
      <c r="AO519" s="5"/>
      <c r="AP519" s="5"/>
      <c r="AQ519" s="5"/>
      <c r="AR519" s="5"/>
      <c r="AS519" s="5"/>
      <c r="AT519" s="5"/>
      <c r="AU519" s="5"/>
      <c r="AV519" s="5"/>
      <c r="AW519" s="5"/>
      <c r="AX519" s="5"/>
      <c r="AY519" s="5"/>
      <c r="AZ519" s="5"/>
      <c r="BA519" s="5"/>
      <c r="BB519" s="5"/>
      <c r="BC519" s="5"/>
      <c r="BD519" s="5"/>
      <c r="BE519" s="5"/>
      <c r="BF519" s="5"/>
      <c r="BG519" s="5"/>
      <c r="BH519" s="5"/>
      <c r="BI519" s="5"/>
      <c r="BJ519" s="5"/>
      <c r="BK519" s="5"/>
      <c r="BL519" s="5"/>
      <c r="BM519" s="5"/>
      <c r="BN519" s="5"/>
      <c r="BO519" s="5"/>
      <c r="BP519" s="5"/>
      <c r="BQ519" s="5"/>
      <c r="BR519" s="5"/>
      <c r="BS519" s="5"/>
      <c r="BT519" s="5"/>
      <c r="BU519" s="5"/>
      <c r="BV519" s="5"/>
      <c r="BW519" s="5"/>
      <c r="BX519" s="5"/>
      <c r="BY519" s="5"/>
      <c r="BZ519" s="5"/>
      <c r="CA519" s="5"/>
      <c r="CB519" s="5"/>
      <c r="CC519" s="5"/>
      <c r="CD519" s="5"/>
      <c r="CE519" s="5"/>
      <c r="CF519" s="5"/>
      <c r="CG519" s="5"/>
      <c r="CH519" s="5"/>
      <c r="CI519" s="5"/>
      <c r="CJ519" s="5"/>
      <c r="CK519" s="5"/>
      <c r="CL519" s="5"/>
      <c r="CM519" s="5"/>
      <c r="CN519" s="5"/>
      <c r="CO519" s="5"/>
      <c r="CP519" s="5"/>
      <c r="CQ519" s="5"/>
      <c r="CR519" s="5"/>
      <c r="CS519" s="5"/>
      <c r="CT519" s="5"/>
      <c r="CU519" s="5"/>
      <c r="CV519" s="5"/>
    </row>
    <row r="520" spans="12:100" hidden="1">
      <c r="L520" s="5"/>
      <c r="M520" s="5"/>
      <c r="N520" s="5"/>
      <c r="O520" s="5"/>
      <c r="P520" s="5"/>
      <c r="Q520" s="5"/>
      <c r="R520" s="5"/>
      <c r="S520" s="5"/>
      <c r="T520" s="5"/>
      <c r="U520" s="5"/>
      <c r="V520" s="5"/>
      <c r="W520" s="5"/>
      <c r="X520" s="5"/>
      <c r="Y520" s="5"/>
      <c r="Z520" s="5"/>
      <c r="AA520" s="5"/>
      <c r="AB520" s="5"/>
      <c r="AC520" s="5"/>
      <c r="AD520" s="5"/>
      <c r="AE520" s="5"/>
      <c r="AF520" s="5"/>
      <c r="AG520" s="5"/>
      <c r="AH520" s="5"/>
      <c r="AI520" s="5"/>
      <c r="AJ520" s="5"/>
      <c r="AK520" s="5"/>
      <c r="AL520" s="5"/>
      <c r="AM520" s="5"/>
      <c r="AN520" s="5"/>
      <c r="AO520" s="5"/>
      <c r="AP520" s="5"/>
      <c r="AQ520" s="5"/>
      <c r="AR520" s="5"/>
      <c r="AS520" s="5"/>
      <c r="AT520" s="5"/>
      <c r="AU520" s="5"/>
      <c r="AV520" s="5"/>
      <c r="AW520" s="5"/>
      <c r="AX520" s="5"/>
      <c r="AY520" s="5"/>
      <c r="AZ520" s="5"/>
      <c r="BA520" s="5"/>
      <c r="BB520" s="5"/>
      <c r="BC520" s="5"/>
      <c r="BD520" s="5"/>
      <c r="BE520" s="5"/>
      <c r="BF520" s="5"/>
      <c r="BG520" s="5"/>
      <c r="BH520" s="5"/>
      <c r="BI520" s="5"/>
      <c r="BJ520" s="5"/>
      <c r="BK520" s="5"/>
      <c r="BL520" s="5"/>
      <c r="BM520" s="5"/>
      <c r="BN520" s="5"/>
      <c r="BO520" s="5"/>
      <c r="BP520" s="5"/>
      <c r="BQ520" s="5"/>
      <c r="BR520" s="5"/>
      <c r="BS520" s="5"/>
      <c r="BT520" s="5"/>
      <c r="BU520" s="5"/>
      <c r="BV520" s="5"/>
      <c r="BW520" s="5"/>
      <c r="BX520" s="5"/>
      <c r="BY520" s="5"/>
      <c r="BZ520" s="5"/>
      <c r="CA520" s="5"/>
      <c r="CB520" s="5"/>
      <c r="CC520" s="5"/>
      <c r="CD520" s="5"/>
      <c r="CE520" s="5"/>
      <c r="CF520" s="5"/>
      <c r="CG520" s="5"/>
      <c r="CH520" s="5"/>
      <c r="CI520" s="5"/>
      <c r="CJ520" s="5"/>
      <c r="CK520" s="5"/>
      <c r="CL520" s="5"/>
      <c r="CM520" s="5"/>
      <c r="CN520" s="5"/>
      <c r="CO520" s="5"/>
      <c r="CP520" s="5"/>
      <c r="CQ520" s="5"/>
      <c r="CR520" s="5"/>
      <c r="CS520" s="5"/>
      <c r="CT520" s="5"/>
      <c r="CU520" s="5"/>
      <c r="CV520" s="5"/>
    </row>
    <row r="521" spans="12:100" hidden="1">
      <c r="L521" s="5"/>
      <c r="M521" s="5"/>
      <c r="N521" s="5"/>
      <c r="O521" s="5"/>
      <c r="P521" s="5"/>
      <c r="Q521" s="5"/>
      <c r="R521" s="5"/>
      <c r="S521" s="5"/>
      <c r="T521" s="5"/>
      <c r="U521" s="5"/>
      <c r="V521" s="5"/>
      <c r="W521" s="5"/>
      <c r="X521" s="5"/>
      <c r="Y521" s="5"/>
      <c r="Z521" s="5"/>
      <c r="AA521" s="5"/>
      <c r="AB521" s="5"/>
      <c r="AC521" s="5"/>
      <c r="AD521" s="5"/>
      <c r="AE521" s="5"/>
      <c r="AF521" s="5"/>
      <c r="AG521" s="5"/>
      <c r="AH521" s="5"/>
      <c r="AI521" s="5"/>
      <c r="AJ521" s="5"/>
      <c r="AK521" s="5"/>
      <c r="AL521" s="5"/>
      <c r="AM521" s="5"/>
      <c r="AN521" s="5"/>
      <c r="AO521" s="5"/>
      <c r="AP521" s="5"/>
      <c r="AQ521" s="5"/>
      <c r="AR521" s="5"/>
      <c r="AS521" s="5"/>
      <c r="AT521" s="5"/>
      <c r="AU521" s="5"/>
      <c r="AV521" s="5"/>
      <c r="AW521" s="5"/>
      <c r="AX521" s="5"/>
      <c r="AY521" s="5"/>
      <c r="AZ521" s="5"/>
      <c r="BA521" s="5"/>
      <c r="BB521" s="5"/>
      <c r="BC521" s="5"/>
      <c r="BD521" s="5"/>
      <c r="BE521" s="5"/>
      <c r="BF521" s="5"/>
      <c r="BG521" s="5"/>
      <c r="BH521" s="5"/>
      <c r="BI521" s="5"/>
      <c r="BJ521" s="5"/>
      <c r="BK521" s="5"/>
      <c r="BL521" s="5"/>
      <c r="BM521" s="5"/>
      <c r="BN521" s="5"/>
      <c r="BO521" s="5"/>
      <c r="BP521" s="5"/>
      <c r="BQ521" s="5"/>
      <c r="BR521" s="5"/>
      <c r="BS521" s="5"/>
      <c r="BT521" s="5"/>
      <c r="BU521" s="5"/>
      <c r="BV521" s="5"/>
      <c r="BW521" s="5"/>
      <c r="BX521" s="5"/>
      <c r="BY521" s="5"/>
      <c r="BZ521" s="5"/>
      <c r="CA521" s="5"/>
      <c r="CB521" s="5"/>
      <c r="CC521" s="5"/>
      <c r="CD521" s="5"/>
      <c r="CE521" s="5"/>
      <c r="CF521" s="5"/>
      <c r="CG521" s="5"/>
      <c r="CH521" s="5"/>
      <c r="CI521" s="5"/>
      <c r="CJ521" s="5"/>
      <c r="CK521" s="5"/>
      <c r="CL521" s="5"/>
      <c r="CM521" s="5"/>
      <c r="CN521" s="5"/>
      <c r="CO521" s="5"/>
      <c r="CP521" s="5"/>
      <c r="CQ521" s="5"/>
      <c r="CR521" s="5"/>
      <c r="CS521" s="5"/>
      <c r="CT521" s="5"/>
      <c r="CU521" s="5"/>
      <c r="CV521" s="5"/>
    </row>
    <row r="522" spans="12:100" hidden="1">
      <c r="L522" s="5"/>
      <c r="M522" s="5"/>
      <c r="N522" s="5"/>
      <c r="O522" s="5"/>
      <c r="P522" s="5"/>
      <c r="Q522" s="5"/>
      <c r="R522" s="5"/>
      <c r="S522" s="5"/>
      <c r="T522" s="5"/>
      <c r="U522" s="5"/>
      <c r="V522" s="5"/>
      <c r="W522" s="5"/>
      <c r="X522" s="5"/>
      <c r="Y522" s="5"/>
      <c r="Z522" s="5"/>
      <c r="AA522" s="5"/>
      <c r="AB522" s="5"/>
      <c r="AC522" s="5"/>
      <c r="AD522" s="5"/>
      <c r="AE522" s="5"/>
      <c r="AF522" s="5"/>
      <c r="AG522" s="5"/>
      <c r="AH522" s="5"/>
      <c r="AI522" s="5"/>
      <c r="AJ522" s="5"/>
      <c r="AK522" s="5"/>
      <c r="AL522" s="5"/>
      <c r="AM522" s="5"/>
      <c r="AN522" s="5"/>
      <c r="AO522" s="5"/>
      <c r="AP522" s="5"/>
      <c r="AQ522" s="5"/>
      <c r="AR522" s="5"/>
      <c r="AS522" s="5"/>
      <c r="AT522" s="5"/>
      <c r="AU522" s="5"/>
      <c r="AV522" s="5"/>
      <c r="AW522" s="5"/>
      <c r="AX522" s="5"/>
      <c r="AY522" s="5"/>
      <c r="AZ522" s="5"/>
      <c r="BA522" s="5"/>
      <c r="BB522" s="5"/>
      <c r="BC522" s="5"/>
      <c r="BD522" s="5"/>
      <c r="BE522" s="5"/>
      <c r="BF522" s="5"/>
      <c r="BG522" s="5"/>
      <c r="BH522" s="5"/>
      <c r="BI522" s="5"/>
      <c r="BJ522" s="5"/>
      <c r="BK522" s="5"/>
      <c r="BL522" s="5"/>
      <c r="BM522" s="5"/>
      <c r="BN522" s="5"/>
      <c r="BO522" s="5"/>
      <c r="BP522" s="5"/>
      <c r="BQ522" s="5"/>
      <c r="BR522" s="5"/>
      <c r="BS522" s="5"/>
      <c r="BT522" s="5"/>
      <c r="BU522" s="5"/>
      <c r="BV522" s="5"/>
      <c r="BW522" s="5"/>
      <c r="BX522" s="5"/>
      <c r="BY522" s="5"/>
      <c r="BZ522" s="5"/>
      <c r="CA522" s="5"/>
      <c r="CB522" s="5"/>
      <c r="CC522" s="5"/>
      <c r="CD522" s="5"/>
      <c r="CE522" s="5"/>
      <c r="CF522" s="5"/>
      <c r="CG522" s="5"/>
      <c r="CH522" s="5"/>
      <c r="CI522" s="5"/>
      <c r="CJ522" s="5"/>
      <c r="CK522" s="5"/>
      <c r="CL522" s="5"/>
      <c r="CM522" s="5"/>
      <c r="CN522" s="5"/>
      <c r="CO522" s="5"/>
      <c r="CP522" s="5"/>
      <c r="CQ522" s="5"/>
      <c r="CR522" s="5"/>
      <c r="CS522" s="5"/>
      <c r="CT522" s="5"/>
      <c r="CU522" s="5"/>
      <c r="CV522" s="5"/>
    </row>
    <row r="523" spans="12:100" hidden="1">
      <c r="L523" s="5"/>
      <c r="M523" s="5"/>
      <c r="N523" s="5"/>
      <c r="O523" s="5"/>
      <c r="P523" s="5"/>
      <c r="Q523" s="5"/>
      <c r="R523" s="5"/>
      <c r="S523" s="5"/>
      <c r="T523" s="5"/>
      <c r="U523" s="5"/>
      <c r="V523" s="5"/>
      <c r="W523" s="5"/>
      <c r="X523" s="5"/>
      <c r="Y523" s="5"/>
      <c r="Z523" s="5"/>
      <c r="AA523" s="5"/>
      <c r="AB523" s="5"/>
      <c r="AC523" s="5"/>
      <c r="AD523" s="5"/>
      <c r="AE523" s="5"/>
      <c r="AF523" s="5"/>
      <c r="AG523" s="5"/>
      <c r="AH523" s="5"/>
      <c r="AI523" s="5"/>
      <c r="AJ523" s="5"/>
      <c r="AK523" s="5"/>
      <c r="AL523" s="5"/>
      <c r="AM523" s="5"/>
      <c r="AN523" s="5"/>
      <c r="AO523" s="5"/>
      <c r="AP523" s="5"/>
      <c r="AQ523" s="5"/>
      <c r="AR523" s="5"/>
      <c r="AS523" s="5"/>
      <c r="AT523" s="5"/>
      <c r="AU523" s="5"/>
      <c r="AV523" s="5"/>
      <c r="AW523" s="5"/>
      <c r="AX523" s="5"/>
      <c r="AY523" s="5"/>
      <c r="AZ523" s="5"/>
      <c r="BA523" s="5"/>
      <c r="BB523" s="5"/>
      <c r="BC523" s="5"/>
      <c r="BD523" s="5"/>
      <c r="BE523" s="5"/>
      <c r="BF523" s="5"/>
      <c r="BG523" s="5"/>
      <c r="BH523" s="5"/>
      <c r="BI523" s="5"/>
      <c r="BJ523" s="5"/>
      <c r="BK523" s="5"/>
      <c r="BL523" s="5"/>
      <c r="BM523" s="5"/>
      <c r="BN523" s="5"/>
      <c r="BO523" s="5"/>
      <c r="BP523" s="5"/>
      <c r="BQ523" s="5"/>
      <c r="BR523" s="5"/>
      <c r="BS523" s="5"/>
      <c r="BT523" s="5"/>
      <c r="BU523" s="5"/>
      <c r="BV523" s="5"/>
      <c r="BW523" s="5"/>
      <c r="BX523" s="5"/>
      <c r="BY523" s="5"/>
      <c r="BZ523" s="5"/>
      <c r="CA523" s="5"/>
      <c r="CB523" s="5"/>
      <c r="CC523" s="5"/>
      <c r="CD523" s="5"/>
      <c r="CE523" s="5"/>
      <c r="CF523" s="5"/>
      <c r="CG523" s="5"/>
      <c r="CH523" s="5"/>
      <c r="CI523" s="5"/>
      <c r="CJ523" s="5"/>
      <c r="CK523" s="5"/>
      <c r="CL523" s="5"/>
      <c r="CM523" s="5"/>
      <c r="CN523" s="5"/>
      <c r="CO523" s="5"/>
      <c r="CP523" s="5"/>
      <c r="CQ523" s="5"/>
      <c r="CR523" s="5"/>
      <c r="CS523" s="5"/>
      <c r="CT523" s="5"/>
      <c r="CU523" s="5"/>
      <c r="CV523" s="5"/>
    </row>
    <row r="524" spans="12:100" hidden="1">
      <c r="L524" s="5"/>
      <c r="M524" s="5"/>
      <c r="N524" s="5"/>
      <c r="O524" s="5"/>
      <c r="P524" s="5"/>
      <c r="Q524" s="5"/>
      <c r="R524" s="5"/>
      <c r="S524" s="5"/>
      <c r="T524" s="5"/>
      <c r="U524" s="5"/>
      <c r="V524" s="5"/>
      <c r="W524" s="5"/>
      <c r="X524" s="5"/>
      <c r="Y524" s="5"/>
      <c r="Z524" s="5"/>
      <c r="AA524" s="5"/>
      <c r="AB524" s="5"/>
      <c r="AC524" s="5"/>
      <c r="AD524" s="5"/>
      <c r="AE524" s="5"/>
      <c r="AF524" s="5"/>
      <c r="AG524" s="5"/>
      <c r="AH524" s="5"/>
      <c r="AI524" s="5"/>
      <c r="AJ524" s="5"/>
      <c r="AK524" s="5"/>
      <c r="AL524" s="5"/>
      <c r="AM524" s="5"/>
      <c r="AN524" s="5"/>
      <c r="AO524" s="5"/>
      <c r="AP524" s="5"/>
      <c r="AQ524" s="5"/>
      <c r="AR524" s="5"/>
      <c r="AS524" s="5"/>
      <c r="AT524" s="5"/>
      <c r="AU524" s="5"/>
      <c r="AV524" s="5"/>
      <c r="AW524" s="5"/>
      <c r="AX524" s="5"/>
      <c r="AY524" s="5"/>
      <c r="AZ524" s="5"/>
      <c r="BA524" s="5"/>
      <c r="BB524" s="5"/>
      <c r="BC524" s="5"/>
      <c r="BD524" s="5"/>
      <c r="BE524" s="5"/>
      <c r="BF524" s="5"/>
      <c r="BG524" s="5"/>
      <c r="BH524" s="5"/>
      <c r="BI524" s="5"/>
      <c r="BJ524" s="5"/>
      <c r="BK524" s="5"/>
      <c r="BL524" s="5"/>
      <c r="BM524" s="5"/>
      <c r="BN524" s="5"/>
      <c r="BO524" s="5"/>
      <c r="BP524" s="5"/>
      <c r="BQ524" s="5"/>
      <c r="BR524" s="5"/>
      <c r="BS524" s="5"/>
      <c r="BT524" s="5"/>
      <c r="BU524" s="5"/>
      <c r="BV524" s="5"/>
      <c r="BW524" s="5"/>
      <c r="BX524" s="5"/>
      <c r="BY524" s="5"/>
      <c r="BZ524" s="5"/>
      <c r="CA524" s="5"/>
      <c r="CB524" s="5"/>
      <c r="CC524" s="5"/>
      <c r="CD524" s="5"/>
      <c r="CE524" s="5"/>
      <c r="CF524" s="5"/>
      <c r="CG524" s="5"/>
      <c r="CH524" s="5"/>
      <c r="CI524" s="5"/>
      <c r="CJ524" s="5"/>
      <c r="CK524" s="5"/>
      <c r="CL524" s="5"/>
      <c r="CM524" s="5"/>
      <c r="CN524" s="5"/>
      <c r="CO524" s="5"/>
      <c r="CP524" s="5"/>
      <c r="CQ524" s="5"/>
      <c r="CR524" s="5"/>
      <c r="CS524" s="5"/>
      <c r="CT524" s="5"/>
      <c r="CU524" s="5"/>
      <c r="CV524" s="5"/>
    </row>
    <row r="525" spans="12:100" hidden="1">
      <c r="L525" s="5"/>
      <c r="M525" s="5"/>
      <c r="N525" s="5"/>
      <c r="O525" s="5"/>
      <c r="P525" s="5"/>
      <c r="Q525" s="5"/>
      <c r="R525" s="5"/>
      <c r="S525" s="5"/>
      <c r="T525" s="5"/>
      <c r="U525" s="5"/>
      <c r="V525" s="5"/>
      <c r="W525" s="5"/>
      <c r="X525" s="5"/>
      <c r="Y525" s="5"/>
      <c r="Z525" s="5"/>
      <c r="AA525" s="5"/>
      <c r="AB525" s="5"/>
      <c r="AC525" s="5"/>
      <c r="AD525" s="5"/>
      <c r="AE525" s="5"/>
      <c r="AF525" s="5"/>
      <c r="AG525" s="5"/>
      <c r="AH525" s="5"/>
      <c r="AI525" s="5"/>
      <c r="AJ525" s="5"/>
      <c r="AK525" s="5"/>
      <c r="AL525" s="5"/>
      <c r="AM525" s="5"/>
      <c r="AN525" s="5"/>
      <c r="AO525" s="5"/>
      <c r="AP525" s="5"/>
      <c r="AQ525" s="5"/>
      <c r="AR525" s="5"/>
      <c r="AS525" s="5"/>
      <c r="AT525" s="5"/>
      <c r="AU525" s="5"/>
      <c r="AV525" s="5"/>
      <c r="AW525" s="5"/>
      <c r="AX525" s="5"/>
      <c r="AY525" s="5"/>
      <c r="AZ525" s="5"/>
      <c r="BA525" s="5"/>
      <c r="BB525" s="5"/>
      <c r="BC525" s="5"/>
      <c r="BD525" s="5"/>
      <c r="BE525" s="5"/>
      <c r="BF525" s="5"/>
      <c r="BG525" s="5"/>
      <c r="BH525" s="5"/>
      <c r="BI525" s="5"/>
      <c r="BJ525" s="5"/>
      <c r="BK525" s="5"/>
      <c r="BL525" s="5"/>
      <c r="BM525" s="5"/>
      <c r="BN525" s="5"/>
      <c r="BO525" s="5"/>
      <c r="BP525" s="5"/>
      <c r="BQ525" s="5"/>
      <c r="BR525" s="5"/>
      <c r="BS525" s="5"/>
      <c r="BT525" s="5"/>
      <c r="BU525" s="5"/>
      <c r="BV525" s="5"/>
      <c r="BW525" s="5"/>
      <c r="BX525" s="5"/>
      <c r="BY525" s="5"/>
      <c r="BZ525" s="5"/>
      <c r="CA525" s="5"/>
      <c r="CB525" s="5"/>
      <c r="CC525" s="5"/>
      <c r="CD525" s="5"/>
      <c r="CE525" s="5"/>
      <c r="CF525" s="5"/>
      <c r="CG525" s="5"/>
      <c r="CH525" s="5"/>
      <c r="CI525" s="5"/>
      <c r="CJ525" s="5"/>
      <c r="CK525" s="5"/>
      <c r="CL525" s="5"/>
      <c r="CM525" s="5"/>
      <c r="CN525" s="5"/>
      <c r="CO525" s="5"/>
      <c r="CP525" s="5"/>
      <c r="CQ525" s="5"/>
      <c r="CR525" s="5"/>
      <c r="CS525" s="5"/>
      <c r="CT525" s="5"/>
      <c r="CU525" s="5"/>
      <c r="CV525" s="5"/>
    </row>
    <row r="526" spans="12:100" hidden="1">
      <c r="L526" s="5"/>
      <c r="M526" s="5"/>
      <c r="N526" s="5"/>
      <c r="O526" s="5"/>
      <c r="P526" s="5"/>
      <c r="Q526" s="5"/>
      <c r="R526" s="5"/>
      <c r="S526" s="5"/>
      <c r="T526" s="5"/>
      <c r="U526" s="5"/>
      <c r="V526" s="5"/>
      <c r="W526" s="5"/>
      <c r="X526" s="5"/>
      <c r="Y526" s="5"/>
      <c r="Z526" s="5"/>
      <c r="AA526" s="5"/>
      <c r="AB526" s="5"/>
      <c r="AC526" s="5"/>
      <c r="AD526" s="5"/>
      <c r="AE526" s="5"/>
      <c r="AF526" s="5"/>
      <c r="AG526" s="5"/>
      <c r="AH526" s="5"/>
      <c r="AI526" s="5"/>
      <c r="AJ526" s="5"/>
      <c r="AK526" s="5"/>
      <c r="AL526" s="5"/>
      <c r="AM526" s="5"/>
      <c r="AN526" s="5"/>
      <c r="AO526" s="5"/>
      <c r="AP526" s="5"/>
      <c r="AQ526" s="5"/>
      <c r="AR526" s="5"/>
      <c r="AS526" s="5"/>
      <c r="AT526" s="5"/>
      <c r="AU526" s="5"/>
      <c r="AV526" s="5"/>
      <c r="AW526" s="5"/>
      <c r="AX526" s="5"/>
      <c r="AY526" s="5"/>
      <c r="AZ526" s="5"/>
      <c r="BA526" s="5"/>
      <c r="BB526" s="5"/>
      <c r="BC526" s="5"/>
      <c r="BD526" s="5"/>
      <c r="BE526" s="5"/>
      <c r="BF526" s="5"/>
      <c r="BG526" s="5"/>
      <c r="BH526" s="5"/>
      <c r="BI526" s="5"/>
      <c r="BJ526" s="5"/>
      <c r="BK526" s="5"/>
      <c r="BL526" s="5"/>
      <c r="BM526" s="5"/>
      <c r="BN526" s="5"/>
      <c r="BO526" s="5"/>
      <c r="BP526" s="5"/>
      <c r="BQ526" s="5"/>
      <c r="BR526" s="5"/>
      <c r="BS526" s="5"/>
      <c r="BT526" s="5"/>
      <c r="BU526" s="5"/>
      <c r="BV526" s="5"/>
      <c r="BW526" s="5"/>
      <c r="BX526" s="5"/>
      <c r="BY526" s="5"/>
      <c r="BZ526" s="5"/>
      <c r="CA526" s="5"/>
      <c r="CB526" s="5"/>
      <c r="CC526" s="5"/>
      <c r="CD526" s="5"/>
      <c r="CE526" s="5"/>
      <c r="CF526" s="5"/>
      <c r="CG526" s="5"/>
      <c r="CH526" s="5"/>
      <c r="CI526" s="5"/>
      <c r="CJ526" s="5"/>
      <c r="CK526" s="5"/>
      <c r="CL526" s="5"/>
      <c r="CM526" s="5"/>
      <c r="CN526" s="5"/>
      <c r="CO526" s="5"/>
      <c r="CP526" s="5"/>
      <c r="CQ526" s="5"/>
      <c r="CR526" s="5"/>
      <c r="CS526" s="5"/>
      <c r="CT526" s="5"/>
      <c r="CU526" s="5"/>
      <c r="CV526" s="5"/>
    </row>
    <row r="527" spans="12:100" hidden="1">
      <c r="L527" s="5"/>
      <c r="M527" s="5"/>
      <c r="N527" s="5"/>
      <c r="O527" s="5"/>
      <c r="P527" s="5"/>
      <c r="Q527" s="5"/>
      <c r="R527" s="5"/>
      <c r="S527" s="5"/>
      <c r="T527" s="5"/>
      <c r="U527" s="5"/>
      <c r="V527" s="5"/>
      <c r="W527" s="5"/>
      <c r="X527" s="5"/>
      <c r="Y527" s="5"/>
      <c r="Z527" s="5"/>
      <c r="AA527" s="5"/>
      <c r="AB527" s="5"/>
      <c r="AC527" s="5"/>
      <c r="AD527" s="5"/>
      <c r="AE527" s="5"/>
      <c r="AF527" s="5"/>
      <c r="AG527" s="5"/>
      <c r="AH527" s="5"/>
      <c r="AI527" s="5"/>
      <c r="AJ527" s="5"/>
      <c r="AK527" s="5"/>
      <c r="AL527" s="5"/>
      <c r="AM527" s="5"/>
      <c r="AN527" s="5"/>
      <c r="AO527" s="5"/>
      <c r="AP527" s="5"/>
      <c r="AQ527" s="5"/>
      <c r="AR527" s="5"/>
      <c r="AS527" s="5"/>
      <c r="AT527" s="5"/>
      <c r="AU527" s="5"/>
      <c r="AV527" s="5"/>
      <c r="AW527" s="5"/>
      <c r="AX527" s="5"/>
      <c r="AY527" s="5"/>
      <c r="AZ527" s="5"/>
      <c r="BA527" s="5"/>
      <c r="BB527" s="5"/>
      <c r="BC527" s="5"/>
      <c r="BD527" s="5"/>
      <c r="BE527" s="5"/>
      <c r="BF527" s="5"/>
      <c r="BG527" s="5"/>
      <c r="BH527" s="5"/>
      <c r="BI527" s="5"/>
      <c r="BJ527" s="5"/>
      <c r="BK527" s="5"/>
      <c r="BL527" s="5"/>
      <c r="BM527" s="5"/>
      <c r="BN527" s="5"/>
      <c r="BO527" s="5"/>
      <c r="BP527" s="5"/>
      <c r="BQ527" s="5"/>
      <c r="BR527" s="5"/>
      <c r="BS527" s="5"/>
      <c r="BT527" s="5"/>
      <c r="BU527" s="5"/>
      <c r="BV527" s="5"/>
      <c r="BW527" s="5"/>
      <c r="BX527" s="5"/>
      <c r="BY527" s="5"/>
      <c r="BZ527" s="5"/>
      <c r="CA527" s="5"/>
      <c r="CB527" s="5"/>
      <c r="CC527" s="5"/>
      <c r="CD527" s="5"/>
      <c r="CE527" s="5"/>
      <c r="CF527" s="5"/>
      <c r="CG527" s="5"/>
      <c r="CH527" s="5"/>
      <c r="CI527" s="5"/>
      <c r="CJ527" s="5"/>
      <c r="CK527" s="5"/>
      <c r="CL527" s="5"/>
      <c r="CM527" s="5"/>
      <c r="CN527" s="5"/>
      <c r="CO527" s="5"/>
      <c r="CP527" s="5"/>
      <c r="CQ527" s="5"/>
      <c r="CR527" s="5"/>
      <c r="CS527" s="5"/>
      <c r="CT527" s="5"/>
      <c r="CU527" s="5"/>
      <c r="CV527" s="5"/>
    </row>
    <row r="528" spans="12:100" hidden="1">
      <c r="L528" s="5"/>
      <c r="M528" s="5"/>
      <c r="N528" s="5"/>
      <c r="O528" s="5"/>
      <c r="P528" s="5"/>
      <c r="Q528" s="5"/>
      <c r="R528" s="5"/>
      <c r="S528" s="5"/>
      <c r="T528" s="5"/>
      <c r="U528" s="5"/>
      <c r="V528" s="5"/>
      <c r="W528" s="5"/>
      <c r="X528" s="5"/>
      <c r="Y528" s="5"/>
      <c r="Z528" s="5"/>
      <c r="AA528" s="5"/>
      <c r="AB528" s="5"/>
      <c r="AC528" s="5"/>
      <c r="AD528" s="5"/>
      <c r="AE528" s="5"/>
      <c r="AF528" s="5"/>
      <c r="AG528" s="5"/>
      <c r="AH528" s="5"/>
      <c r="AI528" s="5"/>
      <c r="AJ528" s="5"/>
      <c r="AK528" s="5"/>
      <c r="AL528" s="5"/>
      <c r="AM528" s="5"/>
      <c r="AN528" s="5"/>
      <c r="AO528" s="5"/>
      <c r="AP528" s="5"/>
      <c r="AQ528" s="5"/>
      <c r="AR528" s="5"/>
      <c r="AS528" s="5"/>
      <c r="AT528" s="5"/>
      <c r="AU528" s="5"/>
      <c r="AV528" s="5"/>
      <c r="AW528" s="5"/>
      <c r="AX528" s="5"/>
      <c r="AY528" s="5"/>
      <c r="AZ528" s="5"/>
      <c r="BA528" s="5"/>
      <c r="BB528" s="5"/>
      <c r="BC528" s="5"/>
      <c r="BD528" s="5"/>
      <c r="BE528" s="5"/>
      <c r="BF528" s="5"/>
      <c r="BG528" s="5"/>
      <c r="BH528" s="5"/>
      <c r="BI528" s="5"/>
      <c r="BJ528" s="5"/>
      <c r="BK528" s="5"/>
      <c r="BL528" s="5"/>
      <c r="BM528" s="5"/>
      <c r="BN528" s="5"/>
      <c r="BO528" s="5"/>
      <c r="BP528" s="5"/>
      <c r="BQ528" s="5"/>
      <c r="BR528" s="5"/>
      <c r="BS528" s="5"/>
      <c r="BT528" s="5"/>
      <c r="BU528" s="5"/>
      <c r="BV528" s="5"/>
      <c r="BW528" s="5"/>
      <c r="BX528" s="5"/>
      <c r="BY528" s="5"/>
      <c r="BZ528" s="5"/>
      <c r="CA528" s="5"/>
      <c r="CB528" s="5"/>
      <c r="CC528" s="5"/>
      <c r="CD528" s="5"/>
      <c r="CE528" s="5"/>
      <c r="CF528" s="5"/>
      <c r="CG528" s="5"/>
      <c r="CH528" s="5"/>
      <c r="CI528" s="5"/>
      <c r="CJ528" s="5"/>
      <c r="CK528" s="5"/>
      <c r="CL528" s="5"/>
      <c r="CM528" s="5"/>
      <c r="CN528" s="5"/>
      <c r="CO528" s="5"/>
      <c r="CP528" s="5"/>
      <c r="CQ528" s="5"/>
      <c r="CR528" s="5"/>
      <c r="CS528" s="5"/>
      <c r="CT528" s="5"/>
      <c r="CU528" s="5"/>
      <c r="CV528" s="5"/>
    </row>
    <row r="529" spans="12:100" hidden="1">
      <c r="L529" s="5"/>
      <c r="M529" s="5"/>
      <c r="N529" s="5"/>
      <c r="O529" s="5"/>
      <c r="P529" s="5"/>
      <c r="Q529" s="5"/>
      <c r="R529" s="5"/>
      <c r="S529" s="5"/>
      <c r="T529" s="5"/>
      <c r="U529" s="5"/>
      <c r="V529" s="5"/>
      <c r="W529" s="5"/>
      <c r="X529" s="5"/>
      <c r="Y529" s="5"/>
      <c r="Z529" s="5"/>
      <c r="AA529" s="5"/>
      <c r="AB529" s="5"/>
      <c r="AC529" s="5"/>
      <c r="AD529" s="5"/>
      <c r="AE529" s="5"/>
      <c r="AF529" s="5"/>
      <c r="AG529" s="5"/>
      <c r="AH529" s="5"/>
      <c r="AI529" s="5"/>
      <c r="AJ529" s="5"/>
      <c r="AK529" s="5"/>
      <c r="AL529" s="5"/>
      <c r="AM529" s="5"/>
      <c r="AN529" s="5"/>
      <c r="AO529" s="5"/>
      <c r="AP529" s="5"/>
      <c r="AQ529" s="5"/>
      <c r="AR529" s="5"/>
      <c r="AS529" s="5"/>
      <c r="AT529" s="5"/>
      <c r="AU529" s="5"/>
      <c r="AV529" s="5"/>
      <c r="AW529" s="5"/>
      <c r="AX529" s="5"/>
      <c r="AY529" s="5"/>
      <c r="AZ529" s="5"/>
      <c r="BA529" s="5"/>
      <c r="BB529" s="5"/>
      <c r="BC529" s="5"/>
      <c r="BD529" s="5"/>
      <c r="BE529" s="5"/>
      <c r="BF529" s="5"/>
      <c r="BG529" s="5"/>
      <c r="BH529" s="5"/>
      <c r="BI529" s="5"/>
      <c r="BJ529" s="5"/>
      <c r="BK529" s="5"/>
      <c r="BL529" s="5"/>
      <c r="BM529" s="5"/>
      <c r="BN529" s="5"/>
      <c r="BO529" s="5"/>
      <c r="BP529" s="5"/>
      <c r="BQ529" s="5"/>
      <c r="BR529" s="5"/>
      <c r="BS529" s="5"/>
      <c r="BT529" s="5"/>
      <c r="BU529" s="5"/>
      <c r="BV529" s="5"/>
      <c r="BW529" s="5"/>
      <c r="BX529" s="5"/>
      <c r="BY529" s="5"/>
      <c r="BZ529" s="5"/>
      <c r="CA529" s="5"/>
      <c r="CB529" s="5"/>
      <c r="CC529" s="5"/>
      <c r="CD529" s="5"/>
      <c r="CE529" s="5"/>
      <c r="CF529" s="5"/>
      <c r="CG529" s="5"/>
      <c r="CH529" s="5"/>
      <c r="CI529" s="5"/>
      <c r="CJ529" s="5"/>
      <c r="CK529" s="5"/>
      <c r="CL529" s="5"/>
      <c r="CM529" s="5"/>
      <c r="CN529" s="5"/>
      <c r="CO529" s="5"/>
      <c r="CP529" s="5"/>
      <c r="CQ529" s="5"/>
      <c r="CR529" s="5"/>
      <c r="CS529" s="5"/>
      <c r="CT529" s="5"/>
      <c r="CU529" s="5"/>
      <c r="CV529" s="5"/>
    </row>
    <row r="530" spans="12:100" hidden="1">
      <c r="L530" s="5"/>
      <c r="M530" s="5"/>
      <c r="N530" s="5"/>
      <c r="O530" s="5"/>
      <c r="P530" s="5"/>
      <c r="Q530" s="5"/>
      <c r="R530" s="5"/>
      <c r="S530" s="5"/>
      <c r="T530" s="5"/>
      <c r="U530" s="5"/>
      <c r="V530" s="5"/>
      <c r="W530" s="5"/>
      <c r="X530" s="5"/>
      <c r="Y530" s="5"/>
      <c r="Z530" s="5"/>
      <c r="AA530" s="5"/>
      <c r="AB530" s="5"/>
      <c r="AC530" s="5"/>
      <c r="AD530" s="5"/>
      <c r="AE530" s="5"/>
      <c r="AF530" s="5"/>
      <c r="AG530" s="5"/>
      <c r="AH530" s="5"/>
      <c r="AI530" s="5"/>
      <c r="AJ530" s="5"/>
      <c r="AK530" s="5"/>
      <c r="AL530" s="5"/>
      <c r="AM530" s="5"/>
      <c r="AN530" s="5"/>
      <c r="AO530" s="5"/>
      <c r="AP530" s="5"/>
      <c r="AQ530" s="5"/>
      <c r="AR530" s="5"/>
      <c r="AS530" s="5"/>
      <c r="AT530" s="5"/>
      <c r="AU530" s="5"/>
      <c r="AV530" s="5"/>
      <c r="AW530" s="5"/>
      <c r="AX530" s="5"/>
      <c r="AY530" s="5"/>
      <c r="AZ530" s="5"/>
      <c r="BA530" s="5"/>
      <c r="BB530" s="5"/>
      <c r="BC530" s="5"/>
      <c r="BD530" s="5"/>
      <c r="BE530" s="5"/>
      <c r="BF530" s="5"/>
      <c r="BG530" s="5"/>
      <c r="BH530" s="5"/>
      <c r="BI530" s="5"/>
      <c r="BJ530" s="5"/>
      <c r="BK530" s="5"/>
      <c r="BL530" s="5"/>
      <c r="BM530" s="5"/>
      <c r="BN530" s="5"/>
      <c r="BO530" s="5"/>
      <c r="BP530" s="5"/>
      <c r="BQ530" s="5"/>
      <c r="BR530" s="5"/>
      <c r="BS530" s="5"/>
      <c r="BT530" s="5"/>
      <c r="BU530" s="5"/>
      <c r="BV530" s="5"/>
      <c r="BW530" s="5"/>
      <c r="BX530" s="5"/>
      <c r="BY530" s="5"/>
      <c r="BZ530" s="5"/>
      <c r="CA530" s="5"/>
      <c r="CB530" s="5"/>
      <c r="CC530" s="5"/>
      <c r="CD530" s="5"/>
      <c r="CE530" s="5"/>
      <c r="CF530" s="5"/>
      <c r="CG530" s="5"/>
      <c r="CH530" s="5"/>
      <c r="CI530" s="5"/>
      <c r="CJ530" s="5"/>
      <c r="CK530" s="5"/>
      <c r="CL530" s="5"/>
      <c r="CM530" s="5"/>
      <c r="CN530" s="5"/>
      <c r="CO530" s="5"/>
      <c r="CP530" s="5"/>
      <c r="CQ530" s="5"/>
      <c r="CR530" s="5"/>
      <c r="CS530" s="5"/>
      <c r="CT530" s="5"/>
      <c r="CU530" s="5"/>
      <c r="CV530" s="5"/>
    </row>
    <row r="531" spans="12:100" hidden="1">
      <c r="L531" s="5"/>
      <c r="M531" s="5"/>
      <c r="N531" s="5"/>
      <c r="O531" s="5"/>
      <c r="P531" s="5"/>
      <c r="Q531" s="5"/>
      <c r="R531" s="5"/>
      <c r="S531" s="5"/>
      <c r="T531" s="5"/>
      <c r="U531" s="5"/>
      <c r="V531" s="5"/>
      <c r="W531" s="5"/>
      <c r="X531" s="5"/>
      <c r="Y531" s="5"/>
      <c r="Z531" s="5"/>
      <c r="AA531" s="5"/>
      <c r="AB531" s="5"/>
      <c r="AC531" s="5"/>
      <c r="AD531" s="5"/>
      <c r="AE531" s="5"/>
      <c r="AF531" s="5"/>
      <c r="AG531" s="5"/>
      <c r="AH531" s="5"/>
      <c r="AI531" s="5"/>
      <c r="AJ531" s="5"/>
      <c r="AK531" s="5"/>
      <c r="AL531" s="5"/>
      <c r="AM531" s="5"/>
      <c r="AN531" s="5"/>
      <c r="AO531" s="5"/>
      <c r="AP531" s="5"/>
      <c r="AQ531" s="5"/>
      <c r="AR531" s="5"/>
      <c r="AS531" s="5"/>
      <c r="AT531" s="5"/>
      <c r="AU531" s="5"/>
      <c r="AV531" s="5"/>
      <c r="AW531" s="5"/>
      <c r="AX531" s="5"/>
      <c r="AY531" s="5"/>
      <c r="AZ531" s="5"/>
      <c r="BA531" s="5"/>
      <c r="BB531" s="5"/>
      <c r="BC531" s="5"/>
      <c r="BD531" s="5"/>
      <c r="BE531" s="5"/>
      <c r="BF531" s="5"/>
      <c r="BG531" s="5"/>
      <c r="BH531" s="5"/>
      <c r="BI531" s="5"/>
      <c r="BJ531" s="5"/>
      <c r="BK531" s="5"/>
      <c r="BL531" s="5"/>
      <c r="BM531" s="5"/>
      <c r="BN531" s="5"/>
      <c r="BO531" s="5"/>
      <c r="BP531" s="5"/>
      <c r="BQ531" s="5"/>
      <c r="BR531" s="5"/>
      <c r="BS531" s="5"/>
      <c r="BT531" s="5"/>
      <c r="BU531" s="5"/>
      <c r="BV531" s="5"/>
      <c r="BW531" s="5"/>
      <c r="BX531" s="5"/>
      <c r="BY531" s="5"/>
      <c r="BZ531" s="5"/>
      <c r="CA531" s="5"/>
      <c r="CB531" s="5"/>
      <c r="CC531" s="5"/>
      <c r="CD531" s="5"/>
      <c r="CE531" s="5"/>
      <c r="CF531" s="5"/>
      <c r="CG531" s="5"/>
      <c r="CH531" s="5"/>
      <c r="CI531" s="5"/>
      <c r="CJ531" s="5"/>
      <c r="CK531" s="5"/>
      <c r="CL531" s="5"/>
      <c r="CM531" s="5"/>
      <c r="CN531" s="5"/>
      <c r="CO531" s="5"/>
      <c r="CP531" s="5"/>
      <c r="CQ531" s="5"/>
      <c r="CR531" s="5"/>
      <c r="CS531" s="5"/>
      <c r="CT531" s="5"/>
      <c r="CU531" s="5"/>
      <c r="CV531" s="5"/>
    </row>
    <row r="532" spans="12:100" hidden="1">
      <c r="L532" s="5"/>
      <c r="M532" s="5"/>
      <c r="N532" s="5"/>
      <c r="O532" s="5"/>
      <c r="P532" s="5"/>
      <c r="Q532" s="5"/>
      <c r="R532" s="5"/>
      <c r="S532" s="5"/>
      <c r="T532" s="5"/>
      <c r="U532" s="5"/>
      <c r="V532" s="5"/>
      <c r="W532" s="5"/>
      <c r="X532" s="5"/>
      <c r="Y532" s="5"/>
      <c r="Z532" s="5"/>
      <c r="AA532" s="5"/>
      <c r="AB532" s="5"/>
      <c r="AC532" s="5"/>
      <c r="AD532" s="5"/>
      <c r="AE532" s="5"/>
      <c r="AF532" s="5"/>
      <c r="AG532" s="5"/>
      <c r="AH532" s="5"/>
      <c r="AI532" s="5"/>
      <c r="AJ532" s="5"/>
      <c r="AK532" s="5"/>
      <c r="AL532" s="5"/>
      <c r="AM532" s="5"/>
      <c r="AN532" s="5"/>
      <c r="AO532" s="5"/>
      <c r="AP532" s="5"/>
      <c r="AQ532" s="5"/>
      <c r="AR532" s="5"/>
      <c r="AS532" s="5"/>
      <c r="AT532" s="5"/>
      <c r="AU532" s="5"/>
      <c r="AV532" s="5"/>
      <c r="AW532" s="5"/>
      <c r="AX532" s="5"/>
      <c r="AY532" s="5"/>
      <c r="AZ532" s="5"/>
      <c r="BA532" s="5"/>
      <c r="BB532" s="5"/>
      <c r="BC532" s="5"/>
      <c r="BD532" s="5"/>
      <c r="BE532" s="5"/>
      <c r="BF532" s="5"/>
      <c r="BG532" s="5"/>
      <c r="BH532" s="5"/>
      <c r="BI532" s="5"/>
      <c r="BJ532" s="5"/>
      <c r="BK532" s="5"/>
      <c r="BL532" s="5"/>
      <c r="BM532" s="5"/>
      <c r="BN532" s="5"/>
      <c r="BO532" s="5"/>
      <c r="BP532" s="5"/>
      <c r="BQ532" s="5"/>
      <c r="BR532" s="5"/>
      <c r="BS532" s="5"/>
      <c r="BT532" s="5"/>
      <c r="BU532" s="5"/>
      <c r="BV532" s="5"/>
      <c r="BW532" s="5"/>
      <c r="BX532" s="5"/>
      <c r="BY532" s="5"/>
      <c r="BZ532" s="5"/>
      <c r="CA532" s="5"/>
      <c r="CB532" s="5"/>
      <c r="CC532" s="5"/>
      <c r="CD532" s="5"/>
      <c r="CE532" s="5"/>
      <c r="CF532" s="5"/>
      <c r="CG532" s="5"/>
      <c r="CH532" s="5"/>
      <c r="CI532" s="5"/>
      <c r="CJ532" s="5"/>
      <c r="CK532" s="5"/>
      <c r="CL532" s="5"/>
      <c r="CM532" s="5"/>
      <c r="CN532" s="5"/>
      <c r="CO532" s="5"/>
      <c r="CP532" s="5"/>
      <c r="CQ532" s="5"/>
      <c r="CR532" s="5"/>
      <c r="CS532" s="5"/>
      <c r="CT532" s="5"/>
      <c r="CU532" s="5"/>
      <c r="CV532" s="5"/>
    </row>
    <row r="533" spans="12:100" hidden="1">
      <c r="L533" s="5"/>
      <c r="M533" s="5"/>
      <c r="N533" s="5"/>
      <c r="O533" s="5"/>
      <c r="P533" s="5"/>
      <c r="Q533" s="5"/>
      <c r="R533" s="5"/>
      <c r="S533" s="5"/>
      <c r="T533" s="5"/>
      <c r="U533" s="5"/>
      <c r="V533" s="5"/>
      <c r="W533" s="5"/>
      <c r="X533" s="5"/>
      <c r="Y533" s="5"/>
      <c r="Z533" s="5"/>
      <c r="AA533" s="5"/>
      <c r="AB533" s="5"/>
      <c r="AC533" s="5"/>
      <c r="AD533" s="5"/>
      <c r="AE533" s="5"/>
      <c r="AF533" s="5"/>
      <c r="AG533" s="5"/>
      <c r="AH533" s="5"/>
      <c r="AI533" s="5"/>
      <c r="AJ533" s="5"/>
      <c r="AK533" s="5"/>
      <c r="AL533" s="5"/>
      <c r="AM533" s="5"/>
      <c r="AN533" s="5"/>
      <c r="AO533" s="5"/>
      <c r="AP533" s="5"/>
      <c r="AQ533" s="5"/>
      <c r="AR533" s="5"/>
      <c r="AS533" s="5"/>
      <c r="AT533" s="5"/>
      <c r="AU533" s="5"/>
      <c r="AV533" s="5"/>
      <c r="AW533" s="5"/>
      <c r="AX533" s="5"/>
      <c r="AY533" s="5"/>
      <c r="AZ533" s="5"/>
      <c r="BA533" s="5"/>
      <c r="BB533" s="5"/>
      <c r="BC533" s="5"/>
      <c r="BD533" s="5"/>
      <c r="BE533" s="5"/>
      <c r="BF533" s="5"/>
      <c r="BG533" s="5"/>
      <c r="BH533" s="5"/>
      <c r="BI533" s="5"/>
      <c r="BJ533" s="5"/>
      <c r="BK533" s="5"/>
      <c r="BL533" s="5"/>
      <c r="BM533" s="5"/>
      <c r="BN533" s="5"/>
      <c r="BO533" s="5"/>
      <c r="BP533" s="5"/>
      <c r="BQ533" s="5"/>
      <c r="BR533" s="5"/>
      <c r="BS533" s="5"/>
      <c r="BT533" s="5"/>
      <c r="BU533" s="5"/>
      <c r="BV533" s="5"/>
      <c r="BW533" s="5"/>
      <c r="BX533" s="5"/>
      <c r="BY533" s="5"/>
      <c r="BZ533" s="5"/>
      <c r="CA533" s="5"/>
      <c r="CB533" s="5"/>
      <c r="CC533" s="5"/>
      <c r="CD533" s="5"/>
      <c r="CE533" s="5"/>
      <c r="CF533" s="5"/>
      <c r="CG533" s="5"/>
      <c r="CH533" s="5"/>
      <c r="CI533" s="5"/>
      <c r="CJ533" s="5"/>
      <c r="CK533" s="5"/>
      <c r="CL533" s="5"/>
      <c r="CM533" s="5"/>
      <c r="CN533" s="5"/>
      <c r="CO533" s="5"/>
      <c r="CP533" s="5"/>
      <c r="CQ533" s="5"/>
      <c r="CR533" s="5"/>
      <c r="CS533" s="5"/>
      <c r="CT533" s="5"/>
      <c r="CU533" s="5"/>
      <c r="CV533" s="5"/>
    </row>
    <row r="534" spans="12:100" hidden="1">
      <c r="L534" s="5"/>
      <c r="M534" s="5"/>
      <c r="N534" s="5"/>
      <c r="O534" s="5"/>
      <c r="P534" s="5"/>
      <c r="Q534" s="5"/>
      <c r="R534" s="5"/>
      <c r="S534" s="5"/>
      <c r="T534" s="5"/>
      <c r="U534" s="5"/>
      <c r="V534" s="5"/>
      <c r="W534" s="5"/>
      <c r="X534" s="5"/>
      <c r="Y534" s="5"/>
      <c r="Z534" s="5"/>
      <c r="AA534" s="5"/>
      <c r="AB534" s="5"/>
      <c r="AC534" s="5"/>
      <c r="AD534" s="5"/>
      <c r="AE534" s="5"/>
      <c r="AF534" s="5"/>
      <c r="AG534" s="5"/>
      <c r="AH534" s="5"/>
      <c r="AI534" s="5"/>
      <c r="AJ534" s="5"/>
      <c r="AK534" s="5"/>
      <c r="AL534" s="5"/>
      <c r="AM534" s="5"/>
      <c r="AN534" s="5"/>
      <c r="AO534" s="5"/>
      <c r="AP534" s="5"/>
      <c r="AQ534" s="5"/>
      <c r="AR534" s="5"/>
      <c r="AS534" s="5"/>
      <c r="AT534" s="5"/>
      <c r="AU534" s="5"/>
      <c r="AV534" s="5"/>
      <c r="AW534" s="5"/>
      <c r="AX534" s="5"/>
      <c r="AY534" s="5"/>
      <c r="AZ534" s="5"/>
      <c r="BA534" s="5"/>
      <c r="BB534" s="5"/>
      <c r="BC534" s="5"/>
      <c r="BD534" s="5"/>
      <c r="BE534" s="5"/>
      <c r="BF534" s="5"/>
      <c r="BG534" s="5"/>
      <c r="BH534" s="5"/>
      <c r="BI534" s="5"/>
      <c r="BJ534" s="5"/>
      <c r="BK534" s="5"/>
      <c r="BL534" s="5"/>
      <c r="BM534" s="5"/>
      <c r="BN534" s="5"/>
      <c r="BO534" s="5"/>
      <c r="BP534" s="5"/>
      <c r="BQ534" s="5"/>
      <c r="BR534" s="5"/>
      <c r="BS534" s="5"/>
      <c r="BT534" s="5"/>
      <c r="BU534" s="5"/>
      <c r="BV534" s="5"/>
      <c r="BW534" s="5"/>
      <c r="BX534" s="5"/>
      <c r="BY534" s="5"/>
      <c r="BZ534" s="5"/>
      <c r="CA534" s="5"/>
      <c r="CB534" s="5"/>
      <c r="CC534" s="5"/>
      <c r="CD534" s="5"/>
      <c r="CE534" s="5"/>
      <c r="CF534" s="5"/>
      <c r="CG534" s="5"/>
      <c r="CH534" s="5"/>
      <c r="CI534" s="5"/>
      <c r="CJ534" s="5"/>
      <c r="CK534" s="5"/>
      <c r="CL534" s="5"/>
      <c r="CM534" s="5"/>
      <c r="CN534" s="5"/>
      <c r="CO534" s="5"/>
      <c r="CP534" s="5"/>
      <c r="CQ534" s="5"/>
      <c r="CR534" s="5"/>
      <c r="CS534" s="5"/>
      <c r="CT534" s="5"/>
      <c r="CU534" s="5"/>
      <c r="CV534" s="5"/>
    </row>
    <row r="535" spans="12:100" hidden="1">
      <c r="L535" s="5"/>
      <c r="M535" s="5"/>
      <c r="N535" s="5"/>
      <c r="O535" s="5"/>
      <c r="P535" s="5"/>
      <c r="Q535" s="5"/>
      <c r="R535" s="5"/>
      <c r="S535" s="5"/>
      <c r="T535" s="5"/>
      <c r="U535" s="5"/>
      <c r="V535" s="5"/>
      <c r="W535" s="5"/>
      <c r="X535" s="5"/>
      <c r="Y535" s="5"/>
      <c r="Z535" s="5"/>
      <c r="AA535" s="5"/>
      <c r="AB535" s="5"/>
      <c r="AC535" s="5"/>
      <c r="AD535" s="5"/>
      <c r="AE535" s="5"/>
      <c r="AF535" s="5"/>
      <c r="AG535" s="5"/>
      <c r="AH535" s="5"/>
      <c r="AI535" s="5"/>
      <c r="AJ535" s="5"/>
      <c r="AK535" s="5"/>
      <c r="AL535" s="5"/>
      <c r="AM535" s="5"/>
      <c r="AN535" s="5"/>
      <c r="AO535" s="5"/>
      <c r="AP535" s="5"/>
      <c r="AQ535" s="5"/>
      <c r="AR535" s="5"/>
      <c r="AS535" s="5"/>
      <c r="AT535" s="5"/>
      <c r="AU535" s="5"/>
      <c r="AV535" s="5"/>
      <c r="AW535" s="5"/>
      <c r="AX535" s="5"/>
      <c r="AY535" s="5"/>
      <c r="AZ535" s="5"/>
      <c r="BA535" s="5"/>
      <c r="BB535" s="5"/>
      <c r="BC535" s="5"/>
      <c r="BD535" s="5"/>
      <c r="BE535" s="5"/>
      <c r="BF535" s="5"/>
      <c r="BG535" s="5"/>
      <c r="BH535" s="5"/>
      <c r="BI535" s="5"/>
      <c r="BJ535" s="5"/>
      <c r="BK535" s="5"/>
      <c r="BL535" s="5"/>
      <c r="BM535" s="5"/>
      <c r="BN535" s="5"/>
      <c r="BO535" s="5"/>
      <c r="BP535" s="5"/>
      <c r="BQ535" s="5"/>
      <c r="BR535" s="5"/>
      <c r="BS535" s="5"/>
      <c r="BT535" s="5"/>
      <c r="BU535" s="5"/>
      <c r="BV535" s="5"/>
      <c r="BW535" s="5"/>
      <c r="BX535" s="5"/>
      <c r="BY535" s="5"/>
      <c r="BZ535" s="5"/>
      <c r="CA535" s="5"/>
      <c r="CB535" s="5"/>
      <c r="CC535" s="5"/>
      <c r="CD535" s="5"/>
      <c r="CE535" s="5"/>
      <c r="CF535" s="5"/>
      <c r="CG535" s="5"/>
      <c r="CH535" s="5"/>
      <c r="CI535" s="5"/>
      <c r="CJ535" s="5"/>
      <c r="CK535" s="5"/>
      <c r="CL535" s="5"/>
      <c r="CM535" s="5"/>
      <c r="CN535" s="5"/>
      <c r="CO535" s="5"/>
      <c r="CP535" s="5"/>
      <c r="CQ535" s="5"/>
      <c r="CR535" s="5"/>
      <c r="CS535" s="5"/>
      <c r="CT535" s="5"/>
      <c r="CU535" s="5"/>
      <c r="CV535" s="5"/>
    </row>
    <row r="536" spans="12:100" hidden="1">
      <c r="L536" s="5"/>
      <c r="M536" s="5"/>
      <c r="N536" s="5"/>
      <c r="O536" s="5"/>
      <c r="P536" s="5"/>
      <c r="Q536" s="5"/>
      <c r="R536" s="5"/>
      <c r="S536" s="5"/>
      <c r="T536" s="5"/>
      <c r="U536" s="5"/>
      <c r="V536" s="5"/>
      <c r="W536" s="5"/>
      <c r="X536" s="5"/>
      <c r="Y536" s="5"/>
      <c r="Z536" s="5"/>
      <c r="AA536" s="5"/>
      <c r="AB536" s="5"/>
      <c r="AC536" s="5"/>
      <c r="AD536" s="5"/>
      <c r="AE536" s="5"/>
      <c r="AF536" s="5"/>
      <c r="AG536" s="5"/>
      <c r="AH536" s="5"/>
      <c r="AI536" s="5"/>
      <c r="AJ536" s="5"/>
      <c r="AK536" s="5"/>
      <c r="AL536" s="5"/>
      <c r="AM536" s="5"/>
      <c r="AN536" s="5"/>
      <c r="AO536" s="5"/>
      <c r="AP536" s="5"/>
      <c r="AQ536" s="5"/>
      <c r="AR536" s="5"/>
      <c r="AS536" s="5"/>
      <c r="AT536" s="5"/>
      <c r="AU536" s="5"/>
      <c r="AV536" s="5"/>
      <c r="AW536" s="5"/>
      <c r="AX536" s="5"/>
      <c r="AY536" s="5"/>
      <c r="AZ536" s="5"/>
      <c r="BA536" s="5"/>
      <c r="BB536" s="5"/>
      <c r="BC536" s="5"/>
      <c r="BD536" s="5"/>
      <c r="BE536" s="5"/>
      <c r="BF536" s="5"/>
      <c r="BG536" s="5"/>
      <c r="BH536" s="5"/>
      <c r="BI536" s="5"/>
      <c r="BJ536" s="5"/>
      <c r="BK536" s="5"/>
      <c r="BL536" s="5"/>
      <c r="BM536" s="5"/>
      <c r="BN536" s="5"/>
      <c r="BO536" s="5"/>
      <c r="BP536" s="5"/>
      <c r="BQ536" s="5"/>
      <c r="BR536" s="5"/>
      <c r="BS536" s="5"/>
      <c r="BT536" s="5"/>
      <c r="BU536" s="5"/>
      <c r="BV536" s="5"/>
      <c r="BW536" s="5"/>
      <c r="BX536" s="5"/>
      <c r="BY536" s="5"/>
      <c r="BZ536" s="5"/>
      <c r="CA536" s="5"/>
      <c r="CB536" s="5"/>
      <c r="CC536" s="5"/>
      <c r="CD536" s="5"/>
      <c r="CE536" s="5"/>
      <c r="CF536" s="5"/>
      <c r="CG536" s="5"/>
      <c r="CH536" s="5"/>
      <c r="CI536" s="5"/>
      <c r="CJ536" s="5"/>
      <c r="CK536" s="5"/>
      <c r="CL536" s="5"/>
      <c r="CM536" s="5"/>
      <c r="CN536" s="5"/>
      <c r="CO536" s="5"/>
      <c r="CP536" s="5"/>
      <c r="CQ536" s="5"/>
      <c r="CR536" s="5"/>
      <c r="CS536" s="5"/>
      <c r="CT536" s="5"/>
      <c r="CU536" s="5"/>
      <c r="CV536" s="5"/>
    </row>
    <row r="537" spans="12:100" hidden="1">
      <c r="L537" s="5"/>
      <c r="M537" s="5"/>
      <c r="N537" s="5"/>
      <c r="O537" s="5"/>
      <c r="P537" s="5"/>
      <c r="Q537" s="5"/>
      <c r="R537" s="5"/>
      <c r="S537" s="5"/>
      <c r="T537" s="5"/>
      <c r="U537" s="5"/>
      <c r="V537" s="5"/>
      <c r="W537" s="5"/>
      <c r="X537" s="5"/>
      <c r="Y537" s="5"/>
      <c r="Z537" s="5"/>
      <c r="AA537" s="5"/>
      <c r="AB537" s="5"/>
      <c r="AC537" s="5"/>
      <c r="AD537" s="5"/>
      <c r="AE537" s="5"/>
      <c r="AF537" s="5"/>
      <c r="AG537" s="5"/>
      <c r="AH537" s="5"/>
      <c r="AI537" s="5"/>
      <c r="AJ537" s="5"/>
      <c r="AK537" s="5"/>
      <c r="AL537" s="5"/>
      <c r="AM537" s="5"/>
      <c r="AN537" s="5"/>
      <c r="AO537" s="5"/>
      <c r="AP537" s="5"/>
      <c r="AQ537" s="5"/>
      <c r="AR537" s="5"/>
      <c r="AS537" s="5"/>
      <c r="AT537" s="5"/>
      <c r="AU537" s="5"/>
      <c r="AV537" s="5"/>
      <c r="AW537" s="5"/>
      <c r="AX537" s="5"/>
      <c r="AY537" s="5"/>
      <c r="AZ537" s="5"/>
      <c r="BA537" s="5"/>
      <c r="BB537" s="5"/>
      <c r="BC537" s="5"/>
      <c r="BD537" s="5"/>
      <c r="BE537" s="5"/>
      <c r="BF537" s="5"/>
      <c r="BG537" s="5"/>
      <c r="BH537" s="5"/>
      <c r="BI537" s="5"/>
      <c r="BJ537" s="5"/>
      <c r="BK537" s="5"/>
      <c r="BL537" s="5"/>
      <c r="BM537" s="5"/>
      <c r="BN537" s="5"/>
      <c r="BO537" s="5"/>
      <c r="BP537" s="5"/>
      <c r="BQ537" s="5"/>
      <c r="BR537" s="5"/>
      <c r="BS537" s="5"/>
      <c r="BT537" s="5"/>
      <c r="BU537" s="5"/>
      <c r="BV537" s="5"/>
      <c r="BW537" s="5"/>
      <c r="BX537" s="5"/>
      <c r="BY537" s="5"/>
      <c r="BZ537" s="5"/>
      <c r="CA537" s="5"/>
      <c r="CB537" s="5"/>
      <c r="CC537" s="5"/>
      <c r="CD537" s="5"/>
      <c r="CE537" s="5"/>
      <c r="CF537" s="5"/>
      <c r="CG537" s="5"/>
      <c r="CH537" s="5"/>
      <c r="CI537" s="5"/>
      <c r="CJ537" s="5"/>
      <c r="CK537" s="5"/>
      <c r="CL537" s="5"/>
      <c r="CM537" s="5"/>
      <c r="CN537" s="5"/>
      <c r="CO537" s="5"/>
      <c r="CP537" s="5"/>
      <c r="CQ537" s="5"/>
      <c r="CR537" s="5"/>
      <c r="CS537" s="5"/>
      <c r="CT537" s="5"/>
      <c r="CU537" s="5"/>
      <c r="CV537" s="5"/>
    </row>
    <row r="538" spans="12:100" hidden="1">
      <c r="L538" s="5"/>
      <c r="M538" s="5"/>
      <c r="N538" s="5"/>
      <c r="O538" s="5"/>
      <c r="P538" s="5"/>
      <c r="Q538" s="5"/>
      <c r="R538" s="5"/>
      <c r="S538" s="5"/>
      <c r="T538" s="5"/>
      <c r="U538" s="5"/>
      <c r="V538" s="5"/>
      <c r="W538" s="5"/>
      <c r="X538" s="5"/>
      <c r="Y538" s="5"/>
      <c r="Z538" s="5"/>
      <c r="AA538" s="5"/>
      <c r="AB538" s="5"/>
      <c r="AC538" s="5"/>
      <c r="AD538" s="5"/>
      <c r="AE538" s="5"/>
      <c r="AF538" s="5"/>
      <c r="AG538" s="5"/>
      <c r="AH538" s="5"/>
      <c r="AI538" s="5"/>
      <c r="AJ538" s="5"/>
      <c r="AK538" s="5"/>
      <c r="AL538" s="5"/>
      <c r="AM538" s="5"/>
      <c r="AN538" s="5"/>
      <c r="AO538" s="5"/>
      <c r="AP538" s="5"/>
      <c r="AQ538" s="5"/>
      <c r="AR538" s="5"/>
      <c r="AS538" s="5"/>
      <c r="AT538" s="5"/>
      <c r="AU538" s="5"/>
      <c r="AV538" s="5"/>
      <c r="AW538" s="5"/>
      <c r="AX538" s="5"/>
      <c r="AY538" s="5"/>
      <c r="AZ538" s="5"/>
      <c r="BA538" s="5"/>
      <c r="BB538" s="5"/>
      <c r="BC538" s="5"/>
      <c r="BD538" s="5"/>
      <c r="BE538" s="5"/>
      <c r="BF538" s="5"/>
      <c r="BG538" s="5"/>
      <c r="BH538" s="5"/>
      <c r="BI538" s="5"/>
      <c r="BJ538" s="5"/>
      <c r="BK538" s="5"/>
      <c r="BL538" s="5"/>
      <c r="BM538" s="5"/>
      <c r="BN538" s="5"/>
      <c r="BO538" s="5"/>
      <c r="BP538" s="5"/>
      <c r="BQ538" s="5"/>
      <c r="BR538" s="5"/>
      <c r="BS538" s="5"/>
      <c r="BT538" s="5"/>
      <c r="BU538" s="5"/>
      <c r="BV538" s="5"/>
      <c r="BW538" s="5"/>
      <c r="BX538" s="5"/>
      <c r="BY538" s="5"/>
      <c r="BZ538" s="5"/>
      <c r="CA538" s="5"/>
      <c r="CB538" s="5"/>
      <c r="CC538" s="5"/>
      <c r="CD538" s="5"/>
      <c r="CE538" s="5"/>
      <c r="CF538" s="5"/>
      <c r="CG538" s="5"/>
      <c r="CH538" s="5"/>
      <c r="CI538" s="5"/>
      <c r="CJ538" s="5"/>
      <c r="CK538" s="5"/>
      <c r="CL538" s="5"/>
      <c r="CM538" s="5"/>
      <c r="CN538" s="5"/>
      <c r="CO538" s="5"/>
      <c r="CP538" s="5"/>
      <c r="CQ538" s="5"/>
      <c r="CR538" s="5"/>
      <c r="CS538" s="5"/>
      <c r="CT538" s="5"/>
      <c r="CU538" s="5"/>
      <c r="CV538" s="5"/>
    </row>
    <row r="539" spans="12:100" hidden="1">
      <c r="L539" s="5"/>
      <c r="M539" s="5"/>
      <c r="N539" s="5"/>
      <c r="O539" s="5"/>
      <c r="P539" s="5"/>
      <c r="Q539" s="5"/>
      <c r="R539" s="5"/>
      <c r="S539" s="5"/>
      <c r="T539" s="5"/>
      <c r="U539" s="5"/>
      <c r="V539" s="5"/>
      <c r="W539" s="5"/>
      <c r="X539" s="5"/>
      <c r="Y539" s="5"/>
      <c r="Z539" s="5"/>
      <c r="AA539" s="5"/>
      <c r="AB539" s="5"/>
      <c r="AC539" s="5"/>
      <c r="AD539" s="5"/>
      <c r="AE539" s="5"/>
      <c r="AF539" s="5"/>
      <c r="AG539" s="5"/>
      <c r="AH539" s="5"/>
      <c r="AI539" s="5"/>
      <c r="AJ539" s="5"/>
      <c r="AK539" s="5"/>
      <c r="AL539" s="5"/>
      <c r="AM539" s="5"/>
      <c r="AN539" s="5"/>
      <c r="AO539" s="5"/>
      <c r="AP539" s="5"/>
      <c r="AQ539" s="5"/>
      <c r="AR539" s="5"/>
      <c r="AS539" s="5"/>
      <c r="AT539" s="5"/>
      <c r="AU539" s="5"/>
      <c r="AV539" s="5"/>
      <c r="AW539" s="5"/>
      <c r="AX539" s="5"/>
      <c r="AY539" s="5"/>
      <c r="AZ539" s="5"/>
      <c r="BA539" s="5"/>
      <c r="BB539" s="5"/>
      <c r="BC539" s="5"/>
      <c r="BD539" s="5"/>
      <c r="BE539" s="5"/>
      <c r="BF539" s="5"/>
      <c r="BG539" s="5"/>
      <c r="BH539" s="5"/>
      <c r="BI539" s="5"/>
      <c r="BJ539" s="5"/>
      <c r="BK539" s="5"/>
      <c r="BL539" s="5"/>
      <c r="BM539" s="5"/>
      <c r="BN539" s="5"/>
      <c r="BO539" s="5"/>
      <c r="BP539" s="5"/>
      <c r="BQ539" s="5"/>
      <c r="BR539" s="5"/>
      <c r="BS539" s="5"/>
      <c r="BT539" s="5"/>
      <c r="BU539" s="5"/>
      <c r="BV539" s="5"/>
      <c r="BW539" s="5"/>
      <c r="BX539" s="5"/>
      <c r="BY539" s="5"/>
      <c r="BZ539" s="5"/>
      <c r="CA539" s="5"/>
      <c r="CB539" s="5"/>
      <c r="CC539" s="5"/>
      <c r="CD539" s="5"/>
      <c r="CE539" s="5"/>
      <c r="CF539" s="5"/>
      <c r="CG539" s="5"/>
      <c r="CH539" s="5"/>
      <c r="CI539" s="5"/>
      <c r="CJ539" s="5"/>
      <c r="CK539" s="5"/>
      <c r="CL539" s="5"/>
      <c r="CM539" s="5"/>
      <c r="CN539" s="5"/>
      <c r="CO539" s="5"/>
      <c r="CP539" s="5"/>
      <c r="CQ539" s="5"/>
      <c r="CR539" s="5"/>
      <c r="CS539" s="5"/>
      <c r="CT539" s="5"/>
      <c r="CU539" s="5"/>
      <c r="CV539" s="5"/>
    </row>
    <row r="540" spans="12:100" hidden="1">
      <c r="L540" s="5"/>
      <c r="M540" s="5"/>
      <c r="N540" s="5"/>
      <c r="O540" s="5"/>
      <c r="P540" s="5"/>
      <c r="Q540" s="5"/>
      <c r="R540" s="5"/>
      <c r="S540" s="5"/>
      <c r="T540" s="5"/>
      <c r="U540" s="5"/>
      <c r="V540" s="5"/>
      <c r="W540" s="5"/>
      <c r="X540" s="5"/>
      <c r="Y540" s="5"/>
      <c r="Z540" s="5"/>
      <c r="AA540" s="5"/>
      <c r="AB540" s="5"/>
      <c r="AC540" s="5"/>
      <c r="AD540" s="5"/>
      <c r="AE540" s="5"/>
      <c r="AF540" s="5"/>
      <c r="AG540" s="5"/>
      <c r="AH540" s="5"/>
      <c r="AI540" s="5"/>
      <c r="AJ540" s="5"/>
      <c r="AK540" s="5"/>
      <c r="AL540" s="5"/>
      <c r="AM540" s="5"/>
      <c r="AN540" s="5"/>
      <c r="AO540" s="5"/>
      <c r="AP540" s="5"/>
      <c r="AQ540" s="5"/>
      <c r="AR540" s="5"/>
      <c r="AS540" s="5"/>
      <c r="AT540" s="5"/>
      <c r="AU540" s="5"/>
      <c r="AV540" s="5"/>
      <c r="AW540" s="5"/>
      <c r="AX540" s="5"/>
      <c r="AY540" s="5"/>
      <c r="AZ540" s="5"/>
      <c r="BA540" s="5"/>
      <c r="BB540" s="5"/>
      <c r="BC540" s="5"/>
      <c r="BD540" s="5"/>
      <c r="BE540" s="5"/>
      <c r="BF540" s="5"/>
      <c r="BG540" s="5"/>
      <c r="BH540" s="5"/>
      <c r="BI540" s="5"/>
      <c r="BJ540" s="5"/>
      <c r="BK540" s="5"/>
      <c r="BL540" s="5"/>
      <c r="BM540" s="5"/>
      <c r="BN540" s="5"/>
      <c r="BO540" s="5"/>
      <c r="BP540" s="5"/>
      <c r="BQ540" s="5"/>
      <c r="BR540" s="5"/>
      <c r="BS540" s="5"/>
      <c r="BT540" s="5"/>
      <c r="BU540" s="5"/>
      <c r="BV540" s="5"/>
      <c r="BW540" s="5"/>
      <c r="BX540" s="5"/>
      <c r="BY540" s="5"/>
      <c r="BZ540" s="5"/>
      <c r="CA540" s="5"/>
      <c r="CB540" s="5"/>
      <c r="CC540" s="5"/>
      <c r="CD540" s="5"/>
      <c r="CE540" s="5"/>
      <c r="CF540" s="5"/>
      <c r="CG540" s="5"/>
      <c r="CH540" s="5"/>
      <c r="CI540" s="5"/>
      <c r="CJ540" s="5"/>
      <c r="CK540" s="5"/>
      <c r="CL540" s="5"/>
      <c r="CM540" s="5"/>
      <c r="CN540" s="5"/>
      <c r="CO540" s="5"/>
      <c r="CP540" s="5"/>
      <c r="CQ540" s="5"/>
      <c r="CR540" s="5"/>
      <c r="CS540" s="5"/>
      <c r="CT540" s="5"/>
      <c r="CU540" s="5"/>
      <c r="CV540" s="5"/>
    </row>
    <row r="541" spans="12:100" hidden="1">
      <c r="L541" s="5"/>
      <c r="M541" s="5"/>
      <c r="N541" s="5"/>
      <c r="O541" s="5"/>
      <c r="P541" s="5"/>
      <c r="Q541" s="5"/>
      <c r="R541" s="5"/>
      <c r="S541" s="5"/>
      <c r="T541" s="5"/>
      <c r="U541" s="5"/>
      <c r="V541" s="5"/>
      <c r="W541" s="5"/>
      <c r="X541" s="5"/>
      <c r="Y541" s="5"/>
      <c r="Z541" s="5"/>
      <c r="AA541" s="5"/>
      <c r="AB541" s="5"/>
      <c r="AC541" s="5"/>
      <c r="AD541" s="5"/>
      <c r="AE541" s="5"/>
      <c r="AF541" s="5"/>
      <c r="AG541" s="5"/>
      <c r="AH541" s="5"/>
      <c r="AI541" s="5"/>
      <c r="AJ541" s="5"/>
      <c r="AK541" s="5"/>
      <c r="AL541" s="5"/>
      <c r="AM541" s="5"/>
      <c r="AN541" s="5"/>
      <c r="AO541" s="5"/>
      <c r="AP541" s="5"/>
      <c r="AQ541" s="5"/>
      <c r="AR541" s="5"/>
      <c r="AS541" s="5"/>
      <c r="AT541" s="5"/>
      <c r="AU541" s="5"/>
      <c r="AV541" s="5"/>
      <c r="AW541" s="5"/>
      <c r="AX541" s="5"/>
      <c r="AY541" s="5"/>
      <c r="AZ541" s="5"/>
      <c r="BA541" s="5"/>
      <c r="BB541" s="5"/>
      <c r="BC541" s="5"/>
      <c r="BD541" s="5"/>
      <c r="BE541" s="5"/>
      <c r="BF541" s="5"/>
      <c r="BG541" s="5"/>
      <c r="BH541" s="5"/>
      <c r="BI541" s="5"/>
      <c r="BJ541" s="5"/>
      <c r="BK541" s="5"/>
      <c r="BL541" s="5"/>
      <c r="BM541" s="5"/>
      <c r="BN541" s="5"/>
      <c r="BO541" s="5"/>
      <c r="BP541" s="5"/>
      <c r="BQ541" s="5"/>
      <c r="BR541" s="5"/>
      <c r="BS541" s="5"/>
      <c r="BT541" s="5"/>
      <c r="BU541" s="5"/>
      <c r="BV541" s="5"/>
      <c r="BW541" s="5"/>
      <c r="BX541" s="5"/>
      <c r="BY541" s="5"/>
      <c r="BZ541" s="5"/>
      <c r="CA541" s="5"/>
      <c r="CB541" s="5"/>
      <c r="CC541" s="5"/>
      <c r="CD541" s="5"/>
      <c r="CE541" s="5"/>
      <c r="CF541" s="5"/>
      <c r="CG541" s="5"/>
      <c r="CH541" s="5"/>
      <c r="CI541" s="5"/>
      <c r="CJ541" s="5"/>
      <c r="CK541" s="5"/>
      <c r="CL541" s="5"/>
      <c r="CM541" s="5"/>
      <c r="CN541" s="5"/>
      <c r="CO541" s="5"/>
      <c r="CP541" s="5"/>
      <c r="CQ541" s="5"/>
      <c r="CR541" s="5"/>
      <c r="CS541" s="5"/>
      <c r="CT541" s="5"/>
      <c r="CU541" s="5"/>
      <c r="CV541" s="5"/>
    </row>
    <row r="542" spans="12:100" hidden="1">
      <c r="L542" s="5"/>
      <c r="M542" s="5"/>
      <c r="N542" s="5"/>
      <c r="O542" s="5"/>
      <c r="P542" s="5"/>
      <c r="Q542" s="5"/>
      <c r="R542" s="5"/>
      <c r="S542" s="5"/>
      <c r="T542" s="5"/>
      <c r="U542" s="5"/>
      <c r="V542" s="5"/>
      <c r="W542" s="5"/>
      <c r="X542" s="5"/>
      <c r="Y542" s="5"/>
      <c r="Z542" s="5"/>
      <c r="AA542" s="5"/>
      <c r="AB542" s="5"/>
      <c r="AC542" s="5"/>
      <c r="AD542" s="5"/>
      <c r="AE542" s="5"/>
      <c r="AF542" s="5"/>
      <c r="AG542" s="5"/>
      <c r="AH542" s="5"/>
      <c r="AI542" s="5"/>
      <c r="AJ542" s="5"/>
      <c r="AK542" s="5"/>
      <c r="AL542" s="5"/>
      <c r="AM542" s="5"/>
      <c r="AN542" s="5"/>
      <c r="AO542" s="5"/>
      <c r="AP542" s="5"/>
      <c r="AQ542" s="5"/>
      <c r="AR542" s="5"/>
      <c r="AS542" s="5"/>
      <c r="AT542" s="5"/>
      <c r="AU542" s="5"/>
      <c r="AV542" s="5"/>
      <c r="AW542" s="5"/>
      <c r="AX542" s="5"/>
      <c r="AY542" s="5"/>
      <c r="AZ542" s="5"/>
      <c r="BA542" s="5"/>
      <c r="BB542" s="5"/>
      <c r="BC542" s="5"/>
      <c r="BD542" s="5"/>
      <c r="BE542" s="5"/>
      <c r="BF542" s="5"/>
      <c r="BG542" s="5"/>
      <c r="BH542" s="5"/>
      <c r="BI542" s="5"/>
      <c r="BJ542" s="5"/>
      <c r="BK542" s="5"/>
      <c r="BL542" s="5"/>
      <c r="BM542" s="5"/>
      <c r="BN542" s="5"/>
      <c r="BO542" s="5"/>
      <c r="BP542" s="5"/>
      <c r="BQ542" s="5"/>
      <c r="BR542" s="5"/>
      <c r="BS542" s="5"/>
      <c r="BT542" s="5"/>
      <c r="BU542" s="5"/>
      <c r="BV542" s="5"/>
      <c r="BW542" s="5"/>
      <c r="BX542" s="5"/>
      <c r="BY542" s="5"/>
      <c r="BZ542" s="5"/>
      <c r="CA542" s="5"/>
      <c r="CB542" s="5"/>
      <c r="CC542" s="5"/>
      <c r="CD542" s="5"/>
      <c r="CE542" s="5"/>
      <c r="CF542" s="5"/>
      <c r="CG542" s="5"/>
      <c r="CH542" s="5"/>
      <c r="CI542" s="5"/>
      <c r="CJ542" s="5"/>
      <c r="CK542" s="5"/>
      <c r="CL542" s="5"/>
      <c r="CM542" s="5"/>
      <c r="CN542" s="5"/>
      <c r="CO542" s="5"/>
      <c r="CP542" s="5"/>
      <c r="CQ542" s="5"/>
      <c r="CR542" s="5"/>
      <c r="CS542" s="5"/>
      <c r="CT542" s="5"/>
      <c r="CU542" s="5"/>
      <c r="CV542" s="5"/>
    </row>
    <row r="543" spans="12:100" hidden="1">
      <c r="L543" s="5"/>
      <c r="M543" s="5"/>
      <c r="N543" s="5"/>
      <c r="O543" s="5"/>
      <c r="P543" s="5"/>
      <c r="Q543" s="5"/>
      <c r="R543" s="5"/>
      <c r="S543" s="5"/>
      <c r="T543" s="5"/>
      <c r="U543" s="5"/>
      <c r="V543" s="5"/>
      <c r="W543" s="5"/>
      <c r="X543" s="5"/>
      <c r="Y543" s="5"/>
      <c r="Z543" s="5"/>
      <c r="AA543" s="5"/>
      <c r="AB543" s="5"/>
      <c r="AC543" s="5"/>
      <c r="AD543" s="5"/>
      <c r="AE543" s="5"/>
      <c r="AF543" s="5"/>
      <c r="AG543" s="5"/>
      <c r="AH543" s="5"/>
      <c r="AI543" s="5"/>
      <c r="AJ543" s="5"/>
      <c r="AK543" s="5"/>
      <c r="AL543" s="5"/>
      <c r="AM543" s="5"/>
      <c r="AN543" s="5"/>
      <c r="AO543" s="5"/>
      <c r="AP543" s="5"/>
      <c r="AQ543" s="5"/>
      <c r="AR543" s="5"/>
      <c r="AS543" s="5"/>
      <c r="AT543" s="5"/>
      <c r="AU543" s="5"/>
      <c r="AV543" s="5"/>
      <c r="AW543" s="5"/>
      <c r="AX543" s="5"/>
      <c r="AY543" s="5"/>
      <c r="AZ543" s="5"/>
      <c r="BA543" s="5"/>
      <c r="BB543" s="5"/>
      <c r="BC543" s="5"/>
      <c r="BD543" s="5"/>
      <c r="BE543" s="5"/>
      <c r="BF543" s="5"/>
      <c r="BG543" s="5"/>
      <c r="BH543" s="5"/>
      <c r="BI543" s="5"/>
      <c r="BJ543" s="5"/>
      <c r="BK543" s="5"/>
      <c r="BL543" s="5"/>
      <c r="BM543" s="5"/>
      <c r="BN543" s="5"/>
      <c r="BO543" s="5"/>
      <c r="BP543" s="5"/>
      <c r="BQ543" s="5"/>
      <c r="BR543" s="5"/>
      <c r="BS543" s="5"/>
      <c r="BT543" s="5"/>
      <c r="BU543" s="5"/>
      <c r="BV543" s="5"/>
      <c r="BW543" s="5"/>
      <c r="BX543" s="5"/>
      <c r="BY543" s="5"/>
      <c r="BZ543" s="5"/>
      <c r="CA543" s="5"/>
      <c r="CB543" s="5"/>
      <c r="CC543" s="5"/>
      <c r="CD543" s="5"/>
      <c r="CE543" s="5"/>
      <c r="CF543" s="5"/>
      <c r="CG543" s="5"/>
      <c r="CH543" s="5"/>
      <c r="CI543" s="5"/>
      <c r="CJ543" s="5"/>
      <c r="CK543" s="5"/>
      <c r="CL543" s="5"/>
      <c r="CM543" s="5"/>
      <c r="CN543" s="5"/>
      <c r="CO543" s="5"/>
      <c r="CP543" s="5"/>
      <c r="CQ543" s="5"/>
      <c r="CR543" s="5"/>
      <c r="CS543" s="5"/>
      <c r="CT543" s="5"/>
      <c r="CU543" s="5"/>
      <c r="CV543" s="5"/>
    </row>
    <row r="544" spans="12:100" hidden="1">
      <c r="L544" s="5"/>
      <c r="M544" s="5"/>
      <c r="N544" s="5"/>
      <c r="O544" s="5"/>
      <c r="P544" s="5"/>
      <c r="Q544" s="5"/>
      <c r="R544" s="5"/>
      <c r="S544" s="5"/>
      <c r="T544" s="5"/>
      <c r="U544" s="5"/>
      <c r="V544" s="5"/>
      <c r="W544" s="5"/>
      <c r="X544" s="5"/>
      <c r="Y544" s="5"/>
      <c r="Z544" s="5"/>
      <c r="AA544" s="5"/>
      <c r="AB544" s="5"/>
      <c r="AC544" s="5"/>
      <c r="AD544" s="5"/>
      <c r="AE544" s="5"/>
      <c r="AF544" s="5"/>
      <c r="AG544" s="5"/>
      <c r="AH544" s="5"/>
      <c r="AI544" s="5"/>
      <c r="AJ544" s="5"/>
      <c r="AK544" s="5"/>
      <c r="AL544" s="5"/>
      <c r="AM544" s="5"/>
      <c r="AN544" s="5"/>
      <c r="AO544" s="5"/>
      <c r="AP544" s="5"/>
      <c r="AQ544" s="5"/>
      <c r="AR544" s="5"/>
      <c r="AS544" s="5"/>
      <c r="AT544" s="5"/>
      <c r="AU544" s="5"/>
      <c r="AV544" s="5"/>
      <c r="AW544" s="5"/>
      <c r="AX544" s="5"/>
      <c r="AY544" s="5"/>
      <c r="AZ544" s="5"/>
      <c r="BA544" s="5"/>
      <c r="BB544" s="5"/>
      <c r="BC544" s="5"/>
      <c r="BD544" s="5"/>
      <c r="BE544" s="5"/>
      <c r="BF544" s="5"/>
      <c r="BG544" s="5"/>
      <c r="BH544" s="5"/>
      <c r="BI544" s="5"/>
      <c r="BJ544" s="5"/>
      <c r="BK544" s="5"/>
      <c r="BL544" s="5"/>
      <c r="BM544" s="5"/>
      <c r="BN544" s="5"/>
      <c r="BO544" s="5"/>
      <c r="BP544" s="5"/>
      <c r="BQ544" s="5"/>
      <c r="BR544" s="5"/>
      <c r="BS544" s="5"/>
      <c r="BT544" s="5"/>
      <c r="BU544" s="5"/>
      <c r="BV544" s="5"/>
      <c r="BW544" s="5"/>
      <c r="BX544" s="5"/>
      <c r="BY544" s="5"/>
      <c r="BZ544" s="5"/>
      <c r="CA544" s="5"/>
      <c r="CB544" s="5"/>
      <c r="CC544" s="5"/>
      <c r="CD544" s="5"/>
      <c r="CE544" s="5"/>
      <c r="CF544" s="5"/>
      <c r="CG544" s="5"/>
      <c r="CH544" s="5"/>
      <c r="CI544" s="5"/>
      <c r="CJ544" s="5"/>
      <c r="CK544" s="5"/>
      <c r="CL544" s="5"/>
      <c r="CM544" s="5"/>
      <c r="CN544" s="5"/>
      <c r="CO544" s="5"/>
      <c r="CP544" s="5"/>
      <c r="CQ544" s="5"/>
      <c r="CR544" s="5"/>
      <c r="CS544" s="5"/>
      <c r="CT544" s="5"/>
      <c r="CU544" s="5"/>
      <c r="CV544" s="5"/>
    </row>
    <row r="545" spans="12:100" hidden="1">
      <c r="L545" s="5"/>
      <c r="M545" s="5"/>
      <c r="N545" s="5"/>
      <c r="O545" s="5"/>
      <c r="P545" s="5"/>
      <c r="Q545" s="5"/>
      <c r="R545" s="5"/>
      <c r="S545" s="5"/>
      <c r="T545" s="5"/>
      <c r="U545" s="5"/>
      <c r="V545" s="5"/>
      <c r="W545" s="5"/>
      <c r="X545" s="5"/>
      <c r="Y545" s="5"/>
      <c r="Z545" s="5"/>
      <c r="AA545" s="5"/>
      <c r="AB545" s="5"/>
      <c r="AC545" s="5"/>
      <c r="AD545" s="5"/>
      <c r="AE545" s="5"/>
      <c r="AF545" s="5"/>
      <c r="AG545" s="5"/>
      <c r="AH545" s="5"/>
      <c r="AI545" s="5"/>
      <c r="AJ545" s="5"/>
      <c r="AK545" s="5"/>
      <c r="AL545" s="5"/>
      <c r="AM545" s="5"/>
      <c r="AN545" s="5"/>
      <c r="AO545" s="5"/>
      <c r="AP545" s="5"/>
      <c r="AQ545" s="5"/>
      <c r="AR545" s="5"/>
      <c r="AS545" s="5"/>
      <c r="AT545" s="5"/>
      <c r="AU545" s="5"/>
      <c r="AV545" s="5"/>
      <c r="AW545" s="5"/>
      <c r="AX545" s="5"/>
      <c r="AY545" s="5"/>
      <c r="AZ545" s="5"/>
      <c r="BA545" s="5"/>
      <c r="BB545" s="5"/>
      <c r="BC545" s="5"/>
      <c r="BD545" s="5"/>
      <c r="BE545" s="5"/>
      <c r="BF545" s="5"/>
      <c r="BG545" s="5"/>
      <c r="BH545" s="5"/>
      <c r="BI545" s="5"/>
      <c r="BJ545" s="5"/>
      <c r="BK545" s="5"/>
      <c r="BL545" s="5"/>
      <c r="BM545" s="5"/>
      <c r="BN545" s="5"/>
      <c r="BO545" s="5"/>
      <c r="BP545" s="5"/>
      <c r="BQ545" s="5"/>
      <c r="BR545" s="5"/>
      <c r="BS545" s="5"/>
      <c r="BT545" s="5"/>
      <c r="BU545" s="5"/>
      <c r="BV545" s="5"/>
      <c r="BW545" s="5"/>
      <c r="BX545" s="5"/>
      <c r="BY545" s="5"/>
      <c r="BZ545" s="5"/>
      <c r="CA545" s="5"/>
      <c r="CB545" s="5"/>
      <c r="CC545" s="5"/>
      <c r="CD545" s="5"/>
      <c r="CE545" s="5"/>
      <c r="CF545" s="5"/>
      <c r="CG545" s="5"/>
      <c r="CH545" s="5"/>
      <c r="CI545" s="5"/>
      <c r="CJ545" s="5"/>
      <c r="CK545" s="5"/>
      <c r="CL545" s="5"/>
      <c r="CM545" s="5"/>
      <c r="CN545" s="5"/>
      <c r="CO545" s="5"/>
      <c r="CP545" s="5"/>
      <c r="CQ545" s="5"/>
      <c r="CR545" s="5"/>
      <c r="CS545" s="5"/>
      <c r="CT545" s="5"/>
      <c r="CU545" s="5"/>
      <c r="CV545" s="5"/>
    </row>
    <row r="546" spans="12:100" hidden="1">
      <c r="L546" s="5"/>
      <c r="M546" s="5"/>
      <c r="N546" s="5"/>
      <c r="O546" s="5"/>
      <c r="P546" s="5"/>
      <c r="Q546" s="5"/>
      <c r="R546" s="5"/>
      <c r="S546" s="5"/>
      <c r="T546" s="5"/>
      <c r="U546" s="5"/>
      <c r="V546" s="5"/>
      <c r="W546" s="5"/>
      <c r="X546" s="5"/>
      <c r="Y546" s="5"/>
      <c r="Z546" s="5"/>
      <c r="AA546" s="5"/>
      <c r="AB546" s="5"/>
      <c r="AC546" s="5"/>
      <c r="AD546" s="5"/>
      <c r="AE546" s="5"/>
      <c r="AF546" s="5"/>
      <c r="AG546" s="5"/>
      <c r="AH546" s="5"/>
      <c r="AI546" s="5"/>
      <c r="AJ546" s="5"/>
      <c r="AK546" s="5"/>
      <c r="AL546" s="5"/>
      <c r="AM546" s="5"/>
      <c r="AN546" s="5"/>
      <c r="AO546" s="5"/>
      <c r="AP546" s="5"/>
      <c r="AQ546" s="5"/>
      <c r="AR546" s="5"/>
      <c r="AS546" s="5"/>
      <c r="AT546" s="5"/>
      <c r="AU546" s="5"/>
      <c r="AV546" s="5"/>
      <c r="AW546" s="5"/>
      <c r="AX546" s="5"/>
      <c r="AY546" s="5"/>
      <c r="AZ546" s="5"/>
      <c r="BA546" s="5"/>
      <c r="BB546" s="5"/>
      <c r="BC546" s="5"/>
      <c r="BD546" s="5"/>
      <c r="BE546" s="5"/>
      <c r="BF546" s="5"/>
      <c r="BG546" s="5"/>
      <c r="BH546" s="5"/>
      <c r="BI546" s="5"/>
      <c r="BJ546" s="5"/>
      <c r="BK546" s="5"/>
      <c r="BL546" s="5"/>
      <c r="BM546" s="5"/>
      <c r="BN546" s="5"/>
      <c r="BO546" s="5"/>
      <c r="BP546" s="5"/>
      <c r="BQ546" s="5"/>
      <c r="BR546" s="5"/>
      <c r="BS546" s="5"/>
      <c r="BT546" s="5"/>
      <c r="BU546" s="5"/>
      <c r="BV546" s="5"/>
      <c r="BW546" s="5"/>
      <c r="BX546" s="5"/>
      <c r="BY546" s="5"/>
      <c r="BZ546" s="5"/>
      <c r="CA546" s="5"/>
      <c r="CB546" s="5"/>
      <c r="CC546" s="5"/>
      <c r="CD546" s="5"/>
      <c r="CE546" s="5"/>
      <c r="CF546" s="5"/>
      <c r="CG546" s="5"/>
      <c r="CH546" s="5"/>
      <c r="CI546" s="5"/>
      <c r="CJ546" s="5"/>
      <c r="CK546" s="5"/>
      <c r="CL546" s="5"/>
      <c r="CM546" s="5"/>
      <c r="CN546" s="5"/>
      <c r="CO546" s="5"/>
      <c r="CP546" s="5"/>
      <c r="CQ546" s="5"/>
      <c r="CR546" s="5"/>
      <c r="CS546" s="5"/>
      <c r="CT546" s="5"/>
      <c r="CU546" s="5"/>
      <c r="CV546" s="5"/>
    </row>
    <row r="547" spans="12:100" hidden="1">
      <c r="L547" s="5"/>
      <c r="M547" s="5"/>
      <c r="N547" s="5"/>
      <c r="O547" s="5"/>
      <c r="P547" s="5"/>
      <c r="Q547" s="5"/>
      <c r="R547" s="5"/>
      <c r="S547" s="5"/>
      <c r="T547" s="5"/>
      <c r="U547" s="5"/>
      <c r="V547" s="5"/>
      <c r="W547" s="5"/>
      <c r="X547" s="5"/>
      <c r="Y547" s="5"/>
      <c r="Z547" s="5"/>
      <c r="AA547" s="5"/>
      <c r="AB547" s="5"/>
      <c r="AC547" s="5"/>
      <c r="AD547" s="5"/>
      <c r="AE547" s="5"/>
      <c r="AF547" s="5"/>
      <c r="AG547" s="5"/>
      <c r="AH547" s="5"/>
      <c r="AI547" s="5"/>
      <c r="AJ547" s="5"/>
      <c r="AK547" s="5"/>
      <c r="AL547" s="5"/>
      <c r="AM547" s="5"/>
      <c r="AN547" s="5"/>
      <c r="AO547" s="5"/>
      <c r="AP547" s="5"/>
      <c r="AQ547" s="5"/>
      <c r="AR547" s="5"/>
      <c r="AS547" s="5"/>
      <c r="AT547" s="5"/>
      <c r="AU547" s="5"/>
      <c r="AV547" s="5"/>
      <c r="AW547" s="5"/>
      <c r="AX547" s="5"/>
      <c r="AY547" s="5"/>
      <c r="AZ547" s="5"/>
      <c r="BA547" s="5"/>
      <c r="BB547" s="5"/>
      <c r="BC547" s="5"/>
      <c r="BD547" s="5"/>
      <c r="BE547" s="5"/>
      <c r="BF547" s="5"/>
      <c r="BG547" s="5"/>
      <c r="BH547" s="5"/>
      <c r="BI547" s="5"/>
      <c r="BJ547" s="5"/>
      <c r="BK547" s="5"/>
      <c r="BL547" s="5"/>
      <c r="BM547" s="5"/>
      <c r="BN547" s="5"/>
      <c r="BO547" s="5"/>
      <c r="BP547" s="5"/>
      <c r="BQ547" s="5"/>
      <c r="BR547" s="5"/>
      <c r="BS547" s="5"/>
      <c r="BT547" s="5"/>
      <c r="BU547" s="5"/>
      <c r="BV547" s="5"/>
      <c r="BW547" s="5"/>
      <c r="BX547" s="5"/>
      <c r="BY547" s="5"/>
      <c r="BZ547" s="5"/>
      <c r="CA547" s="5"/>
      <c r="CB547" s="5"/>
      <c r="CC547" s="5"/>
      <c r="CD547" s="5"/>
      <c r="CE547" s="5"/>
      <c r="CF547" s="5"/>
      <c r="CG547" s="5"/>
      <c r="CH547" s="5"/>
      <c r="CI547" s="5"/>
      <c r="CJ547" s="5"/>
      <c r="CK547" s="5"/>
      <c r="CL547" s="5"/>
      <c r="CM547" s="5"/>
      <c r="CN547" s="5"/>
      <c r="CO547" s="5"/>
      <c r="CP547" s="5"/>
      <c r="CQ547" s="5"/>
      <c r="CR547" s="5"/>
      <c r="CS547" s="5"/>
      <c r="CT547" s="5"/>
      <c r="CU547" s="5"/>
      <c r="CV547" s="5"/>
    </row>
    <row r="548" spans="12:100" hidden="1">
      <c r="L548" s="5"/>
      <c r="M548" s="5"/>
      <c r="N548" s="5"/>
      <c r="O548" s="5"/>
      <c r="P548" s="5"/>
      <c r="Q548" s="5"/>
      <c r="R548" s="5"/>
      <c r="S548" s="5"/>
      <c r="T548" s="5"/>
      <c r="U548" s="5"/>
      <c r="V548" s="5"/>
      <c r="W548" s="5"/>
      <c r="X548" s="5"/>
      <c r="Y548" s="5"/>
      <c r="Z548" s="5"/>
      <c r="AA548" s="5"/>
      <c r="AB548" s="5"/>
      <c r="AC548" s="5"/>
      <c r="AD548" s="5"/>
      <c r="AE548" s="5"/>
      <c r="AF548" s="5"/>
      <c r="AG548" s="5"/>
      <c r="AH548" s="5"/>
      <c r="AI548" s="5"/>
      <c r="AJ548" s="5"/>
      <c r="AK548" s="5"/>
      <c r="AL548" s="5"/>
      <c r="AM548" s="5"/>
      <c r="AN548" s="5"/>
      <c r="AO548" s="5"/>
      <c r="AP548" s="5"/>
      <c r="AQ548" s="5"/>
      <c r="AR548" s="5"/>
      <c r="AS548" s="5"/>
      <c r="AT548" s="5"/>
      <c r="AU548" s="5"/>
      <c r="AV548" s="5"/>
      <c r="AW548" s="5"/>
      <c r="AX548" s="5"/>
      <c r="AY548" s="5"/>
      <c r="AZ548" s="5"/>
      <c r="BA548" s="5"/>
      <c r="BB548" s="5"/>
      <c r="BC548" s="5"/>
      <c r="BD548" s="5"/>
      <c r="BE548" s="5"/>
      <c r="BF548" s="5"/>
      <c r="BG548" s="5"/>
      <c r="BH548" s="5"/>
      <c r="BI548" s="5"/>
      <c r="BJ548" s="5"/>
      <c r="BK548" s="5"/>
      <c r="BL548" s="5"/>
      <c r="BM548" s="5"/>
      <c r="BN548" s="5"/>
      <c r="BO548" s="5"/>
      <c r="BP548" s="5"/>
      <c r="BQ548" s="5"/>
      <c r="BR548" s="5"/>
      <c r="BS548" s="5"/>
      <c r="BT548" s="5"/>
      <c r="BU548" s="5"/>
      <c r="BV548" s="5"/>
      <c r="BW548" s="5"/>
      <c r="BX548" s="5"/>
      <c r="BY548" s="5"/>
      <c r="BZ548" s="5"/>
      <c r="CA548" s="5"/>
      <c r="CB548" s="5"/>
      <c r="CC548" s="5"/>
      <c r="CD548" s="5"/>
      <c r="CE548" s="5"/>
      <c r="CF548" s="5"/>
      <c r="CG548" s="5"/>
      <c r="CH548" s="5"/>
      <c r="CI548" s="5"/>
      <c r="CJ548" s="5"/>
      <c r="CK548" s="5"/>
      <c r="CL548" s="5"/>
      <c r="CM548" s="5"/>
      <c r="CN548" s="5"/>
      <c r="CO548" s="5"/>
      <c r="CP548" s="5"/>
      <c r="CQ548" s="5"/>
      <c r="CR548" s="5"/>
      <c r="CS548" s="5"/>
      <c r="CT548" s="5"/>
      <c r="CU548" s="5"/>
      <c r="CV548" s="5"/>
    </row>
    <row r="549" spans="12:100" hidden="1">
      <c r="L549" s="5"/>
      <c r="M549" s="5"/>
      <c r="N549" s="5"/>
      <c r="O549" s="5"/>
      <c r="P549" s="5"/>
      <c r="Q549" s="5"/>
      <c r="R549" s="5"/>
      <c r="S549" s="5"/>
      <c r="T549" s="5"/>
      <c r="U549" s="5"/>
      <c r="V549" s="5"/>
      <c r="W549" s="5"/>
      <c r="X549" s="5"/>
      <c r="Y549" s="5"/>
      <c r="Z549" s="5"/>
      <c r="AA549" s="5"/>
      <c r="AB549" s="5"/>
      <c r="AC549" s="5"/>
      <c r="AD549" s="5"/>
      <c r="AE549" s="5"/>
      <c r="AF549" s="5"/>
      <c r="AG549" s="5"/>
      <c r="AH549" s="5"/>
      <c r="AI549" s="5"/>
      <c r="AJ549" s="5"/>
      <c r="AK549" s="5"/>
      <c r="AL549" s="5"/>
      <c r="AM549" s="5"/>
      <c r="AN549" s="5"/>
      <c r="AO549" s="5"/>
      <c r="AP549" s="5"/>
      <c r="AQ549" s="5"/>
      <c r="AR549" s="5"/>
      <c r="AS549" s="5"/>
      <c r="AT549" s="5"/>
      <c r="AU549" s="5"/>
      <c r="AV549" s="5"/>
      <c r="AW549" s="5"/>
      <c r="AX549" s="5"/>
      <c r="AY549" s="5"/>
      <c r="AZ549" s="5"/>
      <c r="BA549" s="5"/>
      <c r="BB549" s="5"/>
      <c r="BC549" s="5"/>
      <c r="BD549" s="5"/>
      <c r="BE549" s="5"/>
      <c r="BF549" s="5"/>
      <c r="BG549" s="5"/>
      <c r="BH549" s="5"/>
      <c r="BI549" s="5"/>
      <c r="BJ549" s="5"/>
      <c r="BK549" s="5"/>
      <c r="BL549" s="5"/>
      <c r="BM549" s="5"/>
      <c r="BN549" s="5"/>
      <c r="BO549" s="5"/>
      <c r="BP549" s="5"/>
      <c r="BQ549" s="5"/>
      <c r="BR549" s="5"/>
      <c r="BS549" s="5"/>
      <c r="BT549" s="5"/>
      <c r="BU549" s="5"/>
      <c r="BV549" s="5"/>
      <c r="BW549" s="5"/>
      <c r="BX549" s="5"/>
      <c r="BY549" s="5"/>
      <c r="BZ549" s="5"/>
      <c r="CA549" s="5"/>
      <c r="CB549" s="5"/>
      <c r="CC549" s="5"/>
      <c r="CD549" s="5"/>
      <c r="CE549" s="5"/>
      <c r="CF549" s="5"/>
      <c r="CG549" s="5"/>
      <c r="CH549" s="5"/>
      <c r="CI549" s="5"/>
      <c r="CJ549" s="5"/>
      <c r="CK549" s="5"/>
      <c r="CL549" s="5"/>
      <c r="CM549" s="5"/>
      <c r="CN549" s="5"/>
      <c r="CO549" s="5"/>
      <c r="CP549" s="5"/>
      <c r="CQ549" s="5"/>
      <c r="CR549" s="5"/>
      <c r="CS549" s="5"/>
      <c r="CT549" s="5"/>
      <c r="CU549" s="5"/>
      <c r="CV549" s="5"/>
    </row>
    <row r="550" spans="12:100" hidden="1">
      <c r="L550" s="5"/>
      <c r="M550" s="5"/>
      <c r="N550" s="5"/>
      <c r="O550" s="5"/>
      <c r="P550" s="5"/>
      <c r="Q550" s="5"/>
      <c r="R550" s="5"/>
      <c r="S550" s="5"/>
      <c r="T550" s="5"/>
      <c r="U550" s="5"/>
      <c r="V550" s="5"/>
      <c r="W550" s="5"/>
      <c r="X550" s="5"/>
      <c r="Y550" s="5"/>
      <c r="Z550" s="5"/>
      <c r="AA550" s="5"/>
      <c r="AB550" s="5"/>
      <c r="AC550" s="5"/>
      <c r="AD550" s="5"/>
      <c r="AE550" s="5"/>
      <c r="AF550" s="5"/>
      <c r="AG550" s="5"/>
      <c r="AH550" s="5"/>
      <c r="AI550" s="5"/>
      <c r="AJ550" s="5"/>
      <c r="AK550" s="5"/>
      <c r="AL550" s="5"/>
      <c r="AM550" s="5"/>
      <c r="AN550" s="5"/>
      <c r="AO550" s="5"/>
      <c r="AP550" s="5"/>
      <c r="AQ550" s="5"/>
      <c r="AR550" s="5"/>
      <c r="AS550" s="5"/>
      <c r="AT550" s="5"/>
      <c r="AU550" s="5"/>
      <c r="AV550" s="5"/>
      <c r="AW550" s="5"/>
      <c r="AX550" s="5"/>
      <c r="AY550" s="5"/>
      <c r="AZ550" s="5"/>
      <c r="BA550" s="5"/>
      <c r="BB550" s="5"/>
      <c r="BC550" s="5"/>
      <c r="BD550" s="5"/>
      <c r="BE550" s="5"/>
      <c r="BF550" s="5"/>
      <c r="BG550" s="5"/>
      <c r="BH550" s="5"/>
      <c r="BI550" s="5"/>
      <c r="BJ550" s="5"/>
      <c r="BK550" s="5"/>
      <c r="BL550" s="5"/>
      <c r="BM550" s="5"/>
      <c r="BN550" s="5"/>
      <c r="BO550" s="5"/>
      <c r="BP550" s="5"/>
      <c r="BQ550" s="5"/>
      <c r="BR550" s="5"/>
      <c r="BS550" s="5"/>
      <c r="BT550" s="5"/>
      <c r="BU550" s="5"/>
      <c r="BV550" s="5"/>
      <c r="BW550" s="5"/>
      <c r="BX550" s="5"/>
      <c r="BY550" s="5"/>
      <c r="BZ550" s="5"/>
      <c r="CA550" s="5"/>
      <c r="CB550" s="5"/>
      <c r="CC550" s="5"/>
      <c r="CD550" s="5"/>
      <c r="CE550" s="5"/>
      <c r="CF550" s="5"/>
      <c r="CG550" s="5"/>
      <c r="CH550" s="5"/>
      <c r="CI550" s="5"/>
      <c r="CJ550" s="5"/>
      <c r="CK550" s="5"/>
      <c r="CL550" s="5"/>
      <c r="CM550" s="5"/>
      <c r="CN550" s="5"/>
      <c r="CO550" s="5"/>
      <c r="CP550" s="5"/>
      <c r="CQ550" s="5"/>
      <c r="CR550" s="5"/>
      <c r="CS550" s="5"/>
      <c r="CT550" s="5"/>
      <c r="CU550" s="5"/>
      <c r="CV550" s="5"/>
    </row>
    <row r="551" spans="12:100" hidden="1">
      <c r="L551" s="5"/>
      <c r="M551" s="5"/>
      <c r="N551" s="5"/>
      <c r="O551" s="5"/>
      <c r="P551" s="5"/>
      <c r="Q551" s="5"/>
      <c r="R551" s="5"/>
      <c r="S551" s="5"/>
      <c r="T551" s="5"/>
      <c r="U551" s="5"/>
      <c r="V551" s="5"/>
      <c r="W551" s="5"/>
      <c r="X551" s="5"/>
      <c r="Y551" s="5"/>
      <c r="Z551" s="5"/>
      <c r="AA551" s="5"/>
      <c r="AB551" s="5"/>
      <c r="AC551" s="5"/>
      <c r="AD551" s="5"/>
      <c r="AE551" s="5"/>
      <c r="AF551" s="5"/>
      <c r="AG551" s="5"/>
      <c r="AH551" s="5"/>
      <c r="AI551" s="5"/>
      <c r="AJ551" s="5"/>
      <c r="AK551" s="5"/>
      <c r="AL551" s="5"/>
      <c r="AM551" s="5"/>
      <c r="AN551" s="5"/>
      <c r="AO551" s="5"/>
      <c r="AP551" s="5"/>
      <c r="AQ551" s="5"/>
      <c r="AR551" s="5"/>
      <c r="AS551" s="5"/>
      <c r="AT551" s="5"/>
      <c r="AU551" s="5"/>
      <c r="AV551" s="5"/>
      <c r="AW551" s="5"/>
      <c r="AX551" s="5"/>
      <c r="AY551" s="5"/>
      <c r="AZ551" s="5"/>
      <c r="BA551" s="5"/>
      <c r="BB551" s="5"/>
      <c r="BC551" s="5"/>
      <c r="BD551" s="5"/>
      <c r="BE551" s="5"/>
      <c r="BF551" s="5"/>
      <c r="BG551" s="5"/>
      <c r="BH551" s="5"/>
      <c r="BI551" s="5"/>
      <c r="BJ551" s="5"/>
      <c r="BK551" s="5"/>
      <c r="BL551" s="5"/>
      <c r="BM551" s="5"/>
      <c r="BN551" s="5"/>
      <c r="BO551" s="5"/>
      <c r="BP551" s="5"/>
      <c r="BQ551" s="5"/>
      <c r="BR551" s="5"/>
      <c r="BS551" s="5"/>
      <c r="BT551" s="5"/>
      <c r="BU551" s="5"/>
      <c r="BV551" s="5"/>
      <c r="BW551" s="5"/>
      <c r="BX551" s="5"/>
      <c r="BY551" s="5"/>
      <c r="BZ551" s="5"/>
      <c r="CA551" s="5"/>
      <c r="CB551" s="5"/>
      <c r="CC551" s="5"/>
      <c r="CD551" s="5"/>
      <c r="CE551" s="5"/>
      <c r="CF551" s="5"/>
      <c r="CG551" s="5"/>
      <c r="CH551" s="5"/>
      <c r="CI551" s="5"/>
      <c r="CJ551" s="5"/>
      <c r="CK551" s="5"/>
      <c r="CL551" s="5"/>
      <c r="CM551" s="5"/>
      <c r="CN551" s="5"/>
      <c r="CO551" s="5"/>
      <c r="CP551" s="5"/>
      <c r="CQ551" s="5"/>
      <c r="CR551" s="5"/>
      <c r="CS551" s="5"/>
      <c r="CT551" s="5"/>
      <c r="CU551" s="5"/>
      <c r="CV551" s="5"/>
    </row>
    <row r="552" spans="12:100" hidden="1">
      <c r="L552" s="5"/>
      <c r="M552" s="5"/>
      <c r="N552" s="5"/>
      <c r="O552" s="5"/>
      <c r="P552" s="5"/>
      <c r="Q552" s="5"/>
      <c r="R552" s="5"/>
      <c r="S552" s="5"/>
      <c r="T552" s="5"/>
      <c r="U552" s="5"/>
      <c r="V552" s="5"/>
      <c r="W552" s="5"/>
      <c r="X552" s="5"/>
      <c r="Y552" s="5"/>
      <c r="Z552" s="5"/>
      <c r="AA552" s="5"/>
      <c r="AB552" s="5"/>
      <c r="AC552" s="5"/>
      <c r="AD552" s="5"/>
      <c r="AE552" s="5"/>
      <c r="AF552" s="5"/>
      <c r="AG552" s="5"/>
      <c r="AH552" s="5"/>
      <c r="AI552" s="5"/>
      <c r="AJ552" s="5"/>
      <c r="AK552" s="5"/>
      <c r="AL552" s="5"/>
      <c r="AM552" s="5"/>
      <c r="AN552" s="5"/>
      <c r="AO552" s="5"/>
      <c r="AP552" s="5"/>
      <c r="AQ552" s="5"/>
      <c r="AR552" s="5"/>
      <c r="AS552" s="5"/>
      <c r="AT552" s="5"/>
      <c r="AU552" s="5"/>
      <c r="AV552" s="5"/>
      <c r="AW552" s="5"/>
      <c r="AX552" s="5"/>
      <c r="AY552" s="5"/>
      <c r="AZ552" s="5"/>
      <c r="BA552" s="5"/>
      <c r="BB552" s="5"/>
      <c r="BC552" s="5"/>
      <c r="BD552" s="5"/>
      <c r="BE552" s="5"/>
      <c r="BF552" s="5"/>
      <c r="BG552" s="5"/>
      <c r="BH552" s="5"/>
      <c r="BI552" s="5"/>
      <c r="BJ552" s="5"/>
      <c r="BK552" s="5"/>
      <c r="BL552" s="5"/>
      <c r="BM552" s="5"/>
      <c r="BN552" s="5"/>
      <c r="BO552" s="5"/>
      <c r="BP552" s="5"/>
      <c r="BQ552" s="5"/>
      <c r="BR552" s="5"/>
      <c r="BS552" s="5"/>
      <c r="BT552" s="5"/>
      <c r="BU552" s="5"/>
      <c r="BV552" s="5"/>
      <c r="BW552" s="5"/>
      <c r="BX552" s="5"/>
      <c r="BY552" s="5"/>
      <c r="BZ552" s="5"/>
      <c r="CA552" s="5"/>
      <c r="CB552" s="5"/>
      <c r="CC552" s="5"/>
      <c r="CD552" s="5"/>
      <c r="CE552" s="5"/>
      <c r="CF552" s="5"/>
      <c r="CG552" s="5"/>
      <c r="CH552" s="5"/>
      <c r="CI552" s="5"/>
      <c r="CJ552" s="5"/>
      <c r="CK552" s="5"/>
      <c r="CL552" s="5"/>
      <c r="CM552" s="5"/>
      <c r="CN552" s="5"/>
      <c r="CO552" s="5"/>
      <c r="CP552" s="5"/>
      <c r="CQ552" s="5"/>
      <c r="CR552" s="5"/>
      <c r="CS552" s="5"/>
      <c r="CT552" s="5"/>
      <c r="CU552" s="5"/>
      <c r="CV552" s="5"/>
    </row>
    <row r="553" spans="12:100" hidden="1">
      <c r="L553" s="5"/>
      <c r="M553" s="5"/>
      <c r="N553" s="5"/>
      <c r="O553" s="5"/>
      <c r="P553" s="5"/>
      <c r="Q553" s="5"/>
      <c r="R553" s="5"/>
      <c r="S553" s="5"/>
      <c r="T553" s="5"/>
      <c r="U553" s="5"/>
      <c r="V553" s="5"/>
      <c r="W553" s="5"/>
      <c r="X553" s="5"/>
      <c r="Y553" s="5"/>
      <c r="Z553" s="5"/>
      <c r="AA553" s="5"/>
      <c r="AB553" s="5"/>
      <c r="AC553" s="5"/>
      <c r="AD553" s="5"/>
      <c r="AE553" s="5"/>
      <c r="AF553" s="5"/>
      <c r="AG553" s="5"/>
      <c r="AH553" s="5"/>
      <c r="AI553" s="5"/>
      <c r="AJ553" s="5"/>
      <c r="AK553" s="5"/>
      <c r="AL553" s="5"/>
      <c r="AM553" s="5"/>
      <c r="AN553" s="5"/>
      <c r="AO553" s="5"/>
      <c r="AP553" s="5"/>
      <c r="AQ553" s="5"/>
      <c r="AR553" s="5"/>
      <c r="AS553" s="5"/>
      <c r="AT553" s="5"/>
      <c r="AU553" s="5"/>
      <c r="AV553" s="5"/>
      <c r="AW553" s="5"/>
      <c r="AX553" s="5"/>
      <c r="AY553" s="5"/>
      <c r="AZ553" s="5"/>
      <c r="BA553" s="5"/>
      <c r="BB553" s="5"/>
      <c r="BC553" s="5"/>
      <c r="BD553" s="5"/>
      <c r="BE553" s="5"/>
      <c r="BF553" s="5"/>
      <c r="BG553" s="5"/>
      <c r="BH553" s="5"/>
      <c r="BI553" s="5"/>
      <c r="BJ553" s="5"/>
      <c r="BK553" s="5"/>
      <c r="BL553" s="5"/>
      <c r="BM553" s="5"/>
      <c r="BN553" s="5"/>
      <c r="BO553" s="5"/>
      <c r="BP553" s="5"/>
      <c r="BQ553" s="5"/>
      <c r="BR553" s="5"/>
      <c r="BS553" s="5"/>
      <c r="BT553" s="5"/>
      <c r="BU553" s="5"/>
      <c r="BV553" s="5"/>
      <c r="BW553" s="5"/>
      <c r="BX553" s="5"/>
      <c r="BY553" s="5"/>
      <c r="BZ553" s="5"/>
      <c r="CA553" s="5"/>
      <c r="CB553" s="5"/>
      <c r="CC553" s="5"/>
      <c r="CD553" s="5"/>
      <c r="CE553" s="5"/>
      <c r="CF553" s="5"/>
      <c r="CG553" s="5"/>
      <c r="CH553" s="5"/>
      <c r="CI553" s="5"/>
      <c r="CJ553" s="5"/>
      <c r="CK553" s="5"/>
      <c r="CL553" s="5"/>
      <c r="CM553" s="5"/>
      <c r="CN553" s="5"/>
      <c r="CO553" s="5"/>
      <c r="CP553" s="5"/>
      <c r="CQ553" s="5"/>
      <c r="CR553" s="5"/>
      <c r="CS553" s="5"/>
      <c r="CT553" s="5"/>
      <c r="CU553" s="5"/>
      <c r="CV553" s="5"/>
    </row>
    <row r="554" spans="12:100" hidden="1">
      <c r="L554" s="5"/>
      <c r="M554" s="5"/>
      <c r="N554" s="5"/>
      <c r="O554" s="5"/>
      <c r="P554" s="5"/>
      <c r="Q554" s="5"/>
      <c r="R554" s="5"/>
      <c r="S554" s="5"/>
      <c r="T554" s="5"/>
      <c r="U554" s="5"/>
      <c r="V554" s="5"/>
      <c r="W554" s="5"/>
      <c r="X554" s="5"/>
      <c r="Y554" s="5"/>
      <c r="Z554" s="5"/>
      <c r="AA554" s="5"/>
      <c r="AB554" s="5"/>
      <c r="AC554" s="5"/>
      <c r="AD554" s="5"/>
      <c r="AE554" s="5"/>
      <c r="AF554" s="5"/>
      <c r="AG554" s="5"/>
      <c r="AH554" s="5"/>
      <c r="AI554" s="5"/>
      <c r="AJ554" s="5"/>
      <c r="AK554" s="5"/>
      <c r="AL554" s="5"/>
      <c r="AM554" s="5"/>
      <c r="AN554" s="5"/>
      <c r="AO554" s="5"/>
      <c r="AP554" s="5"/>
      <c r="AQ554" s="5"/>
      <c r="AR554" s="5"/>
      <c r="AS554" s="5"/>
      <c r="AT554" s="5"/>
      <c r="AU554" s="5"/>
      <c r="AV554" s="5"/>
      <c r="AW554" s="5"/>
      <c r="AX554" s="5"/>
      <c r="AY554" s="5"/>
      <c r="AZ554" s="5"/>
      <c r="BA554" s="5"/>
      <c r="BB554" s="5"/>
      <c r="BC554" s="5"/>
      <c r="BD554" s="5"/>
      <c r="BE554" s="5"/>
      <c r="BF554" s="5"/>
      <c r="BG554" s="5"/>
      <c r="BH554" s="5"/>
      <c r="BI554" s="5"/>
      <c r="BJ554" s="5"/>
      <c r="BK554" s="5"/>
      <c r="BL554" s="5"/>
      <c r="BM554" s="5"/>
      <c r="BN554" s="5"/>
      <c r="BO554" s="5"/>
      <c r="BP554" s="5"/>
      <c r="BQ554" s="5"/>
      <c r="BR554" s="5"/>
      <c r="BS554" s="5"/>
      <c r="BT554" s="5"/>
      <c r="BU554" s="5"/>
      <c r="BV554" s="5"/>
      <c r="BW554" s="5"/>
      <c r="BX554" s="5"/>
      <c r="BY554" s="5"/>
      <c r="BZ554" s="5"/>
      <c r="CA554" s="5"/>
      <c r="CB554" s="5"/>
      <c r="CC554" s="5"/>
      <c r="CD554" s="5"/>
      <c r="CE554" s="5"/>
      <c r="CF554" s="5"/>
      <c r="CG554" s="5"/>
      <c r="CH554" s="5"/>
      <c r="CI554" s="5"/>
      <c r="CJ554" s="5"/>
      <c r="CK554" s="5"/>
      <c r="CL554" s="5"/>
      <c r="CM554" s="5"/>
      <c r="CN554" s="5"/>
      <c r="CO554" s="5"/>
      <c r="CP554" s="5"/>
      <c r="CQ554" s="5"/>
      <c r="CR554" s="5"/>
      <c r="CS554" s="5"/>
      <c r="CT554" s="5"/>
      <c r="CU554" s="5"/>
      <c r="CV554" s="5"/>
    </row>
    <row r="555" spans="12:100" hidden="1">
      <c r="L555" s="5"/>
      <c r="M555" s="5"/>
      <c r="N555" s="5"/>
      <c r="O555" s="5"/>
      <c r="P555" s="5"/>
      <c r="Q555" s="5"/>
      <c r="R555" s="5"/>
      <c r="S555" s="5"/>
      <c r="T555" s="5"/>
      <c r="U555" s="5"/>
      <c r="V555" s="5"/>
      <c r="W555" s="5"/>
      <c r="X555" s="5"/>
      <c r="Y555" s="5"/>
      <c r="Z555" s="5"/>
      <c r="AA555" s="5"/>
      <c r="AB555" s="5"/>
      <c r="AC555" s="5"/>
      <c r="AD555" s="5"/>
      <c r="AE555" s="5"/>
      <c r="AF555" s="5"/>
      <c r="AG555" s="5"/>
      <c r="AH555" s="5"/>
      <c r="AI555" s="5"/>
      <c r="AJ555" s="5"/>
      <c r="AK555" s="5"/>
      <c r="AL555" s="5"/>
      <c r="AM555" s="5"/>
      <c r="AN555" s="5"/>
      <c r="AO555" s="5"/>
      <c r="AP555" s="5"/>
      <c r="AQ555" s="5"/>
      <c r="AR555" s="5"/>
      <c r="AS555" s="5"/>
      <c r="AT555" s="5"/>
      <c r="AU555" s="5"/>
      <c r="AV555" s="5"/>
      <c r="AW555" s="5"/>
      <c r="AX555" s="5"/>
      <c r="AY555" s="5"/>
      <c r="AZ555" s="5"/>
      <c r="BA555" s="5"/>
      <c r="BB555" s="5"/>
      <c r="BC555" s="5"/>
      <c r="BD555" s="5"/>
      <c r="BE555" s="5"/>
      <c r="BF555" s="5"/>
      <c r="BG555" s="5"/>
      <c r="BH555" s="5"/>
      <c r="BI555" s="5"/>
      <c r="BJ555" s="5"/>
      <c r="BK555" s="5"/>
      <c r="BL555" s="5"/>
      <c r="BM555" s="5"/>
      <c r="BN555" s="5"/>
      <c r="BO555" s="5"/>
      <c r="BP555" s="5"/>
      <c r="BQ555" s="5"/>
      <c r="BR555" s="5"/>
      <c r="BS555" s="5"/>
      <c r="BT555" s="5"/>
      <c r="BU555" s="5"/>
      <c r="BV555" s="5"/>
      <c r="BW555" s="5"/>
      <c r="BX555" s="5"/>
      <c r="BY555" s="5"/>
      <c r="BZ555" s="5"/>
      <c r="CA555" s="5"/>
      <c r="CB555" s="5"/>
      <c r="CC555" s="5"/>
      <c r="CD555" s="5"/>
      <c r="CE555" s="5"/>
      <c r="CF555" s="5"/>
      <c r="CG555" s="5"/>
      <c r="CH555" s="5"/>
      <c r="CI555" s="5"/>
      <c r="CJ555" s="5"/>
      <c r="CK555" s="5"/>
      <c r="CL555" s="5"/>
      <c r="CM555" s="5"/>
      <c r="CN555" s="5"/>
      <c r="CO555" s="5"/>
      <c r="CP555" s="5"/>
      <c r="CQ555" s="5"/>
      <c r="CR555" s="5"/>
      <c r="CS555" s="5"/>
      <c r="CT555" s="5"/>
      <c r="CU555" s="5"/>
      <c r="CV555" s="5"/>
    </row>
    <row r="556" spans="12:100" hidden="1">
      <c r="L556" s="5"/>
      <c r="M556" s="5"/>
      <c r="N556" s="5"/>
      <c r="O556" s="5"/>
      <c r="P556" s="5"/>
      <c r="Q556" s="5"/>
      <c r="R556" s="5"/>
      <c r="S556" s="5"/>
      <c r="T556" s="5"/>
      <c r="U556" s="5"/>
      <c r="V556" s="5"/>
      <c r="W556" s="5"/>
      <c r="X556" s="5"/>
      <c r="Y556" s="5"/>
      <c r="Z556" s="5"/>
      <c r="AA556" s="5"/>
      <c r="AB556" s="5"/>
      <c r="AC556" s="5"/>
      <c r="AD556" s="5"/>
      <c r="AE556" s="5"/>
      <c r="AF556" s="5"/>
      <c r="AG556" s="5"/>
      <c r="AH556" s="5"/>
      <c r="AI556" s="5"/>
      <c r="AJ556" s="5"/>
      <c r="AK556" s="5"/>
      <c r="AL556" s="5"/>
      <c r="AM556" s="5"/>
      <c r="AN556" s="5"/>
      <c r="AO556" s="5"/>
      <c r="AP556" s="5"/>
      <c r="AQ556" s="5"/>
      <c r="AR556" s="5"/>
      <c r="AS556" s="5"/>
      <c r="AT556" s="5"/>
      <c r="AU556" s="5"/>
      <c r="AV556" s="5"/>
      <c r="AW556" s="5"/>
      <c r="AX556" s="5"/>
      <c r="AY556" s="5"/>
      <c r="AZ556" s="5"/>
      <c r="BA556" s="5"/>
      <c r="BB556" s="5"/>
      <c r="BC556" s="5"/>
      <c r="BD556" s="5"/>
      <c r="BE556" s="5"/>
      <c r="BF556" s="5"/>
      <c r="BG556" s="5"/>
      <c r="BH556" s="5"/>
      <c r="BI556" s="5"/>
      <c r="BJ556" s="5"/>
      <c r="BK556" s="5"/>
      <c r="BL556" s="5"/>
      <c r="BM556" s="5"/>
      <c r="BN556" s="5"/>
      <c r="BO556" s="5"/>
      <c r="BP556" s="5"/>
      <c r="BQ556" s="5"/>
      <c r="BR556" s="5"/>
      <c r="BS556" s="5"/>
      <c r="BT556" s="5"/>
      <c r="BU556" s="5"/>
      <c r="BV556" s="5"/>
      <c r="BW556" s="5"/>
      <c r="BX556" s="5"/>
      <c r="BY556" s="5"/>
      <c r="BZ556" s="5"/>
      <c r="CA556" s="5"/>
      <c r="CB556" s="5"/>
      <c r="CC556" s="5"/>
      <c r="CD556" s="5"/>
      <c r="CE556" s="5"/>
      <c r="CF556" s="5"/>
      <c r="CG556" s="5"/>
      <c r="CH556" s="5"/>
      <c r="CI556" s="5"/>
      <c r="CJ556" s="5"/>
      <c r="CK556" s="5"/>
      <c r="CL556" s="5"/>
      <c r="CM556" s="5"/>
      <c r="CN556" s="5"/>
      <c r="CO556" s="5"/>
      <c r="CP556" s="5"/>
      <c r="CQ556" s="5"/>
      <c r="CR556" s="5"/>
      <c r="CS556" s="5"/>
      <c r="CT556" s="5"/>
      <c r="CU556" s="5"/>
      <c r="CV556" s="5"/>
    </row>
    <row r="557" spans="12:100" hidden="1">
      <c r="L557" s="5"/>
      <c r="M557" s="5"/>
      <c r="N557" s="5"/>
      <c r="O557" s="5"/>
      <c r="P557" s="5"/>
      <c r="Q557" s="5"/>
      <c r="R557" s="5"/>
      <c r="S557" s="5"/>
      <c r="T557" s="5"/>
      <c r="U557" s="5"/>
      <c r="V557" s="5"/>
      <c r="W557" s="5"/>
      <c r="X557" s="5"/>
      <c r="Y557" s="5"/>
      <c r="Z557" s="5"/>
      <c r="AA557" s="5"/>
      <c r="AB557" s="5"/>
      <c r="AC557" s="5"/>
      <c r="AD557" s="5"/>
      <c r="AE557" s="5"/>
      <c r="AF557" s="5"/>
      <c r="AG557" s="5"/>
      <c r="AH557" s="5"/>
      <c r="AI557" s="5"/>
      <c r="AJ557" s="5"/>
      <c r="AK557" s="5"/>
      <c r="AL557" s="5"/>
      <c r="AM557" s="5"/>
      <c r="AN557" s="5"/>
      <c r="AO557" s="5"/>
      <c r="AP557" s="5"/>
      <c r="AQ557" s="5"/>
      <c r="AR557" s="5"/>
      <c r="AS557" s="5"/>
      <c r="AT557" s="5"/>
      <c r="AU557" s="5"/>
      <c r="AV557" s="5"/>
      <c r="AW557" s="5"/>
      <c r="AX557" s="5"/>
      <c r="AY557" s="5"/>
      <c r="AZ557" s="5"/>
      <c r="BA557" s="5"/>
      <c r="BB557" s="5"/>
      <c r="BC557" s="5"/>
      <c r="BD557" s="5"/>
      <c r="BE557" s="5"/>
      <c r="BF557" s="5"/>
      <c r="BG557" s="5"/>
      <c r="BH557" s="5"/>
      <c r="BI557" s="5"/>
      <c r="BJ557" s="5"/>
      <c r="BK557" s="5"/>
      <c r="BL557" s="5"/>
      <c r="BM557" s="5"/>
      <c r="BN557" s="5"/>
      <c r="BO557" s="5"/>
      <c r="BP557" s="5"/>
      <c r="BQ557" s="5"/>
      <c r="BR557" s="5"/>
      <c r="BS557" s="5"/>
      <c r="BT557" s="5"/>
      <c r="BU557" s="5"/>
      <c r="BV557" s="5"/>
      <c r="BW557" s="5"/>
      <c r="BX557" s="5"/>
      <c r="BY557" s="5"/>
      <c r="BZ557" s="5"/>
      <c r="CA557" s="5"/>
      <c r="CB557" s="5"/>
      <c r="CC557" s="5"/>
      <c r="CD557" s="5"/>
      <c r="CE557" s="5"/>
      <c r="CF557" s="5"/>
      <c r="CG557" s="5"/>
      <c r="CH557" s="5"/>
      <c r="CI557" s="5"/>
      <c r="CJ557" s="5"/>
      <c r="CK557" s="5"/>
      <c r="CL557" s="5"/>
      <c r="CM557" s="5"/>
      <c r="CN557" s="5"/>
      <c r="CO557" s="5"/>
      <c r="CP557" s="5"/>
      <c r="CQ557" s="5"/>
      <c r="CR557" s="5"/>
      <c r="CS557" s="5"/>
      <c r="CT557" s="5"/>
      <c r="CU557" s="5"/>
      <c r="CV557" s="5"/>
    </row>
    <row r="558" spans="12:100" hidden="1">
      <c r="L558" s="5"/>
      <c r="M558" s="5"/>
      <c r="N558" s="5"/>
      <c r="O558" s="5"/>
      <c r="P558" s="5"/>
      <c r="Q558" s="5"/>
      <c r="R558" s="5"/>
      <c r="S558" s="5"/>
      <c r="T558" s="5"/>
      <c r="U558" s="5"/>
      <c r="V558" s="5"/>
      <c r="W558" s="5"/>
      <c r="X558" s="5"/>
      <c r="Y558" s="5"/>
      <c r="Z558" s="5"/>
      <c r="AA558" s="5"/>
      <c r="AB558" s="5"/>
      <c r="AC558" s="5"/>
      <c r="AD558" s="5"/>
      <c r="AE558" s="5"/>
      <c r="AF558" s="5"/>
      <c r="AG558" s="5"/>
      <c r="AH558" s="5"/>
      <c r="AI558" s="5"/>
      <c r="AJ558" s="5"/>
      <c r="AK558" s="5"/>
      <c r="AL558" s="5"/>
      <c r="AM558" s="5"/>
      <c r="AN558" s="5"/>
      <c r="AO558" s="5"/>
      <c r="AP558" s="5"/>
      <c r="AQ558" s="5"/>
      <c r="AR558" s="5"/>
      <c r="AS558" s="5"/>
      <c r="AT558" s="5"/>
      <c r="AU558" s="5"/>
      <c r="AV558" s="5"/>
      <c r="AW558" s="5"/>
      <c r="AX558" s="5"/>
      <c r="AY558" s="5"/>
      <c r="AZ558" s="5"/>
      <c r="BA558" s="5"/>
      <c r="BB558" s="5"/>
      <c r="BC558" s="5"/>
      <c r="BD558" s="5"/>
      <c r="BE558" s="5"/>
      <c r="BF558" s="5"/>
      <c r="BG558" s="5"/>
      <c r="BH558" s="5"/>
      <c r="BI558" s="5"/>
      <c r="BJ558" s="5"/>
      <c r="BK558" s="5"/>
      <c r="BL558" s="5"/>
      <c r="BM558" s="5"/>
      <c r="BN558" s="5"/>
      <c r="BO558" s="5"/>
      <c r="BP558" s="5"/>
      <c r="BQ558" s="5"/>
      <c r="BR558" s="5"/>
      <c r="BS558" s="5"/>
      <c r="BT558" s="5"/>
      <c r="BU558" s="5"/>
      <c r="BV558" s="5"/>
      <c r="BW558" s="5"/>
      <c r="BX558" s="5"/>
      <c r="BY558" s="5"/>
      <c r="BZ558" s="5"/>
      <c r="CA558" s="5"/>
      <c r="CB558" s="5"/>
      <c r="CC558" s="5"/>
      <c r="CD558" s="5"/>
      <c r="CE558" s="5"/>
      <c r="CF558" s="5"/>
      <c r="CG558" s="5"/>
      <c r="CH558" s="5"/>
      <c r="CI558" s="5"/>
      <c r="CJ558" s="5"/>
      <c r="CK558" s="5"/>
      <c r="CL558" s="5"/>
      <c r="CM558" s="5"/>
      <c r="CN558" s="5"/>
      <c r="CO558" s="5"/>
      <c r="CP558" s="5"/>
      <c r="CQ558" s="5"/>
      <c r="CR558" s="5"/>
      <c r="CS558" s="5"/>
      <c r="CT558" s="5"/>
      <c r="CU558" s="5"/>
      <c r="CV558" s="5"/>
    </row>
    <row r="559" spans="12:100" hidden="1">
      <c r="L559" s="5"/>
      <c r="M559" s="5"/>
      <c r="N559" s="5"/>
      <c r="O559" s="5"/>
      <c r="P559" s="5"/>
      <c r="Q559" s="5"/>
      <c r="R559" s="5"/>
      <c r="S559" s="5"/>
      <c r="T559" s="5"/>
      <c r="U559" s="5"/>
      <c r="V559" s="5"/>
      <c r="W559" s="5"/>
      <c r="X559" s="5"/>
      <c r="Y559" s="5"/>
      <c r="Z559" s="5"/>
      <c r="AA559" s="5"/>
      <c r="AB559" s="5"/>
      <c r="AC559" s="5"/>
      <c r="AD559" s="5"/>
      <c r="AE559" s="5"/>
      <c r="AF559" s="5"/>
      <c r="AG559" s="5"/>
      <c r="AH559" s="5"/>
      <c r="AI559" s="5"/>
      <c r="AJ559" s="5"/>
      <c r="AK559" s="5"/>
      <c r="AL559" s="5"/>
      <c r="AM559" s="5"/>
      <c r="AN559" s="5"/>
      <c r="AO559" s="5"/>
      <c r="AP559" s="5"/>
      <c r="AQ559" s="5"/>
      <c r="AR559" s="5"/>
      <c r="AS559" s="5"/>
      <c r="AT559" s="5"/>
      <c r="AU559" s="5"/>
      <c r="AV559" s="5"/>
      <c r="AW559" s="5"/>
      <c r="AX559" s="5"/>
      <c r="AY559" s="5"/>
      <c r="AZ559" s="5"/>
      <c r="BA559" s="5"/>
      <c r="BB559" s="5"/>
      <c r="BC559" s="5"/>
      <c r="BD559" s="5"/>
      <c r="BE559" s="5"/>
      <c r="BF559" s="5"/>
      <c r="BG559" s="5"/>
      <c r="BH559" s="5"/>
      <c r="BI559" s="5"/>
      <c r="BJ559" s="5"/>
      <c r="BK559" s="5"/>
      <c r="BL559" s="5"/>
      <c r="BM559" s="5"/>
      <c r="BN559" s="5"/>
      <c r="BO559" s="5"/>
      <c r="BP559" s="5"/>
      <c r="BQ559" s="5"/>
      <c r="BR559" s="5"/>
      <c r="BS559" s="5"/>
      <c r="BT559" s="5"/>
      <c r="BU559" s="5"/>
      <c r="BV559" s="5"/>
      <c r="BW559" s="5"/>
      <c r="BX559" s="5"/>
      <c r="BY559" s="5"/>
      <c r="BZ559" s="5"/>
      <c r="CA559" s="5"/>
      <c r="CB559" s="5"/>
      <c r="CC559" s="5"/>
      <c r="CD559" s="5"/>
      <c r="CE559" s="5"/>
      <c r="CF559" s="5"/>
      <c r="CG559" s="5"/>
      <c r="CH559" s="5"/>
      <c r="CI559" s="5"/>
      <c r="CJ559" s="5"/>
      <c r="CK559" s="5"/>
      <c r="CL559" s="5"/>
      <c r="CM559" s="5"/>
      <c r="CN559" s="5"/>
      <c r="CO559" s="5"/>
      <c r="CP559" s="5"/>
      <c r="CQ559" s="5"/>
      <c r="CR559" s="5"/>
      <c r="CS559" s="5"/>
      <c r="CT559" s="5"/>
      <c r="CU559" s="5"/>
      <c r="CV559" s="5"/>
    </row>
    <row r="560" spans="12:100" hidden="1">
      <c r="L560" s="5"/>
      <c r="M560" s="5"/>
      <c r="N560" s="5"/>
      <c r="O560" s="5"/>
      <c r="P560" s="5"/>
      <c r="Q560" s="5"/>
      <c r="R560" s="5"/>
      <c r="S560" s="5"/>
      <c r="T560" s="5"/>
      <c r="U560" s="5"/>
      <c r="V560" s="5"/>
      <c r="W560" s="5"/>
      <c r="X560" s="5"/>
      <c r="Y560" s="5"/>
      <c r="Z560" s="5"/>
      <c r="AA560" s="5"/>
      <c r="AB560" s="5"/>
      <c r="AC560" s="5"/>
      <c r="AD560" s="5"/>
      <c r="AE560" s="5"/>
      <c r="AF560" s="5"/>
      <c r="AG560" s="5"/>
      <c r="AH560" s="5"/>
      <c r="AI560" s="5"/>
      <c r="AJ560" s="5"/>
      <c r="AK560" s="5"/>
      <c r="AL560" s="5"/>
      <c r="AM560" s="5"/>
      <c r="AN560" s="5"/>
      <c r="AO560" s="5"/>
      <c r="AP560" s="5"/>
      <c r="AQ560" s="5"/>
      <c r="AR560" s="5"/>
      <c r="AS560" s="5"/>
      <c r="AT560" s="5"/>
      <c r="AU560" s="5"/>
      <c r="AV560" s="5"/>
      <c r="AW560" s="5"/>
      <c r="AX560" s="5"/>
      <c r="AY560" s="5"/>
      <c r="AZ560" s="5"/>
      <c r="BA560" s="5"/>
      <c r="BB560" s="5"/>
      <c r="BC560" s="5"/>
      <c r="BD560" s="5"/>
      <c r="BE560" s="5"/>
      <c r="BF560" s="5"/>
      <c r="BG560" s="5"/>
      <c r="BH560" s="5"/>
      <c r="BI560" s="5"/>
      <c r="BJ560" s="5"/>
      <c r="BK560" s="5"/>
      <c r="BL560" s="5"/>
      <c r="BM560" s="5"/>
      <c r="BN560" s="5"/>
      <c r="BO560" s="5"/>
      <c r="BP560" s="5"/>
      <c r="BQ560" s="5"/>
      <c r="BR560" s="5"/>
      <c r="BS560" s="5"/>
      <c r="BT560" s="5"/>
      <c r="BU560" s="5"/>
      <c r="BV560" s="5"/>
      <c r="BW560" s="5"/>
      <c r="BX560" s="5"/>
      <c r="BY560" s="5"/>
      <c r="BZ560" s="5"/>
      <c r="CA560" s="5"/>
      <c r="CB560" s="5"/>
      <c r="CC560" s="5"/>
      <c r="CD560" s="5"/>
      <c r="CE560" s="5"/>
      <c r="CF560" s="5"/>
      <c r="CG560" s="5"/>
      <c r="CH560" s="5"/>
      <c r="CI560" s="5"/>
      <c r="CJ560" s="5"/>
      <c r="CK560" s="5"/>
      <c r="CL560" s="5"/>
      <c r="CM560" s="5"/>
      <c r="CN560" s="5"/>
      <c r="CO560" s="5"/>
      <c r="CP560" s="5"/>
      <c r="CQ560" s="5"/>
      <c r="CR560" s="5"/>
      <c r="CS560" s="5"/>
      <c r="CT560" s="5"/>
      <c r="CU560" s="5"/>
      <c r="CV560" s="5"/>
    </row>
    <row r="561" spans="12:100" hidden="1">
      <c r="L561" s="5"/>
      <c r="M561" s="5"/>
      <c r="N561" s="5"/>
      <c r="O561" s="5"/>
      <c r="P561" s="5"/>
      <c r="Q561" s="5"/>
      <c r="R561" s="5"/>
      <c r="S561" s="5"/>
      <c r="T561" s="5"/>
      <c r="U561" s="5"/>
      <c r="V561" s="5"/>
      <c r="W561" s="5"/>
      <c r="X561" s="5"/>
      <c r="Y561" s="5"/>
      <c r="Z561" s="5"/>
      <c r="AA561" s="5"/>
      <c r="AB561" s="5"/>
      <c r="AC561" s="5"/>
      <c r="AD561" s="5"/>
      <c r="AE561" s="5"/>
      <c r="AF561" s="5"/>
      <c r="AG561" s="5"/>
      <c r="AH561" s="5"/>
      <c r="AI561" s="5"/>
      <c r="AJ561" s="5"/>
      <c r="AK561" s="5"/>
      <c r="AL561" s="5"/>
      <c r="AM561" s="5"/>
      <c r="AN561" s="5"/>
      <c r="AO561" s="5"/>
      <c r="AP561" s="5"/>
      <c r="AQ561" s="5"/>
      <c r="AR561" s="5"/>
      <c r="AS561" s="5"/>
      <c r="AT561" s="5"/>
      <c r="AU561" s="5"/>
      <c r="AV561" s="5"/>
      <c r="AW561" s="5"/>
      <c r="AX561" s="5"/>
      <c r="AY561" s="5"/>
      <c r="AZ561" s="5"/>
      <c r="BA561" s="5"/>
      <c r="BB561" s="5"/>
      <c r="BC561" s="5"/>
      <c r="BD561" s="5"/>
      <c r="BE561" s="5"/>
      <c r="BF561" s="5"/>
      <c r="BG561" s="5"/>
      <c r="BH561" s="5"/>
      <c r="BI561" s="5"/>
      <c r="BJ561" s="5"/>
      <c r="BK561" s="5"/>
      <c r="BL561" s="5"/>
      <c r="BM561" s="5"/>
      <c r="BN561" s="5"/>
      <c r="BO561" s="5"/>
      <c r="BP561" s="5"/>
      <c r="BQ561" s="5"/>
      <c r="BR561" s="5"/>
      <c r="BS561" s="5"/>
      <c r="BT561" s="5"/>
      <c r="BU561" s="5"/>
      <c r="BV561" s="5"/>
      <c r="BW561" s="5"/>
      <c r="BX561" s="5"/>
      <c r="BY561" s="5"/>
      <c r="BZ561" s="5"/>
      <c r="CA561" s="5"/>
      <c r="CB561" s="5"/>
      <c r="CC561" s="5"/>
      <c r="CD561" s="5"/>
      <c r="CE561" s="5"/>
      <c r="CF561" s="5"/>
      <c r="CG561" s="5"/>
      <c r="CH561" s="5"/>
      <c r="CI561" s="5"/>
      <c r="CJ561" s="5"/>
      <c r="CK561" s="5"/>
      <c r="CL561" s="5"/>
      <c r="CM561" s="5"/>
      <c r="CN561" s="5"/>
      <c r="CO561" s="5"/>
      <c r="CP561" s="5"/>
      <c r="CQ561" s="5"/>
      <c r="CR561" s="5"/>
      <c r="CS561" s="5"/>
      <c r="CT561" s="5"/>
      <c r="CU561" s="5"/>
      <c r="CV561" s="5"/>
    </row>
    <row r="562" spans="12:100" hidden="1">
      <c r="L562" s="5"/>
      <c r="M562" s="5"/>
      <c r="N562" s="5"/>
      <c r="O562" s="5"/>
      <c r="P562" s="5"/>
      <c r="Q562" s="5"/>
      <c r="R562" s="5"/>
      <c r="S562" s="5"/>
      <c r="T562" s="5"/>
      <c r="U562" s="5"/>
      <c r="V562" s="5"/>
      <c r="W562" s="5"/>
      <c r="X562" s="5"/>
      <c r="Y562" s="5"/>
      <c r="Z562" s="5"/>
      <c r="AA562" s="5"/>
      <c r="AB562" s="5"/>
      <c r="AC562" s="5"/>
      <c r="AD562" s="5"/>
      <c r="AE562" s="5"/>
      <c r="AF562" s="5"/>
      <c r="AG562" s="5"/>
      <c r="AH562" s="5"/>
      <c r="AI562" s="5"/>
      <c r="AJ562" s="5"/>
      <c r="AK562" s="5"/>
      <c r="AL562" s="5"/>
      <c r="AM562" s="5"/>
      <c r="AN562" s="5"/>
      <c r="AO562" s="5"/>
      <c r="AP562" s="5"/>
      <c r="AQ562" s="5"/>
      <c r="AR562" s="5"/>
      <c r="AS562" s="5"/>
      <c r="AT562" s="5"/>
      <c r="AU562" s="5"/>
      <c r="AV562" s="5"/>
      <c r="AW562" s="5"/>
      <c r="AX562" s="5"/>
      <c r="AY562" s="5"/>
      <c r="AZ562" s="5"/>
      <c r="BA562" s="5"/>
      <c r="BB562" s="5"/>
      <c r="BC562" s="5"/>
      <c r="BD562" s="5"/>
      <c r="BE562" s="5"/>
      <c r="BF562" s="5"/>
      <c r="BG562" s="5"/>
      <c r="BH562" s="5"/>
      <c r="BI562" s="5"/>
      <c r="BJ562" s="5"/>
      <c r="BK562" s="5"/>
      <c r="BL562" s="5"/>
      <c r="BM562" s="5"/>
      <c r="BN562" s="5"/>
      <c r="BO562" s="5"/>
      <c r="BP562" s="5"/>
      <c r="BQ562" s="5"/>
      <c r="BR562" s="5"/>
      <c r="BS562" s="5"/>
      <c r="BT562" s="5"/>
      <c r="BU562" s="5"/>
      <c r="BV562" s="5"/>
      <c r="BW562" s="5"/>
      <c r="BX562" s="5"/>
      <c r="BY562" s="5"/>
      <c r="BZ562" s="5"/>
      <c r="CA562" s="5"/>
      <c r="CB562" s="5"/>
      <c r="CC562" s="5"/>
      <c r="CD562" s="5"/>
      <c r="CE562" s="5"/>
      <c r="CF562" s="5"/>
      <c r="CG562" s="5"/>
      <c r="CH562" s="5"/>
      <c r="CI562" s="5"/>
      <c r="CJ562" s="5"/>
      <c r="CK562" s="5"/>
      <c r="CL562" s="5"/>
      <c r="CM562" s="5"/>
      <c r="CN562" s="5"/>
      <c r="CO562" s="5"/>
      <c r="CP562" s="5"/>
      <c r="CQ562" s="5"/>
      <c r="CR562" s="5"/>
      <c r="CS562" s="5"/>
      <c r="CT562" s="5"/>
      <c r="CU562" s="5"/>
      <c r="CV562" s="5"/>
    </row>
    <row r="563" spans="12:100" hidden="1">
      <c r="L563" s="5"/>
      <c r="M563" s="5"/>
      <c r="N563" s="5"/>
      <c r="O563" s="5"/>
      <c r="P563" s="5"/>
      <c r="Q563" s="5"/>
      <c r="R563" s="5"/>
      <c r="S563" s="5"/>
      <c r="T563" s="5"/>
      <c r="U563" s="5"/>
      <c r="V563" s="5"/>
      <c r="W563" s="5"/>
      <c r="X563" s="5"/>
      <c r="Y563" s="5"/>
      <c r="Z563" s="5"/>
      <c r="AA563" s="5"/>
      <c r="AB563" s="5"/>
      <c r="AC563" s="5"/>
      <c r="AD563" s="5"/>
      <c r="AE563" s="5"/>
      <c r="AF563" s="5"/>
      <c r="AG563" s="5"/>
      <c r="AH563" s="5"/>
      <c r="AI563" s="5"/>
      <c r="AJ563" s="5"/>
      <c r="AK563" s="5"/>
      <c r="AL563" s="5"/>
      <c r="AM563" s="5"/>
      <c r="AN563" s="5"/>
      <c r="AO563" s="5"/>
      <c r="AP563" s="5"/>
      <c r="AQ563" s="5"/>
      <c r="AR563" s="5"/>
      <c r="AS563" s="5"/>
      <c r="AT563" s="5"/>
      <c r="AU563" s="5"/>
      <c r="AV563" s="5"/>
      <c r="AW563" s="5"/>
      <c r="AX563" s="5"/>
      <c r="AY563" s="5"/>
      <c r="AZ563" s="5"/>
      <c r="BA563" s="5"/>
      <c r="BB563" s="5"/>
      <c r="BC563" s="5"/>
      <c r="BD563" s="5"/>
      <c r="BE563" s="5"/>
      <c r="BF563" s="5"/>
      <c r="BG563" s="5"/>
      <c r="BH563" s="5"/>
      <c r="BI563" s="5"/>
      <c r="BJ563" s="5"/>
      <c r="BK563" s="5"/>
      <c r="BL563" s="5"/>
      <c r="BM563" s="5"/>
      <c r="BN563" s="5"/>
      <c r="BO563" s="5"/>
      <c r="BP563" s="5"/>
      <c r="BQ563" s="5"/>
      <c r="BR563" s="5"/>
      <c r="BS563" s="5"/>
      <c r="BT563" s="5"/>
      <c r="BU563" s="5"/>
      <c r="BV563" s="5"/>
      <c r="BW563" s="5"/>
      <c r="BX563" s="5"/>
      <c r="BY563" s="5"/>
      <c r="BZ563" s="5"/>
      <c r="CA563" s="5"/>
      <c r="CB563" s="5"/>
      <c r="CC563" s="5"/>
      <c r="CD563" s="5"/>
      <c r="CE563" s="5"/>
      <c r="CF563" s="5"/>
      <c r="CG563" s="5"/>
      <c r="CH563" s="5"/>
      <c r="CI563" s="5"/>
      <c r="CJ563" s="5"/>
      <c r="CK563" s="5"/>
      <c r="CL563" s="5"/>
      <c r="CM563" s="5"/>
      <c r="CN563" s="5"/>
      <c r="CO563" s="5"/>
      <c r="CP563" s="5"/>
      <c r="CQ563" s="5"/>
      <c r="CR563" s="5"/>
      <c r="CS563" s="5"/>
      <c r="CT563" s="5"/>
      <c r="CU563" s="5"/>
      <c r="CV563" s="5"/>
    </row>
    <row r="564" spans="12:100" hidden="1">
      <c r="L564" s="5"/>
      <c r="M564" s="5"/>
      <c r="N564" s="5"/>
      <c r="O564" s="5"/>
      <c r="P564" s="5"/>
      <c r="Q564" s="5"/>
      <c r="R564" s="5"/>
      <c r="S564" s="5"/>
      <c r="T564" s="5"/>
      <c r="U564" s="5"/>
      <c r="V564" s="5"/>
      <c r="W564" s="5"/>
      <c r="X564" s="5"/>
      <c r="Y564" s="5"/>
      <c r="Z564" s="5"/>
      <c r="AA564" s="5"/>
      <c r="AB564" s="5"/>
      <c r="AC564" s="5"/>
      <c r="AD564" s="5"/>
      <c r="AE564" s="5"/>
      <c r="AF564" s="5"/>
      <c r="AG564" s="5"/>
      <c r="AH564" s="5"/>
      <c r="AI564" s="5"/>
      <c r="AJ564" s="5"/>
      <c r="AK564" s="5"/>
      <c r="AL564" s="5"/>
      <c r="AM564" s="5"/>
      <c r="AN564" s="5"/>
      <c r="AO564" s="5"/>
      <c r="AP564" s="5"/>
      <c r="AQ564" s="5"/>
      <c r="AR564" s="5"/>
      <c r="AS564" s="5"/>
      <c r="AT564" s="5"/>
      <c r="AU564" s="5"/>
      <c r="AV564" s="5"/>
      <c r="AW564" s="5"/>
      <c r="AX564" s="5"/>
      <c r="AY564" s="5"/>
      <c r="AZ564" s="5"/>
      <c r="BA564" s="5"/>
      <c r="BB564" s="5"/>
      <c r="BC564" s="5"/>
      <c r="BD564" s="5"/>
      <c r="BE564" s="5"/>
      <c r="BF564" s="5"/>
      <c r="BG564" s="5"/>
      <c r="BH564" s="5"/>
      <c r="BI564" s="5"/>
      <c r="BJ564" s="5"/>
      <c r="BK564" s="5"/>
      <c r="BL564" s="5"/>
      <c r="BM564" s="5"/>
      <c r="BN564" s="5"/>
      <c r="BO564" s="5"/>
      <c r="BP564" s="5"/>
      <c r="BQ564" s="5"/>
      <c r="BR564" s="5"/>
      <c r="BS564" s="5"/>
      <c r="BT564" s="5"/>
      <c r="BU564" s="5"/>
      <c r="BV564" s="5"/>
      <c r="BW564" s="5"/>
      <c r="BX564" s="5"/>
      <c r="BY564" s="5"/>
      <c r="BZ564" s="5"/>
      <c r="CA564" s="5"/>
      <c r="CB564" s="5"/>
      <c r="CC564" s="5"/>
      <c r="CD564" s="5"/>
      <c r="CE564" s="5"/>
      <c r="CF564" s="5"/>
      <c r="CG564" s="5"/>
      <c r="CH564" s="5"/>
      <c r="CI564" s="5"/>
      <c r="CJ564" s="5"/>
      <c r="CK564" s="5"/>
      <c r="CL564" s="5"/>
      <c r="CM564" s="5"/>
      <c r="CN564" s="5"/>
      <c r="CO564" s="5"/>
      <c r="CP564" s="5"/>
      <c r="CQ564" s="5"/>
      <c r="CR564" s="5"/>
      <c r="CS564" s="5"/>
      <c r="CT564" s="5"/>
      <c r="CU564" s="5"/>
      <c r="CV564" s="5"/>
    </row>
    <row r="565" spans="12:100" hidden="1">
      <c r="L565" s="5"/>
      <c r="M565" s="5"/>
      <c r="N565" s="5"/>
      <c r="O565" s="5"/>
      <c r="P565" s="5"/>
      <c r="Q565" s="5"/>
      <c r="R565" s="5"/>
      <c r="S565" s="5"/>
      <c r="T565" s="5"/>
      <c r="U565" s="5"/>
      <c r="V565" s="5"/>
      <c r="W565" s="5"/>
      <c r="X565" s="5"/>
      <c r="Y565" s="5"/>
      <c r="Z565" s="5"/>
      <c r="AA565" s="5"/>
      <c r="AB565" s="5"/>
      <c r="AC565" s="5"/>
      <c r="AD565" s="5"/>
      <c r="AE565" s="5"/>
      <c r="AF565" s="5"/>
      <c r="AG565" s="5"/>
      <c r="AH565" s="5"/>
      <c r="AI565" s="5"/>
      <c r="AJ565" s="5"/>
      <c r="AK565" s="5"/>
      <c r="AL565" s="5"/>
      <c r="AM565" s="5"/>
      <c r="AN565" s="5"/>
      <c r="AO565" s="5"/>
      <c r="AP565" s="5"/>
      <c r="AQ565" s="5"/>
      <c r="AR565" s="5"/>
      <c r="AS565" s="5"/>
      <c r="AT565" s="5"/>
      <c r="AU565" s="5"/>
      <c r="AV565" s="5"/>
      <c r="AW565" s="5"/>
      <c r="AX565" s="5"/>
      <c r="AY565" s="5"/>
      <c r="AZ565" s="5"/>
      <c r="BA565" s="5"/>
      <c r="BB565" s="5"/>
      <c r="BC565" s="5"/>
      <c r="BD565" s="5"/>
      <c r="BE565" s="5"/>
      <c r="BF565" s="5"/>
      <c r="BG565" s="5"/>
      <c r="BH565" s="5"/>
      <c r="BI565" s="5"/>
      <c r="BJ565" s="5"/>
      <c r="BK565" s="5"/>
      <c r="BL565" s="5"/>
      <c r="BM565" s="5"/>
      <c r="BN565" s="5"/>
      <c r="BO565" s="5"/>
      <c r="BP565" s="5"/>
      <c r="BQ565" s="5"/>
      <c r="BR565" s="5"/>
      <c r="BS565" s="5"/>
      <c r="BT565" s="5"/>
      <c r="BU565" s="5"/>
      <c r="BV565" s="5"/>
      <c r="BW565" s="5"/>
      <c r="BX565" s="5"/>
      <c r="BY565" s="5"/>
      <c r="BZ565" s="5"/>
      <c r="CA565" s="5"/>
      <c r="CB565" s="5"/>
      <c r="CC565" s="5"/>
      <c r="CD565" s="5"/>
      <c r="CE565" s="5"/>
      <c r="CF565" s="5"/>
      <c r="CG565" s="5"/>
      <c r="CH565" s="5"/>
      <c r="CI565" s="5"/>
      <c r="CJ565" s="5"/>
      <c r="CK565" s="5"/>
      <c r="CL565" s="5"/>
      <c r="CM565" s="5"/>
      <c r="CN565" s="5"/>
      <c r="CO565" s="5"/>
      <c r="CP565" s="5"/>
      <c r="CQ565" s="5"/>
      <c r="CR565" s="5"/>
      <c r="CS565" s="5"/>
      <c r="CT565" s="5"/>
      <c r="CU565" s="5"/>
      <c r="CV565" s="5"/>
    </row>
    <row r="566" spans="12:100" hidden="1">
      <c r="L566" s="5"/>
      <c r="M566" s="5"/>
      <c r="N566" s="5"/>
      <c r="O566" s="5"/>
      <c r="P566" s="5"/>
      <c r="Q566" s="5"/>
      <c r="R566" s="5"/>
      <c r="S566" s="5"/>
      <c r="T566" s="5"/>
      <c r="U566" s="5"/>
      <c r="V566" s="5"/>
      <c r="W566" s="5"/>
      <c r="X566" s="5"/>
      <c r="Y566" s="5"/>
      <c r="Z566" s="5"/>
      <c r="AA566" s="5"/>
      <c r="AB566" s="5"/>
      <c r="AC566" s="5"/>
      <c r="AD566" s="5"/>
      <c r="AE566" s="5"/>
      <c r="AF566" s="5"/>
      <c r="AG566" s="5"/>
      <c r="AH566" s="5"/>
      <c r="AI566" s="5"/>
      <c r="AJ566" s="5"/>
      <c r="AK566" s="5"/>
      <c r="AL566" s="5"/>
      <c r="AM566" s="5"/>
      <c r="AN566" s="5"/>
      <c r="AO566" s="5"/>
      <c r="AP566" s="5"/>
      <c r="AQ566" s="5"/>
      <c r="AR566" s="5"/>
      <c r="AS566" s="5"/>
      <c r="AT566" s="5"/>
      <c r="AU566" s="5"/>
      <c r="AV566" s="5"/>
      <c r="AW566" s="5"/>
      <c r="AX566" s="5"/>
      <c r="AY566" s="5"/>
      <c r="AZ566" s="5"/>
      <c r="BA566" s="5"/>
      <c r="BB566" s="5"/>
      <c r="BC566" s="5"/>
      <c r="BD566" s="5"/>
      <c r="BE566" s="5"/>
      <c r="BF566" s="5"/>
      <c r="BG566" s="5"/>
      <c r="BH566" s="5"/>
      <c r="BI566" s="5"/>
      <c r="BJ566" s="5"/>
      <c r="BK566" s="5"/>
      <c r="BL566" s="5"/>
      <c r="BM566" s="5"/>
      <c r="BN566" s="5"/>
      <c r="BO566" s="5"/>
      <c r="BP566" s="5"/>
      <c r="BQ566" s="5"/>
      <c r="BR566" s="5"/>
      <c r="BS566" s="5"/>
      <c r="BT566" s="5"/>
      <c r="BU566" s="5"/>
      <c r="BV566" s="5"/>
      <c r="BW566" s="5"/>
      <c r="BX566" s="5"/>
      <c r="BY566" s="5"/>
      <c r="BZ566" s="5"/>
      <c r="CA566" s="5"/>
      <c r="CB566" s="5"/>
      <c r="CC566" s="5"/>
      <c r="CD566" s="5"/>
      <c r="CE566" s="5"/>
      <c r="CF566" s="5"/>
      <c r="CG566" s="5"/>
      <c r="CH566" s="5"/>
      <c r="CI566" s="5"/>
      <c r="CJ566" s="5"/>
      <c r="CK566" s="5"/>
      <c r="CL566" s="5"/>
      <c r="CM566" s="5"/>
      <c r="CN566" s="5"/>
      <c r="CO566" s="5"/>
      <c r="CP566" s="5"/>
      <c r="CQ566" s="5"/>
      <c r="CR566" s="5"/>
      <c r="CS566" s="5"/>
      <c r="CT566" s="5"/>
      <c r="CU566" s="5"/>
      <c r="CV566" s="5"/>
    </row>
    <row r="567" spans="12:100" hidden="1">
      <c r="L567" s="5"/>
      <c r="M567" s="5"/>
      <c r="N567" s="5"/>
      <c r="O567" s="5"/>
      <c r="P567" s="5"/>
      <c r="Q567" s="5"/>
      <c r="R567" s="5"/>
      <c r="S567" s="5"/>
      <c r="T567" s="5"/>
      <c r="U567" s="5"/>
      <c r="V567" s="5"/>
      <c r="W567" s="5"/>
      <c r="X567" s="5"/>
      <c r="Y567" s="5"/>
      <c r="Z567" s="5"/>
      <c r="AA567" s="5"/>
      <c r="AB567" s="5"/>
      <c r="AC567" s="5"/>
      <c r="AD567" s="5"/>
      <c r="AE567" s="5"/>
      <c r="AF567" s="5"/>
      <c r="AG567" s="5"/>
      <c r="AH567" s="5"/>
      <c r="AI567" s="5"/>
      <c r="AJ567" s="5"/>
      <c r="AK567" s="5"/>
      <c r="AL567" s="5"/>
      <c r="AM567" s="5"/>
      <c r="AN567" s="5"/>
      <c r="AO567" s="5"/>
      <c r="AP567" s="5"/>
      <c r="AQ567" s="5"/>
      <c r="AR567" s="5"/>
      <c r="AS567" s="5"/>
      <c r="AT567" s="5"/>
      <c r="AU567" s="5"/>
      <c r="AV567" s="5"/>
      <c r="AW567" s="5"/>
      <c r="AX567" s="5"/>
      <c r="AY567" s="5"/>
      <c r="AZ567" s="5"/>
      <c r="BA567" s="5"/>
      <c r="BB567" s="5"/>
      <c r="BC567" s="5"/>
      <c r="BD567" s="5"/>
      <c r="BE567" s="5"/>
      <c r="BF567" s="5"/>
      <c r="BG567" s="5"/>
      <c r="BH567" s="5"/>
      <c r="BI567" s="5"/>
      <c r="BJ567" s="5"/>
      <c r="BK567" s="5"/>
      <c r="BL567" s="5"/>
      <c r="BM567" s="5"/>
      <c r="BN567" s="5"/>
      <c r="BO567" s="5"/>
      <c r="BP567" s="5"/>
      <c r="BQ567" s="5"/>
      <c r="BR567" s="5"/>
      <c r="BS567" s="5"/>
      <c r="BT567" s="5"/>
      <c r="BU567" s="5"/>
      <c r="BV567" s="5"/>
      <c r="BW567" s="5"/>
      <c r="BX567" s="5"/>
      <c r="BY567" s="5"/>
      <c r="BZ567" s="5"/>
      <c r="CA567" s="5"/>
      <c r="CB567" s="5"/>
      <c r="CC567" s="5"/>
      <c r="CD567" s="5"/>
      <c r="CE567" s="5"/>
      <c r="CF567" s="5"/>
      <c r="CG567" s="5"/>
      <c r="CH567" s="5"/>
      <c r="CI567" s="5"/>
      <c r="CJ567" s="5"/>
      <c r="CK567" s="5"/>
      <c r="CL567" s="5"/>
      <c r="CM567" s="5"/>
      <c r="CN567" s="5"/>
      <c r="CO567" s="5"/>
      <c r="CP567" s="5"/>
      <c r="CQ567" s="5"/>
      <c r="CR567" s="5"/>
      <c r="CS567" s="5"/>
      <c r="CT567" s="5"/>
      <c r="CU567" s="5"/>
      <c r="CV567" s="5"/>
    </row>
    <row r="568" spans="12:100" hidden="1">
      <c r="L568" s="5"/>
      <c r="M568" s="5"/>
      <c r="N568" s="5"/>
      <c r="O568" s="5"/>
      <c r="P568" s="5"/>
      <c r="Q568" s="5"/>
      <c r="R568" s="5"/>
      <c r="S568" s="5"/>
      <c r="T568" s="5"/>
      <c r="U568" s="5"/>
      <c r="V568" s="5"/>
      <c r="W568" s="5"/>
      <c r="X568" s="5"/>
      <c r="Y568" s="5"/>
      <c r="Z568" s="5"/>
      <c r="AA568" s="5"/>
      <c r="AB568" s="5"/>
      <c r="AC568" s="5"/>
      <c r="AD568" s="5"/>
      <c r="AE568" s="5"/>
      <c r="AF568" s="5"/>
      <c r="AG568" s="5"/>
      <c r="AH568" s="5"/>
      <c r="AI568" s="5"/>
      <c r="AJ568" s="5"/>
      <c r="AK568" s="5"/>
      <c r="AL568" s="5"/>
      <c r="AM568" s="5"/>
      <c r="AN568" s="5"/>
      <c r="AO568" s="5"/>
      <c r="AP568" s="5"/>
      <c r="AQ568" s="5"/>
      <c r="AR568" s="5"/>
      <c r="AS568" s="5"/>
      <c r="AT568" s="5"/>
      <c r="AU568" s="5"/>
      <c r="AV568" s="5"/>
      <c r="AW568" s="5"/>
      <c r="AX568" s="5"/>
      <c r="AY568" s="5"/>
      <c r="AZ568" s="5"/>
      <c r="BA568" s="5"/>
      <c r="BB568" s="5"/>
      <c r="BC568" s="5"/>
      <c r="BD568" s="5"/>
      <c r="BE568" s="5"/>
      <c r="BF568" s="5"/>
      <c r="BG568" s="5"/>
      <c r="BH568" s="5"/>
      <c r="BI568" s="5"/>
      <c r="BJ568" s="5"/>
      <c r="BK568" s="5"/>
      <c r="BL568" s="5"/>
      <c r="BM568" s="5"/>
      <c r="BN568" s="5"/>
      <c r="BO568" s="5"/>
      <c r="BP568" s="5"/>
      <c r="BQ568" s="5"/>
      <c r="BR568" s="5"/>
      <c r="BS568" s="5"/>
      <c r="BT568" s="5"/>
      <c r="BU568" s="5"/>
      <c r="BV568" s="5"/>
      <c r="BW568" s="5"/>
      <c r="BX568" s="5"/>
      <c r="BY568" s="5"/>
      <c r="BZ568" s="5"/>
      <c r="CA568" s="5"/>
      <c r="CB568" s="5"/>
      <c r="CC568" s="5"/>
      <c r="CD568" s="5"/>
      <c r="CE568" s="5"/>
      <c r="CF568" s="5"/>
      <c r="CG568" s="5"/>
      <c r="CH568" s="5"/>
      <c r="CI568" s="5"/>
      <c r="CJ568" s="5"/>
      <c r="CK568" s="5"/>
      <c r="CL568" s="5"/>
      <c r="CM568" s="5"/>
      <c r="CN568" s="5"/>
      <c r="CO568" s="5"/>
      <c r="CP568" s="5"/>
      <c r="CQ568" s="5"/>
      <c r="CR568" s="5"/>
      <c r="CS568" s="5"/>
      <c r="CT568" s="5"/>
      <c r="CU568" s="5"/>
      <c r="CV568" s="5"/>
    </row>
    <row r="569" spans="12:100" hidden="1">
      <c r="L569" s="5"/>
      <c r="M569" s="5"/>
      <c r="N569" s="5"/>
      <c r="O569" s="5"/>
      <c r="P569" s="5"/>
      <c r="Q569" s="5"/>
      <c r="R569" s="5"/>
      <c r="S569" s="5"/>
      <c r="T569" s="5"/>
      <c r="U569" s="5"/>
      <c r="V569" s="5"/>
      <c r="W569" s="5"/>
      <c r="X569" s="5"/>
      <c r="Y569" s="5"/>
      <c r="Z569" s="5"/>
      <c r="AA569" s="5"/>
      <c r="AB569" s="5"/>
      <c r="AC569" s="5"/>
      <c r="AD569" s="5"/>
      <c r="AE569" s="5"/>
      <c r="AF569" s="5"/>
      <c r="AG569" s="5"/>
      <c r="AH569" s="5"/>
      <c r="AI569" s="5"/>
      <c r="AJ569" s="5"/>
      <c r="AK569" s="5"/>
      <c r="AL569" s="5"/>
      <c r="AM569" s="5"/>
      <c r="AN569" s="5"/>
      <c r="AO569" s="5"/>
      <c r="AP569" s="5"/>
      <c r="AQ569" s="5"/>
      <c r="AR569" s="5"/>
      <c r="AS569" s="5"/>
      <c r="AT569" s="5"/>
      <c r="AU569" s="5"/>
      <c r="AV569" s="5"/>
      <c r="AW569" s="5"/>
      <c r="AX569" s="5"/>
      <c r="AY569" s="5"/>
      <c r="AZ569" s="5"/>
      <c r="BA569" s="5"/>
      <c r="BB569" s="5"/>
      <c r="BC569" s="5"/>
      <c r="BD569" s="5"/>
      <c r="BE569" s="5"/>
      <c r="BF569" s="5"/>
      <c r="BG569" s="5"/>
      <c r="BH569" s="5"/>
      <c r="BI569" s="5"/>
      <c r="BJ569" s="5"/>
      <c r="BK569" s="5"/>
      <c r="BL569" s="5"/>
      <c r="BM569" s="5"/>
      <c r="BN569" s="5"/>
      <c r="BO569" s="5"/>
      <c r="BP569" s="5"/>
      <c r="BQ569" s="5"/>
      <c r="BR569" s="5"/>
      <c r="BS569" s="5"/>
      <c r="BT569" s="5"/>
      <c r="BU569" s="5"/>
      <c r="BV569" s="5"/>
      <c r="BW569" s="5"/>
      <c r="BX569" s="5"/>
      <c r="BY569" s="5"/>
      <c r="BZ569" s="5"/>
      <c r="CA569" s="5"/>
      <c r="CB569" s="5"/>
      <c r="CC569" s="5"/>
      <c r="CD569" s="5"/>
      <c r="CE569" s="5"/>
      <c r="CF569" s="5"/>
      <c r="CG569" s="5"/>
      <c r="CH569" s="5"/>
      <c r="CI569" s="5"/>
      <c r="CJ569" s="5"/>
      <c r="CK569" s="5"/>
      <c r="CL569" s="5"/>
      <c r="CM569" s="5"/>
      <c r="CN569" s="5"/>
      <c r="CO569" s="5"/>
      <c r="CP569" s="5"/>
      <c r="CQ569" s="5"/>
      <c r="CR569" s="5"/>
      <c r="CS569" s="5"/>
      <c r="CT569" s="5"/>
      <c r="CU569" s="5"/>
      <c r="CV569" s="5"/>
    </row>
    <row r="570" spans="12:100" hidden="1">
      <c r="L570" s="5"/>
      <c r="M570" s="5"/>
      <c r="N570" s="5"/>
      <c r="O570" s="5"/>
      <c r="P570" s="5"/>
      <c r="Q570" s="5"/>
      <c r="R570" s="5"/>
      <c r="S570" s="5"/>
      <c r="T570" s="5"/>
      <c r="U570" s="5"/>
      <c r="V570" s="5"/>
      <c r="W570" s="5"/>
      <c r="X570" s="5"/>
      <c r="Y570" s="5"/>
      <c r="Z570" s="5"/>
      <c r="AA570" s="5"/>
      <c r="AB570" s="5"/>
      <c r="AC570" s="5"/>
      <c r="AD570" s="5"/>
      <c r="AE570" s="5"/>
      <c r="AF570" s="5"/>
      <c r="AG570" s="5"/>
      <c r="AH570" s="5"/>
      <c r="AI570" s="5"/>
      <c r="AJ570" s="5"/>
      <c r="AK570" s="5"/>
      <c r="AL570" s="5"/>
      <c r="AM570" s="5"/>
      <c r="AN570" s="5"/>
      <c r="AO570" s="5"/>
      <c r="AP570" s="5"/>
      <c r="AQ570" s="5"/>
      <c r="AR570" s="5"/>
      <c r="AS570" s="5"/>
      <c r="AT570" s="5"/>
      <c r="AU570" s="5"/>
      <c r="AV570" s="5"/>
      <c r="AW570" s="5"/>
      <c r="AX570" s="5"/>
      <c r="AY570" s="5"/>
      <c r="AZ570" s="5"/>
      <c r="BA570" s="5"/>
      <c r="BB570" s="5"/>
      <c r="BC570" s="5"/>
      <c r="BD570" s="5"/>
      <c r="BE570" s="5"/>
      <c r="BF570" s="5"/>
      <c r="BG570" s="5"/>
      <c r="BH570" s="5"/>
      <c r="BI570" s="5"/>
      <c r="BJ570" s="5"/>
      <c r="BK570" s="5"/>
      <c r="BL570" s="5"/>
      <c r="BM570" s="5"/>
      <c r="BN570" s="5"/>
      <c r="BO570" s="5"/>
      <c r="BP570" s="5"/>
      <c r="BQ570" s="5"/>
      <c r="BR570" s="5"/>
      <c r="BS570" s="5"/>
      <c r="BT570" s="5"/>
      <c r="BU570" s="5"/>
      <c r="BV570" s="5"/>
      <c r="BW570" s="5"/>
      <c r="BX570" s="5"/>
      <c r="BY570" s="5"/>
      <c r="BZ570" s="5"/>
      <c r="CA570" s="5"/>
      <c r="CB570" s="5"/>
      <c r="CC570" s="5"/>
      <c r="CD570" s="5"/>
      <c r="CE570" s="5"/>
      <c r="CF570" s="5"/>
      <c r="CG570" s="5"/>
      <c r="CH570" s="5"/>
      <c r="CI570" s="5"/>
      <c r="CJ570" s="5"/>
      <c r="CK570" s="5"/>
      <c r="CL570" s="5"/>
      <c r="CM570" s="5"/>
      <c r="CN570" s="5"/>
      <c r="CO570" s="5"/>
      <c r="CP570" s="5"/>
      <c r="CQ570" s="5"/>
      <c r="CR570" s="5"/>
      <c r="CS570" s="5"/>
      <c r="CT570" s="5"/>
      <c r="CU570" s="5"/>
      <c r="CV570" s="5"/>
    </row>
    <row r="571" spans="12:100" hidden="1">
      <c r="L571" s="5"/>
      <c r="M571" s="5"/>
      <c r="N571" s="5"/>
      <c r="O571" s="5"/>
      <c r="P571" s="5"/>
      <c r="Q571" s="5"/>
      <c r="R571" s="5"/>
      <c r="S571" s="5"/>
      <c r="T571" s="5"/>
      <c r="U571" s="5"/>
      <c r="V571" s="5"/>
      <c r="W571" s="5"/>
      <c r="X571" s="5"/>
      <c r="Y571" s="5"/>
      <c r="Z571" s="5"/>
      <c r="AA571" s="5"/>
      <c r="AB571" s="5"/>
      <c r="AC571" s="5"/>
      <c r="AD571" s="5"/>
      <c r="AE571" s="5"/>
      <c r="AF571" s="5"/>
      <c r="AG571" s="5"/>
      <c r="AH571" s="5"/>
      <c r="AI571" s="5"/>
      <c r="AJ571" s="5"/>
      <c r="AK571" s="5"/>
      <c r="AL571" s="5"/>
      <c r="AM571" s="5"/>
      <c r="AN571" s="5"/>
      <c r="AO571" s="5"/>
      <c r="AP571" s="5"/>
      <c r="AQ571" s="5"/>
      <c r="AR571" s="5"/>
      <c r="AS571" s="5"/>
      <c r="AT571" s="5"/>
      <c r="AU571" s="5"/>
      <c r="AV571" s="5"/>
      <c r="AW571" s="5"/>
      <c r="AX571" s="5"/>
      <c r="AY571" s="5"/>
      <c r="AZ571" s="5"/>
      <c r="BA571" s="5"/>
      <c r="BB571" s="5"/>
      <c r="BC571" s="5"/>
      <c r="BD571" s="5"/>
      <c r="BE571" s="5"/>
      <c r="BF571" s="5"/>
      <c r="BG571" s="5"/>
      <c r="BH571" s="5"/>
      <c r="BI571" s="5"/>
      <c r="BJ571" s="5"/>
      <c r="BK571" s="5"/>
      <c r="BL571" s="5"/>
      <c r="BM571" s="5"/>
      <c r="BN571" s="5"/>
      <c r="BO571" s="5"/>
      <c r="BP571" s="5"/>
      <c r="BQ571" s="5"/>
      <c r="BR571" s="5"/>
      <c r="BS571" s="5"/>
      <c r="BT571" s="5"/>
      <c r="BU571" s="5"/>
      <c r="BV571" s="5"/>
      <c r="BW571" s="5"/>
      <c r="BX571" s="5"/>
      <c r="BY571" s="5"/>
      <c r="BZ571" s="5"/>
      <c r="CA571" s="5"/>
      <c r="CB571" s="5"/>
      <c r="CC571" s="5"/>
      <c r="CD571" s="5"/>
      <c r="CE571" s="5"/>
      <c r="CF571" s="5"/>
      <c r="CG571" s="5"/>
      <c r="CH571" s="5"/>
      <c r="CI571" s="5"/>
      <c r="CJ571" s="5"/>
      <c r="CK571" s="5"/>
      <c r="CL571" s="5"/>
      <c r="CM571" s="5"/>
      <c r="CN571" s="5"/>
      <c r="CO571" s="5"/>
      <c r="CP571" s="5"/>
      <c r="CQ571" s="5"/>
      <c r="CR571" s="5"/>
      <c r="CS571" s="5"/>
      <c r="CT571" s="5"/>
      <c r="CU571" s="5"/>
      <c r="CV571" s="5"/>
    </row>
    <row r="572" spans="12:100" hidden="1">
      <c r="L572" s="5"/>
      <c r="M572" s="5"/>
      <c r="N572" s="5"/>
      <c r="O572" s="5"/>
      <c r="P572" s="5"/>
      <c r="Q572" s="5"/>
      <c r="R572" s="5"/>
      <c r="S572" s="5"/>
      <c r="T572" s="5"/>
      <c r="U572" s="5"/>
      <c r="V572" s="5"/>
      <c r="W572" s="5"/>
      <c r="X572" s="5"/>
      <c r="Y572" s="5"/>
      <c r="Z572" s="5"/>
      <c r="AA572" s="5"/>
      <c r="AB572" s="5"/>
      <c r="AC572" s="5"/>
      <c r="AD572" s="5"/>
      <c r="AE572" s="5"/>
      <c r="AF572" s="5"/>
      <c r="AG572" s="5"/>
      <c r="AH572" s="5"/>
      <c r="AI572" s="5"/>
      <c r="AJ572" s="5"/>
      <c r="AK572" s="5"/>
      <c r="AL572" s="5"/>
      <c r="AM572" s="5"/>
      <c r="AN572" s="5"/>
      <c r="AO572" s="5"/>
      <c r="AP572" s="5"/>
      <c r="AQ572" s="5"/>
      <c r="AR572" s="5"/>
      <c r="AS572" s="5"/>
      <c r="AT572" s="5"/>
      <c r="AU572" s="5"/>
      <c r="AV572" s="5"/>
      <c r="AW572" s="5"/>
      <c r="AX572" s="5"/>
      <c r="AY572" s="5"/>
      <c r="AZ572" s="5"/>
      <c r="BA572" s="5"/>
      <c r="BB572" s="5"/>
      <c r="BC572" s="5"/>
      <c r="BD572" s="5"/>
      <c r="BE572" s="5"/>
      <c r="BF572" s="5"/>
      <c r="BG572" s="5"/>
      <c r="BH572" s="5"/>
      <c r="BI572" s="5"/>
      <c r="BJ572" s="5"/>
      <c r="BK572" s="5"/>
      <c r="BL572" s="5"/>
      <c r="BM572" s="5"/>
      <c r="BN572" s="5"/>
      <c r="BO572" s="5"/>
      <c r="BP572" s="5"/>
      <c r="BQ572" s="5"/>
      <c r="BR572" s="5"/>
      <c r="BS572" s="5"/>
      <c r="BT572" s="5"/>
      <c r="BU572" s="5"/>
      <c r="BV572" s="5"/>
      <c r="BW572" s="5"/>
      <c r="BX572" s="5"/>
      <c r="BY572" s="5"/>
      <c r="BZ572" s="5"/>
      <c r="CA572" s="5"/>
      <c r="CB572" s="5"/>
      <c r="CC572" s="5"/>
      <c r="CD572" s="5"/>
      <c r="CE572" s="5"/>
      <c r="CF572" s="5"/>
      <c r="CG572" s="5"/>
      <c r="CH572" s="5"/>
      <c r="CI572" s="5"/>
      <c r="CJ572" s="5"/>
      <c r="CK572" s="5"/>
      <c r="CL572" s="5"/>
      <c r="CM572" s="5"/>
      <c r="CN572" s="5"/>
      <c r="CO572" s="5"/>
      <c r="CP572" s="5"/>
      <c r="CQ572" s="5"/>
      <c r="CR572" s="5"/>
      <c r="CS572" s="5"/>
      <c r="CT572" s="5"/>
      <c r="CU572" s="5"/>
      <c r="CV572" s="5"/>
    </row>
    <row r="573" spans="12:100" hidden="1">
      <c r="L573" s="5"/>
      <c r="M573" s="5"/>
      <c r="N573" s="5"/>
      <c r="O573" s="5"/>
      <c r="P573" s="5"/>
      <c r="Q573" s="5"/>
      <c r="R573" s="5"/>
      <c r="S573" s="5"/>
      <c r="T573" s="5"/>
      <c r="U573" s="5"/>
      <c r="V573" s="5"/>
      <c r="W573" s="5"/>
      <c r="X573" s="5"/>
      <c r="Y573" s="5"/>
      <c r="Z573" s="5"/>
      <c r="AA573" s="5"/>
      <c r="AB573" s="5"/>
      <c r="AC573" s="5"/>
      <c r="AD573" s="5"/>
      <c r="AE573" s="5"/>
      <c r="AF573" s="5"/>
      <c r="AG573" s="5"/>
      <c r="AH573" s="5"/>
      <c r="AI573" s="5"/>
      <c r="AJ573" s="5"/>
      <c r="AK573" s="5"/>
      <c r="AL573" s="5"/>
      <c r="AM573" s="5"/>
      <c r="AN573" s="5"/>
      <c r="AO573" s="5"/>
      <c r="AP573" s="5"/>
      <c r="AQ573" s="5"/>
      <c r="AR573" s="5"/>
      <c r="AS573" s="5"/>
      <c r="AT573" s="5"/>
      <c r="AU573" s="5"/>
      <c r="AV573" s="5"/>
      <c r="AW573" s="5"/>
      <c r="AX573" s="5"/>
      <c r="AY573" s="5"/>
      <c r="AZ573" s="5"/>
      <c r="BA573" s="5"/>
      <c r="BB573" s="5"/>
      <c r="BC573" s="5"/>
      <c r="BD573" s="5"/>
      <c r="BE573" s="5"/>
      <c r="BF573" s="5"/>
      <c r="BG573" s="5"/>
      <c r="BH573" s="5"/>
      <c r="BI573" s="5"/>
      <c r="BJ573" s="5"/>
      <c r="BK573" s="5"/>
      <c r="BL573" s="5"/>
      <c r="BM573" s="5"/>
      <c r="BN573" s="5"/>
      <c r="BO573" s="5"/>
      <c r="BP573" s="5"/>
      <c r="BQ573" s="5"/>
      <c r="BR573" s="5"/>
      <c r="BS573" s="5"/>
      <c r="BT573" s="5"/>
      <c r="BU573" s="5"/>
      <c r="BV573" s="5"/>
      <c r="BW573" s="5"/>
      <c r="BX573" s="5"/>
      <c r="BY573" s="5"/>
      <c r="BZ573" s="5"/>
      <c r="CA573" s="5"/>
      <c r="CB573" s="5"/>
      <c r="CC573" s="5"/>
      <c r="CD573" s="5"/>
      <c r="CE573" s="5"/>
      <c r="CF573" s="5"/>
      <c r="CG573" s="5"/>
      <c r="CH573" s="5"/>
      <c r="CI573" s="5"/>
      <c r="CJ573" s="5"/>
      <c r="CK573" s="5"/>
      <c r="CL573" s="5"/>
      <c r="CM573" s="5"/>
      <c r="CN573" s="5"/>
      <c r="CO573" s="5"/>
      <c r="CP573" s="5"/>
      <c r="CQ573" s="5"/>
      <c r="CR573" s="5"/>
      <c r="CS573" s="5"/>
      <c r="CT573" s="5"/>
      <c r="CU573" s="5"/>
      <c r="CV573" s="5"/>
    </row>
    <row r="574" spans="12:100" hidden="1">
      <c r="L574" s="5"/>
      <c r="M574" s="5"/>
      <c r="N574" s="5"/>
      <c r="O574" s="5"/>
      <c r="P574" s="5"/>
      <c r="Q574" s="5"/>
      <c r="R574" s="5"/>
      <c r="S574" s="5"/>
      <c r="T574" s="5"/>
      <c r="U574" s="5"/>
      <c r="V574" s="5"/>
      <c r="W574" s="5"/>
      <c r="X574" s="5"/>
      <c r="Y574" s="5"/>
      <c r="Z574" s="5"/>
      <c r="AA574" s="5"/>
      <c r="AB574" s="5"/>
      <c r="AC574" s="5"/>
      <c r="AD574" s="5"/>
      <c r="AE574" s="5"/>
      <c r="AF574" s="5"/>
      <c r="AG574" s="5"/>
      <c r="AH574" s="5"/>
      <c r="AI574" s="5"/>
      <c r="AJ574" s="5"/>
      <c r="AK574" s="5"/>
      <c r="AL574" s="5"/>
      <c r="AM574" s="5"/>
      <c r="AN574" s="5"/>
      <c r="AO574" s="5"/>
      <c r="AP574" s="5"/>
      <c r="AQ574" s="5"/>
      <c r="AR574" s="5"/>
      <c r="AS574" s="5"/>
      <c r="AT574" s="5"/>
      <c r="AU574" s="5"/>
      <c r="AV574" s="5"/>
      <c r="AW574" s="5"/>
      <c r="AX574" s="5"/>
      <c r="AY574" s="5"/>
      <c r="AZ574" s="5"/>
      <c r="BA574" s="5"/>
      <c r="BB574" s="5"/>
      <c r="BC574" s="5"/>
      <c r="BD574" s="5"/>
      <c r="BE574" s="5"/>
      <c r="BF574" s="5"/>
      <c r="BG574" s="5"/>
      <c r="BH574" s="5"/>
      <c r="BI574" s="5"/>
      <c r="BJ574" s="5"/>
      <c r="BK574" s="5"/>
      <c r="BL574" s="5"/>
      <c r="BM574" s="5"/>
      <c r="BN574" s="5"/>
      <c r="BO574" s="5"/>
      <c r="BP574" s="5"/>
      <c r="BQ574" s="5"/>
      <c r="BR574" s="5"/>
      <c r="BS574" s="5"/>
      <c r="BT574" s="5"/>
      <c r="BU574" s="5"/>
      <c r="BV574" s="5"/>
      <c r="BW574" s="5"/>
      <c r="BX574" s="5"/>
      <c r="BY574" s="5"/>
      <c r="BZ574" s="5"/>
      <c r="CA574" s="5"/>
      <c r="CB574" s="5"/>
      <c r="CC574" s="5"/>
      <c r="CD574" s="5"/>
      <c r="CE574" s="5"/>
      <c r="CF574" s="5"/>
      <c r="CG574" s="5"/>
      <c r="CH574" s="5"/>
      <c r="CI574" s="5"/>
      <c r="CJ574" s="5"/>
      <c r="CK574" s="5"/>
      <c r="CL574" s="5"/>
      <c r="CM574" s="5"/>
      <c r="CN574" s="5"/>
      <c r="CO574" s="5"/>
      <c r="CP574" s="5"/>
      <c r="CQ574" s="5"/>
      <c r="CR574" s="5"/>
      <c r="CS574" s="5"/>
      <c r="CT574" s="5"/>
      <c r="CU574" s="5"/>
      <c r="CV574" s="5"/>
    </row>
    <row r="575" spans="12:100" hidden="1">
      <c r="L575" s="5"/>
      <c r="M575" s="5"/>
      <c r="N575" s="5"/>
      <c r="O575" s="5"/>
      <c r="P575" s="5"/>
      <c r="Q575" s="5"/>
      <c r="R575" s="5"/>
      <c r="S575" s="5"/>
      <c r="T575" s="5"/>
      <c r="U575" s="5"/>
      <c r="V575" s="5"/>
      <c r="W575" s="5"/>
      <c r="X575" s="5"/>
      <c r="Y575" s="5"/>
      <c r="Z575" s="5"/>
      <c r="AA575" s="5"/>
      <c r="AB575" s="5"/>
      <c r="AC575" s="5"/>
      <c r="AD575" s="5"/>
      <c r="AE575" s="5"/>
      <c r="AF575" s="5"/>
      <c r="AG575" s="5"/>
      <c r="AH575" s="5"/>
      <c r="AI575" s="5"/>
      <c r="AJ575" s="5"/>
      <c r="AK575" s="5"/>
      <c r="AL575" s="5"/>
      <c r="AM575" s="5"/>
      <c r="AN575" s="5"/>
      <c r="AO575" s="5"/>
      <c r="AP575" s="5"/>
      <c r="AQ575" s="5"/>
      <c r="AR575" s="5"/>
      <c r="AS575" s="5"/>
      <c r="AT575" s="5"/>
      <c r="AU575" s="5"/>
      <c r="AV575" s="5"/>
      <c r="AW575" s="5"/>
      <c r="AX575" s="5"/>
      <c r="AY575" s="5"/>
      <c r="AZ575" s="5"/>
      <c r="BA575" s="5"/>
      <c r="BB575" s="5"/>
      <c r="BC575" s="5"/>
      <c r="BD575" s="5"/>
      <c r="BE575" s="5"/>
      <c r="BF575" s="5"/>
      <c r="BG575" s="5"/>
      <c r="BH575" s="5"/>
      <c r="BI575" s="5"/>
      <c r="BJ575" s="5"/>
      <c r="BK575" s="5"/>
      <c r="BL575" s="5"/>
      <c r="BM575" s="5"/>
      <c r="BN575" s="5"/>
      <c r="BO575" s="5"/>
      <c r="BP575" s="5"/>
      <c r="BQ575" s="5"/>
      <c r="BR575" s="5"/>
      <c r="BS575" s="5"/>
      <c r="BT575" s="5"/>
      <c r="BU575" s="5"/>
      <c r="BV575" s="5"/>
      <c r="BW575" s="5"/>
      <c r="BX575" s="5"/>
      <c r="BY575" s="5"/>
      <c r="BZ575" s="5"/>
      <c r="CA575" s="5"/>
      <c r="CB575" s="5"/>
      <c r="CC575" s="5"/>
      <c r="CD575" s="5"/>
      <c r="CE575" s="5"/>
      <c r="CF575" s="5"/>
      <c r="CG575" s="5"/>
      <c r="CH575" s="5"/>
      <c r="CI575" s="5"/>
      <c r="CJ575" s="5"/>
      <c r="CK575" s="5"/>
      <c r="CL575" s="5"/>
      <c r="CM575" s="5"/>
      <c r="CN575" s="5"/>
      <c r="CO575" s="5"/>
      <c r="CP575" s="5"/>
      <c r="CQ575" s="5"/>
      <c r="CR575" s="5"/>
      <c r="CS575" s="5"/>
      <c r="CT575" s="5"/>
      <c r="CU575" s="5"/>
      <c r="CV575" s="5"/>
    </row>
    <row r="576" spans="12:100" hidden="1">
      <c r="L576" s="5"/>
      <c r="M576" s="5"/>
      <c r="N576" s="5"/>
      <c r="O576" s="5"/>
      <c r="P576" s="5"/>
      <c r="Q576" s="5"/>
      <c r="R576" s="5"/>
      <c r="S576" s="5"/>
      <c r="T576" s="5"/>
      <c r="U576" s="5"/>
      <c r="V576" s="5"/>
      <c r="W576" s="5"/>
      <c r="X576" s="5"/>
      <c r="Y576" s="5"/>
      <c r="Z576" s="5"/>
      <c r="AA576" s="5"/>
      <c r="AB576" s="5"/>
      <c r="AC576" s="5"/>
      <c r="AD576" s="5"/>
      <c r="AE576" s="5"/>
      <c r="AF576" s="5"/>
      <c r="AG576" s="5"/>
      <c r="AH576" s="5"/>
      <c r="AI576" s="5"/>
      <c r="AJ576" s="5"/>
      <c r="AK576" s="5"/>
      <c r="AL576" s="5"/>
      <c r="AM576" s="5"/>
      <c r="AN576" s="5"/>
      <c r="AO576" s="5"/>
      <c r="AP576" s="5"/>
      <c r="AQ576" s="5"/>
      <c r="AR576" s="5"/>
      <c r="AS576" s="5"/>
      <c r="AT576" s="5"/>
      <c r="AU576" s="5"/>
      <c r="AV576" s="5"/>
      <c r="AW576" s="5"/>
      <c r="AX576" s="5"/>
      <c r="AY576" s="5"/>
      <c r="AZ576" s="5"/>
      <c r="BA576" s="5"/>
      <c r="BB576" s="5"/>
      <c r="BC576" s="5"/>
      <c r="BD576" s="5"/>
      <c r="BE576" s="5"/>
      <c r="BF576" s="5"/>
      <c r="BG576" s="5"/>
      <c r="BH576" s="5"/>
      <c r="BI576" s="5"/>
      <c r="BJ576" s="5"/>
      <c r="BK576" s="5"/>
      <c r="BL576" s="5"/>
      <c r="BM576" s="5"/>
      <c r="BN576" s="5"/>
      <c r="BO576" s="5"/>
      <c r="BP576" s="5"/>
      <c r="BQ576" s="5"/>
      <c r="BR576" s="5"/>
      <c r="BS576" s="5"/>
      <c r="BT576" s="5"/>
      <c r="BU576" s="5"/>
      <c r="BV576" s="5"/>
      <c r="BW576" s="5"/>
      <c r="BX576" s="5"/>
      <c r="BY576" s="5"/>
      <c r="BZ576" s="5"/>
      <c r="CA576" s="5"/>
      <c r="CB576" s="5"/>
      <c r="CC576" s="5"/>
      <c r="CD576" s="5"/>
      <c r="CE576" s="5"/>
      <c r="CF576" s="5"/>
      <c r="CG576" s="5"/>
      <c r="CH576" s="5"/>
      <c r="CI576" s="5"/>
      <c r="CJ576" s="5"/>
      <c r="CK576" s="5"/>
      <c r="CL576" s="5"/>
      <c r="CM576" s="5"/>
      <c r="CN576" s="5"/>
      <c r="CO576" s="5"/>
      <c r="CP576" s="5"/>
      <c r="CQ576" s="5"/>
      <c r="CR576" s="5"/>
      <c r="CS576" s="5"/>
      <c r="CT576" s="5"/>
      <c r="CU576" s="5"/>
      <c r="CV576" s="5"/>
    </row>
    <row r="577" spans="12:100" hidden="1">
      <c r="L577" s="5"/>
      <c r="M577" s="5"/>
      <c r="N577" s="5"/>
      <c r="O577" s="5"/>
      <c r="P577" s="5"/>
      <c r="Q577" s="5"/>
      <c r="R577" s="5"/>
      <c r="S577" s="5"/>
      <c r="T577" s="5"/>
      <c r="U577" s="5"/>
      <c r="V577" s="5"/>
      <c r="W577" s="5"/>
      <c r="X577" s="5"/>
      <c r="Y577" s="5"/>
      <c r="Z577" s="5"/>
      <c r="AA577" s="5"/>
      <c r="AB577" s="5"/>
      <c r="AC577" s="5"/>
      <c r="AD577" s="5"/>
      <c r="AE577" s="5"/>
      <c r="AF577" s="5"/>
      <c r="AG577" s="5"/>
      <c r="AH577" s="5"/>
      <c r="AI577" s="5"/>
      <c r="AJ577" s="5"/>
      <c r="AK577" s="5"/>
      <c r="AL577" s="5"/>
      <c r="AM577" s="5"/>
      <c r="AN577" s="5"/>
      <c r="AO577" s="5"/>
      <c r="AP577" s="5"/>
      <c r="AQ577" s="5"/>
      <c r="AR577" s="5"/>
      <c r="AS577" s="5"/>
      <c r="AT577" s="5"/>
      <c r="AU577" s="5"/>
      <c r="AV577" s="5"/>
      <c r="AW577" s="5"/>
      <c r="AX577" s="5"/>
      <c r="AY577" s="5"/>
      <c r="AZ577" s="5"/>
      <c r="BA577" s="5"/>
      <c r="BB577" s="5"/>
      <c r="BC577" s="5"/>
      <c r="BD577" s="5"/>
      <c r="BE577" s="5"/>
      <c r="BF577" s="5"/>
      <c r="BG577" s="5"/>
      <c r="BH577" s="5"/>
      <c r="BI577" s="5"/>
      <c r="BJ577" s="5"/>
      <c r="BK577" s="5"/>
      <c r="BL577" s="5"/>
      <c r="BM577" s="5"/>
      <c r="BN577" s="5"/>
      <c r="BO577" s="5"/>
      <c r="BP577" s="5"/>
      <c r="BQ577" s="5"/>
      <c r="BR577" s="5"/>
      <c r="BS577" s="5"/>
      <c r="BT577" s="5"/>
      <c r="BU577" s="5"/>
      <c r="BV577" s="5"/>
      <c r="BW577" s="5"/>
      <c r="BX577" s="5"/>
      <c r="BY577" s="5"/>
      <c r="BZ577" s="5"/>
      <c r="CA577" s="5"/>
      <c r="CB577" s="5"/>
      <c r="CC577" s="5"/>
      <c r="CD577" s="5"/>
      <c r="CE577" s="5"/>
      <c r="CF577" s="5"/>
      <c r="CG577" s="5"/>
      <c r="CH577" s="5"/>
      <c r="CI577" s="5"/>
      <c r="CJ577" s="5"/>
      <c r="CK577" s="5"/>
      <c r="CL577" s="5"/>
      <c r="CM577" s="5"/>
      <c r="CN577" s="5"/>
      <c r="CO577" s="5"/>
      <c r="CP577" s="5"/>
      <c r="CQ577" s="5"/>
      <c r="CR577" s="5"/>
      <c r="CS577" s="5"/>
      <c r="CT577" s="5"/>
      <c r="CU577" s="5"/>
      <c r="CV577" s="5"/>
    </row>
    <row r="578" spans="12:100" hidden="1">
      <c r="L578" s="5"/>
      <c r="M578" s="5"/>
      <c r="N578" s="5"/>
      <c r="O578" s="5"/>
      <c r="P578" s="5"/>
      <c r="Q578" s="5"/>
      <c r="R578" s="5"/>
      <c r="S578" s="5"/>
      <c r="T578" s="5"/>
      <c r="U578" s="5"/>
      <c r="V578" s="5"/>
      <c r="W578" s="5"/>
      <c r="X578" s="5"/>
      <c r="Y578" s="5"/>
      <c r="Z578" s="5"/>
      <c r="AA578" s="5"/>
      <c r="AB578" s="5"/>
      <c r="AC578" s="5"/>
      <c r="AD578" s="5"/>
      <c r="AE578" s="5"/>
      <c r="AF578" s="5"/>
      <c r="AG578" s="5"/>
      <c r="AH578" s="5"/>
      <c r="AI578" s="5"/>
      <c r="AJ578" s="5"/>
      <c r="AK578" s="5"/>
      <c r="AL578" s="5"/>
      <c r="AM578" s="5"/>
      <c r="AN578" s="5"/>
      <c r="AO578" s="5"/>
      <c r="AP578" s="5"/>
      <c r="AQ578" s="5"/>
      <c r="AR578" s="5"/>
      <c r="AS578" s="5"/>
      <c r="AT578" s="5"/>
      <c r="AU578" s="5"/>
      <c r="AV578" s="5"/>
      <c r="AW578" s="5"/>
      <c r="AX578" s="5"/>
      <c r="AY578" s="5"/>
      <c r="AZ578" s="5"/>
      <c r="BA578" s="5"/>
      <c r="BB578" s="5"/>
      <c r="BC578" s="5"/>
      <c r="BD578" s="5"/>
      <c r="BE578" s="5"/>
      <c r="BF578" s="5"/>
      <c r="BG578" s="5"/>
      <c r="BH578" s="5"/>
      <c r="BI578" s="5"/>
      <c r="BJ578" s="5"/>
      <c r="BK578" s="5"/>
      <c r="BL578" s="5"/>
      <c r="BM578" s="5"/>
      <c r="BN578" s="5"/>
      <c r="BO578" s="5"/>
      <c r="BP578" s="5"/>
      <c r="BQ578" s="5"/>
      <c r="BR578" s="5"/>
      <c r="BS578" s="5"/>
      <c r="BT578" s="5"/>
      <c r="BU578" s="5"/>
      <c r="BV578" s="5"/>
      <c r="BW578" s="5"/>
      <c r="BX578" s="5"/>
      <c r="BY578" s="5"/>
      <c r="BZ578" s="5"/>
      <c r="CA578" s="5"/>
      <c r="CB578" s="5"/>
      <c r="CC578" s="5"/>
      <c r="CD578" s="5"/>
      <c r="CE578" s="5"/>
      <c r="CF578" s="5"/>
      <c r="CG578" s="5"/>
      <c r="CH578" s="5"/>
      <c r="CI578" s="5"/>
      <c r="CJ578" s="5"/>
      <c r="CK578" s="5"/>
      <c r="CL578" s="5"/>
      <c r="CM578" s="5"/>
      <c r="CN578" s="5"/>
      <c r="CO578" s="5"/>
      <c r="CP578" s="5"/>
      <c r="CQ578" s="5"/>
      <c r="CR578" s="5"/>
      <c r="CS578" s="5"/>
      <c r="CT578" s="5"/>
      <c r="CU578" s="5"/>
      <c r="CV578" s="5"/>
    </row>
    <row r="579" spans="12:100" hidden="1">
      <c r="L579" s="5"/>
      <c r="M579" s="5"/>
      <c r="N579" s="5"/>
      <c r="O579" s="5"/>
      <c r="P579" s="5"/>
      <c r="Q579" s="5"/>
      <c r="R579" s="5"/>
      <c r="S579" s="5"/>
      <c r="T579" s="5"/>
      <c r="U579" s="5"/>
      <c r="V579" s="5"/>
      <c r="W579" s="5"/>
      <c r="X579" s="5"/>
      <c r="Y579" s="5"/>
      <c r="Z579" s="5"/>
      <c r="AA579" s="5"/>
      <c r="AB579" s="5"/>
      <c r="AC579" s="5"/>
      <c r="AD579" s="5"/>
      <c r="AE579" s="5"/>
      <c r="AF579" s="5"/>
      <c r="AG579" s="5"/>
      <c r="AH579" s="5"/>
      <c r="AI579" s="5"/>
      <c r="AJ579" s="5"/>
      <c r="AK579" s="5"/>
      <c r="AL579" s="5"/>
      <c r="AM579" s="5"/>
      <c r="AN579" s="5"/>
      <c r="AO579" s="5"/>
      <c r="AP579" s="5"/>
      <c r="AQ579" s="5"/>
      <c r="AR579" s="5"/>
      <c r="AS579" s="5"/>
      <c r="AT579" s="5"/>
      <c r="AU579" s="5"/>
      <c r="AV579" s="5"/>
      <c r="AW579" s="5"/>
      <c r="AX579" s="5"/>
      <c r="AY579" s="5"/>
      <c r="AZ579" s="5"/>
      <c r="BA579" s="5"/>
      <c r="BB579" s="5"/>
      <c r="BC579" s="5"/>
      <c r="BD579" s="5"/>
      <c r="BE579" s="5"/>
      <c r="BF579" s="5"/>
      <c r="BG579" s="5"/>
      <c r="BH579" s="5"/>
      <c r="BI579" s="5"/>
      <c r="BJ579" s="5"/>
      <c r="BK579" s="5"/>
      <c r="BL579" s="5"/>
      <c r="BM579" s="5"/>
      <c r="BN579" s="5"/>
      <c r="BO579" s="5"/>
      <c r="BP579" s="5"/>
      <c r="BQ579" s="5"/>
      <c r="BR579" s="5"/>
      <c r="BS579" s="5"/>
      <c r="BT579" s="5"/>
      <c r="BU579" s="5"/>
      <c r="BV579" s="5"/>
      <c r="BW579" s="5"/>
      <c r="BX579" s="5"/>
      <c r="BY579" s="5"/>
      <c r="BZ579" s="5"/>
      <c r="CA579" s="5"/>
      <c r="CB579" s="5"/>
      <c r="CC579" s="5"/>
      <c r="CD579" s="5"/>
      <c r="CE579" s="5"/>
      <c r="CF579" s="5"/>
      <c r="CG579" s="5"/>
      <c r="CH579" s="5"/>
      <c r="CI579" s="5"/>
      <c r="CJ579" s="5"/>
      <c r="CK579" s="5"/>
      <c r="CL579" s="5"/>
      <c r="CM579" s="5"/>
      <c r="CN579" s="5"/>
      <c r="CO579" s="5"/>
      <c r="CP579" s="5"/>
      <c r="CQ579" s="5"/>
      <c r="CR579" s="5"/>
      <c r="CS579" s="5"/>
      <c r="CT579" s="5"/>
      <c r="CU579" s="5"/>
      <c r="CV579" s="5"/>
    </row>
    <row r="580" spans="12:100" hidden="1">
      <c r="L580" s="5"/>
      <c r="M580" s="5"/>
      <c r="N580" s="5"/>
      <c r="O580" s="5"/>
      <c r="P580" s="5"/>
      <c r="Q580" s="5"/>
      <c r="R580" s="5"/>
      <c r="S580" s="5"/>
      <c r="T580" s="5"/>
      <c r="U580" s="5"/>
      <c r="V580" s="5"/>
      <c r="W580" s="5"/>
      <c r="X580" s="5"/>
      <c r="Y580" s="5"/>
      <c r="Z580" s="5"/>
      <c r="AA580" s="5"/>
      <c r="AB580" s="5"/>
      <c r="AC580" s="5"/>
      <c r="AD580" s="5"/>
      <c r="AE580" s="5"/>
      <c r="AF580" s="5"/>
      <c r="AG580" s="5"/>
      <c r="AH580" s="5"/>
      <c r="AI580" s="5"/>
      <c r="AJ580" s="5"/>
      <c r="AK580" s="5"/>
      <c r="AL580" s="5"/>
      <c r="AM580" s="5"/>
      <c r="AN580" s="5"/>
      <c r="AO580" s="5"/>
      <c r="AP580" s="5"/>
      <c r="AQ580" s="5"/>
      <c r="AR580" s="5"/>
      <c r="AS580" s="5"/>
      <c r="AT580" s="5"/>
      <c r="AU580" s="5"/>
      <c r="AV580" s="5"/>
      <c r="AW580" s="5"/>
      <c r="AX580" s="5"/>
      <c r="AY580" s="5"/>
      <c r="AZ580" s="5"/>
      <c r="BA580" s="5"/>
      <c r="BB580" s="5"/>
      <c r="BC580" s="5"/>
      <c r="BD580" s="5"/>
      <c r="BE580" s="5"/>
      <c r="BF580" s="5"/>
      <c r="BG580" s="5"/>
      <c r="BH580" s="5"/>
      <c r="BI580" s="5"/>
      <c r="BJ580" s="5"/>
      <c r="BK580" s="5"/>
      <c r="BL580" s="5"/>
      <c r="BM580" s="5"/>
      <c r="BN580" s="5"/>
      <c r="BO580" s="5"/>
      <c r="BP580" s="5"/>
      <c r="BQ580" s="5"/>
      <c r="BR580" s="5"/>
      <c r="BS580" s="5"/>
      <c r="BT580" s="5"/>
      <c r="BU580" s="5"/>
      <c r="BV580" s="5"/>
      <c r="BW580" s="5"/>
      <c r="BX580" s="5"/>
      <c r="BY580" s="5"/>
      <c r="BZ580" s="5"/>
      <c r="CA580" s="5"/>
      <c r="CB580" s="5"/>
      <c r="CC580" s="5"/>
      <c r="CD580" s="5"/>
      <c r="CE580" s="5"/>
      <c r="CF580" s="5"/>
      <c r="CG580" s="5"/>
      <c r="CH580" s="5"/>
      <c r="CI580" s="5"/>
      <c r="CJ580" s="5"/>
      <c r="CK580" s="5"/>
      <c r="CL580" s="5"/>
      <c r="CM580" s="5"/>
      <c r="CN580" s="5"/>
      <c r="CO580" s="5"/>
      <c r="CP580" s="5"/>
      <c r="CQ580" s="5"/>
      <c r="CR580" s="5"/>
      <c r="CS580" s="5"/>
      <c r="CT580" s="5"/>
      <c r="CU580" s="5"/>
      <c r="CV580" s="5"/>
    </row>
    <row r="581" spans="12:100" hidden="1">
      <c r="L581" s="5"/>
      <c r="M581" s="5"/>
      <c r="N581" s="5"/>
      <c r="O581" s="5"/>
      <c r="P581" s="5"/>
      <c r="Q581" s="5"/>
      <c r="R581" s="5"/>
      <c r="S581" s="5"/>
      <c r="T581" s="5"/>
      <c r="U581" s="5"/>
      <c r="V581" s="5"/>
      <c r="W581" s="5"/>
      <c r="X581" s="5"/>
      <c r="Y581" s="5"/>
      <c r="Z581" s="5"/>
      <c r="AA581" s="5"/>
      <c r="AB581" s="5"/>
      <c r="AC581" s="5"/>
      <c r="AD581" s="5"/>
      <c r="AE581" s="5"/>
      <c r="AF581" s="5"/>
      <c r="AG581" s="5"/>
      <c r="AH581" s="5"/>
      <c r="AI581" s="5"/>
      <c r="AJ581" s="5"/>
      <c r="AK581" s="5"/>
      <c r="AL581" s="5"/>
      <c r="AM581" s="5"/>
      <c r="AN581" s="5"/>
      <c r="AO581" s="5"/>
      <c r="AP581" s="5"/>
      <c r="AQ581" s="5"/>
      <c r="AR581" s="5"/>
      <c r="AS581" s="5"/>
      <c r="AT581" s="5"/>
      <c r="AU581" s="5"/>
      <c r="AV581" s="5"/>
      <c r="AW581" s="5"/>
      <c r="AX581" s="5"/>
      <c r="AY581" s="5"/>
      <c r="AZ581" s="5"/>
      <c r="BA581" s="5"/>
      <c r="BB581" s="5"/>
      <c r="BC581" s="5"/>
      <c r="BD581" s="5"/>
      <c r="BE581" s="5"/>
      <c r="BF581" s="5"/>
      <c r="BG581" s="5"/>
      <c r="BH581" s="5"/>
      <c r="BI581" s="5"/>
      <c r="BJ581" s="5"/>
      <c r="BK581" s="5"/>
      <c r="BL581" s="5"/>
      <c r="BM581" s="5"/>
      <c r="BN581" s="5"/>
      <c r="BO581" s="5"/>
      <c r="BP581" s="5"/>
      <c r="BQ581" s="5"/>
      <c r="BR581" s="5"/>
      <c r="BS581" s="5"/>
      <c r="BT581" s="5"/>
      <c r="BU581" s="5"/>
      <c r="BV581" s="5"/>
      <c r="BW581" s="5"/>
      <c r="BX581" s="5"/>
      <c r="BY581" s="5"/>
      <c r="BZ581" s="5"/>
      <c r="CA581" s="5"/>
      <c r="CB581" s="5"/>
      <c r="CC581" s="5"/>
      <c r="CD581" s="5"/>
      <c r="CE581" s="5"/>
      <c r="CF581" s="5"/>
      <c r="CG581" s="5"/>
      <c r="CH581" s="5"/>
      <c r="CI581" s="5"/>
      <c r="CJ581" s="5"/>
      <c r="CK581" s="5"/>
      <c r="CL581" s="5"/>
      <c r="CM581" s="5"/>
      <c r="CN581" s="5"/>
      <c r="CO581" s="5"/>
      <c r="CP581" s="5"/>
      <c r="CQ581" s="5"/>
      <c r="CR581" s="5"/>
      <c r="CS581" s="5"/>
      <c r="CT581" s="5"/>
      <c r="CU581" s="5"/>
      <c r="CV581" s="5"/>
    </row>
    <row r="582" spans="12:100" hidden="1">
      <c r="L582" s="5"/>
      <c r="M582" s="5"/>
      <c r="N582" s="5"/>
      <c r="O582" s="5"/>
      <c r="P582" s="5"/>
      <c r="Q582" s="5"/>
      <c r="R582" s="5"/>
      <c r="S582" s="5"/>
      <c r="T582" s="5"/>
      <c r="U582" s="5"/>
      <c r="V582" s="5"/>
      <c r="W582" s="5"/>
      <c r="X582" s="5"/>
      <c r="Y582" s="5"/>
      <c r="Z582" s="5"/>
      <c r="AA582" s="5"/>
      <c r="AB582" s="5"/>
      <c r="AC582" s="5"/>
      <c r="AD582" s="5"/>
      <c r="AE582" s="5"/>
      <c r="AF582" s="5"/>
      <c r="AG582" s="5"/>
      <c r="AH582" s="5"/>
      <c r="AI582" s="5"/>
      <c r="AJ582" s="5"/>
      <c r="AK582" s="5"/>
      <c r="AL582" s="5"/>
      <c r="AM582" s="5"/>
      <c r="AN582" s="5"/>
      <c r="AO582" s="5"/>
      <c r="AP582" s="5"/>
      <c r="AQ582" s="5"/>
      <c r="AR582" s="5"/>
      <c r="AS582" s="5"/>
      <c r="AT582" s="5"/>
      <c r="AU582" s="5"/>
      <c r="AV582" s="5"/>
      <c r="AW582" s="5"/>
      <c r="AX582" s="5"/>
      <c r="AY582" s="5"/>
      <c r="AZ582" s="5"/>
      <c r="BA582" s="5"/>
      <c r="BB582" s="5"/>
      <c r="BC582" s="5"/>
      <c r="BD582" s="5"/>
      <c r="BE582" s="5"/>
      <c r="BF582" s="5"/>
      <c r="BG582" s="5"/>
      <c r="BH582" s="5"/>
      <c r="BI582" s="5"/>
      <c r="BJ582" s="5"/>
      <c r="BK582" s="5"/>
      <c r="BL582" s="5"/>
      <c r="BM582" s="5"/>
      <c r="BN582" s="5"/>
      <c r="BO582" s="5"/>
      <c r="BP582" s="5"/>
      <c r="BQ582" s="5"/>
      <c r="BR582" s="5"/>
      <c r="BS582" s="5"/>
      <c r="BT582" s="5"/>
      <c r="BU582" s="5"/>
      <c r="BV582" s="5"/>
      <c r="BW582" s="5"/>
      <c r="BX582" s="5"/>
      <c r="BY582" s="5"/>
      <c r="BZ582" s="5"/>
      <c r="CA582" s="5"/>
      <c r="CB582" s="5"/>
      <c r="CC582" s="5"/>
      <c r="CD582" s="5"/>
      <c r="CE582" s="5"/>
      <c r="CF582" s="5"/>
      <c r="CG582" s="5"/>
      <c r="CH582" s="5"/>
      <c r="CI582" s="5"/>
      <c r="CJ582" s="5"/>
      <c r="CK582" s="5"/>
      <c r="CL582" s="5"/>
      <c r="CM582" s="5"/>
      <c r="CN582" s="5"/>
      <c r="CO582" s="5"/>
      <c r="CP582" s="5"/>
      <c r="CQ582" s="5"/>
      <c r="CR582" s="5"/>
      <c r="CS582" s="5"/>
      <c r="CT582" s="5"/>
      <c r="CU582" s="5"/>
      <c r="CV582" s="5"/>
    </row>
    <row r="583" spans="12:100" hidden="1">
      <c r="L583" s="5"/>
      <c r="M583" s="5"/>
      <c r="N583" s="5"/>
      <c r="O583" s="5"/>
      <c r="P583" s="5"/>
      <c r="Q583" s="5"/>
      <c r="R583" s="5"/>
      <c r="S583" s="5"/>
      <c r="T583" s="5"/>
      <c r="U583" s="5"/>
      <c r="V583" s="5"/>
      <c r="W583" s="5"/>
      <c r="X583" s="5"/>
      <c r="Y583" s="5"/>
      <c r="Z583" s="5"/>
      <c r="AA583" s="5"/>
      <c r="AB583" s="5"/>
      <c r="AC583" s="5"/>
      <c r="AD583" s="5"/>
      <c r="AE583" s="5"/>
      <c r="AF583" s="5"/>
      <c r="AG583" s="5"/>
      <c r="AH583" s="5"/>
      <c r="AI583" s="5"/>
      <c r="AJ583" s="5"/>
      <c r="AK583" s="5"/>
      <c r="AL583" s="5"/>
      <c r="AM583" s="5"/>
      <c r="AN583" s="5"/>
      <c r="AO583" s="5"/>
      <c r="AP583" s="5"/>
      <c r="AQ583" s="5"/>
      <c r="AR583" s="5"/>
      <c r="AS583" s="5"/>
      <c r="AT583" s="5"/>
      <c r="AU583" s="5"/>
      <c r="AV583" s="5"/>
      <c r="AW583" s="5"/>
      <c r="AX583" s="5"/>
      <c r="AY583" s="5"/>
      <c r="AZ583" s="5"/>
      <c r="BA583" s="5"/>
      <c r="BB583" s="5"/>
      <c r="BC583" s="5"/>
      <c r="BD583" s="5"/>
      <c r="BE583" s="5"/>
      <c r="BF583" s="5"/>
      <c r="BG583" s="5"/>
      <c r="BH583" s="5"/>
      <c r="BI583" s="5"/>
      <c r="BJ583" s="5"/>
      <c r="BK583" s="5"/>
      <c r="BL583" s="5"/>
      <c r="BM583" s="5"/>
      <c r="BN583" s="5"/>
      <c r="BO583" s="5"/>
      <c r="BP583" s="5"/>
      <c r="BQ583" s="5"/>
      <c r="BR583" s="5"/>
      <c r="BS583" s="5"/>
      <c r="BT583" s="5"/>
      <c r="BU583" s="5"/>
      <c r="BV583" s="5"/>
      <c r="BW583" s="5"/>
      <c r="BX583" s="5"/>
      <c r="BY583" s="5"/>
      <c r="BZ583" s="5"/>
      <c r="CA583" s="5"/>
      <c r="CB583" s="5"/>
      <c r="CC583" s="5"/>
      <c r="CD583" s="5"/>
      <c r="CE583" s="5"/>
      <c r="CF583" s="5"/>
      <c r="CG583" s="5"/>
      <c r="CH583" s="5"/>
      <c r="CI583" s="5"/>
      <c r="CJ583" s="5"/>
      <c r="CK583" s="5"/>
      <c r="CL583" s="5"/>
      <c r="CM583" s="5"/>
      <c r="CN583" s="5"/>
      <c r="CO583" s="5"/>
      <c r="CP583" s="5"/>
      <c r="CQ583" s="5"/>
      <c r="CR583" s="5"/>
      <c r="CS583" s="5"/>
      <c r="CT583" s="5"/>
      <c r="CU583" s="5"/>
      <c r="CV583" s="5"/>
    </row>
    <row r="584" spans="12:100" hidden="1">
      <c r="L584" s="5"/>
      <c r="M584" s="5"/>
      <c r="N584" s="5"/>
      <c r="O584" s="5"/>
      <c r="P584" s="5"/>
      <c r="Q584" s="5"/>
      <c r="R584" s="5"/>
      <c r="S584" s="5"/>
      <c r="T584" s="5"/>
      <c r="U584" s="5"/>
      <c r="V584" s="5"/>
      <c r="W584" s="5"/>
      <c r="X584" s="5"/>
      <c r="Y584" s="5"/>
      <c r="Z584" s="5"/>
      <c r="AA584" s="5"/>
      <c r="AB584" s="5"/>
      <c r="AC584" s="5"/>
      <c r="AD584" s="5"/>
      <c r="AE584" s="5"/>
      <c r="AF584" s="5"/>
      <c r="AG584" s="5"/>
      <c r="AH584" s="5"/>
      <c r="AI584" s="5"/>
      <c r="AJ584" s="5"/>
      <c r="AK584" s="5"/>
      <c r="AL584" s="5"/>
      <c r="AM584" s="5"/>
      <c r="AN584" s="5"/>
      <c r="AO584" s="5"/>
      <c r="AP584" s="5"/>
      <c r="AQ584" s="5"/>
      <c r="AR584" s="5"/>
      <c r="AS584" s="5"/>
      <c r="AT584" s="5"/>
      <c r="AU584" s="5"/>
      <c r="AV584" s="5"/>
      <c r="AW584" s="5"/>
      <c r="AX584" s="5"/>
      <c r="AY584" s="5"/>
      <c r="AZ584" s="5"/>
      <c r="BA584" s="5"/>
      <c r="BB584" s="5"/>
      <c r="BC584" s="5"/>
      <c r="BD584" s="5"/>
      <c r="BE584" s="5"/>
      <c r="BF584" s="5"/>
      <c r="BG584" s="5"/>
      <c r="BH584" s="5"/>
      <c r="BI584" s="5"/>
      <c r="BJ584" s="5"/>
      <c r="BK584" s="5"/>
      <c r="BL584" s="5"/>
      <c r="BM584" s="5"/>
      <c r="BN584" s="5"/>
      <c r="BO584" s="5"/>
      <c r="BP584" s="5"/>
      <c r="BQ584" s="5"/>
      <c r="BR584" s="5"/>
      <c r="BS584" s="5"/>
      <c r="BT584" s="5"/>
      <c r="BU584" s="5"/>
      <c r="BV584" s="5"/>
      <c r="BW584" s="5"/>
      <c r="BX584" s="5"/>
      <c r="BY584" s="5"/>
      <c r="BZ584" s="5"/>
      <c r="CA584" s="5"/>
      <c r="CB584" s="5"/>
      <c r="CC584" s="5"/>
      <c r="CD584" s="5"/>
      <c r="CE584" s="5"/>
      <c r="CF584" s="5"/>
      <c r="CG584" s="5"/>
      <c r="CH584" s="5"/>
      <c r="CI584" s="5"/>
      <c r="CJ584" s="5"/>
      <c r="CK584" s="5"/>
      <c r="CL584" s="5"/>
      <c r="CM584" s="5"/>
      <c r="CN584" s="5"/>
      <c r="CO584" s="5"/>
      <c r="CP584" s="5"/>
      <c r="CQ584" s="5"/>
      <c r="CR584" s="5"/>
      <c r="CS584" s="5"/>
      <c r="CT584" s="5"/>
      <c r="CU584" s="5"/>
      <c r="CV584" s="5"/>
    </row>
    <row r="585" spans="12:100" hidden="1">
      <c r="L585" s="5"/>
      <c r="M585" s="5"/>
      <c r="N585" s="5"/>
      <c r="O585" s="5"/>
      <c r="P585" s="5"/>
      <c r="Q585" s="5"/>
      <c r="R585" s="5"/>
      <c r="S585" s="5"/>
      <c r="T585" s="5"/>
      <c r="U585" s="5"/>
      <c r="V585" s="5"/>
      <c r="W585" s="5"/>
      <c r="X585" s="5"/>
      <c r="Y585" s="5"/>
      <c r="Z585" s="5"/>
      <c r="AA585" s="5"/>
      <c r="AB585" s="5"/>
      <c r="AC585" s="5"/>
      <c r="AD585" s="5"/>
      <c r="AE585" s="5"/>
      <c r="AF585" s="5"/>
      <c r="AG585" s="5"/>
      <c r="AH585" s="5"/>
      <c r="AI585" s="5"/>
      <c r="AJ585" s="5"/>
      <c r="AK585" s="5"/>
      <c r="AL585" s="5"/>
      <c r="AM585" s="5"/>
      <c r="AN585" s="5"/>
      <c r="AO585" s="5"/>
      <c r="AP585" s="5"/>
      <c r="AQ585" s="5"/>
      <c r="AR585" s="5"/>
      <c r="AS585" s="5"/>
      <c r="AT585" s="5"/>
      <c r="AU585" s="5"/>
      <c r="AV585" s="5"/>
      <c r="AW585" s="5"/>
      <c r="AX585" s="5"/>
      <c r="AY585" s="5"/>
      <c r="AZ585" s="5"/>
      <c r="BA585" s="5"/>
      <c r="BB585" s="5"/>
      <c r="BC585" s="5"/>
      <c r="BD585" s="5"/>
      <c r="BE585" s="5"/>
      <c r="BF585" s="5"/>
      <c r="BG585" s="5"/>
      <c r="BH585" s="5"/>
      <c r="BI585" s="5"/>
      <c r="BJ585" s="5"/>
      <c r="BK585" s="5"/>
      <c r="BL585" s="5"/>
      <c r="BM585" s="5"/>
      <c r="BN585" s="5"/>
      <c r="BO585" s="5"/>
      <c r="BP585" s="5"/>
      <c r="BQ585" s="5"/>
      <c r="BR585" s="5"/>
      <c r="BS585" s="5"/>
      <c r="BT585" s="5"/>
      <c r="BU585" s="5"/>
      <c r="BV585" s="5"/>
      <c r="BW585" s="5"/>
      <c r="BX585" s="5"/>
      <c r="BY585" s="5"/>
      <c r="BZ585" s="5"/>
      <c r="CA585" s="5"/>
      <c r="CB585" s="5"/>
      <c r="CC585" s="5"/>
      <c r="CD585" s="5"/>
      <c r="CE585" s="5"/>
      <c r="CF585" s="5"/>
      <c r="CG585" s="5"/>
      <c r="CH585" s="5"/>
      <c r="CI585" s="5"/>
      <c r="CJ585" s="5"/>
      <c r="CK585" s="5"/>
      <c r="CL585" s="5"/>
      <c r="CM585" s="5"/>
      <c r="CN585" s="5"/>
      <c r="CO585" s="5"/>
      <c r="CP585" s="5"/>
      <c r="CQ585" s="5"/>
      <c r="CR585" s="5"/>
      <c r="CS585" s="5"/>
      <c r="CT585" s="5"/>
      <c r="CU585" s="5"/>
      <c r="CV585" s="5"/>
    </row>
    <row r="586" spans="12:100" hidden="1">
      <c r="L586" s="5"/>
      <c r="M586" s="5"/>
      <c r="N586" s="5"/>
      <c r="O586" s="5"/>
      <c r="P586" s="5"/>
      <c r="Q586" s="5"/>
      <c r="R586" s="5"/>
      <c r="S586" s="5"/>
      <c r="T586" s="5"/>
      <c r="U586" s="5"/>
      <c r="V586" s="5"/>
      <c r="W586" s="5"/>
      <c r="X586" s="5"/>
      <c r="Y586" s="5"/>
      <c r="Z586" s="5"/>
      <c r="AA586" s="5"/>
      <c r="AB586" s="5"/>
      <c r="AC586" s="5"/>
      <c r="AD586" s="5"/>
      <c r="AE586" s="5"/>
      <c r="AF586" s="5"/>
      <c r="AG586" s="5"/>
      <c r="AH586" s="5"/>
      <c r="AI586" s="5"/>
      <c r="AJ586" s="5"/>
      <c r="AK586" s="5"/>
      <c r="AL586" s="5"/>
      <c r="AM586" s="5"/>
      <c r="AN586" s="5"/>
      <c r="AO586" s="5"/>
      <c r="AP586" s="5"/>
      <c r="AQ586" s="5"/>
      <c r="AR586" s="5"/>
      <c r="AS586" s="5"/>
      <c r="AT586" s="5"/>
      <c r="AU586" s="5"/>
      <c r="AV586" s="5"/>
      <c r="AW586" s="5"/>
      <c r="AX586" s="5"/>
      <c r="AY586" s="5"/>
      <c r="AZ586" s="5"/>
      <c r="BA586" s="5"/>
      <c r="BB586" s="5"/>
      <c r="BC586" s="5"/>
      <c r="BD586" s="5"/>
      <c r="BE586" s="5"/>
      <c r="BF586" s="5"/>
      <c r="BG586" s="5"/>
      <c r="BH586" s="5"/>
      <c r="BI586" s="5"/>
      <c r="BJ586" s="5"/>
      <c r="BK586" s="5"/>
      <c r="BL586" s="5"/>
      <c r="BM586" s="5"/>
      <c r="BN586" s="5"/>
      <c r="BO586" s="5"/>
      <c r="BP586" s="5"/>
      <c r="BQ586" s="5"/>
      <c r="BR586" s="5"/>
      <c r="BS586" s="5"/>
      <c r="BT586" s="5"/>
      <c r="BU586" s="5"/>
      <c r="BV586" s="5"/>
      <c r="BW586" s="5"/>
      <c r="BX586" s="5"/>
      <c r="BY586" s="5"/>
      <c r="BZ586" s="5"/>
      <c r="CA586" s="5"/>
      <c r="CB586" s="5"/>
      <c r="CC586" s="5"/>
      <c r="CD586" s="5"/>
      <c r="CE586" s="5"/>
      <c r="CF586" s="5"/>
      <c r="CG586" s="5"/>
      <c r="CH586" s="5"/>
      <c r="CI586" s="5"/>
      <c r="CJ586" s="5"/>
      <c r="CK586" s="5"/>
      <c r="CL586" s="5"/>
      <c r="CM586" s="5"/>
      <c r="CN586" s="5"/>
      <c r="CO586" s="5"/>
      <c r="CP586" s="5"/>
      <c r="CQ586" s="5"/>
      <c r="CR586" s="5"/>
      <c r="CS586" s="5"/>
      <c r="CT586" s="5"/>
      <c r="CU586" s="5"/>
      <c r="CV586" s="5"/>
    </row>
    <row r="587" spans="12:100" hidden="1">
      <c r="L587" s="5"/>
      <c r="M587" s="5"/>
      <c r="N587" s="5"/>
      <c r="O587" s="5"/>
      <c r="P587" s="5"/>
      <c r="Q587" s="5"/>
      <c r="R587" s="5"/>
      <c r="S587" s="5"/>
      <c r="T587" s="5"/>
      <c r="U587" s="5"/>
      <c r="V587" s="5"/>
      <c r="W587" s="5"/>
      <c r="X587" s="5"/>
      <c r="Y587" s="5"/>
      <c r="Z587" s="5"/>
      <c r="AA587" s="5"/>
      <c r="AB587" s="5"/>
      <c r="AC587" s="5"/>
      <c r="AD587" s="5"/>
      <c r="AE587" s="5"/>
      <c r="AF587" s="5"/>
      <c r="AG587" s="5"/>
      <c r="AH587" s="5"/>
      <c r="AI587" s="5"/>
      <c r="AJ587" s="5"/>
      <c r="AK587" s="5"/>
      <c r="AL587" s="5"/>
      <c r="AM587" s="5"/>
      <c r="AN587" s="5"/>
      <c r="AO587" s="5"/>
      <c r="AP587" s="5"/>
      <c r="AQ587" s="5"/>
      <c r="AR587" s="5"/>
      <c r="AS587" s="5"/>
      <c r="AT587" s="5"/>
      <c r="AU587" s="5"/>
      <c r="AV587" s="5"/>
      <c r="AW587" s="5"/>
      <c r="AX587" s="5"/>
      <c r="AY587" s="5"/>
      <c r="AZ587" s="5"/>
      <c r="BA587" s="5"/>
      <c r="BB587" s="5"/>
      <c r="BC587" s="5"/>
      <c r="BD587" s="5"/>
      <c r="BE587" s="5"/>
      <c r="BF587" s="5"/>
      <c r="BG587" s="5"/>
      <c r="BH587" s="5"/>
      <c r="BI587" s="5"/>
      <c r="BJ587" s="5"/>
      <c r="BK587" s="5"/>
      <c r="BL587" s="5"/>
      <c r="BM587" s="5"/>
      <c r="BN587" s="5"/>
      <c r="BO587" s="5"/>
      <c r="BP587" s="5"/>
      <c r="BQ587" s="5"/>
      <c r="BR587" s="5"/>
      <c r="BS587" s="5"/>
      <c r="BT587" s="5"/>
      <c r="BU587" s="5"/>
      <c r="BV587" s="5"/>
      <c r="BW587" s="5"/>
      <c r="BX587" s="5"/>
      <c r="BY587" s="5"/>
      <c r="BZ587" s="5"/>
      <c r="CA587" s="5"/>
      <c r="CB587" s="5"/>
      <c r="CC587" s="5"/>
      <c r="CD587" s="5"/>
      <c r="CE587" s="5"/>
      <c r="CF587" s="5"/>
      <c r="CG587" s="5"/>
      <c r="CH587" s="5"/>
      <c r="CI587" s="5"/>
      <c r="CJ587" s="5"/>
      <c r="CK587" s="5"/>
      <c r="CL587" s="5"/>
      <c r="CM587" s="5"/>
      <c r="CN587" s="5"/>
      <c r="CO587" s="5"/>
      <c r="CP587" s="5"/>
      <c r="CQ587" s="5"/>
      <c r="CR587" s="5"/>
      <c r="CS587" s="5"/>
      <c r="CT587" s="5"/>
      <c r="CU587" s="5"/>
      <c r="CV587" s="5"/>
    </row>
    <row r="588" spans="12:100" hidden="1">
      <c r="L588" s="5"/>
      <c r="M588" s="5"/>
      <c r="N588" s="5"/>
      <c r="O588" s="5"/>
      <c r="P588" s="5"/>
      <c r="Q588" s="5"/>
      <c r="R588" s="5"/>
      <c r="S588" s="5"/>
      <c r="T588" s="5"/>
      <c r="U588" s="5"/>
      <c r="V588" s="5"/>
      <c r="W588" s="5"/>
      <c r="X588" s="5"/>
      <c r="Y588" s="5"/>
      <c r="Z588" s="5"/>
      <c r="AA588" s="5"/>
      <c r="AB588" s="5"/>
      <c r="AC588" s="5"/>
      <c r="AD588" s="5"/>
      <c r="AE588" s="5"/>
      <c r="AF588" s="5"/>
      <c r="AG588" s="5"/>
      <c r="AH588" s="5"/>
      <c r="AI588" s="5"/>
      <c r="AJ588" s="5"/>
      <c r="AK588" s="5"/>
      <c r="AL588" s="5"/>
      <c r="AM588" s="5"/>
      <c r="AN588" s="5"/>
      <c r="AO588" s="5"/>
      <c r="AP588" s="5"/>
      <c r="AQ588" s="5"/>
      <c r="AR588" s="5"/>
      <c r="AS588" s="5"/>
      <c r="AT588" s="5"/>
      <c r="AU588" s="5"/>
      <c r="AV588" s="5"/>
      <c r="AW588" s="5"/>
      <c r="AX588" s="5"/>
      <c r="AY588" s="5"/>
      <c r="AZ588" s="5"/>
      <c r="BA588" s="5"/>
      <c r="BB588" s="5"/>
      <c r="BC588" s="5"/>
      <c r="BD588" s="5"/>
      <c r="BE588" s="5"/>
      <c r="BF588" s="5"/>
      <c r="BG588" s="5"/>
      <c r="BH588" s="5"/>
      <c r="BI588" s="5"/>
      <c r="BJ588" s="5"/>
      <c r="BK588" s="5"/>
      <c r="BL588" s="5"/>
      <c r="BM588" s="5"/>
      <c r="BN588" s="5"/>
      <c r="BO588" s="5"/>
      <c r="BP588" s="5"/>
      <c r="BQ588" s="5"/>
      <c r="BR588" s="5"/>
      <c r="BS588" s="5"/>
      <c r="BT588" s="5"/>
      <c r="BU588" s="5"/>
      <c r="BV588" s="5"/>
      <c r="BW588" s="5"/>
      <c r="BX588" s="5"/>
      <c r="BY588" s="5"/>
      <c r="BZ588" s="5"/>
      <c r="CA588" s="5"/>
      <c r="CB588" s="5"/>
      <c r="CC588" s="5"/>
      <c r="CD588" s="5"/>
      <c r="CE588" s="5"/>
      <c r="CF588" s="5"/>
      <c r="CG588" s="5"/>
      <c r="CH588" s="5"/>
      <c r="CI588" s="5"/>
      <c r="CJ588" s="5"/>
      <c r="CK588" s="5"/>
      <c r="CL588" s="5"/>
      <c r="CM588" s="5"/>
      <c r="CN588" s="5"/>
      <c r="CO588" s="5"/>
      <c r="CP588" s="5"/>
      <c r="CQ588" s="5"/>
      <c r="CR588" s="5"/>
      <c r="CS588" s="5"/>
      <c r="CT588" s="5"/>
      <c r="CU588" s="5"/>
      <c r="CV588" s="5"/>
    </row>
    <row r="589" spans="12:100" hidden="1">
      <c r="L589" s="5"/>
      <c r="M589" s="5"/>
      <c r="N589" s="5"/>
      <c r="O589" s="5"/>
      <c r="P589" s="5"/>
      <c r="Q589" s="5"/>
      <c r="R589" s="5"/>
      <c r="S589" s="5"/>
      <c r="T589" s="5"/>
      <c r="U589" s="5"/>
      <c r="V589" s="5"/>
      <c r="W589" s="5"/>
      <c r="X589" s="5"/>
      <c r="Y589" s="5"/>
      <c r="Z589" s="5"/>
      <c r="AA589" s="5"/>
      <c r="AB589" s="5"/>
      <c r="AC589" s="5"/>
      <c r="AD589" s="5"/>
      <c r="AE589" s="5"/>
      <c r="AF589" s="5"/>
      <c r="AG589" s="5"/>
      <c r="AH589" s="5"/>
      <c r="AI589" s="5"/>
      <c r="AJ589" s="5"/>
      <c r="AK589" s="5"/>
      <c r="AL589" s="5"/>
      <c r="AM589" s="5"/>
      <c r="AN589" s="5"/>
      <c r="AO589" s="5"/>
      <c r="AP589" s="5"/>
      <c r="AQ589" s="5"/>
      <c r="AR589" s="5"/>
      <c r="AS589" s="5"/>
      <c r="AT589" s="5"/>
      <c r="AU589" s="5"/>
      <c r="AV589" s="5"/>
      <c r="AW589" s="5"/>
      <c r="AX589" s="5"/>
      <c r="AY589" s="5"/>
      <c r="AZ589" s="5"/>
      <c r="BA589" s="5"/>
      <c r="BB589" s="5"/>
      <c r="BC589" s="5"/>
      <c r="BD589" s="5"/>
      <c r="BE589" s="5"/>
      <c r="BF589" s="5"/>
      <c r="BG589" s="5"/>
      <c r="BH589" s="5"/>
      <c r="BI589" s="5"/>
      <c r="BJ589" s="5"/>
      <c r="BK589" s="5"/>
      <c r="BL589" s="5"/>
      <c r="BM589" s="5"/>
      <c r="BN589" s="5"/>
      <c r="BO589" s="5"/>
      <c r="BP589" s="5"/>
      <c r="BQ589" s="5"/>
      <c r="BR589" s="5"/>
      <c r="BS589" s="5"/>
      <c r="BT589" s="5"/>
      <c r="BU589" s="5"/>
      <c r="BV589" s="5"/>
      <c r="BW589" s="5"/>
      <c r="BX589" s="5"/>
      <c r="BY589" s="5"/>
      <c r="BZ589" s="5"/>
      <c r="CA589" s="5"/>
      <c r="CB589" s="5"/>
      <c r="CC589" s="5"/>
      <c r="CD589" s="5"/>
      <c r="CE589" s="5"/>
      <c r="CF589" s="5"/>
      <c r="CG589" s="5"/>
      <c r="CH589" s="5"/>
      <c r="CI589" s="5"/>
      <c r="CJ589" s="5"/>
      <c r="CK589" s="5"/>
      <c r="CL589" s="5"/>
      <c r="CM589" s="5"/>
      <c r="CN589" s="5"/>
      <c r="CO589" s="5"/>
      <c r="CP589" s="5"/>
      <c r="CQ589" s="5"/>
      <c r="CR589" s="5"/>
      <c r="CS589" s="5"/>
      <c r="CT589" s="5"/>
      <c r="CU589" s="5"/>
      <c r="CV589" s="5"/>
    </row>
    <row r="590" spans="12:100" hidden="1">
      <c r="L590" s="5"/>
      <c r="M590" s="5"/>
      <c r="N590" s="5"/>
      <c r="O590" s="5"/>
      <c r="P590" s="5"/>
      <c r="Q590" s="5"/>
      <c r="R590" s="5"/>
      <c r="S590" s="5"/>
      <c r="T590" s="5"/>
      <c r="U590" s="5"/>
      <c r="V590" s="5"/>
      <c r="W590" s="5"/>
      <c r="X590" s="5"/>
      <c r="Y590" s="5"/>
      <c r="Z590" s="5"/>
      <c r="AA590" s="5"/>
      <c r="AB590" s="5"/>
      <c r="AC590" s="5"/>
      <c r="AD590" s="5"/>
      <c r="AE590" s="5"/>
      <c r="AF590" s="5"/>
      <c r="AG590" s="5"/>
      <c r="AH590" s="5"/>
      <c r="AI590" s="5"/>
      <c r="AJ590" s="5"/>
      <c r="AK590" s="5"/>
      <c r="AL590" s="5"/>
      <c r="AM590" s="5"/>
      <c r="AN590" s="5"/>
      <c r="AO590" s="5"/>
      <c r="AP590" s="5"/>
      <c r="AQ590" s="5"/>
      <c r="AR590" s="5"/>
      <c r="AS590" s="5"/>
      <c r="AT590" s="5"/>
      <c r="AU590" s="5"/>
      <c r="AV590" s="5"/>
      <c r="AW590" s="5"/>
      <c r="AX590" s="5"/>
      <c r="AY590" s="5"/>
      <c r="AZ590" s="5"/>
      <c r="BA590" s="5"/>
      <c r="BB590" s="5"/>
      <c r="BC590" s="5"/>
      <c r="BD590" s="5"/>
      <c r="BE590" s="5"/>
      <c r="BF590" s="5"/>
      <c r="BG590" s="5"/>
      <c r="BH590" s="5"/>
      <c r="BI590" s="5"/>
      <c r="BJ590" s="5"/>
      <c r="BK590" s="5"/>
      <c r="BL590" s="5"/>
      <c r="BM590" s="5"/>
      <c r="BN590" s="5"/>
      <c r="BO590" s="5"/>
      <c r="BP590" s="5"/>
      <c r="BQ590" s="5"/>
      <c r="BR590" s="5"/>
      <c r="BS590" s="5"/>
      <c r="BT590" s="5"/>
      <c r="BU590" s="5"/>
      <c r="BV590" s="5"/>
      <c r="BW590" s="5"/>
      <c r="BX590" s="5"/>
      <c r="BY590" s="5"/>
      <c r="BZ590" s="5"/>
      <c r="CA590" s="5"/>
      <c r="CB590" s="5"/>
      <c r="CC590" s="5"/>
      <c r="CD590" s="5"/>
      <c r="CE590" s="5"/>
      <c r="CF590" s="5"/>
      <c r="CG590" s="5"/>
      <c r="CH590" s="5"/>
      <c r="CI590" s="5"/>
      <c r="CJ590" s="5"/>
      <c r="CK590" s="5"/>
      <c r="CL590" s="5"/>
      <c r="CM590" s="5"/>
      <c r="CN590" s="5"/>
      <c r="CO590" s="5"/>
      <c r="CP590" s="5"/>
      <c r="CQ590" s="5"/>
      <c r="CR590" s="5"/>
      <c r="CS590" s="5"/>
      <c r="CT590" s="5"/>
      <c r="CU590" s="5"/>
      <c r="CV590" s="5"/>
    </row>
  </sheetData>
  <pageMargins left="0.7" right="0.7" top="0.75" bottom="0.75" header="0.3" footer="0.3"/>
  <pageSetup paperSize="9" orientation="portrait" r:id="rId1"/>
  <headerFooter>
    <oddHeader>&amp;C&amp;"Aptos"&amp;10&amp;K000000 OFFICIAL&amp;1#_x000D_</oddHeader>
    <oddFooter>&amp;C_x000D_&amp;1#&amp;"Aptos"&amp;10&amp;K000000 OFFICIAL</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823EC016-5ED5-420C-A5E8-F6F3D5D4919C}">
          <x14:formula1>
            <xm:f>FinancialInputs!$E$172:$E$198</xm:f>
          </x14:formula1>
          <xm:sqref>H120:H123 H114 H116 H118</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83CE79-DD3F-4795-B74B-0D168833A84D}">
  <sheetPr codeName="Sheet10">
    <tabColor rgb="FFCCC0DA"/>
  </sheetPr>
  <dimension ref="A1:DJ420"/>
  <sheetViews>
    <sheetView zoomScale="90" zoomScaleNormal="90" workbookViewId="0">
      <pane xSplit="10" ySplit="3" topLeftCell="K156" activePane="bottomRight" state="frozen"/>
      <selection pane="bottomRight" activeCell="A156" sqref="A156"/>
      <selection pane="bottomLeft"/>
      <selection pane="topRight"/>
    </sheetView>
  </sheetViews>
  <sheetFormatPr defaultColWidth="0" defaultRowHeight="15" customHeight="1" zeroHeight="1"/>
  <cols>
    <col min="1" max="4" width="3" style="1" customWidth="1"/>
    <col min="5" max="5" width="50.625" style="1" customWidth="1"/>
    <col min="6" max="6" width="2.625" style="1" hidden="1" customWidth="1"/>
    <col min="7" max="7" width="9.5" style="1" hidden="1" customWidth="1"/>
    <col min="8" max="8" width="10.875" style="1" customWidth="1"/>
    <col min="9" max="9" width="8.125" style="1" customWidth="1"/>
    <col min="10" max="10" width="10.75" style="1" customWidth="1"/>
    <col min="11" max="11" width="7.875" style="1" customWidth="1"/>
    <col min="12" max="28" width="10.875" style="1" customWidth="1"/>
    <col min="29" max="29" width="10.75" style="1" customWidth="1"/>
    <col min="30" max="33" width="10.875" style="1" customWidth="1"/>
    <col min="34" max="34" width="10.875" style="357" customWidth="1"/>
    <col min="35" max="89" width="10.875" style="1" customWidth="1"/>
    <col min="90" max="90" width="13.625" style="1" customWidth="1"/>
    <col min="91" max="91" width="11.75" style="1" customWidth="1"/>
    <col min="92" max="92" width="9.75" style="1" customWidth="1"/>
    <col min="93" max="93" width="8.875" style="1" customWidth="1"/>
    <col min="94" max="94" width="8" style="1" customWidth="1"/>
    <col min="95" max="99" width="10.875" style="1" customWidth="1"/>
    <col min="100" max="100" width="12" style="1" customWidth="1"/>
    <col min="101" max="103" width="9.25" style="1" customWidth="1"/>
    <col min="104" max="16384" width="9.25" style="1" hidden="1"/>
  </cols>
  <sheetData>
    <row r="1" spans="1:107" s="50" customFormat="1" ht="15.4">
      <c r="A1" s="50" t="s">
        <v>581</v>
      </c>
      <c r="K1" s="52">
        <f>DATE(K3-1,4,1)</f>
        <v>43922</v>
      </c>
      <c r="L1" s="52">
        <f t="shared" ref="L1:BW1" si="0">DATE(L3-1,4,1)</f>
        <v>44287</v>
      </c>
      <c r="M1" s="52">
        <f t="shared" si="0"/>
        <v>44652</v>
      </c>
      <c r="N1" s="52">
        <f t="shared" si="0"/>
        <v>45017</v>
      </c>
      <c r="O1" s="52">
        <f t="shared" si="0"/>
        <v>45383</v>
      </c>
      <c r="P1" s="52">
        <f t="shared" si="0"/>
        <v>45748</v>
      </c>
      <c r="Q1" s="52">
        <f t="shared" si="0"/>
        <v>46113</v>
      </c>
      <c r="R1" s="52">
        <f t="shared" si="0"/>
        <v>46478</v>
      </c>
      <c r="S1" s="52">
        <f t="shared" si="0"/>
        <v>46844</v>
      </c>
      <c r="T1" s="52">
        <f t="shared" si="0"/>
        <v>47209</v>
      </c>
      <c r="U1" s="52">
        <f t="shared" si="0"/>
        <v>47574</v>
      </c>
      <c r="V1" s="52">
        <f t="shared" si="0"/>
        <v>47939</v>
      </c>
      <c r="W1" s="52">
        <f t="shared" si="0"/>
        <v>48305</v>
      </c>
      <c r="X1" s="52">
        <f t="shared" si="0"/>
        <v>48670</v>
      </c>
      <c r="Y1" s="52">
        <f t="shared" si="0"/>
        <v>49035</v>
      </c>
      <c r="Z1" s="52">
        <f t="shared" si="0"/>
        <v>49400</v>
      </c>
      <c r="AA1" s="52">
        <f t="shared" si="0"/>
        <v>49766</v>
      </c>
      <c r="AB1" s="52">
        <f t="shared" si="0"/>
        <v>50131</v>
      </c>
      <c r="AC1" s="52">
        <f t="shared" si="0"/>
        <v>50496</v>
      </c>
      <c r="AD1" s="52">
        <f t="shared" si="0"/>
        <v>50861</v>
      </c>
      <c r="AE1" s="52">
        <f t="shared" si="0"/>
        <v>51227</v>
      </c>
      <c r="AF1" s="52">
        <f t="shared" si="0"/>
        <v>51592</v>
      </c>
      <c r="AG1" s="52">
        <f t="shared" si="0"/>
        <v>51957</v>
      </c>
      <c r="AH1" s="52">
        <f t="shared" si="0"/>
        <v>52322</v>
      </c>
      <c r="AI1" s="52">
        <f t="shared" si="0"/>
        <v>52688</v>
      </c>
      <c r="AJ1" s="52">
        <f t="shared" si="0"/>
        <v>53053</v>
      </c>
      <c r="AK1" s="52">
        <f t="shared" si="0"/>
        <v>53418</v>
      </c>
      <c r="AL1" s="52">
        <f t="shared" si="0"/>
        <v>53783</v>
      </c>
      <c r="AM1" s="52">
        <f t="shared" si="0"/>
        <v>54149</v>
      </c>
      <c r="AN1" s="52">
        <f t="shared" si="0"/>
        <v>54514</v>
      </c>
      <c r="AO1" s="52">
        <f t="shared" si="0"/>
        <v>54879</v>
      </c>
      <c r="AP1" s="52">
        <f t="shared" si="0"/>
        <v>55244</v>
      </c>
      <c r="AQ1" s="52">
        <f t="shared" si="0"/>
        <v>55610</v>
      </c>
      <c r="AR1" s="52">
        <f t="shared" si="0"/>
        <v>55975</v>
      </c>
      <c r="AS1" s="52">
        <f t="shared" si="0"/>
        <v>56340</v>
      </c>
      <c r="AT1" s="52">
        <f t="shared" si="0"/>
        <v>56705</v>
      </c>
      <c r="AU1" s="52">
        <f t="shared" si="0"/>
        <v>57071</v>
      </c>
      <c r="AV1" s="52">
        <f t="shared" si="0"/>
        <v>57436</v>
      </c>
      <c r="AW1" s="52">
        <f t="shared" si="0"/>
        <v>57801</v>
      </c>
      <c r="AX1" s="52">
        <f t="shared" si="0"/>
        <v>58166</v>
      </c>
      <c r="AY1" s="52">
        <f t="shared" si="0"/>
        <v>58532</v>
      </c>
      <c r="AZ1" s="52">
        <f t="shared" si="0"/>
        <v>58897</v>
      </c>
      <c r="BA1" s="52">
        <f t="shared" si="0"/>
        <v>59262</v>
      </c>
      <c r="BB1" s="52">
        <f t="shared" si="0"/>
        <v>59627</v>
      </c>
      <c r="BC1" s="52">
        <f t="shared" si="0"/>
        <v>59993</v>
      </c>
      <c r="BD1" s="52">
        <f t="shared" si="0"/>
        <v>60358</v>
      </c>
      <c r="BE1" s="52">
        <f t="shared" si="0"/>
        <v>60723</v>
      </c>
      <c r="BF1" s="52">
        <f t="shared" si="0"/>
        <v>61088</v>
      </c>
      <c r="BG1" s="52">
        <f t="shared" si="0"/>
        <v>61454</v>
      </c>
      <c r="BH1" s="52">
        <f t="shared" si="0"/>
        <v>61819</v>
      </c>
      <c r="BI1" s="52">
        <f t="shared" si="0"/>
        <v>62184</v>
      </c>
      <c r="BJ1" s="52">
        <f t="shared" si="0"/>
        <v>62549</v>
      </c>
      <c r="BK1" s="52">
        <f t="shared" si="0"/>
        <v>62915</v>
      </c>
      <c r="BL1" s="52">
        <f t="shared" si="0"/>
        <v>63280</v>
      </c>
      <c r="BM1" s="52">
        <f t="shared" si="0"/>
        <v>63645</v>
      </c>
      <c r="BN1" s="52">
        <f t="shared" si="0"/>
        <v>64010</v>
      </c>
      <c r="BO1" s="52">
        <f t="shared" si="0"/>
        <v>64376</v>
      </c>
      <c r="BP1" s="52">
        <f t="shared" si="0"/>
        <v>64741</v>
      </c>
      <c r="BQ1" s="52">
        <f t="shared" si="0"/>
        <v>65106</v>
      </c>
      <c r="BR1" s="52">
        <f t="shared" si="0"/>
        <v>65471</v>
      </c>
      <c r="BS1" s="52">
        <f t="shared" si="0"/>
        <v>65837</v>
      </c>
      <c r="BT1" s="52">
        <f t="shared" si="0"/>
        <v>66202</v>
      </c>
      <c r="BU1" s="52">
        <f t="shared" si="0"/>
        <v>66567</v>
      </c>
      <c r="BV1" s="52">
        <f t="shared" si="0"/>
        <v>66932</v>
      </c>
      <c r="BW1" s="52">
        <f t="shared" si="0"/>
        <v>67298</v>
      </c>
      <c r="BX1" s="52">
        <f t="shared" ref="BX1:CV1" si="1">DATE(BX3-1,4,1)</f>
        <v>67663</v>
      </c>
      <c r="BY1" s="52">
        <f t="shared" si="1"/>
        <v>68028</v>
      </c>
      <c r="BZ1" s="52">
        <f t="shared" si="1"/>
        <v>68393</v>
      </c>
      <c r="CA1" s="52">
        <f t="shared" si="1"/>
        <v>68759</v>
      </c>
      <c r="CB1" s="52">
        <f t="shared" si="1"/>
        <v>69124</v>
      </c>
      <c r="CC1" s="52">
        <f t="shared" si="1"/>
        <v>69489</v>
      </c>
      <c r="CD1" s="52">
        <f t="shared" si="1"/>
        <v>69854</v>
      </c>
      <c r="CE1" s="52">
        <f t="shared" si="1"/>
        <v>70220</v>
      </c>
      <c r="CF1" s="52">
        <f t="shared" si="1"/>
        <v>70585</v>
      </c>
      <c r="CG1" s="52">
        <f t="shared" si="1"/>
        <v>70950</v>
      </c>
      <c r="CH1" s="52">
        <f t="shared" si="1"/>
        <v>71315</v>
      </c>
      <c r="CI1" s="52">
        <f t="shared" si="1"/>
        <v>71681</v>
      </c>
      <c r="CJ1" s="52">
        <f t="shared" si="1"/>
        <v>72046</v>
      </c>
      <c r="CK1" s="52">
        <f t="shared" si="1"/>
        <v>72411</v>
      </c>
      <c r="CL1" s="52">
        <f t="shared" si="1"/>
        <v>72776</v>
      </c>
      <c r="CM1" s="52">
        <f t="shared" si="1"/>
        <v>73141</v>
      </c>
      <c r="CN1" s="52">
        <f t="shared" si="1"/>
        <v>73506</v>
      </c>
      <c r="CO1" s="52">
        <f t="shared" si="1"/>
        <v>73871</v>
      </c>
      <c r="CP1" s="52">
        <f t="shared" si="1"/>
        <v>74236</v>
      </c>
      <c r="CQ1" s="52">
        <f t="shared" si="1"/>
        <v>74602</v>
      </c>
      <c r="CR1" s="52">
        <f t="shared" si="1"/>
        <v>74967</v>
      </c>
      <c r="CS1" s="52">
        <f t="shared" si="1"/>
        <v>75332</v>
      </c>
      <c r="CT1" s="52">
        <f t="shared" si="1"/>
        <v>75697</v>
      </c>
      <c r="CU1" s="52">
        <f t="shared" si="1"/>
        <v>76063</v>
      </c>
      <c r="CV1" s="52">
        <f t="shared" si="1"/>
        <v>76428</v>
      </c>
    </row>
    <row r="2" spans="1:107" s="50" customFormat="1" ht="15.4">
      <c r="H2" s="51"/>
      <c r="I2" s="51"/>
      <c r="J2" s="51"/>
      <c r="K2" s="52">
        <f>DATE(K3,3,31)</f>
        <v>44286</v>
      </c>
      <c r="L2" s="52">
        <f>DATE(L3,3,31)</f>
        <v>44651</v>
      </c>
      <c r="M2" s="52">
        <f>DATE(M3,3,31)</f>
        <v>45016</v>
      </c>
      <c r="N2" s="52">
        <f t="shared" ref="N2:BY2" si="2">DATE(N3,3,31)</f>
        <v>45382</v>
      </c>
      <c r="O2" s="52">
        <f t="shared" si="2"/>
        <v>45747</v>
      </c>
      <c r="P2" s="52">
        <f t="shared" si="2"/>
        <v>46112</v>
      </c>
      <c r="Q2" s="52">
        <f t="shared" si="2"/>
        <v>46477</v>
      </c>
      <c r="R2" s="52">
        <f t="shared" si="2"/>
        <v>46843</v>
      </c>
      <c r="S2" s="52">
        <f t="shared" si="2"/>
        <v>47208</v>
      </c>
      <c r="T2" s="52">
        <f t="shared" si="2"/>
        <v>47573</v>
      </c>
      <c r="U2" s="52">
        <f t="shared" si="2"/>
        <v>47938</v>
      </c>
      <c r="V2" s="52">
        <f t="shared" si="2"/>
        <v>48304</v>
      </c>
      <c r="W2" s="52">
        <f t="shared" si="2"/>
        <v>48669</v>
      </c>
      <c r="X2" s="52">
        <f t="shared" si="2"/>
        <v>49034</v>
      </c>
      <c r="Y2" s="52">
        <f t="shared" si="2"/>
        <v>49399</v>
      </c>
      <c r="Z2" s="52">
        <f t="shared" si="2"/>
        <v>49765</v>
      </c>
      <c r="AA2" s="52">
        <f t="shared" si="2"/>
        <v>50130</v>
      </c>
      <c r="AB2" s="52">
        <f t="shared" si="2"/>
        <v>50495</v>
      </c>
      <c r="AC2" s="52">
        <f t="shared" si="2"/>
        <v>50860</v>
      </c>
      <c r="AD2" s="52">
        <f t="shared" si="2"/>
        <v>51226</v>
      </c>
      <c r="AE2" s="52">
        <f t="shared" si="2"/>
        <v>51591</v>
      </c>
      <c r="AF2" s="52">
        <f t="shared" si="2"/>
        <v>51956</v>
      </c>
      <c r="AG2" s="52">
        <f t="shared" si="2"/>
        <v>52321</v>
      </c>
      <c r="AH2" s="52">
        <f t="shared" si="2"/>
        <v>52687</v>
      </c>
      <c r="AI2" s="52">
        <f t="shared" si="2"/>
        <v>53052</v>
      </c>
      <c r="AJ2" s="52">
        <f t="shared" si="2"/>
        <v>53417</v>
      </c>
      <c r="AK2" s="52">
        <f t="shared" si="2"/>
        <v>53782</v>
      </c>
      <c r="AL2" s="52">
        <f t="shared" si="2"/>
        <v>54148</v>
      </c>
      <c r="AM2" s="52">
        <f t="shared" si="2"/>
        <v>54513</v>
      </c>
      <c r="AN2" s="52">
        <f t="shared" si="2"/>
        <v>54878</v>
      </c>
      <c r="AO2" s="52">
        <f t="shared" si="2"/>
        <v>55243</v>
      </c>
      <c r="AP2" s="52">
        <f t="shared" si="2"/>
        <v>55609</v>
      </c>
      <c r="AQ2" s="52">
        <f t="shared" si="2"/>
        <v>55974</v>
      </c>
      <c r="AR2" s="52">
        <f t="shared" si="2"/>
        <v>56339</v>
      </c>
      <c r="AS2" s="52">
        <f t="shared" si="2"/>
        <v>56704</v>
      </c>
      <c r="AT2" s="52">
        <f t="shared" si="2"/>
        <v>57070</v>
      </c>
      <c r="AU2" s="52">
        <f t="shared" si="2"/>
        <v>57435</v>
      </c>
      <c r="AV2" s="52">
        <f t="shared" si="2"/>
        <v>57800</v>
      </c>
      <c r="AW2" s="52">
        <f t="shared" si="2"/>
        <v>58165</v>
      </c>
      <c r="AX2" s="52">
        <f t="shared" si="2"/>
        <v>58531</v>
      </c>
      <c r="AY2" s="52">
        <f t="shared" si="2"/>
        <v>58896</v>
      </c>
      <c r="AZ2" s="52">
        <f t="shared" si="2"/>
        <v>59261</v>
      </c>
      <c r="BA2" s="52">
        <f t="shared" si="2"/>
        <v>59626</v>
      </c>
      <c r="BB2" s="52">
        <f t="shared" si="2"/>
        <v>59992</v>
      </c>
      <c r="BC2" s="52">
        <f t="shared" si="2"/>
        <v>60357</v>
      </c>
      <c r="BD2" s="52">
        <f t="shared" si="2"/>
        <v>60722</v>
      </c>
      <c r="BE2" s="52">
        <f t="shared" si="2"/>
        <v>61087</v>
      </c>
      <c r="BF2" s="52">
        <f t="shared" si="2"/>
        <v>61453</v>
      </c>
      <c r="BG2" s="52">
        <f t="shared" si="2"/>
        <v>61818</v>
      </c>
      <c r="BH2" s="52">
        <f t="shared" si="2"/>
        <v>62183</v>
      </c>
      <c r="BI2" s="52">
        <f t="shared" si="2"/>
        <v>62548</v>
      </c>
      <c r="BJ2" s="52">
        <f t="shared" si="2"/>
        <v>62914</v>
      </c>
      <c r="BK2" s="52">
        <f t="shared" si="2"/>
        <v>63279</v>
      </c>
      <c r="BL2" s="52">
        <f t="shared" si="2"/>
        <v>63644</v>
      </c>
      <c r="BM2" s="52">
        <f t="shared" si="2"/>
        <v>64009</v>
      </c>
      <c r="BN2" s="52">
        <f t="shared" si="2"/>
        <v>64375</v>
      </c>
      <c r="BO2" s="52">
        <f t="shared" si="2"/>
        <v>64740</v>
      </c>
      <c r="BP2" s="52">
        <f t="shared" si="2"/>
        <v>65105</v>
      </c>
      <c r="BQ2" s="52">
        <f t="shared" si="2"/>
        <v>65470</v>
      </c>
      <c r="BR2" s="52">
        <f t="shared" si="2"/>
        <v>65836</v>
      </c>
      <c r="BS2" s="52">
        <f t="shared" si="2"/>
        <v>66201</v>
      </c>
      <c r="BT2" s="52">
        <f t="shared" si="2"/>
        <v>66566</v>
      </c>
      <c r="BU2" s="52">
        <f t="shared" si="2"/>
        <v>66931</v>
      </c>
      <c r="BV2" s="52">
        <f t="shared" si="2"/>
        <v>67297</v>
      </c>
      <c r="BW2" s="52">
        <f t="shared" si="2"/>
        <v>67662</v>
      </c>
      <c r="BX2" s="52">
        <f t="shared" si="2"/>
        <v>68027</v>
      </c>
      <c r="BY2" s="52">
        <f t="shared" si="2"/>
        <v>68392</v>
      </c>
      <c r="BZ2" s="52">
        <f t="shared" ref="BZ2:CV2" si="3">DATE(BZ3,3,31)</f>
        <v>68758</v>
      </c>
      <c r="CA2" s="52">
        <f t="shared" si="3"/>
        <v>69123</v>
      </c>
      <c r="CB2" s="52">
        <f t="shared" si="3"/>
        <v>69488</v>
      </c>
      <c r="CC2" s="52">
        <f t="shared" si="3"/>
        <v>69853</v>
      </c>
      <c r="CD2" s="52">
        <f t="shared" si="3"/>
        <v>70219</v>
      </c>
      <c r="CE2" s="52">
        <f t="shared" si="3"/>
        <v>70584</v>
      </c>
      <c r="CF2" s="52">
        <f t="shared" si="3"/>
        <v>70949</v>
      </c>
      <c r="CG2" s="52">
        <f t="shared" si="3"/>
        <v>71314</v>
      </c>
      <c r="CH2" s="52">
        <f t="shared" si="3"/>
        <v>71680</v>
      </c>
      <c r="CI2" s="52">
        <f t="shared" si="3"/>
        <v>72045</v>
      </c>
      <c r="CJ2" s="52">
        <f t="shared" si="3"/>
        <v>72410</v>
      </c>
      <c r="CK2" s="52">
        <f t="shared" si="3"/>
        <v>72775</v>
      </c>
      <c r="CL2" s="52">
        <f t="shared" si="3"/>
        <v>73140</v>
      </c>
      <c r="CM2" s="52">
        <f t="shared" si="3"/>
        <v>73505</v>
      </c>
      <c r="CN2" s="52">
        <f t="shared" si="3"/>
        <v>73870</v>
      </c>
      <c r="CO2" s="52">
        <f t="shared" si="3"/>
        <v>74235</v>
      </c>
      <c r="CP2" s="52">
        <f t="shared" si="3"/>
        <v>74601</v>
      </c>
      <c r="CQ2" s="52">
        <f t="shared" si="3"/>
        <v>74966</v>
      </c>
      <c r="CR2" s="52">
        <f t="shared" si="3"/>
        <v>75331</v>
      </c>
      <c r="CS2" s="52">
        <f t="shared" si="3"/>
        <v>75696</v>
      </c>
      <c r="CT2" s="52">
        <f t="shared" si="3"/>
        <v>76062</v>
      </c>
      <c r="CU2" s="52">
        <f t="shared" si="3"/>
        <v>76427</v>
      </c>
      <c r="CV2" s="52">
        <f t="shared" si="3"/>
        <v>76792</v>
      </c>
      <c r="CW2" s="52"/>
      <c r="CX2" s="52"/>
    </row>
    <row r="3" spans="1:107" s="50" customFormat="1" ht="15.4">
      <c r="E3" s="50" t="s">
        <v>52</v>
      </c>
      <c r="G3" s="50" t="s">
        <v>145</v>
      </c>
      <c r="H3" s="50" t="s">
        <v>146</v>
      </c>
      <c r="J3" s="50" t="s">
        <v>582</v>
      </c>
      <c r="K3" s="50">
        <v>2021</v>
      </c>
      <c r="L3" s="50">
        <v>2022</v>
      </c>
      <c r="M3" s="50">
        <v>2023</v>
      </c>
      <c r="N3" s="50">
        <v>2024</v>
      </c>
      <c r="O3" s="50">
        <v>2025</v>
      </c>
      <c r="P3" s="50">
        <v>2026</v>
      </c>
      <c r="Q3" s="50">
        <v>2027</v>
      </c>
      <c r="R3" s="50">
        <v>2028</v>
      </c>
      <c r="S3" s="50">
        <v>2029</v>
      </c>
      <c r="T3" s="50">
        <v>2030</v>
      </c>
      <c r="U3" s="50">
        <v>2031</v>
      </c>
      <c r="V3" s="50">
        <v>2032</v>
      </c>
      <c r="W3" s="50">
        <v>2033</v>
      </c>
      <c r="X3" s="50">
        <v>2034</v>
      </c>
      <c r="Y3" s="50">
        <v>2035</v>
      </c>
      <c r="Z3" s="50">
        <v>2036</v>
      </c>
      <c r="AA3" s="50">
        <v>2037</v>
      </c>
      <c r="AB3" s="50">
        <v>2038</v>
      </c>
      <c r="AC3" s="50">
        <v>2039</v>
      </c>
      <c r="AD3" s="50">
        <v>2040</v>
      </c>
      <c r="AE3" s="50">
        <v>2041</v>
      </c>
      <c r="AF3" s="50">
        <v>2042</v>
      </c>
      <c r="AG3" s="50">
        <v>2043</v>
      </c>
      <c r="AH3" s="50">
        <v>2044</v>
      </c>
      <c r="AI3" s="50">
        <v>2045</v>
      </c>
      <c r="AJ3" s="50">
        <v>2046</v>
      </c>
      <c r="AK3" s="50">
        <v>2047</v>
      </c>
      <c r="AL3" s="50">
        <v>2048</v>
      </c>
      <c r="AM3" s="50">
        <v>2049</v>
      </c>
      <c r="AN3" s="50">
        <v>2050</v>
      </c>
      <c r="AO3" s="50">
        <v>2051</v>
      </c>
      <c r="AP3" s="50">
        <v>2052</v>
      </c>
      <c r="AQ3" s="50">
        <v>2053</v>
      </c>
      <c r="AR3" s="50">
        <v>2054</v>
      </c>
      <c r="AS3" s="50">
        <v>2055</v>
      </c>
      <c r="AT3" s="50">
        <v>2056</v>
      </c>
      <c r="AU3" s="50">
        <v>2057</v>
      </c>
      <c r="AV3" s="50">
        <v>2058</v>
      </c>
      <c r="AW3" s="50">
        <v>2059</v>
      </c>
      <c r="AX3" s="50">
        <v>2060</v>
      </c>
      <c r="AY3" s="50">
        <v>2061</v>
      </c>
      <c r="AZ3" s="50">
        <v>2062</v>
      </c>
      <c r="BA3" s="50">
        <v>2063</v>
      </c>
      <c r="BB3" s="50">
        <v>2064</v>
      </c>
      <c r="BC3" s="50">
        <v>2065</v>
      </c>
      <c r="BD3" s="50">
        <v>2066</v>
      </c>
      <c r="BE3" s="50">
        <v>2067</v>
      </c>
      <c r="BF3" s="50">
        <v>2068</v>
      </c>
      <c r="BG3" s="50">
        <v>2069</v>
      </c>
      <c r="BH3" s="50">
        <v>2070</v>
      </c>
      <c r="BI3" s="50">
        <v>2071</v>
      </c>
      <c r="BJ3" s="50">
        <v>2072</v>
      </c>
      <c r="BK3" s="50">
        <v>2073</v>
      </c>
      <c r="BL3" s="50">
        <v>2074</v>
      </c>
      <c r="BM3" s="50">
        <v>2075</v>
      </c>
      <c r="BN3" s="50">
        <v>2076</v>
      </c>
      <c r="BO3" s="50">
        <v>2077</v>
      </c>
      <c r="BP3" s="50">
        <v>2078</v>
      </c>
      <c r="BQ3" s="50">
        <v>2079</v>
      </c>
      <c r="BR3" s="50">
        <v>2080</v>
      </c>
      <c r="BS3" s="50">
        <v>2081</v>
      </c>
      <c r="BT3" s="50">
        <v>2082</v>
      </c>
      <c r="BU3" s="50">
        <v>2083</v>
      </c>
      <c r="BV3" s="50">
        <v>2084</v>
      </c>
      <c r="BW3" s="50">
        <v>2085</v>
      </c>
      <c r="BX3" s="50">
        <v>2086</v>
      </c>
      <c r="BY3" s="50">
        <v>2087</v>
      </c>
      <c r="BZ3" s="50">
        <v>2088</v>
      </c>
      <c r="CA3" s="50">
        <v>2089</v>
      </c>
      <c r="CB3" s="50">
        <v>2090</v>
      </c>
      <c r="CC3" s="50">
        <v>2091</v>
      </c>
      <c r="CD3" s="50">
        <v>2092</v>
      </c>
      <c r="CE3" s="50">
        <v>2093</v>
      </c>
      <c r="CF3" s="50">
        <v>2094</v>
      </c>
      <c r="CG3" s="50">
        <v>2095</v>
      </c>
      <c r="CH3" s="50">
        <v>2096</v>
      </c>
      <c r="CI3" s="50">
        <v>2097</v>
      </c>
      <c r="CJ3" s="50">
        <v>2098</v>
      </c>
      <c r="CK3" s="50">
        <v>2099</v>
      </c>
      <c r="CL3" s="50">
        <v>2100</v>
      </c>
      <c r="CM3" s="50">
        <v>2101</v>
      </c>
      <c r="CN3" s="50">
        <v>2102</v>
      </c>
      <c r="CO3" s="50">
        <v>2103</v>
      </c>
      <c r="CP3" s="50">
        <v>2104</v>
      </c>
      <c r="CQ3" s="50">
        <v>2105</v>
      </c>
      <c r="CR3" s="50">
        <v>2106</v>
      </c>
      <c r="CS3" s="50">
        <v>2107</v>
      </c>
      <c r="CT3" s="50">
        <v>2108</v>
      </c>
      <c r="CU3" s="50">
        <v>2109</v>
      </c>
      <c r="CV3" s="50">
        <v>2110</v>
      </c>
    </row>
    <row r="4" spans="1:107" ht="15.4">
      <c r="AH4" s="1"/>
    </row>
    <row r="5" spans="1:107" ht="15.4">
      <c r="B5" s="22">
        <v>0</v>
      </c>
      <c r="C5" s="22" t="s">
        <v>56</v>
      </c>
      <c r="D5" s="22"/>
      <c r="E5" s="22"/>
      <c r="F5" s="22"/>
      <c r="G5" s="22"/>
      <c r="H5" s="22"/>
      <c r="I5" s="22"/>
      <c r="J5" s="22"/>
      <c r="K5" s="22"/>
      <c r="L5" s="22"/>
      <c r="M5" s="22"/>
      <c r="N5" s="22"/>
      <c r="O5" s="22"/>
      <c r="P5" s="22"/>
      <c r="Q5" s="22"/>
      <c r="R5" s="22"/>
      <c r="S5" s="22"/>
      <c r="T5" s="22"/>
      <c r="U5" s="22"/>
      <c r="V5" s="22"/>
      <c r="W5" s="22"/>
      <c r="X5" s="22"/>
      <c r="Y5" s="22"/>
      <c r="Z5" s="22"/>
      <c r="AA5" s="22"/>
      <c r="AB5" s="22"/>
      <c r="AC5" s="22"/>
      <c r="AD5" s="22"/>
      <c r="AE5" s="22"/>
      <c r="AF5" s="22"/>
      <c r="AG5" s="22"/>
      <c r="AH5" s="22"/>
      <c r="AI5" s="22"/>
      <c r="AJ5" s="22"/>
      <c r="AK5" s="22"/>
      <c r="AL5" s="22"/>
      <c r="AM5" s="22"/>
      <c r="AN5" s="22"/>
      <c r="AO5" s="22"/>
      <c r="AP5" s="22"/>
      <c r="AQ5" s="22"/>
      <c r="AR5" s="22"/>
      <c r="AS5" s="22"/>
      <c r="AT5" s="22"/>
      <c r="AU5" s="22"/>
      <c r="AV5" s="22"/>
      <c r="AW5" s="22"/>
      <c r="AX5" s="22"/>
      <c r="AY5" s="22"/>
      <c r="AZ5" s="22"/>
      <c r="BA5" s="22"/>
      <c r="BB5" s="22"/>
      <c r="BC5" s="22"/>
      <c r="BD5" s="22"/>
      <c r="BE5" s="22"/>
      <c r="BF5" s="22"/>
      <c r="BG5" s="22"/>
      <c r="BH5" s="22"/>
      <c r="BI5" s="22"/>
      <c r="BJ5" s="22"/>
      <c r="BK5" s="22"/>
      <c r="BL5" s="22"/>
      <c r="BM5" s="22"/>
      <c r="BN5" s="22"/>
      <c r="BO5" s="22"/>
      <c r="BP5" s="22"/>
      <c r="BQ5" s="22"/>
      <c r="BR5" s="22"/>
      <c r="BS5" s="22"/>
      <c r="BT5" s="22"/>
      <c r="BU5" s="22"/>
      <c r="BV5" s="22"/>
      <c r="BW5" s="22"/>
      <c r="BX5" s="22"/>
      <c r="BY5" s="22"/>
      <c r="BZ5" s="22"/>
      <c r="CA5" s="22"/>
      <c r="CB5" s="22"/>
      <c r="CC5" s="22"/>
      <c r="CD5" s="22"/>
      <c r="CE5" s="22"/>
      <c r="CF5" s="22"/>
      <c r="CG5" s="22"/>
      <c r="CH5" s="22"/>
      <c r="CI5" s="22"/>
      <c r="CJ5" s="22"/>
      <c r="CK5" s="22"/>
      <c r="CL5" s="22"/>
      <c r="CM5" s="22"/>
      <c r="CN5" s="22"/>
      <c r="CO5" s="22"/>
      <c r="CP5" s="22"/>
      <c r="CQ5" s="22"/>
      <c r="CR5" s="22"/>
      <c r="CS5" s="22"/>
      <c r="CT5" s="22"/>
      <c r="CU5" s="22"/>
      <c r="CV5" s="22"/>
      <c r="CW5" s="22"/>
      <c r="CX5" s="22"/>
      <c r="CY5" s="22"/>
      <c r="CZ5" s="24"/>
      <c r="DA5" s="22"/>
      <c r="DB5" s="22"/>
      <c r="DC5" s="22"/>
    </row>
    <row r="6" spans="1:107" ht="15.4">
      <c r="AH6" s="1"/>
    </row>
    <row r="7" spans="1:107" ht="15.4">
      <c r="E7" s="1" t="s">
        <v>147</v>
      </c>
      <c r="L7" s="162">
        <f>FinancialInputs!L7</f>
        <v>0</v>
      </c>
      <c r="M7" s="162">
        <f>FinancialInputs!M7</f>
        <v>0</v>
      </c>
      <c r="N7" s="162">
        <f>FinancialInputs!N7</f>
        <v>0</v>
      </c>
      <c r="O7" s="162">
        <f>FinancialInputs!O7</f>
        <v>0</v>
      </c>
      <c r="P7" s="162">
        <f>FinancialInputs!P7</f>
        <v>0</v>
      </c>
      <c r="Q7" s="162">
        <f>FinancialInputs!Q7</f>
        <v>0</v>
      </c>
      <c r="R7" s="162">
        <f>FinancialInputs!R7</f>
        <v>0</v>
      </c>
      <c r="S7" s="162">
        <f>FinancialInputs!S7</f>
        <v>0</v>
      </c>
      <c r="T7" s="162">
        <f>FinancialInputs!T7</f>
        <v>0</v>
      </c>
      <c r="U7" s="162">
        <f>FinancialInputs!U7</f>
        <v>0</v>
      </c>
      <c r="V7" s="162">
        <f>FinancialInputs!V7</f>
        <v>0</v>
      </c>
      <c r="W7" s="162">
        <f>FinancialInputs!W7</f>
        <v>0</v>
      </c>
      <c r="X7" s="162">
        <f>FinancialInputs!X7</f>
        <v>0</v>
      </c>
      <c r="Y7" s="162">
        <f>FinancialInputs!Y7</f>
        <v>0</v>
      </c>
      <c r="Z7" s="162">
        <f>FinancialInputs!Z7</f>
        <v>0</v>
      </c>
      <c r="AA7" s="162">
        <f>FinancialInputs!AA7</f>
        <v>0</v>
      </c>
      <c r="AB7" s="162">
        <f>FinancialInputs!AB7</f>
        <v>0</v>
      </c>
      <c r="AC7" s="162">
        <f>FinancialInputs!AC7</f>
        <v>0</v>
      </c>
      <c r="AD7" s="162">
        <f>FinancialInputs!AD7</f>
        <v>0</v>
      </c>
      <c r="AE7" s="162">
        <f>FinancialInputs!AE7</f>
        <v>0</v>
      </c>
      <c r="AF7" s="162">
        <f>FinancialInputs!AF7</f>
        <v>0</v>
      </c>
      <c r="AG7" s="162">
        <f>FinancialInputs!AG7</f>
        <v>0</v>
      </c>
      <c r="AH7" s="162">
        <f>FinancialInputs!AH7</f>
        <v>0</v>
      </c>
      <c r="AI7" s="162">
        <f>FinancialInputs!AI7</f>
        <v>0</v>
      </c>
      <c r="AJ7" s="162">
        <f>FinancialInputs!AJ7</f>
        <v>0</v>
      </c>
      <c r="AK7" s="162">
        <f>FinancialInputs!AK7</f>
        <v>0</v>
      </c>
      <c r="AL7" s="162">
        <f>FinancialInputs!AL7</f>
        <v>0</v>
      </c>
      <c r="AM7" s="162">
        <f>FinancialInputs!AM7</f>
        <v>0</v>
      </c>
      <c r="AN7" s="162">
        <f>FinancialInputs!AN7</f>
        <v>0</v>
      </c>
      <c r="AO7" s="162">
        <f>FinancialInputs!AO7</f>
        <v>0</v>
      </c>
      <c r="AP7" s="162">
        <f>FinancialInputs!AP7</f>
        <v>0</v>
      </c>
      <c r="AQ7" s="162">
        <f>FinancialInputs!AQ7</f>
        <v>0</v>
      </c>
      <c r="AR7" s="162">
        <f>FinancialInputs!AR7</f>
        <v>0</v>
      </c>
      <c r="AS7" s="162">
        <f>FinancialInputs!AS7</f>
        <v>0</v>
      </c>
      <c r="AT7" s="162">
        <f>FinancialInputs!AT7</f>
        <v>0</v>
      </c>
      <c r="AU7" s="162">
        <f>FinancialInputs!AU7</f>
        <v>0</v>
      </c>
      <c r="AV7" s="162">
        <f>FinancialInputs!AV7</f>
        <v>0</v>
      </c>
      <c r="AW7" s="162">
        <f>FinancialInputs!AW7</f>
        <v>0</v>
      </c>
      <c r="AX7" s="162">
        <f>FinancialInputs!AX7</f>
        <v>0</v>
      </c>
      <c r="AY7" s="162">
        <f>FinancialInputs!AY7</f>
        <v>0</v>
      </c>
      <c r="AZ7" s="162">
        <f>FinancialInputs!AZ7</f>
        <v>0</v>
      </c>
      <c r="BA7" s="162">
        <f>FinancialInputs!BA7</f>
        <v>0</v>
      </c>
      <c r="BB7" s="162">
        <f>FinancialInputs!BB7</f>
        <v>0</v>
      </c>
      <c r="BC7" s="162">
        <f>FinancialInputs!BC7</f>
        <v>0</v>
      </c>
      <c r="BD7" s="162">
        <f>FinancialInputs!BD7</f>
        <v>0</v>
      </c>
      <c r="BE7" s="162">
        <f>FinancialInputs!BE7</f>
        <v>0</v>
      </c>
      <c r="BF7" s="162">
        <f>FinancialInputs!BF7</f>
        <v>0</v>
      </c>
      <c r="BG7" s="162">
        <f>FinancialInputs!BG7</f>
        <v>0</v>
      </c>
      <c r="BH7" s="162">
        <f>FinancialInputs!BH7</f>
        <v>0</v>
      </c>
      <c r="BI7" s="162">
        <f>FinancialInputs!BI7</f>
        <v>0</v>
      </c>
      <c r="BJ7" s="162">
        <f>FinancialInputs!BJ7</f>
        <v>0</v>
      </c>
      <c r="BK7" s="162">
        <f>FinancialInputs!BK7</f>
        <v>0</v>
      </c>
      <c r="BL7" s="162">
        <f>FinancialInputs!BL7</f>
        <v>0</v>
      </c>
      <c r="BM7" s="162">
        <f>FinancialInputs!BM7</f>
        <v>0</v>
      </c>
      <c r="BN7" s="162">
        <f>FinancialInputs!BN7</f>
        <v>0</v>
      </c>
      <c r="BO7" s="162">
        <f>FinancialInputs!BO7</f>
        <v>0</v>
      </c>
      <c r="BP7" s="162">
        <f>FinancialInputs!BP7</f>
        <v>0</v>
      </c>
      <c r="BQ7" s="162">
        <f>FinancialInputs!BQ7</f>
        <v>0</v>
      </c>
      <c r="BR7" s="162">
        <f>FinancialInputs!BR7</f>
        <v>0</v>
      </c>
      <c r="BS7" s="162">
        <f>FinancialInputs!BS7</f>
        <v>0</v>
      </c>
      <c r="BT7" s="162">
        <f>FinancialInputs!BT7</f>
        <v>0</v>
      </c>
      <c r="BU7" s="162">
        <f>FinancialInputs!BU7</f>
        <v>0</v>
      </c>
      <c r="BV7" s="162">
        <f>FinancialInputs!BV7</f>
        <v>0</v>
      </c>
      <c r="BW7" s="162">
        <f>FinancialInputs!BW7</f>
        <v>0</v>
      </c>
      <c r="BX7" s="162">
        <f>FinancialInputs!BX7</f>
        <v>0</v>
      </c>
      <c r="BY7" s="162">
        <f>FinancialInputs!BY7</f>
        <v>0</v>
      </c>
      <c r="BZ7" s="162">
        <f>FinancialInputs!BZ7</f>
        <v>0</v>
      </c>
      <c r="CA7" s="162">
        <f>FinancialInputs!CA7</f>
        <v>0</v>
      </c>
      <c r="CB7" s="162">
        <f>FinancialInputs!CB7</f>
        <v>0</v>
      </c>
      <c r="CC7" s="162">
        <f>FinancialInputs!CC7</f>
        <v>0</v>
      </c>
      <c r="CD7" s="162">
        <f>FinancialInputs!CD7</f>
        <v>0</v>
      </c>
      <c r="CE7" s="162">
        <f>FinancialInputs!CE7</f>
        <v>0</v>
      </c>
      <c r="CF7" s="162">
        <f>FinancialInputs!CF7</f>
        <v>0</v>
      </c>
      <c r="CG7" s="162">
        <f>FinancialInputs!CG7</f>
        <v>0</v>
      </c>
      <c r="CH7" s="162">
        <f>FinancialInputs!CH7</f>
        <v>0</v>
      </c>
      <c r="CI7" s="162">
        <f>FinancialInputs!CI7</f>
        <v>0</v>
      </c>
      <c r="CJ7" s="162">
        <f>FinancialInputs!CJ7</f>
        <v>0</v>
      </c>
      <c r="CK7" s="162">
        <f>FinancialInputs!CK7</f>
        <v>0</v>
      </c>
      <c r="CL7" s="162">
        <f>FinancialInputs!CL7</f>
        <v>0</v>
      </c>
      <c r="CM7" s="162">
        <f>FinancialInputs!CM7</f>
        <v>0</v>
      </c>
      <c r="CN7" s="162">
        <f>FinancialInputs!CN7</f>
        <v>0</v>
      </c>
      <c r="CO7" s="162">
        <f>FinancialInputs!CO7</f>
        <v>0</v>
      </c>
      <c r="CP7" s="162">
        <f>FinancialInputs!CP7</f>
        <v>0</v>
      </c>
      <c r="CQ7" s="162">
        <f>FinancialInputs!CQ7</f>
        <v>0</v>
      </c>
      <c r="CR7" s="162">
        <f>FinancialInputs!CR7</f>
        <v>0</v>
      </c>
      <c r="CS7" s="162">
        <f>FinancialInputs!CS7</f>
        <v>0</v>
      </c>
      <c r="CT7" s="162">
        <f>FinancialInputs!CT7</f>
        <v>0</v>
      </c>
      <c r="CU7" s="162">
        <f>FinancialInputs!CU7</f>
        <v>0</v>
      </c>
      <c r="CV7" s="162">
        <f>FinancialInputs!CV7</f>
        <v>0</v>
      </c>
    </row>
    <row r="8" spans="1:107" ht="15.4">
      <c r="E8" s="1" t="s">
        <v>148</v>
      </c>
      <c r="L8" s="162">
        <f>FinancialInputs!L8</f>
        <v>0</v>
      </c>
      <c r="M8" s="162">
        <f>FinancialInputs!M8</f>
        <v>0</v>
      </c>
      <c r="N8" s="162">
        <f>FinancialInputs!N8</f>
        <v>0</v>
      </c>
      <c r="O8" s="162">
        <f>FinancialInputs!O8</f>
        <v>0</v>
      </c>
      <c r="P8" s="162">
        <f>FinancialInputs!P8</f>
        <v>0</v>
      </c>
      <c r="Q8" s="162">
        <f>FinancialInputs!Q8</f>
        <v>0</v>
      </c>
      <c r="R8" s="162">
        <f>FinancialInputs!R8</f>
        <v>0</v>
      </c>
      <c r="S8" s="162">
        <f>FinancialInputs!S8</f>
        <v>0</v>
      </c>
      <c r="T8" s="162">
        <f>FinancialInputs!T8</f>
        <v>0</v>
      </c>
      <c r="U8" s="162">
        <f>FinancialInputs!U8</f>
        <v>0</v>
      </c>
      <c r="V8" s="162">
        <f>FinancialInputs!V8</f>
        <v>0</v>
      </c>
      <c r="W8" s="162">
        <f>FinancialInputs!W8</f>
        <v>0</v>
      </c>
      <c r="X8" s="162">
        <f>FinancialInputs!X8</f>
        <v>0</v>
      </c>
      <c r="Y8" s="162">
        <f>FinancialInputs!Y8</f>
        <v>0</v>
      </c>
      <c r="Z8" s="162">
        <f>FinancialInputs!Z8</f>
        <v>0</v>
      </c>
      <c r="AA8" s="162">
        <f>FinancialInputs!AA8</f>
        <v>0</v>
      </c>
      <c r="AB8" s="162">
        <f>FinancialInputs!AB8</f>
        <v>0</v>
      </c>
      <c r="AC8" s="162">
        <f>FinancialInputs!AC8</f>
        <v>0</v>
      </c>
      <c r="AD8" s="162">
        <f>FinancialInputs!AD8</f>
        <v>0</v>
      </c>
      <c r="AE8" s="162">
        <f>FinancialInputs!AE8</f>
        <v>0</v>
      </c>
      <c r="AF8" s="162">
        <f>FinancialInputs!AF8</f>
        <v>0</v>
      </c>
      <c r="AG8" s="162">
        <f>FinancialInputs!AG8</f>
        <v>0</v>
      </c>
      <c r="AH8" s="162">
        <f>FinancialInputs!AH8</f>
        <v>0</v>
      </c>
      <c r="AI8" s="162">
        <f>FinancialInputs!AI8</f>
        <v>0</v>
      </c>
      <c r="AJ8" s="162">
        <f>FinancialInputs!AJ8</f>
        <v>0</v>
      </c>
      <c r="AK8" s="162">
        <f>FinancialInputs!AK8</f>
        <v>0</v>
      </c>
      <c r="AL8" s="162">
        <f>FinancialInputs!AL8</f>
        <v>0</v>
      </c>
      <c r="AM8" s="162">
        <f>FinancialInputs!AM8</f>
        <v>0</v>
      </c>
      <c r="AN8" s="162">
        <f>FinancialInputs!AN8</f>
        <v>0</v>
      </c>
      <c r="AO8" s="162">
        <f>FinancialInputs!AO8</f>
        <v>0</v>
      </c>
      <c r="AP8" s="162">
        <f>FinancialInputs!AP8</f>
        <v>0</v>
      </c>
      <c r="AQ8" s="162">
        <f>FinancialInputs!AQ8</f>
        <v>0</v>
      </c>
      <c r="AR8" s="162">
        <f>FinancialInputs!AR8</f>
        <v>0</v>
      </c>
      <c r="AS8" s="162">
        <f>FinancialInputs!AS8</f>
        <v>0</v>
      </c>
      <c r="AT8" s="162">
        <f>FinancialInputs!AT8</f>
        <v>0</v>
      </c>
      <c r="AU8" s="162">
        <f>FinancialInputs!AU8</f>
        <v>0</v>
      </c>
      <c r="AV8" s="162">
        <f>FinancialInputs!AV8</f>
        <v>0</v>
      </c>
      <c r="AW8" s="162">
        <f>FinancialInputs!AW8</f>
        <v>0</v>
      </c>
      <c r="AX8" s="162">
        <f>FinancialInputs!AX8</f>
        <v>0</v>
      </c>
      <c r="AY8" s="162">
        <f>FinancialInputs!AY8</f>
        <v>0</v>
      </c>
      <c r="AZ8" s="162">
        <f>FinancialInputs!AZ8</f>
        <v>0</v>
      </c>
      <c r="BA8" s="162">
        <f>FinancialInputs!BA8</f>
        <v>0</v>
      </c>
      <c r="BB8" s="162">
        <f>FinancialInputs!BB8</f>
        <v>0</v>
      </c>
      <c r="BC8" s="162">
        <f>FinancialInputs!BC8</f>
        <v>0</v>
      </c>
      <c r="BD8" s="162">
        <f>FinancialInputs!BD8</f>
        <v>0</v>
      </c>
      <c r="BE8" s="162">
        <f>FinancialInputs!BE8</f>
        <v>0</v>
      </c>
      <c r="BF8" s="162">
        <f>FinancialInputs!BF8</f>
        <v>0</v>
      </c>
      <c r="BG8" s="162">
        <f>FinancialInputs!BG8</f>
        <v>0</v>
      </c>
      <c r="BH8" s="162">
        <f>FinancialInputs!BH8</f>
        <v>0</v>
      </c>
      <c r="BI8" s="162">
        <f>FinancialInputs!BI8</f>
        <v>0</v>
      </c>
      <c r="BJ8" s="162">
        <f>FinancialInputs!BJ8</f>
        <v>0</v>
      </c>
      <c r="BK8" s="162">
        <f>FinancialInputs!BK8</f>
        <v>0</v>
      </c>
      <c r="BL8" s="162">
        <f>FinancialInputs!BL8</f>
        <v>0</v>
      </c>
      <c r="BM8" s="162">
        <f>FinancialInputs!BM8</f>
        <v>0</v>
      </c>
      <c r="BN8" s="162">
        <f>FinancialInputs!BN8</f>
        <v>0</v>
      </c>
      <c r="BO8" s="162">
        <f>FinancialInputs!BO8</f>
        <v>0</v>
      </c>
      <c r="BP8" s="162">
        <f>FinancialInputs!BP8</f>
        <v>0</v>
      </c>
      <c r="BQ8" s="162">
        <f>FinancialInputs!BQ8</f>
        <v>0</v>
      </c>
      <c r="BR8" s="162">
        <f>FinancialInputs!BR8</f>
        <v>0</v>
      </c>
      <c r="BS8" s="162">
        <f>FinancialInputs!BS8</f>
        <v>0</v>
      </c>
      <c r="BT8" s="162">
        <f>FinancialInputs!BT8</f>
        <v>0</v>
      </c>
      <c r="BU8" s="162">
        <f>FinancialInputs!BU8</f>
        <v>0</v>
      </c>
      <c r="BV8" s="162">
        <f>FinancialInputs!BV8</f>
        <v>0</v>
      </c>
      <c r="BW8" s="162">
        <f>FinancialInputs!BW8</f>
        <v>0</v>
      </c>
      <c r="BX8" s="162">
        <f>FinancialInputs!BX8</f>
        <v>0</v>
      </c>
      <c r="BY8" s="162">
        <f>FinancialInputs!BY8</f>
        <v>0</v>
      </c>
      <c r="BZ8" s="162">
        <f>FinancialInputs!BZ8</f>
        <v>0</v>
      </c>
      <c r="CA8" s="162">
        <f>FinancialInputs!CA8</f>
        <v>0</v>
      </c>
      <c r="CB8" s="162">
        <f>FinancialInputs!CB8</f>
        <v>0</v>
      </c>
      <c r="CC8" s="162">
        <f>FinancialInputs!CC8</f>
        <v>0</v>
      </c>
      <c r="CD8" s="162">
        <f>FinancialInputs!CD8</f>
        <v>0</v>
      </c>
      <c r="CE8" s="162">
        <f>FinancialInputs!CE8</f>
        <v>0</v>
      </c>
      <c r="CF8" s="162">
        <f>FinancialInputs!CF8</f>
        <v>0</v>
      </c>
      <c r="CG8" s="162">
        <f>FinancialInputs!CG8</f>
        <v>0</v>
      </c>
      <c r="CH8" s="162">
        <f>FinancialInputs!CH8</f>
        <v>0</v>
      </c>
      <c r="CI8" s="162">
        <f>FinancialInputs!CI8</f>
        <v>0</v>
      </c>
      <c r="CJ8" s="162">
        <f>FinancialInputs!CJ8</f>
        <v>0</v>
      </c>
      <c r="CK8" s="162">
        <f>FinancialInputs!CK8</f>
        <v>0</v>
      </c>
      <c r="CL8" s="162">
        <f>FinancialInputs!CL8</f>
        <v>0</v>
      </c>
      <c r="CM8" s="162">
        <f>FinancialInputs!CM8</f>
        <v>0</v>
      </c>
      <c r="CN8" s="162">
        <f>FinancialInputs!CN8</f>
        <v>0</v>
      </c>
      <c r="CO8" s="162">
        <f>FinancialInputs!CO8</f>
        <v>0</v>
      </c>
      <c r="CP8" s="162">
        <f>FinancialInputs!CP8</f>
        <v>0</v>
      </c>
      <c r="CQ8" s="162">
        <f>FinancialInputs!CQ8</f>
        <v>0</v>
      </c>
      <c r="CR8" s="162">
        <f>FinancialInputs!CR8</f>
        <v>0</v>
      </c>
      <c r="CS8" s="162">
        <f>FinancialInputs!CS8</f>
        <v>0</v>
      </c>
      <c r="CT8" s="162">
        <f>FinancialInputs!CT8</f>
        <v>0</v>
      </c>
      <c r="CU8" s="162">
        <f>FinancialInputs!CU8</f>
        <v>0</v>
      </c>
      <c r="CV8" s="162">
        <f>FinancialInputs!CV8</f>
        <v>0</v>
      </c>
    </row>
    <row r="9" spans="1:107" ht="15.4">
      <c r="E9" s="1" t="s">
        <v>149</v>
      </c>
      <c r="L9" s="162">
        <f>FinancialInputs!L9</f>
        <v>0</v>
      </c>
      <c r="M9" s="162">
        <f>FinancialInputs!M9</f>
        <v>0</v>
      </c>
      <c r="N9" s="162">
        <f>FinancialInputs!N9</f>
        <v>0</v>
      </c>
      <c r="O9" s="162">
        <f>FinancialInputs!O9</f>
        <v>0</v>
      </c>
      <c r="P9" s="162">
        <f>FinancialInputs!P9</f>
        <v>0</v>
      </c>
      <c r="Q9" s="162">
        <f>FinancialInputs!Q9</f>
        <v>0</v>
      </c>
      <c r="R9" s="162">
        <f>FinancialInputs!R9</f>
        <v>0</v>
      </c>
      <c r="S9" s="162">
        <f>FinancialInputs!S9</f>
        <v>0</v>
      </c>
      <c r="T9" s="162">
        <f>FinancialInputs!T9</f>
        <v>0</v>
      </c>
      <c r="U9" s="162">
        <f>FinancialInputs!U9</f>
        <v>0</v>
      </c>
      <c r="V9" s="162">
        <f>FinancialInputs!V9</f>
        <v>0</v>
      </c>
      <c r="W9" s="162">
        <f>FinancialInputs!W9</f>
        <v>0</v>
      </c>
      <c r="X9" s="162">
        <f>FinancialInputs!X9</f>
        <v>0</v>
      </c>
      <c r="Y9" s="162">
        <f>FinancialInputs!Y9</f>
        <v>0</v>
      </c>
      <c r="Z9" s="162">
        <f>FinancialInputs!Z9</f>
        <v>0</v>
      </c>
      <c r="AA9" s="162">
        <f>FinancialInputs!AA9</f>
        <v>0</v>
      </c>
      <c r="AB9" s="162">
        <f>FinancialInputs!AB9</f>
        <v>0</v>
      </c>
      <c r="AC9" s="162">
        <f>FinancialInputs!AC9</f>
        <v>0</v>
      </c>
      <c r="AD9" s="162">
        <f>FinancialInputs!AD9</f>
        <v>0</v>
      </c>
      <c r="AE9" s="162">
        <f>FinancialInputs!AE9</f>
        <v>0</v>
      </c>
      <c r="AF9" s="162">
        <f>FinancialInputs!AF9</f>
        <v>0</v>
      </c>
      <c r="AG9" s="162">
        <f>FinancialInputs!AG9</f>
        <v>0</v>
      </c>
      <c r="AH9" s="162">
        <f>FinancialInputs!AH9</f>
        <v>0</v>
      </c>
      <c r="AI9" s="162">
        <f>FinancialInputs!AI9</f>
        <v>0</v>
      </c>
      <c r="AJ9" s="162">
        <f>FinancialInputs!AJ9</f>
        <v>0</v>
      </c>
      <c r="AK9" s="162">
        <f>FinancialInputs!AK9</f>
        <v>0</v>
      </c>
      <c r="AL9" s="162">
        <f>FinancialInputs!AL9</f>
        <v>0</v>
      </c>
      <c r="AM9" s="162">
        <f>FinancialInputs!AM9</f>
        <v>0</v>
      </c>
      <c r="AN9" s="162">
        <f>FinancialInputs!AN9</f>
        <v>0</v>
      </c>
      <c r="AO9" s="162">
        <f>FinancialInputs!AO9</f>
        <v>0</v>
      </c>
      <c r="AP9" s="162">
        <f>FinancialInputs!AP9</f>
        <v>0</v>
      </c>
      <c r="AQ9" s="162">
        <f>FinancialInputs!AQ9</f>
        <v>0</v>
      </c>
      <c r="AR9" s="162">
        <f>FinancialInputs!AR9</f>
        <v>0</v>
      </c>
      <c r="AS9" s="162">
        <f>FinancialInputs!AS9</f>
        <v>0</v>
      </c>
      <c r="AT9" s="162">
        <f>FinancialInputs!AT9</f>
        <v>0</v>
      </c>
      <c r="AU9" s="162">
        <f>FinancialInputs!AU9</f>
        <v>0</v>
      </c>
      <c r="AV9" s="162">
        <f>FinancialInputs!AV9</f>
        <v>0</v>
      </c>
      <c r="AW9" s="162">
        <f>FinancialInputs!AW9</f>
        <v>0</v>
      </c>
      <c r="AX9" s="162">
        <f>FinancialInputs!AX9</f>
        <v>0</v>
      </c>
      <c r="AY9" s="162">
        <f>FinancialInputs!AY9</f>
        <v>0</v>
      </c>
      <c r="AZ9" s="162">
        <f>FinancialInputs!AZ9</f>
        <v>0</v>
      </c>
      <c r="BA9" s="162">
        <f>FinancialInputs!BA9</f>
        <v>0</v>
      </c>
      <c r="BB9" s="162">
        <f>FinancialInputs!BB9</f>
        <v>0</v>
      </c>
      <c r="BC9" s="162">
        <f>FinancialInputs!BC9</f>
        <v>0</v>
      </c>
      <c r="BD9" s="162">
        <f>FinancialInputs!BD9</f>
        <v>0</v>
      </c>
      <c r="BE9" s="162">
        <f>FinancialInputs!BE9</f>
        <v>0</v>
      </c>
      <c r="BF9" s="162">
        <f>FinancialInputs!BF9</f>
        <v>0</v>
      </c>
      <c r="BG9" s="162">
        <f>FinancialInputs!BG9</f>
        <v>0</v>
      </c>
      <c r="BH9" s="162">
        <f>FinancialInputs!BH9</f>
        <v>0</v>
      </c>
      <c r="BI9" s="162">
        <f>FinancialInputs!BI9</f>
        <v>0</v>
      </c>
      <c r="BJ9" s="162">
        <f>FinancialInputs!BJ9</f>
        <v>0</v>
      </c>
      <c r="BK9" s="162">
        <f>FinancialInputs!BK9</f>
        <v>0</v>
      </c>
      <c r="BL9" s="162">
        <f>FinancialInputs!BL9</f>
        <v>0</v>
      </c>
      <c r="BM9" s="162">
        <f>FinancialInputs!BM9</f>
        <v>0</v>
      </c>
      <c r="BN9" s="162">
        <f>FinancialInputs!BN9</f>
        <v>0</v>
      </c>
      <c r="BO9" s="162">
        <f>FinancialInputs!BO9</f>
        <v>0</v>
      </c>
      <c r="BP9" s="162">
        <f>FinancialInputs!BP9</f>
        <v>0</v>
      </c>
      <c r="BQ9" s="162">
        <f>FinancialInputs!BQ9</f>
        <v>0</v>
      </c>
      <c r="BR9" s="162">
        <f>FinancialInputs!BR9</f>
        <v>0</v>
      </c>
      <c r="BS9" s="162">
        <f>FinancialInputs!BS9</f>
        <v>0</v>
      </c>
      <c r="BT9" s="162">
        <f>FinancialInputs!BT9</f>
        <v>0</v>
      </c>
      <c r="BU9" s="162">
        <f>FinancialInputs!BU9</f>
        <v>0</v>
      </c>
      <c r="BV9" s="162">
        <f>FinancialInputs!BV9</f>
        <v>0</v>
      </c>
      <c r="BW9" s="162">
        <f>FinancialInputs!BW9</f>
        <v>0</v>
      </c>
      <c r="BX9" s="162">
        <f>FinancialInputs!BX9</f>
        <v>0</v>
      </c>
      <c r="BY9" s="162">
        <f>FinancialInputs!BY9</f>
        <v>0</v>
      </c>
      <c r="BZ9" s="162">
        <f>FinancialInputs!BZ9</f>
        <v>0</v>
      </c>
      <c r="CA9" s="162">
        <f>FinancialInputs!CA9</f>
        <v>0</v>
      </c>
      <c r="CB9" s="162">
        <f>FinancialInputs!CB9</f>
        <v>0</v>
      </c>
      <c r="CC9" s="162">
        <f>FinancialInputs!CC9</f>
        <v>0</v>
      </c>
      <c r="CD9" s="162">
        <f>FinancialInputs!CD9</f>
        <v>0</v>
      </c>
      <c r="CE9" s="162">
        <f>FinancialInputs!CE9</f>
        <v>0</v>
      </c>
      <c r="CF9" s="162">
        <f>FinancialInputs!CF9</f>
        <v>0</v>
      </c>
      <c r="CG9" s="162">
        <f>FinancialInputs!CG9</f>
        <v>0</v>
      </c>
      <c r="CH9" s="162">
        <f>FinancialInputs!CH9</f>
        <v>0</v>
      </c>
      <c r="CI9" s="162">
        <f>FinancialInputs!CI9</f>
        <v>0</v>
      </c>
      <c r="CJ9" s="162">
        <f>FinancialInputs!CJ9</f>
        <v>0</v>
      </c>
      <c r="CK9" s="162">
        <f>FinancialInputs!CK9</f>
        <v>0</v>
      </c>
      <c r="CL9" s="162">
        <f>FinancialInputs!CL9</f>
        <v>0</v>
      </c>
      <c r="CM9" s="162">
        <f>FinancialInputs!CM9</f>
        <v>0</v>
      </c>
      <c r="CN9" s="162">
        <f>FinancialInputs!CN9</f>
        <v>0</v>
      </c>
      <c r="CO9" s="162">
        <f>FinancialInputs!CO9</f>
        <v>0</v>
      </c>
      <c r="CP9" s="162">
        <f>FinancialInputs!CP9</f>
        <v>0</v>
      </c>
      <c r="CQ9" s="162">
        <f>FinancialInputs!CQ9</f>
        <v>0</v>
      </c>
      <c r="CR9" s="162">
        <f>FinancialInputs!CR9</f>
        <v>0</v>
      </c>
      <c r="CS9" s="162">
        <f>FinancialInputs!CS9</f>
        <v>0</v>
      </c>
      <c r="CT9" s="162">
        <f>FinancialInputs!CT9</f>
        <v>0</v>
      </c>
      <c r="CU9" s="162">
        <f>FinancialInputs!CU9</f>
        <v>0</v>
      </c>
      <c r="CV9" s="162">
        <f>FinancialInputs!CV9</f>
        <v>0</v>
      </c>
    </row>
    <row r="10" spans="1:107" ht="15.4">
      <c r="E10" s="1" t="s">
        <v>150</v>
      </c>
      <c r="H10" s="2"/>
      <c r="I10" s="2"/>
      <c r="L10" s="162" t="b">
        <f>FinancialInputs!L10</f>
        <v>0</v>
      </c>
      <c r="M10" s="162" t="b">
        <f>FinancialInputs!M10</f>
        <v>0</v>
      </c>
      <c r="N10" s="162" t="b">
        <f>FinancialInputs!N10</f>
        <v>0</v>
      </c>
      <c r="O10" s="162" t="b">
        <f>FinancialInputs!O10</f>
        <v>0</v>
      </c>
      <c r="P10" s="162" t="b">
        <f>FinancialInputs!P10</f>
        <v>0</v>
      </c>
      <c r="Q10" s="162" t="b">
        <f>FinancialInputs!Q10</f>
        <v>0</v>
      </c>
      <c r="R10" s="162" t="b">
        <f>FinancialInputs!R10</f>
        <v>0</v>
      </c>
      <c r="S10" s="162" t="b">
        <f>FinancialInputs!S10</f>
        <v>0</v>
      </c>
      <c r="T10" s="162" t="b">
        <f>FinancialInputs!T10</f>
        <v>0</v>
      </c>
      <c r="U10" s="162" t="b">
        <f>FinancialInputs!U10</f>
        <v>0</v>
      </c>
      <c r="V10" s="162" t="b">
        <f>FinancialInputs!V10</f>
        <v>0</v>
      </c>
      <c r="W10" s="162" t="b">
        <f>FinancialInputs!W10</f>
        <v>0</v>
      </c>
      <c r="X10" s="162" t="b">
        <f>FinancialInputs!X10</f>
        <v>0</v>
      </c>
      <c r="Y10" s="162" t="b">
        <f>FinancialInputs!Y10</f>
        <v>0</v>
      </c>
      <c r="Z10" s="162" t="b">
        <f>FinancialInputs!Z10</f>
        <v>0</v>
      </c>
      <c r="AA10" s="162" t="b">
        <f>FinancialInputs!AA10</f>
        <v>0</v>
      </c>
      <c r="AB10" s="162" t="b">
        <f>FinancialInputs!AB10</f>
        <v>0</v>
      </c>
      <c r="AC10" s="162" t="b">
        <f>FinancialInputs!AC10</f>
        <v>0</v>
      </c>
      <c r="AD10" s="162" t="b">
        <f>FinancialInputs!AD10</f>
        <v>0</v>
      </c>
      <c r="AE10" s="162" t="b">
        <f>FinancialInputs!AE10</f>
        <v>0</v>
      </c>
      <c r="AF10" s="162" t="b">
        <f>FinancialInputs!AF10</f>
        <v>0</v>
      </c>
      <c r="AG10" s="162" t="b">
        <f>FinancialInputs!AG10</f>
        <v>0</v>
      </c>
      <c r="AH10" s="162" t="b">
        <f>FinancialInputs!AH10</f>
        <v>0</v>
      </c>
      <c r="AI10" s="162" t="b">
        <f>FinancialInputs!AI10</f>
        <v>0</v>
      </c>
      <c r="AJ10" s="162" t="b">
        <f>FinancialInputs!AJ10</f>
        <v>0</v>
      </c>
      <c r="AK10" s="162" t="b">
        <f>FinancialInputs!AK10</f>
        <v>0</v>
      </c>
      <c r="AL10" s="162" t="b">
        <f>FinancialInputs!AL10</f>
        <v>0</v>
      </c>
      <c r="AM10" s="162" t="b">
        <f>FinancialInputs!AM10</f>
        <v>0</v>
      </c>
      <c r="AN10" s="162" t="b">
        <f>FinancialInputs!AN10</f>
        <v>0</v>
      </c>
      <c r="AO10" s="162" t="b">
        <f>FinancialInputs!AO10</f>
        <v>0</v>
      </c>
      <c r="AP10" s="162" t="b">
        <f>FinancialInputs!AP10</f>
        <v>0</v>
      </c>
      <c r="AQ10" s="162" t="b">
        <f>FinancialInputs!AQ10</f>
        <v>0</v>
      </c>
      <c r="AR10" s="162" t="b">
        <f>FinancialInputs!AR10</f>
        <v>0</v>
      </c>
      <c r="AS10" s="162" t="b">
        <f>FinancialInputs!AS10</f>
        <v>0</v>
      </c>
      <c r="AT10" s="162" t="b">
        <f>FinancialInputs!AT10</f>
        <v>0</v>
      </c>
      <c r="AU10" s="162" t="b">
        <f>FinancialInputs!AU10</f>
        <v>0</v>
      </c>
      <c r="AV10" s="162" t="b">
        <f>FinancialInputs!AV10</f>
        <v>0</v>
      </c>
      <c r="AW10" s="162" t="b">
        <f>FinancialInputs!AW10</f>
        <v>0</v>
      </c>
      <c r="AX10" s="162" t="b">
        <f>FinancialInputs!AX10</f>
        <v>0</v>
      </c>
      <c r="AY10" s="162" t="b">
        <f>FinancialInputs!AY10</f>
        <v>0</v>
      </c>
      <c r="AZ10" s="162" t="b">
        <f>FinancialInputs!AZ10</f>
        <v>0</v>
      </c>
      <c r="BA10" s="162" t="b">
        <f>FinancialInputs!BA10</f>
        <v>0</v>
      </c>
      <c r="BB10" s="162" t="b">
        <f>FinancialInputs!BB10</f>
        <v>0</v>
      </c>
      <c r="BC10" s="162" t="b">
        <f>FinancialInputs!BC10</f>
        <v>0</v>
      </c>
      <c r="BD10" s="162" t="b">
        <f>FinancialInputs!BD10</f>
        <v>0</v>
      </c>
      <c r="BE10" s="162" t="b">
        <f>FinancialInputs!BE10</f>
        <v>0</v>
      </c>
      <c r="BF10" s="162" t="b">
        <f>FinancialInputs!BF10</f>
        <v>0</v>
      </c>
      <c r="BG10" s="162" t="b">
        <f>FinancialInputs!BG10</f>
        <v>0</v>
      </c>
      <c r="BH10" s="162" t="b">
        <f>FinancialInputs!BH10</f>
        <v>0</v>
      </c>
      <c r="BI10" s="162" t="b">
        <f>FinancialInputs!BI10</f>
        <v>0</v>
      </c>
      <c r="BJ10" s="162" t="b">
        <f>FinancialInputs!BJ10</f>
        <v>0</v>
      </c>
      <c r="BK10" s="162" t="b">
        <f>FinancialInputs!BK10</f>
        <v>0</v>
      </c>
      <c r="BL10" s="162" t="b">
        <f>FinancialInputs!BL10</f>
        <v>0</v>
      </c>
      <c r="BM10" s="162" t="b">
        <f>FinancialInputs!BM10</f>
        <v>0</v>
      </c>
      <c r="BN10" s="162" t="b">
        <f>FinancialInputs!BN10</f>
        <v>0</v>
      </c>
      <c r="BO10" s="162" t="b">
        <f>FinancialInputs!BO10</f>
        <v>0</v>
      </c>
      <c r="BP10" s="162" t="b">
        <f>FinancialInputs!BP10</f>
        <v>0</v>
      </c>
      <c r="BQ10" s="162" t="b">
        <f>FinancialInputs!BQ10</f>
        <v>0</v>
      </c>
      <c r="BR10" s="162" t="b">
        <f>FinancialInputs!BR10</f>
        <v>0</v>
      </c>
      <c r="BS10" s="162" t="b">
        <f>FinancialInputs!BS10</f>
        <v>0</v>
      </c>
      <c r="BT10" s="162" t="b">
        <f>FinancialInputs!BT10</f>
        <v>0</v>
      </c>
      <c r="BU10" s="162" t="b">
        <f>FinancialInputs!BU10</f>
        <v>0</v>
      </c>
      <c r="BV10" s="162" t="b">
        <f>FinancialInputs!BV10</f>
        <v>0</v>
      </c>
      <c r="BW10" s="162" t="b">
        <f>FinancialInputs!BW10</f>
        <v>0</v>
      </c>
      <c r="BX10" s="162" t="b">
        <f>FinancialInputs!BX10</f>
        <v>0</v>
      </c>
      <c r="BY10" s="162" t="b">
        <f>FinancialInputs!BY10</f>
        <v>0</v>
      </c>
      <c r="BZ10" s="162" t="b">
        <f>FinancialInputs!BZ10</f>
        <v>0</v>
      </c>
      <c r="CA10" s="162" t="b">
        <f>FinancialInputs!CA10</f>
        <v>0</v>
      </c>
      <c r="CB10" s="162" t="b">
        <f>FinancialInputs!CB10</f>
        <v>0</v>
      </c>
      <c r="CC10" s="162" t="b">
        <f>FinancialInputs!CC10</f>
        <v>0</v>
      </c>
      <c r="CD10" s="162" t="b">
        <f>FinancialInputs!CD10</f>
        <v>0</v>
      </c>
      <c r="CE10" s="162" t="b">
        <f>FinancialInputs!CE10</f>
        <v>0</v>
      </c>
      <c r="CF10" s="162" t="b">
        <f>FinancialInputs!CF10</f>
        <v>0</v>
      </c>
      <c r="CG10" s="162" t="b">
        <f>FinancialInputs!CG10</f>
        <v>0</v>
      </c>
      <c r="CH10" s="162" t="b">
        <f>FinancialInputs!CH10</f>
        <v>0</v>
      </c>
      <c r="CI10" s="162" t="b">
        <f>FinancialInputs!CI10</f>
        <v>0</v>
      </c>
      <c r="CJ10" s="162" t="b">
        <f>FinancialInputs!CJ10</f>
        <v>0</v>
      </c>
      <c r="CK10" s="162" t="b">
        <f>FinancialInputs!CK10</f>
        <v>0</v>
      </c>
      <c r="CL10" s="162" t="b">
        <f>FinancialInputs!CL10</f>
        <v>0</v>
      </c>
      <c r="CM10" s="162" t="b">
        <f>FinancialInputs!CM10</f>
        <v>0</v>
      </c>
      <c r="CN10" s="162" t="b">
        <f>FinancialInputs!CN10</f>
        <v>0</v>
      </c>
      <c r="CO10" s="162" t="b">
        <f>FinancialInputs!CO10</f>
        <v>0</v>
      </c>
      <c r="CP10" s="162" t="b">
        <f>FinancialInputs!CP10</f>
        <v>0</v>
      </c>
      <c r="CQ10" s="162" t="b">
        <f>FinancialInputs!CQ10</f>
        <v>0</v>
      </c>
      <c r="CR10" s="162" t="b">
        <f>FinancialInputs!CR10</f>
        <v>0</v>
      </c>
      <c r="CS10" s="162" t="b">
        <f>FinancialInputs!CS10</f>
        <v>0</v>
      </c>
      <c r="CT10" s="162" t="b">
        <f>FinancialInputs!CT10</f>
        <v>0</v>
      </c>
      <c r="CU10" s="162" t="b">
        <f>FinancialInputs!CU10</f>
        <v>0</v>
      </c>
      <c r="CV10" s="162" t="b">
        <f>FinancialInputs!CV10</f>
        <v>0</v>
      </c>
      <c r="CW10" s="2"/>
    </row>
    <row r="11" spans="1:107" ht="15.4">
      <c r="E11" s="1" t="s">
        <v>151</v>
      </c>
      <c r="H11" s="2"/>
      <c r="I11" s="2"/>
      <c r="K11" s="103"/>
      <c r="L11" s="163">
        <f>FinancialInputs!L11</f>
        <v>0</v>
      </c>
      <c r="M11" s="163">
        <f>FinancialInputs!M11</f>
        <v>0</v>
      </c>
      <c r="N11" s="163">
        <f>FinancialInputs!N11</f>
        <v>0</v>
      </c>
      <c r="O11" s="163">
        <f>FinancialInputs!O11</f>
        <v>0</v>
      </c>
      <c r="P11" s="163">
        <f>FinancialInputs!P11</f>
        <v>0</v>
      </c>
      <c r="Q11" s="163">
        <f>FinancialInputs!Q11</f>
        <v>0</v>
      </c>
      <c r="R11" s="163">
        <f>FinancialInputs!R11</f>
        <v>0</v>
      </c>
      <c r="S11" s="163">
        <f>FinancialInputs!S11</f>
        <v>0</v>
      </c>
      <c r="T11" s="163">
        <f>FinancialInputs!T11</f>
        <v>0</v>
      </c>
      <c r="U11" s="163">
        <f>FinancialInputs!U11</f>
        <v>0</v>
      </c>
      <c r="V11" s="163">
        <f>FinancialInputs!V11</f>
        <v>0</v>
      </c>
      <c r="W11" s="163">
        <f>FinancialInputs!W11</f>
        <v>0</v>
      </c>
      <c r="X11" s="163">
        <f>FinancialInputs!X11</f>
        <v>0</v>
      </c>
      <c r="Y11" s="163">
        <f>FinancialInputs!Y11</f>
        <v>0</v>
      </c>
      <c r="Z11" s="163">
        <f>FinancialInputs!Z11</f>
        <v>0</v>
      </c>
      <c r="AA11" s="163">
        <f>FinancialInputs!AA11</f>
        <v>0</v>
      </c>
      <c r="AB11" s="163">
        <f>FinancialInputs!AB11</f>
        <v>0</v>
      </c>
      <c r="AC11" s="163">
        <f>FinancialInputs!AC11</f>
        <v>0</v>
      </c>
      <c r="AD11" s="163">
        <f>FinancialInputs!AD11</f>
        <v>0</v>
      </c>
      <c r="AE11" s="163">
        <f>FinancialInputs!AE11</f>
        <v>0</v>
      </c>
      <c r="AF11" s="163">
        <f>FinancialInputs!AF11</f>
        <v>0</v>
      </c>
      <c r="AG11" s="403">
        <f>FinancialInputs!AG11</f>
        <v>0</v>
      </c>
      <c r="AH11" s="403">
        <f>FinancialInputs!AH11</f>
        <v>0</v>
      </c>
      <c r="AI11" s="163">
        <f>FinancialInputs!AI11</f>
        <v>0</v>
      </c>
      <c r="AJ11" s="163">
        <f>FinancialInputs!AJ11</f>
        <v>0</v>
      </c>
      <c r="AK11" s="163">
        <f>FinancialInputs!AK11</f>
        <v>0</v>
      </c>
      <c r="AL11" s="163">
        <f>FinancialInputs!AL11</f>
        <v>0</v>
      </c>
      <c r="AM11" s="163">
        <f>FinancialInputs!AM11</f>
        <v>0</v>
      </c>
      <c r="AN11" s="163">
        <f>FinancialInputs!AN11</f>
        <v>0</v>
      </c>
      <c r="AO11" s="163">
        <f>FinancialInputs!AO11</f>
        <v>0</v>
      </c>
      <c r="AP11" s="163">
        <f>FinancialInputs!AP11</f>
        <v>0</v>
      </c>
      <c r="AQ11" s="163">
        <f>FinancialInputs!AQ11</f>
        <v>0</v>
      </c>
      <c r="AR11" s="163">
        <f>FinancialInputs!AR11</f>
        <v>0</v>
      </c>
      <c r="AS11" s="163">
        <f>FinancialInputs!AS11</f>
        <v>0</v>
      </c>
      <c r="AT11" s="163">
        <f>FinancialInputs!AT11</f>
        <v>0</v>
      </c>
      <c r="AU11" s="163">
        <f>FinancialInputs!AU11</f>
        <v>0</v>
      </c>
      <c r="AV11" s="163">
        <f>FinancialInputs!AV11</f>
        <v>0</v>
      </c>
      <c r="AW11" s="163">
        <f>FinancialInputs!AW11</f>
        <v>0</v>
      </c>
      <c r="AX11" s="163">
        <f>FinancialInputs!AX11</f>
        <v>0</v>
      </c>
      <c r="AY11" s="163">
        <f>FinancialInputs!AY11</f>
        <v>0</v>
      </c>
      <c r="AZ11" s="163">
        <f>FinancialInputs!AZ11</f>
        <v>0</v>
      </c>
      <c r="BA11" s="163">
        <f>FinancialInputs!BA11</f>
        <v>0</v>
      </c>
      <c r="BB11" s="163">
        <f>FinancialInputs!BB11</f>
        <v>0</v>
      </c>
      <c r="BC11" s="163">
        <f>FinancialInputs!BC11</f>
        <v>0</v>
      </c>
      <c r="BD11" s="163">
        <f>FinancialInputs!BD11</f>
        <v>0</v>
      </c>
      <c r="BE11" s="163">
        <f>FinancialInputs!BE11</f>
        <v>0</v>
      </c>
      <c r="BF11" s="163">
        <f>FinancialInputs!BF11</f>
        <v>0</v>
      </c>
      <c r="BG11" s="163">
        <f>FinancialInputs!BG11</f>
        <v>0</v>
      </c>
      <c r="BH11" s="163">
        <f>FinancialInputs!BH11</f>
        <v>0</v>
      </c>
      <c r="BI11" s="163">
        <f>FinancialInputs!BI11</f>
        <v>0</v>
      </c>
      <c r="BJ11" s="163">
        <f>FinancialInputs!BJ11</f>
        <v>0</v>
      </c>
      <c r="BK11" s="163">
        <f>FinancialInputs!BK11</f>
        <v>0</v>
      </c>
      <c r="BL11" s="163">
        <f>FinancialInputs!BL11</f>
        <v>0</v>
      </c>
      <c r="BM11" s="163">
        <f>FinancialInputs!BM11</f>
        <v>0</v>
      </c>
      <c r="BN11" s="163">
        <f>FinancialInputs!BN11</f>
        <v>0</v>
      </c>
      <c r="BO11" s="163">
        <f>FinancialInputs!BO11</f>
        <v>0</v>
      </c>
      <c r="BP11" s="163">
        <f>FinancialInputs!BP11</f>
        <v>0</v>
      </c>
      <c r="BQ11" s="163">
        <f>FinancialInputs!BQ11</f>
        <v>0</v>
      </c>
      <c r="BR11" s="163">
        <f>FinancialInputs!BR11</f>
        <v>0</v>
      </c>
      <c r="BS11" s="163">
        <f>FinancialInputs!BS11</f>
        <v>0</v>
      </c>
      <c r="BT11" s="163">
        <f>FinancialInputs!BT11</f>
        <v>0</v>
      </c>
      <c r="BU11" s="163">
        <f>FinancialInputs!BU11</f>
        <v>0</v>
      </c>
      <c r="BV11" s="163">
        <f>FinancialInputs!BV11</f>
        <v>0</v>
      </c>
      <c r="BW11" s="163">
        <f>FinancialInputs!BW11</f>
        <v>0</v>
      </c>
      <c r="BX11" s="163">
        <f>FinancialInputs!BX11</f>
        <v>0</v>
      </c>
      <c r="BY11" s="163">
        <f>FinancialInputs!BY11</f>
        <v>0</v>
      </c>
      <c r="BZ11" s="163">
        <f>FinancialInputs!BZ11</f>
        <v>0</v>
      </c>
      <c r="CA11" s="163">
        <f>FinancialInputs!CA11</f>
        <v>0</v>
      </c>
      <c r="CB11" s="163">
        <f>FinancialInputs!CB11</f>
        <v>0</v>
      </c>
      <c r="CC11" s="163">
        <f>FinancialInputs!CC11</f>
        <v>0</v>
      </c>
      <c r="CD11" s="163">
        <f>FinancialInputs!CD11</f>
        <v>0</v>
      </c>
      <c r="CE11" s="163">
        <f>FinancialInputs!CE11</f>
        <v>0</v>
      </c>
      <c r="CF11" s="163">
        <f>FinancialInputs!CF11</f>
        <v>0</v>
      </c>
      <c r="CG11" s="163">
        <f>FinancialInputs!CG11</f>
        <v>0</v>
      </c>
      <c r="CH11" s="163">
        <f>FinancialInputs!CH11</f>
        <v>0</v>
      </c>
      <c r="CI11" s="163">
        <f>FinancialInputs!CI11</f>
        <v>0</v>
      </c>
      <c r="CJ11" s="163">
        <f>FinancialInputs!CJ11</f>
        <v>0</v>
      </c>
      <c r="CK11" s="163">
        <f>FinancialInputs!CK11</f>
        <v>0</v>
      </c>
      <c r="CL11" s="163">
        <f>FinancialInputs!CL11</f>
        <v>0</v>
      </c>
      <c r="CM11" s="163">
        <f>FinancialInputs!CM11</f>
        <v>0</v>
      </c>
      <c r="CN11" s="163">
        <f>FinancialInputs!CN11</f>
        <v>0</v>
      </c>
      <c r="CO11" s="163">
        <f>FinancialInputs!CO11</f>
        <v>0</v>
      </c>
      <c r="CP11" s="163">
        <f>FinancialInputs!CP11</f>
        <v>0</v>
      </c>
      <c r="CQ11" s="163">
        <f>FinancialInputs!CQ11</f>
        <v>0</v>
      </c>
      <c r="CR11" s="163">
        <f>FinancialInputs!CR11</f>
        <v>0</v>
      </c>
      <c r="CS11" s="163">
        <f>FinancialInputs!CS11</f>
        <v>0</v>
      </c>
      <c r="CT11" s="163">
        <f>FinancialInputs!CT11</f>
        <v>0</v>
      </c>
      <c r="CU11" s="163">
        <f>FinancialInputs!CU11</f>
        <v>0</v>
      </c>
      <c r="CV11" s="163">
        <f>FinancialInputs!CV11</f>
        <v>0</v>
      </c>
      <c r="CW11" s="2"/>
    </row>
    <row r="12" spans="1:107" ht="15.4">
      <c r="E12" s="1" t="s">
        <v>152</v>
      </c>
      <c r="H12" s="2"/>
      <c r="I12" s="2"/>
      <c r="K12" s="37"/>
      <c r="L12" s="164">
        <f>FinancialInputs!L12</f>
        <v>0</v>
      </c>
      <c r="M12" s="164">
        <f>FinancialInputs!M12</f>
        <v>0</v>
      </c>
      <c r="N12" s="164">
        <f>FinancialInputs!N12</f>
        <v>0</v>
      </c>
      <c r="O12" s="164">
        <f>FinancialInputs!O12</f>
        <v>0</v>
      </c>
      <c r="P12" s="164">
        <f>FinancialInputs!P12</f>
        <v>0</v>
      </c>
      <c r="Q12" s="164">
        <f>FinancialInputs!Q12</f>
        <v>0</v>
      </c>
      <c r="R12" s="164">
        <f>FinancialInputs!R12</f>
        <v>0</v>
      </c>
      <c r="S12" s="164">
        <f>FinancialInputs!S12</f>
        <v>0</v>
      </c>
      <c r="T12" s="164">
        <f>FinancialInputs!T12</f>
        <v>0</v>
      </c>
      <c r="U12" s="164">
        <f>FinancialInputs!U12</f>
        <v>0</v>
      </c>
      <c r="V12" s="164">
        <f>FinancialInputs!V12</f>
        <v>0</v>
      </c>
      <c r="W12" s="164">
        <f>FinancialInputs!W12</f>
        <v>0</v>
      </c>
      <c r="X12" s="164">
        <f>FinancialInputs!X12</f>
        <v>0</v>
      </c>
      <c r="Y12" s="164">
        <f>FinancialInputs!Y12</f>
        <v>0</v>
      </c>
      <c r="Z12" s="164">
        <f>FinancialInputs!Z12</f>
        <v>0</v>
      </c>
      <c r="AA12" s="164">
        <f>FinancialInputs!AA12</f>
        <v>0</v>
      </c>
      <c r="AB12" s="164">
        <f>FinancialInputs!AB12</f>
        <v>0</v>
      </c>
      <c r="AC12" s="164">
        <f>FinancialInputs!AC12</f>
        <v>0</v>
      </c>
      <c r="AD12" s="164">
        <f>FinancialInputs!AD12</f>
        <v>0</v>
      </c>
      <c r="AE12" s="164">
        <f>FinancialInputs!AE12</f>
        <v>0</v>
      </c>
      <c r="AF12" s="164">
        <f>FinancialInputs!AF12</f>
        <v>0</v>
      </c>
      <c r="AG12" s="164">
        <f>FinancialInputs!AG12</f>
        <v>0</v>
      </c>
      <c r="AH12" s="164">
        <f>FinancialInputs!AH12</f>
        <v>0</v>
      </c>
      <c r="AI12" s="164">
        <f>FinancialInputs!AI12</f>
        <v>0</v>
      </c>
      <c r="AJ12" s="164">
        <f>FinancialInputs!AJ12</f>
        <v>0</v>
      </c>
      <c r="AK12" s="164">
        <f>FinancialInputs!AK12</f>
        <v>0</v>
      </c>
      <c r="AL12" s="164">
        <f>FinancialInputs!AL12</f>
        <v>0</v>
      </c>
      <c r="AM12" s="164">
        <f>FinancialInputs!AM12</f>
        <v>0</v>
      </c>
      <c r="AN12" s="164">
        <f>FinancialInputs!AN12</f>
        <v>0</v>
      </c>
      <c r="AO12" s="164">
        <f>FinancialInputs!AO12</f>
        <v>0</v>
      </c>
      <c r="AP12" s="164">
        <f>FinancialInputs!AP12</f>
        <v>0</v>
      </c>
      <c r="AQ12" s="164">
        <f>FinancialInputs!AQ12</f>
        <v>0</v>
      </c>
      <c r="AR12" s="164">
        <f>FinancialInputs!AR12</f>
        <v>0</v>
      </c>
      <c r="AS12" s="164">
        <f>FinancialInputs!AS12</f>
        <v>0</v>
      </c>
      <c r="AT12" s="164">
        <f>FinancialInputs!AT12</f>
        <v>0</v>
      </c>
      <c r="AU12" s="164">
        <f>FinancialInputs!AU12</f>
        <v>0</v>
      </c>
      <c r="AV12" s="164">
        <f>FinancialInputs!AV12</f>
        <v>0</v>
      </c>
      <c r="AW12" s="164">
        <f>FinancialInputs!AW12</f>
        <v>0</v>
      </c>
      <c r="AX12" s="164">
        <f>FinancialInputs!AX12</f>
        <v>0</v>
      </c>
      <c r="AY12" s="164">
        <f>FinancialInputs!AY12</f>
        <v>0</v>
      </c>
      <c r="AZ12" s="164">
        <f>FinancialInputs!AZ12</f>
        <v>0</v>
      </c>
      <c r="BA12" s="164">
        <f>FinancialInputs!BA12</f>
        <v>0</v>
      </c>
      <c r="BB12" s="164">
        <f>FinancialInputs!BB12</f>
        <v>0</v>
      </c>
      <c r="BC12" s="164">
        <f>FinancialInputs!BC12</f>
        <v>0</v>
      </c>
      <c r="BD12" s="164">
        <f>FinancialInputs!BD12</f>
        <v>0</v>
      </c>
      <c r="BE12" s="164">
        <f>FinancialInputs!BE12</f>
        <v>0</v>
      </c>
      <c r="BF12" s="164">
        <f>FinancialInputs!BF12</f>
        <v>0</v>
      </c>
      <c r="BG12" s="164">
        <f>FinancialInputs!BG12</f>
        <v>0</v>
      </c>
      <c r="BH12" s="164">
        <f>FinancialInputs!BH12</f>
        <v>0</v>
      </c>
      <c r="BI12" s="164">
        <f>FinancialInputs!BI12</f>
        <v>0</v>
      </c>
      <c r="BJ12" s="164">
        <f>FinancialInputs!BJ12</f>
        <v>0</v>
      </c>
      <c r="BK12" s="164">
        <f>FinancialInputs!BK12</f>
        <v>0</v>
      </c>
      <c r="BL12" s="164">
        <f>FinancialInputs!BL12</f>
        <v>0</v>
      </c>
      <c r="BM12" s="164">
        <f>FinancialInputs!BM12</f>
        <v>0</v>
      </c>
      <c r="BN12" s="164">
        <f>FinancialInputs!BN12</f>
        <v>0</v>
      </c>
      <c r="BO12" s="164">
        <f>FinancialInputs!BO12</f>
        <v>0</v>
      </c>
      <c r="BP12" s="164">
        <f>FinancialInputs!BP12</f>
        <v>0</v>
      </c>
      <c r="BQ12" s="164">
        <f>FinancialInputs!BQ12</f>
        <v>0</v>
      </c>
      <c r="BR12" s="164">
        <f>FinancialInputs!BR12</f>
        <v>0</v>
      </c>
      <c r="BS12" s="164">
        <f>FinancialInputs!BS12</f>
        <v>0</v>
      </c>
      <c r="BT12" s="164">
        <f>FinancialInputs!BT12</f>
        <v>0</v>
      </c>
      <c r="BU12" s="164">
        <f>FinancialInputs!BU12</f>
        <v>0</v>
      </c>
      <c r="BV12" s="164">
        <f>FinancialInputs!BV12</f>
        <v>0</v>
      </c>
      <c r="BW12" s="164">
        <f>FinancialInputs!BW12</f>
        <v>0</v>
      </c>
      <c r="BX12" s="164">
        <f>FinancialInputs!BX12</f>
        <v>0</v>
      </c>
      <c r="BY12" s="164">
        <f>FinancialInputs!BY12</f>
        <v>0</v>
      </c>
      <c r="BZ12" s="164">
        <f>FinancialInputs!BZ12</f>
        <v>0</v>
      </c>
      <c r="CA12" s="164">
        <f>FinancialInputs!CA12</f>
        <v>0</v>
      </c>
      <c r="CB12" s="164">
        <f>FinancialInputs!CB12</f>
        <v>0</v>
      </c>
      <c r="CC12" s="164">
        <f>FinancialInputs!CC12</f>
        <v>0</v>
      </c>
      <c r="CD12" s="164">
        <f>FinancialInputs!CD12</f>
        <v>0</v>
      </c>
      <c r="CE12" s="164">
        <f>FinancialInputs!CE12</f>
        <v>0</v>
      </c>
      <c r="CF12" s="164">
        <f>FinancialInputs!CF12</f>
        <v>0</v>
      </c>
      <c r="CG12" s="164">
        <f>FinancialInputs!CG12</f>
        <v>0</v>
      </c>
      <c r="CH12" s="164">
        <f>FinancialInputs!CH12</f>
        <v>0</v>
      </c>
      <c r="CI12" s="164">
        <f>FinancialInputs!CI12</f>
        <v>0</v>
      </c>
      <c r="CJ12" s="164">
        <f>FinancialInputs!CJ12</f>
        <v>0</v>
      </c>
      <c r="CK12" s="164">
        <f>FinancialInputs!CK12</f>
        <v>0</v>
      </c>
      <c r="CL12" s="164">
        <f>FinancialInputs!CL12</f>
        <v>0</v>
      </c>
      <c r="CM12" s="164">
        <f>FinancialInputs!CM12</f>
        <v>0</v>
      </c>
      <c r="CN12" s="164">
        <f>FinancialInputs!CN12</f>
        <v>0</v>
      </c>
      <c r="CO12" s="164">
        <f>FinancialInputs!CO12</f>
        <v>0</v>
      </c>
      <c r="CP12" s="164">
        <f>FinancialInputs!CP12</f>
        <v>0</v>
      </c>
      <c r="CQ12" s="164">
        <f>FinancialInputs!CQ12</f>
        <v>0</v>
      </c>
      <c r="CR12" s="164">
        <f>FinancialInputs!CR12</f>
        <v>0</v>
      </c>
      <c r="CS12" s="164">
        <f>FinancialInputs!CS12</f>
        <v>0</v>
      </c>
      <c r="CT12" s="164">
        <f>FinancialInputs!CT12</f>
        <v>0</v>
      </c>
      <c r="CU12" s="164">
        <f>FinancialInputs!CU12</f>
        <v>0</v>
      </c>
      <c r="CV12" s="164">
        <f>FinancialInputs!CV12</f>
        <v>0</v>
      </c>
      <c r="CW12" s="2"/>
    </row>
    <row r="13" spans="1:107" ht="15.4">
      <c r="E13" s="1" t="s">
        <v>207</v>
      </c>
      <c r="H13" s="2"/>
      <c r="I13" s="2"/>
      <c r="K13" s="37"/>
      <c r="L13" s="12">
        <f>FinancialInputs!L14</f>
        <v>0</v>
      </c>
      <c r="M13" s="12">
        <f>FinancialInputs!M14</f>
        <v>0</v>
      </c>
      <c r="N13" s="12">
        <f>FinancialInputs!N14</f>
        <v>0</v>
      </c>
      <c r="O13" s="12">
        <f>FinancialInputs!O14</f>
        <v>0</v>
      </c>
      <c r="P13" s="12">
        <f>FinancialInputs!P14</f>
        <v>0</v>
      </c>
      <c r="Q13" s="12">
        <f>FinancialInputs!Q14</f>
        <v>0</v>
      </c>
      <c r="R13" s="12">
        <f>FinancialInputs!R14</f>
        <v>0</v>
      </c>
      <c r="S13" s="12">
        <f>FinancialInputs!S14</f>
        <v>0</v>
      </c>
      <c r="T13" s="12">
        <f>FinancialInputs!T14</f>
        <v>0</v>
      </c>
      <c r="U13" s="12">
        <f>FinancialInputs!U14</f>
        <v>0</v>
      </c>
      <c r="V13" s="12">
        <f>FinancialInputs!V14</f>
        <v>0</v>
      </c>
      <c r="W13" s="12">
        <f>FinancialInputs!W14</f>
        <v>0</v>
      </c>
      <c r="X13" s="12">
        <f>FinancialInputs!X14</f>
        <v>0</v>
      </c>
      <c r="Y13" s="12">
        <f>FinancialInputs!Y14</f>
        <v>0</v>
      </c>
      <c r="Z13" s="12">
        <f>FinancialInputs!Z14</f>
        <v>0</v>
      </c>
      <c r="AA13" s="12">
        <f>FinancialInputs!AA14</f>
        <v>0</v>
      </c>
      <c r="AB13" s="12">
        <f>FinancialInputs!AB14</f>
        <v>0</v>
      </c>
      <c r="AC13" s="12">
        <f>FinancialInputs!AC14</f>
        <v>0</v>
      </c>
      <c r="AD13" s="12">
        <f>FinancialInputs!AD14</f>
        <v>0</v>
      </c>
      <c r="AE13" s="12">
        <f>FinancialInputs!AE14</f>
        <v>0</v>
      </c>
      <c r="AF13" s="12">
        <f>FinancialInputs!AF14</f>
        <v>0</v>
      </c>
      <c r="AG13" s="12">
        <f>FinancialInputs!AG14</f>
        <v>0</v>
      </c>
      <c r="AH13" s="12">
        <f>FinancialInputs!AH14</f>
        <v>0</v>
      </c>
      <c r="AI13" s="12">
        <f>FinancialInputs!AI14</f>
        <v>0</v>
      </c>
      <c r="AJ13" s="12">
        <f>FinancialInputs!AJ14</f>
        <v>0</v>
      </c>
      <c r="AK13" s="12">
        <f>FinancialInputs!AK14</f>
        <v>0</v>
      </c>
      <c r="AL13" s="12">
        <f>FinancialInputs!AL14</f>
        <v>0</v>
      </c>
      <c r="AM13" s="12">
        <f>FinancialInputs!AM14</f>
        <v>0</v>
      </c>
      <c r="AN13" s="12">
        <f>FinancialInputs!AN14</f>
        <v>0</v>
      </c>
      <c r="AO13" s="12">
        <f>FinancialInputs!AO14</f>
        <v>0</v>
      </c>
      <c r="AP13" s="12">
        <f>FinancialInputs!AP14</f>
        <v>0</v>
      </c>
      <c r="AQ13" s="12">
        <f>FinancialInputs!AQ14</f>
        <v>0</v>
      </c>
      <c r="AR13" s="12">
        <f>FinancialInputs!AR14</f>
        <v>0</v>
      </c>
      <c r="AS13" s="12">
        <f>FinancialInputs!AS14</f>
        <v>0</v>
      </c>
      <c r="AT13" s="12">
        <f>FinancialInputs!AT14</f>
        <v>0</v>
      </c>
      <c r="AU13" s="12">
        <f>FinancialInputs!AU14</f>
        <v>0</v>
      </c>
      <c r="AV13" s="12">
        <f>FinancialInputs!AV14</f>
        <v>0</v>
      </c>
      <c r="AW13" s="12">
        <f>FinancialInputs!AW14</f>
        <v>0</v>
      </c>
      <c r="AX13" s="12">
        <f>FinancialInputs!AX14</f>
        <v>0</v>
      </c>
      <c r="AY13" s="12">
        <f>FinancialInputs!AY14</f>
        <v>0</v>
      </c>
      <c r="AZ13" s="12">
        <f>FinancialInputs!AZ14</f>
        <v>0</v>
      </c>
      <c r="BA13" s="12">
        <f>FinancialInputs!BA14</f>
        <v>0</v>
      </c>
      <c r="BB13" s="12">
        <f>FinancialInputs!BB14</f>
        <v>0</v>
      </c>
      <c r="BC13" s="12">
        <f>FinancialInputs!BC14</f>
        <v>0</v>
      </c>
      <c r="BD13" s="12">
        <f>FinancialInputs!BD14</f>
        <v>0</v>
      </c>
      <c r="BE13" s="12">
        <f>FinancialInputs!BE14</f>
        <v>0</v>
      </c>
      <c r="BF13" s="12">
        <f>FinancialInputs!BF14</f>
        <v>0</v>
      </c>
      <c r="BG13" s="12">
        <f>FinancialInputs!BG14</f>
        <v>0</v>
      </c>
      <c r="BH13" s="12">
        <f>FinancialInputs!BH14</f>
        <v>0</v>
      </c>
      <c r="BI13" s="12">
        <f>FinancialInputs!BI14</f>
        <v>0</v>
      </c>
      <c r="BJ13" s="12">
        <f>FinancialInputs!BJ14</f>
        <v>0</v>
      </c>
      <c r="BK13" s="12">
        <f>FinancialInputs!BK14</f>
        <v>0</v>
      </c>
      <c r="BL13" s="12">
        <f>FinancialInputs!BL14</f>
        <v>0</v>
      </c>
      <c r="BM13" s="12">
        <f>FinancialInputs!BM14</f>
        <v>0</v>
      </c>
      <c r="BN13" s="12">
        <f>FinancialInputs!BN14</f>
        <v>0</v>
      </c>
      <c r="BO13" s="12">
        <f>FinancialInputs!BO14</f>
        <v>0</v>
      </c>
      <c r="BP13" s="12">
        <f>FinancialInputs!BP14</f>
        <v>0</v>
      </c>
      <c r="BQ13" s="12">
        <f>FinancialInputs!BQ14</f>
        <v>0</v>
      </c>
      <c r="BR13" s="12">
        <f>FinancialInputs!BR14</f>
        <v>0</v>
      </c>
      <c r="BS13" s="12">
        <f>FinancialInputs!BS14</f>
        <v>0</v>
      </c>
      <c r="BT13" s="12">
        <f>FinancialInputs!BT14</f>
        <v>0</v>
      </c>
      <c r="BU13" s="12">
        <f>FinancialInputs!BU14</f>
        <v>0</v>
      </c>
      <c r="BV13" s="12">
        <f>FinancialInputs!BV14</f>
        <v>0</v>
      </c>
      <c r="BW13" s="12">
        <f>FinancialInputs!BW14</f>
        <v>0</v>
      </c>
      <c r="BX13" s="12">
        <f>FinancialInputs!BX14</f>
        <v>0</v>
      </c>
      <c r="BY13" s="12">
        <f>FinancialInputs!BY14</f>
        <v>0</v>
      </c>
      <c r="BZ13" s="12">
        <f>FinancialInputs!BZ14</f>
        <v>0</v>
      </c>
      <c r="CA13" s="12">
        <f>FinancialInputs!CA14</f>
        <v>0</v>
      </c>
      <c r="CB13" s="12">
        <f>FinancialInputs!CB14</f>
        <v>0</v>
      </c>
      <c r="CC13" s="12">
        <f>FinancialInputs!CC14</f>
        <v>0</v>
      </c>
      <c r="CD13" s="12">
        <f>FinancialInputs!CD14</f>
        <v>0</v>
      </c>
      <c r="CE13" s="12">
        <f>FinancialInputs!CE14</f>
        <v>0</v>
      </c>
      <c r="CF13" s="12">
        <f>FinancialInputs!CF14</f>
        <v>0</v>
      </c>
      <c r="CG13" s="12">
        <f>FinancialInputs!CG14</f>
        <v>0</v>
      </c>
      <c r="CH13" s="12">
        <f>FinancialInputs!CH14</f>
        <v>0</v>
      </c>
      <c r="CI13" s="12">
        <f>FinancialInputs!CI14</f>
        <v>0</v>
      </c>
      <c r="CJ13" s="12">
        <f>FinancialInputs!CJ14</f>
        <v>0</v>
      </c>
      <c r="CK13" s="12">
        <f>FinancialInputs!CK14</f>
        <v>0</v>
      </c>
      <c r="CL13" s="12">
        <f>FinancialInputs!CL14</f>
        <v>0</v>
      </c>
      <c r="CM13" s="12">
        <f>FinancialInputs!CM14</f>
        <v>0</v>
      </c>
      <c r="CN13" s="12">
        <f>FinancialInputs!CN14</f>
        <v>0</v>
      </c>
      <c r="CO13" s="12">
        <f>FinancialInputs!CO14</f>
        <v>0</v>
      </c>
      <c r="CP13" s="12">
        <f>FinancialInputs!CP14</f>
        <v>0</v>
      </c>
      <c r="CQ13" s="12">
        <f>FinancialInputs!CQ14</f>
        <v>0</v>
      </c>
      <c r="CR13" s="12">
        <f>FinancialInputs!CR14</f>
        <v>0</v>
      </c>
      <c r="CS13" s="12">
        <f>FinancialInputs!CS14</f>
        <v>0</v>
      </c>
      <c r="CT13" s="12">
        <f>FinancialInputs!CT14</f>
        <v>0</v>
      </c>
      <c r="CU13" s="12">
        <f>FinancialInputs!CU14</f>
        <v>0</v>
      </c>
      <c r="CV13" s="12">
        <f>FinancialInputs!CV14</f>
        <v>0</v>
      </c>
      <c r="CW13" s="2"/>
      <c r="CX13" s="2"/>
      <c r="CY13" s="2"/>
    </row>
    <row r="14" spans="1:107" ht="15.4">
      <c r="E14" s="1" t="s">
        <v>208</v>
      </c>
      <c r="H14" s="2"/>
      <c r="I14" s="2"/>
      <c r="K14" s="37"/>
      <c r="L14" s="12">
        <f>FinancialInputs!L15</f>
        <v>0</v>
      </c>
      <c r="M14" s="12">
        <f>FinancialInputs!M15</f>
        <v>0</v>
      </c>
      <c r="N14" s="12">
        <f>FinancialInputs!N15</f>
        <v>0</v>
      </c>
      <c r="O14" s="12">
        <f>FinancialInputs!O15</f>
        <v>0</v>
      </c>
      <c r="P14" s="12">
        <f>FinancialInputs!P15</f>
        <v>0</v>
      </c>
      <c r="Q14" s="12">
        <f>FinancialInputs!Q15</f>
        <v>0</v>
      </c>
      <c r="R14" s="12">
        <f>FinancialInputs!R15</f>
        <v>0</v>
      </c>
      <c r="S14" s="12">
        <f>FinancialInputs!S15</f>
        <v>0</v>
      </c>
      <c r="T14" s="12">
        <f>FinancialInputs!T15</f>
        <v>0</v>
      </c>
      <c r="U14" s="12">
        <f>FinancialInputs!U15</f>
        <v>0</v>
      </c>
      <c r="V14" s="12">
        <f>FinancialInputs!V15</f>
        <v>0</v>
      </c>
      <c r="W14" s="12">
        <f>FinancialInputs!W15</f>
        <v>0</v>
      </c>
      <c r="X14" s="12">
        <f>FinancialInputs!X15</f>
        <v>0</v>
      </c>
      <c r="Y14" s="12">
        <f>FinancialInputs!Y15</f>
        <v>0</v>
      </c>
      <c r="Z14" s="12">
        <f>FinancialInputs!Z15</f>
        <v>0</v>
      </c>
      <c r="AA14" s="12">
        <f>FinancialInputs!AA15</f>
        <v>0</v>
      </c>
      <c r="AB14" s="12">
        <f>FinancialInputs!AB15</f>
        <v>0</v>
      </c>
      <c r="AC14" s="12">
        <f>FinancialInputs!AC15</f>
        <v>0</v>
      </c>
      <c r="AD14" s="12">
        <f>FinancialInputs!AD15</f>
        <v>0</v>
      </c>
      <c r="AE14" s="12">
        <f>FinancialInputs!AE15</f>
        <v>0</v>
      </c>
      <c r="AF14" s="12">
        <f>FinancialInputs!AF15</f>
        <v>0</v>
      </c>
      <c r="AG14" s="12">
        <f>FinancialInputs!AG15</f>
        <v>0</v>
      </c>
      <c r="AH14" s="12">
        <f>FinancialInputs!AH15</f>
        <v>0</v>
      </c>
      <c r="AI14" s="12">
        <f>FinancialInputs!AI15</f>
        <v>0</v>
      </c>
      <c r="AJ14" s="12">
        <f>FinancialInputs!AJ15</f>
        <v>0</v>
      </c>
      <c r="AK14" s="12">
        <f>FinancialInputs!AK15</f>
        <v>0</v>
      </c>
      <c r="AL14" s="12">
        <f>FinancialInputs!AL15</f>
        <v>0</v>
      </c>
      <c r="AM14" s="12">
        <f>FinancialInputs!AM15</f>
        <v>0</v>
      </c>
      <c r="AN14" s="12">
        <f>FinancialInputs!AN15</f>
        <v>0</v>
      </c>
      <c r="AO14" s="12">
        <f>FinancialInputs!AO15</f>
        <v>0</v>
      </c>
      <c r="AP14" s="12">
        <f>FinancialInputs!AP15</f>
        <v>0</v>
      </c>
      <c r="AQ14" s="12">
        <f>FinancialInputs!AQ15</f>
        <v>0</v>
      </c>
      <c r="AR14" s="12">
        <f>FinancialInputs!AR15</f>
        <v>0</v>
      </c>
      <c r="AS14" s="12">
        <f>FinancialInputs!AS15</f>
        <v>0</v>
      </c>
      <c r="AT14" s="12">
        <f>FinancialInputs!AT15</f>
        <v>0</v>
      </c>
      <c r="AU14" s="12">
        <f>FinancialInputs!AU15</f>
        <v>0</v>
      </c>
      <c r="AV14" s="12">
        <f>FinancialInputs!AV15</f>
        <v>0</v>
      </c>
      <c r="AW14" s="12">
        <f>FinancialInputs!AW15</f>
        <v>0</v>
      </c>
      <c r="AX14" s="12">
        <f>FinancialInputs!AX15</f>
        <v>0</v>
      </c>
      <c r="AY14" s="12">
        <f>FinancialInputs!AY15</f>
        <v>0</v>
      </c>
      <c r="AZ14" s="12">
        <f>FinancialInputs!AZ15</f>
        <v>0</v>
      </c>
      <c r="BA14" s="12">
        <f>FinancialInputs!BA15</f>
        <v>0</v>
      </c>
      <c r="BB14" s="12">
        <f>FinancialInputs!BB15</f>
        <v>0</v>
      </c>
      <c r="BC14" s="12">
        <f>FinancialInputs!BC15</f>
        <v>0</v>
      </c>
      <c r="BD14" s="12">
        <f>FinancialInputs!BD15</f>
        <v>0</v>
      </c>
      <c r="BE14" s="12">
        <f>FinancialInputs!BE15</f>
        <v>0</v>
      </c>
      <c r="BF14" s="12">
        <f>FinancialInputs!BF15</f>
        <v>0</v>
      </c>
      <c r="BG14" s="12">
        <f>FinancialInputs!BG15</f>
        <v>0</v>
      </c>
      <c r="BH14" s="12">
        <f>FinancialInputs!BH15</f>
        <v>0</v>
      </c>
      <c r="BI14" s="12">
        <f>FinancialInputs!BI15</f>
        <v>0</v>
      </c>
      <c r="BJ14" s="12">
        <f>FinancialInputs!BJ15</f>
        <v>0</v>
      </c>
      <c r="BK14" s="12">
        <f>FinancialInputs!BK15</f>
        <v>0</v>
      </c>
      <c r="BL14" s="12">
        <f>FinancialInputs!BL15</f>
        <v>0</v>
      </c>
      <c r="BM14" s="12">
        <f>FinancialInputs!BM15</f>
        <v>0</v>
      </c>
      <c r="BN14" s="12">
        <f>FinancialInputs!BN15</f>
        <v>0</v>
      </c>
      <c r="BO14" s="12">
        <f>FinancialInputs!BO15</f>
        <v>0</v>
      </c>
      <c r="BP14" s="12">
        <f>FinancialInputs!BP15</f>
        <v>0</v>
      </c>
      <c r="BQ14" s="12">
        <f>FinancialInputs!BQ15</f>
        <v>0</v>
      </c>
      <c r="BR14" s="12">
        <f>FinancialInputs!BR15</f>
        <v>0</v>
      </c>
      <c r="BS14" s="12">
        <f>FinancialInputs!BS15</f>
        <v>0</v>
      </c>
      <c r="BT14" s="12">
        <f>FinancialInputs!BT15</f>
        <v>0</v>
      </c>
      <c r="BU14" s="12">
        <f>FinancialInputs!BU15</f>
        <v>0</v>
      </c>
      <c r="BV14" s="12">
        <f>FinancialInputs!BV15</f>
        <v>0</v>
      </c>
      <c r="BW14" s="12">
        <f>FinancialInputs!BW15</f>
        <v>0</v>
      </c>
      <c r="BX14" s="12">
        <f>FinancialInputs!BX15</f>
        <v>0</v>
      </c>
      <c r="BY14" s="12">
        <f>FinancialInputs!BY15</f>
        <v>0</v>
      </c>
      <c r="BZ14" s="12">
        <f>FinancialInputs!BZ15</f>
        <v>0</v>
      </c>
      <c r="CA14" s="12">
        <f>FinancialInputs!CA15</f>
        <v>0</v>
      </c>
      <c r="CB14" s="12">
        <f>FinancialInputs!CB15</f>
        <v>0</v>
      </c>
      <c r="CC14" s="12">
        <f>FinancialInputs!CC15</f>
        <v>0</v>
      </c>
      <c r="CD14" s="12">
        <f>FinancialInputs!CD15</f>
        <v>0</v>
      </c>
      <c r="CE14" s="12">
        <f>FinancialInputs!CE15</f>
        <v>0</v>
      </c>
      <c r="CF14" s="12">
        <f>FinancialInputs!CF15</f>
        <v>0</v>
      </c>
      <c r="CG14" s="12">
        <f>FinancialInputs!CG15</f>
        <v>0</v>
      </c>
      <c r="CH14" s="12">
        <f>FinancialInputs!CH15</f>
        <v>0</v>
      </c>
      <c r="CI14" s="12">
        <f>FinancialInputs!CI15</f>
        <v>0</v>
      </c>
      <c r="CJ14" s="12">
        <f>FinancialInputs!CJ15</f>
        <v>0</v>
      </c>
      <c r="CK14" s="12">
        <f>FinancialInputs!CK15</f>
        <v>0</v>
      </c>
      <c r="CL14" s="12">
        <f>FinancialInputs!CL15</f>
        <v>0</v>
      </c>
      <c r="CM14" s="12">
        <f>FinancialInputs!CM15</f>
        <v>0</v>
      </c>
      <c r="CN14" s="12">
        <f>FinancialInputs!CN15</f>
        <v>0</v>
      </c>
      <c r="CO14" s="12">
        <f>FinancialInputs!CO15</f>
        <v>0</v>
      </c>
      <c r="CP14" s="12">
        <f>FinancialInputs!CP15</f>
        <v>0</v>
      </c>
      <c r="CQ14" s="12">
        <f>FinancialInputs!CQ15</f>
        <v>0</v>
      </c>
      <c r="CR14" s="12">
        <f>FinancialInputs!CR15</f>
        <v>0</v>
      </c>
      <c r="CS14" s="12">
        <f>FinancialInputs!CS15</f>
        <v>0</v>
      </c>
      <c r="CT14" s="12">
        <f>FinancialInputs!CT15</f>
        <v>0</v>
      </c>
      <c r="CU14" s="12">
        <f>FinancialInputs!CU15</f>
        <v>0</v>
      </c>
      <c r="CV14" s="12">
        <f>FinancialInputs!CV15</f>
        <v>0</v>
      </c>
      <c r="CW14" s="2"/>
      <c r="CX14" s="2"/>
      <c r="CY14" s="2"/>
    </row>
    <row r="15" spans="1:107" ht="15.4">
      <c r="E15" s="1" t="s">
        <v>209</v>
      </c>
      <c r="H15" s="2"/>
      <c r="I15" s="2"/>
      <c r="K15" s="37"/>
      <c r="L15" s="12">
        <f>FinancialInputs!L16</f>
        <v>0</v>
      </c>
      <c r="M15" s="12">
        <f>FinancialInputs!M16</f>
        <v>0</v>
      </c>
      <c r="N15" s="12">
        <f>FinancialInputs!N16</f>
        <v>0</v>
      </c>
      <c r="O15" s="12">
        <f>FinancialInputs!O16</f>
        <v>0</v>
      </c>
      <c r="P15" s="12">
        <f>FinancialInputs!P16</f>
        <v>0</v>
      </c>
      <c r="Q15" s="12">
        <f>FinancialInputs!Q16</f>
        <v>0</v>
      </c>
      <c r="R15" s="12">
        <f>FinancialInputs!R16</f>
        <v>0</v>
      </c>
      <c r="S15" s="12">
        <f>FinancialInputs!S16</f>
        <v>0</v>
      </c>
      <c r="T15" s="12">
        <f>FinancialInputs!T16</f>
        <v>0</v>
      </c>
      <c r="U15" s="12">
        <f>FinancialInputs!U16</f>
        <v>0</v>
      </c>
      <c r="V15" s="12">
        <f>FinancialInputs!V16</f>
        <v>0</v>
      </c>
      <c r="W15" s="12">
        <f>FinancialInputs!W16</f>
        <v>0</v>
      </c>
      <c r="X15" s="12">
        <f>FinancialInputs!X16</f>
        <v>0</v>
      </c>
      <c r="Y15" s="12">
        <f>FinancialInputs!Y16</f>
        <v>0</v>
      </c>
      <c r="Z15" s="12">
        <f>FinancialInputs!Z16</f>
        <v>0</v>
      </c>
      <c r="AA15" s="12">
        <f>FinancialInputs!AA16</f>
        <v>0</v>
      </c>
      <c r="AB15" s="12">
        <f>FinancialInputs!AB16</f>
        <v>0</v>
      </c>
      <c r="AC15" s="12">
        <f>FinancialInputs!AC16</f>
        <v>0</v>
      </c>
      <c r="AD15" s="12">
        <f>FinancialInputs!AD16</f>
        <v>0</v>
      </c>
      <c r="AE15" s="12">
        <f>FinancialInputs!AE16</f>
        <v>0</v>
      </c>
      <c r="AF15" s="12">
        <f>FinancialInputs!AF16</f>
        <v>0</v>
      </c>
      <c r="AG15" s="12">
        <f>FinancialInputs!AG16</f>
        <v>0</v>
      </c>
      <c r="AH15" s="12">
        <f>FinancialInputs!AH16</f>
        <v>0</v>
      </c>
      <c r="AI15" s="12">
        <f>FinancialInputs!AI16</f>
        <v>0</v>
      </c>
      <c r="AJ15" s="12">
        <f>FinancialInputs!AJ16</f>
        <v>0</v>
      </c>
      <c r="AK15" s="12">
        <f>FinancialInputs!AK16</f>
        <v>0</v>
      </c>
      <c r="AL15" s="12">
        <f>FinancialInputs!AL16</f>
        <v>0</v>
      </c>
      <c r="AM15" s="12">
        <f>FinancialInputs!AM16</f>
        <v>0</v>
      </c>
      <c r="AN15" s="12">
        <f>FinancialInputs!AN16</f>
        <v>0</v>
      </c>
      <c r="AO15" s="12">
        <f>FinancialInputs!AO16</f>
        <v>0</v>
      </c>
      <c r="AP15" s="12">
        <f>FinancialInputs!AP16</f>
        <v>0</v>
      </c>
      <c r="AQ15" s="12">
        <f>FinancialInputs!AQ16</f>
        <v>0</v>
      </c>
      <c r="AR15" s="12">
        <f>FinancialInputs!AR16</f>
        <v>0</v>
      </c>
      <c r="AS15" s="12">
        <f>FinancialInputs!AS16</f>
        <v>0</v>
      </c>
      <c r="AT15" s="12">
        <f>FinancialInputs!AT16</f>
        <v>0</v>
      </c>
      <c r="AU15" s="12">
        <f>FinancialInputs!AU16</f>
        <v>0</v>
      </c>
      <c r="AV15" s="12">
        <f>FinancialInputs!AV16</f>
        <v>0</v>
      </c>
      <c r="AW15" s="12">
        <f>FinancialInputs!AW16</f>
        <v>0</v>
      </c>
      <c r="AX15" s="12">
        <f>FinancialInputs!AX16</f>
        <v>0</v>
      </c>
      <c r="AY15" s="12">
        <f>FinancialInputs!AY16</f>
        <v>0</v>
      </c>
      <c r="AZ15" s="12">
        <f>FinancialInputs!AZ16</f>
        <v>0</v>
      </c>
      <c r="BA15" s="12">
        <f>FinancialInputs!BA16</f>
        <v>0</v>
      </c>
      <c r="BB15" s="12">
        <f>FinancialInputs!BB16</f>
        <v>0</v>
      </c>
      <c r="BC15" s="12">
        <f>FinancialInputs!BC16</f>
        <v>0</v>
      </c>
      <c r="BD15" s="12">
        <f>FinancialInputs!BD16</f>
        <v>0</v>
      </c>
      <c r="BE15" s="12">
        <f>FinancialInputs!BE16</f>
        <v>0</v>
      </c>
      <c r="BF15" s="12">
        <f>FinancialInputs!BF16</f>
        <v>0</v>
      </c>
      <c r="BG15" s="12">
        <f>FinancialInputs!BG16</f>
        <v>0</v>
      </c>
      <c r="BH15" s="12">
        <f>FinancialInputs!BH16</f>
        <v>0</v>
      </c>
      <c r="BI15" s="12">
        <f>FinancialInputs!BI16</f>
        <v>0</v>
      </c>
      <c r="BJ15" s="12">
        <f>FinancialInputs!BJ16</f>
        <v>0</v>
      </c>
      <c r="BK15" s="12">
        <f>FinancialInputs!BK16</f>
        <v>0</v>
      </c>
      <c r="BL15" s="12">
        <f>FinancialInputs!BL16</f>
        <v>0</v>
      </c>
      <c r="BM15" s="12">
        <f>FinancialInputs!BM16</f>
        <v>0</v>
      </c>
      <c r="BN15" s="12">
        <f>FinancialInputs!BN16</f>
        <v>0</v>
      </c>
      <c r="BO15" s="12">
        <f>FinancialInputs!BO16</f>
        <v>0</v>
      </c>
      <c r="BP15" s="12">
        <f>FinancialInputs!BP16</f>
        <v>0</v>
      </c>
      <c r="BQ15" s="12">
        <f>FinancialInputs!BQ16</f>
        <v>0</v>
      </c>
      <c r="BR15" s="12">
        <f>FinancialInputs!BR16</f>
        <v>0</v>
      </c>
      <c r="BS15" s="12">
        <f>FinancialInputs!BS16</f>
        <v>0</v>
      </c>
      <c r="BT15" s="12">
        <f>FinancialInputs!BT16</f>
        <v>0</v>
      </c>
      <c r="BU15" s="12">
        <f>FinancialInputs!BU16</f>
        <v>0</v>
      </c>
      <c r="BV15" s="12">
        <f>FinancialInputs!BV16</f>
        <v>0</v>
      </c>
      <c r="BW15" s="12">
        <f>FinancialInputs!BW16</f>
        <v>0</v>
      </c>
      <c r="BX15" s="12">
        <f>FinancialInputs!BX16</f>
        <v>0</v>
      </c>
      <c r="BY15" s="12">
        <f>FinancialInputs!BY16</f>
        <v>0</v>
      </c>
      <c r="BZ15" s="12">
        <f>FinancialInputs!BZ16</f>
        <v>0</v>
      </c>
      <c r="CA15" s="12">
        <f>FinancialInputs!CA16</f>
        <v>0</v>
      </c>
      <c r="CB15" s="12">
        <f>FinancialInputs!CB16</f>
        <v>0</v>
      </c>
      <c r="CC15" s="12">
        <f>FinancialInputs!CC16</f>
        <v>0</v>
      </c>
      <c r="CD15" s="12">
        <f>FinancialInputs!CD16</f>
        <v>0</v>
      </c>
      <c r="CE15" s="12">
        <f>FinancialInputs!CE16</f>
        <v>0</v>
      </c>
      <c r="CF15" s="12">
        <f>FinancialInputs!CF16</f>
        <v>0</v>
      </c>
      <c r="CG15" s="12">
        <f>FinancialInputs!CG16</f>
        <v>0</v>
      </c>
      <c r="CH15" s="12">
        <f>FinancialInputs!CH16</f>
        <v>0</v>
      </c>
      <c r="CI15" s="12">
        <f>FinancialInputs!CI16</f>
        <v>0</v>
      </c>
      <c r="CJ15" s="12">
        <f>FinancialInputs!CJ16</f>
        <v>0</v>
      </c>
      <c r="CK15" s="12">
        <f>FinancialInputs!CK16</f>
        <v>0</v>
      </c>
      <c r="CL15" s="12">
        <f>FinancialInputs!CL16</f>
        <v>0</v>
      </c>
      <c r="CM15" s="12">
        <f>FinancialInputs!CM16</f>
        <v>0</v>
      </c>
      <c r="CN15" s="12">
        <f>FinancialInputs!CN16</f>
        <v>0</v>
      </c>
      <c r="CO15" s="12">
        <f>FinancialInputs!CO16</f>
        <v>0</v>
      </c>
      <c r="CP15" s="12">
        <f>FinancialInputs!CP16</f>
        <v>0</v>
      </c>
      <c r="CQ15" s="12">
        <f>FinancialInputs!CQ16</f>
        <v>0</v>
      </c>
      <c r="CR15" s="12">
        <f>FinancialInputs!CR16</f>
        <v>0</v>
      </c>
      <c r="CS15" s="12">
        <f>FinancialInputs!CS16</f>
        <v>0</v>
      </c>
      <c r="CT15" s="12">
        <f>FinancialInputs!CT16</f>
        <v>0</v>
      </c>
      <c r="CU15" s="12">
        <f>FinancialInputs!CU16</f>
        <v>0</v>
      </c>
      <c r="CV15" s="12">
        <f>FinancialInputs!CV16</f>
        <v>0</v>
      </c>
      <c r="CW15" s="2"/>
      <c r="CX15" s="2"/>
      <c r="CY15" s="2"/>
    </row>
    <row r="16" spans="1:107" ht="15.4">
      <c r="E16" s="1" t="s">
        <v>211</v>
      </c>
      <c r="H16" s="2"/>
      <c r="I16" s="2"/>
      <c r="K16" s="37"/>
      <c r="L16" s="12">
        <f>FinancialInputs!L18</f>
        <v>0</v>
      </c>
      <c r="M16" s="12">
        <f>FinancialInputs!M18</f>
        <v>0</v>
      </c>
      <c r="N16" s="12">
        <f>FinancialInputs!N18</f>
        <v>0</v>
      </c>
      <c r="O16" s="12">
        <f>FinancialInputs!O18</f>
        <v>0</v>
      </c>
      <c r="P16" s="12">
        <f>FinancialInputs!P18</f>
        <v>0</v>
      </c>
      <c r="Q16" s="12">
        <f>FinancialInputs!Q18</f>
        <v>0</v>
      </c>
      <c r="R16" s="12">
        <f>FinancialInputs!R18</f>
        <v>0</v>
      </c>
      <c r="S16" s="12">
        <f>FinancialInputs!S18</f>
        <v>0</v>
      </c>
      <c r="T16" s="12">
        <f>FinancialInputs!T18</f>
        <v>0</v>
      </c>
      <c r="U16" s="12">
        <f>FinancialInputs!U18</f>
        <v>0</v>
      </c>
      <c r="V16" s="12">
        <f>FinancialInputs!V18</f>
        <v>0</v>
      </c>
      <c r="W16" s="12">
        <f>FinancialInputs!W18</f>
        <v>0</v>
      </c>
      <c r="X16" s="12">
        <f>FinancialInputs!X18</f>
        <v>0</v>
      </c>
      <c r="Y16" s="12">
        <f>FinancialInputs!Y18</f>
        <v>0</v>
      </c>
      <c r="Z16" s="12">
        <f>FinancialInputs!Z18</f>
        <v>0</v>
      </c>
      <c r="AA16" s="12">
        <f>FinancialInputs!AA18</f>
        <v>0</v>
      </c>
      <c r="AB16" s="12">
        <f>FinancialInputs!AB18</f>
        <v>0</v>
      </c>
      <c r="AC16" s="12">
        <f>FinancialInputs!AC18</f>
        <v>0</v>
      </c>
      <c r="AD16" s="12">
        <f>FinancialInputs!AD18</f>
        <v>0</v>
      </c>
      <c r="AE16" s="12">
        <f>FinancialInputs!AE18</f>
        <v>0</v>
      </c>
      <c r="AF16" s="12">
        <f>FinancialInputs!AF18</f>
        <v>0</v>
      </c>
      <c r="AG16" s="12">
        <f>FinancialInputs!AG18</f>
        <v>0</v>
      </c>
      <c r="AH16" s="12">
        <f>FinancialInputs!AH18</f>
        <v>0</v>
      </c>
      <c r="AI16" s="12">
        <f>FinancialInputs!AI18</f>
        <v>0</v>
      </c>
      <c r="AJ16" s="12">
        <f>FinancialInputs!AJ18</f>
        <v>0</v>
      </c>
      <c r="AK16" s="12">
        <f>FinancialInputs!AK18</f>
        <v>0</v>
      </c>
      <c r="AL16" s="12">
        <f>FinancialInputs!AL18</f>
        <v>0</v>
      </c>
      <c r="AM16" s="12">
        <f>FinancialInputs!AM18</f>
        <v>0</v>
      </c>
      <c r="AN16" s="12">
        <f>FinancialInputs!AN18</f>
        <v>0</v>
      </c>
      <c r="AO16" s="12">
        <f>FinancialInputs!AO18</f>
        <v>0</v>
      </c>
      <c r="AP16" s="12">
        <f>FinancialInputs!AP18</f>
        <v>0</v>
      </c>
      <c r="AQ16" s="12">
        <f>FinancialInputs!AQ18</f>
        <v>0</v>
      </c>
      <c r="AR16" s="12">
        <f>FinancialInputs!AR18</f>
        <v>0</v>
      </c>
      <c r="AS16" s="12">
        <f>FinancialInputs!AS18</f>
        <v>0</v>
      </c>
      <c r="AT16" s="12">
        <f>FinancialInputs!AT18</f>
        <v>0</v>
      </c>
      <c r="AU16" s="12">
        <f>FinancialInputs!AU18</f>
        <v>0</v>
      </c>
      <c r="AV16" s="12">
        <f>FinancialInputs!AV18</f>
        <v>0</v>
      </c>
      <c r="AW16" s="12">
        <f>FinancialInputs!AW18</f>
        <v>0</v>
      </c>
      <c r="AX16" s="12">
        <f>FinancialInputs!AX18</f>
        <v>0</v>
      </c>
      <c r="AY16" s="12">
        <f>FinancialInputs!AY18</f>
        <v>0</v>
      </c>
      <c r="AZ16" s="12">
        <f>FinancialInputs!AZ18</f>
        <v>0</v>
      </c>
      <c r="BA16" s="12">
        <f>FinancialInputs!BA18</f>
        <v>0</v>
      </c>
      <c r="BB16" s="12">
        <f>FinancialInputs!BB18</f>
        <v>0</v>
      </c>
      <c r="BC16" s="12">
        <f>FinancialInputs!BC18</f>
        <v>0</v>
      </c>
      <c r="BD16" s="12">
        <f>FinancialInputs!BD18</f>
        <v>0</v>
      </c>
      <c r="BE16" s="12">
        <f>FinancialInputs!BE18</f>
        <v>0</v>
      </c>
      <c r="BF16" s="12">
        <f>FinancialInputs!BF18</f>
        <v>0</v>
      </c>
      <c r="BG16" s="12">
        <f>FinancialInputs!BG18</f>
        <v>0</v>
      </c>
      <c r="BH16" s="12">
        <f>FinancialInputs!BH18</f>
        <v>0</v>
      </c>
      <c r="BI16" s="12">
        <f>FinancialInputs!BI18</f>
        <v>0</v>
      </c>
      <c r="BJ16" s="12">
        <f>FinancialInputs!BJ18</f>
        <v>0</v>
      </c>
      <c r="BK16" s="12">
        <f>FinancialInputs!BK18</f>
        <v>0</v>
      </c>
      <c r="BL16" s="12">
        <f>FinancialInputs!BL18</f>
        <v>0</v>
      </c>
      <c r="BM16" s="12">
        <f>FinancialInputs!BM18</f>
        <v>0</v>
      </c>
      <c r="BN16" s="12">
        <f>FinancialInputs!BN18</f>
        <v>0</v>
      </c>
      <c r="BO16" s="12">
        <f>FinancialInputs!BO18</f>
        <v>0</v>
      </c>
      <c r="BP16" s="12">
        <f>FinancialInputs!BP18</f>
        <v>0</v>
      </c>
      <c r="BQ16" s="12">
        <f>FinancialInputs!BQ18</f>
        <v>0</v>
      </c>
      <c r="BR16" s="12">
        <f>FinancialInputs!BR18</f>
        <v>0</v>
      </c>
      <c r="BS16" s="12">
        <f>FinancialInputs!BS18</f>
        <v>0</v>
      </c>
      <c r="BT16" s="12">
        <f>FinancialInputs!BT18</f>
        <v>0</v>
      </c>
      <c r="BU16" s="12">
        <f>FinancialInputs!BU18</f>
        <v>0</v>
      </c>
      <c r="BV16" s="12">
        <f>FinancialInputs!BV18</f>
        <v>0</v>
      </c>
      <c r="BW16" s="12">
        <f>FinancialInputs!BW18</f>
        <v>0</v>
      </c>
      <c r="BX16" s="12">
        <f>FinancialInputs!BX18</f>
        <v>0</v>
      </c>
      <c r="BY16" s="12">
        <f>FinancialInputs!BY18</f>
        <v>0</v>
      </c>
      <c r="BZ16" s="12">
        <f>FinancialInputs!BZ18</f>
        <v>0</v>
      </c>
      <c r="CA16" s="12">
        <f>FinancialInputs!CA18</f>
        <v>0</v>
      </c>
      <c r="CB16" s="12">
        <f>FinancialInputs!CB18</f>
        <v>0</v>
      </c>
      <c r="CC16" s="12">
        <f>FinancialInputs!CC18</f>
        <v>0</v>
      </c>
      <c r="CD16" s="12">
        <f>FinancialInputs!CD18</f>
        <v>0</v>
      </c>
      <c r="CE16" s="12">
        <f>FinancialInputs!CE18</f>
        <v>0</v>
      </c>
      <c r="CF16" s="12">
        <f>FinancialInputs!CF18</f>
        <v>0</v>
      </c>
      <c r="CG16" s="12">
        <f>FinancialInputs!CG18</f>
        <v>0</v>
      </c>
      <c r="CH16" s="12">
        <f>FinancialInputs!CH18</f>
        <v>0</v>
      </c>
      <c r="CI16" s="12">
        <f>FinancialInputs!CI18</f>
        <v>0</v>
      </c>
      <c r="CJ16" s="12">
        <f>FinancialInputs!CJ18</f>
        <v>0</v>
      </c>
      <c r="CK16" s="12">
        <f>FinancialInputs!CK18</f>
        <v>0</v>
      </c>
      <c r="CL16" s="12">
        <f>FinancialInputs!CL18</f>
        <v>0</v>
      </c>
      <c r="CM16" s="12">
        <f>FinancialInputs!CM18</f>
        <v>0</v>
      </c>
      <c r="CN16" s="12">
        <f>FinancialInputs!CN18</f>
        <v>0</v>
      </c>
      <c r="CO16" s="12">
        <f>FinancialInputs!CO18</f>
        <v>0</v>
      </c>
      <c r="CP16" s="12">
        <f>FinancialInputs!CP18</f>
        <v>0</v>
      </c>
      <c r="CQ16" s="12">
        <f>FinancialInputs!CQ18</f>
        <v>0</v>
      </c>
      <c r="CR16" s="12">
        <f>FinancialInputs!CR18</f>
        <v>0</v>
      </c>
      <c r="CS16" s="12">
        <f>FinancialInputs!CS18</f>
        <v>0</v>
      </c>
      <c r="CT16" s="12">
        <f>FinancialInputs!CT18</f>
        <v>0</v>
      </c>
      <c r="CU16" s="12">
        <f>FinancialInputs!CU18</f>
        <v>0</v>
      </c>
      <c r="CV16" s="12">
        <f>FinancialInputs!CV18</f>
        <v>0</v>
      </c>
      <c r="CW16" s="2"/>
      <c r="CX16" s="2"/>
      <c r="CY16" s="2"/>
    </row>
    <row r="17" spans="2:107" ht="15.4">
      <c r="AH17" s="1"/>
    </row>
    <row r="18" spans="2:107" ht="15.4">
      <c r="B18" s="22">
        <f>MAX($B$5:B17)+1</f>
        <v>1</v>
      </c>
      <c r="C18" s="22" t="s">
        <v>267</v>
      </c>
      <c r="D18" s="22"/>
      <c r="E18" s="22"/>
      <c r="F18" s="22"/>
      <c r="G18" s="22"/>
      <c r="H18" s="22"/>
      <c r="I18" s="22"/>
      <c r="J18" s="22"/>
      <c r="K18" s="22"/>
      <c r="L18" s="22"/>
      <c r="M18" s="22"/>
      <c r="N18" s="22"/>
      <c r="O18" s="22"/>
      <c r="P18" s="22"/>
      <c r="Q18" s="22"/>
      <c r="R18" s="22"/>
      <c r="S18" s="22"/>
      <c r="T18" s="22"/>
      <c r="U18" s="22"/>
      <c r="V18" s="22"/>
      <c r="W18" s="22"/>
      <c r="X18" s="22"/>
      <c r="Y18" s="22"/>
      <c r="Z18" s="22"/>
      <c r="AA18" s="22"/>
      <c r="AB18" s="22"/>
      <c r="AC18" s="22"/>
      <c r="AD18" s="22"/>
      <c r="AE18" s="22"/>
      <c r="AF18" s="22"/>
      <c r="AG18" s="22"/>
      <c r="AH18" s="22"/>
      <c r="AI18" s="22"/>
      <c r="AJ18" s="22"/>
      <c r="AK18" s="22"/>
      <c r="AL18" s="22"/>
      <c r="AM18" s="22"/>
      <c r="AN18" s="22"/>
      <c r="AO18" s="22"/>
      <c r="AP18" s="22"/>
      <c r="AQ18" s="22"/>
      <c r="AR18" s="22"/>
      <c r="AS18" s="22"/>
      <c r="AT18" s="22"/>
      <c r="AU18" s="22"/>
      <c r="AV18" s="22"/>
      <c r="AW18" s="22"/>
      <c r="AX18" s="22"/>
      <c r="AY18" s="22"/>
      <c r="AZ18" s="22"/>
      <c r="BA18" s="22"/>
      <c r="BB18" s="22"/>
      <c r="BC18" s="22"/>
      <c r="BD18" s="22"/>
      <c r="BE18" s="22"/>
      <c r="BF18" s="22"/>
      <c r="BG18" s="22"/>
      <c r="BH18" s="22"/>
      <c r="BI18" s="22"/>
      <c r="BJ18" s="22"/>
      <c r="BK18" s="22"/>
      <c r="BL18" s="22"/>
      <c r="BM18" s="22"/>
      <c r="BN18" s="22"/>
      <c r="BO18" s="22"/>
      <c r="BP18" s="22"/>
      <c r="BQ18" s="22"/>
      <c r="BR18" s="22"/>
      <c r="BS18" s="22"/>
      <c r="BT18" s="22"/>
      <c r="BU18" s="22"/>
      <c r="BV18" s="22"/>
      <c r="BW18" s="22"/>
      <c r="BX18" s="22"/>
      <c r="BY18" s="22"/>
      <c r="BZ18" s="22"/>
      <c r="CA18" s="22"/>
      <c r="CB18" s="22"/>
      <c r="CC18" s="22"/>
      <c r="CD18" s="22"/>
      <c r="CE18" s="22"/>
      <c r="CF18" s="22"/>
      <c r="CG18" s="22"/>
      <c r="CH18" s="22"/>
      <c r="CI18" s="22"/>
      <c r="CJ18" s="22"/>
      <c r="CK18" s="22"/>
      <c r="CL18" s="22"/>
      <c r="CM18" s="22"/>
      <c r="CN18" s="22"/>
      <c r="CO18" s="22"/>
      <c r="CP18" s="22"/>
      <c r="CQ18" s="22"/>
      <c r="CR18" s="22"/>
      <c r="CS18" s="22"/>
      <c r="CT18" s="22"/>
      <c r="CU18" s="22"/>
      <c r="CV18" s="22"/>
      <c r="CW18" s="22"/>
      <c r="CX18" s="22"/>
      <c r="CY18" s="22"/>
      <c r="CZ18" s="24"/>
      <c r="DA18" s="22"/>
      <c r="DB18" s="22"/>
      <c r="DC18" s="22"/>
    </row>
    <row r="19" spans="2:107" ht="15.4">
      <c r="L19" s="31"/>
      <c r="M19" s="31"/>
      <c r="AH19" s="1"/>
    </row>
    <row r="20" spans="2:107" ht="15.4">
      <c r="E20" s="1" t="s">
        <v>267</v>
      </c>
      <c r="G20" s="1" t="s">
        <v>268</v>
      </c>
      <c r="K20" s="45"/>
      <c r="L20" s="45">
        <f>FinancialInputs!L29</f>
        <v>0.84438271820469835</v>
      </c>
      <c r="M20" s="45">
        <f>FinancialInputs!M29</f>
        <v>0.91846993032948077</v>
      </c>
      <c r="N20" s="45">
        <f>FinancialInputs!N29</f>
        <v>0.96941655226919266</v>
      </c>
      <c r="O20" s="45">
        <f>FinancialInputs!O29</f>
        <v>1</v>
      </c>
      <c r="P20" s="45">
        <f>FinancialInputs!P29</f>
        <v>1.0318395256751993</v>
      </c>
      <c r="Q20" s="45">
        <f>FinancialInputs!Q29</f>
        <v>1.0517380334816306</v>
      </c>
      <c r="R20" s="45">
        <f>FinancialInputs!R29</f>
        <v>1.0727310104511627</v>
      </c>
      <c r="S20" s="45">
        <f>FinancialInputs!S29</f>
        <v>1.0941899397738715</v>
      </c>
      <c r="T20" s="45">
        <f>FinancialInputs!T29</f>
        <v>1.1178777703377187</v>
      </c>
      <c r="U20" s="45">
        <f>FinancialInputs!U29</f>
        <v>1.1426328490654085</v>
      </c>
      <c r="V20" s="45">
        <f>FinancialInputs!V29</f>
        <v>1.1654855060467169</v>
      </c>
      <c r="W20" s="45">
        <f>FinancialInputs!W29</f>
        <v>1.1887952161676509</v>
      </c>
      <c r="X20" s="45">
        <f>FinancialInputs!X29</f>
        <v>1.2125711204910041</v>
      </c>
      <c r="Y20" s="45">
        <f>FinancialInputs!Y29</f>
        <v>1.2368225429008242</v>
      </c>
      <c r="Z20" s="45">
        <f>FinancialInputs!Z29</f>
        <v>1.2615589937588405</v>
      </c>
      <c r="AA20" s="45">
        <f>FinancialInputs!AA29</f>
        <v>1.2867901736340175</v>
      </c>
      <c r="AB20" s="45">
        <f>FinancialInputs!AB29</f>
        <v>1.3125259771066977</v>
      </c>
      <c r="AC20" s="45">
        <f>FinancialInputs!AC29</f>
        <v>1.3387764966488318</v>
      </c>
      <c r="AD20" s="45">
        <f>FinancialInputs!AD29</f>
        <v>1.3655520265818084</v>
      </c>
      <c r="AE20" s="45">
        <f>FinancialInputs!AE29</f>
        <v>1.3928630671134445</v>
      </c>
      <c r="AF20" s="45">
        <f>FinancialInputs!AF29</f>
        <v>1.4207203284557133</v>
      </c>
      <c r="AG20" s="45">
        <f>FinancialInputs!AG29</f>
        <v>1.4491347350248276</v>
      </c>
      <c r="AH20" s="45">
        <f>FinancialInputs!AH29</f>
        <v>1.4781174297253241</v>
      </c>
      <c r="AI20" s="45">
        <f>FinancialInputs!AI29</f>
        <v>1.5076797783198306</v>
      </c>
      <c r="AJ20" s="45">
        <f>FinancialInputs!AJ29</f>
        <v>1.5378333738862273</v>
      </c>
      <c r="AK20" s="45">
        <f>FinancialInputs!AK29</f>
        <v>1.568590041363952</v>
      </c>
      <c r="AL20" s="45">
        <f>FinancialInputs!AL29</f>
        <v>1.5999618421912309</v>
      </c>
      <c r="AM20" s="45">
        <f>FinancialInputs!AM29</f>
        <v>1.6319610790350558</v>
      </c>
      <c r="AN20" s="45">
        <f>FinancialInputs!AN29</f>
        <v>1.6646003006157568</v>
      </c>
      <c r="AO20" s="45">
        <f>FinancialInputs!AO29</f>
        <v>1.697892306628072</v>
      </c>
      <c r="AP20" s="45">
        <f>FinancialInputs!AP29</f>
        <v>1.7318501527606336</v>
      </c>
      <c r="AQ20" s="45">
        <f>FinancialInputs!AQ29</f>
        <v>1.7664871558158461</v>
      </c>
      <c r="AR20" s="45">
        <f>FinancialInputs!AR29</f>
        <v>1.8018168989321632</v>
      </c>
      <c r="AS20" s="45">
        <f>FinancialInputs!AS29</f>
        <v>1.8378532369108065</v>
      </c>
      <c r="AT20" s="45">
        <f>FinancialInputs!AT29</f>
        <v>1.8746103016490225</v>
      </c>
      <c r="AU20" s="45">
        <f>FinancialInputs!AU29</f>
        <v>1.9121025076820033</v>
      </c>
      <c r="AV20" s="45">
        <f>FinancialInputs!AV29</f>
        <v>1.9503445578356433</v>
      </c>
      <c r="AW20" s="45">
        <f>FinancialInputs!AW29</f>
        <v>1.9893514489923565</v>
      </c>
      <c r="AX20" s="45">
        <f>FinancialInputs!AX29</f>
        <v>2.0291384779722037</v>
      </c>
      <c r="AY20" s="45">
        <f>FinancialInputs!AY29</f>
        <v>2.0697212475316475</v>
      </c>
      <c r="AZ20" s="45">
        <f>FinancialInputs!AZ29</f>
        <v>2.1111156724822808</v>
      </c>
      <c r="BA20" s="45">
        <f>FinancialInputs!BA29</f>
        <v>2.1533379859319264</v>
      </c>
      <c r="BB20" s="45">
        <f>FinancialInputs!BB29</f>
        <v>2.1964047456505646</v>
      </c>
      <c r="BC20" s="45">
        <f>FinancialInputs!BC29</f>
        <v>2.2403328405635761</v>
      </c>
      <c r="BD20" s="45">
        <f>FinancialInputs!BD29</f>
        <v>2.2851394973748476</v>
      </c>
      <c r="BE20" s="45">
        <f>FinancialInputs!BE29</f>
        <v>2.3308422873223442</v>
      </c>
      <c r="BF20" s="45">
        <f>FinancialInputs!BF29</f>
        <v>2.3774591330687911</v>
      </c>
      <c r="BG20" s="45">
        <f>FinancialInputs!BG29</f>
        <v>2.4250083157301674</v>
      </c>
      <c r="BH20" s="45">
        <f>FinancialInputs!BH29</f>
        <v>2.4735084820447706</v>
      </c>
      <c r="BI20" s="45">
        <f>FinancialInputs!BI29</f>
        <v>2.522978651685666</v>
      </c>
      <c r="BJ20" s="45">
        <f>FinancialInputs!BJ29</f>
        <v>2.5734382247193794</v>
      </c>
      <c r="BK20" s="45">
        <f>FinancialInputs!BK29</f>
        <v>2.6249069892137671</v>
      </c>
      <c r="BL20" s="45">
        <f>FinancialInputs!BL29</f>
        <v>2.6774051289980427</v>
      </c>
      <c r="BM20" s="45">
        <f>FinancialInputs!BM29</f>
        <v>2.7309532315780034</v>
      </c>
      <c r="BN20" s="45">
        <f>FinancialInputs!BN29</f>
        <v>2.7855722962095637</v>
      </c>
      <c r="BO20" s="45">
        <f>FinancialInputs!BO29</f>
        <v>2.8412837421337551</v>
      </c>
      <c r="BP20" s="45">
        <f>FinancialInputs!BP29</f>
        <v>2.8981094169764301</v>
      </c>
      <c r="BQ20" s="45">
        <f>FinancialInputs!BQ29</f>
        <v>2.9560716053159588</v>
      </c>
      <c r="BR20" s="45">
        <f>FinancialInputs!BR29</f>
        <v>3.0151930374222777</v>
      </c>
      <c r="BS20" s="45">
        <f>FinancialInputs!BS29</f>
        <v>3.0754968981707234</v>
      </c>
      <c r="BT20" s="45">
        <f>FinancialInputs!BT29</f>
        <v>3.1370068361341383</v>
      </c>
      <c r="BU20" s="45">
        <f>FinancialInputs!BU29</f>
        <v>3.1997469728568206</v>
      </c>
      <c r="BV20" s="45">
        <f>FinancialInputs!BV29</f>
        <v>3.2637419123139573</v>
      </c>
      <c r="BW20" s="45">
        <f>FinancialInputs!BW29</f>
        <v>3.3290167505602368</v>
      </c>
      <c r="BX20" s="45">
        <f>FinancialInputs!BX29</f>
        <v>3.3955970855714415</v>
      </c>
      <c r="BY20" s="45">
        <f>FinancialInputs!BY29</f>
        <v>3.4635090272828704</v>
      </c>
      <c r="BZ20" s="45">
        <f>FinancialInputs!BZ29</f>
        <v>3.5327792078285278</v>
      </c>
      <c r="CA20" s="45">
        <f>FinancialInputs!CA29</f>
        <v>3.6034347919850989</v>
      </c>
      <c r="CB20" s="45">
        <f>FinancialInputs!CB29</f>
        <v>3.675503487824801</v>
      </c>
      <c r="CC20" s="45">
        <f>FinancialInputs!CC29</f>
        <v>3.7490135575812973</v>
      </c>
      <c r="CD20" s="45">
        <f>FinancialInputs!CD29</f>
        <v>3.8239938287329229</v>
      </c>
      <c r="CE20" s="45">
        <f>FinancialInputs!CE29</f>
        <v>3.900473705307582</v>
      </c>
      <c r="CF20" s="45">
        <f>FinancialInputs!CF29</f>
        <v>3.9784831794137339</v>
      </c>
      <c r="CG20" s="45">
        <f>FinancialInputs!CG29</f>
        <v>4.0580528430020086</v>
      </c>
      <c r="CH20" s="45">
        <f>FinancialInputs!CH29</f>
        <v>4.1392138998620496</v>
      </c>
      <c r="CI20" s="45">
        <f>FinancialInputs!CI29</f>
        <v>4.221998177859291</v>
      </c>
      <c r="CJ20" s="45">
        <f>FinancialInputs!CJ29</f>
        <v>4.3064381414164767</v>
      </c>
      <c r="CK20" s="45">
        <f>FinancialInputs!CK29</f>
        <v>4.3925669042448066</v>
      </c>
      <c r="CL20" s="45">
        <f>FinancialInputs!CL29</f>
        <v>4.4804182423297032</v>
      </c>
      <c r="CM20" s="45">
        <f>FinancialInputs!CM29</f>
        <v>4.5700266071762972</v>
      </c>
      <c r="CN20" s="45">
        <f>FinancialInputs!CN29</f>
        <v>4.661427139319823</v>
      </c>
      <c r="CO20" s="45">
        <f>FinancialInputs!CO29</f>
        <v>4.7546556821062191</v>
      </c>
      <c r="CP20" s="45">
        <f>FinancialInputs!CP29</f>
        <v>4.8497487957483436</v>
      </c>
      <c r="CQ20" s="45">
        <f>FinancialInputs!CQ29</f>
        <v>4.9467437716633098</v>
      </c>
      <c r="CR20" s="45">
        <f>FinancialInputs!CR29</f>
        <v>5.0456786470965769</v>
      </c>
      <c r="CS20" s="45">
        <f>FinancialInputs!CS29</f>
        <v>5.1465922200385084</v>
      </c>
      <c r="CT20" s="45">
        <f>FinancialInputs!CT29</f>
        <v>5.249524064439278</v>
      </c>
      <c r="CU20" s="45">
        <f>FinancialInputs!CU29</f>
        <v>5.3545145457280645</v>
      </c>
      <c r="CV20" s="45">
        <f>FinancialInputs!CV29</f>
        <v>5.4616048366426257</v>
      </c>
      <c r="CW20" s="45"/>
      <c r="CX20" s="45"/>
      <c r="CY20" s="37"/>
      <c r="CZ20" s="37"/>
      <c r="DA20" s="37"/>
      <c r="DB20" s="37"/>
      <c r="DC20" s="37"/>
    </row>
    <row r="21" spans="2:107" ht="15.4">
      <c r="L21" s="31"/>
      <c r="M21" s="31"/>
      <c r="AH21" s="1"/>
      <c r="BL21" s="173"/>
    </row>
    <row r="22" spans="2:107" ht="15.4">
      <c r="B22" s="22">
        <f>MAX($B$5:B21)+1</f>
        <v>2</v>
      </c>
      <c r="C22" s="22" t="s">
        <v>583</v>
      </c>
      <c r="D22" s="22"/>
      <c r="E22" s="22"/>
      <c r="F22" s="22"/>
      <c r="G22" s="22"/>
      <c r="H22" s="22"/>
      <c r="I22" s="22"/>
      <c r="J22" s="22"/>
      <c r="K22" s="22"/>
      <c r="L22" s="22"/>
      <c r="M22" s="22"/>
      <c r="N22" s="22"/>
      <c r="O22" s="22"/>
      <c r="P22" s="22"/>
      <c r="Q22" s="22"/>
      <c r="R22" s="22"/>
      <c r="S22" s="22"/>
      <c r="T22" s="22"/>
      <c r="U22" s="22"/>
      <c r="V22" s="22"/>
      <c r="W22" s="22"/>
      <c r="X22" s="22"/>
      <c r="Y22" s="22"/>
      <c r="Z22" s="22"/>
      <c r="AA22" s="22"/>
      <c r="AB22" s="22"/>
      <c r="AC22" s="22"/>
      <c r="AD22" s="22"/>
      <c r="AE22" s="22"/>
      <c r="AF22" s="22"/>
      <c r="AG22" s="22"/>
      <c r="AH22" s="22"/>
      <c r="AI22" s="22"/>
      <c r="AJ22" s="22"/>
      <c r="AK22" s="22"/>
      <c r="AL22" s="22"/>
      <c r="AM22" s="22"/>
      <c r="AN22" s="22"/>
      <c r="AO22" s="22"/>
      <c r="AP22" s="22"/>
      <c r="AQ22" s="22"/>
      <c r="AR22" s="22"/>
      <c r="AS22" s="22"/>
      <c r="AT22" s="22"/>
      <c r="AU22" s="22"/>
      <c r="AV22" s="22"/>
      <c r="AW22" s="22"/>
      <c r="AX22" s="22"/>
      <c r="AY22" s="22"/>
      <c r="AZ22" s="22"/>
      <c r="BA22" s="22"/>
      <c r="BB22" s="22"/>
      <c r="BC22" s="22"/>
      <c r="BD22" s="22"/>
      <c r="BE22" s="22"/>
      <c r="BF22" s="22"/>
      <c r="BG22" s="22"/>
      <c r="BH22" s="22"/>
      <c r="BI22" s="22"/>
      <c r="BJ22" s="22"/>
      <c r="BK22" s="22"/>
      <c r="BL22" s="22"/>
      <c r="BM22" s="22"/>
      <c r="BN22" s="22"/>
      <c r="BO22" s="22"/>
      <c r="BP22" s="22"/>
      <c r="BQ22" s="22"/>
      <c r="BR22" s="22"/>
      <c r="BS22" s="22"/>
      <c r="BT22" s="22"/>
      <c r="BU22" s="22"/>
      <c r="BV22" s="22"/>
      <c r="BW22" s="22"/>
      <c r="BX22" s="22"/>
      <c r="BY22" s="22"/>
      <c r="BZ22" s="22"/>
      <c r="CA22" s="22"/>
      <c r="CB22" s="22"/>
      <c r="CC22" s="22"/>
      <c r="CD22" s="22"/>
      <c r="CE22" s="22"/>
      <c r="CF22" s="22"/>
      <c r="CG22" s="22"/>
      <c r="CH22" s="22"/>
      <c r="CI22" s="22"/>
      <c r="CJ22" s="22"/>
      <c r="CK22" s="22"/>
      <c r="CL22" s="22"/>
      <c r="CM22" s="22"/>
      <c r="CN22" s="22"/>
      <c r="CO22" s="22"/>
      <c r="CP22" s="22"/>
      <c r="CQ22" s="22"/>
      <c r="CR22" s="22"/>
      <c r="CS22" s="22"/>
      <c r="CT22" s="22"/>
      <c r="CU22" s="22"/>
      <c r="CV22" s="22"/>
      <c r="CW22" s="22"/>
      <c r="CX22" s="22"/>
      <c r="CY22" s="23"/>
    </row>
    <row r="23" spans="2:107" ht="15.4">
      <c r="AH23" s="1"/>
    </row>
    <row r="24" spans="2:107" ht="15.4">
      <c r="B24" s="24"/>
      <c r="C24" s="43">
        <f>MAX($B$5:C23)+0.1</f>
        <v>2.1</v>
      </c>
      <c r="D24" s="41" t="s">
        <v>583</v>
      </c>
      <c r="E24" s="41"/>
      <c r="F24" s="41"/>
      <c r="G24" s="41"/>
      <c r="H24" s="41"/>
      <c r="I24" s="41"/>
      <c r="J24" s="41"/>
      <c r="K24" s="41"/>
      <c r="L24" s="41"/>
      <c r="M24" s="41"/>
      <c r="N24" s="41"/>
      <c r="O24" s="41"/>
      <c r="P24" s="41"/>
      <c r="Q24" s="41"/>
      <c r="R24" s="41"/>
      <c r="S24" s="41"/>
      <c r="T24" s="41"/>
      <c r="U24" s="41"/>
      <c r="V24" s="41"/>
      <c r="W24" s="41"/>
      <c r="X24" s="41"/>
      <c r="Y24" s="41"/>
      <c r="Z24" s="41"/>
      <c r="AA24" s="41"/>
      <c r="AB24" s="41"/>
      <c r="AC24" s="41"/>
      <c r="AD24" s="41"/>
      <c r="AE24" s="41"/>
      <c r="AF24" s="41"/>
      <c r="AG24" s="41"/>
      <c r="AH24" s="41"/>
      <c r="AI24" s="41"/>
      <c r="AJ24" s="41"/>
      <c r="AK24" s="41"/>
      <c r="AL24" s="41"/>
      <c r="AM24" s="41"/>
      <c r="AN24" s="41"/>
      <c r="AO24" s="41"/>
      <c r="AP24" s="41"/>
      <c r="AQ24" s="41"/>
      <c r="AR24" s="41"/>
      <c r="AS24" s="41"/>
      <c r="AT24" s="41"/>
      <c r="AU24" s="41"/>
      <c r="AV24" s="41"/>
      <c r="AW24" s="41"/>
      <c r="AX24" s="41"/>
      <c r="AY24" s="41"/>
      <c r="AZ24" s="41"/>
      <c r="BA24" s="41"/>
      <c r="BB24" s="41"/>
      <c r="BC24" s="41"/>
      <c r="BD24" s="41"/>
      <c r="BE24" s="41"/>
      <c r="BF24" s="41"/>
      <c r="BG24" s="41"/>
      <c r="BH24" s="41"/>
      <c r="BI24" s="41"/>
      <c r="BJ24" s="41"/>
      <c r="BK24" s="41"/>
      <c r="BL24" s="41"/>
      <c r="BM24" s="41"/>
      <c r="BN24" s="41"/>
      <c r="BO24" s="41"/>
      <c r="BP24" s="41"/>
      <c r="BQ24" s="41"/>
      <c r="BR24" s="41"/>
      <c r="BS24" s="41"/>
      <c r="BT24" s="41"/>
      <c r="BU24" s="41"/>
      <c r="BV24" s="41"/>
      <c r="BW24" s="41"/>
      <c r="BX24" s="41"/>
      <c r="BY24" s="41"/>
      <c r="BZ24" s="41"/>
      <c r="CA24" s="41"/>
      <c r="CB24" s="41"/>
      <c r="CC24" s="41"/>
      <c r="CD24" s="41"/>
      <c r="CE24" s="41"/>
      <c r="CF24" s="41"/>
      <c r="CG24" s="41"/>
      <c r="CH24" s="41"/>
      <c r="CI24" s="41"/>
      <c r="CJ24" s="41"/>
      <c r="CK24" s="41"/>
      <c r="CL24" s="41"/>
      <c r="CM24" s="41"/>
      <c r="CN24" s="41"/>
      <c r="CO24" s="41"/>
      <c r="CP24" s="41"/>
      <c r="CQ24" s="41"/>
      <c r="CR24" s="41"/>
      <c r="CS24" s="41"/>
      <c r="CT24" s="41"/>
      <c r="CU24" s="41"/>
      <c r="CV24" s="41"/>
      <c r="CW24" s="41"/>
      <c r="CX24" s="41"/>
      <c r="CY24" s="42"/>
    </row>
    <row r="25" spans="2:107" ht="15.4">
      <c r="N25" s="58"/>
      <c r="O25" s="58"/>
      <c r="P25" s="58"/>
      <c r="Q25" s="58"/>
      <c r="R25" s="58"/>
      <c r="S25" s="58"/>
      <c r="T25" s="58"/>
      <c r="U25" s="58"/>
      <c r="V25" s="58"/>
      <c r="W25" s="58"/>
      <c r="X25" s="79"/>
      <c r="Y25" s="58"/>
      <c r="Z25" s="58"/>
      <c r="AA25" s="58"/>
      <c r="AB25" s="58"/>
      <c r="AC25" s="58"/>
      <c r="AD25" s="58"/>
      <c r="AE25" s="58"/>
      <c r="AF25" s="58"/>
      <c r="AG25" s="58"/>
      <c r="AH25" s="58"/>
      <c r="AI25" s="58"/>
      <c r="AJ25" s="58"/>
      <c r="AK25" s="58"/>
      <c r="AL25" s="58"/>
      <c r="AM25" s="58"/>
      <c r="AN25" s="58"/>
      <c r="AO25" s="58"/>
      <c r="AP25" s="58"/>
      <c r="AQ25" s="58"/>
      <c r="AR25" s="58"/>
      <c r="AS25" s="58"/>
      <c r="AT25" s="58"/>
      <c r="AU25" s="58"/>
      <c r="AV25" s="58"/>
      <c r="AW25" s="58"/>
      <c r="AX25" s="58"/>
      <c r="AY25" s="58"/>
      <c r="AZ25" s="58"/>
      <c r="BA25" s="58"/>
      <c r="BB25" s="58"/>
      <c r="BC25" s="58"/>
      <c r="BD25" s="58"/>
      <c r="BE25" s="58"/>
      <c r="BF25" s="58"/>
      <c r="BG25" s="58"/>
      <c r="BH25" s="58"/>
      <c r="BI25" s="58"/>
      <c r="BJ25" s="58"/>
      <c r="BK25" s="58"/>
      <c r="BL25" s="58"/>
      <c r="BM25" s="58"/>
      <c r="BN25" s="58"/>
      <c r="BO25" s="58"/>
      <c r="BP25" s="58"/>
      <c r="BQ25" s="58"/>
      <c r="BR25" s="58"/>
      <c r="BS25" s="58"/>
      <c r="BT25" s="58"/>
      <c r="BU25" s="58"/>
      <c r="BV25" s="58"/>
      <c r="BW25" s="58"/>
      <c r="BX25" s="58"/>
      <c r="BY25" s="58"/>
      <c r="BZ25" s="58"/>
      <c r="CA25" s="58"/>
      <c r="CB25" s="58"/>
      <c r="CC25" s="58"/>
      <c r="CD25" s="58"/>
      <c r="CE25" s="58"/>
      <c r="CF25" s="58"/>
      <c r="CG25" s="58"/>
      <c r="CH25" s="58"/>
      <c r="CI25" s="58"/>
      <c r="CJ25" s="58"/>
      <c r="CK25" s="58"/>
      <c r="CL25" s="58"/>
      <c r="CM25" s="58"/>
      <c r="CN25" s="58"/>
      <c r="CO25" s="58"/>
      <c r="CP25" s="58"/>
      <c r="CQ25" s="58"/>
      <c r="CR25" s="58"/>
      <c r="CS25" s="58"/>
      <c r="CT25" s="58"/>
      <c r="CU25" s="58"/>
      <c r="CV25" s="58"/>
    </row>
    <row r="26" spans="2:107" ht="15.4">
      <c r="E26" s="1" t="s">
        <v>584</v>
      </c>
      <c r="G26" s="1" t="s">
        <v>305</v>
      </c>
      <c r="L26" s="58">
        <f>K40</f>
        <v>0</v>
      </c>
      <c r="M26" s="58" t="e">
        <f>L40</f>
        <v>#N/A</v>
      </c>
      <c r="N26" s="58" t="e">
        <f>M40</f>
        <v>#N/A</v>
      </c>
      <c r="O26" s="58" t="e">
        <f>N40</f>
        <v>#N/A</v>
      </c>
      <c r="P26" s="58" t="e">
        <f t="shared" ref="P26:BZ26" si="4">O40</f>
        <v>#N/A</v>
      </c>
      <c r="Q26" s="58" t="e">
        <f>P40</f>
        <v>#N/A</v>
      </c>
      <c r="R26" s="58" t="e">
        <f t="shared" si="4"/>
        <v>#N/A</v>
      </c>
      <c r="S26" s="58" t="e">
        <f t="shared" si="4"/>
        <v>#N/A</v>
      </c>
      <c r="T26" s="58" t="e">
        <f t="shared" si="4"/>
        <v>#N/A</v>
      </c>
      <c r="U26" s="58" t="e">
        <f t="shared" si="4"/>
        <v>#N/A</v>
      </c>
      <c r="V26" s="58" t="e">
        <f t="shared" si="4"/>
        <v>#N/A</v>
      </c>
      <c r="W26" s="58" t="e">
        <f t="shared" si="4"/>
        <v>#N/A</v>
      </c>
      <c r="X26" s="58" t="e">
        <f t="shared" si="4"/>
        <v>#N/A</v>
      </c>
      <c r="Y26" s="58" t="e">
        <f t="shared" si="4"/>
        <v>#N/A</v>
      </c>
      <c r="Z26" s="58" t="e">
        <f t="shared" si="4"/>
        <v>#N/A</v>
      </c>
      <c r="AA26" s="58" t="e">
        <f t="shared" si="4"/>
        <v>#N/A</v>
      </c>
      <c r="AB26" s="58" t="e">
        <f t="shared" si="4"/>
        <v>#N/A</v>
      </c>
      <c r="AC26" s="58" t="e">
        <f t="shared" si="4"/>
        <v>#N/A</v>
      </c>
      <c r="AD26" s="58" t="e">
        <f t="shared" si="4"/>
        <v>#N/A</v>
      </c>
      <c r="AE26" s="58" t="e">
        <f t="shared" si="4"/>
        <v>#N/A</v>
      </c>
      <c r="AF26" s="58" t="e">
        <f t="shared" si="4"/>
        <v>#N/A</v>
      </c>
      <c r="AG26" s="58" t="e">
        <f t="shared" si="4"/>
        <v>#N/A</v>
      </c>
      <c r="AH26" s="58" t="e">
        <f t="shared" si="4"/>
        <v>#N/A</v>
      </c>
      <c r="AI26" s="58" t="e">
        <f t="shared" si="4"/>
        <v>#N/A</v>
      </c>
      <c r="AJ26" s="58" t="e">
        <f t="shared" si="4"/>
        <v>#N/A</v>
      </c>
      <c r="AK26" s="58" t="e">
        <f t="shared" si="4"/>
        <v>#N/A</v>
      </c>
      <c r="AL26" s="58" t="e">
        <f t="shared" si="4"/>
        <v>#N/A</v>
      </c>
      <c r="AM26" s="58" t="e">
        <f t="shared" si="4"/>
        <v>#N/A</v>
      </c>
      <c r="AN26" s="58" t="e">
        <f t="shared" si="4"/>
        <v>#N/A</v>
      </c>
      <c r="AO26" s="58" t="e">
        <f t="shared" si="4"/>
        <v>#N/A</v>
      </c>
      <c r="AP26" s="58" t="e">
        <f t="shared" si="4"/>
        <v>#N/A</v>
      </c>
      <c r="AQ26" s="58" t="e">
        <f t="shared" si="4"/>
        <v>#N/A</v>
      </c>
      <c r="AR26" s="58" t="e">
        <f t="shared" si="4"/>
        <v>#N/A</v>
      </c>
      <c r="AS26" s="58" t="e">
        <f t="shared" si="4"/>
        <v>#N/A</v>
      </c>
      <c r="AT26" s="58" t="e">
        <f t="shared" si="4"/>
        <v>#N/A</v>
      </c>
      <c r="AU26" s="58" t="e">
        <f t="shared" si="4"/>
        <v>#N/A</v>
      </c>
      <c r="AV26" s="58" t="e">
        <f t="shared" si="4"/>
        <v>#N/A</v>
      </c>
      <c r="AW26" s="58" t="e">
        <f t="shared" si="4"/>
        <v>#N/A</v>
      </c>
      <c r="AX26" s="58" t="e">
        <f t="shared" si="4"/>
        <v>#N/A</v>
      </c>
      <c r="AY26" s="58" t="e">
        <f t="shared" si="4"/>
        <v>#N/A</v>
      </c>
      <c r="AZ26" s="58" t="e">
        <f t="shared" si="4"/>
        <v>#N/A</v>
      </c>
      <c r="BA26" s="58" t="e">
        <f t="shared" si="4"/>
        <v>#N/A</v>
      </c>
      <c r="BB26" s="58" t="e">
        <f t="shared" si="4"/>
        <v>#N/A</v>
      </c>
      <c r="BC26" s="58" t="e">
        <f t="shared" si="4"/>
        <v>#N/A</v>
      </c>
      <c r="BD26" s="58" t="e">
        <f t="shared" si="4"/>
        <v>#N/A</v>
      </c>
      <c r="BE26" s="58" t="e">
        <f t="shared" si="4"/>
        <v>#N/A</v>
      </c>
      <c r="BF26" s="58" t="e">
        <f t="shared" si="4"/>
        <v>#N/A</v>
      </c>
      <c r="BG26" s="58" t="e">
        <f t="shared" si="4"/>
        <v>#N/A</v>
      </c>
      <c r="BH26" s="58" t="e">
        <f t="shared" si="4"/>
        <v>#N/A</v>
      </c>
      <c r="BI26" s="58" t="e">
        <f t="shared" si="4"/>
        <v>#N/A</v>
      </c>
      <c r="BJ26" s="58" t="e">
        <f t="shared" si="4"/>
        <v>#N/A</v>
      </c>
      <c r="BK26" s="58" t="e">
        <f t="shared" si="4"/>
        <v>#N/A</v>
      </c>
      <c r="BL26" s="58" t="e">
        <f t="shared" si="4"/>
        <v>#N/A</v>
      </c>
      <c r="BM26" s="58" t="e">
        <f t="shared" si="4"/>
        <v>#N/A</v>
      </c>
      <c r="BN26" s="58" t="e">
        <f t="shared" si="4"/>
        <v>#N/A</v>
      </c>
      <c r="BO26" s="58" t="e">
        <f t="shared" si="4"/>
        <v>#N/A</v>
      </c>
      <c r="BP26" s="58" t="e">
        <f t="shared" si="4"/>
        <v>#N/A</v>
      </c>
      <c r="BQ26" s="58" t="e">
        <f t="shared" si="4"/>
        <v>#N/A</v>
      </c>
      <c r="BR26" s="58" t="e">
        <f t="shared" si="4"/>
        <v>#N/A</v>
      </c>
      <c r="BS26" s="58" t="e">
        <f t="shared" si="4"/>
        <v>#N/A</v>
      </c>
      <c r="BT26" s="58" t="e">
        <f t="shared" si="4"/>
        <v>#N/A</v>
      </c>
      <c r="BU26" s="58" t="e">
        <f t="shared" si="4"/>
        <v>#N/A</v>
      </c>
      <c r="BV26" s="58" t="e">
        <f t="shared" si="4"/>
        <v>#N/A</v>
      </c>
      <c r="BW26" s="58" t="e">
        <f t="shared" si="4"/>
        <v>#N/A</v>
      </c>
      <c r="BX26" s="58" t="e">
        <f t="shared" si="4"/>
        <v>#N/A</v>
      </c>
      <c r="BY26" s="58" t="e">
        <f t="shared" si="4"/>
        <v>#N/A</v>
      </c>
      <c r="BZ26" s="58" t="e">
        <f t="shared" si="4"/>
        <v>#N/A</v>
      </c>
      <c r="CA26" s="58" t="e">
        <f t="shared" ref="CA26:CL26" si="5">BZ40</f>
        <v>#N/A</v>
      </c>
      <c r="CB26" s="58" t="e">
        <f t="shared" si="5"/>
        <v>#N/A</v>
      </c>
      <c r="CC26" s="58" t="e">
        <f t="shared" si="5"/>
        <v>#N/A</v>
      </c>
      <c r="CD26" s="58" t="e">
        <f t="shared" si="5"/>
        <v>#N/A</v>
      </c>
      <c r="CE26" s="58" t="e">
        <f t="shared" si="5"/>
        <v>#N/A</v>
      </c>
      <c r="CF26" s="58" t="e">
        <f t="shared" si="5"/>
        <v>#N/A</v>
      </c>
      <c r="CG26" s="58" t="e">
        <f t="shared" si="5"/>
        <v>#N/A</v>
      </c>
      <c r="CH26" s="58" t="e">
        <f t="shared" si="5"/>
        <v>#N/A</v>
      </c>
      <c r="CI26" s="58" t="e">
        <f t="shared" si="5"/>
        <v>#N/A</v>
      </c>
      <c r="CJ26" s="58" t="e">
        <f t="shared" si="5"/>
        <v>#N/A</v>
      </c>
      <c r="CK26" s="58" t="e">
        <f t="shared" si="5"/>
        <v>#N/A</v>
      </c>
      <c r="CL26" s="58" t="e">
        <f t="shared" si="5"/>
        <v>#N/A</v>
      </c>
      <c r="CM26" s="58" t="e">
        <f t="shared" ref="CM26" si="6">CL40</f>
        <v>#N/A</v>
      </c>
      <c r="CN26" s="58" t="e">
        <f t="shared" ref="CN26" si="7">CM40</f>
        <v>#N/A</v>
      </c>
      <c r="CO26" s="58" t="e">
        <f t="shared" ref="CO26" si="8">CN40</f>
        <v>#N/A</v>
      </c>
      <c r="CP26" s="58" t="e">
        <f t="shared" ref="CP26" si="9">CO40</f>
        <v>#N/A</v>
      </c>
      <c r="CQ26" s="58" t="e">
        <f t="shared" ref="CQ26" si="10">CP40</f>
        <v>#N/A</v>
      </c>
      <c r="CR26" s="58" t="e">
        <f t="shared" ref="CR26" si="11">CQ40</f>
        <v>#N/A</v>
      </c>
      <c r="CS26" s="58" t="e">
        <f t="shared" ref="CS26" si="12">CR40</f>
        <v>#N/A</v>
      </c>
      <c r="CT26" s="58" t="e">
        <f t="shared" ref="CT26" si="13">CS40</f>
        <v>#N/A</v>
      </c>
      <c r="CU26" s="58" t="e">
        <f t="shared" ref="CU26" si="14">CT40</f>
        <v>#N/A</v>
      </c>
      <c r="CV26" s="58" t="e">
        <f t="shared" ref="CV26" si="15">CU40</f>
        <v>#N/A</v>
      </c>
      <c r="CW26" s="58"/>
      <c r="CX26" s="58"/>
    </row>
    <row r="27" spans="2:107" ht="15.4">
      <c r="E27" s="1" t="s">
        <v>585</v>
      </c>
      <c r="G27" s="1" t="s">
        <v>305</v>
      </c>
      <c r="H27" s="58"/>
      <c r="J27" s="58"/>
      <c r="L27" s="58">
        <f t="shared" ref="L27" si="16">L53</f>
        <v>0</v>
      </c>
      <c r="M27" s="58" t="e">
        <f t="shared" ref="M27:BX27" si="17">M53</f>
        <v>#N/A</v>
      </c>
      <c r="N27" s="58" t="e">
        <f>N53</f>
        <v>#N/A</v>
      </c>
      <c r="O27" s="58" t="e">
        <f t="shared" si="17"/>
        <v>#N/A</v>
      </c>
      <c r="P27" s="58" t="e">
        <f t="shared" si="17"/>
        <v>#N/A</v>
      </c>
      <c r="Q27" s="58" t="e">
        <f t="shared" si="17"/>
        <v>#N/A</v>
      </c>
      <c r="R27" s="58" t="e">
        <f t="shared" si="17"/>
        <v>#N/A</v>
      </c>
      <c r="S27" s="58" t="e">
        <f t="shared" si="17"/>
        <v>#N/A</v>
      </c>
      <c r="T27" s="58" t="e">
        <f t="shared" si="17"/>
        <v>#N/A</v>
      </c>
      <c r="U27" s="58" t="e">
        <f t="shared" si="17"/>
        <v>#N/A</v>
      </c>
      <c r="V27" s="58" t="e">
        <f t="shared" si="17"/>
        <v>#N/A</v>
      </c>
      <c r="W27" s="58" t="e">
        <f t="shared" si="17"/>
        <v>#N/A</v>
      </c>
      <c r="X27" s="58" t="e">
        <f t="shared" si="17"/>
        <v>#N/A</v>
      </c>
      <c r="Y27" s="58" t="e">
        <f t="shared" si="17"/>
        <v>#N/A</v>
      </c>
      <c r="Z27" s="58" t="e">
        <f t="shared" si="17"/>
        <v>#N/A</v>
      </c>
      <c r="AA27" s="58" t="e">
        <f t="shared" si="17"/>
        <v>#N/A</v>
      </c>
      <c r="AB27" s="58" t="e">
        <f t="shared" si="17"/>
        <v>#N/A</v>
      </c>
      <c r="AC27" s="58" t="e">
        <f t="shared" si="17"/>
        <v>#N/A</v>
      </c>
      <c r="AD27" s="58" t="e">
        <f t="shared" si="17"/>
        <v>#N/A</v>
      </c>
      <c r="AE27" s="58" t="e">
        <f t="shared" si="17"/>
        <v>#N/A</v>
      </c>
      <c r="AF27" s="58" t="e">
        <f t="shared" si="17"/>
        <v>#N/A</v>
      </c>
      <c r="AG27" s="58" t="e">
        <f t="shared" si="17"/>
        <v>#N/A</v>
      </c>
      <c r="AH27" s="58" t="e">
        <f t="shared" si="17"/>
        <v>#N/A</v>
      </c>
      <c r="AI27" s="58" t="e">
        <f t="shared" si="17"/>
        <v>#N/A</v>
      </c>
      <c r="AJ27" s="58" t="e">
        <f t="shared" si="17"/>
        <v>#N/A</v>
      </c>
      <c r="AK27" s="58" t="e">
        <f t="shared" si="17"/>
        <v>#N/A</v>
      </c>
      <c r="AL27" s="58" t="e">
        <f t="shared" si="17"/>
        <v>#N/A</v>
      </c>
      <c r="AM27" s="58" t="e">
        <f t="shared" si="17"/>
        <v>#N/A</v>
      </c>
      <c r="AN27" s="58" t="e">
        <f t="shared" si="17"/>
        <v>#N/A</v>
      </c>
      <c r="AO27" s="58" t="e">
        <f t="shared" si="17"/>
        <v>#N/A</v>
      </c>
      <c r="AP27" s="58" t="e">
        <f t="shared" si="17"/>
        <v>#N/A</v>
      </c>
      <c r="AQ27" s="58" t="e">
        <f t="shared" si="17"/>
        <v>#N/A</v>
      </c>
      <c r="AR27" s="58" t="e">
        <f t="shared" si="17"/>
        <v>#N/A</v>
      </c>
      <c r="AS27" s="58" t="e">
        <f t="shared" si="17"/>
        <v>#N/A</v>
      </c>
      <c r="AT27" s="58" t="e">
        <f t="shared" si="17"/>
        <v>#N/A</v>
      </c>
      <c r="AU27" s="58" t="e">
        <f t="shared" si="17"/>
        <v>#N/A</v>
      </c>
      <c r="AV27" s="58" t="e">
        <f t="shared" si="17"/>
        <v>#N/A</v>
      </c>
      <c r="AW27" s="58" t="e">
        <f t="shared" si="17"/>
        <v>#N/A</v>
      </c>
      <c r="AX27" s="58" t="e">
        <f t="shared" si="17"/>
        <v>#N/A</v>
      </c>
      <c r="AY27" s="58" t="e">
        <f t="shared" si="17"/>
        <v>#N/A</v>
      </c>
      <c r="AZ27" s="58" t="e">
        <f t="shared" si="17"/>
        <v>#N/A</v>
      </c>
      <c r="BA27" s="58" t="e">
        <f t="shared" si="17"/>
        <v>#N/A</v>
      </c>
      <c r="BB27" s="58" t="e">
        <f t="shared" si="17"/>
        <v>#N/A</v>
      </c>
      <c r="BC27" s="58" t="e">
        <f t="shared" si="17"/>
        <v>#N/A</v>
      </c>
      <c r="BD27" s="58" t="e">
        <f t="shared" si="17"/>
        <v>#N/A</v>
      </c>
      <c r="BE27" s="58" t="e">
        <f t="shared" si="17"/>
        <v>#N/A</v>
      </c>
      <c r="BF27" s="58" t="e">
        <f t="shared" si="17"/>
        <v>#N/A</v>
      </c>
      <c r="BG27" s="58" t="e">
        <f t="shared" si="17"/>
        <v>#N/A</v>
      </c>
      <c r="BH27" s="58" t="e">
        <f t="shared" si="17"/>
        <v>#N/A</v>
      </c>
      <c r="BI27" s="58" t="e">
        <f t="shared" si="17"/>
        <v>#N/A</v>
      </c>
      <c r="BJ27" s="58" t="e">
        <f t="shared" si="17"/>
        <v>#N/A</v>
      </c>
      <c r="BK27" s="58" t="e">
        <f t="shared" si="17"/>
        <v>#N/A</v>
      </c>
      <c r="BL27" s="58" t="e">
        <f t="shared" si="17"/>
        <v>#N/A</v>
      </c>
      <c r="BM27" s="58" t="e">
        <f t="shared" si="17"/>
        <v>#N/A</v>
      </c>
      <c r="BN27" s="58" t="e">
        <f t="shared" si="17"/>
        <v>#N/A</v>
      </c>
      <c r="BO27" s="58" t="e">
        <f t="shared" si="17"/>
        <v>#N/A</v>
      </c>
      <c r="BP27" s="58" t="e">
        <f t="shared" si="17"/>
        <v>#N/A</v>
      </c>
      <c r="BQ27" s="58" t="e">
        <f t="shared" si="17"/>
        <v>#N/A</v>
      </c>
      <c r="BR27" s="58" t="e">
        <f t="shared" si="17"/>
        <v>#N/A</v>
      </c>
      <c r="BS27" s="58" t="e">
        <f t="shared" si="17"/>
        <v>#N/A</v>
      </c>
      <c r="BT27" s="58" t="e">
        <f t="shared" si="17"/>
        <v>#N/A</v>
      </c>
      <c r="BU27" s="58" t="e">
        <f t="shared" si="17"/>
        <v>#N/A</v>
      </c>
      <c r="BV27" s="58" t="e">
        <f t="shared" si="17"/>
        <v>#N/A</v>
      </c>
      <c r="BW27" s="58" t="e">
        <f t="shared" si="17"/>
        <v>#N/A</v>
      </c>
      <c r="BX27" s="58" t="e">
        <f t="shared" si="17"/>
        <v>#N/A</v>
      </c>
      <c r="BY27" s="58" t="e">
        <f t="shared" ref="BY27:CL27" si="18">BY53</f>
        <v>#N/A</v>
      </c>
      <c r="BZ27" s="58" t="e">
        <f t="shared" si="18"/>
        <v>#N/A</v>
      </c>
      <c r="CA27" s="58" t="e">
        <f t="shared" si="18"/>
        <v>#N/A</v>
      </c>
      <c r="CB27" s="58" t="e">
        <f t="shared" si="18"/>
        <v>#N/A</v>
      </c>
      <c r="CC27" s="58" t="e">
        <f t="shared" si="18"/>
        <v>#N/A</v>
      </c>
      <c r="CD27" s="58" t="e">
        <f t="shared" si="18"/>
        <v>#N/A</v>
      </c>
      <c r="CE27" s="58" t="e">
        <f t="shared" si="18"/>
        <v>#N/A</v>
      </c>
      <c r="CF27" s="58" t="e">
        <f t="shared" si="18"/>
        <v>#N/A</v>
      </c>
      <c r="CG27" s="58" t="e">
        <f t="shared" si="18"/>
        <v>#N/A</v>
      </c>
      <c r="CH27" s="58" t="e">
        <f t="shared" si="18"/>
        <v>#N/A</v>
      </c>
      <c r="CI27" s="58" t="e">
        <f t="shared" si="18"/>
        <v>#N/A</v>
      </c>
      <c r="CJ27" s="58" t="e">
        <f t="shared" si="18"/>
        <v>#N/A</v>
      </c>
      <c r="CK27" s="58" t="e">
        <f t="shared" si="18"/>
        <v>#N/A</v>
      </c>
      <c r="CL27" s="58" t="e">
        <f t="shared" si="18"/>
        <v>#N/A</v>
      </c>
      <c r="CM27" s="58" t="e">
        <f t="shared" ref="CM27:CV27" si="19">CM53</f>
        <v>#N/A</v>
      </c>
      <c r="CN27" s="58" t="e">
        <f t="shared" si="19"/>
        <v>#N/A</v>
      </c>
      <c r="CO27" s="58" t="e">
        <f t="shared" si="19"/>
        <v>#N/A</v>
      </c>
      <c r="CP27" s="58" t="e">
        <f t="shared" si="19"/>
        <v>#N/A</v>
      </c>
      <c r="CQ27" s="58" t="e">
        <f t="shared" si="19"/>
        <v>#N/A</v>
      </c>
      <c r="CR27" s="58" t="e">
        <f t="shared" si="19"/>
        <v>#N/A</v>
      </c>
      <c r="CS27" s="58" t="e">
        <f t="shared" si="19"/>
        <v>#N/A</v>
      </c>
      <c r="CT27" s="58" t="e">
        <f t="shared" si="19"/>
        <v>#N/A</v>
      </c>
      <c r="CU27" s="58" t="e">
        <f t="shared" si="19"/>
        <v>#N/A</v>
      </c>
      <c r="CV27" s="58" t="e">
        <f t="shared" si="19"/>
        <v>#N/A</v>
      </c>
      <c r="CW27" s="58"/>
      <c r="CX27" s="58"/>
    </row>
    <row r="28" spans="2:107" ht="15.4">
      <c r="E28" s="1" t="s">
        <v>586</v>
      </c>
      <c r="G28" s="1" t="s">
        <v>305</v>
      </c>
      <c r="H28" s="58"/>
      <c r="J28" s="58"/>
      <c r="L28" s="58">
        <f>L54</f>
        <v>0</v>
      </c>
      <c r="M28" s="58" t="e">
        <f>M54</f>
        <v>#N/A</v>
      </c>
      <c r="N28" s="58" t="e">
        <f>N54</f>
        <v>#N/A</v>
      </c>
      <c r="O28" s="58" t="e">
        <f t="shared" ref="O28:BY28" si="20">O54</f>
        <v>#N/A</v>
      </c>
      <c r="P28" s="58" t="e">
        <f t="shared" si="20"/>
        <v>#N/A</v>
      </c>
      <c r="Q28" s="58" t="e">
        <f t="shared" si="20"/>
        <v>#N/A</v>
      </c>
      <c r="R28" s="58" t="e">
        <f t="shared" si="20"/>
        <v>#N/A</v>
      </c>
      <c r="S28" s="58" t="e">
        <f t="shared" si="20"/>
        <v>#N/A</v>
      </c>
      <c r="T28" s="58" t="e">
        <f t="shared" si="20"/>
        <v>#N/A</v>
      </c>
      <c r="U28" s="58" t="e">
        <f t="shared" si="20"/>
        <v>#N/A</v>
      </c>
      <c r="V28" s="58" t="e">
        <f t="shared" si="20"/>
        <v>#N/A</v>
      </c>
      <c r="W28" s="58" t="e">
        <f t="shared" si="20"/>
        <v>#N/A</v>
      </c>
      <c r="X28" s="58" t="e">
        <f t="shared" si="20"/>
        <v>#N/A</v>
      </c>
      <c r="Y28" s="58" t="e">
        <f t="shared" si="20"/>
        <v>#N/A</v>
      </c>
      <c r="Z28" s="58" t="e">
        <f t="shared" si="20"/>
        <v>#N/A</v>
      </c>
      <c r="AA28" s="58" t="e">
        <f t="shared" si="20"/>
        <v>#N/A</v>
      </c>
      <c r="AB28" s="58" t="e">
        <f t="shared" si="20"/>
        <v>#N/A</v>
      </c>
      <c r="AC28" s="58" t="e">
        <f t="shared" si="20"/>
        <v>#N/A</v>
      </c>
      <c r="AD28" s="58" t="e">
        <f t="shared" si="20"/>
        <v>#N/A</v>
      </c>
      <c r="AE28" s="58" t="e">
        <f t="shared" si="20"/>
        <v>#N/A</v>
      </c>
      <c r="AF28" s="58" t="e">
        <f t="shared" si="20"/>
        <v>#N/A</v>
      </c>
      <c r="AG28" s="58" t="e">
        <f t="shared" si="20"/>
        <v>#N/A</v>
      </c>
      <c r="AH28" s="58" t="e">
        <f t="shared" si="20"/>
        <v>#N/A</v>
      </c>
      <c r="AI28" s="58" t="e">
        <f t="shared" si="20"/>
        <v>#N/A</v>
      </c>
      <c r="AJ28" s="58" t="e">
        <f t="shared" si="20"/>
        <v>#N/A</v>
      </c>
      <c r="AK28" s="58" t="e">
        <f t="shared" si="20"/>
        <v>#N/A</v>
      </c>
      <c r="AL28" s="58" t="e">
        <f t="shared" si="20"/>
        <v>#N/A</v>
      </c>
      <c r="AM28" s="58" t="e">
        <f t="shared" si="20"/>
        <v>#N/A</v>
      </c>
      <c r="AN28" s="58" t="e">
        <f t="shared" si="20"/>
        <v>#N/A</v>
      </c>
      <c r="AO28" s="58" t="e">
        <f t="shared" si="20"/>
        <v>#N/A</v>
      </c>
      <c r="AP28" s="58" t="e">
        <f t="shared" si="20"/>
        <v>#N/A</v>
      </c>
      <c r="AQ28" s="58" t="e">
        <f t="shared" si="20"/>
        <v>#N/A</v>
      </c>
      <c r="AR28" s="58" t="e">
        <f t="shared" si="20"/>
        <v>#N/A</v>
      </c>
      <c r="AS28" s="58" t="e">
        <f t="shared" si="20"/>
        <v>#N/A</v>
      </c>
      <c r="AT28" s="58" t="e">
        <f t="shared" si="20"/>
        <v>#N/A</v>
      </c>
      <c r="AU28" s="58" t="e">
        <f t="shared" si="20"/>
        <v>#N/A</v>
      </c>
      <c r="AV28" s="58" t="e">
        <f t="shared" si="20"/>
        <v>#N/A</v>
      </c>
      <c r="AW28" s="58" t="e">
        <f t="shared" si="20"/>
        <v>#N/A</v>
      </c>
      <c r="AX28" s="58" t="e">
        <f t="shared" si="20"/>
        <v>#N/A</v>
      </c>
      <c r="AY28" s="58" t="e">
        <f t="shared" si="20"/>
        <v>#N/A</v>
      </c>
      <c r="AZ28" s="58" t="e">
        <f t="shared" si="20"/>
        <v>#N/A</v>
      </c>
      <c r="BA28" s="58" t="e">
        <f t="shared" si="20"/>
        <v>#N/A</v>
      </c>
      <c r="BB28" s="58" t="e">
        <f t="shared" si="20"/>
        <v>#N/A</v>
      </c>
      <c r="BC28" s="58" t="e">
        <f t="shared" si="20"/>
        <v>#N/A</v>
      </c>
      <c r="BD28" s="58" t="e">
        <f t="shared" si="20"/>
        <v>#N/A</v>
      </c>
      <c r="BE28" s="58" t="e">
        <f t="shared" si="20"/>
        <v>#N/A</v>
      </c>
      <c r="BF28" s="58" t="e">
        <f t="shared" si="20"/>
        <v>#N/A</v>
      </c>
      <c r="BG28" s="58" t="e">
        <f t="shared" si="20"/>
        <v>#N/A</v>
      </c>
      <c r="BH28" s="58" t="e">
        <f t="shared" si="20"/>
        <v>#N/A</v>
      </c>
      <c r="BI28" s="58" t="e">
        <f t="shared" si="20"/>
        <v>#N/A</v>
      </c>
      <c r="BJ28" s="58" t="e">
        <f t="shared" si="20"/>
        <v>#N/A</v>
      </c>
      <c r="BK28" s="58" t="e">
        <f t="shared" si="20"/>
        <v>#N/A</v>
      </c>
      <c r="BL28" s="58" t="e">
        <f t="shared" si="20"/>
        <v>#N/A</v>
      </c>
      <c r="BM28" s="58" t="e">
        <f t="shared" si="20"/>
        <v>#N/A</v>
      </c>
      <c r="BN28" s="58" t="e">
        <f t="shared" si="20"/>
        <v>#N/A</v>
      </c>
      <c r="BO28" s="58" t="e">
        <f t="shared" si="20"/>
        <v>#N/A</v>
      </c>
      <c r="BP28" s="58" t="e">
        <f t="shared" si="20"/>
        <v>#N/A</v>
      </c>
      <c r="BQ28" s="58" t="e">
        <f t="shared" si="20"/>
        <v>#N/A</v>
      </c>
      <c r="BR28" s="58" t="e">
        <f t="shared" si="20"/>
        <v>#N/A</v>
      </c>
      <c r="BS28" s="58" t="e">
        <f t="shared" si="20"/>
        <v>#N/A</v>
      </c>
      <c r="BT28" s="58" t="e">
        <f t="shared" si="20"/>
        <v>#N/A</v>
      </c>
      <c r="BU28" s="58" t="e">
        <f t="shared" si="20"/>
        <v>#N/A</v>
      </c>
      <c r="BV28" s="58" t="e">
        <f t="shared" si="20"/>
        <v>#N/A</v>
      </c>
      <c r="BW28" s="58" t="e">
        <f t="shared" si="20"/>
        <v>#N/A</v>
      </c>
      <c r="BX28" s="58" t="e">
        <f t="shared" si="20"/>
        <v>#N/A</v>
      </c>
      <c r="BY28" s="58" t="e">
        <f t="shared" si="20"/>
        <v>#N/A</v>
      </c>
      <c r="BZ28" s="58" t="e">
        <f t="shared" ref="BZ28:CV28" si="21">BZ54</f>
        <v>#N/A</v>
      </c>
      <c r="CA28" s="58" t="e">
        <f t="shared" si="21"/>
        <v>#N/A</v>
      </c>
      <c r="CB28" s="58" t="e">
        <f t="shared" si="21"/>
        <v>#N/A</v>
      </c>
      <c r="CC28" s="58" t="e">
        <f t="shared" si="21"/>
        <v>#N/A</v>
      </c>
      <c r="CD28" s="58" t="e">
        <f t="shared" si="21"/>
        <v>#N/A</v>
      </c>
      <c r="CE28" s="58" t="e">
        <f t="shared" si="21"/>
        <v>#N/A</v>
      </c>
      <c r="CF28" s="58" t="e">
        <f t="shared" si="21"/>
        <v>#N/A</v>
      </c>
      <c r="CG28" s="58" t="e">
        <f t="shared" si="21"/>
        <v>#N/A</v>
      </c>
      <c r="CH28" s="58" t="e">
        <f t="shared" si="21"/>
        <v>#N/A</v>
      </c>
      <c r="CI28" s="58" t="e">
        <f t="shared" si="21"/>
        <v>#N/A</v>
      </c>
      <c r="CJ28" s="58" t="e">
        <f t="shared" si="21"/>
        <v>#N/A</v>
      </c>
      <c r="CK28" s="58" t="e">
        <f t="shared" si="21"/>
        <v>#N/A</v>
      </c>
      <c r="CL28" s="58" t="e">
        <f t="shared" si="21"/>
        <v>#N/A</v>
      </c>
      <c r="CM28" s="58" t="e">
        <f t="shared" si="21"/>
        <v>#N/A</v>
      </c>
      <c r="CN28" s="58" t="e">
        <f t="shared" si="21"/>
        <v>#N/A</v>
      </c>
      <c r="CO28" s="58" t="e">
        <f t="shared" si="21"/>
        <v>#N/A</v>
      </c>
      <c r="CP28" s="58" t="e">
        <f t="shared" si="21"/>
        <v>#N/A</v>
      </c>
      <c r="CQ28" s="58" t="e">
        <f t="shared" si="21"/>
        <v>#N/A</v>
      </c>
      <c r="CR28" s="58" t="e">
        <f t="shared" si="21"/>
        <v>#N/A</v>
      </c>
      <c r="CS28" s="58" t="e">
        <f t="shared" si="21"/>
        <v>#N/A</v>
      </c>
      <c r="CT28" s="58" t="e">
        <f t="shared" si="21"/>
        <v>#N/A</v>
      </c>
      <c r="CU28" s="58" t="e">
        <f t="shared" si="21"/>
        <v>#N/A</v>
      </c>
      <c r="CV28" s="58" t="e">
        <f t="shared" si="21"/>
        <v>#N/A</v>
      </c>
      <c r="CW28" s="58"/>
      <c r="CX28" s="58"/>
    </row>
    <row r="29" spans="2:107" ht="15.4">
      <c r="E29" s="1" t="s">
        <v>587</v>
      </c>
      <c r="G29" s="1" t="s">
        <v>305</v>
      </c>
      <c r="H29" s="87"/>
      <c r="L29" s="58">
        <f>SUM(L26:L28)</f>
        <v>0</v>
      </c>
      <c r="M29" s="58" t="e">
        <f>SUM(M26:M28)</f>
        <v>#N/A</v>
      </c>
      <c r="N29" s="58" t="e">
        <f>SUM(N26:N28)</f>
        <v>#N/A</v>
      </c>
      <c r="O29" s="58" t="e">
        <f t="shared" ref="O29:BY29" si="22">SUM(O26:O28)</f>
        <v>#N/A</v>
      </c>
      <c r="P29" s="58" t="e">
        <f t="shared" si="22"/>
        <v>#N/A</v>
      </c>
      <c r="Q29" s="58" t="e">
        <f t="shared" si="22"/>
        <v>#N/A</v>
      </c>
      <c r="R29" s="58" t="e">
        <f t="shared" si="22"/>
        <v>#N/A</v>
      </c>
      <c r="S29" s="58" t="e">
        <f t="shared" si="22"/>
        <v>#N/A</v>
      </c>
      <c r="T29" s="58" t="e">
        <f t="shared" si="22"/>
        <v>#N/A</v>
      </c>
      <c r="U29" s="58" t="e">
        <f t="shared" si="22"/>
        <v>#N/A</v>
      </c>
      <c r="V29" s="58" t="e">
        <f t="shared" si="22"/>
        <v>#N/A</v>
      </c>
      <c r="W29" s="58" t="e">
        <f t="shared" si="22"/>
        <v>#N/A</v>
      </c>
      <c r="X29" s="58" t="e">
        <f t="shared" si="22"/>
        <v>#N/A</v>
      </c>
      <c r="Y29" s="58" t="e">
        <f t="shared" si="22"/>
        <v>#N/A</v>
      </c>
      <c r="Z29" s="58" t="e">
        <f t="shared" si="22"/>
        <v>#N/A</v>
      </c>
      <c r="AA29" s="58" t="e">
        <f t="shared" si="22"/>
        <v>#N/A</v>
      </c>
      <c r="AB29" s="58" t="e">
        <f t="shared" si="22"/>
        <v>#N/A</v>
      </c>
      <c r="AC29" s="58" t="e">
        <f t="shared" si="22"/>
        <v>#N/A</v>
      </c>
      <c r="AD29" s="58" t="e">
        <f t="shared" si="22"/>
        <v>#N/A</v>
      </c>
      <c r="AE29" s="58" t="e">
        <f t="shared" si="22"/>
        <v>#N/A</v>
      </c>
      <c r="AF29" s="58" t="e">
        <f t="shared" si="22"/>
        <v>#N/A</v>
      </c>
      <c r="AG29" s="58" t="e">
        <f t="shared" si="22"/>
        <v>#N/A</v>
      </c>
      <c r="AH29" s="58" t="e">
        <f t="shared" si="22"/>
        <v>#N/A</v>
      </c>
      <c r="AI29" s="58" t="e">
        <f t="shared" si="22"/>
        <v>#N/A</v>
      </c>
      <c r="AJ29" s="58" t="e">
        <f t="shared" si="22"/>
        <v>#N/A</v>
      </c>
      <c r="AK29" s="58" t="e">
        <f t="shared" si="22"/>
        <v>#N/A</v>
      </c>
      <c r="AL29" s="58" t="e">
        <f t="shared" si="22"/>
        <v>#N/A</v>
      </c>
      <c r="AM29" s="58" t="e">
        <f t="shared" si="22"/>
        <v>#N/A</v>
      </c>
      <c r="AN29" s="58" t="e">
        <f t="shared" si="22"/>
        <v>#N/A</v>
      </c>
      <c r="AO29" s="58" t="e">
        <f t="shared" si="22"/>
        <v>#N/A</v>
      </c>
      <c r="AP29" s="58" t="e">
        <f t="shared" si="22"/>
        <v>#N/A</v>
      </c>
      <c r="AQ29" s="58" t="e">
        <f t="shared" si="22"/>
        <v>#N/A</v>
      </c>
      <c r="AR29" s="58" t="e">
        <f t="shared" si="22"/>
        <v>#N/A</v>
      </c>
      <c r="AS29" s="58" t="e">
        <f t="shared" si="22"/>
        <v>#N/A</v>
      </c>
      <c r="AT29" s="58" t="e">
        <f t="shared" si="22"/>
        <v>#N/A</v>
      </c>
      <c r="AU29" s="58" t="e">
        <f t="shared" si="22"/>
        <v>#N/A</v>
      </c>
      <c r="AV29" s="58" t="e">
        <f t="shared" si="22"/>
        <v>#N/A</v>
      </c>
      <c r="AW29" s="58" t="e">
        <f t="shared" si="22"/>
        <v>#N/A</v>
      </c>
      <c r="AX29" s="58" t="e">
        <f t="shared" si="22"/>
        <v>#N/A</v>
      </c>
      <c r="AY29" s="58" t="e">
        <f t="shared" si="22"/>
        <v>#N/A</v>
      </c>
      <c r="AZ29" s="58" t="e">
        <f t="shared" si="22"/>
        <v>#N/A</v>
      </c>
      <c r="BA29" s="58" t="e">
        <f t="shared" si="22"/>
        <v>#N/A</v>
      </c>
      <c r="BB29" s="58" t="e">
        <f t="shared" si="22"/>
        <v>#N/A</v>
      </c>
      <c r="BC29" s="58" t="e">
        <f t="shared" si="22"/>
        <v>#N/A</v>
      </c>
      <c r="BD29" s="58" t="e">
        <f t="shared" si="22"/>
        <v>#N/A</v>
      </c>
      <c r="BE29" s="58" t="e">
        <f t="shared" si="22"/>
        <v>#N/A</v>
      </c>
      <c r="BF29" s="58" t="e">
        <f t="shared" si="22"/>
        <v>#N/A</v>
      </c>
      <c r="BG29" s="58" t="e">
        <f t="shared" si="22"/>
        <v>#N/A</v>
      </c>
      <c r="BH29" s="58" t="e">
        <f t="shared" si="22"/>
        <v>#N/A</v>
      </c>
      <c r="BI29" s="58" t="e">
        <f t="shared" si="22"/>
        <v>#N/A</v>
      </c>
      <c r="BJ29" s="58" t="e">
        <f t="shared" si="22"/>
        <v>#N/A</v>
      </c>
      <c r="BK29" s="58" t="e">
        <f t="shared" si="22"/>
        <v>#N/A</v>
      </c>
      <c r="BL29" s="58" t="e">
        <f t="shared" si="22"/>
        <v>#N/A</v>
      </c>
      <c r="BM29" s="58" t="e">
        <f t="shared" si="22"/>
        <v>#N/A</v>
      </c>
      <c r="BN29" s="58" t="e">
        <f t="shared" si="22"/>
        <v>#N/A</v>
      </c>
      <c r="BO29" s="58" t="e">
        <f t="shared" si="22"/>
        <v>#N/A</v>
      </c>
      <c r="BP29" s="58" t="e">
        <f t="shared" si="22"/>
        <v>#N/A</v>
      </c>
      <c r="BQ29" s="58" t="e">
        <f t="shared" si="22"/>
        <v>#N/A</v>
      </c>
      <c r="BR29" s="58" t="e">
        <f t="shared" si="22"/>
        <v>#N/A</v>
      </c>
      <c r="BS29" s="58" t="e">
        <f t="shared" si="22"/>
        <v>#N/A</v>
      </c>
      <c r="BT29" s="58" t="e">
        <f t="shared" si="22"/>
        <v>#N/A</v>
      </c>
      <c r="BU29" s="58" t="e">
        <f t="shared" si="22"/>
        <v>#N/A</v>
      </c>
      <c r="BV29" s="58" t="e">
        <f t="shared" si="22"/>
        <v>#N/A</v>
      </c>
      <c r="BW29" s="58" t="e">
        <f t="shared" si="22"/>
        <v>#N/A</v>
      </c>
      <c r="BX29" s="58" t="e">
        <f t="shared" si="22"/>
        <v>#N/A</v>
      </c>
      <c r="BY29" s="58" t="e">
        <f t="shared" si="22"/>
        <v>#N/A</v>
      </c>
      <c r="BZ29" s="58" t="e">
        <f t="shared" ref="BZ29:CV29" si="23">SUM(BZ26:BZ28)</f>
        <v>#N/A</v>
      </c>
      <c r="CA29" s="58" t="e">
        <f t="shared" si="23"/>
        <v>#N/A</v>
      </c>
      <c r="CB29" s="58" t="e">
        <f t="shared" si="23"/>
        <v>#N/A</v>
      </c>
      <c r="CC29" s="58" t="e">
        <f t="shared" si="23"/>
        <v>#N/A</v>
      </c>
      <c r="CD29" s="58" t="e">
        <f t="shared" si="23"/>
        <v>#N/A</v>
      </c>
      <c r="CE29" s="58" t="e">
        <f t="shared" si="23"/>
        <v>#N/A</v>
      </c>
      <c r="CF29" s="58" t="e">
        <f t="shared" si="23"/>
        <v>#N/A</v>
      </c>
      <c r="CG29" s="58" t="e">
        <f t="shared" si="23"/>
        <v>#N/A</v>
      </c>
      <c r="CH29" s="58" t="e">
        <f t="shared" si="23"/>
        <v>#N/A</v>
      </c>
      <c r="CI29" s="58" t="e">
        <f t="shared" si="23"/>
        <v>#N/A</v>
      </c>
      <c r="CJ29" s="58" t="e">
        <f t="shared" si="23"/>
        <v>#N/A</v>
      </c>
      <c r="CK29" s="58" t="e">
        <f t="shared" si="23"/>
        <v>#N/A</v>
      </c>
      <c r="CL29" s="58" t="e">
        <f t="shared" si="23"/>
        <v>#N/A</v>
      </c>
      <c r="CM29" s="58" t="e">
        <f t="shared" si="23"/>
        <v>#N/A</v>
      </c>
      <c r="CN29" s="58" t="e">
        <f t="shared" si="23"/>
        <v>#N/A</v>
      </c>
      <c r="CO29" s="58" t="e">
        <f t="shared" si="23"/>
        <v>#N/A</v>
      </c>
      <c r="CP29" s="58" t="e">
        <f t="shared" si="23"/>
        <v>#N/A</v>
      </c>
      <c r="CQ29" s="58" t="e">
        <f t="shared" si="23"/>
        <v>#N/A</v>
      </c>
      <c r="CR29" s="58" t="e">
        <f t="shared" si="23"/>
        <v>#N/A</v>
      </c>
      <c r="CS29" s="58" t="e">
        <f t="shared" si="23"/>
        <v>#N/A</v>
      </c>
      <c r="CT29" s="58" t="e">
        <f t="shared" si="23"/>
        <v>#N/A</v>
      </c>
      <c r="CU29" s="58" t="e">
        <f t="shared" si="23"/>
        <v>#N/A</v>
      </c>
      <c r="CV29" s="58" t="e">
        <f t="shared" si="23"/>
        <v>#N/A</v>
      </c>
      <c r="CW29" s="58"/>
      <c r="CX29" s="58"/>
    </row>
    <row r="30" spans="2:107" ht="15.4">
      <c r="E30" s="1" t="s">
        <v>588</v>
      </c>
      <c r="G30" s="1" t="s">
        <v>305</v>
      </c>
      <c r="L30" s="109" t="e">
        <f>L20*(SUM(Revenue!L20:L29,Revenue!L32:L33,Revenue!L34))</f>
        <v>#N/A</v>
      </c>
      <c r="M30" s="109" t="e">
        <f>M20*(SUM(Revenue!M20:M29,Revenue!M32:M33,Revenue!M34))</f>
        <v>#N/A</v>
      </c>
      <c r="N30" s="109" t="e">
        <f>N20*(SUM(Revenue!N20:N29,Revenue!N32:N33,Revenue!N34))</f>
        <v>#N/A</v>
      </c>
      <c r="O30" s="109" t="e">
        <f>O20*(SUM(Revenue!O20:O29,Revenue!O32:O33,Revenue!O34))</f>
        <v>#N/A</v>
      </c>
      <c r="P30" s="109" t="e">
        <f>P20*(SUM(Revenue!P20:P29,Revenue!P32:P33,Revenue!P34))</f>
        <v>#N/A</v>
      </c>
      <c r="Q30" s="109" t="e">
        <f>Q20*(SUM(Revenue!Q20:Q29,Revenue!Q32:Q33,Revenue!Q34))</f>
        <v>#N/A</v>
      </c>
      <c r="R30" s="109" t="e">
        <f>R20*(SUM(Revenue!R20:R29,Revenue!R32:R33,Revenue!R34))</f>
        <v>#N/A</v>
      </c>
      <c r="S30" s="109" t="e">
        <f>S20*(SUM(Revenue!S20:S29,Revenue!S32:S33,Revenue!S34))</f>
        <v>#N/A</v>
      </c>
      <c r="T30" s="109" t="e">
        <f>T20*(SUM(Revenue!T20:T29,Revenue!T32:T33,Revenue!T34))</f>
        <v>#N/A</v>
      </c>
      <c r="U30" s="109" t="e">
        <f>U20*(SUM(Revenue!U20:U29,Revenue!U32:U33,Revenue!U34))</f>
        <v>#N/A</v>
      </c>
      <c r="V30" s="109" t="e">
        <f>V20*(SUM(Revenue!V20:V29,Revenue!V32:V33,Revenue!V34))</f>
        <v>#N/A</v>
      </c>
      <c r="W30" s="109" t="e">
        <f>W20*(SUM(Revenue!W20:W29,Revenue!W32:W33,Revenue!W34))</f>
        <v>#N/A</v>
      </c>
      <c r="X30" s="109" t="e">
        <f>X20*(SUM(Revenue!X20:X29,Revenue!X32:X33,Revenue!X34))</f>
        <v>#N/A</v>
      </c>
      <c r="Y30" s="109" t="e">
        <f>Y20*(SUM(Revenue!Y20:Y29,Revenue!Y32:Y33,Revenue!Y34))</f>
        <v>#N/A</v>
      </c>
      <c r="Z30" s="109" t="e">
        <f>Z20*(SUM(Revenue!Z20:Z29,Revenue!Z32:Z33,Revenue!Z34))</f>
        <v>#N/A</v>
      </c>
      <c r="AA30" s="109" t="e">
        <f>AA20*(SUM(Revenue!AA20:AA29,Revenue!AA32:AA33,Revenue!AA34))</f>
        <v>#N/A</v>
      </c>
      <c r="AB30" s="109" t="e">
        <f>AB20*(SUM(Revenue!AB20:AB29,Revenue!AB32:AB33,Revenue!AB34))</f>
        <v>#N/A</v>
      </c>
      <c r="AC30" s="109" t="e">
        <f>AC20*(SUM(Revenue!AC20:AC29,Revenue!AC32:AC33,Revenue!AC34))</f>
        <v>#N/A</v>
      </c>
      <c r="AD30" s="109" t="e">
        <f>AD20*(SUM(Revenue!AD20:AD29,Revenue!AD32:AD33,Revenue!AD34))</f>
        <v>#N/A</v>
      </c>
      <c r="AE30" s="109" t="e">
        <f>AE20*(SUM(Revenue!AE20:AE29,Revenue!AE32:AE33,Revenue!AE34))</f>
        <v>#N/A</v>
      </c>
      <c r="AF30" s="109" t="e">
        <f>AF20*(SUM(Revenue!AF20:AF29,Revenue!AF32:AF33,Revenue!AF34))</f>
        <v>#N/A</v>
      </c>
      <c r="AG30" s="109" t="e">
        <f>AG20*(SUM(Revenue!AG20:AG29,Revenue!AG32:AG33,Revenue!AG34))</f>
        <v>#N/A</v>
      </c>
      <c r="AH30" s="109" t="e">
        <f>AH20*(SUM(Revenue!AH20:AH29,Revenue!AH32:AH33,Revenue!AH34))</f>
        <v>#N/A</v>
      </c>
      <c r="AI30" s="109" t="e">
        <f>AI20*(SUM(Revenue!AI20:AI29,Revenue!AI32:AI33,Revenue!AI34))</f>
        <v>#N/A</v>
      </c>
      <c r="AJ30" s="109" t="e">
        <f>AJ20*(SUM(Revenue!AJ20:AJ29,Revenue!AJ32:AJ33,Revenue!AJ34))</f>
        <v>#N/A</v>
      </c>
      <c r="AK30" s="109" t="e">
        <f>AK20*(SUM(Revenue!AK20:AK29,Revenue!AK32:AK33,Revenue!AK34))</f>
        <v>#N/A</v>
      </c>
      <c r="AL30" s="109" t="e">
        <f>AL20*(SUM(Revenue!AL20:AL29,Revenue!AL32:AL33,Revenue!AL34))</f>
        <v>#N/A</v>
      </c>
      <c r="AM30" s="109" t="e">
        <f>AM20*(SUM(Revenue!AM20:AM29,Revenue!AM32:AM33,Revenue!AM34))</f>
        <v>#N/A</v>
      </c>
      <c r="AN30" s="109" t="e">
        <f>AN20*(SUM(Revenue!AN20:AN29,Revenue!AN32:AN33,Revenue!AN34))</f>
        <v>#N/A</v>
      </c>
      <c r="AO30" s="109" t="e">
        <f>AO20*(SUM(Revenue!AO20:AO29,Revenue!AO32:AO33,Revenue!AO34))</f>
        <v>#N/A</v>
      </c>
      <c r="AP30" s="109" t="e">
        <f>AP20*(SUM(Revenue!AP20:AP29,Revenue!AP32:AP33,Revenue!AP34))</f>
        <v>#N/A</v>
      </c>
      <c r="AQ30" s="109" t="e">
        <f>AQ20*(SUM(Revenue!AQ20:AQ29,Revenue!AQ32:AQ33,Revenue!AQ34))</f>
        <v>#N/A</v>
      </c>
      <c r="AR30" s="109" t="e">
        <f>AR20*(SUM(Revenue!AR20:AR29,Revenue!AR32:AR33,Revenue!AR34))</f>
        <v>#N/A</v>
      </c>
      <c r="AS30" s="109" t="e">
        <f>AS20*(SUM(Revenue!AS20:AS29,Revenue!AS32:AS33,Revenue!AS34))</f>
        <v>#N/A</v>
      </c>
      <c r="AT30" s="109" t="e">
        <f>AT20*(SUM(Revenue!AT20:AT29,Revenue!AT32:AT33,Revenue!AT34))</f>
        <v>#N/A</v>
      </c>
      <c r="AU30" s="109" t="e">
        <f>AU20*(SUM(Revenue!AU20:AU29,Revenue!AU32:AU33,Revenue!AU34))</f>
        <v>#N/A</v>
      </c>
      <c r="AV30" s="109" t="e">
        <f>AV20*(SUM(Revenue!AV20:AV29,Revenue!AV32:AV33,Revenue!AV34))</f>
        <v>#N/A</v>
      </c>
      <c r="AW30" s="109" t="e">
        <f>AW20*(SUM(Revenue!AW20:AW29,Revenue!AW32:AW33,Revenue!AW34))</f>
        <v>#N/A</v>
      </c>
      <c r="AX30" s="109" t="e">
        <f>AX20*(SUM(Revenue!AX20:AX29,Revenue!AX32:AX33,Revenue!AX34))</f>
        <v>#N/A</v>
      </c>
      <c r="AY30" s="109" t="e">
        <f>AY20*(SUM(Revenue!AY20:AY29,Revenue!AY32:AY33,Revenue!AY34))</f>
        <v>#N/A</v>
      </c>
      <c r="AZ30" s="109" t="e">
        <f>AZ20*(SUM(Revenue!AZ20:AZ29,Revenue!AZ32:AZ33,Revenue!AZ34))</f>
        <v>#N/A</v>
      </c>
      <c r="BA30" s="109" t="e">
        <f>BA20*(SUM(Revenue!BA20:BA29,Revenue!BA32:BA33,Revenue!BA34))</f>
        <v>#N/A</v>
      </c>
      <c r="BB30" s="109" t="e">
        <f>BB20*(SUM(Revenue!BB20:BB29,Revenue!BB32:BB33,Revenue!BB34))</f>
        <v>#N/A</v>
      </c>
      <c r="BC30" s="109" t="e">
        <f>BC20*(SUM(Revenue!BC20:BC29,Revenue!BC32:BC33,Revenue!BC34))</f>
        <v>#N/A</v>
      </c>
      <c r="BD30" s="109" t="e">
        <f>BD20*(SUM(Revenue!BD20:BD29,Revenue!BD32:BD33,Revenue!BD34))</f>
        <v>#N/A</v>
      </c>
      <c r="BE30" s="109" t="e">
        <f>BE20*(SUM(Revenue!BE20:BE29,Revenue!BE32:BE33,Revenue!BE34))</f>
        <v>#N/A</v>
      </c>
      <c r="BF30" s="109" t="e">
        <f>BF20*(SUM(Revenue!BF20:BF29,Revenue!BF32:BF33,Revenue!BF34))</f>
        <v>#N/A</v>
      </c>
      <c r="BG30" s="109" t="e">
        <f>BG20*(SUM(Revenue!BG20:BG29,Revenue!BG32:BG33,Revenue!BG34))</f>
        <v>#N/A</v>
      </c>
      <c r="BH30" s="109" t="e">
        <f>BH20*(SUM(Revenue!BH20:BH29,Revenue!BH32:BH33,Revenue!BH34))</f>
        <v>#N/A</v>
      </c>
      <c r="BI30" s="109" t="e">
        <f>BI20*(SUM(Revenue!BI20:BI29,Revenue!BI32:BI33,Revenue!BI34))</f>
        <v>#N/A</v>
      </c>
      <c r="BJ30" s="109" t="e">
        <f>BJ20*(SUM(Revenue!BJ20:BJ29,Revenue!BJ32:BJ33,Revenue!BJ34))</f>
        <v>#N/A</v>
      </c>
      <c r="BK30" s="109" t="e">
        <f>BK20*(SUM(Revenue!BK20:BK29,Revenue!BK32:BK33,Revenue!BK34))</f>
        <v>#N/A</v>
      </c>
      <c r="BL30" s="109" t="e">
        <f>BL20*(SUM(Revenue!BL20:BL29,Revenue!BL32:BL33,Revenue!BL34))</f>
        <v>#N/A</v>
      </c>
      <c r="BM30" s="109" t="e">
        <f>BM20*(SUM(Revenue!BM20:BM29,Revenue!BM32:BM33,Revenue!BM34))</f>
        <v>#N/A</v>
      </c>
      <c r="BN30" s="109" t="e">
        <f>BN20*(SUM(Revenue!BN20:BN29,Revenue!BN32:BN33,Revenue!BN34))</f>
        <v>#N/A</v>
      </c>
      <c r="BO30" s="109" t="e">
        <f>BO20*(SUM(Revenue!BO20:BO29,Revenue!BO32:BO33,Revenue!BO34))</f>
        <v>#N/A</v>
      </c>
      <c r="BP30" s="109" t="e">
        <f>BP20*(SUM(Revenue!BP20:BP29,Revenue!BP32:BP33,Revenue!BP34))</f>
        <v>#N/A</v>
      </c>
      <c r="BQ30" s="109" t="e">
        <f>BQ20*(SUM(Revenue!BQ20:BQ29,Revenue!BQ32:BQ33,Revenue!BQ34))</f>
        <v>#N/A</v>
      </c>
      <c r="BR30" s="109" t="e">
        <f>BR20*(SUM(Revenue!BR20:BR29,Revenue!BR32:BR33,Revenue!BR34))</f>
        <v>#N/A</v>
      </c>
      <c r="BS30" s="109" t="e">
        <f>BS20*(SUM(Revenue!BS20:BS29,Revenue!BS32:BS33,Revenue!BS34))</f>
        <v>#N/A</v>
      </c>
      <c r="BT30" s="109" t="e">
        <f>BT20*(SUM(Revenue!BT20:BT29,Revenue!BT32:BT33,Revenue!BT34))</f>
        <v>#N/A</v>
      </c>
      <c r="BU30" s="109" t="e">
        <f>BU20*(SUM(Revenue!BU20:BU29,Revenue!BU32:BU33,Revenue!BU34))</f>
        <v>#N/A</v>
      </c>
      <c r="BV30" s="109" t="e">
        <f>BV20*(SUM(Revenue!BV20:BV29,Revenue!BV32:BV33,Revenue!BV34))</f>
        <v>#N/A</v>
      </c>
      <c r="BW30" s="109" t="e">
        <f>BW20*(SUM(Revenue!BW20:BW29,Revenue!BW32:BW33,Revenue!BW34))</f>
        <v>#N/A</v>
      </c>
      <c r="BX30" s="109" t="e">
        <f>BX20*(SUM(Revenue!BX20:BX29,Revenue!BX32:BX33,Revenue!BX34))</f>
        <v>#N/A</v>
      </c>
      <c r="BY30" s="109" t="e">
        <f>BY20*(SUM(Revenue!BY20:BY29,Revenue!BY32:BY33,Revenue!BY34))</f>
        <v>#N/A</v>
      </c>
      <c r="BZ30" s="109" t="e">
        <f>BZ20*(SUM(Revenue!BZ20:BZ29,Revenue!BZ32:BZ33,Revenue!BZ34))</f>
        <v>#N/A</v>
      </c>
      <c r="CA30" s="109" t="e">
        <f>CA20*(SUM(Revenue!CA20:CA29,Revenue!CA32:CA33,Revenue!CA34))</f>
        <v>#N/A</v>
      </c>
      <c r="CB30" s="109" t="e">
        <f>CB20*(SUM(Revenue!CB20:CB29,Revenue!CB32:CB33,Revenue!CB34))</f>
        <v>#N/A</v>
      </c>
      <c r="CC30" s="109" t="e">
        <f>CC20*(SUM(Revenue!CC20:CC29,Revenue!CC32:CC33,Revenue!CC34))</f>
        <v>#N/A</v>
      </c>
      <c r="CD30" s="109" t="e">
        <f>CD20*(SUM(Revenue!CD20:CD29,Revenue!CD32:CD33,Revenue!CD34))</f>
        <v>#N/A</v>
      </c>
      <c r="CE30" s="109" t="e">
        <f>CE20*(SUM(Revenue!CE20:CE29,Revenue!CE32:CE33,Revenue!CE34))</f>
        <v>#N/A</v>
      </c>
      <c r="CF30" s="109" t="e">
        <f>CF20*(SUM(Revenue!CF20:CF29,Revenue!CF32:CF33,Revenue!CF34))</f>
        <v>#N/A</v>
      </c>
      <c r="CG30" s="109" t="e">
        <f>CG20*(SUM(Revenue!CG20:CG29,Revenue!CG32:CG33,Revenue!CG34))</f>
        <v>#N/A</v>
      </c>
      <c r="CH30" s="109" t="e">
        <f>CH20*(SUM(Revenue!CH20:CH29,Revenue!CH32:CH33,Revenue!CH34))</f>
        <v>#N/A</v>
      </c>
      <c r="CI30" s="109" t="e">
        <f>CI20*(SUM(Revenue!CI20:CI29,Revenue!CI32:CI33,Revenue!CI34))</f>
        <v>#N/A</v>
      </c>
      <c r="CJ30" s="109" t="e">
        <f>CJ20*(SUM(Revenue!CJ20:CJ29,Revenue!CJ32:CJ33,Revenue!CJ34))</f>
        <v>#N/A</v>
      </c>
      <c r="CK30" s="109" t="e">
        <f>CK20*(SUM(Revenue!CK20:CK29,Revenue!CK32:CK33,Revenue!CK34))</f>
        <v>#N/A</v>
      </c>
      <c r="CL30" s="109" t="e">
        <f>CL20*(SUM(Revenue!CL20:CL29,Revenue!CL32:CL33,Revenue!CL34))</f>
        <v>#N/A</v>
      </c>
      <c r="CM30" s="109" t="e">
        <f>CM20*(SUM(Revenue!CM20:CM29,Revenue!CM32:CM33,Revenue!CM34))</f>
        <v>#N/A</v>
      </c>
      <c r="CN30" s="109" t="e">
        <f>CN20*(SUM(Revenue!CN20:CN29,Revenue!CN32:CN33,Revenue!CN34))</f>
        <v>#N/A</v>
      </c>
      <c r="CO30" s="109" t="e">
        <f>CO20*(SUM(Revenue!CO20:CO29,Revenue!CO32:CO33,Revenue!CO34))</f>
        <v>#N/A</v>
      </c>
      <c r="CP30" s="109" t="e">
        <f>CP20*(SUM(Revenue!CP20:CP29,Revenue!CP32:CP33,Revenue!CP34))</f>
        <v>#N/A</v>
      </c>
      <c r="CQ30" s="109" t="e">
        <f>CQ20*(SUM(Revenue!CQ20:CQ29,Revenue!CQ32:CQ33,Revenue!CQ34))</f>
        <v>#N/A</v>
      </c>
      <c r="CR30" s="109" t="e">
        <f>CR20*(SUM(Revenue!CR20:CR29,Revenue!CR32:CR33,Revenue!CR34))</f>
        <v>#N/A</v>
      </c>
      <c r="CS30" s="109" t="e">
        <f>CS20*(SUM(Revenue!CS20:CS29,Revenue!CS32:CS33,Revenue!CS34))</f>
        <v>#N/A</v>
      </c>
      <c r="CT30" s="109" t="e">
        <f>CT20*(SUM(Revenue!CT20:CT29,Revenue!CT32:CT33,Revenue!CT34))</f>
        <v>#N/A</v>
      </c>
      <c r="CU30" s="109" t="e">
        <f>CU20*(SUM(Revenue!CU20:CU29,Revenue!CU32:CU33,Revenue!CU34))</f>
        <v>#N/A</v>
      </c>
      <c r="CV30" s="109" t="e">
        <f>CV20*(SUM(Revenue!CV20:CV29,Revenue!CV32:CV33,Revenue!CV34))</f>
        <v>#N/A</v>
      </c>
      <c r="CW30" s="58"/>
      <c r="CX30" s="58"/>
    </row>
    <row r="31" spans="2:107" ht="15.4">
      <c r="E31" s="1" t="s">
        <v>589</v>
      </c>
      <c r="G31" s="1" t="s">
        <v>305</v>
      </c>
      <c r="J31" s="2"/>
      <c r="L31" s="109">
        <f>-SUM(Expenditure!L37:L40,Expenditure!L45:L52)*L20</f>
        <v>0</v>
      </c>
      <c r="M31" s="109">
        <f>-SUM(Expenditure!M37:M40,Expenditure!M45:M52)*M20</f>
        <v>0</v>
      </c>
      <c r="N31" s="109">
        <f>-SUM(Expenditure!N37:N40,Expenditure!N45:N52)*N20</f>
        <v>0</v>
      </c>
      <c r="O31" s="109">
        <f>-SUM(Expenditure!O37:O40,Expenditure!O45:O52)*O20</f>
        <v>0</v>
      </c>
      <c r="P31" s="109">
        <f>-SUM(Expenditure!P37:P40,Expenditure!P45:P52)*P20</f>
        <v>0</v>
      </c>
      <c r="Q31" s="109">
        <f>-SUM(Expenditure!Q37:Q40,Expenditure!Q45:Q52)*Q20</f>
        <v>0</v>
      </c>
      <c r="R31" s="109">
        <f>-SUM(Expenditure!R37:R40,Expenditure!R45:R52)*R20</f>
        <v>0</v>
      </c>
      <c r="S31" s="109">
        <f>-SUM(Expenditure!S37:S40,Expenditure!S45:S52)*S20</f>
        <v>0</v>
      </c>
      <c r="T31" s="109">
        <f>-SUM(Expenditure!T37:T40,Expenditure!T45:T52)*T20</f>
        <v>0</v>
      </c>
      <c r="U31" s="109">
        <f>-SUM(Expenditure!U37:U40,Expenditure!U45:U52)*U20</f>
        <v>0</v>
      </c>
      <c r="V31" s="109">
        <f>-SUM(Expenditure!V37:V40,Expenditure!V45:V52)*V20</f>
        <v>0</v>
      </c>
      <c r="W31" s="109">
        <f>-SUM(Expenditure!W37:W40,Expenditure!W45:W52)*W20</f>
        <v>0</v>
      </c>
      <c r="X31" s="109">
        <f>-SUM(Expenditure!X37:X40,Expenditure!X45:X52)*X20</f>
        <v>0</v>
      </c>
      <c r="Y31" s="109">
        <f>-SUM(Expenditure!Y37:Y40,Expenditure!Y45:Y52)*Y20</f>
        <v>0</v>
      </c>
      <c r="Z31" s="109">
        <f>-SUM(Expenditure!Z37:Z40,Expenditure!Z45:Z52)*Z20</f>
        <v>0</v>
      </c>
      <c r="AA31" s="109">
        <f>-SUM(Expenditure!AA37:AA40,Expenditure!AA45:AA52)*AA20</f>
        <v>0</v>
      </c>
      <c r="AB31" s="109">
        <f>-SUM(Expenditure!AB37:AB40,Expenditure!AB45:AB52)*AB20</f>
        <v>0</v>
      </c>
      <c r="AC31" s="109">
        <f>-SUM(Expenditure!AC37:AC40,Expenditure!AC45:AC52)*AC20</f>
        <v>0</v>
      </c>
      <c r="AD31" s="109">
        <f>-SUM(Expenditure!AD37:AD40,Expenditure!AD45:AD52)*AD20</f>
        <v>0</v>
      </c>
      <c r="AE31" s="109">
        <f>-SUM(Expenditure!AE37:AE40,Expenditure!AE45:AE52)*AE20</f>
        <v>0</v>
      </c>
      <c r="AF31" s="109">
        <f>-SUM(Expenditure!AF37:AF40,Expenditure!AF45:AF52)*AF20</f>
        <v>0</v>
      </c>
      <c r="AG31" s="109">
        <f>-SUM(Expenditure!AG37:AG40,Expenditure!AG45:AG52)*AG20</f>
        <v>0</v>
      </c>
      <c r="AH31" s="109">
        <f>-SUM(Expenditure!AH37:AH40,Expenditure!AH45:AH52)*AH20</f>
        <v>0</v>
      </c>
      <c r="AI31" s="109">
        <f>-SUM(Expenditure!AI37:AI40,Expenditure!AI45:AI52)*AI20</f>
        <v>0</v>
      </c>
      <c r="AJ31" s="109">
        <f>-SUM(Expenditure!AJ37:AJ40,Expenditure!AJ45:AJ52)*AJ20</f>
        <v>0</v>
      </c>
      <c r="AK31" s="109">
        <f>-SUM(Expenditure!AK37:AK40,Expenditure!AK45:AK52)*AK20</f>
        <v>0</v>
      </c>
      <c r="AL31" s="109">
        <f>-SUM(Expenditure!AL37:AL40,Expenditure!AL45:AL52)*AL20</f>
        <v>0</v>
      </c>
      <c r="AM31" s="109">
        <f>-SUM(Expenditure!AM37:AM40,Expenditure!AM45:AM52)*AM20</f>
        <v>0</v>
      </c>
      <c r="AN31" s="109">
        <f>-SUM(Expenditure!AN37:AN40,Expenditure!AN45:AN52)*AN20</f>
        <v>0</v>
      </c>
      <c r="AO31" s="109">
        <f>-SUM(Expenditure!AO37:AO40,Expenditure!AO45:AO52)*AO20</f>
        <v>0</v>
      </c>
      <c r="AP31" s="109">
        <f>-SUM(Expenditure!AP37:AP40,Expenditure!AP45:AP52)*AP20</f>
        <v>0</v>
      </c>
      <c r="AQ31" s="109">
        <f>-SUM(Expenditure!AQ37:AQ40,Expenditure!AQ45:AQ52)*AQ20</f>
        <v>0</v>
      </c>
      <c r="AR31" s="109">
        <f>-SUM(Expenditure!AR37:AR40,Expenditure!AR45:AR52)*AR20</f>
        <v>0</v>
      </c>
      <c r="AS31" s="109">
        <f>-SUM(Expenditure!AS37:AS40,Expenditure!AS45:AS52)*AS20</f>
        <v>0</v>
      </c>
      <c r="AT31" s="109">
        <f>-SUM(Expenditure!AT37:AT40,Expenditure!AT45:AT52)*AT20</f>
        <v>0</v>
      </c>
      <c r="AU31" s="109">
        <f>-SUM(Expenditure!AU37:AU40,Expenditure!AU45:AU52)*AU20</f>
        <v>0</v>
      </c>
      <c r="AV31" s="109">
        <f>-SUM(Expenditure!AV37:AV40,Expenditure!AV45:AV52)*AV20</f>
        <v>0</v>
      </c>
      <c r="AW31" s="109">
        <f>-SUM(Expenditure!AW37:AW40,Expenditure!AW45:AW52)*AW20</f>
        <v>0</v>
      </c>
      <c r="AX31" s="109">
        <f>-SUM(Expenditure!AX37:AX40,Expenditure!AX45:AX52)*AX20</f>
        <v>0</v>
      </c>
      <c r="AY31" s="109">
        <f>-SUM(Expenditure!AY37:AY40,Expenditure!AY45:AY52)*AY20</f>
        <v>0</v>
      </c>
      <c r="AZ31" s="109">
        <f>-SUM(Expenditure!AZ37:AZ40,Expenditure!AZ45:AZ52)*AZ20</f>
        <v>0</v>
      </c>
      <c r="BA31" s="109">
        <f>-SUM(Expenditure!BA37:BA40,Expenditure!BA45:BA52)*BA20</f>
        <v>0</v>
      </c>
      <c r="BB31" s="109">
        <f>-SUM(Expenditure!BB37:BB40,Expenditure!BB45:BB52)*BB20</f>
        <v>0</v>
      </c>
      <c r="BC31" s="109">
        <f>-SUM(Expenditure!BC37:BC40,Expenditure!BC45:BC52)*BC20</f>
        <v>0</v>
      </c>
      <c r="BD31" s="109">
        <f>-SUM(Expenditure!BD37:BD40,Expenditure!BD45:BD52)*BD20</f>
        <v>0</v>
      </c>
      <c r="BE31" s="109">
        <f>-SUM(Expenditure!BE37:BE40,Expenditure!BE45:BE52)*BE20</f>
        <v>0</v>
      </c>
      <c r="BF31" s="109">
        <f>-SUM(Expenditure!BF37:BF40,Expenditure!BF45:BF52)*BF20</f>
        <v>0</v>
      </c>
      <c r="BG31" s="109">
        <f>-SUM(Expenditure!BG37:BG40,Expenditure!BG45:BG52)*BG20</f>
        <v>0</v>
      </c>
      <c r="BH31" s="109">
        <f>-SUM(Expenditure!BH37:BH40,Expenditure!BH45:BH52)*BH20</f>
        <v>0</v>
      </c>
      <c r="BI31" s="109">
        <f>-SUM(Expenditure!BI37:BI40,Expenditure!BI45:BI52)*BI20</f>
        <v>0</v>
      </c>
      <c r="BJ31" s="109">
        <f>-SUM(Expenditure!BJ37:BJ40,Expenditure!BJ45:BJ52)*BJ20</f>
        <v>0</v>
      </c>
      <c r="BK31" s="109">
        <f>-SUM(Expenditure!BK37:BK40,Expenditure!BK45:BK52)*BK20</f>
        <v>0</v>
      </c>
      <c r="BL31" s="109">
        <f>-SUM(Expenditure!BL37:BL40,Expenditure!BL45:BL52)*BL20</f>
        <v>0</v>
      </c>
      <c r="BM31" s="109">
        <f>-SUM(Expenditure!BM37:BM40,Expenditure!BM45:BM52)*BM20</f>
        <v>0</v>
      </c>
      <c r="BN31" s="109">
        <f>-SUM(Expenditure!BN37:BN40,Expenditure!BN45:BN52)*BN20</f>
        <v>0</v>
      </c>
      <c r="BO31" s="109">
        <f>-SUM(Expenditure!BO37:BO40,Expenditure!BO45:BO52)*BO20</f>
        <v>0</v>
      </c>
      <c r="BP31" s="109">
        <f>-SUM(Expenditure!BP37:BP40,Expenditure!BP45:BP52)*BP20</f>
        <v>0</v>
      </c>
      <c r="BQ31" s="109">
        <f>-SUM(Expenditure!BQ37:BQ40,Expenditure!BQ45:BQ52)*BQ20</f>
        <v>0</v>
      </c>
      <c r="BR31" s="109">
        <f>-SUM(Expenditure!BR37:BR40,Expenditure!BR45:BR52)*BR20</f>
        <v>0</v>
      </c>
      <c r="BS31" s="109">
        <f>-SUM(Expenditure!BS37:BS40,Expenditure!BS45:BS52)*BS20</f>
        <v>0</v>
      </c>
      <c r="BT31" s="109">
        <f>-SUM(Expenditure!BT37:BT40,Expenditure!BT45:BT52)*BT20</f>
        <v>0</v>
      </c>
      <c r="BU31" s="109">
        <f>-SUM(Expenditure!BU37:BU40,Expenditure!BU45:BU52)*BU20</f>
        <v>0</v>
      </c>
      <c r="BV31" s="109">
        <f>-SUM(Expenditure!BV37:BV40,Expenditure!BV45:BV52)*BV20</f>
        <v>0</v>
      </c>
      <c r="BW31" s="109">
        <f>-SUM(Expenditure!BW37:BW40,Expenditure!BW45:BW52)*BW20</f>
        <v>0</v>
      </c>
      <c r="BX31" s="109">
        <f>-SUM(Expenditure!BX37:BX40,Expenditure!BX45:BX52)*BX20</f>
        <v>0</v>
      </c>
      <c r="BY31" s="109">
        <f>-SUM(Expenditure!BY37:BY40,Expenditure!BY45:BY52)*BY20</f>
        <v>0</v>
      </c>
      <c r="BZ31" s="109">
        <f>-SUM(Expenditure!BZ37:BZ40,Expenditure!BZ45:BZ52)*BZ20</f>
        <v>0</v>
      </c>
      <c r="CA31" s="109">
        <f>-SUM(Expenditure!CA37:CA40,Expenditure!CA45:CA52)*CA20</f>
        <v>0</v>
      </c>
      <c r="CB31" s="109">
        <f>-SUM(Expenditure!CB37:CB40,Expenditure!CB45:CB52)*CB20</f>
        <v>0</v>
      </c>
      <c r="CC31" s="109">
        <f>-SUM(Expenditure!CC37:CC40,Expenditure!CC45:CC52)*CC20</f>
        <v>0</v>
      </c>
      <c r="CD31" s="109">
        <f>-SUM(Expenditure!CD37:CD40,Expenditure!CD45:CD52)*CD20</f>
        <v>0</v>
      </c>
      <c r="CE31" s="109">
        <f>-SUM(Expenditure!CE37:CE40,Expenditure!CE45:CE52)*CE20</f>
        <v>0</v>
      </c>
      <c r="CF31" s="109">
        <f>-SUM(Expenditure!CF37:CF40,Expenditure!CF45:CF52)*CF20</f>
        <v>0</v>
      </c>
      <c r="CG31" s="109">
        <f>-SUM(Expenditure!CG37:CG40,Expenditure!CG45:CG52)*CG20</f>
        <v>0</v>
      </c>
      <c r="CH31" s="109">
        <f>-SUM(Expenditure!CH37:CH40,Expenditure!CH45:CH52)*CH20</f>
        <v>0</v>
      </c>
      <c r="CI31" s="109">
        <f>-SUM(Expenditure!CI37:CI40,Expenditure!CI45:CI52)*CI20</f>
        <v>0</v>
      </c>
      <c r="CJ31" s="109">
        <f>-SUM(Expenditure!CJ37:CJ40,Expenditure!CJ45:CJ52)*CJ20</f>
        <v>0</v>
      </c>
      <c r="CK31" s="109">
        <f>-SUM(Expenditure!CK37:CK40,Expenditure!CK45:CK52)*CK20</f>
        <v>0</v>
      </c>
      <c r="CL31" s="109">
        <f>-SUM(Expenditure!CL37:CL40,Expenditure!CL45:CL52)*CL20</f>
        <v>0</v>
      </c>
      <c r="CM31" s="109">
        <f>-SUM(Expenditure!CM37:CM40,Expenditure!CM45:CM52)*CM20</f>
        <v>0</v>
      </c>
      <c r="CN31" s="109">
        <f>-SUM(Expenditure!CN37:CN40,Expenditure!CN45:CN52)*CN20</f>
        <v>0</v>
      </c>
      <c r="CO31" s="109">
        <f>-SUM(Expenditure!CO37:CO40,Expenditure!CO45:CO52)*CO20</f>
        <v>0</v>
      </c>
      <c r="CP31" s="109">
        <f>-SUM(Expenditure!CP37:CP40,Expenditure!CP45:CP52)*CP20</f>
        <v>0</v>
      </c>
      <c r="CQ31" s="109">
        <f>-SUM(Expenditure!CQ37:CQ40,Expenditure!CQ45:CQ52)*CQ20</f>
        <v>0</v>
      </c>
      <c r="CR31" s="109">
        <f>-SUM(Expenditure!CR37:CR40,Expenditure!CR45:CR52)*CR20</f>
        <v>0</v>
      </c>
      <c r="CS31" s="109">
        <f>-SUM(Expenditure!CS37:CS40,Expenditure!CS45:CS52)*CS20</f>
        <v>0</v>
      </c>
      <c r="CT31" s="109">
        <f>-SUM(Expenditure!CT37:CT40,Expenditure!CT45:CT52)*CT20</f>
        <v>0</v>
      </c>
      <c r="CU31" s="109">
        <f>-SUM(Expenditure!CU37:CU40,Expenditure!CU45:CU52)*CU20</f>
        <v>0</v>
      </c>
      <c r="CV31" s="109">
        <f>-SUM(Expenditure!CV37:CV40,Expenditure!CV45:CV52)*CV20</f>
        <v>0</v>
      </c>
      <c r="CW31" s="58"/>
      <c r="CX31" s="58"/>
    </row>
    <row r="32" spans="2:107" ht="15.4">
      <c r="E32" s="1" t="s">
        <v>590</v>
      </c>
      <c r="G32" s="1" t="s">
        <v>305</v>
      </c>
      <c r="H32" s="151"/>
      <c r="L32" s="109">
        <f>-Expenditure!L122*L20</f>
        <v>0</v>
      </c>
      <c r="M32" s="109">
        <f>-Expenditure!M122*M20</f>
        <v>0</v>
      </c>
      <c r="N32" s="109">
        <f>-Expenditure!N122*N20</f>
        <v>0</v>
      </c>
      <c r="O32" s="109">
        <f>-Expenditure!O122*O20</f>
        <v>0</v>
      </c>
      <c r="P32" s="109">
        <f>-Expenditure!P122*P20</f>
        <v>0</v>
      </c>
      <c r="Q32" s="109">
        <f>-Expenditure!Q122*Q20</f>
        <v>0</v>
      </c>
      <c r="R32" s="109">
        <f>-Expenditure!R122*R20</f>
        <v>0</v>
      </c>
      <c r="S32" s="109">
        <f>-Expenditure!S122*S20</f>
        <v>0</v>
      </c>
      <c r="T32" s="109">
        <f>-Expenditure!T122*T20</f>
        <v>0</v>
      </c>
      <c r="U32" s="109">
        <f>-Expenditure!U122*U20</f>
        <v>0</v>
      </c>
      <c r="V32" s="109">
        <f>-Expenditure!V122*V20</f>
        <v>0</v>
      </c>
      <c r="W32" s="109">
        <f>-Expenditure!W122*W20</f>
        <v>0</v>
      </c>
      <c r="X32" s="109">
        <f>-Expenditure!X122*X20</f>
        <v>0</v>
      </c>
      <c r="Y32" s="109">
        <f>-Expenditure!Y122*Y20</f>
        <v>0</v>
      </c>
      <c r="Z32" s="109">
        <f>-Expenditure!Z122*Z20</f>
        <v>0</v>
      </c>
      <c r="AA32" s="109">
        <f>-Expenditure!AA122*AA20</f>
        <v>0</v>
      </c>
      <c r="AB32" s="109">
        <f>-Expenditure!AB122*AB20</f>
        <v>0</v>
      </c>
      <c r="AC32" s="109">
        <f>-Expenditure!AC122*AC20</f>
        <v>0</v>
      </c>
      <c r="AD32" s="109">
        <f>-Expenditure!AD122*AD20</f>
        <v>0</v>
      </c>
      <c r="AE32" s="109">
        <f>-Expenditure!AE122*AE20</f>
        <v>0</v>
      </c>
      <c r="AF32" s="109">
        <f>-Expenditure!AF122*AF20</f>
        <v>0</v>
      </c>
      <c r="AG32" s="109">
        <f>-Expenditure!AG122*AG20</f>
        <v>0</v>
      </c>
      <c r="AH32" s="109">
        <f>-Expenditure!AH122*AH20</f>
        <v>0</v>
      </c>
      <c r="AI32" s="109">
        <f>-Expenditure!AI122*AI20</f>
        <v>0</v>
      </c>
      <c r="AJ32" s="109">
        <f>-Expenditure!AJ122*AJ20</f>
        <v>0</v>
      </c>
      <c r="AK32" s="109">
        <f>-Expenditure!AK122*AK20</f>
        <v>0</v>
      </c>
      <c r="AL32" s="109">
        <f>-Expenditure!AL122*AL20</f>
        <v>0</v>
      </c>
      <c r="AM32" s="109">
        <f>-Expenditure!AM122*AM20</f>
        <v>0</v>
      </c>
      <c r="AN32" s="109">
        <f>-Expenditure!AN122*AN20</f>
        <v>0</v>
      </c>
      <c r="AO32" s="109">
        <f>-Expenditure!AO122*AO20</f>
        <v>0</v>
      </c>
      <c r="AP32" s="109">
        <f>-Expenditure!AP122*AP20</f>
        <v>0</v>
      </c>
      <c r="AQ32" s="109">
        <f>-Expenditure!AQ122*AQ20</f>
        <v>0</v>
      </c>
      <c r="AR32" s="109">
        <f>-Expenditure!AR122*AR20</f>
        <v>0</v>
      </c>
      <c r="AS32" s="109">
        <f>-Expenditure!AS122*AS20</f>
        <v>0</v>
      </c>
      <c r="AT32" s="109">
        <f>-Expenditure!AT122*AT20</f>
        <v>0</v>
      </c>
      <c r="AU32" s="109">
        <f>-Expenditure!AU122*AU20</f>
        <v>0</v>
      </c>
      <c r="AV32" s="109">
        <f>-Expenditure!AV122*AV20</f>
        <v>0</v>
      </c>
      <c r="AW32" s="109">
        <f>-Expenditure!AW122*AW20</f>
        <v>0</v>
      </c>
      <c r="AX32" s="109">
        <f>-Expenditure!AX122*AX20</f>
        <v>0</v>
      </c>
      <c r="AY32" s="109">
        <f>-Expenditure!AY122*AY20</f>
        <v>0</v>
      </c>
      <c r="AZ32" s="109">
        <f>-Expenditure!AZ122*AZ20</f>
        <v>0</v>
      </c>
      <c r="BA32" s="109">
        <f>-Expenditure!BA122*BA20</f>
        <v>0</v>
      </c>
      <c r="BB32" s="109">
        <f>-Expenditure!BB122*BB20</f>
        <v>0</v>
      </c>
      <c r="BC32" s="109">
        <f>-Expenditure!BC122*BC20</f>
        <v>0</v>
      </c>
      <c r="BD32" s="109">
        <f>-Expenditure!BD122*BD20</f>
        <v>0</v>
      </c>
      <c r="BE32" s="109">
        <f>-Expenditure!BE122*BE20</f>
        <v>0</v>
      </c>
      <c r="BF32" s="109">
        <f>-Expenditure!BF122*BF20</f>
        <v>0</v>
      </c>
      <c r="BG32" s="109">
        <f>-Expenditure!BG122*BG20</f>
        <v>0</v>
      </c>
      <c r="BH32" s="109">
        <f>-Expenditure!BH122*BH20</f>
        <v>0</v>
      </c>
      <c r="BI32" s="109">
        <f>-Expenditure!BI122*BI20</f>
        <v>0</v>
      </c>
      <c r="BJ32" s="109">
        <f>-Expenditure!BJ122*BJ20</f>
        <v>0</v>
      </c>
      <c r="BK32" s="109">
        <f>-Expenditure!BK122*BK20</f>
        <v>0</v>
      </c>
      <c r="BL32" s="109">
        <f>-Expenditure!BL122*BL20</f>
        <v>0</v>
      </c>
      <c r="BM32" s="109">
        <f>-Expenditure!BM122*BM20</f>
        <v>0</v>
      </c>
      <c r="BN32" s="109">
        <f>-Expenditure!BN122*BN20</f>
        <v>0</v>
      </c>
      <c r="BO32" s="109">
        <f>-Expenditure!BO122*BO20</f>
        <v>0</v>
      </c>
      <c r="BP32" s="109">
        <f>-Expenditure!BP122*BP20</f>
        <v>0</v>
      </c>
      <c r="BQ32" s="109">
        <f>-Expenditure!BQ122*BQ20</f>
        <v>0</v>
      </c>
      <c r="BR32" s="109">
        <f>-Expenditure!BR122*BR20</f>
        <v>0</v>
      </c>
      <c r="BS32" s="109">
        <f>-Expenditure!BS122*BS20</f>
        <v>0</v>
      </c>
      <c r="BT32" s="109">
        <f>-Expenditure!BT122*BT20</f>
        <v>0</v>
      </c>
      <c r="BU32" s="109">
        <f>-Expenditure!BU122*BU20</f>
        <v>0</v>
      </c>
      <c r="BV32" s="109">
        <f>-Expenditure!BV122*BV20</f>
        <v>0</v>
      </c>
      <c r="BW32" s="109">
        <f>-Expenditure!BW122*BW20</f>
        <v>0</v>
      </c>
      <c r="BX32" s="109">
        <f>-Expenditure!BX122*BX20</f>
        <v>0</v>
      </c>
      <c r="BY32" s="109">
        <f>-Expenditure!BY122*BY20</f>
        <v>0</v>
      </c>
      <c r="BZ32" s="109">
        <f>-Expenditure!BZ122*BZ20</f>
        <v>0</v>
      </c>
      <c r="CA32" s="109">
        <f>-Expenditure!CA122*CA20</f>
        <v>0</v>
      </c>
      <c r="CB32" s="109">
        <f>-Expenditure!CB122*CB20</f>
        <v>0</v>
      </c>
      <c r="CC32" s="109">
        <f>-Expenditure!CC122*CC20</f>
        <v>0</v>
      </c>
      <c r="CD32" s="109">
        <f>-Expenditure!CD122*CD20</f>
        <v>0</v>
      </c>
      <c r="CE32" s="109">
        <f>-Expenditure!CE122*CE20</f>
        <v>0</v>
      </c>
      <c r="CF32" s="109">
        <f>-Expenditure!CF122*CF20</f>
        <v>0</v>
      </c>
      <c r="CG32" s="109">
        <f>-Expenditure!CG122*CG20</f>
        <v>0</v>
      </c>
      <c r="CH32" s="109">
        <f>-Expenditure!CH122*CH20</f>
        <v>0</v>
      </c>
      <c r="CI32" s="109">
        <f>-Expenditure!CI122*CI20</f>
        <v>0</v>
      </c>
      <c r="CJ32" s="109">
        <f>-Expenditure!CJ122*CJ20</f>
        <v>0</v>
      </c>
      <c r="CK32" s="109">
        <f>-Expenditure!CK122*CK20</f>
        <v>0</v>
      </c>
      <c r="CL32" s="109">
        <f>-Expenditure!CL122*CL20</f>
        <v>0</v>
      </c>
      <c r="CM32" s="109">
        <f>-Expenditure!CM122*CM20</f>
        <v>0</v>
      </c>
      <c r="CN32" s="109">
        <f>-Expenditure!CN122*CN20</f>
        <v>0</v>
      </c>
      <c r="CO32" s="109">
        <f>-Expenditure!CO122*CO20</f>
        <v>0</v>
      </c>
      <c r="CP32" s="109">
        <f>-Expenditure!CP122*CP20</f>
        <v>0</v>
      </c>
      <c r="CQ32" s="109">
        <f>-Expenditure!CQ122*CQ20</f>
        <v>0</v>
      </c>
      <c r="CR32" s="109">
        <f>-Expenditure!CR122*CR20</f>
        <v>0</v>
      </c>
      <c r="CS32" s="109">
        <f>-Expenditure!CS122*CS20</f>
        <v>0</v>
      </c>
      <c r="CT32" s="109">
        <f>-Expenditure!CT122*CT20</f>
        <v>0</v>
      </c>
      <c r="CU32" s="109">
        <f>-Expenditure!CU122*CU20</f>
        <v>0</v>
      </c>
      <c r="CV32" s="109">
        <f>-Expenditure!CV122*CV20</f>
        <v>0</v>
      </c>
      <c r="CW32" s="58"/>
      <c r="CX32" s="58"/>
    </row>
    <row r="33" spans="2:103" ht="15.4">
      <c r="E33" s="1" t="s">
        <v>591</v>
      </c>
      <c r="G33" s="1" t="s">
        <v>305</v>
      </c>
      <c r="L33" s="58" t="e">
        <f t="shared" ref="L33" si="24">-L97</f>
        <v>#N/A</v>
      </c>
      <c r="M33" s="58" t="e">
        <f t="shared" ref="M33:AR33" si="25">-M97</f>
        <v>#N/A</v>
      </c>
      <c r="N33" s="58" t="e">
        <f t="shared" si="25"/>
        <v>#N/A</v>
      </c>
      <c r="O33" s="58" t="e">
        <f t="shared" si="25"/>
        <v>#N/A</v>
      </c>
      <c r="P33" s="58" t="e">
        <f t="shared" si="25"/>
        <v>#N/A</v>
      </c>
      <c r="Q33" s="58" t="e">
        <f t="shared" si="25"/>
        <v>#N/A</v>
      </c>
      <c r="R33" s="58" t="e">
        <f t="shared" si="25"/>
        <v>#N/A</v>
      </c>
      <c r="S33" s="58" t="e">
        <f t="shared" si="25"/>
        <v>#N/A</v>
      </c>
      <c r="T33" s="58" t="e">
        <f t="shared" si="25"/>
        <v>#N/A</v>
      </c>
      <c r="U33" s="58" t="e">
        <f t="shared" si="25"/>
        <v>#N/A</v>
      </c>
      <c r="V33" s="58" t="e">
        <f t="shared" si="25"/>
        <v>#N/A</v>
      </c>
      <c r="W33" s="58" t="e">
        <f t="shared" si="25"/>
        <v>#N/A</v>
      </c>
      <c r="X33" s="58" t="e">
        <f t="shared" si="25"/>
        <v>#N/A</v>
      </c>
      <c r="Y33" s="58" t="e">
        <f t="shared" si="25"/>
        <v>#N/A</v>
      </c>
      <c r="Z33" s="58" t="e">
        <f t="shared" si="25"/>
        <v>#N/A</v>
      </c>
      <c r="AA33" s="58" t="e">
        <f t="shared" si="25"/>
        <v>#N/A</v>
      </c>
      <c r="AB33" s="58" t="e">
        <f t="shared" si="25"/>
        <v>#N/A</v>
      </c>
      <c r="AC33" s="58" t="e">
        <f t="shared" si="25"/>
        <v>#N/A</v>
      </c>
      <c r="AD33" s="58" t="e">
        <f t="shared" si="25"/>
        <v>#N/A</v>
      </c>
      <c r="AE33" s="58" t="e">
        <f t="shared" si="25"/>
        <v>#N/A</v>
      </c>
      <c r="AF33" s="58" t="e">
        <f t="shared" si="25"/>
        <v>#N/A</v>
      </c>
      <c r="AG33" s="58" t="e">
        <f t="shared" si="25"/>
        <v>#N/A</v>
      </c>
      <c r="AH33" s="58" t="e">
        <f t="shared" si="25"/>
        <v>#N/A</v>
      </c>
      <c r="AI33" s="58" t="e">
        <f t="shared" si="25"/>
        <v>#N/A</v>
      </c>
      <c r="AJ33" s="58" t="e">
        <f t="shared" si="25"/>
        <v>#N/A</v>
      </c>
      <c r="AK33" s="58" t="e">
        <f t="shared" si="25"/>
        <v>#N/A</v>
      </c>
      <c r="AL33" s="58" t="e">
        <f t="shared" si="25"/>
        <v>#N/A</v>
      </c>
      <c r="AM33" s="58" t="e">
        <f t="shared" si="25"/>
        <v>#N/A</v>
      </c>
      <c r="AN33" s="58" t="e">
        <f t="shared" si="25"/>
        <v>#N/A</v>
      </c>
      <c r="AO33" s="58" t="e">
        <f t="shared" si="25"/>
        <v>#N/A</v>
      </c>
      <c r="AP33" s="58" t="e">
        <f t="shared" si="25"/>
        <v>#N/A</v>
      </c>
      <c r="AQ33" s="58" t="e">
        <f t="shared" si="25"/>
        <v>#N/A</v>
      </c>
      <c r="AR33" s="58" t="e">
        <f t="shared" si="25"/>
        <v>#N/A</v>
      </c>
      <c r="AS33" s="58" t="e">
        <f t="shared" ref="AS33:BX33" si="26">-AS97</f>
        <v>#N/A</v>
      </c>
      <c r="AT33" s="58" t="e">
        <f t="shared" si="26"/>
        <v>#N/A</v>
      </c>
      <c r="AU33" s="58" t="e">
        <f t="shared" si="26"/>
        <v>#N/A</v>
      </c>
      <c r="AV33" s="58" t="e">
        <f t="shared" si="26"/>
        <v>#N/A</v>
      </c>
      <c r="AW33" s="58" t="e">
        <f t="shared" si="26"/>
        <v>#N/A</v>
      </c>
      <c r="AX33" s="58" t="e">
        <f t="shared" si="26"/>
        <v>#N/A</v>
      </c>
      <c r="AY33" s="58" t="e">
        <f t="shared" si="26"/>
        <v>#N/A</v>
      </c>
      <c r="AZ33" s="58" t="e">
        <f t="shared" si="26"/>
        <v>#N/A</v>
      </c>
      <c r="BA33" s="58" t="e">
        <f t="shared" si="26"/>
        <v>#N/A</v>
      </c>
      <c r="BB33" s="58" t="e">
        <f t="shared" si="26"/>
        <v>#N/A</v>
      </c>
      <c r="BC33" s="58" t="e">
        <f t="shared" si="26"/>
        <v>#N/A</v>
      </c>
      <c r="BD33" s="58" t="e">
        <f t="shared" si="26"/>
        <v>#N/A</v>
      </c>
      <c r="BE33" s="58" t="e">
        <f t="shared" si="26"/>
        <v>#N/A</v>
      </c>
      <c r="BF33" s="58" t="e">
        <f t="shared" si="26"/>
        <v>#N/A</v>
      </c>
      <c r="BG33" s="58" t="e">
        <f t="shared" si="26"/>
        <v>#N/A</v>
      </c>
      <c r="BH33" s="58" t="e">
        <f t="shared" si="26"/>
        <v>#N/A</v>
      </c>
      <c r="BI33" s="58" t="e">
        <f t="shared" si="26"/>
        <v>#N/A</v>
      </c>
      <c r="BJ33" s="58" t="e">
        <f t="shared" si="26"/>
        <v>#N/A</v>
      </c>
      <c r="BK33" s="58" t="e">
        <f t="shared" si="26"/>
        <v>#N/A</v>
      </c>
      <c r="BL33" s="58" t="e">
        <f t="shared" si="26"/>
        <v>#N/A</v>
      </c>
      <c r="BM33" s="58" t="e">
        <f t="shared" si="26"/>
        <v>#N/A</v>
      </c>
      <c r="BN33" s="58" t="e">
        <f t="shared" si="26"/>
        <v>#N/A</v>
      </c>
      <c r="BO33" s="58" t="e">
        <f t="shared" si="26"/>
        <v>#N/A</v>
      </c>
      <c r="BP33" s="58" t="e">
        <f t="shared" si="26"/>
        <v>#N/A</v>
      </c>
      <c r="BQ33" s="58" t="e">
        <f t="shared" si="26"/>
        <v>#N/A</v>
      </c>
      <c r="BR33" s="58" t="e">
        <f t="shared" si="26"/>
        <v>#N/A</v>
      </c>
      <c r="BS33" s="58" t="e">
        <f t="shared" si="26"/>
        <v>#N/A</v>
      </c>
      <c r="BT33" s="58" t="e">
        <f t="shared" si="26"/>
        <v>#N/A</v>
      </c>
      <c r="BU33" s="58" t="e">
        <f t="shared" si="26"/>
        <v>#N/A</v>
      </c>
      <c r="BV33" s="58" t="e">
        <f t="shared" si="26"/>
        <v>#N/A</v>
      </c>
      <c r="BW33" s="58" t="e">
        <f t="shared" si="26"/>
        <v>#N/A</v>
      </c>
      <c r="BX33" s="58" t="e">
        <f t="shared" si="26"/>
        <v>#N/A</v>
      </c>
      <c r="BY33" s="58" t="e">
        <f t="shared" ref="BY33:CL33" si="27">-BY97</f>
        <v>#N/A</v>
      </c>
      <c r="BZ33" s="58" t="e">
        <f t="shared" si="27"/>
        <v>#N/A</v>
      </c>
      <c r="CA33" s="58" t="e">
        <f t="shared" si="27"/>
        <v>#N/A</v>
      </c>
      <c r="CB33" s="58" t="e">
        <f t="shared" si="27"/>
        <v>#N/A</v>
      </c>
      <c r="CC33" s="58" t="e">
        <f t="shared" si="27"/>
        <v>#N/A</v>
      </c>
      <c r="CD33" s="58" t="e">
        <f t="shared" si="27"/>
        <v>#N/A</v>
      </c>
      <c r="CE33" s="58" t="e">
        <f t="shared" si="27"/>
        <v>#N/A</v>
      </c>
      <c r="CF33" s="58" t="e">
        <f t="shared" si="27"/>
        <v>#N/A</v>
      </c>
      <c r="CG33" s="58" t="e">
        <f t="shared" si="27"/>
        <v>#N/A</v>
      </c>
      <c r="CH33" s="58" t="e">
        <f t="shared" si="27"/>
        <v>#N/A</v>
      </c>
      <c r="CI33" s="58" t="e">
        <f t="shared" si="27"/>
        <v>#N/A</v>
      </c>
      <c r="CJ33" s="58" t="e">
        <f t="shared" si="27"/>
        <v>#N/A</v>
      </c>
      <c r="CK33" s="58" t="e">
        <f t="shared" si="27"/>
        <v>#N/A</v>
      </c>
      <c r="CL33" s="58" t="e">
        <f t="shared" si="27"/>
        <v>#N/A</v>
      </c>
      <c r="CM33" s="58" t="e">
        <f t="shared" ref="CM33:CV33" si="28">-CM97</f>
        <v>#N/A</v>
      </c>
      <c r="CN33" s="58" t="e">
        <f t="shared" si="28"/>
        <v>#N/A</v>
      </c>
      <c r="CO33" s="58" t="e">
        <f t="shared" si="28"/>
        <v>#N/A</v>
      </c>
      <c r="CP33" s="58" t="e">
        <f t="shared" si="28"/>
        <v>#N/A</v>
      </c>
      <c r="CQ33" s="58" t="e">
        <f t="shared" si="28"/>
        <v>#N/A</v>
      </c>
      <c r="CR33" s="58" t="e">
        <f t="shared" si="28"/>
        <v>#N/A</v>
      </c>
      <c r="CS33" s="58" t="e">
        <f t="shared" si="28"/>
        <v>#N/A</v>
      </c>
      <c r="CT33" s="58" t="e">
        <f t="shared" si="28"/>
        <v>#N/A</v>
      </c>
      <c r="CU33" s="58" t="e">
        <f t="shared" si="28"/>
        <v>#N/A</v>
      </c>
      <c r="CV33" s="58" t="e">
        <f t="shared" si="28"/>
        <v>#N/A</v>
      </c>
      <c r="CW33" s="58"/>
      <c r="CX33" s="58"/>
    </row>
    <row r="34" spans="2:103" s="6" customFormat="1" ht="15.4">
      <c r="E34" s="6" t="s">
        <v>592</v>
      </c>
      <c r="G34" s="6" t="s">
        <v>305</v>
      </c>
      <c r="L34" s="149" t="e">
        <f>SUM(L29:L33)</f>
        <v>#N/A</v>
      </c>
      <c r="M34" s="149" t="e">
        <f t="shared" ref="M34:AQ34" si="29">SUM(M29:M33)</f>
        <v>#N/A</v>
      </c>
      <c r="N34" s="149" t="e">
        <f t="shared" si="29"/>
        <v>#N/A</v>
      </c>
      <c r="O34" s="149" t="e">
        <f t="shared" si="29"/>
        <v>#N/A</v>
      </c>
      <c r="P34" s="149" t="e">
        <f>SUM(P29:P33)</f>
        <v>#N/A</v>
      </c>
      <c r="Q34" s="149" t="e">
        <f t="shared" si="29"/>
        <v>#N/A</v>
      </c>
      <c r="R34" s="149" t="e">
        <f t="shared" si="29"/>
        <v>#N/A</v>
      </c>
      <c r="S34" s="149" t="e">
        <f t="shared" si="29"/>
        <v>#N/A</v>
      </c>
      <c r="T34" s="149" t="e">
        <f t="shared" si="29"/>
        <v>#N/A</v>
      </c>
      <c r="U34" s="149" t="e">
        <f t="shared" si="29"/>
        <v>#N/A</v>
      </c>
      <c r="V34" s="149" t="e">
        <f t="shared" si="29"/>
        <v>#N/A</v>
      </c>
      <c r="W34" s="149" t="e">
        <f t="shared" si="29"/>
        <v>#N/A</v>
      </c>
      <c r="X34" s="149" t="e">
        <f t="shared" si="29"/>
        <v>#N/A</v>
      </c>
      <c r="Y34" s="149" t="e">
        <f t="shared" si="29"/>
        <v>#N/A</v>
      </c>
      <c r="Z34" s="149" t="e">
        <f t="shared" si="29"/>
        <v>#N/A</v>
      </c>
      <c r="AA34" s="149" t="e">
        <f t="shared" si="29"/>
        <v>#N/A</v>
      </c>
      <c r="AB34" s="149" t="e">
        <f t="shared" si="29"/>
        <v>#N/A</v>
      </c>
      <c r="AC34" s="149" t="e">
        <f t="shared" si="29"/>
        <v>#N/A</v>
      </c>
      <c r="AD34" s="149" t="e">
        <f t="shared" si="29"/>
        <v>#N/A</v>
      </c>
      <c r="AE34" s="149" t="e">
        <f t="shared" si="29"/>
        <v>#N/A</v>
      </c>
      <c r="AF34" s="149" t="e">
        <f t="shared" si="29"/>
        <v>#N/A</v>
      </c>
      <c r="AG34" s="149" t="e">
        <f t="shared" si="29"/>
        <v>#N/A</v>
      </c>
      <c r="AH34" s="149" t="e">
        <f t="shared" si="29"/>
        <v>#N/A</v>
      </c>
      <c r="AI34" s="149" t="e">
        <f t="shared" si="29"/>
        <v>#N/A</v>
      </c>
      <c r="AJ34" s="149" t="e">
        <f t="shared" si="29"/>
        <v>#N/A</v>
      </c>
      <c r="AK34" s="149" t="e">
        <f t="shared" si="29"/>
        <v>#N/A</v>
      </c>
      <c r="AL34" s="149" t="e">
        <f t="shared" si="29"/>
        <v>#N/A</v>
      </c>
      <c r="AM34" s="149" t="e">
        <f t="shared" si="29"/>
        <v>#N/A</v>
      </c>
      <c r="AN34" s="149" t="e">
        <f t="shared" si="29"/>
        <v>#N/A</v>
      </c>
      <c r="AO34" s="149" t="e">
        <f t="shared" si="29"/>
        <v>#N/A</v>
      </c>
      <c r="AP34" s="149" t="e">
        <f t="shared" si="29"/>
        <v>#N/A</v>
      </c>
      <c r="AQ34" s="149" t="e">
        <f t="shared" si="29"/>
        <v>#N/A</v>
      </c>
      <c r="AR34" s="149" t="e">
        <f t="shared" ref="AR34:BW34" si="30">SUM(AR29:AR33)</f>
        <v>#N/A</v>
      </c>
      <c r="AS34" s="149" t="e">
        <f t="shared" si="30"/>
        <v>#N/A</v>
      </c>
      <c r="AT34" s="149" t="e">
        <f t="shared" si="30"/>
        <v>#N/A</v>
      </c>
      <c r="AU34" s="149" t="e">
        <f t="shared" si="30"/>
        <v>#N/A</v>
      </c>
      <c r="AV34" s="149" t="e">
        <f t="shared" si="30"/>
        <v>#N/A</v>
      </c>
      <c r="AW34" s="149" t="e">
        <f t="shared" si="30"/>
        <v>#N/A</v>
      </c>
      <c r="AX34" s="149" t="e">
        <f t="shared" si="30"/>
        <v>#N/A</v>
      </c>
      <c r="AY34" s="149" t="e">
        <f t="shared" si="30"/>
        <v>#N/A</v>
      </c>
      <c r="AZ34" s="149" t="e">
        <f t="shared" si="30"/>
        <v>#N/A</v>
      </c>
      <c r="BA34" s="149" t="e">
        <f t="shared" si="30"/>
        <v>#N/A</v>
      </c>
      <c r="BB34" s="149" t="e">
        <f t="shared" si="30"/>
        <v>#N/A</v>
      </c>
      <c r="BC34" s="149" t="e">
        <f t="shared" si="30"/>
        <v>#N/A</v>
      </c>
      <c r="BD34" s="149" t="e">
        <f t="shared" si="30"/>
        <v>#N/A</v>
      </c>
      <c r="BE34" s="149" t="e">
        <f t="shared" si="30"/>
        <v>#N/A</v>
      </c>
      <c r="BF34" s="149" t="e">
        <f t="shared" si="30"/>
        <v>#N/A</v>
      </c>
      <c r="BG34" s="149" t="e">
        <f t="shared" si="30"/>
        <v>#N/A</v>
      </c>
      <c r="BH34" s="149" t="e">
        <f t="shared" si="30"/>
        <v>#N/A</v>
      </c>
      <c r="BI34" s="149" t="e">
        <f t="shared" si="30"/>
        <v>#N/A</v>
      </c>
      <c r="BJ34" s="149" t="e">
        <f t="shared" si="30"/>
        <v>#N/A</v>
      </c>
      <c r="BK34" s="149" t="e">
        <f t="shared" si="30"/>
        <v>#N/A</v>
      </c>
      <c r="BL34" s="149" t="e">
        <f t="shared" si="30"/>
        <v>#N/A</v>
      </c>
      <c r="BM34" s="149" t="e">
        <f t="shared" si="30"/>
        <v>#N/A</v>
      </c>
      <c r="BN34" s="149" t="e">
        <f t="shared" si="30"/>
        <v>#N/A</v>
      </c>
      <c r="BO34" s="149" t="e">
        <f t="shared" si="30"/>
        <v>#N/A</v>
      </c>
      <c r="BP34" s="149" t="e">
        <f t="shared" si="30"/>
        <v>#N/A</v>
      </c>
      <c r="BQ34" s="149" t="e">
        <f t="shared" si="30"/>
        <v>#N/A</v>
      </c>
      <c r="BR34" s="149" t="e">
        <f t="shared" si="30"/>
        <v>#N/A</v>
      </c>
      <c r="BS34" s="149" t="e">
        <f t="shared" si="30"/>
        <v>#N/A</v>
      </c>
      <c r="BT34" s="149" t="e">
        <f t="shared" si="30"/>
        <v>#N/A</v>
      </c>
      <c r="BU34" s="149" t="e">
        <f t="shared" si="30"/>
        <v>#N/A</v>
      </c>
      <c r="BV34" s="149" t="e">
        <f t="shared" si="30"/>
        <v>#N/A</v>
      </c>
      <c r="BW34" s="149" t="e">
        <f t="shared" si="30"/>
        <v>#N/A</v>
      </c>
      <c r="BX34" s="149" t="e">
        <f t="shared" ref="BX34:CV34" si="31">SUM(BX29:BX33)</f>
        <v>#N/A</v>
      </c>
      <c r="BY34" s="149" t="e">
        <f t="shared" si="31"/>
        <v>#N/A</v>
      </c>
      <c r="BZ34" s="149" t="e">
        <f t="shared" si="31"/>
        <v>#N/A</v>
      </c>
      <c r="CA34" s="149" t="e">
        <f t="shared" si="31"/>
        <v>#N/A</v>
      </c>
      <c r="CB34" s="149" t="e">
        <f t="shared" si="31"/>
        <v>#N/A</v>
      </c>
      <c r="CC34" s="149" t="e">
        <f t="shared" si="31"/>
        <v>#N/A</v>
      </c>
      <c r="CD34" s="149" t="e">
        <f t="shared" si="31"/>
        <v>#N/A</v>
      </c>
      <c r="CE34" s="149" t="e">
        <f t="shared" si="31"/>
        <v>#N/A</v>
      </c>
      <c r="CF34" s="149" t="e">
        <f t="shared" si="31"/>
        <v>#N/A</v>
      </c>
      <c r="CG34" s="149" t="e">
        <f t="shared" si="31"/>
        <v>#N/A</v>
      </c>
      <c r="CH34" s="149" t="e">
        <f t="shared" si="31"/>
        <v>#N/A</v>
      </c>
      <c r="CI34" s="149" t="e">
        <f t="shared" si="31"/>
        <v>#N/A</v>
      </c>
      <c r="CJ34" s="149" t="e">
        <f t="shared" si="31"/>
        <v>#N/A</v>
      </c>
      <c r="CK34" s="149" t="e">
        <f t="shared" si="31"/>
        <v>#N/A</v>
      </c>
      <c r="CL34" s="149" t="e">
        <f t="shared" si="31"/>
        <v>#N/A</v>
      </c>
      <c r="CM34" s="149" t="e">
        <f t="shared" si="31"/>
        <v>#N/A</v>
      </c>
      <c r="CN34" s="149" t="e">
        <f t="shared" si="31"/>
        <v>#N/A</v>
      </c>
      <c r="CO34" s="149" t="e">
        <f t="shared" si="31"/>
        <v>#N/A</v>
      </c>
      <c r="CP34" s="149" t="e">
        <f t="shared" si="31"/>
        <v>#N/A</v>
      </c>
      <c r="CQ34" s="149" t="e">
        <f t="shared" si="31"/>
        <v>#N/A</v>
      </c>
      <c r="CR34" s="149" t="e">
        <f t="shared" si="31"/>
        <v>#N/A</v>
      </c>
      <c r="CS34" s="149" t="e">
        <f t="shared" si="31"/>
        <v>#N/A</v>
      </c>
      <c r="CT34" s="149" t="e">
        <f t="shared" si="31"/>
        <v>#N/A</v>
      </c>
      <c r="CU34" s="149" t="e">
        <f t="shared" si="31"/>
        <v>#N/A</v>
      </c>
      <c r="CV34" s="149" t="e">
        <f t="shared" si="31"/>
        <v>#N/A</v>
      </c>
      <c r="CW34" s="59"/>
      <c r="CX34" s="59"/>
    </row>
    <row r="35" spans="2:103" ht="15.4">
      <c r="E35" s="1" t="s">
        <v>593</v>
      </c>
      <c r="G35" s="1" t="s">
        <v>305</v>
      </c>
      <c r="L35" s="58" t="e">
        <f t="shared" ref="L35" si="32">L81+L88</f>
        <v>#N/A</v>
      </c>
      <c r="M35" s="58" t="e">
        <f t="shared" ref="M35:AR35" si="33">M81+M88</f>
        <v>#N/A</v>
      </c>
      <c r="N35" s="58" t="e">
        <f t="shared" si="33"/>
        <v>#N/A</v>
      </c>
      <c r="O35" s="58" t="e">
        <f t="shared" si="33"/>
        <v>#N/A</v>
      </c>
      <c r="P35" s="58" t="e">
        <f t="shared" si="33"/>
        <v>#N/A</v>
      </c>
      <c r="Q35" s="58" t="e">
        <f t="shared" si="33"/>
        <v>#N/A</v>
      </c>
      <c r="R35" s="58" t="e">
        <f t="shared" si="33"/>
        <v>#N/A</v>
      </c>
      <c r="S35" s="58" t="e">
        <f t="shared" si="33"/>
        <v>#N/A</v>
      </c>
      <c r="T35" s="58" t="e">
        <f t="shared" si="33"/>
        <v>#N/A</v>
      </c>
      <c r="U35" s="58" t="e">
        <f t="shared" si="33"/>
        <v>#N/A</v>
      </c>
      <c r="V35" s="58" t="e">
        <f t="shared" si="33"/>
        <v>#N/A</v>
      </c>
      <c r="W35" s="58" t="e">
        <f t="shared" si="33"/>
        <v>#N/A</v>
      </c>
      <c r="X35" s="58" t="e">
        <f t="shared" si="33"/>
        <v>#N/A</v>
      </c>
      <c r="Y35" s="58" t="e">
        <f t="shared" si="33"/>
        <v>#N/A</v>
      </c>
      <c r="Z35" s="58" t="e">
        <f t="shared" si="33"/>
        <v>#N/A</v>
      </c>
      <c r="AA35" s="58" t="e">
        <f t="shared" si="33"/>
        <v>#N/A</v>
      </c>
      <c r="AB35" s="58" t="e">
        <f t="shared" si="33"/>
        <v>#N/A</v>
      </c>
      <c r="AC35" s="58" t="e">
        <f t="shared" si="33"/>
        <v>#N/A</v>
      </c>
      <c r="AD35" s="58" t="e">
        <f t="shared" si="33"/>
        <v>#N/A</v>
      </c>
      <c r="AE35" s="58" t="e">
        <f t="shared" si="33"/>
        <v>#N/A</v>
      </c>
      <c r="AF35" s="58" t="e">
        <f t="shared" si="33"/>
        <v>#N/A</v>
      </c>
      <c r="AG35" s="58" t="e">
        <f>AG81+AG88</f>
        <v>#N/A</v>
      </c>
      <c r="AH35" s="58" t="e">
        <f t="shared" si="33"/>
        <v>#N/A</v>
      </c>
      <c r="AI35" s="58" t="e">
        <f>AI81+AI88</f>
        <v>#N/A</v>
      </c>
      <c r="AJ35" s="58" t="e">
        <f t="shared" si="33"/>
        <v>#N/A</v>
      </c>
      <c r="AK35" s="58" t="e">
        <f t="shared" si="33"/>
        <v>#N/A</v>
      </c>
      <c r="AL35" s="58" t="e">
        <f t="shared" si="33"/>
        <v>#N/A</v>
      </c>
      <c r="AM35" s="58" t="e">
        <f t="shared" si="33"/>
        <v>#N/A</v>
      </c>
      <c r="AN35" s="58" t="e">
        <f t="shared" si="33"/>
        <v>#N/A</v>
      </c>
      <c r="AO35" s="58" t="e">
        <f t="shared" si="33"/>
        <v>#N/A</v>
      </c>
      <c r="AP35" s="58" t="e">
        <f t="shared" si="33"/>
        <v>#N/A</v>
      </c>
      <c r="AQ35" s="58" t="e">
        <f t="shared" si="33"/>
        <v>#N/A</v>
      </c>
      <c r="AR35" s="58" t="e">
        <f t="shared" si="33"/>
        <v>#N/A</v>
      </c>
      <c r="AS35" s="58" t="e">
        <f t="shared" ref="AS35:BX35" si="34">AS81+AS88</f>
        <v>#N/A</v>
      </c>
      <c r="AT35" s="58" t="e">
        <f t="shared" si="34"/>
        <v>#N/A</v>
      </c>
      <c r="AU35" s="58" t="e">
        <f t="shared" si="34"/>
        <v>#N/A</v>
      </c>
      <c r="AV35" s="58" t="e">
        <f t="shared" si="34"/>
        <v>#N/A</v>
      </c>
      <c r="AW35" s="58" t="e">
        <f t="shared" si="34"/>
        <v>#N/A</v>
      </c>
      <c r="AX35" s="58" t="e">
        <f t="shared" si="34"/>
        <v>#N/A</v>
      </c>
      <c r="AY35" s="58" t="e">
        <f t="shared" si="34"/>
        <v>#N/A</v>
      </c>
      <c r="AZ35" s="58" t="e">
        <f t="shared" si="34"/>
        <v>#N/A</v>
      </c>
      <c r="BA35" s="58" t="e">
        <f t="shared" si="34"/>
        <v>#N/A</v>
      </c>
      <c r="BB35" s="58" t="e">
        <f t="shared" si="34"/>
        <v>#N/A</v>
      </c>
      <c r="BC35" s="58" t="e">
        <f t="shared" si="34"/>
        <v>#N/A</v>
      </c>
      <c r="BD35" s="58" t="e">
        <f t="shared" si="34"/>
        <v>#N/A</v>
      </c>
      <c r="BE35" s="58" t="e">
        <f t="shared" si="34"/>
        <v>#N/A</v>
      </c>
      <c r="BF35" s="58" t="e">
        <f t="shared" si="34"/>
        <v>#N/A</v>
      </c>
      <c r="BG35" s="58" t="e">
        <f t="shared" si="34"/>
        <v>#N/A</v>
      </c>
      <c r="BH35" s="58" t="e">
        <f t="shared" si="34"/>
        <v>#N/A</v>
      </c>
      <c r="BI35" s="58" t="e">
        <f t="shared" si="34"/>
        <v>#N/A</v>
      </c>
      <c r="BJ35" s="58" t="e">
        <f t="shared" si="34"/>
        <v>#N/A</v>
      </c>
      <c r="BK35" s="58" t="e">
        <f t="shared" si="34"/>
        <v>#N/A</v>
      </c>
      <c r="BL35" s="58" t="e">
        <f t="shared" si="34"/>
        <v>#N/A</v>
      </c>
      <c r="BM35" s="58" t="e">
        <f t="shared" si="34"/>
        <v>#N/A</v>
      </c>
      <c r="BN35" s="58" t="e">
        <f t="shared" si="34"/>
        <v>#N/A</v>
      </c>
      <c r="BO35" s="58" t="e">
        <f t="shared" si="34"/>
        <v>#N/A</v>
      </c>
      <c r="BP35" s="58" t="e">
        <f t="shared" si="34"/>
        <v>#N/A</v>
      </c>
      <c r="BQ35" s="58" t="e">
        <f t="shared" si="34"/>
        <v>#N/A</v>
      </c>
      <c r="BR35" s="58" t="e">
        <f t="shared" si="34"/>
        <v>#N/A</v>
      </c>
      <c r="BS35" s="58" t="e">
        <f t="shared" si="34"/>
        <v>#N/A</v>
      </c>
      <c r="BT35" s="58" t="e">
        <f t="shared" si="34"/>
        <v>#N/A</v>
      </c>
      <c r="BU35" s="58" t="e">
        <f t="shared" si="34"/>
        <v>#N/A</v>
      </c>
      <c r="BV35" s="58" t="e">
        <f t="shared" si="34"/>
        <v>#N/A</v>
      </c>
      <c r="BW35" s="58" t="e">
        <f t="shared" si="34"/>
        <v>#N/A</v>
      </c>
      <c r="BX35" s="58" t="e">
        <f t="shared" si="34"/>
        <v>#N/A</v>
      </c>
      <c r="BY35" s="58" t="e">
        <f t="shared" ref="BY35:CL35" si="35">BY81+BY88</f>
        <v>#N/A</v>
      </c>
      <c r="BZ35" s="58" t="e">
        <f t="shared" si="35"/>
        <v>#N/A</v>
      </c>
      <c r="CA35" s="58" t="e">
        <f t="shared" si="35"/>
        <v>#N/A</v>
      </c>
      <c r="CB35" s="58" t="e">
        <f t="shared" si="35"/>
        <v>#N/A</v>
      </c>
      <c r="CC35" s="58" t="e">
        <f t="shared" si="35"/>
        <v>#N/A</v>
      </c>
      <c r="CD35" s="58" t="e">
        <f t="shared" si="35"/>
        <v>#N/A</v>
      </c>
      <c r="CE35" s="58" t="e">
        <f t="shared" si="35"/>
        <v>#N/A</v>
      </c>
      <c r="CF35" s="58" t="e">
        <f t="shared" si="35"/>
        <v>#N/A</v>
      </c>
      <c r="CG35" s="58" t="e">
        <f t="shared" si="35"/>
        <v>#N/A</v>
      </c>
      <c r="CH35" s="58" t="e">
        <f t="shared" si="35"/>
        <v>#N/A</v>
      </c>
      <c r="CI35" s="58" t="e">
        <f t="shared" si="35"/>
        <v>#N/A</v>
      </c>
      <c r="CJ35" s="58" t="e">
        <f t="shared" si="35"/>
        <v>#N/A</v>
      </c>
      <c r="CK35" s="58" t="e">
        <f t="shared" si="35"/>
        <v>#N/A</v>
      </c>
      <c r="CL35" s="58" t="e">
        <f t="shared" si="35"/>
        <v>#N/A</v>
      </c>
      <c r="CM35" s="58" t="e">
        <f t="shared" ref="CM35:CV35" si="36">CM81+CM88</f>
        <v>#N/A</v>
      </c>
      <c r="CN35" s="58" t="e">
        <f t="shared" si="36"/>
        <v>#N/A</v>
      </c>
      <c r="CO35" s="58" t="e">
        <f t="shared" si="36"/>
        <v>#N/A</v>
      </c>
      <c r="CP35" s="58" t="e">
        <f t="shared" si="36"/>
        <v>#N/A</v>
      </c>
      <c r="CQ35" s="58" t="e">
        <f t="shared" si="36"/>
        <v>#N/A</v>
      </c>
      <c r="CR35" s="58" t="e">
        <f t="shared" si="36"/>
        <v>#N/A</v>
      </c>
      <c r="CS35" s="58" t="e">
        <f t="shared" si="36"/>
        <v>#N/A</v>
      </c>
      <c r="CT35" s="58" t="e">
        <f t="shared" si="36"/>
        <v>#N/A</v>
      </c>
      <c r="CU35" s="58" t="e">
        <f t="shared" si="36"/>
        <v>#N/A</v>
      </c>
      <c r="CV35" s="58" t="e">
        <f t="shared" si="36"/>
        <v>#N/A</v>
      </c>
      <c r="CW35" s="58"/>
      <c r="CX35" s="58"/>
    </row>
    <row r="36" spans="2:103" ht="15.4">
      <c r="E36" s="1" t="s">
        <v>594</v>
      </c>
      <c r="G36" s="1" t="s">
        <v>305</v>
      </c>
      <c r="L36" s="58" t="e">
        <f>L89</f>
        <v>#N/A</v>
      </c>
      <c r="M36" s="58" t="e">
        <f>M89</f>
        <v>#N/A</v>
      </c>
      <c r="N36" s="58" t="e">
        <f t="shared" ref="N36:BY36" si="37">N89</f>
        <v>#N/A</v>
      </c>
      <c r="O36" s="58" t="e">
        <f t="shared" si="37"/>
        <v>#N/A</v>
      </c>
      <c r="P36" s="58" t="e">
        <f t="shared" si="37"/>
        <v>#N/A</v>
      </c>
      <c r="Q36" s="58" t="e">
        <f t="shared" si="37"/>
        <v>#N/A</v>
      </c>
      <c r="R36" s="58" t="e">
        <f t="shared" si="37"/>
        <v>#N/A</v>
      </c>
      <c r="S36" s="58" t="e">
        <f t="shared" si="37"/>
        <v>#N/A</v>
      </c>
      <c r="T36" s="58" t="e">
        <f t="shared" si="37"/>
        <v>#N/A</v>
      </c>
      <c r="U36" s="58" t="e">
        <f t="shared" si="37"/>
        <v>#N/A</v>
      </c>
      <c r="V36" s="58" t="e">
        <f t="shared" si="37"/>
        <v>#N/A</v>
      </c>
      <c r="W36" s="58" t="e">
        <f t="shared" si="37"/>
        <v>#N/A</v>
      </c>
      <c r="X36" s="58" t="e">
        <f t="shared" si="37"/>
        <v>#N/A</v>
      </c>
      <c r="Y36" s="58" t="e">
        <f t="shared" si="37"/>
        <v>#N/A</v>
      </c>
      <c r="Z36" s="58" t="e">
        <f t="shared" si="37"/>
        <v>#N/A</v>
      </c>
      <c r="AA36" s="58" t="e">
        <f t="shared" si="37"/>
        <v>#N/A</v>
      </c>
      <c r="AB36" s="58" t="e">
        <f t="shared" si="37"/>
        <v>#N/A</v>
      </c>
      <c r="AC36" s="58" t="e">
        <f t="shared" si="37"/>
        <v>#N/A</v>
      </c>
      <c r="AD36" s="58" t="e">
        <f t="shared" si="37"/>
        <v>#N/A</v>
      </c>
      <c r="AE36" s="58" t="e">
        <f t="shared" si="37"/>
        <v>#N/A</v>
      </c>
      <c r="AF36" s="58" t="e">
        <f t="shared" si="37"/>
        <v>#N/A</v>
      </c>
      <c r="AG36" s="58" t="e">
        <f t="shared" si="37"/>
        <v>#N/A</v>
      </c>
      <c r="AH36" s="58" t="e">
        <f t="shared" si="37"/>
        <v>#N/A</v>
      </c>
      <c r="AI36" s="58" t="e">
        <f t="shared" si="37"/>
        <v>#N/A</v>
      </c>
      <c r="AJ36" s="58" t="e">
        <f t="shared" si="37"/>
        <v>#N/A</v>
      </c>
      <c r="AK36" s="58" t="e">
        <f t="shared" si="37"/>
        <v>#N/A</v>
      </c>
      <c r="AL36" s="58" t="e">
        <f t="shared" si="37"/>
        <v>#N/A</v>
      </c>
      <c r="AM36" s="58" t="e">
        <f t="shared" si="37"/>
        <v>#N/A</v>
      </c>
      <c r="AN36" s="58" t="e">
        <f t="shared" si="37"/>
        <v>#N/A</v>
      </c>
      <c r="AO36" s="58" t="e">
        <f t="shared" si="37"/>
        <v>#N/A</v>
      </c>
      <c r="AP36" s="58" t="e">
        <f t="shared" si="37"/>
        <v>#N/A</v>
      </c>
      <c r="AQ36" s="58" t="e">
        <f t="shared" si="37"/>
        <v>#N/A</v>
      </c>
      <c r="AR36" s="58" t="e">
        <f t="shared" si="37"/>
        <v>#N/A</v>
      </c>
      <c r="AS36" s="58" t="e">
        <f t="shared" si="37"/>
        <v>#N/A</v>
      </c>
      <c r="AT36" s="58" t="e">
        <f t="shared" si="37"/>
        <v>#N/A</v>
      </c>
      <c r="AU36" s="58" t="e">
        <f t="shared" si="37"/>
        <v>#N/A</v>
      </c>
      <c r="AV36" s="58" t="e">
        <f t="shared" si="37"/>
        <v>#N/A</v>
      </c>
      <c r="AW36" s="58" t="e">
        <f t="shared" si="37"/>
        <v>#N/A</v>
      </c>
      <c r="AX36" s="58" t="e">
        <f t="shared" si="37"/>
        <v>#N/A</v>
      </c>
      <c r="AY36" s="58" t="e">
        <f t="shared" si="37"/>
        <v>#N/A</v>
      </c>
      <c r="AZ36" s="58" t="e">
        <f t="shared" si="37"/>
        <v>#N/A</v>
      </c>
      <c r="BA36" s="58" t="e">
        <f t="shared" si="37"/>
        <v>#N/A</v>
      </c>
      <c r="BB36" s="58" t="e">
        <f t="shared" si="37"/>
        <v>#N/A</v>
      </c>
      <c r="BC36" s="58" t="e">
        <f t="shared" si="37"/>
        <v>#N/A</v>
      </c>
      <c r="BD36" s="58" t="e">
        <f t="shared" si="37"/>
        <v>#N/A</v>
      </c>
      <c r="BE36" s="58" t="e">
        <f t="shared" si="37"/>
        <v>#N/A</v>
      </c>
      <c r="BF36" s="58" t="e">
        <f t="shared" si="37"/>
        <v>#N/A</v>
      </c>
      <c r="BG36" s="58" t="e">
        <f t="shared" si="37"/>
        <v>#N/A</v>
      </c>
      <c r="BH36" s="58" t="e">
        <f t="shared" si="37"/>
        <v>#N/A</v>
      </c>
      <c r="BI36" s="58" t="e">
        <f t="shared" si="37"/>
        <v>#N/A</v>
      </c>
      <c r="BJ36" s="58" t="e">
        <f t="shared" si="37"/>
        <v>#N/A</v>
      </c>
      <c r="BK36" s="58" t="e">
        <f t="shared" si="37"/>
        <v>#N/A</v>
      </c>
      <c r="BL36" s="58" t="e">
        <f t="shared" si="37"/>
        <v>#N/A</v>
      </c>
      <c r="BM36" s="58" t="e">
        <f t="shared" si="37"/>
        <v>#N/A</v>
      </c>
      <c r="BN36" s="58" t="e">
        <f t="shared" si="37"/>
        <v>#N/A</v>
      </c>
      <c r="BO36" s="58" t="e">
        <f t="shared" si="37"/>
        <v>#N/A</v>
      </c>
      <c r="BP36" s="58" t="e">
        <f t="shared" si="37"/>
        <v>#N/A</v>
      </c>
      <c r="BQ36" s="58" t="e">
        <f t="shared" si="37"/>
        <v>#N/A</v>
      </c>
      <c r="BR36" s="58" t="e">
        <f t="shared" si="37"/>
        <v>#N/A</v>
      </c>
      <c r="BS36" s="58" t="e">
        <f t="shared" si="37"/>
        <v>#N/A</v>
      </c>
      <c r="BT36" s="58" t="e">
        <f t="shared" si="37"/>
        <v>#N/A</v>
      </c>
      <c r="BU36" s="58" t="e">
        <f t="shared" si="37"/>
        <v>#N/A</v>
      </c>
      <c r="BV36" s="58" t="e">
        <f t="shared" si="37"/>
        <v>#N/A</v>
      </c>
      <c r="BW36" s="58" t="e">
        <f t="shared" si="37"/>
        <v>#N/A</v>
      </c>
      <c r="BX36" s="58" t="e">
        <f t="shared" si="37"/>
        <v>#N/A</v>
      </c>
      <c r="BY36" s="58" t="e">
        <f t="shared" si="37"/>
        <v>#N/A</v>
      </c>
      <c r="BZ36" s="58" t="e">
        <f t="shared" ref="BZ36:CL36" si="38">BZ89</f>
        <v>#N/A</v>
      </c>
      <c r="CA36" s="58" t="e">
        <f t="shared" si="38"/>
        <v>#N/A</v>
      </c>
      <c r="CB36" s="58" t="e">
        <f t="shared" si="38"/>
        <v>#N/A</v>
      </c>
      <c r="CC36" s="58" t="e">
        <f t="shared" si="38"/>
        <v>#N/A</v>
      </c>
      <c r="CD36" s="58" t="e">
        <f t="shared" si="38"/>
        <v>#N/A</v>
      </c>
      <c r="CE36" s="58" t="e">
        <f t="shared" si="38"/>
        <v>#N/A</v>
      </c>
      <c r="CF36" s="58" t="e">
        <f t="shared" si="38"/>
        <v>#N/A</v>
      </c>
      <c r="CG36" s="58" t="e">
        <f t="shared" si="38"/>
        <v>#N/A</v>
      </c>
      <c r="CH36" s="58" t="e">
        <f t="shared" si="38"/>
        <v>#N/A</v>
      </c>
      <c r="CI36" s="58" t="e">
        <f t="shared" si="38"/>
        <v>#N/A</v>
      </c>
      <c r="CJ36" s="58" t="e">
        <f t="shared" si="38"/>
        <v>#N/A</v>
      </c>
      <c r="CK36" s="58" t="e">
        <f t="shared" si="38"/>
        <v>#N/A</v>
      </c>
      <c r="CL36" s="58" t="e">
        <f t="shared" si="38"/>
        <v>#N/A</v>
      </c>
      <c r="CM36" s="58" t="e">
        <f t="shared" ref="CM36:CV36" si="39">CM89</f>
        <v>#N/A</v>
      </c>
      <c r="CN36" s="58" t="e">
        <f t="shared" si="39"/>
        <v>#N/A</v>
      </c>
      <c r="CO36" s="58" t="e">
        <f t="shared" si="39"/>
        <v>#N/A</v>
      </c>
      <c r="CP36" s="58" t="e">
        <f t="shared" si="39"/>
        <v>#N/A</v>
      </c>
      <c r="CQ36" s="58" t="e">
        <f t="shared" si="39"/>
        <v>#N/A</v>
      </c>
      <c r="CR36" s="58" t="e">
        <f t="shared" si="39"/>
        <v>#N/A</v>
      </c>
      <c r="CS36" s="58" t="e">
        <f t="shared" si="39"/>
        <v>#N/A</v>
      </c>
      <c r="CT36" s="58" t="e">
        <f t="shared" si="39"/>
        <v>#N/A</v>
      </c>
      <c r="CU36" s="58" t="e">
        <f t="shared" si="39"/>
        <v>#N/A</v>
      </c>
      <c r="CV36" s="58" t="e">
        <f t="shared" si="39"/>
        <v>#N/A</v>
      </c>
      <c r="CW36" s="58"/>
      <c r="CX36" s="58"/>
    </row>
    <row r="37" spans="2:103" ht="15.4">
      <c r="E37" s="1" t="s">
        <v>595</v>
      </c>
      <c r="L37" s="58">
        <f>-SUM(Scenarios_TD!L164:L165)*L20</f>
        <v>0</v>
      </c>
      <c r="M37" s="58">
        <f>-SUM(Scenarios_TD!M164:M165)*M20</f>
        <v>0</v>
      </c>
      <c r="N37" s="58">
        <f>-SUM(Scenarios_TD!N164:N165)*N20</f>
        <v>0</v>
      </c>
      <c r="O37" s="58">
        <f>-SUM(Scenarios_TD!O164:O165)*O20</f>
        <v>0</v>
      </c>
      <c r="P37" s="58">
        <f>-SUM(Scenarios_TD!P164:P165)*P20</f>
        <v>0</v>
      </c>
      <c r="Q37" s="58">
        <f>-SUM(Scenarios_TD!Q164:Q165)*Q20</f>
        <v>0</v>
      </c>
      <c r="R37" s="58">
        <f>-SUM(Scenarios_TD!R164:R165)*R20</f>
        <v>0</v>
      </c>
      <c r="S37" s="58">
        <f>-SUM(Scenarios_TD!S164:S165)*S20</f>
        <v>0</v>
      </c>
      <c r="T37" s="58">
        <f>-SUM(Scenarios_TD!T164:T165)*T20</f>
        <v>0</v>
      </c>
      <c r="U37" s="58">
        <f>-SUM(Scenarios_TD!U164:U165)*U20</f>
        <v>0</v>
      </c>
      <c r="V37" s="58">
        <f>-SUM(Scenarios_TD!V164:V165)*V20</f>
        <v>0</v>
      </c>
      <c r="W37" s="58">
        <f>-SUM(Scenarios_TD!W164:W165)*W20</f>
        <v>0</v>
      </c>
      <c r="X37" s="58">
        <f>-SUM(Scenarios_TD!X164:X165)*X20</f>
        <v>0</v>
      </c>
      <c r="Y37" s="58">
        <f>-SUM(Scenarios_TD!Y164:Y165)*Y20</f>
        <v>0</v>
      </c>
      <c r="Z37" s="58">
        <f>-SUM(Scenarios_TD!Z164:Z165)*Z20</f>
        <v>0</v>
      </c>
      <c r="AA37" s="58">
        <f>-SUM(Scenarios_TD!AA164:AA165)*AA20</f>
        <v>0</v>
      </c>
      <c r="AB37" s="58">
        <f>-SUM(Scenarios_TD!AB164:AB165)*AB20</f>
        <v>0</v>
      </c>
      <c r="AC37" s="58">
        <f>-SUM(Scenarios_TD!AC164:AC165)*AC20</f>
        <v>0</v>
      </c>
      <c r="AD37" s="58">
        <f>-SUM(Scenarios_TD!AD164:AD165)*AD20</f>
        <v>0</v>
      </c>
      <c r="AE37" s="58">
        <f>-SUM(Scenarios_TD!AE164:AE165)*AE20</f>
        <v>0</v>
      </c>
      <c r="AF37" s="58">
        <f>-SUM(Scenarios_TD!AF164:AF165)*AF20</f>
        <v>0</v>
      </c>
      <c r="AG37" s="58">
        <f>-SUM(Scenarios_TD!AG164:AG165)*AG20</f>
        <v>0</v>
      </c>
      <c r="AH37" s="58">
        <f>-SUM(Scenarios_TD!AH164:AH165)*AH20</f>
        <v>0</v>
      </c>
      <c r="AI37" s="58">
        <f>-SUM(Scenarios_TD!AI164:AI165)*AI20</f>
        <v>0</v>
      </c>
      <c r="AJ37" s="58">
        <f>-SUM(Scenarios_TD!AJ164:AJ165)*AJ20</f>
        <v>0</v>
      </c>
      <c r="AK37" s="58">
        <f>-SUM(Scenarios_TD!AK164:AK165)*AK20</f>
        <v>0</v>
      </c>
      <c r="AL37" s="58">
        <f>-SUM(Scenarios_TD!AL164:AL165)*AL20</f>
        <v>0</v>
      </c>
      <c r="AM37" s="58">
        <f>-SUM(Scenarios_TD!AM164:AM165)*AM20</f>
        <v>0</v>
      </c>
      <c r="AN37" s="58">
        <f>-SUM(Scenarios_TD!AN164:AN165)*AN20</f>
        <v>0</v>
      </c>
      <c r="AO37" s="58">
        <f>-SUM(Scenarios_TD!AO164:AO165)*AO20</f>
        <v>0</v>
      </c>
      <c r="AP37" s="58">
        <f>-SUM(Scenarios_TD!AP164:AP165)*AP20</f>
        <v>0</v>
      </c>
      <c r="AQ37" s="58">
        <f>-SUM(Scenarios_TD!AQ164:AQ165)*AQ20</f>
        <v>0</v>
      </c>
      <c r="AR37" s="58">
        <f>-SUM(Scenarios_TD!AR164:AR165)*AR20</f>
        <v>0</v>
      </c>
      <c r="AS37" s="58">
        <f>-SUM(Scenarios_TD!AS164:AS165)*AS20</f>
        <v>0</v>
      </c>
      <c r="AT37" s="58">
        <f>-SUM(Scenarios_TD!AT164:AT165)*AT20</f>
        <v>0</v>
      </c>
      <c r="AU37" s="58">
        <f>-SUM(Scenarios_TD!AU164:AU165)*AU20</f>
        <v>0</v>
      </c>
      <c r="AV37" s="58">
        <f>-SUM(Scenarios_TD!AV164:AV165)*AV20</f>
        <v>0</v>
      </c>
      <c r="AW37" s="58">
        <f>-SUM(Scenarios_TD!AW164:AW165)*AW20</f>
        <v>0</v>
      </c>
      <c r="AX37" s="58">
        <f>-SUM(Scenarios_TD!AX164:AX165)*AX20</f>
        <v>0</v>
      </c>
      <c r="AY37" s="58">
        <f>-SUM(Scenarios_TD!AY164:AY165)*AY20</f>
        <v>0</v>
      </c>
      <c r="AZ37" s="58">
        <f>-SUM(Scenarios_TD!AZ164:AZ165)*AZ20</f>
        <v>0</v>
      </c>
      <c r="BA37" s="58">
        <f>-SUM(Scenarios_TD!BA164:BA165)*BA20</f>
        <v>0</v>
      </c>
      <c r="BB37" s="58">
        <f>-SUM(Scenarios_TD!BB164:BB165)*BB20</f>
        <v>0</v>
      </c>
      <c r="BC37" s="58">
        <f>-SUM(Scenarios_TD!BC164:BC165)*BC20</f>
        <v>0</v>
      </c>
      <c r="BD37" s="58">
        <f>-SUM(Scenarios_TD!BD164:BD165)*BD20</f>
        <v>0</v>
      </c>
      <c r="BE37" s="58">
        <f>-SUM(Scenarios_TD!BE164:BE165)*BE20</f>
        <v>0</v>
      </c>
      <c r="BF37" s="58">
        <f>-SUM(Scenarios_TD!BF164:BF165)*BF20</f>
        <v>0</v>
      </c>
      <c r="BG37" s="58">
        <f>-SUM(Scenarios_TD!BG164:BG165)*BG20</f>
        <v>0</v>
      </c>
      <c r="BH37" s="58">
        <f>-SUM(Scenarios_TD!BH164:BH165)*BH20</f>
        <v>0</v>
      </c>
      <c r="BI37" s="58">
        <f>-SUM(Scenarios_TD!BI164:BI165)*BI20</f>
        <v>0</v>
      </c>
      <c r="BJ37" s="58">
        <f>-SUM(Scenarios_TD!BJ164:BJ165)*BJ20</f>
        <v>0</v>
      </c>
      <c r="BK37" s="58">
        <f>-SUM(Scenarios_TD!BK164:BK165)*BK20</f>
        <v>0</v>
      </c>
      <c r="BL37" s="58">
        <f>-SUM(Scenarios_TD!BL164:BL165)*BL20</f>
        <v>0</v>
      </c>
      <c r="BM37" s="58">
        <f>-SUM(Scenarios_TD!BM164:BM165)*BM20</f>
        <v>0</v>
      </c>
      <c r="BN37" s="58">
        <f>-SUM(Scenarios_TD!BN164:BN165)*BN20</f>
        <v>0</v>
      </c>
      <c r="BO37" s="58">
        <f>-SUM(Scenarios_TD!BO164:BO165)*BO20</f>
        <v>0</v>
      </c>
      <c r="BP37" s="58">
        <f>-SUM(Scenarios_TD!BP164:BP165)*BP20</f>
        <v>0</v>
      </c>
      <c r="BQ37" s="58">
        <f>-SUM(Scenarios_TD!BQ164:BQ165)*BQ20</f>
        <v>0</v>
      </c>
      <c r="BR37" s="58">
        <f>-SUM(Scenarios_TD!BR164:BR165)*BR20</f>
        <v>0</v>
      </c>
      <c r="BS37" s="58">
        <f>-SUM(Scenarios_TD!BS164:BS165)*BS20</f>
        <v>0</v>
      </c>
      <c r="BT37" s="58">
        <f>-SUM(Scenarios_TD!BT164:BT165)*BT20</f>
        <v>0</v>
      </c>
      <c r="BU37" s="58">
        <f>-SUM(Scenarios_TD!BU164:BU165)*BU20</f>
        <v>0</v>
      </c>
      <c r="BV37" s="58">
        <f>-SUM(Scenarios_TD!BV164:BV165)*BV20</f>
        <v>0</v>
      </c>
      <c r="BW37" s="58">
        <f>-SUM(Scenarios_TD!BW164:BW165)*BW20</f>
        <v>0</v>
      </c>
      <c r="BX37" s="58">
        <f>-SUM(Scenarios_TD!BX164:BX165)*BX20</f>
        <v>0</v>
      </c>
      <c r="BY37" s="58">
        <f>-SUM(Scenarios_TD!BY164:BY165)*BY20</f>
        <v>0</v>
      </c>
      <c r="BZ37" s="58">
        <f>-SUM(Scenarios_TD!BZ164:BZ165)*BZ20</f>
        <v>0</v>
      </c>
      <c r="CA37" s="58">
        <f>-SUM(Scenarios_TD!CA164:CA165)*CA20</f>
        <v>0</v>
      </c>
      <c r="CB37" s="58">
        <f>-SUM(Scenarios_TD!CB164:CB165)*CB20</f>
        <v>0</v>
      </c>
      <c r="CC37" s="58">
        <f>-SUM(Scenarios_TD!CC164:CC165)*CC20</f>
        <v>0</v>
      </c>
      <c r="CD37" s="58">
        <f>-SUM(Scenarios_TD!CD164:CD165)*CD20</f>
        <v>0</v>
      </c>
      <c r="CE37" s="58">
        <f>-SUM(Scenarios_TD!CE164:CE165)*CE20</f>
        <v>0</v>
      </c>
      <c r="CF37" s="58">
        <f>-SUM(Scenarios_TD!CF164:CF165)*CF20</f>
        <v>0</v>
      </c>
      <c r="CG37" s="58">
        <f>-SUM(Scenarios_TD!CG164:CG165)*CG20</f>
        <v>0</v>
      </c>
      <c r="CH37" s="58">
        <f>-SUM(Scenarios_TD!CH164:CH165)*CH20</f>
        <v>0</v>
      </c>
      <c r="CI37" s="58">
        <f>-SUM(Scenarios_TD!CI164:CI165)*CI20</f>
        <v>0</v>
      </c>
      <c r="CJ37" s="58">
        <f>-SUM(Scenarios_TD!CJ164:CJ165)*CJ20</f>
        <v>0</v>
      </c>
      <c r="CK37" s="58">
        <f>-SUM(Scenarios_TD!CK164:CK165)*CK20</f>
        <v>0</v>
      </c>
      <c r="CL37" s="58">
        <f>-SUM(Scenarios_TD!CL164:CL165)*CL20</f>
        <v>0</v>
      </c>
      <c r="CM37" s="58">
        <f>-SUM(Scenarios_TD!CM164:CM165)*CM20</f>
        <v>0</v>
      </c>
      <c r="CN37" s="58">
        <f>-SUM(Scenarios_TD!CN164:CN165)*CN20</f>
        <v>0</v>
      </c>
      <c r="CO37" s="58">
        <f>-SUM(Scenarios_TD!CO164:CO165)*CO20</f>
        <v>0</v>
      </c>
      <c r="CP37" s="58">
        <f>-SUM(Scenarios_TD!CP164:CP165)*CP20</f>
        <v>0</v>
      </c>
      <c r="CQ37" s="58">
        <f>-SUM(Scenarios_TD!CQ164:CQ165)*CQ20</f>
        <v>0</v>
      </c>
      <c r="CR37" s="58">
        <f>-SUM(Scenarios_TD!CR164:CR165)*CR20</f>
        <v>0</v>
      </c>
      <c r="CS37" s="58">
        <f>-SUM(Scenarios_TD!CS164:CS165)*CS20</f>
        <v>0</v>
      </c>
      <c r="CT37" s="58">
        <f>-SUM(Scenarios_TD!CT164:CT165)*CT20</f>
        <v>0</v>
      </c>
      <c r="CU37" s="58">
        <f>-SUM(Scenarios_TD!CU164:CU165)*CU20</f>
        <v>0</v>
      </c>
      <c r="CV37" s="58">
        <f>-SUM(Scenarios_TD!CV164:CV165)*CV20</f>
        <v>0</v>
      </c>
      <c r="CW37" s="58"/>
      <c r="CX37" s="58"/>
    </row>
    <row r="38" spans="2:103" ht="15.4">
      <c r="E38" s="1" t="s">
        <v>596</v>
      </c>
      <c r="G38" s="1" t="s">
        <v>305</v>
      </c>
      <c r="L38" s="58" t="e">
        <f>L300</f>
        <v>#N/A</v>
      </c>
      <c r="M38" s="58" t="e">
        <f>M300</f>
        <v>#N/A</v>
      </c>
      <c r="N38" s="58" t="e">
        <f t="shared" ref="N38:BY38" si="40">N300</f>
        <v>#N/A</v>
      </c>
      <c r="O38" s="58" t="e">
        <f t="shared" si="40"/>
        <v>#N/A</v>
      </c>
      <c r="P38" s="58" t="e">
        <f t="shared" si="40"/>
        <v>#N/A</v>
      </c>
      <c r="Q38" s="58" t="e">
        <f t="shared" si="40"/>
        <v>#N/A</v>
      </c>
      <c r="R38" s="58" t="e">
        <f t="shared" si="40"/>
        <v>#N/A</v>
      </c>
      <c r="S38" s="58" t="e">
        <f t="shared" si="40"/>
        <v>#N/A</v>
      </c>
      <c r="T38" s="58" t="e">
        <f t="shared" si="40"/>
        <v>#N/A</v>
      </c>
      <c r="U38" s="58" t="e">
        <f t="shared" si="40"/>
        <v>#N/A</v>
      </c>
      <c r="V38" s="58" t="e">
        <f t="shared" si="40"/>
        <v>#N/A</v>
      </c>
      <c r="W38" s="58" t="e">
        <f t="shared" si="40"/>
        <v>#N/A</v>
      </c>
      <c r="X38" s="58" t="e">
        <f t="shared" si="40"/>
        <v>#N/A</v>
      </c>
      <c r="Y38" s="58" t="e">
        <f t="shared" si="40"/>
        <v>#N/A</v>
      </c>
      <c r="Z38" s="58" t="e">
        <f t="shared" si="40"/>
        <v>#N/A</v>
      </c>
      <c r="AA38" s="58" t="e">
        <f t="shared" si="40"/>
        <v>#N/A</v>
      </c>
      <c r="AB38" s="58" t="e">
        <f t="shared" si="40"/>
        <v>#N/A</v>
      </c>
      <c r="AC38" s="58" t="e">
        <f t="shared" si="40"/>
        <v>#N/A</v>
      </c>
      <c r="AD38" s="58" t="e">
        <f t="shared" si="40"/>
        <v>#N/A</v>
      </c>
      <c r="AE38" s="58" t="e">
        <f t="shared" si="40"/>
        <v>#N/A</v>
      </c>
      <c r="AF38" s="58" t="e">
        <f t="shared" si="40"/>
        <v>#N/A</v>
      </c>
      <c r="AG38" s="58" t="e">
        <f t="shared" si="40"/>
        <v>#N/A</v>
      </c>
      <c r="AH38" s="58" t="e">
        <f t="shared" si="40"/>
        <v>#N/A</v>
      </c>
      <c r="AI38" s="58" t="e">
        <f t="shared" si="40"/>
        <v>#N/A</v>
      </c>
      <c r="AJ38" s="58" t="e">
        <f t="shared" si="40"/>
        <v>#N/A</v>
      </c>
      <c r="AK38" s="58" t="e">
        <f t="shared" si="40"/>
        <v>#N/A</v>
      </c>
      <c r="AL38" s="58" t="e">
        <f t="shared" si="40"/>
        <v>#N/A</v>
      </c>
      <c r="AM38" s="58" t="e">
        <f t="shared" si="40"/>
        <v>#N/A</v>
      </c>
      <c r="AN38" s="58" t="e">
        <f t="shared" si="40"/>
        <v>#N/A</v>
      </c>
      <c r="AO38" s="58" t="e">
        <f t="shared" si="40"/>
        <v>#N/A</v>
      </c>
      <c r="AP38" s="58" t="e">
        <f t="shared" si="40"/>
        <v>#N/A</v>
      </c>
      <c r="AQ38" s="58" t="e">
        <f t="shared" si="40"/>
        <v>#N/A</v>
      </c>
      <c r="AR38" s="58" t="e">
        <f t="shared" si="40"/>
        <v>#N/A</v>
      </c>
      <c r="AS38" s="58" t="e">
        <f t="shared" si="40"/>
        <v>#N/A</v>
      </c>
      <c r="AT38" s="58" t="e">
        <f t="shared" si="40"/>
        <v>#N/A</v>
      </c>
      <c r="AU38" s="58" t="e">
        <f t="shared" si="40"/>
        <v>#N/A</v>
      </c>
      <c r="AV38" s="58" t="e">
        <f t="shared" si="40"/>
        <v>#N/A</v>
      </c>
      <c r="AW38" s="58" t="e">
        <f t="shared" si="40"/>
        <v>#N/A</v>
      </c>
      <c r="AX38" s="58" t="e">
        <f t="shared" si="40"/>
        <v>#N/A</v>
      </c>
      <c r="AY38" s="58" t="e">
        <f t="shared" si="40"/>
        <v>#N/A</v>
      </c>
      <c r="AZ38" s="58" t="e">
        <f t="shared" si="40"/>
        <v>#N/A</v>
      </c>
      <c r="BA38" s="58" t="e">
        <f t="shared" si="40"/>
        <v>#N/A</v>
      </c>
      <c r="BB38" s="58" t="e">
        <f t="shared" si="40"/>
        <v>#N/A</v>
      </c>
      <c r="BC38" s="58" t="e">
        <f t="shared" si="40"/>
        <v>#N/A</v>
      </c>
      <c r="BD38" s="58" t="e">
        <f t="shared" si="40"/>
        <v>#N/A</v>
      </c>
      <c r="BE38" s="58" t="e">
        <f t="shared" si="40"/>
        <v>#N/A</v>
      </c>
      <c r="BF38" s="58" t="e">
        <f t="shared" si="40"/>
        <v>#N/A</v>
      </c>
      <c r="BG38" s="58" t="e">
        <f t="shared" si="40"/>
        <v>#N/A</v>
      </c>
      <c r="BH38" s="58" t="e">
        <f t="shared" si="40"/>
        <v>#N/A</v>
      </c>
      <c r="BI38" s="58" t="e">
        <f t="shared" si="40"/>
        <v>#N/A</v>
      </c>
      <c r="BJ38" s="58" t="e">
        <f t="shared" si="40"/>
        <v>#N/A</v>
      </c>
      <c r="BK38" s="58" t="e">
        <f t="shared" si="40"/>
        <v>#N/A</v>
      </c>
      <c r="BL38" s="58" t="e">
        <f t="shared" si="40"/>
        <v>#N/A</v>
      </c>
      <c r="BM38" s="58" t="e">
        <f t="shared" si="40"/>
        <v>#N/A</v>
      </c>
      <c r="BN38" s="58" t="e">
        <f t="shared" si="40"/>
        <v>#N/A</v>
      </c>
      <c r="BO38" s="58" t="e">
        <f t="shared" si="40"/>
        <v>#N/A</v>
      </c>
      <c r="BP38" s="58" t="e">
        <f t="shared" si="40"/>
        <v>#N/A</v>
      </c>
      <c r="BQ38" s="58" t="e">
        <f t="shared" si="40"/>
        <v>#N/A</v>
      </c>
      <c r="BR38" s="58" t="e">
        <f t="shared" si="40"/>
        <v>#N/A</v>
      </c>
      <c r="BS38" s="58" t="e">
        <f t="shared" si="40"/>
        <v>#N/A</v>
      </c>
      <c r="BT38" s="58" t="e">
        <f t="shared" si="40"/>
        <v>#N/A</v>
      </c>
      <c r="BU38" s="58" t="e">
        <f t="shared" si="40"/>
        <v>#N/A</v>
      </c>
      <c r="BV38" s="58" t="e">
        <f t="shared" si="40"/>
        <v>#N/A</v>
      </c>
      <c r="BW38" s="58" t="e">
        <f t="shared" si="40"/>
        <v>#N/A</v>
      </c>
      <c r="BX38" s="58" t="e">
        <f t="shared" si="40"/>
        <v>#N/A</v>
      </c>
      <c r="BY38" s="58" t="e">
        <f t="shared" si="40"/>
        <v>#N/A</v>
      </c>
      <c r="BZ38" s="58" t="e">
        <f t="shared" ref="BZ38:CL38" si="41">BZ300</f>
        <v>#N/A</v>
      </c>
      <c r="CA38" s="58" t="e">
        <f t="shared" si="41"/>
        <v>#N/A</v>
      </c>
      <c r="CB38" s="58" t="e">
        <f t="shared" si="41"/>
        <v>#N/A</v>
      </c>
      <c r="CC38" s="58" t="e">
        <f t="shared" si="41"/>
        <v>#N/A</v>
      </c>
      <c r="CD38" s="58" t="e">
        <f t="shared" si="41"/>
        <v>#N/A</v>
      </c>
      <c r="CE38" s="58" t="e">
        <f t="shared" si="41"/>
        <v>#N/A</v>
      </c>
      <c r="CF38" s="58" t="e">
        <f t="shared" si="41"/>
        <v>#N/A</v>
      </c>
      <c r="CG38" s="58" t="e">
        <f t="shared" si="41"/>
        <v>#N/A</v>
      </c>
      <c r="CH38" s="58" t="e">
        <f t="shared" si="41"/>
        <v>#N/A</v>
      </c>
      <c r="CI38" s="58" t="e">
        <f t="shared" si="41"/>
        <v>#N/A</v>
      </c>
      <c r="CJ38" s="58" t="e">
        <f t="shared" si="41"/>
        <v>#N/A</v>
      </c>
      <c r="CK38" s="58" t="e">
        <f t="shared" si="41"/>
        <v>#N/A</v>
      </c>
      <c r="CL38" s="58" t="e">
        <f t="shared" si="41"/>
        <v>#N/A</v>
      </c>
      <c r="CM38" s="58" t="e">
        <f>CM300</f>
        <v>#N/A</v>
      </c>
      <c r="CN38" s="58" t="e">
        <f t="shared" ref="CN38:CV38" si="42">CN300</f>
        <v>#N/A</v>
      </c>
      <c r="CO38" s="58" t="e">
        <f t="shared" si="42"/>
        <v>#N/A</v>
      </c>
      <c r="CP38" s="58" t="e">
        <f t="shared" si="42"/>
        <v>#N/A</v>
      </c>
      <c r="CQ38" s="58" t="e">
        <f t="shared" si="42"/>
        <v>#N/A</v>
      </c>
      <c r="CR38" s="58" t="e">
        <f t="shared" si="42"/>
        <v>#N/A</v>
      </c>
      <c r="CS38" s="58" t="e">
        <f t="shared" si="42"/>
        <v>#N/A</v>
      </c>
      <c r="CT38" s="58" t="e">
        <f t="shared" si="42"/>
        <v>#N/A</v>
      </c>
      <c r="CU38" s="58" t="e">
        <f t="shared" si="42"/>
        <v>#N/A</v>
      </c>
      <c r="CV38" s="58" t="e">
        <f t="shared" si="42"/>
        <v>#N/A</v>
      </c>
      <c r="CW38" s="58"/>
      <c r="CX38" s="58"/>
    </row>
    <row r="39" spans="2:103" ht="15.4">
      <c r="E39" s="1" t="s">
        <v>597</v>
      </c>
      <c r="G39" s="1" t="s">
        <v>305</v>
      </c>
      <c r="L39" s="58" t="e">
        <f>-L326</f>
        <v>#N/A</v>
      </c>
      <c r="M39" s="58" t="e">
        <f>-M326</f>
        <v>#N/A</v>
      </c>
      <c r="N39" s="58" t="e">
        <f t="shared" ref="N39:BY39" si="43">-N326</f>
        <v>#N/A</v>
      </c>
      <c r="O39" s="58" t="e">
        <f t="shared" si="43"/>
        <v>#N/A</v>
      </c>
      <c r="P39" s="58" t="e">
        <f t="shared" si="43"/>
        <v>#N/A</v>
      </c>
      <c r="Q39" s="58" t="e">
        <f t="shared" si="43"/>
        <v>#N/A</v>
      </c>
      <c r="R39" s="58" t="e">
        <f t="shared" si="43"/>
        <v>#N/A</v>
      </c>
      <c r="S39" s="58" t="e">
        <f t="shared" si="43"/>
        <v>#N/A</v>
      </c>
      <c r="T39" s="58" t="e">
        <f t="shared" si="43"/>
        <v>#N/A</v>
      </c>
      <c r="U39" s="58" t="e">
        <f t="shared" si="43"/>
        <v>#N/A</v>
      </c>
      <c r="V39" s="58" t="e">
        <f t="shared" si="43"/>
        <v>#N/A</v>
      </c>
      <c r="W39" s="58" t="e">
        <f t="shared" si="43"/>
        <v>#N/A</v>
      </c>
      <c r="X39" s="58" t="e">
        <f t="shared" si="43"/>
        <v>#N/A</v>
      </c>
      <c r="Y39" s="58" t="e">
        <f t="shared" si="43"/>
        <v>#N/A</v>
      </c>
      <c r="Z39" s="58" t="e">
        <f t="shared" si="43"/>
        <v>#N/A</v>
      </c>
      <c r="AA39" s="58" t="e">
        <f t="shared" si="43"/>
        <v>#N/A</v>
      </c>
      <c r="AB39" s="58" t="e">
        <f t="shared" si="43"/>
        <v>#N/A</v>
      </c>
      <c r="AC39" s="58" t="e">
        <f t="shared" si="43"/>
        <v>#N/A</v>
      </c>
      <c r="AD39" s="58" t="e">
        <f t="shared" si="43"/>
        <v>#N/A</v>
      </c>
      <c r="AE39" s="58" t="e">
        <f t="shared" si="43"/>
        <v>#N/A</v>
      </c>
      <c r="AF39" s="58" t="e">
        <f t="shared" si="43"/>
        <v>#N/A</v>
      </c>
      <c r="AG39" s="58" t="e">
        <f t="shared" si="43"/>
        <v>#N/A</v>
      </c>
      <c r="AH39" s="58" t="e">
        <f t="shared" si="43"/>
        <v>#N/A</v>
      </c>
      <c r="AI39" s="58" t="e">
        <f t="shared" si="43"/>
        <v>#N/A</v>
      </c>
      <c r="AJ39" s="58" t="e">
        <f t="shared" si="43"/>
        <v>#N/A</v>
      </c>
      <c r="AK39" s="58" t="e">
        <f t="shared" si="43"/>
        <v>#N/A</v>
      </c>
      <c r="AL39" s="58" t="e">
        <f t="shared" si="43"/>
        <v>#N/A</v>
      </c>
      <c r="AM39" s="58" t="e">
        <f t="shared" si="43"/>
        <v>#N/A</v>
      </c>
      <c r="AN39" s="58" t="e">
        <f t="shared" si="43"/>
        <v>#N/A</v>
      </c>
      <c r="AO39" s="58" t="e">
        <f t="shared" si="43"/>
        <v>#N/A</v>
      </c>
      <c r="AP39" s="58" t="e">
        <f t="shared" si="43"/>
        <v>#N/A</v>
      </c>
      <c r="AQ39" s="58" t="e">
        <f t="shared" si="43"/>
        <v>#N/A</v>
      </c>
      <c r="AR39" s="58" t="e">
        <f t="shared" si="43"/>
        <v>#N/A</v>
      </c>
      <c r="AS39" s="58" t="e">
        <f t="shared" si="43"/>
        <v>#N/A</v>
      </c>
      <c r="AT39" s="58" t="e">
        <f t="shared" si="43"/>
        <v>#N/A</v>
      </c>
      <c r="AU39" s="58" t="e">
        <f t="shared" si="43"/>
        <v>#N/A</v>
      </c>
      <c r="AV39" s="58" t="e">
        <f t="shared" si="43"/>
        <v>#N/A</v>
      </c>
      <c r="AW39" s="58" t="e">
        <f t="shared" si="43"/>
        <v>#N/A</v>
      </c>
      <c r="AX39" s="58" t="e">
        <f t="shared" si="43"/>
        <v>#N/A</v>
      </c>
      <c r="AY39" s="58" t="e">
        <f t="shared" si="43"/>
        <v>#N/A</v>
      </c>
      <c r="AZ39" s="58" t="e">
        <f t="shared" si="43"/>
        <v>#N/A</v>
      </c>
      <c r="BA39" s="58" t="e">
        <f t="shared" si="43"/>
        <v>#N/A</v>
      </c>
      <c r="BB39" s="58" t="e">
        <f t="shared" si="43"/>
        <v>#N/A</v>
      </c>
      <c r="BC39" s="58" t="e">
        <f t="shared" si="43"/>
        <v>#N/A</v>
      </c>
      <c r="BD39" s="58" t="e">
        <f t="shared" si="43"/>
        <v>#N/A</v>
      </c>
      <c r="BE39" s="58" t="e">
        <f t="shared" si="43"/>
        <v>#N/A</v>
      </c>
      <c r="BF39" s="58" t="e">
        <f t="shared" si="43"/>
        <v>#N/A</v>
      </c>
      <c r="BG39" s="58" t="e">
        <f t="shared" si="43"/>
        <v>#N/A</v>
      </c>
      <c r="BH39" s="58" t="e">
        <f t="shared" si="43"/>
        <v>#N/A</v>
      </c>
      <c r="BI39" s="58" t="e">
        <f t="shared" si="43"/>
        <v>#N/A</v>
      </c>
      <c r="BJ39" s="58" t="e">
        <f t="shared" si="43"/>
        <v>#N/A</v>
      </c>
      <c r="BK39" s="58" t="e">
        <f t="shared" si="43"/>
        <v>#N/A</v>
      </c>
      <c r="BL39" s="58" t="e">
        <f t="shared" si="43"/>
        <v>#N/A</v>
      </c>
      <c r="BM39" s="58" t="e">
        <f t="shared" si="43"/>
        <v>#N/A</v>
      </c>
      <c r="BN39" s="58" t="e">
        <f t="shared" si="43"/>
        <v>#N/A</v>
      </c>
      <c r="BO39" s="58" t="e">
        <f t="shared" si="43"/>
        <v>#N/A</v>
      </c>
      <c r="BP39" s="58" t="e">
        <f t="shared" si="43"/>
        <v>#N/A</v>
      </c>
      <c r="BQ39" s="58" t="e">
        <f t="shared" si="43"/>
        <v>#N/A</v>
      </c>
      <c r="BR39" s="58" t="e">
        <f t="shared" si="43"/>
        <v>#N/A</v>
      </c>
      <c r="BS39" s="58" t="e">
        <f t="shared" si="43"/>
        <v>#N/A</v>
      </c>
      <c r="BT39" s="58" t="e">
        <f t="shared" si="43"/>
        <v>#N/A</v>
      </c>
      <c r="BU39" s="58" t="e">
        <f t="shared" si="43"/>
        <v>#N/A</v>
      </c>
      <c r="BV39" s="58" t="e">
        <f t="shared" si="43"/>
        <v>#N/A</v>
      </c>
      <c r="BW39" s="58" t="e">
        <f t="shared" si="43"/>
        <v>#N/A</v>
      </c>
      <c r="BX39" s="58" t="e">
        <f t="shared" si="43"/>
        <v>#N/A</v>
      </c>
      <c r="BY39" s="58" t="e">
        <f t="shared" si="43"/>
        <v>#N/A</v>
      </c>
      <c r="BZ39" s="58" t="e">
        <f t="shared" ref="BZ39:CL39" si="44">-BZ326</f>
        <v>#N/A</v>
      </c>
      <c r="CA39" s="58" t="e">
        <f t="shared" si="44"/>
        <v>#N/A</v>
      </c>
      <c r="CB39" s="58" t="e">
        <f t="shared" si="44"/>
        <v>#N/A</v>
      </c>
      <c r="CC39" s="58" t="e">
        <f t="shared" si="44"/>
        <v>#N/A</v>
      </c>
      <c r="CD39" s="58" t="e">
        <f t="shared" si="44"/>
        <v>#N/A</v>
      </c>
      <c r="CE39" s="58" t="e">
        <f t="shared" si="44"/>
        <v>#N/A</v>
      </c>
      <c r="CF39" s="58" t="e">
        <f t="shared" si="44"/>
        <v>#N/A</v>
      </c>
      <c r="CG39" s="58" t="e">
        <f t="shared" si="44"/>
        <v>#N/A</v>
      </c>
      <c r="CH39" s="58" t="e">
        <f t="shared" si="44"/>
        <v>#N/A</v>
      </c>
      <c r="CI39" s="58" t="e">
        <f t="shared" si="44"/>
        <v>#N/A</v>
      </c>
      <c r="CJ39" s="58" t="e">
        <f t="shared" si="44"/>
        <v>#N/A</v>
      </c>
      <c r="CK39" s="58" t="e">
        <f t="shared" si="44"/>
        <v>#N/A</v>
      </c>
      <c r="CL39" s="58" t="e">
        <f t="shared" si="44"/>
        <v>#N/A</v>
      </c>
      <c r="CM39" s="58" t="e">
        <f t="shared" ref="CM39:CV39" si="45">-CM326</f>
        <v>#N/A</v>
      </c>
      <c r="CN39" s="58" t="e">
        <f t="shared" si="45"/>
        <v>#N/A</v>
      </c>
      <c r="CO39" s="58" t="e">
        <f t="shared" si="45"/>
        <v>#N/A</v>
      </c>
      <c r="CP39" s="58" t="e">
        <f t="shared" si="45"/>
        <v>#N/A</v>
      </c>
      <c r="CQ39" s="58" t="e">
        <f t="shared" si="45"/>
        <v>#N/A</v>
      </c>
      <c r="CR39" s="58" t="e">
        <f t="shared" si="45"/>
        <v>#N/A</v>
      </c>
      <c r="CS39" s="58" t="e">
        <f t="shared" si="45"/>
        <v>#N/A</v>
      </c>
      <c r="CT39" s="58" t="e">
        <f t="shared" si="45"/>
        <v>#N/A</v>
      </c>
      <c r="CU39" s="58" t="e">
        <f t="shared" si="45"/>
        <v>#N/A</v>
      </c>
      <c r="CV39" s="58" t="e">
        <f t="shared" si="45"/>
        <v>#N/A</v>
      </c>
      <c r="CW39" s="58"/>
      <c r="CX39" s="58"/>
    </row>
    <row r="40" spans="2:103" s="6" customFormat="1" ht="15.4">
      <c r="E40" s="6" t="s">
        <v>578</v>
      </c>
      <c r="G40" s="6" t="s">
        <v>305</v>
      </c>
      <c r="H40" s="59"/>
      <c r="J40" s="59"/>
      <c r="L40" s="149" t="e">
        <f>SUM(L34:L39)</f>
        <v>#N/A</v>
      </c>
      <c r="M40" s="149" t="e">
        <f>SUM(M34:M39)</f>
        <v>#N/A</v>
      </c>
      <c r="N40" s="149" t="e">
        <f t="shared" ref="N40:BY40" si="46">SUM(N34:N39)</f>
        <v>#N/A</v>
      </c>
      <c r="O40" s="149" t="e">
        <f t="shared" si="46"/>
        <v>#N/A</v>
      </c>
      <c r="P40" s="149" t="e">
        <f>SUM(P34:P39)</f>
        <v>#N/A</v>
      </c>
      <c r="Q40" s="149" t="e">
        <f t="shared" si="46"/>
        <v>#N/A</v>
      </c>
      <c r="R40" s="149" t="e">
        <f t="shared" si="46"/>
        <v>#N/A</v>
      </c>
      <c r="S40" s="149" t="e">
        <f t="shared" si="46"/>
        <v>#N/A</v>
      </c>
      <c r="T40" s="149" t="e">
        <f t="shared" si="46"/>
        <v>#N/A</v>
      </c>
      <c r="U40" s="149" t="e">
        <f t="shared" si="46"/>
        <v>#N/A</v>
      </c>
      <c r="V40" s="149" t="e">
        <f t="shared" si="46"/>
        <v>#N/A</v>
      </c>
      <c r="W40" s="149" t="e">
        <f t="shared" si="46"/>
        <v>#N/A</v>
      </c>
      <c r="X40" s="149" t="e">
        <f t="shared" si="46"/>
        <v>#N/A</v>
      </c>
      <c r="Y40" s="149" t="e">
        <f t="shared" si="46"/>
        <v>#N/A</v>
      </c>
      <c r="Z40" s="149" t="e">
        <f t="shared" si="46"/>
        <v>#N/A</v>
      </c>
      <c r="AA40" s="149" t="e">
        <f t="shared" si="46"/>
        <v>#N/A</v>
      </c>
      <c r="AB40" s="149" t="e">
        <f t="shared" si="46"/>
        <v>#N/A</v>
      </c>
      <c r="AC40" s="149" t="e">
        <f t="shared" si="46"/>
        <v>#N/A</v>
      </c>
      <c r="AD40" s="149" t="e">
        <f t="shared" si="46"/>
        <v>#N/A</v>
      </c>
      <c r="AE40" s="149" t="e">
        <f t="shared" si="46"/>
        <v>#N/A</v>
      </c>
      <c r="AF40" s="149" t="e">
        <f t="shared" si="46"/>
        <v>#N/A</v>
      </c>
      <c r="AG40" s="149" t="e">
        <f t="shared" si="46"/>
        <v>#N/A</v>
      </c>
      <c r="AH40" s="149" t="e">
        <f t="shared" si="46"/>
        <v>#N/A</v>
      </c>
      <c r="AI40" s="149" t="e">
        <f t="shared" si="46"/>
        <v>#N/A</v>
      </c>
      <c r="AJ40" s="149" t="e">
        <f t="shared" si="46"/>
        <v>#N/A</v>
      </c>
      <c r="AK40" s="149" t="e">
        <f t="shared" si="46"/>
        <v>#N/A</v>
      </c>
      <c r="AL40" s="149" t="e">
        <f t="shared" si="46"/>
        <v>#N/A</v>
      </c>
      <c r="AM40" s="149" t="e">
        <f t="shared" si="46"/>
        <v>#N/A</v>
      </c>
      <c r="AN40" s="149" t="e">
        <f t="shared" si="46"/>
        <v>#N/A</v>
      </c>
      <c r="AO40" s="149" t="e">
        <f t="shared" si="46"/>
        <v>#N/A</v>
      </c>
      <c r="AP40" s="149" t="e">
        <f t="shared" si="46"/>
        <v>#N/A</v>
      </c>
      <c r="AQ40" s="149" t="e">
        <f t="shared" si="46"/>
        <v>#N/A</v>
      </c>
      <c r="AR40" s="149" t="e">
        <f t="shared" si="46"/>
        <v>#N/A</v>
      </c>
      <c r="AS40" s="149" t="e">
        <f t="shared" si="46"/>
        <v>#N/A</v>
      </c>
      <c r="AT40" s="149" t="e">
        <f t="shared" si="46"/>
        <v>#N/A</v>
      </c>
      <c r="AU40" s="149" t="e">
        <f t="shared" si="46"/>
        <v>#N/A</v>
      </c>
      <c r="AV40" s="149" t="e">
        <f t="shared" si="46"/>
        <v>#N/A</v>
      </c>
      <c r="AW40" s="149" t="e">
        <f t="shared" si="46"/>
        <v>#N/A</v>
      </c>
      <c r="AX40" s="149" t="e">
        <f t="shared" si="46"/>
        <v>#N/A</v>
      </c>
      <c r="AY40" s="149" t="e">
        <f t="shared" si="46"/>
        <v>#N/A</v>
      </c>
      <c r="AZ40" s="149" t="e">
        <f t="shared" si="46"/>
        <v>#N/A</v>
      </c>
      <c r="BA40" s="149" t="e">
        <f t="shared" si="46"/>
        <v>#N/A</v>
      </c>
      <c r="BB40" s="149" t="e">
        <f t="shared" si="46"/>
        <v>#N/A</v>
      </c>
      <c r="BC40" s="149" t="e">
        <f t="shared" si="46"/>
        <v>#N/A</v>
      </c>
      <c r="BD40" s="149" t="e">
        <f t="shared" si="46"/>
        <v>#N/A</v>
      </c>
      <c r="BE40" s="149" t="e">
        <f t="shared" si="46"/>
        <v>#N/A</v>
      </c>
      <c r="BF40" s="149" t="e">
        <f t="shared" si="46"/>
        <v>#N/A</v>
      </c>
      <c r="BG40" s="149" t="e">
        <f t="shared" si="46"/>
        <v>#N/A</v>
      </c>
      <c r="BH40" s="149" t="e">
        <f t="shared" si="46"/>
        <v>#N/A</v>
      </c>
      <c r="BI40" s="149" t="e">
        <f t="shared" si="46"/>
        <v>#N/A</v>
      </c>
      <c r="BJ40" s="149" t="e">
        <f t="shared" si="46"/>
        <v>#N/A</v>
      </c>
      <c r="BK40" s="149" t="e">
        <f t="shared" si="46"/>
        <v>#N/A</v>
      </c>
      <c r="BL40" s="149" t="e">
        <f t="shared" si="46"/>
        <v>#N/A</v>
      </c>
      <c r="BM40" s="149" t="e">
        <f t="shared" si="46"/>
        <v>#N/A</v>
      </c>
      <c r="BN40" s="149" t="e">
        <f t="shared" si="46"/>
        <v>#N/A</v>
      </c>
      <c r="BO40" s="149" t="e">
        <f t="shared" si="46"/>
        <v>#N/A</v>
      </c>
      <c r="BP40" s="149" t="e">
        <f t="shared" si="46"/>
        <v>#N/A</v>
      </c>
      <c r="BQ40" s="149" t="e">
        <f t="shared" si="46"/>
        <v>#N/A</v>
      </c>
      <c r="BR40" s="149" t="e">
        <f t="shared" si="46"/>
        <v>#N/A</v>
      </c>
      <c r="BS40" s="149" t="e">
        <f t="shared" si="46"/>
        <v>#N/A</v>
      </c>
      <c r="BT40" s="149" t="e">
        <f t="shared" si="46"/>
        <v>#N/A</v>
      </c>
      <c r="BU40" s="149" t="e">
        <f t="shared" si="46"/>
        <v>#N/A</v>
      </c>
      <c r="BV40" s="149" t="e">
        <f t="shared" si="46"/>
        <v>#N/A</v>
      </c>
      <c r="BW40" s="149" t="e">
        <f t="shared" si="46"/>
        <v>#N/A</v>
      </c>
      <c r="BX40" s="149" t="e">
        <f t="shared" si="46"/>
        <v>#N/A</v>
      </c>
      <c r="BY40" s="149" t="e">
        <f t="shared" si="46"/>
        <v>#N/A</v>
      </c>
      <c r="BZ40" s="149" t="e">
        <f t="shared" ref="BZ40:CL40" si="47">SUM(BZ34:BZ39)</f>
        <v>#N/A</v>
      </c>
      <c r="CA40" s="149" t="e">
        <f t="shared" si="47"/>
        <v>#N/A</v>
      </c>
      <c r="CB40" s="149" t="e">
        <f t="shared" si="47"/>
        <v>#N/A</v>
      </c>
      <c r="CC40" s="149" t="e">
        <f t="shared" si="47"/>
        <v>#N/A</v>
      </c>
      <c r="CD40" s="149" t="e">
        <f t="shared" si="47"/>
        <v>#N/A</v>
      </c>
      <c r="CE40" s="149" t="e">
        <f t="shared" si="47"/>
        <v>#N/A</v>
      </c>
      <c r="CF40" s="149" t="e">
        <f t="shared" si="47"/>
        <v>#N/A</v>
      </c>
      <c r="CG40" s="149" t="e">
        <f t="shared" si="47"/>
        <v>#N/A</v>
      </c>
      <c r="CH40" s="149" t="e">
        <f t="shared" si="47"/>
        <v>#N/A</v>
      </c>
      <c r="CI40" s="149" t="e">
        <f t="shared" si="47"/>
        <v>#N/A</v>
      </c>
      <c r="CJ40" s="149" t="e">
        <f t="shared" si="47"/>
        <v>#N/A</v>
      </c>
      <c r="CK40" s="149" t="e">
        <f t="shared" si="47"/>
        <v>#N/A</v>
      </c>
      <c r="CL40" s="149" t="e">
        <f t="shared" si="47"/>
        <v>#N/A</v>
      </c>
      <c r="CM40" s="149" t="e">
        <f t="shared" ref="CM40:CV40" si="48">SUM(CM34:CM39)</f>
        <v>#N/A</v>
      </c>
      <c r="CN40" s="149" t="e">
        <f t="shared" si="48"/>
        <v>#N/A</v>
      </c>
      <c r="CO40" s="149" t="e">
        <f t="shared" si="48"/>
        <v>#N/A</v>
      </c>
      <c r="CP40" s="149" t="e">
        <f t="shared" si="48"/>
        <v>#N/A</v>
      </c>
      <c r="CQ40" s="149" t="e">
        <f t="shared" si="48"/>
        <v>#N/A</v>
      </c>
      <c r="CR40" s="149" t="e">
        <f t="shared" si="48"/>
        <v>#N/A</v>
      </c>
      <c r="CS40" s="149" t="e">
        <f t="shared" si="48"/>
        <v>#N/A</v>
      </c>
      <c r="CT40" s="149" t="e">
        <f t="shared" si="48"/>
        <v>#N/A</v>
      </c>
      <c r="CU40" s="149" t="e">
        <f t="shared" si="48"/>
        <v>#N/A</v>
      </c>
      <c r="CV40" s="149" t="e">
        <f t="shared" si="48"/>
        <v>#N/A</v>
      </c>
      <c r="CW40" s="59"/>
      <c r="CX40" s="59"/>
    </row>
    <row r="41" spans="2:103" ht="15.4">
      <c r="M41" s="58"/>
      <c r="N41" s="58"/>
      <c r="O41" s="58"/>
      <c r="P41" s="58"/>
      <c r="Q41" s="58"/>
      <c r="R41" s="58"/>
      <c r="S41" s="58"/>
      <c r="T41" s="58"/>
      <c r="U41" s="58"/>
      <c r="V41" s="58"/>
      <c r="W41" s="58"/>
      <c r="X41" s="58"/>
      <c r="Y41" s="58"/>
      <c r="Z41" s="58"/>
      <c r="AA41" s="58"/>
      <c r="AB41" s="58"/>
      <c r="AC41" s="58"/>
      <c r="AD41" s="58"/>
      <c r="AE41" s="58"/>
      <c r="AF41" s="58"/>
      <c r="AG41" s="58"/>
      <c r="AH41" s="58"/>
      <c r="AI41" s="58"/>
      <c r="AJ41" s="58"/>
      <c r="AK41" s="58"/>
      <c r="AL41" s="58"/>
      <c r="AM41" s="58"/>
      <c r="AN41" s="63"/>
      <c r="AO41" s="58"/>
      <c r="AP41" s="58"/>
      <c r="AQ41" s="58"/>
      <c r="AR41" s="58"/>
      <c r="AS41" s="58"/>
      <c r="AT41" s="58"/>
      <c r="AU41" s="58"/>
      <c r="AV41" s="58"/>
      <c r="AW41" s="58"/>
      <c r="AX41" s="58"/>
      <c r="AY41" s="58"/>
      <c r="AZ41" s="58"/>
      <c r="BA41" s="58"/>
      <c r="BB41" s="58"/>
      <c r="BC41" s="58"/>
      <c r="BD41" s="58"/>
      <c r="BE41" s="58"/>
      <c r="BF41" s="58"/>
      <c r="BG41" s="58"/>
      <c r="BH41" s="58"/>
      <c r="BI41" s="58"/>
      <c r="BJ41" s="58"/>
      <c r="BK41" s="58"/>
      <c r="BL41" s="58"/>
      <c r="BM41" s="58"/>
      <c r="BN41" s="58"/>
      <c r="BO41" s="58"/>
      <c r="BP41" s="58"/>
      <c r="BQ41" s="58"/>
      <c r="BR41" s="58"/>
      <c r="BS41" s="58"/>
      <c r="BT41" s="58"/>
      <c r="BU41" s="58"/>
      <c r="BV41" s="58"/>
      <c r="BW41" s="58"/>
      <c r="BX41" s="58"/>
      <c r="BY41" s="58"/>
      <c r="BZ41" s="58"/>
      <c r="CA41" s="58"/>
      <c r="CB41" s="58"/>
      <c r="CC41" s="58"/>
      <c r="CD41" s="58"/>
      <c r="CE41" s="58"/>
      <c r="CF41" s="58"/>
      <c r="CG41" s="58"/>
      <c r="CH41" s="58"/>
      <c r="CI41" s="58"/>
      <c r="CJ41" s="58"/>
      <c r="CK41" s="58"/>
      <c r="CL41" s="58"/>
      <c r="CM41" s="58"/>
      <c r="CN41" s="58"/>
      <c r="CO41" s="58"/>
      <c r="CP41" s="58"/>
      <c r="CQ41" s="58"/>
      <c r="CR41" s="58"/>
      <c r="CS41" s="58"/>
      <c r="CT41" s="58"/>
      <c r="CU41" s="58"/>
      <c r="CV41" s="58"/>
      <c r="CW41" s="58"/>
      <c r="CX41" s="58"/>
    </row>
    <row r="42" spans="2:103" ht="15.4">
      <c r="B42" s="24"/>
      <c r="C42" s="43">
        <f>MAX($B$5:C41)+0.1</f>
        <v>2.2000000000000002</v>
      </c>
      <c r="D42" s="41" t="s">
        <v>598</v>
      </c>
      <c r="E42" s="41"/>
      <c r="F42" s="41"/>
      <c r="G42" s="41"/>
      <c r="H42" s="41"/>
      <c r="I42" s="41"/>
      <c r="J42" s="41"/>
      <c r="K42" s="41"/>
      <c r="L42" s="41"/>
      <c r="M42" s="41"/>
      <c r="N42" s="41"/>
      <c r="O42" s="41"/>
      <c r="P42" s="41"/>
      <c r="Q42" s="41"/>
      <c r="R42" s="41"/>
      <c r="S42" s="41"/>
      <c r="T42" s="41"/>
      <c r="U42" s="41"/>
      <c r="V42" s="41"/>
      <c r="W42" s="41"/>
      <c r="X42" s="41"/>
      <c r="Y42" s="41"/>
      <c r="Z42" s="41"/>
      <c r="AA42" s="41"/>
      <c r="AB42" s="41"/>
      <c r="AC42" s="41"/>
      <c r="AD42" s="41"/>
      <c r="AE42" s="41"/>
      <c r="AF42" s="41"/>
      <c r="AG42" s="41"/>
      <c r="AH42" s="41"/>
      <c r="AI42" s="41"/>
      <c r="AJ42" s="41"/>
      <c r="AK42" s="41"/>
      <c r="AL42" s="41"/>
      <c r="AM42" s="41"/>
      <c r="AN42" s="41"/>
      <c r="AO42" s="41"/>
      <c r="AP42" s="41"/>
      <c r="AQ42" s="41"/>
      <c r="AR42" s="41"/>
      <c r="AS42" s="41"/>
      <c r="AT42" s="41"/>
      <c r="AU42" s="41"/>
      <c r="AV42" s="41"/>
      <c r="AW42" s="41"/>
      <c r="AX42" s="41"/>
      <c r="AY42" s="41"/>
      <c r="AZ42" s="41"/>
      <c r="BA42" s="41"/>
      <c r="BB42" s="41"/>
      <c r="BC42" s="41"/>
      <c r="BD42" s="41"/>
      <c r="BE42" s="41"/>
      <c r="BF42" s="41"/>
      <c r="BG42" s="41"/>
      <c r="BH42" s="41"/>
      <c r="BI42" s="41"/>
      <c r="BJ42" s="41"/>
      <c r="BK42" s="41"/>
      <c r="BL42" s="41"/>
      <c r="BM42" s="41"/>
      <c r="BN42" s="41"/>
      <c r="BO42" s="41"/>
      <c r="BP42" s="41"/>
      <c r="BQ42" s="41"/>
      <c r="BR42" s="41"/>
      <c r="BS42" s="41"/>
      <c r="BT42" s="41"/>
      <c r="BU42" s="41"/>
      <c r="BV42" s="41"/>
      <c r="BW42" s="41"/>
      <c r="BX42" s="41"/>
      <c r="BY42" s="41"/>
      <c r="BZ42" s="41"/>
      <c r="CA42" s="41"/>
      <c r="CB42" s="41"/>
      <c r="CC42" s="41"/>
      <c r="CD42" s="41"/>
      <c r="CE42" s="41"/>
      <c r="CF42" s="41"/>
      <c r="CG42" s="41"/>
      <c r="CH42" s="41"/>
      <c r="CI42" s="41"/>
      <c r="CJ42" s="41"/>
      <c r="CK42" s="41"/>
      <c r="CL42" s="41"/>
      <c r="CM42" s="41"/>
      <c r="CN42" s="41"/>
      <c r="CO42" s="41"/>
      <c r="CP42" s="41"/>
      <c r="CQ42" s="41"/>
      <c r="CR42" s="41"/>
      <c r="CS42" s="41"/>
      <c r="CT42" s="41"/>
      <c r="CU42" s="41"/>
      <c r="CV42" s="41"/>
      <c r="CW42" s="41"/>
      <c r="CX42" s="41"/>
      <c r="CY42" s="42"/>
    </row>
    <row r="43" spans="2:103" ht="15.4">
      <c r="M43" s="58"/>
      <c r="AH43" s="1"/>
    </row>
    <row r="44" spans="2:103" ht="15.4">
      <c r="E44" s="1" t="s">
        <v>599</v>
      </c>
      <c r="G44" s="1" t="s">
        <v>305</v>
      </c>
      <c r="L44" s="58">
        <f>L26</f>
        <v>0</v>
      </c>
      <c r="M44" s="58" t="e">
        <f t="shared" ref="M44:AR44" si="49">M26</f>
        <v>#N/A</v>
      </c>
      <c r="N44" s="58" t="e">
        <f t="shared" si="49"/>
        <v>#N/A</v>
      </c>
      <c r="O44" s="58" t="e">
        <f t="shared" si="49"/>
        <v>#N/A</v>
      </c>
      <c r="P44" s="58" t="e">
        <f t="shared" si="49"/>
        <v>#N/A</v>
      </c>
      <c r="Q44" s="58" t="e">
        <f t="shared" si="49"/>
        <v>#N/A</v>
      </c>
      <c r="R44" s="58" t="e">
        <f t="shared" si="49"/>
        <v>#N/A</v>
      </c>
      <c r="S44" s="58" t="e">
        <f t="shared" si="49"/>
        <v>#N/A</v>
      </c>
      <c r="T44" s="58" t="e">
        <f t="shared" si="49"/>
        <v>#N/A</v>
      </c>
      <c r="U44" s="58" t="e">
        <f t="shared" si="49"/>
        <v>#N/A</v>
      </c>
      <c r="V44" s="58" t="e">
        <f t="shared" si="49"/>
        <v>#N/A</v>
      </c>
      <c r="W44" s="58" t="e">
        <f t="shared" si="49"/>
        <v>#N/A</v>
      </c>
      <c r="X44" s="58" t="e">
        <f t="shared" si="49"/>
        <v>#N/A</v>
      </c>
      <c r="Y44" s="58" t="e">
        <f t="shared" si="49"/>
        <v>#N/A</v>
      </c>
      <c r="Z44" s="58" t="e">
        <f t="shared" si="49"/>
        <v>#N/A</v>
      </c>
      <c r="AA44" s="58" t="e">
        <f t="shared" si="49"/>
        <v>#N/A</v>
      </c>
      <c r="AB44" s="58" t="e">
        <f t="shared" si="49"/>
        <v>#N/A</v>
      </c>
      <c r="AC44" s="58" t="e">
        <f t="shared" si="49"/>
        <v>#N/A</v>
      </c>
      <c r="AD44" s="58" t="e">
        <f t="shared" si="49"/>
        <v>#N/A</v>
      </c>
      <c r="AE44" s="58" t="e">
        <f t="shared" si="49"/>
        <v>#N/A</v>
      </c>
      <c r="AF44" s="58" t="e">
        <f t="shared" si="49"/>
        <v>#N/A</v>
      </c>
      <c r="AG44" s="58" t="e">
        <f t="shared" si="49"/>
        <v>#N/A</v>
      </c>
      <c r="AH44" s="58" t="e">
        <f t="shared" si="49"/>
        <v>#N/A</v>
      </c>
      <c r="AI44" s="58" t="e">
        <f t="shared" si="49"/>
        <v>#N/A</v>
      </c>
      <c r="AJ44" s="58" t="e">
        <f t="shared" si="49"/>
        <v>#N/A</v>
      </c>
      <c r="AK44" s="58" t="e">
        <f t="shared" si="49"/>
        <v>#N/A</v>
      </c>
      <c r="AL44" s="58" t="e">
        <f t="shared" si="49"/>
        <v>#N/A</v>
      </c>
      <c r="AM44" s="58" t="e">
        <f t="shared" si="49"/>
        <v>#N/A</v>
      </c>
      <c r="AN44" s="58" t="e">
        <f t="shared" si="49"/>
        <v>#N/A</v>
      </c>
      <c r="AO44" s="58" t="e">
        <f t="shared" si="49"/>
        <v>#N/A</v>
      </c>
      <c r="AP44" s="58" t="e">
        <f t="shared" si="49"/>
        <v>#N/A</v>
      </c>
      <c r="AQ44" s="58" t="e">
        <f t="shared" si="49"/>
        <v>#N/A</v>
      </c>
      <c r="AR44" s="58" t="e">
        <f t="shared" si="49"/>
        <v>#N/A</v>
      </c>
      <c r="AS44" s="58" t="e">
        <f t="shared" ref="AS44:BX44" si="50">AS26</f>
        <v>#N/A</v>
      </c>
      <c r="AT44" s="58" t="e">
        <f t="shared" si="50"/>
        <v>#N/A</v>
      </c>
      <c r="AU44" s="58" t="e">
        <f t="shared" si="50"/>
        <v>#N/A</v>
      </c>
      <c r="AV44" s="58" t="e">
        <f t="shared" si="50"/>
        <v>#N/A</v>
      </c>
      <c r="AW44" s="58" t="e">
        <f t="shared" si="50"/>
        <v>#N/A</v>
      </c>
      <c r="AX44" s="58" t="e">
        <f t="shared" si="50"/>
        <v>#N/A</v>
      </c>
      <c r="AY44" s="58" t="e">
        <f t="shared" si="50"/>
        <v>#N/A</v>
      </c>
      <c r="AZ44" s="58" t="e">
        <f t="shared" si="50"/>
        <v>#N/A</v>
      </c>
      <c r="BA44" s="58" t="e">
        <f t="shared" si="50"/>
        <v>#N/A</v>
      </c>
      <c r="BB44" s="58" t="e">
        <f t="shared" si="50"/>
        <v>#N/A</v>
      </c>
      <c r="BC44" s="58" t="e">
        <f t="shared" si="50"/>
        <v>#N/A</v>
      </c>
      <c r="BD44" s="58" t="e">
        <f t="shared" si="50"/>
        <v>#N/A</v>
      </c>
      <c r="BE44" s="58" t="e">
        <f t="shared" si="50"/>
        <v>#N/A</v>
      </c>
      <c r="BF44" s="58" t="e">
        <f t="shared" si="50"/>
        <v>#N/A</v>
      </c>
      <c r="BG44" s="58" t="e">
        <f t="shared" si="50"/>
        <v>#N/A</v>
      </c>
      <c r="BH44" s="58" t="e">
        <f t="shared" si="50"/>
        <v>#N/A</v>
      </c>
      <c r="BI44" s="58" t="e">
        <f t="shared" si="50"/>
        <v>#N/A</v>
      </c>
      <c r="BJ44" s="58" t="e">
        <f t="shared" si="50"/>
        <v>#N/A</v>
      </c>
      <c r="BK44" s="58" t="e">
        <f t="shared" si="50"/>
        <v>#N/A</v>
      </c>
      <c r="BL44" s="58" t="e">
        <f t="shared" si="50"/>
        <v>#N/A</v>
      </c>
      <c r="BM44" s="58" t="e">
        <f t="shared" si="50"/>
        <v>#N/A</v>
      </c>
      <c r="BN44" s="58" t="e">
        <f t="shared" si="50"/>
        <v>#N/A</v>
      </c>
      <c r="BO44" s="58" t="e">
        <f t="shared" si="50"/>
        <v>#N/A</v>
      </c>
      <c r="BP44" s="58" t="e">
        <f t="shared" si="50"/>
        <v>#N/A</v>
      </c>
      <c r="BQ44" s="58" t="e">
        <f t="shared" si="50"/>
        <v>#N/A</v>
      </c>
      <c r="BR44" s="58" t="e">
        <f t="shared" si="50"/>
        <v>#N/A</v>
      </c>
      <c r="BS44" s="58" t="e">
        <f t="shared" si="50"/>
        <v>#N/A</v>
      </c>
      <c r="BT44" s="58" t="e">
        <f t="shared" si="50"/>
        <v>#N/A</v>
      </c>
      <c r="BU44" s="58" t="e">
        <f t="shared" si="50"/>
        <v>#N/A</v>
      </c>
      <c r="BV44" s="58" t="e">
        <f t="shared" si="50"/>
        <v>#N/A</v>
      </c>
      <c r="BW44" s="58" t="e">
        <f t="shared" si="50"/>
        <v>#N/A</v>
      </c>
      <c r="BX44" s="58" t="e">
        <f t="shared" si="50"/>
        <v>#N/A</v>
      </c>
      <c r="BY44" s="58" t="e">
        <f t="shared" ref="BY44:CV44" si="51">BY26</f>
        <v>#N/A</v>
      </c>
      <c r="BZ44" s="58" t="e">
        <f t="shared" si="51"/>
        <v>#N/A</v>
      </c>
      <c r="CA44" s="58" t="e">
        <f t="shared" si="51"/>
        <v>#N/A</v>
      </c>
      <c r="CB44" s="58" t="e">
        <f t="shared" si="51"/>
        <v>#N/A</v>
      </c>
      <c r="CC44" s="58" t="e">
        <f t="shared" si="51"/>
        <v>#N/A</v>
      </c>
      <c r="CD44" s="58" t="e">
        <f t="shared" si="51"/>
        <v>#N/A</v>
      </c>
      <c r="CE44" s="58" t="e">
        <f t="shared" si="51"/>
        <v>#N/A</v>
      </c>
      <c r="CF44" s="58" t="e">
        <f t="shared" si="51"/>
        <v>#N/A</v>
      </c>
      <c r="CG44" s="58" t="e">
        <f t="shared" si="51"/>
        <v>#N/A</v>
      </c>
      <c r="CH44" s="58" t="e">
        <f t="shared" si="51"/>
        <v>#N/A</v>
      </c>
      <c r="CI44" s="58" t="e">
        <f t="shared" si="51"/>
        <v>#N/A</v>
      </c>
      <c r="CJ44" s="58" t="e">
        <f t="shared" si="51"/>
        <v>#N/A</v>
      </c>
      <c r="CK44" s="58" t="e">
        <f t="shared" si="51"/>
        <v>#N/A</v>
      </c>
      <c r="CL44" s="58" t="e">
        <f t="shared" si="51"/>
        <v>#N/A</v>
      </c>
      <c r="CM44" s="58" t="e">
        <f t="shared" si="51"/>
        <v>#N/A</v>
      </c>
      <c r="CN44" s="58" t="e">
        <f t="shared" si="51"/>
        <v>#N/A</v>
      </c>
      <c r="CO44" s="58" t="e">
        <f t="shared" si="51"/>
        <v>#N/A</v>
      </c>
      <c r="CP44" s="58" t="e">
        <f t="shared" si="51"/>
        <v>#N/A</v>
      </c>
      <c r="CQ44" s="58" t="e">
        <f t="shared" si="51"/>
        <v>#N/A</v>
      </c>
      <c r="CR44" s="58" t="e">
        <f t="shared" si="51"/>
        <v>#N/A</v>
      </c>
      <c r="CS44" s="58" t="e">
        <f t="shared" si="51"/>
        <v>#N/A</v>
      </c>
      <c r="CT44" s="58" t="e">
        <f t="shared" si="51"/>
        <v>#N/A</v>
      </c>
      <c r="CU44" s="58" t="e">
        <f t="shared" si="51"/>
        <v>#N/A</v>
      </c>
      <c r="CV44" s="58" t="e">
        <f t="shared" si="51"/>
        <v>#N/A</v>
      </c>
      <c r="CW44" s="58"/>
      <c r="CX44" s="58"/>
    </row>
    <row r="45" spans="2:103" ht="15.4">
      <c r="E45" s="1" t="s">
        <v>529</v>
      </c>
      <c r="G45" s="1" t="s">
        <v>305</v>
      </c>
      <c r="L45" s="58">
        <f>(RAB!L23+RAB!L32)*K20</f>
        <v>0</v>
      </c>
      <c r="M45" s="58" t="e">
        <f>(RAB!M23+RAB!M32)*L20</f>
        <v>#N/A</v>
      </c>
      <c r="N45" s="58" t="e">
        <f>(RAB!N23+RAB!N32)*M20</f>
        <v>#N/A</v>
      </c>
      <c r="O45" s="58" t="e">
        <f>(RAB!O23+RAB!O32)*N20</f>
        <v>#N/A</v>
      </c>
      <c r="P45" s="58" t="e">
        <f>(RAB!P23+RAB!P32)*O20</f>
        <v>#N/A</v>
      </c>
      <c r="Q45" s="58" t="e">
        <f>(RAB!Q23+RAB!Q32)*P20</f>
        <v>#N/A</v>
      </c>
      <c r="R45" s="58" t="e">
        <f>(RAB!R23+RAB!R32)*Q20</f>
        <v>#N/A</v>
      </c>
      <c r="S45" s="58" t="e">
        <f>(RAB!S23+RAB!S32)*R20</f>
        <v>#N/A</v>
      </c>
      <c r="T45" s="58" t="e">
        <f>(RAB!T23+RAB!T32)*S20</f>
        <v>#N/A</v>
      </c>
      <c r="U45" s="58" t="e">
        <f>(RAB!U23+RAB!U32)*T20</f>
        <v>#N/A</v>
      </c>
      <c r="V45" s="58" t="e">
        <f>(RAB!V23+RAB!V32)*U20</f>
        <v>#N/A</v>
      </c>
      <c r="W45" s="58" t="e">
        <f>(RAB!W23+RAB!W32)*V20</f>
        <v>#N/A</v>
      </c>
      <c r="X45" s="58" t="e">
        <f>(RAB!X23+RAB!X32)*W20</f>
        <v>#N/A</v>
      </c>
      <c r="Y45" s="58" t="e">
        <f>(RAB!Y23+RAB!Y32)*X20</f>
        <v>#N/A</v>
      </c>
      <c r="Z45" s="58" t="e">
        <f>(RAB!Z23+RAB!Z32)*Y20</f>
        <v>#N/A</v>
      </c>
      <c r="AA45" s="58" t="e">
        <f>(RAB!AA23+RAB!AA32)*Z20</f>
        <v>#N/A</v>
      </c>
      <c r="AB45" s="58" t="e">
        <f>(RAB!AB23+RAB!AB32)*AA20</f>
        <v>#N/A</v>
      </c>
      <c r="AC45" s="58" t="e">
        <f>(RAB!AC23+RAB!AC32)*AB20</f>
        <v>#N/A</v>
      </c>
      <c r="AD45" s="58" t="e">
        <f>(RAB!AD23+RAB!AD32)*AC20</f>
        <v>#N/A</v>
      </c>
      <c r="AE45" s="58" t="e">
        <f>(RAB!AE23+RAB!AE32)*AD20</f>
        <v>#N/A</v>
      </c>
      <c r="AF45" s="58" t="e">
        <f>(RAB!AF23+RAB!AF32)*AE20</f>
        <v>#N/A</v>
      </c>
      <c r="AG45" s="58" t="e">
        <f>(RAB!AG23+RAB!AG32)*AF20</f>
        <v>#N/A</v>
      </c>
      <c r="AH45" s="58" t="e">
        <f>(RAB!AH23+RAB!AH32)*AG20</f>
        <v>#N/A</v>
      </c>
      <c r="AI45" s="58" t="e">
        <f>(RAB!AI23+RAB!AI32)*AH20</f>
        <v>#N/A</v>
      </c>
      <c r="AJ45" s="58" t="e">
        <f>(RAB!AJ23+RAB!AJ32)*AI20</f>
        <v>#N/A</v>
      </c>
      <c r="AK45" s="58" t="e">
        <f>(RAB!AK23+RAB!AK32)*AJ20</f>
        <v>#N/A</v>
      </c>
      <c r="AL45" s="58" t="e">
        <f>(RAB!AL23+RAB!AL32)*AK20</f>
        <v>#N/A</v>
      </c>
      <c r="AM45" s="58" t="e">
        <f>(RAB!AM23+RAB!AM32)*AL20</f>
        <v>#N/A</v>
      </c>
      <c r="AN45" s="58" t="e">
        <f>(RAB!AN23+RAB!AN32)*AM20</f>
        <v>#N/A</v>
      </c>
      <c r="AO45" s="58" t="e">
        <f>(RAB!AO23+RAB!AO32)*AN20</f>
        <v>#N/A</v>
      </c>
      <c r="AP45" s="58" t="e">
        <f>(RAB!AP23+RAB!AP32)*AO20</f>
        <v>#N/A</v>
      </c>
      <c r="AQ45" s="58" t="e">
        <f>(RAB!AQ23+RAB!AQ32)*AP20</f>
        <v>#N/A</v>
      </c>
      <c r="AR45" s="58" t="e">
        <f>(RAB!AR23+RAB!AR32)*AQ20</f>
        <v>#N/A</v>
      </c>
      <c r="AS45" s="58" t="e">
        <f>(RAB!AS23+RAB!AS32)*AR20</f>
        <v>#N/A</v>
      </c>
      <c r="AT45" s="58" t="e">
        <f>(RAB!AT23+RAB!AT32)*AS20</f>
        <v>#N/A</v>
      </c>
      <c r="AU45" s="58" t="e">
        <f>(RAB!AU23+RAB!AU32)*AT20</f>
        <v>#N/A</v>
      </c>
      <c r="AV45" s="58" t="e">
        <f>(RAB!AV23+RAB!AV32)*AU20</f>
        <v>#N/A</v>
      </c>
      <c r="AW45" s="58" t="e">
        <f>(RAB!AW23+RAB!AW32)*AV20</f>
        <v>#N/A</v>
      </c>
      <c r="AX45" s="58" t="e">
        <f>(RAB!AX23+RAB!AX32)*AW20</f>
        <v>#N/A</v>
      </c>
      <c r="AY45" s="58" t="e">
        <f>(RAB!AY23+RAB!AY32)*AX20</f>
        <v>#N/A</v>
      </c>
      <c r="AZ45" s="58" t="e">
        <f>(RAB!AZ23+RAB!AZ32)*AY20</f>
        <v>#N/A</v>
      </c>
      <c r="BA45" s="58" t="e">
        <f>(RAB!BA23+RAB!BA32)*AZ20</f>
        <v>#N/A</v>
      </c>
      <c r="BB45" s="58" t="e">
        <f>(RAB!BB23+RAB!BB32)*BA20</f>
        <v>#N/A</v>
      </c>
      <c r="BC45" s="58" t="e">
        <f>(RAB!BC23+RAB!BC32)*BB20</f>
        <v>#N/A</v>
      </c>
      <c r="BD45" s="58" t="e">
        <f>(RAB!BD23+RAB!BD32)*BC20</f>
        <v>#N/A</v>
      </c>
      <c r="BE45" s="58" t="e">
        <f>(RAB!BE23+RAB!BE32)*BD20</f>
        <v>#N/A</v>
      </c>
      <c r="BF45" s="58" t="e">
        <f>(RAB!BF23+RAB!BF32)*BE20</f>
        <v>#N/A</v>
      </c>
      <c r="BG45" s="58" t="e">
        <f>(RAB!BG23+RAB!BG32)*BF20</f>
        <v>#N/A</v>
      </c>
      <c r="BH45" s="58" t="e">
        <f>(RAB!BH23+RAB!BH32)*BG20</f>
        <v>#N/A</v>
      </c>
      <c r="BI45" s="58" t="e">
        <f>(RAB!BI23+RAB!BI32)*BH20</f>
        <v>#N/A</v>
      </c>
      <c r="BJ45" s="58" t="e">
        <f>(RAB!BJ23+RAB!BJ32)*BI20</f>
        <v>#N/A</v>
      </c>
      <c r="BK45" s="58" t="e">
        <f>(RAB!BK23+RAB!BK32)*BJ20</f>
        <v>#N/A</v>
      </c>
      <c r="BL45" s="58" t="e">
        <f>(RAB!BL23+RAB!BL32)*BK20</f>
        <v>#N/A</v>
      </c>
      <c r="BM45" s="58" t="e">
        <f>(RAB!BM23+RAB!BM32)*BL20</f>
        <v>#N/A</v>
      </c>
      <c r="BN45" s="58" t="e">
        <f>(RAB!BN23+RAB!BN32)*BM20</f>
        <v>#N/A</v>
      </c>
      <c r="BO45" s="58" t="e">
        <f>(RAB!BO23+RAB!BO32)*BN20</f>
        <v>#N/A</v>
      </c>
      <c r="BP45" s="58" t="e">
        <f>(RAB!BP23+RAB!BP32)*BO20</f>
        <v>#N/A</v>
      </c>
      <c r="BQ45" s="58" t="e">
        <f>(RAB!BQ23+RAB!BQ32)*BP20</f>
        <v>#N/A</v>
      </c>
      <c r="BR45" s="58" t="e">
        <f>(RAB!BR23+RAB!BR32)*BQ20</f>
        <v>#N/A</v>
      </c>
      <c r="BS45" s="58" t="e">
        <f>(RAB!BS23+RAB!BS32)*BR20</f>
        <v>#N/A</v>
      </c>
      <c r="BT45" s="58" t="e">
        <f>(RAB!BT23+RAB!BT32)*BS20</f>
        <v>#N/A</v>
      </c>
      <c r="BU45" s="58" t="e">
        <f>(RAB!BU23+RAB!BU32)*BT20</f>
        <v>#N/A</v>
      </c>
      <c r="BV45" s="58" t="e">
        <f>(RAB!BV23+RAB!BV32)*BU20</f>
        <v>#N/A</v>
      </c>
      <c r="BW45" s="58" t="e">
        <f>(RAB!BW23+RAB!BW32)*BV20</f>
        <v>#N/A</v>
      </c>
      <c r="BX45" s="58" t="e">
        <f>(RAB!BX23+RAB!BX32)*BW20</f>
        <v>#N/A</v>
      </c>
      <c r="BY45" s="58" t="e">
        <f>(RAB!BY23+RAB!BY32)*BX20</f>
        <v>#N/A</v>
      </c>
      <c r="BZ45" s="58" t="e">
        <f>(RAB!BZ23+RAB!BZ32)*BY20</f>
        <v>#N/A</v>
      </c>
      <c r="CA45" s="58" t="e">
        <f>(RAB!CA23+RAB!CA32)*BZ20</f>
        <v>#N/A</v>
      </c>
      <c r="CB45" s="58" t="e">
        <f>(RAB!CB23+RAB!CB32)*CA20</f>
        <v>#N/A</v>
      </c>
      <c r="CC45" s="58" t="e">
        <f>(RAB!CC23+RAB!CC32)*CB20</f>
        <v>#N/A</v>
      </c>
      <c r="CD45" s="58" t="e">
        <f>(RAB!CD23+RAB!CD32)*CC20</f>
        <v>#N/A</v>
      </c>
      <c r="CE45" s="58" t="e">
        <f>(RAB!CE23+RAB!CE32)*CD20</f>
        <v>#N/A</v>
      </c>
      <c r="CF45" s="58" t="e">
        <f>(RAB!CF23+RAB!CF32)*CE20</f>
        <v>#N/A</v>
      </c>
      <c r="CG45" s="58" t="e">
        <f>(RAB!CG23+RAB!CG32)*CF20</f>
        <v>#N/A</v>
      </c>
      <c r="CH45" s="58" t="e">
        <f>(RAB!CH23+RAB!CH32)*CG20</f>
        <v>#N/A</v>
      </c>
      <c r="CI45" s="58" t="e">
        <f>(RAB!CI23+RAB!CI32)*CH20</f>
        <v>#N/A</v>
      </c>
      <c r="CJ45" s="58" t="e">
        <f>(RAB!CJ23+RAB!CJ32)*CI20</f>
        <v>#N/A</v>
      </c>
      <c r="CK45" s="58" t="e">
        <f>(RAB!CK23+RAB!CK32)*CJ20</f>
        <v>#N/A</v>
      </c>
      <c r="CL45" s="58" t="e">
        <f>(RAB!CL23+RAB!CL32)*CK20</f>
        <v>#N/A</v>
      </c>
      <c r="CM45" s="58" t="e">
        <f>(RAB!CM23+RAB!CM32)*CL20</f>
        <v>#N/A</v>
      </c>
      <c r="CN45" s="58" t="e">
        <f>(RAB!CN23+RAB!CN32)*CM20</f>
        <v>#N/A</v>
      </c>
      <c r="CO45" s="58" t="e">
        <f>(RAB!CO23+RAB!CO32)*CN20</f>
        <v>#N/A</v>
      </c>
      <c r="CP45" s="58" t="e">
        <f>(RAB!CP23+RAB!CP32)*CO20</f>
        <v>#N/A</v>
      </c>
      <c r="CQ45" s="58" t="e">
        <f>(RAB!CQ23+RAB!CQ32)*CP20</f>
        <v>#N/A</v>
      </c>
      <c r="CR45" s="58" t="e">
        <f>(RAB!CR23+RAB!CR32)*CQ20</f>
        <v>#N/A</v>
      </c>
      <c r="CS45" s="58" t="e">
        <f>(RAB!CS23+RAB!CS32)*CR20</f>
        <v>#N/A</v>
      </c>
      <c r="CT45" s="58" t="e">
        <f>(RAB!CT23+RAB!CT32)*CS20</f>
        <v>#N/A</v>
      </c>
      <c r="CU45" s="58" t="e">
        <f>(RAB!CU23+RAB!CU32)*CT20</f>
        <v>#N/A</v>
      </c>
      <c r="CV45" s="58" t="e">
        <f>(RAB!CV23+RAB!CV32)*CU20</f>
        <v>#N/A</v>
      </c>
      <c r="CW45" s="58"/>
      <c r="CX45" s="58"/>
    </row>
    <row r="46" spans="2:103" ht="15.4">
      <c r="E46" s="1" t="s">
        <v>600</v>
      </c>
      <c r="G46" s="1" t="s">
        <v>154</v>
      </c>
      <c r="L46" s="12">
        <f>IFERROR(-L44/L45,0)</f>
        <v>0</v>
      </c>
      <c r="M46" s="12">
        <f>IFERROR(-M44/M45,0)</f>
        <v>0</v>
      </c>
      <c r="N46" s="12">
        <f t="shared" ref="N46:BY46" si="52">IFERROR(-N44/N45,0)</f>
        <v>0</v>
      </c>
      <c r="O46" s="12">
        <f t="shared" si="52"/>
        <v>0</v>
      </c>
      <c r="P46" s="12">
        <f t="shared" si="52"/>
        <v>0</v>
      </c>
      <c r="Q46" s="12">
        <f t="shared" si="52"/>
        <v>0</v>
      </c>
      <c r="R46" s="12">
        <f t="shared" si="52"/>
        <v>0</v>
      </c>
      <c r="S46" s="12">
        <f t="shared" si="52"/>
        <v>0</v>
      </c>
      <c r="T46" s="12">
        <f t="shared" si="52"/>
        <v>0</v>
      </c>
      <c r="U46" s="12">
        <f t="shared" si="52"/>
        <v>0</v>
      </c>
      <c r="V46" s="12">
        <f t="shared" si="52"/>
        <v>0</v>
      </c>
      <c r="W46" s="12">
        <f t="shared" si="52"/>
        <v>0</v>
      </c>
      <c r="X46" s="12">
        <f t="shared" si="52"/>
        <v>0</v>
      </c>
      <c r="Y46" s="12">
        <f t="shared" si="52"/>
        <v>0</v>
      </c>
      <c r="Z46" s="12">
        <f t="shared" si="52"/>
        <v>0</v>
      </c>
      <c r="AA46" s="12">
        <f>IFERROR(-AA44/AA45,0)</f>
        <v>0</v>
      </c>
      <c r="AB46" s="12">
        <f t="shared" si="52"/>
        <v>0</v>
      </c>
      <c r="AC46" s="12">
        <f t="shared" si="52"/>
        <v>0</v>
      </c>
      <c r="AD46" s="12">
        <f t="shared" si="52"/>
        <v>0</v>
      </c>
      <c r="AE46" s="12">
        <f t="shared" si="52"/>
        <v>0</v>
      </c>
      <c r="AF46" s="12">
        <f t="shared" si="52"/>
        <v>0</v>
      </c>
      <c r="AG46" s="21">
        <f t="shared" si="52"/>
        <v>0</v>
      </c>
      <c r="AH46" s="21">
        <f t="shared" si="52"/>
        <v>0</v>
      </c>
      <c r="AI46" s="12">
        <f t="shared" si="52"/>
        <v>0</v>
      </c>
      <c r="AJ46" s="12">
        <f t="shared" si="52"/>
        <v>0</v>
      </c>
      <c r="AK46" s="12">
        <f t="shared" si="52"/>
        <v>0</v>
      </c>
      <c r="AL46" s="12">
        <f t="shared" si="52"/>
        <v>0</v>
      </c>
      <c r="AM46" s="12">
        <f t="shared" si="52"/>
        <v>0</v>
      </c>
      <c r="AN46" s="12">
        <f t="shared" si="52"/>
        <v>0</v>
      </c>
      <c r="AO46" s="12">
        <f t="shared" si="52"/>
        <v>0</v>
      </c>
      <c r="AP46" s="12">
        <f t="shared" si="52"/>
        <v>0</v>
      </c>
      <c r="AQ46" s="12">
        <f t="shared" si="52"/>
        <v>0</v>
      </c>
      <c r="AR46" s="12">
        <f t="shared" si="52"/>
        <v>0</v>
      </c>
      <c r="AS46" s="12">
        <f t="shared" si="52"/>
        <v>0</v>
      </c>
      <c r="AT46" s="12">
        <f t="shared" si="52"/>
        <v>0</v>
      </c>
      <c r="AU46" s="12">
        <f t="shared" si="52"/>
        <v>0</v>
      </c>
      <c r="AV46" s="12">
        <f t="shared" si="52"/>
        <v>0</v>
      </c>
      <c r="AW46" s="12">
        <f t="shared" si="52"/>
        <v>0</v>
      </c>
      <c r="AX46" s="12">
        <f t="shared" si="52"/>
        <v>0</v>
      </c>
      <c r="AY46" s="12">
        <f t="shared" si="52"/>
        <v>0</v>
      </c>
      <c r="AZ46" s="12">
        <f t="shared" si="52"/>
        <v>0</v>
      </c>
      <c r="BA46" s="12">
        <f t="shared" si="52"/>
        <v>0</v>
      </c>
      <c r="BB46" s="12">
        <f t="shared" si="52"/>
        <v>0</v>
      </c>
      <c r="BC46" s="12">
        <f t="shared" si="52"/>
        <v>0</v>
      </c>
      <c r="BD46" s="12">
        <f t="shared" si="52"/>
        <v>0</v>
      </c>
      <c r="BE46" s="12">
        <f t="shared" si="52"/>
        <v>0</v>
      </c>
      <c r="BF46" s="12">
        <f t="shared" si="52"/>
        <v>0</v>
      </c>
      <c r="BG46" s="12">
        <f t="shared" si="52"/>
        <v>0</v>
      </c>
      <c r="BH46" s="12">
        <f t="shared" si="52"/>
        <v>0</v>
      </c>
      <c r="BI46" s="12">
        <f t="shared" si="52"/>
        <v>0</v>
      </c>
      <c r="BJ46" s="12">
        <f t="shared" si="52"/>
        <v>0</v>
      </c>
      <c r="BK46" s="12">
        <f t="shared" si="52"/>
        <v>0</v>
      </c>
      <c r="BL46" s="12">
        <f t="shared" si="52"/>
        <v>0</v>
      </c>
      <c r="BM46" s="12">
        <f t="shared" si="52"/>
        <v>0</v>
      </c>
      <c r="BN46" s="12">
        <f t="shared" si="52"/>
        <v>0</v>
      </c>
      <c r="BO46" s="12">
        <f t="shared" si="52"/>
        <v>0</v>
      </c>
      <c r="BP46" s="12">
        <f t="shared" si="52"/>
        <v>0</v>
      </c>
      <c r="BQ46" s="12">
        <f t="shared" si="52"/>
        <v>0</v>
      </c>
      <c r="BR46" s="12">
        <f t="shared" si="52"/>
        <v>0</v>
      </c>
      <c r="BS46" s="12">
        <f t="shared" si="52"/>
        <v>0</v>
      </c>
      <c r="BT46" s="12">
        <f t="shared" si="52"/>
        <v>0</v>
      </c>
      <c r="BU46" s="12">
        <f t="shared" si="52"/>
        <v>0</v>
      </c>
      <c r="BV46" s="12">
        <f t="shared" si="52"/>
        <v>0</v>
      </c>
      <c r="BW46" s="12">
        <f t="shared" si="52"/>
        <v>0</v>
      </c>
      <c r="BX46" s="12">
        <f t="shared" si="52"/>
        <v>0</v>
      </c>
      <c r="BY46" s="12">
        <f t="shared" si="52"/>
        <v>0</v>
      </c>
      <c r="BZ46" s="12">
        <f t="shared" ref="BZ46:CV46" si="53">IFERROR(-BZ44/BZ45,0)</f>
        <v>0</v>
      </c>
      <c r="CA46" s="12">
        <f t="shared" si="53"/>
        <v>0</v>
      </c>
      <c r="CB46" s="12">
        <f t="shared" si="53"/>
        <v>0</v>
      </c>
      <c r="CC46" s="12">
        <f t="shared" si="53"/>
        <v>0</v>
      </c>
      <c r="CD46" s="12">
        <f t="shared" si="53"/>
        <v>0</v>
      </c>
      <c r="CE46" s="12">
        <f t="shared" si="53"/>
        <v>0</v>
      </c>
      <c r="CF46" s="12">
        <f t="shared" si="53"/>
        <v>0</v>
      </c>
      <c r="CG46" s="12">
        <f t="shared" si="53"/>
        <v>0</v>
      </c>
      <c r="CH46" s="12">
        <f t="shared" si="53"/>
        <v>0</v>
      </c>
      <c r="CI46" s="12">
        <f t="shared" si="53"/>
        <v>0</v>
      </c>
      <c r="CJ46" s="12">
        <f t="shared" si="53"/>
        <v>0</v>
      </c>
      <c r="CK46" s="12">
        <f t="shared" si="53"/>
        <v>0</v>
      </c>
      <c r="CL46" s="12">
        <f t="shared" si="53"/>
        <v>0</v>
      </c>
      <c r="CM46" s="12">
        <f>IFERROR(-CM44/CM45,0)</f>
        <v>0</v>
      </c>
      <c r="CN46" s="12">
        <f t="shared" si="53"/>
        <v>0</v>
      </c>
      <c r="CO46" s="12">
        <f t="shared" si="53"/>
        <v>0</v>
      </c>
      <c r="CP46" s="12">
        <f t="shared" si="53"/>
        <v>0</v>
      </c>
      <c r="CQ46" s="12">
        <f t="shared" si="53"/>
        <v>0</v>
      </c>
      <c r="CR46" s="12">
        <f t="shared" si="53"/>
        <v>0</v>
      </c>
      <c r="CS46" s="12">
        <f t="shared" si="53"/>
        <v>0</v>
      </c>
      <c r="CT46" s="12">
        <f t="shared" si="53"/>
        <v>0</v>
      </c>
      <c r="CU46" s="12">
        <f t="shared" si="53"/>
        <v>0</v>
      </c>
      <c r="CV46" s="12">
        <f t="shared" si="53"/>
        <v>0</v>
      </c>
      <c r="CW46" s="60"/>
      <c r="CX46" s="60"/>
    </row>
    <row r="47" spans="2:103" ht="15.4">
      <c r="J47" s="151"/>
      <c r="L47" s="12"/>
      <c r="M47" s="12"/>
      <c r="N47" s="12"/>
      <c r="O47" s="12"/>
      <c r="P47" s="12"/>
      <c r="Q47" s="12"/>
      <c r="R47" s="12"/>
      <c r="S47" s="12"/>
      <c r="T47" s="12"/>
      <c r="U47" s="12"/>
      <c r="V47" s="12"/>
      <c r="W47" s="12"/>
      <c r="X47" s="12"/>
      <c r="Y47" s="12"/>
      <c r="Z47" s="12"/>
      <c r="AA47" s="12"/>
      <c r="AB47" s="12"/>
      <c r="AC47" s="12"/>
      <c r="AD47" s="12"/>
      <c r="AE47" s="12"/>
      <c r="AF47" s="12"/>
      <c r="AG47" s="21"/>
      <c r="AH47" s="21"/>
      <c r="AI47" s="12"/>
      <c r="AJ47" s="12"/>
      <c r="AK47" s="12"/>
      <c r="AL47" s="12"/>
      <c r="AM47" s="12"/>
      <c r="AN47" s="12"/>
      <c r="AO47" s="12"/>
      <c r="AP47" s="12"/>
      <c r="AQ47" s="12"/>
      <c r="AR47" s="12"/>
      <c r="AS47" s="12"/>
      <c r="AT47" s="12"/>
      <c r="AU47" s="12"/>
      <c r="AV47" s="12"/>
      <c r="AW47" s="12"/>
      <c r="AX47" s="12"/>
      <c r="AY47" s="12"/>
      <c r="AZ47" s="12"/>
      <c r="BA47" s="12"/>
      <c r="BB47" s="12"/>
      <c r="BC47" s="12"/>
      <c r="BD47" s="12"/>
      <c r="BE47" s="12"/>
      <c r="BF47" s="12"/>
      <c r="BG47" s="12"/>
      <c r="BH47" s="12"/>
      <c r="BI47" s="12"/>
      <c r="BJ47" s="12"/>
      <c r="BK47" s="12"/>
      <c r="BL47" s="12"/>
      <c r="BM47" s="12"/>
      <c r="BN47" s="12"/>
      <c r="BO47" s="12"/>
      <c r="BP47" s="12"/>
      <c r="BQ47" s="12"/>
      <c r="BR47" s="12"/>
      <c r="BS47" s="12"/>
      <c r="BT47" s="12"/>
      <c r="BU47" s="12"/>
      <c r="BV47" s="12"/>
      <c r="BW47" s="12"/>
      <c r="BX47" s="12"/>
      <c r="BY47" s="12"/>
      <c r="BZ47" s="12"/>
      <c r="CA47" s="12"/>
      <c r="CB47" s="12"/>
      <c r="CC47" s="12"/>
      <c r="CD47" s="12"/>
      <c r="CE47" s="12"/>
      <c r="CF47" s="12"/>
      <c r="CG47" s="12"/>
      <c r="CH47" s="12"/>
      <c r="CI47" s="12"/>
      <c r="CJ47" s="12"/>
      <c r="CK47" s="12"/>
      <c r="CL47" s="12"/>
      <c r="CM47" s="12"/>
      <c r="CN47" s="12"/>
      <c r="CO47" s="12"/>
      <c r="CP47" s="12"/>
      <c r="CQ47" s="12"/>
      <c r="CR47" s="12"/>
      <c r="CS47" s="12"/>
      <c r="CT47" s="12"/>
      <c r="CU47" s="12"/>
      <c r="CV47" s="12"/>
      <c r="CW47" s="60"/>
      <c r="CX47" s="60"/>
    </row>
    <row r="48" spans="2:103" ht="15.4">
      <c r="E48" s="1" t="s">
        <v>601</v>
      </c>
      <c r="G48" s="1" t="s">
        <v>154</v>
      </c>
      <c r="L48" s="175">
        <f>FinancialInputs!L34*MAX(L7:L9)</f>
        <v>0</v>
      </c>
      <c r="M48" s="175">
        <f>FinancialInputs!M34*MAX(M7:M9)</f>
        <v>0</v>
      </c>
      <c r="N48" s="175">
        <f>FinancialInputs!N34*MAX(N7:N9)</f>
        <v>0</v>
      </c>
      <c r="O48" s="175">
        <f>FinancialInputs!O34*MAX(O7:O9)</f>
        <v>0</v>
      </c>
      <c r="P48" s="175">
        <f>FinancialInputs!P34*MAX(P7:P9)</f>
        <v>0</v>
      </c>
      <c r="Q48" s="175">
        <f>FinancialInputs!Q34*MAX(Q7:Q9)</f>
        <v>0</v>
      </c>
      <c r="R48" s="175">
        <f>FinancialInputs!R34*MAX(R7:R9)</f>
        <v>0</v>
      </c>
      <c r="S48" s="175">
        <f>FinancialInputs!S34*MAX(S7:S9)</f>
        <v>0</v>
      </c>
      <c r="T48" s="175">
        <f>FinancialInputs!T34*MAX(T7:T9)</f>
        <v>0</v>
      </c>
      <c r="U48" s="175">
        <f>FinancialInputs!U34*MAX(U7:U9)</f>
        <v>0</v>
      </c>
      <c r="V48" s="175">
        <f>FinancialInputs!V34*MAX(V7:V9)</f>
        <v>0</v>
      </c>
      <c r="W48" s="175">
        <f>FinancialInputs!W34*MAX(W7:W9)</f>
        <v>0</v>
      </c>
      <c r="X48" s="175">
        <f>FinancialInputs!X34*MAX(X7:X9)</f>
        <v>0</v>
      </c>
      <c r="Y48" s="175">
        <f>FinancialInputs!Y34*MAX(Y7:Y9)</f>
        <v>0</v>
      </c>
      <c r="Z48" s="175">
        <f>FinancialInputs!Z34*MAX(Z7:Z9)</f>
        <v>0</v>
      </c>
      <c r="AA48" s="175">
        <f>FinancialInputs!AA34*MAX(AA7:AA9)</f>
        <v>0</v>
      </c>
      <c r="AB48" s="175">
        <f>FinancialInputs!AB34*MAX(AB7:AB9)</f>
        <v>0</v>
      </c>
      <c r="AC48" s="175">
        <f>FinancialInputs!AC34*MAX(AC7:AC9)</f>
        <v>0</v>
      </c>
      <c r="AD48" s="175">
        <f>FinancialInputs!AD34*MAX(AD7:AD9)</f>
        <v>0</v>
      </c>
      <c r="AE48" s="175">
        <f>FinancialInputs!AE34*MAX(AE7:AE9)</f>
        <v>0</v>
      </c>
      <c r="AF48" s="175">
        <f>FinancialInputs!AF34*MAX(AF7:AF9)</f>
        <v>0</v>
      </c>
      <c r="AG48" s="175">
        <f>FinancialInputs!AG34*MAX(AG7:AG9)</f>
        <v>0</v>
      </c>
      <c r="AH48" s="175">
        <f>FinancialInputs!AH34*MAX(AH7:AH9)</f>
        <v>0</v>
      </c>
      <c r="AI48" s="175">
        <f>FinancialInputs!AI34*MAX(AI7:AI9)</f>
        <v>0</v>
      </c>
      <c r="AJ48" s="175">
        <f>FinancialInputs!AJ34*MAX(AJ7:AJ9)</f>
        <v>0</v>
      </c>
      <c r="AK48" s="175">
        <f>FinancialInputs!AK34*MAX(AK7:AK9)</f>
        <v>0</v>
      </c>
      <c r="AL48" s="175">
        <f>FinancialInputs!AL34*MAX(AL7:AL9)</f>
        <v>0</v>
      </c>
      <c r="AM48" s="175">
        <f>FinancialInputs!AM34*MAX(AM7:AM9)</f>
        <v>0</v>
      </c>
      <c r="AN48" s="175">
        <f>FinancialInputs!AN34*MAX(AN7:AN9)</f>
        <v>0</v>
      </c>
      <c r="AO48" s="175">
        <f>FinancialInputs!AO34*MAX(AO7:AO9)</f>
        <v>0</v>
      </c>
      <c r="AP48" s="175">
        <f>FinancialInputs!AP34*MAX(AP7:AP9)</f>
        <v>0</v>
      </c>
      <c r="AQ48" s="175">
        <f>FinancialInputs!AQ34*MAX(AQ7:AQ9)</f>
        <v>0</v>
      </c>
      <c r="AR48" s="175">
        <f>FinancialInputs!AR34*MAX(AR7:AR9)</f>
        <v>0</v>
      </c>
      <c r="AS48" s="175">
        <f>FinancialInputs!AS34*MAX(AS7:AS9)</f>
        <v>0</v>
      </c>
      <c r="AT48" s="175">
        <f>FinancialInputs!AT34*MAX(AT7:AT9)</f>
        <v>0</v>
      </c>
      <c r="AU48" s="175">
        <f>FinancialInputs!AU34*MAX(AU7:AU9)</f>
        <v>0</v>
      </c>
      <c r="AV48" s="175">
        <f>FinancialInputs!AV34*MAX(AV7:AV9)</f>
        <v>0</v>
      </c>
      <c r="AW48" s="175">
        <f>FinancialInputs!AW34*MAX(AW7:AW9)</f>
        <v>0</v>
      </c>
      <c r="AX48" s="175">
        <f>FinancialInputs!AX34*MAX(AX7:AX9)</f>
        <v>0</v>
      </c>
      <c r="AY48" s="175">
        <f>FinancialInputs!AY34*MAX(AY7:AY9)</f>
        <v>0</v>
      </c>
      <c r="AZ48" s="175">
        <f>FinancialInputs!AZ34*MAX(AZ7:AZ9)</f>
        <v>0</v>
      </c>
      <c r="BA48" s="175">
        <f>FinancialInputs!BA34*MAX(BA7:BA9)</f>
        <v>0</v>
      </c>
      <c r="BB48" s="175">
        <f>FinancialInputs!BB34*MAX(BB7:BB9)</f>
        <v>0</v>
      </c>
      <c r="BC48" s="175">
        <f>FinancialInputs!BC34*MAX(BC7:BC9)</f>
        <v>0</v>
      </c>
      <c r="BD48" s="175">
        <f>FinancialInputs!BD34*MAX(BD7:BD9)</f>
        <v>0</v>
      </c>
      <c r="BE48" s="175">
        <f>FinancialInputs!BE34*MAX(BE7:BE9)</f>
        <v>0</v>
      </c>
      <c r="BF48" s="175">
        <f>FinancialInputs!BF34*MAX(BF7:BF9)</f>
        <v>0</v>
      </c>
      <c r="BG48" s="175">
        <f>FinancialInputs!BG34*MAX(BG7:BG9)</f>
        <v>0</v>
      </c>
      <c r="BH48" s="175">
        <f>FinancialInputs!BH34*MAX(BH7:BH9)</f>
        <v>0</v>
      </c>
      <c r="BI48" s="175">
        <f>FinancialInputs!BI34*MAX(BI7:BI9)</f>
        <v>0</v>
      </c>
      <c r="BJ48" s="175">
        <f>FinancialInputs!BJ34*MAX(BJ7:BJ9)</f>
        <v>0</v>
      </c>
      <c r="BK48" s="175">
        <f>FinancialInputs!BK34*MAX(BK7:BK9)</f>
        <v>0</v>
      </c>
      <c r="BL48" s="175">
        <f>FinancialInputs!BL34*MAX(BL7:BL9)</f>
        <v>0</v>
      </c>
      <c r="BM48" s="175">
        <f>FinancialInputs!BM34*MAX(BM7:BM9)</f>
        <v>0</v>
      </c>
      <c r="BN48" s="175">
        <f>FinancialInputs!BN34*MAX(BN7:BN9)</f>
        <v>0</v>
      </c>
      <c r="BO48" s="175">
        <f>FinancialInputs!BO34*MAX(BO7:BO9)</f>
        <v>0</v>
      </c>
      <c r="BP48" s="175">
        <f>FinancialInputs!BP34*MAX(BP7:BP9)</f>
        <v>0</v>
      </c>
      <c r="BQ48" s="175">
        <f>FinancialInputs!BQ34*MAX(BQ7:BQ9)</f>
        <v>0</v>
      </c>
      <c r="BR48" s="175">
        <f>FinancialInputs!BR34*MAX(BR7:BR9)</f>
        <v>0</v>
      </c>
      <c r="BS48" s="175">
        <f>FinancialInputs!BS34*MAX(BS7:BS9)</f>
        <v>0</v>
      </c>
      <c r="BT48" s="175">
        <f>FinancialInputs!BT34*MAX(BT7:BT9)</f>
        <v>0</v>
      </c>
      <c r="BU48" s="175">
        <f>FinancialInputs!BU34*MAX(BU7:BU9)</f>
        <v>0</v>
      </c>
      <c r="BV48" s="175">
        <f>FinancialInputs!BV34*MAX(BV7:BV9)</f>
        <v>0</v>
      </c>
      <c r="BW48" s="175">
        <f>FinancialInputs!BW34*MAX(BW7:BW9)</f>
        <v>0</v>
      </c>
      <c r="BX48" s="175">
        <f>FinancialInputs!BX34*MAX(BX7:BX9)</f>
        <v>0</v>
      </c>
      <c r="BY48" s="175">
        <f>FinancialInputs!BY34*MAX(BY7:BY9)</f>
        <v>0</v>
      </c>
      <c r="BZ48" s="175">
        <f>FinancialInputs!BZ34*MAX(BZ7:BZ9)</f>
        <v>0</v>
      </c>
      <c r="CA48" s="175">
        <f>FinancialInputs!CA34*MAX(CA7:CA9)</f>
        <v>0</v>
      </c>
      <c r="CB48" s="175">
        <f>FinancialInputs!CB34*MAX(CB7:CB9)</f>
        <v>0</v>
      </c>
      <c r="CC48" s="175">
        <f>FinancialInputs!CC34*MAX(CC7:CC9)</f>
        <v>0</v>
      </c>
      <c r="CD48" s="175">
        <f>FinancialInputs!CD34*MAX(CD7:CD9)</f>
        <v>0</v>
      </c>
      <c r="CE48" s="175">
        <f>FinancialInputs!CE34*MAX(CE7:CE9)</f>
        <v>0</v>
      </c>
      <c r="CF48" s="175">
        <f>FinancialInputs!CF34*MAX(CF7:CF9)</f>
        <v>0</v>
      </c>
      <c r="CG48" s="175">
        <f>FinancialInputs!CG34*MAX(CG7:CG9)</f>
        <v>0</v>
      </c>
      <c r="CH48" s="175">
        <f>FinancialInputs!CH34*MAX(CH7:CH9)</f>
        <v>0</v>
      </c>
      <c r="CI48" s="175">
        <f>FinancialInputs!CI34*MAX(CI7:CI9)</f>
        <v>0</v>
      </c>
      <c r="CJ48" s="175">
        <f>FinancialInputs!CJ34*MAX(CJ7:CJ9)</f>
        <v>0</v>
      </c>
      <c r="CK48" s="175">
        <f>FinancialInputs!CK34*MAX(CK7:CK9)</f>
        <v>0</v>
      </c>
      <c r="CL48" s="175">
        <f>FinancialInputs!CL34*MAX(CL7:CL9)</f>
        <v>0</v>
      </c>
      <c r="CM48" s="175">
        <f>FinancialInputs!CM34*MAX(CM7:CM9)</f>
        <v>0</v>
      </c>
      <c r="CN48" s="175">
        <f>FinancialInputs!CN34*MAX(CN7:CN9)</f>
        <v>0</v>
      </c>
      <c r="CO48" s="175">
        <f>FinancialInputs!CO34*MAX(CO7:CO9)</f>
        <v>0</v>
      </c>
      <c r="CP48" s="175">
        <f>FinancialInputs!CP34*MAX(CP7:CP9)</f>
        <v>0</v>
      </c>
      <c r="CQ48" s="175">
        <f>FinancialInputs!CQ34*MAX(CQ7:CQ9)</f>
        <v>0</v>
      </c>
      <c r="CR48" s="175">
        <f>FinancialInputs!CR34*MAX(CR7:CR9)</f>
        <v>0</v>
      </c>
      <c r="CS48" s="175">
        <f>FinancialInputs!CS34*MAX(CS7:CS9)</f>
        <v>0</v>
      </c>
      <c r="CT48" s="175">
        <f>FinancialInputs!CT34*MAX(CT7:CT9)</f>
        <v>0</v>
      </c>
      <c r="CU48" s="175">
        <f>FinancialInputs!CU34*MAX(CU7:CU9)</f>
        <v>0</v>
      </c>
      <c r="CV48" s="175">
        <f>FinancialInputs!CV34*MAX(CV7:CV9)</f>
        <v>0</v>
      </c>
      <c r="CW48" s="60"/>
      <c r="CX48" s="60"/>
    </row>
    <row r="49" spans="2:103" ht="15.4">
      <c r="E49" s="1" t="s">
        <v>602</v>
      </c>
      <c r="G49" s="1" t="s">
        <v>154</v>
      </c>
      <c r="L49" s="60">
        <f>L46-L48</f>
        <v>0</v>
      </c>
      <c r="M49" s="60">
        <f t="shared" ref="M49:AQ49" si="54">M46-M48</f>
        <v>0</v>
      </c>
      <c r="N49" s="60">
        <f t="shared" si="54"/>
        <v>0</v>
      </c>
      <c r="O49" s="60">
        <f t="shared" si="54"/>
        <v>0</v>
      </c>
      <c r="P49" s="60">
        <f t="shared" si="54"/>
        <v>0</v>
      </c>
      <c r="Q49" s="60">
        <f t="shared" si="54"/>
        <v>0</v>
      </c>
      <c r="R49" s="60">
        <f t="shared" si="54"/>
        <v>0</v>
      </c>
      <c r="S49" s="60">
        <f t="shared" si="54"/>
        <v>0</v>
      </c>
      <c r="T49" s="60">
        <f t="shared" si="54"/>
        <v>0</v>
      </c>
      <c r="U49" s="60">
        <f t="shared" si="54"/>
        <v>0</v>
      </c>
      <c r="V49" s="60">
        <f t="shared" si="54"/>
        <v>0</v>
      </c>
      <c r="W49" s="60">
        <f t="shared" si="54"/>
        <v>0</v>
      </c>
      <c r="X49" s="60">
        <f t="shared" si="54"/>
        <v>0</v>
      </c>
      <c r="Y49" s="60">
        <f t="shared" si="54"/>
        <v>0</v>
      </c>
      <c r="Z49" s="60">
        <f t="shared" si="54"/>
        <v>0</v>
      </c>
      <c r="AA49" s="60">
        <f t="shared" si="54"/>
        <v>0</v>
      </c>
      <c r="AB49" s="60">
        <f t="shared" si="54"/>
        <v>0</v>
      </c>
      <c r="AC49" s="60">
        <f t="shared" si="54"/>
        <v>0</v>
      </c>
      <c r="AD49" s="60">
        <f t="shared" si="54"/>
        <v>0</v>
      </c>
      <c r="AE49" s="60">
        <f t="shared" si="54"/>
        <v>0</v>
      </c>
      <c r="AF49" s="60">
        <f t="shared" si="54"/>
        <v>0</v>
      </c>
      <c r="AG49" s="64">
        <f t="shared" si="54"/>
        <v>0</v>
      </c>
      <c r="AH49" s="64">
        <f t="shared" si="54"/>
        <v>0</v>
      </c>
      <c r="AI49" s="60">
        <f t="shared" si="54"/>
        <v>0</v>
      </c>
      <c r="AJ49" s="60">
        <f t="shared" si="54"/>
        <v>0</v>
      </c>
      <c r="AK49" s="60">
        <f t="shared" si="54"/>
        <v>0</v>
      </c>
      <c r="AL49" s="60">
        <f t="shared" si="54"/>
        <v>0</v>
      </c>
      <c r="AM49" s="60">
        <f t="shared" si="54"/>
        <v>0</v>
      </c>
      <c r="AN49" s="60">
        <f t="shared" si="54"/>
        <v>0</v>
      </c>
      <c r="AO49" s="60">
        <f t="shared" si="54"/>
        <v>0</v>
      </c>
      <c r="AP49" s="60">
        <f t="shared" si="54"/>
        <v>0</v>
      </c>
      <c r="AQ49" s="60">
        <f t="shared" si="54"/>
        <v>0</v>
      </c>
      <c r="AR49" s="60">
        <f t="shared" ref="AR49:BW49" si="55">AR46-AR48</f>
        <v>0</v>
      </c>
      <c r="AS49" s="60">
        <f t="shared" si="55"/>
        <v>0</v>
      </c>
      <c r="AT49" s="60">
        <f t="shared" si="55"/>
        <v>0</v>
      </c>
      <c r="AU49" s="60">
        <f t="shared" si="55"/>
        <v>0</v>
      </c>
      <c r="AV49" s="60">
        <f t="shared" si="55"/>
        <v>0</v>
      </c>
      <c r="AW49" s="60">
        <f t="shared" si="55"/>
        <v>0</v>
      </c>
      <c r="AX49" s="60">
        <f t="shared" si="55"/>
        <v>0</v>
      </c>
      <c r="AY49" s="60">
        <f t="shared" si="55"/>
        <v>0</v>
      </c>
      <c r="AZ49" s="60">
        <f t="shared" si="55"/>
        <v>0</v>
      </c>
      <c r="BA49" s="60">
        <f t="shared" si="55"/>
        <v>0</v>
      </c>
      <c r="BB49" s="60">
        <f t="shared" si="55"/>
        <v>0</v>
      </c>
      <c r="BC49" s="60">
        <f t="shared" si="55"/>
        <v>0</v>
      </c>
      <c r="BD49" s="60">
        <f t="shared" si="55"/>
        <v>0</v>
      </c>
      <c r="BE49" s="60">
        <f t="shared" si="55"/>
        <v>0</v>
      </c>
      <c r="BF49" s="60">
        <f t="shared" si="55"/>
        <v>0</v>
      </c>
      <c r="BG49" s="60">
        <f t="shared" si="55"/>
        <v>0</v>
      </c>
      <c r="BH49" s="60">
        <f t="shared" si="55"/>
        <v>0</v>
      </c>
      <c r="BI49" s="60">
        <f t="shared" si="55"/>
        <v>0</v>
      </c>
      <c r="BJ49" s="60">
        <f t="shared" si="55"/>
        <v>0</v>
      </c>
      <c r="BK49" s="60">
        <f t="shared" si="55"/>
        <v>0</v>
      </c>
      <c r="BL49" s="60">
        <f t="shared" si="55"/>
        <v>0</v>
      </c>
      <c r="BM49" s="60">
        <f t="shared" si="55"/>
        <v>0</v>
      </c>
      <c r="BN49" s="60">
        <f t="shared" si="55"/>
        <v>0</v>
      </c>
      <c r="BO49" s="60">
        <f t="shared" si="55"/>
        <v>0</v>
      </c>
      <c r="BP49" s="60">
        <f t="shared" si="55"/>
        <v>0</v>
      </c>
      <c r="BQ49" s="60">
        <f t="shared" si="55"/>
        <v>0</v>
      </c>
      <c r="BR49" s="60">
        <f t="shared" si="55"/>
        <v>0</v>
      </c>
      <c r="BS49" s="60">
        <f t="shared" si="55"/>
        <v>0</v>
      </c>
      <c r="BT49" s="60">
        <f t="shared" si="55"/>
        <v>0</v>
      </c>
      <c r="BU49" s="60">
        <f t="shared" si="55"/>
        <v>0</v>
      </c>
      <c r="BV49" s="60">
        <f t="shared" si="55"/>
        <v>0</v>
      </c>
      <c r="BW49" s="60">
        <f t="shared" si="55"/>
        <v>0</v>
      </c>
      <c r="BX49" s="60">
        <f t="shared" ref="BX49:CL49" si="56">BX46-BX48</f>
        <v>0</v>
      </c>
      <c r="BY49" s="60">
        <f t="shared" si="56"/>
        <v>0</v>
      </c>
      <c r="BZ49" s="60">
        <f t="shared" si="56"/>
        <v>0</v>
      </c>
      <c r="CA49" s="60">
        <f t="shared" si="56"/>
        <v>0</v>
      </c>
      <c r="CB49" s="60">
        <f t="shared" si="56"/>
        <v>0</v>
      </c>
      <c r="CC49" s="60">
        <f t="shared" si="56"/>
        <v>0</v>
      </c>
      <c r="CD49" s="60">
        <f t="shared" si="56"/>
        <v>0</v>
      </c>
      <c r="CE49" s="60">
        <f t="shared" si="56"/>
        <v>0</v>
      </c>
      <c r="CF49" s="60">
        <f t="shared" si="56"/>
        <v>0</v>
      </c>
      <c r="CG49" s="60">
        <f t="shared" si="56"/>
        <v>0</v>
      </c>
      <c r="CH49" s="60">
        <f t="shared" si="56"/>
        <v>0</v>
      </c>
      <c r="CI49" s="60">
        <f t="shared" si="56"/>
        <v>0</v>
      </c>
      <c r="CJ49" s="60">
        <f t="shared" si="56"/>
        <v>0</v>
      </c>
      <c r="CK49" s="60">
        <f t="shared" si="56"/>
        <v>0</v>
      </c>
      <c r="CL49" s="60">
        <f t="shared" si="56"/>
        <v>0</v>
      </c>
      <c r="CM49" s="60">
        <f>CM46-CM48</f>
        <v>0</v>
      </c>
      <c r="CN49" s="60">
        <f t="shared" ref="CN49:CV49" si="57">CN46-CN48</f>
        <v>0</v>
      </c>
      <c r="CO49" s="60">
        <f t="shared" si="57"/>
        <v>0</v>
      </c>
      <c r="CP49" s="60">
        <f t="shared" si="57"/>
        <v>0</v>
      </c>
      <c r="CQ49" s="60">
        <f t="shared" si="57"/>
        <v>0</v>
      </c>
      <c r="CR49" s="60">
        <f t="shared" si="57"/>
        <v>0</v>
      </c>
      <c r="CS49" s="60">
        <f t="shared" si="57"/>
        <v>0</v>
      </c>
      <c r="CT49" s="60">
        <f t="shared" si="57"/>
        <v>0</v>
      </c>
      <c r="CU49" s="60">
        <f t="shared" si="57"/>
        <v>0</v>
      </c>
      <c r="CV49" s="60">
        <f t="shared" si="57"/>
        <v>0</v>
      </c>
    </row>
    <row r="50" spans="2:103" ht="15.4">
      <c r="E50" s="1" t="s">
        <v>603</v>
      </c>
      <c r="G50" s="1" t="s">
        <v>154</v>
      </c>
      <c r="L50" s="101">
        <f>FinancialInputs!L72</f>
        <v>0</v>
      </c>
      <c r="M50" s="101">
        <f>FinancialInputs!M72</f>
        <v>0</v>
      </c>
      <c r="N50" s="101">
        <f>FinancialInputs!N72</f>
        <v>0</v>
      </c>
      <c r="O50" s="101">
        <f>FinancialInputs!O72</f>
        <v>0</v>
      </c>
      <c r="P50" s="101">
        <f>FinancialInputs!P72</f>
        <v>0</v>
      </c>
      <c r="Q50" s="101">
        <f>FinancialInputs!Q72</f>
        <v>0</v>
      </c>
      <c r="R50" s="101">
        <f>FinancialInputs!R72</f>
        <v>0</v>
      </c>
      <c r="S50" s="101">
        <f>FinancialInputs!S72</f>
        <v>0</v>
      </c>
      <c r="T50" s="101">
        <f>FinancialInputs!T72</f>
        <v>0</v>
      </c>
      <c r="U50" s="101">
        <f>FinancialInputs!U72</f>
        <v>0</v>
      </c>
      <c r="V50" s="101">
        <f>FinancialInputs!V72</f>
        <v>0</v>
      </c>
      <c r="W50" s="101">
        <f>FinancialInputs!W72</f>
        <v>0</v>
      </c>
      <c r="X50" s="101">
        <f>FinancialInputs!X72</f>
        <v>0</v>
      </c>
      <c r="Y50" s="101">
        <f>FinancialInputs!Y72</f>
        <v>0</v>
      </c>
      <c r="Z50" s="101">
        <f>FinancialInputs!Z72</f>
        <v>0</v>
      </c>
      <c r="AA50" s="101">
        <f>FinancialInputs!AA72</f>
        <v>0</v>
      </c>
      <c r="AB50" s="101">
        <f>FinancialInputs!AB72</f>
        <v>0</v>
      </c>
      <c r="AC50" s="101">
        <f>FinancialInputs!AC72</f>
        <v>0</v>
      </c>
      <c r="AD50" s="101">
        <f>FinancialInputs!AD72</f>
        <v>0</v>
      </c>
      <c r="AE50" s="101">
        <f>FinancialInputs!AE72</f>
        <v>0</v>
      </c>
      <c r="AF50" s="101">
        <f>FinancialInputs!AF72</f>
        <v>0</v>
      </c>
      <c r="AG50" s="401">
        <f>FinancialInputs!AG72</f>
        <v>0</v>
      </c>
      <c r="AH50" s="401">
        <f>FinancialInputs!AH72</f>
        <v>0</v>
      </c>
      <c r="AI50" s="101">
        <f>FinancialInputs!AI72</f>
        <v>0</v>
      </c>
      <c r="AJ50" s="101">
        <f>FinancialInputs!AJ72</f>
        <v>0</v>
      </c>
      <c r="AK50" s="101">
        <f>FinancialInputs!AK72</f>
        <v>0</v>
      </c>
      <c r="AL50" s="101">
        <f>FinancialInputs!AL72</f>
        <v>0</v>
      </c>
      <c r="AM50" s="101">
        <f>FinancialInputs!AM72</f>
        <v>0</v>
      </c>
      <c r="AN50" s="101">
        <f>FinancialInputs!AN72</f>
        <v>0</v>
      </c>
      <c r="AO50" s="101">
        <f>FinancialInputs!AO72</f>
        <v>0</v>
      </c>
      <c r="AP50" s="101">
        <f>FinancialInputs!AP72</f>
        <v>0</v>
      </c>
      <c r="AQ50" s="101">
        <f>FinancialInputs!AQ72</f>
        <v>0</v>
      </c>
      <c r="AR50" s="101">
        <f>FinancialInputs!AR72</f>
        <v>0</v>
      </c>
      <c r="AS50" s="101">
        <f>FinancialInputs!AS72</f>
        <v>0</v>
      </c>
      <c r="AT50" s="101">
        <f>FinancialInputs!AT72</f>
        <v>0</v>
      </c>
      <c r="AU50" s="101">
        <f>FinancialInputs!AU72</f>
        <v>0</v>
      </c>
      <c r="AV50" s="101">
        <f>FinancialInputs!AV72</f>
        <v>0</v>
      </c>
      <c r="AW50" s="101">
        <f>FinancialInputs!AW72</f>
        <v>0</v>
      </c>
      <c r="AX50" s="101">
        <f>FinancialInputs!AX72</f>
        <v>0</v>
      </c>
      <c r="AY50" s="101">
        <f>FinancialInputs!AY72</f>
        <v>0</v>
      </c>
      <c r="AZ50" s="101">
        <f>FinancialInputs!AZ72</f>
        <v>0</v>
      </c>
      <c r="BA50" s="101">
        <f>FinancialInputs!BA72</f>
        <v>0</v>
      </c>
      <c r="BB50" s="101">
        <f>FinancialInputs!BB72</f>
        <v>0</v>
      </c>
      <c r="BC50" s="101">
        <f>FinancialInputs!BC72</f>
        <v>0</v>
      </c>
      <c r="BD50" s="101">
        <f>FinancialInputs!BD72</f>
        <v>0</v>
      </c>
      <c r="BE50" s="101">
        <f>FinancialInputs!BE72</f>
        <v>0</v>
      </c>
      <c r="BF50" s="101">
        <f>FinancialInputs!BF72</f>
        <v>0</v>
      </c>
      <c r="BG50" s="101">
        <f>FinancialInputs!BG72</f>
        <v>0</v>
      </c>
      <c r="BH50" s="101">
        <f>FinancialInputs!BH72</f>
        <v>0</v>
      </c>
      <c r="BI50" s="101">
        <f>FinancialInputs!BI72</f>
        <v>0</v>
      </c>
      <c r="BJ50" s="101">
        <f>FinancialInputs!BJ72</f>
        <v>0</v>
      </c>
      <c r="BK50" s="101">
        <f>FinancialInputs!BK72</f>
        <v>0</v>
      </c>
      <c r="BL50" s="101">
        <f>FinancialInputs!BL72</f>
        <v>0</v>
      </c>
      <c r="BM50" s="101">
        <f>FinancialInputs!BM72</f>
        <v>0</v>
      </c>
      <c r="BN50" s="101">
        <f>FinancialInputs!BN72</f>
        <v>0</v>
      </c>
      <c r="BO50" s="101">
        <f>FinancialInputs!BO72</f>
        <v>0</v>
      </c>
      <c r="BP50" s="101">
        <f>FinancialInputs!BP72</f>
        <v>0</v>
      </c>
      <c r="BQ50" s="101">
        <f>FinancialInputs!BQ72</f>
        <v>0</v>
      </c>
      <c r="BR50" s="101">
        <f>FinancialInputs!BR72</f>
        <v>0</v>
      </c>
      <c r="BS50" s="101">
        <f>FinancialInputs!BS72</f>
        <v>0</v>
      </c>
      <c r="BT50" s="101">
        <f>FinancialInputs!BT72</f>
        <v>0</v>
      </c>
      <c r="BU50" s="101">
        <f>FinancialInputs!BU72</f>
        <v>0</v>
      </c>
      <c r="BV50" s="101">
        <f>FinancialInputs!BV72</f>
        <v>0</v>
      </c>
      <c r="BW50" s="101">
        <f>FinancialInputs!BW72</f>
        <v>0</v>
      </c>
      <c r="BX50" s="101">
        <f>FinancialInputs!BX72</f>
        <v>0</v>
      </c>
      <c r="BY50" s="101">
        <f>FinancialInputs!BY72</f>
        <v>0</v>
      </c>
      <c r="BZ50" s="101">
        <f>FinancialInputs!BZ72</f>
        <v>0</v>
      </c>
      <c r="CA50" s="101">
        <f>FinancialInputs!CA72</f>
        <v>0</v>
      </c>
      <c r="CB50" s="101">
        <f>FinancialInputs!CB72</f>
        <v>0</v>
      </c>
      <c r="CC50" s="101">
        <f>FinancialInputs!CC72</f>
        <v>0</v>
      </c>
      <c r="CD50" s="101">
        <f>FinancialInputs!CD72</f>
        <v>0</v>
      </c>
      <c r="CE50" s="101">
        <f>FinancialInputs!CE72</f>
        <v>0</v>
      </c>
      <c r="CF50" s="101">
        <f>FinancialInputs!CF72</f>
        <v>0</v>
      </c>
      <c r="CG50" s="101">
        <f>FinancialInputs!CG72</f>
        <v>0</v>
      </c>
      <c r="CH50" s="101">
        <f>FinancialInputs!CH72</f>
        <v>0</v>
      </c>
      <c r="CI50" s="101">
        <f>FinancialInputs!CI72</f>
        <v>0</v>
      </c>
      <c r="CJ50" s="101">
        <f>FinancialInputs!CJ72</f>
        <v>0</v>
      </c>
      <c r="CK50" s="101">
        <f>FinancialInputs!CK72</f>
        <v>0</v>
      </c>
      <c r="CL50" s="101">
        <f>FinancialInputs!CL72</f>
        <v>0</v>
      </c>
      <c r="CM50" s="101">
        <f>FinancialInputs!CM72</f>
        <v>0</v>
      </c>
      <c r="CN50" s="101">
        <f>FinancialInputs!CN72</f>
        <v>0</v>
      </c>
      <c r="CO50" s="101">
        <f>FinancialInputs!CO72</f>
        <v>0</v>
      </c>
      <c r="CP50" s="101">
        <f>FinancialInputs!CP72</f>
        <v>0</v>
      </c>
      <c r="CQ50" s="101">
        <f>FinancialInputs!CQ72</f>
        <v>0</v>
      </c>
      <c r="CR50" s="101">
        <f>FinancialInputs!CR72</f>
        <v>0</v>
      </c>
      <c r="CS50" s="101">
        <f>FinancialInputs!CS72</f>
        <v>0</v>
      </c>
      <c r="CT50" s="101">
        <f>FinancialInputs!CT72</f>
        <v>0</v>
      </c>
      <c r="CU50" s="101">
        <f>FinancialInputs!CU72</f>
        <v>0</v>
      </c>
      <c r="CV50" s="101">
        <f>FinancialInputs!CV72</f>
        <v>0</v>
      </c>
      <c r="CW50" s="60"/>
      <c r="CX50" s="60"/>
    </row>
    <row r="51" spans="2:103" ht="15.4">
      <c r="E51" s="1" t="s">
        <v>604</v>
      </c>
      <c r="G51" s="1" t="s">
        <v>605</v>
      </c>
      <c r="L51" s="58" t="b">
        <f>ABS(L49)&gt;L50</f>
        <v>0</v>
      </c>
      <c r="M51" s="58" t="b">
        <f t="shared" ref="M51:AQ51" si="58">ABS(M49)&gt;M50</f>
        <v>0</v>
      </c>
      <c r="N51" s="58" t="b">
        <f t="shared" si="58"/>
        <v>0</v>
      </c>
      <c r="O51" s="58" t="b">
        <f t="shared" si="58"/>
        <v>0</v>
      </c>
      <c r="P51" s="58" t="b">
        <f t="shared" si="58"/>
        <v>0</v>
      </c>
      <c r="Q51" s="58" t="b">
        <f t="shared" si="58"/>
        <v>0</v>
      </c>
      <c r="R51" s="58" t="b">
        <f t="shared" si="58"/>
        <v>0</v>
      </c>
      <c r="S51" s="58" t="b">
        <f t="shared" si="58"/>
        <v>0</v>
      </c>
      <c r="T51" s="58" t="b">
        <f t="shared" si="58"/>
        <v>0</v>
      </c>
      <c r="U51" s="58" t="b">
        <f t="shared" si="58"/>
        <v>0</v>
      </c>
      <c r="V51" s="58" t="b">
        <f t="shared" si="58"/>
        <v>0</v>
      </c>
      <c r="W51" s="58" t="b">
        <f t="shared" si="58"/>
        <v>0</v>
      </c>
      <c r="X51" s="58" t="b">
        <f t="shared" si="58"/>
        <v>0</v>
      </c>
      <c r="Y51" s="58" t="b">
        <f t="shared" si="58"/>
        <v>0</v>
      </c>
      <c r="Z51" s="58" t="b">
        <f t="shared" si="58"/>
        <v>0</v>
      </c>
      <c r="AA51" s="58" t="b">
        <f t="shared" si="58"/>
        <v>0</v>
      </c>
      <c r="AB51" s="58" t="b">
        <f t="shared" si="58"/>
        <v>0</v>
      </c>
      <c r="AC51" s="58" t="b">
        <f t="shared" si="58"/>
        <v>0</v>
      </c>
      <c r="AD51" s="58" t="b">
        <f t="shared" si="58"/>
        <v>0</v>
      </c>
      <c r="AE51" s="58" t="b">
        <f t="shared" si="58"/>
        <v>0</v>
      </c>
      <c r="AF51" s="58" t="b">
        <f t="shared" si="58"/>
        <v>0</v>
      </c>
      <c r="AG51" s="58" t="b">
        <f t="shared" si="58"/>
        <v>0</v>
      </c>
      <c r="AH51" s="58" t="b">
        <f t="shared" si="58"/>
        <v>0</v>
      </c>
      <c r="AI51" s="58" t="b">
        <f t="shared" si="58"/>
        <v>0</v>
      </c>
      <c r="AJ51" s="58" t="b">
        <f t="shared" si="58"/>
        <v>0</v>
      </c>
      <c r="AK51" s="58" t="b">
        <f t="shared" si="58"/>
        <v>0</v>
      </c>
      <c r="AL51" s="58" t="b">
        <f t="shared" si="58"/>
        <v>0</v>
      </c>
      <c r="AM51" s="58" t="b">
        <f t="shared" si="58"/>
        <v>0</v>
      </c>
      <c r="AN51" s="58" t="b">
        <f t="shared" si="58"/>
        <v>0</v>
      </c>
      <c r="AO51" s="58" t="b">
        <f t="shared" si="58"/>
        <v>0</v>
      </c>
      <c r="AP51" s="58" t="b">
        <f t="shared" si="58"/>
        <v>0</v>
      </c>
      <c r="AQ51" s="58" t="b">
        <f t="shared" si="58"/>
        <v>0</v>
      </c>
      <c r="AR51" s="58" t="b">
        <f t="shared" ref="AR51:BW51" si="59">ABS(AR49)&gt;AR50</f>
        <v>0</v>
      </c>
      <c r="AS51" s="58" t="b">
        <f t="shared" si="59"/>
        <v>0</v>
      </c>
      <c r="AT51" s="58" t="b">
        <f t="shared" si="59"/>
        <v>0</v>
      </c>
      <c r="AU51" s="58" t="b">
        <f t="shared" si="59"/>
        <v>0</v>
      </c>
      <c r="AV51" s="58" t="b">
        <f t="shared" si="59"/>
        <v>0</v>
      </c>
      <c r="AW51" s="58" t="b">
        <f t="shared" si="59"/>
        <v>0</v>
      </c>
      <c r="AX51" s="58" t="b">
        <f t="shared" si="59"/>
        <v>0</v>
      </c>
      <c r="AY51" s="58" t="b">
        <f t="shared" si="59"/>
        <v>0</v>
      </c>
      <c r="AZ51" s="58" t="b">
        <f t="shared" si="59"/>
        <v>0</v>
      </c>
      <c r="BA51" s="58" t="b">
        <f t="shared" si="59"/>
        <v>0</v>
      </c>
      <c r="BB51" s="58" t="b">
        <f t="shared" si="59"/>
        <v>0</v>
      </c>
      <c r="BC51" s="58" t="b">
        <f t="shared" si="59"/>
        <v>0</v>
      </c>
      <c r="BD51" s="58" t="b">
        <f t="shared" si="59"/>
        <v>0</v>
      </c>
      <c r="BE51" s="58" t="b">
        <f t="shared" si="59"/>
        <v>0</v>
      </c>
      <c r="BF51" s="58" t="b">
        <f t="shared" si="59"/>
        <v>0</v>
      </c>
      <c r="BG51" s="58" t="b">
        <f t="shared" si="59"/>
        <v>0</v>
      </c>
      <c r="BH51" s="58" t="b">
        <f t="shared" si="59"/>
        <v>0</v>
      </c>
      <c r="BI51" s="58" t="b">
        <f t="shared" si="59"/>
        <v>0</v>
      </c>
      <c r="BJ51" s="58" t="b">
        <f t="shared" si="59"/>
        <v>0</v>
      </c>
      <c r="BK51" s="58" t="b">
        <f t="shared" si="59"/>
        <v>0</v>
      </c>
      <c r="BL51" s="58" t="b">
        <f t="shared" si="59"/>
        <v>0</v>
      </c>
      <c r="BM51" s="58" t="b">
        <f t="shared" si="59"/>
        <v>0</v>
      </c>
      <c r="BN51" s="58" t="b">
        <f t="shared" si="59"/>
        <v>0</v>
      </c>
      <c r="BO51" s="58" t="b">
        <f t="shared" si="59"/>
        <v>0</v>
      </c>
      <c r="BP51" s="58" t="b">
        <f t="shared" si="59"/>
        <v>0</v>
      </c>
      <c r="BQ51" s="58" t="b">
        <f t="shared" si="59"/>
        <v>0</v>
      </c>
      <c r="BR51" s="58" t="b">
        <f t="shared" si="59"/>
        <v>0</v>
      </c>
      <c r="BS51" s="58" t="b">
        <f t="shared" si="59"/>
        <v>0</v>
      </c>
      <c r="BT51" s="58" t="b">
        <f t="shared" si="59"/>
        <v>0</v>
      </c>
      <c r="BU51" s="58" t="b">
        <f t="shared" si="59"/>
        <v>0</v>
      </c>
      <c r="BV51" s="58" t="b">
        <f t="shared" si="59"/>
        <v>0</v>
      </c>
      <c r="BW51" s="58" t="b">
        <f t="shared" si="59"/>
        <v>0</v>
      </c>
      <c r="BX51" s="58" t="b">
        <f t="shared" ref="BX51:CL51" si="60">ABS(BX49)&gt;BX50</f>
        <v>0</v>
      </c>
      <c r="BY51" s="58" t="b">
        <f t="shared" si="60"/>
        <v>0</v>
      </c>
      <c r="BZ51" s="58" t="b">
        <f t="shared" si="60"/>
        <v>0</v>
      </c>
      <c r="CA51" s="58" t="b">
        <f t="shared" si="60"/>
        <v>0</v>
      </c>
      <c r="CB51" s="58" t="b">
        <f t="shared" si="60"/>
        <v>0</v>
      </c>
      <c r="CC51" s="58" t="b">
        <f t="shared" si="60"/>
        <v>0</v>
      </c>
      <c r="CD51" s="58" t="b">
        <f t="shared" si="60"/>
        <v>0</v>
      </c>
      <c r="CE51" s="58" t="b">
        <f t="shared" si="60"/>
        <v>0</v>
      </c>
      <c r="CF51" s="58" t="b">
        <f t="shared" si="60"/>
        <v>0</v>
      </c>
      <c r="CG51" s="58" t="b">
        <f t="shared" si="60"/>
        <v>0</v>
      </c>
      <c r="CH51" s="58" t="b">
        <f t="shared" si="60"/>
        <v>0</v>
      </c>
      <c r="CI51" s="58" t="b">
        <f t="shared" si="60"/>
        <v>0</v>
      </c>
      <c r="CJ51" s="58" t="b">
        <f t="shared" si="60"/>
        <v>0</v>
      </c>
      <c r="CK51" s="58" t="b">
        <f t="shared" si="60"/>
        <v>0</v>
      </c>
      <c r="CL51" s="58" t="b">
        <f t="shared" si="60"/>
        <v>0</v>
      </c>
      <c r="CM51" s="58" t="b">
        <f t="shared" ref="CM51:CV51" si="61">ABS(CM49)&gt;CM50</f>
        <v>0</v>
      </c>
      <c r="CN51" s="58" t="b">
        <f t="shared" si="61"/>
        <v>0</v>
      </c>
      <c r="CO51" s="58" t="b">
        <f t="shared" si="61"/>
        <v>0</v>
      </c>
      <c r="CP51" s="58" t="b">
        <f t="shared" si="61"/>
        <v>0</v>
      </c>
      <c r="CQ51" s="58" t="b">
        <f t="shared" si="61"/>
        <v>0</v>
      </c>
      <c r="CR51" s="58" t="b">
        <f t="shared" si="61"/>
        <v>0</v>
      </c>
      <c r="CS51" s="58" t="b">
        <f t="shared" si="61"/>
        <v>0</v>
      </c>
      <c r="CT51" s="58" t="b">
        <f t="shared" si="61"/>
        <v>0</v>
      </c>
      <c r="CU51" s="58" t="b">
        <f t="shared" si="61"/>
        <v>0</v>
      </c>
      <c r="CV51" s="58" t="b">
        <f t="shared" si="61"/>
        <v>0</v>
      </c>
      <c r="CW51" s="58"/>
      <c r="CX51" s="58"/>
    </row>
    <row r="52" spans="2:103" ht="15.4">
      <c r="L52" s="12"/>
      <c r="M52" s="12"/>
      <c r="N52" s="12"/>
      <c r="O52" s="12"/>
      <c r="P52" s="12"/>
      <c r="Q52" s="12"/>
      <c r="R52" s="12"/>
      <c r="S52" s="12"/>
      <c r="T52" s="12"/>
      <c r="U52" s="12"/>
      <c r="V52" s="12"/>
      <c r="W52" s="12"/>
      <c r="X52" s="12"/>
      <c r="Y52" s="12"/>
      <c r="Z52" s="12"/>
      <c r="AA52" s="12"/>
      <c r="AB52" s="12"/>
      <c r="AC52" s="12"/>
      <c r="AD52" s="12"/>
      <c r="AE52" s="12"/>
      <c r="AF52" s="12"/>
      <c r="AG52" s="21"/>
      <c r="AH52" s="21"/>
      <c r="AI52" s="12"/>
      <c r="AJ52" s="12"/>
      <c r="AK52" s="12"/>
      <c r="AL52" s="12"/>
      <c r="AM52" s="12"/>
      <c r="AN52" s="12"/>
      <c r="AO52" s="12"/>
      <c r="AP52" s="12"/>
      <c r="AQ52" s="12"/>
      <c r="AR52" s="12"/>
      <c r="AS52" s="12"/>
      <c r="AT52" s="12"/>
      <c r="AU52" s="12"/>
      <c r="AV52" s="12"/>
      <c r="AW52" s="12"/>
      <c r="AX52" s="12"/>
      <c r="AY52" s="12"/>
      <c r="AZ52" s="12"/>
      <c r="BA52" s="12"/>
      <c r="BB52" s="12"/>
      <c r="BC52" s="12"/>
      <c r="BD52" s="12"/>
      <c r="BE52" s="12"/>
      <c r="BF52" s="12"/>
      <c r="BG52" s="12"/>
      <c r="BH52" s="12"/>
      <c r="BI52" s="12"/>
      <c r="BJ52" s="12"/>
      <c r="BK52" s="12"/>
      <c r="BL52" s="12"/>
      <c r="BM52" s="12"/>
      <c r="BN52" s="12"/>
      <c r="BO52" s="12"/>
      <c r="BP52" s="12"/>
      <c r="BQ52" s="12"/>
      <c r="BR52" s="12"/>
      <c r="BS52" s="12"/>
      <c r="BT52" s="12"/>
      <c r="BU52" s="12"/>
      <c r="BV52" s="12"/>
      <c r="BW52" s="12"/>
      <c r="BX52" s="12"/>
      <c r="BY52" s="12"/>
      <c r="BZ52" s="12"/>
      <c r="CA52" s="12"/>
      <c r="CB52" s="12"/>
      <c r="CC52" s="12"/>
      <c r="CD52" s="12"/>
      <c r="CE52" s="12"/>
      <c r="CF52" s="12"/>
      <c r="CG52" s="12"/>
      <c r="CH52" s="12"/>
      <c r="CI52" s="12"/>
      <c r="CJ52" s="12"/>
      <c r="CK52" s="12"/>
      <c r="CL52" s="12"/>
      <c r="CM52" s="12"/>
      <c r="CN52" s="12"/>
      <c r="CO52" s="12"/>
      <c r="CP52" s="12"/>
      <c r="CQ52" s="12"/>
      <c r="CR52" s="12"/>
      <c r="CS52" s="12"/>
      <c r="CT52" s="12"/>
      <c r="CU52" s="12"/>
      <c r="CV52" s="12"/>
      <c r="CW52" s="60"/>
      <c r="CX52" s="60"/>
    </row>
    <row r="53" spans="2:103" ht="15.4">
      <c r="E53" s="1" t="s">
        <v>585</v>
      </c>
      <c r="G53" s="1" t="s">
        <v>305</v>
      </c>
      <c r="L53" s="58">
        <f>MAX(L49*L45*L51,0)</f>
        <v>0</v>
      </c>
      <c r="M53" s="58" t="e">
        <f>MAX(M49*M45*M51,0)</f>
        <v>#N/A</v>
      </c>
      <c r="N53" s="58" t="e">
        <f t="shared" ref="N53:BY53" si="62">MAX(N49*N45*N51,0)</f>
        <v>#N/A</v>
      </c>
      <c r="O53" s="58" t="e">
        <f t="shared" si="62"/>
        <v>#N/A</v>
      </c>
      <c r="P53" s="58" t="e">
        <f t="shared" si="62"/>
        <v>#N/A</v>
      </c>
      <c r="Q53" s="58" t="e">
        <f t="shared" si="62"/>
        <v>#N/A</v>
      </c>
      <c r="R53" s="58" t="e">
        <f t="shared" si="62"/>
        <v>#N/A</v>
      </c>
      <c r="S53" s="58" t="e">
        <f t="shared" si="62"/>
        <v>#N/A</v>
      </c>
      <c r="T53" s="58" t="e">
        <f t="shared" si="62"/>
        <v>#N/A</v>
      </c>
      <c r="U53" s="58" t="e">
        <f t="shared" si="62"/>
        <v>#N/A</v>
      </c>
      <c r="V53" s="58" t="e">
        <f t="shared" si="62"/>
        <v>#N/A</v>
      </c>
      <c r="W53" s="58" t="e">
        <f t="shared" si="62"/>
        <v>#N/A</v>
      </c>
      <c r="X53" s="58" t="e">
        <f t="shared" si="62"/>
        <v>#N/A</v>
      </c>
      <c r="Y53" s="58" t="e">
        <f t="shared" si="62"/>
        <v>#N/A</v>
      </c>
      <c r="Z53" s="58" t="e">
        <f t="shared" si="62"/>
        <v>#N/A</v>
      </c>
      <c r="AA53" s="58" t="e">
        <f t="shared" si="62"/>
        <v>#N/A</v>
      </c>
      <c r="AB53" s="58" t="e">
        <f t="shared" si="62"/>
        <v>#N/A</v>
      </c>
      <c r="AC53" s="58" t="e">
        <f t="shared" si="62"/>
        <v>#N/A</v>
      </c>
      <c r="AD53" s="58" t="e">
        <f t="shared" si="62"/>
        <v>#N/A</v>
      </c>
      <c r="AE53" s="58" t="e">
        <f t="shared" si="62"/>
        <v>#N/A</v>
      </c>
      <c r="AF53" s="58" t="e">
        <f t="shared" si="62"/>
        <v>#N/A</v>
      </c>
      <c r="AG53" s="58" t="e">
        <f t="shared" si="62"/>
        <v>#N/A</v>
      </c>
      <c r="AH53" s="58" t="e">
        <f>MAX(AH49*AH45*AH51,0)</f>
        <v>#N/A</v>
      </c>
      <c r="AI53" s="58" t="e">
        <f t="shared" si="62"/>
        <v>#N/A</v>
      </c>
      <c r="AJ53" s="58" t="e">
        <f t="shared" si="62"/>
        <v>#N/A</v>
      </c>
      <c r="AK53" s="58" t="e">
        <f t="shared" si="62"/>
        <v>#N/A</v>
      </c>
      <c r="AL53" s="58" t="e">
        <f t="shared" si="62"/>
        <v>#N/A</v>
      </c>
      <c r="AM53" s="58" t="e">
        <f t="shared" si="62"/>
        <v>#N/A</v>
      </c>
      <c r="AN53" s="58" t="e">
        <f t="shared" si="62"/>
        <v>#N/A</v>
      </c>
      <c r="AO53" s="58" t="e">
        <f t="shared" si="62"/>
        <v>#N/A</v>
      </c>
      <c r="AP53" s="58" t="e">
        <f t="shared" si="62"/>
        <v>#N/A</v>
      </c>
      <c r="AQ53" s="58" t="e">
        <f t="shared" si="62"/>
        <v>#N/A</v>
      </c>
      <c r="AR53" s="58" t="e">
        <f t="shared" si="62"/>
        <v>#N/A</v>
      </c>
      <c r="AS53" s="58" t="e">
        <f t="shared" si="62"/>
        <v>#N/A</v>
      </c>
      <c r="AT53" s="58" t="e">
        <f t="shared" si="62"/>
        <v>#N/A</v>
      </c>
      <c r="AU53" s="58" t="e">
        <f t="shared" si="62"/>
        <v>#N/A</v>
      </c>
      <c r="AV53" s="58" t="e">
        <f t="shared" si="62"/>
        <v>#N/A</v>
      </c>
      <c r="AW53" s="58" t="e">
        <f t="shared" si="62"/>
        <v>#N/A</v>
      </c>
      <c r="AX53" s="58" t="e">
        <f t="shared" si="62"/>
        <v>#N/A</v>
      </c>
      <c r="AY53" s="58" t="e">
        <f t="shared" si="62"/>
        <v>#N/A</v>
      </c>
      <c r="AZ53" s="58" t="e">
        <f t="shared" si="62"/>
        <v>#N/A</v>
      </c>
      <c r="BA53" s="58" t="e">
        <f t="shared" si="62"/>
        <v>#N/A</v>
      </c>
      <c r="BB53" s="58" t="e">
        <f t="shared" si="62"/>
        <v>#N/A</v>
      </c>
      <c r="BC53" s="58" t="e">
        <f t="shared" si="62"/>
        <v>#N/A</v>
      </c>
      <c r="BD53" s="58" t="e">
        <f t="shared" si="62"/>
        <v>#N/A</v>
      </c>
      <c r="BE53" s="58" t="e">
        <f t="shared" si="62"/>
        <v>#N/A</v>
      </c>
      <c r="BF53" s="58" t="e">
        <f t="shared" si="62"/>
        <v>#N/A</v>
      </c>
      <c r="BG53" s="58" t="e">
        <f t="shared" si="62"/>
        <v>#N/A</v>
      </c>
      <c r="BH53" s="58" t="e">
        <f t="shared" si="62"/>
        <v>#N/A</v>
      </c>
      <c r="BI53" s="58" t="e">
        <f t="shared" si="62"/>
        <v>#N/A</v>
      </c>
      <c r="BJ53" s="58" t="e">
        <f t="shared" si="62"/>
        <v>#N/A</v>
      </c>
      <c r="BK53" s="58" t="e">
        <f t="shared" si="62"/>
        <v>#N/A</v>
      </c>
      <c r="BL53" s="58" t="e">
        <f t="shared" si="62"/>
        <v>#N/A</v>
      </c>
      <c r="BM53" s="58" t="e">
        <f t="shared" si="62"/>
        <v>#N/A</v>
      </c>
      <c r="BN53" s="58" t="e">
        <f t="shared" si="62"/>
        <v>#N/A</v>
      </c>
      <c r="BO53" s="58" t="e">
        <f t="shared" si="62"/>
        <v>#N/A</v>
      </c>
      <c r="BP53" s="58" t="e">
        <f t="shared" si="62"/>
        <v>#N/A</v>
      </c>
      <c r="BQ53" s="58" t="e">
        <f t="shared" si="62"/>
        <v>#N/A</v>
      </c>
      <c r="BR53" s="58" t="e">
        <f t="shared" si="62"/>
        <v>#N/A</v>
      </c>
      <c r="BS53" s="58" t="e">
        <f t="shared" si="62"/>
        <v>#N/A</v>
      </c>
      <c r="BT53" s="58" t="e">
        <f t="shared" si="62"/>
        <v>#N/A</v>
      </c>
      <c r="BU53" s="58" t="e">
        <f t="shared" si="62"/>
        <v>#N/A</v>
      </c>
      <c r="BV53" s="58" t="e">
        <f t="shared" si="62"/>
        <v>#N/A</v>
      </c>
      <c r="BW53" s="58" t="e">
        <f t="shared" si="62"/>
        <v>#N/A</v>
      </c>
      <c r="BX53" s="58" t="e">
        <f t="shared" si="62"/>
        <v>#N/A</v>
      </c>
      <c r="BY53" s="58" t="e">
        <f t="shared" si="62"/>
        <v>#N/A</v>
      </c>
      <c r="BZ53" s="58" t="e">
        <f t="shared" ref="BZ53:CV53" si="63">MAX(BZ49*BZ45*BZ51,0)</f>
        <v>#N/A</v>
      </c>
      <c r="CA53" s="58" t="e">
        <f t="shared" si="63"/>
        <v>#N/A</v>
      </c>
      <c r="CB53" s="58" t="e">
        <f t="shared" si="63"/>
        <v>#N/A</v>
      </c>
      <c r="CC53" s="58" t="e">
        <f t="shared" si="63"/>
        <v>#N/A</v>
      </c>
      <c r="CD53" s="58" t="e">
        <f t="shared" si="63"/>
        <v>#N/A</v>
      </c>
      <c r="CE53" s="58" t="e">
        <f t="shared" si="63"/>
        <v>#N/A</v>
      </c>
      <c r="CF53" s="58" t="e">
        <f t="shared" si="63"/>
        <v>#N/A</v>
      </c>
      <c r="CG53" s="58" t="e">
        <f t="shared" si="63"/>
        <v>#N/A</v>
      </c>
      <c r="CH53" s="58" t="e">
        <f t="shared" si="63"/>
        <v>#N/A</v>
      </c>
      <c r="CI53" s="58" t="e">
        <f t="shared" si="63"/>
        <v>#N/A</v>
      </c>
      <c r="CJ53" s="58" t="e">
        <f t="shared" si="63"/>
        <v>#N/A</v>
      </c>
      <c r="CK53" s="58" t="e">
        <f t="shared" si="63"/>
        <v>#N/A</v>
      </c>
      <c r="CL53" s="58" t="e">
        <f t="shared" si="63"/>
        <v>#N/A</v>
      </c>
      <c r="CM53" s="58" t="e">
        <f t="shared" si="63"/>
        <v>#N/A</v>
      </c>
      <c r="CN53" s="58" t="e">
        <f t="shared" si="63"/>
        <v>#N/A</v>
      </c>
      <c r="CO53" s="58" t="e">
        <f t="shared" si="63"/>
        <v>#N/A</v>
      </c>
      <c r="CP53" s="58" t="e">
        <f t="shared" si="63"/>
        <v>#N/A</v>
      </c>
      <c r="CQ53" s="58" t="e">
        <f t="shared" si="63"/>
        <v>#N/A</v>
      </c>
      <c r="CR53" s="58" t="e">
        <f t="shared" si="63"/>
        <v>#N/A</v>
      </c>
      <c r="CS53" s="58" t="e">
        <f t="shared" si="63"/>
        <v>#N/A</v>
      </c>
      <c r="CT53" s="58" t="e">
        <f t="shared" si="63"/>
        <v>#N/A</v>
      </c>
      <c r="CU53" s="58" t="e">
        <f t="shared" si="63"/>
        <v>#N/A</v>
      </c>
      <c r="CV53" s="58" t="e">
        <f t="shared" si="63"/>
        <v>#N/A</v>
      </c>
    </row>
    <row r="54" spans="2:103" ht="15.4">
      <c r="E54" s="1" t="s">
        <v>586</v>
      </c>
      <c r="G54" s="1" t="s">
        <v>305</v>
      </c>
      <c r="L54" s="58">
        <f>MIN(L49*L45*L51,0)</f>
        <v>0</v>
      </c>
      <c r="M54" s="58" t="e">
        <f>MIN(M49*M45*M51,0)</f>
        <v>#N/A</v>
      </c>
      <c r="N54" s="58" t="e">
        <f t="shared" ref="N54:BY54" si="64">MIN(N49*N45*N51,0)</f>
        <v>#N/A</v>
      </c>
      <c r="O54" s="58" t="e">
        <f t="shared" si="64"/>
        <v>#N/A</v>
      </c>
      <c r="P54" s="58" t="e">
        <f t="shared" si="64"/>
        <v>#N/A</v>
      </c>
      <c r="Q54" s="58" t="e">
        <f t="shared" si="64"/>
        <v>#N/A</v>
      </c>
      <c r="R54" s="58" t="e">
        <f t="shared" si="64"/>
        <v>#N/A</v>
      </c>
      <c r="S54" s="58" t="e">
        <f t="shared" si="64"/>
        <v>#N/A</v>
      </c>
      <c r="T54" s="58" t="e">
        <f t="shared" si="64"/>
        <v>#N/A</v>
      </c>
      <c r="U54" s="58" t="e">
        <f t="shared" si="64"/>
        <v>#N/A</v>
      </c>
      <c r="V54" s="58" t="e">
        <f t="shared" si="64"/>
        <v>#N/A</v>
      </c>
      <c r="W54" s="58" t="e">
        <f t="shared" si="64"/>
        <v>#N/A</v>
      </c>
      <c r="X54" s="58" t="e">
        <f t="shared" si="64"/>
        <v>#N/A</v>
      </c>
      <c r="Y54" s="58" t="e">
        <f t="shared" si="64"/>
        <v>#N/A</v>
      </c>
      <c r="Z54" s="58" t="e">
        <f t="shared" si="64"/>
        <v>#N/A</v>
      </c>
      <c r="AA54" s="58" t="e">
        <f t="shared" si="64"/>
        <v>#N/A</v>
      </c>
      <c r="AB54" s="58" t="e">
        <f t="shared" si="64"/>
        <v>#N/A</v>
      </c>
      <c r="AC54" s="58" t="e">
        <f t="shared" si="64"/>
        <v>#N/A</v>
      </c>
      <c r="AD54" s="58" t="e">
        <f t="shared" si="64"/>
        <v>#N/A</v>
      </c>
      <c r="AE54" s="58" t="e">
        <f t="shared" si="64"/>
        <v>#N/A</v>
      </c>
      <c r="AF54" s="58" t="e">
        <f t="shared" si="64"/>
        <v>#N/A</v>
      </c>
      <c r="AG54" s="58" t="e">
        <f t="shared" si="64"/>
        <v>#N/A</v>
      </c>
      <c r="AH54" s="58" t="e">
        <f t="shared" si="64"/>
        <v>#N/A</v>
      </c>
      <c r="AI54" s="58" t="e">
        <f t="shared" si="64"/>
        <v>#N/A</v>
      </c>
      <c r="AJ54" s="58" t="e">
        <f t="shared" si="64"/>
        <v>#N/A</v>
      </c>
      <c r="AK54" s="58" t="e">
        <f t="shared" si="64"/>
        <v>#N/A</v>
      </c>
      <c r="AL54" s="58" t="e">
        <f t="shared" si="64"/>
        <v>#N/A</v>
      </c>
      <c r="AM54" s="58" t="e">
        <f t="shared" si="64"/>
        <v>#N/A</v>
      </c>
      <c r="AN54" s="58" t="e">
        <f t="shared" si="64"/>
        <v>#N/A</v>
      </c>
      <c r="AO54" s="58" t="e">
        <f t="shared" si="64"/>
        <v>#N/A</v>
      </c>
      <c r="AP54" s="58" t="e">
        <f t="shared" si="64"/>
        <v>#N/A</v>
      </c>
      <c r="AQ54" s="58" t="e">
        <f t="shared" si="64"/>
        <v>#N/A</v>
      </c>
      <c r="AR54" s="58" t="e">
        <f t="shared" si="64"/>
        <v>#N/A</v>
      </c>
      <c r="AS54" s="58" t="e">
        <f t="shared" si="64"/>
        <v>#N/A</v>
      </c>
      <c r="AT54" s="58" t="e">
        <f t="shared" si="64"/>
        <v>#N/A</v>
      </c>
      <c r="AU54" s="58" t="e">
        <f t="shared" si="64"/>
        <v>#N/A</v>
      </c>
      <c r="AV54" s="58" t="e">
        <f t="shared" si="64"/>
        <v>#N/A</v>
      </c>
      <c r="AW54" s="58" t="e">
        <f t="shared" si="64"/>
        <v>#N/A</v>
      </c>
      <c r="AX54" s="58" t="e">
        <f t="shared" si="64"/>
        <v>#N/A</v>
      </c>
      <c r="AY54" s="58" t="e">
        <f t="shared" si="64"/>
        <v>#N/A</v>
      </c>
      <c r="AZ54" s="58" t="e">
        <f t="shared" si="64"/>
        <v>#N/A</v>
      </c>
      <c r="BA54" s="58" t="e">
        <f t="shared" si="64"/>
        <v>#N/A</v>
      </c>
      <c r="BB54" s="58" t="e">
        <f t="shared" si="64"/>
        <v>#N/A</v>
      </c>
      <c r="BC54" s="58" t="e">
        <f t="shared" si="64"/>
        <v>#N/A</v>
      </c>
      <c r="BD54" s="58" t="e">
        <f t="shared" si="64"/>
        <v>#N/A</v>
      </c>
      <c r="BE54" s="58" t="e">
        <f t="shared" si="64"/>
        <v>#N/A</v>
      </c>
      <c r="BF54" s="58" t="e">
        <f t="shared" si="64"/>
        <v>#N/A</v>
      </c>
      <c r="BG54" s="58" t="e">
        <f t="shared" si="64"/>
        <v>#N/A</v>
      </c>
      <c r="BH54" s="58" t="e">
        <f t="shared" si="64"/>
        <v>#N/A</v>
      </c>
      <c r="BI54" s="58" t="e">
        <f t="shared" si="64"/>
        <v>#N/A</v>
      </c>
      <c r="BJ54" s="58" t="e">
        <f t="shared" si="64"/>
        <v>#N/A</v>
      </c>
      <c r="BK54" s="58" t="e">
        <f t="shared" si="64"/>
        <v>#N/A</v>
      </c>
      <c r="BL54" s="58" t="e">
        <f t="shared" si="64"/>
        <v>#N/A</v>
      </c>
      <c r="BM54" s="58" t="e">
        <f t="shared" si="64"/>
        <v>#N/A</v>
      </c>
      <c r="BN54" s="58" t="e">
        <f t="shared" si="64"/>
        <v>#N/A</v>
      </c>
      <c r="BO54" s="58" t="e">
        <f t="shared" si="64"/>
        <v>#N/A</v>
      </c>
      <c r="BP54" s="58" t="e">
        <f t="shared" si="64"/>
        <v>#N/A</v>
      </c>
      <c r="BQ54" s="58" t="e">
        <f t="shared" si="64"/>
        <v>#N/A</v>
      </c>
      <c r="BR54" s="58" t="e">
        <f t="shared" si="64"/>
        <v>#N/A</v>
      </c>
      <c r="BS54" s="58" t="e">
        <f t="shared" si="64"/>
        <v>#N/A</v>
      </c>
      <c r="BT54" s="58" t="e">
        <f t="shared" si="64"/>
        <v>#N/A</v>
      </c>
      <c r="BU54" s="58" t="e">
        <f t="shared" si="64"/>
        <v>#N/A</v>
      </c>
      <c r="BV54" s="58" t="e">
        <f t="shared" si="64"/>
        <v>#N/A</v>
      </c>
      <c r="BW54" s="58" t="e">
        <f t="shared" si="64"/>
        <v>#N/A</v>
      </c>
      <c r="BX54" s="58" t="e">
        <f t="shared" si="64"/>
        <v>#N/A</v>
      </c>
      <c r="BY54" s="58" t="e">
        <f t="shared" si="64"/>
        <v>#N/A</v>
      </c>
      <c r="BZ54" s="58" t="e">
        <f t="shared" ref="BZ54:CV54" si="65">MIN(BZ49*BZ45*BZ51,0)</f>
        <v>#N/A</v>
      </c>
      <c r="CA54" s="58" t="e">
        <f t="shared" si="65"/>
        <v>#N/A</v>
      </c>
      <c r="CB54" s="58" t="e">
        <f t="shared" si="65"/>
        <v>#N/A</v>
      </c>
      <c r="CC54" s="58" t="e">
        <f t="shared" si="65"/>
        <v>#N/A</v>
      </c>
      <c r="CD54" s="58" t="e">
        <f t="shared" si="65"/>
        <v>#N/A</v>
      </c>
      <c r="CE54" s="58" t="e">
        <f t="shared" si="65"/>
        <v>#N/A</v>
      </c>
      <c r="CF54" s="58" t="e">
        <f t="shared" si="65"/>
        <v>#N/A</v>
      </c>
      <c r="CG54" s="58" t="e">
        <f t="shared" si="65"/>
        <v>#N/A</v>
      </c>
      <c r="CH54" s="58" t="e">
        <f t="shared" si="65"/>
        <v>#N/A</v>
      </c>
      <c r="CI54" s="58" t="e">
        <f t="shared" si="65"/>
        <v>#N/A</v>
      </c>
      <c r="CJ54" s="58" t="e">
        <f t="shared" si="65"/>
        <v>#N/A</v>
      </c>
      <c r="CK54" s="58" t="e">
        <f t="shared" si="65"/>
        <v>#N/A</v>
      </c>
      <c r="CL54" s="58" t="e">
        <f t="shared" si="65"/>
        <v>#N/A</v>
      </c>
      <c r="CM54" s="58" t="e">
        <f t="shared" si="65"/>
        <v>#N/A</v>
      </c>
      <c r="CN54" s="58" t="e">
        <f t="shared" si="65"/>
        <v>#N/A</v>
      </c>
      <c r="CO54" s="58" t="e">
        <f t="shared" si="65"/>
        <v>#N/A</v>
      </c>
      <c r="CP54" s="58" t="e">
        <f t="shared" si="65"/>
        <v>#N/A</v>
      </c>
      <c r="CQ54" s="58" t="e">
        <f t="shared" si="65"/>
        <v>#N/A</v>
      </c>
      <c r="CR54" s="58" t="e">
        <f t="shared" si="65"/>
        <v>#N/A</v>
      </c>
      <c r="CS54" s="58" t="e">
        <f t="shared" si="65"/>
        <v>#N/A</v>
      </c>
      <c r="CT54" s="58" t="e">
        <f t="shared" si="65"/>
        <v>#N/A</v>
      </c>
      <c r="CU54" s="58" t="e">
        <f t="shared" si="65"/>
        <v>#N/A</v>
      </c>
      <c r="CV54" s="58" t="e">
        <f t="shared" si="65"/>
        <v>#N/A</v>
      </c>
    </row>
    <row r="55" spans="2:103" ht="15.4">
      <c r="L55" s="12"/>
      <c r="M55" s="12"/>
      <c r="N55" s="12"/>
      <c r="O55" s="12"/>
      <c r="P55" s="12"/>
      <c r="Q55" s="12"/>
      <c r="R55" s="12"/>
      <c r="S55" s="12"/>
      <c r="T55" s="12"/>
      <c r="U55" s="12"/>
      <c r="V55" s="12"/>
      <c r="W55" s="12"/>
      <c r="X55" s="12"/>
      <c r="Y55" s="12"/>
      <c r="Z55" s="12"/>
      <c r="AA55" s="12"/>
      <c r="AB55" s="12"/>
      <c r="AC55" s="12"/>
      <c r="AD55" s="12"/>
      <c r="AE55" s="12"/>
      <c r="AF55" s="12"/>
      <c r="AG55" s="21"/>
      <c r="AH55" s="21"/>
      <c r="AI55" s="12"/>
      <c r="AJ55" s="12"/>
      <c r="AK55" s="12"/>
      <c r="AL55" s="12"/>
      <c r="AM55" s="12"/>
      <c r="AN55" s="12"/>
      <c r="AO55" s="12"/>
      <c r="AP55" s="12"/>
      <c r="AQ55" s="12"/>
      <c r="AR55" s="12"/>
      <c r="AS55" s="12"/>
      <c r="AT55" s="12"/>
      <c r="AU55" s="12"/>
      <c r="AV55" s="12"/>
      <c r="AW55" s="12"/>
      <c r="AX55" s="12"/>
      <c r="AY55" s="12"/>
      <c r="AZ55" s="12"/>
      <c r="BA55" s="12"/>
      <c r="BB55" s="12"/>
      <c r="BC55" s="12"/>
      <c r="BD55" s="12"/>
      <c r="BE55" s="12"/>
      <c r="BF55" s="12"/>
      <c r="BG55" s="12"/>
      <c r="BH55" s="12"/>
      <c r="BI55" s="12"/>
      <c r="BJ55" s="12"/>
      <c r="BK55" s="12"/>
      <c r="BL55" s="12"/>
      <c r="BM55" s="12"/>
      <c r="BN55" s="12"/>
      <c r="BO55" s="12"/>
      <c r="BP55" s="12"/>
      <c r="BQ55" s="12"/>
      <c r="BR55" s="12"/>
      <c r="BS55" s="12"/>
      <c r="BT55" s="12"/>
      <c r="BU55" s="12"/>
      <c r="BV55" s="12"/>
      <c r="BW55" s="12"/>
      <c r="BX55" s="12"/>
      <c r="BY55" s="12"/>
      <c r="BZ55" s="12"/>
      <c r="CA55" s="12"/>
      <c r="CB55" s="12"/>
      <c r="CC55" s="12"/>
      <c r="CD55" s="12"/>
      <c r="CE55" s="12"/>
      <c r="CF55" s="12"/>
      <c r="CG55" s="12"/>
      <c r="CH55" s="12"/>
      <c r="CI55" s="12"/>
      <c r="CJ55" s="12"/>
      <c r="CK55" s="12"/>
      <c r="CL55" s="12"/>
      <c r="CM55" s="12"/>
      <c r="CN55" s="12"/>
      <c r="CO55" s="12"/>
      <c r="CP55" s="12"/>
      <c r="CQ55" s="12"/>
      <c r="CR55" s="12"/>
      <c r="CS55" s="12"/>
      <c r="CT55" s="12"/>
      <c r="CU55" s="12"/>
      <c r="CV55" s="12"/>
      <c r="CW55" s="60"/>
      <c r="CX55" s="60"/>
    </row>
    <row r="56" spans="2:103" ht="15.4">
      <c r="E56" s="1" t="s">
        <v>606</v>
      </c>
      <c r="G56" s="1" t="s">
        <v>154</v>
      </c>
      <c r="L56" s="12">
        <f>IFERROR(-L29/L45,0)</f>
        <v>0</v>
      </c>
      <c r="M56" s="12">
        <f t="shared" ref="M56:AR56" si="66">IFERROR(-M29/M45,0)</f>
        <v>0</v>
      </c>
      <c r="N56" s="12">
        <f t="shared" si="66"/>
        <v>0</v>
      </c>
      <c r="O56" s="12">
        <f t="shared" si="66"/>
        <v>0</v>
      </c>
      <c r="P56" s="12">
        <f t="shared" si="66"/>
        <v>0</v>
      </c>
      <c r="Q56" s="12">
        <f t="shared" si="66"/>
        <v>0</v>
      </c>
      <c r="R56" s="12">
        <f t="shared" si="66"/>
        <v>0</v>
      </c>
      <c r="S56" s="12">
        <f t="shared" si="66"/>
        <v>0</v>
      </c>
      <c r="T56" s="12">
        <f t="shared" si="66"/>
        <v>0</v>
      </c>
      <c r="U56" s="12">
        <f t="shared" si="66"/>
        <v>0</v>
      </c>
      <c r="V56" s="12">
        <f t="shared" si="66"/>
        <v>0</v>
      </c>
      <c r="W56" s="12">
        <f t="shared" si="66"/>
        <v>0</v>
      </c>
      <c r="X56" s="12">
        <f>IFERROR(-X29/X45,0)</f>
        <v>0</v>
      </c>
      <c r="Y56" s="12">
        <f t="shared" si="66"/>
        <v>0</v>
      </c>
      <c r="Z56" s="12">
        <f t="shared" si="66"/>
        <v>0</v>
      </c>
      <c r="AA56" s="12">
        <f>IFERROR(-AA29/AA45,0)</f>
        <v>0</v>
      </c>
      <c r="AB56" s="12">
        <f>IFERROR(-AB29/AB45,0)</f>
        <v>0</v>
      </c>
      <c r="AC56" s="12">
        <f t="shared" si="66"/>
        <v>0</v>
      </c>
      <c r="AD56" s="12">
        <f t="shared" si="66"/>
        <v>0</v>
      </c>
      <c r="AE56" s="12">
        <f t="shared" si="66"/>
        <v>0</v>
      </c>
      <c r="AF56" s="12">
        <f t="shared" si="66"/>
        <v>0</v>
      </c>
      <c r="AG56" s="21">
        <f t="shared" si="66"/>
        <v>0</v>
      </c>
      <c r="AH56" s="21">
        <f t="shared" si="66"/>
        <v>0</v>
      </c>
      <c r="AI56" s="12">
        <f t="shared" si="66"/>
        <v>0</v>
      </c>
      <c r="AJ56" s="12">
        <f t="shared" si="66"/>
        <v>0</v>
      </c>
      <c r="AK56" s="12">
        <f>IFERROR(-AK29/AK45,0)</f>
        <v>0</v>
      </c>
      <c r="AL56" s="12">
        <f t="shared" si="66"/>
        <v>0</v>
      </c>
      <c r="AM56" s="12">
        <f t="shared" si="66"/>
        <v>0</v>
      </c>
      <c r="AN56" s="12">
        <f t="shared" si="66"/>
        <v>0</v>
      </c>
      <c r="AO56" s="12">
        <f t="shared" si="66"/>
        <v>0</v>
      </c>
      <c r="AP56" s="12">
        <f t="shared" si="66"/>
        <v>0</v>
      </c>
      <c r="AQ56" s="12">
        <f t="shared" si="66"/>
        <v>0</v>
      </c>
      <c r="AR56" s="12">
        <f t="shared" si="66"/>
        <v>0</v>
      </c>
      <c r="AS56" s="12">
        <f t="shared" ref="AS56:BX56" si="67">IFERROR(-AS29/AS45,0)</f>
        <v>0</v>
      </c>
      <c r="AT56" s="12">
        <f t="shared" si="67"/>
        <v>0</v>
      </c>
      <c r="AU56" s="12">
        <f t="shared" si="67"/>
        <v>0</v>
      </c>
      <c r="AV56" s="12">
        <f t="shared" si="67"/>
        <v>0</v>
      </c>
      <c r="AW56" s="12">
        <f t="shared" si="67"/>
        <v>0</v>
      </c>
      <c r="AX56" s="12">
        <f t="shared" si="67"/>
        <v>0</v>
      </c>
      <c r="AY56" s="12">
        <f t="shared" si="67"/>
        <v>0</v>
      </c>
      <c r="AZ56" s="12">
        <f t="shared" si="67"/>
        <v>0</v>
      </c>
      <c r="BA56" s="12">
        <f t="shared" si="67"/>
        <v>0</v>
      </c>
      <c r="BB56" s="12">
        <f t="shared" si="67"/>
        <v>0</v>
      </c>
      <c r="BC56" s="12">
        <f t="shared" si="67"/>
        <v>0</v>
      </c>
      <c r="BD56" s="12">
        <f t="shared" si="67"/>
        <v>0</v>
      </c>
      <c r="BE56" s="12">
        <f t="shared" si="67"/>
        <v>0</v>
      </c>
      <c r="BF56" s="12">
        <f t="shared" si="67"/>
        <v>0</v>
      </c>
      <c r="BG56" s="12">
        <f t="shared" si="67"/>
        <v>0</v>
      </c>
      <c r="BH56" s="12">
        <f t="shared" si="67"/>
        <v>0</v>
      </c>
      <c r="BI56" s="12">
        <f t="shared" si="67"/>
        <v>0</v>
      </c>
      <c r="BJ56" s="12">
        <f t="shared" si="67"/>
        <v>0</v>
      </c>
      <c r="BK56" s="12">
        <f t="shared" si="67"/>
        <v>0</v>
      </c>
      <c r="BL56" s="12">
        <f t="shared" si="67"/>
        <v>0</v>
      </c>
      <c r="BM56" s="12">
        <f t="shared" si="67"/>
        <v>0</v>
      </c>
      <c r="BN56" s="12">
        <f t="shared" si="67"/>
        <v>0</v>
      </c>
      <c r="BO56" s="12">
        <f t="shared" si="67"/>
        <v>0</v>
      </c>
      <c r="BP56" s="12">
        <f t="shared" si="67"/>
        <v>0</v>
      </c>
      <c r="BQ56" s="12">
        <f t="shared" si="67"/>
        <v>0</v>
      </c>
      <c r="BR56" s="12">
        <f t="shared" si="67"/>
        <v>0</v>
      </c>
      <c r="BS56" s="12">
        <f t="shared" si="67"/>
        <v>0</v>
      </c>
      <c r="BT56" s="12">
        <f t="shared" si="67"/>
        <v>0</v>
      </c>
      <c r="BU56" s="12">
        <f t="shared" si="67"/>
        <v>0</v>
      </c>
      <c r="BV56" s="12">
        <f t="shared" si="67"/>
        <v>0</v>
      </c>
      <c r="BW56" s="12">
        <f t="shared" si="67"/>
        <v>0</v>
      </c>
      <c r="BX56" s="12">
        <f t="shared" si="67"/>
        <v>0</v>
      </c>
      <c r="BY56" s="12">
        <f t="shared" ref="BY56:CV56" si="68">IFERROR(-BY29/BY45,0)</f>
        <v>0</v>
      </c>
      <c r="BZ56" s="12">
        <f t="shared" si="68"/>
        <v>0</v>
      </c>
      <c r="CA56" s="12">
        <f t="shared" si="68"/>
        <v>0</v>
      </c>
      <c r="CB56" s="12">
        <f t="shared" si="68"/>
        <v>0</v>
      </c>
      <c r="CC56" s="12">
        <f t="shared" si="68"/>
        <v>0</v>
      </c>
      <c r="CD56" s="12">
        <f t="shared" si="68"/>
        <v>0</v>
      </c>
      <c r="CE56" s="12">
        <f t="shared" si="68"/>
        <v>0</v>
      </c>
      <c r="CF56" s="12">
        <f t="shared" si="68"/>
        <v>0</v>
      </c>
      <c r="CG56" s="12">
        <f t="shared" si="68"/>
        <v>0</v>
      </c>
      <c r="CH56" s="12">
        <f t="shared" si="68"/>
        <v>0</v>
      </c>
      <c r="CI56" s="12">
        <f t="shared" si="68"/>
        <v>0</v>
      </c>
      <c r="CJ56" s="12">
        <f t="shared" si="68"/>
        <v>0</v>
      </c>
      <c r="CK56" s="12">
        <f t="shared" si="68"/>
        <v>0</v>
      </c>
      <c r="CL56" s="12">
        <f t="shared" si="68"/>
        <v>0</v>
      </c>
      <c r="CM56" s="12">
        <f t="shared" si="68"/>
        <v>0</v>
      </c>
      <c r="CN56" s="12">
        <f t="shared" si="68"/>
        <v>0</v>
      </c>
      <c r="CO56" s="12">
        <f t="shared" si="68"/>
        <v>0</v>
      </c>
      <c r="CP56" s="12">
        <f t="shared" si="68"/>
        <v>0</v>
      </c>
      <c r="CQ56" s="12">
        <f t="shared" si="68"/>
        <v>0</v>
      </c>
      <c r="CR56" s="12">
        <f t="shared" si="68"/>
        <v>0</v>
      </c>
      <c r="CS56" s="12">
        <f t="shared" si="68"/>
        <v>0</v>
      </c>
      <c r="CT56" s="12">
        <f t="shared" si="68"/>
        <v>0</v>
      </c>
      <c r="CU56" s="12">
        <f t="shared" si="68"/>
        <v>0</v>
      </c>
      <c r="CV56" s="12">
        <f t="shared" si="68"/>
        <v>0</v>
      </c>
      <c r="CW56" s="60"/>
      <c r="CX56" s="60"/>
    </row>
    <row r="57" spans="2:103" ht="15.4">
      <c r="L57" s="60"/>
      <c r="M57" s="60"/>
      <c r="N57" s="60"/>
      <c r="O57" s="60"/>
      <c r="P57" s="60"/>
      <c r="Q57" s="60"/>
      <c r="R57" s="60"/>
      <c r="S57" s="60"/>
      <c r="T57" s="60"/>
      <c r="U57" s="60"/>
      <c r="V57" s="60"/>
      <c r="W57" s="60"/>
      <c r="X57" s="60"/>
      <c r="Y57" s="60"/>
      <c r="Z57" s="60"/>
      <c r="AA57" s="60"/>
      <c r="AB57" s="60"/>
      <c r="AC57" s="60"/>
      <c r="AD57" s="60"/>
      <c r="AE57" s="60"/>
      <c r="AF57" s="60"/>
      <c r="AG57" s="64"/>
      <c r="AH57" s="64"/>
      <c r="AI57" s="60"/>
      <c r="AJ57" s="60"/>
      <c r="AK57" s="60"/>
      <c r="AL57" s="60"/>
      <c r="AM57" s="60"/>
      <c r="AN57" s="60"/>
      <c r="AO57" s="60"/>
      <c r="AP57" s="60"/>
      <c r="AQ57" s="60"/>
      <c r="AR57" s="60"/>
      <c r="AS57" s="60"/>
      <c r="AT57" s="60"/>
      <c r="AU57" s="60"/>
      <c r="AV57" s="60"/>
      <c r="AW57" s="60"/>
      <c r="AX57" s="60"/>
      <c r="AY57" s="60"/>
      <c r="AZ57" s="60"/>
      <c r="BA57" s="60"/>
      <c r="BB57" s="60"/>
      <c r="BC57" s="60"/>
      <c r="BD57" s="60"/>
      <c r="BE57" s="60"/>
      <c r="BF57" s="60"/>
      <c r="BG57" s="60"/>
      <c r="BH57" s="60"/>
      <c r="BI57" s="60"/>
      <c r="BJ57" s="60"/>
      <c r="BK57" s="60"/>
      <c r="BL57" s="60"/>
      <c r="BM57" s="60"/>
      <c r="BN57" s="60"/>
      <c r="BO57" s="60"/>
      <c r="BP57" s="60"/>
      <c r="BQ57" s="60"/>
      <c r="BR57" s="60"/>
      <c r="BS57" s="60"/>
      <c r="BT57" s="60"/>
      <c r="BU57" s="60"/>
      <c r="BV57" s="60"/>
      <c r="BW57" s="60"/>
      <c r="BX57" s="60"/>
      <c r="BY57" s="60"/>
      <c r="BZ57" s="60"/>
      <c r="CA57" s="60"/>
      <c r="CB57" s="60"/>
      <c r="CC57" s="60"/>
      <c r="CD57" s="60"/>
      <c r="CE57" s="60"/>
      <c r="CF57" s="60"/>
      <c r="CG57" s="60"/>
      <c r="CH57" s="60"/>
      <c r="CI57" s="60"/>
      <c r="CJ57" s="60"/>
      <c r="CK57" s="60"/>
      <c r="CL57" s="60"/>
      <c r="CM57" s="60"/>
      <c r="CN57" s="60"/>
      <c r="CO57" s="60"/>
      <c r="CP57" s="60"/>
      <c r="CQ57" s="60"/>
      <c r="CR57" s="60"/>
      <c r="CS57" s="60"/>
      <c r="CT57" s="60"/>
      <c r="CU57" s="60"/>
      <c r="CV57" s="60"/>
      <c r="CW57" s="60"/>
      <c r="CX57" s="60"/>
    </row>
    <row r="58" spans="2:103" ht="15.4">
      <c r="E58" s="1" t="s">
        <v>607</v>
      </c>
      <c r="G58" s="1" t="s">
        <v>305</v>
      </c>
      <c r="L58" s="109" t="e">
        <f>(RAB!L28+RAB!L38)*L20</f>
        <v>#N/A</v>
      </c>
      <c r="M58" s="109" t="e">
        <f>(RAB!M28+RAB!M38)*M20</f>
        <v>#N/A</v>
      </c>
      <c r="N58" s="109" t="e">
        <f>(RAB!N28+RAB!N38)*N20</f>
        <v>#N/A</v>
      </c>
      <c r="O58" s="109" t="e">
        <f>(RAB!O28+RAB!O38)*O20</f>
        <v>#N/A</v>
      </c>
      <c r="P58" s="109" t="e">
        <f>(RAB!P28+RAB!P38)*P20</f>
        <v>#N/A</v>
      </c>
      <c r="Q58" s="109" t="e">
        <f>(RAB!Q28+RAB!Q38)*Q20</f>
        <v>#N/A</v>
      </c>
      <c r="R58" s="109" t="e">
        <f>(RAB!R28+RAB!R38)*R20</f>
        <v>#N/A</v>
      </c>
      <c r="S58" s="109" t="e">
        <f>(RAB!S28+RAB!S38)*S20</f>
        <v>#N/A</v>
      </c>
      <c r="T58" s="109" t="e">
        <f>(RAB!T28+RAB!T38)*T20</f>
        <v>#N/A</v>
      </c>
      <c r="U58" s="109" t="e">
        <f>(RAB!U28+RAB!U38)*U20</f>
        <v>#N/A</v>
      </c>
      <c r="V58" s="109" t="e">
        <f>(RAB!V28+RAB!V38)*V20</f>
        <v>#N/A</v>
      </c>
      <c r="W58" s="109" t="e">
        <f>(RAB!W28+RAB!W38)*W20</f>
        <v>#N/A</v>
      </c>
      <c r="X58" s="109" t="e">
        <f>(RAB!X28+RAB!X38)*X20</f>
        <v>#N/A</v>
      </c>
      <c r="Y58" s="109" t="e">
        <f>(RAB!Y28+RAB!Y38)*Y20</f>
        <v>#N/A</v>
      </c>
      <c r="Z58" s="109" t="e">
        <f>(RAB!Z28+RAB!Z38)*Z20</f>
        <v>#N/A</v>
      </c>
      <c r="AA58" s="109" t="e">
        <f>(RAB!AA28+RAB!AA38)*AA20</f>
        <v>#N/A</v>
      </c>
      <c r="AB58" s="109" t="e">
        <f>(RAB!AB28+RAB!AB38)*AB20</f>
        <v>#N/A</v>
      </c>
      <c r="AC58" s="109" t="e">
        <f>(RAB!AC28+RAB!AC38)*AC20</f>
        <v>#N/A</v>
      </c>
      <c r="AD58" s="109" t="e">
        <f>(RAB!AD28+RAB!AD38)*AD20</f>
        <v>#N/A</v>
      </c>
      <c r="AE58" s="109" t="e">
        <f>(RAB!AE28+RAB!AE38)*AE20</f>
        <v>#N/A</v>
      </c>
      <c r="AF58" s="109" t="e">
        <f>(RAB!AF28+RAB!AF38)*AF20</f>
        <v>#N/A</v>
      </c>
      <c r="AG58" s="109" t="e">
        <f>(RAB!AG28+RAB!AG38)*AG20</f>
        <v>#N/A</v>
      </c>
      <c r="AH58" s="109" t="e">
        <f>(RAB!AH28+RAB!AH38)*AH20</f>
        <v>#N/A</v>
      </c>
      <c r="AI58" s="109" t="e">
        <f>(RAB!AI28+RAB!AI38)*AI20</f>
        <v>#N/A</v>
      </c>
      <c r="AJ58" s="109" t="e">
        <f>(RAB!AJ28+RAB!AJ38)*AJ20</f>
        <v>#N/A</v>
      </c>
      <c r="AK58" s="109" t="e">
        <f>(RAB!AK28+RAB!AK38)*AK20</f>
        <v>#N/A</v>
      </c>
      <c r="AL58" s="109" t="e">
        <f>(RAB!AL28+RAB!AL38)*AL20</f>
        <v>#N/A</v>
      </c>
      <c r="AM58" s="109" t="e">
        <f>(RAB!AM28+RAB!AM38)*AM20</f>
        <v>#N/A</v>
      </c>
      <c r="AN58" s="109" t="e">
        <f>(RAB!AN28+RAB!AN38)*AN20</f>
        <v>#N/A</v>
      </c>
      <c r="AO58" s="109" t="e">
        <f>(RAB!AO28+RAB!AO38)*AO20</f>
        <v>#N/A</v>
      </c>
      <c r="AP58" s="109" t="e">
        <f>(RAB!AP28+RAB!AP38)*AP20</f>
        <v>#N/A</v>
      </c>
      <c r="AQ58" s="109" t="e">
        <f>(RAB!AQ28+RAB!AQ38)*AQ20</f>
        <v>#N/A</v>
      </c>
      <c r="AR58" s="109" t="e">
        <f>(RAB!AR28+RAB!AR38)*AR20</f>
        <v>#N/A</v>
      </c>
      <c r="AS58" s="109" t="e">
        <f>(RAB!AS28+RAB!AS38)*AS20</f>
        <v>#N/A</v>
      </c>
      <c r="AT58" s="109" t="e">
        <f>(RAB!AT28+RAB!AT38)*AT20</f>
        <v>#N/A</v>
      </c>
      <c r="AU58" s="109" t="e">
        <f>(RAB!AU28+RAB!AU38)*AU20</f>
        <v>#N/A</v>
      </c>
      <c r="AV58" s="109" t="e">
        <f>(RAB!AV28+RAB!AV38)*AV20</f>
        <v>#N/A</v>
      </c>
      <c r="AW58" s="109" t="e">
        <f>(RAB!AW28+RAB!AW38)*AW20</f>
        <v>#N/A</v>
      </c>
      <c r="AX58" s="109" t="e">
        <f>(RAB!AX28+RAB!AX38)*AX20</f>
        <v>#N/A</v>
      </c>
      <c r="AY58" s="109" t="e">
        <f>(RAB!AY28+RAB!AY38)*AY20</f>
        <v>#N/A</v>
      </c>
      <c r="AZ58" s="109" t="e">
        <f>(RAB!AZ28+RAB!AZ38)*AZ20</f>
        <v>#N/A</v>
      </c>
      <c r="BA58" s="109" t="e">
        <f>(RAB!BA28+RAB!BA38)*BA20</f>
        <v>#N/A</v>
      </c>
      <c r="BB58" s="109" t="e">
        <f>(RAB!BB28+RAB!BB38)*BB20</f>
        <v>#N/A</v>
      </c>
      <c r="BC58" s="109" t="e">
        <f>(RAB!BC28+RAB!BC38)*BC20</f>
        <v>#N/A</v>
      </c>
      <c r="BD58" s="109" t="e">
        <f>(RAB!BD28+RAB!BD38)*BD20</f>
        <v>#N/A</v>
      </c>
      <c r="BE58" s="109" t="e">
        <f>(RAB!BE28+RAB!BE38)*BE20</f>
        <v>#N/A</v>
      </c>
      <c r="BF58" s="109" t="e">
        <f>(RAB!BF28+RAB!BF38)*BF20</f>
        <v>#N/A</v>
      </c>
      <c r="BG58" s="109" t="e">
        <f>(RAB!BG28+RAB!BG38)*BG20</f>
        <v>#N/A</v>
      </c>
      <c r="BH58" s="109" t="e">
        <f>(RAB!BH28+RAB!BH38)*BH20</f>
        <v>#N/A</v>
      </c>
      <c r="BI58" s="109" t="e">
        <f>(RAB!BI28+RAB!BI38)*BI20</f>
        <v>#N/A</v>
      </c>
      <c r="BJ58" s="109" t="e">
        <f>(RAB!BJ28+RAB!BJ38)*BJ20</f>
        <v>#N/A</v>
      </c>
      <c r="BK58" s="109" t="e">
        <f>(RAB!BK28+RAB!BK38)*BK20</f>
        <v>#N/A</v>
      </c>
      <c r="BL58" s="109" t="e">
        <f>(RAB!BL28+RAB!BL38)*BL20</f>
        <v>#N/A</v>
      </c>
      <c r="BM58" s="109" t="e">
        <f>(RAB!BM28+RAB!BM38)*BM20</f>
        <v>#N/A</v>
      </c>
      <c r="BN58" s="109" t="e">
        <f>(RAB!BN28+RAB!BN38)*BN20</f>
        <v>#N/A</v>
      </c>
      <c r="BO58" s="109" t="e">
        <f>(RAB!BO28+RAB!BO38)*BO20</f>
        <v>#N/A</v>
      </c>
      <c r="BP58" s="109" t="e">
        <f>(RAB!BP28+RAB!BP38)*BP20</f>
        <v>#N/A</v>
      </c>
      <c r="BQ58" s="109" t="e">
        <f>(RAB!BQ28+RAB!BQ38)*BQ20</f>
        <v>#N/A</v>
      </c>
      <c r="BR58" s="109" t="e">
        <f>(RAB!BR28+RAB!BR38)*BR20</f>
        <v>#N/A</v>
      </c>
      <c r="BS58" s="109" t="e">
        <f>(RAB!BS28+RAB!BS38)*BS20</f>
        <v>#N/A</v>
      </c>
      <c r="BT58" s="109" t="e">
        <f>(RAB!BT28+RAB!BT38)*BT20</f>
        <v>#N/A</v>
      </c>
      <c r="BU58" s="109" t="e">
        <f>(RAB!BU28+RAB!BU38)*BU20</f>
        <v>#N/A</v>
      </c>
      <c r="BV58" s="109" t="e">
        <f>(RAB!BV28+RAB!BV38)*BV20</f>
        <v>#N/A</v>
      </c>
      <c r="BW58" s="109" t="e">
        <f>(RAB!BW28+RAB!BW38)*BW20</f>
        <v>#N/A</v>
      </c>
      <c r="BX58" s="109" t="e">
        <f>(RAB!BX28+RAB!BX38)*BX20</f>
        <v>#N/A</v>
      </c>
      <c r="BY58" s="109" t="e">
        <f>(RAB!BY28+RAB!BY38)*BY20</f>
        <v>#N/A</v>
      </c>
      <c r="BZ58" s="109" t="e">
        <f>(RAB!BZ28+RAB!BZ38)*BZ20</f>
        <v>#N/A</v>
      </c>
      <c r="CA58" s="109" t="e">
        <f>(RAB!CA28+RAB!CA38)*CA20</f>
        <v>#N/A</v>
      </c>
      <c r="CB58" s="109" t="e">
        <f>(RAB!CB28+RAB!CB38)*CB20</f>
        <v>#N/A</v>
      </c>
      <c r="CC58" s="109" t="e">
        <f>(RAB!CC28+RAB!CC38)*CC20</f>
        <v>#N/A</v>
      </c>
      <c r="CD58" s="109" t="e">
        <f>(RAB!CD28+RAB!CD38)*CD20</f>
        <v>#N/A</v>
      </c>
      <c r="CE58" s="109" t="e">
        <f>(RAB!CE28+RAB!CE38)*CE20</f>
        <v>#N/A</v>
      </c>
      <c r="CF58" s="109" t="e">
        <f>(RAB!CF28+RAB!CF38)*CF20</f>
        <v>#N/A</v>
      </c>
      <c r="CG58" s="109" t="e">
        <f>(RAB!CG28+RAB!CG38)*CG20</f>
        <v>#N/A</v>
      </c>
      <c r="CH58" s="109" t="e">
        <f>(RAB!CH28+RAB!CH38)*CH20</f>
        <v>#N/A</v>
      </c>
      <c r="CI58" s="109" t="e">
        <f>(RAB!CI28+RAB!CI38)*CI20</f>
        <v>#N/A</v>
      </c>
      <c r="CJ58" s="109" t="e">
        <f>(RAB!CJ28+RAB!CJ38)*CJ20</f>
        <v>#N/A</v>
      </c>
      <c r="CK58" s="109" t="e">
        <f>(RAB!CK28+RAB!CK38)*CK20</f>
        <v>#N/A</v>
      </c>
      <c r="CL58" s="109" t="e">
        <f>(RAB!CL28+RAB!CL38)*CL20</f>
        <v>#N/A</v>
      </c>
      <c r="CM58" s="109" t="e">
        <f>(RAB!CM28+RAB!CM38)*CM20</f>
        <v>#N/A</v>
      </c>
      <c r="CN58" s="109" t="e">
        <f>(RAB!CN28+RAB!CN38)*CN20</f>
        <v>#N/A</v>
      </c>
      <c r="CO58" s="109" t="e">
        <f>(RAB!CO28+RAB!CO38)*CO20</f>
        <v>#N/A</v>
      </c>
      <c r="CP58" s="109" t="e">
        <f>(RAB!CP28+RAB!CP38)*CP20</f>
        <v>#N/A</v>
      </c>
      <c r="CQ58" s="109" t="e">
        <f>(RAB!CQ28+RAB!CQ38)*CQ20</f>
        <v>#N/A</v>
      </c>
      <c r="CR58" s="109" t="e">
        <f>(RAB!CR28+RAB!CR38)*CR20</f>
        <v>#N/A</v>
      </c>
      <c r="CS58" s="109" t="e">
        <f>(RAB!CS28+RAB!CS38)*CS20</f>
        <v>#N/A</v>
      </c>
      <c r="CT58" s="109" t="e">
        <f>(RAB!CT28+RAB!CT38)*CT20</f>
        <v>#N/A</v>
      </c>
      <c r="CU58" s="109" t="e">
        <f>(RAB!CU28+RAB!CU38)*CU20</f>
        <v>#N/A</v>
      </c>
      <c r="CV58" s="109" t="e">
        <f>(RAB!CV28+RAB!CV38)*CV20</f>
        <v>#N/A</v>
      </c>
      <c r="CW58" s="62"/>
      <c r="CX58" s="62"/>
    </row>
    <row r="59" spans="2:103" ht="15.4">
      <c r="E59" s="1" t="s">
        <v>608</v>
      </c>
      <c r="G59" s="1" t="s">
        <v>154</v>
      </c>
      <c r="J59" s="2"/>
      <c r="L59" s="12">
        <f>IFERROR(MAX(-L40/L58,0),0)</f>
        <v>0</v>
      </c>
      <c r="M59" s="12">
        <f>IFERROR(MAX(-M40/M58,0),0)</f>
        <v>0</v>
      </c>
      <c r="N59" s="12">
        <f t="shared" ref="N59:BY59" si="69">IFERROR(MAX(-N40/N58,0),0)</f>
        <v>0</v>
      </c>
      <c r="O59" s="12">
        <f>IFERROR(MAX(-O40/O58,0),0)</f>
        <v>0</v>
      </c>
      <c r="P59" s="12">
        <f t="shared" si="69"/>
        <v>0</v>
      </c>
      <c r="Q59" s="12">
        <f t="shared" si="69"/>
        <v>0</v>
      </c>
      <c r="R59" s="12">
        <f t="shared" si="69"/>
        <v>0</v>
      </c>
      <c r="S59" s="12">
        <f t="shared" si="69"/>
        <v>0</v>
      </c>
      <c r="T59" s="12">
        <f t="shared" si="69"/>
        <v>0</v>
      </c>
      <c r="U59" s="12">
        <f t="shared" si="69"/>
        <v>0</v>
      </c>
      <c r="V59" s="12">
        <f t="shared" si="69"/>
        <v>0</v>
      </c>
      <c r="W59" s="12">
        <f>IFERROR(MAX(-W40/W58,0),0)</f>
        <v>0</v>
      </c>
      <c r="X59" s="12">
        <f t="shared" si="69"/>
        <v>0</v>
      </c>
      <c r="Y59" s="12">
        <f t="shared" si="69"/>
        <v>0</v>
      </c>
      <c r="Z59" s="12">
        <f t="shared" si="69"/>
        <v>0</v>
      </c>
      <c r="AA59" s="12">
        <f>IFERROR(MAX(-AA40/AA58,0),0)</f>
        <v>0</v>
      </c>
      <c r="AB59" s="12">
        <f>IFERROR(MAX(-AB40/AB58,0),0)</f>
        <v>0</v>
      </c>
      <c r="AC59" s="12">
        <f t="shared" si="69"/>
        <v>0</v>
      </c>
      <c r="AD59" s="12">
        <f t="shared" si="69"/>
        <v>0</v>
      </c>
      <c r="AE59" s="12">
        <f t="shared" si="69"/>
        <v>0</v>
      </c>
      <c r="AF59" s="12">
        <f t="shared" si="69"/>
        <v>0</v>
      </c>
      <c r="AG59" s="21">
        <f t="shared" si="69"/>
        <v>0</v>
      </c>
      <c r="AH59" s="21">
        <f t="shared" si="69"/>
        <v>0</v>
      </c>
      <c r="AI59" s="12">
        <f t="shared" si="69"/>
        <v>0</v>
      </c>
      <c r="AJ59" s="12">
        <f t="shared" si="69"/>
        <v>0</v>
      </c>
      <c r="AK59" s="12">
        <f t="shared" si="69"/>
        <v>0</v>
      </c>
      <c r="AL59" s="12">
        <f t="shared" si="69"/>
        <v>0</v>
      </c>
      <c r="AM59" s="12">
        <f t="shared" si="69"/>
        <v>0</v>
      </c>
      <c r="AN59" s="12">
        <f t="shared" si="69"/>
        <v>0</v>
      </c>
      <c r="AO59" s="12">
        <f t="shared" si="69"/>
        <v>0</v>
      </c>
      <c r="AP59" s="12">
        <f t="shared" si="69"/>
        <v>0</v>
      </c>
      <c r="AQ59" s="12">
        <f t="shared" si="69"/>
        <v>0</v>
      </c>
      <c r="AR59" s="12">
        <f t="shared" si="69"/>
        <v>0</v>
      </c>
      <c r="AS59" s="12">
        <f t="shared" si="69"/>
        <v>0</v>
      </c>
      <c r="AT59" s="12">
        <f t="shared" si="69"/>
        <v>0</v>
      </c>
      <c r="AU59" s="12">
        <f t="shared" si="69"/>
        <v>0</v>
      </c>
      <c r="AV59" s="12">
        <f t="shared" si="69"/>
        <v>0</v>
      </c>
      <c r="AW59" s="12">
        <f t="shared" si="69"/>
        <v>0</v>
      </c>
      <c r="AX59" s="12">
        <f t="shared" si="69"/>
        <v>0</v>
      </c>
      <c r="AY59" s="12">
        <f t="shared" si="69"/>
        <v>0</v>
      </c>
      <c r="AZ59" s="12">
        <f t="shared" si="69"/>
        <v>0</v>
      </c>
      <c r="BA59" s="12">
        <f t="shared" si="69"/>
        <v>0</v>
      </c>
      <c r="BB59" s="12">
        <f t="shared" si="69"/>
        <v>0</v>
      </c>
      <c r="BC59" s="12">
        <f t="shared" si="69"/>
        <v>0</v>
      </c>
      <c r="BD59" s="12">
        <f t="shared" si="69"/>
        <v>0</v>
      </c>
      <c r="BE59" s="12">
        <f t="shared" si="69"/>
        <v>0</v>
      </c>
      <c r="BF59" s="12">
        <f t="shared" si="69"/>
        <v>0</v>
      </c>
      <c r="BG59" s="12">
        <f t="shared" si="69"/>
        <v>0</v>
      </c>
      <c r="BH59" s="12">
        <f t="shared" si="69"/>
        <v>0</v>
      </c>
      <c r="BI59" s="12">
        <f t="shared" si="69"/>
        <v>0</v>
      </c>
      <c r="BJ59" s="12">
        <f t="shared" si="69"/>
        <v>0</v>
      </c>
      <c r="BK59" s="12">
        <f t="shared" si="69"/>
        <v>0</v>
      </c>
      <c r="BL59" s="12">
        <f t="shared" si="69"/>
        <v>0</v>
      </c>
      <c r="BM59" s="12">
        <f t="shared" si="69"/>
        <v>0</v>
      </c>
      <c r="BN59" s="12">
        <f t="shared" si="69"/>
        <v>0</v>
      </c>
      <c r="BO59" s="12">
        <f>IFERROR(MAX(-BO40/BO58,0),0)</f>
        <v>0</v>
      </c>
      <c r="BP59" s="12">
        <f t="shared" si="69"/>
        <v>0</v>
      </c>
      <c r="BQ59" s="12">
        <f t="shared" si="69"/>
        <v>0</v>
      </c>
      <c r="BR59" s="12">
        <f t="shared" si="69"/>
        <v>0</v>
      </c>
      <c r="BS59" s="12">
        <f t="shared" si="69"/>
        <v>0</v>
      </c>
      <c r="BT59" s="12">
        <f t="shared" si="69"/>
        <v>0</v>
      </c>
      <c r="BU59" s="12">
        <f t="shared" si="69"/>
        <v>0</v>
      </c>
      <c r="BV59" s="12">
        <f t="shared" si="69"/>
        <v>0</v>
      </c>
      <c r="BW59" s="12">
        <f t="shared" si="69"/>
        <v>0</v>
      </c>
      <c r="BX59" s="12">
        <f t="shared" si="69"/>
        <v>0</v>
      </c>
      <c r="BY59" s="12">
        <f t="shared" si="69"/>
        <v>0</v>
      </c>
      <c r="BZ59" s="12">
        <f t="shared" ref="BZ59:CV59" si="70">IFERROR(MAX(-BZ40/BZ58,0),0)</f>
        <v>0</v>
      </c>
      <c r="CA59" s="12">
        <f t="shared" si="70"/>
        <v>0</v>
      </c>
      <c r="CB59" s="12">
        <f t="shared" si="70"/>
        <v>0</v>
      </c>
      <c r="CC59" s="12">
        <f t="shared" si="70"/>
        <v>0</v>
      </c>
      <c r="CD59" s="12">
        <f t="shared" si="70"/>
        <v>0</v>
      </c>
      <c r="CE59" s="12">
        <f t="shared" si="70"/>
        <v>0</v>
      </c>
      <c r="CF59" s="12">
        <f t="shared" si="70"/>
        <v>0</v>
      </c>
      <c r="CG59" s="12">
        <f t="shared" si="70"/>
        <v>0</v>
      </c>
      <c r="CH59" s="12">
        <f t="shared" si="70"/>
        <v>0</v>
      </c>
      <c r="CI59" s="12">
        <f t="shared" si="70"/>
        <v>0</v>
      </c>
      <c r="CJ59" s="12">
        <f t="shared" si="70"/>
        <v>0</v>
      </c>
      <c r="CK59" s="12">
        <f t="shared" si="70"/>
        <v>0</v>
      </c>
      <c r="CL59" s="12">
        <f t="shared" si="70"/>
        <v>0</v>
      </c>
      <c r="CM59" s="12">
        <f t="shared" si="70"/>
        <v>0</v>
      </c>
      <c r="CN59" s="12">
        <f t="shared" si="70"/>
        <v>0</v>
      </c>
      <c r="CO59" s="12">
        <f t="shared" si="70"/>
        <v>0</v>
      </c>
      <c r="CP59" s="12">
        <f t="shared" si="70"/>
        <v>0</v>
      </c>
      <c r="CQ59" s="12">
        <f t="shared" si="70"/>
        <v>0</v>
      </c>
      <c r="CR59" s="12">
        <f t="shared" si="70"/>
        <v>0</v>
      </c>
      <c r="CS59" s="12">
        <f t="shared" si="70"/>
        <v>0</v>
      </c>
      <c r="CT59" s="12">
        <f t="shared" si="70"/>
        <v>0</v>
      </c>
      <c r="CU59" s="12">
        <f t="shared" si="70"/>
        <v>0</v>
      </c>
      <c r="CV59" s="12">
        <f t="shared" si="70"/>
        <v>0</v>
      </c>
      <c r="CW59" s="60"/>
      <c r="CX59" s="60"/>
    </row>
    <row r="60" spans="2:103" ht="15.4">
      <c r="L60" s="60"/>
      <c r="M60" s="60"/>
      <c r="N60" s="60"/>
      <c r="O60" s="60"/>
      <c r="P60" s="60"/>
      <c r="Q60" s="60"/>
      <c r="R60" s="60"/>
      <c r="S60" s="60"/>
      <c r="T60" s="60"/>
      <c r="U60" s="60"/>
      <c r="V60" s="60"/>
      <c r="W60" s="60"/>
      <c r="X60" s="60"/>
      <c r="Y60" s="60"/>
      <c r="Z60" s="60"/>
      <c r="AA60" s="60"/>
      <c r="AB60" s="60"/>
      <c r="AC60" s="60"/>
      <c r="AD60" s="60"/>
      <c r="AE60" s="60"/>
      <c r="AF60" s="60"/>
      <c r="AG60" s="402"/>
      <c r="AH60" s="64"/>
      <c r="AI60" s="60"/>
      <c r="AJ60" s="60"/>
      <c r="AK60" s="60"/>
      <c r="AL60" s="60"/>
      <c r="AM60" s="60"/>
      <c r="AN60" s="60"/>
      <c r="AO60" s="60"/>
      <c r="AP60" s="60"/>
      <c r="AQ60" s="60"/>
      <c r="AR60" s="60"/>
      <c r="AS60" s="60"/>
      <c r="AT60" s="60"/>
      <c r="AU60" s="60"/>
      <c r="AV60" s="60"/>
      <c r="AW60" s="60"/>
      <c r="AX60" s="60"/>
      <c r="AY60" s="60"/>
      <c r="AZ60" s="60"/>
      <c r="BA60" s="60"/>
      <c r="BB60" s="60"/>
      <c r="BC60" s="60"/>
      <c r="BD60" s="60"/>
      <c r="BE60" s="60"/>
      <c r="BF60" s="60"/>
      <c r="BG60" s="60"/>
      <c r="BH60" s="60"/>
      <c r="BI60" s="60"/>
      <c r="BJ60" s="60"/>
      <c r="BK60" s="60"/>
      <c r="BL60" s="60"/>
      <c r="BM60" s="60"/>
      <c r="BN60" s="63"/>
      <c r="BO60" s="60"/>
      <c r="BP60" s="60"/>
      <c r="BQ60" s="60"/>
      <c r="BR60" s="60"/>
      <c r="BS60" s="60"/>
      <c r="BT60" s="60"/>
      <c r="BU60" s="60"/>
      <c r="BV60" s="60"/>
      <c r="BW60" s="60"/>
      <c r="BX60" s="60"/>
      <c r="BY60" s="60"/>
      <c r="BZ60" s="60"/>
      <c r="CA60" s="60"/>
      <c r="CB60" s="60"/>
      <c r="CC60" s="60"/>
      <c r="CD60" s="60"/>
      <c r="CE60" s="60"/>
      <c r="CF60" s="60"/>
      <c r="CG60" s="60"/>
      <c r="CH60" s="60"/>
      <c r="CI60" s="60"/>
      <c r="CJ60" s="60"/>
      <c r="CK60" s="60"/>
      <c r="CL60" s="60"/>
      <c r="CM60" s="60"/>
      <c r="CN60" s="60"/>
      <c r="CO60" s="60"/>
      <c r="CP60" s="60"/>
      <c r="CQ60" s="60"/>
      <c r="CR60" s="60"/>
      <c r="CS60" s="60"/>
      <c r="CT60" s="60"/>
      <c r="CU60" s="60"/>
      <c r="CV60" s="60"/>
      <c r="CW60" s="60"/>
      <c r="CX60" s="60"/>
    </row>
    <row r="61" spans="2:103" ht="15.4">
      <c r="B61" s="22">
        <f>MAX($B$5:B41)+1</f>
        <v>3</v>
      </c>
      <c r="C61" s="22" t="s">
        <v>609</v>
      </c>
      <c r="D61" s="22"/>
      <c r="E61" s="22"/>
      <c r="F61" s="22"/>
      <c r="G61" s="22"/>
      <c r="H61" s="22"/>
      <c r="I61" s="22"/>
      <c r="J61" s="22"/>
      <c r="K61" s="22"/>
      <c r="L61" s="22"/>
      <c r="M61" s="22"/>
      <c r="N61" s="22"/>
      <c r="O61" s="354"/>
      <c r="P61" s="354"/>
      <c r="Q61" s="354"/>
      <c r="R61" s="354"/>
      <c r="S61" s="354"/>
      <c r="T61" s="354"/>
      <c r="U61" s="354"/>
      <c r="V61" s="354"/>
      <c r="W61" s="354"/>
      <c r="X61" s="354"/>
      <c r="Y61" s="354"/>
      <c r="Z61" s="354"/>
      <c r="AA61" s="354"/>
      <c r="AB61" s="354"/>
      <c r="AC61" s="354"/>
      <c r="AD61" s="354"/>
      <c r="AE61" s="354"/>
      <c r="AF61" s="354"/>
      <c r="AG61" s="354"/>
      <c r="AH61" s="354"/>
      <c r="AI61" s="354"/>
      <c r="AJ61" s="354"/>
      <c r="AK61" s="354"/>
      <c r="AL61" s="354"/>
      <c r="AM61" s="354"/>
      <c r="AN61" s="354"/>
      <c r="AO61" s="354"/>
      <c r="AP61" s="354"/>
      <c r="AQ61" s="354"/>
      <c r="AR61" s="354"/>
      <c r="AS61" s="354"/>
      <c r="AT61" s="354"/>
      <c r="AU61" s="354"/>
      <c r="AV61" s="354"/>
      <c r="AW61" s="354"/>
      <c r="AX61" s="354"/>
      <c r="AY61" s="354"/>
      <c r="AZ61" s="354"/>
      <c r="BA61" s="354"/>
      <c r="BB61" s="354"/>
      <c r="BC61" s="354"/>
      <c r="BD61" s="354"/>
      <c r="BE61" s="354"/>
      <c r="BF61" s="354"/>
      <c r="BG61" s="354"/>
      <c r="BH61" s="354"/>
      <c r="BI61" s="354"/>
      <c r="BJ61" s="354"/>
      <c r="BK61" s="354"/>
      <c r="BL61" s="354"/>
      <c r="BM61" s="354"/>
      <c r="BN61" s="354"/>
      <c r="BO61" s="354"/>
      <c r="BP61" s="354"/>
      <c r="BQ61" s="354"/>
      <c r="BR61" s="354"/>
      <c r="BS61" s="354"/>
      <c r="BT61" s="354"/>
      <c r="BU61" s="354"/>
      <c r="BV61" s="354"/>
      <c r="BW61" s="354"/>
      <c r="BX61" s="354"/>
      <c r="BY61" s="354"/>
      <c r="BZ61" s="354"/>
      <c r="CA61" s="354"/>
      <c r="CB61" s="354"/>
      <c r="CC61" s="354"/>
      <c r="CD61" s="354"/>
      <c r="CE61" s="354"/>
      <c r="CF61" s="354"/>
      <c r="CG61" s="354"/>
      <c r="CH61" s="354"/>
      <c r="CI61" s="354"/>
      <c r="CJ61" s="354"/>
      <c r="CK61" s="354"/>
      <c r="CL61" s="354"/>
      <c r="CM61" s="354"/>
      <c r="CN61" s="354"/>
      <c r="CO61" s="354"/>
      <c r="CP61" s="354"/>
      <c r="CQ61" s="354"/>
      <c r="CR61" s="354"/>
      <c r="CS61" s="354"/>
      <c r="CT61" s="354"/>
      <c r="CU61" s="354"/>
      <c r="CV61" s="354"/>
      <c r="CW61" s="22"/>
      <c r="CX61" s="22"/>
      <c r="CY61" s="23"/>
    </row>
    <row r="62" spans="2:103" ht="15.4">
      <c r="AH62" s="1"/>
    </row>
    <row r="63" spans="2:103" ht="15.4">
      <c r="B63" s="24"/>
      <c r="C63" s="43">
        <f>MAX($B$5:C62)+0.1</f>
        <v>3.1</v>
      </c>
      <c r="D63" s="41" t="s">
        <v>610</v>
      </c>
      <c r="E63" s="41"/>
      <c r="F63" s="41"/>
      <c r="G63" s="41"/>
      <c r="H63" s="41"/>
      <c r="I63" s="41"/>
      <c r="J63" s="41"/>
      <c r="K63" s="41"/>
      <c r="L63" s="41"/>
      <c r="M63" s="41"/>
      <c r="N63" s="41"/>
      <c r="O63" s="41"/>
      <c r="P63" s="41"/>
      <c r="Q63" s="41"/>
      <c r="R63" s="41"/>
      <c r="S63" s="41"/>
      <c r="T63" s="41"/>
      <c r="U63" s="41"/>
      <c r="V63" s="41"/>
      <c r="W63" s="41"/>
      <c r="X63" s="41"/>
      <c r="Y63" s="41"/>
      <c r="Z63" s="41"/>
      <c r="AA63" s="41"/>
      <c r="AB63" s="41"/>
      <c r="AC63" s="41"/>
      <c r="AD63" s="41"/>
      <c r="AE63" s="41"/>
      <c r="AF63" s="41"/>
      <c r="AG63" s="41"/>
      <c r="AH63" s="41"/>
      <c r="AI63" s="41"/>
      <c r="AJ63" s="41"/>
      <c r="AK63" s="41"/>
      <c r="AL63" s="41"/>
      <c r="AM63" s="41"/>
      <c r="AN63" s="41"/>
      <c r="AO63" s="41"/>
      <c r="AP63" s="41"/>
      <c r="AQ63" s="41"/>
      <c r="AR63" s="41"/>
      <c r="AS63" s="41"/>
      <c r="AT63" s="41"/>
      <c r="AU63" s="41"/>
      <c r="AV63" s="41"/>
      <c r="AW63" s="41"/>
      <c r="AX63" s="41"/>
      <c r="AY63" s="41"/>
      <c r="AZ63" s="41"/>
      <c r="BA63" s="41"/>
      <c r="BB63" s="41"/>
      <c r="BC63" s="41"/>
      <c r="BD63" s="41"/>
      <c r="BE63" s="41"/>
      <c r="BF63" s="41"/>
      <c r="BG63" s="41"/>
      <c r="BH63" s="41"/>
      <c r="BI63" s="41"/>
      <c r="BJ63" s="41"/>
      <c r="BK63" s="41"/>
      <c r="BL63" s="41"/>
      <c r="BM63" s="41"/>
      <c r="BN63" s="41"/>
      <c r="BO63" s="41"/>
      <c r="BP63" s="41"/>
      <c r="BQ63" s="41"/>
      <c r="BR63" s="41"/>
      <c r="BS63" s="41"/>
      <c r="BT63" s="41"/>
      <c r="BU63" s="41"/>
      <c r="BV63" s="41"/>
      <c r="BW63" s="41"/>
      <c r="BX63" s="41"/>
      <c r="BY63" s="41"/>
      <c r="BZ63" s="41"/>
      <c r="CA63" s="41"/>
      <c r="CB63" s="41"/>
      <c r="CC63" s="41"/>
      <c r="CD63" s="41"/>
      <c r="CE63" s="41"/>
      <c r="CF63" s="41"/>
      <c r="CG63" s="41"/>
      <c r="CH63" s="41"/>
      <c r="CI63" s="41"/>
      <c r="CJ63" s="41"/>
      <c r="CK63" s="41"/>
      <c r="CL63" s="41"/>
      <c r="CM63" s="41"/>
      <c r="CN63" s="41"/>
      <c r="CO63" s="41"/>
      <c r="CP63" s="41"/>
      <c r="CQ63" s="41"/>
      <c r="CR63" s="41"/>
      <c r="CS63" s="41"/>
      <c r="CT63" s="41"/>
      <c r="CU63" s="41"/>
      <c r="CV63" s="41"/>
      <c r="CW63" s="41"/>
      <c r="CX63" s="41"/>
      <c r="CY63" s="42"/>
    </row>
    <row r="64" spans="2:103" ht="15.4">
      <c r="L64" s="8"/>
      <c r="M64" s="58"/>
      <c r="N64" s="58"/>
      <c r="O64" s="58"/>
      <c r="P64" s="58"/>
      <c r="Q64" s="58"/>
      <c r="R64" s="58"/>
      <c r="S64" s="58"/>
      <c r="T64" s="58"/>
      <c r="U64" s="58"/>
      <c r="V64" s="58"/>
      <c r="W64" s="58"/>
      <c r="X64" s="58"/>
      <c r="Y64" s="58"/>
      <c r="Z64" s="58"/>
      <c r="AA64" s="58"/>
      <c r="AB64" s="58"/>
      <c r="AC64" s="58"/>
      <c r="AD64" s="58"/>
      <c r="AE64" s="58"/>
      <c r="AF64" s="58"/>
      <c r="AG64" s="58"/>
      <c r="AH64" s="58"/>
      <c r="AI64" s="58"/>
      <c r="AJ64" s="58"/>
      <c r="AK64" s="58"/>
      <c r="AL64" s="58"/>
      <c r="AM64" s="58"/>
      <c r="AN64" s="58"/>
      <c r="AO64" s="58"/>
      <c r="AP64" s="58"/>
      <c r="AQ64" s="58"/>
      <c r="AR64" s="58"/>
      <c r="AS64" s="58"/>
      <c r="AT64" s="58"/>
      <c r="AU64" s="58"/>
      <c r="AV64" s="58"/>
      <c r="AW64" s="58"/>
      <c r="AX64" s="58"/>
      <c r="AY64" s="58"/>
      <c r="AZ64" s="58"/>
      <c r="BA64" s="58"/>
      <c r="BB64" s="58"/>
      <c r="BC64" s="58"/>
      <c r="BD64" s="58"/>
      <c r="BE64" s="58"/>
      <c r="BF64" s="58"/>
      <c r="BG64" s="58"/>
      <c r="BH64" s="58"/>
      <c r="BI64" s="58"/>
      <c r="BJ64" s="58"/>
      <c r="BK64" s="58"/>
      <c r="BL64" s="58"/>
      <c r="BM64" s="58"/>
      <c r="BN64" s="58"/>
      <c r="BO64" s="58"/>
      <c r="BP64" s="58"/>
      <c r="BQ64" s="58"/>
      <c r="BR64" s="58"/>
      <c r="BS64" s="58"/>
      <c r="BT64" s="58"/>
      <c r="BU64" s="58"/>
      <c r="BV64" s="58"/>
      <c r="BW64" s="58"/>
      <c r="BX64" s="58"/>
      <c r="BY64" s="58"/>
      <c r="BZ64" s="58"/>
      <c r="CA64" s="58"/>
      <c r="CB64" s="58"/>
      <c r="CC64" s="58"/>
      <c r="CD64" s="58"/>
      <c r="CE64" s="58"/>
      <c r="CF64" s="58"/>
      <c r="CG64" s="58"/>
      <c r="CH64" s="58"/>
      <c r="CI64" s="58"/>
      <c r="CJ64" s="58"/>
      <c r="CK64" s="58"/>
      <c r="CL64" s="58"/>
      <c r="CM64" s="58"/>
      <c r="CN64" s="58"/>
      <c r="CO64" s="58"/>
      <c r="CP64" s="58"/>
      <c r="CQ64" s="58"/>
      <c r="CR64" s="58"/>
      <c r="CS64" s="58"/>
      <c r="CT64" s="58"/>
      <c r="CU64" s="58"/>
      <c r="CV64" s="58"/>
      <c r="CW64" s="8"/>
      <c r="CX64" s="8"/>
    </row>
    <row r="65" spans="2:103" ht="15.4">
      <c r="E65" s="1" t="s">
        <v>611</v>
      </c>
      <c r="G65" s="1" t="s">
        <v>305</v>
      </c>
      <c r="L65" s="58">
        <f t="shared" ref="L65:AQ65" si="71">L26</f>
        <v>0</v>
      </c>
      <c r="M65" s="58" t="e">
        <f t="shared" si="71"/>
        <v>#N/A</v>
      </c>
      <c r="N65" s="58" t="e">
        <f t="shared" si="71"/>
        <v>#N/A</v>
      </c>
      <c r="O65" s="58" t="e">
        <f t="shared" si="71"/>
        <v>#N/A</v>
      </c>
      <c r="P65" s="58" t="e">
        <f t="shared" si="71"/>
        <v>#N/A</v>
      </c>
      <c r="Q65" s="58" t="e">
        <f t="shared" si="71"/>
        <v>#N/A</v>
      </c>
      <c r="R65" s="58" t="e">
        <f t="shared" si="71"/>
        <v>#N/A</v>
      </c>
      <c r="S65" s="58" t="e">
        <f t="shared" si="71"/>
        <v>#N/A</v>
      </c>
      <c r="T65" s="58" t="e">
        <f t="shared" si="71"/>
        <v>#N/A</v>
      </c>
      <c r="U65" s="58" t="e">
        <f t="shared" si="71"/>
        <v>#N/A</v>
      </c>
      <c r="V65" s="58" t="e">
        <f t="shared" si="71"/>
        <v>#N/A</v>
      </c>
      <c r="W65" s="58" t="e">
        <f t="shared" si="71"/>
        <v>#N/A</v>
      </c>
      <c r="X65" s="58" t="e">
        <f t="shared" si="71"/>
        <v>#N/A</v>
      </c>
      <c r="Y65" s="58" t="e">
        <f t="shared" si="71"/>
        <v>#N/A</v>
      </c>
      <c r="Z65" s="58" t="e">
        <f t="shared" si="71"/>
        <v>#N/A</v>
      </c>
      <c r="AA65" s="58" t="e">
        <f t="shared" si="71"/>
        <v>#N/A</v>
      </c>
      <c r="AB65" s="58" t="e">
        <f>AB26</f>
        <v>#N/A</v>
      </c>
      <c r="AC65" s="58" t="e">
        <f t="shared" si="71"/>
        <v>#N/A</v>
      </c>
      <c r="AD65" s="58" t="e">
        <f t="shared" si="71"/>
        <v>#N/A</v>
      </c>
      <c r="AE65" s="58" t="e">
        <f t="shared" si="71"/>
        <v>#N/A</v>
      </c>
      <c r="AF65" s="58" t="e">
        <f t="shared" si="71"/>
        <v>#N/A</v>
      </c>
      <c r="AG65" s="58" t="e">
        <f t="shared" si="71"/>
        <v>#N/A</v>
      </c>
      <c r="AH65" s="58" t="e">
        <f t="shared" si="71"/>
        <v>#N/A</v>
      </c>
      <c r="AI65" s="58" t="e">
        <f t="shared" si="71"/>
        <v>#N/A</v>
      </c>
      <c r="AJ65" s="58" t="e">
        <f t="shared" si="71"/>
        <v>#N/A</v>
      </c>
      <c r="AK65" s="58" t="e">
        <f t="shared" si="71"/>
        <v>#N/A</v>
      </c>
      <c r="AL65" s="58" t="e">
        <f t="shared" si="71"/>
        <v>#N/A</v>
      </c>
      <c r="AM65" s="58" t="e">
        <f t="shared" si="71"/>
        <v>#N/A</v>
      </c>
      <c r="AN65" s="58" t="e">
        <f t="shared" si="71"/>
        <v>#N/A</v>
      </c>
      <c r="AO65" s="58" t="e">
        <f t="shared" si="71"/>
        <v>#N/A</v>
      </c>
      <c r="AP65" s="58" t="e">
        <f t="shared" si="71"/>
        <v>#N/A</v>
      </c>
      <c r="AQ65" s="58" t="e">
        <f t="shared" si="71"/>
        <v>#N/A</v>
      </c>
      <c r="AR65" s="58" t="e">
        <f t="shared" ref="AR65:BW65" si="72">AR26</f>
        <v>#N/A</v>
      </c>
      <c r="AS65" s="58" t="e">
        <f t="shared" si="72"/>
        <v>#N/A</v>
      </c>
      <c r="AT65" s="58" t="e">
        <f t="shared" si="72"/>
        <v>#N/A</v>
      </c>
      <c r="AU65" s="58" t="e">
        <f t="shared" si="72"/>
        <v>#N/A</v>
      </c>
      <c r="AV65" s="58" t="e">
        <f t="shared" si="72"/>
        <v>#N/A</v>
      </c>
      <c r="AW65" s="58" t="e">
        <f t="shared" si="72"/>
        <v>#N/A</v>
      </c>
      <c r="AX65" s="58" t="e">
        <f t="shared" si="72"/>
        <v>#N/A</v>
      </c>
      <c r="AY65" s="58" t="e">
        <f t="shared" si="72"/>
        <v>#N/A</v>
      </c>
      <c r="AZ65" s="58" t="e">
        <f t="shared" si="72"/>
        <v>#N/A</v>
      </c>
      <c r="BA65" s="58" t="e">
        <f t="shared" si="72"/>
        <v>#N/A</v>
      </c>
      <c r="BB65" s="58" t="e">
        <f t="shared" si="72"/>
        <v>#N/A</v>
      </c>
      <c r="BC65" s="58" t="e">
        <f t="shared" si="72"/>
        <v>#N/A</v>
      </c>
      <c r="BD65" s="58" t="e">
        <f t="shared" si="72"/>
        <v>#N/A</v>
      </c>
      <c r="BE65" s="58" t="e">
        <f t="shared" si="72"/>
        <v>#N/A</v>
      </c>
      <c r="BF65" s="58" t="e">
        <f t="shared" si="72"/>
        <v>#N/A</v>
      </c>
      <c r="BG65" s="58" t="e">
        <f t="shared" si="72"/>
        <v>#N/A</v>
      </c>
      <c r="BH65" s="58" t="e">
        <f t="shared" si="72"/>
        <v>#N/A</v>
      </c>
      <c r="BI65" s="58" t="e">
        <f t="shared" si="72"/>
        <v>#N/A</v>
      </c>
      <c r="BJ65" s="58" t="e">
        <f t="shared" si="72"/>
        <v>#N/A</v>
      </c>
      <c r="BK65" s="58" t="e">
        <f t="shared" si="72"/>
        <v>#N/A</v>
      </c>
      <c r="BL65" s="58" t="e">
        <f t="shared" si="72"/>
        <v>#N/A</v>
      </c>
      <c r="BM65" s="58" t="e">
        <f t="shared" si="72"/>
        <v>#N/A</v>
      </c>
      <c r="BN65" s="58" t="e">
        <f t="shared" si="72"/>
        <v>#N/A</v>
      </c>
      <c r="BO65" s="58" t="e">
        <f t="shared" si="72"/>
        <v>#N/A</v>
      </c>
      <c r="BP65" s="58" t="e">
        <f t="shared" si="72"/>
        <v>#N/A</v>
      </c>
      <c r="BQ65" s="58" t="e">
        <f t="shared" si="72"/>
        <v>#N/A</v>
      </c>
      <c r="BR65" s="58" t="e">
        <f t="shared" si="72"/>
        <v>#N/A</v>
      </c>
      <c r="BS65" s="58" t="e">
        <f t="shared" si="72"/>
        <v>#N/A</v>
      </c>
      <c r="BT65" s="58" t="e">
        <f t="shared" si="72"/>
        <v>#N/A</v>
      </c>
      <c r="BU65" s="58" t="e">
        <f t="shared" si="72"/>
        <v>#N/A</v>
      </c>
      <c r="BV65" s="58" t="e">
        <f t="shared" si="72"/>
        <v>#N/A</v>
      </c>
      <c r="BW65" s="58" t="e">
        <f t="shared" si="72"/>
        <v>#N/A</v>
      </c>
      <c r="BX65" s="58" t="e">
        <f t="shared" ref="BX65:CV65" si="73">BX26</f>
        <v>#N/A</v>
      </c>
      <c r="BY65" s="58" t="e">
        <f t="shared" si="73"/>
        <v>#N/A</v>
      </c>
      <c r="BZ65" s="58" t="e">
        <f t="shared" si="73"/>
        <v>#N/A</v>
      </c>
      <c r="CA65" s="58" t="e">
        <f t="shared" si="73"/>
        <v>#N/A</v>
      </c>
      <c r="CB65" s="58" t="e">
        <f t="shared" si="73"/>
        <v>#N/A</v>
      </c>
      <c r="CC65" s="58" t="e">
        <f t="shared" si="73"/>
        <v>#N/A</v>
      </c>
      <c r="CD65" s="58" t="e">
        <f t="shared" si="73"/>
        <v>#N/A</v>
      </c>
      <c r="CE65" s="58" t="e">
        <f t="shared" si="73"/>
        <v>#N/A</v>
      </c>
      <c r="CF65" s="58" t="e">
        <f t="shared" si="73"/>
        <v>#N/A</v>
      </c>
      <c r="CG65" s="58" t="e">
        <f t="shared" si="73"/>
        <v>#N/A</v>
      </c>
      <c r="CH65" s="58" t="e">
        <f t="shared" si="73"/>
        <v>#N/A</v>
      </c>
      <c r="CI65" s="58" t="e">
        <f t="shared" si="73"/>
        <v>#N/A</v>
      </c>
      <c r="CJ65" s="58" t="e">
        <f t="shared" si="73"/>
        <v>#N/A</v>
      </c>
      <c r="CK65" s="58" t="e">
        <f t="shared" si="73"/>
        <v>#N/A</v>
      </c>
      <c r="CL65" s="58" t="e">
        <f>CL26</f>
        <v>#N/A</v>
      </c>
      <c r="CM65" s="58" t="e">
        <f t="shared" si="73"/>
        <v>#N/A</v>
      </c>
      <c r="CN65" s="58" t="e">
        <f t="shared" si="73"/>
        <v>#N/A</v>
      </c>
      <c r="CO65" s="58" t="e">
        <f t="shared" si="73"/>
        <v>#N/A</v>
      </c>
      <c r="CP65" s="58" t="e">
        <f t="shared" si="73"/>
        <v>#N/A</v>
      </c>
      <c r="CQ65" s="58" t="e">
        <f t="shared" si="73"/>
        <v>#N/A</v>
      </c>
      <c r="CR65" s="58" t="e">
        <f t="shared" si="73"/>
        <v>#N/A</v>
      </c>
      <c r="CS65" s="58" t="e">
        <f t="shared" si="73"/>
        <v>#N/A</v>
      </c>
      <c r="CT65" s="58" t="e">
        <f t="shared" si="73"/>
        <v>#N/A</v>
      </c>
      <c r="CU65" s="58" t="e">
        <f t="shared" si="73"/>
        <v>#N/A</v>
      </c>
      <c r="CV65" s="58" t="e">
        <f t="shared" si="73"/>
        <v>#N/A</v>
      </c>
      <c r="CW65" s="8"/>
      <c r="CX65" s="8"/>
    </row>
    <row r="66" spans="2:103" ht="15.4">
      <c r="E66" s="1" t="s">
        <v>612</v>
      </c>
      <c r="G66" s="1" t="s">
        <v>305</v>
      </c>
      <c r="L66" s="58" t="e">
        <f t="shared" ref="L66" si="74">L34</f>
        <v>#N/A</v>
      </c>
      <c r="M66" s="58" t="e">
        <f t="shared" ref="M66:AR66" si="75">M34</f>
        <v>#N/A</v>
      </c>
      <c r="N66" s="58" t="e">
        <f t="shared" si="75"/>
        <v>#N/A</v>
      </c>
      <c r="O66" s="58" t="e">
        <f t="shared" si="75"/>
        <v>#N/A</v>
      </c>
      <c r="P66" s="58" t="e">
        <f t="shared" si="75"/>
        <v>#N/A</v>
      </c>
      <c r="Q66" s="58" t="e">
        <f t="shared" si="75"/>
        <v>#N/A</v>
      </c>
      <c r="R66" s="58" t="e">
        <f t="shared" si="75"/>
        <v>#N/A</v>
      </c>
      <c r="S66" s="58" t="e">
        <f t="shared" si="75"/>
        <v>#N/A</v>
      </c>
      <c r="T66" s="58" t="e">
        <f t="shared" si="75"/>
        <v>#N/A</v>
      </c>
      <c r="U66" s="58" t="e">
        <f t="shared" si="75"/>
        <v>#N/A</v>
      </c>
      <c r="V66" s="58" t="e">
        <f t="shared" si="75"/>
        <v>#N/A</v>
      </c>
      <c r="W66" s="58" t="e">
        <f t="shared" si="75"/>
        <v>#N/A</v>
      </c>
      <c r="X66" s="58" t="e">
        <f t="shared" si="75"/>
        <v>#N/A</v>
      </c>
      <c r="Y66" s="58" t="e">
        <f t="shared" si="75"/>
        <v>#N/A</v>
      </c>
      <c r="Z66" s="58" t="e">
        <f t="shared" si="75"/>
        <v>#N/A</v>
      </c>
      <c r="AA66" s="58" t="e">
        <f t="shared" si="75"/>
        <v>#N/A</v>
      </c>
      <c r="AB66" s="58" t="e">
        <f>AB34</f>
        <v>#N/A</v>
      </c>
      <c r="AC66" s="58" t="e">
        <f t="shared" si="75"/>
        <v>#N/A</v>
      </c>
      <c r="AD66" s="58" t="e">
        <f t="shared" si="75"/>
        <v>#N/A</v>
      </c>
      <c r="AE66" s="58" t="e">
        <f t="shared" si="75"/>
        <v>#N/A</v>
      </c>
      <c r="AF66" s="58" t="e">
        <f t="shared" si="75"/>
        <v>#N/A</v>
      </c>
      <c r="AG66" s="58" t="e">
        <f t="shared" si="75"/>
        <v>#N/A</v>
      </c>
      <c r="AH66" s="58" t="e">
        <f t="shared" si="75"/>
        <v>#N/A</v>
      </c>
      <c r="AI66" s="58" t="e">
        <f t="shared" si="75"/>
        <v>#N/A</v>
      </c>
      <c r="AJ66" s="58" t="e">
        <f t="shared" si="75"/>
        <v>#N/A</v>
      </c>
      <c r="AK66" s="58" t="e">
        <f t="shared" si="75"/>
        <v>#N/A</v>
      </c>
      <c r="AL66" s="58" t="e">
        <f t="shared" si="75"/>
        <v>#N/A</v>
      </c>
      <c r="AM66" s="58" t="e">
        <f t="shared" si="75"/>
        <v>#N/A</v>
      </c>
      <c r="AN66" s="58" t="e">
        <f t="shared" si="75"/>
        <v>#N/A</v>
      </c>
      <c r="AO66" s="58" t="e">
        <f t="shared" si="75"/>
        <v>#N/A</v>
      </c>
      <c r="AP66" s="58" t="e">
        <f t="shared" si="75"/>
        <v>#N/A</v>
      </c>
      <c r="AQ66" s="58" t="e">
        <f t="shared" si="75"/>
        <v>#N/A</v>
      </c>
      <c r="AR66" s="58" t="e">
        <f t="shared" si="75"/>
        <v>#N/A</v>
      </c>
      <c r="AS66" s="58" t="e">
        <f t="shared" ref="AS66:BX66" si="76">AS34</f>
        <v>#N/A</v>
      </c>
      <c r="AT66" s="58" t="e">
        <f t="shared" si="76"/>
        <v>#N/A</v>
      </c>
      <c r="AU66" s="58" t="e">
        <f t="shared" si="76"/>
        <v>#N/A</v>
      </c>
      <c r="AV66" s="58" t="e">
        <f t="shared" si="76"/>
        <v>#N/A</v>
      </c>
      <c r="AW66" s="58" t="e">
        <f t="shared" si="76"/>
        <v>#N/A</v>
      </c>
      <c r="AX66" s="58" t="e">
        <f t="shared" si="76"/>
        <v>#N/A</v>
      </c>
      <c r="AY66" s="58" t="e">
        <f t="shared" si="76"/>
        <v>#N/A</v>
      </c>
      <c r="AZ66" s="58" t="e">
        <f t="shared" si="76"/>
        <v>#N/A</v>
      </c>
      <c r="BA66" s="58" t="e">
        <f t="shared" si="76"/>
        <v>#N/A</v>
      </c>
      <c r="BB66" s="58" t="e">
        <f t="shared" si="76"/>
        <v>#N/A</v>
      </c>
      <c r="BC66" s="58" t="e">
        <f t="shared" si="76"/>
        <v>#N/A</v>
      </c>
      <c r="BD66" s="58" t="e">
        <f t="shared" si="76"/>
        <v>#N/A</v>
      </c>
      <c r="BE66" s="58" t="e">
        <f t="shared" si="76"/>
        <v>#N/A</v>
      </c>
      <c r="BF66" s="58" t="e">
        <f t="shared" si="76"/>
        <v>#N/A</v>
      </c>
      <c r="BG66" s="58" t="e">
        <f t="shared" si="76"/>
        <v>#N/A</v>
      </c>
      <c r="BH66" s="58" t="e">
        <f t="shared" si="76"/>
        <v>#N/A</v>
      </c>
      <c r="BI66" s="58" t="e">
        <f t="shared" si="76"/>
        <v>#N/A</v>
      </c>
      <c r="BJ66" s="58" t="e">
        <f t="shared" si="76"/>
        <v>#N/A</v>
      </c>
      <c r="BK66" s="58" t="e">
        <f t="shared" si="76"/>
        <v>#N/A</v>
      </c>
      <c r="BL66" s="58" t="e">
        <f t="shared" si="76"/>
        <v>#N/A</v>
      </c>
      <c r="BM66" s="58" t="e">
        <f t="shared" si="76"/>
        <v>#N/A</v>
      </c>
      <c r="BN66" s="58" t="e">
        <f t="shared" si="76"/>
        <v>#N/A</v>
      </c>
      <c r="BO66" s="58" t="e">
        <f t="shared" si="76"/>
        <v>#N/A</v>
      </c>
      <c r="BP66" s="58" t="e">
        <f t="shared" si="76"/>
        <v>#N/A</v>
      </c>
      <c r="BQ66" s="58" t="e">
        <f t="shared" si="76"/>
        <v>#N/A</v>
      </c>
      <c r="BR66" s="58" t="e">
        <f t="shared" si="76"/>
        <v>#N/A</v>
      </c>
      <c r="BS66" s="58" t="e">
        <f t="shared" si="76"/>
        <v>#N/A</v>
      </c>
      <c r="BT66" s="58" t="e">
        <f t="shared" si="76"/>
        <v>#N/A</v>
      </c>
      <c r="BU66" s="58" t="e">
        <f t="shared" si="76"/>
        <v>#N/A</v>
      </c>
      <c r="BV66" s="58" t="e">
        <f t="shared" si="76"/>
        <v>#N/A</v>
      </c>
      <c r="BW66" s="58" t="e">
        <f t="shared" si="76"/>
        <v>#N/A</v>
      </c>
      <c r="BX66" s="58" t="e">
        <f t="shared" si="76"/>
        <v>#N/A</v>
      </c>
      <c r="BY66" s="58" t="e">
        <f t="shared" ref="BY66:CL66" si="77">BY34</f>
        <v>#N/A</v>
      </c>
      <c r="BZ66" s="58" t="e">
        <f t="shared" si="77"/>
        <v>#N/A</v>
      </c>
      <c r="CA66" s="58" t="e">
        <f t="shared" si="77"/>
        <v>#N/A</v>
      </c>
      <c r="CB66" s="58" t="e">
        <f t="shared" si="77"/>
        <v>#N/A</v>
      </c>
      <c r="CC66" s="58" t="e">
        <f t="shared" si="77"/>
        <v>#N/A</v>
      </c>
      <c r="CD66" s="58" t="e">
        <f t="shared" si="77"/>
        <v>#N/A</v>
      </c>
      <c r="CE66" s="58" t="e">
        <f t="shared" si="77"/>
        <v>#N/A</v>
      </c>
      <c r="CF66" s="58" t="e">
        <f t="shared" si="77"/>
        <v>#N/A</v>
      </c>
      <c r="CG66" s="58" t="e">
        <f t="shared" si="77"/>
        <v>#N/A</v>
      </c>
      <c r="CH66" s="58" t="e">
        <f t="shared" si="77"/>
        <v>#N/A</v>
      </c>
      <c r="CI66" s="58" t="e">
        <f t="shared" si="77"/>
        <v>#N/A</v>
      </c>
      <c r="CJ66" s="58" t="e">
        <f t="shared" si="77"/>
        <v>#N/A</v>
      </c>
      <c r="CK66" s="58" t="e">
        <f t="shared" si="77"/>
        <v>#N/A</v>
      </c>
      <c r="CL66" s="58" t="e">
        <f t="shared" si="77"/>
        <v>#N/A</v>
      </c>
      <c r="CM66" s="58" t="e">
        <f t="shared" ref="CM66:CV66" si="78">CM34</f>
        <v>#N/A</v>
      </c>
      <c r="CN66" s="58" t="e">
        <f t="shared" si="78"/>
        <v>#N/A</v>
      </c>
      <c r="CO66" s="58" t="e">
        <f t="shared" si="78"/>
        <v>#N/A</v>
      </c>
      <c r="CP66" s="58" t="e">
        <f t="shared" si="78"/>
        <v>#N/A</v>
      </c>
      <c r="CQ66" s="58" t="e">
        <f t="shared" si="78"/>
        <v>#N/A</v>
      </c>
      <c r="CR66" s="58" t="e">
        <f t="shared" si="78"/>
        <v>#N/A</v>
      </c>
      <c r="CS66" s="58" t="e">
        <f t="shared" si="78"/>
        <v>#N/A</v>
      </c>
      <c r="CT66" s="58" t="e">
        <f t="shared" si="78"/>
        <v>#N/A</v>
      </c>
      <c r="CU66" s="58" t="e">
        <f t="shared" si="78"/>
        <v>#N/A</v>
      </c>
      <c r="CV66" s="58" t="e">
        <f t="shared" si="78"/>
        <v>#N/A</v>
      </c>
      <c r="CW66" s="8"/>
      <c r="CX66" s="8"/>
    </row>
    <row r="67" spans="2:103" ht="15.4">
      <c r="AH67" s="1"/>
    </row>
    <row r="68" spans="2:103" ht="15.4">
      <c r="E68" s="1" t="s">
        <v>610</v>
      </c>
      <c r="G68" s="1" t="s">
        <v>305</v>
      </c>
      <c r="L68" s="58" t="e">
        <f t="shared" ref="L68" si="79">AVERAGE(L65:L66)</f>
        <v>#N/A</v>
      </c>
      <c r="M68" s="58" t="e">
        <f t="shared" ref="M68:AR68" si="80">AVERAGE(M65:M66)</f>
        <v>#N/A</v>
      </c>
      <c r="N68" s="58" t="e">
        <f t="shared" si="80"/>
        <v>#N/A</v>
      </c>
      <c r="O68" s="58" t="e">
        <f t="shared" si="80"/>
        <v>#N/A</v>
      </c>
      <c r="P68" s="58" t="e">
        <f t="shared" si="80"/>
        <v>#N/A</v>
      </c>
      <c r="Q68" s="58" t="e">
        <f t="shared" si="80"/>
        <v>#N/A</v>
      </c>
      <c r="R68" s="58" t="e">
        <f t="shared" si="80"/>
        <v>#N/A</v>
      </c>
      <c r="S68" s="58" t="e">
        <f t="shared" si="80"/>
        <v>#N/A</v>
      </c>
      <c r="T68" s="58" t="e">
        <f t="shared" si="80"/>
        <v>#N/A</v>
      </c>
      <c r="U68" s="58" t="e">
        <f t="shared" si="80"/>
        <v>#N/A</v>
      </c>
      <c r="V68" s="58" t="e">
        <f t="shared" si="80"/>
        <v>#N/A</v>
      </c>
      <c r="W68" s="58" t="e">
        <f t="shared" si="80"/>
        <v>#N/A</v>
      </c>
      <c r="X68" s="58" t="e">
        <f t="shared" si="80"/>
        <v>#N/A</v>
      </c>
      <c r="Y68" s="58" t="e">
        <f t="shared" si="80"/>
        <v>#N/A</v>
      </c>
      <c r="Z68" s="58" t="e">
        <f t="shared" si="80"/>
        <v>#N/A</v>
      </c>
      <c r="AA68" s="58" t="e">
        <f t="shared" si="80"/>
        <v>#N/A</v>
      </c>
      <c r="AB68" s="58" t="e">
        <f>AVERAGE(AB65:AB66)</f>
        <v>#N/A</v>
      </c>
      <c r="AC68" s="58" t="e">
        <f t="shared" si="80"/>
        <v>#N/A</v>
      </c>
      <c r="AD68" s="58" t="e">
        <f t="shared" si="80"/>
        <v>#N/A</v>
      </c>
      <c r="AE68" s="58" t="e">
        <f t="shared" si="80"/>
        <v>#N/A</v>
      </c>
      <c r="AF68" s="58" t="e">
        <f t="shared" si="80"/>
        <v>#N/A</v>
      </c>
      <c r="AG68" s="58" t="e">
        <f t="shared" si="80"/>
        <v>#N/A</v>
      </c>
      <c r="AH68" s="58" t="e">
        <f t="shared" si="80"/>
        <v>#N/A</v>
      </c>
      <c r="AI68" s="58" t="e">
        <f t="shared" si="80"/>
        <v>#N/A</v>
      </c>
      <c r="AJ68" s="58" t="e">
        <f t="shared" si="80"/>
        <v>#N/A</v>
      </c>
      <c r="AK68" s="58" t="e">
        <f t="shared" si="80"/>
        <v>#N/A</v>
      </c>
      <c r="AL68" s="58" t="e">
        <f t="shared" si="80"/>
        <v>#N/A</v>
      </c>
      <c r="AM68" s="58" t="e">
        <f t="shared" si="80"/>
        <v>#N/A</v>
      </c>
      <c r="AN68" s="58" t="e">
        <f t="shared" si="80"/>
        <v>#N/A</v>
      </c>
      <c r="AO68" s="58" t="e">
        <f t="shared" si="80"/>
        <v>#N/A</v>
      </c>
      <c r="AP68" s="58" t="e">
        <f t="shared" si="80"/>
        <v>#N/A</v>
      </c>
      <c r="AQ68" s="58" t="e">
        <f t="shared" si="80"/>
        <v>#N/A</v>
      </c>
      <c r="AR68" s="58" t="e">
        <f t="shared" si="80"/>
        <v>#N/A</v>
      </c>
      <c r="AS68" s="58" t="e">
        <f t="shared" ref="AS68:BX68" si="81">AVERAGE(AS65:AS66)</f>
        <v>#N/A</v>
      </c>
      <c r="AT68" s="58" t="e">
        <f t="shared" si="81"/>
        <v>#N/A</v>
      </c>
      <c r="AU68" s="58" t="e">
        <f t="shared" si="81"/>
        <v>#N/A</v>
      </c>
      <c r="AV68" s="58" t="e">
        <f t="shared" si="81"/>
        <v>#N/A</v>
      </c>
      <c r="AW68" s="58" t="e">
        <f t="shared" si="81"/>
        <v>#N/A</v>
      </c>
      <c r="AX68" s="58" t="e">
        <f t="shared" si="81"/>
        <v>#N/A</v>
      </c>
      <c r="AY68" s="58" t="e">
        <f t="shared" si="81"/>
        <v>#N/A</v>
      </c>
      <c r="AZ68" s="58" t="e">
        <f t="shared" si="81"/>
        <v>#N/A</v>
      </c>
      <c r="BA68" s="58" t="e">
        <f t="shared" si="81"/>
        <v>#N/A</v>
      </c>
      <c r="BB68" s="58" t="e">
        <f t="shared" si="81"/>
        <v>#N/A</v>
      </c>
      <c r="BC68" s="58" t="e">
        <f t="shared" si="81"/>
        <v>#N/A</v>
      </c>
      <c r="BD68" s="58" t="e">
        <f t="shared" si="81"/>
        <v>#N/A</v>
      </c>
      <c r="BE68" s="58" t="e">
        <f t="shared" si="81"/>
        <v>#N/A</v>
      </c>
      <c r="BF68" s="58" t="e">
        <f t="shared" si="81"/>
        <v>#N/A</v>
      </c>
      <c r="BG68" s="58" t="e">
        <f t="shared" si="81"/>
        <v>#N/A</v>
      </c>
      <c r="BH68" s="58" t="e">
        <f t="shared" si="81"/>
        <v>#N/A</v>
      </c>
      <c r="BI68" s="58" t="e">
        <f t="shared" si="81"/>
        <v>#N/A</v>
      </c>
      <c r="BJ68" s="58" t="e">
        <f t="shared" si="81"/>
        <v>#N/A</v>
      </c>
      <c r="BK68" s="58" t="e">
        <f t="shared" si="81"/>
        <v>#N/A</v>
      </c>
      <c r="BL68" s="58" t="e">
        <f t="shared" si="81"/>
        <v>#N/A</v>
      </c>
      <c r="BM68" s="58" t="e">
        <f t="shared" si="81"/>
        <v>#N/A</v>
      </c>
      <c r="BN68" s="58" t="e">
        <f t="shared" si="81"/>
        <v>#N/A</v>
      </c>
      <c r="BO68" s="58" t="e">
        <f t="shared" si="81"/>
        <v>#N/A</v>
      </c>
      <c r="BP68" s="58" t="e">
        <f t="shared" si="81"/>
        <v>#N/A</v>
      </c>
      <c r="BQ68" s="58" t="e">
        <f t="shared" si="81"/>
        <v>#N/A</v>
      </c>
      <c r="BR68" s="58" t="e">
        <f t="shared" si="81"/>
        <v>#N/A</v>
      </c>
      <c r="BS68" s="58" t="e">
        <f t="shared" si="81"/>
        <v>#N/A</v>
      </c>
      <c r="BT68" s="58" t="e">
        <f t="shared" si="81"/>
        <v>#N/A</v>
      </c>
      <c r="BU68" s="58" t="e">
        <f t="shared" si="81"/>
        <v>#N/A</v>
      </c>
      <c r="BV68" s="58" t="e">
        <f t="shared" si="81"/>
        <v>#N/A</v>
      </c>
      <c r="BW68" s="58" t="e">
        <f t="shared" si="81"/>
        <v>#N/A</v>
      </c>
      <c r="BX68" s="58" t="e">
        <f t="shared" si="81"/>
        <v>#N/A</v>
      </c>
      <c r="BY68" s="58" t="e">
        <f t="shared" ref="BY68:CK68" si="82">AVERAGE(BY65:BY66)</f>
        <v>#N/A</v>
      </c>
      <c r="BZ68" s="58" t="e">
        <f t="shared" si="82"/>
        <v>#N/A</v>
      </c>
      <c r="CA68" s="58" t="e">
        <f t="shared" si="82"/>
        <v>#N/A</v>
      </c>
      <c r="CB68" s="58" t="e">
        <f t="shared" si="82"/>
        <v>#N/A</v>
      </c>
      <c r="CC68" s="58" t="e">
        <f t="shared" si="82"/>
        <v>#N/A</v>
      </c>
      <c r="CD68" s="58" t="e">
        <f t="shared" si="82"/>
        <v>#N/A</v>
      </c>
      <c r="CE68" s="58" t="e">
        <f t="shared" si="82"/>
        <v>#N/A</v>
      </c>
      <c r="CF68" s="58" t="e">
        <f t="shared" si="82"/>
        <v>#N/A</v>
      </c>
      <c r="CG68" s="58" t="e">
        <f t="shared" si="82"/>
        <v>#N/A</v>
      </c>
      <c r="CH68" s="58" t="e">
        <f t="shared" si="82"/>
        <v>#N/A</v>
      </c>
      <c r="CI68" s="58" t="e">
        <f t="shared" si="82"/>
        <v>#N/A</v>
      </c>
      <c r="CJ68" s="58" t="e">
        <f t="shared" si="82"/>
        <v>#N/A</v>
      </c>
      <c r="CK68" s="58" t="e">
        <f t="shared" si="82"/>
        <v>#N/A</v>
      </c>
      <c r="CL68" s="58" t="e">
        <f>AVERAGE(CL65:CL66)</f>
        <v>#N/A</v>
      </c>
      <c r="CM68" s="58" t="e">
        <f t="shared" ref="CM68:CV68" si="83">AVERAGE(CM65:CM66)</f>
        <v>#N/A</v>
      </c>
      <c r="CN68" s="58" t="e">
        <f t="shared" si="83"/>
        <v>#N/A</v>
      </c>
      <c r="CO68" s="58" t="e">
        <f t="shared" si="83"/>
        <v>#N/A</v>
      </c>
      <c r="CP68" s="58" t="e">
        <f t="shared" si="83"/>
        <v>#N/A</v>
      </c>
      <c r="CQ68" s="58" t="e">
        <f t="shared" si="83"/>
        <v>#N/A</v>
      </c>
      <c r="CR68" s="58" t="e">
        <f t="shared" si="83"/>
        <v>#N/A</v>
      </c>
      <c r="CS68" s="58" t="e">
        <f t="shared" si="83"/>
        <v>#N/A</v>
      </c>
      <c r="CT68" s="58" t="e">
        <f t="shared" si="83"/>
        <v>#N/A</v>
      </c>
      <c r="CU68" s="58" t="e">
        <f t="shared" si="83"/>
        <v>#N/A</v>
      </c>
      <c r="CV68" s="58" t="e">
        <f t="shared" si="83"/>
        <v>#N/A</v>
      </c>
      <c r="CW68" s="8"/>
      <c r="CX68" s="8"/>
    </row>
    <row r="69" spans="2:103" ht="15.4">
      <c r="AH69" s="1"/>
    </row>
    <row r="70" spans="2:103" ht="15.4">
      <c r="E70" s="1" t="s">
        <v>613</v>
      </c>
      <c r="G70" s="1" t="s">
        <v>154</v>
      </c>
      <c r="L70" s="110">
        <f>FinancialInputs!L74</f>
        <v>0</v>
      </c>
      <c r="M70" s="110">
        <f>FinancialInputs!M74</f>
        <v>0</v>
      </c>
      <c r="N70" s="110">
        <f>FinancialInputs!N74</f>
        <v>0</v>
      </c>
      <c r="O70" s="110">
        <f>FinancialInputs!O74</f>
        <v>0</v>
      </c>
      <c r="P70" s="110">
        <f>FinancialInputs!P74</f>
        <v>0</v>
      </c>
      <c r="Q70" s="110">
        <f>FinancialInputs!Q74</f>
        <v>0</v>
      </c>
      <c r="R70" s="110">
        <f>FinancialInputs!R74</f>
        <v>0</v>
      </c>
      <c r="S70" s="110">
        <f>FinancialInputs!S74</f>
        <v>0</v>
      </c>
      <c r="T70" s="110">
        <f>FinancialInputs!T74</f>
        <v>0</v>
      </c>
      <c r="U70" s="110">
        <f>FinancialInputs!U74</f>
        <v>0</v>
      </c>
      <c r="V70" s="110">
        <f>FinancialInputs!V74</f>
        <v>0</v>
      </c>
      <c r="W70" s="110">
        <f>FinancialInputs!W74</f>
        <v>0</v>
      </c>
      <c r="X70" s="110">
        <f>FinancialInputs!X74</f>
        <v>0</v>
      </c>
      <c r="Y70" s="110">
        <f>FinancialInputs!Y74</f>
        <v>0</v>
      </c>
      <c r="Z70" s="110">
        <f>FinancialInputs!Z74</f>
        <v>0</v>
      </c>
      <c r="AA70" s="110">
        <f>FinancialInputs!AA74</f>
        <v>0</v>
      </c>
      <c r="AB70" s="110">
        <f>FinancialInputs!AB74</f>
        <v>0</v>
      </c>
      <c r="AC70" s="110">
        <f>FinancialInputs!AC74</f>
        <v>0</v>
      </c>
      <c r="AD70" s="110">
        <f>FinancialInputs!AD74</f>
        <v>0</v>
      </c>
      <c r="AE70" s="110">
        <f>FinancialInputs!AE74</f>
        <v>0</v>
      </c>
      <c r="AF70" s="110">
        <f>FinancialInputs!AF74</f>
        <v>0</v>
      </c>
      <c r="AG70" s="110">
        <f>FinancialInputs!AG74</f>
        <v>0</v>
      </c>
      <c r="AH70" s="110">
        <f>FinancialInputs!AH74</f>
        <v>0</v>
      </c>
      <c r="AI70" s="110">
        <f>FinancialInputs!AI74</f>
        <v>0</v>
      </c>
      <c r="AJ70" s="110">
        <f>FinancialInputs!AJ74</f>
        <v>0</v>
      </c>
      <c r="AK70" s="110">
        <f>FinancialInputs!AK74</f>
        <v>0</v>
      </c>
      <c r="AL70" s="110">
        <f>FinancialInputs!AL74</f>
        <v>0</v>
      </c>
      <c r="AM70" s="110">
        <f>FinancialInputs!AM74</f>
        <v>0</v>
      </c>
      <c r="AN70" s="110">
        <f>FinancialInputs!AN74</f>
        <v>0</v>
      </c>
      <c r="AO70" s="110">
        <f>FinancialInputs!AO74</f>
        <v>0</v>
      </c>
      <c r="AP70" s="110">
        <f>FinancialInputs!AP74</f>
        <v>0</v>
      </c>
      <c r="AQ70" s="110">
        <f>FinancialInputs!AQ74</f>
        <v>0</v>
      </c>
      <c r="AR70" s="110">
        <f>FinancialInputs!AR74</f>
        <v>0</v>
      </c>
      <c r="AS70" s="110">
        <f>FinancialInputs!AS74</f>
        <v>0</v>
      </c>
      <c r="AT70" s="110">
        <f>FinancialInputs!AT74</f>
        <v>0</v>
      </c>
      <c r="AU70" s="110">
        <f>FinancialInputs!AU74</f>
        <v>0</v>
      </c>
      <c r="AV70" s="110">
        <f>FinancialInputs!AV74</f>
        <v>0</v>
      </c>
      <c r="AW70" s="110">
        <f>FinancialInputs!AW74</f>
        <v>0</v>
      </c>
      <c r="AX70" s="110">
        <f>FinancialInputs!AX74</f>
        <v>0</v>
      </c>
      <c r="AY70" s="110">
        <f>FinancialInputs!AY74</f>
        <v>0</v>
      </c>
      <c r="AZ70" s="110">
        <f>FinancialInputs!AZ74</f>
        <v>0</v>
      </c>
      <c r="BA70" s="110">
        <f>FinancialInputs!BA74</f>
        <v>0</v>
      </c>
      <c r="BB70" s="110">
        <f>FinancialInputs!BB74</f>
        <v>0</v>
      </c>
      <c r="BC70" s="110">
        <f>FinancialInputs!BC74</f>
        <v>0</v>
      </c>
      <c r="BD70" s="110">
        <f>FinancialInputs!BD74</f>
        <v>0</v>
      </c>
      <c r="BE70" s="110">
        <f>FinancialInputs!BE74</f>
        <v>0</v>
      </c>
      <c r="BF70" s="110">
        <f>FinancialInputs!BF74</f>
        <v>0</v>
      </c>
      <c r="BG70" s="110">
        <f>FinancialInputs!BG74</f>
        <v>0</v>
      </c>
      <c r="BH70" s="110">
        <f>FinancialInputs!BH74</f>
        <v>0</v>
      </c>
      <c r="BI70" s="110">
        <f>FinancialInputs!BI74</f>
        <v>0</v>
      </c>
      <c r="BJ70" s="110">
        <f>FinancialInputs!BJ74</f>
        <v>0</v>
      </c>
      <c r="BK70" s="110">
        <f>FinancialInputs!BK74</f>
        <v>0</v>
      </c>
      <c r="BL70" s="110">
        <f>FinancialInputs!BL74</f>
        <v>0</v>
      </c>
      <c r="BM70" s="110">
        <f>FinancialInputs!BM74</f>
        <v>0</v>
      </c>
      <c r="BN70" s="110">
        <f>FinancialInputs!BN74</f>
        <v>0</v>
      </c>
      <c r="BO70" s="110">
        <f>FinancialInputs!BO74</f>
        <v>0</v>
      </c>
      <c r="BP70" s="110">
        <f>FinancialInputs!BP74</f>
        <v>0</v>
      </c>
      <c r="BQ70" s="110">
        <f>FinancialInputs!BQ74</f>
        <v>0</v>
      </c>
      <c r="BR70" s="110">
        <f>FinancialInputs!BR74</f>
        <v>0</v>
      </c>
      <c r="BS70" s="110">
        <f>FinancialInputs!BS74</f>
        <v>0</v>
      </c>
      <c r="BT70" s="110">
        <f>FinancialInputs!BT74</f>
        <v>0</v>
      </c>
      <c r="BU70" s="110">
        <f>FinancialInputs!BU74</f>
        <v>0</v>
      </c>
      <c r="BV70" s="110">
        <f>FinancialInputs!BV74</f>
        <v>0</v>
      </c>
      <c r="BW70" s="110">
        <f>FinancialInputs!BW74</f>
        <v>0</v>
      </c>
      <c r="BX70" s="110">
        <f>FinancialInputs!BX74</f>
        <v>0</v>
      </c>
      <c r="BY70" s="110">
        <f>FinancialInputs!BY74</f>
        <v>0</v>
      </c>
      <c r="BZ70" s="110">
        <f>FinancialInputs!BZ74</f>
        <v>0</v>
      </c>
      <c r="CA70" s="110">
        <f>FinancialInputs!CA74</f>
        <v>0</v>
      </c>
      <c r="CB70" s="110">
        <f>FinancialInputs!CB74</f>
        <v>0</v>
      </c>
      <c r="CC70" s="110">
        <f>FinancialInputs!CC74</f>
        <v>0</v>
      </c>
      <c r="CD70" s="110">
        <f>FinancialInputs!CD74</f>
        <v>0</v>
      </c>
      <c r="CE70" s="110">
        <f>FinancialInputs!CE74</f>
        <v>0</v>
      </c>
      <c r="CF70" s="110">
        <f>FinancialInputs!CF74</f>
        <v>0</v>
      </c>
      <c r="CG70" s="110">
        <f>FinancialInputs!CG74</f>
        <v>0</v>
      </c>
      <c r="CH70" s="110">
        <f>FinancialInputs!CH74</f>
        <v>0</v>
      </c>
      <c r="CI70" s="110">
        <f>FinancialInputs!CI74</f>
        <v>0</v>
      </c>
      <c r="CJ70" s="110">
        <f>FinancialInputs!CJ74</f>
        <v>0</v>
      </c>
      <c r="CK70" s="110">
        <f>FinancialInputs!CK74</f>
        <v>0</v>
      </c>
      <c r="CL70" s="110">
        <f>FinancialInputs!CL74</f>
        <v>0</v>
      </c>
      <c r="CM70" s="110">
        <f>FinancialInputs!CM74</f>
        <v>0</v>
      </c>
      <c r="CN70" s="110">
        <f>FinancialInputs!CN74</f>
        <v>0</v>
      </c>
      <c r="CO70" s="110">
        <f>FinancialInputs!CO74</f>
        <v>0</v>
      </c>
      <c r="CP70" s="110">
        <f>FinancialInputs!CP74</f>
        <v>0</v>
      </c>
      <c r="CQ70" s="110">
        <f>FinancialInputs!CQ74</f>
        <v>0</v>
      </c>
      <c r="CR70" s="110">
        <f>FinancialInputs!CR74</f>
        <v>0</v>
      </c>
      <c r="CS70" s="110">
        <f>FinancialInputs!CS74</f>
        <v>0</v>
      </c>
      <c r="CT70" s="110">
        <f>FinancialInputs!CT74</f>
        <v>0</v>
      </c>
      <c r="CU70" s="110">
        <f>FinancialInputs!CU74</f>
        <v>0</v>
      </c>
      <c r="CV70" s="110">
        <f>FinancialInputs!CV74</f>
        <v>0</v>
      </c>
    </row>
    <row r="71" spans="2:103" ht="15.4">
      <c r="AH71" s="1"/>
    </row>
    <row r="72" spans="2:103" ht="15.4">
      <c r="E72" s="1" t="s">
        <v>614</v>
      </c>
      <c r="G72" s="1" t="s">
        <v>305</v>
      </c>
      <c r="L72" s="58" t="e">
        <f>L68*(1-L70)</f>
        <v>#N/A</v>
      </c>
      <c r="M72" s="58" t="e">
        <f>M68*(1-M70)</f>
        <v>#N/A</v>
      </c>
      <c r="N72" s="58" t="e">
        <f t="shared" ref="N72:BY72" si="84">N68*(1-N70)</f>
        <v>#N/A</v>
      </c>
      <c r="O72" s="58" t="e">
        <f t="shared" si="84"/>
        <v>#N/A</v>
      </c>
      <c r="P72" s="58" t="e">
        <f t="shared" si="84"/>
        <v>#N/A</v>
      </c>
      <c r="Q72" s="58" t="e">
        <f t="shared" si="84"/>
        <v>#N/A</v>
      </c>
      <c r="R72" s="58" t="e">
        <f t="shared" si="84"/>
        <v>#N/A</v>
      </c>
      <c r="S72" s="58" t="e">
        <f t="shared" si="84"/>
        <v>#N/A</v>
      </c>
      <c r="T72" s="58" t="e">
        <f t="shared" si="84"/>
        <v>#N/A</v>
      </c>
      <c r="U72" s="58" t="e">
        <f t="shared" si="84"/>
        <v>#N/A</v>
      </c>
      <c r="V72" s="58" t="e">
        <f t="shared" si="84"/>
        <v>#N/A</v>
      </c>
      <c r="W72" s="58" t="e">
        <f t="shared" si="84"/>
        <v>#N/A</v>
      </c>
      <c r="X72" s="58" t="e">
        <f t="shared" si="84"/>
        <v>#N/A</v>
      </c>
      <c r="Y72" s="58" t="e">
        <f t="shared" si="84"/>
        <v>#N/A</v>
      </c>
      <c r="Z72" s="58" t="e">
        <f t="shared" si="84"/>
        <v>#N/A</v>
      </c>
      <c r="AA72" s="58" t="e">
        <f t="shared" si="84"/>
        <v>#N/A</v>
      </c>
      <c r="AB72" s="58" t="e">
        <f>AB68*(1-AB70)</f>
        <v>#N/A</v>
      </c>
      <c r="AC72" s="58" t="e">
        <f>AC68*(1-AC70)</f>
        <v>#N/A</v>
      </c>
      <c r="AD72" s="58" t="e">
        <f t="shared" si="84"/>
        <v>#N/A</v>
      </c>
      <c r="AE72" s="58" t="e">
        <f>AE68*(1-AE70)</f>
        <v>#N/A</v>
      </c>
      <c r="AF72" s="58" t="e">
        <f t="shared" si="84"/>
        <v>#N/A</v>
      </c>
      <c r="AG72" s="58" t="e">
        <f t="shared" si="84"/>
        <v>#N/A</v>
      </c>
      <c r="AH72" s="58" t="e">
        <f t="shared" si="84"/>
        <v>#N/A</v>
      </c>
      <c r="AI72" s="58" t="e">
        <f t="shared" si="84"/>
        <v>#N/A</v>
      </c>
      <c r="AJ72" s="58" t="e">
        <f t="shared" si="84"/>
        <v>#N/A</v>
      </c>
      <c r="AK72" s="58" t="e">
        <f t="shared" si="84"/>
        <v>#N/A</v>
      </c>
      <c r="AL72" s="58" t="e">
        <f t="shared" si="84"/>
        <v>#N/A</v>
      </c>
      <c r="AM72" s="58" t="e">
        <f t="shared" si="84"/>
        <v>#N/A</v>
      </c>
      <c r="AN72" s="58" t="e">
        <f t="shared" si="84"/>
        <v>#N/A</v>
      </c>
      <c r="AO72" s="58" t="e">
        <f t="shared" si="84"/>
        <v>#N/A</v>
      </c>
      <c r="AP72" s="58" t="e">
        <f t="shared" si="84"/>
        <v>#N/A</v>
      </c>
      <c r="AQ72" s="58" t="e">
        <f t="shared" si="84"/>
        <v>#N/A</v>
      </c>
      <c r="AR72" s="58" t="e">
        <f t="shared" si="84"/>
        <v>#N/A</v>
      </c>
      <c r="AS72" s="58" t="e">
        <f t="shared" si="84"/>
        <v>#N/A</v>
      </c>
      <c r="AT72" s="58" t="e">
        <f t="shared" si="84"/>
        <v>#N/A</v>
      </c>
      <c r="AU72" s="58" t="e">
        <f t="shared" si="84"/>
        <v>#N/A</v>
      </c>
      <c r="AV72" s="58" t="e">
        <f t="shared" si="84"/>
        <v>#N/A</v>
      </c>
      <c r="AW72" s="58" t="e">
        <f t="shared" si="84"/>
        <v>#N/A</v>
      </c>
      <c r="AX72" s="58" t="e">
        <f t="shared" si="84"/>
        <v>#N/A</v>
      </c>
      <c r="AY72" s="58" t="e">
        <f t="shared" si="84"/>
        <v>#N/A</v>
      </c>
      <c r="AZ72" s="58" t="e">
        <f t="shared" si="84"/>
        <v>#N/A</v>
      </c>
      <c r="BA72" s="58" t="e">
        <f t="shared" si="84"/>
        <v>#N/A</v>
      </c>
      <c r="BB72" s="58" t="e">
        <f t="shared" si="84"/>
        <v>#N/A</v>
      </c>
      <c r="BC72" s="58" t="e">
        <f t="shared" si="84"/>
        <v>#N/A</v>
      </c>
      <c r="BD72" s="58" t="e">
        <f t="shared" si="84"/>
        <v>#N/A</v>
      </c>
      <c r="BE72" s="58" t="e">
        <f t="shared" si="84"/>
        <v>#N/A</v>
      </c>
      <c r="BF72" s="58" t="e">
        <f t="shared" si="84"/>
        <v>#N/A</v>
      </c>
      <c r="BG72" s="58" t="e">
        <f t="shared" si="84"/>
        <v>#N/A</v>
      </c>
      <c r="BH72" s="58" t="e">
        <f t="shared" si="84"/>
        <v>#N/A</v>
      </c>
      <c r="BI72" s="58" t="e">
        <f t="shared" si="84"/>
        <v>#N/A</v>
      </c>
      <c r="BJ72" s="58" t="e">
        <f t="shared" si="84"/>
        <v>#N/A</v>
      </c>
      <c r="BK72" s="58" t="e">
        <f t="shared" si="84"/>
        <v>#N/A</v>
      </c>
      <c r="BL72" s="58" t="e">
        <f t="shared" si="84"/>
        <v>#N/A</v>
      </c>
      <c r="BM72" s="58" t="e">
        <f t="shared" si="84"/>
        <v>#N/A</v>
      </c>
      <c r="BN72" s="58" t="e">
        <f t="shared" si="84"/>
        <v>#N/A</v>
      </c>
      <c r="BO72" s="58" t="e">
        <f t="shared" si="84"/>
        <v>#N/A</v>
      </c>
      <c r="BP72" s="58" t="e">
        <f t="shared" si="84"/>
        <v>#N/A</v>
      </c>
      <c r="BQ72" s="58" t="e">
        <f t="shared" si="84"/>
        <v>#N/A</v>
      </c>
      <c r="BR72" s="58" t="e">
        <f t="shared" si="84"/>
        <v>#N/A</v>
      </c>
      <c r="BS72" s="58" t="e">
        <f t="shared" si="84"/>
        <v>#N/A</v>
      </c>
      <c r="BT72" s="58" t="e">
        <f t="shared" si="84"/>
        <v>#N/A</v>
      </c>
      <c r="BU72" s="58" t="e">
        <f t="shared" si="84"/>
        <v>#N/A</v>
      </c>
      <c r="BV72" s="58" t="e">
        <f t="shared" si="84"/>
        <v>#N/A</v>
      </c>
      <c r="BW72" s="58" t="e">
        <f t="shared" si="84"/>
        <v>#N/A</v>
      </c>
      <c r="BX72" s="58" t="e">
        <f t="shared" si="84"/>
        <v>#N/A</v>
      </c>
      <c r="BY72" s="58" t="e">
        <f t="shared" si="84"/>
        <v>#N/A</v>
      </c>
      <c r="BZ72" s="58" t="e">
        <f t="shared" ref="BZ72:CK72" si="85">BZ68*(1-BZ70)</f>
        <v>#N/A</v>
      </c>
      <c r="CA72" s="58" t="e">
        <f t="shared" si="85"/>
        <v>#N/A</v>
      </c>
      <c r="CB72" s="58" t="e">
        <f t="shared" si="85"/>
        <v>#N/A</v>
      </c>
      <c r="CC72" s="58" t="e">
        <f t="shared" si="85"/>
        <v>#N/A</v>
      </c>
      <c r="CD72" s="58" t="e">
        <f t="shared" si="85"/>
        <v>#N/A</v>
      </c>
      <c r="CE72" s="58" t="e">
        <f t="shared" si="85"/>
        <v>#N/A</v>
      </c>
      <c r="CF72" s="58" t="e">
        <f t="shared" si="85"/>
        <v>#N/A</v>
      </c>
      <c r="CG72" s="58" t="e">
        <f t="shared" si="85"/>
        <v>#N/A</v>
      </c>
      <c r="CH72" s="58" t="e">
        <f t="shared" si="85"/>
        <v>#N/A</v>
      </c>
      <c r="CI72" s="58" t="e">
        <f t="shared" si="85"/>
        <v>#N/A</v>
      </c>
      <c r="CJ72" s="58" t="e">
        <f t="shared" si="85"/>
        <v>#N/A</v>
      </c>
      <c r="CK72" s="58" t="e">
        <f t="shared" si="85"/>
        <v>#N/A</v>
      </c>
      <c r="CL72" s="58" t="e">
        <f>CL68*(1-CL70)</f>
        <v>#N/A</v>
      </c>
      <c r="CM72" s="58" t="e">
        <f t="shared" ref="CM72:CV72" si="86">CM68*(1-CM70)</f>
        <v>#N/A</v>
      </c>
      <c r="CN72" s="58" t="e">
        <f t="shared" si="86"/>
        <v>#N/A</v>
      </c>
      <c r="CO72" s="58" t="e">
        <f t="shared" si="86"/>
        <v>#N/A</v>
      </c>
      <c r="CP72" s="58" t="e">
        <f t="shared" si="86"/>
        <v>#N/A</v>
      </c>
      <c r="CQ72" s="58" t="e">
        <f t="shared" si="86"/>
        <v>#N/A</v>
      </c>
      <c r="CR72" s="58" t="e">
        <f t="shared" si="86"/>
        <v>#N/A</v>
      </c>
      <c r="CS72" s="58" t="e">
        <f t="shared" si="86"/>
        <v>#N/A</v>
      </c>
      <c r="CT72" s="58" t="e">
        <f t="shared" si="86"/>
        <v>#N/A</v>
      </c>
      <c r="CU72" s="58" t="e">
        <f t="shared" si="86"/>
        <v>#N/A</v>
      </c>
      <c r="CV72" s="58" t="e">
        <f t="shared" si="86"/>
        <v>#N/A</v>
      </c>
      <c r="CW72" s="8"/>
      <c r="CX72" s="8"/>
    </row>
    <row r="73" spans="2:103" ht="15.4">
      <c r="E73" s="1" t="s">
        <v>295</v>
      </c>
      <c r="G73" s="1" t="s">
        <v>305</v>
      </c>
      <c r="L73" s="58" t="e">
        <f>L68*L70</f>
        <v>#N/A</v>
      </c>
      <c r="M73" s="58" t="e">
        <f>M68*M70</f>
        <v>#N/A</v>
      </c>
      <c r="N73" s="58" t="e">
        <f t="shared" ref="N73:BY73" si="87">N68*N70</f>
        <v>#N/A</v>
      </c>
      <c r="O73" s="58" t="e">
        <f t="shared" si="87"/>
        <v>#N/A</v>
      </c>
      <c r="P73" s="58" t="e">
        <f t="shared" si="87"/>
        <v>#N/A</v>
      </c>
      <c r="Q73" s="58" t="e">
        <f t="shared" si="87"/>
        <v>#N/A</v>
      </c>
      <c r="R73" s="58" t="e">
        <f t="shared" si="87"/>
        <v>#N/A</v>
      </c>
      <c r="S73" s="58" t="e">
        <f t="shared" si="87"/>
        <v>#N/A</v>
      </c>
      <c r="T73" s="58" t="e">
        <f t="shared" si="87"/>
        <v>#N/A</v>
      </c>
      <c r="U73" s="58" t="e">
        <f t="shared" si="87"/>
        <v>#N/A</v>
      </c>
      <c r="V73" s="58" t="e">
        <f t="shared" si="87"/>
        <v>#N/A</v>
      </c>
      <c r="W73" s="58" t="e">
        <f t="shared" si="87"/>
        <v>#N/A</v>
      </c>
      <c r="X73" s="58" t="e">
        <f t="shared" si="87"/>
        <v>#N/A</v>
      </c>
      <c r="Y73" s="58" t="e">
        <f t="shared" si="87"/>
        <v>#N/A</v>
      </c>
      <c r="Z73" s="58" t="e">
        <f t="shared" si="87"/>
        <v>#N/A</v>
      </c>
      <c r="AA73" s="58" t="e">
        <f t="shared" si="87"/>
        <v>#N/A</v>
      </c>
      <c r="AB73" s="58" t="e">
        <f t="shared" si="87"/>
        <v>#N/A</v>
      </c>
      <c r="AC73" s="58" t="e">
        <f>AC68*AC70</f>
        <v>#N/A</v>
      </c>
      <c r="AD73" s="58" t="e">
        <f t="shared" si="87"/>
        <v>#N/A</v>
      </c>
      <c r="AE73" s="58" t="e">
        <f>AE68*AE70</f>
        <v>#N/A</v>
      </c>
      <c r="AF73" s="58" t="e">
        <f t="shared" si="87"/>
        <v>#N/A</v>
      </c>
      <c r="AG73" s="58" t="e">
        <f t="shared" si="87"/>
        <v>#N/A</v>
      </c>
      <c r="AH73" s="58" t="e">
        <f t="shared" si="87"/>
        <v>#N/A</v>
      </c>
      <c r="AI73" s="58" t="e">
        <f t="shared" si="87"/>
        <v>#N/A</v>
      </c>
      <c r="AJ73" s="58" t="e">
        <f t="shared" si="87"/>
        <v>#N/A</v>
      </c>
      <c r="AK73" s="58" t="e">
        <f t="shared" si="87"/>
        <v>#N/A</v>
      </c>
      <c r="AL73" s="58" t="e">
        <f t="shared" si="87"/>
        <v>#N/A</v>
      </c>
      <c r="AM73" s="58" t="e">
        <f t="shared" si="87"/>
        <v>#N/A</v>
      </c>
      <c r="AN73" s="58" t="e">
        <f t="shared" si="87"/>
        <v>#N/A</v>
      </c>
      <c r="AO73" s="58" t="e">
        <f t="shared" si="87"/>
        <v>#N/A</v>
      </c>
      <c r="AP73" s="58" t="e">
        <f t="shared" si="87"/>
        <v>#N/A</v>
      </c>
      <c r="AQ73" s="58" t="e">
        <f t="shared" si="87"/>
        <v>#N/A</v>
      </c>
      <c r="AR73" s="58" t="e">
        <f t="shared" si="87"/>
        <v>#N/A</v>
      </c>
      <c r="AS73" s="58" t="e">
        <f t="shared" si="87"/>
        <v>#N/A</v>
      </c>
      <c r="AT73" s="58" t="e">
        <f t="shared" si="87"/>
        <v>#N/A</v>
      </c>
      <c r="AU73" s="58" t="e">
        <f t="shared" si="87"/>
        <v>#N/A</v>
      </c>
      <c r="AV73" s="58" t="e">
        <f t="shared" si="87"/>
        <v>#N/A</v>
      </c>
      <c r="AW73" s="58" t="e">
        <f t="shared" si="87"/>
        <v>#N/A</v>
      </c>
      <c r="AX73" s="58" t="e">
        <f t="shared" si="87"/>
        <v>#N/A</v>
      </c>
      <c r="AY73" s="58" t="e">
        <f t="shared" si="87"/>
        <v>#N/A</v>
      </c>
      <c r="AZ73" s="58" t="e">
        <f t="shared" si="87"/>
        <v>#N/A</v>
      </c>
      <c r="BA73" s="58" t="e">
        <f t="shared" si="87"/>
        <v>#N/A</v>
      </c>
      <c r="BB73" s="58" t="e">
        <f t="shared" si="87"/>
        <v>#N/A</v>
      </c>
      <c r="BC73" s="58" t="e">
        <f t="shared" si="87"/>
        <v>#N/A</v>
      </c>
      <c r="BD73" s="58" t="e">
        <f t="shared" si="87"/>
        <v>#N/A</v>
      </c>
      <c r="BE73" s="58" t="e">
        <f t="shared" si="87"/>
        <v>#N/A</v>
      </c>
      <c r="BF73" s="58" t="e">
        <f t="shared" si="87"/>
        <v>#N/A</v>
      </c>
      <c r="BG73" s="58" t="e">
        <f t="shared" si="87"/>
        <v>#N/A</v>
      </c>
      <c r="BH73" s="58" t="e">
        <f t="shared" si="87"/>
        <v>#N/A</v>
      </c>
      <c r="BI73" s="58" t="e">
        <f t="shared" si="87"/>
        <v>#N/A</v>
      </c>
      <c r="BJ73" s="58" t="e">
        <f t="shared" si="87"/>
        <v>#N/A</v>
      </c>
      <c r="BK73" s="58" t="e">
        <f t="shared" si="87"/>
        <v>#N/A</v>
      </c>
      <c r="BL73" s="58" t="e">
        <f t="shared" si="87"/>
        <v>#N/A</v>
      </c>
      <c r="BM73" s="58" t="e">
        <f t="shared" si="87"/>
        <v>#N/A</v>
      </c>
      <c r="BN73" s="58" t="e">
        <f t="shared" si="87"/>
        <v>#N/A</v>
      </c>
      <c r="BO73" s="58" t="e">
        <f t="shared" si="87"/>
        <v>#N/A</v>
      </c>
      <c r="BP73" s="58" t="e">
        <f t="shared" si="87"/>
        <v>#N/A</v>
      </c>
      <c r="BQ73" s="58" t="e">
        <f>BQ68*BQ70</f>
        <v>#N/A</v>
      </c>
      <c r="BR73" s="58" t="e">
        <f t="shared" si="87"/>
        <v>#N/A</v>
      </c>
      <c r="BS73" s="58" t="e">
        <f t="shared" si="87"/>
        <v>#N/A</v>
      </c>
      <c r="BT73" s="58" t="e">
        <f t="shared" si="87"/>
        <v>#N/A</v>
      </c>
      <c r="BU73" s="58" t="e">
        <f t="shared" si="87"/>
        <v>#N/A</v>
      </c>
      <c r="BV73" s="58" t="e">
        <f t="shared" si="87"/>
        <v>#N/A</v>
      </c>
      <c r="BW73" s="58" t="e">
        <f t="shared" si="87"/>
        <v>#N/A</v>
      </c>
      <c r="BX73" s="58" t="e">
        <f t="shared" si="87"/>
        <v>#N/A</v>
      </c>
      <c r="BY73" s="58" t="e">
        <f t="shared" si="87"/>
        <v>#N/A</v>
      </c>
      <c r="BZ73" s="58" t="e">
        <f t="shared" ref="BZ73:CL73" si="88">BZ68*BZ70</f>
        <v>#N/A</v>
      </c>
      <c r="CA73" s="58" t="e">
        <f t="shared" si="88"/>
        <v>#N/A</v>
      </c>
      <c r="CB73" s="58" t="e">
        <f t="shared" si="88"/>
        <v>#N/A</v>
      </c>
      <c r="CC73" s="58" t="e">
        <f t="shared" si="88"/>
        <v>#N/A</v>
      </c>
      <c r="CD73" s="58" t="e">
        <f t="shared" si="88"/>
        <v>#N/A</v>
      </c>
      <c r="CE73" s="58" t="e">
        <f t="shared" si="88"/>
        <v>#N/A</v>
      </c>
      <c r="CF73" s="58" t="e">
        <f t="shared" si="88"/>
        <v>#N/A</v>
      </c>
      <c r="CG73" s="58" t="e">
        <f t="shared" si="88"/>
        <v>#N/A</v>
      </c>
      <c r="CH73" s="58" t="e">
        <f t="shared" si="88"/>
        <v>#N/A</v>
      </c>
      <c r="CI73" s="58" t="e">
        <f t="shared" si="88"/>
        <v>#N/A</v>
      </c>
      <c r="CJ73" s="58" t="e">
        <f t="shared" si="88"/>
        <v>#N/A</v>
      </c>
      <c r="CK73" s="58" t="e">
        <f t="shared" si="88"/>
        <v>#N/A</v>
      </c>
      <c r="CL73" s="58" t="e">
        <f t="shared" si="88"/>
        <v>#N/A</v>
      </c>
      <c r="CM73" s="58" t="e">
        <f t="shared" ref="CM73:CV73" si="89">CM68*CM70</f>
        <v>#N/A</v>
      </c>
      <c r="CN73" s="58" t="e">
        <f t="shared" si="89"/>
        <v>#N/A</v>
      </c>
      <c r="CO73" s="58" t="e">
        <f t="shared" si="89"/>
        <v>#N/A</v>
      </c>
      <c r="CP73" s="58" t="e">
        <f t="shared" si="89"/>
        <v>#N/A</v>
      </c>
      <c r="CQ73" s="58" t="e">
        <f t="shared" si="89"/>
        <v>#N/A</v>
      </c>
      <c r="CR73" s="58" t="e">
        <f t="shared" si="89"/>
        <v>#N/A</v>
      </c>
      <c r="CS73" s="58" t="e">
        <f t="shared" si="89"/>
        <v>#N/A</v>
      </c>
      <c r="CT73" s="58" t="e">
        <f t="shared" si="89"/>
        <v>#N/A</v>
      </c>
      <c r="CU73" s="58" t="e">
        <f t="shared" si="89"/>
        <v>#N/A</v>
      </c>
      <c r="CV73" s="58" t="e">
        <f t="shared" si="89"/>
        <v>#N/A</v>
      </c>
    </row>
    <row r="74" spans="2:103" ht="15.4">
      <c r="AH74" s="1"/>
    </row>
    <row r="75" spans="2:103" ht="15.4">
      <c r="B75" s="24"/>
      <c r="C75" s="43">
        <f>MAX($B$5:C74)+0.1</f>
        <v>3.2</v>
      </c>
      <c r="D75" s="41" t="s">
        <v>615</v>
      </c>
      <c r="E75" s="41"/>
      <c r="F75" s="41"/>
      <c r="G75" s="41"/>
      <c r="H75" s="41"/>
      <c r="I75" s="41"/>
      <c r="J75" s="41"/>
      <c r="K75" s="41"/>
      <c r="L75" s="41"/>
      <c r="M75" s="41"/>
      <c r="N75" s="41"/>
      <c r="O75" s="41"/>
      <c r="P75" s="41"/>
      <c r="Q75" s="41"/>
      <c r="R75" s="41"/>
      <c r="S75" s="41"/>
      <c r="T75" s="41"/>
      <c r="U75" s="41"/>
      <c r="V75" s="41"/>
      <c r="W75" s="41"/>
      <c r="X75" s="41"/>
      <c r="Y75" s="41"/>
      <c r="Z75" s="41"/>
      <c r="AA75" s="41"/>
      <c r="AB75" s="41"/>
      <c r="AC75" s="41"/>
      <c r="AD75" s="41"/>
      <c r="AE75" s="41"/>
      <c r="AF75" s="41"/>
      <c r="AG75" s="41"/>
      <c r="AH75" s="41"/>
      <c r="AI75" s="41"/>
      <c r="AJ75" s="41"/>
      <c r="AK75" s="41"/>
      <c r="AL75" s="41"/>
      <c r="AM75" s="41"/>
      <c r="AN75" s="41"/>
      <c r="AO75" s="41"/>
      <c r="AP75" s="41"/>
      <c r="AQ75" s="41"/>
      <c r="AR75" s="41"/>
      <c r="AS75" s="41"/>
      <c r="AT75" s="41"/>
      <c r="AU75" s="41"/>
      <c r="AV75" s="41"/>
      <c r="AW75" s="41"/>
      <c r="AX75" s="41"/>
      <c r="AY75" s="41"/>
      <c r="AZ75" s="41"/>
      <c r="BA75" s="41"/>
      <c r="BB75" s="41"/>
      <c r="BC75" s="41"/>
      <c r="BD75" s="41"/>
      <c r="BE75" s="41"/>
      <c r="BF75" s="41"/>
      <c r="BG75" s="41"/>
      <c r="BH75" s="41"/>
      <c r="BI75" s="41"/>
      <c r="BJ75" s="41"/>
      <c r="BK75" s="41"/>
      <c r="BL75" s="41"/>
      <c r="BM75" s="41"/>
      <c r="BN75" s="41"/>
      <c r="BO75" s="41"/>
      <c r="BP75" s="41"/>
      <c r="BQ75" s="41"/>
      <c r="BR75" s="41"/>
      <c r="BS75" s="41"/>
      <c r="BT75" s="41"/>
      <c r="BU75" s="41"/>
      <c r="BV75" s="41"/>
      <c r="BW75" s="41"/>
      <c r="BX75" s="41"/>
      <c r="BY75" s="41"/>
      <c r="BZ75" s="41"/>
      <c r="CA75" s="41"/>
      <c r="CB75" s="41"/>
      <c r="CC75" s="41"/>
      <c r="CD75" s="41"/>
      <c r="CE75" s="41"/>
      <c r="CF75" s="41"/>
      <c r="CG75" s="41"/>
      <c r="CH75" s="41"/>
      <c r="CI75" s="41"/>
      <c r="CJ75" s="41"/>
      <c r="CK75" s="41"/>
      <c r="CL75" s="41"/>
      <c r="CM75" s="41"/>
      <c r="CN75" s="41"/>
      <c r="CO75" s="41"/>
      <c r="CP75" s="41"/>
      <c r="CQ75" s="41"/>
      <c r="CR75" s="41"/>
      <c r="CS75" s="41"/>
      <c r="CT75" s="41"/>
      <c r="CU75" s="41"/>
      <c r="CV75" s="41"/>
      <c r="CW75" s="41"/>
      <c r="CX75" s="41"/>
      <c r="CY75" s="42"/>
    </row>
    <row r="76" spans="2:103" ht="15.4">
      <c r="AH76" s="1"/>
    </row>
    <row r="77" spans="2:103" ht="15.4">
      <c r="E77" s="1" t="s">
        <v>616</v>
      </c>
      <c r="G77" s="1" t="s">
        <v>159</v>
      </c>
      <c r="L77" s="104">
        <f>((1+FinancialInputs!L51)^SUM(L13:L14))*((1+FinancialInputs!L57)^L15)-1</f>
        <v>0</v>
      </c>
      <c r="M77" s="104">
        <f>((1+FinancialInputs!M51)^SUM(M13:M14))*((1+FinancialInputs!M57)^M15)-1</f>
        <v>0</v>
      </c>
      <c r="N77" s="104">
        <f>((1+FinancialInputs!N51)^SUM(N13:N14))*((1+FinancialInputs!N57)^N15)-1</f>
        <v>0</v>
      </c>
      <c r="O77" s="104">
        <f>((1+FinancialInputs!O51)^SUM(O13:O14))*((1+FinancialInputs!O57)^O15)-1</f>
        <v>0</v>
      </c>
      <c r="P77" s="104">
        <f>((1+FinancialInputs!P51)^SUM(P13:P14))*((1+FinancialInputs!P57)^P15)-1</f>
        <v>0</v>
      </c>
      <c r="Q77" s="104">
        <f>((1+FinancialInputs!Q51)^SUM(Q13:Q14))*((1+FinancialInputs!Q57)^Q15)-1</f>
        <v>0</v>
      </c>
      <c r="R77" s="104">
        <f>((1+FinancialInputs!R51)^SUM(R13:R14))*((1+FinancialInputs!R57)^R15)-1</f>
        <v>0</v>
      </c>
      <c r="S77" s="104">
        <f>((1+FinancialInputs!S51)^SUM(S13:S14))*((1+FinancialInputs!S57)^S15)-1</f>
        <v>0</v>
      </c>
      <c r="T77" s="104">
        <f>((1+FinancialInputs!T51)^SUM(T13:T14))*((1+FinancialInputs!T57)^T15)-1</f>
        <v>0</v>
      </c>
      <c r="U77" s="104">
        <f>((1+FinancialInputs!U51)^SUM(U13:U14))*((1+FinancialInputs!U57)^U15)-1</f>
        <v>0</v>
      </c>
      <c r="V77" s="104">
        <f>((1+FinancialInputs!V51)^SUM(V13:V14))*((1+FinancialInputs!V57)^V15)-1</f>
        <v>0</v>
      </c>
      <c r="W77" s="104">
        <f>((1+FinancialInputs!W51)^SUM(W13:W14))*((1+FinancialInputs!W57)^W15)-1</f>
        <v>0</v>
      </c>
      <c r="X77" s="104">
        <f>((1+FinancialInputs!X51)^SUM(X13:X14))*((1+FinancialInputs!X57)^X15)-1</f>
        <v>0</v>
      </c>
      <c r="Y77" s="104">
        <f>((1+FinancialInputs!Y51)^SUM(Y13:Y14))*((1+FinancialInputs!Y57)^Y15)-1</f>
        <v>0</v>
      </c>
      <c r="Z77" s="104">
        <f>((1+FinancialInputs!Z51)^SUM(Z13:Z14))*((1+FinancialInputs!Z57)^Z15)-1</f>
        <v>0</v>
      </c>
      <c r="AA77" s="104">
        <f>((1+FinancialInputs!AA51)^SUM(AA13:AA14))*((1+FinancialInputs!AA57)^AA15)-1</f>
        <v>0</v>
      </c>
      <c r="AB77" s="104">
        <f>((1+FinancialInputs!AB51)^SUM(AB13:AB14))*((1+FinancialInputs!AB57)^AB15)-1</f>
        <v>0</v>
      </c>
      <c r="AC77" s="104">
        <f>((1+FinancialInputs!AC51)^SUM(AC13:AC14))*((1+FinancialInputs!AC57)^AC15)-1</f>
        <v>0</v>
      </c>
      <c r="AD77" s="104">
        <f>((1+FinancialInputs!AD51)^SUM(AD13:AD14))*((1+FinancialInputs!AD57)^AD15)-1</f>
        <v>0</v>
      </c>
      <c r="AE77" s="104">
        <f>((1+FinancialInputs!AE51)^SUM(AE13:AE14))*((1+FinancialInputs!AE57)^AE15)-1</f>
        <v>0</v>
      </c>
      <c r="AF77" s="104">
        <f>((1+FinancialInputs!AF51)^SUM(AF13:AF14))*((1+FinancialInputs!AF57)^AF15)-1</f>
        <v>0</v>
      </c>
      <c r="AG77" s="104">
        <f>((1+FinancialInputs!AG51)^SUM(AG13:AG14))*((1+FinancialInputs!AG57)^AG15)-1</f>
        <v>0</v>
      </c>
      <c r="AH77" s="104">
        <f>((1+FinancialInputs!AH51)^SUM(AH13:AH14))*((1+FinancialInputs!AH57)^AH15)-1</f>
        <v>0</v>
      </c>
      <c r="AI77" s="104">
        <f>((1+FinancialInputs!AI51)^SUM(AI13:AI14))*((1+FinancialInputs!AI57)^AI15)-1</f>
        <v>0</v>
      </c>
      <c r="AJ77" s="104">
        <f>((1+FinancialInputs!AJ51)^SUM(AJ13:AJ14))*((1+FinancialInputs!AJ57)^AJ15)-1</f>
        <v>0</v>
      </c>
      <c r="AK77" s="104">
        <f>((1+FinancialInputs!AK51)^SUM(AK13:AK14))*((1+FinancialInputs!AK57)^AK15)-1</f>
        <v>0</v>
      </c>
      <c r="AL77" s="104">
        <f>((1+FinancialInputs!AL51)^SUM(AL13:AL14))*((1+FinancialInputs!AL57)^AL15)-1</f>
        <v>0</v>
      </c>
      <c r="AM77" s="104">
        <f>((1+FinancialInputs!AM51)^SUM(AM13:AM14))*((1+FinancialInputs!AM57)^AM15)-1</f>
        <v>0</v>
      </c>
      <c r="AN77" s="104">
        <f>((1+FinancialInputs!AN51)^SUM(AN13:AN14))*((1+FinancialInputs!AN57)^AN15)-1</f>
        <v>0</v>
      </c>
      <c r="AO77" s="104">
        <f>((1+FinancialInputs!AO51)^SUM(AO13:AO14))*((1+FinancialInputs!AO57)^AO15)-1</f>
        <v>0</v>
      </c>
      <c r="AP77" s="104">
        <f>((1+FinancialInputs!AP51)^SUM(AP13:AP14))*((1+FinancialInputs!AP57)^AP15)-1</f>
        <v>0</v>
      </c>
      <c r="AQ77" s="104">
        <f>((1+FinancialInputs!AQ51)^SUM(AQ13:AQ14))*((1+FinancialInputs!AQ57)^AQ15)-1</f>
        <v>0</v>
      </c>
      <c r="AR77" s="104">
        <f>((1+FinancialInputs!AR51)^SUM(AR13:AR14))*((1+FinancialInputs!AR57)^AR15)-1</f>
        <v>0</v>
      </c>
      <c r="AS77" s="104">
        <f>((1+FinancialInputs!AS51)^SUM(AS13:AS14))*((1+FinancialInputs!AS57)^AS15)-1</f>
        <v>0</v>
      </c>
      <c r="AT77" s="104">
        <f>((1+FinancialInputs!AT51)^SUM(AT13:AT14))*((1+FinancialInputs!AT57)^AT15)-1</f>
        <v>0</v>
      </c>
      <c r="AU77" s="104">
        <f>((1+FinancialInputs!AU51)^SUM(AU13:AU14))*((1+FinancialInputs!AU57)^AU15)-1</f>
        <v>0</v>
      </c>
      <c r="AV77" s="104">
        <f>((1+FinancialInputs!AV51)^SUM(AV13:AV14))*((1+FinancialInputs!AV57)^AV15)-1</f>
        <v>0</v>
      </c>
      <c r="AW77" s="104">
        <f>((1+FinancialInputs!AW51)^SUM(AW13:AW14))*((1+FinancialInputs!AW57)^AW15)-1</f>
        <v>0</v>
      </c>
      <c r="AX77" s="104">
        <f>((1+FinancialInputs!AX51)^SUM(AX13:AX14))*((1+FinancialInputs!AX57)^AX15)-1</f>
        <v>0</v>
      </c>
      <c r="AY77" s="104">
        <f>((1+FinancialInputs!AY51)^SUM(AY13:AY14))*((1+FinancialInputs!AY57)^AY15)-1</f>
        <v>0</v>
      </c>
      <c r="AZ77" s="104">
        <f>((1+FinancialInputs!AZ51)^SUM(AZ13:AZ14))*((1+FinancialInputs!AZ57)^AZ15)-1</f>
        <v>0</v>
      </c>
      <c r="BA77" s="104">
        <f>((1+FinancialInputs!BA51)^SUM(BA13:BA14))*((1+FinancialInputs!BA57)^BA15)-1</f>
        <v>0</v>
      </c>
      <c r="BB77" s="104">
        <f>((1+FinancialInputs!BB51)^SUM(BB13:BB14))*((1+FinancialInputs!BB57)^BB15)-1</f>
        <v>0</v>
      </c>
      <c r="BC77" s="104">
        <f>((1+FinancialInputs!BC51)^SUM(BC13:BC14))*((1+FinancialInputs!BC57)^BC15)-1</f>
        <v>0</v>
      </c>
      <c r="BD77" s="104">
        <f>((1+FinancialInputs!BD51)^SUM(BD13:BD14))*((1+FinancialInputs!BD57)^BD15)-1</f>
        <v>0</v>
      </c>
      <c r="BE77" s="104">
        <f>((1+FinancialInputs!BE51)^SUM(BE13:BE14))*((1+FinancialInputs!BE57)^BE15)-1</f>
        <v>0</v>
      </c>
      <c r="BF77" s="104">
        <f>((1+FinancialInputs!BF51)^SUM(BF13:BF14))*((1+FinancialInputs!BF57)^BF15)-1</f>
        <v>0</v>
      </c>
      <c r="BG77" s="104">
        <f>((1+FinancialInputs!BG51)^SUM(BG13:BG14))*((1+FinancialInputs!BG57)^BG15)-1</f>
        <v>0</v>
      </c>
      <c r="BH77" s="104">
        <f>((1+FinancialInputs!BH51)^SUM(BH13:BH14))*((1+FinancialInputs!BH57)^BH15)-1</f>
        <v>0</v>
      </c>
      <c r="BI77" s="104">
        <f>((1+FinancialInputs!BI51)^SUM(BI13:BI14))*((1+FinancialInputs!BI57)^BI15)-1</f>
        <v>0</v>
      </c>
      <c r="BJ77" s="104">
        <f>((1+FinancialInputs!BJ51)^SUM(BJ13:BJ14))*((1+FinancialInputs!BJ57)^BJ15)-1</f>
        <v>0</v>
      </c>
      <c r="BK77" s="104">
        <f>((1+FinancialInputs!BK51)^SUM(BK13:BK14))*((1+FinancialInputs!BK57)^BK15)-1</f>
        <v>0</v>
      </c>
      <c r="BL77" s="104">
        <f>((1+FinancialInputs!BL51)^SUM(BL13:BL14))*((1+FinancialInputs!BL57)^BL15)-1</f>
        <v>0</v>
      </c>
      <c r="BM77" s="104">
        <f>((1+FinancialInputs!BM51)^SUM(BM13:BM14))*((1+FinancialInputs!BM57)^BM15)-1</f>
        <v>0</v>
      </c>
      <c r="BN77" s="104">
        <f>((1+FinancialInputs!BN51)^SUM(BN13:BN14))*((1+FinancialInputs!BN57)^BN15)-1</f>
        <v>0</v>
      </c>
      <c r="BO77" s="104">
        <f>((1+FinancialInputs!BO51)^SUM(BO13:BO14))*((1+FinancialInputs!BO57)^BO15)-1</f>
        <v>0</v>
      </c>
      <c r="BP77" s="104">
        <f>((1+FinancialInputs!BP51)^SUM(BP13:BP14))*((1+FinancialInputs!BP57)^BP15)-1</f>
        <v>0</v>
      </c>
      <c r="BQ77" s="104">
        <f>((1+FinancialInputs!BQ51)^SUM(BQ13:BQ14))*((1+FinancialInputs!BQ57)^BQ15)-1</f>
        <v>0</v>
      </c>
      <c r="BR77" s="104">
        <f>((1+FinancialInputs!BR51)^SUM(BR13:BR14))*((1+FinancialInputs!BR57)^BR15)-1</f>
        <v>0</v>
      </c>
      <c r="BS77" s="104">
        <f>((1+FinancialInputs!BS51)^SUM(BS13:BS14))*((1+FinancialInputs!BS57)^BS15)-1</f>
        <v>0</v>
      </c>
      <c r="BT77" s="104">
        <f>((1+FinancialInputs!BT51)^SUM(BT13:BT14))*((1+FinancialInputs!BT57)^BT15)-1</f>
        <v>0</v>
      </c>
      <c r="BU77" s="104">
        <f>((1+FinancialInputs!BU51)^SUM(BU13:BU14))*((1+FinancialInputs!BU57)^BU15)-1</f>
        <v>0</v>
      </c>
      <c r="BV77" s="104">
        <f>((1+FinancialInputs!BV51)^SUM(BV13:BV14))*((1+FinancialInputs!BV57)^BV15)-1</f>
        <v>0</v>
      </c>
      <c r="BW77" s="104">
        <f>((1+FinancialInputs!BW51)^SUM(BW13:BW14))*((1+FinancialInputs!BW57)^BW15)-1</f>
        <v>0</v>
      </c>
      <c r="BX77" s="104">
        <f>((1+FinancialInputs!BX51)^SUM(BX13:BX14))*((1+FinancialInputs!BX57)^BX15)-1</f>
        <v>0</v>
      </c>
      <c r="BY77" s="104">
        <f>((1+FinancialInputs!BY51)^SUM(BY13:BY14))*((1+FinancialInputs!BY57)^BY15)-1</f>
        <v>0</v>
      </c>
      <c r="BZ77" s="104">
        <f>((1+FinancialInputs!BZ51)^SUM(BZ13:BZ14))*((1+FinancialInputs!BZ57)^BZ15)-1</f>
        <v>0</v>
      </c>
      <c r="CA77" s="104">
        <f>((1+FinancialInputs!CA51)^SUM(CA13:CA14))*((1+FinancialInputs!CA57)^CA15)-1</f>
        <v>0</v>
      </c>
      <c r="CB77" s="104">
        <f>((1+FinancialInputs!CB51)^SUM(CB13:CB14))*((1+FinancialInputs!CB57)^CB15)-1</f>
        <v>0</v>
      </c>
      <c r="CC77" s="104">
        <f>((1+FinancialInputs!CC51)^SUM(CC13:CC14))*((1+FinancialInputs!CC57)^CC15)-1</f>
        <v>0</v>
      </c>
      <c r="CD77" s="104">
        <f>((1+FinancialInputs!CD51)^SUM(CD13:CD14))*((1+FinancialInputs!CD57)^CD15)-1</f>
        <v>0</v>
      </c>
      <c r="CE77" s="104">
        <f>((1+FinancialInputs!CE51)^SUM(CE13:CE14))*((1+FinancialInputs!CE57)^CE15)-1</f>
        <v>0</v>
      </c>
      <c r="CF77" s="104">
        <f>((1+FinancialInputs!CF51)^SUM(CF13:CF14))*((1+FinancialInputs!CF57)^CF15)-1</f>
        <v>0</v>
      </c>
      <c r="CG77" s="104">
        <f>((1+FinancialInputs!CG51)^SUM(CG13:CG14))*((1+FinancialInputs!CG57)^CG15)-1</f>
        <v>0</v>
      </c>
      <c r="CH77" s="104">
        <f>((1+FinancialInputs!CH51)^SUM(CH13:CH14))*((1+FinancialInputs!CH57)^CH15)-1</f>
        <v>0</v>
      </c>
      <c r="CI77" s="104">
        <f>((1+FinancialInputs!CI51)^SUM(CI13:CI14))*((1+FinancialInputs!CI57)^CI15)-1</f>
        <v>0</v>
      </c>
      <c r="CJ77" s="104">
        <f>((1+FinancialInputs!CJ51)^SUM(CJ13:CJ14))*((1+FinancialInputs!CJ57)^CJ15)-1</f>
        <v>0</v>
      </c>
      <c r="CK77" s="104">
        <f>((1+FinancialInputs!CK51)^SUM(CK13:CK14))*((1+FinancialInputs!CK57)^CK15)-1</f>
        <v>0</v>
      </c>
      <c r="CL77" s="104">
        <f>((1+FinancialInputs!CL51)^SUM(CL13:CL14))*((1+FinancialInputs!CL57)^CL15)-1</f>
        <v>0</v>
      </c>
      <c r="CM77" s="104">
        <f>((1+FinancialInputs!CM51)^SUM(CM13:CM14))*((1+FinancialInputs!CM57)^CM15)-1</f>
        <v>0</v>
      </c>
      <c r="CN77" s="104">
        <f>((1+FinancialInputs!CN51)^SUM(CN13:CN14))*((1+FinancialInputs!CN57)^CN15)-1</f>
        <v>0</v>
      </c>
      <c r="CO77" s="104">
        <f>((1+FinancialInputs!CO51)^SUM(CO13:CO14))*((1+FinancialInputs!CO57)^CO15)-1</f>
        <v>0</v>
      </c>
      <c r="CP77" s="104">
        <f>((1+FinancialInputs!CP51)^SUM(CP13:CP14))*((1+FinancialInputs!CP57)^CP15)-1</f>
        <v>0</v>
      </c>
      <c r="CQ77" s="104">
        <f>((1+FinancialInputs!CQ51)^SUM(CQ13:CQ14))*((1+FinancialInputs!CQ57)^CQ15)-1</f>
        <v>0</v>
      </c>
      <c r="CR77" s="104">
        <f>((1+FinancialInputs!CR51)^SUM(CR13:CR14))*((1+FinancialInputs!CR57)^CR15)-1</f>
        <v>0</v>
      </c>
      <c r="CS77" s="104">
        <f>((1+FinancialInputs!CS51)^SUM(CS13:CS14))*((1+FinancialInputs!CS57)^CS15)-1</f>
        <v>0</v>
      </c>
      <c r="CT77" s="104">
        <f>((1+FinancialInputs!CT51)^SUM(CT13:CT14))*((1+FinancialInputs!CT57)^CT15)-1</f>
        <v>0</v>
      </c>
      <c r="CU77" s="104">
        <f>((1+FinancialInputs!CU51)^SUM(CU13:CU14))*((1+FinancialInputs!CU57)^CU15)-1</f>
        <v>0</v>
      </c>
      <c r="CV77" s="104">
        <f>((1+FinancialInputs!CV51)^SUM(CV13:CV14))*((1+FinancialInputs!CV57)^CV15)-1</f>
        <v>0</v>
      </c>
      <c r="CW77" s="35"/>
      <c r="CX77" s="35"/>
    </row>
    <row r="78" spans="2:103" ht="15.4">
      <c r="E78" s="1" t="s">
        <v>617</v>
      </c>
      <c r="G78" s="1" t="s">
        <v>154</v>
      </c>
      <c r="L78" s="104">
        <f>FinancialInputs!L30</f>
        <v>0.02</v>
      </c>
      <c r="M78" s="104">
        <f>FinancialInputs!M30</f>
        <v>0.02</v>
      </c>
      <c r="N78" s="104">
        <f>FinancialInputs!N30</f>
        <v>0.02</v>
      </c>
      <c r="O78" s="104">
        <f>FinancialInputs!O30</f>
        <v>0.02</v>
      </c>
      <c r="P78" s="104">
        <f>FinancialInputs!P30</f>
        <v>0.02</v>
      </c>
      <c r="Q78" s="104">
        <f>FinancialInputs!Q30</f>
        <v>0.02</v>
      </c>
      <c r="R78" s="104">
        <f>FinancialInputs!R30</f>
        <v>0.02</v>
      </c>
      <c r="S78" s="104">
        <f>FinancialInputs!S30</f>
        <v>0.02</v>
      </c>
      <c r="T78" s="104">
        <f>FinancialInputs!T30</f>
        <v>0.02</v>
      </c>
      <c r="U78" s="104">
        <f>FinancialInputs!U30</f>
        <v>0.02</v>
      </c>
      <c r="V78" s="104">
        <f>FinancialInputs!V30</f>
        <v>0.02</v>
      </c>
      <c r="W78" s="104">
        <f>FinancialInputs!W30</f>
        <v>0.02</v>
      </c>
      <c r="X78" s="104">
        <f>FinancialInputs!X30</f>
        <v>0.02</v>
      </c>
      <c r="Y78" s="104">
        <f>FinancialInputs!Y30</f>
        <v>0.02</v>
      </c>
      <c r="Z78" s="104">
        <f>FinancialInputs!Z30</f>
        <v>0.02</v>
      </c>
      <c r="AA78" s="104">
        <f>FinancialInputs!AA30</f>
        <v>0.02</v>
      </c>
      <c r="AB78" s="104">
        <f>FinancialInputs!AB30</f>
        <v>0.02</v>
      </c>
      <c r="AC78" s="104">
        <f>FinancialInputs!AC30</f>
        <v>0.02</v>
      </c>
      <c r="AD78" s="104">
        <f>FinancialInputs!AD30</f>
        <v>0.02</v>
      </c>
      <c r="AE78" s="104">
        <f>FinancialInputs!AE30</f>
        <v>0.02</v>
      </c>
      <c r="AF78" s="104">
        <f>FinancialInputs!AF30</f>
        <v>0.02</v>
      </c>
      <c r="AG78" s="104">
        <f>FinancialInputs!AG30</f>
        <v>0.02</v>
      </c>
      <c r="AH78" s="104">
        <f>FinancialInputs!AH30</f>
        <v>0.02</v>
      </c>
      <c r="AI78" s="104">
        <f>FinancialInputs!AI30</f>
        <v>0.02</v>
      </c>
      <c r="AJ78" s="104">
        <f>FinancialInputs!AJ30</f>
        <v>0.02</v>
      </c>
      <c r="AK78" s="104">
        <f>FinancialInputs!AK30</f>
        <v>0.02</v>
      </c>
      <c r="AL78" s="104">
        <f>FinancialInputs!AL30</f>
        <v>0.02</v>
      </c>
      <c r="AM78" s="104">
        <f>FinancialInputs!AM30</f>
        <v>0.02</v>
      </c>
      <c r="AN78" s="104">
        <f>FinancialInputs!AN30</f>
        <v>0.02</v>
      </c>
      <c r="AO78" s="104">
        <f>FinancialInputs!AO30</f>
        <v>0.02</v>
      </c>
      <c r="AP78" s="104">
        <f>FinancialInputs!AP30</f>
        <v>0.02</v>
      </c>
      <c r="AQ78" s="104">
        <f>FinancialInputs!AQ30</f>
        <v>0.02</v>
      </c>
      <c r="AR78" s="104">
        <f>FinancialInputs!AR30</f>
        <v>0.02</v>
      </c>
      <c r="AS78" s="104">
        <f>FinancialInputs!AS30</f>
        <v>0.02</v>
      </c>
      <c r="AT78" s="104">
        <f>FinancialInputs!AT30</f>
        <v>0.02</v>
      </c>
      <c r="AU78" s="104">
        <f>FinancialInputs!AU30</f>
        <v>0.02</v>
      </c>
      <c r="AV78" s="104">
        <f>FinancialInputs!AV30</f>
        <v>0.02</v>
      </c>
      <c r="AW78" s="104">
        <f>FinancialInputs!AW30</f>
        <v>0.02</v>
      </c>
      <c r="AX78" s="104">
        <f>FinancialInputs!AX30</f>
        <v>0.02</v>
      </c>
      <c r="AY78" s="104">
        <f>FinancialInputs!AY30</f>
        <v>0.02</v>
      </c>
      <c r="AZ78" s="104">
        <f>FinancialInputs!AZ30</f>
        <v>0.02</v>
      </c>
      <c r="BA78" s="104">
        <f>FinancialInputs!BA30</f>
        <v>0.02</v>
      </c>
      <c r="BB78" s="104">
        <f>FinancialInputs!BB30</f>
        <v>0.02</v>
      </c>
      <c r="BC78" s="104">
        <f>FinancialInputs!BC30</f>
        <v>0.02</v>
      </c>
      <c r="BD78" s="104">
        <f>FinancialInputs!BD30</f>
        <v>0.02</v>
      </c>
      <c r="BE78" s="104">
        <f>FinancialInputs!BE30</f>
        <v>0.02</v>
      </c>
      <c r="BF78" s="104">
        <f>FinancialInputs!BF30</f>
        <v>0.02</v>
      </c>
      <c r="BG78" s="104">
        <f>FinancialInputs!BG30</f>
        <v>0.02</v>
      </c>
      <c r="BH78" s="104">
        <f>FinancialInputs!BH30</f>
        <v>0.02</v>
      </c>
      <c r="BI78" s="104">
        <f>FinancialInputs!BI30</f>
        <v>0.02</v>
      </c>
      <c r="BJ78" s="104">
        <f>FinancialInputs!BJ30</f>
        <v>0.02</v>
      </c>
      <c r="BK78" s="104">
        <f>FinancialInputs!BK30</f>
        <v>0.02</v>
      </c>
      <c r="BL78" s="104">
        <f>FinancialInputs!BL30</f>
        <v>0.02</v>
      </c>
      <c r="BM78" s="104">
        <f>FinancialInputs!BM30</f>
        <v>0.02</v>
      </c>
      <c r="BN78" s="104">
        <f>FinancialInputs!BN30</f>
        <v>0.02</v>
      </c>
      <c r="BO78" s="104">
        <f>FinancialInputs!BO30</f>
        <v>0.02</v>
      </c>
      <c r="BP78" s="104">
        <f>FinancialInputs!BP30</f>
        <v>0.02</v>
      </c>
      <c r="BQ78" s="104">
        <f>FinancialInputs!BQ30</f>
        <v>0.02</v>
      </c>
      <c r="BR78" s="104">
        <f>FinancialInputs!BR30</f>
        <v>0.02</v>
      </c>
      <c r="BS78" s="104">
        <f>FinancialInputs!BS30</f>
        <v>0.02</v>
      </c>
      <c r="BT78" s="104">
        <f>FinancialInputs!BT30</f>
        <v>0.02</v>
      </c>
      <c r="BU78" s="104">
        <f>FinancialInputs!BU30</f>
        <v>0.02</v>
      </c>
      <c r="BV78" s="104">
        <f>FinancialInputs!BV30</f>
        <v>0.02</v>
      </c>
      <c r="BW78" s="104">
        <f>FinancialInputs!BW30</f>
        <v>0.02</v>
      </c>
      <c r="BX78" s="104">
        <f>FinancialInputs!BX30</f>
        <v>0.02</v>
      </c>
      <c r="BY78" s="104">
        <f>FinancialInputs!BY30</f>
        <v>0.02</v>
      </c>
      <c r="BZ78" s="104">
        <f>FinancialInputs!BZ30</f>
        <v>0.02</v>
      </c>
      <c r="CA78" s="104">
        <f>FinancialInputs!CA30</f>
        <v>0.02</v>
      </c>
      <c r="CB78" s="104">
        <f>FinancialInputs!CB30</f>
        <v>0.02</v>
      </c>
      <c r="CC78" s="104">
        <f>FinancialInputs!CC30</f>
        <v>0.02</v>
      </c>
      <c r="CD78" s="104">
        <f>FinancialInputs!CD30</f>
        <v>0.02</v>
      </c>
      <c r="CE78" s="104">
        <f>FinancialInputs!CE30</f>
        <v>0.02</v>
      </c>
      <c r="CF78" s="104">
        <f>FinancialInputs!CF30</f>
        <v>0.02</v>
      </c>
      <c r="CG78" s="104">
        <f>FinancialInputs!CG30</f>
        <v>0.02</v>
      </c>
      <c r="CH78" s="104">
        <f>FinancialInputs!CH30</f>
        <v>0.02</v>
      </c>
      <c r="CI78" s="104">
        <f>FinancialInputs!CI30</f>
        <v>0.02</v>
      </c>
      <c r="CJ78" s="104">
        <f>FinancialInputs!CJ30</f>
        <v>0.02</v>
      </c>
      <c r="CK78" s="104">
        <f>FinancialInputs!CK30</f>
        <v>0.02</v>
      </c>
      <c r="CL78" s="104">
        <f>FinancialInputs!CL30</f>
        <v>0.02</v>
      </c>
      <c r="CM78" s="104">
        <f>FinancialInputs!CM30</f>
        <v>0.02</v>
      </c>
      <c r="CN78" s="104">
        <f>FinancialInputs!CN30</f>
        <v>0.02</v>
      </c>
      <c r="CO78" s="104">
        <f>FinancialInputs!CO30</f>
        <v>0.02</v>
      </c>
      <c r="CP78" s="104">
        <f>FinancialInputs!CP30</f>
        <v>0.02</v>
      </c>
      <c r="CQ78" s="104">
        <f>FinancialInputs!CQ30</f>
        <v>0.02</v>
      </c>
      <c r="CR78" s="104">
        <f>FinancialInputs!CR30</f>
        <v>0.02</v>
      </c>
      <c r="CS78" s="104">
        <f>FinancialInputs!CS30</f>
        <v>0.02</v>
      </c>
      <c r="CT78" s="104">
        <f>FinancialInputs!CT30</f>
        <v>0.02</v>
      </c>
      <c r="CU78" s="104">
        <f>FinancialInputs!CU30</f>
        <v>0.02</v>
      </c>
      <c r="CV78" s="104">
        <f>FinancialInputs!CV30</f>
        <v>0.02</v>
      </c>
      <c r="CW78" s="35"/>
      <c r="CX78" s="35"/>
    </row>
    <row r="79" spans="2:103" ht="15.4">
      <c r="E79" s="1" t="s">
        <v>618</v>
      </c>
      <c r="G79" s="1" t="s">
        <v>619</v>
      </c>
      <c r="L79" s="8">
        <f t="shared" ref="L79:AQ79" si="90">((1+L77)*(1+L78)-1)*MAX(L7:L9)</f>
        <v>0</v>
      </c>
      <c r="M79" s="8">
        <f t="shared" si="90"/>
        <v>0</v>
      </c>
      <c r="N79" s="8">
        <f t="shared" si="90"/>
        <v>0</v>
      </c>
      <c r="O79" s="8">
        <f t="shared" si="90"/>
        <v>0</v>
      </c>
      <c r="P79" s="8">
        <f t="shared" si="90"/>
        <v>0</v>
      </c>
      <c r="Q79" s="8">
        <f t="shared" si="90"/>
        <v>0</v>
      </c>
      <c r="R79" s="8">
        <f t="shared" si="90"/>
        <v>0</v>
      </c>
      <c r="S79" s="8">
        <f t="shared" si="90"/>
        <v>0</v>
      </c>
      <c r="T79" s="8">
        <f t="shared" si="90"/>
        <v>0</v>
      </c>
      <c r="U79" s="8">
        <f t="shared" si="90"/>
        <v>0</v>
      </c>
      <c r="V79" s="8">
        <f t="shared" si="90"/>
        <v>0</v>
      </c>
      <c r="W79" s="8">
        <f t="shared" si="90"/>
        <v>0</v>
      </c>
      <c r="X79" s="8">
        <f t="shared" si="90"/>
        <v>0</v>
      </c>
      <c r="Y79" s="8">
        <f t="shared" si="90"/>
        <v>0</v>
      </c>
      <c r="Z79" s="8">
        <f t="shared" si="90"/>
        <v>0</v>
      </c>
      <c r="AA79" s="8">
        <f t="shared" si="90"/>
        <v>0</v>
      </c>
      <c r="AB79" s="8">
        <f t="shared" si="90"/>
        <v>0</v>
      </c>
      <c r="AC79" s="8">
        <f t="shared" si="90"/>
        <v>0</v>
      </c>
      <c r="AD79" s="8">
        <f t="shared" si="90"/>
        <v>0</v>
      </c>
      <c r="AE79" s="8">
        <f t="shared" si="90"/>
        <v>0</v>
      </c>
      <c r="AF79" s="8">
        <f t="shared" si="90"/>
        <v>0</v>
      </c>
      <c r="AG79" s="8">
        <f t="shared" si="90"/>
        <v>0</v>
      </c>
      <c r="AH79" s="8">
        <f t="shared" si="90"/>
        <v>0</v>
      </c>
      <c r="AI79" s="8">
        <f t="shared" si="90"/>
        <v>0</v>
      </c>
      <c r="AJ79" s="8">
        <f t="shared" si="90"/>
        <v>0</v>
      </c>
      <c r="AK79" s="8">
        <f t="shared" si="90"/>
        <v>0</v>
      </c>
      <c r="AL79" s="8">
        <f t="shared" si="90"/>
        <v>0</v>
      </c>
      <c r="AM79" s="8">
        <f t="shared" si="90"/>
        <v>0</v>
      </c>
      <c r="AN79" s="8">
        <f t="shared" si="90"/>
        <v>0</v>
      </c>
      <c r="AO79" s="8">
        <f t="shared" si="90"/>
        <v>0</v>
      </c>
      <c r="AP79" s="8">
        <f t="shared" si="90"/>
        <v>0</v>
      </c>
      <c r="AQ79" s="8">
        <f t="shared" si="90"/>
        <v>0</v>
      </c>
      <c r="AR79" s="8">
        <f t="shared" ref="AR79:BW79" si="91">((1+AR77)*(1+AR78)-1)*MAX(AR7:AR9)</f>
        <v>0</v>
      </c>
      <c r="AS79" s="8">
        <f t="shared" si="91"/>
        <v>0</v>
      </c>
      <c r="AT79" s="8">
        <f t="shared" si="91"/>
        <v>0</v>
      </c>
      <c r="AU79" s="8">
        <f t="shared" si="91"/>
        <v>0</v>
      </c>
      <c r="AV79" s="8">
        <f t="shared" si="91"/>
        <v>0</v>
      </c>
      <c r="AW79" s="8">
        <f t="shared" si="91"/>
        <v>0</v>
      </c>
      <c r="AX79" s="8">
        <f t="shared" si="91"/>
        <v>0</v>
      </c>
      <c r="AY79" s="8">
        <f t="shared" si="91"/>
        <v>0</v>
      </c>
      <c r="AZ79" s="8">
        <f t="shared" si="91"/>
        <v>0</v>
      </c>
      <c r="BA79" s="8">
        <f t="shared" si="91"/>
        <v>0</v>
      </c>
      <c r="BB79" s="8">
        <f t="shared" si="91"/>
        <v>0</v>
      </c>
      <c r="BC79" s="8">
        <f t="shared" si="91"/>
        <v>0</v>
      </c>
      <c r="BD79" s="8">
        <f t="shared" si="91"/>
        <v>0</v>
      </c>
      <c r="BE79" s="8">
        <f t="shared" si="91"/>
        <v>0</v>
      </c>
      <c r="BF79" s="8">
        <f t="shared" si="91"/>
        <v>0</v>
      </c>
      <c r="BG79" s="8">
        <f t="shared" si="91"/>
        <v>0</v>
      </c>
      <c r="BH79" s="8">
        <f t="shared" si="91"/>
        <v>0</v>
      </c>
      <c r="BI79" s="8">
        <f t="shared" si="91"/>
        <v>0</v>
      </c>
      <c r="BJ79" s="8">
        <f t="shared" si="91"/>
        <v>0</v>
      </c>
      <c r="BK79" s="8">
        <f t="shared" si="91"/>
        <v>0</v>
      </c>
      <c r="BL79" s="8">
        <f t="shared" si="91"/>
        <v>0</v>
      </c>
      <c r="BM79" s="8">
        <f t="shared" si="91"/>
        <v>0</v>
      </c>
      <c r="BN79" s="8">
        <f t="shared" si="91"/>
        <v>0</v>
      </c>
      <c r="BO79" s="8">
        <f t="shared" si="91"/>
        <v>0</v>
      </c>
      <c r="BP79" s="8">
        <f t="shared" si="91"/>
        <v>0</v>
      </c>
      <c r="BQ79" s="8">
        <f t="shared" si="91"/>
        <v>0</v>
      </c>
      <c r="BR79" s="8">
        <f t="shared" si="91"/>
        <v>0</v>
      </c>
      <c r="BS79" s="8">
        <f t="shared" si="91"/>
        <v>0</v>
      </c>
      <c r="BT79" s="8">
        <f t="shared" si="91"/>
        <v>0</v>
      </c>
      <c r="BU79" s="8">
        <f t="shared" si="91"/>
        <v>0</v>
      </c>
      <c r="BV79" s="8">
        <f t="shared" si="91"/>
        <v>0</v>
      </c>
      <c r="BW79" s="8">
        <f t="shared" si="91"/>
        <v>0</v>
      </c>
      <c r="BX79" s="8">
        <f t="shared" ref="BX79:CV79" si="92">((1+BX77)*(1+BX78)-1)*MAX(BX7:BX9)</f>
        <v>0</v>
      </c>
      <c r="BY79" s="8">
        <f t="shared" si="92"/>
        <v>0</v>
      </c>
      <c r="BZ79" s="8">
        <f t="shared" si="92"/>
        <v>0</v>
      </c>
      <c r="CA79" s="8">
        <f t="shared" si="92"/>
        <v>0</v>
      </c>
      <c r="CB79" s="8">
        <f t="shared" si="92"/>
        <v>0</v>
      </c>
      <c r="CC79" s="8">
        <f t="shared" si="92"/>
        <v>0</v>
      </c>
      <c r="CD79" s="8">
        <f t="shared" si="92"/>
        <v>0</v>
      </c>
      <c r="CE79" s="8">
        <f t="shared" si="92"/>
        <v>0</v>
      </c>
      <c r="CF79" s="8">
        <f t="shared" si="92"/>
        <v>0</v>
      </c>
      <c r="CG79" s="8">
        <f t="shared" si="92"/>
        <v>0</v>
      </c>
      <c r="CH79" s="8">
        <f t="shared" si="92"/>
        <v>0</v>
      </c>
      <c r="CI79" s="8">
        <f t="shared" si="92"/>
        <v>0</v>
      </c>
      <c r="CJ79" s="8">
        <f t="shared" si="92"/>
        <v>0</v>
      </c>
      <c r="CK79" s="8">
        <f t="shared" si="92"/>
        <v>0</v>
      </c>
      <c r="CL79" s="8">
        <f t="shared" si="92"/>
        <v>0</v>
      </c>
      <c r="CM79" s="8">
        <f t="shared" si="92"/>
        <v>0</v>
      </c>
      <c r="CN79" s="8">
        <f t="shared" si="92"/>
        <v>0</v>
      </c>
      <c r="CO79" s="8">
        <f t="shared" si="92"/>
        <v>0</v>
      </c>
      <c r="CP79" s="8">
        <f t="shared" si="92"/>
        <v>0</v>
      </c>
      <c r="CQ79" s="8">
        <f t="shared" si="92"/>
        <v>0</v>
      </c>
      <c r="CR79" s="8">
        <f t="shared" si="92"/>
        <v>0</v>
      </c>
      <c r="CS79" s="8">
        <f t="shared" si="92"/>
        <v>0</v>
      </c>
      <c r="CT79" s="8">
        <f t="shared" si="92"/>
        <v>0</v>
      </c>
      <c r="CU79" s="8">
        <f t="shared" si="92"/>
        <v>0</v>
      </c>
      <c r="CV79" s="8">
        <f t="shared" si="92"/>
        <v>0</v>
      </c>
      <c r="CW79" s="8"/>
      <c r="CX79" s="8"/>
    </row>
    <row r="80" spans="2:103" ht="15.4">
      <c r="L80" s="8"/>
      <c r="M80" s="8"/>
      <c r="N80" s="8"/>
      <c r="O80" s="8"/>
      <c r="P80" s="8"/>
      <c r="Q80" s="8"/>
      <c r="R80" s="8"/>
      <c r="S80" s="8"/>
      <c r="T80" s="8"/>
      <c r="U80" s="8"/>
      <c r="V80" s="8"/>
      <c r="W80" s="8"/>
      <c r="X80" s="8"/>
      <c r="Y80" s="8"/>
      <c r="Z80" s="8"/>
      <c r="AA80" s="8"/>
      <c r="AB80" s="8"/>
      <c r="AC80" s="8"/>
      <c r="AD80" s="8"/>
      <c r="AE80" s="8"/>
      <c r="AF80" s="8"/>
      <c r="AG80" s="8"/>
      <c r="AH80" s="8"/>
      <c r="AI80" s="8"/>
      <c r="AJ80" s="8"/>
      <c r="AK80" s="8"/>
      <c r="AL80" s="8"/>
      <c r="AM80" s="8"/>
      <c r="AN80" s="8"/>
      <c r="AO80" s="8"/>
      <c r="AP80" s="8"/>
      <c r="AQ80" s="8"/>
      <c r="AR80" s="8"/>
      <c r="AS80" s="8"/>
      <c r="AT80" s="8"/>
      <c r="AU80" s="8"/>
      <c r="AV80" s="8"/>
      <c r="AW80" s="8"/>
      <c r="AX80" s="8"/>
      <c r="AY80" s="8"/>
      <c r="AZ80" s="8"/>
      <c r="BA80" s="8"/>
      <c r="BB80" s="8"/>
      <c r="BC80" s="8"/>
      <c r="BD80" s="8"/>
      <c r="BE80" s="8"/>
      <c r="BF80" s="8"/>
      <c r="BG80" s="8"/>
      <c r="BH80" s="8"/>
      <c r="BI80" s="8"/>
      <c r="BJ80" s="8"/>
      <c r="BK80" s="8"/>
      <c r="BL80" s="8"/>
      <c r="BM80" s="8"/>
      <c r="BN80" s="8"/>
      <c r="BO80" s="8"/>
      <c r="BP80" s="8"/>
      <c r="BQ80" s="8"/>
      <c r="BR80" s="8"/>
      <c r="BS80" s="8"/>
      <c r="BT80" s="8"/>
      <c r="BU80" s="8"/>
      <c r="BV80" s="8"/>
      <c r="BW80" s="8"/>
      <c r="BX80" s="8"/>
      <c r="BY80" s="8"/>
      <c r="BZ80" s="8"/>
      <c r="CA80" s="8"/>
      <c r="CB80" s="8"/>
      <c r="CC80" s="8"/>
      <c r="CD80" s="8"/>
      <c r="CE80" s="8"/>
      <c r="CF80" s="8"/>
      <c r="CG80" s="8"/>
      <c r="CH80" s="8"/>
      <c r="CI80" s="8"/>
      <c r="CJ80" s="8"/>
      <c r="CK80" s="8"/>
      <c r="CL80" s="8"/>
      <c r="CM80" s="8"/>
      <c r="CN80" s="8"/>
      <c r="CO80" s="8"/>
      <c r="CP80" s="8"/>
      <c r="CQ80" s="8"/>
      <c r="CR80" s="8"/>
      <c r="CS80" s="8"/>
      <c r="CT80" s="8"/>
      <c r="CU80" s="8"/>
      <c r="CV80" s="8"/>
      <c r="CW80" s="8"/>
      <c r="CX80" s="8"/>
    </row>
    <row r="81" spans="2:103" ht="15.4">
      <c r="E81" s="1" t="s">
        <v>615</v>
      </c>
      <c r="G81" s="1" t="s">
        <v>305</v>
      </c>
      <c r="L81" s="58" t="e">
        <f>L79*L72</f>
        <v>#N/A</v>
      </c>
      <c r="M81" s="58" t="e">
        <f>M79*M72</f>
        <v>#N/A</v>
      </c>
      <c r="N81" s="58" t="e">
        <f t="shared" ref="N81:BY81" si="93">N79*N72</f>
        <v>#N/A</v>
      </c>
      <c r="O81" s="58" t="e">
        <f t="shared" si="93"/>
        <v>#N/A</v>
      </c>
      <c r="P81" s="58" t="e">
        <f t="shared" si="93"/>
        <v>#N/A</v>
      </c>
      <c r="Q81" s="58" t="e">
        <f t="shared" si="93"/>
        <v>#N/A</v>
      </c>
      <c r="R81" s="58" t="e">
        <f t="shared" si="93"/>
        <v>#N/A</v>
      </c>
      <c r="S81" s="58" t="e">
        <f t="shared" si="93"/>
        <v>#N/A</v>
      </c>
      <c r="T81" s="58" t="e">
        <f t="shared" si="93"/>
        <v>#N/A</v>
      </c>
      <c r="U81" s="58" t="e">
        <f t="shared" si="93"/>
        <v>#N/A</v>
      </c>
      <c r="V81" s="58" t="e">
        <f t="shared" si="93"/>
        <v>#N/A</v>
      </c>
      <c r="W81" s="58" t="e">
        <f>W79*W72</f>
        <v>#N/A</v>
      </c>
      <c r="X81" s="58" t="e">
        <f t="shared" si="93"/>
        <v>#N/A</v>
      </c>
      <c r="Y81" s="58" t="e">
        <f t="shared" si="93"/>
        <v>#N/A</v>
      </c>
      <c r="Z81" s="58" t="e">
        <f t="shared" si="93"/>
        <v>#N/A</v>
      </c>
      <c r="AA81" s="58" t="e">
        <f t="shared" si="93"/>
        <v>#N/A</v>
      </c>
      <c r="AB81" s="58" t="e">
        <f>AB79*AB72</f>
        <v>#N/A</v>
      </c>
      <c r="AC81" s="58" t="e">
        <f>AC79*AC72</f>
        <v>#N/A</v>
      </c>
      <c r="AD81" s="58" t="e">
        <f t="shared" si="93"/>
        <v>#N/A</v>
      </c>
      <c r="AE81" s="58" t="e">
        <f>AE79*AE72</f>
        <v>#N/A</v>
      </c>
      <c r="AF81" s="58" t="e">
        <f t="shared" si="93"/>
        <v>#N/A</v>
      </c>
      <c r="AG81" s="58" t="e">
        <f t="shared" si="93"/>
        <v>#N/A</v>
      </c>
      <c r="AH81" s="58" t="e">
        <f t="shared" si="93"/>
        <v>#N/A</v>
      </c>
      <c r="AI81" s="58" t="e">
        <f t="shared" si="93"/>
        <v>#N/A</v>
      </c>
      <c r="AJ81" s="58" t="e">
        <f t="shared" si="93"/>
        <v>#N/A</v>
      </c>
      <c r="AK81" s="58" t="e">
        <f t="shared" si="93"/>
        <v>#N/A</v>
      </c>
      <c r="AL81" s="58" t="e">
        <f t="shared" si="93"/>
        <v>#N/A</v>
      </c>
      <c r="AM81" s="58" t="e">
        <f t="shared" si="93"/>
        <v>#N/A</v>
      </c>
      <c r="AN81" s="58" t="e">
        <f t="shared" si="93"/>
        <v>#N/A</v>
      </c>
      <c r="AO81" s="58" t="e">
        <f t="shared" si="93"/>
        <v>#N/A</v>
      </c>
      <c r="AP81" s="58" t="e">
        <f t="shared" si="93"/>
        <v>#N/A</v>
      </c>
      <c r="AQ81" s="58" t="e">
        <f t="shared" si="93"/>
        <v>#N/A</v>
      </c>
      <c r="AR81" s="58" t="e">
        <f t="shared" si="93"/>
        <v>#N/A</v>
      </c>
      <c r="AS81" s="58" t="e">
        <f t="shared" si="93"/>
        <v>#N/A</v>
      </c>
      <c r="AT81" s="58" t="e">
        <f t="shared" si="93"/>
        <v>#N/A</v>
      </c>
      <c r="AU81" s="58" t="e">
        <f t="shared" si="93"/>
        <v>#N/A</v>
      </c>
      <c r="AV81" s="58" t="e">
        <f t="shared" si="93"/>
        <v>#N/A</v>
      </c>
      <c r="AW81" s="58" t="e">
        <f t="shared" si="93"/>
        <v>#N/A</v>
      </c>
      <c r="AX81" s="58" t="e">
        <f t="shared" si="93"/>
        <v>#N/A</v>
      </c>
      <c r="AY81" s="58" t="e">
        <f t="shared" si="93"/>
        <v>#N/A</v>
      </c>
      <c r="AZ81" s="58" t="e">
        <f t="shared" si="93"/>
        <v>#N/A</v>
      </c>
      <c r="BA81" s="58" t="e">
        <f t="shared" si="93"/>
        <v>#N/A</v>
      </c>
      <c r="BB81" s="58" t="e">
        <f t="shared" si="93"/>
        <v>#N/A</v>
      </c>
      <c r="BC81" s="58" t="e">
        <f t="shared" si="93"/>
        <v>#N/A</v>
      </c>
      <c r="BD81" s="58" t="e">
        <f t="shared" si="93"/>
        <v>#N/A</v>
      </c>
      <c r="BE81" s="58" t="e">
        <f t="shared" si="93"/>
        <v>#N/A</v>
      </c>
      <c r="BF81" s="58" t="e">
        <f t="shared" si="93"/>
        <v>#N/A</v>
      </c>
      <c r="BG81" s="58" t="e">
        <f t="shared" si="93"/>
        <v>#N/A</v>
      </c>
      <c r="BH81" s="58" t="e">
        <f t="shared" si="93"/>
        <v>#N/A</v>
      </c>
      <c r="BI81" s="58" t="e">
        <f t="shared" si="93"/>
        <v>#N/A</v>
      </c>
      <c r="BJ81" s="58" t="e">
        <f t="shared" si="93"/>
        <v>#N/A</v>
      </c>
      <c r="BK81" s="58" t="e">
        <f t="shared" si="93"/>
        <v>#N/A</v>
      </c>
      <c r="BL81" s="58" t="e">
        <f t="shared" si="93"/>
        <v>#N/A</v>
      </c>
      <c r="BM81" s="58" t="e">
        <f t="shared" si="93"/>
        <v>#N/A</v>
      </c>
      <c r="BN81" s="58" t="e">
        <f t="shared" si="93"/>
        <v>#N/A</v>
      </c>
      <c r="BO81" s="58" t="e">
        <f t="shared" si="93"/>
        <v>#N/A</v>
      </c>
      <c r="BP81" s="58" t="e">
        <f t="shared" si="93"/>
        <v>#N/A</v>
      </c>
      <c r="BQ81" s="58" t="e">
        <f>BQ79*BQ72</f>
        <v>#N/A</v>
      </c>
      <c r="BR81" s="58" t="e">
        <f t="shared" si="93"/>
        <v>#N/A</v>
      </c>
      <c r="BS81" s="58" t="e">
        <f t="shared" si="93"/>
        <v>#N/A</v>
      </c>
      <c r="BT81" s="58" t="e">
        <f t="shared" si="93"/>
        <v>#N/A</v>
      </c>
      <c r="BU81" s="58" t="e">
        <f t="shared" si="93"/>
        <v>#N/A</v>
      </c>
      <c r="BV81" s="58" t="e">
        <f t="shared" si="93"/>
        <v>#N/A</v>
      </c>
      <c r="BW81" s="58" t="e">
        <f t="shared" si="93"/>
        <v>#N/A</v>
      </c>
      <c r="BX81" s="58" t="e">
        <f t="shared" si="93"/>
        <v>#N/A</v>
      </c>
      <c r="BY81" s="58" t="e">
        <f t="shared" si="93"/>
        <v>#N/A</v>
      </c>
      <c r="BZ81" s="58" t="e">
        <f t="shared" ref="BZ81:CK81" si="94">BZ79*BZ72</f>
        <v>#N/A</v>
      </c>
      <c r="CA81" s="58" t="e">
        <f t="shared" si="94"/>
        <v>#N/A</v>
      </c>
      <c r="CB81" s="58" t="e">
        <f t="shared" si="94"/>
        <v>#N/A</v>
      </c>
      <c r="CC81" s="58" t="e">
        <f t="shared" si="94"/>
        <v>#N/A</v>
      </c>
      <c r="CD81" s="58" t="e">
        <f t="shared" si="94"/>
        <v>#N/A</v>
      </c>
      <c r="CE81" s="58" t="e">
        <f t="shared" si="94"/>
        <v>#N/A</v>
      </c>
      <c r="CF81" s="58" t="e">
        <f t="shared" si="94"/>
        <v>#N/A</v>
      </c>
      <c r="CG81" s="58" t="e">
        <f t="shared" si="94"/>
        <v>#N/A</v>
      </c>
      <c r="CH81" s="58" t="e">
        <f t="shared" si="94"/>
        <v>#N/A</v>
      </c>
      <c r="CI81" s="58" t="e">
        <f t="shared" si="94"/>
        <v>#N/A</v>
      </c>
      <c r="CJ81" s="58" t="e">
        <f t="shared" si="94"/>
        <v>#N/A</v>
      </c>
      <c r="CK81" s="58" t="e">
        <f t="shared" si="94"/>
        <v>#N/A</v>
      </c>
      <c r="CL81" s="58" t="e">
        <f>CL79*CL72</f>
        <v>#N/A</v>
      </c>
      <c r="CM81" s="58" t="e">
        <f t="shared" ref="CM81:CV81" si="95">CM79*CM72</f>
        <v>#N/A</v>
      </c>
      <c r="CN81" s="58" t="e">
        <f t="shared" si="95"/>
        <v>#N/A</v>
      </c>
      <c r="CO81" s="58" t="e">
        <f t="shared" si="95"/>
        <v>#N/A</v>
      </c>
      <c r="CP81" s="58" t="e">
        <f t="shared" si="95"/>
        <v>#N/A</v>
      </c>
      <c r="CQ81" s="58" t="e">
        <f t="shared" si="95"/>
        <v>#N/A</v>
      </c>
      <c r="CR81" s="58" t="e">
        <f t="shared" si="95"/>
        <v>#N/A</v>
      </c>
      <c r="CS81" s="58" t="e">
        <f t="shared" si="95"/>
        <v>#N/A</v>
      </c>
      <c r="CT81" s="58" t="e">
        <f t="shared" si="95"/>
        <v>#N/A</v>
      </c>
      <c r="CU81" s="58" t="e">
        <f t="shared" si="95"/>
        <v>#N/A</v>
      </c>
      <c r="CV81" s="58" t="e">
        <f t="shared" si="95"/>
        <v>#N/A</v>
      </c>
      <c r="CW81" s="8"/>
      <c r="CX81" s="8"/>
    </row>
    <row r="82" spans="2:103" ht="15.4">
      <c r="L82" s="8"/>
      <c r="M82" s="8"/>
      <c r="N82" s="8"/>
      <c r="O82" s="8"/>
      <c r="P82" s="8"/>
      <c r="Q82" s="8"/>
      <c r="R82" s="8"/>
      <c r="S82" s="8"/>
      <c r="T82" s="8"/>
      <c r="U82" s="8"/>
      <c r="V82" s="8"/>
      <c r="W82" s="8"/>
      <c r="X82" s="8"/>
      <c r="Y82" s="8"/>
      <c r="Z82" s="8"/>
      <c r="AA82" s="8"/>
      <c r="AB82" s="8"/>
      <c r="AC82" s="8"/>
      <c r="AD82" s="8"/>
      <c r="AE82" s="8"/>
      <c r="AF82" s="8"/>
      <c r="AG82" s="8"/>
      <c r="AH82" s="8"/>
      <c r="AI82" s="8"/>
      <c r="AJ82" s="8"/>
      <c r="AK82" s="8"/>
      <c r="AL82" s="8"/>
      <c r="AM82" s="8"/>
      <c r="AN82" s="8"/>
      <c r="AO82" s="8"/>
      <c r="AP82" s="8"/>
      <c r="AQ82" s="8"/>
      <c r="AR82" s="8"/>
      <c r="AS82" s="8"/>
      <c r="AT82" s="8"/>
      <c r="AU82" s="8"/>
      <c r="AV82" s="8"/>
      <c r="AW82" s="8"/>
      <c r="AX82" s="8"/>
      <c r="AY82" s="8"/>
      <c r="AZ82" s="8"/>
      <c r="BA82" s="8"/>
      <c r="BB82" s="8"/>
      <c r="BC82" s="8"/>
      <c r="BD82" s="8"/>
      <c r="BE82" s="8"/>
      <c r="BF82" s="8"/>
      <c r="BG82" s="8"/>
      <c r="BH82" s="8"/>
      <c r="BI82" s="8"/>
      <c r="BJ82" s="8"/>
      <c r="BK82" s="8"/>
      <c r="BL82" s="8"/>
      <c r="BM82" s="8"/>
      <c r="BN82" s="8"/>
      <c r="BO82" s="8"/>
      <c r="BP82" s="8"/>
      <c r="BQ82" s="8"/>
      <c r="BR82" s="8"/>
      <c r="BS82" s="8"/>
      <c r="BT82" s="8"/>
      <c r="BU82" s="8"/>
      <c r="BV82" s="8"/>
      <c r="BW82" s="8"/>
      <c r="BX82" s="8"/>
      <c r="BY82" s="8"/>
      <c r="BZ82" s="8"/>
      <c r="CA82" s="8"/>
      <c r="CB82" s="8"/>
      <c r="CC82" s="8"/>
      <c r="CD82" s="8"/>
      <c r="CE82" s="8"/>
      <c r="CF82" s="8"/>
      <c r="CG82" s="8"/>
      <c r="CH82" s="8"/>
      <c r="CI82" s="8"/>
      <c r="CJ82" s="8"/>
      <c r="CK82" s="8"/>
      <c r="CL82" s="8"/>
      <c r="CM82" s="8"/>
      <c r="CN82" s="8"/>
      <c r="CO82" s="8"/>
      <c r="CP82" s="8"/>
      <c r="CQ82" s="8"/>
      <c r="CR82" s="8"/>
      <c r="CS82" s="8"/>
      <c r="CT82" s="8"/>
      <c r="CU82" s="8"/>
      <c r="CV82" s="8"/>
      <c r="CW82" s="8"/>
      <c r="CX82" s="8"/>
    </row>
    <row r="83" spans="2:103" ht="15.4">
      <c r="B83" s="24"/>
      <c r="C83" s="43">
        <f>MAX($B$5:C82)+0.1</f>
        <v>3.3000000000000003</v>
      </c>
      <c r="D83" s="41" t="s">
        <v>620</v>
      </c>
      <c r="E83" s="41"/>
      <c r="F83" s="41"/>
      <c r="G83" s="41"/>
      <c r="H83" s="41"/>
      <c r="I83" s="41"/>
      <c r="J83" s="41"/>
      <c r="K83" s="41"/>
      <c r="L83" s="41"/>
      <c r="M83" s="41"/>
      <c r="N83" s="41"/>
      <c r="O83" s="41"/>
      <c r="P83" s="41"/>
      <c r="Q83" s="41"/>
      <c r="R83" s="41"/>
      <c r="S83" s="41"/>
      <c r="T83" s="41"/>
      <c r="U83" s="41"/>
      <c r="V83" s="41"/>
      <c r="W83" s="41"/>
      <c r="X83" s="41"/>
      <c r="Y83" s="41"/>
      <c r="Z83" s="41"/>
      <c r="AA83" s="41"/>
      <c r="AB83" s="41"/>
      <c r="AC83" s="41"/>
      <c r="AD83" s="41"/>
      <c r="AE83" s="41"/>
      <c r="AF83" s="41"/>
      <c r="AG83" s="41"/>
      <c r="AH83" s="41"/>
      <c r="AI83" s="41"/>
      <c r="AJ83" s="41"/>
      <c r="AK83" s="41"/>
      <c r="AL83" s="41"/>
      <c r="AM83" s="41"/>
      <c r="AN83" s="41"/>
      <c r="AO83" s="41"/>
      <c r="AP83" s="41"/>
      <c r="AQ83" s="41"/>
      <c r="AR83" s="41"/>
      <c r="AS83" s="41"/>
      <c r="AT83" s="41"/>
      <c r="AU83" s="41"/>
      <c r="AV83" s="41"/>
      <c r="AW83" s="41"/>
      <c r="AX83" s="41"/>
      <c r="AY83" s="41"/>
      <c r="AZ83" s="41"/>
      <c r="BA83" s="41"/>
      <c r="BB83" s="41"/>
      <c r="BC83" s="41"/>
      <c r="BD83" s="41"/>
      <c r="BE83" s="41"/>
      <c r="BF83" s="41"/>
      <c r="BG83" s="41"/>
      <c r="BH83" s="41"/>
      <c r="BI83" s="41"/>
      <c r="BJ83" s="41"/>
      <c r="BK83" s="41"/>
      <c r="BL83" s="41"/>
      <c r="BM83" s="41"/>
      <c r="BN83" s="41"/>
      <c r="BO83" s="41"/>
      <c r="BP83" s="41"/>
      <c r="BQ83" s="41"/>
      <c r="BR83" s="41"/>
      <c r="BS83" s="41"/>
      <c r="BT83" s="41"/>
      <c r="BU83" s="41"/>
      <c r="BV83" s="41"/>
      <c r="BW83" s="41"/>
      <c r="BX83" s="41"/>
      <c r="BY83" s="41"/>
      <c r="BZ83" s="41"/>
      <c r="CA83" s="41"/>
      <c r="CB83" s="41"/>
      <c r="CC83" s="41"/>
      <c r="CD83" s="41"/>
      <c r="CE83" s="41"/>
      <c r="CF83" s="41"/>
      <c r="CG83" s="41"/>
      <c r="CH83" s="41"/>
      <c r="CI83" s="41"/>
      <c r="CJ83" s="41"/>
      <c r="CK83" s="41"/>
      <c r="CL83" s="41"/>
      <c r="CM83" s="41"/>
      <c r="CN83" s="41"/>
      <c r="CO83" s="41"/>
      <c r="CP83" s="41"/>
      <c r="CQ83" s="41"/>
      <c r="CR83" s="41"/>
      <c r="CS83" s="41"/>
      <c r="CT83" s="41"/>
      <c r="CU83" s="41"/>
      <c r="CV83" s="41"/>
      <c r="CW83" s="41"/>
      <c r="CX83" s="41"/>
      <c r="CY83" s="42"/>
    </row>
    <row r="84" spans="2:103" ht="15.4">
      <c r="L84" s="8"/>
      <c r="M84" s="8"/>
      <c r="N84" s="8"/>
      <c r="O84" s="8"/>
      <c r="P84" s="8"/>
      <c r="Q84" s="8"/>
      <c r="R84" s="8"/>
      <c r="S84" s="8"/>
      <c r="T84" s="8"/>
      <c r="U84" s="8"/>
      <c r="V84" s="8"/>
      <c r="W84" s="8"/>
      <c r="X84" s="8"/>
      <c r="Y84" s="8"/>
      <c r="Z84" s="8"/>
      <c r="AA84" s="8"/>
      <c r="AB84" s="8"/>
      <c r="AC84" s="8"/>
      <c r="AD84" s="8"/>
      <c r="AE84" s="8"/>
      <c r="AF84" s="8"/>
      <c r="AG84" s="8"/>
      <c r="AH84" s="8"/>
      <c r="AI84" s="8"/>
      <c r="AJ84" s="8"/>
      <c r="AK84" s="8"/>
      <c r="AL84" s="8"/>
      <c r="AM84" s="8"/>
      <c r="AN84" s="8"/>
      <c r="AO84" s="8"/>
      <c r="AP84" s="8"/>
      <c r="AQ84" s="8"/>
      <c r="AR84" s="8"/>
      <c r="AS84" s="8"/>
      <c r="AT84" s="8"/>
      <c r="AU84" s="8"/>
      <c r="AV84" s="8"/>
      <c r="AW84" s="8"/>
      <c r="AX84" s="8"/>
      <c r="AY84" s="8"/>
      <c r="AZ84" s="8"/>
      <c r="BA84" s="8"/>
      <c r="BB84" s="8"/>
      <c r="BC84" s="8"/>
      <c r="BD84" s="8"/>
      <c r="BE84" s="8"/>
      <c r="BF84" s="8"/>
      <c r="BG84" s="8"/>
      <c r="BH84" s="8"/>
      <c r="BI84" s="8"/>
      <c r="BJ84" s="8"/>
      <c r="BK84" s="8"/>
      <c r="BL84" s="8"/>
      <c r="BM84" s="8"/>
      <c r="BN84" s="8"/>
      <c r="BO84" s="8"/>
      <c r="BP84" s="8"/>
      <c r="BQ84" s="8"/>
      <c r="BR84" s="8"/>
      <c r="BS84" s="8"/>
      <c r="BT84" s="8"/>
      <c r="BU84" s="8"/>
      <c r="BV84" s="8"/>
      <c r="BW84" s="8"/>
      <c r="BX84" s="8"/>
      <c r="BY84" s="8"/>
      <c r="BZ84" s="8"/>
      <c r="CA84" s="8"/>
      <c r="CB84" s="8"/>
      <c r="CC84" s="8"/>
      <c r="CD84" s="8"/>
      <c r="CE84" s="8"/>
      <c r="CF84" s="8"/>
      <c r="CG84" s="8"/>
      <c r="CH84" s="8"/>
      <c r="CI84" s="8"/>
      <c r="CJ84" s="8"/>
      <c r="CK84" s="8"/>
      <c r="CL84" s="8"/>
      <c r="CM84" s="8"/>
      <c r="CN84" s="8"/>
      <c r="CO84" s="8"/>
      <c r="CP84" s="8"/>
      <c r="CQ84" s="8"/>
      <c r="CR84" s="8"/>
      <c r="CS84" s="8"/>
      <c r="CT84" s="8"/>
      <c r="CU84" s="8"/>
      <c r="CV84" s="8"/>
      <c r="CW84" s="8"/>
      <c r="CX84" s="8"/>
    </row>
    <row r="85" spans="2:103" ht="15.4">
      <c r="E85" s="1" t="s">
        <v>621</v>
      </c>
      <c r="G85" s="1" t="s">
        <v>154</v>
      </c>
      <c r="L85" s="110">
        <f>FinancialInputs!L27</f>
        <v>3.6737187810280014E-2</v>
      </c>
      <c r="M85" s="110">
        <f>FinancialInputs!M27</f>
        <v>8.7741270075143651E-2</v>
      </c>
      <c r="N85" s="110">
        <f>FinancialInputs!N27</f>
        <v>5.5469014561463137E-2</v>
      </c>
      <c r="O85" s="110">
        <f>FinancialInputs!O27</f>
        <v>3.1548303625740459E-2</v>
      </c>
      <c r="P85" s="110">
        <f>FinancialInputs!P27</f>
        <v>3.1839525675199321E-2</v>
      </c>
      <c r="Q85" s="110">
        <f>FinancialInputs!Q27</f>
        <v>1.9284498520649729E-2</v>
      </c>
      <c r="R85" s="110">
        <f>FinancialInputs!R27</f>
        <v>1.9960271760866011E-2</v>
      </c>
      <c r="S85" s="110">
        <f>FinancialInputs!S27</f>
        <v>2.0004016956388426E-2</v>
      </c>
      <c r="T85" s="110">
        <f>FinancialInputs!T27</f>
        <v>2.1648737301261267E-2</v>
      </c>
      <c r="U85" s="110">
        <f>FinancialInputs!U27</f>
        <v>2.2144709721002132E-2</v>
      </c>
      <c r="V85" s="110">
        <f>FinancialInputs!V27</f>
        <v>0.02</v>
      </c>
      <c r="W85" s="110">
        <f>FinancialInputs!W27</f>
        <v>0.02</v>
      </c>
      <c r="X85" s="110">
        <f>FinancialInputs!X27</f>
        <v>0.02</v>
      </c>
      <c r="Y85" s="110">
        <f>FinancialInputs!Y27</f>
        <v>0.02</v>
      </c>
      <c r="Z85" s="110">
        <f>FinancialInputs!Z27</f>
        <v>0.02</v>
      </c>
      <c r="AA85" s="110">
        <f>FinancialInputs!AA27</f>
        <v>0.02</v>
      </c>
      <c r="AB85" s="110">
        <f>FinancialInputs!AB27</f>
        <v>0.02</v>
      </c>
      <c r="AC85" s="110">
        <f>FinancialInputs!AC27</f>
        <v>0.02</v>
      </c>
      <c r="AD85" s="110">
        <f>FinancialInputs!AD27</f>
        <v>0.02</v>
      </c>
      <c r="AE85" s="110">
        <f>FinancialInputs!AE27</f>
        <v>0.02</v>
      </c>
      <c r="AF85" s="110">
        <f>FinancialInputs!AF27</f>
        <v>0.02</v>
      </c>
      <c r="AG85" s="110">
        <f>FinancialInputs!AG27</f>
        <v>0.02</v>
      </c>
      <c r="AH85" s="110">
        <f>FinancialInputs!AH27</f>
        <v>0.02</v>
      </c>
      <c r="AI85" s="110">
        <f>FinancialInputs!AI27</f>
        <v>0.02</v>
      </c>
      <c r="AJ85" s="110">
        <f>FinancialInputs!AJ27</f>
        <v>0.02</v>
      </c>
      <c r="AK85" s="110">
        <f>FinancialInputs!AK27</f>
        <v>0.02</v>
      </c>
      <c r="AL85" s="110">
        <f>FinancialInputs!AL27</f>
        <v>0.02</v>
      </c>
      <c r="AM85" s="110">
        <f>FinancialInputs!AM27</f>
        <v>0.02</v>
      </c>
      <c r="AN85" s="110">
        <f>FinancialInputs!AN27</f>
        <v>0.02</v>
      </c>
      <c r="AO85" s="110">
        <f>FinancialInputs!AO27</f>
        <v>0.02</v>
      </c>
      <c r="AP85" s="110">
        <f>FinancialInputs!AP27</f>
        <v>0.02</v>
      </c>
      <c r="AQ85" s="110">
        <f>FinancialInputs!AQ27</f>
        <v>0.02</v>
      </c>
      <c r="AR85" s="110">
        <f>FinancialInputs!AR27</f>
        <v>0.02</v>
      </c>
      <c r="AS85" s="110">
        <f>FinancialInputs!AS27</f>
        <v>0.02</v>
      </c>
      <c r="AT85" s="110">
        <f>FinancialInputs!AT27</f>
        <v>0.02</v>
      </c>
      <c r="AU85" s="110">
        <f>FinancialInputs!AU27</f>
        <v>0.02</v>
      </c>
      <c r="AV85" s="110">
        <f>FinancialInputs!AV27</f>
        <v>0.02</v>
      </c>
      <c r="AW85" s="110">
        <f>FinancialInputs!AW27</f>
        <v>0.02</v>
      </c>
      <c r="AX85" s="110">
        <f>FinancialInputs!AX27</f>
        <v>0.02</v>
      </c>
      <c r="AY85" s="110">
        <f>FinancialInputs!AY27</f>
        <v>0.02</v>
      </c>
      <c r="AZ85" s="110">
        <f>FinancialInputs!AZ27</f>
        <v>0.02</v>
      </c>
      <c r="BA85" s="110">
        <f>FinancialInputs!BA27</f>
        <v>0.02</v>
      </c>
      <c r="BB85" s="110">
        <f>FinancialInputs!BB27</f>
        <v>0.02</v>
      </c>
      <c r="BC85" s="110">
        <f>FinancialInputs!BC27</f>
        <v>0.02</v>
      </c>
      <c r="BD85" s="110">
        <f>FinancialInputs!BD27</f>
        <v>0.02</v>
      </c>
      <c r="BE85" s="110">
        <f>FinancialInputs!BE27</f>
        <v>0.02</v>
      </c>
      <c r="BF85" s="110">
        <f>FinancialInputs!BF27</f>
        <v>0.02</v>
      </c>
      <c r="BG85" s="110">
        <f>FinancialInputs!BG27</f>
        <v>0.02</v>
      </c>
      <c r="BH85" s="110">
        <f>FinancialInputs!BH27</f>
        <v>0.02</v>
      </c>
      <c r="BI85" s="110">
        <f>FinancialInputs!BI27</f>
        <v>0.02</v>
      </c>
      <c r="BJ85" s="110">
        <f>FinancialInputs!BJ27</f>
        <v>0.02</v>
      </c>
      <c r="BK85" s="110">
        <f>FinancialInputs!BK27</f>
        <v>0.02</v>
      </c>
      <c r="BL85" s="110">
        <f>FinancialInputs!BL27</f>
        <v>0.02</v>
      </c>
      <c r="BM85" s="110">
        <f>FinancialInputs!BM27</f>
        <v>0.02</v>
      </c>
      <c r="BN85" s="110">
        <f>FinancialInputs!BN27</f>
        <v>0.02</v>
      </c>
      <c r="BO85" s="110">
        <f>FinancialInputs!BO27</f>
        <v>0.02</v>
      </c>
      <c r="BP85" s="110">
        <f>FinancialInputs!BP27</f>
        <v>0.02</v>
      </c>
      <c r="BQ85" s="110">
        <f>FinancialInputs!BQ27</f>
        <v>0.02</v>
      </c>
      <c r="BR85" s="110">
        <f>FinancialInputs!BR27</f>
        <v>0.02</v>
      </c>
      <c r="BS85" s="110">
        <f>FinancialInputs!BS27</f>
        <v>0.02</v>
      </c>
      <c r="BT85" s="110">
        <f>FinancialInputs!BT27</f>
        <v>0.02</v>
      </c>
      <c r="BU85" s="110">
        <f>FinancialInputs!BU27</f>
        <v>0.02</v>
      </c>
      <c r="BV85" s="110">
        <f>FinancialInputs!BV27</f>
        <v>0.02</v>
      </c>
      <c r="BW85" s="110">
        <f>FinancialInputs!BW27</f>
        <v>0.02</v>
      </c>
      <c r="BX85" s="110">
        <f>FinancialInputs!BX27</f>
        <v>0.02</v>
      </c>
      <c r="BY85" s="110">
        <f>FinancialInputs!BY27</f>
        <v>0.02</v>
      </c>
      <c r="BZ85" s="110">
        <f>FinancialInputs!BZ27</f>
        <v>0.02</v>
      </c>
      <c r="CA85" s="110">
        <f>FinancialInputs!CA27</f>
        <v>0.02</v>
      </c>
      <c r="CB85" s="110">
        <f>FinancialInputs!CB27</f>
        <v>0.02</v>
      </c>
      <c r="CC85" s="110">
        <f>FinancialInputs!CC27</f>
        <v>0.02</v>
      </c>
      <c r="CD85" s="110">
        <f>FinancialInputs!CD27</f>
        <v>0.02</v>
      </c>
      <c r="CE85" s="110">
        <f>FinancialInputs!CE27</f>
        <v>0.02</v>
      </c>
      <c r="CF85" s="110">
        <f>FinancialInputs!CF27</f>
        <v>0.02</v>
      </c>
      <c r="CG85" s="110">
        <f>FinancialInputs!CG27</f>
        <v>0.02</v>
      </c>
      <c r="CH85" s="110">
        <f>FinancialInputs!CH27</f>
        <v>0.02</v>
      </c>
      <c r="CI85" s="110">
        <f>FinancialInputs!CI27</f>
        <v>0.02</v>
      </c>
      <c r="CJ85" s="110">
        <f>FinancialInputs!CJ27</f>
        <v>0.02</v>
      </c>
      <c r="CK85" s="110">
        <f>FinancialInputs!CK27</f>
        <v>0.02</v>
      </c>
      <c r="CL85" s="110">
        <f>FinancialInputs!CL27</f>
        <v>0.02</v>
      </c>
      <c r="CM85" s="110">
        <f>FinancialInputs!CM27</f>
        <v>0.02</v>
      </c>
      <c r="CN85" s="110">
        <f>FinancialInputs!CN27</f>
        <v>0.02</v>
      </c>
      <c r="CO85" s="110">
        <f>FinancialInputs!CO27</f>
        <v>0.02</v>
      </c>
      <c r="CP85" s="110">
        <f>FinancialInputs!CP27</f>
        <v>0.02</v>
      </c>
      <c r="CQ85" s="110">
        <f>FinancialInputs!CQ27</f>
        <v>0.02</v>
      </c>
      <c r="CR85" s="110">
        <f>FinancialInputs!CR27</f>
        <v>0.02</v>
      </c>
      <c r="CS85" s="110">
        <f>FinancialInputs!CS27</f>
        <v>0.02</v>
      </c>
      <c r="CT85" s="110">
        <f>FinancialInputs!CT27</f>
        <v>0.02</v>
      </c>
      <c r="CU85" s="110">
        <f>FinancialInputs!CU27</f>
        <v>0.02</v>
      </c>
      <c r="CV85" s="110">
        <f>FinancialInputs!CV27</f>
        <v>0.02</v>
      </c>
      <c r="CW85" s="8"/>
      <c r="CX85" s="8"/>
    </row>
    <row r="86" spans="2:103" ht="15.4">
      <c r="E86" s="1" t="s">
        <v>622</v>
      </c>
      <c r="G86" s="1" t="s">
        <v>619</v>
      </c>
      <c r="L86" s="8">
        <f t="shared" ref="L86:AQ86" si="96">((1+L77)*(1+L85)-1)*MAX(L7:L9)</f>
        <v>0</v>
      </c>
      <c r="M86" s="8">
        <f t="shared" si="96"/>
        <v>0</v>
      </c>
      <c r="N86" s="8">
        <f t="shared" si="96"/>
        <v>0</v>
      </c>
      <c r="O86" s="8">
        <f t="shared" si="96"/>
        <v>0</v>
      </c>
      <c r="P86" s="8">
        <f t="shared" si="96"/>
        <v>0</v>
      </c>
      <c r="Q86" s="8">
        <f t="shared" si="96"/>
        <v>0</v>
      </c>
      <c r="R86" s="8">
        <f t="shared" si="96"/>
        <v>0</v>
      </c>
      <c r="S86" s="8">
        <f t="shared" si="96"/>
        <v>0</v>
      </c>
      <c r="T86" s="8">
        <f t="shared" si="96"/>
        <v>0</v>
      </c>
      <c r="U86" s="8">
        <f t="shared" si="96"/>
        <v>0</v>
      </c>
      <c r="V86" s="8">
        <f t="shared" si="96"/>
        <v>0</v>
      </c>
      <c r="W86" s="8">
        <f t="shared" si="96"/>
        <v>0</v>
      </c>
      <c r="X86" s="8">
        <f t="shared" si="96"/>
        <v>0</v>
      </c>
      <c r="Y86" s="8">
        <f t="shared" si="96"/>
        <v>0</v>
      </c>
      <c r="Z86" s="8">
        <f t="shared" si="96"/>
        <v>0</v>
      </c>
      <c r="AA86" s="8">
        <f t="shared" si="96"/>
        <v>0</v>
      </c>
      <c r="AB86" s="8">
        <f t="shared" si="96"/>
        <v>0</v>
      </c>
      <c r="AC86" s="8">
        <f t="shared" si="96"/>
        <v>0</v>
      </c>
      <c r="AD86" s="8">
        <f t="shared" si="96"/>
        <v>0</v>
      </c>
      <c r="AE86" s="8">
        <f t="shared" si="96"/>
        <v>0</v>
      </c>
      <c r="AF86" s="8">
        <f t="shared" si="96"/>
        <v>0</v>
      </c>
      <c r="AG86" s="8">
        <f t="shared" si="96"/>
        <v>0</v>
      </c>
      <c r="AH86" s="8">
        <f t="shared" si="96"/>
        <v>0</v>
      </c>
      <c r="AI86" s="8">
        <f t="shared" si="96"/>
        <v>0</v>
      </c>
      <c r="AJ86" s="8">
        <f t="shared" si="96"/>
        <v>0</v>
      </c>
      <c r="AK86" s="8">
        <f t="shared" si="96"/>
        <v>0</v>
      </c>
      <c r="AL86" s="8">
        <f t="shared" si="96"/>
        <v>0</v>
      </c>
      <c r="AM86" s="8">
        <f t="shared" si="96"/>
        <v>0</v>
      </c>
      <c r="AN86" s="8">
        <f t="shared" si="96"/>
        <v>0</v>
      </c>
      <c r="AO86" s="8">
        <f t="shared" si="96"/>
        <v>0</v>
      </c>
      <c r="AP86" s="8">
        <f t="shared" si="96"/>
        <v>0</v>
      </c>
      <c r="AQ86" s="8">
        <f t="shared" si="96"/>
        <v>0</v>
      </c>
      <c r="AR86" s="8">
        <f t="shared" ref="AR86:BW86" si="97">((1+AR77)*(1+AR85)-1)*MAX(AR7:AR9)</f>
        <v>0</v>
      </c>
      <c r="AS86" s="8">
        <f t="shared" si="97"/>
        <v>0</v>
      </c>
      <c r="AT86" s="8">
        <f t="shared" si="97"/>
        <v>0</v>
      </c>
      <c r="AU86" s="8">
        <f t="shared" si="97"/>
        <v>0</v>
      </c>
      <c r="AV86" s="8">
        <f t="shared" si="97"/>
        <v>0</v>
      </c>
      <c r="AW86" s="8">
        <f t="shared" si="97"/>
        <v>0</v>
      </c>
      <c r="AX86" s="8">
        <f t="shared" si="97"/>
        <v>0</v>
      </c>
      <c r="AY86" s="8">
        <f t="shared" si="97"/>
        <v>0</v>
      </c>
      <c r="AZ86" s="8">
        <f t="shared" si="97"/>
        <v>0</v>
      </c>
      <c r="BA86" s="8">
        <f t="shared" si="97"/>
        <v>0</v>
      </c>
      <c r="BB86" s="8">
        <f t="shared" si="97"/>
        <v>0</v>
      </c>
      <c r="BC86" s="8">
        <f t="shared" si="97"/>
        <v>0</v>
      </c>
      <c r="BD86" s="8">
        <f t="shared" si="97"/>
        <v>0</v>
      </c>
      <c r="BE86" s="8">
        <f t="shared" si="97"/>
        <v>0</v>
      </c>
      <c r="BF86" s="8">
        <f t="shared" si="97"/>
        <v>0</v>
      </c>
      <c r="BG86" s="8">
        <f t="shared" si="97"/>
        <v>0</v>
      </c>
      <c r="BH86" s="8">
        <f t="shared" si="97"/>
        <v>0</v>
      </c>
      <c r="BI86" s="8">
        <f t="shared" si="97"/>
        <v>0</v>
      </c>
      <c r="BJ86" s="8">
        <f t="shared" si="97"/>
        <v>0</v>
      </c>
      <c r="BK86" s="8">
        <f t="shared" si="97"/>
        <v>0</v>
      </c>
      <c r="BL86" s="8">
        <f t="shared" si="97"/>
        <v>0</v>
      </c>
      <c r="BM86" s="8">
        <f t="shared" si="97"/>
        <v>0</v>
      </c>
      <c r="BN86" s="8">
        <f t="shared" si="97"/>
        <v>0</v>
      </c>
      <c r="BO86" s="8">
        <f t="shared" si="97"/>
        <v>0</v>
      </c>
      <c r="BP86" s="8">
        <f t="shared" si="97"/>
        <v>0</v>
      </c>
      <c r="BQ86" s="8">
        <f t="shared" si="97"/>
        <v>0</v>
      </c>
      <c r="BR86" s="8">
        <f t="shared" si="97"/>
        <v>0</v>
      </c>
      <c r="BS86" s="8">
        <f t="shared" si="97"/>
        <v>0</v>
      </c>
      <c r="BT86" s="8">
        <f t="shared" si="97"/>
        <v>0</v>
      </c>
      <c r="BU86" s="8">
        <f t="shared" si="97"/>
        <v>0</v>
      </c>
      <c r="BV86" s="8">
        <f t="shared" si="97"/>
        <v>0</v>
      </c>
      <c r="BW86" s="8">
        <f t="shared" si="97"/>
        <v>0</v>
      </c>
      <c r="BX86" s="8">
        <f t="shared" ref="BX86:CV86" si="98">((1+BX77)*(1+BX85)-1)*MAX(BX7:BX9)</f>
        <v>0</v>
      </c>
      <c r="BY86" s="8">
        <f t="shared" si="98"/>
        <v>0</v>
      </c>
      <c r="BZ86" s="8">
        <f t="shared" si="98"/>
        <v>0</v>
      </c>
      <c r="CA86" s="8">
        <f t="shared" si="98"/>
        <v>0</v>
      </c>
      <c r="CB86" s="8">
        <f t="shared" si="98"/>
        <v>0</v>
      </c>
      <c r="CC86" s="8">
        <f t="shared" si="98"/>
        <v>0</v>
      </c>
      <c r="CD86" s="8">
        <f t="shared" si="98"/>
        <v>0</v>
      </c>
      <c r="CE86" s="8">
        <f t="shared" si="98"/>
        <v>0</v>
      </c>
      <c r="CF86" s="8">
        <f t="shared" si="98"/>
        <v>0</v>
      </c>
      <c r="CG86" s="8">
        <f t="shared" si="98"/>
        <v>0</v>
      </c>
      <c r="CH86" s="8">
        <f t="shared" si="98"/>
        <v>0</v>
      </c>
      <c r="CI86" s="8">
        <f t="shared" si="98"/>
        <v>0</v>
      </c>
      <c r="CJ86" s="8">
        <f t="shared" si="98"/>
        <v>0</v>
      </c>
      <c r="CK86" s="8">
        <f t="shared" si="98"/>
        <v>0</v>
      </c>
      <c r="CL86" s="8">
        <f t="shared" si="98"/>
        <v>0</v>
      </c>
      <c r="CM86" s="8">
        <f t="shared" si="98"/>
        <v>0</v>
      </c>
      <c r="CN86" s="8">
        <f t="shared" si="98"/>
        <v>0</v>
      </c>
      <c r="CO86" s="8">
        <f t="shared" si="98"/>
        <v>0</v>
      </c>
      <c r="CP86" s="8">
        <f t="shared" si="98"/>
        <v>0</v>
      </c>
      <c r="CQ86" s="8">
        <f t="shared" si="98"/>
        <v>0</v>
      </c>
      <c r="CR86" s="8">
        <f t="shared" si="98"/>
        <v>0</v>
      </c>
      <c r="CS86" s="8">
        <f t="shared" si="98"/>
        <v>0</v>
      </c>
      <c r="CT86" s="8">
        <f t="shared" si="98"/>
        <v>0</v>
      </c>
      <c r="CU86" s="8">
        <f t="shared" si="98"/>
        <v>0</v>
      </c>
      <c r="CV86" s="8">
        <f t="shared" si="98"/>
        <v>0</v>
      </c>
      <c r="CW86" s="8"/>
      <c r="CX86" s="8"/>
    </row>
    <row r="87" spans="2:103" ht="15.4">
      <c r="L87" s="8"/>
      <c r="M87" s="8"/>
      <c r="N87" s="8"/>
      <c r="O87" s="8"/>
      <c r="P87" s="8"/>
      <c r="Q87" s="8"/>
      <c r="R87" s="8"/>
      <c r="S87" s="8"/>
      <c r="T87" s="8"/>
      <c r="U87" s="8"/>
      <c r="V87" s="8"/>
      <c r="W87" s="8"/>
      <c r="X87" s="8"/>
      <c r="Y87" s="8"/>
      <c r="Z87" s="8"/>
      <c r="AA87" s="8"/>
      <c r="AB87" s="8"/>
      <c r="AC87" s="8"/>
      <c r="AD87" s="8"/>
      <c r="AE87" s="8"/>
      <c r="AF87" s="8"/>
      <c r="AG87" s="8"/>
      <c r="AH87" s="8"/>
      <c r="AI87" s="8"/>
      <c r="AJ87" s="8"/>
      <c r="AK87" s="8"/>
      <c r="AL87" s="8"/>
      <c r="AM87" s="8"/>
      <c r="AN87" s="8"/>
      <c r="AO87" s="8"/>
      <c r="AP87" s="8"/>
      <c r="AQ87" s="8"/>
      <c r="AR87" s="8"/>
      <c r="AS87" s="8"/>
      <c r="AT87" s="8"/>
      <c r="AU87" s="8"/>
      <c r="AV87" s="8"/>
      <c r="AW87" s="8"/>
      <c r="AX87" s="8"/>
      <c r="AY87" s="8"/>
      <c r="AZ87" s="8"/>
      <c r="BA87" s="8"/>
      <c r="BB87" s="8"/>
      <c r="BC87" s="8"/>
      <c r="BD87" s="8"/>
      <c r="BE87" s="8"/>
      <c r="BF87" s="8"/>
      <c r="BG87" s="8"/>
      <c r="BH87" s="8"/>
      <c r="BI87" s="8"/>
      <c r="BJ87" s="8"/>
      <c r="BK87" s="8"/>
      <c r="BL87" s="8"/>
      <c r="BM87" s="8"/>
      <c r="BN87" s="8"/>
      <c r="BO87" s="8"/>
      <c r="BP87" s="8"/>
      <c r="BQ87" s="8"/>
      <c r="BR87" s="8"/>
      <c r="BS87" s="8"/>
      <c r="BT87" s="8"/>
      <c r="BU87" s="8"/>
      <c r="BV87" s="8"/>
      <c r="BW87" s="8"/>
      <c r="BX87" s="8"/>
      <c r="BY87" s="8"/>
      <c r="BZ87" s="8"/>
      <c r="CA87" s="8"/>
      <c r="CB87" s="8"/>
      <c r="CC87" s="8"/>
      <c r="CD87" s="8"/>
      <c r="CE87" s="8"/>
      <c r="CF87" s="8"/>
      <c r="CG87" s="8"/>
      <c r="CH87" s="8"/>
      <c r="CI87" s="8"/>
      <c r="CJ87" s="8"/>
      <c r="CK87" s="8"/>
      <c r="CL87" s="8"/>
      <c r="CM87" s="8"/>
      <c r="CN87" s="8"/>
      <c r="CO87" s="8"/>
      <c r="CP87" s="8"/>
      <c r="CQ87" s="8"/>
      <c r="CR87" s="8"/>
      <c r="CS87" s="8"/>
      <c r="CT87" s="8"/>
      <c r="CU87" s="8"/>
      <c r="CV87" s="8"/>
      <c r="CW87" s="8"/>
      <c r="CX87" s="8"/>
    </row>
    <row r="88" spans="2:103" ht="15.4">
      <c r="E88" s="1" t="s">
        <v>620</v>
      </c>
      <c r="G88" s="1" t="s">
        <v>305</v>
      </c>
      <c r="L88" s="58" t="e">
        <f t="shared" ref="L88" si="99">L86*L73</f>
        <v>#N/A</v>
      </c>
      <c r="M88" s="58" t="e">
        <f t="shared" ref="M88:AR88" si="100">M86*M73</f>
        <v>#N/A</v>
      </c>
      <c r="N88" s="58" t="e">
        <f t="shared" si="100"/>
        <v>#N/A</v>
      </c>
      <c r="O88" s="58" t="e">
        <f t="shared" si="100"/>
        <v>#N/A</v>
      </c>
      <c r="P88" s="58" t="e">
        <f t="shared" si="100"/>
        <v>#N/A</v>
      </c>
      <c r="Q88" s="58" t="e">
        <f t="shared" si="100"/>
        <v>#N/A</v>
      </c>
      <c r="R88" s="58" t="e">
        <f t="shared" si="100"/>
        <v>#N/A</v>
      </c>
      <c r="S88" s="58" t="e">
        <f t="shared" si="100"/>
        <v>#N/A</v>
      </c>
      <c r="T88" s="58" t="e">
        <f t="shared" si="100"/>
        <v>#N/A</v>
      </c>
      <c r="U88" s="58" t="e">
        <f t="shared" si="100"/>
        <v>#N/A</v>
      </c>
      <c r="V88" s="58" t="e">
        <f t="shared" si="100"/>
        <v>#N/A</v>
      </c>
      <c r="W88" s="58" t="e">
        <f>W86*W73</f>
        <v>#N/A</v>
      </c>
      <c r="X88" s="58" t="e">
        <f t="shared" si="100"/>
        <v>#N/A</v>
      </c>
      <c r="Y88" s="58" t="e">
        <f t="shared" si="100"/>
        <v>#N/A</v>
      </c>
      <c r="Z88" s="58" t="e">
        <f t="shared" si="100"/>
        <v>#N/A</v>
      </c>
      <c r="AA88" s="58" t="e">
        <f t="shared" si="100"/>
        <v>#N/A</v>
      </c>
      <c r="AB88" s="58" t="e">
        <f t="shared" si="100"/>
        <v>#N/A</v>
      </c>
      <c r="AC88" s="58" t="e">
        <f t="shared" si="100"/>
        <v>#N/A</v>
      </c>
      <c r="AD88" s="58" t="e">
        <f t="shared" si="100"/>
        <v>#N/A</v>
      </c>
      <c r="AE88" s="58" t="e">
        <f>AE86*AE73</f>
        <v>#N/A</v>
      </c>
      <c r="AF88" s="58" t="e">
        <f t="shared" si="100"/>
        <v>#N/A</v>
      </c>
      <c r="AG88" s="58" t="e">
        <f>AG86*AG73</f>
        <v>#N/A</v>
      </c>
      <c r="AH88" s="58" t="e">
        <f t="shared" si="100"/>
        <v>#N/A</v>
      </c>
      <c r="AI88" s="58" t="e">
        <f t="shared" si="100"/>
        <v>#N/A</v>
      </c>
      <c r="AJ88" s="58" t="e">
        <f t="shared" si="100"/>
        <v>#N/A</v>
      </c>
      <c r="AK88" s="58" t="e">
        <f t="shared" si="100"/>
        <v>#N/A</v>
      </c>
      <c r="AL88" s="58" t="e">
        <f t="shared" si="100"/>
        <v>#N/A</v>
      </c>
      <c r="AM88" s="58" t="e">
        <f t="shared" si="100"/>
        <v>#N/A</v>
      </c>
      <c r="AN88" s="58" t="e">
        <f t="shared" si="100"/>
        <v>#N/A</v>
      </c>
      <c r="AO88" s="58" t="e">
        <f t="shared" si="100"/>
        <v>#N/A</v>
      </c>
      <c r="AP88" s="58" t="e">
        <f t="shared" si="100"/>
        <v>#N/A</v>
      </c>
      <c r="AQ88" s="58" t="e">
        <f t="shared" si="100"/>
        <v>#N/A</v>
      </c>
      <c r="AR88" s="58" t="e">
        <f t="shared" si="100"/>
        <v>#N/A</v>
      </c>
      <c r="AS88" s="58" t="e">
        <f t="shared" ref="AS88:BX88" si="101">AS86*AS73</f>
        <v>#N/A</v>
      </c>
      <c r="AT88" s="58" t="e">
        <f t="shared" si="101"/>
        <v>#N/A</v>
      </c>
      <c r="AU88" s="58" t="e">
        <f t="shared" si="101"/>
        <v>#N/A</v>
      </c>
      <c r="AV88" s="58" t="e">
        <f t="shared" si="101"/>
        <v>#N/A</v>
      </c>
      <c r="AW88" s="58" t="e">
        <f t="shared" si="101"/>
        <v>#N/A</v>
      </c>
      <c r="AX88" s="58" t="e">
        <f t="shared" si="101"/>
        <v>#N/A</v>
      </c>
      <c r="AY88" s="58" t="e">
        <f t="shared" si="101"/>
        <v>#N/A</v>
      </c>
      <c r="AZ88" s="58" t="e">
        <f t="shared" si="101"/>
        <v>#N/A</v>
      </c>
      <c r="BA88" s="58" t="e">
        <f t="shared" si="101"/>
        <v>#N/A</v>
      </c>
      <c r="BB88" s="58" t="e">
        <f t="shared" si="101"/>
        <v>#N/A</v>
      </c>
      <c r="BC88" s="58" t="e">
        <f t="shared" si="101"/>
        <v>#N/A</v>
      </c>
      <c r="BD88" s="58" t="e">
        <f t="shared" si="101"/>
        <v>#N/A</v>
      </c>
      <c r="BE88" s="58" t="e">
        <f t="shared" si="101"/>
        <v>#N/A</v>
      </c>
      <c r="BF88" s="58" t="e">
        <f t="shared" si="101"/>
        <v>#N/A</v>
      </c>
      <c r="BG88" s="58" t="e">
        <f t="shared" si="101"/>
        <v>#N/A</v>
      </c>
      <c r="BH88" s="58" t="e">
        <f t="shared" si="101"/>
        <v>#N/A</v>
      </c>
      <c r="BI88" s="58" t="e">
        <f t="shared" si="101"/>
        <v>#N/A</v>
      </c>
      <c r="BJ88" s="58" t="e">
        <f t="shared" si="101"/>
        <v>#N/A</v>
      </c>
      <c r="BK88" s="58" t="e">
        <f t="shared" si="101"/>
        <v>#N/A</v>
      </c>
      <c r="BL88" s="58" t="e">
        <f t="shared" si="101"/>
        <v>#N/A</v>
      </c>
      <c r="BM88" s="58" t="e">
        <f t="shared" si="101"/>
        <v>#N/A</v>
      </c>
      <c r="BN88" s="58" t="e">
        <f t="shared" si="101"/>
        <v>#N/A</v>
      </c>
      <c r="BO88" s="58" t="e">
        <f t="shared" si="101"/>
        <v>#N/A</v>
      </c>
      <c r="BP88" s="58" t="e">
        <f t="shared" si="101"/>
        <v>#N/A</v>
      </c>
      <c r="BQ88" s="58" t="e">
        <f>BQ86*BQ73</f>
        <v>#N/A</v>
      </c>
      <c r="BR88" s="58" t="e">
        <f t="shared" si="101"/>
        <v>#N/A</v>
      </c>
      <c r="BS88" s="58" t="e">
        <f t="shared" si="101"/>
        <v>#N/A</v>
      </c>
      <c r="BT88" s="58" t="e">
        <f t="shared" si="101"/>
        <v>#N/A</v>
      </c>
      <c r="BU88" s="58" t="e">
        <f t="shared" si="101"/>
        <v>#N/A</v>
      </c>
      <c r="BV88" s="58" t="e">
        <f t="shared" si="101"/>
        <v>#N/A</v>
      </c>
      <c r="BW88" s="58" t="e">
        <f t="shared" si="101"/>
        <v>#N/A</v>
      </c>
      <c r="BX88" s="58" t="e">
        <f t="shared" si="101"/>
        <v>#N/A</v>
      </c>
      <c r="BY88" s="58" t="e">
        <f t="shared" ref="BY88:CK88" si="102">BY86*BY73</f>
        <v>#N/A</v>
      </c>
      <c r="BZ88" s="58" t="e">
        <f t="shared" si="102"/>
        <v>#N/A</v>
      </c>
      <c r="CA88" s="58" t="e">
        <f t="shared" si="102"/>
        <v>#N/A</v>
      </c>
      <c r="CB88" s="58" t="e">
        <f t="shared" si="102"/>
        <v>#N/A</v>
      </c>
      <c r="CC88" s="58" t="e">
        <f t="shared" si="102"/>
        <v>#N/A</v>
      </c>
      <c r="CD88" s="58" t="e">
        <f t="shared" si="102"/>
        <v>#N/A</v>
      </c>
      <c r="CE88" s="58" t="e">
        <f t="shared" si="102"/>
        <v>#N/A</v>
      </c>
      <c r="CF88" s="58" t="e">
        <f t="shared" si="102"/>
        <v>#N/A</v>
      </c>
      <c r="CG88" s="58" t="e">
        <f t="shared" si="102"/>
        <v>#N/A</v>
      </c>
      <c r="CH88" s="58" t="e">
        <f t="shared" si="102"/>
        <v>#N/A</v>
      </c>
      <c r="CI88" s="58" t="e">
        <f t="shared" si="102"/>
        <v>#N/A</v>
      </c>
      <c r="CJ88" s="58" t="e">
        <f t="shared" si="102"/>
        <v>#N/A</v>
      </c>
      <c r="CK88" s="58" t="e">
        <f t="shared" si="102"/>
        <v>#N/A</v>
      </c>
      <c r="CL88" s="58" t="e">
        <f>CL86*CL73</f>
        <v>#N/A</v>
      </c>
      <c r="CM88" s="58" t="e">
        <f t="shared" ref="CM88:CV88" si="103">CM86*CM73</f>
        <v>#N/A</v>
      </c>
      <c r="CN88" s="58" t="e">
        <f t="shared" si="103"/>
        <v>#N/A</v>
      </c>
      <c r="CO88" s="58" t="e">
        <f t="shared" si="103"/>
        <v>#N/A</v>
      </c>
      <c r="CP88" s="58" t="e">
        <f t="shared" si="103"/>
        <v>#N/A</v>
      </c>
      <c r="CQ88" s="58" t="e">
        <f t="shared" si="103"/>
        <v>#N/A</v>
      </c>
      <c r="CR88" s="58" t="e">
        <f t="shared" si="103"/>
        <v>#N/A</v>
      </c>
      <c r="CS88" s="58" t="e">
        <f t="shared" si="103"/>
        <v>#N/A</v>
      </c>
      <c r="CT88" s="58" t="e">
        <f t="shared" si="103"/>
        <v>#N/A</v>
      </c>
      <c r="CU88" s="58" t="e">
        <f t="shared" si="103"/>
        <v>#N/A</v>
      </c>
      <c r="CV88" s="58" t="e">
        <f t="shared" si="103"/>
        <v>#N/A</v>
      </c>
      <c r="CW88" s="8"/>
      <c r="CX88" s="8"/>
    </row>
    <row r="89" spans="2:103" ht="15.4">
      <c r="E89" s="1" t="s">
        <v>623</v>
      </c>
      <c r="G89" s="1" t="s">
        <v>305</v>
      </c>
      <c r="L89" s="58" t="e">
        <f t="shared" ref="L89" si="104">L85*L73</f>
        <v>#N/A</v>
      </c>
      <c r="M89" s="58" t="e">
        <f t="shared" ref="M89:AR89" si="105">M85*M73</f>
        <v>#N/A</v>
      </c>
      <c r="N89" s="58" t="e">
        <f t="shared" si="105"/>
        <v>#N/A</v>
      </c>
      <c r="O89" s="58" t="e">
        <f t="shared" si="105"/>
        <v>#N/A</v>
      </c>
      <c r="P89" s="58" t="e">
        <f t="shared" si="105"/>
        <v>#N/A</v>
      </c>
      <c r="Q89" s="58" t="e">
        <f t="shared" si="105"/>
        <v>#N/A</v>
      </c>
      <c r="R89" s="58" t="e">
        <f t="shared" si="105"/>
        <v>#N/A</v>
      </c>
      <c r="S89" s="58" t="e">
        <f t="shared" si="105"/>
        <v>#N/A</v>
      </c>
      <c r="T89" s="58" t="e">
        <f t="shared" si="105"/>
        <v>#N/A</v>
      </c>
      <c r="U89" s="58" t="e">
        <f t="shared" si="105"/>
        <v>#N/A</v>
      </c>
      <c r="V89" s="58" t="e">
        <f t="shared" si="105"/>
        <v>#N/A</v>
      </c>
      <c r="W89" s="58" t="e">
        <f t="shared" si="105"/>
        <v>#N/A</v>
      </c>
      <c r="X89" s="58" t="e">
        <f t="shared" si="105"/>
        <v>#N/A</v>
      </c>
      <c r="Y89" s="58" t="e">
        <f t="shared" si="105"/>
        <v>#N/A</v>
      </c>
      <c r="Z89" s="58" t="e">
        <f t="shared" si="105"/>
        <v>#N/A</v>
      </c>
      <c r="AA89" s="58" t="e">
        <f t="shared" si="105"/>
        <v>#N/A</v>
      </c>
      <c r="AB89" s="58" t="e">
        <f t="shared" si="105"/>
        <v>#N/A</v>
      </c>
      <c r="AC89" s="58" t="e">
        <f t="shared" si="105"/>
        <v>#N/A</v>
      </c>
      <c r="AD89" s="58" t="e">
        <f t="shared" si="105"/>
        <v>#N/A</v>
      </c>
      <c r="AE89" s="58" t="e">
        <f t="shared" si="105"/>
        <v>#N/A</v>
      </c>
      <c r="AF89" s="58" t="e">
        <f t="shared" si="105"/>
        <v>#N/A</v>
      </c>
      <c r="AG89" s="58" t="e">
        <f t="shared" si="105"/>
        <v>#N/A</v>
      </c>
      <c r="AH89" s="58" t="e">
        <f t="shared" si="105"/>
        <v>#N/A</v>
      </c>
      <c r="AI89" s="58" t="e">
        <f t="shared" si="105"/>
        <v>#N/A</v>
      </c>
      <c r="AJ89" s="58" t="e">
        <f t="shared" si="105"/>
        <v>#N/A</v>
      </c>
      <c r="AK89" s="58" t="e">
        <f t="shared" si="105"/>
        <v>#N/A</v>
      </c>
      <c r="AL89" s="58" t="e">
        <f t="shared" si="105"/>
        <v>#N/A</v>
      </c>
      <c r="AM89" s="58" t="e">
        <f t="shared" si="105"/>
        <v>#N/A</v>
      </c>
      <c r="AN89" s="58" t="e">
        <f t="shared" si="105"/>
        <v>#N/A</v>
      </c>
      <c r="AO89" s="58" t="e">
        <f t="shared" si="105"/>
        <v>#N/A</v>
      </c>
      <c r="AP89" s="58" t="e">
        <f t="shared" si="105"/>
        <v>#N/A</v>
      </c>
      <c r="AQ89" s="58" t="e">
        <f t="shared" si="105"/>
        <v>#N/A</v>
      </c>
      <c r="AR89" s="58" t="e">
        <f t="shared" si="105"/>
        <v>#N/A</v>
      </c>
      <c r="AS89" s="58" t="e">
        <f t="shared" ref="AS89:BX89" si="106">AS85*AS73</f>
        <v>#N/A</v>
      </c>
      <c r="AT89" s="58" t="e">
        <f t="shared" si="106"/>
        <v>#N/A</v>
      </c>
      <c r="AU89" s="58" t="e">
        <f t="shared" si="106"/>
        <v>#N/A</v>
      </c>
      <c r="AV89" s="58" t="e">
        <f t="shared" si="106"/>
        <v>#N/A</v>
      </c>
      <c r="AW89" s="58" t="e">
        <f t="shared" si="106"/>
        <v>#N/A</v>
      </c>
      <c r="AX89" s="58" t="e">
        <f t="shared" si="106"/>
        <v>#N/A</v>
      </c>
      <c r="AY89" s="58" t="e">
        <f t="shared" si="106"/>
        <v>#N/A</v>
      </c>
      <c r="AZ89" s="58" t="e">
        <f t="shared" si="106"/>
        <v>#N/A</v>
      </c>
      <c r="BA89" s="58" t="e">
        <f t="shared" si="106"/>
        <v>#N/A</v>
      </c>
      <c r="BB89" s="58" t="e">
        <f t="shared" si="106"/>
        <v>#N/A</v>
      </c>
      <c r="BC89" s="58" t="e">
        <f t="shared" si="106"/>
        <v>#N/A</v>
      </c>
      <c r="BD89" s="58" t="e">
        <f t="shared" si="106"/>
        <v>#N/A</v>
      </c>
      <c r="BE89" s="58" t="e">
        <f t="shared" si="106"/>
        <v>#N/A</v>
      </c>
      <c r="BF89" s="58" t="e">
        <f t="shared" si="106"/>
        <v>#N/A</v>
      </c>
      <c r="BG89" s="58" t="e">
        <f t="shared" si="106"/>
        <v>#N/A</v>
      </c>
      <c r="BH89" s="58" t="e">
        <f t="shared" si="106"/>
        <v>#N/A</v>
      </c>
      <c r="BI89" s="58" t="e">
        <f t="shared" si="106"/>
        <v>#N/A</v>
      </c>
      <c r="BJ89" s="58" t="e">
        <f t="shared" si="106"/>
        <v>#N/A</v>
      </c>
      <c r="BK89" s="58" t="e">
        <f t="shared" si="106"/>
        <v>#N/A</v>
      </c>
      <c r="BL89" s="58" t="e">
        <f t="shared" si="106"/>
        <v>#N/A</v>
      </c>
      <c r="BM89" s="58" t="e">
        <f t="shared" si="106"/>
        <v>#N/A</v>
      </c>
      <c r="BN89" s="58" t="e">
        <f t="shared" si="106"/>
        <v>#N/A</v>
      </c>
      <c r="BO89" s="58" t="e">
        <f t="shared" si="106"/>
        <v>#N/A</v>
      </c>
      <c r="BP89" s="58" t="e">
        <f t="shared" si="106"/>
        <v>#N/A</v>
      </c>
      <c r="BQ89" s="58" t="e">
        <f t="shared" si="106"/>
        <v>#N/A</v>
      </c>
      <c r="BR89" s="58" t="e">
        <f t="shared" si="106"/>
        <v>#N/A</v>
      </c>
      <c r="BS89" s="58" t="e">
        <f t="shared" si="106"/>
        <v>#N/A</v>
      </c>
      <c r="BT89" s="58" t="e">
        <f t="shared" si="106"/>
        <v>#N/A</v>
      </c>
      <c r="BU89" s="58" t="e">
        <f t="shared" si="106"/>
        <v>#N/A</v>
      </c>
      <c r="BV89" s="58" t="e">
        <f t="shared" si="106"/>
        <v>#N/A</v>
      </c>
      <c r="BW89" s="58" t="e">
        <f t="shared" si="106"/>
        <v>#N/A</v>
      </c>
      <c r="BX89" s="58" t="e">
        <f t="shared" si="106"/>
        <v>#N/A</v>
      </c>
      <c r="BY89" s="58" t="e">
        <f t="shared" ref="BY89:CL89" si="107">BY85*BY73</f>
        <v>#N/A</v>
      </c>
      <c r="BZ89" s="58" t="e">
        <f t="shared" si="107"/>
        <v>#N/A</v>
      </c>
      <c r="CA89" s="58" t="e">
        <f t="shared" si="107"/>
        <v>#N/A</v>
      </c>
      <c r="CB89" s="58" t="e">
        <f t="shared" si="107"/>
        <v>#N/A</v>
      </c>
      <c r="CC89" s="58" t="e">
        <f t="shared" si="107"/>
        <v>#N/A</v>
      </c>
      <c r="CD89" s="58" t="e">
        <f t="shared" si="107"/>
        <v>#N/A</v>
      </c>
      <c r="CE89" s="58" t="e">
        <f t="shared" si="107"/>
        <v>#N/A</v>
      </c>
      <c r="CF89" s="58" t="e">
        <f t="shared" si="107"/>
        <v>#N/A</v>
      </c>
      <c r="CG89" s="58" t="e">
        <f t="shared" si="107"/>
        <v>#N/A</v>
      </c>
      <c r="CH89" s="58" t="e">
        <f t="shared" si="107"/>
        <v>#N/A</v>
      </c>
      <c r="CI89" s="58" t="e">
        <f t="shared" si="107"/>
        <v>#N/A</v>
      </c>
      <c r="CJ89" s="58" t="e">
        <f t="shared" si="107"/>
        <v>#N/A</v>
      </c>
      <c r="CK89" s="58" t="e">
        <f t="shared" si="107"/>
        <v>#N/A</v>
      </c>
      <c r="CL89" s="58" t="e">
        <f t="shared" si="107"/>
        <v>#N/A</v>
      </c>
      <c r="CM89" s="58" t="e">
        <f t="shared" ref="CM89:CV89" si="108">CM85*CM73</f>
        <v>#N/A</v>
      </c>
      <c r="CN89" s="58" t="e">
        <f t="shared" si="108"/>
        <v>#N/A</v>
      </c>
      <c r="CO89" s="58" t="e">
        <f t="shared" si="108"/>
        <v>#N/A</v>
      </c>
      <c r="CP89" s="58" t="e">
        <f t="shared" si="108"/>
        <v>#N/A</v>
      </c>
      <c r="CQ89" s="58" t="e">
        <f t="shared" si="108"/>
        <v>#N/A</v>
      </c>
      <c r="CR89" s="58" t="e">
        <f t="shared" si="108"/>
        <v>#N/A</v>
      </c>
      <c r="CS89" s="58" t="e">
        <f t="shared" si="108"/>
        <v>#N/A</v>
      </c>
      <c r="CT89" s="58" t="e">
        <f t="shared" si="108"/>
        <v>#N/A</v>
      </c>
      <c r="CU89" s="58" t="e">
        <f t="shared" si="108"/>
        <v>#N/A</v>
      </c>
      <c r="CV89" s="58" t="e">
        <f t="shared" si="108"/>
        <v>#N/A</v>
      </c>
      <c r="CW89" s="8"/>
      <c r="CX89" s="8"/>
    </row>
    <row r="90" spans="2:103" ht="15.4">
      <c r="AH90" s="1"/>
    </row>
    <row r="91" spans="2:103" ht="15.4">
      <c r="B91" s="24"/>
      <c r="C91" s="43">
        <f>MAX($B$5:C90)+0.1</f>
        <v>3.4000000000000004</v>
      </c>
      <c r="D91" s="41" t="s">
        <v>624</v>
      </c>
      <c r="E91" s="41"/>
      <c r="F91" s="41"/>
      <c r="G91" s="41"/>
      <c r="H91" s="41"/>
      <c r="I91" s="41"/>
      <c r="J91" s="41"/>
      <c r="K91" s="41"/>
      <c r="L91" s="41"/>
      <c r="M91" s="41"/>
      <c r="N91" s="41"/>
      <c r="O91" s="41"/>
      <c r="P91" s="41"/>
      <c r="Q91" s="41"/>
      <c r="R91" s="41"/>
      <c r="S91" s="41"/>
      <c r="T91" s="41"/>
      <c r="U91" s="41"/>
      <c r="V91" s="41"/>
      <c r="W91" s="41"/>
      <c r="X91" s="41"/>
      <c r="Y91" s="41"/>
      <c r="Z91" s="41"/>
      <c r="AA91" s="41"/>
      <c r="AB91" s="41"/>
      <c r="AC91" s="41"/>
      <c r="AD91" s="41"/>
      <c r="AE91" s="41"/>
      <c r="AF91" s="41"/>
      <c r="AG91" s="41"/>
      <c r="AH91" s="41"/>
      <c r="AI91" s="41"/>
      <c r="AJ91" s="41"/>
      <c r="AK91" s="41"/>
      <c r="AL91" s="41"/>
      <c r="AM91" s="41"/>
      <c r="AN91" s="41"/>
      <c r="AO91" s="41"/>
      <c r="AP91" s="41"/>
      <c r="AQ91" s="41"/>
      <c r="AR91" s="41"/>
      <c r="AS91" s="41"/>
      <c r="AT91" s="41"/>
      <c r="AU91" s="41"/>
      <c r="AV91" s="41"/>
      <c r="AW91" s="41"/>
      <c r="AX91" s="41"/>
      <c r="AY91" s="41"/>
      <c r="AZ91" s="41"/>
      <c r="BA91" s="41"/>
      <c r="BB91" s="41"/>
      <c r="BC91" s="41"/>
      <c r="BD91" s="41"/>
      <c r="BE91" s="41"/>
      <c r="BF91" s="41"/>
      <c r="BG91" s="41"/>
      <c r="BH91" s="41"/>
      <c r="BI91" s="41"/>
      <c r="BJ91" s="41"/>
      <c r="BK91" s="41"/>
      <c r="BL91" s="41"/>
      <c r="BM91" s="41"/>
      <c r="BN91" s="41"/>
      <c r="BO91" s="41"/>
      <c r="BP91" s="41"/>
      <c r="BQ91" s="41"/>
      <c r="BR91" s="41"/>
      <c r="BS91" s="41"/>
      <c r="BT91" s="41"/>
      <c r="BU91" s="41"/>
      <c r="BV91" s="41"/>
      <c r="BW91" s="41"/>
      <c r="BX91" s="41"/>
      <c r="BY91" s="41"/>
      <c r="BZ91" s="41"/>
      <c r="CA91" s="41"/>
      <c r="CB91" s="41"/>
      <c r="CC91" s="41"/>
      <c r="CD91" s="41"/>
      <c r="CE91" s="41"/>
      <c r="CF91" s="41"/>
      <c r="CG91" s="41"/>
      <c r="CH91" s="41"/>
      <c r="CI91" s="41"/>
      <c r="CJ91" s="41"/>
      <c r="CK91" s="41"/>
      <c r="CL91" s="41"/>
      <c r="CM91" s="41"/>
      <c r="CN91" s="41"/>
      <c r="CO91" s="41"/>
      <c r="CP91" s="41"/>
      <c r="CQ91" s="41"/>
      <c r="CR91" s="41"/>
      <c r="CS91" s="41"/>
      <c r="CT91" s="41"/>
      <c r="CU91" s="41"/>
      <c r="CV91" s="41"/>
      <c r="CW91" s="41"/>
      <c r="CX91" s="41"/>
      <c r="CY91" s="42"/>
    </row>
    <row r="92" spans="2:103" ht="15.4">
      <c r="L92" s="109"/>
      <c r="M92" s="109"/>
      <c r="N92" s="109"/>
      <c r="O92" s="109"/>
      <c r="P92" s="109"/>
      <c r="Q92" s="109"/>
      <c r="R92" s="109"/>
      <c r="S92" s="109"/>
      <c r="T92" s="109"/>
      <c r="U92" s="109"/>
      <c r="V92" s="109"/>
      <c r="W92" s="109"/>
      <c r="X92" s="109"/>
      <c r="Y92" s="109"/>
      <c r="Z92" s="109"/>
      <c r="AA92" s="109"/>
      <c r="AB92" s="109"/>
      <c r="AC92" s="109"/>
      <c r="AD92" s="109"/>
      <c r="AE92" s="109"/>
      <c r="AF92" s="109"/>
      <c r="AG92" s="109"/>
      <c r="AH92" s="109"/>
      <c r="AI92" s="109"/>
      <c r="AJ92" s="109"/>
      <c r="AK92" s="109"/>
      <c r="AL92" s="109"/>
      <c r="AM92" s="109"/>
      <c r="AN92" s="109"/>
      <c r="AO92" s="109"/>
      <c r="AP92" s="109"/>
      <c r="AQ92" s="109"/>
      <c r="AR92" s="109"/>
      <c r="AS92" s="109"/>
      <c r="AT92" s="109"/>
      <c r="AU92" s="109"/>
      <c r="AV92" s="109"/>
      <c r="AW92" s="109"/>
      <c r="AX92" s="109"/>
      <c r="AY92" s="109"/>
      <c r="AZ92" s="109"/>
      <c r="BA92" s="109"/>
      <c r="BB92" s="109"/>
      <c r="BC92" s="109"/>
      <c r="BD92" s="109"/>
      <c r="BE92" s="109"/>
      <c r="BF92" s="109"/>
      <c r="BG92" s="109"/>
      <c r="BH92" s="109"/>
      <c r="BI92" s="109"/>
      <c r="BJ92" s="109"/>
      <c r="BK92" s="109"/>
      <c r="BL92" s="109"/>
      <c r="BM92" s="109"/>
      <c r="BN92" s="109"/>
      <c r="BO92" s="109"/>
      <c r="BP92" s="109"/>
      <c r="BQ92" s="109"/>
      <c r="BR92" s="109"/>
      <c r="BS92" s="109"/>
      <c r="BT92" s="109"/>
      <c r="BU92" s="109"/>
      <c r="BV92" s="109"/>
      <c r="BW92" s="109"/>
      <c r="BX92" s="109"/>
      <c r="BY92" s="109"/>
      <c r="BZ92" s="109"/>
      <c r="CA92" s="109"/>
      <c r="CB92" s="109"/>
      <c r="CC92" s="109"/>
      <c r="CD92" s="109"/>
      <c r="CE92" s="109"/>
      <c r="CF92" s="109"/>
      <c r="CG92" s="109"/>
      <c r="CH92" s="109"/>
      <c r="CI92" s="109"/>
      <c r="CJ92" s="109"/>
      <c r="CK92" s="109"/>
      <c r="CL92" s="109"/>
      <c r="CM92" s="109"/>
      <c r="CN92" s="109"/>
      <c r="CO92" s="109"/>
      <c r="CP92" s="109"/>
      <c r="CQ92" s="109"/>
      <c r="CR92" s="109"/>
      <c r="CS92" s="109"/>
      <c r="CT92" s="109"/>
      <c r="CU92" s="109"/>
      <c r="CV92" s="109"/>
    </row>
    <row r="93" spans="2:103" ht="15.4">
      <c r="E93" s="1" t="s">
        <v>607</v>
      </c>
      <c r="G93" s="1" t="s">
        <v>305</v>
      </c>
      <c r="L93" s="109" t="e">
        <f>(RAB!L28+RAB!L38)*L20</f>
        <v>#N/A</v>
      </c>
      <c r="M93" s="109" t="e">
        <f>(RAB!M28+RAB!M38)*M20</f>
        <v>#N/A</v>
      </c>
      <c r="N93" s="109" t="e">
        <f>(RAB!N28+RAB!N38)*N20</f>
        <v>#N/A</v>
      </c>
      <c r="O93" s="109" t="e">
        <f>(RAB!O28+RAB!O38)*O20</f>
        <v>#N/A</v>
      </c>
      <c r="P93" s="109" t="e">
        <f>(RAB!P28+RAB!P38)*P20</f>
        <v>#N/A</v>
      </c>
      <c r="Q93" s="109" t="e">
        <f>(RAB!Q28+RAB!Q38)*Q20</f>
        <v>#N/A</v>
      </c>
      <c r="R93" s="109" t="e">
        <f>(RAB!R28+RAB!R38)*R20</f>
        <v>#N/A</v>
      </c>
      <c r="S93" s="109" t="e">
        <f>(RAB!S28+RAB!S38)*S20</f>
        <v>#N/A</v>
      </c>
      <c r="T93" s="109" t="e">
        <f>(RAB!T28+RAB!T38)*T20</f>
        <v>#N/A</v>
      </c>
      <c r="U93" s="109" t="e">
        <f>(RAB!U28+RAB!U38)*U20</f>
        <v>#N/A</v>
      </c>
      <c r="V93" s="109" t="e">
        <f>(RAB!V28+RAB!V38)*V20</f>
        <v>#N/A</v>
      </c>
      <c r="W93" s="109" t="e">
        <f>(RAB!W28+RAB!W38)*W20</f>
        <v>#N/A</v>
      </c>
      <c r="X93" s="109" t="e">
        <f>(RAB!X28+RAB!X38)*X20</f>
        <v>#N/A</v>
      </c>
      <c r="Y93" s="109" t="e">
        <f>(RAB!Y28+RAB!Y38)*Y20</f>
        <v>#N/A</v>
      </c>
      <c r="Z93" s="109" t="e">
        <f>(RAB!Z28+RAB!Z38)*Z20</f>
        <v>#N/A</v>
      </c>
      <c r="AA93" s="109" t="e">
        <f>(RAB!AA28+RAB!AA38)*AA20</f>
        <v>#N/A</v>
      </c>
      <c r="AB93" s="109" t="e">
        <f>(RAB!AB28+RAB!AB38)*AB20</f>
        <v>#N/A</v>
      </c>
      <c r="AC93" s="109" t="e">
        <f>(RAB!AC28+RAB!AC38)*AC20</f>
        <v>#N/A</v>
      </c>
      <c r="AD93" s="109" t="e">
        <f>(RAB!AD28+RAB!AD38)*AD20</f>
        <v>#N/A</v>
      </c>
      <c r="AE93" s="109" t="e">
        <f>(RAB!AE28+RAB!AE38)*AE20</f>
        <v>#N/A</v>
      </c>
      <c r="AF93" s="109" t="e">
        <f>(RAB!AF28+RAB!AF38)*AF20</f>
        <v>#N/A</v>
      </c>
      <c r="AG93" s="109" t="e">
        <f>(RAB!AG28+RAB!AG38)*AG20</f>
        <v>#N/A</v>
      </c>
      <c r="AH93" s="109" t="e">
        <f>(RAB!AH28+RAB!AH38)*AH20</f>
        <v>#N/A</v>
      </c>
      <c r="AI93" s="109" t="e">
        <f>(RAB!AI28+RAB!AI38)*AI20</f>
        <v>#N/A</v>
      </c>
      <c r="AJ93" s="109" t="e">
        <f>(RAB!AJ28+RAB!AJ38)*AJ20</f>
        <v>#N/A</v>
      </c>
      <c r="AK93" s="109" t="e">
        <f>(RAB!AK28+RAB!AK38)*AK20</f>
        <v>#N/A</v>
      </c>
      <c r="AL93" s="109" t="e">
        <f>(RAB!AL28+RAB!AL38)*AL20</f>
        <v>#N/A</v>
      </c>
      <c r="AM93" s="109" t="e">
        <f>(RAB!AM28+RAB!AM38)*AM20</f>
        <v>#N/A</v>
      </c>
      <c r="AN93" s="109" t="e">
        <f>(RAB!AN28+RAB!AN38)*AN20</f>
        <v>#N/A</v>
      </c>
      <c r="AO93" s="109" t="e">
        <f>(RAB!AO28+RAB!AO38)*AO20</f>
        <v>#N/A</v>
      </c>
      <c r="AP93" s="109" t="e">
        <f>(RAB!AP28+RAB!AP38)*AP20</f>
        <v>#N/A</v>
      </c>
      <c r="AQ93" s="109" t="e">
        <f>(RAB!AQ28+RAB!AQ38)*AQ20</f>
        <v>#N/A</v>
      </c>
      <c r="AR93" s="109" t="e">
        <f>(RAB!AR28+RAB!AR38)*AR20</f>
        <v>#N/A</v>
      </c>
      <c r="AS93" s="109" t="e">
        <f>(RAB!AS28+RAB!AS38)*AS20</f>
        <v>#N/A</v>
      </c>
      <c r="AT93" s="109" t="e">
        <f>(RAB!AT28+RAB!AT38)*AT20</f>
        <v>#N/A</v>
      </c>
      <c r="AU93" s="109" t="e">
        <f>(RAB!AU28+RAB!AU38)*AU20</f>
        <v>#N/A</v>
      </c>
      <c r="AV93" s="109" t="e">
        <f>(RAB!AV28+RAB!AV38)*AV20</f>
        <v>#N/A</v>
      </c>
      <c r="AW93" s="109" t="e">
        <f>(RAB!AW28+RAB!AW38)*AW20</f>
        <v>#N/A</v>
      </c>
      <c r="AX93" s="109" t="e">
        <f>(RAB!AX28+RAB!AX38)*AX20</f>
        <v>#N/A</v>
      </c>
      <c r="AY93" s="109" t="e">
        <f>(RAB!AY28+RAB!AY38)*AY20</f>
        <v>#N/A</v>
      </c>
      <c r="AZ93" s="109" t="e">
        <f>(RAB!AZ28+RAB!AZ38)*AZ20</f>
        <v>#N/A</v>
      </c>
      <c r="BA93" s="109" t="e">
        <f>(RAB!BA28+RAB!BA38)*BA20</f>
        <v>#N/A</v>
      </c>
      <c r="BB93" s="109" t="e">
        <f>(RAB!BB28+RAB!BB38)*BB20</f>
        <v>#N/A</v>
      </c>
      <c r="BC93" s="109" t="e">
        <f>(RAB!BC28+RAB!BC38)*BC20</f>
        <v>#N/A</v>
      </c>
      <c r="BD93" s="109" t="e">
        <f>(RAB!BD28+RAB!BD38)*BD20</f>
        <v>#N/A</v>
      </c>
      <c r="BE93" s="109" t="e">
        <f>(RAB!BE28+RAB!BE38)*BE20</f>
        <v>#N/A</v>
      </c>
      <c r="BF93" s="109" t="e">
        <f>(RAB!BF28+RAB!BF38)*BF20</f>
        <v>#N/A</v>
      </c>
      <c r="BG93" s="109" t="e">
        <f>(RAB!BG28+RAB!BG38)*BG20</f>
        <v>#N/A</v>
      </c>
      <c r="BH93" s="109" t="e">
        <f>(RAB!BH28+RAB!BH38)*BH20</f>
        <v>#N/A</v>
      </c>
      <c r="BI93" s="109" t="e">
        <f>(RAB!BI28+RAB!BI38)*BI20</f>
        <v>#N/A</v>
      </c>
      <c r="BJ93" s="109" t="e">
        <f>(RAB!BJ28+RAB!BJ38)*BJ20</f>
        <v>#N/A</v>
      </c>
      <c r="BK93" s="109" t="e">
        <f>(RAB!BK28+RAB!BK38)*BK20</f>
        <v>#N/A</v>
      </c>
      <c r="BL93" s="109" t="e">
        <f>(RAB!BL28+RAB!BL38)*BL20</f>
        <v>#N/A</v>
      </c>
      <c r="BM93" s="109" t="e">
        <f>(RAB!BM28+RAB!BM38)*BM20</f>
        <v>#N/A</v>
      </c>
      <c r="BN93" s="109" t="e">
        <f>(RAB!BN28+RAB!BN38)*BN20</f>
        <v>#N/A</v>
      </c>
      <c r="BO93" s="109" t="e">
        <f>(RAB!BO28+RAB!BO38)*BO20</f>
        <v>#N/A</v>
      </c>
      <c r="BP93" s="109" t="e">
        <f>(RAB!BP28+RAB!BP38)*BP20</f>
        <v>#N/A</v>
      </c>
      <c r="BQ93" s="109" t="e">
        <f>(RAB!BQ28+RAB!BQ38)*BQ20</f>
        <v>#N/A</v>
      </c>
      <c r="BR93" s="109" t="e">
        <f>(RAB!BR28+RAB!BR38)*BR20</f>
        <v>#N/A</v>
      </c>
      <c r="BS93" s="109" t="e">
        <f>(RAB!BS28+RAB!BS38)*BS20</f>
        <v>#N/A</v>
      </c>
      <c r="BT93" s="109" t="e">
        <f>(RAB!BT28+RAB!BT38)*BT20</f>
        <v>#N/A</v>
      </c>
      <c r="BU93" s="109" t="e">
        <f>(RAB!BU28+RAB!BU38)*BU20</f>
        <v>#N/A</v>
      </c>
      <c r="BV93" s="109" t="e">
        <f>(RAB!BV28+RAB!BV38)*BV20</f>
        <v>#N/A</v>
      </c>
      <c r="BW93" s="109" t="e">
        <f>(RAB!BW28+RAB!BW38)*BW20</f>
        <v>#N/A</v>
      </c>
      <c r="BX93" s="109" t="e">
        <f>(RAB!BX28+RAB!BX38)*BX20</f>
        <v>#N/A</v>
      </c>
      <c r="BY93" s="109" t="e">
        <f>(RAB!BY28+RAB!BY38)*BY20</f>
        <v>#N/A</v>
      </c>
      <c r="BZ93" s="109" t="e">
        <f>(RAB!BZ28+RAB!BZ38)*BZ20</f>
        <v>#N/A</v>
      </c>
      <c r="CA93" s="109" t="e">
        <f>(RAB!CA28+RAB!CA38)*CA20</f>
        <v>#N/A</v>
      </c>
      <c r="CB93" s="109" t="e">
        <f>(RAB!CB28+RAB!CB38)*CB20</f>
        <v>#N/A</v>
      </c>
      <c r="CC93" s="109" t="e">
        <f>(RAB!CC28+RAB!CC38)*CC20</f>
        <v>#N/A</v>
      </c>
      <c r="CD93" s="109" t="e">
        <f>(RAB!CD28+RAB!CD38)*CD20</f>
        <v>#N/A</v>
      </c>
      <c r="CE93" s="109" t="e">
        <f>(RAB!CE28+RAB!CE38)*CE20</f>
        <v>#N/A</v>
      </c>
      <c r="CF93" s="109" t="e">
        <f>(RAB!CF28+RAB!CF38)*CF20</f>
        <v>#N/A</v>
      </c>
      <c r="CG93" s="109" t="e">
        <f>(RAB!CG28+RAB!CG38)*CG20</f>
        <v>#N/A</v>
      </c>
      <c r="CH93" s="109" t="e">
        <f>(RAB!CH28+RAB!CH38)*CH20</f>
        <v>#N/A</v>
      </c>
      <c r="CI93" s="109" t="e">
        <f>(RAB!CI28+RAB!CI38)*CI20</f>
        <v>#N/A</v>
      </c>
      <c r="CJ93" s="109" t="e">
        <f>(RAB!CJ28+RAB!CJ38)*CJ20</f>
        <v>#N/A</v>
      </c>
      <c r="CK93" s="109" t="e">
        <f>(RAB!CK28+RAB!CK38)*CK20</f>
        <v>#N/A</v>
      </c>
      <c r="CL93" s="109" t="e">
        <f>(RAB!CL28+RAB!CL38)*CL20</f>
        <v>#N/A</v>
      </c>
      <c r="CM93" s="109" t="e">
        <f>(RAB!CM28+RAB!CM38)*CM20</f>
        <v>#N/A</v>
      </c>
      <c r="CN93" s="109" t="e">
        <f>(RAB!CN28+RAB!CN38)*CN20</f>
        <v>#N/A</v>
      </c>
      <c r="CO93" s="109" t="e">
        <f>(RAB!CO28+RAB!CO38)*CO20</f>
        <v>#N/A</v>
      </c>
      <c r="CP93" s="109" t="e">
        <f>(RAB!CP28+RAB!CP38)*CP20</f>
        <v>#N/A</v>
      </c>
      <c r="CQ93" s="109" t="e">
        <f>(RAB!CQ28+RAB!CQ38)*CQ20</f>
        <v>#N/A</v>
      </c>
      <c r="CR93" s="109" t="e">
        <f>(RAB!CR28+RAB!CR38)*CR20</f>
        <v>#N/A</v>
      </c>
      <c r="CS93" s="109" t="e">
        <f>(RAB!CS28+RAB!CS38)*CS20</f>
        <v>#N/A</v>
      </c>
      <c r="CT93" s="109" t="e">
        <f>(RAB!CT28+RAB!CT38)*CT20</f>
        <v>#N/A</v>
      </c>
      <c r="CU93" s="109" t="e">
        <f>(RAB!CU28+RAB!CU38)*CU20</f>
        <v>#N/A</v>
      </c>
      <c r="CV93" s="109" t="e">
        <f>(RAB!CV28+RAB!CV38)*CV20</f>
        <v>#N/A</v>
      </c>
      <c r="CW93" s="58"/>
      <c r="CX93" s="58"/>
    </row>
    <row r="94" spans="2:103" ht="15.4">
      <c r="E94" s="1" t="s">
        <v>625</v>
      </c>
      <c r="G94" s="1" t="s">
        <v>305</v>
      </c>
      <c r="L94" s="58" t="e">
        <f t="shared" ref="L94:AQ94" si="109">L93*(1-L48)</f>
        <v>#N/A</v>
      </c>
      <c r="M94" s="58" t="e">
        <f t="shared" si="109"/>
        <v>#N/A</v>
      </c>
      <c r="N94" s="58" t="e">
        <f t="shared" si="109"/>
        <v>#N/A</v>
      </c>
      <c r="O94" s="58" t="e">
        <f t="shared" si="109"/>
        <v>#N/A</v>
      </c>
      <c r="P94" s="58" t="e">
        <f t="shared" si="109"/>
        <v>#N/A</v>
      </c>
      <c r="Q94" s="58" t="e">
        <f t="shared" si="109"/>
        <v>#N/A</v>
      </c>
      <c r="R94" s="58" t="e">
        <f t="shared" si="109"/>
        <v>#N/A</v>
      </c>
      <c r="S94" s="58" t="e">
        <f t="shared" si="109"/>
        <v>#N/A</v>
      </c>
      <c r="T94" s="58" t="e">
        <f t="shared" si="109"/>
        <v>#N/A</v>
      </c>
      <c r="U94" s="58" t="e">
        <f t="shared" si="109"/>
        <v>#N/A</v>
      </c>
      <c r="V94" s="58" t="e">
        <f t="shared" si="109"/>
        <v>#N/A</v>
      </c>
      <c r="W94" s="58" t="e">
        <f t="shared" si="109"/>
        <v>#N/A</v>
      </c>
      <c r="X94" s="58" t="e">
        <f t="shared" si="109"/>
        <v>#N/A</v>
      </c>
      <c r="Y94" s="58" t="e">
        <f t="shared" si="109"/>
        <v>#N/A</v>
      </c>
      <c r="Z94" s="58" t="e">
        <f t="shared" si="109"/>
        <v>#N/A</v>
      </c>
      <c r="AA94" s="58" t="e">
        <f t="shared" si="109"/>
        <v>#N/A</v>
      </c>
      <c r="AB94" s="58" t="e">
        <f t="shared" si="109"/>
        <v>#N/A</v>
      </c>
      <c r="AC94" s="58" t="e">
        <f t="shared" si="109"/>
        <v>#N/A</v>
      </c>
      <c r="AD94" s="58" t="e">
        <f t="shared" si="109"/>
        <v>#N/A</v>
      </c>
      <c r="AE94" s="58" t="e">
        <f t="shared" si="109"/>
        <v>#N/A</v>
      </c>
      <c r="AF94" s="58" t="e">
        <f t="shared" si="109"/>
        <v>#N/A</v>
      </c>
      <c r="AG94" s="58" t="e">
        <f t="shared" si="109"/>
        <v>#N/A</v>
      </c>
      <c r="AH94" s="58" t="e">
        <f t="shared" si="109"/>
        <v>#N/A</v>
      </c>
      <c r="AI94" s="58" t="e">
        <f t="shared" si="109"/>
        <v>#N/A</v>
      </c>
      <c r="AJ94" s="58" t="e">
        <f t="shared" si="109"/>
        <v>#N/A</v>
      </c>
      <c r="AK94" s="58" t="e">
        <f t="shared" si="109"/>
        <v>#N/A</v>
      </c>
      <c r="AL94" s="58" t="e">
        <f t="shared" si="109"/>
        <v>#N/A</v>
      </c>
      <c r="AM94" s="58" t="e">
        <f t="shared" si="109"/>
        <v>#N/A</v>
      </c>
      <c r="AN94" s="58" t="e">
        <f t="shared" si="109"/>
        <v>#N/A</v>
      </c>
      <c r="AO94" s="58" t="e">
        <f t="shared" si="109"/>
        <v>#N/A</v>
      </c>
      <c r="AP94" s="58" t="e">
        <f t="shared" si="109"/>
        <v>#N/A</v>
      </c>
      <c r="AQ94" s="58" t="e">
        <f t="shared" si="109"/>
        <v>#N/A</v>
      </c>
      <c r="AR94" s="58" t="e">
        <f t="shared" ref="AR94:BW94" si="110">AR93*(1-AR48)</f>
        <v>#N/A</v>
      </c>
      <c r="AS94" s="58" t="e">
        <f t="shared" si="110"/>
        <v>#N/A</v>
      </c>
      <c r="AT94" s="58" t="e">
        <f t="shared" si="110"/>
        <v>#N/A</v>
      </c>
      <c r="AU94" s="58" t="e">
        <f t="shared" si="110"/>
        <v>#N/A</v>
      </c>
      <c r="AV94" s="58" t="e">
        <f t="shared" si="110"/>
        <v>#N/A</v>
      </c>
      <c r="AW94" s="58" t="e">
        <f t="shared" si="110"/>
        <v>#N/A</v>
      </c>
      <c r="AX94" s="58" t="e">
        <f t="shared" si="110"/>
        <v>#N/A</v>
      </c>
      <c r="AY94" s="58" t="e">
        <f t="shared" si="110"/>
        <v>#N/A</v>
      </c>
      <c r="AZ94" s="58" t="e">
        <f t="shared" si="110"/>
        <v>#N/A</v>
      </c>
      <c r="BA94" s="58" t="e">
        <f t="shared" si="110"/>
        <v>#N/A</v>
      </c>
      <c r="BB94" s="58" t="e">
        <f t="shared" si="110"/>
        <v>#N/A</v>
      </c>
      <c r="BC94" s="58" t="e">
        <f t="shared" si="110"/>
        <v>#N/A</v>
      </c>
      <c r="BD94" s="58" t="e">
        <f t="shared" si="110"/>
        <v>#N/A</v>
      </c>
      <c r="BE94" s="58" t="e">
        <f t="shared" si="110"/>
        <v>#N/A</v>
      </c>
      <c r="BF94" s="58" t="e">
        <f t="shared" si="110"/>
        <v>#N/A</v>
      </c>
      <c r="BG94" s="58" t="e">
        <f t="shared" si="110"/>
        <v>#N/A</v>
      </c>
      <c r="BH94" s="58" t="e">
        <f t="shared" si="110"/>
        <v>#N/A</v>
      </c>
      <c r="BI94" s="58" t="e">
        <f t="shared" si="110"/>
        <v>#N/A</v>
      </c>
      <c r="BJ94" s="58" t="e">
        <f t="shared" si="110"/>
        <v>#N/A</v>
      </c>
      <c r="BK94" s="58" t="e">
        <f t="shared" si="110"/>
        <v>#N/A</v>
      </c>
      <c r="BL94" s="58" t="e">
        <f t="shared" si="110"/>
        <v>#N/A</v>
      </c>
      <c r="BM94" s="58" t="e">
        <f t="shared" si="110"/>
        <v>#N/A</v>
      </c>
      <c r="BN94" s="58" t="e">
        <f t="shared" si="110"/>
        <v>#N/A</v>
      </c>
      <c r="BO94" s="58" t="e">
        <f t="shared" si="110"/>
        <v>#N/A</v>
      </c>
      <c r="BP94" s="58" t="e">
        <f t="shared" si="110"/>
        <v>#N/A</v>
      </c>
      <c r="BQ94" s="58" t="e">
        <f t="shared" si="110"/>
        <v>#N/A</v>
      </c>
      <c r="BR94" s="58" t="e">
        <f t="shared" si="110"/>
        <v>#N/A</v>
      </c>
      <c r="BS94" s="58" t="e">
        <f t="shared" si="110"/>
        <v>#N/A</v>
      </c>
      <c r="BT94" s="58" t="e">
        <f t="shared" si="110"/>
        <v>#N/A</v>
      </c>
      <c r="BU94" s="58" t="e">
        <f t="shared" si="110"/>
        <v>#N/A</v>
      </c>
      <c r="BV94" s="58" t="e">
        <f t="shared" si="110"/>
        <v>#N/A</v>
      </c>
      <c r="BW94" s="58" t="e">
        <f t="shared" si="110"/>
        <v>#N/A</v>
      </c>
      <c r="BX94" s="58" t="e">
        <f t="shared" ref="BX94:CV94" si="111">BX93*(1-BX48)</f>
        <v>#N/A</v>
      </c>
      <c r="BY94" s="58" t="e">
        <f t="shared" si="111"/>
        <v>#N/A</v>
      </c>
      <c r="BZ94" s="58" t="e">
        <f t="shared" si="111"/>
        <v>#N/A</v>
      </c>
      <c r="CA94" s="58" t="e">
        <f t="shared" si="111"/>
        <v>#N/A</v>
      </c>
      <c r="CB94" s="58" t="e">
        <f t="shared" si="111"/>
        <v>#N/A</v>
      </c>
      <c r="CC94" s="58" t="e">
        <f t="shared" si="111"/>
        <v>#N/A</v>
      </c>
      <c r="CD94" s="58" t="e">
        <f t="shared" si="111"/>
        <v>#N/A</v>
      </c>
      <c r="CE94" s="58" t="e">
        <f t="shared" si="111"/>
        <v>#N/A</v>
      </c>
      <c r="CF94" s="58" t="e">
        <f t="shared" si="111"/>
        <v>#N/A</v>
      </c>
      <c r="CG94" s="58" t="e">
        <f t="shared" si="111"/>
        <v>#N/A</v>
      </c>
      <c r="CH94" s="58" t="e">
        <f t="shared" si="111"/>
        <v>#N/A</v>
      </c>
      <c r="CI94" s="58" t="e">
        <f t="shared" si="111"/>
        <v>#N/A</v>
      </c>
      <c r="CJ94" s="58" t="e">
        <f t="shared" si="111"/>
        <v>#N/A</v>
      </c>
      <c r="CK94" s="58" t="e">
        <f>CK93*(1-CK48)</f>
        <v>#N/A</v>
      </c>
      <c r="CL94" s="58" t="e">
        <f t="shared" si="111"/>
        <v>#N/A</v>
      </c>
      <c r="CM94" s="58" t="e">
        <f t="shared" si="111"/>
        <v>#N/A</v>
      </c>
      <c r="CN94" s="58" t="e">
        <f t="shared" si="111"/>
        <v>#N/A</v>
      </c>
      <c r="CO94" s="58" t="e">
        <f t="shared" si="111"/>
        <v>#N/A</v>
      </c>
      <c r="CP94" s="58" t="e">
        <f t="shared" si="111"/>
        <v>#N/A</v>
      </c>
      <c r="CQ94" s="58" t="e">
        <f t="shared" si="111"/>
        <v>#N/A</v>
      </c>
      <c r="CR94" s="58" t="e">
        <f t="shared" si="111"/>
        <v>#N/A</v>
      </c>
      <c r="CS94" s="58" t="e">
        <f t="shared" si="111"/>
        <v>#N/A</v>
      </c>
      <c r="CT94" s="58" t="e">
        <f t="shared" si="111"/>
        <v>#N/A</v>
      </c>
      <c r="CU94" s="58" t="e">
        <f t="shared" si="111"/>
        <v>#N/A</v>
      </c>
      <c r="CV94" s="58" t="e">
        <f t="shared" si="111"/>
        <v>#N/A</v>
      </c>
      <c r="CW94" s="58"/>
      <c r="CX94" s="58"/>
    </row>
    <row r="95" spans="2:103" ht="15.4">
      <c r="E95" s="1" t="s">
        <v>294</v>
      </c>
      <c r="G95" s="1" t="s">
        <v>154</v>
      </c>
      <c r="L95" s="110">
        <f>FinancialInputs!L73</f>
        <v>0</v>
      </c>
      <c r="M95" s="110">
        <f>FinancialInputs!M73</f>
        <v>0</v>
      </c>
      <c r="N95" s="110">
        <f>FinancialInputs!N73</f>
        <v>0</v>
      </c>
      <c r="O95" s="110">
        <f>FinancialInputs!O73</f>
        <v>0</v>
      </c>
      <c r="P95" s="110">
        <f>FinancialInputs!P73</f>
        <v>0</v>
      </c>
      <c r="Q95" s="110">
        <f>FinancialInputs!Q73</f>
        <v>0</v>
      </c>
      <c r="R95" s="110">
        <f>FinancialInputs!R73</f>
        <v>0</v>
      </c>
      <c r="S95" s="110">
        <f>FinancialInputs!S73</f>
        <v>0</v>
      </c>
      <c r="T95" s="110">
        <f>FinancialInputs!T73</f>
        <v>0</v>
      </c>
      <c r="U95" s="110">
        <f>FinancialInputs!U73</f>
        <v>0</v>
      </c>
      <c r="V95" s="110">
        <f>FinancialInputs!V73</f>
        <v>0</v>
      </c>
      <c r="W95" s="110">
        <f>FinancialInputs!W73</f>
        <v>0</v>
      </c>
      <c r="X95" s="110">
        <f>FinancialInputs!X73</f>
        <v>0</v>
      </c>
      <c r="Y95" s="110">
        <f>FinancialInputs!Y73</f>
        <v>0</v>
      </c>
      <c r="Z95" s="110">
        <f>FinancialInputs!Z73</f>
        <v>0</v>
      </c>
      <c r="AA95" s="110">
        <f>FinancialInputs!AA73</f>
        <v>0</v>
      </c>
      <c r="AB95" s="110">
        <f>FinancialInputs!AB73</f>
        <v>0</v>
      </c>
      <c r="AC95" s="110">
        <f>FinancialInputs!AC73</f>
        <v>0</v>
      </c>
      <c r="AD95" s="110">
        <f>FinancialInputs!AD73</f>
        <v>0</v>
      </c>
      <c r="AE95" s="110">
        <f>FinancialInputs!AE73</f>
        <v>0</v>
      </c>
      <c r="AF95" s="110">
        <f>FinancialInputs!AF73</f>
        <v>0</v>
      </c>
      <c r="AG95" s="110">
        <f>FinancialInputs!AG73</f>
        <v>0</v>
      </c>
      <c r="AH95" s="110">
        <f>FinancialInputs!AH73</f>
        <v>0</v>
      </c>
      <c r="AI95" s="110">
        <f>FinancialInputs!AI73</f>
        <v>0</v>
      </c>
      <c r="AJ95" s="110">
        <f>FinancialInputs!AJ73</f>
        <v>0</v>
      </c>
      <c r="AK95" s="110">
        <f>FinancialInputs!AK73</f>
        <v>0</v>
      </c>
      <c r="AL95" s="110">
        <f>FinancialInputs!AL73</f>
        <v>0</v>
      </c>
      <c r="AM95" s="110">
        <f>FinancialInputs!AM73</f>
        <v>0</v>
      </c>
      <c r="AN95" s="110">
        <f>FinancialInputs!AN73</f>
        <v>0</v>
      </c>
      <c r="AO95" s="110">
        <f>FinancialInputs!AO73</f>
        <v>0</v>
      </c>
      <c r="AP95" s="110">
        <f>FinancialInputs!AP73</f>
        <v>0</v>
      </c>
      <c r="AQ95" s="110">
        <f>FinancialInputs!AQ73</f>
        <v>0</v>
      </c>
      <c r="AR95" s="110">
        <f>FinancialInputs!AR73</f>
        <v>0</v>
      </c>
      <c r="AS95" s="110">
        <f>FinancialInputs!AS73</f>
        <v>0</v>
      </c>
      <c r="AT95" s="110">
        <f>FinancialInputs!AT73</f>
        <v>0</v>
      </c>
      <c r="AU95" s="110">
        <f>FinancialInputs!AU73</f>
        <v>0</v>
      </c>
      <c r="AV95" s="110">
        <f>FinancialInputs!AV73</f>
        <v>0</v>
      </c>
      <c r="AW95" s="110">
        <f>FinancialInputs!AW73</f>
        <v>0</v>
      </c>
      <c r="AX95" s="110">
        <f>FinancialInputs!AX73</f>
        <v>0</v>
      </c>
      <c r="AY95" s="110">
        <f>FinancialInputs!AY73</f>
        <v>0</v>
      </c>
      <c r="AZ95" s="110">
        <f>FinancialInputs!AZ73</f>
        <v>0</v>
      </c>
      <c r="BA95" s="110">
        <f>FinancialInputs!BA73</f>
        <v>0</v>
      </c>
      <c r="BB95" s="110">
        <f>FinancialInputs!BB73</f>
        <v>0</v>
      </c>
      <c r="BC95" s="110">
        <f>FinancialInputs!BC73</f>
        <v>0</v>
      </c>
      <c r="BD95" s="110">
        <f>FinancialInputs!BD73</f>
        <v>0</v>
      </c>
      <c r="BE95" s="110">
        <f>FinancialInputs!BE73</f>
        <v>0</v>
      </c>
      <c r="BF95" s="110">
        <f>FinancialInputs!BF73</f>
        <v>0</v>
      </c>
      <c r="BG95" s="110">
        <f>FinancialInputs!BG73</f>
        <v>0</v>
      </c>
      <c r="BH95" s="110">
        <f>FinancialInputs!BH73</f>
        <v>0</v>
      </c>
      <c r="BI95" s="110">
        <f>FinancialInputs!BI73</f>
        <v>0</v>
      </c>
      <c r="BJ95" s="110">
        <f>FinancialInputs!BJ73</f>
        <v>0</v>
      </c>
      <c r="BK95" s="110">
        <f>FinancialInputs!BK73</f>
        <v>0</v>
      </c>
      <c r="BL95" s="110">
        <f>FinancialInputs!BL73</f>
        <v>0</v>
      </c>
      <c r="BM95" s="110">
        <f>FinancialInputs!BM73</f>
        <v>0</v>
      </c>
      <c r="BN95" s="110">
        <f>FinancialInputs!BN73</f>
        <v>0</v>
      </c>
      <c r="BO95" s="110">
        <f>FinancialInputs!BO73</f>
        <v>0</v>
      </c>
      <c r="BP95" s="110">
        <f>FinancialInputs!BP73</f>
        <v>0</v>
      </c>
      <c r="BQ95" s="110">
        <f>FinancialInputs!BQ73</f>
        <v>0</v>
      </c>
      <c r="BR95" s="110">
        <f>FinancialInputs!BR73</f>
        <v>0</v>
      </c>
      <c r="BS95" s="110">
        <f>FinancialInputs!BS73</f>
        <v>0</v>
      </c>
      <c r="BT95" s="110">
        <f>FinancialInputs!BT73</f>
        <v>0</v>
      </c>
      <c r="BU95" s="110">
        <f>FinancialInputs!BU73</f>
        <v>0</v>
      </c>
      <c r="BV95" s="110">
        <f>FinancialInputs!BV73</f>
        <v>0</v>
      </c>
      <c r="BW95" s="110">
        <f>FinancialInputs!BW73</f>
        <v>0</v>
      </c>
      <c r="BX95" s="110">
        <f>FinancialInputs!BX73</f>
        <v>0</v>
      </c>
      <c r="BY95" s="110">
        <f>FinancialInputs!BY73</f>
        <v>0</v>
      </c>
      <c r="BZ95" s="110">
        <f>FinancialInputs!BZ73</f>
        <v>0</v>
      </c>
      <c r="CA95" s="110">
        <f>FinancialInputs!CA73</f>
        <v>0</v>
      </c>
      <c r="CB95" s="110">
        <f>FinancialInputs!CB73</f>
        <v>0</v>
      </c>
      <c r="CC95" s="110">
        <f>FinancialInputs!CC73</f>
        <v>0</v>
      </c>
      <c r="CD95" s="110">
        <f>FinancialInputs!CD73</f>
        <v>0</v>
      </c>
      <c r="CE95" s="110">
        <f>FinancialInputs!CE73</f>
        <v>0</v>
      </c>
      <c r="CF95" s="110">
        <f>FinancialInputs!CF73</f>
        <v>0</v>
      </c>
      <c r="CG95" s="110">
        <f>FinancialInputs!CG73</f>
        <v>0</v>
      </c>
      <c r="CH95" s="110">
        <f>FinancialInputs!CH73</f>
        <v>0</v>
      </c>
      <c r="CI95" s="110">
        <f>FinancialInputs!CI73</f>
        <v>0</v>
      </c>
      <c r="CJ95" s="110">
        <f>FinancialInputs!CJ73</f>
        <v>0</v>
      </c>
      <c r="CK95" s="110">
        <f>FinancialInputs!CK73</f>
        <v>0</v>
      </c>
      <c r="CL95" s="110">
        <f>FinancialInputs!CL73</f>
        <v>0</v>
      </c>
      <c r="CM95" s="110">
        <f>FinancialInputs!CM73</f>
        <v>0</v>
      </c>
      <c r="CN95" s="110">
        <f>FinancialInputs!CN73</f>
        <v>0</v>
      </c>
      <c r="CO95" s="110">
        <f>FinancialInputs!CO73</f>
        <v>0</v>
      </c>
      <c r="CP95" s="110">
        <f>FinancialInputs!CP73</f>
        <v>0</v>
      </c>
      <c r="CQ95" s="110">
        <f>FinancialInputs!CQ73</f>
        <v>0</v>
      </c>
      <c r="CR95" s="110">
        <f>FinancialInputs!CR73</f>
        <v>0</v>
      </c>
      <c r="CS95" s="110">
        <f>FinancialInputs!CS73</f>
        <v>0</v>
      </c>
      <c r="CT95" s="110">
        <f>FinancialInputs!CT73</f>
        <v>0</v>
      </c>
      <c r="CU95" s="110">
        <f>FinancialInputs!CU73</f>
        <v>0</v>
      </c>
      <c r="CV95" s="110">
        <f>FinancialInputs!CV73</f>
        <v>0</v>
      </c>
      <c r="CW95" s="8"/>
      <c r="CX95" s="8"/>
    </row>
    <row r="96" spans="2:103" ht="15.4">
      <c r="AH96" s="1"/>
    </row>
    <row r="97" spans="2:103" ht="15.4">
      <c r="E97" s="1" t="s">
        <v>626</v>
      </c>
      <c r="G97" s="1" t="s">
        <v>305</v>
      </c>
      <c r="L97" s="58" t="e">
        <f t="shared" ref="L97" si="112">L95*L94</f>
        <v>#N/A</v>
      </c>
      <c r="M97" s="58" t="e">
        <f t="shared" ref="M97:AR97" si="113">M95*M94</f>
        <v>#N/A</v>
      </c>
      <c r="N97" s="58" t="e">
        <f>N95*N94</f>
        <v>#N/A</v>
      </c>
      <c r="O97" s="58" t="e">
        <f t="shared" si="113"/>
        <v>#N/A</v>
      </c>
      <c r="P97" s="58" t="e">
        <f t="shared" si="113"/>
        <v>#N/A</v>
      </c>
      <c r="Q97" s="58" t="e">
        <f t="shared" si="113"/>
        <v>#N/A</v>
      </c>
      <c r="R97" s="58" t="e">
        <f t="shared" si="113"/>
        <v>#N/A</v>
      </c>
      <c r="S97" s="58" t="e">
        <f t="shared" si="113"/>
        <v>#N/A</v>
      </c>
      <c r="T97" s="58" t="e">
        <f t="shared" si="113"/>
        <v>#N/A</v>
      </c>
      <c r="U97" s="58" t="e">
        <f t="shared" si="113"/>
        <v>#N/A</v>
      </c>
      <c r="V97" s="58" t="e">
        <f t="shared" si="113"/>
        <v>#N/A</v>
      </c>
      <c r="W97" s="58" t="e">
        <f t="shared" si="113"/>
        <v>#N/A</v>
      </c>
      <c r="X97" s="58" t="e">
        <f t="shared" si="113"/>
        <v>#N/A</v>
      </c>
      <c r="Y97" s="58" t="e">
        <f t="shared" si="113"/>
        <v>#N/A</v>
      </c>
      <c r="Z97" s="58" t="e">
        <f t="shared" si="113"/>
        <v>#N/A</v>
      </c>
      <c r="AA97" s="58" t="e">
        <f t="shared" si="113"/>
        <v>#N/A</v>
      </c>
      <c r="AB97" s="58" t="e">
        <f t="shared" si="113"/>
        <v>#N/A</v>
      </c>
      <c r="AC97" s="58" t="e">
        <f t="shared" si="113"/>
        <v>#N/A</v>
      </c>
      <c r="AD97" s="58" t="e">
        <f t="shared" si="113"/>
        <v>#N/A</v>
      </c>
      <c r="AE97" s="58" t="e">
        <f t="shared" si="113"/>
        <v>#N/A</v>
      </c>
      <c r="AF97" s="58" t="e">
        <f t="shared" si="113"/>
        <v>#N/A</v>
      </c>
      <c r="AG97" s="58" t="e">
        <f t="shared" si="113"/>
        <v>#N/A</v>
      </c>
      <c r="AH97" s="58" t="e">
        <f t="shared" si="113"/>
        <v>#N/A</v>
      </c>
      <c r="AI97" s="58" t="e">
        <f t="shared" si="113"/>
        <v>#N/A</v>
      </c>
      <c r="AJ97" s="58" t="e">
        <f t="shared" si="113"/>
        <v>#N/A</v>
      </c>
      <c r="AK97" s="58" t="e">
        <f t="shared" si="113"/>
        <v>#N/A</v>
      </c>
      <c r="AL97" s="58" t="e">
        <f t="shared" si="113"/>
        <v>#N/A</v>
      </c>
      <c r="AM97" s="58" t="e">
        <f t="shared" si="113"/>
        <v>#N/A</v>
      </c>
      <c r="AN97" s="58" t="e">
        <f t="shared" si="113"/>
        <v>#N/A</v>
      </c>
      <c r="AO97" s="58" t="e">
        <f t="shared" si="113"/>
        <v>#N/A</v>
      </c>
      <c r="AP97" s="58" t="e">
        <f t="shared" si="113"/>
        <v>#N/A</v>
      </c>
      <c r="AQ97" s="58" t="e">
        <f t="shared" si="113"/>
        <v>#N/A</v>
      </c>
      <c r="AR97" s="58" t="e">
        <f t="shared" si="113"/>
        <v>#N/A</v>
      </c>
      <c r="AS97" s="58" t="e">
        <f t="shared" ref="AS97:BX97" si="114">AS95*AS94</f>
        <v>#N/A</v>
      </c>
      <c r="AT97" s="58" t="e">
        <f t="shared" si="114"/>
        <v>#N/A</v>
      </c>
      <c r="AU97" s="58" t="e">
        <f t="shared" si="114"/>
        <v>#N/A</v>
      </c>
      <c r="AV97" s="58" t="e">
        <f t="shared" si="114"/>
        <v>#N/A</v>
      </c>
      <c r="AW97" s="58" t="e">
        <f t="shared" si="114"/>
        <v>#N/A</v>
      </c>
      <c r="AX97" s="58" t="e">
        <f t="shared" si="114"/>
        <v>#N/A</v>
      </c>
      <c r="AY97" s="58" t="e">
        <f t="shared" si="114"/>
        <v>#N/A</v>
      </c>
      <c r="AZ97" s="58" t="e">
        <f t="shared" si="114"/>
        <v>#N/A</v>
      </c>
      <c r="BA97" s="58" t="e">
        <f t="shared" si="114"/>
        <v>#N/A</v>
      </c>
      <c r="BB97" s="58" t="e">
        <f t="shared" si="114"/>
        <v>#N/A</v>
      </c>
      <c r="BC97" s="58" t="e">
        <f t="shared" si="114"/>
        <v>#N/A</v>
      </c>
      <c r="BD97" s="58" t="e">
        <f t="shared" si="114"/>
        <v>#N/A</v>
      </c>
      <c r="BE97" s="58" t="e">
        <f t="shared" si="114"/>
        <v>#N/A</v>
      </c>
      <c r="BF97" s="58" t="e">
        <f t="shared" si="114"/>
        <v>#N/A</v>
      </c>
      <c r="BG97" s="58" t="e">
        <f t="shared" si="114"/>
        <v>#N/A</v>
      </c>
      <c r="BH97" s="58" t="e">
        <f t="shared" si="114"/>
        <v>#N/A</v>
      </c>
      <c r="BI97" s="58" t="e">
        <f t="shared" si="114"/>
        <v>#N/A</v>
      </c>
      <c r="BJ97" s="58" t="e">
        <f t="shared" si="114"/>
        <v>#N/A</v>
      </c>
      <c r="BK97" s="58" t="e">
        <f t="shared" si="114"/>
        <v>#N/A</v>
      </c>
      <c r="BL97" s="58" t="e">
        <f t="shared" si="114"/>
        <v>#N/A</v>
      </c>
      <c r="BM97" s="58" t="e">
        <f t="shared" si="114"/>
        <v>#N/A</v>
      </c>
      <c r="BN97" s="58" t="e">
        <f t="shared" si="114"/>
        <v>#N/A</v>
      </c>
      <c r="BO97" s="58" t="e">
        <f t="shared" si="114"/>
        <v>#N/A</v>
      </c>
      <c r="BP97" s="58" t="e">
        <f t="shared" si="114"/>
        <v>#N/A</v>
      </c>
      <c r="BQ97" s="58" t="e">
        <f t="shared" si="114"/>
        <v>#N/A</v>
      </c>
      <c r="BR97" s="58" t="e">
        <f t="shared" si="114"/>
        <v>#N/A</v>
      </c>
      <c r="BS97" s="58" t="e">
        <f t="shared" si="114"/>
        <v>#N/A</v>
      </c>
      <c r="BT97" s="58" t="e">
        <f t="shared" si="114"/>
        <v>#N/A</v>
      </c>
      <c r="BU97" s="58" t="e">
        <f t="shared" si="114"/>
        <v>#N/A</v>
      </c>
      <c r="BV97" s="58" t="e">
        <f t="shared" si="114"/>
        <v>#N/A</v>
      </c>
      <c r="BW97" s="58" t="e">
        <f t="shared" si="114"/>
        <v>#N/A</v>
      </c>
      <c r="BX97" s="58" t="e">
        <f t="shared" si="114"/>
        <v>#N/A</v>
      </c>
      <c r="BY97" s="58" t="e">
        <f t="shared" ref="BY97:CL97" si="115">BY95*BY94</f>
        <v>#N/A</v>
      </c>
      <c r="BZ97" s="58" t="e">
        <f t="shared" si="115"/>
        <v>#N/A</v>
      </c>
      <c r="CA97" s="58" t="e">
        <f t="shared" si="115"/>
        <v>#N/A</v>
      </c>
      <c r="CB97" s="58" t="e">
        <f t="shared" si="115"/>
        <v>#N/A</v>
      </c>
      <c r="CC97" s="58" t="e">
        <f t="shared" si="115"/>
        <v>#N/A</v>
      </c>
      <c r="CD97" s="58" t="e">
        <f t="shared" si="115"/>
        <v>#N/A</v>
      </c>
      <c r="CE97" s="58" t="e">
        <f t="shared" si="115"/>
        <v>#N/A</v>
      </c>
      <c r="CF97" s="58" t="e">
        <f t="shared" si="115"/>
        <v>#N/A</v>
      </c>
      <c r="CG97" s="58" t="e">
        <f>CG95*CG94</f>
        <v>#N/A</v>
      </c>
      <c r="CH97" s="58" t="e">
        <f t="shared" si="115"/>
        <v>#N/A</v>
      </c>
      <c r="CI97" s="58" t="e">
        <f t="shared" si="115"/>
        <v>#N/A</v>
      </c>
      <c r="CJ97" s="58" t="e">
        <f t="shared" si="115"/>
        <v>#N/A</v>
      </c>
      <c r="CK97" s="58" t="e">
        <f>CK95*CK94</f>
        <v>#N/A</v>
      </c>
      <c r="CL97" s="58" t="e">
        <f t="shared" si="115"/>
        <v>#N/A</v>
      </c>
      <c r="CM97" s="58" t="e">
        <f t="shared" ref="CM97:CV97" si="116">CM95*CM94</f>
        <v>#N/A</v>
      </c>
      <c r="CN97" s="58" t="e">
        <f t="shared" si="116"/>
        <v>#N/A</v>
      </c>
      <c r="CO97" s="58" t="e">
        <f t="shared" si="116"/>
        <v>#N/A</v>
      </c>
      <c r="CP97" s="58" t="e">
        <f t="shared" si="116"/>
        <v>#N/A</v>
      </c>
      <c r="CQ97" s="58" t="e">
        <f t="shared" si="116"/>
        <v>#N/A</v>
      </c>
      <c r="CR97" s="58" t="e">
        <f t="shared" si="116"/>
        <v>#N/A</v>
      </c>
      <c r="CS97" s="58" t="e">
        <f t="shared" si="116"/>
        <v>#N/A</v>
      </c>
      <c r="CT97" s="58" t="e">
        <f t="shared" si="116"/>
        <v>#N/A</v>
      </c>
      <c r="CU97" s="58" t="e">
        <f t="shared" si="116"/>
        <v>#N/A</v>
      </c>
      <c r="CV97" s="58" t="e">
        <f t="shared" si="116"/>
        <v>#N/A</v>
      </c>
      <c r="CW97" s="58"/>
      <c r="CX97" s="58"/>
    </row>
    <row r="98" spans="2:103" ht="15.4">
      <c r="M98" s="58"/>
      <c r="N98" s="58"/>
      <c r="O98" s="58"/>
      <c r="P98" s="58"/>
      <c r="Q98" s="58"/>
      <c r="R98" s="58"/>
      <c r="S98" s="58"/>
      <c r="T98" s="58"/>
      <c r="U98" s="58"/>
      <c r="V98" s="58"/>
      <c r="W98" s="58"/>
      <c r="X98" s="58"/>
      <c r="Y98" s="58"/>
      <c r="Z98" s="58"/>
      <c r="AA98" s="58"/>
      <c r="AB98" s="58"/>
      <c r="AC98" s="58"/>
      <c r="AD98" s="58"/>
      <c r="AE98" s="58"/>
      <c r="AF98" s="58"/>
      <c r="AG98" s="58"/>
      <c r="AH98" s="58"/>
      <c r="AI98" s="58"/>
      <c r="AJ98" s="58"/>
      <c r="AK98" s="58"/>
      <c r="AL98" s="58"/>
      <c r="AM98" s="58"/>
      <c r="AN98" s="58"/>
      <c r="AO98" s="58"/>
      <c r="AP98" s="58"/>
      <c r="AQ98" s="58"/>
      <c r="AR98" s="58"/>
      <c r="AS98" s="58"/>
      <c r="AT98" s="58"/>
      <c r="AU98" s="58"/>
      <c r="AV98" s="58"/>
      <c r="AW98" s="58"/>
      <c r="AX98" s="58"/>
      <c r="AY98" s="58"/>
      <c r="AZ98" s="58"/>
      <c r="BA98" s="58"/>
      <c r="BB98" s="58"/>
      <c r="BC98" s="58"/>
      <c r="BD98" s="58"/>
      <c r="BE98" s="58"/>
      <c r="BF98" s="58"/>
      <c r="BG98" s="58"/>
      <c r="BH98" s="58"/>
      <c r="BI98" s="58"/>
      <c r="BJ98" s="58"/>
      <c r="BK98" s="58"/>
      <c r="BL98" s="58"/>
      <c r="BM98" s="58"/>
      <c r="BN98" s="58"/>
      <c r="BO98" s="58"/>
      <c r="BP98" s="58"/>
      <c r="BQ98" s="58"/>
      <c r="BR98" s="58"/>
      <c r="BS98" s="58"/>
      <c r="BT98" s="58"/>
      <c r="BU98" s="58"/>
      <c r="BV98" s="58"/>
      <c r="BW98" s="58"/>
      <c r="BX98" s="58"/>
      <c r="BY98" s="58"/>
      <c r="BZ98" s="58"/>
      <c r="CA98" s="58"/>
      <c r="CB98" s="58"/>
      <c r="CC98" s="58"/>
      <c r="CD98" s="58"/>
      <c r="CE98" s="58"/>
      <c r="CF98" s="58"/>
      <c r="CG98" s="58"/>
      <c r="CH98" s="58"/>
      <c r="CI98" s="58"/>
      <c r="CJ98" s="58"/>
      <c r="CK98" s="58"/>
      <c r="CL98" s="58"/>
      <c r="CM98" s="58"/>
      <c r="CN98" s="58"/>
      <c r="CO98" s="58"/>
      <c r="CP98" s="58"/>
      <c r="CQ98" s="58"/>
      <c r="CR98" s="58"/>
      <c r="CS98" s="58"/>
      <c r="CT98" s="58"/>
      <c r="CU98" s="58"/>
      <c r="CV98" s="58"/>
      <c r="CW98" s="58"/>
      <c r="CX98" s="58"/>
    </row>
    <row r="99" spans="2:103" ht="15.4">
      <c r="B99" s="22">
        <f>MAX($B$5:B62)+1</f>
        <v>4</v>
      </c>
      <c r="C99" s="22" t="s">
        <v>627</v>
      </c>
      <c r="D99" s="22"/>
      <c r="E99" s="22"/>
      <c r="F99" s="22"/>
      <c r="G99" s="22"/>
      <c r="H99" s="22"/>
      <c r="I99" s="22"/>
      <c r="J99" s="22"/>
      <c r="K99" s="22"/>
      <c r="L99" s="22"/>
      <c r="M99" s="22"/>
      <c r="N99" s="22"/>
      <c r="O99" s="406"/>
      <c r="P99" s="406"/>
      <c r="Q99" s="406"/>
      <c r="R99" s="406"/>
      <c r="S99" s="406"/>
      <c r="T99" s="406"/>
      <c r="U99" s="406"/>
      <c r="V99" s="406"/>
      <c r="W99" s="406"/>
      <c r="X99" s="406"/>
      <c r="Y99" s="406"/>
      <c r="Z99" s="406"/>
      <c r="AA99" s="406"/>
      <c r="AB99" s="406"/>
      <c r="AC99" s="406"/>
      <c r="AD99" s="406"/>
      <c r="AE99" s="406"/>
      <c r="AF99" s="406"/>
      <c r="AG99" s="406"/>
      <c r="AH99" s="406"/>
      <c r="AI99" s="406"/>
      <c r="AJ99" s="406"/>
      <c r="AK99" s="406"/>
      <c r="AL99" s="406"/>
      <c r="AM99" s="406"/>
      <c r="AN99" s="406"/>
      <c r="AO99" s="406"/>
      <c r="AP99" s="406"/>
      <c r="AQ99" s="406"/>
      <c r="AR99" s="406"/>
      <c r="AS99" s="406"/>
      <c r="AT99" s="406"/>
      <c r="AU99" s="406"/>
      <c r="AV99" s="406"/>
      <c r="AW99" s="406"/>
      <c r="AX99" s="406"/>
      <c r="AY99" s="406"/>
      <c r="AZ99" s="406"/>
      <c r="BA99" s="406"/>
      <c r="BB99" s="406"/>
      <c r="BC99" s="406"/>
      <c r="BD99" s="406"/>
      <c r="BE99" s="406"/>
      <c r="BF99" s="406"/>
      <c r="BG99" s="406"/>
      <c r="BH99" s="406"/>
      <c r="BI99" s="406"/>
      <c r="BJ99" s="406"/>
      <c r="BK99" s="406"/>
      <c r="BL99" s="406"/>
      <c r="BM99" s="22"/>
      <c r="BN99" s="22"/>
      <c r="BO99" s="22"/>
      <c r="BP99" s="22"/>
      <c r="BQ99" s="22"/>
      <c r="BR99" s="22"/>
      <c r="BS99" s="22"/>
      <c r="BT99" s="22"/>
      <c r="BU99" s="22"/>
      <c r="BV99" s="22"/>
      <c r="BW99" s="22"/>
      <c r="BX99" s="22"/>
      <c r="BY99" s="22"/>
      <c r="BZ99" s="22"/>
      <c r="CA99" s="22"/>
      <c r="CB99" s="22"/>
      <c r="CC99" s="22"/>
      <c r="CD99" s="22"/>
      <c r="CE99" s="22"/>
      <c r="CF99" s="22"/>
      <c r="CG99" s="22"/>
      <c r="CH99" s="22"/>
      <c r="CI99" s="22"/>
      <c r="CJ99" s="22"/>
      <c r="CK99" s="22"/>
      <c r="CL99" s="22"/>
      <c r="CM99" s="22"/>
      <c r="CN99" s="22"/>
      <c r="CO99" s="22"/>
      <c r="CP99" s="22"/>
      <c r="CQ99" s="22"/>
      <c r="CR99" s="22"/>
      <c r="CS99" s="22"/>
      <c r="CT99" s="22"/>
      <c r="CU99" s="22"/>
      <c r="CV99" s="22"/>
      <c r="CW99" s="22"/>
      <c r="CX99" s="22"/>
      <c r="CY99" s="23"/>
    </row>
    <row r="100" spans="2:103" ht="15.4">
      <c r="B100" s="24"/>
      <c r="C100" s="24"/>
      <c r="D100" s="24"/>
      <c r="E100" s="24"/>
      <c r="F100" s="24"/>
      <c r="G100" s="24"/>
      <c r="H100" s="24"/>
      <c r="I100" s="24"/>
      <c r="J100" s="24"/>
      <c r="K100" s="24"/>
      <c r="L100" s="24"/>
      <c r="M100" s="24"/>
      <c r="N100" s="24"/>
      <c r="O100" s="24"/>
      <c r="P100" s="24"/>
      <c r="Q100" s="24"/>
      <c r="R100" s="24"/>
      <c r="S100" s="24"/>
      <c r="T100" s="24"/>
      <c r="U100" s="24"/>
      <c r="V100" s="24"/>
      <c r="W100" s="24"/>
      <c r="X100" s="24"/>
      <c r="Y100" s="24"/>
      <c r="Z100" s="24"/>
      <c r="AA100" s="24"/>
      <c r="AB100" s="24"/>
      <c r="AC100" s="24"/>
      <c r="AD100" s="24"/>
      <c r="AE100" s="24"/>
      <c r="AF100" s="24"/>
      <c r="AG100" s="24"/>
      <c r="AH100" s="24"/>
      <c r="AI100" s="24"/>
      <c r="AJ100" s="24"/>
      <c r="AK100" s="24"/>
      <c r="AL100" s="24"/>
      <c r="AM100" s="24"/>
      <c r="AN100" s="24"/>
      <c r="AO100" s="24"/>
      <c r="AP100" s="24"/>
      <c r="AQ100" s="24"/>
      <c r="AR100" s="24"/>
      <c r="AS100" s="24"/>
      <c r="AT100" s="24"/>
      <c r="AU100" s="24"/>
      <c r="AV100" s="24"/>
      <c r="AW100" s="24"/>
      <c r="AX100" s="24"/>
      <c r="AY100" s="24"/>
      <c r="AZ100" s="24"/>
      <c r="BA100" s="24"/>
      <c r="BB100" s="24"/>
      <c r="BC100" s="24"/>
      <c r="BD100" s="24"/>
      <c r="BE100" s="24"/>
      <c r="BF100" s="24"/>
      <c r="BG100" s="24"/>
      <c r="BH100" s="24"/>
      <c r="BI100" s="24"/>
      <c r="BJ100" s="24"/>
      <c r="BK100" s="24"/>
      <c r="BL100" s="24"/>
      <c r="BM100" s="24"/>
      <c r="BN100" s="24"/>
      <c r="BO100" s="24"/>
      <c r="BP100" s="24"/>
      <c r="BQ100" s="24"/>
      <c r="BR100" s="24"/>
      <c r="BS100" s="24"/>
      <c r="BT100" s="24"/>
      <c r="BU100" s="24"/>
      <c r="BV100" s="24"/>
      <c r="BW100" s="24"/>
      <c r="BX100" s="24"/>
      <c r="BY100" s="24"/>
      <c r="BZ100" s="24"/>
      <c r="CA100" s="24"/>
      <c r="CB100" s="24"/>
      <c r="CC100" s="24"/>
      <c r="CD100" s="24"/>
      <c r="CE100" s="24"/>
      <c r="CF100" s="24"/>
      <c r="CG100" s="24"/>
      <c r="CH100" s="24"/>
      <c r="CI100" s="24"/>
      <c r="CJ100" s="24"/>
      <c r="CK100" s="24"/>
      <c r="CL100" s="24"/>
      <c r="CM100" s="24"/>
      <c r="CN100" s="24"/>
      <c r="CO100" s="24"/>
      <c r="CP100" s="24"/>
      <c r="CQ100" s="24"/>
      <c r="CR100" s="24"/>
      <c r="CS100" s="24"/>
      <c r="CT100" s="24"/>
      <c r="CU100" s="24"/>
      <c r="CV100" s="24"/>
      <c r="CW100" s="24"/>
      <c r="CX100" s="24"/>
      <c r="CY100" s="25"/>
    </row>
    <row r="101" spans="2:103" ht="15.4">
      <c r="B101" s="24"/>
      <c r="C101" s="43">
        <v>4</v>
      </c>
      <c r="D101" s="41" t="s">
        <v>628</v>
      </c>
      <c r="E101" s="41"/>
      <c r="F101" s="41"/>
      <c r="G101" s="41"/>
      <c r="H101" s="41"/>
      <c r="I101" s="41"/>
      <c r="J101" s="41"/>
      <c r="K101" s="41"/>
      <c r="L101" s="41"/>
      <c r="M101" s="41"/>
      <c r="N101" s="41"/>
      <c r="O101" s="405"/>
      <c r="P101" s="405"/>
      <c r="Q101" s="405"/>
      <c r="R101" s="405"/>
      <c r="S101" s="405"/>
      <c r="T101" s="405"/>
      <c r="U101" s="405"/>
      <c r="V101" s="405"/>
      <c r="W101" s="405"/>
      <c r="X101" s="405"/>
      <c r="Y101" s="405"/>
      <c r="Z101" s="405"/>
      <c r="AA101" s="405"/>
      <c r="AB101" s="405"/>
      <c r="AC101" s="405"/>
      <c r="AD101" s="405"/>
      <c r="AE101" s="405"/>
      <c r="AF101" s="405"/>
      <c r="AG101" s="405"/>
      <c r="AH101" s="405"/>
      <c r="AI101" s="405"/>
      <c r="AJ101" s="405"/>
      <c r="AK101" s="405"/>
      <c r="AL101" s="405"/>
      <c r="AM101" s="405"/>
      <c r="AN101" s="405"/>
      <c r="AO101" s="405"/>
      <c r="AP101" s="405"/>
      <c r="AQ101" s="405"/>
      <c r="AR101" s="405"/>
      <c r="AS101" s="405"/>
      <c r="AT101" s="405"/>
      <c r="AU101" s="405"/>
      <c r="AV101" s="405"/>
      <c r="AW101" s="405"/>
      <c r="AX101" s="405"/>
      <c r="AY101" s="405"/>
      <c r="AZ101" s="405"/>
      <c r="BA101" s="405"/>
      <c r="BB101" s="405"/>
      <c r="BC101" s="405"/>
      <c r="BD101" s="405"/>
      <c r="BE101" s="405"/>
      <c r="BF101" s="405"/>
      <c r="BG101" s="405"/>
      <c r="BH101" s="405"/>
      <c r="BI101" s="405"/>
      <c r="BJ101" s="405"/>
      <c r="BK101" s="405"/>
      <c r="BL101" s="405"/>
      <c r="BM101" s="405"/>
      <c r="BN101" s="405"/>
      <c r="BO101" s="405"/>
      <c r="BP101" s="405"/>
      <c r="BQ101" s="405"/>
      <c r="BR101" s="405"/>
      <c r="BS101" s="405"/>
      <c r="BT101" s="405"/>
      <c r="BU101" s="405"/>
      <c r="BV101" s="405"/>
      <c r="BW101" s="405"/>
      <c r="BX101" s="405"/>
      <c r="BY101" s="405"/>
      <c r="BZ101" s="405"/>
      <c r="CA101" s="405"/>
      <c r="CB101" s="405"/>
      <c r="CC101" s="405"/>
      <c r="CD101" s="405"/>
      <c r="CE101" s="405"/>
      <c r="CF101" s="405"/>
      <c r="CG101" s="405"/>
      <c r="CH101" s="405"/>
      <c r="CI101" s="405"/>
      <c r="CJ101" s="405"/>
      <c r="CK101" s="405"/>
      <c r="CL101" s="405"/>
      <c r="CM101" s="41"/>
      <c r="CN101" s="41"/>
      <c r="CO101" s="41"/>
      <c r="CP101" s="41"/>
      <c r="CQ101" s="41"/>
      <c r="CR101" s="41"/>
      <c r="CS101" s="41"/>
      <c r="CT101" s="41"/>
      <c r="CU101" s="41"/>
      <c r="CV101" s="41"/>
      <c r="CW101" s="41"/>
      <c r="CX101" s="41"/>
      <c r="CY101" s="42"/>
    </row>
    <row r="102" spans="2:103" ht="15.4">
      <c r="B102" s="24"/>
      <c r="C102" s="446" t="s">
        <v>629</v>
      </c>
      <c r="D102" s="447"/>
      <c r="E102" s="447"/>
      <c r="F102" s="447"/>
      <c r="G102" s="447"/>
      <c r="H102" s="447"/>
      <c r="I102" s="447"/>
      <c r="J102" s="447"/>
      <c r="K102" s="447"/>
      <c r="L102" s="447"/>
      <c r="M102" s="447"/>
      <c r="N102" s="447"/>
      <c r="O102" s="447"/>
      <c r="P102" s="447"/>
      <c r="Q102" s="447"/>
      <c r="R102" s="447"/>
      <c r="S102" s="447"/>
      <c r="T102" s="447"/>
      <c r="U102" s="447"/>
      <c r="V102" s="447"/>
      <c r="W102" s="447"/>
      <c r="X102" s="447"/>
      <c r="Y102" s="447"/>
      <c r="Z102" s="447"/>
      <c r="AA102" s="447"/>
      <c r="AB102" s="447"/>
      <c r="AC102" s="447"/>
      <c r="AD102" s="447"/>
      <c r="AE102" s="447"/>
      <c r="AF102" s="447"/>
      <c r="AG102" s="447"/>
      <c r="AH102" s="447"/>
      <c r="AI102" s="447"/>
      <c r="AJ102" s="447"/>
      <c r="AK102" s="447"/>
      <c r="AL102" s="447"/>
      <c r="AM102" s="447"/>
      <c r="AN102" s="447"/>
      <c r="AO102" s="447"/>
      <c r="AP102" s="447"/>
      <c r="AQ102" s="447"/>
      <c r="AR102" s="447"/>
      <c r="AS102" s="447"/>
      <c r="AT102" s="447"/>
      <c r="AU102" s="447"/>
      <c r="AV102" s="447"/>
      <c r="AW102" s="447"/>
      <c r="AX102" s="447"/>
      <c r="AY102" s="447"/>
      <c r="AZ102" s="447"/>
      <c r="BA102" s="447"/>
      <c r="BB102" s="447"/>
      <c r="BC102" s="447"/>
      <c r="BD102" s="447"/>
      <c r="BE102" s="447"/>
      <c r="BF102" s="447"/>
      <c r="BG102" s="447"/>
      <c r="BH102" s="447"/>
      <c r="BI102" s="447"/>
      <c r="BJ102" s="447"/>
      <c r="BK102" s="447"/>
      <c r="BL102" s="447"/>
      <c r="BM102" s="447"/>
      <c r="BN102" s="447"/>
      <c r="BO102" s="447"/>
      <c r="BP102" s="447"/>
      <c r="BQ102" s="447"/>
      <c r="BR102" s="447"/>
      <c r="BS102" s="447"/>
      <c r="BT102" s="447"/>
      <c r="BU102" s="447"/>
      <c r="BV102" s="447"/>
      <c r="BW102" s="447"/>
      <c r="BX102" s="447"/>
      <c r="BY102" s="447"/>
      <c r="BZ102" s="447"/>
      <c r="CA102" s="447"/>
      <c r="CB102" s="447"/>
      <c r="CC102" s="447"/>
      <c r="CD102" s="447"/>
      <c r="CE102" s="447"/>
      <c r="CF102" s="447"/>
      <c r="CG102" s="447"/>
      <c r="CH102" s="447"/>
      <c r="CI102" s="447"/>
      <c r="CJ102" s="447"/>
      <c r="CK102" s="447"/>
      <c r="CL102" s="447"/>
      <c r="CM102" s="447"/>
      <c r="CN102" s="447"/>
      <c r="CO102" s="447"/>
      <c r="CP102" s="447"/>
      <c r="CQ102" s="447"/>
      <c r="CR102" s="447"/>
      <c r="CS102" s="447"/>
      <c r="CT102" s="447"/>
      <c r="CU102" s="447"/>
      <c r="CV102" s="447"/>
      <c r="CW102" s="447"/>
      <c r="CX102" s="447"/>
      <c r="CY102" s="25"/>
    </row>
    <row r="103" spans="2:103" s="29" customFormat="1" ht="15.4">
      <c r="B103" s="105"/>
      <c r="C103" s="105"/>
      <c r="D103" s="105"/>
      <c r="E103" s="105"/>
      <c r="F103" s="105"/>
      <c r="G103" s="105"/>
      <c r="I103" s="105"/>
      <c r="J103" s="105"/>
      <c r="K103" s="105"/>
      <c r="L103" s="409"/>
      <c r="M103" s="409"/>
      <c r="N103" s="409"/>
      <c r="O103" s="409"/>
      <c r="P103" s="409"/>
      <c r="Q103" s="409"/>
      <c r="R103" s="409"/>
      <c r="S103" s="409"/>
      <c r="T103" s="409"/>
      <c r="U103" s="409"/>
      <c r="V103" s="409"/>
      <c r="W103" s="409"/>
      <c r="X103" s="409"/>
      <c r="Y103" s="409"/>
      <c r="Z103" s="409"/>
      <c r="AA103" s="409"/>
      <c r="AB103" s="409"/>
      <c r="AC103" s="409"/>
      <c r="AD103" s="409"/>
      <c r="AE103" s="409"/>
      <c r="AF103" s="409"/>
      <c r="AG103" s="410"/>
      <c r="AH103" s="410"/>
      <c r="AI103" s="409"/>
      <c r="AJ103" s="409"/>
      <c r="AK103" s="409"/>
      <c r="AL103" s="409"/>
      <c r="AM103" s="409"/>
      <c r="AN103" s="409"/>
      <c r="AO103" s="409"/>
      <c r="AP103" s="409"/>
      <c r="AQ103" s="409"/>
      <c r="AR103" s="409"/>
      <c r="AS103" s="409"/>
      <c r="AT103" s="409"/>
      <c r="AU103" s="409"/>
      <c r="AV103" s="409"/>
      <c r="AW103" s="409"/>
      <c r="AX103" s="409"/>
      <c r="AY103" s="409"/>
      <c r="AZ103" s="409"/>
      <c r="BA103" s="409"/>
      <c r="BB103" s="409"/>
      <c r="BC103" s="409"/>
      <c r="BD103" s="409"/>
      <c r="BE103" s="409"/>
      <c r="BF103" s="409"/>
      <c r="BG103" s="409"/>
      <c r="BH103" s="409"/>
      <c r="BI103" s="409"/>
      <c r="BJ103" s="409"/>
      <c r="BK103" s="409"/>
      <c r="BL103" s="409"/>
      <c r="BM103" s="409"/>
      <c r="BN103" s="409"/>
      <c r="BO103" s="409"/>
      <c r="BP103" s="409"/>
      <c r="BQ103" s="409"/>
      <c r="BR103" s="409"/>
      <c r="BS103" s="409"/>
      <c r="BT103" s="409"/>
      <c r="BU103" s="409"/>
      <c r="BV103" s="409"/>
      <c r="BW103" s="409"/>
      <c r="BX103" s="409"/>
      <c r="BY103" s="409"/>
      <c r="BZ103" s="409"/>
      <c r="CA103" s="409"/>
      <c r="CB103" s="409"/>
      <c r="CC103" s="409"/>
      <c r="CD103" s="409"/>
      <c r="CE103" s="409"/>
      <c r="CF103" s="409"/>
      <c r="CG103" s="409"/>
      <c r="CH103" s="409"/>
      <c r="CI103" s="409"/>
      <c r="CJ103" s="409"/>
      <c r="CK103" s="409"/>
      <c r="CL103" s="409"/>
      <c r="CM103" s="409"/>
      <c r="CN103" s="409"/>
      <c r="CO103" s="409"/>
      <c r="CP103" s="409"/>
      <c r="CQ103" s="409"/>
      <c r="CR103" s="409"/>
      <c r="CS103" s="409"/>
      <c r="CT103" s="409"/>
      <c r="CU103" s="409"/>
      <c r="CV103" s="409"/>
      <c r="CW103" s="105"/>
      <c r="CX103" s="105"/>
      <c r="CY103" s="407"/>
    </row>
    <row r="104" spans="2:103" s="29" customFormat="1" ht="15.4">
      <c r="B104" s="105"/>
      <c r="C104" s="105"/>
      <c r="D104" s="105"/>
      <c r="E104" s="29" t="s">
        <v>461</v>
      </c>
      <c r="F104" s="105"/>
      <c r="G104" s="1" t="s">
        <v>305</v>
      </c>
      <c r="H104" s="10">
        <f>SUM(L104:CV104)</f>
        <v>0</v>
      </c>
      <c r="I104" s="105"/>
      <c r="J104" s="105"/>
      <c r="K104" s="105"/>
      <c r="L104" s="58">
        <f>FinancialInputs!L348</f>
        <v>0</v>
      </c>
      <c r="M104" s="464">
        <f>FinancialInputs!M348</f>
        <v>0</v>
      </c>
      <c r="N104" s="464">
        <f>FinancialInputs!N348</f>
        <v>0</v>
      </c>
      <c r="O104" s="464">
        <f>FinancialInputs!O348</f>
        <v>0</v>
      </c>
      <c r="P104" s="464">
        <f>FinancialInputs!P348</f>
        <v>0</v>
      </c>
      <c r="Q104" s="464">
        <f>FinancialInputs!Q348</f>
        <v>0</v>
      </c>
      <c r="R104" s="464">
        <f>FinancialInputs!R348</f>
        <v>0</v>
      </c>
      <c r="S104" s="464">
        <f>FinancialInputs!S348</f>
        <v>0</v>
      </c>
      <c r="T104" s="464">
        <f>FinancialInputs!T348</f>
        <v>0</v>
      </c>
      <c r="U104" s="464">
        <f>FinancialInputs!U348</f>
        <v>0</v>
      </c>
      <c r="V104" s="464">
        <f>FinancialInputs!V348</f>
        <v>0</v>
      </c>
      <c r="W104" s="464">
        <f>FinancialInputs!W348</f>
        <v>0</v>
      </c>
      <c r="X104" s="464">
        <f>FinancialInputs!X348</f>
        <v>0</v>
      </c>
      <c r="Y104" s="464">
        <f>FinancialInputs!Y348</f>
        <v>0</v>
      </c>
      <c r="Z104" s="464">
        <f>FinancialInputs!Z348</f>
        <v>0</v>
      </c>
      <c r="AA104" s="464">
        <f>FinancialInputs!AA348</f>
        <v>0</v>
      </c>
      <c r="AB104" s="464">
        <f>FinancialInputs!AB348</f>
        <v>0</v>
      </c>
      <c r="AC104" s="464">
        <f>FinancialInputs!AC348</f>
        <v>0</v>
      </c>
      <c r="AD104" s="464">
        <f>FinancialInputs!AD348</f>
        <v>0</v>
      </c>
      <c r="AE104" s="464">
        <f>FinancialInputs!AE348</f>
        <v>0</v>
      </c>
      <c r="AF104" s="464">
        <f>FinancialInputs!AF348</f>
        <v>0</v>
      </c>
      <c r="AG104" s="464">
        <f>FinancialInputs!AG348</f>
        <v>0</v>
      </c>
      <c r="AH104" s="464">
        <f>FinancialInputs!AH348</f>
        <v>0</v>
      </c>
      <c r="AI104" s="464">
        <f>FinancialInputs!AI348</f>
        <v>0</v>
      </c>
      <c r="AJ104" s="464">
        <f>FinancialInputs!AJ348</f>
        <v>0</v>
      </c>
      <c r="AK104" s="464">
        <f>FinancialInputs!AK348</f>
        <v>0</v>
      </c>
      <c r="AL104" s="464">
        <f>FinancialInputs!AL348</f>
        <v>0</v>
      </c>
      <c r="AM104" s="464">
        <f>FinancialInputs!AM348</f>
        <v>0</v>
      </c>
      <c r="AN104" s="464">
        <f>FinancialInputs!AN348</f>
        <v>0</v>
      </c>
      <c r="AO104" s="464">
        <f>FinancialInputs!AO348</f>
        <v>0</v>
      </c>
      <c r="AP104" s="464">
        <f>FinancialInputs!AP348</f>
        <v>0</v>
      </c>
      <c r="AQ104" s="464">
        <f>FinancialInputs!AQ348</f>
        <v>0</v>
      </c>
      <c r="AR104" s="464">
        <f>FinancialInputs!AR348</f>
        <v>0</v>
      </c>
      <c r="AS104" s="464">
        <f>FinancialInputs!AS348</f>
        <v>0</v>
      </c>
      <c r="AT104" s="464">
        <f>FinancialInputs!AT348</f>
        <v>0</v>
      </c>
      <c r="AU104" s="464">
        <f>FinancialInputs!AU348</f>
        <v>0</v>
      </c>
      <c r="AV104" s="464">
        <f>FinancialInputs!AV348</f>
        <v>0</v>
      </c>
      <c r="AW104" s="464">
        <f>FinancialInputs!AW348</f>
        <v>0</v>
      </c>
      <c r="AX104" s="464">
        <f>FinancialInputs!AX348</f>
        <v>0</v>
      </c>
      <c r="AY104" s="464">
        <f>FinancialInputs!AY348</f>
        <v>0</v>
      </c>
      <c r="AZ104" s="464">
        <f>FinancialInputs!AZ348</f>
        <v>0</v>
      </c>
      <c r="BA104" s="464">
        <f>FinancialInputs!BA348</f>
        <v>0</v>
      </c>
      <c r="BB104" s="464">
        <f>FinancialInputs!BB348</f>
        <v>0</v>
      </c>
      <c r="BC104" s="464">
        <f>FinancialInputs!BC348</f>
        <v>0</v>
      </c>
      <c r="BD104" s="464">
        <f>FinancialInputs!BD348</f>
        <v>0</v>
      </c>
      <c r="BE104" s="464">
        <f>FinancialInputs!BE348</f>
        <v>0</v>
      </c>
      <c r="BF104" s="464">
        <f>FinancialInputs!BF348</f>
        <v>0</v>
      </c>
      <c r="BG104" s="464">
        <f>FinancialInputs!BG348</f>
        <v>0</v>
      </c>
      <c r="BH104" s="464">
        <f>FinancialInputs!BH348</f>
        <v>0</v>
      </c>
      <c r="BI104" s="464">
        <f>FinancialInputs!BI348</f>
        <v>0</v>
      </c>
      <c r="BJ104" s="464">
        <f>FinancialInputs!BJ348</f>
        <v>0</v>
      </c>
      <c r="BK104" s="464">
        <f>FinancialInputs!BK348</f>
        <v>0</v>
      </c>
      <c r="BL104" s="464">
        <f>FinancialInputs!BL348</f>
        <v>0</v>
      </c>
      <c r="BM104" s="464">
        <f>FinancialInputs!BM348</f>
        <v>0</v>
      </c>
      <c r="BN104" s="464">
        <f>FinancialInputs!BN348</f>
        <v>0</v>
      </c>
      <c r="BO104" s="464">
        <f>FinancialInputs!BO348</f>
        <v>0</v>
      </c>
      <c r="BP104" s="464">
        <f>FinancialInputs!BP348</f>
        <v>0</v>
      </c>
      <c r="BQ104" s="464">
        <f>FinancialInputs!BQ348</f>
        <v>0</v>
      </c>
      <c r="BR104" s="464">
        <f>FinancialInputs!BR348</f>
        <v>0</v>
      </c>
      <c r="BS104" s="464">
        <f>FinancialInputs!BS348</f>
        <v>0</v>
      </c>
      <c r="BT104" s="464">
        <f>FinancialInputs!BT348</f>
        <v>0</v>
      </c>
      <c r="BU104" s="464">
        <f>FinancialInputs!BU348</f>
        <v>0</v>
      </c>
      <c r="BV104" s="464">
        <f>FinancialInputs!BV348</f>
        <v>0</v>
      </c>
      <c r="BW104" s="464">
        <f>FinancialInputs!BW348</f>
        <v>0</v>
      </c>
      <c r="BX104" s="464">
        <f>FinancialInputs!BX348</f>
        <v>0</v>
      </c>
      <c r="BY104" s="464">
        <f>FinancialInputs!BY348</f>
        <v>0</v>
      </c>
      <c r="BZ104" s="464">
        <f>FinancialInputs!BZ348</f>
        <v>0</v>
      </c>
      <c r="CA104" s="464">
        <f>FinancialInputs!CA348</f>
        <v>0</v>
      </c>
      <c r="CB104" s="464">
        <f>FinancialInputs!CB348</f>
        <v>0</v>
      </c>
      <c r="CC104" s="464">
        <f>FinancialInputs!CC348</f>
        <v>0</v>
      </c>
      <c r="CD104" s="464">
        <f>FinancialInputs!CD348</f>
        <v>0</v>
      </c>
      <c r="CE104" s="464">
        <f>FinancialInputs!CE348</f>
        <v>0</v>
      </c>
      <c r="CF104" s="464">
        <f>FinancialInputs!CF348</f>
        <v>0</v>
      </c>
      <c r="CG104" s="464">
        <f>FinancialInputs!CG348</f>
        <v>0</v>
      </c>
      <c r="CH104" s="464">
        <f>FinancialInputs!CH348</f>
        <v>0</v>
      </c>
      <c r="CI104" s="464">
        <f>FinancialInputs!CI348</f>
        <v>0</v>
      </c>
      <c r="CJ104" s="464">
        <f>FinancialInputs!CJ348</f>
        <v>0</v>
      </c>
      <c r="CK104" s="464">
        <f>FinancialInputs!CK348</f>
        <v>0</v>
      </c>
      <c r="CL104" s="464">
        <f>FinancialInputs!CL348</f>
        <v>0</v>
      </c>
      <c r="CM104" s="464">
        <f>FinancialInputs!CM348</f>
        <v>0</v>
      </c>
      <c r="CN104" s="464">
        <f>FinancialInputs!CN348</f>
        <v>0</v>
      </c>
      <c r="CO104" s="464">
        <f>FinancialInputs!CO348</f>
        <v>0</v>
      </c>
      <c r="CP104" s="464">
        <f>FinancialInputs!CP348</f>
        <v>0</v>
      </c>
      <c r="CQ104" s="464">
        <f>FinancialInputs!CQ348</f>
        <v>0</v>
      </c>
      <c r="CR104" s="464">
        <f>FinancialInputs!CR348</f>
        <v>0</v>
      </c>
      <c r="CS104" s="464">
        <f>FinancialInputs!CS348</f>
        <v>0</v>
      </c>
      <c r="CT104" s="464">
        <f>FinancialInputs!CT348</f>
        <v>0</v>
      </c>
      <c r="CU104" s="464">
        <f>FinancialInputs!CU348</f>
        <v>0</v>
      </c>
      <c r="CV104" s="464">
        <f>FinancialInputs!CV348</f>
        <v>0</v>
      </c>
      <c r="CW104" s="105"/>
      <c r="CX104" s="105"/>
      <c r="CY104" s="407"/>
    </row>
    <row r="105" spans="2:103" s="29" customFormat="1" ht="15.4">
      <c r="B105" s="105"/>
      <c r="C105" s="105"/>
      <c r="D105" s="105"/>
      <c r="E105" s="29" t="s">
        <v>462</v>
      </c>
      <c r="F105" s="105"/>
      <c r="G105" s="1" t="s">
        <v>305</v>
      </c>
      <c r="H105" s="10">
        <f>SUM(L105:CV105)</f>
        <v>0</v>
      </c>
      <c r="I105" s="105"/>
      <c r="J105" s="105"/>
      <c r="K105" s="105"/>
      <c r="L105" s="464">
        <f>FinancialInputs!L349</f>
        <v>0</v>
      </c>
      <c r="M105" s="464">
        <f>FinancialInputs!M349</f>
        <v>0</v>
      </c>
      <c r="N105" s="464">
        <f>FinancialInputs!N349</f>
        <v>0</v>
      </c>
      <c r="O105" s="464">
        <f>FinancialInputs!O349</f>
        <v>0</v>
      </c>
      <c r="P105" s="464">
        <f>FinancialInputs!P349</f>
        <v>0</v>
      </c>
      <c r="Q105" s="464">
        <f>FinancialInputs!Q349</f>
        <v>0</v>
      </c>
      <c r="R105" s="464">
        <f>FinancialInputs!R349</f>
        <v>0</v>
      </c>
      <c r="S105" s="464">
        <f>FinancialInputs!S349</f>
        <v>0</v>
      </c>
      <c r="T105" s="464">
        <f>FinancialInputs!T349</f>
        <v>0</v>
      </c>
      <c r="U105" s="464">
        <f>FinancialInputs!U349</f>
        <v>0</v>
      </c>
      <c r="V105" s="464">
        <f>FinancialInputs!V349</f>
        <v>0</v>
      </c>
      <c r="W105" s="464">
        <f>FinancialInputs!W349</f>
        <v>0</v>
      </c>
      <c r="X105" s="464">
        <f>FinancialInputs!X349</f>
        <v>0</v>
      </c>
      <c r="Y105" s="464">
        <f>FinancialInputs!Y349</f>
        <v>0</v>
      </c>
      <c r="Z105" s="464">
        <f>FinancialInputs!Z349</f>
        <v>0</v>
      </c>
      <c r="AA105" s="464">
        <f>FinancialInputs!AA349</f>
        <v>0</v>
      </c>
      <c r="AB105" s="464">
        <f>FinancialInputs!AB349</f>
        <v>0</v>
      </c>
      <c r="AC105" s="464">
        <f>FinancialInputs!AC349</f>
        <v>0</v>
      </c>
      <c r="AD105" s="464">
        <f>FinancialInputs!AD349</f>
        <v>0</v>
      </c>
      <c r="AE105" s="464">
        <f>FinancialInputs!AE349</f>
        <v>0</v>
      </c>
      <c r="AF105" s="464">
        <f>FinancialInputs!AF349</f>
        <v>0</v>
      </c>
      <c r="AG105" s="464">
        <f>FinancialInputs!AG349</f>
        <v>0</v>
      </c>
      <c r="AH105" s="464">
        <f>FinancialInputs!AH349</f>
        <v>0</v>
      </c>
      <c r="AI105" s="464">
        <f>FinancialInputs!AI349</f>
        <v>0</v>
      </c>
      <c r="AJ105" s="464">
        <f>FinancialInputs!AJ349</f>
        <v>0</v>
      </c>
      <c r="AK105" s="464">
        <f>FinancialInputs!AK349</f>
        <v>0</v>
      </c>
      <c r="AL105" s="464">
        <f>FinancialInputs!AL349</f>
        <v>0</v>
      </c>
      <c r="AM105" s="464">
        <f>FinancialInputs!AM349</f>
        <v>0</v>
      </c>
      <c r="AN105" s="464">
        <f>FinancialInputs!AN349</f>
        <v>0</v>
      </c>
      <c r="AO105" s="464">
        <f>FinancialInputs!AO349</f>
        <v>0</v>
      </c>
      <c r="AP105" s="464">
        <f>FinancialInputs!AP349</f>
        <v>0</v>
      </c>
      <c r="AQ105" s="464">
        <f>FinancialInputs!AQ349</f>
        <v>0</v>
      </c>
      <c r="AR105" s="464">
        <f>FinancialInputs!AR349</f>
        <v>0</v>
      </c>
      <c r="AS105" s="464">
        <f>FinancialInputs!AS349</f>
        <v>0</v>
      </c>
      <c r="AT105" s="464">
        <f>FinancialInputs!AT349</f>
        <v>0</v>
      </c>
      <c r="AU105" s="464">
        <f>FinancialInputs!AU349</f>
        <v>0</v>
      </c>
      <c r="AV105" s="464">
        <f>FinancialInputs!AV349</f>
        <v>0</v>
      </c>
      <c r="AW105" s="464">
        <f>FinancialInputs!AW349</f>
        <v>0</v>
      </c>
      <c r="AX105" s="464">
        <f>FinancialInputs!AX349</f>
        <v>0</v>
      </c>
      <c r="AY105" s="464">
        <f>FinancialInputs!AY349</f>
        <v>0</v>
      </c>
      <c r="AZ105" s="464">
        <f>FinancialInputs!AZ349</f>
        <v>0</v>
      </c>
      <c r="BA105" s="464">
        <f>FinancialInputs!BA349</f>
        <v>0</v>
      </c>
      <c r="BB105" s="464">
        <f>FinancialInputs!BB349</f>
        <v>0</v>
      </c>
      <c r="BC105" s="464">
        <f>FinancialInputs!BC349</f>
        <v>0</v>
      </c>
      <c r="BD105" s="464">
        <f>FinancialInputs!BD349</f>
        <v>0</v>
      </c>
      <c r="BE105" s="464">
        <f>FinancialInputs!BE349</f>
        <v>0</v>
      </c>
      <c r="BF105" s="464">
        <f>FinancialInputs!BF349</f>
        <v>0</v>
      </c>
      <c r="BG105" s="464">
        <f>FinancialInputs!BG349</f>
        <v>0</v>
      </c>
      <c r="BH105" s="464">
        <f>FinancialInputs!BH349</f>
        <v>0</v>
      </c>
      <c r="BI105" s="464">
        <f>FinancialInputs!BI349</f>
        <v>0</v>
      </c>
      <c r="BJ105" s="464">
        <f>FinancialInputs!BJ349</f>
        <v>0</v>
      </c>
      <c r="BK105" s="464">
        <f>FinancialInputs!BK349</f>
        <v>0</v>
      </c>
      <c r="BL105" s="464">
        <f>FinancialInputs!BL349</f>
        <v>0</v>
      </c>
      <c r="BM105" s="464">
        <f>FinancialInputs!BM349</f>
        <v>0</v>
      </c>
      <c r="BN105" s="464">
        <f>FinancialInputs!BN349</f>
        <v>0</v>
      </c>
      <c r="BO105" s="464">
        <f>FinancialInputs!BO349</f>
        <v>0</v>
      </c>
      <c r="BP105" s="464">
        <f>FinancialInputs!BP349</f>
        <v>0</v>
      </c>
      <c r="BQ105" s="464">
        <f>FinancialInputs!BQ349</f>
        <v>0</v>
      </c>
      <c r="BR105" s="464">
        <f>FinancialInputs!BR349</f>
        <v>0</v>
      </c>
      <c r="BS105" s="464">
        <f>FinancialInputs!BS349</f>
        <v>0</v>
      </c>
      <c r="BT105" s="464">
        <f>FinancialInputs!BT349</f>
        <v>0</v>
      </c>
      <c r="BU105" s="464">
        <f>FinancialInputs!BU349</f>
        <v>0</v>
      </c>
      <c r="BV105" s="464">
        <f>FinancialInputs!BV349</f>
        <v>0</v>
      </c>
      <c r="BW105" s="464">
        <f>FinancialInputs!BW349</f>
        <v>0</v>
      </c>
      <c r="BX105" s="464">
        <f>FinancialInputs!BX349</f>
        <v>0</v>
      </c>
      <c r="BY105" s="464">
        <f>FinancialInputs!BY349</f>
        <v>0</v>
      </c>
      <c r="BZ105" s="464">
        <f>FinancialInputs!BZ349</f>
        <v>0</v>
      </c>
      <c r="CA105" s="464">
        <f>FinancialInputs!CA349</f>
        <v>0</v>
      </c>
      <c r="CB105" s="464">
        <f>FinancialInputs!CB349</f>
        <v>0</v>
      </c>
      <c r="CC105" s="464">
        <f>FinancialInputs!CC349</f>
        <v>0</v>
      </c>
      <c r="CD105" s="464">
        <f>FinancialInputs!CD349</f>
        <v>0</v>
      </c>
      <c r="CE105" s="464">
        <f>FinancialInputs!CE349</f>
        <v>0</v>
      </c>
      <c r="CF105" s="464">
        <f>FinancialInputs!CF349</f>
        <v>0</v>
      </c>
      <c r="CG105" s="464">
        <f>FinancialInputs!CG349</f>
        <v>0</v>
      </c>
      <c r="CH105" s="464">
        <f>FinancialInputs!CH349</f>
        <v>0</v>
      </c>
      <c r="CI105" s="464">
        <f>FinancialInputs!CI349</f>
        <v>0</v>
      </c>
      <c r="CJ105" s="464">
        <f>FinancialInputs!CJ349</f>
        <v>0</v>
      </c>
      <c r="CK105" s="464">
        <f>FinancialInputs!CK349</f>
        <v>0</v>
      </c>
      <c r="CL105" s="464">
        <f>FinancialInputs!CL349</f>
        <v>0</v>
      </c>
      <c r="CM105" s="464">
        <f>FinancialInputs!CM349</f>
        <v>0</v>
      </c>
      <c r="CN105" s="464">
        <f>FinancialInputs!CN349</f>
        <v>0</v>
      </c>
      <c r="CO105" s="464">
        <f>FinancialInputs!CO349</f>
        <v>0</v>
      </c>
      <c r="CP105" s="464">
        <f>FinancialInputs!CP349</f>
        <v>0</v>
      </c>
      <c r="CQ105" s="464">
        <f>FinancialInputs!CQ349</f>
        <v>0</v>
      </c>
      <c r="CR105" s="464">
        <f>FinancialInputs!CR349</f>
        <v>0</v>
      </c>
      <c r="CS105" s="464">
        <f>FinancialInputs!CS349</f>
        <v>0</v>
      </c>
      <c r="CT105" s="464">
        <f>FinancialInputs!CT349</f>
        <v>0</v>
      </c>
      <c r="CU105" s="464">
        <f>FinancialInputs!CU349</f>
        <v>0</v>
      </c>
      <c r="CV105" s="464">
        <f>FinancialInputs!CV349</f>
        <v>0</v>
      </c>
      <c r="CW105" s="105"/>
      <c r="CX105" s="105"/>
      <c r="CY105" s="407"/>
    </row>
    <row r="106" spans="2:103" s="29" customFormat="1" ht="15.4">
      <c r="B106" s="105"/>
      <c r="C106" s="105"/>
      <c r="D106" s="105"/>
      <c r="E106" s="408" t="s">
        <v>630</v>
      </c>
      <c r="F106" s="408"/>
      <c r="G106" s="392" t="s">
        <v>305</v>
      </c>
      <c r="H106" s="412">
        <f>SUM(L106:CV106)</f>
        <v>0</v>
      </c>
      <c r="I106" s="408"/>
      <c r="J106" s="408"/>
      <c r="K106" s="408"/>
      <c r="L106" s="411">
        <f>SUM(L104:L105)</f>
        <v>0</v>
      </c>
      <c r="M106" s="411">
        <f t="shared" ref="M106:BX106" si="117">SUM(M104:M105)</f>
        <v>0</v>
      </c>
      <c r="N106" s="411">
        <f t="shared" si="117"/>
        <v>0</v>
      </c>
      <c r="O106" s="411">
        <f t="shared" si="117"/>
        <v>0</v>
      </c>
      <c r="P106" s="411">
        <f t="shared" si="117"/>
        <v>0</v>
      </c>
      <c r="Q106" s="411">
        <f t="shared" si="117"/>
        <v>0</v>
      </c>
      <c r="R106" s="411">
        <f t="shared" si="117"/>
        <v>0</v>
      </c>
      <c r="S106" s="411">
        <f t="shared" si="117"/>
        <v>0</v>
      </c>
      <c r="T106" s="411">
        <f t="shared" si="117"/>
        <v>0</v>
      </c>
      <c r="U106" s="411">
        <f t="shared" si="117"/>
        <v>0</v>
      </c>
      <c r="V106" s="411">
        <f t="shared" si="117"/>
        <v>0</v>
      </c>
      <c r="W106" s="411">
        <f t="shared" si="117"/>
        <v>0</v>
      </c>
      <c r="X106" s="411">
        <f t="shared" si="117"/>
        <v>0</v>
      </c>
      <c r="Y106" s="411">
        <f t="shared" si="117"/>
        <v>0</v>
      </c>
      <c r="Z106" s="411">
        <f t="shared" si="117"/>
        <v>0</v>
      </c>
      <c r="AA106" s="411">
        <f t="shared" si="117"/>
        <v>0</v>
      </c>
      <c r="AB106" s="411">
        <f t="shared" si="117"/>
        <v>0</v>
      </c>
      <c r="AC106" s="411">
        <f t="shared" si="117"/>
        <v>0</v>
      </c>
      <c r="AD106" s="411">
        <f>SUM(AD104:AD105)</f>
        <v>0</v>
      </c>
      <c r="AE106" s="411">
        <f t="shared" si="117"/>
        <v>0</v>
      </c>
      <c r="AF106" s="411">
        <f t="shared" si="117"/>
        <v>0</v>
      </c>
      <c r="AG106" s="411">
        <f t="shared" si="117"/>
        <v>0</v>
      </c>
      <c r="AH106" s="411">
        <f t="shared" si="117"/>
        <v>0</v>
      </c>
      <c r="AI106" s="411">
        <f t="shared" si="117"/>
        <v>0</v>
      </c>
      <c r="AJ106" s="411">
        <f t="shared" si="117"/>
        <v>0</v>
      </c>
      <c r="AK106" s="411">
        <f t="shared" si="117"/>
        <v>0</v>
      </c>
      <c r="AL106" s="411">
        <f t="shared" si="117"/>
        <v>0</v>
      </c>
      <c r="AM106" s="411">
        <f t="shared" si="117"/>
        <v>0</v>
      </c>
      <c r="AN106" s="411">
        <f t="shared" si="117"/>
        <v>0</v>
      </c>
      <c r="AO106" s="411">
        <f t="shared" si="117"/>
        <v>0</v>
      </c>
      <c r="AP106" s="411">
        <f t="shared" si="117"/>
        <v>0</v>
      </c>
      <c r="AQ106" s="411">
        <f t="shared" si="117"/>
        <v>0</v>
      </c>
      <c r="AR106" s="411">
        <f t="shared" si="117"/>
        <v>0</v>
      </c>
      <c r="AS106" s="411">
        <f t="shared" si="117"/>
        <v>0</v>
      </c>
      <c r="AT106" s="411">
        <f t="shared" si="117"/>
        <v>0</v>
      </c>
      <c r="AU106" s="411">
        <f t="shared" si="117"/>
        <v>0</v>
      </c>
      <c r="AV106" s="411">
        <f t="shared" si="117"/>
        <v>0</v>
      </c>
      <c r="AW106" s="411">
        <f t="shared" si="117"/>
        <v>0</v>
      </c>
      <c r="AX106" s="411">
        <f t="shared" si="117"/>
        <v>0</v>
      </c>
      <c r="AY106" s="411">
        <f t="shared" si="117"/>
        <v>0</v>
      </c>
      <c r="AZ106" s="411">
        <f t="shared" si="117"/>
        <v>0</v>
      </c>
      <c r="BA106" s="411">
        <f t="shared" si="117"/>
        <v>0</v>
      </c>
      <c r="BB106" s="411">
        <f t="shared" si="117"/>
        <v>0</v>
      </c>
      <c r="BC106" s="411">
        <f t="shared" si="117"/>
        <v>0</v>
      </c>
      <c r="BD106" s="411">
        <f t="shared" si="117"/>
        <v>0</v>
      </c>
      <c r="BE106" s="411">
        <f t="shared" si="117"/>
        <v>0</v>
      </c>
      <c r="BF106" s="411">
        <f t="shared" si="117"/>
        <v>0</v>
      </c>
      <c r="BG106" s="411">
        <f t="shared" si="117"/>
        <v>0</v>
      </c>
      <c r="BH106" s="411">
        <f t="shared" si="117"/>
        <v>0</v>
      </c>
      <c r="BI106" s="411">
        <f t="shared" si="117"/>
        <v>0</v>
      </c>
      <c r="BJ106" s="411">
        <f t="shared" si="117"/>
        <v>0</v>
      </c>
      <c r="BK106" s="411">
        <f t="shared" si="117"/>
        <v>0</v>
      </c>
      <c r="BL106" s="411">
        <f t="shared" si="117"/>
        <v>0</v>
      </c>
      <c r="BM106" s="411">
        <f t="shared" si="117"/>
        <v>0</v>
      </c>
      <c r="BN106" s="411">
        <f t="shared" si="117"/>
        <v>0</v>
      </c>
      <c r="BO106" s="411">
        <f t="shared" si="117"/>
        <v>0</v>
      </c>
      <c r="BP106" s="411">
        <f t="shared" si="117"/>
        <v>0</v>
      </c>
      <c r="BQ106" s="411">
        <f t="shared" si="117"/>
        <v>0</v>
      </c>
      <c r="BR106" s="411">
        <f t="shared" si="117"/>
        <v>0</v>
      </c>
      <c r="BS106" s="411">
        <f t="shared" si="117"/>
        <v>0</v>
      </c>
      <c r="BT106" s="411">
        <f t="shared" si="117"/>
        <v>0</v>
      </c>
      <c r="BU106" s="411">
        <f t="shared" si="117"/>
        <v>0</v>
      </c>
      <c r="BV106" s="411">
        <f t="shared" si="117"/>
        <v>0</v>
      </c>
      <c r="BW106" s="411">
        <f t="shared" si="117"/>
        <v>0</v>
      </c>
      <c r="BX106" s="411">
        <f t="shared" si="117"/>
        <v>0</v>
      </c>
      <c r="BY106" s="411">
        <f t="shared" ref="BY106:CV106" si="118">SUM(BY104:BY105)</f>
        <v>0</v>
      </c>
      <c r="BZ106" s="411">
        <f t="shared" si="118"/>
        <v>0</v>
      </c>
      <c r="CA106" s="411">
        <f t="shared" si="118"/>
        <v>0</v>
      </c>
      <c r="CB106" s="411">
        <f t="shared" si="118"/>
        <v>0</v>
      </c>
      <c r="CC106" s="411">
        <f t="shared" si="118"/>
        <v>0</v>
      </c>
      <c r="CD106" s="411">
        <f t="shared" si="118"/>
        <v>0</v>
      </c>
      <c r="CE106" s="411">
        <f t="shared" si="118"/>
        <v>0</v>
      </c>
      <c r="CF106" s="411">
        <f t="shared" si="118"/>
        <v>0</v>
      </c>
      <c r="CG106" s="411">
        <f t="shared" si="118"/>
        <v>0</v>
      </c>
      <c r="CH106" s="411">
        <f t="shared" si="118"/>
        <v>0</v>
      </c>
      <c r="CI106" s="411">
        <f t="shared" si="118"/>
        <v>0</v>
      </c>
      <c r="CJ106" s="411">
        <f t="shared" si="118"/>
        <v>0</v>
      </c>
      <c r="CK106" s="411">
        <f t="shared" si="118"/>
        <v>0</v>
      </c>
      <c r="CL106" s="411">
        <f t="shared" si="118"/>
        <v>0</v>
      </c>
      <c r="CM106" s="411">
        <f t="shared" si="118"/>
        <v>0</v>
      </c>
      <c r="CN106" s="411">
        <f t="shared" si="118"/>
        <v>0</v>
      </c>
      <c r="CO106" s="411">
        <f t="shared" si="118"/>
        <v>0</v>
      </c>
      <c r="CP106" s="411">
        <f t="shared" si="118"/>
        <v>0</v>
      </c>
      <c r="CQ106" s="411">
        <f t="shared" si="118"/>
        <v>0</v>
      </c>
      <c r="CR106" s="411">
        <f t="shared" si="118"/>
        <v>0</v>
      </c>
      <c r="CS106" s="411">
        <f t="shared" si="118"/>
        <v>0</v>
      </c>
      <c r="CT106" s="411">
        <f t="shared" si="118"/>
        <v>0</v>
      </c>
      <c r="CU106" s="411">
        <f t="shared" si="118"/>
        <v>0</v>
      </c>
      <c r="CV106" s="411">
        <f t="shared" si="118"/>
        <v>0</v>
      </c>
      <c r="CW106" s="105"/>
      <c r="CX106" s="105"/>
      <c r="CY106" s="407"/>
    </row>
    <row r="107" spans="2:103" s="29" customFormat="1" ht="15.4">
      <c r="B107" s="105"/>
      <c r="C107" s="105"/>
      <c r="D107" s="105"/>
      <c r="E107" s="105"/>
      <c r="F107" s="105"/>
      <c r="G107" s="105"/>
      <c r="H107" s="105"/>
      <c r="I107" s="105"/>
      <c r="J107" s="105"/>
      <c r="K107" s="105"/>
      <c r="L107" s="105"/>
      <c r="M107" s="105"/>
      <c r="N107" s="105"/>
      <c r="O107" s="105"/>
      <c r="P107" s="105"/>
      <c r="Q107" s="105"/>
      <c r="R107" s="105"/>
      <c r="S107" s="105"/>
      <c r="T107" s="105"/>
      <c r="U107" s="105"/>
      <c r="V107" s="105"/>
      <c r="W107" s="105"/>
      <c r="X107" s="105"/>
      <c r="Y107" s="105"/>
      <c r="Z107" s="105"/>
      <c r="AA107" s="105"/>
      <c r="AB107" s="105"/>
      <c r="AC107" s="105"/>
      <c r="AD107" s="105"/>
      <c r="AE107" s="105"/>
      <c r="AF107" s="105"/>
      <c r="AG107" s="105"/>
      <c r="AH107" s="105"/>
      <c r="AI107" s="105"/>
      <c r="AJ107" s="105"/>
      <c r="AK107" s="105"/>
      <c r="AL107" s="105"/>
      <c r="AM107" s="105"/>
      <c r="AN107" s="105"/>
      <c r="AO107" s="105"/>
      <c r="AP107" s="105"/>
      <c r="AQ107" s="105"/>
      <c r="AR107" s="105"/>
      <c r="AS107" s="105"/>
      <c r="AT107" s="105"/>
      <c r="AU107" s="105"/>
      <c r="AV107" s="105"/>
      <c r="AW107" s="105"/>
      <c r="AX107" s="105"/>
      <c r="AY107" s="105"/>
      <c r="AZ107" s="105"/>
      <c r="BA107" s="105"/>
      <c r="BB107" s="105"/>
      <c r="BC107" s="105"/>
      <c r="BD107" s="105"/>
      <c r="BE107" s="105"/>
      <c r="BF107" s="105"/>
      <c r="BG107" s="105"/>
      <c r="BH107" s="105"/>
      <c r="BI107" s="105"/>
      <c r="BJ107" s="105"/>
      <c r="BK107" s="105"/>
      <c r="BL107" s="105"/>
      <c r="BM107" s="105"/>
      <c r="BN107" s="105"/>
      <c r="BO107" s="105"/>
      <c r="BP107" s="105"/>
      <c r="BQ107" s="105"/>
      <c r="BR107" s="105"/>
      <c r="BS107" s="105"/>
      <c r="BT107" s="105"/>
      <c r="BU107" s="105"/>
      <c r="BV107" s="105"/>
      <c r="BW107" s="105"/>
      <c r="BX107" s="105"/>
      <c r="BY107" s="105"/>
      <c r="BZ107" s="105"/>
      <c r="CA107" s="105"/>
      <c r="CB107" s="105"/>
      <c r="CC107" s="105"/>
      <c r="CD107" s="105"/>
      <c r="CE107" s="105"/>
      <c r="CF107" s="105"/>
      <c r="CG107" s="105"/>
      <c r="CH107" s="105"/>
      <c r="CI107" s="105"/>
      <c r="CJ107" s="105"/>
      <c r="CK107" s="105"/>
      <c r="CL107" s="105"/>
      <c r="CM107" s="105"/>
      <c r="CN107" s="105"/>
      <c r="CO107" s="105"/>
      <c r="CP107" s="105"/>
      <c r="CQ107" s="105"/>
      <c r="CR107" s="105"/>
      <c r="CS107" s="105"/>
      <c r="CT107" s="105"/>
      <c r="CU107" s="105"/>
      <c r="CV107" s="105"/>
      <c r="CW107" s="105"/>
      <c r="CX107" s="105"/>
      <c r="CY107" s="407"/>
    </row>
    <row r="108" spans="2:103" ht="15.4">
      <c r="B108" s="24"/>
      <c r="C108" s="43">
        <f>MAX($B$5:C100)+0.1</f>
        <v>4.0999999999999996</v>
      </c>
      <c r="D108" s="41" t="s">
        <v>215</v>
      </c>
      <c r="E108" s="41"/>
      <c r="F108" s="41"/>
      <c r="G108" s="41"/>
      <c r="H108" s="41"/>
      <c r="I108" s="41"/>
      <c r="J108" s="41"/>
      <c r="K108" s="41"/>
      <c r="L108" s="41"/>
      <c r="M108" s="41"/>
      <c r="N108" s="41"/>
      <c r="O108" s="405"/>
      <c r="P108" s="405"/>
      <c r="Q108" s="405"/>
      <c r="R108" s="405"/>
      <c r="S108" s="405"/>
      <c r="T108" s="405"/>
      <c r="U108" s="405"/>
      <c r="V108" s="405"/>
      <c r="W108" s="405"/>
      <c r="X108" s="405"/>
      <c r="Y108" s="405"/>
      <c r="Z108" s="405"/>
      <c r="AA108" s="405"/>
      <c r="AB108" s="405"/>
      <c r="AC108" s="405"/>
      <c r="AD108" s="405"/>
      <c r="AE108" s="405"/>
      <c r="AF108" s="405"/>
      <c r="AG108" s="405"/>
      <c r="AH108" s="405"/>
      <c r="AI108" s="405"/>
      <c r="AJ108" s="405"/>
      <c r="AK108" s="405"/>
      <c r="AL108" s="405"/>
      <c r="AM108" s="405"/>
      <c r="AN108" s="405"/>
      <c r="AO108" s="405"/>
      <c r="AP108" s="405"/>
      <c r="AQ108" s="405"/>
      <c r="AR108" s="405"/>
      <c r="AS108" s="405"/>
      <c r="AT108" s="405"/>
      <c r="AU108" s="405"/>
      <c r="AV108" s="405"/>
      <c r="AW108" s="405"/>
      <c r="AX108" s="405"/>
      <c r="AY108" s="405"/>
      <c r="AZ108" s="405"/>
      <c r="BA108" s="405"/>
      <c r="BB108" s="405"/>
      <c r="BC108" s="405"/>
      <c r="BD108" s="405"/>
      <c r="BE108" s="405"/>
      <c r="BF108" s="405"/>
      <c r="BG108" s="405"/>
      <c r="BH108" s="405"/>
      <c r="BI108" s="405"/>
      <c r="BJ108" s="405"/>
      <c r="BK108" s="405"/>
      <c r="BL108" s="405"/>
      <c r="BM108" s="405"/>
      <c r="BN108" s="405"/>
      <c r="BO108" s="405"/>
      <c r="BP108" s="405"/>
      <c r="BQ108" s="405"/>
      <c r="BR108" s="405"/>
      <c r="BS108" s="405"/>
      <c r="BT108" s="405"/>
      <c r="BU108" s="405"/>
      <c r="BV108" s="405"/>
      <c r="BW108" s="405"/>
      <c r="BX108" s="405"/>
      <c r="BY108" s="405"/>
      <c r="BZ108" s="405"/>
      <c r="CA108" s="405"/>
      <c r="CB108" s="405"/>
      <c r="CC108" s="405"/>
      <c r="CD108" s="405"/>
      <c r="CE108" s="405"/>
      <c r="CF108" s="405"/>
      <c r="CG108" s="405"/>
      <c r="CH108" s="405"/>
      <c r="CI108" s="405"/>
      <c r="CJ108" s="405"/>
      <c r="CK108" s="405"/>
      <c r="CL108" s="405"/>
      <c r="CM108" s="41"/>
      <c r="CN108" s="41"/>
      <c r="CO108" s="41"/>
      <c r="CP108" s="41"/>
      <c r="CQ108" s="41"/>
      <c r="CR108" s="41"/>
      <c r="CS108" s="41"/>
      <c r="CT108" s="41"/>
      <c r="CU108" s="41"/>
      <c r="CV108" s="41"/>
      <c r="CW108" s="41"/>
      <c r="CX108" s="41"/>
      <c r="CY108" s="42"/>
    </row>
    <row r="109" spans="2:103" ht="15.4">
      <c r="E109"/>
      <c r="F109"/>
      <c r="G109"/>
      <c r="H109"/>
      <c r="I109"/>
      <c r="J109"/>
      <c r="K109"/>
      <c r="O109" s="28"/>
      <c r="P109" s="28"/>
      <c r="Q109" s="28"/>
      <c r="R109" s="28"/>
      <c r="S109" s="28"/>
      <c r="T109" s="28"/>
      <c r="U109" s="28"/>
      <c r="V109" s="28"/>
      <c r="W109" s="28"/>
      <c r="X109" s="28"/>
      <c r="Y109" s="28"/>
      <c r="Z109" s="28"/>
      <c r="AA109" s="28"/>
      <c r="AB109" s="28"/>
      <c r="AC109" s="28"/>
      <c r="AD109" s="28"/>
      <c r="AE109" s="28"/>
      <c r="AF109" s="28"/>
      <c r="AG109" s="28"/>
      <c r="AH109" s="28"/>
      <c r="AI109" s="28"/>
      <c r="AJ109" s="28"/>
      <c r="AK109" s="28"/>
      <c r="AL109" s="28"/>
      <c r="AM109" s="28"/>
      <c r="AN109" s="28"/>
      <c r="AO109" s="28"/>
      <c r="AP109" s="28"/>
      <c r="AQ109" s="28"/>
      <c r="AR109" s="28"/>
      <c r="AS109" s="28"/>
      <c r="AT109" s="28"/>
      <c r="AU109" s="28"/>
      <c r="AV109" s="28"/>
      <c r="AW109" s="28"/>
      <c r="AX109" s="28"/>
      <c r="AY109" s="28"/>
      <c r="AZ109" s="28"/>
      <c r="BA109" s="28"/>
      <c r="BB109" s="28"/>
      <c r="BC109" s="28"/>
      <c r="BD109" s="28"/>
      <c r="BE109" s="28"/>
      <c r="BF109" s="28"/>
      <c r="BG109" s="28"/>
      <c r="BH109" s="28"/>
      <c r="BI109" s="28"/>
      <c r="BJ109" s="28"/>
      <c r="BK109" s="28"/>
      <c r="BL109" s="28"/>
      <c r="BM109" s="28"/>
      <c r="BN109" s="28"/>
      <c r="BO109" s="28"/>
      <c r="BP109" s="28"/>
      <c r="BQ109" s="28"/>
      <c r="BR109" s="28"/>
      <c r="BS109" s="28"/>
      <c r="BT109" s="28"/>
      <c r="BU109" s="28"/>
      <c r="BV109" s="28"/>
      <c r="BW109" s="28"/>
      <c r="BX109" s="28"/>
      <c r="BY109" s="28"/>
      <c r="BZ109" s="28"/>
      <c r="CA109" s="28"/>
      <c r="CB109" s="28"/>
      <c r="CC109" s="28"/>
      <c r="CD109" s="28"/>
      <c r="CE109" s="28"/>
      <c r="CF109" s="28"/>
      <c r="CG109" s="28"/>
      <c r="CH109" s="28"/>
      <c r="CI109" s="28"/>
      <c r="CJ109" s="28"/>
      <c r="CK109" s="28"/>
      <c r="CL109" s="28"/>
    </row>
    <row r="110" spans="2:103" ht="15.4">
      <c r="E110" s="6" t="s">
        <v>631</v>
      </c>
      <c r="G110" s="1" t="s">
        <v>305</v>
      </c>
      <c r="H110" s="10">
        <f>SUM(L110:CV110)</f>
        <v>0</v>
      </c>
      <c r="J110" s="10"/>
      <c r="L110" s="359">
        <f>((SUM(Expenditure!L37:L38,Expenditure!L40))*L20)-L106</f>
        <v>0</v>
      </c>
      <c r="M110" s="359">
        <f>((SUM(Expenditure!M37:M38,Expenditure!M40))*M20)-M106</f>
        <v>0</v>
      </c>
      <c r="N110" s="359">
        <f>((SUM(Expenditure!N37:N38,Expenditure!N40))*N20)-N106</f>
        <v>0</v>
      </c>
      <c r="O110" s="359">
        <f>((SUM(Expenditure!O37:O38,Expenditure!O40))*O20)-O106</f>
        <v>0</v>
      </c>
      <c r="P110" s="359">
        <f>((SUM(Expenditure!P37:P38,Expenditure!P40))*P20)-P106</f>
        <v>0</v>
      </c>
      <c r="Q110" s="359">
        <f>((SUM(Expenditure!Q37:Q38,Expenditure!Q40))*Q20)-Q106</f>
        <v>0</v>
      </c>
      <c r="R110" s="359">
        <f>((SUM(Expenditure!R37:R38,Expenditure!R40))*R20)-R106</f>
        <v>0</v>
      </c>
      <c r="S110" s="359">
        <f>((SUM(Expenditure!S37:S38,Expenditure!S40))*S20)-S106</f>
        <v>0</v>
      </c>
      <c r="T110" s="359">
        <f>((SUM(Expenditure!T37:T38,Expenditure!T40))*T20)-T106</f>
        <v>0</v>
      </c>
      <c r="U110" s="359">
        <f>((SUM(Expenditure!U37:U38,Expenditure!U40))*U20)-U106</f>
        <v>0</v>
      </c>
      <c r="V110" s="359">
        <f>((SUM(Expenditure!V37:V38,Expenditure!V40))*V20)-V106</f>
        <v>0</v>
      </c>
      <c r="W110" s="359">
        <f>((SUM(Expenditure!W37:W38,Expenditure!W40))*W20)-W106</f>
        <v>0</v>
      </c>
      <c r="X110" s="359">
        <f>((SUM(Expenditure!X37:X38,Expenditure!X40))*X20)-X106</f>
        <v>0</v>
      </c>
      <c r="Y110" s="359">
        <f>((SUM(Expenditure!Y37:Y38,Expenditure!Y40))*Y20)-Y106</f>
        <v>0</v>
      </c>
      <c r="Z110" s="359">
        <f>((SUM(Expenditure!Z37:Z38,Expenditure!Z40))*Z20)-Z106</f>
        <v>0</v>
      </c>
      <c r="AA110" s="359">
        <f>((SUM(Expenditure!AA37:AA38,Expenditure!AA40))*AA20)-AA106</f>
        <v>0</v>
      </c>
      <c r="AB110" s="359">
        <f>((SUM(Expenditure!AB37:AB38,Expenditure!AB40))*AB20)-AB106</f>
        <v>0</v>
      </c>
      <c r="AC110" s="359">
        <f>((SUM(Expenditure!AC37:AC38,Expenditure!AC40))*AC20)-AC106</f>
        <v>0</v>
      </c>
      <c r="AD110" s="359">
        <f>((SUM(Expenditure!AD37:AD38,Expenditure!AD40))*AD20)-AD106</f>
        <v>0</v>
      </c>
      <c r="AE110" s="359">
        <f>((SUM(Expenditure!AE37:AE38,Expenditure!AE40))*AE20)-AE106</f>
        <v>0</v>
      </c>
      <c r="AF110" s="359">
        <f>((SUM(Expenditure!AF37:AF38,Expenditure!AF40))*AF20)-AF106</f>
        <v>0</v>
      </c>
      <c r="AG110" s="359">
        <f>((SUM(Expenditure!AG37:AG38,Expenditure!AG40))*AG20)-AG106</f>
        <v>0</v>
      </c>
      <c r="AH110" s="359">
        <f>((SUM(Expenditure!AH37:AH38,Expenditure!AH40))*AH20)-AH106</f>
        <v>0</v>
      </c>
      <c r="AI110" s="359">
        <f>((SUM(Expenditure!AI37:AI38,Expenditure!AI40))*AI20)-AI106</f>
        <v>0</v>
      </c>
      <c r="AJ110" s="359">
        <f>((SUM(Expenditure!AJ37:AJ38,Expenditure!AJ40))*AJ20)-AJ106</f>
        <v>0</v>
      </c>
      <c r="AK110" s="359">
        <f>((SUM(Expenditure!AK37:AK38,Expenditure!AK40))*AK20)-AK106</f>
        <v>0</v>
      </c>
      <c r="AL110" s="359">
        <f>((SUM(Expenditure!AL37:AL38,Expenditure!AL40))*AL20)-AL106</f>
        <v>0</v>
      </c>
      <c r="AM110" s="359">
        <f>((SUM(Expenditure!AM37:AM38,Expenditure!AM40))*AM20)-AM106</f>
        <v>0</v>
      </c>
      <c r="AN110" s="359">
        <f>((SUM(Expenditure!AN37:AN38,Expenditure!AN40))*AN20)-AN106</f>
        <v>0</v>
      </c>
      <c r="AO110" s="359">
        <f>((SUM(Expenditure!AO37:AO38,Expenditure!AO40))*AO20)-AO106</f>
        <v>0</v>
      </c>
      <c r="AP110" s="359">
        <f>((SUM(Expenditure!AP37:AP38,Expenditure!AP40))*AP20)-AP106</f>
        <v>0</v>
      </c>
      <c r="AQ110" s="359">
        <f>((SUM(Expenditure!AQ37:AQ38,Expenditure!AQ40))*AQ20)-AQ106</f>
        <v>0</v>
      </c>
      <c r="AR110" s="359">
        <f>((SUM(Expenditure!AR37:AR38,Expenditure!AR40))*AR20)-AR106</f>
        <v>0</v>
      </c>
      <c r="AS110" s="359">
        <f>((SUM(Expenditure!AS37:AS38,Expenditure!AS40))*AS20)-AS106</f>
        <v>0</v>
      </c>
      <c r="AT110" s="359">
        <f>((SUM(Expenditure!AT37:AT38,Expenditure!AT40))*AT20)-AT106</f>
        <v>0</v>
      </c>
      <c r="AU110" s="359">
        <f>((SUM(Expenditure!AU37:AU38,Expenditure!AU40))*AU20)-AU106</f>
        <v>0</v>
      </c>
      <c r="AV110" s="359">
        <f>((SUM(Expenditure!AV37:AV38,Expenditure!AV40))*AV20)-AV106</f>
        <v>0</v>
      </c>
      <c r="AW110" s="359">
        <f>((SUM(Expenditure!AW37:AW38,Expenditure!AW40))*AW20)-AW106</f>
        <v>0</v>
      </c>
      <c r="AX110" s="359">
        <f>((SUM(Expenditure!AX37:AX38,Expenditure!AX40))*AX20)-AX106</f>
        <v>0</v>
      </c>
      <c r="AY110" s="359">
        <f>((SUM(Expenditure!AY37:AY38,Expenditure!AY40))*AY20)-AY106</f>
        <v>0</v>
      </c>
      <c r="AZ110" s="359">
        <f>((SUM(Expenditure!AZ37:AZ38,Expenditure!AZ40))*AZ20)-AZ106</f>
        <v>0</v>
      </c>
      <c r="BA110" s="359">
        <f>((SUM(Expenditure!BA37:BA38,Expenditure!BA40))*BA20)-BA106</f>
        <v>0</v>
      </c>
      <c r="BB110" s="359">
        <f>((SUM(Expenditure!BB37:BB38,Expenditure!BB40))*BB20)-BB106</f>
        <v>0</v>
      </c>
      <c r="BC110" s="359">
        <f>((SUM(Expenditure!BC37:BC38,Expenditure!BC40))*BC20)-BC106</f>
        <v>0</v>
      </c>
      <c r="BD110" s="359">
        <f>((SUM(Expenditure!BD37:BD38,Expenditure!BD40))*BD20)-BD106</f>
        <v>0</v>
      </c>
      <c r="BE110" s="359">
        <f>((SUM(Expenditure!BE37:BE38,Expenditure!BE40))*BE20)-BE106</f>
        <v>0</v>
      </c>
      <c r="BF110" s="359">
        <f>((SUM(Expenditure!BF37:BF38,Expenditure!BF40))*BF20)-BF106</f>
        <v>0</v>
      </c>
      <c r="BG110" s="359">
        <f>((SUM(Expenditure!BG37:BG38,Expenditure!BG40))*BG20)-BG106</f>
        <v>0</v>
      </c>
      <c r="BH110" s="359">
        <f>((SUM(Expenditure!BH37:BH38,Expenditure!BH40))*BH20)-BH106</f>
        <v>0</v>
      </c>
      <c r="BI110" s="359">
        <f>((SUM(Expenditure!BI37:BI38,Expenditure!BI40))*BI20)-BI106</f>
        <v>0</v>
      </c>
      <c r="BJ110" s="359">
        <f>((SUM(Expenditure!BJ37:BJ38,Expenditure!BJ40))*BJ20)-BJ106</f>
        <v>0</v>
      </c>
      <c r="BK110" s="359">
        <f>((SUM(Expenditure!BK37:BK38,Expenditure!BK40))*BK20)-BK106</f>
        <v>0</v>
      </c>
      <c r="BL110" s="359">
        <f>((SUM(Expenditure!BL37:BL38,Expenditure!BL40))*BL20)-BL106</f>
        <v>0</v>
      </c>
      <c r="BM110" s="359">
        <f>((SUM(Expenditure!BM37:BM38,Expenditure!BM40))*BM20)-BM106</f>
        <v>0</v>
      </c>
      <c r="BN110" s="359">
        <f>((SUM(Expenditure!BN37:BN38,Expenditure!BN40))*BN20)-BN106</f>
        <v>0</v>
      </c>
      <c r="BO110" s="359">
        <f>((SUM(Expenditure!BO37:BO38,Expenditure!BO40))*BO20)-BO106</f>
        <v>0</v>
      </c>
      <c r="BP110" s="359">
        <f>((SUM(Expenditure!BP37:BP38,Expenditure!BP40))*BP20)-BP106</f>
        <v>0</v>
      </c>
      <c r="BQ110" s="359">
        <f>((SUM(Expenditure!BQ37:BQ38,Expenditure!BQ40))*BQ20)-BQ106</f>
        <v>0</v>
      </c>
      <c r="BR110" s="359">
        <f>((SUM(Expenditure!BR37:BR38,Expenditure!BR40))*BR20)-BR106</f>
        <v>0</v>
      </c>
      <c r="BS110" s="359">
        <f>((SUM(Expenditure!BS37:BS38,Expenditure!BS40))*BS20)-BS106</f>
        <v>0</v>
      </c>
      <c r="BT110" s="359">
        <f>((SUM(Expenditure!BT37:BT38,Expenditure!BT40))*BT20)-BT106</f>
        <v>0</v>
      </c>
      <c r="BU110" s="359">
        <f>((SUM(Expenditure!BU37:BU38,Expenditure!BU40))*BU20)-BU106</f>
        <v>0</v>
      </c>
      <c r="BV110" s="359">
        <f>((SUM(Expenditure!BV37:BV38,Expenditure!BV40))*BV20)-BV106</f>
        <v>0</v>
      </c>
      <c r="BW110" s="359">
        <f>((SUM(Expenditure!BW37:BW38,Expenditure!BW40))*BW20)-BW106</f>
        <v>0</v>
      </c>
      <c r="BX110" s="359">
        <f>((SUM(Expenditure!BX37:BX38,Expenditure!BX40))*BX20)-BX106</f>
        <v>0</v>
      </c>
      <c r="BY110" s="359">
        <f>((SUM(Expenditure!BY37:BY38,Expenditure!BY40))*BY20)-BY106</f>
        <v>0</v>
      </c>
      <c r="BZ110" s="359">
        <f>((SUM(Expenditure!BZ37:BZ38,Expenditure!BZ40))*BZ20)-BZ106</f>
        <v>0</v>
      </c>
      <c r="CA110" s="359">
        <f>((SUM(Expenditure!CA37:CA38,Expenditure!CA40))*CA20)-CA106</f>
        <v>0</v>
      </c>
      <c r="CB110" s="359">
        <f>((SUM(Expenditure!CB37:CB38,Expenditure!CB40))*CB20)-CB106</f>
        <v>0</v>
      </c>
      <c r="CC110" s="359">
        <f>((SUM(Expenditure!CC37:CC38,Expenditure!CC40))*CC20)-CC106</f>
        <v>0</v>
      </c>
      <c r="CD110" s="359">
        <f>((SUM(Expenditure!CD37:CD38,Expenditure!CD40))*CD20)-CD106</f>
        <v>0</v>
      </c>
      <c r="CE110" s="359">
        <f>((SUM(Expenditure!CE37:CE38,Expenditure!CE40))*CE20)-CE106</f>
        <v>0</v>
      </c>
      <c r="CF110" s="359">
        <f>((SUM(Expenditure!CF37:CF38,Expenditure!CF40))*CF20)-CF106</f>
        <v>0</v>
      </c>
      <c r="CG110" s="359">
        <f>((SUM(Expenditure!CG37:CG38,Expenditure!CG40))*CG20)-CG106</f>
        <v>0</v>
      </c>
      <c r="CH110" s="359">
        <f>((SUM(Expenditure!CH37:CH38,Expenditure!CH40))*CH20)-CH106</f>
        <v>0</v>
      </c>
      <c r="CI110" s="359">
        <f>((SUM(Expenditure!CI37:CI38,Expenditure!CI40))*CI20)-CI106</f>
        <v>0</v>
      </c>
      <c r="CJ110" s="359">
        <f>((SUM(Expenditure!CJ37:CJ38,Expenditure!CJ40))*CJ20)-CJ106</f>
        <v>0</v>
      </c>
      <c r="CK110" s="359">
        <f>((SUM(Expenditure!CK37:CK38,Expenditure!CK40))*CK20)-CK106</f>
        <v>0</v>
      </c>
      <c r="CL110" s="359">
        <f>((SUM(Expenditure!CL37:CL38,Expenditure!CL40))*CL20)-CL106</f>
        <v>0</v>
      </c>
      <c r="CM110" s="359">
        <f>((SUM(Expenditure!CM37:CM38,Expenditure!CM40))*CM20)-CM106</f>
        <v>0</v>
      </c>
      <c r="CN110" s="359">
        <f>((SUM(Expenditure!CN37:CN38,Expenditure!CN40))*CN20)-CN106</f>
        <v>0</v>
      </c>
      <c r="CO110" s="359">
        <f>((SUM(Expenditure!CO37:CO38,Expenditure!CO40))*CO20)-CO106</f>
        <v>0</v>
      </c>
      <c r="CP110" s="359">
        <f>((SUM(Expenditure!CP37:CP38,Expenditure!CP40))*CP20)-CP106</f>
        <v>0</v>
      </c>
      <c r="CQ110" s="359">
        <f>((SUM(Expenditure!CQ37:CQ38,Expenditure!CQ40))*CQ20)-CQ106</f>
        <v>0</v>
      </c>
      <c r="CR110" s="359">
        <f>((SUM(Expenditure!CR37:CR38,Expenditure!CR40))*CR20)-CR106</f>
        <v>0</v>
      </c>
      <c r="CS110" s="359">
        <f>((SUM(Expenditure!CS37:CS38,Expenditure!CS40))*CS20)-CS106</f>
        <v>0</v>
      </c>
      <c r="CT110" s="359">
        <f>((SUM(Expenditure!CT37:CT38,Expenditure!CT40))*CT20)-CT106</f>
        <v>0</v>
      </c>
      <c r="CU110" s="359">
        <f>((SUM(Expenditure!CU37:CU38,Expenditure!CU40))*CU20)-CU106</f>
        <v>0</v>
      </c>
      <c r="CV110" s="359">
        <f>((SUM(Expenditure!CV37:CV38,Expenditure!CV40))*CV20)-CV106</f>
        <v>0</v>
      </c>
      <c r="CW110" s="30"/>
      <c r="CX110" s="30"/>
      <c r="CY110" s="25"/>
    </row>
    <row r="111" spans="2:103" ht="15.4">
      <c r="E111" s="6"/>
      <c r="J111" s="10"/>
      <c r="L111" s="359"/>
      <c r="M111" s="359"/>
      <c r="N111" s="359"/>
      <c r="O111" s="359"/>
      <c r="P111" s="359"/>
      <c r="Q111" s="359"/>
      <c r="R111" s="359"/>
      <c r="S111" s="359"/>
      <c r="T111" s="359"/>
      <c r="U111" s="359"/>
      <c r="V111" s="359"/>
      <c r="W111" s="359"/>
      <c r="X111" s="359"/>
      <c r="Y111" s="359"/>
      <c r="Z111" s="359"/>
      <c r="AA111" s="359"/>
      <c r="AB111" s="359"/>
      <c r="AC111" s="359"/>
      <c r="AD111" s="359"/>
      <c r="AE111" s="359"/>
      <c r="AF111" s="359"/>
      <c r="AG111" s="359"/>
      <c r="AH111" s="359"/>
      <c r="AI111" s="359"/>
      <c r="AJ111" s="359"/>
      <c r="AK111" s="359"/>
      <c r="AL111" s="359"/>
      <c r="AM111" s="359"/>
      <c r="AN111" s="359"/>
      <c r="AO111" s="359"/>
      <c r="AP111" s="359"/>
      <c r="AQ111" s="359"/>
      <c r="AR111" s="359"/>
      <c r="AS111" s="359"/>
      <c r="AT111" s="359"/>
      <c r="AU111" s="359"/>
      <c r="AV111" s="359"/>
      <c r="AW111" s="359"/>
      <c r="AX111" s="359"/>
      <c r="AY111" s="359"/>
      <c r="AZ111" s="359"/>
      <c r="BA111" s="359"/>
      <c r="BB111" s="359"/>
      <c r="BC111" s="359"/>
      <c r="BD111" s="359"/>
      <c r="BE111" s="359"/>
      <c r="BF111" s="359"/>
      <c r="BG111" s="359"/>
      <c r="BH111" s="359"/>
      <c r="BI111" s="359"/>
      <c r="BJ111" s="359"/>
      <c r="BK111" s="359"/>
      <c r="BL111" s="359"/>
      <c r="BM111" s="359"/>
      <c r="BN111" s="359"/>
      <c r="BO111" s="359"/>
      <c r="BP111" s="359"/>
      <c r="BQ111" s="359"/>
      <c r="BR111" s="359"/>
      <c r="BS111" s="359"/>
      <c r="BT111" s="359"/>
      <c r="BU111" s="359"/>
      <c r="BV111" s="359"/>
      <c r="BW111" s="359"/>
      <c r="BX111" s="359"/>
      <c r="BY111" s="359"/>
      <c r="BZ111" s="359"/>
      <c r="CA111" s="359"/>
      <c r="CB111" s="359"/>
      <c r="CC111" s="359"/>
      <c r="CD111" s="359"/>
      <c r="CE111" s="359"/>
      <c r="CF111" s="359"/>
      <c r="CG111" s="359"/>
      <c r="CH111" s="359"/>
      <c r="CI111" s="359"/>
      <c r="CJ111" s="359"/>
      <c r="CK111" s="359"/>
      <c r="CL111" s="359"/>
      <c r="CM111" s="359"/>
      <c r="CN111" s="359"/>
      <c r="CO111" s="359"/>
      <c r="CP111" s="359"/>
      <c r="CQ111" s="359"/>
      <c r="CR111" s="359"/>
      <c r="CS111" s="359"/>
      <c r="CT111" s="359"/>
      <c r="CU111" s="359"/>
      <c r="CV111" s="359"/>
      <c r="CW111" s="30"/>
      <c r="CX111" s="30"/>
      <c r="CY111" s="25"/>
    </row>
    <row r="112" spans="2:103" ht="15.4">
      <c r="B112" s="24"/>
      <c r="C112" s="24"/>
      <c r="D112" s="24"/>
      <c r="E112" s="1" t="s">
        <v>632</v>
      </c>
      <c r="G112" s="1" t="s">
        <v>305</v>
      </c>
      <c r="H112" s="10" t="e">
        <f>SUM(L112:CV112)</f>
        <v>#NUM!</v>
      </c>
      <c r="J112" s="10"/>
      <c r="L112" s="111" t="e">
        <f>SUM(Capitalisation!L56,Expenditure!L39)*L20*IF(AND(FinancialInputs!L9=1,FinancialInputs!L$17&lt;FinancialInputs!L$19),FinancialInputs!L$19/FinancialInputs!L$17,1)</f>
        <v>#NUM!</v>
      </c>
      <c r="M112" s="111" t="e">
        <f>SUM(Capitalisation!M56,Expenditure!M39)*M20*IF(AND(FinancialInputs!M9=1,FinancialInputs!M$17&lt;FinancialInputs!M$19),FinancialInputs!M$19/FinancialInputs!M$17,1)</f>
        <v>#NUM!</v>
      </c>
      <c r="N112" s="111" t="e">
        <f>SUM(Capitalisation!N56,Expenditure!N39)*N20*IF(AND(FinancialInputs!N9=1,FinancialInputs!N$17&lt;FinancialInputs!N$19),FinancialInputs!N$19/FinancialInputs!N$17,1)</f>
        <v>#NUM!</v>
      </c>
      <c r="O112" s="111" t="e">
        <f>SUM(Capitalisation!O56,Expenditure!O39)*O20*IF(AND(FinancialInputs!O9=1,FinancialInputs!O$17&lt;FinancialInputs!O$19),FinancialInputs!O$19/FinancialInputs!O$17,1)</f>
        <v>#NUM!</v>
      </c>
      <c r="P112" s="111" t="e">
        <f>SUM(Capitalisation!P56,Expenditure!P39)*P20*IF(AND(FinancialInputs!P9=1,FinancialInputs!P$17&lt;FinancialInputs!P$19),FinancialInputs!P$19/FinancialInputs!P$17,1)</f>
        <v>#NUM!</v>
      </c>
      <c r="Q112" s="111" t="e">
        <f>SUM(Capitalisation!Q56,Expenditure!Q39)*Q20*IF(AND(FinancialInputs!Q9=1,FinancialInputs!Q$17&lt;FinancialInputs!Q$19),FinancialInputs!Q$19/FinancialInputs!Q$17,1)</f>
        <v>#NUM!</v>
      </c>
      <c r="R112" s="111" t="e">
        <f>SUM(Capitalisation!R56,Expenditure!R39)*R20*IF(AND(FinancialInputs!R9=1,FinancialInputs!R$17&lt;FinancialInputs!R$19),FinancialInputs!R$19/FinancialInputs!R$17,1)</f>
        <v>#NUM!</v>
      </c>
      <c r="S112" s="111" t="e">
        <f>SUM(Capitalisation!S56,Expenditure!S39)*S20*IF(AND(FinancialInputs!S9=1,FinancialInputs!S$17&lt;FinancialInputs!S$19),FinancialInputs!S$19/FinancialInputs!S$17,1)</f>
        <v>#NUM!</v>
      </c>
      <c r="T112" s="111" t="e">
        <f>SUM(Capitalisation!T56,Expenditure!T39)*T20*IF(AND(FinancialInputs!T9=1,FinancialInputs!T$17&lt;FinancialInputs!T$19),FinancialInputs!T$19/FinancialInputs!T$17,1)</f>
        <v>#NUM!</v>
      </c>
      <c r="U112" s="111" t="e">
        <f>SUM(Capitalisation!U56,Expenditure!U39)*U20*IF(AND(FinancialInputs!U9=1,FinancialInputs!U$17&lt;FinancialInputs!U$19),FinancialInputs!U$19/FinancialInputs!U$17,1)</f>
        <v>#NUM!</v>
      </c>
      <c r="V112" s="111" t="e">
        <f>SUM(Capitalisation!V56,Expenditure!V39)*V20*IF(AND(FinancialInputs!V9=1,FinancialInputs!V$17&lt;FinancialInputs!V$19),FinancialInputs!V$19/FinancialInputs!V$17,1)</f>
        <v>#NUM!</v>
      </c>
      <c r="W112" s="111" t="e">
        <f>SUM(Capitalisation!W56,Expenditure!W39)*W20*IF(AND(FinancialInputs!W9=1,FinancialInputs!W$17&lt;FinancialInputs!W$19),FinancialInputs!W$19/FinancialInputs!W$17,1)</f>
        <v>#NUM!</v>
      </c>
      <c r="X112" s="111" t="e">
        <f>SUM(Capitalisation!X56,Expenditure!X39)*X20*IF(AND(FinancialInputs!X9=1,FinancialInputs!X$17&lt;FinancialInputs!X$19),FinancialInputs!X$19/FinancialInputs!X$17,1)</f>
        <v>#NUM!</v>
      </c>
      <c r="Y112" s="111" t="e">
        <f>SUM(Capitalisation!Y56,Expenditure!Y39)*Y20*IF(AND(FinancialInputs!Y9=1,FinancialInputs!Y$17&lt;FinancialInputs!Y$19),FinancialInputs!Y$19/FinancialInputs!Y$17,1)</f>
        <v>#NUM!</v>
      </c>
      <c r="Z112" s="111" t="e">
        <f>SUM(Capitalisation!Z56,Expenditure!Z39)*Z20*IF(AND(FinancialInputs!Z9=1,FinancialInputs!Z$17&lt;FinancialInputs!Z$19),FinancialInputs!Z$19/FinancialInputs!Z$17,1)</f>
        <v>#NUM!</v>
      </c>
      <c r="AA112" s="111" t="e">
        <f>SUM(Capitalisation!AA56,Expenditure!AA39)*AA20*IF(AND(FinancialInputs!AA9=1,FinancialInputs!AA$17&lt;FinancialInputs!AA$19),FinancialInputs!AA$19/FinancialInputs!AA$17,1)</f>
        <v>#NUM!</v>
      </c>
      <c r="AB112" s="111" t="e">
        <f>SUM(Capitalisation!AB56,Expenditure!AB39)*AB20*IF(AND(FinancialInputs!AB9=1,FinancialInputs!AB$17&lt;FinancialInputs!AB$19),FinancialInputs!AB$19/FinancialInputs!AB$17,1)</f>
        <v>#NUM!</v>
      </c>
      <c r="AC112" s="111" t="e">
        <f>SUM(Capitalisation!AC56,Expenditure!AC39)*AC20*IF(AND(FinancialInputs!AC9=1,FinancialInputs!AC$17&lt;FinancialInputs!AC$19),FinancialInputs!AC$19/FinancialInputs!AC$17,1)</f>
        <v>#NUM!</v>
      </c>
      <c r="AD112" s="111" t="e">
        <f>SUM(Capitalisation!AD56,Expenditure!AD39)*AD20*IF(AND(FinancialInputs!AD9=1,FinancialInputs!AD$17&lt;FinancialInputs!AD$19),FinancialInputs!AD$19/FinancialInputs!AD$17,1)</f>
        <v>#NUM!</v>
      </c>
      <c r="AE112" s="111" t="e">
        <f>SUM(Capitalisation!AE56,Expenditure!AE39)*AE20*IF(AND(FinancialInputs!AE9=1,FinancialInputs!AE$17&lt;FinancialInputs!AE$19),FinancialInputs!AE$19/FinancialInputs!AE$17,1)</f>
        <v>#NUM!</v>
      </c>
      <c r="AF112" s="111" t="e">
        <f>SUM(Capitalisation!AF56,Expenditure!AF39)*AF20*IF(AND(FinancialInputs!AF9=1,FinancialInputs!AF$17&lt;FinancialInputs!AF$19),FinancialInputs!AF$19/FinancialInputs!AF$17,1)</f>
        <v>#NUM!</v>
      </c>
      <c r="AG112" s="111" t="e">
        <f>SUM(Capitalisation!AG56,Expenditure!AG39)*AG20*IF(AND(FinancialInputs!AG9=1,FinancialInputs!AG$17&lt;FinancialInputs!AG$19),FinancialInputs!AG$19/FinancialInputs!AG$17,1)</f>
        <v>#NUM!</v>
      </c>
      <c r="AH112" s="111" t="e">
        <f>SUM(Capitalisation!AH56,Expenditure!AH39)*AH20*IF(AND(FinancialInputs!AH9=1,FinancialInputs!AH$17&lt;FinancialInputs!AH$19),FinancialInputs!AH$19/FinancialInputs!AH$17,1)</f>
        <v>#NUM!</v>
      </c>
      <c r="AI112" s="111" t="e">
        <f>SUM(Capitalisation!AI56,Expenditure!AI39)*AI20*IF(AND(FinancialInputs!AI9=1,FinancialInputs!AI$17&lt;FinancialInputs!AI$19),FinancialInputs!AI$19/FinancialInputs!AI$17,1)</f>
        <v>#NUM!</v>
      </c>
      <c r="AJ112" s="111" t="e">
        <f>SUM(Capitalisation!AJ56,Expenditure!AJ39)*AJ20*IF(AND(FinancialInputs!AJ9=1,FinancialInputs!AJ$17&lt;FinancialInputs!AJ$19),FinancialInputs!AJ$19/FinancialInputs!AJ$17,1)</f>
        <v>#NUM!</v>
      </c>
      <c r="AK112" s="111" t="e">
        <f>SUM(Capitalisation!AK56,Expenditure!AK39)*AK20*IF(AND(FinancialInputs!AK9=1,FinancialInputs!AK$17&lt;FinancialInputs!AK$19),FinancialInputs!AK$19/FinancialInputs!AK$17,1)</f>
        <v>#NUM!</v>
      </c>
      <c r="AL112" s="111" t="e">
        <f>SUM(Capitalisation!AL56,Expenditure!AL39)*AL20*IF(AND(FinancialInputs!AL9=1,FinancialInputs!AL$17&lt;FinancialInputs!AL$19),FinancialInputs!AL$19/FinancialInputs!AL$17,1)</f>
        <v>#NUM!</v>
      </c>
      <c r="AM112" s="111" t="e">
        <f>SUM(Capitalisation!AM56,Expenditure!AM39)*AM20*IF(AND(FinancialInputs!AM9=1,FinancialInputs!AM$17&lt;FinancialInputs!AM$19),FinancialInputs!AM$19/FinancialInputs!AM$17,1)</f>
        <v>#NUM!</v>
      </c>
      <c r="AN112" s="111" t="e">
        <f>SUM(Capitalisation!AN56,Expenditure!AN39)*AN20*IF(AND(FinancialInputs!AN9=1,FinancialInputs!AN$17&lt;FinancialInputs!AN$19),FinancialInputs!AN$19/FinancialInputs!AN$17,1)</f>
        <v>#NUM!</v>
      </c>
      <c r="AO112" s="111" t="e">
        <f>SUM(Capitalisation!AO56,Expenditure!AO39)*AO20*IF(AND(FinancialInputs!AO9=1,FinancialInputs!AO$17&lt;FinancialInputs!AO$19),FinancialInputs!AO$19/FinancialInputs!AO$17,1)</f>
        <v>#NUM!</v>
      </c>
      <c r="AP112" s="111" t="e">
        <f>SUM(Capitalisation!AP56,Expenditure!AP39)*AP20*IF(AND(FinancialInputs!AP9=1,FinancialInputs!AP$17&lt;FinancialInputs!AP$19),FinancialInputs!AP$19/FinancialInputs!AP$17,1)</f>
        <v>#NUM!</v>
      </c>
      <c r="AQ112" s="111" t="e">
        <f>SUM(Capitalisation!AQ56,Expenditure!AQ39)*AQ20*IF(AND(FinancialInputs!AQ9=1,FinancialInputs!AQ$17&lt;FinancialInputs!AQ$19),FinancialInputs!AQ$19/FinancialInputs!AQ$17,1)</f>
        <v>#NUM!</v>
      </c>
      <c r="AR112" s="111" t="e">
        <f>SUM(Capitalisation!AR56,Expenditure!AR39)*AR20*IF(AND(FinancialInputs!AR9=1,FinancialInputs!AR$17&lt;FinancialInputs!AR$19),FinancialInputs!AR$19/FinancialInputs!AR$17,1)</f>
        <v>#NUM!</v>
      </c>
      <c r="AS112" s="111" t="e">
        <f>SUM(Capitalisation!AS56,Expenditure!AS39)*AS20*IF(AND(FinancialInputs!AS9=1,FinancialInputs!AS$17&lt;FinancialInputs!AS$19),FinancialInputs!AS$19/FinancialInputs!AS$17,1)</f>
        <v>#NUM!</v>
      </c>
      <c r="AT112" s="111" t="e">
        <f>SUM(Capitalisation!AT56,Expenditure!AT39)*AT20*IF(AND(FinancialInputs!AT9=1,FinancialInputs!AT$17&lt;FinancialInputs!AT$19),FinancialInputs!AT$19/FinancialInputs!AT$17,1)</f>
        <v>#NUM!</v>
      </c>
      <c r="AU112" s="111" t="e">
        <f>SUM(Capitalisation!AU56,Expenditure!AU39)*AU20*IF(AND(FinancialInputs!AU9=1,FinancialInputs!AU$17&lt;FinancialInputs!AU$19),FinancialInputs!AU$19/FinancialInputs!AU$17,1)</f>
        <v>#NUM!</v>
      </c>
      <c r="AV112" s="111" t="e">
        <f>SUM(Capitalisation!AV56,Expenditure!AV39)*AV20*IF(AND(FinancialInputs!AV9=1,FinancialInputs!AV$17&lt;FinancialInputs!AV$19),FinancialInputs!AV$19/FinancialInputs!AV$17,1)</f>
        <v>#NUM!</v>
      </c>
      <c r="AW112" s="111" t="e">
        <f>SUM(Capitalisation!AW56,Expenditure!AW39)*AW20*IF(AND(FinancialInputs!AW9=1,FinancialInputs!AW$17&lt;FinancialInputs!AW$19),FinancialInputs!AW$19/FinancialInputs!AW$17,1)</f>
        <v>#NUM!</v>
      </c>
      <c r="AX112" s="111" t="e">
        <f>SUM(Capitalisation!AX56,Expenditure!AX39)*AX20*IF(AND(FinancialInputs!AX9=1,FinancialInputs!AX$17&lt;FinancialInputs!AX$19),FinancialInputs!AX$19/FinancialInputs!AX$17,1)</f>
        <v>#NUM!</v>
      </c>
      <c r="AY112" s="111" t="e">
        <f>SUM(Capitalisation!AY56,Expenditure!AY39)*AY20*IF(AND(FinancialInputs!AY9=1,FinancialInputs!AY$17&lt;FinancialInputs!AY$19),FinancialInputs!AY$19/FinancialInputs!AY$17,1)</f>
        <v>#NUM!</v>
      </c>
      <c r="AZ112" s="111" t="e">
        <f>SUM(Capitalisation!AZ56,Expenditure!AZ39)*AZ20*IF(AND(FinancialInputs!AZ9=1,FinancialInputs!AZ$17&lt;FinancialInputs!AZ$19),FinancialInputs!AZ$19/FinancialInputs!AZ$17,1)</f>
        <v>#NUM!</v>
      </c>
      <c r="BA112" s="111" t="e">
        <f>SUM(Capitalisation!BA56,Expenditure!BA39)*BA20*IF(AND(FinancialInputs!BA9=1,FinancialInputs!BA$17&lt;FinancialInputs!BA$19),FinancialInputs!BA$19/FinancialInputs!BA$17,1)</f>
        <v>#NUM!</v>
      </c>
      <c r="BB112" s="111" t="e">
        <f>SUM(Capitalisation!BB56,Expenditure!BB39)*BB20*IF(AND(FinancialInputs!BB9=1,FinancialInputs!BB$17&lt;FinancialInputs!BB$19),FinancialInputs!BB$19/FinancialInputs!BB$17,1)</f>
        <v>#NUM!</v>
      </c>
      <c r="BC112" s="111" t="e">
        <f>SUM(Capitalisation!BC56,Expenditure!BC39)*BC20*IF(AND(FinancialInputs!BC9=1,FinancialInputs!BC$17&lt;FinancialInputs!BC$19),FinancialInputs!BC$19/FinancialInputs!BC$17,1)</f>
        <v>#NUM!</v>
      </c>
      <c r="BD112" s="111" t="e">
        <f>SUM(Capitalisation!BD56,Expenditure!BD39)*BD20*IF(AND(FinancialInputs!BD9=1,FinancialInputs!BD$17&lt;FinancialInputs!BD$19),FinancialInputs!BD$19/FinancialInputs!BD$17,1)</f>
        <v>#NUM!</v>
      </c>
      <c r="BE112" s="111" t="e">
        <f>SUM(Capitalisation!BE56,Expenditure!BE39)*BE20*IF(AND(FinancialInputs!BE9=1,FinancialInputs!BE$17&lt;FinancialInputs!BE$19),FinancialInputs!BE$19/FinancialInputs!BE$17,1)</f>
        <v>#NUM!</v>
      </c>
      <c r="BF112" s="111" t="e">
        <f>SUM(Capitalisation!BF56,Expenditure!BF39)*BF20*IF(AND(FinancialInputs!BF9=1,FinancialInputs!BF$17&lt;FinancialInputs!BF$19),FinancialInputs!BF$19/FinancialInputs!BF$17,1)</f>
        <v>#NUM!</v>
      </c>
      <c r="BG112" s="111" t="e">
        <f>SUM(Capitalisation!BG56,Expenditure!BG39)*BG20*IF(AND(FinancialInputs!BG9=1,FinancialInputs!BG$17&lt;FinancialInputs!BG$19),FinancialInputs!BG$19/FinancialInputs!BG$17,1)</f>
        <v>#NUM!</v>
      </c>
      <c r="BH112" s="111" t="e">
        <f>SUM(Capitalisation!BH56,Expenditure!BH39)*BH20*IF(AND(FinancialInputs!BH9=1,FinancialInputs!BH$17&lt;FinancialInputs!BH$19),FinancialInputs!BH$19/FinancialInputs!BH$17,1)</f>
        <v>#NUM!</v>
      </c>
      <c r="BI112" s="111" t="e">
        <f>SUM(Capitalisation!BI56,Expenditure!BI39)*BI20*IF(AND(FinancialInputs!BI9=1,FinancialInputs!BI$17&lt;FinancialInputs!BI$19),FinancialInputs!BI$19/FinancialInputs!BI$17,1)</f>
        <v>#NUM!</v>
      </c>
      <c r="BJ112" s="111" t="e">
        <f>SUM(Capitalisation!BJ56,Expenditure!BJ39)*BJ20*IF(AND(FinancialInputs!BJ9=1,FinancialInputs!BJ$17&lt;FinancialInputs!BJ$19),FinancialInputs!BJ$19/FinancialInputs!BJ$17,1)</f>
        <v>#NUM!</v>
      </c>
      <c r="BK112" s="111" t="e">
        <f>SUM(Capitalisation!BK56,Expenditure!BK39)*BK20*IF(AND(FinancialInputs!BK9=1,FinancialInputs!BK$17&lt;FinancialInputs!BK$19),FinancialInputs!BK$19/FinancialInputs!BK$17,1)</f>
        <v>#NUM!</v>
      </c>
      <c r="BL112" s="111" t="e">
        <f>SUM(Capitalisation!BL56,Expenditure!BL39)*BL20*IF(AND(FinancialInputs!BL9=1,FinancialInputs!BL$17&lt;FinancialInputs!BL$19),FinancialInputs!BL$19/FinancialInputs!BL$17,1)</f>
        <v>#NUM!</v>
      </c>
      <c r="BM112" s="111" t="e">
        <f>SUM(Capitalisation!BM56,Expenditure!BM39)*BM20*IF(AND(FinancialInputs!BM9=1,FinancialInputs!BM$17&lt;FinancialInputs!BM$19),FinancialInputs!BM$19/FinancialInputs!BM$17,1)</f>
        <v>#NUM!</v>
      </c>
      <c r="BN112" s="111" t="e">
        <f>SUM(Capitalisation!BN56,Expenditure!BN39)*BN20*IF(AND(FinancialInputs!BN9=1,FinancialInputs!BN$17&lt;FinancialInputs!BN$19),FinancialInputs!BN$19/FinancialInputs!BN$17,1)</f>
        <v>#NUM!</v>
      </c>
      <c r="BO112" s="111" t="e">
        <f>SUM(Capitalisation!BO56,Expenditure!BO39)*BO20*IF(AND(FinancialInputs!BO9=1,FinancialInputs!BO$17&lt;FinancialInputs!BO$19),FinancialInputs!BO$19/FinancialInputs!BO$17,1)</f>
        <v>#NUM!</v>
      </c>
      <c r="BP112" s="111" t="e">
        <f>SUM(Capitalisation!BP56,Expenditure!BP39)*BP20*IF(AND(FinancialInputs!BP9=1,FinancialInputs!BP$17&lt;FinancialInputs!BP$19),FinancialInputs!BP$19/FinancialInputs!BP$17,1)</f>
        <v>#NUM!</v>
      </c>
      <c r="BQ112" s="111" t="e">
        <f>SUM(Capitalisation!BQ56,Expenditure!BQ39)*BQ20*IF(AND(FinancialInputs!BQ9=1,FinancialInputs!BQ$17&lt;FinancialInputs!BQ$19),FinancialInputs!BQ$19/FinancialInputs!BQ$17,1)</f>
        <v>#NUM!</v>
      </c>
      <c r="BR112" s="111" t="e">
        <f>SUM(Capitalisation!BR56,Expenditure!BR39)*BR20*IF(AND(FinancialInputs!BR9=1,FinancialInputs!BR$17&lt;FinancialInputs!BR$19),FinancialInputs!BR$19/FinancialInputs!BR$17,1)</f>
        <v>#NUM!</v>
      </c>
      <c r="BS112" s="111" t="e">
        <f>SUM(Capitalisation!BS56,Expenditure!BS39)*BS20*IF(AND(FinancialInputs!BS9=1,FinancialInputs!BS$17&lt;FinancialInputs!BS$19),FinancialInputs!BS$19/FinancialInputs!BS$17,1)</f>
        <v>#NUM!</v>
      </c>
      <c r="BT112" s="111" t="e">
        <f>SUM(Capitalisation!BT56,Expenditure!BT39)*BT20*IF(AND(FinancialInputs!BT9=1,FinancialInputs!BT$17&lt;FinancialInputs!BT$19),FinancialInputs!BT$19/FinancialInputs!BT$17,1)</f>
        <v>#NUM!</v>
      </c>
      <c r="BU112" s="111" t="e">
        <f>SUM(Capitalisation!BU56,Expenditure!BU39)*BU20*IF(AND(FinancialInputs!BU9=1,FinancialInputs!BU$17&lt;FinancialInputs!BU$19),FinancialInputs!BU$19/FinancialInputs!BU$17,1)</f>
        <v>#NUM!</v>
      </c>
      <c r="BV112" s="111" t="e">
        <f>SUM(Capitalisation!BV56,Expenditure!BV39)*BV20*IF(AND(FinancialInputs!BV9=1,FinancialInputs!BV$17&lt;FinancialInputs!BV$19),FinancialInputs!BV$19/FinancialInputs!BV$17,1)</f>
        <v>#NUM!</v>
      </c>
      <c r="BW112" s="111" t="e">
        <f>SUM(Capitalisation!BW56,Expenditure!BW39)*BW20*IF(AND(FinancialInputs!BW9=1,FinancialInputs!BW$17&lt;FinancialInputs!BW$19),FinancialInputs!BW$19/FinancialInputs!BW$17,1)</f>
        <v>#NUM!</v>
      </c>
      <c r="BX112" s="111" t="e">
        <f>SUM(Capitalisation!BX56,Expenditure!BX39)*BX20*IF(AND(FinancialInputs!BX9=1,FinancialInputs!BX$17&lt;FinancialInputs!BX$19),FinancialInputs!BX$19/FinancialInputs!BX$17,1)</f>
        <v>#NUM!</v>
      </c>
      <c r="BY112" s="111" t="e">
        <f>SUM(Capitalisation!BY56,Expenditure!BY39)*BY20*IF(AND(FinancialInputs!BY9=1,FinancialInputs!BY$17&lt;FinancialInputs!BY$19),FinancialInputs!BY$19/FinancialInputs!BY$17,1)</f>
        <v>#NUM!</v>
      </c>
      <c r="BZ112" s="111" t="e">
        <f>SUM(Capitalisation!BZ56,Expenditure!BZ39)*BZ20*IF(AND(FinancialInputs!BZ9=1,FinancialInputs!BZ$17&lt;FinancialInputs!BZ$19),FinancialInputs!BZ$19/FinancialInputs!BZ$17,1)</f>
        <v>#NUM!</v>
      </c>
      <c r="CA112" s="111" t="e">
        <f>SUM(Capitalisation!CA56,Expenditure!CA39)*CA20*IF(AND(FinancialInputs!CA9=1,FinancialInputs!CA$17&lt;FinancialInputs!CA$19),FinancialInputs!CA$19/FinancialInputs!CA$17,1)</f>
        <v>#NUM!</v>
      </c>
      <c r="CB112" s="111" t="e">
        <f>SUM(Capitalisation!CB56,Expenditure!CB39)*CB20*IF(AND(FinancialInputs!CB9=1,FinancialInputs!CB$17&lt;FinancialInputs!CB$19),FinancialInputs!CB$19/FinancialInputs!CB$17,1)</f>
        <v>#NUM!</v>
      </c>
      <c r="CC112" s="111" t="e">
        <f>SUM(Capitalisation!CC56,Expenditure!CC39)*CC20*IF(AND(FinancialInputs!CC9=1,FinancialInputs!CC$17&lt;FinancialInputs!CC$19),FinancialInputs!CC$19/FinancialInputs!CC$17,1)</f>
        <v>#NUM!</v>
      </c>
      <c r="CD112" s="111" t="e">
        <f>SUM(Capitalisation!CD56,Expenditure!CD39)*CD20*IF(AND(FinancialInputs!CD9=1,FinancialInputs!CD$17&lt;FinancialInputs!CD$19),FinancialInputs!CD$19/FinancialInputs!CD$17,1)</f>
        <v>#NUM!</v>
      </c>
      <c r="CE112" s="111" t="e">
        <f>SUM(Capitalisation!CE56,Expenditure!CE39)*CE20*IF(AND(FinancialInputs!CE9=1,FinancialInputs!CE$17&lt;FinancialInputs!CE$19),FinancialInputs!CE$19/FinancialInputs!CE$17,1)</f>
        <v>#NUM!</v>
      </c>
      <c r="CF112" s="111" t="e">
        <f>SUM(Capitalisation!CF56,Expenditure!CF39)*CF20*IF(AND(FinancialInputs!CF9=1,FinancialInputs!CF$17&lt;FinancialInputs!CF$19),FinancialInputs!CF$19/FinancialInputs!CF$17,1)</f>
        <v>#NUM!</v>
      </c>
      <c r="CG112" s="111" t="e">
        <f>SUM(Capitalisation!CG56,Expenditure!CG39)*CG20*IF(AND(FinancialInputs!CG9=1,FinancialInputs!CG$17&lt;FinancialInputs!CG$19),FinancialInputs!CG$19/FinancialInputs!CG$17,1)</f>
        <v>#NUM!</v>
      </c>
      <c r="CH112" s="111" t="e">
        <f>SUM(Capitalisation!CH56,Expenditure!CH39)*CH20*IF(AND(FinancialInputs!CH9=1,FinancialInputs!CH$17&lt;FinancialInputs!CH$19),FinancialInputs!CH$19/FinancialInputs!CH$17,1)</f>
        <v>#NUM!</v>
      </c>
      <c r="CI112" s="111" t="e">
        <f>SUM(Capitalisation!CI56,Expenditure!CI39)*CI20*IF(AND(FinancialInputs!CI9=1,FinancialInputs!CI$17&lt;FinancialInputs!CI$19),FinancialInputs!CI$19/FinancialInputs!CI$17,1)</f>
        <v>#NUM!</v>
      </c>
      <c r="CJ112" s="111" t="e">
        <f>SUM(Capitalisation!CJ56,Expenditure!CJ39)*CJ20*IF(AND(FinancialInputs!CJ9=1,FinancialInputs!CJ$17&lt;FinancialInputs!CJ$19),FinancialInputs!CJ$19/FinancialInputs!CJ$17,1)</f>
        <v>#NUM!</v>
      </c>
      <c r="CK112" s="111" t="e">
        <f>SUM(Capitalisation!CK56,Expenditure!CK39)*CK20*IF(AND(FinancialInputs!CK9=1,FinancialInputs!CK$17&lt;FinancialInputs!CK$19),FinancialInputs!CK$19/FinancialInputs!CK$17,1)</f>
        <v>#NUM!</v>
      </c>
      <c r="CL112" s="111" t="e">
        <f>SUM(Capitalisation!CL56,Expenditure!CL39)*CL20*IF(AND(FinancialInputs!CL9=1,FinancialInputs!CL$17&lt;FinancialInputs!CL$19),FinancialInputs!CL$19/FinancialInputs!CL$17,1)</f>
        <v>#NUM!</v>
      </c>
      <c r="CM112" s="111" t="e">
        <f>SUM(Capitalisation!CM56,Expenditure!CM39)*CM20*IF(AND(FinancialInputs!CM9=1,FinancialInputs!CM$17&lt;FinancialInputs!CM$19),FinancialInputs!CM$19/FinancialInputs!CM$17,1)</f>
        <v>#NUM!</v>
      </c>
      <c r="CN112" s="111" t="e">
        <f>SUM(Capitalisation!CN56,Expenditure!CN39)*CN20*IF(AND(FinancialInputs!CN9=1,FinancialInputs!CN$17&lt;FinancialInputs!CN$19),FinancialInputs!CN$19/FinancialInputs!CN$17,1)</f>
        <v>#NUM!</v>
      </c>
      <c r="CO112" s="111" t="e">
        <f>SUM(Capitalisation!CO56,Expenditure!CO39)*CO20*IF(AND(FinancialInputs!CO9=1,FinancialInputs!CO$17&lt;FinancialInputs!CO$19),FinancialInputs!CO$19/FinancialInputs!CO$17,1)</f>
        <v>#NUM!</v>
      </c>
      <c r="CP112" s="111" t="e">
        <f>SUM(Capitalisation!CP56,Expenditure!CP39)*CP20*IF(AND(FinancialInputs!CP9=1,FinancialInputs!CP$17&lt;FinancialInputs!CP$19),FinancialInputs!CP$19/FinancialInputs!CP$17,1)</f>
        <v>#NUM!</v>
      </c>
      <c r="CQ112" s="111" t="e">
        <f>SUM(Capitalisation!CQ56,Expenditure!CQ39)*CQ20*IF(AND(FinancialInputs!CQ9=1,FinancialInputs!CQ$17&lt;FinancialInputs!CQ$19),FinancialInputs!CQ$19/FinancialInputs!CQ$17,1)</f>
        <v>#NUM!</v>
      </c>
      <c r="CR112" s="111" t="e">
        <f>SUM(Capitalisation!CR56,Expenditure!CR39)*CR20*IF(AND(FinancialInputs!CR9=1,FinancialInputs!CR$17&lt;FinancialInputs!CR$19),FinancialInputs!CR$19/FinancialInputs!CR$17,1)</f>
        <v>#NUM!</v>
      </c>
      <c r="CS112" s="111" t="e">
        <f>SUM(Capitalisation!CS56,Expenditure!CS39)*CS20*IF(AND(FinancialInputs!CS9=1,FinancialInputs!CS$17&lt;FinancialInputs!CS$19),FinancialInputs!CS$19/FinancialInputs!CS$17,1)</f>
        <v>#NUM!</v>
      </c>
      <c r="CT112" s="111" t="e">
        <f>SUM(Capitalisation!CT56,Expenditure!CT39)*CT20*IF(AND(FinancialInputs!CT9=1,FinancialInputs!CT$17&lt;FinancialInputs!CT$19),FinancialInputs!CT$19/FinancialInputs!CT$17,1)</f>
        <v>#NUM!</v>
      </c>
      <c r="CU112" s="111" t="e">
        <f>SUM(Capitalisation!CU56,Expenditure!CU39)*CU20*IF(AND(FinancialInputs!CU9=1,FinancialInputs!CU$17&lt;FinancialInputs!CU$19),FinancialInputs!CU$19/FinancialInputs!CU$17,1)</f>
        <v>#NUM!</v>
      </c>
      <c r="CV112" s="111" t="e">
        <f>SUM(Capitalisation!CV56,Expenditure!CV39)*CV20*IF(AND(FinancialInputs!CV9=1,FinancialInputs!CV$17&lt;FinancialInputs!CV$19),FinancialInputs!CV$19/FinancialInputs!CV$17,1)</f>
        <v>#NUM!</v>
      </c>
      <c r="CW112" s="30"/>
      <c r="CX112" s="30"/>
    </row>
    <row r="113" spans="2:114" ht="15.4">
      <c r="B113" s="24"/>
      <c r="C113" s="24"/>
      <c r="D113" s="24"/>
      <c r="E113" s="1" t="s">
        <v>633</v>
      </c>
      <c r="G113" s="1" t="s">
        <v>305</v>
      </c>
      <c r="H113" s="10" t="e">
        <f>SUM(L113:CV113)</f>
        <v>#NUM!</v>
      </c>
      <c r="J113" s="10"/>
      <c r="L113" s="111">
        <f>Capitalisation!L44*L20</f>
        <v>0</v>
      </c>
      <c r="M113" s="111">
        <f>Capitalisation!M44*M20</f>
        <v>0</v>
      </c>
      <c r="N113" s="111">
        <f>Capitalisation!N44*N20</f>
        <v>0</v>
      </c>
      <c r="O113" s="111">
        <f>Capitalisation!O44*O20</f>
        <v>0</v>
      </c>
      <c r="P113" s="111">
        <f>Capitalisation!P44*P20</f>
        <v>0</v>
      </c>
      <c r="Q113" s="111">
        <f>Capitalisation!Q44*Q20</f>
        <v>0</v>
      </c>
      <c r="R113" s="111">
        <f>Capitalisation!R44*R20</f>
        <v>0</v>
      </c>
      <c r="S113" s="111">
        <f>Capitalisation!S44*S20</f>
        <v>0</v>
      </c>
      <c r="T113" s="111">
        <f>Capitalisation!T44*T20</f>
        <v>0</v>
      </c>
      <c r="U113" s="111">
        <f>Capitalisation!U44*U20</f>
        <v>0</v>
      </c>
      <c r="V113" s="111">
        <f>Capitalisation!V44*V20</f>
        <v>0</v>
      </c>
      <c r="W113" s="111">
        <f>Capitalisation!W44*W20</f>
        <v>0</v>
      </c>
      <c r="X113" s="111">
        <f>Capitalisation!X44*X20</f>
        <v>0</v>
      </c>
      <c r="Y113" s="111">
        <f>Capitalisation!Y44*Y20</f>
        <v>0</v>
      </c>
      <c r="Z113" s="111">
        <f>Capitalisation!Z44*Z20</f>
        <v>0</v>
      </c>
      <c r="AA113" s="111">
        <f>Capitalisation!AA44*AA20</f>
        <v>0</v>
      </c>
      <c r="AB113" s="111">
        <f>Capitalisation!AB44*AB20</f>
        <v>0</v>
      </c>
      <c r="AC113" s="111">
        <f>Capitalisation!AC44*AC20</f>
        <v>0</v>
      </c>
      <c r="AD113" s="111">
        <f>Capitalisation!AD44*AD20</f>
        <v>0</v>
      </c>
      <c r="AE113" s="111">
        <f>Capitalisation!AE44*AE20</f>
        <v>0</v>
      </c>
      <c r="AF113" s="111">
        <f>Capitalisation!AF44*AF20</f>
        <v>0</v>
      </c>
      <c r="AG113" s="111">
        <f>Capitalisation!AG44*AG20</f>
        <v>0</v>
      </c>
      <c r="AH113" s="111">
        <f>Capitalisation!AH44*AH20</f>
        <v>0</v>
      </c>
      <c r="AI113" s="111">
        <f>Capitalisation!AI44*AI20</f>
        <v>0</v>
      </c>
      <c r="AJ113" s="111">
        <f>Capitalisation!AJ44*AJ20</f>
        <v>0</v>
      </c>
      <c r="AK113" s="111">
        <f>Capitalisation!AK44*AK20</f>
        <v>0</v>
      </c>
      <c r="AL113" s="111">
        <f>Capitalisation!AL44*AL20</f>
        <v>0</v>
      </c>
      <c r="AM113" s="111">
        <f>Capitalisation!AM44*AM20</f>
        <v>0</v>
      </c>
      <c r="AN113" s="111">
        <f>Capitalisation!AN44*AN20</f>
        <v>0</v>
      </c>
      <c r="AO113" s="111">
        <f>Capitalisation!AO44*AO20</f>
        <v>0</v>
      </c>
      <c r="AP113" s="111">
        <f>Capitalisation!AP44*AP20</f>
        <v>0</v>
      </c>
      <c r="AQ113" s="111">
        <f>Capitalisation!AQ44*AQ20</f>
        <v>0</v>
      </c>
      <c r="AR113" s="111">
        <f>Capitalisation!AR44*AR20</f>
        <v>0</v>
      </c>
      <c r="AS113" s="111">
        <f>Capitalisation!AS44*AS20</f>
        <v>0</v>
      </c>
      <c r="AT113" s="111">
        <f>Capitalisation!AT44*AT20</f>
        <v>0</v>
      </c>
      <c r="AU113" s="111">
        <f>Capitalisation!AU44*AU20</f>
        <v>0</v>
      </c>
      <c r="AV113" s="111">
        <f>Capitalisation!AV44*AV20</f>
        <v>0</v>
      </c>
      <c r="AW113" s="111">
        <f>Capitalisation!AW44*AW20</f>
        <v>0</v>
      </c>
      <c r="AX113" s="111">
        <f>Capitalisation!AX44*AX20</f>
        <v>0</v>
      </c>
      <c r="AY113" s="111">
        <f>Capitalisation!AY44*AY20</f>
        <v>0</v>
      </c>
      <c r="AZ113" s="111">
        <f>Capitalisation!AZ44*AZ20</f>
        <v>0</v>
      </c>
      <c r="BA113" s="111">
        <f>Capitalisation!BA44*BA20</f>
        <v>0</v>
      </c>
      <c r="BB113" s="111">
        <f>Capitalisation!BB44*BB20</f>
        <v>0</v>
      </c>
      <c r="BC113" s="111">
        <f>Capitalisation!BC44*BC20</f>
        <v>0</v>
      </c>
      <c r="BD113" s="111">
        <f>Capitalisation!BD44*BD20</f>
        <v>0</v>
      </c>
      <c r="BE113" s="111">
        <f>Capitalisation!BE44*BE20</f>
        <v>0</v>
      </c>
      <c r="BF113" s="111">
        <f>Capitalisation!BF44*BF20</f>
        <v>0</v>
      </c>
      <c r="BG113" s="111">
        <f>Capitalisation!BG44*BG20</f>
        <v>0</v>
      </c>
      <c r="BH113" s="111">
        <f>Capitalisation!BH44*BH20</f>
        <v>0</v>
      </c>
      <c r="BI113" s="111">
        <f>Capitalisation!BI44*BI20</f>
        <v>0</v>
      </c>
      <c r="BJ113" s="111">
        <f>Capitalisation!BJ44*BJ20</f>
        <v>0</v>
      </c>
      <c r="BK113" s="111">
        <f>Capitalisation!BK44*BK20</f>
        <v>0</v>
      </c>
      <c r="BL113" s="111">
        <f>Capitalisation!BL44*BL20</f>
        <v>0</v>
      </c>
      <c r="BM113" s="111">
        <f>Capitalisation!BM44*BM20</f>
        <v>0</v>
      </c>
      <c r="BN113" s="111">
        <f>Capitalisation!BN44*BN20</f>
        <v>0</v>
      </c>
      <c r="BO113" s="111">
        <f>Capitalisation!BO44*BO20</f>
        <v>0</v>
      </c>
      <c r="BP113" s="111">
        <f>Capitalisation!BP44*BP20</f>
        <v>0</v>
      </c>
      <c r="BQ113" s="111">
        <f>Capitalisation!BQ44*BQ20</f>
        <v>0</v>
      </c>
      <c r="BR113" s="111">
        <f>Capitalisation!BR44*BR20</f>
        <v>0</v>
      </c>
      <c r="BS113" s="111">
        <f>Capitalisation!BS44*BS20</f>
        <v>0</v>
      </c>
      <c r="BT113" s="111">
        <f>Capitalisation!BT44*BT20</f>
        <v>0</v>
      </c>
      <c r="BU113" s="111">
        <f>Capitalisation!BU44*BU20</f>
        <v>0</v>
      </c>
      <c r="BV113" s="111">
        <f>Capitalisation!BV44*BV20</f>
        <v>0</v>
      </c>
      <c r="BW113" s="343">
        <f>Capitalisation!BW44*BW20</f>
        <v>0</v>
      </c>
      <c r="BX113" s="111">
        <f>Capitalisation!BX44*BX20</f>
        <v>0</v>
      </c>
      <c r="BY113" s="111">
        <f>Capitalisation!BY44*BY20</f>
        <v>0</v>
      </c>
      <c r="BZ113" s="111">
        <f>Capitalisation!BZ44*BZ20</f>
        <v>0</v>
      </c>
      <c r="CA113" s="111">
        <f>Capitalisation!CA44*CA20</f>
        <v>0</v>
      </c>
      <c r="CB113" s="111">
        <f>Capitalisation!CB44*CB20</f>
        <v>0</v>
      </c>
      <c r="CC113" s="111">
        <f>Capitalisation!CC44*CC20</f>
        <v>0</v>
      </c>
      <c r="CD113" s="111">
        <f>Capitalisation!CD44*CD20</f>
        <v>0</v>
      </c>
      <c r="CE113" s="111">
        <f>Capitalisation!CE44*CE20</f>
        <v>0</v>
      </c>
      <c r="CF113" s="111">
        <f>Capitalisation!CF44*CF20</f>
        <v>0</v>
      </c>
      <c r="CG113" s="111">
        <f>Capitalisation!CG44*CG20</f>
        <v>0</v>
      </c>
      <c r="CH113" s="111">
        <f>Capitalisation!CH44*CH20</f>
        <v>0</v>
      </c>
      <c r="CI113" s="111">
        <f>Capitalisation!CI44*CI20</f>
        <v>0</v>
      </c>
      <c r="CJ113" s="111">
        <f>Capitalisation!CJ44*CJ20</f>
        <v>0</v>
      </c>
      <c r="CK113" s="111">
        <f>Capitalisation!CK44*CK20</f>
        <v>0</v>
      </c>
      <c r="CL113" s="111" t="e">
        <f>Capitalisation!CL44*CL20*IF(AND(FinancialInputs!CL9=1,FinancialInputs!CL$17&lt;FinancialInputs!CL$19),FinancialInputs!CL$19/FinancialInputs!CL$17,1)</f>
        <v>#NUM!</v>
      </c>
      <c r="CM113" s="111">
        <f>Capitalisation!CM44*CM20</f>
        <v>0</v>
      </c>
      <c r="CN113" s="111">
        <f>Capitalisation!CN44*CN20</f>
        <v>0</v>
      </c>
      <c r="CO113" s="111">
        <f>Capitalisation!CO44*CO20</f>
        <v>0</v>
      </c>
      <c r="CP113" s="111">
        <f>Capitalisation!CP44*CP20</f>
        <v>0</v>
      </c>
      <c r="CQ113" s="111">
        <f>Capitalisation!CQ44*CQ20</f>
        <v>0</v>
      </c>
      <c r="CR113" s="111">
        <f>Capitalisation!CR44*CR20</f>
        <v>0</v>
      </c>
      <c r="CS113" s="111">
        <f>Capitalisation!CS44*CS20</f>
        <v>0</v>
      </c>
      <c r="CT113" s="111">
        <f>Capitalisation!CT44*CT20</f>
        <v>0</v>
      </c>
      <c r="CU113" s="111">
        <f>Capitalisation!CU44*CU20</f>
        <v>0</v>
      </c>
      <c r="CV113" s="111">
        <f>Capitalisation!CV44*CV20</f>
        <v>0</v>
      </c>
      <c r="CW113" s="30"/>
      <c r="CX113" s="30"/>
    </row>
    <row r="114" spans="2:114" ht="15.4">
      <c r="B114" s="24"/>
      <c r="C114" s="24"/>
      <c r="D114" s="24"/>
      <c r="E114" s="1" t="s">
        <v>634</v>
      </c>
      <c r="G114" s="1" t="s">
        <v>305</v>
      </c>
      <c r="H114" s="10" t="e">
        <f>SUM(L114:CV114)</f>
        <v>#NUM!</v>
      </c>
      <c r="J114" s="10"/>
      <c r="L114" s="111" t="e">
        <f>-L245*IF(AND(FinancialInputs!L9=1,FinancialInputs!L$17&lt;FinancialInputs!L$19),FinancialInputs!L$19/FinancialInputs!L$17,1)</f>
        <v>#NUM!</v>
      </c>
      <c r="M114" s="111" t="e">
        <f>-M245*IF(AND(FinancialInputs!M9=1,FinancialInputs!M$17&lt;FinancialInputs!M$19),FinancialInputs!M$19/FinancialInputs!M$17,1)</f>
        <v>#NUM!</v>
      </c>
      <c r="N114" s="111" t="e">
        <f>-N245*IF(AND(FinancialInputs!N9=1,FinancialInputs!N$17&lt;FinancialInputs!N$19),FinancialInputs!N$19/FinancialInputs!N$17,1)</f>
        <v>#NUM!</v>
      </c>
      <c r="O114" s="111" t="e">
        <f>-O245*IF(AND(FinancialInputs!O9=1,FinancialInputs!O$17&lt;FinancialInputs!O$19),FinancialInputs!O$19/FinancialInputs!O$17,1)</f>
        <v>#NUM!</v>
      </c>
      <c r="P114" s="111" t="e">
        <f>-P245*IF(AND(FinancialInputs!P9=1,FinancialInputs!P$17&lt;FinancialInputs!P$19),FinancialInputs!P$19/FinancialInputs!P$17,1)</f>
        <v>#NUM!</v>
      </c>
      <c r="Q114" s="111" t="e">
        <f>-Q245*IF(AND(FinancialInputs!Q9=1,FinancialInputs!Q$17&lt;FinancialInputs!Q$19),FinancialInputs!Q$19/FinancialInputs!Q$17,1)</f>
        <v>#NUM!</v>
      </c>
      <c r="R114" s="111" t="e">
        <f>-R245*IF(AND(FinancialInputs!R9=1,FinancialInputs!R$17&lt;FinancialInputs!R$19),FinancialInputs!R$19/FinancialInputs!R$17,1)</f>
        <v>#NUM!</v>
      </c>
      <c r="S114" s="111" t="e">
        <f>-S245*IF(AND(FinancialInputs!S9=1,FinancialInputs!S$17&lt;FinancialInputs!S$19),FinancialInputs!S$19/FinancialInputs!S$17,1)</f>
        <v>#NUM!</v>
      </c>
      <c r="T114" s="111" t="e">
        <f>-T245*IF(AND(FinancialInputs!T9=1,FinancialInputs!T$17&lt;FinancialInputs!T$19),FinancialInputs!T$19/FinancialInputs!T$17,1)</f>
        <v>#NUM!</v>
      </c>
      <c r="U114" s="111" t="e">
        <f>-U245*IF(AND(FinancialInputs!U9=1,FinancialInputs!U$17&lt;FinancialInputs!U$19),FinancialInputs!U$19/FinancialInputs!U$17,1)</f>
        <v>#NUM!</v>
      </c>
      <c r="V114" s="111" t="e">
        <f>-V245*IF(AND(FinancialInputs!V9=1,FinancialInputs!V$17&lt;FinancialInputs!V$19),FinancialInputs!V$19/FinancialInputs!V$17,1)</f>
        <v>#NUM!</v>
      </c>
      <c r="W114" s="111" t="e">
        <f>-W245*IF(AND(FinancialInputs!W9=1,FinancialInputs!W$17&lt;FinancialInputs!W$19),FinancialInputs!W$19/FinancialInputs!W$17,1)</f>
        <v>#NUM!</v>
      </c>
      <c r="X114" s="111" t="e">
        <f>-X245*IF(AND(FinancialInputs!X9=1,FinancialInputs!X$17&lt;FinancialInputs!X$19),FinancialInputs!X$19/FinancialInputs!X$17,1)</f>
        <v>#NUM!</v>
      </c>
      <c r="Y114" s="111" t="e">
        <f>-Y245*IF(AND(FinancialInputs!Y9=1,FinancialInputs!Y$17&lt;FinancialInputs!Y$19),FinancialInputs!Y$19/FinancialInputs!Y$17,1)</f>
        <v>#NUM!</v>
      </c>
      <c r="Z114" s="111" t="e">
        <f>-Z245*IF(AND(FinancialInputs!Z9=1,FinancialInputs!Z$17&lt;FinancialInputs!Z$19),FinancialInputs!Z$19/FinancialInputs!Z$17,1)</f>
        <v>#NUM!</v>
      </c>
      <c r="AA114" s="111" t="e">
        <f>-AA245*IF(AND(FinancialInputs!AA9=1,FinancialInputs!AA$17&lt;FinancialInputs!AA$19),FinancialInputs!AA$19/FinancialInputs!AA$17,1)</f>
        <v>#NUM!</v>
      </c>
      <c r="AB114" s="111" t="e">
        <f>-AB245*IF(AND(FinancialInputs!AB9=1,FinancialInputs!AB$17&lt;FinancialInputs!AB$19),FinancialInputs!AB$19/FinancialInputs!AB$17,1)</f>
        <v>#NUM!</v>
      </c>
      <c r="AC114" s="111" t="e">
        <f>-AC245*IF(AND(FinancialInputs!AC9=1,FinancialInputs!AC$17&lt;FinancialInputs!AC$19),FinancialInputs!AC$19/FinancialInputs!AC$17,1)</f>
        <v>#NUM!</v>
      </c>
      <c r="AD114" s="111" t="e">
        <f>-AD245*IF(AND(FinancialInputs!AD9=1,FinancialInputs!AD$17&lt;FinancialInputs!AD$19),FinancialInputs!AD$19/FinancialInputs!AD$17,1)</f>
        <v>#NUM!</v>
      </c>
      <c r="AE114" s="111" t="e">
        <f>-AE245*IF(AND(FinancialInputs!AE9=1,FinancialInputs!AE$17&lt;FinancialInputs!AE$19),FinancialInputs!AE$19/FinancialInputs!AE$17,1)</f>
        <v>#NUM!</v>
      </c>
      <c r="AF114" s="111" t="e">
        <f>-AF245*IF(AND(FinancialInputs!AF9=1,FinancialInputs!AF$17&lt;FinancialInputs!AF$19),FinancialInputs!AF$19/FinancialInputs!AF$17,1)</f>
        <v>#NUM!</v>
      </c>
      <c r="AG114" s="111" t="e">
        <f>-AG245*IF(AND(FinancialInputs!AG9=1,FinancialInputs!AG$17&lt;FinancialInputs!AG$19),FinancialInputs!AG$19/FinancialInputs!AG$17,1)</f>
        <v>#NUM!</v>
      </c>
      <c r="AH114" s="111" t="e">
        <f>-AH245*IF(AND(FinancialInputs!AH9=1,FinancialInputs!AH$17&lt;FinancialInputs!AH$19),FinancialInputs!AH$19/FinancialInputs!AH$17,1)</f>
        <v>#NUM!</v>
      </c>
      <c r="AI114" s="111" t="e">
        <f>-AI245*IF(AND(FinancialInputs!AI9=1,FinancialInputs!AI$17&lt;FinancialInputs!AI$19),FinancialInputs!AI$19/FinancialInputs!AI$17,1)</f>
        <v>#NUM!</v>
      </c>
      <c r="AJ114" s="111" t="e">
        <f>-AJ245*IF(AND(FinancialInputs!AJ9=1,FinancialInputs!AJ$17&lt;FinancialInputs!AJ$19),FinancialInputs!AJ$19/FinancialInputs!AJ$17,1)</f>
        <v>#NUM!</v>
      </c>
      <c r="AK114" s="111" t="e">
        <f>-AK245*IF(AND(FinancialInputs!AK9=1,FinancialInputs!AK$17&lt;FinancialInputs!AK$19),FinancialInputs!AK$19/FinancialInputs!AK$17,1)</f>
        <v>#NUM!</v>
      </c>
      <c r="AL114" s="111" t="e">
        <f>-AL245*IF(AND(FinancialInputs!AL9=1,FinancialInputs!AL$17&lt;FinancialInputs!AL$19),FinancialInputs!AL$19/FinancialInputs!AL$17,1)</f>
        <v>#NUM!</v>
      </c>
      <c r="AM114" s="111" t="e">
        <f>-AM245*IF(AND(FinancialInputs!AM9=1,FinancialInputs!AM$17&lt;FinancialInputs!AM$19),FinancialInputs!AM$19/FinancialInputs!AM$17,1)</f>
        <v>#NUM!</v>
      </c>
      <c r="AN114" s="111" t="e">
        <f>-AN245*IF(AND(FinancialInputs!AN9=1,FinancialInputs!AN$17&lt;FinancialInputs!AN$19),FinancialInputs!AN$19/FinancialInputs!AN$17,1)</f>
        <v>#NUM!</v>
      </c>
      <c r="AO114" s="111" t="e">
        <f>-AO245*IF(AND(FinancialInputs!AO9=1,FinancialInputs!AO$17&lt;FinancialInputs!AO$19),FinancialInputs!AO$19/FinancialInputs!AO$17,1)</f>
        <v>#NUM!</v>
      </c>
      <c r="AP114" s="111" t="e">
        <f>-AP245*IF(AND(FinancialInputs!AP9=1,FinancialInputs!AP$17&lt;FinancialInputs!AP$19),FinancialInputs!AP$19/FinancialInputs!AP$17,1)</f>
        <v>#NUM!</v>
      </c>
      <c r="AQ114" s="111" t="e">
        <f>-AQ245*IF(AND(FinancialInputs!AQ9=1,FinancialInputs!AQ$17&lt;FinancialInputs!AQ$19),FinancialInputs!AQ$19/FinancialInputs!AQ$17,1)</f>
        <v>#NUM!</v>
      </c>
      <c r="AR114" s="111" t="e">
        <f>-AR245*IF(AND(FinancialInputs!AR9=1,FinancialInputs!AR$17&lt;FinancialInputs!AR$19),FinancialInputs!AR$19/FinancialInputs!AR$17,1)</f>
        <v>#NUM!</v>
      </c>
      <c r="AS114" s="111" t="e">
        <f>-AS245*IF(AND(FinancialInputs!AS9=1,FinancialInputs!AS$17&lt;FinancialInputs!AS$19),FinancialInputs!AS$19/FinancialInputs!AS$17,1)</f>
        <v>#NUM!</v>
      </c>
      <c r="AT114" s="111" t="e">
        <f>-AT245*IF(AND(FinancialInputs!AT9=1,FinancialInputs!AT$17&lt;FinancialInputs!AT$19),FinancialInputs!AT$19/FinancialInputs!AT$17,1)</f>
        <v>#NUM!</v>
      </c>
      <c r="AU114" s="111" t="e">
        <f>-AU245*IF(AND(FinancialInputs!AU9=1,FinancialInputs!AU$17&lt;FinancialInputs!AU$19),FinancialInputs!AU$19/FinancialInputs!AU$17,1)</f>
        <v>#NUM!</v>
      </c>
      <c r="AV114" s="111" t="e">
        <f>-AV245*IF(AND(FinancialInputs!AV9=1,FinancialInputs!AV$17&lt;FinancialInputs!AV$19),FinancialInputs!AV$19/FinancialInputs!AV$17,1)</f>
        <v>#NUM!</v>
      </c>
      <c r="AW114" s="111" t="e">
        <f>-AW245*IF(AND(FinancialInputs!AW9=1,FinancialInputs!AW$17&lt;FinancialInputs!AW$19),FinancialInputs!AW$19/FinancialInputs!AW$17,1)</f>
        <v>#NUM!</v>
      </c>
      <c r="AX114" s="111" t="e">
        <f>-AX245*IF(AND(FinancialInputs!AX9=1,FinancialInputs!AX$17&lt;FinancialInputs!AX$19),FinancialInputs!AX$19/FinancialInputs!AX$17,1)</f>
        <v>#NUM!</v>
      </c>
      <c r="AY114" s="111" t="e">
        <f>-AY245*IF(AND(FinancialInputs!AY9=1,FinancialInputs!AY$17&lt;FinancialInputs!AY$19),FinancialInputs!AY$19/FinancialInputs!AY$17,1)</f>
        <v>#NUM!</v>
      </c>
      <c r="AZ114" s="111" t="e">
        <f>-AZ245*IF(AND(FinancialInputs!AZ9=1,FinancialInputs!AZ$17&lt;FinancialInputs!AZ$19),FinancialInputs!AZ$19/FinancialInputs!AZ$17,1)</f>
        <v>#NUM!</v>
      </c>
      <c r="BA114" s="111" t="e">
        <f>-BA245*IF(AND(FinancialInputs!BA9=1,FinancialInputs!BA$17&lt;FinancialInputs!BA$19),FinancialInputs!BA$19/FinancialInputs!BA$17,1)</f>
        <v>#NUM!</v>
      </c>
      <c r="BB114" s="111" t="e">
        <f>-BB245*IF(AND(FinancialInputs!BB9=1,FinancialInputs!BB$17&lt;FinancialInputs!BB$19),FinancialInputs!BB$19/FinancialInputs!BB$17,1)</f>
        <v>#NUM!</v>
      </c>
      <c r="BC114" s="111" t="e">
        <f>-BC245*IF(AND(FinancialInputs!BC9=1,FinancialInputs!BC$17&lt;FinancialInputs!BC$19),FinancialInputs!BC$19/FinancialInputs!BC$17,1)</f>
        <v>#NUM!</v>
      </c>
      <c r="BD114" s="111" t="e">
        <f>-BD245*IF(AND(FinancialInputs!BD9=1,FinancialInputs!BD$17&lt;FinancialInputs!BD$19),FinancialInputs!BD$19/FinancialInputs!BD$17,1)</f>
        <v>#NUM!</v>
      </c>
      <c r="BE114" s="111" t="e">
        <f>-BE245*IF(AND(FinancialInputs!BE9=1,FinancialInputs!BE$17&lt;FinancialInputs!BE$19),FinancialInputs!BE$19/FinancialInputs!BE$17,1)</f>
        <v>#NUM!</v>
      </c>
      <c r="BF114" s="111" t="e">
        <f>-BF245*IF(AND(FinancialInputs!BF9=1,FinancialInputs!BF$17&lt;FinancialInputs!BF$19),FinancialInputs!BF$19/FinancialInputs!BF$17,1)</f>
        <v>#NUM!</v>
      </c>
      <c r="BG114" s="111" t="e">
        <f>-BG245*IF(AND(FinancialInputs!BG9=1,FinancialInputs!BG$17&lt;FinancialInputs!BG$19),FinancialInputs!BG$19/FinancialInputs!BG$17,1)</f>
        <v>#NUM!</v>
      </c>
      <c r="BH114" s="111" t="e">
        <f>-BH245*IF(AND(FinancialInputs!BH9=1,FinancialInputs!BH$17&lt;FinancialInputs!BH$19),FinancialInputs!BH$19/FinancialInputs!BH$17,1)</f>
        <v>#NUM!</v>
      </c>
      <c r="BI114" s="111" t="e">
        <f>-BI245*IF(AND(FinancialInputs!BI9=1,FinancialInputs!BI$17&lt;FinancialInputs!BI$19),FinancialInputs!BI$19/FinancialInputs!BI$17,1)</f>
        <v>#NUM!</v>
      </c>
      <c r="BJ114" s="111" t="e">
        <f>-BJ245*IF(AND(FinancialInputs!BJ9=1,FinancialInputs!BJ$17&lt;FinancialInputs!BJ$19),FinancialInputs!BJ$19/FinancialInputs!BJ$17,1)</f>
        <v>#NUM!</v>
      </c>
      <c r="BK114" s="111" t="e">
        <f>-BK245*IF(AND(FinancialInputs!BK9=1,FinancialInputs!BK$17&lt;FinancialInputs!BK$19),FinancialInputs!BK$19/FinancialInputs!BK$17,1)</f>
        <v>#NUM!</v>
      </c>
      <c r="BL114" s="111" t="e">
        <f>-BL245*IF(AND(FinancialInputs!BL9=1,FinancialInputs!BL$17&lt;FinancialInputs!BL$19),FinancialInputs!BL$19/FinancialInputs!BL$17,1)</f>
        <v>#NUM!</v>
      </c>
      <c r="BM114" s="111" t="e">
        <f>-BM245*IF(AND(FinancialInputs!BM9=1,FinancialInputs!BM$17&lt;FinancialInputs!BM$19),FinancialInputs!BM$19/FinancialInputs!BM$17,1)</f>
        <v>#NUM!</v>
      </c>
      <c r="BN114" s="111" t="e">
        <f>-BN245*IF(AND(FinancialInputs!BN9=1,FinancialInputs!BN$17&lt;FinancialInputs!BN$19),FinancialInputs!BN$19/FinancialInputs!BN$17,1)</f>
        <v>#NUM!</v>
      </c>
      <c r="BO114" s="111" t="e">
        <f>-BO245*IF(AND(FinancialInputs!BO9=1,FinancialInputs!BO$17&lt;FinancialInputs!BO$19),FinancialInputs!BO$19/FinancialInputs!BO$17,1)</f>
        <v>#NUM!</v>
      </c>
      <c r="BP114" s="111" t="e">
        <f>-BP245*IF(AND(FinancialInputs!BP9=1,FinancialInputs!BP$17&lt;FinancialInputs!BP$19),FinancialInputs!BP$19/FinancialInputs!BP$17,1)</f>
        <v>#NUM!</v>
      </c>
      <c r="BQ114" s="111" t="e">
        <f>-BQ245*IF(AND(FinancialInputs!BQ9=1,FinancialInputs!BQ$17&lt;FinancialInputs!BQ$19),FinancialInputs!BQ$19/FinancialInputs!BQ$17,1)</f>
        <v>#NUM!</v>
      </c>
      <c r="BR114" s="111" t="e">
        <f>-BR245*IF(AND(FinancialInputs!BR9=1,FinancialInputs!BR$17&lt;FinancialInputs!BR$19),FinancialInputs!BR$19/FinancialInputs!BR$17,1)</f>
        <v>#NUM!</v>
      </c>
      <c r="BS114" s="111" t="e">
        <f>-BS245*IF(AND(FinancialInputs!BS9=1,FinancialInputs!BS$17&lt;FinancialInputs!BS$19),FinancialInputs!BS$19/FinancialInputs!BS$17,1)</f>
        <v>#NUM!</v>
      </c>
      <c r="BT114" s="111" t="e">
        <f>-BT245*IF(AND(FinancialInputs!BT9=1,FinancialInputs!BT$17&lt;FinancialInputs!BT$19),FinancialInputs!BT$19/FinancialInputs!BT$17,1)</f>
        <v>#NUM!</v>
      </c>
      <c r="BU114" s="111" t="e">
        <f>-BU245*IF(AND(FinancialInputs!BU9=1,FinancialInputs!BU$17&lt;FinancialInputs!BU$19),FinancialInputs!BU$19/FinancialInputs!BU$17,1)</f>
        <v>#NUM!</v>
      </c>
      <c r="BV114" s="111" t="e">
        <f>-BV245*IF(AND(FinancialInputs!BV9=1,FinancialInputs!BV$17&lt;FinancialInputs!BV$19),FinancialInputs!BV$19/FinancialInputs!BV$17,1)</f>
        <v>#NUM!</v>
      </c>
      <c r="BW114" s="111" t="e">
        <f>-BW245*IF(AND(FinancialInputs!BW9=1,FinancialInputs!BW$17&lt;FinancialInputs!BW$19),FinancialInputs!BW$19/FinancialInputs!BW$17,1)</f>
        <v>#NUM!</v>
      </c>
      <c r="BX114" s="111" t="e">
        <f>-BX245*IF(AND(FinancialInputs!BX9=1,FinancialInputs!BX$17&lt;FinancialInputs!BX$19),FinancialInputs!BX$19/FinancialInputs!BX$17,1)</f>
        <v>#NUM!</v>
      </c>
      <c r="BY114" s="111" t="e">
        <f>-BY245*IF(AND(FinancialInputs!BY9=1,FinancialInputs!BY$17&lt;FinancialInputs!BY$19),FinancialInputs!BY$19/FinancialInputs!BY$17,1)</f>
        <v>#NUM!</v>
      </c>
      <c r="BZ114" s="111" t="e">
        <f>-BZ245*IF(AND(FinancialInputs!BZ9=1,FinancialInputs!BZ$17&lt;FinancialInputs!BZ$19),FinancialInputs!BZ$19/FinancialInputs!BZ$17,1)</f>
        <v>#NUM!</v>
      </c>
      <c r="CA114" s="111" t="e">
        <f>-CA245*IF(AND(FinancialInputs!CA9=1,FinancialInputs!CA$17&lt;FinancialInputs!CA$19),FinancialInputs!CA$19/FinancialInputs!CA$17,1)</f>
        <v>#NUM!</v>
      </c>
      <c r="CB114" s="111" t="e">
        <f>-CB245*IF(AND(FinancialInputs!CB9=1,FinancialInputs!CB$17&lt;FinancialInputs!CB$19),FinancialInputs!CB$19/FinancialInputs!CB$17,1)</f>
        <v>#NUM!</v>
      </c>
      <c r="CC114" s="111" t="e">
        <f>-CC245*IF(AND(FinancialInputs!CC9=1,FinancialInputs!CC$17&lt;FinancialInputs!CC$19),FinancialInputs!CC$19/FinancialInputs!CC$17,1)</f>
        <v>#NUM!</v>
      </c>
      <c r="CD114" s="111" t="e">
        <f>-CD245*IF(AND(FinancialInputs!CD9=1,FinancialInputs!CD$17&lt;FinancialInputs!CD$19),FinancialInputs!CD$19/FinancialInputs!CD$17,1)</f>
        <v>#NUM!</v>
      </c>
      <c r="CE114" s="111" t="e">
        <f>-CE245*IF(AND(FinancialInputs!CE9=1,FinancialInputs!CE$17&lt;FinancialInputs!CE$19),FinancialInputs!CE$19/FinancialInputs!CE$17,1)</f>
        <v>#NUM!</v>
      </c>
      <c r="CF114" s="111" t="e">
        <f>-CF245*IF(AND(FinancialInputs!CF9=1,FinancialInputs!CF$17&lt;FinancialInputs!CF$19),FinancialInputs!CF$19/FinancialInputs!CF$17,1)</f>
        <v>#NUM!</v>
      </c>
      <c r="CG114" s="111" t="e">
        <f>-CG245*IF(AND(FinancialInputs!CG9=1,FinancialInputs!CG$17&lt;FinancialInputs!CG$19),FinancialInputs!CG$19/FinancialInputs!CG$17,1)</f>
        <v>#NUM!</v>
      </c>
      <c r="CH114" s="111" t="e">
        <f>-CH245*IF(AND(FinancialInputs!CH9=1,FinancialInputs!CH$17&lt;FinancialInputs!CH$19),FinancialInputs!CH$19/FinancialInputs!CH$17,1)</f>
        <v>#NUM!</v>
      </c>
      <c r="CI114" s="111" t="e">
        <f>-CI245*IF(AND(FinancialInputs!CI9=1,FinancialInputs!CI$17&lt;FinancialInputs!CI$19),FinancialInputs!CI$19/FinancialInputs!CI$17,1)</f>
        <v>#NUM!</v>
      </c>
      <c r="CJ114" s="111" t="e">
        <f>-CJ245*IF(AND(FinancialInputs!CJ9=1,FinancialInputs!CJ$17&lt;FinancialInputs!CJ$19),FinancialInputs!CJ$19/FinancialInputs!CJ$17,1)</f>
        <v>#NUM!</v>
      </c>
      <c r="CK114" s="111" t="e">
        <f>-CK245*IF(AND(FinancialInputs!CK9=1,FinancialInputs!CK$17&lt;FinancialInputs!CK$19),FinancialInputs!CK$19/FinancialInputs!CK$17,1)</f>
        <v>#NUM!</v>
      </c>
      <c r="CL114" s="111" t="e">
        <f>-CL245*IF(AND(FinancialInputs!CL9=1,FinancialInputs!CL$17&lt;FinancialInputs!CL$19),FinancialInputs!CL$19/FinancialInputs!CL$17,1)</f>
        <v>#NUM!</v>
      </c>
      <c r="CM114" s="111" t="e">
        <f>-CM245*IF(AND(FinancialInputs!CM9=1,FinancialInputs!CM$17&lt;FinancialInputs!CM$19),FinancialInputs!CM$19/FinancialInputs!CM$17,1)</f>
        <v>#NUM!</v>
      </c>
      <c r="CN114" s="111" t="e">
        <f>-CN245*IF(AND(FinancialInputs!CN9=1,FinancialInputs!CN$17&lt;FinancialInputs!CN$19),FinancialInputs!CN$19/FinancialInputs!CN$17,1)</f>
        <v>#NUM!</v>
      </c>
      <c r="CO114" s="111" t="e">
        <f>-CO245*IF(AND(FinancialInputs!CO9=1,FinancialInputs!CO$17&lt;FinancialInputs!CO$19),FinancialInputs!CO$19/FinancialInputs!CO$17,1)</f>
        <v>#NUM!</v>
      </c>
      <c r="CP114" s="111" t="e">
        <f>-CP245*IF(AND(FinancialInputs!CP9=1,FinancialInputs!CP$17&lt;FinancialInputs!CP$19),FinancialInputs!CP$19/FinancialInputs!CP$17,1)</f>
        <v>#NUM!</v>
      </c>
      <c r="CQ114" s="111" t="e">
        <f>-CQ245*IF(AND(FinancialInputs!CQ9=1,FinancialInputs!CQ$17&lt;FinancialInputs!CQ$19),FinancialInputs!CQ$19/FinancialInputs!CQ$17,1)</f>
        <v>#NUM!</v>
      </c>
      <c r="CR114" s="111" t="e">
        <f>-CR245*IF(AND(FinancialInputs!CR9=1,FinancialInputs!CR$17&lt;FinancialInputs!CR$19),FinancialInputs!CR$19/FinancialInputs!CR$17,1)</f>
        <v>#NUM!</v>
      </c>
      <c r="CS114" s="111" t="e">
        <f>-CS245*IF(AND(FinancialInputs!CS9=1,FinancialInputs!CS$17&lt;FinancialInputs!CS$19),FinancialInputs!CS$19/FinancialInputs!CS$17,1)</f>
        <v>#NUM!</v>
      </c>
      <c r="CT114" s="111" t="e">
        <f>-CT245*IF(AND(FinancialInputs!CT9=1,FinancialInputs!CT$17&lt;FinancialInputs!CT$19),FinancialInputs!CT$19/FinancialInputs!CT$17,1)</f>
        <v>#NUM!</v>
      </c>
      <c r="CU114" s="111" t="e">
        <f>-CU245*IF(AND(FinancialInputs!CU9=1,FinancialInputs!CU$17&lt;FinancialInputs!CU$19),FinancialInputs!CU$19/FinancialInputs!CU$17,1)</f>
        <v>#NUM!</v>
      </c>
      <c r="CV114" s="111" t="e">
        <f>-CV245*IF(AND(FinancialInputs!CV9=1,FinancialInputs!CV$17&lt;FinancialInputs!CV$19),FinancialInputs!CV$19/FinancialInputs!CV$17,1)</f>
        <v>#NUM!</v>
      </c>
      <c r="CW114" s="30"/>
      <c r="CX114" s="30"/>
    </row>
    <row r="115" spans="2:114" s="6" customFormat="1" ht="15.4">
      <c r="E115" s="392" t="s">
        <v>635</v>
      </c>
      <c r="F115" s="392"/>
      <c r="G115" s="392" t="s">
        <v>305</v>
      </c>
      <c r="H115" s="157" t="e">
        <f>SUM(L115:CV115)</f>
        <v>#NUM!</v>
      </c>
      <c r="I115" s="392"/>
      <c r="J115" s="392"/>
      <c r="K115" s="392"/>
      <c r="L115" s="156" t="e">
        <f>SUM(L112:L114)</f>
        <v>#NUM!</v>
      </c>
      <c r="M115" s="156" t="e">
        <f t="shared" ref="M115:AQ115" si="119">SUM(M112:M114)</f>
        <v>#NUM!</v>
      </c>
      <c r="N115" s="156" t="e">
        <f t="shared" si="119"/>
        <v>#NUM!</v>
      </c>
      <c r="O115" s="156" t="e">
        <f t="shared" si="119"/>
        <v>#NUM!</v>
      </c>
      <c r="P115" s="156" t="e">
        <f t="shared" si="119"/>
        <v>#NUM!</v>
      </c>
      <c r="Q115" s="156" t="e">
        <f t="shared" si="119"/>
        <v>#NUM!</v>
      </c>
      <c r="R115" s="156" t="e">
        <f t="shared" si="119"/>
        <v>#NUM!</v>
      </c>
      <c r="S115" s="156" t="e">
        <f t="shared" si="119"/>
        <v>#NUM!</v>
      </c>
      <c r="T115" s="156" t="e">
        <f t="shared" si="119"/>
        <v>#NUM!</v>
      </c>
      <c r="U115" s="156" t="e">
        <f t="shared" si="119"/>
        <v>#NUM!</v>
      </c>
      <c r="V115" s="156" t="e">
        <f t="shared" si="119"/>
        <v>#NUM!</v>
      </c>
      <c r="W115" s="156" t="e">
        <f>SUM(W112:W114)</f>
        <v>#NUM!</v>
      </c>
      <c r="X115" s="156" t="e">
        <f t="shared" si="119"/>
        <v>#NUM!</v>
      </c>
      <c r="Y115" s="156" t="e">
        <f t="shared" si="119"/>
        <v>#NUM!</v>
      </c>
      <c r="Z115" s="156" t="e">
        <f t="shared" si="119"/>
        <v>#NUM!</v>
      </c>
      <c r="AA115" s="156" t="e">
        <f t="shared" si="119"/>
        <v>#NUM!</v>
      </c>
      <c r="AB115" s="156" t="e">
        <f t="shared" si="119"/>
        <v>#NUM!</v>
      </c>
      <c r="AC115" s="156" t="e">
        <f>SUM(AC112:AC114)</f>
        <v>#NUM!</v>
      </c>
      <c r="AD115" s="156" t="e">
        <f t="shared" si="119"/>
        <v>#NUM!</v>
      </c>
      <c r="AE115" s="156" t="e">
        <f>SUM(AE112:AE114)</f>
        <v>#NUM!</v>
      </c>
      <c r="AF115" s="156" t="e">
        <f t="shared" si="119"/>
        <v>#NUM!</v>
      </c>
      <c r="AG115" s="156" t="e">
        <f>SUM(AG112:AG114)</f>
        <v>#NUM!</v>
      </c>
      <c r="AH115" s="156" t="e">
        <f>SUM(AH112:AH114)</f>
        <v>#NUM!</v>
      </c>
      <c r="AI115" s="156" t="e">
        <f>SUM(AI112:AI114)</f>
        <v>#NUM!</v>
      </c>
      <c r="AJ115" s="156" t="e">
        <f>SUM(AJ112:AJ114)</f>
        <v>#NUM!</v>
      </c>
      <c r="AK115" s="156" t="e">
        <f>SUM(AK112:AK114)</f>
        <v>#NUM!</v>
      </c>
      <c r="AL115" s="156" t="e">
        <f t="shared" si="119"/>
        <v>#NUM!</v>
      </c>
      <c r="AM115" s="156" t="e">
        <f t="shared" si="119"/>
        <v>#NUM!</v>
      </c>
      <c r="AN115" s="156" t="e">
        <f>SUM(AN112:AN114)</f>
        <v>#NUM!</v>
      </c>
      <c r="AO115" s="156" t="e">
        <f t="shared" si="119"/>
        <v>#NUM!</v>
      </c>
      <c r="AP115" s="156" t="e">
        <f t="shared" si="119"/>
        <v>#NUM!</v>
      </c>
      <c r="AQ115" s="156" t="e">
        <f t="shared" si="119"/>
        <v>#NUM!</v>
      </c>
      <c r="AR115" s="156" t="e">
        <f t="shared" ref="AR115:BW115" si="120">SUM(AR112:AR114)</f>
        <v>#NUM!</v>
      </c>
      <c r="AS115" s="156" t="e">
        <f t="shared" si="120"/>
        <v>#NUM!</v>
      </c>
      <c r="AT115" s="156" t="e">
        <f t="shared" si="120"/>
        <v>#NUM!</v>
      </c>
      <c r="AU115" s="156" t="e">
        <f t="shared" si="120"/>
        <v>#NUM!</v>
      </c>
      <c r="AV115" s="156" t="e">
        <f t="shared" si="120"/>
        <v>#NUM!</v>
      </c>
      <c r="AW115" s="156" t="e">
        <f t="shared" si="120"/>
        <v>#NUM!</v>
      </c>
      <c r="AX115" s="156" t="e">
        <f t="shared" si="120"/>
        <v>#NUM!</v>
      </c>
      <c r="AY115" s="156" t="e">
        <f>SUM(AY112:AY114)</f>
        <v>#NUM!</v>
      </c>
      <c r="AZ115" s="156" t="e">
        <f t="shared" si="120"/>
        <v>#NUM!</v>
      </c>
      <c r="BA115" s="156" t="e">
        <f t="shared" si="120"/>
        <v>#NUM!</v>
      </c>
      <c r="BB115" s="156" t="e">
        <f t="shared" si="120"/>
        <v>#NUM!</v>
      </c>
      <c r="BC115" s="156" t="e">
        <f t="shared" si="120"/>
        <v>#NUM!</v>
      </c>
      <c r="BD115" s="156" t="e">
        <f t="shared" si="120"/>
        <v>#NUM!</v>
      </c>
      <c r="BE115" s="156" t="e">
        <f t="shared" si="120"/>
        <v>#NUM!</v>
      </c>
      <c r="BF115" s="156" t="e">
        <f t="shared" si="120"/>
        <v>#NUM!</v>
      </c>
      <c r="BG115" s="156" t="e">
        <f t="shared" si="120"/>
        <v>#NUM!</v>
      </c>
      <c r="BH115" s="156" t="e">
        <f t="shared" si="120"/>
        <v>#NUM!</v>
      </c>
      <c r="BI115" s="156" t="e">
        <f t="shared" si="120"/>
        <v>#NUM!</v>
      </c>
      <c r="BJ115" s="156" t="e">
        <f t="shared" si="120"/>
        <v>#NUM!</v>
      </c>
      <c r="BK115" s="156" t="e">
        <f t="shared" si="120"/>
        <v>#NUM!</v>
      </c>
      <c r="BL115" s="156" t="e">
        <f t="shared" si="120"/>
        <v>#NUM!</v>
      </c>
      <c r="BM115" s="156" t="e">
        <f t="shared" si="120"/>
        <v>#NUM!</v>
      </c>
      <c r="BN115" s="156" t="e">
        <f t="shared" si="120"/>
        <v>#NUM!</v>
      </c>
      <c r="BO115" s="156" t="e">
        <f t="shared" si="120"/>
        <v>#NUM!</v>
      </c>
      <c r="BP115" s="156" t="e">
        <f t="shared" si="120"/>
        <v>#NUM!</v>
      </c>
      <c r="BQ115" s="156" t="e">
        <f t="shared" si="120"/>
        <v>#NUM!</v>
      </c>
      <c r="BR115" s="156" t="e">
        <f t="shared" si="120"/>
        <v>#NUM!</v>
      </c>
      <c r="BS115" s="156" t="e">
        <f t="shared" si="120"/>
        <v>#NUM!</v>
      </c>
      <c r="BT115" s="156" t="e">
        <f t="shared" si="120"/>
        <v>#NUM!</v>
      </c>
      <c r="BU115" s="156" t="e">
        <f t="shared" si="120"/>
        <v>#NUM!</v>
      </c>
      <c r="BV115" s="156" t="e">
        <f t="shared" si="120"/>
        <v>#NUM!</v>
      </c>
      <c r="BW115" s="156" t="e">
        <f t="shared" si="120"/>
        <v>#NUM!</v>
      </c>
      <c r="BX115" s="156" t="e">
        <f t="shared" ref="BX115:CV115" si="121">SUM(BX112:BX114)</f>
        <v>#NUM!</v>
      </c>
      <c r="BY115" s="156" t="e">
        <f t="shared" si="121"/>
        <v>#NUM!</v>
      </c>
      <c r="BZ115" s="156" t="e">
        <f t="shared" si="121"/>
        <v>#NUM!</v>
      </c>
      <c r="CA115" s="156" t="e">
        <f t="shared" si="121"/>
        <v>#NUM!</v>
      </c>
      <c r="CB115" s="156" t="e">
        <f t="shared" si="121"/>
        <v>#NUM!</v>
      </c>
      <c r="CC115" s="156" t="e">
        <f t="shared" si="121"/>
        <v>#NUM!</v>
      </c>
      <c r="CD115" s="156" t="e">
        <f t="shared" si="121"/>
        <v>#NUM!</v>
      </c>
      <c r="CE115" s="156" t="e">
        <f t="shared" si="121"/>
        <v>#NUM!</v>
      </c>
      <c r="CF115" s="156" t="e">
        <f t="shared" si="121"/>
        <v>#NUM!</v>
      </c>
      <c r="CG115" s="156" t="e">
        <f t="shared" si="121"/>
        <v>#NUM!</v>
      </c>
      <c r="CH115" s="156" t="e">
        <f t="shared" si="121"/>
        <v>#NUM!</v>
      </c>
      <c r="CI115" s="156" t="e">
        <f t="shared" si="121"/>
        <v>#NUM!</v>
      </c>
      <c r="CJ115" s="156" t="e">
        <f t="shared" si="121"/>
        <v>#NUM!</v>
      </c>
      <c r="CK115" s="156" t="e">
        <f t="shared" si="121"/>
        <v>#NUM!</v>
      </c>
      <c r="CL115" s="156" t="e">
        <f>SUM(CL112:CL114)</f>
        <v>#NUM!</v>
      </c>
      <c r="CM115" s="156" t="e">
        <f t="shared" si="121"/>
        <v>#NUM!</v>
      </c>
      <c r="CN115" s="156" t="e">
        <f t="shared" si="121"/>
        <v>#NUM!</v>
      </c>
      <c r="CO115" s="156" t="e">
        <f t="shared" si="121"/>
        <v>#NUM!</v>
      </c>
      <c r="CP115" s="156" t="e">
        <f t="shared" si="121"/>
        <v>#NUM!</v>
      </c>
      <c r="CQ115" s="156" t="e">
        <f t="shared" si="121"/>
        <v>#NUM!</v>
      </c>
      <c r="CR115" s="156" t="e">
        <f t="shared" si="121"/>
        <v>#NUM!</v>
      </c>
      <c r="CS115" s="156" t="e">
        <f t="shared" si="121"/>
        <v>#NUM!</v>
      </c>
      <c r="CT115" s="156" t="e">
        <f t="shared" si="121"/>
        <v>#NUM!</v>
      </c>
      <c r="CU115" s="156" t="e">
        <f t="shared" si="121"/>
        <v>#NUM!</v>
      </c>
      <c r="CV115" s="156" t="e">
        <f t="shared" si="121"/>
        <v>#NUM!</v>
      </c>
      <c r="CW115" s="7"/>
      <c r="CX115" s="7"/>
      <c r="CY115" s="7"/>
      <c r="CZ115" s="7"/>
      <c r="DA115" s="7"/>
      <c r="DB115" s="7"/>
      <c r="DC115" s="7"/>
      <c r="DD115" s="7"/>
      <c r="DE115" s="7"/>
      <c r="DF115" s="7"/>
      <c r="DG115" s="7"/>
      <c r="DH115" s="7"/>
      <c r="DI115" s="7"/>
      <c r="DJ115" s="7"/>
    </row>
    <row r="116" spans="2:114" s="6" customFormat="1" ht="15.4">
      <c r="L116" s="66"/>
      <c r="M116" s="66"/>
      <c r="N116" s="66"/>
      <c r="O116" s="66"/>
      <c r="P116" s="66"/>
      <c r="Q116" s="66"/>
      <c r="R116" s="66"/>
      <c r="S116" s="66"/>
      <c r="T116" s="66"/>
      <c r="U116" s="66"/>
      <c r="V116" s="66"/>
      <c r="W116" s="66"/>
      <c r="X116" s="66"/>
      <c r="Y116" s="66"/>
      <c r="Z116" s="66"/>
      <c r="AA116" s="66"/>
      <c r="AB116" s="66"/>
      <c r="AC116" s="66"/>
      <c r="AD116" s="66"/>
      <c r="AE116" s="66"/>
      <c r="AF116" s="66"/>
      <c r="AG116" s="66"/>
      <c r="AH116" s="66"/>
      <c r="AI116" s="66"/>
      <c r="AJ116" s="66"/>
      <c r="AK116" s="66"/>
      <c r="AL116" s="66"/>
      <c r="AM116" s="66"/>
      <c r="AN116" s="66"/>
      <c r="AO116" s="66"/>
      <c r="AP116" s="66"/>
      <c r="AQ116" s="66"/>
      <c r="AR116" s="66"/>
      <c r="AS116" s="66"/>
      <c r="AT116" s="66"/>
      <c r="AU116" s="66"/>
      <c r="AV116" s="66"/>
      <c r="AW116" s="66"/>
      <c r="AX116" s="66"/>
      <c r="AY116" s="66"/>
      <c r="AZ116" s="66"/>
      <c r="BA116" s="66"/>
      <c r="BB116" s="66"/>
      <c r="BC116" s="66"/>
      <c r="BD116" s="66"/>
      <c r="BE116" s="66"/>
      <c r="BF116" s="66"/>
      <c r="BG116" s="66"/>
      <c r="BH116" s="66"/>
      <c r="BI116" s="66"/>
      <c r="BJ116" s="66"/>
      <c r="BK116" s="66"/>
      <c r="BL116" s="66"/>
      <c r="BM116" s="66"/>
      <c r="BN116" s="66"/>
      <c r="BO116" s="66"/>
      <c r="BP116" s="66"/>
      <c r="BQ116" s="66"/>
      <c r="BR116" s="66"/>
      <c r="BS116" s="66"/>
      <c r="BT116" s="66"/>
      <c r="BU116" s="66"/>
      <c r="BV116" s="66"/>
      <c r="BW116" s="66"/>
      <c r="BX116" s="66"/>
      <c r="BY116" s="66"/>
      <c r="BZ116" s="66"/>
      <c r="CA116" s="66"/>
      <c r="CB116" s="66"/>
      <c r="CC116" s="66"/>
      <c r="CD116" s="66"/>
      <c r="CE116" s="66"/>
      <c r="CF116" s="66"/>
      <c r="CG116" s="66"/>
      <c r="CH116" s="66"/>
      <c r="CI116" s="66"/>
      <c r="CJ116" s="66"/>
      <c r="CK116" s="66"/>
      <c r="CL116" s="66"/>
      <c r="CM116" s="66"/>
      <c r="CN116" s="66"/>
      <c r="CO116" s="66"/>
      <c r="CP116" s="66"/>
      <c r="CQ116" s="66"/>
      <c r="CR116" s="66"/>
      <c r="CS116" s="66"/>
      <c r="CT116" s="66"/>
      <c r="CU116" s="66"/>
      <c r="CV116" s="66"/>
      <c r="CW116" s="7"/>
      <c r="CX116" s="7"/>
      <c r="CY116" s="7"/>
      <c r="CZ116" s="7"/>
      <c r="DA116" s="7"/>
      <c r="DB116" s="7"/>
      <c r="DC116" s="7"/>
      <c r="DD116" s="7"/>
      <c r="DE116" s="7"/>
      <c r="DF116" s="7"/>
      <c r="DG116" s="7"/>
      <c r="DH116" s="7"/>
      <c r="DI116" s="7"/>
      <c r="DJ116" s="7"/>
    </row>
    <row r="117" spans="2:114" ht="15.4">
      <c r="B117" s="24"/>
      <c r="C117" s="43">
        <f>MAX($B$5:C116)+0.1</f>
        <v>4.1999999999999993</v>
      </c>
      <c r="D117" s="41" t="s">
        <v>636</v>
      </c>
      <c r="E117" s="41"/>
      <c r="F117" s="41"/>
      <c r="G117" s="41"/>
      <c r="H117" s="41"/>
      <c r="I117" s="41"/>
      <c r="J117" s="41"/>
      <c r="K117" s="41"/>
      <c r="L117" s="41"/>
      <c r="M117" s="41"/>
      <c r="N117" s="41"/>
      <c r="O117" s="41"/>
      <c r="P117" s="41"/>
      <c r="Q117" s="41"/>
      <c r="R117" s="41"/>
      <c r="S117" s="41"/>
      <c r="T117" s="41"/>
      <c r="U117" s="41"/>
      <c r="V117" s="41"/>
      <c r="W117" s="41"/>
      <c r="X117" s="41"/>
      <c r="Y117" s="41"/>
      <c r="Z117" s="41"/>
      <c r="AA117" s="41"/>
      <c r="AB117" s="41"/>
      <c r="AC117" s="41"/>
      <c r="AD117" s="41"/>
      <c r="AE117" s="41"/>
      <c r="AF117" s="41"/>
      <c r="AG117" s="341"/>
      <c r="AH117" s="341"/>
      <c r="AI117" s="341"/>
      <c r="AJ117" s="341"/>
      <c r="AK117" s="341"/>
      <c r="AL117" s="341"/>
      <c r="AM117" s="341"/>
      <c r="AN117" s="341"/>
      <c r="AO117" s="341"/>
      <c r="AP117" s="341"/>
      <c r="AQ117" s="341"/>
      <c r="AR117" s="341"/>
      <c r="AS117" s="341"/>
      <c r="AT117" s="341"/>
      <c r="AU117" s="341"/>
      <c r="AV117" s="341"/>
      <c r="AW117" s="341"/>
      <c r="AX117" s="341"/>
      <c r="AY117" s="341"/>
      <c r="AZ117" s="341"/>
      <c r="BA117" s="341"/>
      <c r="BB117" s="341"/>
      <c r="BC117" s="341"/>
      <c r="BD117" s="341"/>
      <c r="BE117" s="341"/>
      <c r="BF117" s="341"/>
      <c r="BG117" s="341"/>
      <c r="BH117" s="341"/>
      <c r="BI117" s="341"/>
      <c r="BJ117" s="341"/>
      <c r="BK117" s="341"/>
      <c r="BL117" s="341"/>
      <c r="BM117" s="341"/>
      <c r="BN117" s="341"/>
      <c r="BO117" s="341"/>
      <c r="BP117" s="341"/>
      <c r="BQ117" s="341"/>
      <c r="BR117" s="341"/>
      <c r="BS117" s="341"/>
      <c r="BT117" s="341"/>
      <c r="BU117" s="341"/>
      <c r="BV117" s="341"/>
      <c r="BW117" s="341"/>
      <c r="BX117" s="342"/>
      <c r="BY117" s="344"/>
      <c r="BZ117" s="341"/>
      <c r="CA117" s="341"/>
      <c r="CB117" s="341"/>
      <c r="CC117" s="341"/>
      <c r="CD117" s="341"/>
      <c r="CE117" s="341"/>
      <c r="CF117" s="341"/>
      <c r="CG117" s="341"/>
      <c r="CH117" s="342"/>
      <c r="CI117" s="344"/>
      <c r="CJ117" s="341"/>
      <c r="CK117" s="341"/>
      <c r="CL117" s="341"/>
      <c r="CM117" s="341"/>
      <c r="CN117" s="41"/>
      <c r="CO117" s="41"/>
      <c r="CP117" s="41"/>
      <c r="CQ117" s="41"/>
      <c r="CR117" s="41"/>
      <c r="CS117" s="41"/>
      <c r="CT117" s="41"/>
      <c r="CU117" s="41"/>
      <c r="CV117" s="41"/>
      <c r="CW117" s="41"/>
      <c r="CX117" s="41"/>
      <c r="CY117" s="42"/>
    </row>
    <row r="118" spans="2:114" ht="15.4">
      <c r="E118" s="6"/>
      <c r="F118" s="6"/>
      <c r="G118" s="6"/>
      <c r="H118" s="6"/>
      <c r="I118" s="6"/>
      <c r="J118" s="6"/>
      <c r="K118" s="6"/>
      <c r="L118" s="7"/>
      <c r="M118" s="7"/>
      <c r="N118" s="7"/>
      <c r="O118" s="7"/>
      <c r="P118" s="7"/>
      <c r="Q118" s="7"/>
      <c r="R118" s="7"/>
      <c r="S118" s="7"/>
      <c r="T118" s="7"/>
      <c r="U118" s="7"/>
      <c r="V118" s="7"/>
      <c r="W118" s="7"/>
      <c r="X118" s="7"/>
      <c r="Y118" s="7"/>
      <c r="Z118" s="7"/>
      <c r="AA118" s="7"/>
      <c r="AB118" s="7"/>
      <c r="AC118" s="7"/>
      <c r="AD118" s="7"/>
      <c r="AE118" s="7"/>
      <c r="AF118" s="7"/>
      <c r="AG118" s="66"/>
      <c r="AH118" s="66"/>
      <c r="AI118" s="7"/>
      <c r="AJ118" s="7"/>
      <c r="AK118" s="7"/>
      <c r="AL118" s="7"/>
      <c r="AM118" s="7"/>
      <c r="AN118" s="7"/>
      <c r="AO118" s="7"/>
      <c r="AP118" s="7"/>
      <c r="AQ118" s="7"/>
      <c r="AR118" s="7"/>
      <c r="AS118" s="7"/>
      <c r="AT118" s="7"/>
      <c r="AU118" s="7"/>
      <c r="AV118" s="7"/>
      <c r="AW118" s="7"/>
      <c r="AX118" s="7"/>
      <c r="AY118" s="7"/>
      <c r="AZ118" s="7"/>
      <c r="BA118" s="7"/>
      <c r="BB118" s="7"/>
      <c r="BC118" s="7"/>
      <c r="BD118" s="7"/>
      <c r="BE118" s="7"/>
      <c r="BF118" s="7"/>
      <c r="BG118" s="7"/>
      <c r="BH118" s="7"/>
      <c r="BI118" s="7"/>
      <c r="BJ118" s="7"/>
      <c r="BK118" s="7"/>
      <c r="BL118" s="7"/>
      <c r="BM118" s="7"/>
      <c r="BN118" s="7"/>
      <c r="BO118" s="7"/>
      <c r="BP118" s="7"/>
      <c r="BQ118" s="7"/>
      <c r="BR118" s="7"/>
      <c r="BS118" s="7"/>
      <c r="BT118" s="7"/>
      <c r="BU118" s="7"/>
      <c r="BV118" s="7"/>
      <c r="BW118" s="7"/>
      <c r="BX118" s="7"/>
      <c r="BY118" s="7"/>
      <c r="BZ118" s="7"/>
      <c r="CA118" s="7"/>
      <c r="CB118" s="7"/>
      <c r="CC118" s="7"/>
      <c r="CD118" s="7"/>
      <c r="CE118" s="7"/>
      <c r="CF118" s="7"/>
      <c r="CG118" s="7"/>
      <c r="CH118" s="7"/>
      <c r="CI118" s="7"/>
      <c r="CJ118" s="7"/>
      <c r="CK118" s="7"/>
      <c r="CL118" s="7"/>
      <c r="CM118" s="7"/>
      <c r="CN118" s="7"/>
      <c r="CO118" s="7"/>
      <c r="CP118" s="7"/>
      <c r="CQ118" s="7"/>
      <c r="CR118" s="7"/>
      <c r="CS118" s="7"/>
      <c r="CT118" s="7"/>
      <c r="CU118" s="7"/>
      <c r="CV118" s="7"/>
      <c r="CW118" s="7"/>
      <c r="CX118" s="7"/>
      <c r="CY118" s="4"/>
      <c r="CZ118" s="4"/>
      <c r="DA118" s="4"/>
      <c r="DB118" s="4"/>
      <c r="DC118" s="4"/>
      <c r="DD118" s="4"/>
      <c r="DE118" s="4"/>
      <c r="DF118" s="4"/>
      <c r="DG118" s="4"/>
      <c r="DH118" s="4"/>
      <c r="DI118" s="4"/>
      <c r="DJ118" s="4"/>
    </row>
    <row r="119" spans="2:114" ht="15.4">
      <c r="E119" s="1" t="s">
        <v>637</v>
      </c>
      <c r="F119" s="6"/>
      <c r="G119" s="1" t="s">
        <v>305</v>
      </c>
      <c r="H119" s="10">
        <f>SUM(L119:CV119)</f>
        <v>0</v>
      </c>
      <c r="I119" s="6"/>
      <c r="J119" s="6"/>
      <c r="K119" s="6"/>
      <c r="L119" s="4">
        <f>(SUM(Expenditure!L118:L121)*L20)*IF(L16=1,SUM(L13:L14),MAX(L7,L8))</f>
        <v>0</v>
      </c>
      <c r="M119" s="4">
        <f>(SUM(Expenditure!M118:M121)*M20)*IF(M16=1,SUM(M13:M14),MAX(M7,M8))</f>
        <v>0</v>
      </c>
      <c r="N119" s="4">
        <f>(SUM(Expenditure!N118:N121)*N20)*IF(N16=1,SUM(N13:N14),MAX(N7,N8))</f>
        <v>0</v>
      </c>
      <c r="O119" s="4">
        <f>(SUM(Expenditure!O118:O121)*O20)*IF(O16=1,SUM(O13:O14),MAX(O7,O8))</f>
        <v>0</v>
      </c>
      <c r="P119" s="4">
        <f>(SUM(Expenditure!P118:P121)*P20)*IF(P16=1,SUM(P13:P14),MAX(P7,P8))</f>
        <v>0</v>
      </c>
      <c r="Q119" s="4">
        <f>(SUM(Expenditure!Q118:Q121)*Q20)*IF(Q16=1,SUM(Q13:Q14),MAX(Q7,Q8))</f>
        <v>0</v>
      </c>
      <c r="R119" s="4">
        <f>(SUM(Expenditure!R118:R121)*R20)*IF(R16=1,SUM(R13:R14),MAX(R7,R8))</f>
        <v>0</v>
      </c>
      <c r="S119" s="4">
        <f>(SUM(Expenditure!S118:S121)*S20)*IF(S16=1,SUM(S13:S14),MAX(S7,S8))</f>
        <v>0</v>
      </c>
      <c r="T119" s="4">
        <f>(SUM(Expenditure!T118:T121)*T20)*IF(T16=1,SUM(T13:T14),MAX(T7,T8))</f>
        <v>0</v>
      </c>
      <c r="U119" s="4">
        <f>(SUM(Expenditure!U118:U121)*U20)*IF(U16=1,SUM(U13:U14),MAX(U7,U8))</f>
        <v>0</v>
      </c>
      <c r="V119" s="4">
        <f>(SUM(Expenditure!V118:V121)*V20)*IF(V16=1,SUM(V13:V14),MAX(V7,V8))</f>
        <v>0</v>
      </c>
      <c r="W119" s="4">
        <f>(SUM(Expenditure!W118:W121)*W20)*IF(W16=1,SUM(W13:W14),MAX(W7,W8))</f>
        <v>0</v>
      </c>
      <c r="X119" s="4">
        <f>(SUM(Expenditure!X118:X121)*X20)*IF(X16=1,SUM(X13:X14),MAX(X7,X8))</f>
        <v>0</v>
      </c>
      <c r="Y119" s="4">
        <f>(SUM(Expenditure!Y118:Y121)*Y20)*IF(Y16=1,SUM(Y13:Y14),MAX(Y7,Y8))</f>
        <v>0</v>
      </c>
      <c r="Z119" s="4">
        <f>(SUM(Expenditure!Z118:Z121)*Z20)*IF(Z16=1,SUM(Z13:Z14),MAX(Z7,Z8))</f>
        <v>0</v>
      </c>
      <c r="AA119" s="4">
        <f>(SUM(Expenditure!AA118:AA121)*AA20)*IF(AA16=1,SUM(AA13:AA14),MAX(AA7,AA8))</f>
        <v>0</v>
      </c>
      <c r="AB119" s="4">
        <f>(SUM(Expenditure!AB118:AB121)*AB20)*IF(AB16=1,SUM(AB13:AB14),MAX(AB7,AB8))</f>
        <v>0</v>
      </c>
      <c r="AC119" s="4">
        <f>(SUM(Expenditure!AC118:AC121)*AC20)*IF(AC16=1,SUM(AC13:AC14),MAX(AC7,AC8))</f>
        <v>0</v>
      </c>
      <c r="AD119" s="4">
        <f>(SUM(Expenditure!AD118:AD121)*AD20)*IF(AD16=1,SUM(AD13:AD14),MAX(AD7,AD8))</f>
        <v>0</v>
      </c>
      <c r="AE119" s="4">
        <f>(SUM(Expenditure!AE118:AE121)*AE20)*IF(AE16=1,SUM(AE13:AE14),MAX(AE7,AE8))</f>
        <v>0</v>
      </c>
      <c r="AF119" s="4">
        <f>(SUM(Expenditure!AF118:AF121)*AF20)*IF(AF16=1,SUM(AF13:AF14),MAX(AF7,AF8))</f>
        <v>0</v>
      </c>
      <c r="AG119" s="4">
        <f>(SUM(Expenditure!AG118:AG121)*AG20)*IF(AG16=1,SUM(AG13:AG14),MAX(AG7,AG8))</f>
        <v>0</v>
      </c>
      <c r="AH119" s="4">
        <f>(SUM(Expenditure!AH118:AH121)*AH20)*IF(AH16=1,SUM(AH13:AH14),MAX(AH7,AH8))</f>
        <v>0</v>
      </c>
      <c r="AI119" s="4">
        <f>(SUM(Expenditure!AI118:AI121)*AI20)*IF(AI16=1,SUM(AI13:AI14),MAX(AI7,AI8))</f>
        <v>0</v>
      </c>
      <c r="AJ119" s="4">
        <f>(SUM(Expenditure!AJ118:AJ121)*AJ20)*IF(AJ16=1,SUM(AJ13:AJ14),MAX(AJ7,AJ8))</f>
        <v>0</v>
      </c>
      <c r="AK119" s="4">
        <f>(SUM(Expenditure!AK118:AK121)*AK20)*IF(AK16=1,SUM(AK13:AK14),MAX(AK7,AK8))</f>
        <v>0</v>
      </c>
      <c r="AL119" s="4">
        <f>(SUM(Expenditure!AL118:AL121)*AL20)*IF(AL16=1,SUM(AL13:AL14),MAX(AL7,AL8))</f>
        <v>0</v>
      </c>
      <c r="AM119" s="4">
        <f>(SUM(Expenditure!AM118:AM121)*AM20)*IF(AM16=1,SUM(AM13:AM14),MAX(AM7,AM8))</f>
        <v>0</v>
      </c>
      <c r="AN119" s="4">
        <f>(SUM(Expenditure!AN118:AN121)*AN20)*IF(AN16=1,SUM(AN13:AN14),MAX(AN7,AN8))</f>
        <v>0</v>
      </c>
      <c r="AO119" s="4">
        <f>(SUM(Expenditure!AO118:AO121)*AO20)*IF(AO16=1,SUM(AO13:AO14),MAX(AO7,AO8))</f>
        <v>0</v>
      </c>
      <c r="AP119" s="4">
        <f>(SUM(Expenditure!AP118:AP121)*AP20)*IF(AP16=1,SUM(AP13:AP14),MAX(AP7,AP8))</f>
        <v>0</v>
      </c>
      <c r="AQ119" s="4">
        <f>(SUM(Expenditure!AQ118:AQ121)*AQ20)*IF(AQ16=1,SUM(AQ13:AQ14),MAX(AQ7,AQ8))</f>
        <v>0</v>
      </c>
      <c r="AR119" s="4">
        <f>(SUM(Expenditure!AR118:AR121)*AR20)*IF(AR16=1,SUM(AR13:AR14),MAX(AR7,AR8))</f>
        <v>0</v>
      </c>
      <c r="AS119" s="4">
        <f>(SUM(Expenditure!AS118:AS121)*AS20)*IF(AS16=1,SUM(AS13:AS14),MAX(AS7,AS8))</f>
        <v>0</v>
      </c>
      <c r="AT119" s="4">
        <f>(SUM(Expenditure!AT118:AT121)*AT20)*IF(AT16=1,SUM(AT13:AT14),MAX(AT7,AT8))</f>
        <v>0</v>
      </c>
      <c r="AU119" s="4">
        <f>(SUM(Expenditure!AU118:AU121)*AU20)*IF(AU16=1,SUM(AU13:AU14),MAX(AU7,AU8))</f>
        <v>0</v>
      </c>
      <c r="AV119" s="4">
        <f>(SUM(Expenditure!AV118:AV121)*AV20)*IF(AV16=1,SUM(AV13:AV14),MAX(AV7,AV8))</f>
        <v>0</v>
      </c>
      <c r="AW119" s="4">
        <f>(SUM(Expenditure!AW118:AW121)*AW20)*IF(AW16=1,SUM(AW13:AW14),MAX(AW7,AW8))</f>
        <v>0</v>
      </c>
      <c r="AX119" s="4">
        <f>(SUM(Expenditure!AX118:AX121)*AX20)*IF(AX16=1,SUM(AX13:AX14),MAX(AX7,AX8))</f>
        <v>0</v>
      </c>
      <c r="AY119" s="4">
        <f>(SUM(Expenditure!AY118:AY121)*AY20)*IF(AY16=1,SUM(AY13:AY14),MAX(AY7,AY8))</f>
        <v>0</v>
      </c>
      <c r="AZ119" s="4">
        <f>(SUM(Expenditure!AZ118:AZ121)*AZ20)*IF(AZ16=1,SUM(AZ13:AZ14),MAX(AZ7,AZ8))</f>
        <v>0</v>
      </c>
      <c r="BA119" s="4">
        <f>(SUM(Expenditure!BA118:BA121)*BA20)*IF(BA16=1,SUM(BA13:BA14),MAX(BA7,BA8))</f>
        <v>0</v>
      </c>
      <c r="BB119" s="4">
        <f>(SUM(Expenditure!BB118:BB121)*BB20)*IF(BB16=1,SUM(BB13:BB14),MAX(BB7,BB8))</f>
        <v>0</v>
      </c>
      <c r="BC119" s="4">
        <f>(SUM(Expenditure!BC118:BC121)*BC20)*IF(BC16=1,SUM(BC13:BC14),MAX(BC7,BC8))</f>
        <v>0</v>
      </c>
      <c r="BD119" s="4">
        <f>(SUM(Expenditure!BD118:BD121)*BD20)*IF(BD16=1,SUM(BD13:BD14),MAX(BD7,BD8))</f>
        <v>0</v>
      </c>
      <c r="BE119" s="4">
        <f>(SUM(Expenditure!BE118:BE121)*BE20)*IF(BE16=1,SUM(BE13:BE14),MAX(BE7,BE8))</f>
        <v>0</v>
      </c>
      <c r="BF119" s="4">
        <f>(SUM(Expenditure!BF118:BF121)*BF20)*IF(BF16=1,SUM(BF13:BF14),MAX(BF7,BF8))</f>
        <v>0</v>
      </c>
      <c r="BG119" s="4">
        <f>(SUM(Expenditure!BG118:BG121)*BG20)*IF(BG16=1,SUM(BG13:BG14),MAX(BG7,BG8))</f>
        <v>0</v>
      </c>
      <c r="BH119" s="4">
        <f>(SUM(Expenditure!BH118:BH121)*BH20)*IF(BH16=1,SUM(BH13:BH14),MAX(BH7,BH8))</f>
        <v>0</v>
      </c>
      <c r="BI119" s="4">
        <f>(SUM(Expenditure!BI118:BI121)*BI20)*IF(BI16=1,SUM(BI13:BI14),MAX(BI7,BI8))</f>
        <v>0</v>
      </c>
      <c r="BJ119" s="4">
        <f>(SUM(Expenditure!BJ118:BJ121)*BJ20)*IF(BJ16=1,SUM(BJ13:BJ14),MAX(BJ7,BJ8))</f>
        <v>0</v>
      </c>
      <c r="BK119" s="4">
        <f>(SUM(Expenditure!BK118:BK121)*BK20)*IF(BK16=1,SUM(BK13:BK14),MAX(BK7,BK8))</f>
        <v>0</v>
      </c>
      <c r="BL119" s="4">
        <f>(SUM(Expenditure!BL118:BL121)*BL20)*IF(BL16=1,SUM(BL13:BL14),MAX(BL7,BL8))</f>
        <v>0</v>
      </c>
      <c r="BM119" s="4">
        <f>(SUM(Expenditure!BM118:BM121)*BM20)*IF(BM16=1,SUM(BM13:BM14),MAX(BM7,BM8))</f>
        <v>0</v>
      </c>
      <c r="BN119" s="4">
        <f>(SUM(Expenditure!BN118:BN121)*BN20)*IF(BN16=1,SUM(BN13:BN14),MAX(BN7,BN8))</f>
        <v>0</v>
      </c>
      <c r="BO119" s="4">
        <f>(SUM(Expenditure!BO118:BO121)*BO20)*IF(BO16=1,SUM(BO13:BO14),MAX(BO7,BO8))</f>
        <v>0</v>
      </c>
      <c r="BP119" s="4">
        <f>(SUM(Expenditure!BP118:BP121)*BP20)*IF(BP16=1,SUM(BP13:BP14),MAX(BP7,BP8))</f>
        <v>0</v>
      </c>
      <c r="BQ119" s="4">
        <f>(SUM(Expenditure!BQ118:BQ121)*BQ20)*IF(BQ16=1,SUM(BQ13:BQ14),MAX(BQ7,BQ8))</f>
        <v>0</v>
      </c>
      <c r="BR119" s="4">
        <f>(SUM(Expenditure!BR118:BR121)*BR20)*IF(BR16=1,SUM(BR13:BR14),MAX(BR7,BR8))</f>
        <v>0</v>
      </c>
      <c r="BS119" s="4">
        <f>(SUM(Expenditure!BS118:BS121)*BS20)*IF(BS16=1,SUM(BS13:BS14),MAX(BS7,BS8))</f>
        <v>0</v>
      </c>
      <c r="BT119" s="4">
        <f>(SUM(Expenditure!BT118:BT121)*BT20)*IF(BT16=1,SUM(BT13:BT14),MAX(BT7,BT8))</f>
        <v>0</v>
      </c>
      <c r="BU119" s="4">
        <f>(SUM(Expenditure!BU118:BU121)*BU20)*IF(BU16=1,SUM(BU13:BU14),MAX(BU7,BU8))</f>
        <v>0</v>
      </c>
      <c r="BV119" s="4">
        <f>(SUM(Expenditure!BV118:BV121)*BV20)*IF(BV16=1,SUM(BV13:BV14),MAX(BV7,BV8))</f>
        <v>0</v>
      </c>
      <c r="BW119" s="4">
        <f>(SUM(Expenditure!BW118:BW121)*BW20)*IF(BW16=1,SUM(BW13:BW14),MAX(BW7,BW8))</f>
        <v>0</v>
      </c>
      <c r="BX119" s="4">
        <f>(SUM(Expenditure!BX118:BX121)*BX20)*IF(BX16=1,SUM(BX13:BX14),MAX(BX7,BX8))</f>
        <v>0</v>
      </c>
      <c r="BY119" s="4">
        <f>(SUM(Expenditure!BY118:BY121)*BY20)*IF(BY16=1,SUM(BY13:BY14),MAX(BY7,BY8))</f>
        <v>0</v>
      </c>
      <c r="BZ119" s="4">
        <f>(SUM(Expenditure!BZ118:BZ121)*BZ20)*IF(BZ16=1,SUM(BZ13:BZ14),MAX(BZ7,BZ8))</f>
        <v>0</v>
      </c>
      <c r="CA119" s="4">
        <f>(SUM(Expenditure!CA118:CA121)*CA20)*IF(CA16=1,SUM(CA13:CA14),MAX(CA7,CA8))</f>
        <v>0</v>
      </c>
      <c r="CB119" s="4">
        <f>(SUM(Expenditure!CB118:CB121)*CB20)*IF(CB16=1,SUM(CB13:CB14),MAX(CB7,CB8))</f>
        <v>0</v>
      </c>
      <c r="CC119" s="4">
        <f>(SUM(Expenditure!CC118:CC121)*CC20)*IF(CC16=1,SUM(CC13:CC14),MAX(CC7,CC8))</f>
        <v>0</v>
      </c>
      <c r="CD119" s="4">
        <f>(SUM(Expenditure!CD118:CD121)*CD20)*IF(CD16=1,SUM(CD13:CD14),MAX(CD7,CD8))</f>
        <v>0</v>
      </c>
      <c r="CE119" s="4">
        <f>(SUM(Expenditure!CE118:CE121)*CE20)*IF(CE16=1,SUM(CE13:CE14),MAX(CE7,CE8))</f>
        <v>0</v>
      </c>
      <c r="CF119" s="4">
        <f>(SUM(Expenditure!CF118:CF121)*CF20)*IF(CF16=1,SUM(CF13:CF14),MAX(CF7,CF8))</f>
        <v>0</v>
      </c>
      <c r="CG119" s="4">
        <f>(SUM(Expenditure!CG118:CG121)*CG20)*IF(CG16=1,SUM(CG13:CG14),MAX(CG7,CG8))</f>
        <v>0</v>
      </c>
      <c r="CH119" s="4">
        <f>(SUM(Expenditure!CH118:CH121)*CH20)*IF(CH16=1,SUM(CH13:CH14),MAX(CH7,CH8))</f>
        <v>0</v>
      </c>
      <c r="CI119" s="4">
        <f>(SUM(Expenditure!CI118:CI121)*CI20)*IF(CI16=1,SUM(CI13:CI14),MAX(CI7,CI8))</f>
        <v>0</v>
      </c>
      <c r="CJ119" s="4">
        <f>(SUM(Expenditure!CJ118:CJ121)*CJ20)*IF(CJ16=1,SUM(CJ13:CJ14),MAX(CJ7,CJ8))</f>
        <v>0</v>
      </c>
      <c r="CK119" s="4">
        <f>(SUM(Expenditure!CK118:CK121)*CK20)*IF(CK16=1,SUM(CK13:CK14),MAX(CK7,CK8))</f>
        <v>0</v>
      </c>
      <c r="CL119" s="4">
        <f>(SUM(Expenditure!CL118:CL121)*CL20)*IF(CL16=1,SUM(CL13:CL14),MAX(CL7,CL8))</f>
        <v>0</v>
      </c>
      <c r="CM119" s="4">
        <f>(SUM(Expenditure!CM118:CM121)*CM20)*IF(CM16=1,SUM(CM13:CM14),MAX(CM7,CM8))</f>
        <v>0</v>
      </c>
      <c r="CN119" s="4">
        <f>(SUM(Expenditure!CN118:CN121)*CN20)*IF(CN16=1,SUM(CN13:CN14),MAX(CN7,CN8))</f>
        <v>0</v>
      </c>
      <c r="CO119" s="4">
        <f>(SUM(Expenditure!CO118:CO121)*CO20)*IF(CO16=1,SUM(CO13:CO14),MAX(CO7,CO8))</f>
        <v>0</v>
      </c>
      <c r="CP119" s="4">
        <f>(SUM(Expenditure!CP118:CP121)*CP20)*IF(CP16=1,SUM(CP13:CP14),MAX(CP7,CP8))</f>
        <v>0</v>
      </c>
      <c r="CQ119" s="4">
        <f>(SUM(Expenditure!CQ118:CQ121)*CQ20)*IF(CQ16=1,SUM(CQ13:CQ14),MAX(CQ7,CQ8))</f>
        <v>0</v>
      </c>
      <c r="CR119" s="4">
        <f>(SUM(Expenditure!CR118:CR121)*CR20)*IF(CR16=1,SUM(CR13:CR14),MAX(CR7,CR8))</f>
        <v>0</v>
      </c>
      <c r="CS119" s="4">
        <f>(SUM(Expenditure!CS118:CS121)*CS20)*IF(CS16=1,SUM(CS13:CS14),MAX(CS7,CS8))</f>
        <v>0</v>
      </c>
      <c r="CT119" s="4">
        <f>(SUM(Expenditure!CT118:CT121)*CT20)*IF(CT16=1,SUM(CT13:CT14),MAX(CT7,CT8))</f>
        <v>0</v>
      </c>
      <c r="CU119" s="4">
        <f>(SUM(Expenditure!CU118:CU121)*CU20)*IF(CU16=1,SUM(CU13:CU14),MAX(CU7,CU8))</f>
        <v>0</v>
      </c>
      <c r="CV119" s="4">
        <f>(SUM(Expenditure!CV118:CV121)*CV20)*IF(CV16=1,SUM(CV13:CV14),MAX(CV7,CV8))</f>
        <v>0</v>
      </c>
      <c r="CW119" s="7"/>
      <c r="CX119" s="7"/>
      <c r="CY119" s="4"/>
      <c r="CZ119" s="4"/>
      <c r="DA119" s="4"/>
      <c r="DB119" s="4"/>
      <c r="DC119" s="4"/>
      <c r="DD119" s="4"/>
      <c r="DE119" s="4"/>
      <c r="DF119" s="4"/>
      <c r="DG119" s="4"/>
      <c r="DH119" s="4"/>
      <c r="DI119" s="4"/>
      <c r="DJ119" s="4"/>
    </row>
    <row r="120" spans="2:114" ht="15.4">
      <c r="E120" s="1" t="s">
        <v>638</v>
      </c>
      <c r="F120" s="6"/>
      <c r="G120" s="1" t="s">
        <v>305</v>
      </c>
      <c r="H120" s="10">
        <f>SUM(L120:CV120)</f>
        <v>0</v>
      </c>
      <c r="I120" s="6"/>
      <c r="J120" s="6"/>
      <c r="K120" s="6"/>
      <c r="L120" s="4">
        <f>(SUM(Expenditure!L118:L121)*L20)*IF(L16=1,L15,L9)</f>
        <v>0</v>
      </c>
      <c r="M120" s="4">
        <f>(SUM(Expenditure!M118:M121)*M20)*IF(M16=1,M15,M9)</f>
        <v>0</v>
      </c>
      <c r="N120" s="4">
        <f>(SUM(Expenditure!N118:N121)*N20)*IF(N16=1,N15,N9)</f>
        <v>0</v>
      </c>
      <c r="O120" s="4">
        <f>(SUM(Expenditure!O118:O121)*O20)*IF(O16=1,O15,O9)</f>
        <v>0</v>
      </c>
      <c r="P120" s="4">
        <f>(SUM(Expenditure!P118:P121)*P20)*IF(P16=1,P15,P9)</f>
        <v>0</v>
      </c>
      <c r="Q120" s="4">
        <f>(SUM(Expenditure!Q118:Q121)*Q20)*IF(Q16=1,Q15,Q9)</f>
        <v>0</v>
      </c>
      <c r="R120" s="4">
        <f>(SUM(Expenditure!R118:R121)*R20)*IF(R16=1,R15,R9)</f>
        <v>0</v>
      </c>
      <c r="S120" s="4">
        <f>(SUM(Expenditure!S118:S121)*S20)*IF(S16=1,S15,S9)</f>
        <v>0</v>
      </c>
      <c r="T120" s="4">
        <f>(SUM(Expenditure!T118:T121)*T20)*IF(T16=1,T15,T9)</f>
        <v>0</v>
      </c>
      <c r="U120" s="4">
        <f>(SUM(Expenditure!U118:U121)*U20)*IF(U16=1,U15,U9)</f>
        <v>0</v>
      </c>
      <c r="V120" s="4">
        <f>(SUM(Expenditure!V118:V121)*V20)*IF(V16=1,V15,V9)</f>
        <v>0</v>
      </c>
      <c r="W120" s="4">
        <f>(SUM(Expenditure!W118:W121)*W20)*IF(W16=1,W15,W9)</f>
        <v>0</v>
      </c>
      <c r="X120" s="4">
        <f>(SUM(Expenditure!X118:X121)*X20)*IF(X16=1,X15,X9)</f>
        <v>0</v>
      </c>
      <c r="Y120" s="4">
        <f>(SUM(Expenditure!Y118:Y121)*Y20)*IF(Y16=1,Y15,Y9)</f>
        <v>0</v>
      </c>
      <c r="Z120" s="4">
        <f>(SUM(Expenditure!Z118:Z121)*Z20)*IF(Z16=1,Z15,Z9)</f>
        <v>0</v>
      </c>
      <c r="AA120" s="4">
        <f>(SUM(Expenditure!AA118:AA121)*AA20)*IF(AA16=1,AA15,AA9)</f>
        <v>0</v>
      </c>
      <c r="AB120" s="4">
        <f>(SUM(Expenditure!AB118:AB121)*AB20)*IF(AB16=1,AB15,AB9)</f>
        <v>0</v>
      </c>
      <c r="AC120" s="4">
        <f>(SUM(Expenditure!AC118:AC121)*AC20)*IF(AC16=1,AC15,AC9)</f>
        <v>0</v>
      </c>
      <c r="AD120" s="4">
        <f>(SUM(Expenditure!AD118:AD121)*AD20)*IF(AD16=1,AD15,AD9)</f>
        <v>0</v>
      </c>
      <c r="AE120" s="4">
        <f>(SUM(Expenditure!AE118:AE121)*AE20)*IF(AE16=1,AE15,AE9)</f>
        <v>0</v>
      </c>
      <c r="AF120" s="4">
        <f>(SUM(Expenditure!AF118:AF121)*AF20)*IF(AF16=1,AF15,AF9)</f>
        <v>0</v>
      </c>
      <c r="AG120" s="4">
        <f>(SUM(Expenditure!AG118:AG121)*AG20)*IF(AG16=1,AG15,AG9)</f>
        <v>0</v>
      </c>
      <c r="AH120" s="4">
        <f>(SUM(Expenditure!AH118:AH121)*AH20)*IF(AH16=1,AH15,AH9)</f>
        <v>0</v>
      </c>
      <c r="AI120" s="4">
        <f>(SUM(Expenditure!AI118:AI121)*AI20)*IF(AI16=1,AI15,AI9)</f>
        <v>0</v>
      </c>
      <c r="AJ120" s="4">
        <f>(SUM(Expenditure!AJ118:AJ121)*AJ20)*IF(AJ16=1,AJ15,AJ9)</f>
        <v>0</v>
      </c>
      <c r="AK120" s="4">
        <f>(SUM(Expenditure!AK118:AK121)*AK20)*IF(AK16=1,AK15,AK9)</f>
        <v>0</v>
      </c>
      <c r="AL120" s="4">
        <f>(SUM(Expenditure!AL118:AL121)*AL20)*IF(AL16=1,AL15,AL9)</f>
        <v>0</v>
      </c>
      <c r="AM120" s="4">
        <f>(SUM(Expenditure!AM118:AM121)*AM20)*IF(AM16=1,AM15,AM9)</f>
        <v>0</v>
      </c>
      <c r="AN120" s="4">
        <f>(SUM(Expenditure!AN118:AN121)*AN20)*IF(AN16=1,AN15,AN9)</f>
        <v>0</v>
      </c>
      <c r="AO120" s="4">
        <f>(SUM(Expenditure!AO118:AO121)*AO20)*IF(AO16=1,AO15,AO9)</f>
        <v>0</v>
      </c>
      <c r="AP120" s="4">
        <f>(SUM(Expenditure!AP118:AP121)*AP20)*IF(AP16=1,AP15,AP9)</f>
        <v>0</v>
      </c>
      <c r="AQ120" s="4">
        <f>(SUM(Expenditure!AQ118:AQ121)*AQ20)*IF(AQ16=1,AQ15,AQ9)</f>
        <v>0</v>
      </c>
      <c r="AR120" s="4">
        <f>(SUM(Expenditure!AR118:AR121)*AR20)*IF(AR16=1,AR15,AR9)</f>
        <v>0</v>
      </c>
      <c r="AS120" s="4">
        <f>(SUM(Expenditure!AS118:AS121)*AS20)*IF(AS16=1,AS15,AS9)</f>
        <v>0</v>
      </c>
      <c r="AT120" s="4">
        <f>(SUM(Expenditure!AT118:AT121)*AT20)*IF(AT16=1,AT15,AT9)</f>
        <v>0</v>
      </c>
      <c r="AU120" s="4">
        <f>(SUM(Expenditure!AU118:AU121)*AU20)*IF(AU16=1,AU15,AU9)</f>
        <v>0</v>
      </c>
      <c r="AV120" s="4">
        <f>(SUM(Expenditure!AV118:AV121)*AV20)*IF(AV16=1,AV15,AV9)</f>
        <v>0</v>
      </c>
      <c r="AW120" s="4">
        <f>(SUM(Expenditure!AW118:AW121)*AW20)*IF(AW16=1,AW15,AW9)</f>
        <v>0</v>
      </c>
      <c r="AX120" s="4">
        <f>(SUM(Expenditure!AX118:AX121)*AX20)*IF(AX16=1,AX15,AX9)</f>
        <v>0</v>
      </c>
      <c r="AY120" s="4">
        <f>(SUM(Expenditure!AY118:AY121)*AY20)*IF(AY16=1,AY15,AY9)</f>
        <v>0</v>
      </c>
      <c r="AZ120" s="4">
        <f>(SUM(Expenditure!AZ118:AZ121)*AZ20)*IF(AZ16=1,AZ15,AZ9)</f>
        <v>0</v>
      </c>
      <c r="BA120" s="4">
        <f>(SUM(Expenditure!BA118:BA121)*BA20)*IF(BA16=1,BA15,BA9)</f>
        <v>0</v>
      </c>
      <c r="BB120" s="4">
        <f>(SUM(Expenditure!BB118:BB121)*BB20)*IF(BB16=1,BB15,BB9)</f>
        <v>0</v>
      </c>
      <c r="BC120" s="4">
        <f>(SUM(Expenditure!BC118:BC121)*BC20)*IF(BC16=1,BC15,BC9)</f>
        <v>0</v>
      </c>
      <c r="BD120" s="4">
        <f>(SUM(Expenditure!BD118:BD121)*BD20)*IF(BD16=1,BD15,BD9)</f>
        <v>0</v>
      </c>
      <c r="BE120" s="4">
        <f>(SUM(Expenditure!BE118:BE121)*BE20)*IF(BE16=1,BE15,BE9)</f>
        <v>0</v>
      </c>
      <c r="BF120" s="4">
        <f>(SUM(Expenditure!BF118:BF121)*BF20)*IF(BF16=1,BF15,BF9)</f>
        <v>0</v>
      </c>
      <c r="BG120" s="4">
        <f>(SUM(Expenditure!BG118:BG121)*BG20)*IF(BG16=1,BG15,BG9)</f>
        <v>0</v>
      </c>
      <c r="BH120" s="4">
        <f>(SUM(Expenditure!BH118:BH121)*BH20)*IF(BH16=1,BH15,BH9)</f>
        <v>0</v>
      </c>
      <c r="BI120" s="4">
        <f>(SUM(Expenditure!BI118:BI121)*BI20)*IF(BI16=1,BI15,BI9)</f>
        <v>0</v>
      </c>
      <c r="BJ120" s="4">
        <f>(SUM(Expenditure!BJ118:BJ121)*BJ20)*IF(BJ16=1,BJ15,BJ9)</f>
        <v>0</v>
      </c>
      <c r="BK120" s="4">
        <f>(SUM(Expenditure!BK118:BK121)*BK20)*IF(BK16=1,BK15,BK9)</f>
        <v>0</v>
      </c>
      <c r="BL120" s="4">
        <f>(SUM(Expenditure!BL118:BL121)*BL20)*IF(BL16=1,BL15,BL9)</f>
        <v>0</v>
      </c>
      <c r="BM120" s="4">
        <f>(SUM(Expenditure!BM118:BM121)*BM20)*IF(BM16=1,BM15,BM9)</f>
        <v>0</v>
      </c>
      <c r="BN120" s="4">
        <f>(SUM(Expenditure!BN118:BN121)*BN20)*IF(BN16=1,BN15,BN9)</f>
        <v>0</v>
      </c>
      <c r="BO120" s="4">
        <f>(SUM(Expenditure!BO118:BO121)*BO20)*IF(BO16=1,BO15,BO9)</f>
        <v>0</v>
      </c>
      <c r="BP120" s="4">
        <f>(SUM(Expenditure!BP118:BP121)*BP20)*IF(BP16=1,BP15,BP9)</f>
        <v>0</v>
      </c>
      <c r="BQ120" s="4">
        <f>(SUM(Expenditure!BQ118:BQ121)*BQ20)*IF(BQ16=1,BQ15,BQ9)</f>
        <v>0</v>
      </c>
      <c r="BR120" s="4">
        <f>(SUM(Expenditure!BR118:BR121)*BR20)*IF(BR16=1,BR15,BR9)</f>
        <v>0</v>
      </c>
      <c r="BS120" s="4">
        <f>(SUM(Expenditure!BS118:BS121)*BS20)*IF(BS16=1,BS15,BS9)</f>
        <v>0</v>
      </c>
      <c r="BT120" s="4">
        <f>(SUM(Expenditure!BT118:BT121)*BT20)*IF(BT16=1,BT15,BT9)</f>
        <v>0</v>
      </c>
      <c r="BU120" s="4">
        <f>(SUM(Expenditure!BU118:BU121)*BU20)*IF(BU16=1,BU15,BU9)</f>
        <v>0</v>
      </c>
      <c r="BV120" s="4">
        <f>(SUM(Expenditure!BV118:BV121)*BV20)*IF(BV16=1,BV15,BV9)</f>
        <v>0</v>
      </c>
      <c r="BW120" s="4">
        <f>(SUM(Expenditure!BW118:BW121)*BW20)*IF(BW16=1,BW15,BW9)</f>
        <v>0</v>
      </c>
      <c r="BX120" s="4">
        <f>(SUM(Expenditure!BX118:BX121)*BX20)*IF(BX16=1,BX15,BX9)</f>
        <v>0</v>
      </c>
      <c r="BY120" s="4">
        <f>(SUM(Expenditure!BY118:BY121)*BY20)*IF(BY16=1,BY15,BY9)</f>
        <v>0</v>
      </c>
      <c r="BZ120" s="4">
        <f>(SUM(Expenditure!BZ118:BZ121)*BZ20)*IF(BZ16=1,BZ15,BZ9)</f>
        <v>0</v>
      </c>
      <c r="CA120" s="4">
        <f>(SUM(Expenditure!CA118:CA121)*CA20)*IF(CA16=1,CA15,CA9)</f>
        <v>0</v>
      </c>
      <c r="CB120" s="4">
        <f>(SUM(Expenditure!CB118:CB121)*CB20)*IF(CB16=1,CB15,CB9)</f>
        <v>0</v>
      </c>
      <c r="CC120" s="4">
        <f>(SUM(Expenditure!CC118:CC121)*CC20)*IF(CC16=1,CC15,CC9)</f>
        <v>0</v>
      </c>
      <c r="CD120" s="4">
        <f>(SUM(Expenditure!CD118:CD121)*CD20)*IF(CD16=1,CD15,CD9)</f>
        <v>0</v>
      </c>
      <c r="CE120" s="4">
        <f>(SUM(Expenditure!CE118:CE121)*CE20)*IF(CE16=1,CE15,CE9)</f>
        <v>0</v>
      </c>
      <c r="CF120" s="4">
        <f>(SUM(Expenditure!CF118:CF121)*CF20)*IF(CF16=1,CF15,CF9)</f>
        <v>0</v>
      </c>
      <c r="CG120" s="4">
        <f>(SUM(Expenditure!CG118:CG121)*CG20)*IF(CG16=1,CG15,CG9)</f>
        <v>0</v>
      </c>
      <c r="CH120" s="4">
        <f>(SUM(Expenditure!CH118:CH121)*CH20)*IF(CH16=1,CH15,CH9)</f>
        <v>0</v>
      </c>
      <c r="CI120" s="4">
        <f>(SUM(Expenditure!CI118:CI121)*CI20)*IF(CI16=1,CI15,CI9)</f>
        <v>0</v>
      </c>
      <c r="CJ120" s="4">
        <f>(SUM(Expenditure!CJ118:CJ121)*CJ20)*IF(CJ16=1,CJ15,CJ9)</f>
        <v>0</v>
      </c>
      <c r="CK120" s="4">
        <f>(SUM(Expenditure!CK118:CK121)*CK20)*IF(CK16=1,CK15,CK9)</f>
        <v>0</v>
      </c>
      <c r="CL120" s="4">
        <f>(SUM(Expenditure!CL118:CL121)*CL20)*IF(CL16=1,CL15,CL9)</f>
        <v>0</v>
      </c>
      <c r="CM120" s="4">
        <f>(SUM(Expenditure!CM118:CM121)*CM20)*IF(CM16=1,CM15,CM9)</f>
        <v>0</v>
      </c>
      <c r="CN120" s="4">
        <f>(SUM(Expenditure!CN118:CN121)*CN20)*IF(CN16=1,CN15,CN9)</f>
        <v>0</v>
      </c>
      <c r="CO120" s="4">
        <f>(SUM(Expenditure!CO118:CO121)*CO20)*IF(CO16=1,CO15,CO9)</f>
        <v>0</v>
      </c>
      <c r="CP120" s="4">
        <f>(SUM(Expenditure!CP118:CP121)*CP20)*IF(CP16=1,CP15,CP9)</f>
        <v>0</v>
      </c>
      <c r="CQ120" s="4">
        <f>(SUM(Expenditure!CQ118:CQ121)*CQ20)*IF(CQ16=1,CQ15,CQ9)</f>
        <v>0</v>
      </c>
      <c r="CR120" s="4">
        <f>(SUM(Expenditure!CR118:CR121)*CR20)*IF(CR16=1,CR15,CR9)</f>
        <v>0</v>
      </c>
      <c r="CS120" s="4">
        <f>(SUM(Expenditure!CS118:CS121)*CS20)*IF(CS16=1,CS15,CS9)</f>
        <v>0</v>
      </c>
      <c r="CT120" s="4">
        <f>(SUM(Expenditure!CT118:CT121)*CT20)*IF(CT16=1,CT15,CT9)</f>
        <v>0</v>
      </c>
      <c r="CU120" s="4">
        <f>(SUM(Expenditure!CU118:CU121)*CU20)*IF(CU16=1,CU15,CU9)</f>
        <v>0</v>
      </c>
      <c r="CV120" s="4">
        <f>(SUM(Expenditure!CV118:CV121)*CV20)*IF(CV16=1,CV15,CV9)</f>
        <v>0</v>
      </c>
      <c r="CW120" s="7"/>
      <c r="CX120" s="7"/>
      <c r="CY120" s="4"/>
      <c r="CZ120" s="4"/>
      <c r="DA120" s="4"/>
      <c r="DB120" s="4"/>
      <c r="DC120" s="4"/>
      <c r="DD120" s="4"/>
      <c r="DE120" s="4"/>
      <c r="DF120" s="4"/>
      <c r="DG120" s="4"/>
      <c r="DH120" s="4"/>
      <c r="DI120" s="4"/>
      <c r="DJ120" s="4"/>
    </row>
    <row r="121" spans="2:114" ht="15.4">
      <c r="E121" s="6"/>
      <c r="F121" s="6"/>
      <c r="G121" s="6"/>
      <c r="H121" s="6"/>
      <c r="I121" s="6"/>
      <c r="J121" s="6"/>
      <c r="K121" s="6"/>
      <c r="L121" s="7"/>
      <c r="M121" s="7"/>
      <c r="N121" s="7"/>
      <c r="O121" s="7"/>
      <c r="P121" s="7"/>
      <c r="Q121" s="7"/>
      <c r="R121" s="7"/>
      <c r="S121" s="7"/>
      <c r="T121" s="7"/>
      <c r="U121" s="7"/>
      <c r="V121" s="7"/>
      <c r="W121" s="7"/>
      <c r="X121" s="7"/>
      <c r="Y121" s="7"/>
      <c r="Z121" s="7"/>
      <c r="AA121" s="7"/>
      <c r="AB121" s="7"/>
      <c r="AC121" s="7"/>
      <c r="AD121" s="7"/>
      <c r="AE121" s="7"/>
      <c r="AF121" s="7"/>
      <c r="AG121" s="66"/>
      <c r="AH121" s="66"/>
      <c r="AI121" s="7"/>
      <c r="AJ121" s="7"/>
      <c r="AK121" s="7"/>
      <c r="AL121" s="7"/>
      <c r="AM121" s="7"/>
      <c r="AN121" s="7"/>
      <c r="AO121" s="7"/>
      <c r="AP121" s="7"/>
      <c r="AQ121" s="7"/>
      <c r="AR121" s="7"/>
      <c r="AS121" s="7"/>
      <c r="AT121" s="7"/>
      <c r="AU121" s="7"/>
      <c r="AV121" s="7"/>
      <c r="AW121" s="7"/>
      <c r="AX121" s="7"/>
      <c r="AY121" s="7"/>
      <c r="AZ121" s="7"/>
      <c r="BA121" s="7"/>
      <c r="BB121" s="7"/>
      <c r="BC121" s="7"/>
      <c r="BD121" s="7"/>
      <c r="BE121" s="7"/>
      <c r="BF121" s="7"/>
      <c r="BG121" s="7"/>
      <c r="BH121" s="7"/>
      <c r="BI121" s="7"/>
      <c r="BJ121" s="7"/>
      <c r="BK121" s="7"/>
      <c r="BL121" s="7"/>
      <c r="BM121" s="7"/>
      <c r="BN121" s="7"/>
      <c r="BO121" s="7"/>
      <c r="BP121" s="7"/>
      <c r="BQ121" s="7"/>
      <c r="BR121" s="7"/>
      <c r="BS121" s="7"/>
      <c r="BT121" s="7"/>
      <c r="BU121" s="7"/>
      <c r="BV121" s="7"/>
      <c r="BW121" s="7"/>
      <c r="BX121" s="7"/>
      <c r="BY121" s="7"/>
      <c r="BZ121" s="7"/>
      <c r="CA121" s="7"/>
      <c r="CB121" s="7"/>
      <c r="CC121" s="7"/>
      <c r="CD121" s="7"/>
      <c r="CE121" s="7"/>
      <c r="CF121" s="7"/>
      <c r="CG121" s="7"/>
      <c r="CH121" s="7"/>
      <c r="CI121" s="7"/>
      <c r="CJ121" s="7"/>
      <c r="CK121" s="7"/>
      <c r="CL121" s="7"/>
      <c r="CM121" s="7"/>
      <c r="CN121" s="7"/>
      <c r="CO121" s="7"/>
      <c r="CP121" s="7"/>
      <c r="CQ121" s="7"/>
      <c r="CR121" s="7"/>
      <c r="CS121" s="7"/>
      <c r="CT121" s="7"/>
      <c r="CU121" s="7"/>
      <c r="CV121" s="7"/>
      <c r="CW121" s="7"/>
      <c r="CX121" s="7"/>
      <c r="CY121" s="4"/>
      <c r="CZ121" s="4"/>
      <c r="DA121" s="4"/>
      <c r="DB121" s="4"/>
      <c r="DC121" s="4"/>
      <c r="DD121" s="4"/>
      <c r="DE121" s="4"/>
      <c r="DF121" s="4"/>
      <c r="DG121" s="4"/>
      <c r="DH121" s="4"/>
      <c r="DI121" s="4"/>
      <c r="DJ121" s="4"/>
    </row>
    <row r="122" spans="2:114" ht="15.4">
      <c r="B122" s="24"/>
      <c r="C122" s="43">
        <f>MAX($B$5:C121)+0.1</f>
        <v>4.2999999999999989</v>
      </c>
      <c r="D122" s="41" t="s">
        <v>627</v>
      </c>
      <c r="E122" s="41"/>
      <c r="F122" s="41"/>
      <c r="G122" s="41"/>
      <c r="H122" s="41"/>
      <c r="I122" s="41"/>
      <c r="J122" s="41"/>
      <c r="K122" s="41"/>
      <c r="L122" s="41"/>
      <c r="M122" s="41"/>
      <c r="N122" s="41"/>
      <c r="O122" s="41"/>
      <c r="P122" s="41"/>
      <c r="Q122" s="41"/>
      <c r="R122" s="41"/>
      <c r="S122" s="41"/>
      <c r="T122" s="41"/>
      <c r="U122" s="41"/>
      <c r="V122" s="41"/>
      <c r="W122" s="41"/>
      <c r="X122" s="41"/>
      <c r="Y122" s="41"/>
      <c r="Z122" s="41"/>
      <c r="AA122" s="41"/>
      <c r="AB122" s="41"/>
      <c r="AC122" s="342"/>
      <c r="AD122" s="342"/>
      <c r="AE122" s="342"/>
      <c r="AF122" s="342"/>
      <c r="AG122" s="342"/>
      <c r="AH122" s="344"/>
      <c r="AI122" s="344"/>
      <c r="AJ122" s="344"/>
      <c r="AK122" s="344"/>
      <c r="AL122" s="41"/>
      <c r="AM122" s="41"/>
      <c r="AN122" s="41"/>
      <c r="AO122" s="41"/>
      <c r="AP122" s="41"/>
      <c r="AQ122" s="41"/>
      <c r="AR122" s="41"/>
      <c r="AS122" s="41"/>
      <c r="AT122" s="41"/>
      <c r="AU122" s="41"/>
      <c r="AV122" s="41"/>
      <c r="AW122" s="41"/>
      <c r="AX122" s="41"/>
      <c r="AY122" s="41"/>
      <c r="AZ122" s="41"/>
      <c r="BA122" s="41"/>
      <c r="BB122" s="41"/>
      <c r="BC122" s="41"/>
      <c r="BD122" s="41"/>
      <c r="BE122" s="41"/>
      <c r="BF122" s="41"/>
      <c r="BG122" s="41"/>
      <c r="BH122" s="41"/>
      <c r="BI122" s="41"/>
      <c r="BJ122" s="41"/>
      <c r="BK122" s="41"/>
      <c r="BL122" s="41"/>
      <c r="BM122" s="41"/>
      <c r="BN122" s="41"/>
      <c r="BO122" s="41"/>
      <c r="BP122" s="41"/>
      <c r="BQ122" s="41"/>
      <c r="BR122" s="41"/>
      <c r="BS122" s="41"/>
      <c r="BT122" s="41"/>
      <c r="BU122" s="41"/>
      <c r="BV122" s="41"/>
      <c r="BW122" s="41"/>
      <c r="BX122" s="41"/>
      <c r="BY122" s="41"/>
      <c r="BZ122" s="41"/>
      <c r="CA122" s="41"/>
      <c r="CB122" s="41"/>
      <c r="CC122" s="41"/>
      <c r="CD122" s="41"/>
      <c r="CE122" s="41"/>
      <c r="CF122" s="41"/>
      <c r="CG122" s="41"/>
      <c r="CH122" s="41"/>
      <c r="CI122" s="41"/>
      <c r="CJ122" s="41"/>
      <c r="CK122" s="41"/>
      <c r="CL122" s="41"/>
      <c r="CM122" s="41"/>
      <c r="CN122" s="41"/>
      <c r="CO122" s="41"/>
      <c r="CP122" s="41"/>
      <c r="CQ122" s="41"/>
      <c r="CR122" s="41"/>
      <c r="CS122" s="41"/>
      <c r="CT122" s="41"/>
      <c r="CU122" s="41"/>
      <c r="CV122" s="41"/>
      <c r="CW122" s="41"/>
      <c r="CX122" s="41"/>
      <c r="CY122" s="42"/>
    </row>
    <row r="123" spans="2:114" ht="15.4">
      <c r="L123" s="4"/>
      <c r="M123" s="4"/>
      <c r="N123" s="4"/>
      <c r="O123" s="4"/>
      <c r="P123" s="4"/>
      <c r="Q123" s="4"/>
      <c r="R123" s="4"/>
      <c r="S123" s="4"/>
      <c r="T123" s="4"/>
      <c r="U123" s="4"/>
      <c r="V123" s="4"/>
      <c r="W123" s="4"/>
      <c r="X123" s="4"/>
      <c r="Y123" s="4"/>
      <c r="Z123" s="4"/>
      <c r="AA123" s="4"/>
      <c r="AB123" s="4"/>
      <c r="AC123" s="4"/>
      <c r="AD123" s="4"/>
      <c r="AE123" s="4"/>
      <c r="AF123" s="4"/>
      <c r="AG123" s="67"/>
      <c r="AH123" s="67"/>
      <c r="AI123" s="4"/>
      <c r="AJ123" s="4"/>
      <c r="AK123" s="4"/>
      <c r="AL123" s="4"/>
      <c r="AM123" s="4"/>
      <c r="AN123" s="4"/>
      <c r="AO123" s="4"/>
      <c r="AP123" s="4"/>
      <c r="AQ123" s="4"/>
      <c r="AR123" s="4"/>
      <c r="AS123" s="4"/>
      <c r="AT123" s="4"/>
      <c r="AU123" s="4"/>
      <c r="AV123" s="4"/>
      <c r="AW123" s="4"/>
      <c r="AX123" s="4"/>
      <c r="AY123" s="4"/>
      <c r="AZ123" s="4"/>
      <c r="BA123" s="4"/>
      <c r="BB123" s="4"/>
      <c r="BC123" s="4"/>
      <c r="BD123" s="4"/>
      <c r="BE123" s="4"/>
      <c r="BF123" s="4"/>
      <c r="BG123" s="4"/>
      <c r="BH123" s="4"/>
      <c r="BI123" s="4"/>
      <c r="BJ123" s="4"/>
      <c r="BK123" s="4"/>
      <c r="BL123" s="4"/>
      <c r="BM123" s="4"/>
      <c r="BN123" s="4"/>
      <c r="BO123" s="4"/>
      <c r="BP123" s="4"/>
      <c r="BQ123" s="4"/>
      <c r="BR123" s="4"/>
      <c r="BS123" s="4"/>
      <c r="BT123" s="4"/>
      <c r="BU123" s="4"/>
      <c r="BV123" s="4"/>
      <c r="BW123" s="4"/>
      <c r="BX123" s="4"/>
      <c r="BY123" s="4"/>
      <c r="BZ123" s="4"/>
      <c r="CA123" s="4"/>
      <c r="CB123" s="4"/>
      <c r="CC123" s="4"/>
      <c r="CD123" s="4"/>
      <c r="CE123" s="4"/>
      <c r="CF123" s="4"/>
      <c r="CG123" s="4"/>
      <c r="CH123" s="4"/>
      <c r="CI123" s="4"/>
      <c r="CJ123" s="4"/>
      <c r="CK123" s="4"/>
      <c r="CL123" s="4"/>
      <c r="CM123" s="4"/>
      <c r="CN123" s="4"/>
      <c r="CO123" s="4"/>
      <c r="CP123" s="4"/>
      <c r="CQ123" s="4"/>
      <c r="CR123" s="4"/>
      <c r="CS123" s="4"/>
      <c r="CT123" s="4"/>
      <c r="CU123" s="4"/>
      <c r="CV123" s="4"/>
      <c r="CW123" s="4"/>
      <c r="CX123" s="4"/>
      <c r="CY123" s="4"/>
      <c r="CZ123" s="4"/>
      <c r="DA123" s="4"/>
      <c r="DB123" s="4"/>
      <c r="DC123" s="4"/>
      <c r="DD123" s="4"/>
      <c r="DE123" s="4"/>
      <c r="DF123" s="4"/>
      <c r="DG123" s="4"/>
      <c r="DH123" s="4"/>
      <c r="DI123" s="4"/>
      <c r="DJ123" s="4"/>
    </row>
    <row r="124" spans="2:114" s="362" customFormat="1" ht="15.4">
      <c r="E124" s="363" t="s">
        <v>639</v>
      </c>
      <c r="L124" s="364">
        <f>FinancialInputs!L108*IF(OR(L$7=1,L$8=1),1,0)</f>
        <v>0</v>
      </c>
      <c r="M124" s="364">
        <f>FinancialInputs!M108*IF(OR(M$7=1,M$8=1),1,0)</f>
        <v>0</v>
      </c>
      <c r="N124" s="364">
        <f>FinancialInputs!N108*IF(OR(N$7=1,N$8=1),1,0)</f>
        <v>0</v>
      </c>
      <c r="O124" s="364">
        <f>FinancialInputs!O108*IF(OR(O$7=1,O$8=1),1,0)</f>
        <v>0</v>
      </c>
      <c r="P124" s="364">
        <f>FinancialInputs!P108*IF(OR(P$7=1,P$8=1),1,0)</f>
        <v>0</v>
      </c>
      <c r="Q124" s="364">
        <f>FinancialInputs!Q108*IF(OR(Q$7=1,Q$8=1),1,0)</f>
        <v>0</v>
      </c>
      <c r="R124" s="364">
        <f>FinancialInputs!R108*IF(OR(R$7=1,R$8=1),1,0)</f>
        <v>0</v>
      </c>
      <c r="S124" s="364">
        <f>FinancialInputs!S108*IF(OR(S$7=1,S$8=1),1,0)</f>
        <v>0</v>
      </c>
      <c r="T124" s="364">
        <f>FinancialInputs!T108*IF(OR(T$7=1,T$8=1),1,0)</f>
        <v>0</v>
      </c>
      <c r="U124" s="364">
        <f>FinancialInputs!U108*IF(OR(U$7=1,U$8=1),1,0)</f>
        <v>0</v>
      </c>
      <c r="V124" s="364">
        <f>FinancialInputs!V108*IF(OR(V$7=1,V$8=1),1,0)</f>
        <v>0</v>
      </c>
      <c r="W124" s="364">
        <f>FinancialInputs!W108*IF(OR(W$7=1,W$8=1),1,0)</f>
        <v>0</v>
      </c>
      <c r="X124" s="364">
        <f>FinancialInputs!X108*IF(OR(X$7=1,X$8=1),1,0)</f>
        <v>0</v>
      </c>
      <c r="Y124" s="364">
        <f>FinancialInputs!Y108*IF(OR(Y$7=1,Y$8=1),1,0)</f>
        <v>0</v>
      </c>
      <c r="Z124" s="364">
        <f>FinancialInputs!Z108*IF(OR(Z$7=1,Z$8=1),1,0)</f>
        <v>0</v>
      </c>
      <c r="AA124" s="364">
        <f>FinancialInputs!AA108*IF(OR(AA$7=1,AA$8=1),1,0)</f>
        <v>0</v>
      </c>
      <c r="AB124" s="364">
        <f>FinancialInputs!AB108*IF(OR(AB$7=1,AB$8=1),1,0)</f>
        <v>0</v>
      </c>
      <c r="AC124" s="364">
        <f>FinancialInputs!AC108*IF(OR(AC$7=1,AC$8=1),1,0)</f>
        <v>0</v>
      </c>
      <c r="AD124" s="364">
        <f>FinancialInputs!AD108*IF(OR(AD$7=1,AD$8=1),1,0)</f>
        <v>0</v>
      </c>
      <c r="AE124" s="364">
        <f>FinancialInputs!AE108*IF(OR(AE$7=1,AE$8=1),1,0)</f>
        <v>0</v>
      </c>
      <c r="AF124" s="364">
        <f>FinancialInputs!AF108*IF(OR(AF$7=1,AF$8=1),1,0)</f>
        <v>0</v>
      </c>
      <c r="AG124" s="364">
        <f>FinancialInputs!AG108*IF(OR(AG$7=1,AG$8=1),1,0)</f>
        <v>0</v>
      </c>
      <c r="AH124" s="364">
        <f>FinancialInputs!AH108*IF(OR(AH$7=1,AH$8=1),1,0)</f>
        <v>0</v>
      </c>
      <c r="AI124" s="364">
        <f>FinancialInputs!AI108*IF(OR(AI$7=1,AI$8=1),1,0)</f>
        <v>0</v>
      </c>
      <c r="AJ124" s="364">
        <f>FinancialInputs!AJ108*IF(OR(AJ$7=1,AJ$8=1),1,0)</f>
        <v>0</v>
      </c>
      <c r="AK124" s="364">
        <f>FinancialInputs!AK108*IF(OR(AK$7=1,AK$8=1),1,0)</f>
        <v>0</v>
      </c>
      <c r="AL124" s="364">
        <f>FinancialInputs!AL108*IF(OR(AL$7=1,AL$8=1),1,0)</f>
        <v>0</v>
      </c>
      <c r="AM124" s="364">
        <f>FinancialInputs!AM108*IF(OR(AM$7=1,AM$8=1),1,0)</f>
        <v>0</v>
      </c>
      <c r="AN124" s="364">
        <f>FinancialInputs!AN108*IF(OR(AN$7=1,AN$8=1),1,0)</f>
        <v>0</v>
      </c>
      <c r="AO124" s="364">
        <f>FinancialInputs!AO108*IF(OR(AO$7=1,AO$8=1),1,0)</f>
        <v>0</v>
      </c>
      <c r="AP124" s="364">
        <f>FinancialInputs!AP108*IF(OR(AP$7=1,AP$8=1),1,0)</f>
        <v>0</v>
      </c>
      <c r="AQ124" s="364">
        <f>FinancialInputs!AQ108*IF(OR(AQ$7=1,AQ$8=1),1,0)</f>
        <v>0</v>
      </c>
      <c r="AR124" s="364">
        <f>FinancialInputs!AR108*IF(OR(AR$7=1,AR$8=1),1,0)</f>
        <v>0</v>
      </c>
      <c r="AS124" s="364">
        <f>FinancialInputs!AS108*IF(OR(AS$7=1,AS$8=1),1,0)</f>
        <v>0</v>
      </c>
      <c r="AT124" s="364">
        <f>FinancialInputs!AT108*IF(OR(AT$7=1,AT$8=1),1,0)</f>
        <v>0</v>
      </c>
      <c r="AU124" s="364">
        <f>FinancialInputs!AU108*IF(OR(AU$7=1,AU$8=1),1,0)</f>
        <v>0</v>
      </c>
      <c r="AV124" s="364">
        <f>FinancialInputs!AV108*IF(OR(AV$7=1,AV$8=1),1,0)</f>
        <v>0</v>
      </c>
      <c r="AW124" s="364">
        <f>FinancialInputs!AW108*IF(OR(AW$7=1,AW$8=1),1,0)</f>
        <v>0</v>
      </c>
      <c r="AX124" s="364">
        <f>FinancialInputs!AX108*IF(OR(AX$7=1,AX$8=1),1,0)</f>
        <v>0</v>
      </c>
      <c r="AY124" s="364">
        <f>FinancialInputs!AY108*IF(OR(AY$7=1,AY$8=1),1,0)</f>
        <v>0</v>
      </c>
      <c r="AZ124" s="364">
        <f>FinancialInputs!AZ108*IF(OR(AZ$7=1,AZ$8=1),1,0)</f>
        <v>0</v>
      </c>
      <c r="BA124" s="364">
        <f>FinancialInputs!BA108*IF(OR(BA$7=1,BA$8=1),1,0)</f>
        <v>0</v>
      </c>
      <c r="BB124" s="364">
        <f>FinancialInputs!BB108*IF(OR(BB$7=1,BB$8=1),1,0)</f>
        <v>0</v>
      </c>
      <c r="BC124" s="364">
        <f>FinancialInputs!BC108*IF(OR(BC$7=1,BC$8=1),1,0)</f>
        <v>0</v>
      </c>
      <c r="BD124" s="364">
        <f>FinancialInputs!BD108*IF(OR(BD$7=1,BD$8=1),1,0)</f>
        <v>0</v>
      </c>
      <c r="BE124" s="364">
        <f>FinancialInputs!BE108*IF(OR(BE$7=1,BE$8=1),1,0)</f>
        <v>0</v>
      </c>
      <c r="BF124" s="364">
        <f>FinancialInputs!BF108*IF(OR(BF$7=1,BF$8=1),1,0)</f>
        <v>0</v>
      </c>
      <c r="BG124" s="364">
        <f>FinancialInputs!BG108*IF(OR(BG$7=1,BG$8=1),1,0)</f>
        <v>0</v>
      </c>
      <c r="BH124" s="364">
        <f>FinancialInputs!BH108*IF(OR(BH$7=1,BH$8=1),1,0)</f>
        <v>0</v>
      </c>
      <c r="BI124" s="364">
        <f>FinancialInputs!BI108*IF(OR(BI$7=1,BI$8=1),1,0)</f>
        <v>0</v>
      </c>
      <c r="BJ124" s="364">
        <f>FinancialInputs!BJ108*IF(OR(BJ$7=1,BJ$8=1),1,0)</f>
        <v>0</v>
      </c>
      <c r="BK124" s="364">
        <f>FinancialInputs!BK108*IF(OR(BK$7=1,BK$8=1),1,0)</f>
        <v>0</v>
      </c>
      <c r="BL124" s="364">
        <f>FinancialInputs!BL108*IF(OR(BL$7=1,BL$8=1),1,0)</f>
        <v>0</v>
      </c>
      <c r="BM124" s="364">
        <f>FinancialInputs!BM108*IF(OR(BM$7=1,BM$8=1),1,0)</f>
        <v>0</v>
      </c>
      <c r="BN124" s="364">
        <f>FinancialInputs!BN108*IF(OR(BN$7=1,BN$8=1),1,0)</f>
        <v>0</v>
      </c>
      <c r="BO124" s="364">
        <f>FinancialInputs!BO108*IF(OR(BO$7=1,BO$8=1),1,0)</f>
        <v>0</v>
      </c>
      <c r="BP124" s="364">
        <f>FinancialInputs!BP108*IF(OR(BP$7=1,BP$8=1),1,0)</f>
        <v>0</v>
      </c>
      <c r="BQ124" s="364">
        <f>FinancialInputs!BQ108*IF(OR(BQ$7=1,BQ$8=1),1,0)</f>
        <v>0</v>
      </c>
      <c r="BR124" s="364">
        <f>FinancialInputs!BR108*IF(OR(BR$7=1,BR$8=1),1,0)</f>
        <v>0</v>
      </c>
      <c r="BS124" s="364">
        <f>FinancialInputs!BS108*IF(OR(BS$7=1,BS$8=1),1,0)</f>
        <v>0</v>
      </c>
      <c r="BT124" s="364">
        <f>FinancialInputs!BT108*IF(OR(BT$7=1,BT$8=1),1,0)</f>
        <v>0</v>
      </c>
      <c r="BU124" s="364">
        <f>FinancialInputs!BU108*IF(OR(BU$7=1,BU$8=1),1,0)</f>
        <v>0</v>
      </c>
      <c r="BV124" s="364">
        <f>FinancialInputs!BV108*IF(OR(BV$7=1,BV$8=1),1,0)</f>
        <v>0</v>
      </c>
      <c r="BW124" s="364">
        <f>FinancialInputs!BW108*IF(OR(BW$7=1,BW$8=1),1,0)</f>
        <v>0</v>
      </c>
      <c r="BX124" s="364">
        <f>FinancialInputs!BX108*IF(OR(BX$7=1,BX$8=1),1,0)</f>
        <v>0</v>
      </c>
      <c r="BY124" s="364">
        <f>FinancialInputs!BY108*IF(OR(BY$7=1,BY$8=1),1,0)</f>
        <v>0</v>
      </c>
      <c r="BZ124" s="364">
        <f>FinancialInputs!BZ108*IF(OR(BZ$7=1,BZ$8=1),1,0)</f>
        <v>0</v>
      </c>
      <c r="CA124" s="364">
        <f>FinancialInputs!CA108*IF(OR(CA$7=1,CA$8=1),1,0)</f>
        <v>0</v>
      </c>
      <c r="CB124" s="364">
        <f>FinancialInputs!CB108*IF(OR(CB$7=1,CB$8=1),1,0)</f>
        <v>0</v>
      </c>
      <c r="CC124" s="364">
        <f>FinancialInputs!CC108*IF(OR(CC$7=1,CC$8=1),1,0)</f>
        <v>0</v>
      </c>
      <c r="CD124" s="364">
        <f>FinancialInputs!CD108*IF(OR(CD$7=1,CD$8=1),1,0)</f>
        <v>0</v>
      </c>
      <c r="CE124" s="364">
        <f>FinancialInputs!CE108*IF(OR(CE$7=1,CE$8=1),1,0)</f>
        <v>0</v>
      </c>
      <c r="CF124" s="364">
        <f>FinancialInputs!CF108*IF(OR(CF$7=1,CF$8=1),1,0)</f>
        <v>0</v>
      </c>
      <c r="CG124" s="364">
        <f>FinancialInputs!CG108*IF(OR(CG$7=1,CG$8=1),1,0)</f>
        <v>0</v>
      </c>
      <c r="CH124" s="364">
        <f>FinancialInputs!CH108*IF(OR(CH$7=1,CH$8=1),1,0)</f>
        <v>0</v>
      </c>
      <c r="CI124" s="364">
        <f>FinancialInputs!CI108*IF(OR(CI$7=1,CI$8=1),1,0)</f>
        <v>0</v>
      </c>
      <c r="CJ124" s="364">
        <f>FinancialInputs!CJ108*IF(OR(CJ$7=1,CJ$8=1),1,0)</f>
        <v>0</v>
      </c>
      <c r="CK124" s="364">
        <f>FinancialInputs!CK108*IF(OR(CK$7=1,CK$8=1),1,0)</f>
        <v>0</v>
      </c>
      <c r="CL124" s="364">
        <f>FinancialInputs!CL108*IF(OR(CL$7=1,CL$8=1),1,0)</f>
        <v>0</v>
      </c>
      <c r="CM124" s="364">
        <f>FinancialInputs!CM108*IF(OR(CM$7=1,CM$8=1),1,0)</f>
        <v>0</v>
      </c>
      <c r="CN124" s="364">
        <f>FinancialInputs!CN108*IF(OR(CN$7=1,CN$8=1),1,0)</f>
        <v>0</v>
      </c>
      <c r="CO124" s="364">
        <f>FinancialInputs!CO108*IF(OR(CO$7=1,CO$8=1),1,0)</f>
        <v>0</v>
      </c>
      <c r="CP124" s="364">
        <f>FinancialInputs!CP108*IF(OR(CP$7=1,CP$8=1),1,0)</f>
        <v>0</v>
      </c>
      <c r="CQ124" s="364">
        <f>FinancialInputs!CQ108*IF(OR(CQ$7=1,CQ$8=1),1,0)</f>
        <v>0</v>
      </c>
      <c r="CR124" s="364">
        <f>FinancialInputs!CR108*IF(OR(CR$7=1,CR$8=1),1,0)</f>
        <v>0</v>
      </c>
      <c r="CS124" s="364">
        <f>FinancialInputs!CS108*IF(OR(CS$7=1,CS$8=1),1,0)</f>
        <v>0</v>
      </c>
      <c r="CT124" s="364">
        <f>FinancialInputs!CT108*IF(OR(CT$7=1,CT$8=1),1,0)</f>
        <v>0</v>
      </c>
      <c r="CU124" s="364">
        <f>FinancialInputs!CU108*IF(OR(CU$7=1,CU$8=1),1,0)</f>
        <v>0</v>
      </c>
      <c r="CV124" s="364">
        <f>FinancialInputs!CV108*IF(OR(CV$7=1,CV$8=1),1,0)</f>
        <v>0</v>
      </c>
      <c r="CW124" s="365"/>
      <c r="CX124" s="365"/>
      <c r="CY124" s="365"/>
      <c r="CZ124" s="365"/>
      <c r="DA124" s="365"/>
      <c r="DB124" s="365"/>
      <c r="DC124" s="365"/>
      <c r="DD124" s="365"/>
      <c r="DE124" s="365"/>
      <c r="DF124" s="365"/>
      <c r="DG124" s="365"/>
      <c r="DH124" s="365"/>
      <c r="DI124" s="365"/>
      <c r="DJ124" s="365"/>
    </row>
    <row r="125" spans="2:114" s="362" customFormat="1" ht="18" customHeight="1">
      <c r="E125" s="363" t="s">
        <v>640</v>
      </c>
      <c r="L125" s="364">
        <f>FinancialInputs!L109*IF(OR(L$7=1,L$8=1),1,0)</f>
        <v>0</v>
      </c>
      <c r="M125" s="364">
        <f>FinancialInputs!M109*IF(OR(M$7=1,M$8=1),1,0)</f>
        <v>0</v>
      </c>
      <c r="N125" s="364">
        <f>FinancialInputs!N109*IF(OR(N$7=1,N$8=1),1,0)</f>
        <v>0</v>
      </c>
      <c r="O125" s="364">
        <f>FinancialInputs!O109*IF(OR(O$7=1,O$8=1),1,0)</f>
        <v>0</v>
      </c>
      <c r="P125" s="364">
        <f>FinancialInputs!P109*IF(OR(P$7=1,P$8=1),1,0)</f>
        <v>0</v>
      </c>
      <c r="Q125" s="364">
        <f>FinancialInputs!Q109*IF(OR(Q$7=1,Q$8=1),1,0)</f>
        <v>0</v>
      </c>
      <c r="R125" s="364">
        <f>FinancialInputs!R109*IF(OR(R$7=1,R$8=1),1,0)</f>
        <v>0</v>
      </c>
      <c r="S125" s="364">
        <f>FinancialInputs!S109*IF(OR(S$7=1,S$8=1),1,0)</f>
        <v>0</v>
      </c>
      <c r="T125" s="364">
        <f>FinancialInputs!T109*IF(OR(T$7=1,T$8=1),1,0)</f>
        <v>0</v>
      </c>
      <c r="U125" s="364">
        <f>FinancialInputs!U109*IF(OR(U$7=1,U$8=1),1,0)</f>
        <v>0</v>
      </c>
      <c r="V125" s="364">
        <f>FinancialInputs!V109*IF(OR(V$7=1,V$8=1),1,0)</f>
        <v>0</v>
      </c>
      <c r="W125" s="364">
        <f>FinancialInputs!W109*IF(OR(W$7=1,W$8=1),1,0)</f>
        <v>0</v>
      </c>
      <c r="X125" s="364">
        <f>FinancialInputs!X109*IF(OR(X$7=1,X$8=1),1,0)</f>
        <v>0</v>
      </c>
      <c r="Y125" s="364">
        <f>FinancialInputs!Y109*IF(OR(Y$7=1,Y$8=1),1,0)</f>
        <v>0</v>
      </c>
      <c r="Z125" s="364">
        <f>FinancialInputs!Z109*IF(OR(Z$7=1,Z$8=1),1,0)</f>
        <v>0</v>
      </c>
      <c r="AA125" s="364">
        <f>FinancialInputs!AA109*IF(OR(AA$7=1,AA$8=1),1,0)</f>
        <v>0</v>
      </c>
      <c r="AB125" s="364">
        <f>FinancialInputs!AB109*IF(OR(AB$7=1,AB$8=1),1,0)</f>
        <v>0</v>
      </c>
      <c r="AC125" s="364">
        <f>FinancialInputs!AC109*IF(OR(AC$7=1,AC$8=1),1,0)</f>
        <v>0</v>
      </c>
      <c r="AD125" s="364">
        <f>FinancialInputs!AD109*IF(OR(AD$7=1,AD$8=1),1,0)</f>
        <v>0</v>
      </c>
      <c r="AE125" s="364">
        <f>FinancialInputs!AE109*IF(OR(AE$7=1,AE$8=1),1,0)</f>
        <v>0</v>
      </c>
      <c r="AF125" s="364">
        <f>FinancialInputs!AF109*IF(OR(AF$7=1,AF$8=1),1,0)</f>
        <v>0</v>
      </c>
      <c r="AG125" s="364">
        <f>FinancialInputs!AG109*IF(OR(AG$7=1,AG$8=1),1,0)</f>
        <v>0</v>
      </c>
      <c r="AH125" s="364">
        <f>FinancialInputs!AH109*IF(OR(AH$7=1,AH$8=1),1,0)</f>
        <v>0</v>
      </c>
      <c r="AI125" s="364">
        <f>FinancialInputs!AI109*IF(OR(AI$7=1,AI$8=1),1,0)</f>
        <v>0</v>
      </c>
      <c r="AJ125" s="364">
        <f>FinancialInputs!AJ109*IF(OR(AJ$7=1,AJ$8=1),1,0)</f>
        <v>0</v>
      </c>
      <c r="AK125" s="364">
        <f>FinancialInputs!AK109*IF(OR(AK$7=1,AK$8=1),1,0)</f>
        <v>0</v>
      </c>
      <c r="AL125" s="364">
        <f>FinancialInputs!AL109*IF(OR(AL$7=1,AL$8=1),1,0)</f>
        <v>0</v>
      </c>
      <c r="AM125" s="364">
        <f>FinancialInputs!AM109*IF(OR(AM$7=1,AM$8=1),1,0)</f>
        <v>0</v>
      </c>
      <c r="AN125" s="364">
        <f>FinancialInputs!AN109*IF(OR(AN$7=1,AN$8=1),1,0)</f>
        <v>0</v>
      </c>
      <c r="AO125" s="364">
        <f>FinancialInputs!AO109*IF(OR(AO$7=1,AO$8=1),1,0)</f>
        <v>0</v>
      </c>
      <c r="AP125" s="364">
        <f>FinancialInputs!AP109*IF(OR(AP$7=1,AP$8=1),1,0)</f>
        <v>0</v>
      </c>
      <c r="AQ125" s="364">
        <f>FinancialInputs!AQ109*IF(OR(AQ$7=1,AQ$8=1),1,0)</f>
        <v>0</v>
      </c>
      <c r="AR125" s="364">
        <f>FinancialInputs!AR109*IF(OR(AR$7=1,AR$8=1),1,0)</f>
        <v>0</v>
      </c>
      <c r="AS125" s="364">
        <f>FinancialInputs!AS109*IF(OR(AS$7=1,AS$8=1),1,0)</f>
        <v>0</v>
      </c>
      <c r="AT125" s="364">
        <f>FinancialInputs!AT109*IF(OR(AT$7=1,AT$8=1),1,0)</f>
        <v>0</v>
      </c>
      <c r="AU125" s="364">
        <f>FinancialInputs!AU109*IF(OR(AU$7=1,AU$8=1),1,0)</f>
        <v>0</v>
      </c>
      <c r="AV125" s="364">
        <f>FinancialInputs!AV109*IF(OR(AV$7=1,AV$8=1),1,0)</f>
        <v>0</v>
      </c>
      <c r="AW125" s="364">
        <f>FinancialInputs!AW109*IF(OR(AW$7=1,AW$8=1),1,0)</f>
        <v>0</v>
      </c>
      <c r="AX125" s="364">
        <f>FinancialInputs!AX109*IF(OR(AX$7=1,AX$8=1),1,0)</f>
        <v>0</v>
      </c>
      <c r="AY125" s="364">
        <f>FinancialInputs!AY109*IF(OR(AY$7=1,AY$8=1),1,0)</f>
        <v>0</v>
      </c>
      <c r="AZ125" s="364">
        <f>FinancialInputs!AZ109*IF(OR(AZ$7=1,AZ$8=1),1,0)</f>
        <v>0</v>
      </c>
      <c r="BA125" s="364">
        <f>FinancialInputs!BA109*IF(OR(BA$7=1,BA$8=1),1,0)</f>
        <v>0</v>
      </c>
      <c r="BB125" s="364">
        <f>FinancialInputs!BB109*IF(OR(BB$7=1,BB$8=1),1,0)</f>
        <v>0</v>
      </c>
      <c r="BC125" s="364">
        <f>FinancialInputs!BC109*IF(OR(BC$7=1,BC$8=1),1,0)</f>
        <v>0</v>
      </c>
      <c r="BD125" s="364">
        <f>FinancialInputs!BD109*IF(OR(BD$7=1,BD$8=1),1,0)</f>
        <v>0</v>
      </c>
      <c r="BE125" s="364">
        <f>FinancialInputs!BE109*IF(OR(BE$7=1,BE$8=1),1,0)</f>
        <v>0</v>
      </c>
      <c r="BF125" s="364">
        <f>FinancialInputs!BF109*IF(OR(BF$7=1,BF$8=1),1,0)</f>
        <v>0</v>
      </c>
      <c r="BG125" s="364">
        <f>FinancialInputs!BG109*IF(OR(BG$7=1,BG$8=1),1,0)</f>
        <v>0</v>
      </c>
      <c r="BH125" s="364">
        <f>FinancialInputs!BH109*IF(OR(BH$7=1,BH$8=1),1,0)</f>
        <v>0</v>
      </c>
      <c r="BI125" s="364">
        <f>FinancialInputs!BI109*IF(OR(BI$7=1,BI$8=1),1,0)</f>
        <v>0</v>
      </c>
      <c r="BJ125" s="364">
        <f>FinancialInputs!BJ109*IF(OR(BJ$7=1,BJ$8=1),1,0)</f>
        <v>0</v>
      </c>
      <c r="BK125" s="364">
        <f>FinancialInputs!BK109*IF(OR(BK$7=1,BK$8=1),1,0)</f>
        <v>0</v>
      </c>
      <c r="BL125" s="364">
        <f>FinancialInputs!BL109*IF(OR(BL$7=1,BL$8=1),1,0)</f>
        <v>0</v>
      </c>
      <c r="BM125" s="364">
        <f>FinancialInputs!BM109*IF(OR(BM$7=1,BM$8=1),1,0)</f>
        <v>0</v>
      </c>
      <c r="BN125" s="364">
        <f>FinancialInputs!BN109*IF(OR(BN$7=1,BN$8=1),1,0)</f>
        <v>0</v>
      </c>
      <c r="BO125" s="364">
        <f>FinancialInputs!BO109*IF(OR(BO$7=1,BO$8=1),1,0)</f>
        <v>0</v>
      </c>
      <c r="BP125" s="364">
        <f>FinancialInputs!BP109*IF(OR(BP$7=1,BP$8=1),1,0)</f>
        <v>0</v>
      </c>
      <c r="BQ125" s="364">
        <f>FinancialInputs!BQ109*IF(OR(BQ$7=1,BQ$8=1),1,0)</f>
        <v>0</v>
      </c>
      <c r="BR125" s="364">
        <f>FinancialInputs!BR109*IF(OR(BR$7=1,BR$8=1),1,0)</f>
        <v>0</v>
      </c>
      <c r="BS125" s="364">
        <f>FinancialInputs!BS109*IF(OR(BS$7=1,BS$8=1),1,0)</f>
        <v>0</v>
      </c>
      <c r="BT125" s="364">
        <f>FinancialInputs!BT109*IF(OR(BT$7=1,BT$8=1),1,0)</f>
        <v>0</v>
      </c>
      <c r="BU125" s="364">
        <f>FinancialInputs!BU109*IF(OR(BU$7=1,BU$8=1),1,0)</f>
        <v>0</v>
      </c>
      <c r="BV125" s="364">
        <f>FinancialInputs!BV109*IF(OR(BV$7=1,BV$8=1),1,0)</f>
        <v>0</v>
      </c>
      <c r="BW125" s="364">
        <f>FinancialInputs!BW109*IF(OR(BW$7=1,BW$8=1),1,0)</f>
        <v>0</v>
      </c>
      <c r="BX125" s="364">
        <f>FinancialInputs!BX109*IF(OR(BX$7=1,BX$8=1),1,0)</f>
        <v>0</v>
      </c>
      <c r="BY125" s="364">
        <f>FinancialInputs!BY109*IF(OR(BY$7=1,BY$8=1),1,0)</f>
        <v>0</v>
      </c>
      <c r="BZ125" s="364">
        <f>FinancialInputs!BZ109*IF(OR(BZ$7=1,BZ$8=1),1,0)</f>
        <v>0</v>
      </c>
      <c r="CA125" s="364">
        <f>FinancialInputs!CA109*IF(OR(CA$7=1,CA$8=1),1,0)</f>
        <v>0</v>
      </c>
      <c r="CB125" s="364">
        <f>FinancialInputs!CB109*IF(OR(CB$7=1,CB$8=1),1,0)</f>
        <v>0</v>
      </c>
      <c r="CC125" s="364">
        <f>FinancialInputs!CC109*IF(OR(CC$7=1,CC$8=1),1,0)</f>
        <v>0</v>
      </c>
      <c r="CD125" s="364">
        <f>FinancialInputs!CD109*IF(OR(CD$7=1,CD$8=1),1,0)</f>
        <v>0</v>
      </c>
      <c r="CE125" s="364">
        <f>FinancialInputs!CE109*IF(OR(CE$7=1,CE$8=1),1,0)</f>
        <v>0</v>
      </c>
      <c r="CF125" s="364">
        <f>FinancialInputs!CF109*IF(OR(CF$7=1,CF$8=1),1,0)</f>
        <v>0</v>
      </c>
      <c r="CG125" s="364">
        <f>FinancialInputs!CG109*IF(OR(CG$7=1,CG$8=1),1,0)</f>
        <v>0</v>
      </c>
      <c r="CH125" s="364">
        <f>FinancialInputs!CH109*IF(OR(CH$7=1,CH$8=1),1,0)</f>
        <v>0</v>
      </c>
      <c r="CI125" s="364">
        <f>FinancialInputs!CI109*IF(OR(CI$7=1,CI$8=1),1,0)</f>
        <v>0</v>
      </c>
      <c r="CJ125" s="364">
        <f>FinancialInputs!CJ109*IF(OR(CJ$7=1,CJ$8=1),1,0)</f>
        <v>0</v>
      </c>
      <c r="CK125" s="364">
        <f>FinancialInputs!CK109*IF(OR(CK$7=1,CK$8=1),1,0)</f>
        <v>0</v>
      </c>
      <c r="CL125" s="364">
        <f>FinancialInputs!CL109*IF(OR(CL$7=1,CL$8=1),1,0)</f>
        <v>0</v>
      </c>
      <c r="CM125" s="364">
        <f>FinancialInputs!CM109*IF(OR(CM$7=1,CM$8=1),1,0)</f>
        <v>0</v>
      </c>
      <c r="CN125" s="364">
        <f>FinancialInputs!CN109*IF(OR(CN$7=1,CN$8=1),1,0)</f>
        <v>0</v>
      </c>
      <c r="CO125" s="364">
        <f>FinancialInputs!CO109*IF(OR(CO$7=1,CO$8=1),1,0)</f>
        <v>0</v>
      </c>
      <c r="CP125" s="364">
        <f>FinancialInputs!CP109*IF(OR(CP$7=1,CP$8=1),1,0)</f>
        <v>0</v>
      </c>
      <c r="CQ125" s="364">
        <f>FinancialInputs!CQ109*IF(OR(CQ$7=1,CQ$8=1),1,0)</f>
        <v>0</v>
      </c>
      <c r="CR125" s="364">
        <f>FinancialInputs!CR109*IF(OR(CR$7=1,CR$8=1),1,0)</f>
        <v>0</v>
      </c>
      <c r="CS125" s="364">
        <f>FinancialInputs!CS109*IF(OR(CS$7=1,CS$8=1),1,0)</f>
        <v>0</v>
      </c>
      <c r="CT125" s="364">
        <f>FinancialInputs!CT109*IF(OR(CT$7=1,CT$8=1),1,0)</f>
        <v>0</v>
      </c>
      <c r="CU125" s="364">
        <f>FinancialInputs!CU109*IF(OR(CU$7=1,CU$8=1),1,0)</f>
        <v>0</v>
      </c>
      <c r="CV125" s="364">
        <f>FinancialInputs!CV109*IF(OR(CV$7=1,CV$8=1),1,0)</f>
        <v>0</v>
      </c>
      <c r="CW125" s="365"/>
      <c r="CX125" s="365"/>
      <c r="CY125" s="365"/>
      <c r="CZ125" s="365"/>
      <c r="DA125" s="365"/>
      <c r="DB125" s="365"/>
      <c r="DC125" s="365"/>
      <c r="DD125" s="365"/>
      <c r="DE125" s="365"/>
      <c r="DF125" s="365"/>
      <c r="DG125" s="365"/>
      <c r="DH125" s="365"/>
      <c r="DI125" s="365"/>
      <c r="DJ125" s="365"/>
    </row>
    <row r="126" spans="2:114" s="362" customFormat="1" ht="15.4">
      <c r="E126" s="363" t="s">
        <v>641</v>
      </c>
      <c r="L126" s="364">
        <f>FinancialInputs!L110*IF(OR(L$7=1,L$8=1),1,0)</f>
        <v>0</v>
      </c>
      <c r="M126" s="364">
        <f>FinancialInputs!M110*IF(OR(M$7=1,M$8=1),1,0)</f>
        <v>0</v>
      </c>
      <c r="N126" s="364">
        <f>FinancialInputs!N110*IF(OR(N$7=1,N$8=1),1,0)</f>
        <v>0</v>
      </c>
      <c r="O126" s="364">
        <f>FinancialInputs!O110*IF(OR(O$7=1,O$8=1),1,0)</f>
        <v>0</v>
      </c>
      <c r="P126" s="364">
        <f>FinancialInputs!P110*IF(OR(P$7=1,P$8=1),1,0)</f>
        <v>0</v>
      </c>
      <c r="Q126" s="364">
        <f>FinancialInputs!Q110*IF(OR(Q$7=1,Q$8=1),1,0)</f>
        <v>0</v>
      </c>
      <c r="R126" s="364">
        <f>FinancialInputs!R110*IF(OR(R$7=1,R$8=1),1,0)</f>
        <v>0</v>
      </c>
      <c r="S126" s="364">
        <f>FinancialInputs!S110*IF(OR(S$7=1,S$8=1),1,0)</f>
        <v>0</v>
      </c>
      <c r="T126" s="364">
        <f>FinancialInputs!T110*IF(OR(T$7=1,T$8=1),1,0)</f>
        <v>0</v>
      </c>
      <c r="U126" s="364">
        <f>FinancialInputs!U110*IF(OR(U$7=1,U$8=1),1,0)</f>
        <v>0</v>
      </c>
      <c r="V126" s="364">
        <f>FinancialInputs!V110*IF(OR(V$7=1,V$8=1),1,0)</f>
        <v>0</v>
      </c>
      <c r="W126" s="364">
        <f>FinancialInputs!W110*IF(OR(W$7=1,W$8=1),1,0)</f>
        <v>0</v>
      </c>
      <c r="X126" s="364">
        <f>FinancialInputs!X110*IF(OR(X$7=1,X$8=1),1,0)</f>
        <v>0</v>
      </c>
      <c r="Y126" s="364">
        <f>FinancialInputs!Y110*IF(OR(Y$7=1,Y$8=1),1,0)</f>
        <v>0</v>
      </c>
      <c r="Z126" s="364">
        <f>FinancialInputs!Z110*IF(OR(Z$7=1,Z$8=1),1,0)</f>
        <v>0</v>
      </c>
      <c r="AA126" s="364">
        <f>FinancialInputs!AA110*IF(OR(AA$7=1,AA$8=1),1,0)</f>
        <v>0</v>
      </c>
      <c r="AB126" s="364">
        <f>FinancialInputs!AB110*IF(OR(AB$7=1,AB$8=1),1,0)</f>
        <v>0</v>
      </c>
      <c r="AC126" s="364">
        <f>FinancialInputs!AC110*IF(OR(AC$7=1,AC$8=1),1,0)</f>
        <v>0</v>
      </c>
      <c r="AD126" s="364">
        <f>FinancialInputs!AD110*IF(OR(AD$7=1,AD$8=1),1,0)</f>
        <v>0</v>
      </c>
      <c r="AE126" s="364">
        <f>FinancialInputs!AE110*IF(OR(AE$7=1,AE$8=1),1,0)</f>
        <v>0</v>
      </c>
      <c r="AF126" s="364">
        <f>FinancialInputs!AF110*IF(OR(AF$7=1,AF$8=1),1,0)</f>
        <v>0</v>
      </c>
      <c r="AG126" s="364">
        <f>FinancialInputs!AG110*IF(OR(AG$7=1,AG$8=1),1,0)</f>
        <v>0</v>
      </c>
      <c r="AH126" s="364">
        <f>FinancialInputs!AH110*IF(OR(AH$7=1,AH$8=1),1,0)</f>
        <v>0</v>
      </c>
      <c r="AI126" s="364">
        <f>FinancialInputs!AI110*IF(OR(AI$7=1,AI$8=1),1,0)</f>
        <v>0</v>
      </c>
      <c r="AJ126" s="364">
        <f>FinancialInputs!AJ110*IF(OR(AJ$7=1,AJ$8=1),1,0)</f>
        <v>0</v>
      </c>
      <c r="AK126" s="364">
        <f>FinancialInputs!AK110*IF(OR(AK$7=1,AK$8=1),1,0)</f>
        <v>0</v>
      </c>
      <c r="AL126" s="364">
        <f>FinancialInputs!AL110*IF(OR(AL$7=1,AL$8=1),1,0)</f>
        <v>0</v>
      </c>
      <c r="AM126" s="364">
        <f>FinancialInputs!AM110*IF(OR(AM$7=1,AM$8=1),1,0)</f>
        <v>0</v>
      </c>
      <c r="AN126" s="364">
        <f>FinancialInputs!AN110*IF(OR(AN$7=1,AN$8=1),1,0)</f>
        <v>0</v>
      </c>
      <c r="AO126" s="364">
        <f>FinancialInputs!AO110*IF(OR(AO$7=1,AO$8=1),1,0)</f>
        <v>0</v>
      </c>
      <c r="AP126" s="364">
        <f>FinancialInputs!AP110*IF(OR(AP$7=1,AP$8=1),1,0)</f>
        <v>0</v>
      </c>
      <c r="AQ126" s="364">
        <f>FinancialInputs!AQ110*IF(OR(AQ$7=1,AQ$8=1),1,0)</f>
        <v>0</v>
      </c>
      <c r="AR126" s="364">
        <f>FinancialInputs!AR110*IF(OR(AR$7=1,AR$8=1),1,0)</f>
        <v>0</v>
      </c>
      <c r="AS126" s="364">
        <f>FinancialInputs!AS110*IF(OR(AS$7=1,AS$8=1),1,0)</f>
        <v>0</v>
      </c>
      <c r="AT126" s="364">
        <f>FinancialInputs!AT110*IF(OR(AT$7=1,AT$8=1),1,0)</f>
        <v>0</v>
      </c>
      <c r="AU126" s="364">
        <f>FinancialInputs!AU110*IF(OR(AU$7=1,AU$8=1),1,0)</f>
        <v>0</v>
      </c>
      <c r="AV126" s="364">
        <f>FinancialInputs!AV110*IF(OR(AV$7=1,AV$8=1),1,0)</f>
        <v>0</v>
      </c>
      <c r="AW126" s="364">
        <f>FinancialInputs!AW110*IF(OR(AW$7=1,AW$8=1),1,0)</f>
        <v>0</v>
      </c>
      <c r="AX126" s="364">
        <f>FinancialInputs!AX110*IF(OR(AX$7=1,AX$8=1),1,0)</f>
        <v>0</v>
      </c>
      <c r="AY126" s="364">
        <f>FinancialInputs!AY110*IF(OR(AY$7=1,AY$8=1),1,0)</f>
        <v>0</v>
      </c>
      <c r="AZ126" s="364">
        <f>FinancialInputs!AZ110*IF(OR(AZ$7=1,AZ$8=1),1,0)</f>
        <v>0</v>
      </c>
      <c r="BA126" s="364">
        <f>FinancialInputs!BA110*IF(OR(BA$7=1,BA$8=1),1,0)</f>
        <v>0</v>
      </c>
      <c r="BB126" s="364">
        <f>FinancialInputs!BB110*IF(OR(BB$7=1,BB$8=1),1,0)</f>
        <v>0</v>
      </c>
      <c r="BC126" s="364">
        <f>FinancialInputs!BC110*IF(OR(BC$7=1,BC$8=1),1,0)</f>
        <v>0</v>
      </c>
      <c r="BD126" s="364">
        <f>FinancialInputs!BD110*IF(OR(BD$7=1,BD$8=1),1,0)</f>
        <v>0</v>
      </c>
      <c r="BE126" s="364">
        <f>FinancialInputs!BE110*IF(OR(BE$7=1,BE$8=1),1,0)</f>
        <v>0</v>
      </c>
      <c r="BF126" s="364">
        <f>FinancialInputs!BF110*IF(OR(BF$7=1,BF$8=1),1,0)</f>
        <v>0</v>
      </c>
      <c r="BG126" s="364">
        <f>FinancialInputs!BG110*IF(OR(BG$7=1,BG$8=1),1,0)</f>
        <v>0</v>
      </c>
      <c r="BH126" s="364">
        <f>FinancialInputs!BH110*IF(OR(BH$7=1,BH$8=1),1,0)</f>
        <v>0</v>
      </c>
      <c r="BI126" s="364">
        <f>FinancialInputs!BI110*IF(OR(BI$7=1,BI$8=1),1,0)</f>
        <v>0</v>
      </c>
      <c r="BJ126" s="364">
        <f>FinancialInputs!BJ110*IF(OR(BJ$7=1,BJ$8=1),1,0)</f>
        <v>0</v>
      </c>
      <c r="BK126" s="364">
        <f>FinancialInputs!BK110*IF(OR(BK$7=1,BK$8=1),1,0)</f>
        <v>0</v>
      </c>
      <c r="BL126" s="364">
        <f>FinancialInputs!BL110*IF(OR(BL$7=1,BL$8=1),1,0)</f>
        <v>0</v>
      </c>
      <c r="BM126" s="364">
        <f>FinancialInputs!BM110*IF(OR(BM$7=1,BM$8=1),1,0)</f>
        <v>0</v>
      </c>
      <c r="BN126" s="364">
        <f>FinancialInputs!BN110*IF(OR(BN$7=1,BN$8=1),1,0)</f>
        <v>0</v>
      </c>
      <c r="BO126" s="364">
        <f>FinancialInputs!BO110*IF(OR(BO$7=1,BO$8=1),1,0)</f>
        <v>0</v>
      </c>
      <c r="BP126" s="364">
        <f>FinancialInputs!BP110*IF(OR(BP$7=1,BP$8=1),1,0)</f>
        <v>0</v>
      </c>
      <c r="BQ126" s="364">
        <f>FinancialInputs!BQ110*IF(OR(BQ$7=1,BQ$8=1),1,0)</f>
        <v>0</v>
      </c>
      <c r="BR126" s="364">
        <f>FinancialInputs!BR110*IF(OR(BR$7=1,BR$8=1),1,0)</f>
        <v>0</v>
      </c>
      <c r="BS126" s="364">
        <f>FinancialInputs!BS110*IF(OR(BS$7=1,BS$8=1),1,0)</f>
        <v>0</v>
      </c>
      <c r="BT126" s="364">
        <f>FinancialInputs!BT110*IF(OR(BT$7=1,BT$8=1),1,0)</f>
        <v>0</v>
      </c>
      <c r="BU126" s="364">
        <f>FinancialInputs!BU110*IF(OR(BU$7=1,BU$8=1),1,0)</f>
        <v>0</v>
      </c>
      <c r="BV126" s="364">
        <f>FinancialInputs!BV110*IF(OR(BV$7=1,BV$8=1),1,0)</f>
        <v>0</v>
      </c>
      <c r="BW126" s="364">
        <f>FinancialInputs!BW110*IF(OR(BW$7=1,BW$8=1),1,0)</f>
        <v>0</v>
      </c>
      <c r="BX126" s="364">
        <f>FinancialInputs!BX110*IF(OR(BX$7=1,BX$8=1),1,0)</f>
        <v>0</v>
      </c>
      <c r="BY126" s="364">
        <f>FinancialInputs!BY110*IF(OR(BY$7=1,BY$8=1),1,0)</f>
        <v>0</v>
      </c>
      <c r="BZ126" s="364">
        <f>FinancialInputs!BZ110*IF(OR(BZ$7=1,BZ$8=1),1,0)</f>
        <v>0</v>
      </c>
      <c r="CA126" s="364">
        <f>FinancialInputs!CA110*IF(OR(CA$7=1,CA$8=1),1,0)</f>
        <v>0</v>
      </c>
      <c r="CB126" s="364">
        <f>FinancialInputs!CB110*IF(OR(CB$7=1,CB$8=1),1,0)</f>
        <v>0</v>
      </c>
      <c r="CC126" s="364">
        <f>FinancialInputs!CC110*IF(OR(CC$7=1,CC$8=1),1,0)</f>
        <v>0</v>
      </c>
      <c r="CD126" s="364">
        <f>FinancialInputs!CD110*IF(OR(CD$7=1,CD$8=1),1,0)</f>
        <v>0</v>
      </c>
      <c r="CE126" s="364">
        <f>FinancialInputs!CE110*IF(OR(CE$7=1,CE$8=1),1,0)</f>
        <v>0</v>
      </c>
      <c r="CF126" s="364">
        <f>FinancialInputs!CF110*IF(OR(CF$7=1,CF$8=1),1,0)</f>
        <v>0</v>
      </c>
      <c r="CG126" s="364">
        <f>FinancialInputs!CG110*IF(OR(CG$7=1,CG$8=1),1,0)</f>
        <v>0</v>
      </c>
      <c r="CH126" s="364">
        <f>FinancialInputs!CH110*IF(OR(CH$7=1,CH$8=1),1,0)</f>
        <v>0</v>
      </c>
      <c r="CI126" s="364">
        <f>FinancialInputs!CI110*IF(OR(CI$7=1,CI$8=1),1,0)</f>
        <v>0</v>
      </c>
      <c r="CJ126" s="364">
        <f>FinancialInputs!CJ110*IF(OR(CJ$7=1,CJ$8=1),1,0)</f>
        <v>0</v>
      </c>
      <c r="CK126" s="364">
        <f>FinancialInputs!CK110*IF(OR(CK$7=1,CK$8=1),1,0)</f>
        <v>0</v>
      </c>
      <c r="CL126" s="364">
        <f>FinancialInputs!CL110*IF(OR(CL$7=1,CL$8=1),1,0)</f>
        <v>0</v>
      </c>
      <c r="CM126" s="364">
        <f>FinancialInputs!CM110*IF(OR(CM$7=1,CM$8=1),1,0)</f>
        <v>0</v>
      </c>
      <c r="CN126" s="364">
        <f>FinancialInputs!CN110*IF(OR(CN$7=1,CN$8=1),1,0)</f>
        <v>0</v>
      </c>
      <c r="CO126" s="364">
        <f>FinancialInputs!CO110*IF(OR(CO$7=1,CO$8=1),1,0)</f>
        <v>0</v>
      </c>
      <c r="CP126" s="364">
        <f>FinancialInputs!CP110*IF(OR(CP$7=1,CP$8=1),1,0)</f>
        <v>0</v>
      </c>
      <c r="CQ126" s="364">
        <f>FinancialInputs!CQ110*IF(OR(CQ$7=1,CQ$8=1),1,0)</f>
        <v>0</v>
      </c>
      <c r="CR126" s="364">
        <f>FinancialInputs!CR110*IF(OR(CR$7=1,CR$8=1),1,0)</f>
        <v>0</v>
      </c>
      <c r="CS126" s="364">
        <f>FinancialInputs!CS110*IF(OR(CS$7=1,CS$8=1),1,0)</f>
        <v>0</v>
      </c>
      <c r="CT126" s="364">
        <f>FinancialInputs!CT110*IF(OR(CT$7=1,CT$8=1),1,0)</f>
        <v>0</v>
      </c>
      <c r="CU126" s="364">
        <f>FinancialInputs!CU110*IF(OR(CU$7=1,CU$8=1),1,0)</f>
        <v>0</v>
      </c>
      <c r="CV126" s="364">
        <f>FinancialInputs!CV110*IF(OR(CV$7=1,CV$8=1),1,0)</f>
        <v>0</v>
      </c>
      <c r="CW126" s="365"/>
      <c r="CX126" s="365"/>
      <c r="CY126" s="365"/>
      <c r="CZ126" s="365"/>
      <c r="DA126" s="365"/>
      <c r="DB126" s="365"/>
      <c r="DC126" s="365"/>
      <c r="DD126" s="365"/>
      <c r="DE126" s="365"/>
      <c r="DF126" s="365"/>
      <c r="DG126" s="365"/>
      <c r="DH126" s="365"/>
      <c r="DI126" s="365"/>
      <c r="DJ126" s="365"/>
    </row>
    <row r="127" spans="2:114" s="362" customFormat="1" ht="15.4">
      <c r="E127" s="363" t="s">
        <v>642</v>
      </c>
      <c r="L127" s="364">
        <f>FinancialInputs!L111*IF(OR(L$7=1,L$8=1),1,0)</f>
        <v>0</v>
      </c>
      <c r="M127" s="364">
        <f>FinancialInputs!M111*IF(OR(M$7=1,M$8=1),1,0)</f>
        <v>0</v>
      </c>
      <c r="N127" s="364">
        <f>FinancialInputs!N111*IF(OR(N$7=1,N$8=1),1,0)</f>
        <v>0</v>
      </c>
      <c r="O127" s="364">
        <f>FinancialInputs!O111*IF(OR(O$7=1,O$8=1),1,0)</f>
        <v>0</v>
      </c>
      <c r="P127" s="364">
        <f>FinancialInputs!P111*IF(OR(P$7=1,P$8=1),1,0)</f>
        <v>0</v>
      </c>
      <c r="Q127" s="364">
        <f>FinancialInputs!Q111*IF(OR(Q$7=1,Q$8=1),1,0)</f>
        <v>0</v>
      </c>
      <c r="R127" s="364">
        <f>FinancialInputs!R111*IF(OR(R$7=1,R$8=1),1,0)</f>
        <v>0</v>
      </c>
      <c r="S127" s="364">
        <f>FinancialInputs!S111*IF(OR(S$7=1,S$8=1),1,0)</f>
        <v>0</v>
      </c>
      <c r="T127" s="364">
        <f>FinancialInputs!T111*IF(OR(T$7=1,T$8=1),1,0)</f>
        <v>0</v>
      </c>
      <c r="U127" s="364">
        <f>FinancialInputs!U111*IF(OR(U$7=1,U$8=1),1,0)</f>
        <v>0</v>
      </c>
      <c r="V127" s="364">
        <f>FinancialInputs!V111*IF(OR(V$7=1,V$8=1),1,0)</f>
        <v>0</v>
      </c>
      <c r="W127" s="364">
        <f>FinancialInputs!W111*IF(OR(W$7=1,W$8=1),1,0)</f>
        <v>0</v>
      </c>
      <c r="X127" s="364">
        <f>FinancialInputs!X111*IF(OR(X$7=1,X$8=1),1,0)</f>
        <v>0</v>
      </c>
      <c r="Y127" s="364">
        <f>FinancialInputs!Y111*IF(OR(Y$7=1,Y$8=1),1,0)</f>
        <v>0</v>
      </c>
      <c r="Z127" s="364">
        <f>FinancialInputs!Z111*IF(OR(Z$7=1,Z$8=1),1,0)</f>
        <v>0</v>
      </c>
      <c r="AA127" s="364">
        <f>FinancialInputs!AA111*IF(OR(AA$7=1,AA$8=1),1,0)</f>
        <v>0</v>
      </c>
      <c r="AB127" s="364">
        <f>FinancialInputs!AB111*IF(OR(AB$7=1,AB$8=1),1,0)</f>
        <v>0</v>
      </c>
      <c r="AC127" s="364">
        <f>FinancialInputs!AC111*IF(OR(AC$7=1,AC$8=1),1,0)</f>
        <v>0</v>
      </c>
      <c r="AD127" s="364">
        <f>FinancialInputs!AD111*IF(OR(AD$7=1,AD$8=1),1,0)</f>
        <v>0</v>
      </c>
      <c r="AE127" s="364">
        <f>FinancialInputs!AE111*IF(OR(AE$7=1,AE$8=1),1,0)</f>
        <v>0</v>
      </c>
      <c r="AF127" s="364">
        <f>FinancialInputs!AF111*IF(OR(AF$7=1,AF$8=1),1,0)</f>
        <v>0</v>
      </c>
      <c r="AG127" s="364">
        <f>FinancialInputs!AG111*IF(OR(AG$7=1,AG$8=1),1,0)</f>
        <v>0</v>
      </c>
      <c r="AH127" s="364">
        <f>FinancialInputs!AH111*IF(OR(AH$7=1,AH$8=1),1,0)</f>
        <v>0</v>
      </c>
      <c r="AI127" s="364">
        <f>FinancialInputs!AI111*IF(OR(AI$7=1,AI$8=1),1,0)</f>
        <v>0</v>
      </c>
      <c r="AJ127" s="364">
        <f>FinancialInputs!AJ111*IF(OR(AJ$7=1,AJ$8=1),1,0)</f>
        <v>0</v>
      </c>
      <c r="AK127" s="364">
        <f>FinancialInputs!AK111*IF(OR(AK$7=1,AK$8=1),1,0)</f>
        <v>0</v>
      </c>
      <c r="AL127" s="364">
        <f>FinancialInputs!AL111*IF(OR(AL$7=1,AL$8=1),1,0)</f>
        <v>0</v>
      </c>
      <c r="AM127" s="364">
        <f>FinancialInputs!AM111*IF(OR(AM$7=1,AM$8=1),1,0)</f>
        <v>0</v>
      </c>
      <c r="AN127" s="364">
        <f>FinancialInputs!AN111*IF(OR(AN$7=1,AN$8=1),1,0)</f>
        <v>0</v>
      </c>
      <c r="AO127" s="364">
        <f>FinancialInputs!AO111*IF(OR(AO$7=1,AO$8=1),1,0)</f>
        <v>0</v>
      </c>
      <c r="AP127" s="364">
        <f>FinancialInputs!AP111*IF(OR(AP$7=1,AP$8=1),1,0)</f>
        <v>0</v>
      </c>
      <c r="AQ127" s="364">
        <f>FinancialInputs!AQ111*IF(OR(AQ$7=1,AQ$8=1),1,0)</f>
        <v>0</v>
      </c>
      <c r="AR127" s="364">
        <f>FinancialInputs!AR111*IF(OR(AR$7=1,AR$8=1),1,0)</f>
        <v>0</v>
      </c>
      <c r="AS127" s="364">
        <f>FinancialInputs!AS111*IF(OR(AS$7=1,AS$8=1),1,0)</f>
        <v>0</v>
      </c>
      <c r="AT127" s="364">
        <f>FinancialInputs!AT111*IF(OR(AT$7=1,AT$8=1),1,0)</f>
        <v>0</v>
      </c>
      <c r="AU127" s="364">
        <f>FinancialInputs!AU111*IF(OR(AU$7=1,AU$8=1),1,0)</f>
        <v>0</v>
      </c>
      <c r="AV127" s="364">
        <f>FinancialInputs!AV111*IF(OR(AV$7=1,AV$8=1),1,0)</f>
        <v>0</v>
      </c>
      <c r="AW127" s="364">
        <f>FinancialInputs!AW111*IF(OR(AW$7=1,AW$8=1),1,0)</f>
        <v>0</v>
      </c>
      <c r="AX127" s="364">
        <f>FinancialInputs!AX111*IF(OR(AX$7=1,AX$8=1),1,0)</f>
        <v>0</v>
      </c>
      <c r="AY127" s="364">
        <f>FinancialInputs!AY111*IF(OR(AY$7=1,AY$8=1),1,0)</f>
        <v>0</v>
      </c>
      <c r="AZ127" s="364">
        <f>FinancialInputs!AZ111*IF(OR(AZ$7=1,AZ$8=1),1,0)</f>
        <v>0</v>
      </c>
      <c r="BA127" s="364">
        <f>FinancialInputs!BA111*IF(OR(BA$7=1,BA$8=1),1,0)</f>
        <v>0</v>
      </c>
      <c r="BB127" s="364">
        <f>FinancialInputs!BB111*IF(OR(BB$7=1,BB$8=1),1,0)</f>
        <v>0</v>
      </c>
      <c r="BC127" s="364">
        <f>FinancialInputs!BC111*IF(OR(BC$7=1,BC$8=1),1,0)</f>
        <v>0</v>
      </c>
      <c r="BD127" s="364">
        <f>FinancialInputs!BD111*IF(OR(BD$7=1,BD$8=1),1,0)</f>
        <v>0</v>
      </c>
      <c r="BE127" s="364">
        <f>FinancialInputs!BE111*IF(OR(BE$7=1,BE$8=1),1,0)</f>
        <v>0</v>
      </c>
      <c r="BF127" s="364">
        <f>FinancialInputs!BF111*IF(OR(BF$7=1,BF$8=1),1,0)</f>
        <v>0</v>
      </c>
      <c r="BG127" s="364">
        <f>FinancialInputs!BG111*IF(OR(BG$7=1,BG$8=1),1,0)</f>
        <v>0</v>
      </c>
      <c r="BH127" s="364">
        <f>FinancialInputs!BH111*IF(OR(BH$7=1,BH$8=1),1,0)</f>
        <v>0</v>
      </c>
      <c r="BI127" s="364">
        <f>FinancialInputs!BI111*IF(OR(BI$7=1,BI$8=1),1,0)</f>
        <v>0</v>
      </c>
      <c r="BJ127" s="364">
        <f>FinancialInputs!BJ111*IF(OR(BJ$7=1,BJ$8=1),1,0)</f>
        <v>0</v>
      </c>
      <c r="BK127" s="364">
        <f>FinancialInputs!BK111*IF(OR(BK$7=1,BK$8=1),1,0)</f>
        <v>0</v>
      </c>
      <c r="BL127" s="364">
        <f>FinancialInputs!BL111*IF(OR(BL$7=1,BL$8=1),1,0)</f>
        <v>0</v>
      </c>
      <c r="BM127" s="364">
        <f>FinancialInputs!BM111*IF(OR(BM$7=1,BM$8=1),1,0)</f>
        <v>0</v>
      </c>
      <c r="BN127" s="364">
        <f>FinancialInputs!BN111*IF(OR(BN$7=1,BN$8=1),1,0)</f>
        <v>0</v>
      </c>
      <c r="BO127" s="364">
        <f>FinancialInputs!BO111*IF(OR(BO$7=1,BO$8=1),1,0)</f>
        <v>0</v>
      </c>
      <c r="BP127" s="364">
        <f>FinancialInputs!BP111*IF(OR(BP$7=1,BP$8=1),1,0)</f>
        <v>0</v>
      </c>
      <c r="BQ127" s="364">
        <f>FinancialInputs!BQ111*IF(OR(BQ$7=1,BQ$8=1),1,0)</f>
        <v>0</v>
      </c>
      <c r="BR127" s="364">
        <f>FinancialInputs!BR111*IF(OR(BR$7=1,BR$8=1),1,0)</f>
        <v>0</v>
      </c>
      <c r="BS127" s="364">
        <f>FinancialInputs!BS111*IF(OR(BS$7=1,BS$8=1),1,0)</f>
        <v>0</v>
      </c>
      <c r="BT127" s="364">
        <f>FinancialInputs!BT111*IF(OR(BT$7=1,BT$8=1),1,0)</f>
        <v>0</v>
      </c>
      <c r="BU127" s="364">
        <f>FinancialInputs!BU111*IF(OR(BU$7=1,BU$8=1),1,0)</f>
        <v>0</v>
      </c>
      <c r="BV127" s="364">
        <f>FinancialInputs!BV111*IF(OR(BV$7=1,BV$8=1),1,0)</f>
        <v>0</v>
      </c>
      <c r="BW127" s="364">
        <f>FinancialInputs!BW111*IF(OR(BW$7=1,BW$8=1),1,0)</f>
        <v>0</v>
      </c>
      <c r="BX127" s="364">
        <f>FinancialInputs!BX111*IF(OR(BX$7=1,BX$8=1),1,0)</f>
        <v>0</v>
      </c>
      <c r="BY127" s="364">
        <f>FinancialInputs!BY111*IF(OR(BY$7=1,BY$8=1),1,0)</f>
        <v>0</v>
      </c>
      <c r="BZ127" s="364">
        <f>FinancialInputs!BZ111*IF(OR(BZ$7=1,BZ$8=1),1,0)</f>
        <v>0</v>
      </c>
      <c r="CA127" s="364">
        <f>FinancialInputs!CA111*IF(OR(CA$7=1,CA$8=1),1,0)</f>
        <v>0</v>
      </c>
      <c r="CB127" s="364">
        <f>FinancialInputs!CB111*IF(OR(CB$7=1,CB$8=1),1,0)</f>
        <v>0</v>
      </c>
      <c r="CC127" s="364">
        <f>FinancialInputs!CC111*IF(OR(CC$7=1,CC$8=1),1,0)</f>
        <v>0</v>
      </c>
      <c r="CD127" s="364">
        <f>FinancialInputs!CD111*IF(OR(CD$7=1,CD$8=1),1,0)</f>
        <v>0</v>
      </c>
      <c r="CE127" s="364">
        <f>FinancialInputs!CE111*IF(OR(CE$7=1,CE$8=1),1,0)</f>
        <v>0</v>
      </c>
      <c r="CF127" s="364">
        <f>FinancialInputs!CF111*IF(OR(CF$7=1,CF$8=1),1,0)</f>
        <v>0</v>
      </c>
      <c r="CG127" s="364">
        <f>FinancialInputs!CG111*IF(OR(CG$7=1,CG$8=1),1,0)</f>
        <v>0</v>
      </c>
      <c r="CH127" s="364">
        <f>FinancialInputs!CH111*IF(OR(CH$7=1,CH$8=1),1,0)</f>
        <v>0</v>
      </c>
      <c r="CI127" s="364">
        <f>FinancialInputs!CI111*IF(OR(CI$7=1,CI$8=1),1,0)</f>
        <v>0</v>
      </c>
      <c r="CJ127" s="364">
        <f>FinancialInputs!CJ111*IF(OR(CJ$7=1,CJ$8=1),1,0)</f>
        <v>0</v>
      </c>
      <c r="CK127" s="364">
        <f>FinancialInputs!CK111*IF(OR(CK$7=1,CK$8=1),1,0)</f>
        <v>0</v>
      </c>
      <c r="CL127" s="364">
        <f>FinancialInputs!CL111*IF(OR(CL$7=1,CL$8=1),1,0)</f>
        <v>0</v>
      </c>
      <c r="CM127" s="364">
        <f>FinancialInputs!CM111*IF(OR(CM$7=1,CM$8=1),1,0)</f>
        <v>0</v>
      </c>
      <c r="CN127" s="364">
        <f>FinancialInputs!CN111*IF(OR(CN$7=1,CN$8=1),1,0)</f>
        <v>0</v>
      </c>
      <c r="CO127" s="364">
        <f>FinancialInputs!CO111*IF(OR(CO$7=1,CO$8=1),1,0)</f>
        <v>0</v>
      </c>
      <c r="CP127" s="364">
        <f>FinancialInputs!CP111*IF(OR(CP$7=1,CP$8=1),1,0)</f>
        <v>0</v>
      </c>
      <c r="CQ127" s="364">
        <f>FinancialInputs!CQ111*IF(OR(CQ$7=1,CQ$8=1),1,0)</f>
        <v>0</v>
      </c>
      <c r="CR127" s="364">
        <f>FinancialInputs!CR111*IF(OR(CR$7=1,CR$8=1),1,0)</f>
        <v>0</v>
      </c>
      <c r="CS127" s="364">
        <f>FinancialInputs!CS111*IF(OR(CS$7=1,CS$8=1),1,0)</f>
        <v>0</v>
      </c>
      <c r="CT127" s="364">
        <f>FinancialInputs!CT111*IF(OR(CT$7=1,CT$8=1),1,0)</f>
        <v>0</v>
      </c>
      <c r="CU127" s="364">
        <f>FinancialInputs!CU111*IF(OR(CU$7=1,CU$8=1),1,0)</f>
        <v>0</v>
      </c>
      <c r="CV127" s="364">
        <f>FinancialInputs!CV111*IF(OR(CV$7=1,CV$8=1),1,0)</f>
        <v>0</v>
      </c>
      <c r="CW127" s="365"/>
      <c r="CX127" s="365"/>
      <c r="CY127" s="365"/>
      <c r="CZ127" s="365"/>
      <c r="DA127" s="365"/>
      <c r="DB127" s="365"/>
      <c r="DC127" s="365"/>
      <c r="DD127" s="365"/>
      <c r="DE127" s="365"/>
      <c r="DF127" s="365"/>
      <c r="DG127" s="365"/>
      <c r="DH127" s="365"/>
      <c r="DI127" s="365"/>
      <c r="DJ127" s="365"/>
    </row>
    <row r="128" spans="2:114" s="362" customFormat="1" ht="15.4">
      <c r="E128" s="362" t="s">
        <v>643</v>
      </c>
      <c r="L128" s="364">
        <f>FinancialInputs!L112*IF(OR(L$7=1,L$8=1),1,0)</f>
        <v>0</v>
      </c>
      <c r="M128" s="364">
        <f>FinancialInputs!M112*IF(OR(M$7=1,M$8=1),1,0)</f>
        <v>0</v>
      </c>
      <c r="N128" s="364">
        <f>FinancialInputs!N112*IF(OR(N$7=1,N$8=1),1,0)</f>
        <v>0</v>
      </c>
      <c r="O128" s="364">
        <f>FinancialInputs!O112*IF(OR(O$7=1,O$8=1),1,0)</f>
        <v>0</v>
      </c>
      <c r="P128" s="364">
        <f>FinancialInputs!P112*IF(OR(P$7=1,P$8=1),1,0)</f>
        <v>0</v>
      </c>
      <c r="Q128" s="364">
        <f>FinancialInputs!Q112*IF(OR(Q$7=1,Q$8=1),1,0)</f>
        <v>0</v>
      </c>
      <c r="R128" s="364">
        <f>FinancialInputs!R112*IF(OR(R$7=1,R$8=1),1,0)</f>
        <v>0</v>
      </c>
      <c r="S128" s="364">
        <f>FinancialInputs!S112*IF(OR(S$7=1,S$8=1),1,0)</f>
        <v>0</v>
      </c>
      <c r="T128" s="364">
        <f>FinancialInputs!T112*IF(OR(T$7=1,T$8=1),1,0)</f>
        <v>0</v>
      </c>
      <c r="U128" s="364">
        <f>FinancialInputs!U112*IF(OR(U$7=1,U$8=1),1,0)</f>
        <v>0</v>
      </c>
      <c r="V128" s="364">
        <f>FinancialInputs!V112*IF(OR(V$7=1,V$8=1),1,0)</f>
        <v>0</v>
      </c>
      <c r="W128" s="364">
        <f>FinancialInputs!W112*IF(OR(W$7=1,W$8=1),1,0)</f>
        <v>0</v>
      </c>
      <c r="X128" s="364">
        <f>FinancialInputs!X112*IF(OR(X$7=1,X$8=1),1,0)</f>
        <v>0</v>
      </c>
      <c r="Y128" s="364">
        <f>FinancialInputs!Y112*IF(OR(Y$7=1,Y$8=1),1,0)</f>
        <v>0</v>
      </c>
      <c r="Z128" s="364">
        <f>FinancialInputs!Z112*IF(OR(Z$7=1,Z$8=1),1,0)</f>
        <v>0</v>
      </c>
      <c r="AA128" s="364">
        <f>FinancialInputs!AA112*IF(OR(AA$7=1,AA$8=1),1,0)</f>
        <v>0</v>
      </c>
      <c r="AB128" s="364">
        <f>FinancialInputs!AB112*IF(OR(AB$7=1,AB$8=1),1,0)</f>
        <v>0</v>
      </c>
      <c r="AC128" s="364">
        <f>FinancialInputs!AC112*IF(OR(AC$7=1,AC$8=1),1,0)</f>
        <v>0</v>
      </c>
      <c r="AD128" s="364">
        <f>FinancialInputs!AD112*IF(OR(AD$7=1,AD$8=1),1,0)</f>
        <v>0</v>
      </c>
      <c r="AE128" s="364">
        <f>FinancialInputs!AE112*IF(OR(AE$7=1,AE$8=1),1,0)</f>
        <v>0</v>
      </c>
      <c r="AF128" s="364">
        <f>FinancialInputs!AF112*IF(OR(AF$7=1,AF$8=1),1,0)</f>
        <v>0</v>
      </c>
      <c r="AG128" s="364">
        <f>FinancialInputs!AG112*IF(OR(AG$7=1,AG$8=1),1,0)</f>
        <v>0</v>
      </c>
      <c r="AH128" s="364">
        <f>FinancialInputs!AH112*IF(OR(AH$7=1,AH$8=1),1,0)</f>
        <v>0</v>
      </c>
      <c r="AI128" s="364">
        <f>FinancialInputs!AI112*IF(OR(AI$7=1,AI$8=1),1,0)</f>
        <v>0</v>
      </c>
      <c r="AJ128" s="364">
        <f>FinancialInputs!AJ112*IF(OR(AJ$7=1,AJ$8=1),1,0)</f>
        <v>0</v>
      </c>
      <c r="AK128" s="364">
        <f>FinancialInputs!AK112*IF(OR(AK$7=1,AK$8=1),1,0)</f>
        <v>0</v>
      </c>
      <c r="AL128" s="364">
        <f>FinancialInputs!AL112*IF(OR(AL$7=1,AL$8=1),1,0)</f>
        <v>0</v>
      </c>
      <c r="AM128" s="364">
        <f>FinancialInputs!AM112*IF(OR(AM$7=1,AM$8=1),1,0)</f>
        <v>0</v>
      </c>
      <c r="AN128" s="364">
        <f>FinancialInputs!AN112*IF(OR(AN$7=1,AN$8=1),1,0)</f>
        <v>0</v>
      </c>
      <c r="AO128" s="364">
        <f>FinancialInputs!AO112*IF(OR(AO$7=1,AO$8=1),1,0)</f>
        <v>0</v>
      </c>
      <c r="AP128" s="364">
        <f>FinancialInputs!AP112*IF(OR(AP$7=1,AP$8=1),1,0)</f>
        <v>0</v>
      </c>
      <c r="AQ128" s="364">
        <f>FinancialInputs!AQ112*IF(OR(AQ$7=1,AQ$8=1),1,0)</f>
        <v>0</v>
      </c>
      <c r="AR128" s="364">
        <f>FinancialInputs!AR112*IF(OR(AR$7=1,AR$8=1),1,0)</f>
        <v>0</v>
      </c>
      <c r="AS128" s="364">
        <f>FinancialInputs!AS112*IF(OR(AS$7=1,AS$8=1),1,0)</f>
        <v>0</v>
      </c>
      <c r="AT128" s="364">
        <f>FinancialInputs!AT112*IF(OR(AT$7=1,AT$8=1),1,0)</f>
        <v>0</v>
      </c>
      <c r="AU128" s="364">
        <f>FinancialInputs!AU112*IF(OR(AU$7=1,AU$8=1),1,0)</f>
        <v>0</v>
      </c>
      <c r="AV128" s="364">
        <f>FinancialInputs!AV112*IF(OR(AV$7=1,AV$8=1),1,0)</f>
        <v>0</v>
      </c>
      <c r="AW128" s="364">
        <f>FinancialInputs!AW112*IF(OR(AW$7=1,AW$8=1),1,0)</f>
        <v>0</v>
      </c>
      <c r="AX128" s="364">
        <f>FinancialInputs!AX112*IF(OR(AX$7=1,AX$8=1),1,0)</f>
        <v>0</v>
      </c>
      <c r="AY128" s="364">
        <f>FinancialInputs!AY112*IF(OR(AY$7=1,AY$8=1),1,0)</f>
        <v>0</v>
      </c>
      <c r="AZ128" s="364">
        <f>FinancialInputs!AZ112*IF(OR(AZ$7=1,AZ$8=1),1,0)</f>
        <v>0</v>
      </c>
      <c r="BA128" s="364">
        <f>FinancialInputs!BA112*IF(OR(BA$7=1,BA$8=1),1,0)</f>
        <v>0</v>
      </c>
      <c r="BB128" s="364">
        <f>FinancialInputs!BB112*IF(OR(BB$7=1,BB$8=1),1,0)</f>
        <v>0</v>
      </c>
      <c r="BC128" s="364">
        <f>FinancialInputs!BC112*IF(OR(BC$7=1,BC$8=1),1,0)</f>
        <v>0</v>
      </c>
      <c r="BD128" s="364">
        <f>FinancialInputs!BD112*IF(OR(BD$7=1,BD$8=1),1,0)</f>
        <v>0</v>
      </c>
      <c r="BE128" s="364">
        <f>FinancialInputs!BE112*IF(OR(BE$7=1,BE$8=1),1,0)</f>
        <v>0</v>
      </c>
      <c r="BF128" s="364">
        <f>FinancialInputs!BF112*IF(OR(BF$7=1,BF$8=1),1,0)</f>
        <v>0</v>
      </c>
      <c r="BG128" s="364">
        <f>FinancialInputs!BG112*IF(OR(BG$7=1,BG$8=1),1,0)</f>
        <v>0</v>
      </c>
      <c r="BH128" s="364">
        <f>FinancialInputs!BH112*IF(OR(BH$7=1,BH$8=1),1,0)</f>
        <v>0</v>
      </c>
      <c r="BI128" s="364">
        <f>FinancialInputs!BI112*IF(OR(BI$7=1,BI$8=1),1,0)</f>
        <v>0</v>
      </c>
      <c r="BJ128" s="364">
        <f>FinancialInputs!BJ112*IF(OR(BJ$7=1,BJ$8=1),1,0)</f>
        <v>0</v>
      </c>
      <c r="BK128" s="364">
        <f>FinancialInputs!BK112*IF(OR(BK$7=1,BK$8=1),1,0)</f>
        <v>0</v>
      </c>
      <c r="BL128" s="364">
        <f>FinancialInputs!BL112*IF(OR(BL$7=1,BL$8=1),1,0)</f>
        <v>0</v>
      </c>
      <c r="BM128" s="364">
        <f>FinancialInputs!BM112*IF(OR(BM$7=1,BM$8=1),1,0)</f>
        <v>0</v>
      </c>
      <c r="BN128" s="364">
        <f>FinancialInputs!BN112*IF(OR(BN$7=1,BN$8=1),1,0)</f>
        <v>0</v>
      </c>
      <c r="BO128" s="364">
        <f>FinancialInputs!BO112*IF(OR(BO$7=1,BO$8=1),1,0)</f>
        <v>0</v>
      </c>
      <c r="BP128" s="364">
        <f>FinancialInputs!BP112*IF(OR(BP$7=1,BP$8=1),1,0)</f>
        <v>0</v>
      </c>
      <c r="BQ128" s="364">
        <f>FinancialInputs!BQ112*IF(OR(BQ$7=1,BQ$8=1),1,0)</f>
        <v>0</v>
      </c>
      <c r="BR128" s="364">
        <f>FinancialInputs!BR112*IF(OR(BR$7=1,BR$8=1),1,0)</f>
        <v>0</v>
      </c>
      <c r="BS128" s="364">
        <f>FinancialInputs!BS112*IF(OR(BS$7=1,BS$8=1),1,0)</f>
        <v>0</v>
      </c>
      <c r="BT128" s="364">
        <f>FinancialInputs!BT112*IF(OR(BT$7=1,BT$8=1),1,0)</f>
        <v>0</v>
      </c>
      <c r="BU128" s="364">
        <f>FinancialInputs!BU112*IF(OR(BU$7=1,BU$8=1),1,0)</f>
        <v>0</v>
      </c>
      <c r="BV128" s="364">
        <f>FinancialInputs!BV112*IF(OR(BV$7=1,BV$8=1),1,0)</f>
        <v>0</v>
      </c>
      <c r="BW128" s="364">
        <f>FinancialInputs!BW112*IF(OR(BW$7=1,BW$8=1),1,0)</f>
        <v>0</v>
      </c>
      <c r="BX128" s="364">
        <f>FinancialInputs!BX112*IF(OR(BX$7=1,BX$8=1),1,0)</f>
        <v>0</v>
      </c>
      <c r="BY128" s="364">
        <f>FinancialInputs!BY112*IF(OR(BY$7=1,BY$8=1),1,0)</f>
        <v>0</v>
      </c>
      <c r="BZ128" s="364">
        <f>FinancialInputs!BZ112*IF(OR(BZ$7=1,BZ$8=1),1,0)</f>
        <v>0</v>
      </c>
      <c r="CA128" s="364">
        <f>FinancialInputs!CA112*IF(OR(CA$7=1,CA$8=1),1,0)</f>
        <v>0</v>
      </c>
      <c r="CB128" s="364">
        <f>FinancialInputs!CB112*IF(OR(CB$7=1,CB$8=1),1,0)</f>
        <v>0</v>
      </c>
      <c r="CC128" s="364">
        <f>FinancialInputs!CC112*IF(OR(CC$7=1,CC$8=1),1,0)</f>
        <v>0</v>
      </c>
      <c r="CD128" s="364">
        <f>FinancialInputs!CD112*IF(OR(CD$7=1,CD$8=1),1,0)</f>
        <v>0</v>
      </c>
      <c r="CE128" s="364">
        <f>FinancialInputs!CE112*IF(OR(CE$7=1,CE$8=1),1,0)</f>
        <v>0</v>
      </c>
      <c r="CF128" s="364">
        <f>FinancialInputs!CF112*IF(OR(CF$7=1,CF$8=1),1,0)</f>
        <v>0</v>
      </c>
      <c r="CG128" s="364">
        <f>FinancialInputs!CG112*IF(OR(CG$7=1,CG$8=1),1,0)</f>
        <v>0</v>
      </c>
      <c r="CH128" s="364">
        <f>FinancialInputs!CH112*IF(OR(CH$7=1,CH$8=1),1,0)</f>
        <v>0</v>
      </c>
      <c r="CI128" s="364">
        <f>FinancialInputs!CI112*IF(OR(CI$7=1,CI$8=1),1,0)</f>
        <v>0</v>
      </c>
      <c r="CJ128" s="364">
        <f>FinancialInputs!CJ112*IF(OR(CJ$7=1,CJ$8=1),1,0)</f>
        <v>0</v>
      </c>
      <c r="CK128" s="364">
        <f>FinancialInputs!CK112*IF(OR(CK$7=1,CK$8=1),1,0)</f>
        <v>0</v>
      </c>
      <c r="CL128" s="364">
        <f>FinancialInputs!CL112*IF(OR(CL$7=1,CL$8=1),1,0)</f>
        <v>0</v>
      </c>
      <c r="CM128" s="364">
        <f>FinancialInputs!CM112*IF(OR(CM$7=1,CM$8=1),1,0)</f>
        <v>0</v>
      </c>
      <c r="CN128" s="364">
        <f>FinancialInputs!CN112*IF(OR(CN$7=1,CN$8=1),1,0)</f>
        <v>0</v>
      </c>
      <c r="CO128" s="364">
        <f>FinancialInputs!CO112*IF(OR(CO$7=1,CO$8=1),1,0)</f>
        <v>0</v>
      </c>
      <c r="CP128" s="364">
        <f>FinancialInputs!CP112*IF(OR(CP$7=1,CP$8=1),1,0)</f>
        <v>0</v>
      </c>
      <c r="CQ128" s="364">
        <f>FinancialInputs!CQ112*IF(OR(CQ$7=1,CQ$8=1),1,0)</f>
        <v>0</v>
      </c>
      <c r="CR128" s="364">
        <f>FinancialInputs!CR112*IF(OR(CR$7=1,CR$8=1),1,0)</f>
        <v>0</v>
      </c>
      <c r="CS128" s="364">
        <f>FinancialInputs!CS112*IF(OR(CS$7=1,CS$8=1),1,0)</f>
        <v>0</v>
      </c>
      <c r="CT128" s="364">
        <f>FinancialInputs!CT112*IF(OR(CT$7=1,CT$8=1),1,0)</f>
        <v>0</v>
      </c>
      <c r="CU128" s="364">
        <f>FinancialInputs!CU112*IF(OR(CU$7=1,CU$8=1),1,0)</f>
        <v>0</v>
      </c>
      <c r="CV128" s="364">
        <f>FinancialInputs!CV112*IF(OR(CV$7=1,CV$8=1),1,0)</f>
        <v>0</v>
      </c>
      <c r="CW128" s="365"/>
      <c r="CX128" s="365"/>
      <c r="CY128" s="365"/>
      <c r="CZ128" s="365"/>
      <c r="DA128" s="365"/>
      <c r="DB128" s="365"/>
      <c r="DC128" s="365"/>
      <c r="DD128" s="365"/>
      <c r="DE128" s="365"/>
      <c r="DF128" s="365"/>
      <c r="DG128" s="365"/>
      <c r="DH128" s="365"/>
      <c r="DI128" s="365"/>
      <c r="DJ128" s="365"/>
    </row>
    <row r="129" spans="2:114" s="362" customFormat="1" ht="15.4">
      <c r="E129" s="362" t="s">
        <v>644</v>
      </c>
      <c r="L129" s="364">
        <f>FinancialInputs!L113*IF(OR(L$7=1,L$8=1),1,0)</f>
        <v>0</v>
      </c>
      <c r="M129" s="364">
        <f>FinancialInputs!M113*IF(OR(M$7=1,M$8=1),1,0)</f>
        <v>0</v>
      </c>
      <c r="N129" s="364">
        <f>FinancialInputs!N113*IF(OR(N$7=1,N$8=1),1,0)</f>
        <v>0</v>
      </c>
      <c r="O129" s="364">
        <f>FinancialInputs!O113*IF(OR(O$7=1,O$8=1),1,0)</f>
        <v>0</v>
      </c>
      <c r="P129" s="364">
        <f>FinancialInputs!P113*IF(OR(P$7=1,P$8=1),1,0)</f>
        <v>0</v>
      </c>
      <c r="Q129" s="364">
        <f>FinancialInputs!Q113*IF(OR(Q$7=1,Q$8=1),1,0)</f>
        <v>0</v>
      </c>
      <c r="R129" s="364">
        <f>FinancialInputs!R113*IF(OR(R$7=1,R$8=1),1,0)</f>
        <v>0</v>
      </c>
      <c r="S129" s="364">
        <f>FinancialInputs!S113*IF(OR(S$7=1,S$8=1),1,0)</f>
        <v>0</v>
      </c>
      <c r="T129" s="364">
        <f>FinancialInputs!T113*IF(OR(T$7=1,T$8=1),1,0)</f>
        <v>0</v>
      </c>
      <c r="U129" s="364">
        <f>FinancialInputs!U113*IF(OR(U$7=1,U$8=1),1,0)</f>
        <v>0</v>
      </c>
      <c r="V129" s="364">
        <f>FinancialInputs!V113*IF(OR(V$7=1,V$8=1),1,0)</f>
        <v>0</v>
      </c>
      <c r="W129" s="364">
        <f>FinancialInputs!W113*IF(OR(W$7=1,W$8=1),1,0)</f>
        <v>0</v>
      </c>
      <c r="X129" s="364">
        <f>FinancialInputs!X113*IF(OR(X$7=1,X$8=1),1,0)</f>
        <v>0</v>
      </c>
      <c r="Y129" s="364">
        <f>FinancialInputs!Y113*IF(OR(Y$7=1,Y$8=1),1,0)</f>
        <v>0</v>
      </c>
      <c r="Z129" s="364">
        <f>FinancialInputs!Z113*IF(OR(Z$7=1,Z$8=1),1,0)</f>
        <v>0</v>
      </c>
      <c r="AA129" s="364">
        <f>FinancialInputs!AA113*IF(OR(AA$7=1,AA$8=1),1,0)</f>
        <v>0</v>
      </c>
      <c r="AB129" s="364">
        <f>FinancialInputs!AB113*IF(OR(AB$7=1,AB$8=1),1,0)</f>
        <v>0</v>
      </c>
      <c r="AC129" s="364">
        <f>FinancialInputs!AC113*IF(OR(AC$7=1,AC$8=1),1,0)</f>
        <v>0</v>
      </c>
      <c r="AD129" s="364">
        <f>FinancialInputs!AD113*IF(OR(AD$7=1,AD$8=1),1,0)</f>
        <v>0</v>
      </c>
      <c r="AE129" s="364">
        <f>FinancialInputs!AE113*IF(OR(AE$7=1,AE$8=1),1,0)</f>
        <v>0</v>
      </c>
      <c r="AF129" s="364">
        <f>FinancialInputs!AF113*IF(OR(AF$7=1,AF$8=1),1,0)</f>
        <v>0</v>
      </c>
      <c r="AG129" s="364">
        <f>FinancialInputs!AG113*IF(OR(AG$7=1,AG$8=1),1,0)</f>
        <v>0</v>
      </c>
      <c r="AH129" s="364">
        <f>FinancialInputs!AH113*IF(OR(AH$7=1,AH$8=1),1,0)</f>
        <v>0</v>
      </c>
      <c r="AI129" s="364">
        <f>FinancialInputs!AI113*IF(OR(AI$7=1,AI$8=1),1,0)</f>
        <v>0</v>
      </c>
      <c r="AJ129" s="364">
        <f>FinancialInputs!AJ113*IF(OR(AJ$7=1,AJ$8=1),1,0)</f>
        <v>0</v>
      </c>
      <c r="AK129" s="364">
        <f>FinancialInputs!AK113*IF(OR(AK$7=1,AK$8=1),1,0)</f>
        <v>0</v>
      </c>
      <c r="AL129" s="364">
        <f>FinancialInputs!AL113*IF(OR(AL$7=1,AL$8=1),1,0)</f>
        <v>0</v>
      </c>
      <c r="AM129" s="364">
        <f>FinancialInputs!AM113*IF(OR(AM$7=1,AM$8=1),1,0)</f>
        <v>0</v>
      </c>
      <c r="AN129" s="364">
        <f>FinancialInputs!AN113*IF(OR(AN$7=1,AN$8=1),1,0)</f>
        <v>0</v>
      </c>
      <c r="AO129" s="364">
        <f>FinancialInputs!AO113*IF(OR(AO$7=1,AO$8=1),1,0)</f>
        <v>0</v>
      </c>
      <c r="AP129" s="364">
        <f>FinancialInputs!AP113*IF(OR(AP$7=1,AP$8=1),1,0)</f>
        <v>0</v>
      </c>
      <c r="AQ129" s="364">
        <f>FinancialInputs!AQ113*IF(OR(AQ$7=1,AQ$8=1),1,0)</f>
        <v>0</v>
      </c>
      <c r="AR129" s="364">
        <f>FinancialInputs!AR113*IF(OR(AR$7=1,AR$8=1),1,0)</f>
        <v>0</v>
      </c>
      <c r="AS129" s="364">
        <f>FinancialInputs!AS113*IF(OR(AS$7=1,AS$8=1),1,0)</f>
        <v>0</v>
      </c>
      <c r="AT129" s="364">
        <f>FinancialInputs!AT113*IF(OR(AT$7=1,AT$8=1),1,0)</f>
        <v>0</v>
      </c>
      <c r="AU129" s="364">
        <f>FinancialInputs!AU113*IF(OR(AU$7=1,AU$8=1),1,0)</f>
        <v>0</v>
      </c>
      <c r="AV129" s="364">
        <f>FinancialInputs!AV113*IF(OR(AV$7=1,AV$8=1),1,0)</f>
        <v>0</v>
      </c>
      <c r="AW129" s="364">
        <f>FinancialInputs!AW113*IF(OR(AW$7=1,AW$8=1),1,0)</f>
        <v>0</v>
      </c>
      <c r="AX129" s="364">
        <f>FinancialInputs!AX113*IF(OR(AX$7=1,AX$8=1),1,0)</f>
        <v>0</v>
      </c>
      <c r="AY129" s="364">
        <f>FinancialInputs!AY113*IF(OR(AY$7=1,AY$8=1),1,0)</f>
        <v>0</v>
      </c>
      <c r="AZ129" s="364">
        <f>FinancialInputs!AZ113*IF(OR(AZ$7=1,AZ$8=1),1,0)</f>
        <v>0</v>
      </c>
      <c r="BA129" s="364">
        <f>FinancialInputs!BA113*IF(OR(BA$7=1,BA$8=1),1,0)</f>
        <v>0</v>
      </c>
      <c r="BB129" s="364">
        <f>FinancialInputs!BB113*IF(OR(BB$7=1,BB$8=1),1,0)</f>
        <v>0</v>
      </c>
      <c r="BC129" s="364">
        <f>FinancialInputs!BC113*IF(OR(BC$7=1,BC$8=1),1,0)</f>
        <v>0</v>
      </c>
      <c r="BD129" s="364">
        <f>FinancialInputs!BD113*IF(OR(BD$7=1,BD$8=1),1,0)</f>
        <v>0</v>
      </c>
      <c r="BE129" s="364">
        <f>FinancialInputs!BE113*IF(OR(BE$7=1,BE$8=1),1,0)</f>
        <v>0</v>
      </c>
      <c r="BF129" s="364">
        <f>FinancialInputs!BF113*IF(OR(BF$7=1,BF$8=1),1,0)</f>
        <v>0</v>
      </c>
      <c r="BG129" s="364">
        <f>FinancialInputs!BG113*IF(OR(BG$7=1,BG$8=1),1,0)</f>
        <v>0</v>
      </c>
      <c r="BH129" s="364">
        <f>FinancialInputs!BH113*IF(OR(BH$7=1,BH$8=1),1,0)</f>
        <v>0</v>
      </c>
      <c r="BI129" s="364">
        <f>FinancialInputs!BI113*IF(OR(BI$7=1,BI$8=1),1,0)</f>
        <v>0</v>
      </c>
      <c r="BJ129" s="364">
        <f>FinancialInputs!BJ113*IF(OR(BJ$7=1,BJ$8=1),1,0)</f>
        <v>0</v>
      </c>
      <c r="BK129" s="364">
        <f>FinancialInputs!BK113*IF(OR(BK$7=1,BK$8=1),1,0)</f>
        <v>0</v>
      </c>
      <c r="BL129" s="364">
        <f>FinancialInputs!BL113*IF(OR(BL$7=1,BL$8=1),1,0)</f>
        <v>0</v>
      </c>
      <c r="BM129" s="364">
        <f>FinancialInputs!BM113*IF(OR(BM$7=1,BM$8=1),1,0)</f>
        <v>0</v>
      </c>
      <c r="BN129" s="364">
        <f>FinancialInputs!BN113*IF(OR(BN$7=1,BN$8=1),1,0)</f>
        <v>0</v>
      </c>
      <c r="BO129" s="364">
        <f>FinancialInputs!BO113*IF(OR(BO$7=1,BO$8=1),1,0)</f>
        <v>0</v>
      </c>
      <c r="BP129" s="364">
        <f>FinancialInputs!BP113*IF(OR(BP$7=1,BP$8=1),1,0)</f>
        <v>0</v>
      </c>
      <c r="BQ129" s="364">
        <f>FinancialInputs!BQ113*IF(OR(BQ$7=1,BQ$8=1),1,0)</f>
        <v>0</v>
      </c>
      <c r="BR129" s="364">
        <f>FinancialInputs!BR113*IF(OR(BR$7=1,BR$8=1),1,0)</f>
        <v>0</v>
      </c>
      <c r="BS129" s="364">
        <f>FinancialInputs!BS113*IF(OR(BS$7=1,BS$8=1),1,0)</f>
        <v>0</v>
      </c>
      <c r="BT129" s="364">
        <f>FinancialInputs!BT113*IF(OR(BT$7=1,BT$8=1),1,0)</f>
        <v>0</v>
      </c>
      <c r="BU129" s="364">
        <f>FinancialInputs!BU113*IF(OR(BU$7=1,BU$8=1),1,0)</f>
        <v>0</v>
      </c>
      <c r="BV129" s="364">
        <f>FinancialInputs!BV113*IF(OR(BV$7=1,BV$8=1),1,0)</f>
        <v>0</v>
      </c>
      <c r="BW129" s="364">
        <f>FinancialInputs!BW113*IF(OR(BW$7=1,BW$8=1),1,0)</f>
        <v>0</v>
      </c>
      <c r="BX129" s="364">
        <f>FinancialInputs!BX113*IF(OR(BX$7=1,BX$8=1),1,0)</f>
        <v>0</v>
      </c>
      <c r="BY129" s="364">
        <f>FinancialInputs!BY113*IF(OR(BY$7=1,BY$8=1),1,0)</f>
        <v>0</v>
      </c>
      <c r="BZ129" s="364">
        <f>FinancialInputs!BZ113*IF(OR(BZ$7=1,BZ$8=1),1,0)</f>
        <v>0</v>
      </c>
      <c r="CA129" s="364">
        <f>FinancialInputs!CA113*IF(OR(CA$7=1,CA$8=1),1,0)</f>
        <v>0</v>
      </c>
      <c r="CB129" s="364">
        <f>FinancialInputs!CB113*IF(OR(CB$7=1,CB$8=1),1,0)</f>
        <v>0</v>
      </c>
      <c r="CC129" s="364">
        <f>FinancialInputs!CC113*IF(OR(CC$7=1,CC$8=1),1,0)</f>
        <v>0</v>
      </c>
      <c r="CD129" s="364">
        <f>FinancialInputs!CD113*IF(OR(CD$7=1,CD$8=1),1,0)</f>
        <v>0</v>
      </c>
      <c r="CE129" s="364">
        <f>FinancialInputs!CE113*IF(OR(CE$7=1,CE$8=1),1,0)</f>
        <v>0</v>
      </c>
      <c r="CF129" s="364">
        <f>FinancialInputs!CF113*IF(OR(CF$7=1,CF$8=1),1,0)</f>
        <v>0</v>
      </c>
      <c r="CG129" s="364">
        <f>FinancialInputs!CG113*IF(OR(CG$7=1,CG$8=1),1,0)</f>
        <v>0</v>
      </c>
      <c r="CH129" s="364">
        <f>FinancialInputs!CH113*IF(OR(CH$7=1,CH$8=1),1,0)</f>
        <v>0</v>
      </c>
      <c r="CI129" s="364">
        <f>FinancialInputs!CI113*IF(OR(CI$7=1,CI$8=1),1,0)</f>
        <v>0</v>
      </c>
      <c r="CJ129" s="364">
        <f>FinancialInputs!CJ113*IF(OR(CJ$7=1,CJ$8=1),1,0)</f>
        <v>0</v>
      </c>
      <c r="CK129" s="364">
        <f>FinancialInputs!CK113*IF(OR(CK$7=1,CK$8=1),1,0)</f>
        <v>0</v>
      </c>
      <c r="CL129" s="364">
        <f>FinancialInputs!CL113*IF(OR(CL$7=1,CL$8=1),1,0)</f>
        <v>0</v>
      </c>
      <c r="CM129" s="364">
        <f>FinancialInputs!CM113*IF(OR(CM$7=1,CM$8=1),1,0)</f>
        <v>0</v>
      </c>
      <c r="CN129" s="364">
        <f>FinancialInputs!CN113*IF(OR(CN$7=1,CN$8=1),1,0)</f>
        <v>0</v>
      </c>
      <c r="CO129" s="364">
        <f>FinancialInputs!CO113*IF(OR(CO$7=1,CO$8=1),1,0)</f>
        <v>0</v>
      </c>
      <c r="CP129" s="364">
        <f>FinancialInputs!CP113*IF(OR(CP$7=1,CP$8=1),1,0)</f>
        <v>0</v>
      </c>
      <c r="CQ129" s="364">
        <f>FinancialInputs!CQ113*IF(OR(CQ$7=1,CQ$8=1),1,0)</f>
        <v>0</v>
      </c>
      <c r="CR129" s="364">
        <f>FinancialInputs!CR113*IF(OR(CR$7=1,CR$8=1),1,0)</f>
        <v>0</v>
      </c>
      <c r="CS129" s="364">
        <f>FinancialInputs!CS113*IF(OR(CS$7=1,CS$8=1),1,0)</f>
        <v>0</v>
      </c>
      <c r="CT129" s="364">
        <f>FinancialInputs!CT113*IF(OR(CT$7=1,CT$8=1),1,0)</f>
        <v>0</v>
      </c>
      <c r="CU129" s="364">
        <f>FinancialInputs!CU113*IF(OR(CU$7=1,CU$8=1),1,0)</f>
        <v>0</v>
      </c>
      <c r="CV129" s="364">
        <f>FinancialInputs!CV113*IF(OR(CV$7=1,CV$8=1),1,0)</f>
        <v>0</v>
      </c>
      <c r="CW129" s="365"/>
      <c r="CX129" s="365"/>
      <c r="CY129" s="365"/>
      <c r="CZ129" s="365"/>
      <c r="DA129" s="365"/>
      <c r="DB129" s="365"/>
      <c r="DC129" s="365"/>
      <c r="DD129" s="365"/>
      <c r="DE129" s="365"/>
      <c r="DF129" s="365"/>
      <c r="DG129" s="365"/>
      <c r="DH129" s="365"/>
      <c r="DI129" s="365"/>
      <c r="DJ129" s="365"/>
    </row>
    <row r="130" spans="2:114" ht="15.4">
      <c r="L130" s="4"/>
      <c r="M130" s="4"/>
      <c r="N130" s="4"/>
      <c r="O130" s="4"/>
      <c r="P130" s="4"/>
      <c r="Q130" s="4"/>
      <c r="R130" s="4"/>
      <c r="S130" s="4"/>
      <c r="T130" s="4"/>
      <c r="U130" s="4"/>
      <c r="V130" s="4"/>
      <c r="W130" s="4"/>
      <c r="X130" s="4"/>
      <c r="Y130" s="4"/>
      <c r="Z130" s="4"/>
      <c r="AA130" s="4"/>
      <c r="AB130" s="4"/>
      <c r="AC130" s="4"/>
      <c r="AD130" s="4"/>
      <c r="AE130" s="4"/>
      <c r="AF130" s="4"/>
      <c r="AG130" s="67"/>
      <c r="AH130" s="67"/>
      <c r="AI130" s="4"/>
      <c r="AJ130" s="4"/>
      <c r="AK130" s="4"/>
      <c r="AL130" s="4"/>
      <c r="AM130" s="4"/>
      <c r="AN130" s="4"/>
      <c r="AO130" s="4"/>
      <c r="AP130" s="4"/>
      <c r="AQ130" s="4"/>
      <c r="AR130" s="4"/>
      <c r="AS130" s="4"/>
      <c r="AT130" s="4"/>
      <c r="AU130" s="4"/>
      <c r="AV130" s="4"/>
      <c r="AW130" s="4"/>
      <c r="AX130" s="4"/>
      <c r="AY130" s="4"/>
      <c r="AZ130" s="4"/>
      <c r="BA130" s="4"/>
      <c r="BB130" s="4"/>
      <c r="BC130" s="4"/>
      <c r="BD130" s="4"/>
      <c r="BE130" s="4"/>
      <c r="BF130" s="4"/>
      <c r="BG130" s="4"/>
      <c r="BH130" s="4"/>
      <c r="BI130" s="4"/>
      <c r="BJ130" s="4"/>
      <c r="BK130" s="4"/>
      <c r="BL130" s="4"/>
      <c r="BM130" s="4"/>
      <c r="BN130" s="4"/>
      <c r="BO130" s="4"/>
      <c r="BP130" s="4"/>
      <c r="BQ130" s="4"/>
      <c r="BR130" s="4"/>
      <c r="BS130" s="4"/>
      <c r="BT130" s="4"/>
      <c r="BU130" s="4"/>
      <c r="BV130" s="4"/>
      <c r="BW130" s="4"/>
      <c r="BX130" s="4"/>
      <c r="BY130" s="4"/>
      <c r="BZ130" s="4"/>
      <c r="CA130" s="4"/>
      <c r="CB130" s="4"/>
      <c r="CC130" s="4"/>
      <c r="CD130" s="4"/>
      <c r="CE130" s="4"/>
      <c r="CF130" s="4"/>
      <c r="CG130" s="4"/>
      <c r="CH130" s="4"/>
      <c r="CI130" s="4"/>
      <c r="CJ130" s="4"/>
      <c r="CK130" s="4"/>
      <c r="CL130" s="4"/>
      <c r="CM130" s="4"/>
      <c r="CN130" s="4"/>
      <c r="CO130" s="4"/>
      <c r="CP130" s="4"/>
      <c r="CQ130" s="4"/>
      <c r="CR130" s="4"/>
      <c r="CS130" s="4"/>
      <c r="CT130" s="4"/>
      <c r="CU130" s="4"/>
      <c r="CV130" s="4"/>
      <c r="CW130" s="4"/>
      <c r="CX130" s="4"/>
      <c r="CY130" s="4"/>
      <c r="CZ130" s="4"/>
      <c r="DA130" s="4"/>
      <c r="DB130" s="4"/>
      <c r="DC130" s="4"/>
      <c r="DD130" s="4"/>
      <c r="DE130" s="4"/>
      <c r="DF130" s="4"/>
      <c r="DG130" s="4"/>
      <c r="DH130" s="4"/>
      <c r="DI130" s="4"/>
      <c r="DJ130" s="4"/>
    </row>
    <row r="131" spans="2:114" s="383" customFormat="1" ht="15.4">
      <c r="B131" s="381"/>
      <c r="C131" s="381"/>
      <c r="D131" s="381"/>
      <c r="E131" s="382" t="s">
        <v>309</v>
      </c>
      <c r="F131" s="382"/>
      <c r="G131" s="383" t="s">
        <v>154</v>
      </c>
      <c r="L131" s="384">
        <f>FinancialInputs!L99*IF(OR(L$7=1,L$8=1),1,0)</f>
        <v>0</v>
      </c>
      <c r="M131" s="384">
        <f>FinancialInputs!M99*IF(OR(M$7=1,M$8=1),1,0)</f>
        <v>0</v>
      </c>
      <c r="N131" s="384">
        <f>FinancialInputs!N99*IF(OR(N$7=1,N$8=1),1,0)</f>
        <v>0</v>
      </c>
      <c r="O131" s="384">
        <f>FinancialInputs!O99*IF(OR(O$7=1,O$8=1),1,0)</f>
        <v>0</v>
      </c>
      <c r="P131" s="384">
        <f>FinancialInputs!P99*IF(OR(P$7=1,P$8=1),1,0)</f>
        <v>0</v>
      </c>
      <c r="Q131" s="384">
        <f>FinancialInputs!Q99*IF(OR(Q$7=1,Q$8=1),1,0)</f>
        <v>0</v>
      </c>
      <c r="R131" s="384">
        <f>FinancialInputs!R99*IF(OR(R$7=1,R$8=1),1,0)</f>
        <v>0</v>
      </c>
      <c r="S131" s="384">
        <f>FinancialInputs!S99*IF(OR(S$7=1,S$8=1),1,0)</f>
        <v>0</v>
      </c>
      <c r="T131" s="384">
        <f>FinancialInputs!T99*IF(OR(T$7=1,T$8=1),1,0)</f>
        <v>0</v>
      </c>
      <c r="U131" s="384">
        <f>FinancialInputs!U99*IF(OR(U$7=1,U$8=1),1,0)</f>
        <v>0</v>
      </c>
      <c r="V131" s="384">
        <f>FinancialInputs!V99*IF(OR(V$7=1,V$8=1),1,0)</f>
        <v>0</v>
      </c>
      <c r="W131" s="384">
        <f>FinancialInputs!W99*IF(OR(W$7=1,W$8=1),1,0)</f>
        <v>0</v>
      </c>
      <c r="X131" s="384">
        <f>FinancialInputs!X99*IF(OR(X$7=1,X$8=1),1,0)</f>
        <v>0</v>
      </c>
      <c r="Y131" s="384">
        <f>FinancialInputs!Y99*IF(OR(Y$7=1,Y$8=1),1,0)</f>
        <v>0</v>
      </c>
      <c r="Z131" s="384">
        <f>FinancialInputs!Z99*IF(OR(Z$7=1,Z$8=1),1,0)</f>
        <v>0</v>
      </c>
      <c r="AA131" s="384">
        <f>FinancialInputs!AA99*IF(OR(AA$7=1,AA$8=1),1,0)</f>
        <v>0</v>
      </c>
      <c r="AB131" s="384">
        <f>FinancialInputs!AB99*IF(OR(AB$7=1,AB$8=1),1,0)</f>
        <v>0</v>
      </c>
      <c r="AC131" s="384">
        <f>FinancialInputs!AC99*IF(OR(AC$7=1,AC$8=1),1,0)</f>
        <v>0</v>
      </c>
      <c r="AD131" s="384">
        <f>FinancialInputs!AD99*IF(OR(AD$7=1,AD$8=1),1,0)</f>
        <v>0</v>
      </c>
      <c r="AE131" s="384">
        <f>FinancialInputs!AE99*IF(OR(AE$7=1,AE$8=1),1,0)</f>
        <v>0</v>
      </c>
      <c r="AF131" s="384">
        <f>FinancialInputs!AF99*IF(OR(AF$7=1,AF$8=1),1,0)</f>
        <v>0</v>
      </c>
      <c r="AG131" s="384">
        <f>FinancialInputs!AG99*IF(OR(AG$7=1,AG$8=1),1,0)</f>
        <v>0</v>
      </c>
      <c r="AH131" s="384">
        <f>FinancialInputs!AH99*IF(OR(AH$7=1,AH$8=1),1,0)</f>
        <v>0</v>
      </c>
      <c r="AI131" s="384">
        <f>FinancialInputs!AI99*IF(OR(AI$7=1,AI$8=1),1,0)</f>
        <v>0</v>
      </c>
      <c r="AJ131" s="384">
        <f>FinancialInputs!AJ99*IF(OR(AJ$7=1,AJ$8=1),1,0)</f>
        <v>0</v>
      </c>
      <c r="AK131" s="384">
        <f>FinancialInputs!AK99*IF(OR(AK$7=1,AK$8=1),1,0)</f>
        <v>0</v>
      </c>
      <c r="AL131" s="384">
        <f>FinancialInputs!AL99*IF(OR(AL$7=1,AL$8=1),1,0)</f>
        <v>0</v>
      </c>
      <c r="AM131" s="384">
        <f>FinancialInputs!AM99*IF(OR(AM$7=1,AM$8=1),1,0)</f>
        <v>0</v>
      </c>
      <c r="AN131" s="384">
        <f>FinancialInputs!AN99*IF(OR(AN$7=1,AN$8=1),1,0)</f>
        <v>0</v>
      </c>
      <c r="AO131" s="384">
        <f>FinancialInputs!AO99*IF(OR(AO$7=1,AO$8=1),1,0)</f>
        <v>0</v>
      </c>
      <c r="AP131" s="384">
        <f>FinancialInputs!AP99*IF(OR(AP$7=1,AP$8=1),1,0)</f>
        <v>0</v>
      </c>
      <c r="AQ131" s="384">
        <f>FinancialInputs!AQ99*IF(OR(AQ$7=1,AQ$8=1),1,0)</f>
        <v>0</v>
      </c>
      <c r="AR131" s="384">
        <f>FinancialInputs!AR99*IF(OR(AR$7=1,AR$8=1),1,0)</f>
        <v>0</v>
      </c>
      <c r="AS131" s="384">
        <f>FinancialInputs!AS99*IF(OR(AS$7=1,AS$8=1),1,0)</f>
        <v>0</v>
      </c>
      <c r="AT131" s="384">
        <f>FinancialInputs!AT99*IF(OR(AT$7=1,AT$8=1),1,0)</f>
        <v>0</v>
      </c>
      <c r="AU131" s="384">
        <f>FinancialInputs!AU99*IF(OR(AU$7=1,AU$8=1),1,0)</f>
        <v>0</v>
      </c>
      <c r="AV131" s="384">
        <f>FinancialInputs!AV99*IF(OR(AV$7=1,AV$8=1),1,0)</f>
        <v>0</v>
      </c>
      <c r="AW131" s="384">
        <f>FinancialInputs!AW99*IF(OR(AW$7=1,AW$8=1),1,0)</f>
        <v>0</v>
      </c>
      <c r="AX131" s="384">
        <f>FinancialInputs!AX99*IF(OR(AX$7=1,AX$8=1),1,0)</f>
        <v>0</v>
      </c>
      <c r="AY131" s="384">
        <f>FinancialInputs!AY99*IF(OR(AY$7=1,AY$8=1),1,0)</f>
        <v>0</v>
      </c>
      <c r="AZ131" s="384">
        <f>FinancialInputs!AZ99*IF(OR(AZ$7=1,AZ$8=1),1,0)</f>
        <v>0</v>
      </c>
      <c r="BA131" s="384">
        <f>FinancialInputs!BA99*IF(OR(BA$7=1,BA$8=1),1,0)</f>
        <v>0</v>
      </c>
      <c r="BB131" s="384">
        <f>FinancialInputs!BB99*IF(OR(BB$7=1,BB$8=1),1,0)</f>
        <v>0</v>
      </c>
      <c r="BC131" s="384">
        <f>FinancialInputs!BC99*IF(OR(BC$7=1,BC$8=1),1,0)</f>
        <v>0</v>
      </c>
      <c r="BD131" s="384">
        <f>FinancialInputs!BD99*IF(OR(BD$7=1,BD$8=1),1,0)</f>
        <v>0</v>
      </c>
      <c r="BE131" s="384">
        <f>FinancialInputs!BE99*IF(OR(BE$7=1,BE$8=1),1,0)</f>
        <v>0</v>
      </c>
      <c r="BF131" s="384">
        <f>FinancialInputs!BF99*IF(OR(BF$7=1,BF$8=1),1,0)</f>
        <v>0</v>
      </c>
      <c r="BG131" s="384">
        <f>FinancialInputs!BG99*IF(OR(BG$7=1,BG$8=1),1,0)</f>
        <v>0</v>
      </c>
      <c r="BH131" s="384">
        <f>FinancialInputs!BH99*IF(OR(BH$7=1,BH$8=1),1,0)</f>
        <v>0</v>
      </c>
      <c r="BI131" s="384">
        <f>FinancialInputs!BI99*IF(OR(BI$7=1,BI$8=1),1,0)</f>
        <v>0</v>
      </c>
      <c r="BJ131" s="384">
        <f>FinancialInputs!BJ99*IF(OR(BJ$7=1,BJ$8=1),1,0)</f>
        <v>0</v>
      </c>
      <c r="BK131" s="384">
        <f>FinancialInputs!BK99*IF(OR(BK$7=1,BK$8=1),1,0)</f>
        <v>0</v>
      </c>
      <c r="BL131" s="384">
        <f>FinancialInputs!BL99*IF(OR(BL$7=1,BL$8=1),1,0)</f>
        <v>0</v>
      </c>
      <c r="BM131" s="384">
        <f>FinancialInputs!BM99*IF(OR(BM$7=1,BM$8=1),1,0)</f>
        <v>0</v>
      </c>
      <c r="BN131" s="384">
        <f>FinancialInputs!BN99*IF(OR(BN$7=1,BN$8=1),1,0)</f>
        <v>0</v>
      </c>
      <c r="BO131" s="384">
        <f>FinancialInputs!BO99*IF(OR(BO$7=1,BO$8=1),1,0)</f>
        <v>0</v>
      </c>
      <c r="BP131" s="384">
        <f>FinancialInputs!BP99*IF(OR(BP$7=1,BP$8=1),1,0)</f>
        <v>0</v>
      </c>
      <c r="BQ131" s="384">
        <f>FinancialInputs!BQ99*IF(OR(BQ$7=1,BQ$8=1),1,0)</f>
        <v>0</v>
      </c>
      <c r="BR131" s="384">
        <f>FinancialInputs!BR99*IF(OR(BR$7=1,BR$8=1),1,0)</f>
        <v>0</v>
      </c>
      <c r="BS131" s="384">
        <f>FinancialInputs!BS99*IF(OR(BS$7=1,BS$8=1),1,0)</f>
        <v>0</v>
      </c>
      <c r="BT131" s="384">
        <f>FinancialInputs!BT99*IF(OR(BT$7=1,BT$8=1),1,0)</f>
        <v>0</v>
      </c>
      <c r="BU131" s="384">
        <f>FinancialInputs!BU99*IF(OR(BU$7=1,BU$8=1),1,0)</f>
        <v>0</v>
      </c>
      <c r="BV131" s="384">
        <f>FinancialInputs!BV99*IF(OR(BV$7=1,BV$8=1),1,0)</f>
        <v>0</v>
      </c>
      <c r="BW131" s="384">
        <f>FinancialInputs!BW99*IF(OR(BW$7=1,BW$8=1),1,0)</f>
        <v>0</v>
      </c>
      <c r="BX131" s="384">
        <f>FinancialInputs!BX99*IF(OR(BX$7=1,BX$8=1),1,0)</f>
        <v>0</v>
      </c>
      <c r="BY131" s="384">
        <f>FinancialInputs!BY99*IF(OR(BY$7=1,BY$8=1),1,0)</f>
        <v>0</v>
      </c>
      <c r="BZ131" s="384">
        <f>FinancialInputs!BZ99*IF(OR(BZ$7=1,BZ$8=1),1,0)</f>
        <v>0</v>
      </c>
      <c r="CA131" s="384">
        <f>FinancialInputs!CA99*IF(OR(CA$7=1,CA$8=1),1,0)</f>
        <v>0</v>
      </c>
      <c r="CB131" s="384">
        <f>FinancialInputs!CB99*IF(OR(CB$7=1,CB$8=1),1,0)</f>
        <v>0</v>
      </c>
      <c r="CC131" s="384">
        <f>FinancialInputs!CC99*IF(OR(CC$7=1,CC$8=1),1,0)</f>
        <v>0</v>
      </c>
      <c r="CD131" s="384">
        <f>FinancialInputs!CD99*IF(OR(CD$7=1,CD$8=1),1,0)</f>
        <v>0</v>
      </c>
      <c r="CE131" s="384">
        <f>FinancialInputs!CE99*IF(OR(CE$7=1,CE$8=1),1,0)</f>
        <v>0</v>
      </c>
      <c r="CF131" s="384">
        <f>FinancialInputs!CF99*IF(OR(CF$7=1,CF$8=1),1,0)</f>
        <v>0</v>
      </c>
      <c r="CG131" s="384">
        <f>FinancialInputs!CG99*IF(OR(CG$7=1,CG$8=1),1,0)</f>
        <v>0</v>
      </c>
      <c r="CH131" s="384">
        <f>FinancialInputs!CH99*IF(OR(CH$7=1,CH$8=1),1,0)</f>
        <v>0</v>
      </c>
      <c r="CI131" s="384">
        <f>FinancialInputs!CI99*IF(OR(CI$7=1,CI$8=1),1,0)</f>
        <v>0</v>
      </c>
      <c r="CJ131" s="384">
        <f>FinancialInputs!CJ99*IF(OR(CJ$7=1,CJ$8=1),1,0)</f>
        <v>0</v>
      </c>
      <c r="CK131" s="384">
        <f>FinancialInputs!CK99*IF(OR(CK$7=1,CK$8=1),1,0)</f>
        <v>0</v>
      </c>
      <c r="CL131" s="384">
        <f>FinancialInputs!CL99*IF(OR(CL$7=1,CL$8=1),1,0)</f>
        <v>0</v>
      </c>
      <c r="CM131" s="384">
        <f>FinancialInputs!CM99*IF(OR(CM$7=1,CM$8=1),1,0)</f>
        <v>0</v>
      </c>
      <c r="CN131" s="384">
        <f>FinancialInputs!CN99*IF(OR(CN$7=1,CN$8=1),1,0)</f>
        <v>0</v>
      </c>
      <c r="CO131" s="384">
        <f>FinancialInputs!CO99*IF(OR(CO$7=1,CO$8=1),1,0)</f>
        <v>0</v>
      </c>
      <c r="CP131" s="384">
        <f>FinancialInputs!CP99*IF(OR(CP$7=1,CP$8=1),1,0)</f>
        <v>0</v>
      </c>
      <c r="CQ131" s="384">
        <f>FinancialInputs!CQ99*IF(OR(CQ$7=1,CQ$8=1),1,0)</f>
        <v>0</v>
      </c>
      <c r="CR131" s="384">
        <f>FinancialInputs!CR99*IF(OR(CR$7=1,CR$8=1),1,0)</f>
        <v>0</v>
      </c>
      <c r="CS131" s="384">
        <f>FinancialInputs!CS99*IF(OR(CS$7=1,CS$8=1),1,0)</f>
        <v>0</v>
      </c>
      <c r="CT131" s="384">
        <f>FinancialInputs!CT99*IF(OR(CT$7=1,CT$8=1),1,0)</f>
        <v>0</v>
      </c>
      <c r="CU131" s="384">
        <f>FinancialInputs!CU99*IF(OR(CU$7=1,CU$8=1),1,0)</f>
        <v>0</v>
      </c>
      <c r="CV131" s="384">
        <f>FinancialInputs!CV99*IF(OR(CV$7=1,CV$8=1),1,0)</f>
        <v>0</v>
      </c>
      <c r="CW131" s="385"/>
      <c r="CX131" s="385"/>
    </row>
    <row r="132" spans="2:114" s="383" customFormat="1" ht="15.4">
      <c r="E132" s="382" t="s">
        <v>310</v>
      </c>
      <c r="F132" s="382"/>
      <c r="G132" s="383" t="s">
        <v>154</v>
      </c>
      <c r="L132" s="384">
        <f>FinancialInputs!L100*IF(OR(L$7=1,L$8=1),1,0)</f>
        <v>0</v>
      </c>
      <c r="M132" s="384">
        <f>FinancialInputs!M100*IF(OR(M$7=1,M$8=1),1,0)</f>
        <v>0</v>
      </c>
      <c r="N132" s="384">
        <f>FinancialInputs!N100*IF(OR(N$7=1,N$8=1),1,0)</f>
        <v>0</v>
      </c>
      <c r="O132" s="384">
        <f>FinancialInputs!O100*IF(OR(O$7=1,O$8=1),1,0)</f>
        <v>0</v>
      </c>
      <c r="P132" s="384">
        <f>FinancialInputs!P100*IF(OR(P$7=1,P$8=1),1,0)</f>
        <v>0</v>
      </c>
      <c r="Q132" s="384">
        <f>FinancialInputs!Q100*IF(OR(Q$7=1,Q$8=1),1,0)</f>
        <v>0</v>
      </c>
      <c r="R132" s="384">
        <f>FinancialInputs!R100*IF(OR(R$7=1,R$8=1),1,0)</f>
        <v>0</v>
      </c>
      <c r="S132" s="384">
        <f>FinancialInputs!S100*IF(OR(S$7=1,S$8=1),1,0)</f>
        <v>0</v>
      </c>
      <c r="T132" s="384">
        <f>FinancialInputs!T100*IF(OR(T$7=1,T$8=1),1,0)</f>
        <v>0</v>
      </c>
      <c r="U132" s="384">
        <f>FinancialInputs!U100*IF(OR(U$7=1,U$8=1),1,0)</f>
        <v>0</v>
      </c>
      <c r="V132" s="384">
        <f>FinancialInputs!V100*IF(OR(V$7=1,V$8=1),1,0)</f>
        <v>0</v>
      </c>
      <c r="W132" s="384">
        <f>FinancialInputs!W100*IF(OR(W$7=1,W$8=1),1,0)</f>
        <v>0</v>
      </c>
      <c r="X132" s="384">
        <f>FinancialInputs!X100*IF(OR(X$7=1,X$8=1),1,0)</f>
        <v>0</v>
      </c>
      <c r="Y132" s="384">
        <f>FinancialInputs!Y100*IF(OR(Y$7=1,Y$8=1),1,0)</f>
        <v>0</v>
      </c>
      <c r="Z132" s="384">
        <f>FinancialInputs!Z100*IF(OR(Z$7=1,Z$8=1),1,0)</f>
        <v>0</v>
      </c>
      <c r="AA132" s="384">
        <f>FinancialInputs!AA100*IF(OR(AA$7=1,AA$8=1),1,0)</f>
        <v>0</v>
      </c>
      <c r="AB132" s="384">
        <f>FinancialInputs!AB100*IF(OR(AB$7=1,AB$8=1),1,0)</f>
        <v>0</v>
      </c>
      <c r="AC132" s="384">
        <f>FinancialInputs!AC100*IF(OR(AC$7=1,AC$8=1),1,0)</f>
        <v>0</v>
      </c>
      <c r="AD132" s="384">
        <f>FinancialInputs!AD100*IF(OR(AD$7=1,AD$8=1),1,0)</f>
        <v>0</v>
      </c>
      <c r="AE132" s="384">
        <f>FinancialInputs!AE100*IF(OR(AE$7=1,AE$8=1),1,0)</f>
        <v>0</v>
      </c>
      <c r="AF132" s="384">
        <f>FinancialInputs!AF100*IF(OR(AF$7=1,AF$8=1),1,0)</f>
        <v>0</v>
      </c>
      <c r="AG132" s="384">
        <f>FinancialInputs!AG100*IF(OR(AG$7=1,AG$8=1),1,0)</f>
        <v>0</v>
      </c>
      <c r="AH132" s="384">
        <f>FinancialInputs!AH100*IF(OR(AH$7=1,AH$8=1),1,0)</f>
        <v>0</v>
      </c>
      <c r="AI132" s="384">
        <f>FinancialInputs!AI100*IF(OR(AI$7=1,AI$8=1),1,0)</f>
        <v>0</v>
      </c>
      <c r="AJ132" s="384">
        <f>FinancialInputs!AJ100*IF(OR(AJ$7=1,AJ$8=1),1,0)</f>
        <v>0</v>
      </c>
      <c r="AK132" s="384">
        <f>FinancialInputs!AK100*IF(OR(AK$7=1,AK$8=1),1,0)</f>
        <v>0</v>
      </c>
      <c r="AL132" s="384">
        <f>FinancialInputs!AL100*IF(OR(AL$7=1,AL$8=1),1,0)</f>
        <v>0</v>
      </c>
      <c r="AM132" s="384">
        <f>FinancialInputs!AM100*IF(OR(AM$7=1,AM$8=1),1,0)</f>
        <v>0</v>
      </c>
      <c r="AN132" s="384">
        <f>FinancialInputs!AN100*IF(OR(AN$7=1,AN$8=1),1,0)</f>
        <v>0</v>
      </c>
      <c r="AO132" s="384">
        <f>FinancialInputs!AO100*IF(OR(AO$7=1,AO$8=1),1,0)</f>
        <v>0</v>
      </c>
      <c r="AP132" s="384">
        <f>FinancialInputs!AP100*IF(OR(AP$7=1,AP$8=1),1,0)</f>
        <v>0</v>
      </c>
      <c r="AQ132" s="384">
        <f>FinancialInputs!AQ100*IF(OR(AQ$7=1,AQ$8=1),1,0)</f>
        <v>0</v>
      </c>
      <c r="AR132" s="384">
        <f>FinancialInputs!AR100*IF(OR(AR$7=1,AR$8=1),1,0)</f>
        <v>0</v>
      </c>
      <c r="AS132" s="384">
        <f>FinancialInputs!AS100*IF(OR(AS$7=1,AS$8=1),1,0)</f>
        <v>0</v>
      </c>
      <c r="AT132" s="384">
        <f>FinancialInputs!AT100*IF(OR(AT$7=1,AT$8=1),1,0)</f>
        <v>0</v>
      </c>
      <c r="AU132" s="384">
        <f>FinancialInputs!AU100*IF(OR(AU$7=1,AU$8=1),1,0)</f>
        <v>0</v>
      </c>
      <c r="AV132" s="384">
        <f>FinancialInputs!AV100*IF(OR(AV$7=1,AV$8=1),1,0)</f>
        <v>0</v>
      </c>
      <c r="AW132" s="384">
        <f>FinancialInputs!AW100*IF(OR(AW$7=1,AW$8=1),1,0)</f>
        <v>0</v>
      </c>
      <c r="AX132" s="384">
        <f>FinancialInputs!AX100*IF(OR(AX$7=1,AX$8=1),1,0)</f>
        <v>0</v>
      </c>
      <c r="AY132" s="384">
        <f>FinancialInputs!AY100*IF(OR(AY$7=1,AY$8=1),1,0)</f>
        <v>0</v>
      </c>
      <c r="AZ132" s="384">
        <f>FinancialInputs!AZ100*IF(OR(AZ$7=1,AZ$8=1),1,0)</f>
        <v>0</v>
      </c>
      <c r="BA132" s="384">
        <f>FinancialInputs!BA100*IF(OR(BA$7=1,BA$8=1),1,0)</f>
        <v>0</v>
      </c>
      <c r="BB132" s="384">
        <f>FinancialInputs!BB100*IF(OR(BB$7=1,BB$8=1),1,0)</f>
        <v>0</v>
      </c>
      <c r="BC132" s="384">
        <f>FinancialInputs!BC100*IF(OR(BC$7=1,BC$8=1),1,0)</f>
        <v>0</v>
      </c>
      <c r="BD132" s="384">
        <f>FinancialInputs!BD100*IF(OR(BD$7=1,BD$8=1),1,0)</f>
        <v>0</v>
      </c>
      <c r="BE132" s="384">
        <f>FinancialInputs!BE100*IF(OR(BE$7=1,BE$8=1),1,0)</f>
        <v>0</v>
      </c>
      <c r="BF132" s="384">
        <f>FinancialInputs!BF100*IF(OR(BF$7=1,BF$8=1),1,0)</f>
        <v>0</v>
      </c>
      <c r="BG132" s="384">
        <f>FinancialInputs!BG100*IF(OR(BG$7=1,BG$8=1),1,0)</f>
        <v>0</v>
      </c>
      <c r="BH132" s="384">
        <f>FinancialInputs!BH100*IF(OR(BH$7=1,BH$8=1),1,0)</f>
        <v>0</v>
      </c>
      <c r="BI132" s="384">
        <f>FinancialInputs!BI100*IF(OR(BI$7=1,BI$8=1),1,0)</f>
        <v>0</v>
      </c>
      <c r="BJ132" s="384">
        <f>FinancialInputs!BJ100*IF(OR(BJ$7=1,BJ$8=1),1,0)</f>
        <v>0</v>
      </c>
      <c r="BK132" s="384">
        <f>FinancialInputs!BK100*IF(OR(BK$7=1,BK$8=1),1,0)</f>
        <v>0</v>
      </c>
      <c r="BL132" s="384">
        <f>FinancialInputs!BL100*IF(OR(BL$7=1,BL$8=1),1,0)</f>
        <v>0</v>
      </c>
      <c r="BM132" s="384">
        <f>FinancialInputs!BM100*IF(OR(BM$7=1,BM$8=1),1,0)</f>
        <v>0</v>
      </c>
      <c r="BN132" s="384">
        <f>FinancialInputs!BN100*IF(OR(BN$7=1,BN$8=1),1,0)</f>
        <v>0</v>
      </c>
      <c r="BO132" s="384">
        <f>FinancialInputs!BO100*IF(OR(BO$7=1,BO$8=1),1,0)</f>
        <v>0</v>
      </c>
      <c r="BP132" s="384">
        <f>FinancialInputs!BP100*IF(OR(BP$7=1,BP$8=1),1,0)</f>
        <v>0</v>
      </c>
      <c r="BQ132" s="384">
        <f>FinancialInputs!BQ100*IF(OR(BQ$7=1,BQ$8=1),1,0)</f>
        <v>0</v>
      </c>
      <c r="BR132" s="384">
        <f>FinancialInputs!BR100*IF(OR(BR$7=1,BR$8=1),1,0)</f>
        <v>0</v>
      </c>
      <c r="BS132" s="384">
        <f>FinancialInputs!BS100*IF(OR(BS$7=1,BS$8=1),1,0)</f>
        <v>0</v>
      </c>
      <c r="BT132" s="384">
        <f>FinancialInputs!BT100*IF(OR(BT$7=1,BT$8=1),1,0)</f>
        <v>0</v>
      </c>
      <c r="BU132" s="384">
        <f>FinancialInputs!BU100*IF(OR(BU$7=1,BU$8=1),1,0)</f>
        <v>0</v>
      </c>
      <c r="BV132" s="384">
        <f>FinancialInputs!BV100*IF(OR(BV$7=1,BV$8=1),1,0)</f>
        <v>0</v>
      </c>
      <c r="BW132" s="384">
        <f>FinancialInputs!BW100*IF(OR(BW$7=1,BW$8=1),1,0)</f>
        <v>0</v>
      </c>
      <c r="BX132" s="384">
        <f>FinancialInputs!BX100*IF(OR(BX$7=1,BX$8=1),1,0)</f>
        <v>0</v>
      </c>
      <c r="BY132" s="384">
        <f>FinancialInputs!BY100*IF(OR(BY$7=1,BY$8=1),1,0)</f>
        <v>0</v>
      </c>
      <c r="BZ132" s="384">
        <f>FinancialInputs!BZ100*IF(OR(BZ$7=1,BZ$8=1),1,0)</f>
        <v>0</v>
      </c>
      <c r="CA132" s="384">
        <f>FinancialInputs!CA100*IF(OR(CA$7=1,CA$8=1),1,0)</f>
        <v>0</v>
      </c>
      <c r="CB132" s="384">
        <f>FinancialInputs!CB100*IF(OR(CB$7=1,CB$8=1),1,0)</f>
        <v>0</v>
      </c>
      <c r="CC132" s="384">
        <f>FinancialInputs!CC100*IF(OR(CC$7=1,CC$8=1),1,0)</f>
        <v>0</v>
      </c>
      <c r="CD132" s="384">
        <f>FinancialInputs!CD100*IF(OR(CD$7=1,CD$8=1),1,0)</f>
        <v>0</v>
      </c>
      <c r="CE132" s="384">
        <f>FinancialInputs!CE100*IF(OR(CE$7=1,CE$8=1),1,0)</f>
        <v>0</v>
      </c>
      <c r="CF132" s="384">
        <f>FinancialInputs!CF100*IF(OR(CF$7=1,CF$8=1),1,0)</f>
        <v>0</v>
      </c>
      <c r="CG132" s="384">
        <f>FinancialInputs!CG100*IF(OR(CG$7=1,CG$8=1),1,0)</f>
        <v>0</v>
      </c>
      <c r="CH132" s="384">
        <f>FinancialInputs!CH100*IF(OR(CH$7=1,CH$8=1),1,0)</f>
        <v>0</v>
      </c>
      <c r="CI132" s="384">
        <f>FinancialInputs!CI100*IF(OR(CI$7=1,CI$8=1),1,0)</f>
        <v>0</v>
      </c>
      <c r="CJ132" s="384">
        <f>FinancialInputs!CJ100*IF(OR(CJ$7=1,CJ$8=1),1,0)</f>
        <v>0</v>
      </c>
      <c r="CK132" s="384">
        <f>FinancialInputs!CK100*IF(OR(CK$7=1,CK$8=1),1,0)</f>
        <v>0</v>
      </c>
      <c r="CL132" s="384">
        <f>FinancialInputs!CL100*IF(OR(CL$7=1,CL$8=1),1,0)</f>
        <v>0</v>
      </c>
      <c r="CM132" s="384">
        <f>FinancialInputs!CM100*IF(OR(CM$7=1,CM$8=1),1,0)</f>
        <v>0</v>
      </c>
      <c r="CN132" s="384">
        <f>FinancialInputs!CN100*IF(OR(CN$7=1,CN$8=1),1,0)</f>
        <v>0</v>
      </c>
      <c r="CO132" s="384">
        <f>FinancialInputs!CO100*IF(OR(CO$7=1,CO$8=1),1,0)</f>
        <v>0</v>
      </c>
      <c r="CP132" s="384">
        <f>FinancialInputs!CP100*IF(OR(CP$7=1,CP$8=1),1,0)</f>
        <v>0</v>
      </c>
      <c r="CQ132" s="384">
        <f>FinancialInputs!CQ100*IF(OR(CQ$7=1,CQ$8=1),1,0)</f>
        <v>0</v>
      </c>
      <c r="CR132" s="384">
        <f>FinancialInputs!CR100*IF(OR(CR$7=1,CR$8=1),1,0)</f>
        <v>0</v>
      </c>
      <c r="CS132" s="384">
        <f>FinancialInputs!CS100*IF(OR(CS$7=1,CS$8=1),1,0)</f>
        <v>0</v>
      </c>
      <c r="CT132" s="384">
        <f>FinancialInputs!CT100*IF(OR(CT$7=1,CT$8=1),1,0)</f>
        <v>0</v>
      </c>
      <c r="CU132" s="384">
        <f>FinancialInputs!CU100*IF(OR(CU$7=1,CU$8=1),1,0)</f>
        <v>0</v>
      </c>
      <c r="CV132" s="384">
        <f>FinancialInputs!CV100*IF(OR(CV$7=1,CV$8=1),1,0)</f>
        <v>0</v>
      </c>
      <c r="CW132" s="385"/>
      <c r="CX132" s="385"/>
      <c r="CY132" s="386"/>
    </row>
    <row r="133" spans="2:114" s="383" customFormat="1" ht="15.4">
      <c r="E133" s="382" t="s">
        <v>311</v>
      </c>
      <c r="F133" s="382"/>
      <c r="G133" s="383" t="s">
        <v>154</v>
      </c>
      <c r="L133" s="384">
        <f>FinancialInputs!L101*IF(OR(L$7=1,L$8=1),1,0)</f>
        <v>0</v>
      </c>
      <c r="M133" s="384">
        <f>FinancialInputs!M101*IF(OR(M$7=1,M$8=1),1,0)</f>
        <v>0</v>
      </c>
      <c r="N133" s="384">
        <f>FinancialInputs!N101*IF(OR(N$7=1,N$8=1),1,0)</f>
        <v>0</v>
      </c>
      <c r="O133" s="384">
        <f>FinancialInputs!O101*IF(OR(O$7=1,O$8=1),1,0)</f>
        <v>0</v>
      </c>
      <c r="P133" s="384">
        <f>FinancialInputs!P101*IF(OR(P$7=1,P$8=1),1,0)</f>
        <v>0</v>
      </c>
      <c r="Q133" s="384">
        <f>FinancialInputs!Q101*IF(OR(Q$7=1,Q$8=1),1,0)</f>
        <v>0</v>
      </c>
      <c r="R133" s="384">
        <f>FinancialInputs!R101*IF(OR(R$7=1,R$8=1),1,0)</f>
        <v>0</v>
      </c>
      <c r="S133" s="384">
        <f>FinancialInputs!S101*IF(OR(S$7=1,S$8=1),1,0)</f>
        <v>0</v>
      </c>
      <c r="T133" s="384">
        <f>FinancialInputs!T101*IF(OR(T$7=1,T$8=1),1,0)</f>
        <v>0</v>
      </c>
      <c r="U133" s="384">
        <f>FinancialInputs!U101*IF(OR(U$7=1,U$8=1),1,0)</f>
        <v>0</v>
      </c>
      <c r="V133" s="384">
        <f>FinancialInputs!V101*IF(OR(V$7=1,V$8=1),1,0)</f>
        <v>0</v>
      </c>
      <c r="W133" s="384">
        <f>FinancialInputs!W101*IF(OR(W$7=1,W$8=1),1,0)</f>
        <v>0</v>
      </c>
      <c r="X133" s="384">
        <f>FinancialInputs!X101*IF(OR(X$7=1,X$8=1),1,0)</f>
        <v>0</v>
      </c>
      <c r="Y133" s="384">
        <f>FinancialInputs!Y101*IF(OR(Y$7=1,Y$8=1),1,0)</f>
        <v>0</v>
      </c>
      <c r="Z133" s="384">
        <f>FinancialInputs!Z101*IF(OR(Z$7=1,Z$8=1),1,0)</f>
        <v>0</v>
      </c>
      <c r="AA133" s="384">
        <f>FinancialInputs!AA101*IF(OR(AA$7=1,AA$8=1),1,0)</f>
        <v>0</v>
      </c>
      <c r="AB133" s="384">
        <f>FinancialInputs!AB101*IF(OR(AB$7=1,AB$8=1),1,0)</f>
        <v>0</v>
      </c>
      <c r="AC133" s="384">
        <f>FinancialInputs!AC101*IF(OR(AC$7=1,AC$8=1),1,0)</f>
        <v>0</v>
      </c>
      <c r="AD133" s="384">
        <f>FinancialInputs!AD101*IF(OR(AD$7=1,AD$8=1),1,0)</f>
        <v>0</v>
      </c>
      <c r="AE133" s="384">
        <f>FinancialInputs!AE101*IF(OR(AE$7=1,AE$8=1),1,0)</f>
        <v>0</v>
      </c>
      <c r="AF133" s="384">
        <f>FinancialInputs!AF101*IF(OR(AF$7=1,AF$8=1),1,0)</f>
        <v>0</v>
      </c>
      <c r="AG133" s="384">
        <f>FinancialInputs!AG101*IF(OR(AG$7=1,AG$8=1),1,0)</f>
        <v>0</v>
      </c>
      <c r="AH133" s="384">
        <f>FinancialInputs!AH101*IF(OR(AH$7=1,AH$8=1),1,0)</f>
        <v>0</v>
      </c>
      <c r="AI133" s="384">
        <f>FinancialInputs!AI101*IF(OR(AI$7=1,AI$8=1),1,0)</f>
        <v>0</v>
      </c>
      <c r="AJ133" s="384">
        <f>FinancialInputs!AJ101*IF(OR(AJ$7=1,AJ$8=1),1,0)</f>
        <v>0</v>
      </c>
      <c r="AK133" s="384">
        <f>FinancialInputs!AK101*IF(OR(AK$7=1,AK$8=1),1,0)</f>
        <v>0</v>
      </c>
      <c r="AL133" s="384">
        <f>FinancialInputs!AL101*IF(OR(AL$7=1,AL$8=1),1,0)</f>
        <v>0</v>
      </c>
      <c r="AM133" s="384">
        <f>FinancialInputs!AM101*IF(OR(AM$7=1,AM$8=1),1,0)</f>
        <v>0</v>
      </c>
      <c r="AN133" s="384">
        <f>FinancialInputs!AN101*IF(OR(AN$7=1,AN$8=1),1,0)</f>
        <v>0</v>
      </c>
      <c r="AO133" s="384">
        <f>FinancialInputs!AO101*IF(OR(AO$7=1,AO$8=1),1,0)</f>
        <v>0</v>
      </c>
      <c r="AP133" s="384">
        <f>FinancialInputs!AP101*IF(OR(AP$7=1,AP$8=1),1,0)</f>
        <v>0</v>
      </c>
      <c r="AQ133" s="384">
        <f>FinancialInputs!AQ101*IF(OR(AQ$7=1,AQ$8=1),1,0)</f>
        <v>0</v>
      </c>
      <c r="AR133" s="384">
        <f>FinancialInputs!AR101*IF(OR(AR$7=1,AR$8=1),1,0)</f>
        <v>0</v>
      </c>
      <c r="AS133" s="384">
        <f>FinancialInputs!AS101*IF(OR(AS$7=1,AS$8=1),1,0)</f>
        <v>0</v>
      </c>
      <c r="AT133" s="384">
        <f>FinancialInputs!AT101*IF(OR(AT$7=1,AT$8=1),1,0)</f>
        <v>0</v>
      </c>
      <c r="AU133" s="384">
        <f>FinancialInputs!AU101*IF(OR(AU$7=1,AU$8=1),1,0)</f>
        <v>0</v>
      </c>
      <c r="AV133" s="384">
        <f>FinancialInputs!AV101*IF(OR(AV$7=1,AV$8=1),1,0)</f>
        <v>0</v>
      </c>
      <c r="AW133" s="384">
        <f>FinancialInputs!AW101*IF(OR(AW$7=1,AW$8=1),1,0)</f>
        <v>0</v>
      </c>
      <c r="AX133" s="384">
        <f>FinancialInputs!AX101*IF(OR(AX$7=1,AX$8=1),1,0)</f>
        <v>0</v>
      </c>
      <c r="AY133" s="384">
        <f>FinancialInputs!AY101*IF(OR(AY$7=1,AY$8=1),1,0)</f>
        <v>0</v>
      </c>
      <c r="AZ133" s="384">
        <f>FinancialInputs!AZ101*IF(OR(AZ$7=1,AZ$8=1),1,0)</f>
        <v>0</v>
      </c>
      <c r="BA133" s="384">
        <f>FinancialInputs!BA101*IF(OR(BA$7=1,BA$8=1),1,0)</f>
        <v>0</v>
      </c>
      <c r="BB133" s="384">
        <f>FinancialInputs!BB101*IF(OR(BB$7=1,BB$8=1),1,0)</f>
        <v>0</v>
      </c>
      <c r="BC133" s="384">
        <f>FinancialInputs!BC101*IF(OR(BC$7=1,BC$8=1),1,0)</f>
        <v>0</v>
      </c>
      <c r="BD133" s="384">
        <f>FinancialInputs!BD101*IF(OR(BD$7=1,BD$8=1),1,0)</f>
        <v>0</v>
      </c>
      <c r="BE133" s="384">
        <f>FinancialInputs!BE101*IF(OR(BE$7=1,BE$8=1),1,0)</f>
        <v>0</v>
      </c>
      <c r="BF133" s="384">
        <f>FinancialInputs!BF101*IF(OR(BF$7=1,BF$8=1),1,0)</f>
        <v>0</v>
      </c>
      <c r="BG133" s="384">
        <f>FinancialInputs!BG101*IF(OR(BG$7=1,BG$8=1),1,0)</f>
        <v>0</v>
      </c>
      <c r="BH133" s="384">
        <f>FinancialInputs!BH101*IF(OR(BH$7=1,BH$8=1),1,0)</f>
        <v>0</v>
      </c>
      <c r="BI133" s="384">
        <f>FinancialInputs!BI101*IF(OR(BI$7=1,BI$8=1),1,0)</f>
        <v>0</v>
      </c>
      <c r="BJ133" s="384">
        <f>FinancialInputs!BJ101*IF(OR(BJ$7=1,BJ$8=1),1,0)</f>
        <v>0</v>
      </c>
      <c r="BK133" s="384">
        <f>FinancialInputs!BK101*IF(OR(BK$7=1,BK$8=1),1,0)</f>
        <v>0</v>
      </c>
      <c r="BL133" s="384">
        <f>FinancialInputs!BL101*IF(OR(BL$7=1,BL$8=1),1,0)</f>
        <v>0</v>
      </c>
      <c r="BM133" s="384">
        <f>FinancialInputs!BM101*IF(OR(BM$7=1,BM$8=1),1,0)</f>
        <v>0</v>
      </c>
      <c r="BN133" s="384">
        <f>FinancialInputs!BN101*IF(OR(BN$7=1,BN$8=1),1,0)</f>
        <v>0</v>
      </c>
      <c r="BO133" s="384">
        <f>FinancialInputs!BO101*IF(OR(BO$7=1,BO$8=1),1,0)</f>
        <v>0</v>
      </c>
      <c r="BP133" s="384">
        <f>FinancialInputs!BP101*IF(OR(BP$7=1,BP$8=1),1,0)</f>
        <v>0</v>
      </c>
      <c r="BQ133" s="384">
        <f>FinancialInputs!BQ101*IF(OR(BQ$7=1,BQ$8=1),1,0)</f>
        <v>0</v>
      </c>
      <c r="BR133" s="384">
        <f>FinancialInputs!BR101*IF(OR(BR$7=1,BR$8=1),1,0)</f>
        <v>0</v>
      </c>
      <c r="BS133" s="384">
        <f>FinancialInputs!BS101*IF(OR(BS$7=1,BS$8=1),1,0)</f>
        <v>0</v>
      </c>
      <c r="BT133" s="384">
        <f>FinancialInputs!BT101*IF(OR(BT$7=1,BT$8=1),1,0)</f>
        <v>0</v>
      </c>
      <c r="BU133" s="384">
        <f>FinancialInputs!BU101*IF(OR(BU$7=1,BU$8=1),1,0)</f>
        <v>0</v>
      </c>
      <c r="BV133" s="384">
        <f>FinancialInputs!BV101*IF(OR(BV$7=1,BV$8=1),1,0)</f>
        <v>0</v>
      </c>
      <c r="BW133" s="384">
        <f>FinancialInputs!BW101*IF(OR(BW$7=1,BW$8=1),1,0)</f>
        <v>0</v>
      </c>
      <c r="BX133" s="384">
        <f>FinancialInputs!BX101*IF(OR(BX$7=1,BX$8=1),1,0)</f>
        <v>0</v>
      </c>
      <c r="BY133" s="384">
        <f>FinancialInputs!BY101*IF(OR(BY$7=1,BY$8=1),1,0)</f>
        <v>0</v>
      </c>
      <c r="BZ133" s="384">
        <f>FinancialInputs!BZ101*IF(OR(BZ$7=1,BZ$8=1),1,0)</f>
        <v>0</v>
      </c>
      <c r="CA133" s="384">
        <f>FinancialInputs!CA101*IF(OR(CA$7=1,CA$8=1),1,0)</f>
        <v>0</v>
      </c>
      <c r="CB133" s="384">
        <f>FinancialInputs!CB101*IF(OR(CB$7=1,CB$8=1),1,0)</f>
        <v>0</v>
      </c>
      <c r="CC133" s="384">
        <f>FinancialInputs!CC101*IF(OR(CC$7=1,CC$8=1),1,0)</f>
        <v>0</v>
      </c>
      <c r="CD133" s="384">
        <f>FinancialInputs!CD101*IF(OR(CD$7=1,CD$8=1),1,0)</f>
        <v>0</v>
      </c>
      <c r="CE133" s="384">
        <f>FinancialInputs!CE101*IF(OR(CE$7=1,CE$8=1),1,0)</f>
        <v>0</v>
      </c>
      <c r="CF133" s="384">
        <f>FinancialInputs!CF101*IF(OR(CF$7=1,CF$8=1),1,0)</f>
        <v>0</v>
      </c>
      <c r="CG133" s="384">
        <f>FinancialInputs!CG101*IF(OR(CG$7=1,CG$8=1),1,0)</f>
        <v>0</v>
      </c>
      <c r="CH133" s="384">
        <f>FinancialInputs!CH101*IF(OR(CH$7=1,CH$8=1),1,0)</f>
        <v>0</v>
      </c>
      <c r="CI133" s="384">
        <f>FinancialInputs!CI101*IF(OR(CI$7=1,CI$8=1),1,0)</f>
        <v>0</v>
      </c>
      <c r="CJ133" s="384">
        <f>FinancialInputs!CJ101*IF(OR(CJ$7=1,CJ$8=1),1,0)</f>
        <v>0</v>
      </c>
      <c r="CK133" s="384">
        <f>FinancialInputs!CK101*IF(OR(CK$7=1,CK$8=1),1,0)</f>
        <v>0</v>
      </c>
      <c r="CL133" s="384">
        <f>FinancialInputs!CL101*IF(OR(CL$7=1,CL$8=1),1,0)</f>
        <v>0</v>
      </c>
      <c r="CM133" s="384">
        <f>FinancialInputs!CM101*IF(OR(CM$7=1,CM$8=1),1,0)</f>
        <v>0</v>
      </c>
      <c r="CN133" s="384">
        <f>FinancialInputs!CN101*IF(OR(CN$7=1,CN$8=1),1,0)</f>
        <v>0</v>
      </c>
      <c r="CO133" s="384">
        <f>FinancialInputs!CO101*IF(OR(CO$7=1,CO$8=1),1,0)</f>
        <v>0</v>
      </c>
      <c r="CP133" s="384">
        <f>FinancialInputs!CP101*IF(OR(CP$7=1,CP$8=1),1,0)</f>
        <v>0</v>
      </c>
      <c r="CQ133" s="384">
        <f>FinancialInputs!CQ101*IF(OR(CQ$7=1,CQ$8=1),1,0)</f>
        <v>0</v>
      </c>
      <c r="CR133" s="384">
        <f>FinancialInputs!CR101*IF(OR(CR$7=1,CR$8=1),1,0)</f>
        <v>0</v>
      </c>
      <c r="CS133" s="384">
        <f>FinancialInputs!CS101*IF(OR(CS$7=1,CS$8=1),1,0)</f>
        <v>0</v>
      </c>
      <c r="CT133" s="384">
        <f>FinancialInputs!CT101*IF(OR(CT$7=1,CT$8=1),1,0)</f>
        <v>0</v>
      </c>
      <c r="CU133" s="384">
        <f>FinancialInputs!CU101*IF(OR(CU$7=1,CU$8=1),1,0)</f>
        <v>0</v>
      </c>
      <c r="CV133" s="384">
        <f>FinancialInputs!CV101*IF(OR(CV$7=1,CV$8=1),1,0)</f>
        <v>0</v>
      </c>
      <c r="CW133" s="385"/>
      <c r="CX133" s="385"/>
    </row>
    <row r="134" spans="2:114" s="383" customFormat="1" ht="15.4">
      <c r="E134" s="382" t="s">
        <v>645</v>
      </c>
      <c r="F134" s="382"/>
      <c r="G134" s="383" t="s">
        <v>154</v>
      </c>
      <c r="L134" s="384">
        <f>FinancialInputs!L102*IF(OR(L$7=1,L$8=1),1,0)</f>
        <v>0</v>
      </c>
      <c r="M134" s="384">
        <f>FinancialInputs!M102*IF(OR(M$7=1,M$8=1),1,0)</f>
        <v>0</v>
      </c>
      <c r="N134" s="384">
        <f>FinancialInputs!N102*IF(OR(N$7=1,N$8=1),1,0)</f>
        <v>0</v>
      </c>
      <c r="O134" s="384">
        <f>FinancialInputs!O102*IF(OR(O$7=1,O$8=1),1,0)</f>
        <v>0</v>
      </c>
      <c r="P134" s="384">
        <f>FinancialInputs!P102*IF(OR(P$7=1,P$8=1),1,0)</f>
        <v>0</v>
      </c>
      <c r="Q134" s="384">
        <f>FinancialInputs!Q102*IF(OR(Q$7=1,Q$8=1),1,0)</f>
        <v>0</v>
      </c>
      <c r="R134" s="384">
        <f>FinancialInputs!R102*IF(OR(R$7=1,R$8=1),1,0)</f>
        <v>0</v>
      </c>
      <c r="S134" s="384">
        <f>FinancialInputs!S102*IF(OR(S$7=1,S$8=1),1,0)</f>
        <v>0</v>
      </c>
      <c r="T134" s="384">
        <f>FinancialInputs!T102*IF(OR(T$7=1,T$8=1),1,0)</f>
        <v>0</v>
      </c>
      <c r="U134" s="384">
        <f>FinancialInputs!U102*IF(OR(U$7=1,U$8=1),1,0)</f>
        <v>0</v>
      </c>
      <c r="V134" s="384">
        <f>FinancialInputs!V102*IF(OR(V$7=1,V$8=1),1,0)</f>
        <v>0</v>
      </c>
      <c r="W134" s="384">
        <f>FinancialInputs!W102*IF(OR(W$7=1,W$8=1),1,0)</f>
        <v>0</v>
      </c>
      <c r="X134" s="384">
        <f>FinancialInputs!X102*IF(OR(X$7=1,X$8=1),1,0)</f>
        <v>0</v>
      </c>
      <c r="Y134" s="384">
        <f>FinancialInputs!Y102*IF(OR(Y$7=1,Y$8=1),1,0)</f>
        <v>0</v>
      </c>
      <c r="Z134" s="384">
        <f>FinancialInputs!Z102*IF(OR(Z$7=1,Z$8=1),1,0)</f>
        <v>0</v>
      </c>
      <c r="AA134" s="384">
        <f>FinancialInputs!AA102*IF(OR(AA$7=1,AA$8=1),1,0)</f>
        <v>0</v>
      </c>
      <c r="AB134" s="384">
        <f>FinancialInputs!AB102*IF(OR(AB$7=1,AB$8=1),1,0)</f>
        <v>0</v>
      </c>
      <c r="AC134" s="384">
        <f>FinancialInputs!AC102*IF(OR(AC$7=1,AC$8=1),1,0)</f>
        <v>0</v>
      </c>
      <c r="AD134" s="384">
        <f>FinancialInputs!AD102*IF(OR(AD$7=1,AD$8=1),1,0)</f>
        <v>0</v>
      </c>
      <c r="AE134" s="384">
        <f>FinancialInputs!AE102*IF(OR(AE$7=1,AE$8=1),1,0)</f>
        <v>0</v>
      </c>
      <c r="AF134" s="384">
        <f>FinancialInputs!AF102*IF(OR(AF$7=1,AF$8=1),1,0)</f>
        <v>0</v>
      </c>
      <c r="AG134" s="384">
        <f>FinancialInputs!AG102*IF(OR(AG$7=1,AG$8=1),1,0)</f>
        <v>0</v>
      </c>
      <c r="AH134" s="384">
        <f>FinancialInputs!AH102*IF(OR(AH$7=1,AH$8=1),1,0)</f>
        <v>0</v>
      </c>
      <c r="AI134" s="384">
        <f>FinancialInputs!AI102*IF(OR(AI$7=1,AI$8=1),1,0)</f>
        <v>0</v>
      </c>
      <c r="AJ134" s="384">
        <f>FinancialInputs!AJ102*IF(OR(AJ$7=1,AJ$8=1),1,0)</f>
        <v>0</v>
      </c>
      <c r="AK134" s="384">
        <f>FinancialInputs!AK102*IF(OR(AK$7=1,AK$8=1),1,0)</f>
        <v>0</v>
      </c>
      <c r="AL134" s="384">
        <f>FinancialInputs!AL102*IF(OR(AL$7=1,AL$8=1),1,0)</f>
        <v>0</v>
      </c>
      <c r="AM134" s="384">
        <f>FinancialInputs!AM102*IF(OR(AM$7=1,AM$8=1),1,0)</f>
        <v>0</v>
      </c>
      <c r="AN134" s="384">
        <f>FinancialInputs!AN102*IF(OR(AN$7=1,AN$8=1),1,0)</f>
        <v>0</v>
      </c>
      <c r="AO134" s="384">
        <f>FinancialInputs!AO102*IF(OR(AO$7=1,AO$8=1),1,0)</f>
        <v>0</v>
      </c>
      <c r="AP134" s="384">
        <f>FinancialInputs!AP102*IF(OR(AP$7=1,AP$8=1),1,0)</f>
        <v>0</v>
      </c>
      <c r="AQ134" s="384">
        <f>FinancialInputs!AQ102*IF(OR(AQ$7=1,AQ$8=1),1,0)</f>
        <v>0</v>
      </c>
      <c r="AR134" s="384">
        <f>FinancialInputs!AR102*IF(OR(AR$7=1,AR$8=1),1,0)</f>
        <v>0</v>
      </c>
      <c r="AS134" s="384">
        <f>FinancialInputs!AS102*IF(OR(AS$7=1,AS$8=1),1,0)</f>
        <v>0</v>
      </c>
      <c r="AT134" s="384">
        <f>FinancialInputs!AT102*IF(OR(AT$7=1,AT$8=1),1,0)</f>
        <v>0</v>
      </c>
      <c r="AU134" s="384">
        <f>FinancialInputs!AU102*IF(OR(AU$7=1,AU$8=1),1,0)</f>
        <v>0</v>
      </c>
      <c r="AV134" s="384">
        <f>FinancialInputs!AV102*IF(OR(AV$7=1,AV$8=1),1,0)</f>
        <v>0</v>
      </c>
      <c r="AW134" s="384">
        <f>FinancialInputs!AW102*IF(OR(AW$7=1,AW$8=1),1,0)</f>
        <v>0</v>
      </c>
      <c r="AX134" s="384">
        <f>FinancialInputs!AX102*IF(OR(AX$7=1,AX$8=1),1,0)</f>
        <v>0</v>
      </c>
      <c r="AY134" s="384">
        <f>FinancialInputs!AY102*IF(OR(AY$7=1,AY$8=1),1,0)</f>
        <v>0</v>
      </c>
      <c r="AZ134" s="384">
        <f>FinancialInputs!AZ102*IF(OR(AZ$7=1,AZ$8=1),1,0)</f>
        <v>0</v>
      </c>
      <c r="BA134" s="384">
        <f>FinancialInputs!BA102*IF(OR(BA$7=1,BA$8=1),1,0)</f>
        <v>0</v>
      </c>
      <c r="BB134" s="384">
        <f>FinancialInputs!BB102*IF(OR(BB$7=1,BB$8=1),1,0)</f>
        <v>0</v>
      </c>
      <c r="BC134" s="384">
        <f>FinancialInputs!BC102*IF(OR(BC$7=1,BC$8=1),1,0)</f>
        <v>0</v>
      </c>
      <c r="BD134" s="384">
        <f>FinancialInputs!BD102*IF(OR(BD$7=1,BD$8=1),1,0)</f>
        <v>0</v>
      </c>
      <c r="BE134" s="384">
        <f>FinancialInputs!BE102*IF(OR(BE$7=1,BE$8=1),1,0)</f>
        <v>0</v>
      </c>
      <c r="BF134" s="384">
        <f>FinancialInputs!BF102*IF(OR(BF$7=1,BF$8=1),1,0)</f>
        <v>0</v>
      </c>
      <c r="BG134" s="384">
        <f>FinancialInputs!BG102*IF(OR(BG$7=1,BG$8=1),1,0)</f>
        <v>0</v>
      </c>
      <c r="BH134" s="384">
        <f>FinancialInputs!BH102*IF(OR(BH$7=1,BH$8=1),1,0)</f>
        <v>0</v>
      </c>
      <c r="BI134" s="384">
        <f>FinancialInputs!BI102*IF(OR(BI$7=1,BI$8=1),1,0)</f>
        <v>0</v>
      </c>
      <c r="BJ134" s="384">
        <f>FinancialInputs!BJ102*IF(OR(BJ$7=1,BJ$8=1),1,0)</f>
        <v>0</v>
      </c>
      <c r="BK134" s="384">
        <f>FinancialInputs!BK102*IF(OR(BK$7=1,BK$8=1),1,0)</f>
        <v>0</v>
      </c>
      <c r="BL134" s="384">
        <f>FinancialInputs!BL102*IF(OR(BL$7=1,BL$8=1),1,0)</f>
        <v>0</v>
      </c>
      <c r="BM134" s="384">
        <f>FinancialInputs!BM102*IF(OR(BM$7=1,BM$8=1),1,0)</f>
        <v>0</v>
      </c>
      <c r="BN134" s="384">
        <f>FinancialInputs!BN102*IF(OR(BN$7=1,BN$8=1),1,0)</f>
        <v>0</v>
      </c>
      <c r="BO134" s="384">
        <f>FinancialInputs!BO102*IF(OR(BO$7=1,BO$8=1),1,0)</f>
        <v>0</v>
      </c>
      <c r="BP134" s="384">
        <f>FinancialInputs!BP102*IF(OR(BP$7=1,BP$8=1),1,0)</f>
        <v>0</v>
      </c>
      <c r="BQ134" s="384">
        <f>FinancialInputs!BQ102*IF(OR(BQ$7=1,BQ$8=1),1,0)</f>
        <v>0</v>
      </c>
      <c r="BR134" s="384">
        <f>FinancialInputs!BR102*IF(OR(BR$7=1,BR$8=1),1,0)</f>
        <v>0</v>
      </c>
      <c r="BS134" s="384">
        <f>FinancialInputs!BS102*IF(OR(BS$7=1,BS$8=1),1,0)</f>
        <v>0</v>
      </c>
      <c r="BT134" s="384">
        <f>FinancialInputs!BT102*IF(OR(BT$7=1,BT$8=1),1,0)</f>
        <v>0</v>
      </c>
      <c r="BU134" s="384">
        <f>FinancialInputs!BU102*IF(OR(BU$7=1,BU$8=1),1,0)</f>
        <v>0</v>
      </c>
      <c r="BV134" s="384">
        <f>FinancialInputs!BV102*IF(OR(BV$7=1,BV$8=1),1,0)</f>
        <v>0</v>
      </c>
      <c r="BW134" s="384">
        <f>FinancialInputs!BW102*IF(OR(BW$7=1,BW$8=1),1,0)</f>
        <v>0</v>
      </c>
      <c r="BX134" s="384">
        <f>FinancialInputs!BX102*IF(OR(BX$7=1,BX$8=1),1,0)</f>
        <v>0</v>
      </c>
      <c r="BY134" s="384">
        <f>FinancialInputs!BY102*IF(OR(BY$7=1,BY$8=1),1,0)</f>
        <v>0</v>
      </c>
      <c r="BZ134" s="384">
        <f>FinancialInputs!BZ102*IF(OR(BZ$7=1,BZ$8=1),1,0)</f>
        <v>0</v>
      </c>
      <c r="CA134" s="384">
        <f>FinancialInputs!CA102*IF(OR(CA$7=1,CA$8=1),1,0)</f>
        <v>0</v>
      </c>
      <c r="CB134" s="384">
        <f>FinancialInputs!CB102*IF(OR(CB$7=1,CB$8=1),1,0)</f>
        <v>0</v>
      </c>
      <c r="CC134" s="384">
        <f>FinancialInputs!CC102*IF(OR(CC$7=1,CC$8=1),1,0)</f>
        <v>0</v>
      </c>
      <c r="CD134" s="384">
        <f>FinancialInputs!CD102*IF(OR(CD$7=1,CD$8=1),1,0)</f>
        <v>0</v>
      </c>
      <c r="CE134" s="384">
        <f>FinancialInputs!CE102*IF(OR(CE$7=1,CE$8=1),1,0)</f>
        <v>0</v>
      </c>
      <c r="CF134" s="384">
        <f>FinancialInputs!CF102*IF(OR(CF$7=1,CF$8=1),1,0)</f>
        <v>0</v>
      </c>
      <c r="CG134" s="384">
        <f>FinancialInputs!CG102*IF(OR(CG$7=1,CG$8=1),1,0)</f>
        <v>0</v>
      </c>
      <c r="CH134" s="384">
        <f>FinancialInputs!CH102*IF(OR(CH$7=1,CH$8=1),1,0)</f>
        <v>0</v>
      </c>
      <c r="CI134" s="384">
        <f>FinancialInputs!CI102*IF(OR(CI$7=1,CI$8=1),1,0)</f>
        <v>0</v>
      </c>
      <c r="CJ134" s="384">
        <f>FinancialInputs!CJ102*IF(OR(CJ$7=1,CJ$8=1),1,0)</f>
        <v>0</v>
      </c>
      <c r="CK134" s="384">
        <f>FinancialInputs!CK102*IF(OR(CK$7=1,CK$8=1),1,0)</f>
        <v>0</v>
      </c>
      <c r="CL134" s="384">
        <f>FinancialInputs!CL102*IF(OR(CL$7=1,CL$8=1),1,0)</f>
        <v>0</v>
      </c>
      <c r="CM134" s="384">
        <f>FinancialInputs!CM102*IF(OR(CM$7=1,CM$8=1),1,0)</f>
        <v>0</v>
      </c>
      <c r="CN134" s="384">
        <f>FinancialInputs!CN102*IF(OR(CN$7=1,CN$8=1),1,0)</f>
        <v>0</v>
      </c>
      <c r="CO134" s="384">
        <f>FinancialInputs!CO102*IF(OR(CO$7=1,CO$8=1),1,0)</f>
        <v>0</v>
      </c>
      <c r="CP134" s="384">
        <f>FinancialInputs!CP102*IF(OR(CP$7=1,CP$8=1),1,0)</f>
        <v>0</v>
      </c>
      <c r="CQ134" s="384">
        <f>FinancialInputs!CQ102*IF(OR(CQ$7=1,CQ$8=1),1,0)</f>
        <v>0</v>
      </c>
      <c r="CR134" s="384">
        <f>FinancialInputs!CR102*IF(OR(CR$7=1,CR$8=1),1,0)</f>
        <v>0</v>
      </c>
      <c r="CS134" s="384">
        <f>FinancialInputs!CS102*IF(OR(CS$7=1,CS$8=1),1,0)</f>
        <v>0</v>
      </c>
      <c r="CT134" s="384">
        <f>FinancialInputs!CT102*IF(OR(CT$7=1,CT$8=1),1,0)</f>
        <v>0</v>
      </c>
      <c r="CU134" s="384">
        <f>FinancialInputs!CU102*IF(OR(CU$7=1,CU$8=1),1,0)</f>
        <v>0</v>
      </c>
      <c r="CV134" s="384">
        <f>FinancialInputs!CV102*IF(OR(CV$7=1,CV$8=1),1,0)</f>
        <v>0</v>
      </c>
      <c r="CW134" s="385"/>
      <c r="CX134" s="385"/>
    </row>
    <row r="135" spans="2:114" s="383" customFormat="1" ht="15.4">
      <c r="E135" s="383" t="s">
        <v>314</v>
      </c>
      <c r="G135" s="383" t="s">
        <v>154</v>
      </c>
      <c r="L135" s="384">
        <f>FinancialInputs!L103*IF(OR(L$7=1,L$8=1),1,0)</f>
        <v>0</v>
      </c>
      <c r="M135" s="384">
        <f>FinancialInputs!M103*IF(OR(M$7=1,M$8=1),1,0)</f>
        <v>0</v>
      </c>
      <c r="N135" s="384">
        <f>FinancialInputs!N103*IF(OR(N$7=1,N$8=1),1,0)</f>
        <v>0</v>
      </c>
      <c r="O135" s="384">
        <f>FinancialInputs!O103*IF(OR(O$7=1,O$8=1),1,0)</f>
        <v>0</v>
      </c>
      <c r="P135" s="384">
        <f>FinancialInputs!P103*IF(OR(P$7=1,P$8=1),1,0)</f>
        <v>0</v>
      </c>
      <c r="Q135" s="384">
        <f>FinancialInputs!Q103*IF(OR(Q$7=1,Q$8=1),1,0)</f>
        <v>0</v>
      </c>
      <c r="R135" s="384">
        <f>FinancialInputs!R103*IF(OR(R$7=1,R$8=1),1,0)</f>
        <v>0</v>
      </c>
      <c r="S135" s="384">
        <f>FinancialInputs!S103*IF(OR(S$7=1,S$8=1),1,0)</f>
        <v>0</v>
      </c>
      <c r="T135" s="384">
        <f>FinancialInputs!T103*IF(OR(T$7=1,T$8=1),1,0)</f>
        <v>0</v>
      </c>
      <c r="U135" s="384">
        <f>FinancialInputs!U103*IF(OR(U$7=1,U$8=1),1,0)</f>
        <v>0</v>
      </c>
      <c r="V135" s="384">
        <f>FinancialInputs!V103*IF(OR(V$7=1,V$8=1),1,0)</f>
        <v>0</v>
      </c>
      <c r="W135" s="384">
        <f>FinancialInputs!W103*IF(OR(W$7=1,W$8=1),1,0)</f>
        <v>0</v>
      </c>
      <c r="X135" s="384">
        <f>FinancialInputs!X103*IF(OR(X$7=1,X$8=1),1,0)</f>
        <v>0</v>
      </c>
      <c r="Y135" s="384">
        <f>FinancialInputs!Y103*IF(OR(Y$7=1,Y$8=1),1,0)</f>
        <v>0</v>
      </c>
      <c r="Z135" s="384">
        <f>FinancialInputs!Z103*IF(OR(Z$7=1,Z$8=1),1,0)</f>
        <v>0</v>
      </c>
      <c r="AA135" s="384">
        <f>FinancialInputs!AA103*IF(OR(AA$7=1,AA$8=1),1,0)</f>
        <v>0</v>
      </c>
      <c r="AB135" s="384">
        <f>FinancialInputs!AB103*IF(OR(AB$7=1,AB$8=1),1,0)</f>
        <v>0</v>
      </c>
      <c r="AC135" s="384">
        <f>FinancialInputs!AC103*IF(OR(AC$7=1,AC$8=1),1,0)</f>
        <v>0</v>
      </c>
      <c r="AD135" s="384">
        <f>FinancialInputs!AD103*IF(OR(AD$7=1,AD$8=1),1,0)</f>
        <v>0</v>
      </c>
      <c r="AE135" s="384">
        <f>FinancialInputs!AE103*IF(OR(AE$7=1,AE$8=1),1,0)</f>
        <v>0</v>
      </c>
      <c r="AF135" s="384">
        <f>FinancialInputs!AF103*IF(OR(AF$7=1,AF$8=1),1,0)</f>
        <v>0</v>
      </c>
      <c r="AG135" s="384">
        <f>FinancialInputs!AG103*IF(OR(AG$7=1,AG$8=1),1,0)</f>
        <v>0</v>
      </c>
      <c r="AH135" s="384">
        <f>FinancialInputs!AH103*IF(OR(AH$7=1,AH$8=1),1,0)</f>
        <v>0</v>
      </c>
      <c r="AI135" s="384">
        <f>FinancialInputs!AI103*IF(OR(AI$7=1,AI$8=1),1,0)</f>
        <v>0</v>
      </c>
      <c r="AJ135" s="384">
        <f>FinancialInputs!AJ103*IF(OR(AJ$7=1,AJ$8=1),1,0)</f>
        <v>0</v>
      </c>
      <c r="AK135" s="384">
        <f>FinancialInputs!AK103*IF(OR(AK$7=1,AK$8=1),1,0)</f>
        <v>0</v>
      </c>
      <c r="AL135" s="384">
        <f>FinancialInputs!AL103*IF(OR(AL$7=1,AL$8=1),1,0)</f>
        <v>0</v>
      </c>
      <c r="AM135" s="384">
        <f>FinancialInputs!AM103*IF(OR(AM$7=1,AM$8=1),1,0)</f>
        <v>0</v>
      </c>
      <c r="AN135" s="384">
        <f>FinancialInputs!AN103*IF(OR(AN$7=1,AN$8=1),1,0)</f>
        <v>0</v>
      </c>
      <c r="AO135" s="384">
        <f>FinancialInputs!AO103*IF(OR(AO$7=1,AO$8=1),1,0)</f>
        <v>0</v>
      </c>
      <c r="AP135" s="384">
        <f>FinancialInputs!AP103*IF(OR(AP$7=1,AP$8=1),1,0)</f>
        <v>0</v>
      </c>
      <c r="AQ135" s="384">
        <f>FinancialInputs!AQ103*IF(OR(AQ$7=1,AQ$8=1),1,0)</f>
        <v>0</v>
      </c>
      <c r="AR135" s="384">
        <f>FinancialInputs!AR103*IF(OR(AR$7=1,AR$8=1),1,0)</f>
        <v>0</v>
      </c>
      <c r="AS135" s="384">
        <f>FinancialInputs!AS103*IF(OR(AS$7=1,AS$8=1),1,0)</f>
        <v>0</v>
      </c>
      <c r="AT135" s="384">
        <f>FinancialInputs!AT103*IF(OR(AT$7=1,AT$8=1),1,0)</f>
        <v>0</v>
      </c>
      <c r="AU135" s="384">
        <f>FinancialInputs!AU103*IF(OR(AU$7=1,AU$8=1),1,0)</f>
        <v>0</v>
      </c>
      <c r="AV135" s="384">
        <f>FinancialInputs!AV103*IF(OR(AV$7=1,AV$8=1),1,0)</f>
        <v>0</v>
      </c>
      <c r="AW135" s="384">
        <f>FinancialInputs!AW103*IF(OR(AW$7=1,AW$8=1),1,0)</f>
        <v>0</v>
      </c>
      <c r="AX135" s="384">
        <f>FinancialInputs!AX103*IF(OR(AX$7=1,AX$8=1),1,0)</f>
        <v>0</v>
      </c>
      <c r="AY135" s="384">
        <f>FinancialInputs!AY103*IF(OR(AY$7=1,AY$8=1),1,0)</f>
        <v>0</v>
      </c>
      <c r="AZ135" s="384">
        <f>FinancialInputs!AZ103*IF(OR(AZ$7=1,AZ$8=1),1,0)</f>
        <v>0</v>
      </c>
      <c r="BA135" s="384">
        <f>FinancialInputs!BA103*IF(OR(BA$7=1,BA$8=1),1,0)</f>
        <v>0</v>
      </c>
      <c r="BB135" s="384">
        <f>FinancialInputs!BB103*IF(OR(BB$7=1,BB$8=1),1,0)</f>
        <v>0</v>
      </c>
      <c r="BC135" s="384">
        <f>FinancialInputs!BC103*IF(OR(BC$7=1,BC$8=1),1,0)</f>
        <v>0</v>
      </c>
      <c r="BD135" s="384">
        <f>FinancialInputs!BD103*IF(OR(BD$7=1,BD$8=1),1,0)</f>
        <v>0</v>
      </c>
      <c r="BE135" s="384">
        <f>FinancialInputs!BE103*IF(OR(BE$7=1,BE$8=1),1,0)</f>
        <v>0</v>
      </c>
      <c r="BF135" s="384">
        <f>FinancialInputs!BF103*IF(OR(BF$7=1,BF$8=1),1,0)</f>
        <v>0</v>
      </c>
      <c r="BG135" s="384">
        <f>FinancialInputs!BG103*IF(OR(BG$7=1,BG$8=1),1,0)</f>
        <v>0</v>
      </c>
      <c r="BH135" s="384">
        <f>FinancialInputs!BH103*IF(OR(BH$7=1,BH$8=1),1,0)</f>
        <v>0</v>
      </c>
      <c r="BI135" s="384">
        <f>FinancialInputs!BI103*IF(OR(BI$7=1,BI$8=1),1,0)</f>
        <v>0</v>
      </c>
      <c r="BJ135" s="384">
        <f>FinancialInputs!BJ103*IF(OR(BJ$7=1,BJ$8=1),1,0)</f>
        <v>0</v>
      </c>
      <c r="BK135" s="384">
        <f>FinancialInputs!BK103*IF(OR(BK$7=1,BK$8=1),1,0)</f>
        <v>0</v>
      </c>
      <c r="BL135" s="384">
        <f>FinancialInputs!BL103*IF(OR(BL$7=1,BL$8=1),1,0)</f>
        <v>0</v>
      </c>
      <c r="BM135" s="384">
        <f>FinancialInputs!BM103*IF(OR(BM$7=1,BM$8=1),1,0)</f>
        <v>0</v>
      </c>
      <c r="BN135" s="384">
        <f>FinancialInputs!BN103*IF(OR(BN$7=1,BN$8=1),1,0)</f>
        <v>0</v>
      </c>
      <c r="BO135" s="384">
        <f>FinancialInputs!BO103*IF(OR(BO$7=1,BO$8=1),1,0)</f>
        <v>0</v>
      </c>
      <c r="BP135" s="384">
        <f>FinancialInputs!BP103*IF(OR(BP$7=1,BP$8=1),1,0)</f>
        <v>0</v>
      </c>
      <c r="BQ135" s="384">
        <f>FinancialInputs!BQ103*IF(OR(BQ$7=1,BQ$8=1),1,0)</f>
        <v>0</v>
      </c>
      <c r="BR135" s="384">
        <f>FinancialInputs!BR103*IF(OR(BR$7=1,BR$8=1),1,0)</f>
        <v>0</v>
      </c>
      <c r="BS135" s="384">
        <f>FinancialInputs!BS103*IF(OR(BS$7=1,BS$8=1),1,0)</f>
        <v>0</v>
      </c>
      <c r="BT135" s="384">
        <f>FinancialInputs!BT103*IF(OR(BT$7=1,BT$8=1),1,0)</f>
        <v>0</v>
      </c>
      <c r="BU135" s="384">
        <f>FinancialInputs!BU103*IF(OR(BU$7=1,BU$8=1),1,0)</f>
        <v>0</v>
      </c>
      <c r="BV135" s="384">
        <f>FinancialInputs!BV103*IF(OR(BV$7=1,BV$8=1),1,0)</f>
        <v>0</v>
      </c>
      <c r="BW135" s="384">
        <f>FinancialInputs!BW103*IF(OR(BW$7=1,BW$8=1),1,0)</f>
        <v>0</v>
      </c>
      <c r="BX135" s="384">
        <f>FinancialInputs!BX103*IF(OR(BX$7=1,BX$8=1),1,0)</f>
        <v>0</v>
      </c>
      <c r="BY135" s="384">
        <f>FinancialInputs!BY103*IF(OR(BY$7=1,BY$8=1),1,0)</f>
        <v>0</v>
      </c>
      <c r="BZ135" s="384">
        <f>FinancialInputs!BZ103*IF(OR(BZ$7=1,BZ$8=1),1,0)</f>
        <v>0</v>
      </c>
      <c r="CA135" s="384">
        <f>FinancialInputs!CA103*IF(OR(CA$7=1,CA$8=1),1,0)</f>
        <v>0</v>
      </c>
      <c r="CB135" s="384">
        <f>FinancialInputs!CB103*IF(OR(CB$7=1,CB$8=1),1,0)</f>
        <v>0</v>
      </c>
      <c r="CC135" s="384">
        <f>FinancialInputs!CC103*IF(OR(CC$7=1,CC$8=1),1,0)</f>
        <v>0</v>
      </c>
      <c r="CD135" s="384">
        <f>FinancialInputs!CD103*IF(OR(CD$7=1,CD$8=1),1,0)</f>
        <v>0</v>
      </c>
      <c r="CE135" s="384">
        <f>FinancialInputs!CE103*IF(OR(CE$7=1,CE$8=1),1,0)</f>
        <v>0</v>
      </c>
      <c r="CF135" s="384">
        <f>FinancialInputs!CF103*IF(OR(CF$7=1,CF$8=1),1,0)</f>
        <v>0</v>
      </c>
      <c r="CG135" s="384">
        <f>FinancialInputs!CG103*IF(OR(CG$7=1,CG$8=1),1,0)</f>
        <v>0</v>
      </c>
      <c r="CH135" s="384">
        <f>FinancialInputs!CH103*IF(OR(CH$7=1,CH$8=1),1,0)</f>
        <v>0</v>
      </c>
      <c r="CI135" s="384">
        <f>FinancialInputs!CI103*IF(OR(CI$7=1,CI$8=1),1,0)</f>
        <v>0</v>
      </c>
      <c r="CJ135" s="384">
        <f>FinancialInputs!CJ103*IF(OR(CJ$7=1,CJ$8=1),1,0)</f>
        <v>0</v>
      </c>
      <c r="CK135" s="384">
        <f>FinancialInputs!CK103*IF(OR(CK$7=1,CK$8=1),1,0)</f>
        <v>0</v>
      </c>
      <c r="CL135" s="384">
        <f>FinancialInputs!CL103*IF(OR(CL$7=1,CL$8=1),1,0)</f>
        <v>0</v>
      </c>
      <c r="CM135" s="384">
        <f>FinancialInputs!CM103*IF(OR(CM$7=1,CM$8=1),1,0)</f>
        <v>0</v>
      </c>
      <c r="CN135" s="384">
        <f>FinancialInputs!CN103*IF(OR(CN$7=1,CN$8=1),1,0)</f>
        <v>0</v>
      </c>
      <c r="CO135" s="384">
        <f>FinancialInputs!CO103*IF(OR(CO$7=1,CO$8=1),1,0)</f>
        <v>0</v>
      </c>
      <c r="CP135" s="384">
        <f>FinancialInputs!CP103*IF(OR(CP$7=1,CP$8=1),1,0)</f>
        <v>0</v>
      </c>
      <c r="CQ135" s="384">
        <f>FinancialInputs!CQ103*IF(OR(CQ$7=1,CQ$8=1),1,0)</f>
        <v>0</v>
      </c>
      <c r="CR135" s="384">
        <f>FinancialInputs!CR103*IF(OR(CR$7=1,CR$8=1),1,0)</f>
        <v>0</v>
      </c>
      <c r="CS135" s="384">
        <f>FinancialInputs!CS103*IF(OR(CS$7=1,CS$8=1),1,0)</f>
        <v>0</v>
      </c>
      <c r="CT135" s="384">
        <f>FinancialInputs!CT103*IF(OR(CT$7=1,CT$8=1),1,0)</f>
        <v>0</v>
      </c>
      <c r="CU135" s="384">
        <f>FinancialInputs!CU103*IF(OR(CU$7=1,CU$8=1),1,0)</f>
        <v>0</v>
      </c>
      <c r="CV135" s="384">
        <f>FinancialInputs!CV103*IF(OR(CV$7=1,CV$8=1),1,0)</f>
        <v>0</v>
      </c>
      <c r="CW135" s="385"/>
      <c r="CX135" s="385"/>
    </row>
    <row r="136" spans="2:114" s="383" customFormat="1" ht="15.4">
      <c r="E136" s="383" t="s">
        <v>315</v>
      </c>
      <c r="G136" s="383" t="s">
        <v>154</v>
      </c>
      <c r="L136" s="384">
        <f>FinancialInputs!L104*IF(OR(L$7=1,L$8=1),1,0)</f>
        <v>0</v>
      </c>
      <c r="M136" s="384">
        <f>FinancialInputs!M104*IF(OR(M$7=1,M$8=1),1,0)</f>
        <v>0</v>
      </c>
      <c r="N136" s="384">
        <f>FinancialInputs!N104*IF(OR(N$7=1,N$8=1),1,0)</f>
        <v>0</v>
      </c>
      <c r="O136" s="384">
        <f>FinancialInputs!O104*IF(OR(O$7=1,O$8=1),1,0)</f>
        <v>0</v>
      </c>
      <c r="P136" s="384">
        <f>FinancialInputs!P104*IF(OR(P$7=1,P$8=1),1,0)</f>
        <v>0</v>
      </c>
      <c r="Q136" s="384">
        <f>FinancialInputs!Q104*IF(OR(Q$7=1,Q$8=1),1,0)</f>
        <v>0</v>
      </c>
      <c r="R136" s="384">
        <f>FinancialInputs!R104*IF(OR(R$7=1,R$8=1),1,0)</f>
        <v>0</v>
      </c>
      <c r="S136" s="384">
        <f>FinancialInputs!S104*IF(OR(S$7=1,S$8=1),1,0)</f>
        <v>0</v>
      </c>
      <c r="T136" s="384">
        <f>FinancialInputs!T104*IF(OR(T$7=1,T$8=1),1,0)</f>
        <v>0</v>
      </c>
      <c r="U136" s="384">
        <f>FinancialInputs!U104*IF(OR(U$7=1,U$8=1),1,0)</f>
        <v>0</v>
      </c>
      <c r="V136" s="384">
        <f>FinancialInputs!V104*IF(OR(V$7=1,V$8=1),1,0)</f>
        <v>0</v>
      </c>
      <c r="W136" s="384">
        <f>FinancialInputs!W104*IF(OR(W$7=1,W$8=1),1,0)</f>
        <v>0</v>
      </c>
      <c r="X136" s="384">
        <f>FinancialInputs!X104*IF(OR(X$7=1,X$8=1),1,0)</f>
        <v>0</v>
      </c>
      <c r="Y136" s="384">
        <f>FinancialInputs!Y104*IF(OR(Y$7=1,Y$8=1),1,0)</f>
        <v>0</v>
      </c>
      <c r="Z136" s="384">
        <f>FinancialInputs!Z104*IF(OR(Z$7=1,Z$8=1),1,0)</f>
        <v>0</v>
      </c>
      <c r="AA136" s="384">
        <f>FinancialInputs!AA104*IF(OR(AA$7=1,AA$8=1),1,0)</f>
        <v>0</v>
      </c>
      <c r="AB136" s="384">
        <f>FinancialInputs!AB104*IF(OR(AB$7=1,AB$8=1),1,0)</f>
        <v>0</v>
      </c>
      <c r="AC136" s="384">
        <f>FinancialInputs!AC104*IF(OR(AC$7=1,AC$8=1),1,0)</f>
        <v>0</v>
      </c>
      <c r="AD136" s="384">
        <f>FinancialInputs!AD104*IF(OR(AD$7=1,AD$8=1),1,0)</f>
        <v>0</v>
      </c>
      <c r="AE136" s="384">
        <f>FinancialInputs!AE104*IF(OR(AE$7=1,AE$8=1),1,0)</f>
        <v>0</v>
      </c>
      <c r="AF136" s="384">
        <f>FinancialInputs!AF104*IF(OR(AF$7=1,AF$8=1),1,0)</f>
        <v>0</v>
      </c>
      <c r="AG136" s="400">
        <f>FinancialInputs!AG104*IF(OR(AG$7=1,AG$8=1),1,0)</f>
        <v>0</v>
      </c>
      <c r="AH136" s="384">
        <f>FinancialInputs!AH104*IF(OR(AH$7=1,AH$8=1),1,0)</f>
        <v>0</v>
      </c>
      <c r="AI136" s="384">
        <f>FinancialInputs!AI104*IF(OR(AI$7=1,AI$8=1),1,0)</f>
        <v>0</v>
      </c>
      <c r="AJ136" s="384">
        <f>FinancialInputs!AJ104*IF(OR(AJ$7=1,AJ$8=1),1,0)</f>
        <v>0</v>
      </c>
      <c r="AK136" s="384">
        <f>FinancialInputs!AK104*IF(OR(AK$7=1,AK$8=1),1,0)</f>
        <v>0</v>
      </c>
      <c r="AL136" s="384">
        <f>FinancialInputs!AL104*IF(OR(AL$7=1,AL$8=1),1,0)</f>
        <v>0</v>
      </c>
      <c r="AM136" s="384">
        <f>FinancialInputs!AM104*IF(OR(AM$7=1,AM$8=1),1,0)</f>
        <v>0</v>
      </c>
      <c r="AN136" s="384">
        <f>FinancialInputs!AN104*IF(OR(AN$7=1,AN$8=1),1,0)</f>
        <v>0</v>
      </c>
      <c r="AO136" s="384">
        <f>FinancialInputs!AO104*IF(OR(AO$7=1,AO$8=1),1,0)</f>
        <v>0</v>
      </c>
      <c r="AP136" s="384">
        <f>FinancialInputs!AP104*IF(OR(AP$7=1,AP$8=1),1,0)</f>
        <v>0</v>
      </c>
      <c r="AQ136" s="384">
        <f>FinancialInputs!AQ104*IF(OR(AQ$7=1,AQ$8=1),1,0)</f>
        <v>0</v>
      </c>
      <c r="AR136" s="384">
        <f>FinancialInputs!AR104*IF(OR(AR$7=1,AR$8=1),1,0)</f>
        <v>0</v>
      </c>
      <c r="AS136" s="384">
        <f>FinancialInputs!AS104*IF(OR(AS$7=1,AS$8=1),1,0)</f>
        <v>0</v>
      </c>
      <c r="AT136" s="384">
        <f>FinancialInputs!AT104*IF(OR(AT$7=1,AT$8=1),1,0)</f>
        <v>0</v>
      </c>
      <c r="AU136" s="384">
        <f>FinancialInputs!AU104*IF(OR(AU$7=1,AU$8=1),1,0)</f>
        <v>0</v>
      </c>
      <c r="AV136" s="384">
        <f>FinancialInputs!AV104*IF(OR(AV$7=1,AV$8=1),1,0)</f>
        <v>0</v>
      </c>
      <c r="AW136" s="384">
        <f>FinancialInputs!AW104*IF(OR(AW$7=1,AW$8=1),1,0)</f>
        <v>0</v>
      </c>
      <c r="AX136" s="384">
        <f>FinancialInputs!AX104*IF(OR(AX$7=1,AX$8=1),1,0)</f>
        <v>0</v>
      </c>
      <c r="AY136" s="384">
        <f>FinancialInputs!AY104*IF(OR(AY$7=1,AY$8=1),1,0)</f>
        <v>0</v>
      </c>
      <c r="AZ136" s="384">
        <f>FinancialInputs!AZ104*IF(OR(AZ$7=1,AZ$8=1),1,0)</f>
        <v>0</v>
      </c>
      <c r="BA136" s="384">
        <f>FinancialInputs!BA104*IF(OR(BA$7=1,BA$8=1),1,0)</f>
        <v>0</v>
      </c>
      <c r="BB136" s="384">
        <f>FinancialInputs!BB104*IF(OR(BB$7=1,BB$8=1),1,0)</f>
        <v>0</v>
      </c>
      <c r="BC136" s="384">
        <f>FinancialInputs!BC104*IF(OR(BC$7=1,BC$8=1),1,0)</f>
        <v>0</v>
      </c>
      <c r="BD136" s="384">
        <f>FinancialInputs!BD104*IF(OR(BD$7=1,BD$8=1),1,0)</f>
        <v>0</v>
      </c>
      <c r="BE136" s="384">
        <f>FinancialInputs!BE104*IF(OR(BE$7=1,BE$8=1),1,0)</f>
        <v>0</v>
      </c>
      <c r="BF136" s="384">
        <f>FinancialInputs!BF104*IF(OR(BF$7=1,BF$8=1),1,0)</f>
        <v>0</v>
      </c>
      <c r="BG136" s="384">
        <f>FinancialInputs!BG104*IF(OR(BG$7=1,BG$8=1),1,0)</f>
        <v>0</v>
      </c>
      <c r="BH136" s="384">
        <f>FinancialInputs!BH104*IF(OR(BH$7=1,BH$8=1),1,0)</f>
        <v>0</v>
      </c>
      <c r="BI136" s="384">
        <f>FinancialInputs!BI104*IF(OR(BI$7=1,BI$8=1),1,0)</f>
        <v>0</v>
      </c>
      <c r="BJ136" s="384">
        <f>FinancialInputs!BJ104*IF(OR(BJ$7=1,BJ$8=1),1,0)</f>
        <v>0</v>
      </c>
      <c r="BK136" s="384">
        <f>FinancialInputs!BK104*IF(OR(BK$7=1,BK$8=1),1,0)</f>
        <v>0</v>
      </c>
      <c r="BL136" s="384">
        <f>FinancialInputs!BL104*IF(OR(BL$7=1,BL$8=1),1,0)</f>
        <v>0</v>
      </c>
      <c r="BM136" s="384">
        <f>FinancialInputs!BM104*IF(OR(BM$7=1,BM$8=1),1,0)</f>
        <v>0</v>
      </c>
      <c r="BN136" s="384">
        <f>FinancialInputs!BN104*IF(OR(BN$7=1,BN$8=1),1,0)</f>
        <v>0</v>
      </c>
      <c r="BO136" s="384">
        <f>FinancialInputs!BO104*IF(OR(BO$7=1,BO$8=1),1,0)</f>
        <v>0</v>
      </c>
      <c r="BP136" s="384">
        <f>FinancialInputs!BP104*IF(OR(BP$7=1,BP$8=1),1,0)</f>
        <v>0</v>
      </c>
      <c r="BQ136" s="384">
        <f>FinancialInputs!BQ104*IF(OR(BQ$7=1,BQ$8=1),1,0)</f>
        <v>0</v>
      </c>
      <c r="BR136" s="384">
        <f>FinancialInputs!BR104*IF(OR(BR$7=1,BR$8=1),1,0)</f>
        <v>0</v>
      </c>
      <c r="BS136" s="384">
        <f>FinancialInputs!BS104*IF(OR(BS$7=1,BS$8=1),1,0)</f>
        <v>0</v>
      </c>
      <c r="BT136" s="384">
        <f>FinancialInputs!BT104*IF(OR(BT$7=1,BT$8=1),1,0)</f>
        <v>0</v>
      </c>
      <c r="BU136" s="384">
        <f>FinancialInputs!BU104*IF(OR(BU$7=1,BU$8=1),1,0)</f>
        <v>0</v>
      </c>
      <c r="BV136" s="384">
        <f>FinancialInputs!BV104*IF(OR(BV$7=1,BV$8=1),1,0)</f>
        <v>0</v>
      </c>
      <c r="BW136" s="384">
        <f>FinancialInputs!BW104*IF(OR(BW$7=1,BW$8=1),1,0)</f>
        <v>0</v>
      </c>
      <c r="BX136" s="384">
        <f>FinancialInputs!BX104*IF(OR(BX$7=1,BX$8=1),1,0)</f>
        <v>0</v>
      </c>
      <c r="BY136" s="384">
        <f>FinancialInputs!BY104*IF(OR(BY$7=1,BY$8=1),1,0)</f>
        <v>0</v>
      </c>
      <c r="BZ136" s="384">
        <f>FinancialInputs!BZ104*IF(OR(BZ$7=1,BZ$8=1),1,0)</f>
        <v>0</v>
      </c>
      <c r="CA136" s="384">
        <f>FinancialInputs!CA104*IF(OR(CA$7=1,CA$8=1),1,0)</f>
        <v>0</v>
      </c>
      <c r="CB136" s="384">
        <f>FinancialInputs!CB104*IF(OR(CB$7=1,CB$8=1),1,0)</f>
        <v>0</v>
      </c>
      <c r="CC136" s="384">
        <f>FinancialInputs!CC104*IF(OR(CC$7=1,CC$8=1),1,0)</f>
        <v>0</v>
      </c>
      <c r="CD136" s="384">
        <f>FinancialInputs!CD104*IF(OR(CD$7=1,CD$8=1),1,0)</f>
        <v>0</v>
      </c>
      <c r="CE136" s="384">
        <f>FinancialInputs!CE104*IF(OR(CE$7=1,CE$8=1),1,0)</f>
        <v>0</v>
      </c>
      <c r="CF136" s="384">
        <f>FinancialInputs!CF104*IF(OR(CF$7=1,CF$8=1),1,0)</f>
        <v>0</v>
      </c>
      <c r="CG136" s="384">
        <f>FinancialInputs!CG104*IF(OR(CG$7=1,CG$8=1),1,0)</f>
        <v>0</v>
      </c>
      <c r="CH136" s="384">
        <f>FinancialInputs!CH104*IF(OR(CH$7=1,CH$8=1),1,0)</f>
        <v>0</v>
      </c>
      <c r="CI136" s="384">
        <f>FinancialInputs!CI104*IF(OR(CI$7=1,CI$8=1),1,0)</f>
        <v>0</v>
      </c>
      <c r="CJ136" s="384">
        <f>FinancialInputs!CJ104*IF(OR(CJ$7=1,CJ$8=1),1,0)</f>
        <v>0</v>
      </c>
      <c r="CK136" s="384">
        <f>FinancialInputs!CK104*IF(OR(CK$7=1,CK$8=1),1,0)</f>
        <v>0</v>
      </c>
      <c r="CL136" s="384">
        <f>FinancialInputs!CL104*IF(OR(CL$7=1,CL$8=1),1,0)</f>
        <v>0</v>
      </c>
      <c r="CM136" s="384">
        <f>FinancialInputs!CM104*IF(OR(CM$7=1,CM$8=1),1,0)</f>
        <v>0</v>
      </c>
      <c r="CN136" s="384">
        <f>FinancialInputs!CN104*IF(OR(CN$7=1,CN$8=1),1,0)</f>
        <v>0</v>
      </c>
      <c r="CO136" s="384">
        <f>FinancialInputs!CO104*IF(OR(CO$7=1,CO$8=1),1,0)</f>
        <v>0</v>
      </c>
      <c r="CP136" s="384">
        <f>FinancialInputs!CP104*IF(OR(CP$7=1,CP$8=1),1,0)</f>
        <v>0</v>
      </c>
      <c r="CQ136" s="384">
        <f>FinancialInputs!CQ104*IF(OR(CQ$7=1,CQ$8=1),1,0)</f>
        <v>0</v>
      </c>
      <c r="CR136" s="384">
        <f>FinancialInputs!CR104*IF(OR(CR$7=1,CR$8=1),1,0)</f>
        <v>0</v>
      </c>
      <c r="CS136" s="384">
        <f>FinancialInputs!CS104*IF(OR(CS$7=1,CS$8=1),1,0)</f>
        <v>0</v>
      </c>
      <c r="CT136" s="384">
        <f>FinancialInputs!CT104*IF(OR(CT$7=1,CT$8=1),1,0)</f>
        <v>0</v>
      </c>
      <c r="CU136" s="384">
        <f>FinancialInputs!CU104*IF(OR(CU$7=1,CU$8=1),1,0)</f>
        <v>0</v>
      </c>
      <c r="CV136" s="384">
        <f>FinancialInputs!CV104*IF(OR(CV$7=1,CV$8=1),1,0)</f>
        <v>0</v>
      </c>
      <c r="CW136" s="385"/>
      <c r="CX136" s="385"/>
    </row>
    <row r="137" spans="2:114" ht="15.4">
      <c r="L137" s="4"/>
      <c r="M137" s="4"/>
      <c r="N137" s="4"/>
      <c r="O137" s="4"/>
      <c r="P137" s="4"/>
      <c r="Q137" s="4"/>
      <c r="R137" s="4"/>
      <c r="S137" s="4"/>
      <c r="T137" s="4"/>
      <c r="U137" s="4"/>
      <c r="V137" s="4"/>
      <c r="W137" s="4"/>
      <c r="X137" s="4"/>
      <c r="Y137" s="4"/>
      <c r="Z137" s="4"/>
      <c r="AA137" s="4"/>
      <c r="AB137" s="4"/>
      <c r="AC137" s="4"/>
      <c r="AD137" s="4"/>
      <c r="AE137" s="4"/>
      <c r="AF137" s="4"/>
      <c r="AG137" s="67"/>
      <c r="AH137" s="67"/>
      <c r="AI137" s="4"/>
      <c r="AJ137" s="4"/>
      <c r="AK137" s="4"/>
      <c r="AL137" s="4"/>
      <c r="AM137" s="4"/>
      <c r="AN137" s="4"/>
      <c r="AO137" s="4"/>
      <c r="AP137" s="4"/>
      <c r="AQ137" s="4"/>
      <c r="AR137" s="4"/>
      <c r="AS137" s="4"/>
      <c r="AT137" s="4"/>
      <c r="AU137" s="4"/>
      <c r="AV137" s="4"/>
      <c r="AW137" s="4"/>
      <c r="AX137" s="4"/>
      <c r="AY137" s="4"/>
      <c r="AZ137" s="4"/>
      <c r="BA137" s="4"/>
      <c r="BB137" s="4"/>
      <c r="BC137" s="4"/>
      <c r="BD137" s="4"/>
      <c r="BE137" s="4"/>
      <c r="BF137" s="4"/>
      <c r="BG137" s="4"/>
      <c r="BH137" s="4"/>
      <c r="BI137" s="4"/>
      <c r="BJ137" s="4"/>
      <c r="BK137" s="4"/>
      <c r="BL137" s="4"/>
      <c r="BM137" s="4"/>
      <c r="BN137" s="4"/>
      <c r="BO137" s="4"/>
      <c r="BP137" s="4"/>
      <c r="BQ137" s="4"/>
      <c r="BR137" s="4"/>
      <c r="BS137" s="4"/>
      <c r="BT137" s="4"/>
      <c r="BU137" s="4"/>
      <c r="BV137" s="4"/>
      <c r="BW137" s="4"/>
      <c r="BX137" s="4"/>
      <c r="BY137" s="4"/>
      <c r="BZ137" s="4"/>
      <c r="CA137" s="4"/>
      <c r="CB137" s="4"/>
      <c r="CC137" s="4"/>
      <c r="CD137" s="4"/>
      <c r="CE137" s="4"/>
      <c r="CF137" s="4"/>
      <c r="CG137" s="4"/>
      <c r="CH137" s="4"/>
      <c r="CI137" s="4"/>
      <c r="CJ137" s="4"/>
      <c r="CK137" s="4"/>
      <c r="CL137" s="4"/>
      <c r="CM137" s="4"/>
      <c r="CN137" s="4"/>
      <c r="CO137" s="4"/>
      <c r="CP137" s="4"/>
      <c r="CQ137" s="4"/>
      <c r="CR137" s="4"/>
      <c r="CS137" s="4"/>
      <c r="CT137" s="4"/>
      <c r="CU137" s="4"/>
      <c r="CV137" s="4"/>
      <c r="CW137" s="4"/>
      <c r="CX137" s="4"/>
      <c r="CY137" s="4"/>
      <c r="CZ137" s="4"/>
      <c r="DA137" s="4"/>
      <c r="DB137" s="4"/>
      <c r="DC137" s="4"/>
      <c r="DD137" s="4"/>
      <c r="DE137" s="4"/>
      <c r="DF137" s="4"/>
      <c r="DG137" s="4"/>
      <c r="DH137" s="4"/>
      <c r="DI137" s="4"/>
      <c r="DJ137" s="4"/>
    </row>
    <row r="138" spans="2:114" s="221" customFormat="1" ht="15.4">
      <c r="B138" s="377"/>
      <c r="C138" s="377"/>
      <c r="D138" s="377"/>
      <c r="E138" s="378" t="s">
        <v>338</v>
      </c>
      <c r="F138" s="378"/>
      <c r="G138" s="221" t="s">
        <v>154</v>
      </c>
      <c r="L138" s="379">
        <f>IF(L$9&gt;0,FinancialInputs!L133,0)</f>
        <v>0</v>
      </c>
      <c r="M138" s="379">
        <f>IF(M$9&gt;0,FinancialInputs!M133,0)</f>
        <v>0</v>
      </c>
      <c r="N138" s="379">
        <f>IF(N$9&gt;0,FinancialInputs!N133,0)</f>
        <v>0</v>
      </c>
      <c r="O138" s="379">
        <f>IF(O$9&gt;0,FinancialInputs!O133,0)</f>
        <v>0</v>
      </c>
      <c r="P138" s="379">
        <f>IF(P$9&gt;0,FinancialInputs!P133,0)</f>
        <v>0</v>
      </c>
      <c r="Q138" s="379">
        <f>IF(Q$9&gt;0,FinancialInputs!Q133,0)</f>
        <v>0</v>
      </c>
      <c r="R138" s="379">
        <f>IF(R$9&gt;0,FinancialInputs!R133,0)</f>
        <v>0</v>
      </c>
      <c r="S138" s="379">
        <f>IF(S$9&gt;0,FinancialInputs!S133,0)</f>
        <v>0</v>
      </c>
      <c r="T138" s="379">
        <f>IF(T$9&gt;0,FinancialInputs!T133,0)</f>
        <v>0</v>
      </c>
      <c r="U138" s="379">
        <f>IF(U$9&gt;0,FinancialInputs!U133,0)</f>
        <v>0</v>
      </c>
      <c r="V138" s="379">
        <f>IF(V$9&gt;0,FinancialInputs!V133,0)</f>
        <v>0</v>
      </c>
      <c r="W138" s="379">
        <f>IF(W$9&gt;0,FinancialInputs!W133,0)</f>
        <v>0</v>
      </c>
      <c r="X138" s="379">
        <f>IF(X$9&gt;0,FinancialInputs!X133,0)</f>
        <v>0</v>
      </c>
      <c r="Y138" s="379">
        <f>IF(Y$9&gt;0,FinancialInputs!Y133,0)</f>
        <v>0</v>
      </c>
      <c r="Z138" s="379">
        <f>IF(Z$9&gt;0,FinancialInputs!Z133,0)</f>
        <v>0</v>
      </c>
      <c r="AA138" s="379">
        <f>IF(AA$9&gt;0,FinancialInputs!AA133,0)</f>
        <v>0</v>
      </c>
      <c r="AB138" s="379">
        <f>IF(AB$9&gt;0,FinancialInputs!AB133,0)</f>
        <v>0</v>
      </c>
      <c r="AC138" s="379">
        <f>IF(AC$9&gt;0,FinancialInputs!AC133,0)</f>
        <v>0</v>
      </c>
      <c r="AD138" s="379">
        <f>IF(AD$9&gt;0,FinancialInputs!AD133,0)</f>
        <v>0</v>
      </c>
      <c r="AE138" s="379">
        <f>IF(AE$9&gt;0,FinancialInputs!AE133,0)</f>
        <v>0</v>
      </c>
      <c r="AF138" s="379">
        <f>IF(AF$9&gt;0,FinancialInputs!AF133,0)</f>
        <v>0</v>
      </c>
      <c r="AG138" s="379">
        <f>IF(AG$9&gt;0,FinancialInputs!AG133,0)</f>
        <v>0</v>
      </c>
      <c r="AH138" s="379">
        <f>IF(AH$9&gt;0,FinancialInputs!AH133,0)</f>
        <v>0</v>
      </c>
      <c r="AI138" s="379">
        <f>IF(AI$9&gt;0,FinancialInputs!AI133,0)</f>
        <v>0</v>
      </c>
      <c r="AJ138" s="379">
        <f>IF(AJ$9&gt;0,FinancialInputs!AJ133,0)</f>
        <v>0</v>
      </c>
      <c r="AK138" s="379">
        <f>IF(AK$9&gt;0,FinancialInputs!AK133,0)</f>
        <v>0</v>
      </c>
      <c r="AL138" s="379">
        <f>IF(AL$9&gt;0,FinancialInputs!AL133,0)</f>
        <v>0</v>
      </c>
      <c r="AM138" s="379">
        <f>IF(AM$9&gt;0,FinancialInputs!AM133,0)</f>
        <v>0</v>
      </c>
      <c r="AN138" s="379">
        <f>IF(AN$9&gt;0,FinancialInputs!AN133,0)</f>
        <v>0</v>
      </c>
      <c r="AO138" s="379">
        <f>IF(AO$9&gt;0,FinancialInputs!AO133,0)</f>
        <v>0</v>
      </c>
      <c r="AP138" s="379">
        <f>IF(AP$9&gt;0,FinancialInputs!AP133,0)</f>
        <v>0</v>
      </c>
      <c r="AQ138" s="379">
        <f>IF(AQ$9&gt;0,FinancialInputs!AQ133,0)</f>
        <v>0</v>
      </c>
      <c r="AR138" s="379">
        <f>IF(AR$9&gt;0,FinancialInputs!AR133,0)</f>
        <v>0</v>
      </c>
      <c r="AS138" s="379">
        <f>IF(AS$9&gt;0,FinancialInputs!AS133,0)</f>
        <v>0</v>
      </c>
      <c r="AT138" s="379">
        <f>IF(AT$9&gt;0,FinancialInputs!AT133,0)</f>
        <v>0</v>
      </c>
      <c r="AU138" s="379">
        <f>IF(AU$9&gt;0,FinancialInputs!AU133,0)</f>
        <v>0</v>
      </c>
      <c r="AV138" s="379">
        <f>IF(AV$9&gt;0,FinancialInputs!AV133,0)</f>
        <v>0</v>
      </c>
      <c r="AW138" s="379">
        <f>IF(AW$9&gt;0,FinancialInputs!AW133,0)</f>
        <v>0</v>
      </c>
      <c r="AX138" s="379">
        <f>IF(AX$9&gt;0,FinancialInputs!AX133,0)</f>
        <v>0</v>
      </c>
      <c r="AY138" s="379">
        <f>IF(AY$9&gt;0,FinancialInputs!AY133,0)</f>
        <v>0</v>
      </c>
      <c r="AZ138" s="379">
        <f>IF(AZ$9&gt;0,FinancialInputs!AZ133,0)</f>
        <v>0</v>
      </c>
      <c r="BA138" s="379">
        <f>IF(BA$9&gt;0,FinancialInputs!BA133,0)</f>
        <v>0</v>
      </c>
      <c r="BB138" s="379">
        <f>IF(BB$9&gt;0,FinancialInputs!BB133,0)</f>
        <v>0</v>
      </c>
      <c r="BC138" s="379">
        <f>IF(BC$9&gt;0,FinancialInputs!BC133,0)</f>
        <v>0</v>
      </c>
      <c r="BD138" s="379">
        <f>IF(BD$9&gt;0,FinancialInputs!BD133,0)</f>
        <v>0</v>
      </c>
      <c r="BE138" s="379">
        <f>IF(BE$9&gt;0,FinancialInputs!BE133,0)</f>
        <v>0</v>
      </c>
      <c r="BF138" s="379">
        <f>IF(BF$9&gt;0,FinancialInputs!BF133,0)</f>
        <v>0</v>
      </c>
      <c r="BG138" s="379">
        <f>IF(BG$9&gt;0,FinancialInputs!BG133,0)</f>
        <v>0</v>
      </c>
      <c r="BH138" s="379">
        <f>IF(BH$9&gt;0,FinancialInputs!BH133,0)</f>
        <v>0</v>
      </c>
      <c r="BI138" s="379">
        <f>IF(BI$9&gt;0,FinancialInputs!BI133,0)</f>
        <v>0</v>
      </c>
      <c r="BJ138" s="379">
        <f>IF(BJ$9&gt;0,FinancialInputs!BJ133,0)</f>
        <v>0</v>
      </c>
      <c r="BK138" s="379">
        <f>IF(BK$9&gt;0,FinancialInputs!BK133,0)</f>
        <v>0</v>
      </c>
      <c r="BL138" s="379">
        <f>IF(BL$9&gt;0,FinancialInputs!BL133,0)</f>
        <v>0</v>
      </c>
      <c r="BM138" s="379">
        <f>IF(BM$9&gt;0,FinancialInputs!BM133,0)</f>
        <v>0</v>
      </c>
      <c r="BN138" s="379">
        <f>IF(BN$9&gt;0,FinancialInputs!BN133,0)</f>
        <v>0</v>
      </c>
      <c r="BO138" s="379">
        <f>IF(BO$9&gt;0,FinancialInputs!BO133,0)</f>
        <v>0</v>
      </c>
      <c r="BP138" s="379">
        <f>IF(BP$9&gt;0,FinancialInputs!BP133,0)</f>
        <v>0</v>
      </c>
      <c r="BQ138" s="379">
        <f>IF(BQ$9&gt;0,FinancialInputs!BQ133,0)</f>
        <v>0</v>
      </c>
      <c r="BR138" s="379">
        <f>IF(BR$9&gt;0,FinancialInputs!BR133,0)</f>
        <v>0</v>
      </c>
      <c r="BS138" s="379">
        <f>IF(BS$9&gt;0,FinancialInputs!BS133,0)</f>
        <v>0</v>
      </c>
      <c r="BT138" s="379">
        <f>IF(BT$9&gt;0,FinancialInputs!BT133,0)</f>
        <v>0</v>
      </c>
      <c r="BU138" s="379">
        <f>IF(BU$9&gt;0,FinancialInputs!BU133,0)</f>
        <v>0</v>
      </c>
      <c r="BV138" s="379">
        <f>IF(BV$9&gt;0,FinancialInputs!BV133,0)</f>
        <v>0</v>
      </c>
      <c r="BW138" s="379">
        <f>IF(BW$9&gt;0,FinancialInputs!BW133,0)</f>
        <v>0</v>
      </c>
      <c r="BX138" s="379">
        <f>IF(BX$9&gt;0,FinancialInputs!BX133,0)</f>
        <v>0</v>
      </c>
      <c r="BY138" s="379">
        <f>IF(BY$9&gt;0,FinancialInputs!BY133,0)</f>
        <v>0</v>
      </c>
      <c r="BZ138" s="379">
        <f>IF(BZ$9&gt;0,FinancialInputs!BZ133,0)</f>
        <v>0</v>
      </c>
      <c r="CA138" s="379">
        <f>IF(CA$9&gt;0,FinancialInputs!CA133,0)</f>
        <v>0</v>
      </c>
      <c r="CB138" s="379">
        <f>IF(CB$9&gt;0,FinancialInputs!CB133,0)</f>
        <v>0</v>
      </c>
      <c r="CC138" s="379">
        <f>IF(CC$9&gt;0,FinancialInputs!CC133,0)</f>
        <v>0</v>
      </c>
      <c r="CD138" s="379">
        <f>IF(CD$9&gt;0,FinancialInputs!CD133,0)</f>
        <v>0</v>
      </c>
      <c r="CE138" s="379">
        <f>IF(CE$9&gt;0,FinancialInputs!CE133,0)</f>
        <v>0</v>
      </c>
      <c r="CF138" s="379">
        <f>IF(CF$9&gt;0,FinancialInputs!CF133,0)</f>
        <v>0</v>
      </c>
      <c r="CG138" s="379">
        <f>IF(CG$9&gt;0,FinancialInputs!CG133,0)</f>
        <v>0</v>
      </c>
      <c r="CH138" s="379">
        <f>IF(CH$9&gt;0,FinancialInputs!CH133,0)</f>
        <v>0</v>
      </c>
      <c r="CI138" s="379">
        <f>IF(CI$9&gt;0,FinancialInputs!CI133,0)</f>
        <v>0</v>
      </c>
      <c r="CJ138" s="379">
        <f>IF(CJ$9&gt;0,FinancialInputs!CJ133,0)</f>
        <v>0</v>
      </c>
      <c r="CK138" s="379">
        <f>IF(CK$9&gt;0,FinancialInputs!CK133,0)</f>
        <v>0</v>
      </c>
      <c r="CL138" s="379">
        <f>IF(CL$9&gt;0,FinancialInputs!CL133,0)</f>
        <v>0</v>
      </c>
      <c r="CM138" s="379">
        <f>IF(CM$9&gt;0,FinancialInputs!CM133,0)</f>
        <v>0</v>
      </c>
      <c r="CN138" s="379">
        <f>IF(CN$9&gt;0,FinancialInputs!CN133,0)</f>
        <v>0</v>
      </c>
      <c r="CO138" s="379">
        <f>IF(CO$9&gt;0,FinancialInputs!CO133,0)</f>
        <v>0</v>
      </c>
      <c r="CP138" s="379">
        <f>IF(CP$9&gt;0,FinancialInputs!CP133,0)</f>
        <v>0</v>
      </c>
      <c r="CQ138" s="379">
        <f>IF(CQ$9&gt;0,FinancialInputs!CQ133,0)</f>
        <v>0</v>
      </c>
      <c r="CR138" s="379">
        <f>IF(CR$9&gt;0,FinancialInputs!CR133,0)</f>
        <v>0</v>
      </c>
      <c r="CS138" s="379">
        <f>IF(CS$9&gt;0,FinancialInputs!CS133,0)</f>
        <v>0</v>
      </c>
      <c r="CT138" s="379">
        <f>IF(CT$9&gt;0,FinancialInputs!CT133,0)</f>
        <v>0</v>
      </c>
      <c r="CU138" s="379">
        <f>IF(CU$9&gt;0,FinancialInputs!CU133,0)</f>
        <v>0</v>
      </c>
      <c r="CV138" s="379">
        <f>IF(CV$9&gt;0,FinancialInputs!CV133,0)</f>
        <v>0</v>
      </c>
      <c r="CW138" s="375"/>
      <c r="CX138" s="375"/>
    </row>
    <row r="139" spans="2:114" s="221" customFormat="1" ht="15.4">
      <c r="E139" s="378" t="s">
        <v>339</v>
      </c>
      <c r="F139" s="378"/>
      <c r="G139" s="221" t="s">
        <v>154</v>
      </c>
      <c r="L139" s="379">
        <f>IF(L$9&gt;0,FinancialInputs!L134,0)</f>
        <v>0</v>
      </c>
      <c r="M139" s="379">
        <f>IF(M$9&gt;0,FinancialInputs!M134,0)</f>
        <v>0</v>
      </c>
      <c r="N139" s="379">
        <f>IF(N$9&gt;0,FinancialInputs!N134,0)</f>
        <v>0</v>
      </c>
      <c r="O139" s="379">
        <f>IF(O$9&gt;0,FinancialInputs!O134,0)</f>
        <v>0</v>
      </c>
      <c r="P139" s="379">
        <f>IF(P$9&gt;0,FinancialInputs!P134,0)</f>
        <v>0</v>
      </c>
      <c r="Q139" s="379">
        <f>IF(Q$9&gt;0,FinancialInputs!Q134,0)</f>
        <v>0</v>
      </c>
      <c r="R139" s="379">
        <f>IF(R$9&gt;0,FinancialInputs!R134,0)</f>
        <v>0</v>
      </c>
      <c r="S139" s="379">
        <f>IF(S$9&gt;0,FinancialInputs!S134,0)</f>
        <v>0</v>
      </c>
      <c r="T139" s="379">
        <f>IF(T$9&gt;0,FinancialInputs!T134,0)</f>
        <v>0</v>
      </c>
      <c r="U139" s="379">
        <f>IF(U$9&gt;0,FinancialInputs!U134,0)</f>
        <v>0</v>
      </c>
      <c r="V139" s="379">
        <f>IF(V$9&gt;0,FinancialInputs!V134,0)</f>
        <v>0</v>
      </c>
      <c r="W139" s="379">
        <f>IF(W$9&gt;0,FinancialInputs!W134,0)</f>
        <v>0</v>
      </c>
      <c r="X139" s="379">
        <f>IF(X$9&gt;0,FinancialInputs!X134,0)</f>
        <v>0</v>
      </c>
      <c r="Y139" s="379">
        <f>IF(Y$9&gt;0,FinancialInputs!Y134,0)</f>
        <v>0</v>
      </c>
      <c r="Z139" s="379">
        <f>IF(Z$9&gt;0,FinancialInputs!Z134,0)</f>
        <v>0</v>
      </c>
      <c r="AA139" s="379">
        <f>IF(AA$9&gt;0,FinancialInputs!AA134,0)</f>
        <v>0</v>
      </c>
      <c r="AB139" s="379">
        <f>IF(AB$9&gt;0,FinancialInputs!AB134,0)</f>
        <v>0</v>
      </c>
      <c r="AC139" s="379">
        <f>IF(AC$9&gt;0,FinancialInputs!AC134,0)</f>
        <v>0</v>
      </c>
      <c r="AD139" s="379">
        <f>IF(AD$9&gt;0,FinancialInputs!AD134,0)</f>
        <v>0</v>
      </c>
      <c r="AE139" s="379">
        <f>IF(AE$9&gt;0,FinancialInputs!AE134,0)</f>
        <v>0</v>
      </c>
      <c r="AF139" s="379">
        <f>IF(AF$9&gt;0,FinancialInputs!AF134,0)</f>
        <v>0</v>
      </c>
      <c r="AG139" s="379">
        <f>IF(AG$9&gt;0,FinancialInputs!AG134,0)</f>
        <v>0</v>
      </c>
      <c r="AH139" s="379">
        <f>IF(AH$9&gt;0,FinancialInputs!AH134,0)</f>
        <v>0</v>
      </c>
      <c r="AI139" s="379">
        <f>IF(AI$9&gt;0,FinancialInputs!AI134,0)</f>
        <v>0</v>
      </c>
      <c r="AJ139" s="379">
        <f>IF(AJ$9&gt;0,FinancialInputs!AJ134,0)</f>
        <v>0</v>
      </c>
      <c r="AK139" s="379">
        <f>IF(AK$9&gt;0,FinancialInputs!AK134,0)</f>
        <v>0</v>
      </c>
      <c r="AL139" s="379">
        <f>IF(AL$9&gt;0,FinancialInputs!AL134,0)</f>
        <v>0</v>
      </c>
      <c r="AM139" s="379">
        <f>IF(AM$9&gt;0,FinancialInputs!AM134,0)</f>
        <v>0</v>
      </c>
      <c r="AN139" s="379">
        <f>IF(AN$9&gt;0,FinancialInputs!AN134,0)</f>
        <v>0</v>
      </c>
      <c r="AO139" s="379">
        <f>IF(AO$9&gt;0,FinancialInputs!AO134,0)</f>
        <v>0</v>
      </c>
      <c r="AP139" s="379">
        <f>IF(AP$9&gt;0,FinancialInputs!AP134,0)</f>
        <v>0</v>
      </c>
      <c r="AQ139" s="379">
        <f>IF(AQ$9&gt;0,FinancialInputs!AQ134,0)</f>
        <v>0</v>
      </c>
      <c r="AR139" s="379">
        <f>IF(AR$9&gt;0,FinancialInputs!AR134,0)</f>
        <v>0</v>
      </c>
      <c r="AS139" s="379">
        <f>IF(AS$9&gt;0,FinancialInputs!AS134,0)</f>
        <v>0</v>
      </c>
      <c r="AT139" s="379">
        <f>IF(AT$9&gt;0,FinancialInputs!AT134,0)</f>
        <v>0</v>
      </c>
      <c r="AU139" s="379">
        <f>IF(AU$9&gt;0,FinancialInputs!AU134,0)</f>
        <v>0</v>
      </c>
      <c r="AV139" s="379">
        <f>IF(AV$9&gt;0,FinancialInputs!AV134,0)</f>
        <v>0</v>
      </c>
      <c r="AW139" s="379">
        <f>IF(AW$9&gt;0,FinancialInputs!AW134,0)</f>
        <v>0</v>
      </c>
      <c r="AX139" s="379">
        <f>IF(AX$9&gt;0,FinancialInputs!AX134,0)</f>
        <v>0</v>
      </c>
      <c r="AY139" s="379">
        <f>IF(AY$9&gt;0,FinancialInputs!AY134,0)</f>
        <v>0</v>
      </c>
      <c r="AZ139" s="379">
        <f>IF(AZ$9&gt;0,FinancialInputs!AZ134,0)</f>
        <v>0</v>
      </c>
      <c r="BA139" s="379">
        <f>IF(BA$9&gt;0,FinancialInputs!BA134,0)</f>
        <v>0</v>
      </c>
      <c r="BB139" s="379">
        <f>IF(BB$9&gt;0,FinancialInputs!BB134,0)</f>
        <v>0</v>
      </c>
      <c r="BC139" s="379">
        <f>IF(BC$9&gt;0,FinancialInputs!BC134,0)</f>
        <v>0</v>
      </c>
      <c r="BD139" s="379">
        <f>IF(BD$9&gt;0,FinancialInputs!BD134,0)</f>
        <v>0</v>
      </c>
      <c r="BE139" s="379">
        <f>IF(BE$9&gt;0,FinancialInputs!BE134,0)</f>
        <v>0</v>
      </c>
      <c r="BF139" s="379">
        <f>IF(BF$9&gt;0,FinancialInputs!BF134,0)</f>
        <v>0</v>
      </c>
      <c r="BG139" s="379">
        <f>IF(BG$9&gt;0,FinancialInputs!BG134,0)</f>
        <v>0</v>
      </c>
      <c r="BH139" s="379">
        <f>IF(BH$9&gt;0,FinancialInputs!BH134,0)</f>
        <v>0</v>
      </c>
      <c r="BI139" s="379">
        <f>IF(BI$9&gt;0,FinancialInputs!BI134,0)</f>
        <v>0</v>
      </c>
      <c r="BJ139" s="379">
        <f>IF(BJ$9&gt;0,FinancialInputs!BJ134,0)</f>
        <v>0</v>
      </c>
      <c r="BK139" s="379">
        <f>IF(BK$9&gt;0,FinancialInputs!BK134,0)</f>
        <v>0</v>
      </c>
      <c r="BL139" s="379">
        <f>IF(BL$9&gt;0,FinancialInputs!BL134,0)</f>
        <v>0</v>
      </c>
      <c r="BM139" s="379">
        <f>IF(BM$9&gt;0,FinancialInputs!BM134,0)</f>
        <v>0</v>
      </c>
      <c r="BN139" s="379">
        <f>IF(BN$9&gt;0,FinancialInputs!BN134,0)</f>
        <v>0</v>
      </c>
      <c r="BO139" s="379">
        <f>IF(BO$9&gt;0,FinancialInputs!BO134,0)</f>
        <v>0</v>
      </c>
      <c r="BP139" s="379">
        <f>IF(BP$9&gt;0,FinancialInputs!BP134,0)</f>
        <v>0</v>
      </c>
      <c r="BQ139" s="379">
        <f>IF(BQ$9&gt;0,FinancialInputs!BQ134,0)</f>
        <v>0</v>
      </c>
      <c r="BR139" s="379">
        <f>IF(BR$9&gt;0,FinancialInputs!BR134,0)</f>
        <v>0</v>
      </c>
      <c r="BS139" s="379">
        <f>IF(BS$9&gt;0,FinancialInputs!BS134,0)</f>
        <v>0</v>
      </c>
      <c r="BT139" s="379">
        <f>IF(BT$9&gt;0,FinancialInputs!BT134,0)</f>
        <v>0</v>
      </c>
      <c r="BU139" s="379">
        <f>IF(BU$9&gt;0,FinancialInputs!BU134,0)</f>
        <v>0</v>
      </c>
      <c r="BV139" s="379">
        <f>IF(BV$9&gt;0,FinancialInputs!BV134,0)</f>
        <v>0</v>
      </c>
      <c r="BW139" s="379">
        <f>IF(BW$9&gt;0,FinancialInputs!BW134,0)</f>
        <v>0</v>
      </c>
      <c r="BX139" s="379">
        <f>IF(BX$9&gt;0,FinancialInputs!BX134,0)</f>
        <v>0</v>
      </c>
      <c r="BY139" s="379">
        <f>IF(BY$9&gt;0,FinancialInputs!BY134,0)</f>
        <v>0</v>
      </c>
      <c r="BZ139" s="379">
        <f>IF(BZ$9&gt;0,FinancialInputs!BZ134,0)</f>
        <v>0</v>
      </c>
      <c r="CA139" s="379">
        <f>IF(CA$9&gt;0,FinancialInputs!CA134,0)</f>
        <v>0</v>
      </c>
      <c r="CB139" s="379">
        <f>IF(CB$9&gt;0,FinancialInputs!CB134,0)</f>
        <v>0</v>
      </c>
      <c r="CC139" s="379">
        <f>IF(CC$9&gt;0,FinancialInputs!CC134,0)</f>
        <v>0</v>
      </c>
      <c r="CD139" s="379">
        <f>IF(CD$9&gt;0,FinancialInputs!CD134,0)</f>
        <v>0</v>
      </c>
      <c r="CE139" s="379">
        <f>IF(CE$9&gt;0,FinancialInputs!CE134,0)</f>
        <v>0</v>
      </c>
      <c r="CF139" s="379">
        <f>IF(CF$9&gt;0,FinancialInputs!CF134,0)</f>
        <v>0</v>
      </c>
      <c r="CG139" s="379">
        <f>IF(CG$9&gt;0,FinancialInputs!CG134,0)</f>
        <v>0</v>
      </c>
      <c r="CH139" s="379">
        <f>IF(CH$9&gt;0,FinancialInputs!CH134,0)</f>
        <v>0</v>
      </c>
      <c r="CI139" s="379">
        <f>IF(CI$9&gt;0,FinancialInputs!CI134,0)</f>
        <v>0</v>
      </c>
      <c r="CJ139" s="379">
        <f>IF(CJ$9&gt;0,FinancialInputs!CJ134,0)</f>
        <v>0</v>
      </c>
      <c r="CK139" s="379">
        <f>IF(CK$9&gt;0,FinancialInputs!CK134,0)</f>
        <v>0</v>
      </c>
      <c r="CL139" s="379">
        <f>IF(CL$9&gt;0,FinancialInputs!CL134,0)</f>
        <v>0</v>
      </c>
      <c r="CM139" s="379">
        <f>IF(CM$9&gt;0,FinancialInputs!CM134,0)</f>
        <v>0</v>
      </c>
      <c r="CN139" s="379">
        <f>IF(CN$9&gt;0,FinancialInputs!CN134,0)</f>
        <v>0</v>
      </c>
      <c r="CO139" s="379">
        <f>IF(CO$9&gt;0,FinancialInputs!CO134,0)</f>
        <v>0</v>
      </c>
      <c r="CP139" s="379">
        <f>IF(CP$9&gt;0,FinancialInputs!CP134,0)</f>
        <v>0</v>
      </c>
      <c r="CQ139" s="379">
        <f>IF(CQ$9&gt;0,FinancialInputs!CQ134,0)</f>
        <v>0</v>
      </c>
      <c r="CR139" s="379">
        <f>IF(CR$9&gt;0,FinancialInputs!CR134,0)</f>
        <v>0</v>
      </c>
      <c r="CS139" s="379">
        <f>IF(CS$9&gt;0,FinancialInputs!CS134,0)</f>
        <v>0</v>
      </c>
      <c r="CT139" s="379">
        <f>IF(CT$9&gt;0,FinancialInputs!CT134,0)</f>
        <v>0</v>
      </c>
      <c r="CU139" s="379">
        <f>IF(CU$9&gt;0,FinancialInputs!CU134,0)</f>
        <v>0</v>
      </c>
      <c r="CV139" s="379">
        <f>IF(CV$9&gt;0,FinancialInputs!CV134,0)</f>
        <v>0</v>
      </c>
      <c r="CW139" s="375"/>
      <c r="CX139" s="375"/>
      <c r="CY139" s="380"/>
    </row>
    <row r="140" spans="2:114" s="221" customFormat="1" ht="15.4">
      <c r="E140" s="378" t="s">
        <v>340</v>
      </c>
      <c r="F140" s="378"/>
      <c r="G140" s="221" t="s">
        <v>154</v>
      </c>
      <c r="L140" s="379">
        <f>IF(L$9&gt;0,FinancialInputs!L135,0)</f>
        <v>0</v>
      </c>
      <c r="M140" s="379">
        <f>IF(M$9&gt;0,FinancialInputs!M135,0)</f>
        <v>0</v>
      </c>
      <c r="N140" s="379">
        <f>IF(N$9&gt;0,FinancialInputs!N135,0)</f>
        <v>0</v>
      </c>
      <c r="O140" s="379">
        <f>IF(O$9&gt;0,FinancialInputs!O135,0)</f>
        <v>0</v>
      </c>
      <c r="P140" s="379">
        <f>IF(P$9&gt;0,FinancialInputs!P135,0)</f>
        <v>0</v>
      </c>
      <c r="Q140" s="379">
        <f>IF(Q$9&gt;0,FinancialInputs!Q135,0)</f>
        <v>0</v>
      </c>
      <c r="R140" s="379">
        <f>IF(R$9&gt;0,FinancialInputs!R135,0)</f>
        <v>0</v>
      </c>
      <c r="S140" s="379">
        <f>IF(S$9&gt;0,FinancialInputs!S135,0)</f>
        <v>0</v>
      </c>
      <c r="T140" s="379">
        <f>IF(T$9&gt;0,FinancialInputs!T135,0)</f>
        <v>0</v>
      </c>
      <c r="U140" s="379">
        <f>IF(U$9&gt;0,FinancialInputs!U135,0)</f>
        <v>0</v>
      </c>
      <c r="V140" s="379">
        <f>IF(V$9&gt;0,FinancialInputs!V135,0)</f>
        <v>0</v>
      </c>
      <c r="W140" s="379">
        <f>IF(W$9&gt;0,FinancialInputs!W135,0)</f>
        <v>0</v>
      </c>
      <c r="X140" s="379">
        <f>IF(X$9&gt;0,FinancialInputs!X135,0)</f>
        <v>0</v>
      </c>
      <c r="Y140" s="379">
        <f>IF(Y$9&gt;0,FinancialInputs!Y135,0)</f>
        <v>0</v>
      </c>
      <c r="Z140" s="379">
        <f>IF(Z$9&gt;0,FinancialInputs!Z135,0)</f>
        <v>0</v>
      </c>
      <c r="AA140" s="379">
        <f>IF(AA$9&gt;0,FinancialInputs!AA135,0)</f>
        <v>0</v>
      </c>
      <c r="AB140" s="379">
        <f>IF(AB$9&gt;0,FinancialInputs!AB135,0)</f>
        <v>0</v>
      </c>
      <c r="AC140" s="379">
        <f>IF(AC$9&gt;0,FinancialInputs!AC135,0)</f>
        <v>0</v>
      </c>
      <c r="AD140" s="379">
        <f>IF(AD$9&gt;0,FinancialInputs!AD135,0)</f>
        <v>0</v>
      </c>
      <c r="AE140" s="379">
        <f>IF(AE$9&gt;0,FinancialInputs!AE135,0)</f>
        <v>0</v>
      </c>
      <c r="AF140" s="379">
        <f>IF(AF$9&gt;0,FinancialInputs!AF135,0)</f>
        <v>0</v>
      </c>
      <c r="AG140" s="379">
        <f>IF(AG$9&gt;0,FinancialInputs!AG135,0)</f>
        <v>0</v>
      </c>
      <c r="AH140" s="379">
        <f>IF(AH$9&gt;0,FinancialInputs!AH135,0)</f>
        <v>0</v>
      </c>
      <c r="AI140" s="379">
        <f>IF(AI$9&gt;0,FinancialInputs!AI135,0)</f>
        <v>0</v>
      </c>
      <c r="AJ140" s="379">
        <f>IF(AJ$9&gt;0,FinancialInputs!AJ135,0)</f>
        <v>0</v>
      </c>
      <c r="AK140" s="379">
        <f>IF(AK$9&gt;0,FinancialInputs!AK135,0)</f>
        <v>0</v>
      </c>
      <c r="AL140" s="379">
        <f>IF(AL$9&gt;0,FinancialInputs!AL135,0)</f>
        <v>0</v>
      </c>
      <c r="AM140" s="379">
        <f>IF(AM$9&gt;0,FinancialInputs!AM135,0)</f>
        <v>0</v>
      </c>
      <c r="AN140" s="379">
        <f>IF(AN$9&gt;0,FinancialInputs!AN135,0)</f>
        <v>0</v>
      </c>
      <c r="AO140" s="379">
        <f>IF(AO$9&gt;0,FinancialInputs!AO135,0)</f>
        <v>0</v>
      </c>
      <c r="AP140" s="379">
        <f>IF(AP$9&gt;0,FinancialInputs!AP135,0)</f>
        <v>0</v>
      </c>
      <c r="AQ140" s="379">
        <f>IF(AQ$9&gt;0,FinancialInputs!AQ135,0)</f>
        <v>0</v>
      </c>
      <c r="AR140" s="379">
        <f>IF(AR$9&gt;0,FinancialInputs!AR135,0)</f>
        <v>0</v>
      </c>
      <c r="AS140" s="379">
        <f>IF(AS$9&gt;0,FinancialInputs!AS135,0)</f>
        <v>0</v>
      </c>
      <c r="AT140" s="379">
        <f>IF(AT$9&gt;0,FinancialInputs!AT135,0)</f>
        <v>0</v>
      </c>
      <c r="AU140" s="379">
        <f>IF(AU$9&gt;0,FinancialInputs!AU135,0)</f>
        <v>0</v>
      </c>
      <c r="AV140" s="379">
        <f>IF(AV$9&gt;0,FinancialInputs!AV135,0)</f>
        <v>0</v>
      </c>
      <c r="AW140" s="379">
        <f>IF(AW$9&gt;0,FinancialInputs!AW135,0)</f>
        <v>0</v>
      </c>
      <c r="AX140" s="379">
        <f>IF(AX$9&gt;0,FinancialInputs!AX135,0)</f>
        <v>0</v>
      </c>
      <c r="AY140" s="379">
        <f>IF(AY$9&gt;0,FinancialInputs!AY135,0)</f>
        <v>0</v>
      </c>
      <c r="AZ140" s="379">
        <f>IF(AZ$9&gt;0,FinancialInputs!AZ135,0)</f>
        <v>0</v>
      </c>
      <c r="BA140" s="379">
        <f>IF(BA$9&gt;0,FinancialInputs!BA135,0)</f>
        <v>0</v>
      </c>
      <c r="BB140" s="379">
        <f>IF(BB$9&gt;0,FinancialInputs!BB135,0)</f>
        <v>0</v>
      </c>
      <c r="BC140" s="379">
        <f>IF(BC$9&gt;0,FinancialInputs!BC135,0)</f>
        <v>0</v>
      </c>
      <c r="BD140" s="379">
        <f>IF(BD$9&gt;0,FinancialInputs!BD135,0)</f>
        <v>0</v>
      </c>
      <c r="BE140" s="379">
        <f>IF(BE$9&gt;0,FinancialInputs!BE135,0)</f>
        <v>0</v>
      </c>
      <c r="BF140" s="379">
        <f>IF(BF$9&gt;0,FinancialInputs!BF135,0)</f>
        <v>0</v>
      </c>
      <c r="BG140" s="379">
        <f>IF(BG$9&gt;0,FinancialInputs!BG135,0)</f>
        <v>0</v>
      </c>
      <c r="BH140" s="379">
        <f>IF(BH$9&gt;0,FinancialInputs!BH135,0)</f>
        <v>0</v>
      </c>
      <c r="BI140" s="379">
        <f>IF(BI$9&gt;0,FinancialInputs!BI135,0)</f>
        <v>0</v>
      </c>
      <c r="BJ140" s="379">
        <f>IF(BJ$9&gt;0,FinancialInputs!BJ135,0)</f>
        <v>0</v>
      </c>
      <c r="BK140" s="379">
        <f>IF(BK$9&gt;0,FinancialInputs!BK135,0)</f>
        <v>0</v>
      </c>
      <c r="BL140" s="379">
        <f>IF(BL$9&gt;0,FinancialInputs!BL135,0)</f>
        <v>0</v>
      </c>
      <c r="BM140" s="379">
        <f>IF(BM$9&gt;0,FinancialInputs!BM135,0)</f>
        <v>0</v>
      </c>
      <c r="BN140" s="379">
        <f>IF(BN$9&gt;0,FinancialInputs!BN135,0)</f>
        <v>0</v>
      </c>
      <c r="BO140" s="379">
        <f>IF(BO$9&gt;0,FinancialInputs!BO135,0)</f>
        <v>0</v>
      </c>
      <c r="BP140" s="379">
        <f>IF(BP$9&gt;0,FinancialInputs!BP135,0)</f>
        <v>0</v>
      </c>
      <c r="BQ140" s="379">
        <f>IF(BQ$9&gt;0,FinancialInputs!BQ135,0)</f>
        <v>0</v>
      </c>
      <c r="BR140" s="379">
        <f>IF(BR$9&gt;0,FinancialInputs!BR135,0)</f>
        <v>0</v>
      </c>
      <c r="BS140" s="379">
        <f>IF(BS$9&gt;0,FinancialInputs!BS135,0)</f>
        <v>0</v>
      </c>
      <c r="BT140" s="379">
        <f>IF(BT$9&gt;0,FinancialInputs!BT135,0)</f>
        <v>0</v>
      </c>
      <c r="BU140" s="379">
        <f>IF(BU$9&gt;0,FinancialInputs!BU135,0)</f>
        <v>0</v>
      </c>
      <c r="BV140" s="379">
        <f>IF(BV$9&gt;0,FinancialInputs!BV135,0)</f>
        <v>0</v>
      </c>
      <c r="BW140" s="379">
        <f>IF(BW$9&gt;0,FinancialInputs!BW135,0)</f>
        <v>0</v>
      </c>
      <c r="BX140" s="379">
        <f>IF(BX$9&gt;0,FinancialInputs!BX135,0)</f>
        <v>0</v>
      </c>
      <c r="BY140" s="379">
        <f>IF(BY$9&gt;0,FinancialInputs!BY135,0)</f>
        <v>0</v>
      </c>
      <c r="BZ140" s="379">
        <f>IF(BZ$9&gt;0,FinancialInputs!BZ135,0)</f>
        <v>0</v>
      </c>
      <c r="CA140" s="379">
        <f>IF(CA$9&gt;0,FinancialInputs!CA135,0)</f>
        <v>0</v>
      </c>
      <c r="CB140" s="379">
        <f>IF(CB$9&gt;0,FinancialInputs!CB135,0)</f>
        <v>0</v>
      </c>
      <c r="CC140" s="379">
        <f>IF(CC$9&gt;0,FinancialInputs!CC135,0)</f>
        <v>0</v>
      </c>
      <c r="CD140" s="379">
        <f>IF(CD$9&gt;0,FinancialInputs!CD135,0)</f>
        <v>0</v>
      </c>
      <c r="CE140" s="379">
        <f>IF(CE$9&gt;0,FinancialInputs!CE135,0)</f>
        <v>0</v>
      </c>
      <c r="CF140" s="379">
        <f>IF(CF$9&gt;0,FinancialInputs!CF135,0)</f>
        <v>0</v>
      </c>
      <c r="CG140" s="379">
        <f>IF(CG$9&gt;0,FinancialInputs!CG135,0)</f>
        <v>0</v>
      </c>
      <c r="CH140" s="379">
        <f>IF(CH$9&gt;0,FinancialInputs!CH135,0)</f>
        <v>0</v>
      </c>
      <c r="CI140" s="379">
        <f>IF(CI$9&gt;0,FinancialInputs!CI135,0)</f>
        <v>0</v>
      </c>
      <c r="CJ140" s="379">
        <f>IF(CJ$9&gt;0,FinancialInputs!CJ135,0)</f>
        <v>0</v>
      </c>
      <c r="CK140" s="379">
        <f>IF(CK$9&gt;0,FinancialInputs!CK135,0)</f>
        <v>0</v>
      </c>
      <c r="CL140" s="379">
        <f>IF(CL$9&gt;0,FinancialInputs!CL135,0)</f>
        <v>0</v>
      </c>
      <c r="CM140" s="379">
        <f>IF(CM$9&gt;0,FinancialInputs!CM135,0)</f>
        <v>0</v>
      </c>
      <c r="CN140" s="379">
        <f>IF(CN$9&gt;0,FinancialInputs!CN135,0)</f>
        <v>0</v>
      </c>
      <c r="CO140" s="379">
        <f>IF(CO$9&gt;0,FinancialInputs!CO135,0)</f>
        <v>0</v>
      </c>
      <c r="CP140" s="379">
        <f>IF(CP$9&gt;0,FinancialInputs!CP135,0)</f>
        <v>0</v>
      </c>
      <c r="CQ140" s="379">
        <f>IF(CQ$9&gt;0,FinancialInputs!CQ135,0)</f>
        <v>0</v>
      </c>
      <c r="CR140" s="379">
        <f>IF(CR$9&gt;0,FinancialInputs!CR135,0)</f>
        <v>0</v>
      </c>
      <c r="CS140" s="379">
        <f>IF(CS$9&gt;0,FinancialInputs!CS135,0)</f>
        <v>0</v>
      </c>
      <c r="CT140" s="379">
        <f>IF(CT$9&gt;0,FinancialInputs!CT135,0)</f>
        <v>0</v>
      </c>
      <c r="CU140" s="379">
        <f>IF(CU$9&gt;0,FinancialInputs!CU135,0)</f>
        <v>0</v>
      </c>
      <c r="CV140" s="379">
        <f>IF(CV$9&gt;0,FinancialInputs!CV135,0)</f>
        <v>0</v>
      </c>
      <c r="CW140" s="375"/>
      <c r="CX140" s="375"/>
    </row>
    <row r="141" spans="2:114" s="221" customFormat="1" ht="15.4">
      <c r="E141" s="378" t="s">
        <v>341</v>
      </c>
      <c r="F141" s="378"/>
      <c r="G141" s="221" t="s">
        <v>154</v>
      </c>
      <c r="L141" s="379">
        <f>IF(L$9&gt;0,FinancialInputs!L136,0)</f>
        <v>0</v>
      </c>
      <c r="M141" s="379">
        <f>IF(M$9&gt;0,FinancialInputs!M136,0)</f>
        <v>0</v>
      </c>
      <c r="N141" s="379">
        <f>IF(N$9&gt;0,FinancialInputs!N136,0)</f>
        <v>0</v>
      </c>
      <c r="O141" s="379">
        <f>IF(O$9&gt;0,FinancialInputs!O136,0)</f>
        <v>0</v>
      </c>
      <c r="P141" s="379">
        <f>IF(P$9&gt;0,FinancialInputs!P136,0)</f>
        <v>0</v>
      </c>
      <c r="Q141" s="379">
        <f>IF(Q$9&gt;0,FinancialInputs!Q136,0)</f>
        <v>0</v>
      </c>
      <c r="R141" s="379">
        <f>IF(R$9&gt;0,FinancialInputs!R136,0)</f>
        <v>0</v>
      </c>
      <c r="S141" s="379">
        <f>IF(S$9&gt;0,FinancialInputs!S136,0)</f>
        <v>0</v>
      </c>
      <c r="T141" s="379">
        <f>IF(T$9&gt;0,FinancialInputs!T136,0)</f>
        <v>0</v>
      </c>
      <c r="U141" s="379">
        <f>IF(U$9&gt;0,FinancialInputs!U136,0)</f>
        <v>0</v>
      </c>
      <c r="V141" s="379">
        <f>IF(V$9&gt;0,FinancialInputs!V136,0)</f>
        <v>0</v>
      </c>
      <c r="W141" s="379">
        <f>IF(W$9&gt;0,FinancialInputs!W136,0)</f>
        <v>0</v>
      </c>
      <c r="X141" s="379">
        <f>IF(X$9&gt;0,FinancialInputs!X136,0)</f>
        <v>0</v>
      </c>
      <c r="Y141" s="379">
        <f>IF(Y$9&gt;0,FinancialInputs!Y136,0)</f>
        <v>0</v>
      </c>
      <c r="Z141" s="379">
        <f>IF(Z$9&gt;0,FinancialInputs!Z136,0)</f>
        <v>0</v>
      </c>
      <c r="AA141" s="379">
        <f>IF(AA$9&gt;0,FinancialInputs!AA136,0)</f>
        <v>0</v>
      </c>
      <c r="AB141" s="379">
        <f>IF(AB$9&gt;0,FinancialInputs!AB136,0)</f>
        <v>0</v>
      </c>
      <c r="AC141" s="379">
        <f>IF(AC$9&gt;0,FinancialInputs!AC136,0)</f>
        <v>0</v>
      </c>
      <c r="AD141" s="379">
        <f>IF(AD$9&gt;0,FinancialInputs!AD136,0)</f>
        <v>0</v>
      </c>
      <c r="AE141" s="379">
        <f>IF(AE$9&gt;0,FinancialInputs!AE136,0)</f>
        <v>0</v>
      </c>
      <c r="AF141" s="379">
        <f>IF(AF$9&gt;0,FinancialInputs!AF136,0)</f>
        <v>0</v>
      </c>
      <c r="AG141" s="379">
        <f>IF(AG$9&gt;0,FinancialInputs!AG136,0)</f>
        <v>0</v>
      </c>
      <c r="AH141" s="379">
        <f>IF(AH$9&gt;0,FinancialInputs!AH136,0)</f>
        <v>0</v>
      </c>
      <c r="AI141" s="379">
        <f>IF(AI$9&gt;0,FinancialInputs!AI136,0)</f>
        <v>0</v>
      </c>
      <c r="AJ141" s="379">
        <f>IF(AJ$9&gt;0,FinancialInputs!AJ136,0)</f>
        <v>0</v>
      </c>
      <c r="AK141" s="379">
        <f>IF(AK$9&gt;0,FinancialInputs!AK136,0)</f>
        <v>0</v>
      </c>
      <c r="AL141" s="379">
        <f>IF(AL$9&gt;0,FinancialInputs!AL136,0)</f>
        <v>0</v>
      </c>
      <c r="AM141" s="379">
        <f>IF(AM$9&gt;0,FinancialInputs!AM136,0)</f>
        <v>0</v>
      </c>
      <c r="AN141" s="379">
        <f>IF(AN$9&gt;0,FinancialInputs!AN136,0)</f>
        <v>0</v>
      </c>
      <c r="AO141" s="379">
        <f>IF(AO$9&gt;0,FinancialInputs!AO136,0)</f>
        <v>0</v>
      </c>
      <c r="AP141" s="379">
        <f>IF(AP$9&gt;0,FinancialInputs!AP136,0)</f>
        <v>0</v>
      </c>
      <c r="AQ141" s="379">
        <f>IF(AQ$9&gt;0,FinancialInputs!AQ136,0)</f>
        <v>0</v>
      </c>
      <c r="AR141" s="379">
        <f>IF(AR$9&gt;0,FinancialInputs!AR136,0)</f>
        <v>0</v>
      </c>
      <c r="AS141" s="379">
        <f>IF(AS$9&gt;0,FinancialInputs!AS136,0)</f>
        <v>0</v>
      </c>
      <c r="AT141" s="379">
        <f>IF(AT$9&gt;0,FinancialInputs!AT136,0)</f>
        <v>0</v>
      </c>
      <c r="AU141" s="379">
        <f>IF(AU$9&gt;0,FinancialInputs!AU136,0)</f>
        <v>0</v>
      </c>
      <c r="AV141" s="379">
        <f>IF(AV$9&gt;0,FinancialInputs!AV136,0)</f>
        <v>0</v>
      </c>
      <c r="AW141" s="379">
        <f>IF(AW$9&gt;0,FinancialInputs!AW136,0)</f>
        <v>0</v>
      </c>
      <c r="AX141" s="379">
        <f>IF(AX$9&gt;0,FinancialInputs!AX136,0)</f>
        <v>0</v>
      </c>
      <c r="AY141" s="379">
        <f>IF(AY$9&gt;0,FinancialInputs!AY136,0)</f>
        <v>0</v>
      </c>
      <c r="AZ141" s="379">
        <f>IF(AZ$9&gt;0,FinancialInputs!AZ136,0)</f>
        <v>0</v>
      </c>
      <c r="BA141" s="379">
        <f>IF(BA$9&gt;0,FinancialInputs!BA136,0)</f>
        <v>0</v>
      </c>
      <c r="BB141" s="379">
        <f>IF(BB$9&gt;0,FinancialInputs!BB136,0)</f>
        <v>0</v>
      </c>
      <c r="BC141" s="379">
        <f>IF(BC$9&gt;0,FinancialInputs!BC136,0)</f>
        <v>0</v>
      </c>
      <c r="BD141" s="379">
        <f>IF(BD$9&gt;0,FinancialInputs!BD136,0)</f>
        <v>0</v>
      </c>
      <c r="BE141" s="379">
        <f>IF(BE$9&gt;0,FinancialInputs!BE136,0)</f>
        <v>0</v>
      </c>
      <c r="BF141" s="379">
        <f>IF(BF$9&gt;0,FinancialInputs!BF136,0)</f>
        <v>0</v>
      </c>
      <c r="BG141" s="379">
        <f>IF(BG$9&gt;0,FinancialInputs!BG136,0)</f>
        <v>0</v>
      </c>
      <c r="BH141" s="379">
        <f>IF(BH$9&gt;0,FinancialInputs!BH136,0)</f>
        <v>0</v>
      </c>
      <c r="BI141" s="379">
        <f>IF(BI$9&gt;0,FinancialInputs!BI136,0)</f>
        <v>0</v>
      </c>
      <c r="BJ141" s="379">
        <f>IF(BJ$9&gt;0,FinancialInputs!BJ136,0)</f>
        <v>0</v>
      </c>
      <c r="BK141" s="379">
        <f>IF(BK$9&gt;0,FinancialInputs!BK136,0)</f>
        <v>0</v>
      </c>
      <c r="BL141" s="379">
        <f>IF(BL$9&gt;0,FinancialInputs!BL136,0)</f>
        <v>0</v>
      </c>
      <c r="BM141" s="379">
        <f>IF(BM$9&gt;0,FinancialInputs!BM136,0)</f>
        <v>0</v>
      </c>
      <c r="BN141" s="379">
        <f>IF(BN$9&gt;0,FinancialInputs!BN136,0)</f>
        <v>0</v>
      </c>
      <c r="BO141" s="379">
        <f>IF(BO$9&gt;0,FinancialInputs!BO136,0)</f>
        <v>0</v>
      </c>
      <c r="BP141" s="379">
        <f>IF(BP$9&gt;0,FinancialInputs!BP136,0)</f>
        <v>0</v>
      </c>
      <c r="BQ141" s="379">
        <f>IF(BQ$9&gt;0,FinancialInputs!BQ136,0)</f>
        <v>0</v>
      </c>
      <c r="BR141" s="379">
        <f>IF(BR$9&gt;0,FinancialInputs!BR136,0)</f>
        <v>0</v>
      </c>
      <c r="BS141" s="379">
        <f>IF(BS$9&gt;0,FinancialInputs!BS136,0)</f>
        <v>0</v>
      </c>
      <c r="BT141" s="379">
        <f>IF(BT$9&gt;0,FinancialInputs!BT136,0)</f>
        <v>0</v>
      </c>
      <c r="BU141" s="379">
        <f>IF(BU$9&gt;0,FinancialInputs!BU136,0)</f>
        <v>0</v>
      </c>
      <c r="BV141" s="379">
        <f>IF(BV$9&gt;0,FinancialInputs!BV136,0)</f>
        <v>0</v>
      </c>
      <c r="BW141" s="379">
        <f>IF(BW$9&gt;0,FinancialInputs!BW136,0)</f>
        <v>0</v>
      </c>
      <c r="BX141" s="379">
        <f>IF(BX$9&gt;0,FinancialInputs!BX136,0)</f>
        <v>0</v>
      </c>
      <c r="BY141" s="379">
        <f>IF(BY$9&gt;0,FinancialInputs!BY136,0)</f>
        <v>0</v>
      </c>
      <c r="BZ141" s="379">
        <f>IF(BZ$9&gt;0,FinancialInputs!BZ136,0)</f>
        <v>0</v>
      </c>
      <c r="CA141" s="379">
        <f>IF(CA$9&gt;0,FinancialInputs!CA136,0)</f>
        <v>0</v>
      </c>
      <c r="CB141" s="379">
        <f>IF(CB$9&gt;0,FinancialInputs!CB136,0)</f>
        <v>0</v>
      </c>
      <c r="CC141" s="379">
        <f>IF(CC$9&gt;0,FinancialInputs!CC136,0)</f>
        <v>0</v>
      </c>
      <c r="CD141" s="379">
        <f>IF(CD$9&gt;0,FinancialInputs!CD136,0)</f>
        <v>0</v>
      </c>
      <c r="CE141" s="379">
        <f>IF(CE$9&gt;0,FinancialInputs!CE136,0)</f>
        <v>0</v>
      </c>
      <c r="CF141" s="379">
        <f>IF(CF$9&gt;0,FinancialInputs!CF136,0)</f>
        <v>0</v>
      </c>
      <c r="CG141" s="379">
        <f>IF(CG$9&gt;0,FinancialInputs!CG136,0)</f>
        <v>0</v>
      </c>
      <c r="CH141" s="379">
        <f>IF(CH$9&gt;0,FinancialInputs!CH136,0)</f>
        <v>0</v>
      </c>
      <c r="CI141" s="379">
        <f>IF(CI$9&gt;0,FinancialInputs!CI136,0)</f>
        <v>0</v>
      </c>
      <c r="CJ141" s="379">
        <f>IF(CJ$9&gt;0,FinancialInputs!CJ136,0)</f>
        <v>0</v>
      </c>
      <c r="CK141" s="379">
        <f>IF(CK$9&gt;0,FinancialInputs!CK136,0)</f>
        <v>0</v>
      </c>
      <c r="CL141" s="379">
        <f>IF(CL$9&gt;0,FinancialInputs!CL136,0)</f>
        <v>0</v>
      </c>
      <c r="CM141" s="379">
        <f>IF(CM$9&gt;0,FinancialInputs!CM136,0)</f>
        <v>0</v>
      </c>
      <c r="CN141" s="379">
        <f>IF(CN$9&gt;0,FinancialInputs!CN136,0)</f>
        <v>0</v>
      </c>
      <c r="CO141" s="379">
        <f>IF(CO$9&gt;0,FinancialInputs!CO136,0)</f>
        <v>0</v>
      </c>
      <c r="CP141" s="379">
        <f>IF(CP$9&gt;0,FinancialInputs!CP136,0)</f>
        <v>0</v>
      </c>
      <c r="CQ141" s="379">
        <f>IF(CQ$9&gt;0,FinancialInputs!CQ136,0)</f>
        <v>0</v>
      </c>
      <c r="CR141" s="379">
        <f>IF(CR$9&gt;0,FinancialInputs!CR136,0)</f>
        <v>0</v>
      </c>
      <c r="CS141" s="379">
        <f>IF(CS$9&gt;0,FinancialInputs!CS136,0)</f>
        <v>0</v>
      </c>
      <c r="CT141" s="379">
        <f>IF(CT$9&gt;0,FinancialInputs!CT136,0)</f>
        <v>0</v>
      </c>
      <c r="CU141" s="379">
        <f>IF(CU$9&gt;0,FinancialInputs!CU136,0)</f>
        <v>0</v>
      </c>
      <c r="CV141" s="379">
        <f>IF(CV$9&gt;0,FinancialInputs!CV136,0)</f>
        <v>0</v>
      </c>
      <c r="CW141" s="375"/>
      <c r="CX141" s="375"/>
    </row>
    <row r="142" spans="2:114" s="221" customFormat="1" ht="15.4">
      <c r="E142" s="221" t="s">
        <v>342</v>
      </c>
      <c r="G142" s="221" t="s">
        <v>154</v>
      </c>
      <c r="L142" s="379">
        <f>IF(L$9&gt;0,FinancialInputs!L137,0)</f>
        <v>0</v>
      </c>
      <c r="M142" s="379">
        <f>IF(M$9&gt;0,FinancialInputs!M137,0)</f>
        <v>0</v>
      </c>
      <c r="N142" s="379">
        <f>IF(N$9&gt;0,FinancialInputs!N137,0)</f>
        <v>0</v>
      </c>
      <c r="O142" s="379">
        <f>IF(O$9&gt;0,FinancialInputs!O137,0)</f>
        <v>0</v>
      </c>
      <c r="P142" s="379">
        <f>IF(P$9&gt;0,FinancialInputs!P137,0)</f>
        <v>0</v>
      </c>
      <c r="Q142" s="379">
        <f>IF(Q$9&gt;0,FinancialInputs!Q137,0)</f>
        <v>0</v>
      </c>
      <c r="R142" s="379">
        <f>IF(R$9&gt;0,FinancialInputs!R137,0)</f>
        <v>0</v>
      </c>
      <c r="S142" s="379">
        <f>IF(S$9&gt;0,FinancialInputs!S137,0)</f>
        <v>0</v>
      </c>
      <c r="T142" s="379">
        <f>IF(T$9&gt;0,FinancialInputs!T137,0)</f>
        <v>0</v>
      </c>
      <c r="U142" s="379">
        <f>IF(U$9&gt;0,FinancialInputs!U137,0)</f>
        <v>0</v>
      </c>
      <c r="V142" s="379">
        <f>IF(V$9&gt;0,FinancialInputs!V137,0)</f>
        <v>0</v>
      </c>
      <c r="W142" s="379">
        <f>IF(W$9&gt;0,FinancialInputs!W137,0)</f>
        <v>0</v>
      </c>
      <c r="X142" s="379">
        <f>IF(X$9&gt;0,FinancialInputs!X137,0)</f>
        <v>0</v>
      </c>
      <c r="Y142" s="379">
        <f>IF(Y$9&gt;0,FinancialInputs!Y137,0)</f>
        <v>0</v>
      </c>
      <c r="Z142" s="379">
        <f>IF(Z$9&gt;0,FinancialInputs!Z137,0)</f>
        <v>0</v>
      </c>
      <c r="AA142" s="379">
        <f>IF(AA$9&gt;0,FinancialInputs!AA137,0)</f>
        <v>0</v>
      </c>
      <c r="AB142" s="379">
        <f>IF(AB$9&gt;0,FinancialInputs!AB137,0)</f>
        <v>0</v>
      </c>
      <c r="AC142" s="379">
        <f>IF(AC$9&gt;0,FinancialInputs!AC137,0)</f>
        <v>0</v>
      </c>
      <c r="AD142" s="379">
        <f>IF(AD$9&gt;0,FinancialInputs!AD137,0)</f>
        <v>0</v>
      </c>
      <c r="AE142" s="379">
        <f>IF(AE$9&gt;0,FinancialInputs!AE137,0)</f>
        <v>0</v>
      </c>
      <c r="AF142" s="379">
        <f>IF(AF$9&gt;0,FinancialInputs!AF137,0)</f>
        <v>0</v>
      </c>
      <c r="AG142" s="379">
        <f>IF(AG$9&gt;0,FinancialInputs!AG137,0)</f>
        <v>0</v>
      </c>
      <c r="AH142" s="379">
        <f>IF(AH$9&gt;0,FinancialInputs!AH137,0)</f>
        <v>0</v>
      </c>
      <c r="AI142" s="379">
        <f>IF(AI$9&gt;0,FinancialInputs!AI137,0)</f>
        <v>0</v>
      </c>
      <c r="AJ142" s="379">
        <f>IF(AJ$9&gt;0,FinancialInputs!AJ137,0)</f>
        <v>0</v>
      </c>
      <c r="AK142" s="379">
        <f>IF(AK$9&gt;0,FinancialInputs!AK137,0)</f>
        <v>0</v>
      </c>
      <c r="AL142" s="379">
        <f>IF(AL$9&gt;0,FinancialInputs!AL137,0)</f>
        <v>0</v>
      </c>
      <c r="AM142" s="379">
        <f>IF(AM$9&gt;0,FinancialInputs!AM137,0)</f>
        <v>0</v>
      </c>
      <c r="AN142" s="379">
        <f>IF(AN$9&gt;0,FinancialInputs!AN137,0)</f>
        <v>0</v>
      </c>
      <c r="AO142" s="379">
        <f>IF(AO$9&gt;0,FinancialInputs!AO137,0)</f>
        <v>0</v>
      </c>
      <c r="AP142" s="379">
        <f>IF(AP$9&gt;0,FinancialInputs!AP137,0)</f>
        <v>0</v>
      </c>
      <c r="AQ142" s="379">
        <f>IF(AQ$9&gt;0,FinancialInputs!AQ137,0)</f>
        <v>0</v>
      </c>
      <c r="AR142" s="379">
        <f>IF(AR$9&gt;0,FinancialInputs!AR137,0)</f>
        <v>0</v>
      </c>
      <c r="AS142" s="379">
        <f>IF(AS$9&gt;0,FinancialInputs!AS137,0)</f>
        <v>0</v>
      </c>
      <c r="AT142" s="379">
        <f>IF(AT$9&gt;0,FinancialInputs!AT137,0)</f>
        <v>0</v>
      </c>
      <c r="AU142" s="379">
        <f>IF(AU$9&gt;0,FinancialInputs!AU137,0)</f>
        <v>0</v>
      </c>
      <c r="AV142" s="379">
        <f>IF(AV$9&gt;0,FinancialInputs!AV137,0)</f>
        <v>0</v>
      </c>
      <c r="AW142" s="379">
        <f>IF(AW$9&gt;0,FinancialInputs!AW137,0)</f>
        <v>0</v>
      </c>
      <c r="AX142" s="379">
        <f>IF(AX$9&gt;0,FinancialInputs!AX137,0)</f>
        <v>0</v>
      </c>
      <c r="AY142" s="379">
        <f>IF(AY$9&gt;0,FinancialInputs!AY137,0)</f>
        <v>0</v>
      </c>
      <c r="AZ142" s="379">
        <f>IF(AZ$9&gt;0,FinancialInputs!AZ137,0)</f>
        <v>0</v>
      </c>
      <c r="BA142" s="379">
        <f>IF(BA$9&gt;0,FinancialInputs!BA137,0)</f>
        <v>0</v>
      </c>
      <c r="BB142" s="379">
        <f>IF(BB$9&gt;0,FinancialInputs!BB137,0)</f>
        <v>0</v>
      </c>
      <c r="BC142" s="379">
        <f>IF(BC$9&gt;0,FinancialInputs!BC137,0)</f>
        <v>0</v>
      </c>
      <c r="BD142" s="379">
        <f>IF(BD$9&gt;0,FinancialInputs!BD137,0)</f>
        <v>0</v>
      </c>
      <c r="BE142" s="379">
        <f>IF(BE$9&gt;0,FinancialInputs!BE137,0)</f>
        <v>0</v>
      </c>
      <c r="BF142" s="379">
        <f>IF(BF$9&gt;0,FinancialInputs!BF137,0)</f>
        <v>0</v>
      </c>
      <c r="BG142" s="379">
        <f>IF(BG$9&gt;0,FinancialInputs!BG137,0)</f>
        <v>0</v>
      </c>
      <c r="BH142" s="379">
        <f>IF(BH$9&gt;0,FinancialInputs!BH137,0)</f>
        <v>0</v>
      </c>
      <c r="BI142" s="379">
        <f>IF(BI$9&gt;0,FinancialInputs!BI137,0)</f>
        <v>0</v>
      </c>
      <c r="BJ142" s="379">
        <f>IF(BJ$9&gt;0,FinancialInputs!BJ137,0)</f>
        <v>0</v>
      </c>
      <c r="BK142" s="379">
        <f>IF(BK$9&gt;0,FinancialInputs!BK137,0)</f>
        <v>0</v>
      </c>
      <c r="BL142" s="379">
        <f>IF(BL$9&gt;0,FinancialInputs!BL137,0)</f>
        <v>0</v>
      </c>
      <c r="BM142" s="379">
        <f>IF(BM$9&gt;0,FinancialInputs!BM137,0)</f>
        <v>0</v>
      </c>
      <c r="BN142" s="379">
        <f>IF(BN$9&gt;0,FinancialInputs!BN137,0)</f>
        <v>0</v>
      </c>
      <c r="BO142" s="379">
        <f>IF(BO$9&gt;0,FinancialInputs!BO137,0)</f>
        <v>0</v>
      </c>
      <c r="BP142" s="379">
        <f>IF(BP$9&gt;0,FinancialInputs!BP137,0)</f>
        <v>0</v>
      </c>
      <c r="BQ142" s="379">
        <f>IF(BQ$9&gt;0,FinancialInputs!BQ137,0)</f>
        <v>0</v>
      </c>
      <c r="BR142" s="379">
        <f>IF(BR$9&gt;0,FinancialInputs!BR137,0)</f>
        <v>0</v>
      </c>
      <c r="BS142" s="379">
        <f>IF(BS$9&gt;0,FinancialInputs!BS137,0)</f>
        <v>0</v>
      </c>
      <c r="BT142" s="379">
        <f>IF(BT$9&gt;0,FinancialInputs!BT137,0)</f>
        <v>0</v>
      </c>
      <c r="BU142" s="379">
        <f>IF(BU$9&gt;0,FinancialInputs!BU137,0)</f>
        <v>0</v>
      </c>
      <c r="BV142" s="379">
        <f>IF(BV$9&gt;0,FinancialInputs!BV137,0)</f>
        <v>0</v>
      </c>
      <c r="BW142" s="379">
        <f>IF(BW$9&gt;0,FinancialInputs!BW137,0)</f>
        <v>0</v>
      </c>
      <c r="BX142" s="379">
        <f>IF(BX$9&gt;0,FinancialInputs!BX137,0)</f>
        <v>0</v>
      </c>
      <c r="BY142" s="379">
        <f>IF(BY$9&gt;0,FinancialInputs!BY137,0)</f>
        <v>0</v>
      </c>
      <c r="BZ142" s="379">
        <f>IF(BZ$9&gt;0,FinancialInputs!BZ137,0)</f>
        <v>0</v>
      </c>
      <c r="CA142" s="379">
        <f>IF(CA$9&gt;0,FinancialInputs!CA137,0)</f>
        <v>0</v>
      </c>
      <c r="CB142" s="379">
        <f>IF(CB$9&gt;0,FinancialInputs!CB137,0)</f>
        <v>0</v>
      </c>
      <c r="CC142" s="379">
        <f>IF(CC$9&gt;0,FinancialInputs!CC137,0)</f>
        <v>0</v>
      </c>
      <c r="CD142" s="379">
        <f>IF(CD$9&gt;0,FinancialInputs!CD137,0)</f>
        <v>0</v>
      </c>
      <c r="CE142" s="379">
        <f>IF(CE$9&gt;0,FinancialInputs!CE137,0)</f>
        <v>0</v>
      </c>
      <c r="CF142" s="379">
        <f>IF(CF$9&gt;0,FinancialInputs!CF137,0)</f>
        <v>0</v>
      </c>
      <c r="CG142" s="379">
        <f>IF(CG$9&gt;0,FinancialInputs!CG137,0)</f>
        <v>0</v>
      </c>
      <c r="CH142" s="379">
        <f>IF(CH$9&gt;0,FinancialInputs!CH137,0)</f>
        <v>0</v>
      </c>
      <c r="CI142" s="379">
        <f>IF(CI$9&gt;0,FinancialInputs!CI137,0)</f>
        <v>0</v>
      </c>
      <c r="CJ142" s="379">
        <f>IF(CJ$9&gt;0,FinancialInputs!CJ137,0)</f>
        <v>0</v>
      </c>
      <c r="CK142" s="379">
        <f>IF(CK$9&gt;0,FinancialInputs!CK137,0)</f>
        <v>0</v>
      </c>
      <c r="CL142" s="379">
        <f>IF(CL$9&gt;0,FinancialInputs!CL137,0)</f>
        <v>0</v>
      </c>
      <c r="CM142" s="379">
        <f>IF(CM$9&gt;0,FinancialInputs!CM137,0)</f>
        <v>0</v>
      </c>
      <c r="CN142" s="379">
        <f>IF(CN$9&gt;0,FinancialInputs!CN137,0)</f>
        <v>0</v>
      </c>
      <c r="CO142" s="379">
        <f>IF(CO$9&gt;0,FinancialInputs!CO137,0)</f>
        <v>0</v>
      </c>
      <c r="CP142" s="379">
        <f>IF(CP$9&gt;0,FinancialInputs!CP137,0)</f>
        <v>0</v>
      </c>
      <c r="CQ142" s="379">
        <f>IF(CQ$9&gt;0,FinancialInputs!CQ137,0)</f>
        <v>0</v>
      </c>
      <c r="CR142" s="379">
        <f>IF(CR$9&gt;0,FinancialInputs!CR137,0)</f>
        <v>0</v>
      </c>
      <c r="CS142" s="379">
        <f>IF(CS$9&gt;0,FinancialInputs!CS137,0)</f>
        <v>0</v>
      </c>
      <c r="CT142" s="379">
        <f>IF(CT$9&gt;0,FinancialInputs!CT137,0)</f>
        <v>0</v>
      </c>
      <c r="CU142" s="379">
        <f>IF(CU$9&gt;0,FinancialInputs!CU137,0)</f>
        <v>0</v>
      </c>
      <c r="CV142" s="379">
        <f>IF(CV$9&gt;0,FinancialInputs!CV137,0)</f>
        <v>0</v>
      </c>
      <c r="CW142" s="375"/>
      <c r="CX142" s="375"/>
    </row>
    <row r="143" spans="2:114" s="221" customFormat="1" ht="15.4">
      <c r="E143" s="221" t="s">
        <v>343</v>
      </c>
      <c r="G143" s="221" t="s">
        <v>154</v>
      </c>
      <c r="L143" s="379">
        <f>IF(L$9&gt;0,FinancialInputs!L138,0)</f>
        <v>0</v>
      </c>
      <c r="M143" s="379">
        <f>IF(M$9&gt;0,FinancialInputs!M138,0)</f>
        <v>0</v>
      </c>
      <c r="N143" s="379">
        <f>IF(N$9&gt;0,FinancialInputs!N138,0)</f>
        <v>0</v>
      </c>
      <c r="O143" s="379">
        <f>IF(O$9&gt;0,FinancialInputs!O138,0)</f>
        <v>0</v>
      </c>
      <c r="P143" s="379">
        <f>IF(P$9&gt;0,FinancialInputs!P138,0)</f>
        <v>0</v>
      </c>
      <c r="Q143" s="379">
        <f>IF(Q$9&gt;0,FinancialInputs!Q138,0)</f>
        <v>0</v>
      </c>
      <c r="R143" s="379">
        <f>IF(R$9&gt;0,FinancialInputs!R138,0)</f>
        <v>0</v>
      </c>
      <c r="S143" s="379">
        <f>IF(S$9&gt;0,FinancialInputs!S138,0)</f>
        <v>0</v>
      </c>
      <c r="T143" s="379">
        <f>IF(T$9&gt;0,FinancialInputs!T138,0)</f>
        <v>0</v>
      </c>
      <c r="U143" s="379">
        <f>IF(U$9&gt;0,FinancialInputs!U138,0)</f>
        <v>0</v>
      </c>
      <c r="V143" s="379">
        <f>IF(V$9&gt;0,FinancialInputs!V138,0)</f>
        <v>0</v>
      </c>
      <c r="W143" s="379">
        <f>IF(W$9&gt;0,FinancialInputs!W138,0)</f>
        <v>0</v>
      </c>
      <c r="X143" s="379">
        <f>IF(X$9&gt;0,FinancialInputs!X138,0)</f>
        <v>0</v>
      </c>
      <c r="Y143" s="379">
        <f>IF(Y$9&gt;0,FinancialInputs!Y138,0)</f>
        <v>0</v>
      </c>
      <c r="Z143" s="379">
        <f>IF(Z$9&gt;0,FinancialInputs!Z138,0)</f>
        <v>0</v>
      </c>
      <c r="AA143" s="379">
        <f>IF(AA$9&gt;0,FinancialInputs!AA138,0)</f>
        <v>0</v>
      </c>
      <c r="AB143" s="379">
        <f>IF(AB$9&gt;0,FinancialInputs!AB138,0)</f>
        <v>0</v>
      </c>
      <c r="AC143" s="379">
        <f>IF(AC$9&gt;0,FinancialInputs!AC138,0)</f>
        <v>0</v>
      </c>
      <c r="AD143" s="379">
        <f>IF(AD$9&gt;0,FinancialInputs!AD138,0)</f>
        <v>0</v>
      </c>
      <c r="AE143" s="379">
        <f>IF(AE$9&gt;0,FinancialInputs!AE138,0)</f>
        <v>0</v>
      </c>
      <c r="AF143" s="379">
        <f>IF(AF$9&gt;0,FinancialInputs!AF138,0)</f>
        <v>0</v>
      </c>
      <c r="AG143" s="379">
        <f>IF(AG$9&gt;0,FinancialInputs!AG138,0)</f>
        <v>0</v>
      </c>
      <c r="AH143" s="379">
        <f>IF(AH$9&gt;0,FinancialInputs!AH138,0)</f>
        <v>0</v>
      </c>
      <c r="AI143" s="379">
        <f>IF(AI$9&gt;0,FinancialInputs!AI138,0)</f>
        <v>0</v>
      </c>
      <c r="AJ143" s="379">
        <f>IF(AJ$9&gt;0,FinancialInputs!AJ138,0)</f>
        <v>0</v>
      </c>
      <c r="AK143" s="379">
        <f>IF(AK$9&gt;0,FinancialInputs!AK138,0)</f>
        <v>0</v>
      </c>
      <c r="AL143" s="379">
        <f>IF(AL$9&gt;0,FinancialInputs!AL138,0)</f>
        <v>0</v>
      </c>
      <c r="AM143" s="379">
        <f>IF(AM$9&gt;0,FinancialInputs!AM138,0)</f>
        <v>0</v>
      </c>
      <c r="AN143" s="379">
        <f>IF(AN$9&gt;0,FinancialInputs!AN138,0)</f>
        <v>0</v>
      </c>
      <c r="AO143" s="379">
        <f>IF(AO$9&gt;0,FinancialInputs!AO138,0)</f>
        <v>0</v>
      </c>
      <c r="AP143" s="379">
        <f>IF(AP$9&gt;0,FinancialInputs!AP138,0)</f>
        <v>0</v>
      </c>
      <c r="AQ143" s="379">
        <f>IF(AQ$9&gt;0,FinancialInputs!AQ138,0)</f>
        <v>0</v>
      </c>
      <c r="AR143" s="379">
        <f>IF(AR$9&gt;0,FinancialInputs!AR138,0)</f>
        <v>0</v>
      </c>
      <c r="AS143" s="379">
        <f>IF(AS$9&gt;0,FinancialInputs!AS138,0)</f>
        <v>0</v>
      </c>
      <c r="AT143" s="379">
        <f>IF(AT$9&gt;0,FinancialInputs!AT138,0)</f>
        <v>0</v>
      </c>
      <c r="AU143" s="379">
        <f>IF(AU$9&gt;0,FinancialInputs!AU138,0)</f>
        <v>0</v>
      </c>
      <c r="AV143" s="379">
        <f>IF(AV$9&gt;0,FinancialInputs!AV138,0)</f>
        <v>0</v>
      </c>
      <c r="AW143" s="379">
        <f>IF(AW$9&gt;0,FinancialInputs!AW138,0)</f>
        <v>0</v>
      </c>
      <c r="AX143" s="379">
        <f>IF(AX$9&gt;0,FinancialInputs!AX138,0)</f>
        <v>0</v>
      </c>
      <c r="AY143" s="379">
        <f>IF(AY$9&gt;0,FinancialInputs!AY138,0)</f>
        <v>0</v>
      </c>
      <c r="AZ143" s="379">
        <f>IF(AZ$9&gt;0,FinancialInputs!AZ138,0)</f>
        <v>0</v>
      </c>
      <c r="BA143" s="379">
        <f>IF(BA$9&gt;0,FinancialInputs!BA138,0)</f>
        <v>0</v>
      </c>
      <c r="BB143" s="379">
        <f>IF(BB$9&gt;0,FinancialInputs!BB138,0)</f>
        <v>0</v>
      </c>
      <c r="BC143" s="379">
        <f>IF(BC$9&gt;0,FinancialInputs!BC138,0)</f>
        <v>0</v>
      </c>
      <c r="BD143" s="379">
        <f>IF(BD$9&gt;0,FinancialInputs!BD138,0)</f>
        <v>0</v>
      </c>
      <c r="BE143" s="379">
        <f>IF(BE$9&gt;0,FinancialInputs!BE138,0)</f>
        <v>0</v>
      </c>
      <c r="BF143" s="379">
        <f>IF(BF$9&gt;0,FinancialInputs!BF138,0)</f>
        <v>0</v>
      </c>
      <c r="BG143" s="379">
        <f>IF(BG$9&gt;0,FinancialInputs!BG138,0)</f>
        <v>0</v>
      </c>
      <c r="BH143" s="379">
        <f>IF(BH$9&gt;0,FinancialInputs!BH138,0)</f>
        <v>0</v>
      </c>
      <c r="BI143" s="379">
        <f>IF(BI$9&gt;0,FinancialInputs!BI138,0)</f>
        <v>0</v>
      </c>
      <c r="BJ143" s="379">
        <f>IF(BJ$9&gt;0,FinancialInputs!BJ138,0)</f>
        <v>0</v>
      </c>
      <c r="BK143" s="379">
        <f>IF(BK$9&gt;0,FinancialInputs!BK138,0)</f>
        <v>0</v>
      </c>
      <c r="BL143" s="379">
        <f>IF(BL$9&gt;0,FinancialInputs!BL138,0)</f>
        <v>0</v>
      </c>
      <c r="BM143" s="379">
        <f>IF(BM$9&gt;0,FinancialInputs!BM138,0)</f>
        <v>0</v>
      </c>
      <c r="BN143" s="379">
        <f>IF(BN$9&gt;0,FinancialInputs!BN138,0)</f>
        <v>0</v>
      </c>
      <c r="BO143" s="379">
        <f>IF(BO$9&gt;0,FinancialInputs!BO138,0)</f>
        <v>0</v>
      </c>
      <c r="BP143" s="379">
        <f>IF(BP$9&gt;0,FinancialInputs!BP138,0)</f>
        <v>0</v>
      </c>
      <c r="BQ143" s="379">
        <f>IF(BQ$9&gt;0,FinancialInputs!BQ138,0)</f>
        <v>0</v>
      </c>
      <c r="BR143" s="379">
        <f>IF(BR$9&gt;0,FinancialInputs!BR138,0)</f>
        <v>0</v>
      </c>
      <c r="BS143" s="379">
        <f>IF(BS$9&gt;0,FinancialInputs!BS138,0)</f>
        <v>0</v>
      </c>
      <c r="BT143" s="379">
        <f>IF(BT$9&gt;0,FinancialInputs!BT138,0)</f>
        <v>0</v>
      </c>
      <c r="BU143" s="379">
        <f>IF(BU$9&gt;0,FinancialInputs!BU138,0)</f>
        <v>0</v>
      </c>
      <c r="BV143" s="379">
        <f>IF(BV$9&gt;0,FinancialInputs!BV138,0)</f>
        <v>0</v>
      </c>
      <c r="BW143" s="379">
        <f>IF(BW$9&gt;0,FinancialInputs!BW138,0)</f>
        <v>0</v>
      </c>
      <c r="BX143" s="379">
        <f>IF(BX$9&gt;0,FinancialInputs!BX138,0)</f>
        <v>0</v>
      </c>
      <c r="BY143" s="379">
        <f>IF(BY$9&gt;0,FinancialInputs!BY138,0)</f>
        <v>0</v>
      </c>
      <c r="BZ143" s="379">
        <f>IF(BZ$9&gt;0,FinancialInputs!BZ138,0)</f>
        <v>0</v>
      </c>
      <c r="CA143" s="379">
        <f>IF(CA$9&gt;0,FinancialInputs!CA138,0)</f>
        <v>0</v>
      </c>
      <c r="CB143" s="379">
        <f>IF(CB$9&gt;0,FinancialInputs!CB138,0)</f>
        <v>0</v>
      </c>
      <c r="CC143" s="379">
        <f>IF(CC$9&gt;0,FinancialInputs!CC138,0)</f>
        <v>0</v>
      </c>
      <c r="CD143" s="379">
        <f>IF(CD$9&gt;0,FinancialInputs!CD138,0)</f>
        <v>0</v>
      </c>
      <c r="CE143" s="379">
        <f>IF(CE$9&gt;0,FinancialInputs!CE138,0)</f>
        <v>0</v>
      </c>
      <c r="CF143" s="379">
        <f>IF(CF$9&gt;0,FinancialInputs!CF138,0)</f>
        <v>0</v>
      </c>
      <c r="CG143" s="379">
        <f>IF(CG$9&gt;0,FinancialInputs!CG138,0)</f>
        <v>0</v>
      </c>
      <c r="CH143" s="379">
        <f>IF(CH$9&gt;0,FinancialInputs!CH138,0)</f>
        <v>0</v>
      </c>
      <c r="CI143" s="379">
        <f>IF(CI$9&gt;0,FinancialInputs!CI138,0)</f>
        <v>0</v>
      </c>
      <c r="CJ143" s="379">
        <f>IF(CJ$9&gt;0,FinancialInputs!CJ138,0)</f>
        <v>0</v>
      </c>
      <c r="CK143" s="379">
        <f>IF(CK$9&gt;0,FinancialInputs!CK138,0)</f>
        <v>0</v>
      </c>
      <c r="CL143" s="379">
        <f>IF(CL$9&gt;0,FinancialInputs!CL138,0)</f>
        <v>0</v>
      </c>
      <c r="CM143" s="379">
        <f>IF(CM$9&gt;0,FinancialInputs!CM138,0)</f>
        <v>0</v>
      </c>
      <c r="CN143" s="379">
        <f>IF(CN$9&gt;0,FinancialInputs!CN138,0)</f>
        <v>0</v>
      </c>
      <c r="CO143" s="379">
        <f>IF(CO$9&gt;0,FinancialInputs!CO138,0)</f>
        <v>0</v>
      </c>
      <c r="CP143" s="379">
        <f>IF(CP$9&gt;0,FinancialInputs!CP138,0)</f>
        <v>0</v>
      </c>
      <c r="CQ143" s="379">
        <f>IF(CQ$9&gt;0,FinancialInputs!CQ138,0)</f>
        <v>0</v>
      </c>
      <c r="CR143" s="379">
        <f>IF(CR$9&gt;0,FinancialInputs!CR138,0)</f>
        <v>0</v>
      </c>
      <c r="CS143" s="379">
        <f>IF(CS$9&gt;0,FinancialInputs!CS138,0)</f>
        <v>0</v>
      </c>
      <c r="CT143" s="379">
        <f>IF(CT$9&gt;0,FinancialInputs!CT138,0)</f>
        <v>0</v>
      </c>
      <c r="CU143" s="379">
        <f>IF(CU$9&gt;0,FinancialInputs!CU138,0)</f>
        <v>0</v>
      </c>
      <c r="CV143" s="379">
        <f>IF(CV$9&gt;0,FinancialInputs!CV138,0)</f>
        <v>0</v>
      </c>
      <c r="CW143" s="375"/>
      <c r="CX143" s="375"/>
    </row>
    <row r="144" spans="2:114" ht="15.4">
      <c r="L144" s="112"/>
      <c r="M144" s="112"/>
      <c r="N144" s="112"/>
      <c r="O144" s="112"/>
      <c r="P144" s="112"/>
      <c r="Q144" s="112"/>
      <c r="R144" s="112"/>
      <c r="S144" s="112"/>
      <c r="T144" s="112"/>
      <c r="U144" s="112"/>
      <c r="V144" s="112"/>
      <c r="W144" s="112"/>
      <c r="X144" s="112"/>
      <c r="Y144" s="112"/>
      <c r="Z144" s="112"/>
      <c r="AA144" s="112"/>
      <c r="AB144" s="112"/>
      <c r="AC144" s="112"/>
      <c r="AD144" s="112"/>
      <c r="AE144" s="112"/>
      <c r="AF144" s="112"/>
      <c r="AG144" s="104"/>
      <c r="AH144" s="104"/>
      <c r="AI144" s="112"/>
      <c r="AJ144" s="112"/>
      <c r="AK144" s="112"/>
      <c r="AL144" s="112"/>
      <c r="AM144" s="112"/>
      <c r="AN144" s="112"/>
      <c r="AO144" s="112"/>
      <c r="AP144" s="112"/>
      <c r="AQ144" s="112"/>
      <c r="AR144" s="112"/>
      <c r="AS144" s="112"/>
      <c r="AT144" s="112"/>
      <c r="AU144" s="112"/>
      <c r="AV144" s="112"/>
      <c r="AW144" s="112"/>
      <c r="AX144" s="112"/>
      <c r="AY144" s="112"/>
      <c r="AZ144" s="112"/>
      <c r="BA144" s="112"/>
      <c r="BB144" s="112"/>
      <c r="BC144" s="112"/>
      <c r="BD144" s="112"/>
      <c r="BE144" s="112"/>
      <c r="BF144" s="112"/>
      <c r="BG144" s="112"/>
      <c r="BH144" s="112"/>
      <c r="BI144" s="112"/>
      <c r="BJ144" s="112"/>
      <c r="BK144" s="112"/>
      <c r="BL144" s="112"/>
      <c r="BM144" s="112"/>
      <c r="BN144" s="112"/>
      <c r="BO144" s="112"/>
      <c r="BP144" s="112"/>
      <c r="BQ144" s="112"/>
      <c r="BR144" s="112"/>
      <c r="BS144" s="112"/>
      <c r="BT144" s="112"/>
      <c r="BU144" s="112"/>
      <c r="BV144" s="112"/>
      <c r="BW144" s="112"/>
      <c r="BX144" s="112"/>
      <c r="BY144" s="112"/>
      <c r="BZ144" s="112"/>
      <c r="CA144" s="112"/>
      <c r="CB144" s="112"/>
      <c r="CC144" s="112"/>
      <c r="CD144" s="112"/>
      <c r="CE144" s="112"/>
      <c r="CF144" s="112"/>
      <c r="CG144" s="112"/>
      <c r="CH144" s="112"/>
      <c r="CI144" s="112"/>
      <c r="CJ144" s="112"/>
      <c r="CK144" s="112"/>
      <c r="CL144" s="112"/>
      <c r="CM144" s="112"/>
      <c r="CN144" s="112"/>
      <c r="CO144" s="112"/>
      <c r="CP144" s="112"/>
      <c r="CQ144" s="112"/>
      <c r="CR144" s="112"/>
      <c r="CS144" s="112"/>
      <c r="CT144" s="112"/>
      <c r="CU144" s="112"/>
      <c r="CV144" s="112"/>
      <c r="CW144" s="11"/>
      <c r="CX144" s="11"/>
    </row>
    <row r="145" spans="1:102" ht="15.4">
      <c r="L145" s="112"/>
      <c r="M145" s="112"/>
      <c r="N145" s="112"/>
      <c r="O145" s="112"/>
      <c r="P145" s="112"/>
      <c r="Q145" s="112"/>
      <c r="R145" s="112"/>
      <c r="S145" s="112"/>
      <c r="T145" s="112"/>
      <c r="U145" s="112"/>
      <c r="V145" s="112"/>
      <c r="W145" s="112"/>
      <c r="X145" s="112"/>
      <c r="Y145" s="112"/>
      <c r="Z145" s="112"/>
      <c r="AA145" s="112"/>
      <c r="AB145" s="112"/>
      <c r="AC145" s="112"/>
      <c r="AD145" s="112"/>
      <c r="AE145" s="112"/>
      <c r="AF145" s="112"/>
      <c r="AG145" s="112"/>
      <c r="AH145" s="112"/>
      <c r="AI145" s="112"/>
      <c r="AJ145" s="112"/>
      <c r="AK145" s="112"/>
      <c r="AL145" s="112"/>
      <c r="AM145" s="112"/>
      <c r="AN145" s="112"/>
      <c r="AO145" s="112"/>
      <c r="AP145" s="112"/>
      <c r="AQ145" s="112"/>
      <c r="AR145" s="112"/>
      <c r="AS145" s="112"/>
      <c r="AT145" s="112"/>
      <c r="AU145" s="112"/>
      <c r="AV145" s="112"/>
      <c r="AW145" s="112"/>
      <c r="AX145" s="112"/>
      <c r="AY145" s="112"/>
      <c r="AZ145" s="112"/>
      <c r="BA145" s="112"/>
      <c r="BB145" s="112"/>
      <c r="BC145" s="112"/>
      <c r="BD145" s="112"/>
      <c r="BE145" s="112"/>
      <c r="BF145" s="112"/>
      <c r="BG145" s="112"/>
      <c r="BH145" s="112"/>
      <c r="BI145" s="112"/>
      <c r="BJ145" s="112"/>
      <c r="BK145" s="112"/>
      <c r="BL145" s="112"/>
      <c r="BM145" s="112"/>
      <c r="BN145" s="112"/>
      <c r="BO145" s="112"/>
      <c r="BP145" s="112"/>
      <c r="BQ145" s="112"/>
      <c r="BR145" s="112"/>
      <c r="BS145" s="112"/>
      <c r="BT145" s="112"/>
      <c r="BU145" s="112"/>
      <c r="BV145" s="112"/>
      <c r="BW145" s="112"/>
      <c r="BX145" s="112"/>
      <c r="BY145" s="112"/>
      <c r="BZ145" s="112"/>
      <c r="CA145" s="112"/>
      <c r="CB145" s="112"/>
      <c r="CC145" s="112"/>
      <c r="CD145" s="112"/>
      <c r="CE145" s="112"/>
      <c r="CF145" s="112"/>
      <c r="CG145" s="112"/>
      <c r="CH145" s="112"/>
      <c r="CI145" s="112"/>
      <c r="CJ145" s="112"/>
      <c r="CK145" s="112"/>
      <c r="CL145" s="112"/>
      <c r="CM145" s="112"/>
      <c r="CN145" s="112"/>
      <c r="CO145" s="112"/>
      <c r="CP145" s="112"/>
      <c r="CQ145" s="112"/>
      <c r="CR145" s="112"/>
      <c r="CS145" s="112"/>
      <c r="CT145" s="112"/>
      <c r="CU145" s="112"/>
      <c r="CV145" s="112"/>
      <c r="CW145" s="11"/>
      <c r="CX145" s="11"/>
    </row>
    <row r="146" spans="1:102" s="362" customFormat="1" ht="15.4">
      <c r="E146" s="366" t="s">
        <v>646</v>
      </c>
      <c r="F146" s="366"/>
      <c r="G146" s="362" t="s">
        <v>305</v>
      </c>
      <c r="J146" s="367"/>
      <c r="L146" s="368">
        <f t="shared" ref="L146:AQ146" si="122">L$110*L124</f>
        <v>0</v>
      </c>
      <c r="M146" s="368">
        <f t="shared" si="122"/>
        <v>0</v>
      </c>
      <c r="N146" s="368">
        <f t="shared" si="122"/>
        <v>0</v>
      </c>
      <c r="O146" s="368">
        <f t="shared" si="122"/>
        <v>0</v>
      </c>
      <c r="P146" s="368">
        <f t="shared" si="122"/>
        <v>0</v>
      </c>
      <c r="Q146" s="368">
        <f t="shared" si="122"/>
        <v>0</v>
      </c>
      <c r="R146" s="368">
        <f t="shared" si="122"/>
        <v>0</v>
      </c>
      <c r="S146" s="368">
        <f t="shared" si="122"/>
        <v>0</v>
      </c>
      <c r="T146" s="368">
        <f t="shared" si="122"/>
        <v>0</v>
      </c>
      <c r="U146" s="368">
        <f t="shared" si="122"/>
        <v>0</v>
      </c>
      <c r="V146" s="368">
        <f t="shared" si="122"/>
        <v>0</v>
      </c>
      <c r="W146" s="368">
        <f t="shared" si="122"/>
        <v>0</v>
      </c>
      <c r="X146" s="368">
        <f t="shared" si="122"/>
        <v>0</v>
      </c>
      <c r="Y146" s="368">
        <f t="shared" si="122"/>
        <v>0</v>
      </c>
      <c r="Z146" s="368">
        <f t="shared" si="122"/>
        <v>0</v>
      </c>
      <c r="AA146" s="368">
        <f t="shared" si="122"/>
        <v>0</v>
      </c>
      <c r="AB146" s="368">
        <f t="shared" si="122"/>
        <v>0</v>
      </c>
      <c r="AC146" s="368">
        <f t="shared" si="122"/>
        <v>0</v>
      </c>
      <c r="AD146" s="368">
        <f t="shared" si="122"/>
        <v>0</v>
      </c>
      <c r="AE146" s="368">
        <f t="shared" si="122"/>
        <v>0</v>
      </c>
      <c r="AF146" s="368">
        <f t="shared" si="122"/>
        <v>0</v>
      </c>
      <c r="AG146" s="368">
        <f t="shared" si="122"/>
        <v>0</v>
      </c>
      <c r="AH146" s="368">
        <f t="shared" si="122"/>
        <v>0</v>
      </c>
      <c r="AI146" s="368">
        <f t="shared" si="122"/>
        <v>0</v>
      </c>
      <c r="AJ146" s="368">
        <f t="shared" si="122"/>
        <v>0</v>
      </c>
      <c r="AK146" s="368">
        <f t="shared" si="122"/>
        <v>0</v>
      </c>
      <c r="AL146" s="368">
        <f t="shared" si="122"/>
        <v>0</v>
      </c>
      <c r="AM146" s="368">
        <f t="shared" si="122"/>
        <v>0</v>
      </c>
      <c r="AN146" s="368">
        <f t="shared" si="122"/>
        <v>0</v>
      </c>
      <c r="AO146" s="368">
        <f t="shared" si="122"/>
        <v>0</v>
      </c>
      <c r="AP146" s="368">
        <f t="shared" si="122"/>
        <v>0</v>
      </c>
      <c r="AQ146" s="368">
        <f t="shared" si="122"/>
        <v>0</v>
      </c>
      <c r="AR146" s="368">
        <f t="shared" ref="AR146:BW146" si="123">AR$110*AR124</f>
        <v>0</v>
      </c>
      <c r="AS146" s="368">
        <f t="shared" si="123"/>
        <v>0</v>
      </c>
      <c r="AT146" s="368">
        <f t="shared" si="123"/>
        <v>0</v>
      </c>
      <c r="AU146" s="368">
        <f t="shared" si="123"/>
        <v>0</v>
      </c>
      <c r="AV146" s="368">
        <f t="shared" si="123"/>
        <v>0</v>
      </c>
      <c r="AW146" s="368">
        <f t="shared" si="123"/>
        <v>0</v>
      </c>
      <c r="AX146" s="368">
        <f t="shared" si="123"/>
        <v>0</v>
      </c>
      <c r="AY146" s="368">
        <f t="shared" si="123"/>
        <v>0</v>
      </c>
      <c r="AZ146" s="368">
        <f t="shared" si="123"/>
        <v>0</v>
      </c>
      <c r="BA146" s="368">
        <f t="shared" si="123"/>
        <v>0</v>
      </c>
      <c r="BB146" s="368">
        <f t="shared" si="123"/>
        <v>0</v>
      </c>
      <c r="BC146" s="368">
        <f t="shared" si="123"/>
        <v>0</v>
      </c>
      <c r="BD146" s="368">
        <f t="shared" si="123"/>
        <v>0</v>
      </c>
      <c r="BE146" s="368">
        <f t="shared" si="123"/>
        <v>0</v>
      </c>
      <c r="BF146" s="368">
        <f t="shared" si="123"/>
        <v>0</v>
      </c>
      <c r="BG146" s="368">
        <f t="shared" si="123"/>
        <v>0</v>
      </c>
      <c r="BH146" s="368">
        <f t="shared" si="123"/>
        <v>0</v>
      </c>
      <c r="BI146" s="368">
        <f t="shared" si="123"/>
        <v>0</v>
      </c>
      <c r="BJ146" s="368">
        <f t="shared" si="123"/>
        <v>0</v>
      </c>
      <c r="BK146" s="368">
        <f t="shared" si="123"/>
        <v>0</v>
      </c>
      <c r="BL146" s="368">
        <f t="shared" si="123"/>
        <v>0</v>
      </c>
      <c r="BM146" s="368">
        <f t="shared" si="123"/>
        <v>0</v>
      </c>
      <c r="BN146" s="368">
        <f t="shared" si="123"/>
        <v>0</v>
      </c>
      <c r="BO146" s="368">
        <f t="shared" si="123"/>
        <v>0</v>
      </c>
      <c r="BP146" s="368">
        <f t="shared" si="123"/>
        <v>0</v>
      </c>
      <c r="BQ146" s="368">
        <f t="shared" si="123"/>
        <v>0</v>
      </c>
      <c r="BR146" s="368">
        <f t="shared" si="123"/>
        <v>0</v>
      </c>
      <c r="BS146" s="368">
        <f t="shared" si="123"/>
        <v>0</v>
      </c>
      <c r="BT146" s="368">
        <f t="shared" si="123"/>
        <v>0</v>
      </c>
      <c r="BU146" s="368">
        <f t="shared" si="123"/>
        <v>0</v>
      </c>
      <c r="BV146" s="368">
        <f t="shared" si="123"/>
        <v>0</v>
      </c>
      <c r="BW146" s="368">
        <f t="shared" si="123"/>
        <v>0</v>
      </c>
      <c r="BX146" s="368">
        <f t="shared" ref="BX146:CV146" si="124">BX$110*BX124</f>
        <v>0</v>
      </c>
      <c r="BY146" s="368">
        <f t="shared" si="124"/>
        <v>0</v>
      </c>
      <c r="BZ146" s="368">
        <f t="shared" si="124"/>
        <v>0</v>
      </c>
      <c r="CA146" s="368">
        <f t="shared" si="124"/>
        <v>0</v>
      </c>
      <c r="CB146" s="368">
        <f t="shared" si="124"/>
        <v>0</v>
      </c>
      <c r="CC146" s="368">
        <f t="shared" si="124"/>
        <v>0</v>
      </c>
      <c r="CD146" s="368">
        <f t="shared" si="124"/>
        <v>0</v>
      </c>
      <c r="CE146" s="368">
        <f t="shared" si="124"/>
        <v>0</v>
      </c>
      <c r="CF146" s="368">
        <f t="shared" si="124"/>
        <v>0</v>
      </c>
      <c r="CG146" s="368">
        <f t="shared" si="124"/>
        <v>0</v>
      </c>
      <c r="CH146" s="368">
        <f t="shared" si="124"/>
        <v>0</v>
      </c>
      <c r="CI146" s="368">
        <f t="shared" si="124"/>
        <v>0</v>
      </c>
      <c r="CJ146" s="368">
        <f t="shared" si="124"/>
        <v>0</v>
      </c>
      <c r="CK146" s="368">
        <f t="shared" si="124"/>
        <v>0</v>
      </c>
      <c r="CL146" s="368">
        <f t="shared" si="124"/>
        <v>0</v>
      </c>
      <c r="CM146" s="368">
        <f t="shared" si="124"/>
        <v>0</v>
      </c>
      <c r="CN146" s="368">
        <f t="shared" si="124"/>
        <v>0</v>
      </c>
      <c r="CO146" s="368">
        <f t="shared" si="124"/>
        <v>0</v>
      </c>
      <c r="CP146" s="368">
        <f t="shared" si="124"/>
        <v>0</v>
      </c>
      <c r="CQ146" s="368">
        <f t="shared" si="124"/>
        <v>0</v>
      </c>
      <c r="CR146" s="368">
        <f t="shared" si="124"/>
        <v>0</v>
      </c>
      <c r="CS146" s="368">
        <f t="shared" si="124"/>
        <v>0</v>
      </c>
      <c r="CT146" s="368">
        <f t="shared" si="124"/>
        <v>0</v>
      </c>
      <c r="CU146" s="368">
        <f t="shared" si="124"/>
        <v>0</v>
      </c>
      <c r="CV146" s="368">
        <f t="shared" si="124"/>
        <v>0</v>
      </c>
      <c r="CW146" s="369"/>
      <c r="CX146" s="369"/>
    </row>
    <row r="147" spans="1:102" s="362" customFormat="1" ht="15.4">
      <c r="E147" s="366" t="s">
        <v>647</v>
      </c>
      <c r="F147" s="366"/>
      <c r="G147" s="362" t="s">
        <v>305</v>
      </c>
      <c r="J147" s="367"/>
      <c r="L147" s="368">
        <f t="shared" ref="L147:AQ147" si="125">L$110*L125</f>
        <v>0</v>
      </c>
      <c r="M147" s="368">
        <f t="shared" si="125"/>
        <v>0</v>
      </c>
      <c r="N147" s="368">
        <f t="shared" si="125"/>
        <v>0</v>
      </c>
      <c r="O147" s="368">
        <f t="shared" si="125"/>
        <v>0</v>
      </c>
      <c r="P147" s="368">
        <f t="shared" si="125"/>
        <v>0</v>
      </c>
      <c r="Q147" s="368">
        <f t="shared" si="125"/>
        <v>0</v>
      </c>
      <c r="R147" s="368">
        <f t="shared" si="125"/>
        <v>0</v>
      </c>
      <c r="S147" s="368">
        <f t="shared" si="125"/>
        <v>0</v>
      </c>
      <c r="T147" s="368">
        <f t="shared" si="125"/>
        <v>0</v>
      </c>
      <c r="U147" s="368">
        <f t="shared" si="125"/>
        <v>0</v>
      </c>
      <c r="V147" s="368">
        <f t="shared" si="125"/>
        <v>0</v>
      </c>
      <c r="W147" s="368">
        <f t="shared" si="125"/>
        <v>0</v>
      </c>
      <c r="X147" s="368">
        <f t="shared" si="125"/>
        <v>0</v>
      </c>
      <c r="Y147" s="368">
        <f t="shared" si="125"/>
        <v>0</v>
      </c>
      <c r="Z147" s="368">
        <f t="shared" si="125"/>
        <v>0</v>
      </c>
      <c r="AA147" s="368">
        <f t="shared" si="125"/>
        <v>0</v>
      </c>
      <c r="AB147" s="368">
        <f t="shared" si="125"/>
        <v>0</v>
      </c>
      <c r="AC147" s="368">
        <f t="shared" si="125"/>
        <v>0</v>
      </c>
      <c r="AD147" s="368">
        <f t="shared" si="125"/>
        <v>0</v>
      </c>
      <c r="AE147" s="368">
        <f t="shared" si="125"/>
        <v>0</v>
      </c>
      <c r="AF147" s="368">
        <f t="shared" si="125"/>
        <v>0</v>
      </c>
      <c r="AG147" s="368">
        <f t="shared" si="125"/>
        <v>0</v>
      </c>
      <c r="AH147" s="368">
        <f t="shared" si="125"/>
        <v>0</v>
      </c>
      <c r="AI147" s="368">
        <f t="shared" si="125"/>
        <v>0</v>
      </c>
      <c r="AJ147" s="368">
        <f t="shared" si="125"/>
        <v>0</v>
      </c>
      <c r="AK147" s="368">
        <f t="shared" si="125"/>
        <v>0</v>
      </c>
      <c r="AL147" s="368">
        <f t="shared" si="125"/>
        <v>0</v>
      </c>
      <c r="AM147" s="368">
        <f t="shared" si="125"/>
        <v>0</v>
      </c>
      <c r="AN147" s="368">
        <f t="shared" si="125"/>
        <v>0</v>
      </c>
      <c r="AO147" s="368">
        <f t="shared" si="125"/>
        <v>0</v>
      </c>
      <c r="AP147" s="368">
        <f t="shared" si="125"/>
        <v>0</v>
      </c>
      <c r="AQ147" s="368">
        <f t="shared" si="125"/>
        <v>0</v>
      </c>
      <c r="AR147" s="368">
        <f t="shared" ref="AR147:BW147" si="126">AR$110*AR125</f>
        <v>0</v>
      </c>
      <c r="AS147" s="368">
        <f t="shared" si="126"/>
        <v>0</v>
      </c>
      <c r="AT147" s="368">
        <f t="shared" si="126"/>
        <v>0</v>
      </c>
      <c r="AU147" s="368">
        <f t="shared" si="126"/>
        <v>0</v>
      </c>
      <c r="AV147" s="368">
        <f t="shared" si="126"/>
        <v>0</v>
      </c>
      <c r="AW147" s="368">
        <f t="shared" si="126"/>
        <v>0</v>
      </c>
      <c r="AX147" s="368">
        <f t="shared" si="126"/>
        <v>0</v>
      </c>
      <c r="AY147" s="368">
        <f t="shared" si="126"/>
        <v>0</v>
      </c>
      <c r="AZ147" s="368">
        <f t="shared" si="126"/>
        <v>0</v>
      </c>
      <c r="BA147" s="368">
        <f t="shared" si="126"/>
        <v>0</v>
      </c>
      <c r="BB147" s="368">
        <f t="shared" si="126"/>
        <v>0</v>
      </c>
      <c r="BC147" s="368">
        <f t="shared" si="126"/>
        <v>0</v>
      </c>
      <c r="BD147" s="368">
        <f t="shared" si="126"/>
        <v>0</v>
      </c>
      <c r="BE147" s="368">
        <f t="shared" si="126"/>
        <v>0</v>
      </c>
      <c r="BF147" s="368">
        <f t="shared" si="126"/>
        <v>0</v>
      </c>
      <c r="BG147" s="368">
        <f t="shared" si="126"/>
        <v>0</v>
      </c>
      <c r="BH147" s="368">
        <f t="shared" si="126"/>
        <v>0</v>
      </c>
      <c r="BI147" s="368">
        <f t="shared" si="126"/>
        <v>0</v>
      </c>
      <c r="BJ147" s="368">
        <f t="shared" si="126"/>
        <v>0</v>
      </c>
      <c r="BK147" s="368">
        <f t="shared" si="126"/>
        <v>0</v>
      </c>
      <c r="BL147" s="368">
        <f t="shared" si="126"/>
        <v>0</v>
      </c>
      <c r="BM147" s="368">
        <f t="shared" si="126"/>
        <v>0</v>
      </c>
      <c r="BN147" s="368">
        <f t="shared" si="126"/>
        <v>0</v>
      </c>
      <c r="BO147" s="368">
        <f t="shared" si="126"/>
        <v>0</v>
      </c>
      <c r="BP147" s="368">
        <f t="shared" si="126"/>
        <v>0</v>
      </c>
      <c r="BQ147" s="368">
        <f t="shared" si="126"/>
        <v>0</v>
      </c>
      <c r="BR147" s="368">
        <f t="shared" si="126"/>
        <v>0</v>
      </c>
      <c r="BS147" s="368">
        <f t="shared" si="126"/>
        <v>0</v>
      </c>
      <c r="BT147" s="368">
        <f t="shared" si="126"/>
        <v>0</v>
      </c>
      <c r="BU147" s="368">
        <f t="shared" si="126"/>
        <v>0</v>
      </c>
      <c r="BV147" s="368">
        <f t="shared" si="126"/>
        <v>0</v>
      </c>
      <c r="BW147" s="368">
        <f t="shared" si="126"/>
        <v>0</v>
      </c>
      <c r="BX147" s="368">
        <f t="shared" ref="BX147:CV147" si="127">BX$110*BX125</f>
        <v>0</v>
      </c>
      <c r="BY147" s="368">
        <f t="shared" si="127"/>
        <v>0</v>
      </c>
      <c r="BZ147" s="368">
        <f t="shared" si="127"/>
        <v>0</v>
      </c>
      <c r="CA147" s="368">
        <f t="shared" si="127"/>
        <v>0</v>
      </c>
      <c r="CB147" s="368">
        <f t="shared" si="127"/>
        <v>0</v>
      </c>
      <c r="CC147" s="368">
        <f t="shared" si="127"/>
        <v>0</v>
      </c>
      <c r="CD147" s="368">
        <f t="shared" si="127"/>
        <v>0</v>
      </c>
      <c r="CE147" s="368">
        <f t="shared" si="127"/>
        <v>0</v>
      </c>
      <c r="CF147" s="368">
        <f t="shared" si="127"/>
        <v>0</v>
      </c>
      <c r="CG147" s="368">
        <f t="shared" si="127"/>
        <v>0</v>
      </c>
      <c r="CH147" s="368">
        <f t="shared" si="127"/>
        <v>0</v>
      </c>
      <c r="CI147" s="368">
        <f t="shared" si="127"/>
        <v>0</v>
      </c>
      <c r="CJ147" s="368">
        <f t="shared" si="127"/>
        <v>0</v>
      </c>
      <c r="CK147" s="368">
        <f t="shared" si="127"/>
        <v>0</v>
      </c>
      <c r="CL147" s="368">
        <f t="shared" si="127"/>
        <v>0</v>
      </c>
      <c r="CM147" s="368">
        <f t="shared" si="127"/>
        <v>0</v>
      </c>
      <c r="CN147" s="368">
        <f t="shared" si="127"/>
        <v>0</v>
      </c>
      <c r="CO147" s="368">
        <f t="shared" si="127"/>
        <v>0</v>
      </c>
      <c r="CP147" s="368">
        <f t="shared" si="127"/>
        <v>0</v>
      </c>
      <c r="CQ147" s="368">
        <f t="shared" si="127"/>
        <v>0</v>
      </c>
      <c r="CR147" s="368">
        <f t="shared" si="127"/>
        <v>0</v>
      </c>
      <c r="CS147" s="368">
        <f t="shared" si="127"/>
        <v>0</v>
      </c>
      <c r="CT147" s="368">
        <f t="shared" si="127"/>
        <v>0</v>
      </c>
      <c r="CU147" s="368">
        <f t="shared" si="127"/>
        <v>0</v>
      </c>
      <c r="CV147" s="368">
        <f t="shared" si="127"/>
        <v>0</v>
      </c>
      <c r="CW147" s="369"/>
      <c r="CX147" s="369"/>
    </row>
    <row r="148" spans="1:102" s="362" customFormat="1" ht="15.4">
      <c r="E148" s="366" t="s">
        <v>648</v>
      </c>
      <c r="F148" s="366"/>
      <c r="G148" s="362" t="s">
        <v>305</v>
      </c>
      <c r="J148" s="367"/>
      <c r="L148" s="368">
        <f t="shared" ref="L148:AQ148" si="128">L$110*L126</f>
        <v>0</v>
      </c>
      <c r="M148" s="368">
        <f t="shared" si="128"/>
        <v>0</v>
      </c>
      <c r="N148" s="368">
        <f t="shared" si="128"/>
        <v>0</v>
      </c>
      <c r="O148" s="368">
        <f t="shared" si="128"/>
        <v>0</v>
      </c>
      <c r="P148" s="368">
        <f t="shared" si="128"/>
        <v>0</v>
      </c>
      <c r="Q148" s="368">
        <f t="shared" si="128"/>
        <v>0</v>
      </c>
      <c r="R148" s="368">
        <f t="shared" si="128"/>
        <v>0</v>
      </c>
      <c r="S148" s="368">
        <f t="shared" si="128"/>
        <v>0</v>
      </c>
      <c r="T148" s="368">
        <f t="shared" si="128"/>
        <v>0</v>
      </c>
      <c r="U148" s="368">
        <f t="shared" si="128"/>
        <v>0</v>
      </c>
      <c r="V148" s="368">
        <f t="shared" si="128"/>
        <v>0</v>
      </c>
      <c r="W148" s="368">
        <f t="shared" si="128"/>
        <v>0</v>
      </c>
      <c r="X148" s="368">
        <f t="shared" si="128"/>
        <v>0</v>
      </c>
      <c r="Y148" s="368">
        <f t="shared" si="128"/>
        <v>0</v>
      </c>
      <c r="Z148" s="368">
        <f t="shared" si="128"/>
        <v>0</v>
      </c>
      <c r="AA148" s="368">
        <f t="shared" si="128"/>
        <v>0</v>
      </c>
      <c r="AB148" s="368">
        <f t="shared" si="128"/>
        <v>0</v>
      </c>
      <c r="AC148" s="368">
        <f t="shared" si="128"/>
        <v>0</v>
      </c>
      <c r="AD148" s="368">
        <f t="shared" si="128"/>
        <v>0</v>
      </c>
      <c r="AE148" s="368">
        <f t="shared" si="128"/>
        <v>0</v>
      </c>
      <c r="AF148" s="368">
        <f t="shared" si="128"/>
        <v>0</v>
      </c>
      <c r="AG148" s="368">
        <f t="shared" si="128"/>
        <v>0</v>
      </c>
      <c r="AH148" s="368">
        <f t="shared" si="128"/>
        <v>0</v>
      </c>
      <c r="AI148" s="368">
        <f>AI$110*AI126</f>
        <v>0</v>
      </c>
      <c r="AJ148" s="368">
        <f t="shared" si="128"/>
        <v>0</v>
      </c>
      <c r="AK148" s="368">
        <f>AK$110*AK126</f>
        <v>0</v>
      </c>
      <c r="AL148" s="368">
        <f t="shared" si="128"/>
        <v>0</v>
      </c>
      <c r="AM148" s="368">
        <f t="shared" si="128"/>
        <v>0</v>
      </c>
      <c r="AN148" s="368">
        <f t="shared" si="128"/>
        <v>0</v>
      </c>
      <c r="AO148" s="368">
        <f t="shared" si="128"/>
        <v>0</v>
      </c>
      <c r="AP148" s="368">
        <f t="shared" si="128"/>
        <v>0</v>
      </c>
      <c r="AQ148" s="368">
        <f t="shared" si="128"/>
        <v>0</v>
      </c>
      <c r="AR148" s="368">
        <f t="shared" ref="AR148:BW148" si="129">AR$110*AR126</f>
        <v>0</v>
      </c>
      <c r="AS148" s="368">
        <f t="shared" si="129"/>
        <v>0</v>
      </c>
      <c r="AT148" s="368">
        <f t="shared" si="129"/>
        <v>0</v>
      </c>
      <c r="AU148" s="368">
        <f t="shared" si="129"/>
        <v>0</v>
      </c>
      <c r="AV148" s="368">
        <f t="shared" si="129"/>
        <v>0</v>
      </c>
      <c r="AW148" s="368">
        <f t="shared" si="129"/>
        <v>0</v>
      </c>
      <c r="AX148" s="368">
        <f t="shared" si="129"/>
        <v>0</v>
      </c>
      <c r="AY148" s="368">
        <f t="shared" si="129"/>
        <v>0</v>
      </c>
      <c r="AZ148" s="368">
        <f t="shared" si="129"/>
        <v>0</v>
      </c>
      <c r="BA148" s="368">
        <f t="shared" si="129"/>
        <v>0</v>
      </c>
      <c r="BB148" s="368">
        <f t="shared" si="129"/>
        <v>0</v>
      </c>
      <c r="BC148" s="368">
        <f t="shared" si="129"/>
        <v>0</v>
      </c>
      <c r="BD148" s="368">
        <f t="shared" si="129"/>
        <v>0</v>
      </c>
      <c r="BE148" s="368">
        <f t="shared" si="129"/>
        <v>0</v>
      </c>
      <c r="BF148" s="368">
        <f t="shared" si="129"/>
        <v>0</v>
      </c>
      <c r="BG148" s="368">
        <f t="shared" si="129"/>
        <v>0</v>
      </c>
      <c r="BH148" s="368">
        <f t="shared" si="129"/>
        <v>0</v>
      </c>
      <c r="BI148" s="368">
        <f t="shared" si="129"/>
        <v>0</v>
      </c>
      <c r="BJ148" s="368">
        <f t="shared" si="129"/>
        <v>0</v>
      </c>
      <c r="BK148" s="368">
        <f t="shared" si="129"/>
        <v>0</v>
      </c>
      <c r="BL148" s="368">
        <f t="shared" si="129"/>
        <v>0</v>
      </c>
      <c r="BM148" s="368">
        <f t="shared" si="129"/>
        <v>0</v>
      </c>
      <c r="BN148" s="368">
        <f t="shared" si="129"/>
        <v>0</v>
      </c>
      <c r="BO148" s="368">
        <f t="shared" si="129"/>
        <v>0</v>
      </c>
      <c r="BP148" s="368">
        <f t="shared" si="129"/>
        <v>0</v>
      </c>
      <c r="BQ148" s="368">
        <f t="shared" si="129"/>
        <v>0</v>
      </c>
      <c r="BR148" s="368">
        <f t="shared" si="129"/>
        <v>0</v>
      </c>
      <c r="BS148" s="368">
        <f t="shared" si="129"/>
        <v>0</v>
      </c>
      <c r="BT148" s="368">
        <f t="shared" si="129"/>
        <v>0</v>
      </c>
      <c r="BU148" s="368">
        <f t="shared" si="129"/>
        <v>0</v>
      </c>
      <c r="BV148" s="368">
        <f t="shared" si="129"/>
        <v>0</v>
      </c>
      <c r="BW148" s="368">
        <f t="shared" si="129"/>
        <v>0</v>
      </c>
      <c r="BX148" s="368">
        <f t="shared" ref="BX148:CV148" si="130">BX$110*BX126</f>
        <v>0</v>
      </c>
      <c r="BY148" s="368">
        <f t="shared" si="130"/>
        <v>0</v>
      </c>
      <c r="BZ148" s="368">
        <f t="shared" si="130"/>
        <v>0</v>
      </c>
      <c r="CA148" s="368">
        <f t="shared" si="130"/>
        <v>0</v>
      </c>
      <c r="CB148" s="368">
        <f t="shared" si="130"/>
        <v>0</v>
      </c>
      <c r="CC148" s="368">
        <f t="shared" si="130"/>
        <v>0</v>
      </c>
      <c r="CD148" s="368">
        <f t="shared" si="130"/>
        <v>0</v>
      </c>
      <c r="CE148" s="368">
        <f t="shared" si="130"/>
        <v>0</v>
      </c>
      <c r="CF148" s="368">
        <f t="shared" si="130"/>
        <v>0</v>
      </c>
      <c r="CG148" s="368">
        <f t="shared" si="130"/>
        <v>0</v>
      </c>
      <c r="CH148" s="368">
        <f t="shared" si="130"/>
        <v>0</v>
      </c>
      <c r="CI148" s="368">
        <f t="shared" si="130"/>
        <v>0</v>
      </c>
      <c r="CJ148" s="368">
        <f t="shared" si="130"/>
        <v>0</v>
      </c>
      <c r="CK148" s="368">
        <f t="shared" si="130"/>
        <v>0</v>
      </c>
      <c r="CL148" s="368">
        <f t="shared" si="130"/>
        <v>0</v>
      </c>
      <c r="CM148" s="368">
        <f t="shared" si="130"/>
        <v>0</v>
      </c>
      <c r="CN148" s="368">
        <f t="shared" si="130"/>
        <v>0</v>
      </c>
      <c r="CO148" s="368">
        <f t="shared" si="130"/>
        <v>0</v>
      </c>
      <c r="CP148" s="368">
        <f t="shared" si="130"/>
        <v>0</v>
      </c>
      <c r="CQ148" s="368">
        <f t="shared" si="130"/>
        <v>0</v>
      </c>
      <c r="CR148" s="368">
        <f t="shared" si="130"/>
        <v>0</v>
      </c>
      <c r="CS148" s="368">
        <f t="shared" si="130"/>
        <v>0</v>
      </c>
      <c r="CT148" s="368">
        <f t="shared" si="130"/>
        <v>0</v>
      </c>
      <c r="CU148" s="368">
        <f t="shared" si="130"/>
        <v>0</v>
      </c>
      <c r="CV148" s="368">
        <f t="shared" si="130"/>
        <v>0</v>
      </c>
      <c r="CW148" s="369"/>
      <c r="CX148" s="369"/>
    </row>
    <row r="149" spans="1:102" s="362" customFormat="1" ht="15.4">
      <c r="E149" s="366" t="s">
        <v>649</v>
      </c>
      <c r="F149" s="366"/>
      <c r="G149" s="362" t="s">
        <v>305</v>
      </c>
      <c r="J149" s="367"/>
      <c r="L149" s="370">
        <f t="shared" ref="L149:AQ149" si="131">L$110*L127</f>
        <v>0</v>
      </c>
      <c r="M149" s="370">
        <f t="shared" si="131"/>
        <v>0</v>
      </c>
      <c r="N149" s="370">
        <f t="shared" si="131"/>
        <v>0</v>
      </c>
      <c r="O149" s="370">
        <f t="shared" si="131"/>
        <v>0</v>
      </c>
      <c r="P149" s="370">
        <f t="shared" si="131"/>
        <v>0</v>
      </c>
      <c r="Q149" s="370">
        <f t="shared" si="131"/>
        <v>0</v>
      </c>
      <c r="R149" s="370">
        <f t="shared" si="131"/>
        <v>0</v>
      </c>
      <c r="S149" s="370">
        <f t="shared" si="131"/>
        <v>0</v>
      </c>
      <c r="T149" s="370">
        <f t="shared" si="131"/>
        <v>0</v>
      </c>
      <c r="U149" s="370">
        <f t="shared" si="131"/>
        <v>0</v>
      </c>
      <c r="V149" s="370">
        <f t="shared" si="131"/>
        <v>0</v>
      </c>
      <c r="W149" s="370">
        <f t="shared" si="131"/>
        <v>0</v>
      </c>
      <c r="X149" s="370">
        <f t="shared" si="131"/>
        <v>0</v>
      </c>
      <c r="Y149" s="370">
        <f t="shared" si="131"/>
        <v>0</v>
      </c>
      <c r="Z149" s="370">
        <f t="shared" si="131"/>
        <v>0</v>
      </c>
      <c r="AA149" s="370">
        <f t="shared" si="131"/>
        <v>0</v>
      </c>
      <c r="AB149" s="370">
        <f t="shared" si="131"/>
        <v>0</v>
      </c>
      <c r="AC149" s="370">
        <f t="shared" si="131"/>
        <v>0</v>
      </c>
      <c r="AD149" s="370">
        <f t="shared" si="131"/>
        <v>0</v>
      </c>
      <c r="AE149" s="370">
        <f t="shared" si="131"/>
        <v>0</v>
      </c>
      <c r="AF149" s="370">
        <f t="shared" si="131"/>
        <v>0</v>
      </c>
      <c r="AG149" s="370">
        <f t="shared" si="131"/>
        <v>0</v>
      </c>
      <c r="AH149" s="370">
        <f t="shared" si="131"/>
        <v>0</v>
      </c>
      <c r="AI149" s="370">
        <f t="shared" si="131"/>
        <v>0</v>
      </c>
      <c r="AJ149" s="370">
        <f t="shared" si="131"/>
        <v>0</v>
      </c>
      <c r="AK149" s="370">
        <f t="shared" si="131"/>
        <v>0</v>
      </c>
      <c r="AL149" s="370">
        <f t="shared" si="131"/>
        <v>0</v>
      </c>
      <c r="AM149" s="370">
        <f t="shared" si="131"/>
        <v>0</v>
      </c>
      <c r="AN149" s="370">
        <f t="shared" si="131"/>
        <v>0</v>
      </c>
      <c r="AO149" s="370">
        <f t="shared" si="131"/>
        <v>0</v>
      </c>
      <c r="AP149" s="370">
        <f t="shared" si="131"/>
        <v>0</v>
      </c>
      <c r="AQ149" s="370">
        <f t="shared" si="131"/>
        <v>0</v>
      </c>
      <c r="AR149" s="370">
        <f t="shared" ref="AR149:BW149" si="132">AR$110*AR127</f>
        <v>0</v>
      </c>
      <c r="AS149" s="370">
        <f t="shared" si="132"/>
        <v>0</v>
      </c>
      <c r="AT149" s="370">
        <f t="shared" si="132"/>
        <v>0</v>
      </c>
      <c r="AU149" s="370">
        <f t="shared" si="132"/>
        <v>0</v>
      </c>
      <c r="AV149" s="370">
        <f t="shared" si="132"/>
        <v>0</v>
      </c>
      <c r="AW149" s="370">
        <f t="shared" si="132"/>
        <v>0</v>
      </c>
      <c r="AX149" s="370">
        <f t="shared" si="132"/>
        <v>0</v>
      </c>
      <c r="AY149" s="370">
        <f t="shared" si="132"/>
        <v>0</v>
      </c>
      <c r="AZ149" s="370">
        <f t="shared" si="132"/>
        <v>0</v>
      </c>
      <c r="BA149" s="370">
        <f t="shared" si="132"/>
        <v>0</v>
      </c>
      <c r="BB149" s="370">
        <f t="shared" si="132"/>
        <v>0</v>
      </c>
      <c r="BC149" s="370">
        <f t="shared" si="132"/>
        <v>0</v>
      </c>
      <c r="BD149" s="370">
        <f t="shared" si="132"/>
        <v>0</v>
      </c>
      <c r="BE149" s="370">
        <f t="shared" si="132"/>
        <v>0</v>
      </c>
      <c r="BF149" s="370">
        <f t="shared" si="132"/>
        <v>0</v>
      </c>
      <c r="BG149" s="370">
        <f t="shared" si="132"/>
        <v>0</v>
      </c>
      <c r="BH149" s="370">
        <f t="shared" si="132"/>
        <v>0</v>
      </c>
      <c r="BI149" s="370">
        <f t="shared" si="132"/>
        <v>0</v>
      </c>
      <c r="BJ149" s="370">
        <f t="shared" si="132"/>
        <v>0</v>
      </c>
      <c r="BK149" s="370">
        <f t="shared" si="132"/>
        <v>0</v>
      </c>
      <c r="BL149" s="370">
        <f t="shared" si="132"/>
        <v>0</v>
      </c>
      <c r="BM149" s="370">
        <f t="shared" si="132"/>
        <v>0</v>
      </c>
      <c r="BN149" s="370">
        <f t="shared" si="132"/>
        <v>0</v>
      </c>
      <c r="BO149" s="370">
        <f t="shared" si="132"/>
        <v>0</v>
      </c>
      <c r="BP149" s="370">
        <f t="shared" si="132"/>
        <v>0</v>
      </c>
      <c r="BQ149" s="370">
        <f t="shared" si="132"/>
        <v>0</v>
      </c>
      <c r="BR149" s="370">
        <f t="shared" si="132"/>
        <v>0</v>
      </c>
      <c r="BS149" s="370">
        <f t="shared" si="132"/>
        <v>0</v>
      </c>
      <c r="BT149" s="370">
        <f t="shared" si="132"/>
        <v>0</v>
      </c>
      <c r="BU149" s="370">
        <f t="shared" si="132"/>
        <v>0</v>
      </c>
      <c r="BV149" s="370">
        <f t="shared" si="132"/>
        <v>0</v>
      </c>
      <c r="BW149" s="370">
        <f t="shared" si="132"/>
        <v>0</v>
      </c>
      <c r="BX149" s="370">
        <f t="shared" ref="BX149:CV149" si="133">BX$110*BX127</f>
        <v>0</v>
      </c>
      <c r="BY149" s="370">
        <f t="shared" si="133"/>
        <v>0</v>
      </c>
      <c r="BZ149" s="370">
        <f t="shared" si="133"/>
        <v>0</v>
      </c>
      <c r="CA149" s="370">
        <f t="shared" si="133"/>
        <v>0</v>
      </c>
      <c r="CB149" s="370">
        <f t="shared" si="133"/>
        <v>0</v>
      </c>
      <c r="CC149" s="370">
        <f t="shared" si="133"/>
        <v>0</v>
      </c>
      <c r="CD149" s="370">
        <f t="shared" si="133"/>
        <v>0</v>
      </c>
      <c r="CE149" s="370">
        <f t="shared" si="133"/>
        <v>0</v>
      </c>
      <c r="CF149" s="370">
        <f t="shared" si="133"/>
        <v>0</v>
      </c>
      <c r="CG149" s="370">
        <f t="shared" si="133"/>
        <v>0</v>
      </c>
      <c r="CH149" s="370">
        <f t="shared" si="133"/>
        <v>0</v>
      </c>
      <c r="CI149" s="370">
        <f t="shared" si="133"/>
        <v>0</v>
      </c>
      <c r="CJ149" s="370">
        <f t="shared" si="133"/>
        <v>0</v>
      </c>
      <c r="CK149" s="370">
        <f t="shared" si="133"/>
        <v>0</v>
      </c>
      <c r="CL149" s="370">
        <f t="shared" si="133"/>
        <v>0</v>
      </c>
      <c r="CM149" s="370">
        <f t="shared" si="133"/>
        <v>0</v>
      </c>
      <c r="CN149" s="370">
        <f t="shared" si="133"/>
        <v>0</v>
      </c>
      <c r="CO149" s="370">
        <f t="shared" si="133"/>
        <v>0</v>
      </c>
      <c r="CP149" s="370">
        <f t="shared" si="133"/>
        <v>0</v>
      </c>
      <c r="CQ149" s="370">
        <f t="shared" si="133"/>
        <v>0</v>
      </c>
      <c r="CR149" s="370">
        <f t="shared" si="133"/>
        <v>0</v>
      </c>
      <c r="CS149" s="370">
        <f t="shared" si="133"/>
        <v>0</v>
      </c>
      <c r="CT149" s="370">
        <f t="shared" si="133"/>
        <v>0</v>
      </c>
      <c r="CU149" s="370">
        <f t="shared" si="133"/>
        <v>0</v>
      </c>
      <c r="CV149" s="370">
        <f t="shared" si="133"/>
        <v>0</v>
      </c>
      <c r="CW149" s="369"/>
      <c r="CX149" s="369"/>
    </row>
    <row r="150" spans="1:102" s="362" customFormat="1" ht="15.4">
      <c r="E150" s="366" t="s">
        <v>650</v>
      </c>
      <c r="F150" s="366"/>
      <c r="G150" s="362" t="s">
        <v>305</v>
      </c>
      <c r="J150" s="367"/>
      <c r="L150" s="371">
        <f t="shared" ref="L150:AQ150" si="134">L$110*L128</f>
        <v>0</v>
      </c>
      <c r="M150" s="371">
        <f t="shared" si="134"/>
        <v>0</v>
      </c>
      <c r="N150" s="371">
        <f t="shared" si="134"/>
        <v>0</v>
      </c>
      <c r="O150" s="371">
        <f t="shared" si="134"/>
        <v>0</v>
      </c>
      <c r="P150" s="371">
        <f t="shared" si="134"/>
        <v>0</v>
      </c>
      <c r="Q150" s="371">
        <f t="shared" si="134"/>
        <v>0</v>
      </c>
      <c r="R150" s="371">
        <f t="shared" si="134"/>
        <v>0</v>
      </c>
      <c r="S150" s="371">
        <f t="shared" si="134"/>
        <v>0</v>
      </c>
      <c r="T150" s="371">
        <f t="shared" si="134"/>
        <v>0</v>
      </c>
      <c r="U150" s="371">
        <f t="shared" si="134"/>
        <v>0</v>
      </c>
      <c r="V150" s="371">
        <f t="shared" si="134"/>
        <v>0</v>
      </c>
      <c r="W150" s="371">
        <f t="shared" si="134"/>
        <v>0</v>
      </c>
      <c r="X150" s="371">
        <f t="shared" si="134"/>
        <v>0</v>
      </c>
      <c r="Y150" s="371">
        <f t="shared" si="134"/>
        <v>0</v>
      </c>
      <c r="Z150" s="371">
        <f t="shared" si="134"/>
        <v>0</v>
      </c>
      <c r="AA150" s="371">
        <f t="shared" si="134"/>
        <v>0</v>
      </c>
      <c r="AB150" s="371">
        <f t="shared" si="134"/>
        <v>0</v>
      </c>
      <c r="AC150" s="371">
        <f t="shared" si="134"/>
        <v>0</v>
      </c>
      <c r="AD150" s="371">
        <f t="shared" si="134"/>
        <v>0</v>
      </c>
      <c r="AE150" s="371">
        <f t="shared" si="134"/>
        <v>0</v>
      </c>
      <c r="AF150" s="371">
        <f t="shared" si="134"/>
        <v>0</v>
      </c>
      <c r="AG150" s="371">
        <f>AG$110*AG128</f>
        <v>0</v>
      </c>
      <c r="AH150" s="371">
        <f t="shared" si="134"/>
        <v>0</v>
      </c>
      <c r="AI150" s="371">
        <f t="shared" si="134"/>
        <v>0</v>
      </c>
      <c r="AJ150" s="371">
        <f t="shared" si="134"/>
        <v>0</v>
      </c>
      <c r="AK150" s="371">
        <f>AK$110*AK128</f>
        <v>0</v>
      </c>
      <c r="AL150" s="371">
        <f t="shared" si="134"/>
        <v>0</v>
      </c>
      <c r="AM150" s="371">
        <f t="shared" si="134"/>
        <v>0</v>
      </c>
      <c r="AN150" s="371">
        <f t="shared" si="134"/>
        <v>0</v>
      </c>
      <c r="AO150" s="371">
        <f t="shared" si="134"/>
        <v>0</v>
      </c>
      <c r="AP150" s="371">
        <f t="shared" si="134"/>
        <v>0</v>
      </c>
      <c r="AQ150" s="371">
        <f t="shared" si="134"/>
        <v>0</v>
      </c>
      <c r="AR150" s="371">
        <f t="shared" ref="AR150:BW150" si="135">AR$110*AR128</f>
        <v>0</v>
      </c>
      <c r="AS150" s="371">
        <f t="shared" si="135"/>
        <v>0</v>
      </c>
      <c r="AT150" s="371">
        <f t="shared" si="135"/>
        <v>0</v>
      </c>
      <c r="AU150" s="371">
        <f t="shared" si="135"/>
        <v>0</v>
      </c>
      <c r="AV150" s="371">
        <f t="shared" si="135"/>
        <v>0</v>
      </c>
      <c r="AW150" s="371">
        <f t="shared" si="135"/>
        <v>0</v>
      </c>
      <c r="AX150" s="371">
        <f t="shared" si="135"/>
        <v>0</v>
      </c>
      <c r="AY150" s="371">
        <f t="shared" si="135"/>
        <v>0</v>
      </c>
      <c r="AZ150" s="371">
        <f t="shared" si="135"/>
        <v>0</v>
      </c>
      <c r="BA150" s="371">
        <f t="shared" si="135"/>
        <v>0</v>
      </c>
      <c r="BB150" s="371">
        <f t="shared" si="135"/>
        <v>0</v>
      </c>
      <c r="BC150" s="371">
        <f t="shared" si="135"/>
        <v>0</v>
      </c>
      <c r="BD150" s="371">
        <f t="shared" si="135"/>
        <v>0</v>
      </c>
      <c r="BE150" s="371">
        <f t="shared" si="135"/>
        <v>0</v>
      </c>
      <c r="BF150" s="371">
        <f t="shared" si="135"/>
        <v>0</v>
      </c>
      <c r="BG150" s="371">
        <f t="shared" si="135"/>
        <v>0</v>
      </c>
      <c r="BH150" s="371">
        <f t="shared" si="135"/>
        <v>0</v>
      </c>
      <c r="BI150" s="371">
        <f t="shared" si="135"/>
        <v>0</v>
      </c>
      <c r="BJ150" s="371">
        <f t="shared" si="135"/>
        <v>0</v>
      </c>
      <c r="BK150" s="371">
        <f t="shared" si="135"/>
        <v>0</v>
      </c>
      <c r="BL150" s="371">
        <f t="shared" si="135"/>
        <v>0</v>
      </c>
      <c r="BM150" s="371">
        <f t="shared" si="135"/>
        <v>0</v>
      </c>
      <c r="BN150" s="371">
        <f t="shared" si="135"/>
        <v>0</v>
      </c>
      <c r="BO150" s="371">
        <f t="shared" si="135"/>
        <v>0</v>
      </c>
      <c r="BP150" s="371">
        <f t="shared" si="135"/>
        <v>0</v>
      </c>
      <c r="BQ150" s="371">
        <f t="shared" si="135"/>
        <v>0</v>
      </c>
      <c r="BR150" s="371">
        <f t="shared" si="135"/>
        <v>0</v>
      </c>
      <c r="BS150" s="371">
        <f t="shared" si="135"/>
        <v>0</v>
      </c>
      <c r="BT150" s="371">
        <f t="shared" si="135"/>
        <v>0</v>
      </c>
      <c r="BU150" s="371">
        <f t="shared" si="135"/>
        <v>0</v>
      </c>
      <c r="BV150" s="371">
        <f t="shared" si="135"/>
        <v>0</v>
      </c>
      <c r="BW150" s="371">
        <f t="shared" si="135"/>
        <v>0</v>
      </c>
      <c r="BX150" s="371">
        <f t="shared" ref="BX150:CV150" si="136">BX$110*BX128</f>
        <v>0</v>
      </c>
      <c r="BY150" s="371">
        <f t="shared" si="136"/>
        <v>0</v>
      </c>
      <c r="BZ150" s="371">
        <f t="shared" si="136"/>
        <v>0</v>
      </c>
      <c r="CA150" s="371">
        <f t="shared" si="136"/>
        <v>0</v>
      </c>
      <c r="CB150" s="371">
        <f t="shared" si="136"/>
        <v>0</v>
      </c>
      <c r="CC150" s="371">
        <f t="shared" si="136"/>
        <v>0</v>
      </c>
      <c r="CD150" s="371">
        <f t="shared" si="136"/>
        <v>0</v>
      </c>
      <c r="CE150" s="371">
        <f t="shared" si="136"/>
        <v>0</v>
      </c>
      <c r="CF150" s="371">
        <f t="shared" si="136"/>
        <v>0</v>
      </c>
      <c r="CG150" s="371">
        <f t="shared" si="136"/>
        <v>0</v>
      </c>
      <c r="CH150" s="371">
        <f t="shared" si="136"/>
        <v>0</v>
      </c>
      <c r="CI150" s="371">
        <f t="shared" si="136"/>
        <v>0</v>
      </c>
      <c r="CJ150" s="371">
        <f t="shared" si="136"/>
        <v>0</v>
      </c>
      <c r="CK150" s="371">
        <f t="shared" si="136"/>
        <v>0</v>
      </c>
      <c r="CL150" s="371">
        <f t="shared" si="136"/>
        <v>0</v>
      </c>
      <c r="CM150" s="371">
        <f t="shared" si="136"/>
        <v>0</v>
      </c>
      <c r="CN150" s="371">
        <f t="shared" si="136"/>
        <v>0</v>
      </c>
      <c r="CO150" s="371">
        <f t="shared" si="136"/>
        <v>0</v>
      </c>
      <c r="CP150" s="371">
        <f t="shared" si="136"/>
        <v>0</v>
      </c>
      <c r="CQ150" s="371">
        <f t="shared" si="136"/>
        <v>0</v>
      </c>
      <c r="CR150" s="371">
        <f t="shared" si="136"/>
        <v>0</v>
      </c>
      <c r="CS150" s="371">
        <f t="shared" si="136"/>
        <v>0</v>
      </c>
      <c r="CT150" s="371">
        <f t="shared" si="136"/>
        <v>0</v>
      </c>
      <c r="CU150" s="371">
        <f t="shared" si="136"/>
        <v>0</v>
      </c>
      <c r="CV150" s="371">
        <f t="shared" si="136"/>
        <v>0</v>
      </c>
      <c r="CW150" s="369"/>
      <c r="CX150" s="369"/>
    </row>
    <row r="151" spans="1:102" s="362" customFormat="1" ht="15.4">
      <c r="E151" s="366" t="s">
        <v>651</v>
      </c>
      <c r="F151" s="366"/>
      <c r="G151" s="362" t="s">
        <v>305</v>
      </c>
      <c r="J151" s="367"/>
      <c r="L151" s="368">
        <f t="shared" ref="L151:AQ151" si="137">L$110*L129</f>
        <v>0</v>
      </c>
      <c r="M151" s="368">
        <f t="shared" si="137"/>
        <v>0</v>
      </c>
      <c r="N151" s="368">
        <f t="shared" si="137"/>
        <v>0</v>
      </c>
      <c r="O151" s="368">
        <f t="shared" si="137"/>
        <v>0</v>
      </c>
      <c r="P151" s="368">
        <f t="shared" si="137"/>
        <v>0</v>
      </c>
      <c r="Q151" s="368">
        <f t="shared" si="137"/>
        <v>0</v>
      </c>
      <c r="R151" s="368">
        <f t="shared" si="137"/>
        <v>0</v>
      </c>
      <c r="S151" s="368">
        <f t="shared" si="137"/>
        <v>0</v>
      </c>
      <c r="T151" s="368">
        <f t="shared" si="137"/>
        <v>0</v>
      </c>
      <c r="U151" s="368">
        <f t="shared" si="137"/>
        <v>0</v>
      </c>
      <c r="V151" s="368">
        <f t="shared" si="137"/>
        <v>0</v>
      </c>
      <c r="W151" s="368">
        <f t="shared" si="137"/>
        <v>0</v>
      </c>
      <c r="X151" s="368">
        <f t="shared" si="137"/>
        <v>0</v>
      </c>
      <c r="Y151" s="368">
        <f t="shared" si="137"/>
        <v>0</v>
      </c>
      <c r="Z151" s="368">
        <f t="shared" si="137"/>
        <v>0</v>
      </c>
      <c r="AA151" s="368">
        <f t="shared" si="137"/>
        <v>0</v>
      </c>
      <c r="AB151" s="368">
        <f t="shared" si="137"/>
        <v>0</v>
      </c>
      <c r="AC151" s="368">
        <f t="shared" si="137"/>
        <v>0</v>
      </c>
      <c r="AD151" s="368">
        <f t="shared" si="137"/>
        <v>0</v>
      </c>
      <c r="AE151" s="368">
        <f t="shared" si="137"/>
        <v>0</v>
      </c>
      <c r="AF151" s="368">
        <f t="shared" si="137"/>
        <v>0</v>
      </c>
      <c r="AG151" s="368">
        <f t="shared" si="137"/>
        <v>0</v>
      </c>
      <c r="AH151" s="368">
        <f t="shared" si="137"/>
        <v>0</v>
      </c>
      <c r="AI151" s="368">
        <f t="shared" si="137"/>
        <v>0</v>
      </c>
      <c r="AJ151" s="368">
        <f t="shared" si="137"/>
        <v>0</v>
      </c>
      <c r="AK151" s="368">
        <f>AK$110*AK129</f>
        <v>0</v>
      </c>
      <c r="AL151" s="368">
        <f t="shared" si="137"/>
        <v>0</v>
      </c>
      <c r="AM151" s="368">
        <f t="shared" si="137"/>
        <v>0</v>
      </c>
      <c r="AN151" s="368">
        <f t="shared" si="137"/>
        <v>0</v>
      </c>
      <c r="AO151" s="368">
        <f t="shared" si="137"/>
        <v>0</v>
      </c>
      <c r="AP151" s="368">
        <f t="shared" si="137"/>
        <v>0</v>
      </c>
      <c r="AQ151" s="368">
        <f t="shared" si="137"/>
        <v>0</v>
      </c>
      <c r="AR151" s="368">
        <f t="shared" ref="AR151:BW151" si="138">AR$110*AR129</f>
        <v>0</v>
      </c>
      <c r="AS151" s="368">
        <f t="shared" si="138"/>
        <v>0</v>
      </c>
      <c r="AT151" s="368">
        <f t="shared" si="138"/>
        <v>0</v>
      </c>
      <c r="AU151" s="368">
        <f t="shared" si="138"/>
        <v>0</v>
      </c>
      <c r="AV151" s="368">
        <f t="shared" si="138"/>
        <v>0</v>
      </c>
      <c r="AW151" s="368">
        <f t="shared" si="138"/>
        <v>0</v>
      </c>
      <c r="AX151" s="368">
        <f t="shared" si="138"/>
        <v>0</v>
      </c>
      <c r="AY151" s="368">
        <f t="shared" si="138"/>
        <v>0</v>
      </c>
      <c r="AZ151" s="368">
        <f t="shared" si="138"/>
        <v>0</v>
      </c>
      <c r="BA151" s="368">
        <f t="shared" si="138"/>
        <v>0</v>
      </c>
      <c r="BB151" s="368">
        <f t="shared" si="138"/>
        <v>0</v>
      </c>
      <c r="BC151" s="368">
        <f t="shared" si="138"/>
        <v>0</v>
      </c>
      <c r="BD151" s="368">
        <f t="shared" si="138"/>
        <v>0</v>
      </c>
      <c r="BE151" s="368">
        <f t="shared" si="138"/>
        <v>0</v>
      </c>
      <c r="BF151" s="368">
        <f t="shared" si="138"/>
        <v>0</v>
      </c>
      <c r="BG151" s="368">
        <f t="shared" si="138"/>
        <v>0</v>
      </c>
      <c r="BH151" s="368">
        <f t="shared" si="138"/>
        <v>0</v>
      </c>
      <c r="BI151" s="368">
        <f t="shared" si="138"/>
        <v>0</v>
      </c>
      <c r="BJ151" s="368">
        <f t="shared" si="138"/>
        <v>0</v>
      </c>
      <c r="BK151" s="368">
        <f t="shared" si="138"/>
        <v>0</v>
      </c>
      <c r="BL151" s="368">
        <f t="shared" si="138"/>
        <v>0</v>
      </c>
      <c r="BM151" s="368">
        <f t="shared" si="138"/>
        <v>0</v>
      </c>
      <c r="BN151" s="368">
        <f t="shared" si="138"/>
        <v>0</v>
      </c>
      <c r="BO151" s="368">
        <f t="shared" si="138"/>
        <v>0</v>
      </c>
      <c r="BP151" s="368">
        <f t="shared" si="138"/>
        <v>0</v>
      </c>
      <c r="BQ151" s="368">
        <f t="shared" si="138"/>
        <v>0</v>
      </c>
      <c r="BR151" s="368">
        <f t="shared" si="138"/>
        <v>0</v>
      </c>
      <c r="BS151" s="368">
        <f t="shared" si="138"/>
        <v>0</v>
      </c>
      <c r="BT151" s="368">
        <f t="shared" si="138"/>
        <v>0</v>
      </c>
      <c r="BU151" s="368">
        <f t="shared" si="138"/>
        <v>0</v>
      </c>
      <c r="BV151" s="368">
        <f t="shared" si="138"/>
        <v>0</v>
      </c>
      <c r="BW151" s="368">
        <f t="shared" si="138"/>
        <v>0</v>
      </c>
      <c r="BX151" s="368">
        <f t="shared" ref="BX151:CV151" si="139">BX$110*BX129</f>
        <v>0</v>
      </c>
      <c r="BY151" s="368">
        <f t="shared" si="139"/>
        <v>0</v>
      </c>
      <c r="BZ151" s="368">
        <f t="shared" si="139"/>
        <v>0</v>
      </c>
      <c r="CA151" s="368">
        <f t="shared" si="139"/>
        <v>0</v>
      </c>
      <c r="CB151" s="368">
        <f t="shared" si="139"/>
        <v>0</v>
      </c>
      <c r="CC151" s="368">
        <f t="shared" si="139"/>
        <v>0</v>
      </c>
      <c r="CD151" s="368">
        <f t="shared" si="139"/>
        <v>0</v>
      </c>
      <c r="CE151" s="368">
        <f t="shared" si="139"/>
        <v>0</v>
      </c>
      <c r="CF151" s="368">
        <f t="shared" si="139"/>
        <v>0</v>
      </c>
      <c r="CG151" s="368">
        <f t="shared" si="139"/>
        <v>0</v>
      </c>
      <c r="CH151" s="368">
        <f t="shared" si="139"/>
        <v>0</v>
      </c>
      <c r="CI151" s="368">
        <f t="shared" si="139"/>
        <v>0</v>
      </c>
      <c r="CJ151" s="368">
        <f t="shared" si="139"/>
        <v>0</v>
      </c>
      <c r="CK151" s="368">
        <f t="shared" si="139"/>
        <v>0</v>
      </c>
      <c r="CL151" s="368">
        <f t="shared" si="139"/>
        <v>0</v>
      </c>
      <c r="CM151" s="368">
        <f t="shared" si="139"/>
        <v>0</v>
      </c>
      <c r="CN151" s="368">
        <f t="shared" si="139"/>
        <v>0</v>
      </c>
      <c r="CO151" s="368">
        <f t="shared" si="139"/>
        <v>0</v>
      </c>
      <c r="CP151" s="368">
        <f t="shared" si="139"/>
        <v>0</v>
      </c>
      <c r="CQ151" s="368">
        <f t="shared" si="139"/>
        <v>0</v>
      </c>
      <c r="CR151" s="368">
        <f t="shared" si="139"/>
        <v>0</v>
      </c>
      <c r="CS151" s="368">
        <f t="shared" si="139"/>
        <v>0</v>
      </c>
      <c r="CT151" s="368">
        <f t="shared" si="139"/>
        <v>0</v>
      </c>
      <c r="CU151" s="368">
        <f t="shared" si="139"/>
        <v>0</v>
      </c>
      <c r="CV151" s="368">
        <f t="shared" si="139"/>
        <v>0</v>
      </c>
      <c r="CW151" s="369"/>
      <c r="CX151" s="369"/>
    </row>
    <row r="152" spans="1:102" ht="15.4">
      <c r="E152" s="19"/>
      <c r="F152" s="19"/>
      <c r="J152" s="10"/>
      <c r="L152" s="223"/>
      <c r="M152" s="223"/>
      <c r="N152" s="223"/>
      <c r="O152" s="223"/>
      <c r="P152" s="223"/>
      <c r="Q152" s="223"/>
      <c r="R152" s="223"/>
      <c r="S152" s="223"/>
      <c r="T152" s="223"/>
      <c r="U152" s="223"/>
      <c r="V152" s="223"/>
      <c r="W152" s="223"/>
      <c r="X152" s="223"/>
      <c r="Y152" s="223"/>
      <c r="Z152" s="223"/>
      <c r="AA152" s="223"/>
      <c r="AB152" s="223"/>
      <c r="AC152" s="223"/>
      <c r="AD152" s="223"/>
      <c r="AE152" s="223"/>
      <c r="AF152" s="223"/>
      <c r="AG152" s="223"/>
      <c r="AH152" s="223"/>
      <c r="AI152" s="223"/>
      <c r="AJ152" s="223"/>
      <c r="AK152" s="223"/>
      <c r="AL152" s="223"/>
      <c r="AM152" s="223"/>
      <c r="AN152" s="223"/>
      <c r="AO152" s="223"/>
      <c r="AP152" s="223"/>
      <c r="AQ152" s="223"/>
      <c r="AR152" s="223"/>
      <c r="AS152" s="223"/>
      <c r="AT152" s="223"/>
      <c r="AU152" s="223"/>
      <c r="AV152" s="223"/>
      <c r="AW152" s="223"/>
      <c r="AX152" s="223"/>
      <c r="AY152" s="223"/>
      <c r="AZ152" s="223"/>
      <c r="BA152" s="223"/>
      <c r="BB152" s="223"/>
      <c r="BC152" s="223"/>
      <c r="BD152" s="223"/>
      <c r="BE152" s="223"/>
      <c r="BF152" s="223"/>
      <c r="BG152" s="223"/>
      <c r="BH152" s="223"/>
      <c r="BI152" s="223"/>
      <c r="BJ152" s="223"/>
      <c r="BK152" s="223"/>
      <c r="BL152" s="223"/>
      <c r="BM152" s="223"/>
      <c r="BN152" s="223"/>
      <c r="BO152" s="223"/>
      <c r="BP152" s="223"/>
      <c r="BQ152" s="223"/>
      <c r="BR152" s="223"/>
      <c r="BS152" s="223"/>
      <c r="BT152" s="223"/>
      <c r="BU152" s="223"/>
      <c r="BV152" s="223"/>
      <c r="BW152" s="223"/>
      <c r="BX152" s="223"/>
      <c r="BY152" s="223"/>
      <c r="BZ152" s="223"/>
      <c r="CA152" s="223"/>
      <c r="CB152" s="223"/>
      <c r="CC152" s="223"/>
      <c r="CD152" s="223"/>
      <c r="CE152" s="223"/>
      <c r="CF152" s="223"/>
      <c r="CG152" s="223"/>
      <c r="CH152" s="223"/>
      <c r="CI152" s="223"/>
      <c r="CJ152" s="223"/>
      <c r="CK152" s="223"/>
      <c r="CL152" s="223"/>
      <c r="CM152" s="223"/>
      <c r="CN152" s="223"/>
      <c r="CO152" s="223"/>
      <c r="CP152" s="223"/>
      <c r="CQ152" s="223"/>
      <c r="CR152" s="223"/>
      <c r="CS152" s="223"/>
      <c r="CT152" s="223"/>
      <c r="CU152" s="223"/>
      <c r="CV152" s="223"/>
      <c r="CW152" s="11"/>
      <c r="CX152" s="11"/>
    </row>
    <row r="153" spans="1:102" s="383" customFormat="1" ht="15.4">
      <c r="E153" s="387" t="s">
        <v>652</v>
      </c>
      <c r="F153" s="387"/>
      <c r="G153" s="383" t="s">
        <v>305</v>
      </c>
      <c r="J153" s="388"/>
      <c r="L153" s="389" t="e">
        <f t="shared" ref="L153:AQ153" si="140">L$115*L131</f>
        <v>#NUM!</v>
      </c>
      <c r="M153" s="389" t="e">
        <f t="shared" si="140"/>
        <v>#NUM!</v>
      </c>
      <c r="N153" s="389" t="e">
        <f t="shared" si="140"/>
        <v>#NUM!</v>
      </c>
      <c r="O153" s="389" t="e">
        <f t="shared" si="140"/>
        <v>#NUM!</v>
      </c>
      <c r="P153" s="389" t="e">
        <f t="shared" si="140"/>
        <v>#NUM!</v>
      </c>
      <c r="Q153" s="389" t="e">
        <f t="shared" si="140"/>
        <v>#NUM!</v>
      </c>
      <c r="R153" s="389" t="e">
        <f t="shared" si="140"/>
        <v>#NUM!</v>
      </c>
      <c r="S153" s="389" t="e">
        <f t="shared" si="140"/>
        <v>#NUM!</v>
      </c>
      <c r="T153" s="389" t="e">
        <f t="shared" si="140"/>
        <v>#NUM!</v>
      </c>
      <c r="U153" s="389" t="e">
        <f t="shared" si="140"/>
        <v>#NUM!</v>
      </c>
      <c r="V153" s="389" t="e">
        <f t="shared" si="140"/>
        <v>#NUM!</v>
      </c>
      <c r="W153" s="389" t="e">
        <f t="shared" si="140"/>
        <v>#NUM!</v>
      </c>
      <c r="X153" s="389" t="e">
        <f t="shared" si="140"/>
        <v>#NUM!</v>
      </c>
      <c r="Y153" s="389" t="e">
        <f t="shared" si="140"/>
        <v>#NUM!</v>
      </c>
      <c r="Z153" s="389" t="e">
        <f t="shared" si="140"/>
        <v>#NUM!</v>
      </c>
      <c r="AA153" s="389" t="e">
        <f t="shared" si="140"/>
        <v>#NUM!</v>
      </c>
      <c r="AB153" s="389" t="e">
        <f t="shared" si="140"/>
        <v>#NUM!</v>
      </c>
      <c r="AC153" s="389" t="e">
        <f t="shared" si="140"/>
        <v>#NUM!</v>
      </c>
      <c r="AD153" s="389" t="e">
        <f t="shared" si="140"/>
        <v>#NUM!</v>
      </c>
      <c r="AE153" s="389" t="e">
        <f t="shared" si="140"/>
        <v>#NUM!</v>
      </c>
      <c r="AF153" s="389" t="e">
        <f t="shared" si="140"/>
        <v>#NUM!</v>
      </c>
      <c r="AG153" s="389" t="e">
        <f t="shared" si="140"/>
        <v>#NUM!</v>
      </c>
      <c r="AH153" s="389" t="e">
        <f t="shared" si="140"/>
        <v>#NUM!</v>
      </c>
      <c r="AI153" s="389" t="e">
        <f t="shared" si="140"/>
        <v>#NUM!</v>
      </c>
      <c r="AJ153" s="389" t="e">
        <f t="shared" si="140"/>
        <v>#NUM!</v>
      </c>
      <c r="AK153" s="389" t="e">
        <f t="shared" si="140"/>
        <v>#NUM!</v>
      </c>
      <c r="AL153" s="389" t="e">
        <f t="shared" si="140"/>
        <v>#NUM!</v>
      </c>
      <c r="AM153" s="389" t="e">
        <f t="shared" si="140"/>
        <v>#NUM!</v>
      </c>
      <c r="AN153" s="389" t="e">
        <f t="shared" si="140"/>
        <v>#NUM!</v>
      </c>
      <c r="AO153" s="389" t="e">
        <f t="shared" si="140"/>
        <v>#NUM!</v>
      </c>
      <c r="AP153" s="389" t="e">
        <f t="shared" si="140"/>
        <v>#NUM!</v>
      </c>
      <c r="AQ153" s="389" t="e">
        <f t="shared" si="140"/>
        <v>#NUM!</v>
      </c>
      <c r="AR153" s="389" t="e">
        <f t="shared" ref="AR153:BW153" si="141">AR$115*AR131</f>
        <v>#NUM!</v>
      </c>
      <c r="AS153" s="389" t="e">
        <f t="shared" si="141"/>
        <v>#NUM!</v>
      </c>
      <c r="AT153" s="389" t="e">
        <f t="shared" si="141"/>
        <v>#NUM!</v>
      </c>
      <c r="AU153" s="389" t="e">
        <f t="shared" si="141"/>
        <v>#NUM!</v>
      </c>
      <c r="AV153" s="389" t="e">
        <f t="shared" si="141"/>
        <v>#NUM!</v>
      </c>
      <c r="AW153" s="389" t="e">
        <f t="shared" si="141"/>
        <v>#NUM!</v>
      </c>
      <c r="AX153" s="389" t="e">
        <f t="shared" si="141"/>
        <v>#NUM!</v>
      </c>
      <c r="AY153" s="389" t="e">
        <f t="shared" si="141"/>
        <v>#NUM!</v>
      </c>
      <c r="AZ153" s="389" t="e">
        <f t="shared" si="141"/>
        <v>#NUM!</v>
      </c>
      <c r="BA153" s="389" t="e">
        <f t="shared" si="141"/>
        <v>#NUM!</v>
      </c>
      <c r="BB153" s="389" t="e">
        <f t="shared" si="141"/>
        <v>#NUM!</v>
      </c>
      <c r="BC153" s="389" t="e">
        <f t="shared" si="141"/>
        <v>#NUM!</v>
      </c>
      <c r="BD153" s="389" t="e">
        <f t="shared" si="141"/>
        <v>#NUM!</v>
      </c>
      <c r="BE153" s="389" t="e">
        <f t="shared" si="141"/>
        <v>#NUM!</v>
      </c>
      <c r="BF153" s="389" t="e">
        <f t="shared" si="141"/>
        <v>#NUM!</v>
      </c>
      <c r="BG153" s="389" t="e">
        <f t="shared" si="141"/>
        <v>#NUM!</v>
      </c>
      <c r="BH153" s="389" t="e">
        <f t="shared" si="141"/>
        <v>#NUM!</v>
      </c>
      <c r="BI153" s="389" t="e">
        <f t="shared" si="141"/>
        <v>#NUM!</v>
      </c>
      <c r="BJ153" s="389" t="e">
        <f t="shared" si="141"/>
        <v>#NUM!</v>
      </c>
      <c r="BK153" s="389" t="e">
        <f t="shared" si="141"/>
        <v>#NUM!</v>
      </c>
      <c r="BL153" s="389" t="e">
        <f t="shared" si="141"/>
        <v>#NUM!</v>
      </c>
      <c r="BM153" s="389" t="e">
        <f t="shared" si="141"/>
        <v>#NUM!</v>
      </c>
      <c r="BN153" s="389" t="e">
        <f t="shared" si="141"/>
        <v>#NUM!</v>
      </c>
      <c r="BO153" s="389" t="e">
        <f t="shared" si="141"/>
        <v>#NUM!</v>
      </c>
      <c r="BP153" s="389" t="e">
        <f t="shared" si="141"/>
        <v>#NUM!</v>
      </c>
      <c r="BQ153" s="389" t="e">
        <f t="shared" si="141"/>
        <v>#NUM!</v>
      </c>
      <c r="BR153" s="389" t="e">
        <f t="shared" si="141"/>
        <v>#NUM!</v>
      </c>
      <c r="BS153" s="389" t="e">
        <f t="shared" si="141"/>
        <v>#NUM!</v>
      </c>
      <c r="BT153" s="389" t="e">
        <f t="shared" si="141"/>
        <v>#NUM!</v>
      </c>
      <c r="BU153" s="389" t="e">
        <f t="shared" si="141"/>
        <v>#NUM!</v>
      </c>
      <c r="BV153" s="389" t="e">
        <f t="shared" si="141"/>
        <v>#NUM!</v>
      </c>
      <c r="BW153" s="389" t="e">
        <f t="shared" si="141"/>
        <v>#NUM!</v>
      </c>
      <c r="BX153" s="389" t="e">
        <f t="shared" ref="BX153:CV153" si="142">BX$115*BX131</f>
        <v>#NUM!</v>
      </c>
      <c r="BY153" s="389" t="e">
        <f t="shared" si="142"/>
        <v>#NUM!</v>
      </c>
      <c r="BZ153" s="389" t="e">
        <f t="shared" si="142"/>
        <v>#NUM!</v>
      </c>
      <c r="CA153" s="389" t="e">
        <f t="shared" si="142"/>
        <v>#NUM!</v>
      </c>
      <c r="CB153" s="389" t="e">
        <f t="shared" si="142"/>
        <v>#NUM!</v>
      </c>
      <c r="CC153" s="389" t="e">
        <f t="shared" si="142"/>
        <v>#NUM!</v>
      </c>
      <c r="CD153" s="389" t="e">
        <f t="shared" si="142"/>
        <v>#NUM!</v>
      </c>
      <c r="CE153" s="389" t="e">
        <f t="shared" si="142"/>
        <v>#NUM!</v>
      </c>
      <c r="CF153" s="389" t="e">
        <f t="shared" si="142"/>
        <v>#NUM!</v>
      </c>
      <c r="CG153" s="389" t="e">
        <f t="shared" si="142"/>
        <v>#NUM!</v>
      </c>
      <c r="CH153" s="389" t="e">
        <f t="shared" si="142"/>
        <v>#NUM!</v>
      </c>
      <c r="CI153" s="389" t="e">
        <f t="shared" si="142"/>
        <v>#NUM!</v>
      </c>
      <c r="CJ153" s="389" t="e">
        <f t="shared" si="142"/>
        <v>#NUM!</v>
      </c>
      <c r="CK153" s="389" t="e">
        <f t="shared" si="142"/>
        <v>#NUM!</v>
      </c>
      <c r="CL153" s="389" t="e">
        <f t="shared" si="142"/>
        <v>#NUM!</v>
      </c>
      <c r="CM153" s="389" t="e">
        <f t="shared" si="142"/>
        <v>#NUM!</v>
      </c>
      <c r="CN153" s="389" t="e">
        <f t="shared" si="142"/>
        <v>#NUM!</v>
      </c>
      <c r="CO153" s="389" t="e">
        <f t="shared" si="142"/>
        <v>#NUM!</v>
      </c>
      <c r="CP153" s="389" t="e">
        <f t="shared" si="142"/>
        <v>#NUM!</v>
      </c>
      <c r="CQ153" s="389" t="e">
        <f t="shared" si="142"/>
        <v>#NUM!</v>
      </c>
      <c r="CR153" s="389" t="e">
        <f t="shared" si="142"/>
        <v>#NUM!</v>
      </c>
      <c r="CS153" s="389" t="e">
        <f t="shared" si="142"/>
        <v>#NUM!</v>
      </c>
      <c r="CT153" s="389" t="e">
        <f t="shared" si="142"/>
        <v>#NUM!</v>
      </c>
      <c r="CU153" s="389" t="e">
        <f t="shared" si="142"/>
        <v>#NUM!</v>
      </c>
      <c r="CV153" s="389" t="e">
        <f t="shared" si="142"/>
        <v>#NUM!</v>
      </c>
      <c r="CW153" s="385"/>
      <c r="CX153" s="385"/>
    </row>
    <row r="154" spans="1:102" s="383" customFormat="1" ht="15.4">
      <c r="E154" s="387" t="s">
        <v>653</v>
      </c>
      <c r="F154" s="387"/>
      <c r="G154" s="383" t="s">
        <v>305</v>
      </c>
      <c r="J154" s="388"/>
      <c r="L154" s="389" t="e">
        <f t="shared" ref="L154:AQ154" si="143">L$115*L132</f>
        <v>#NUM!</v>
      </c>
      <c r="M154" s="389" t="e">
        <f t="shared" si="143"/>
        <v>#NUM!</v>
      </c>
      <c r="N154" s="389" t="e">
        <f t="shared" si="143"/>
        <v>#NUM!</v>
      </c>
      <c r="O154" s="389" t="e">
        <f t="shared" si="143"/>
        <v>#NUM!</v>
      </c>
      <c r="P154" s="389" t="e">
        <f t="shared" si="143"/>
        <v>#NUM!</v>
      </c>
      <c r="Q154" s="389" t="e">
        <f t="shared" si="143"/>
        <v>#NUM!</v>
      </c>
      <c r="R154" s="389" t="e">
        <f t="shared" si="143"/>
        <v>#NUM!</v>
      </c>
      <c r="S154" s="389" t="e">
        <f t="shared" si="143"/>
        <v>#NUM!</v>
      </c>
      <c r="T154" s="389" t="e">
        <f t="shared" si="143"/>
        <v>#NUM!</v>
      </c>
      <c r="U154" s="389" t="e">
        <f t="shared" si="143"/>
        <v>#NUM!</v>
      </c>
      <c r="V154" s="389" t="e">
        <f t="shared" si="143"/>
        <v>#NUM!</v>
      </c>
      <c r="W154" s="389" t="e">
        <f t="shared" si="143"/>
        <v>#NUM!</v>
      </c>
      <c r="X154" s="389" t="e">
        <f t="shared" si="143"/>
        <v>#NUM!</v>
      </c>
      <c r="Y154" s="389" t="e">
        <f t="shared" si="143"/>
        <v>#NUM!</v>
      </c>
      <c r="Z154" s="389" t="e">
        <f t="shared" si="143"/>
        <v>#NUM!</v>
      </c>
      <c r="AA154" s="389" t="e">
        <f t="shared" si="143"/>
        <v>#NUM!</v>
      </c>
      <c r="AB154" s="389" t="e">
        <f t="shared" si="143"/>
        <v>#NUM!</v>
      </c>
      <c r="AC154" s="389" t="e">
        <f t="shared" si="143"/>
        <v>#NUM!</v>
      </c>
      <c r="AD154" s="389" t="e">
        <f t="shared" si="143"/>
        <v>#NUM!</v>
      </c>
      <c r="AE154" s="389" t="e">
        <f t="shared" si="143"/>
        <v>#NUM!</v>
      </c>
      <c r="AF154" s="389" t="e">
        <f t="shared" si="143"/>
        <v>#NUM!</v>
      </c>
      <c r="AG154" s="389" t="e">
        <f t="shared" si="143"/>
        <v>#NUM!</v>
      </c>
      <c r="AH154" s="389" t="e">
        <f t="shared" si="143"/>
        <v>#NUM!</v>
      </c>
      <c r="AI154" s="389" t="e">
        <f t="shared" si="143"/>
        <v>#NUM!</v>
      </c>
      <c r="AJ154" s="389" t="e">
        <f t="shared" si="143"/>
        <v>#NUM!</v>
      </c>
      <c r="AK154" s="389" t="e">
        <f t="shared" si="143"/>
        <v>#NUM!</v>
      </c>
      <c r="AL154" s="389" t="e">
        <f t="shared" si="143"/>
        <v>#NUM!</v>
      </c>
      <c r="AM154" s="389" t="e">
        <f t="shared" si="143"/>
        <v>#NUM!</v>
      </c>
      <c r="AN154" s="389" t="e">
        <f t="shared" si="143"/>
        <v>#NUM!</v>
      </c>
      <c r="AO154" s="389" t="e">
        <f t="shared" si="143"/>
        <v>#NUM!</v>
      </c>
      <c r="AP154" s="389" t="e">
        <f t="shared" si="143"/>
        <v>#NUM!</v>
      </c>
      <c r="AQ154" s="389" t="e">
        <f t="shared" si="143"/>
        <v>#NUM!</v>
      </c>
      <c r="AR154" s="389" t="e">
        <f t="shared" ref="AR154:BW154" si="144">AR$115*AR132</f>
        <v>#NUM!</v>
      </c>
      <c r="AS154" s="389" t="e">
        <f t="shared" si="144"/>
        <v>#NUM!</v>
      </c>
      <c r="AT154" s="389" t="e">
        <f t="shared" si="144"/>
        <v>#NUM!</v>
      </c>
      <c r="AU154" s="389" t="e">
        <f t="shared" si="144"/>
        <v>#NUM!</v>
      </c>
      <c r="AV154" s="389" t="e">
        <f t="shared" si="144"/>
        <v>#NUM!</v>
      </c>
      <c r="AW154" s="389" t="e">
        <f t="shared" si="144"/>
        <v>#NUM!</v>
      </c>
      <c r="AX154" s="389" t="e">
        <f t="shared" si="144"/>
        <v>#NUM!</v>
      </c>
      <c r="AY154" s="389" t="e">
        <f t="shared" si="144"/>
        <v>#NUM!</v>
      </c>
      <c r="AZ154" s="389" t="e">
        <f t="shared" si="144"/>
        <v>#NUM!</v>
      </c>
      <c r="BA154" s="389" t="e">
        <f t="shared" si="144"/>
        <v>#NUM!</v>
      </c>
      <c r="BB154" s="389" t="e">
        <f t="shared" si="144"/>
        <v>#NUM!</v>
      </c>
      <c r="BC154" s="389" t="e">
        <f t="shared" si="144"/>
        <v>#NUM!</v>
      </c>
      <c r="BD154" s="389" t="e">
        <f t="shared" si="144"/>
        <v>#NUM!</v>
      </c>
      <c r="BE154" s="389" t="e">
        <f t="shared" si="144"/>
        <v>#NUM!</v>
      </c>
      <c r="BF154" s="389" t="e">
        <f t="shared" si="144"/>
        <v>#NUM!</v>
      </c>
      <c r="BG154" s="389" t="e">
        <f t="shared" si="144"/>
        <v>#NUM!</v>
      </c>
      <c r="BH154" s="389" t="e">
        <f t="shared" si="144"/>
        <v>#NUM!</v>
      </c>
      <c r="BI154" s="389" t="e">
        <f t="shared" si="144"/>
        <v>#NUM!</v>
      </c>
      <c r="BJ154" s="389" t="e">
        <f t="shared" si="144"/>
        <v>#NUM!</v>
      </c>
      <c r="BK154" s="389" t="e">
        <f t="shared" si="144"/>
        <v>#NUM!</v>
      </c>
      <c r="BL154" s="389" t="e">
        <f t="shared" si="144"/>
        <v>#NUM!</v>
      </c>
      <c r="BM154" s="389" t="e">
        <f t="shared" si="144"/>
        <v>#NUM!</v>
      </c>
      <c r="BN154" s="389" t="e">
        <f t="shared" si="144"/>
        <v>#NUM!</v>
      </c>
      <c r="BO154" s="389" t="e">
        <f t="shared" si="144"/>
        <v>#NUM!</v>
      </c>
      <c r="BP154" s="389" t="e">
        <f t="shared" si="144"/>
        <v>#NUM!</v>
      </c>
      <c r="BQ154" s="389" t="e">
        <f t="shared" si="144"/>
        <v>#NUM!</v>
      </c>
      <c r="BR154" s="389" t="e">
        <f t="shared" si="144"/>
        <v>#NUM!</v>
      </c>
      <c r="BS154" s="389" t="e">
        <f t="shared" si="144"/>
        <v>#NUM!</v>
      </c>
      <c r="BT154" s="389" t="e">
        <f t="shared" si="144"/>
        <v>#NUM!</v>
      </c>
      <c r="BU154" s="389" t="e">
        <f t="shared" si="144"/>
        <v>#NUM!</v>
      </c>
      <c r="BV154" s="389" t="e">
        <f t="shared" si="144"/>
        <v>#NUM!</v>
      </c>
      <c r="BW154" s="389" t="e">
        <f t="shared" si="144"/>
        <v>#NUM!</v>
      </c>
      <c r="BX154" s="389" t="e">
        <f t="shared" ref="BX154:CV154" si="145">BX$115*BX132</f>
        <v>#NUM!</v>
      </c>
      <c r="BY154" s="389" t="e">
        <f t="shared" si="145"/>
        <v>#NUM!</v>
      </c>
      <c r="BZ154" s="389" t="e">
        <f t="shared" si="145"/>
        <v>#NUM!</v>
      </c>
      <c r="CA154" s="389" t="e">
        <f t="shared" si="145"/>
        <v>#NUM!</v>
      </c>
      <c r="CB154" s="389" t="e">
        <f t="shared" si="145"/>
        <v>#NUM!</v>
      </c>
      <c r="CC154" s="389" t="e">
        <f t="shared" si="145"/>
        <v>#NUM!</v>
      </c>
      <c r="CD154" s="389" t="e">
        <f t="shared" si="145"/>
        <v>#NUM!</v>
      </c>
      <c r="CE154" s="389" t="e">
        <f t="shared" si="145"/>
        <v>#NUM!</v>
      </c>
      <c r="CF154" s="389" t="e">
        <f t="shared" si="145"/>
        <v>#NUM!</v>
      </c>
      <c r="CG154" s="389" t="e">
        <f t="shared" si="145"/>
        <v>#NUM!</v>
      </c>
      <c r="CH154" s="389" t="e">
        <f t="shared" si="145"/>
        <v>#NUM!</v>
      </c>
      <c r="CI154" s="389" t="e">
        <f t="shared" si="145"/>
        <v>#NUM!</v>
      </c>
      <c r="CJ154" s="389" t="e">
        <f t="shared" si="145"/>
        <v>#NUM!</v>
      </c>
      <c r="CK154" s="389" t="e">
        <f t="shared" si="145"/>
        <v>#NUM!</v>
      </c>
      <c r="CL154" s="389" t="e">
        <f t="shared" si="145"/>
        <v>#NUM!</v>
      </c>
      <c r="CM154" s="389" t="e">
        <f t="shared" si="145"/>
        <v>#NUM!</v>
      </c>
      <c r="CN154" s="389" t="e">
        <f t="shared" si="145"/>
        <v>#NUM!</v>
      </c>
      <c r="CO154" s="389" t="e">
        <f t="shared" si="145"/>
        <v>#NUM!</v>
      </c>
      <c r="CP154" s="389" t="e">
        <f t="shared" si="145"/>
        <v>#NUM!</v>
      </c>
      <c r="CQ154" s="389" t="e">
        <f t="shared" si="145"/>
        <v>#NUM!</v>
      </c>
      <c r="CR154" s="389" t="e">
        <f t="shared" si="145"/>
        <v>#NUM!</v>
      </c>
      <c r="CS154" s="389" t="e">
        <f t="shared" si="145"/>
        <v>#NUM!</v>
      </c>
      <c r="CT154" s="389" t="e">
        <f t="shared" si="145"/>
        <v>#NUM!</v>
      </c>
      <c r="CU154" s="389" t="e">
        <f t="shared" si="145"/>
        <v>#NUM!</v>
      </c>
      <c r="CV154" s="389" t="e">
        <f t="shared" si="145"/>
        <v>#NUM!</v>
      </c>
      <c r="CW154" s="385"/>
      <c r="CX154" s="385"/>
    </row>
    <row r="155" spans="1:102" s="383" customFormat="1" ht="15.4">
      <c r="E155" s="387" t="s">
        <v>654</v>
      </c>
      <c r="F155" s="387"/>
      <c r="G155" s="383" t="s">
        <v>305</v>
      </c>
      <c r="J155" s="388"/>
      <c r="L155" s="389" t="e">
        <f t="shared" ref="L155:AQ155" si="146">L$115*L133</f>
        <v>#NUM!</v>
      </c>
      <c r="M155" s="389" t="e">
        <f t="shared" si="146"/>
        <v>#NUM!</v>
      </c>
      <c r="N155" s="389" t="e">
        <f t="shared" si="146"/>
        <v>#NUM!</v>
      </c>
      <c r="O155" s="389" t="e">
        <f t="shared" si="146"/>
        <v>#NUM!</v>
      </c>
      <c r="P155" s="389" t="e">
        <f t="shared" si="146"/>
        <v>#NUM!</v>
      </c>
      <c r="Q155" s="389" t="e">
        <f t="shared" si="146"/>
        <v>#NUM!</v>
      </c>
      <c r="R155" s="389" t="e">
        <f t="shared" si="146"/>
        <v>#NUM!</v>
      </c>
      <c r="S155" s="389" t="e">
        <f t="shared" si="146"/>
        <v>#NUM!</v>
      </c>
      <c r="T155" s="389" t="e">
        <f t="shared" si="146"/>
        <v>#NUM!</v>
      </c>
      <c r="U155" s="389" t="e">
        <f t="shared" si="146"/>
        <v>#NUM!</v>
      </c>
      <c r="V155" s="389" t="e">
        <f t="shared" si="146"/>
        <v>#NUM!</v>
      </c>
      <c r="W155" s="389" t="e">
        <f t="shared" si="146"/>
        <v>#NUM!</v>
      </c>
      <c r="X155" s="389" t="e">
        <f t="shared" si="146"/>
        <v>#NUM!</v>
      </c>
      <c r="Y155" s="389" t="e">
        <f t="shared" si="146"/>
        <v>#NUM!</v>
      </c>
      <c r="Z155" s="389" t="e">
        <f t="shared" si="146"/>
        <v>#NUM!</v>
      </c>
      <c r="AA155" s="389" t="e">
        <f t="shared" si="146"/>
        <v>#NUM!</v>
      </c>
      <c r="AB155" s="389" t="e">
        <f t="shared" si="146"/>
        <v>#NUM!</v>
      </c>
      <c r="AC155" s="389" t="e">
        <f t="shared" si="146"/>
        <v>#NUM!</v>
      </c>
      <c r="AD155" s="389" t="e">
        <f t="shared" si="146"/>
        <v>#NUM!</v>
      </c>
      <c r="AE155" s="389" t="e">
        <f t="shared" si="146"/>
        <v>#NUM!</v>
      </c>
      <c r="AF155" s="389" t="e">
        <f t="shared" si="146"/>
        <v>#NUM!</v>
      </c>
      <c r="AG155" s="389" t="e">
        <f t="shared" si="146"/>
        <v>#NUM!</v>
      </c>
      <c r="AH155" s="389" t="e">
        <f t="shared" si="146"/>
        <v>#NUM!</v>
      </c>
      <c r="AI155" s="389" t="e">
        <f t="shared" si="146"/>
        <v>#NUM!</v>
      </c>
      <c r="AJ155" s="389" t="e">
        <f t="shared" si="146"/>
        <v>#NUM!</v>
      </c>
      <c r="AK155" s="389" t="e">
        <f t="shared" si="146"/>
        <v>#NUM!</v>
      </c>
      <c r="AL155" s="389" t="e">
        <f t="shared" si="146"/>
        <v>#NUM!</v>
      </c>
      <c r="AM155" s="389" t="e">
        <f t="shared" si="146"/>
        <v>#NUM!</v>
      </c>
      <c r="AN155" s="389" t="e">
        <f t="shared" si="146"/>
        <v>#NUM!</v>
      </c>
      <c r="AO155" s="389" t="e">
        <f t="shared" si="146"/>
        <v>#NUM!</v>
      </c>
      <c r="AP155" s="389" t="e">
        <f t="shared" si="146"/>
        <v>#NUM!</v>
      </c>
      <c r="AQ155" s="389" t="e">
        <f t="shared" si="146"/>
        <v>#NUM!</v>
      </c>
      <c r="AR155" s="389" t="e">
        <f t="shared" ref="AR155:BW155" si="147">AR$115*AR133</f>
        <v>#NUM!</v>
      </c>
      <c r="AS155" s="389" t="e">
        <f t="shared" si="147"/>
        <v>#NUM!</v>
      </c>
      <c r="AT155" s="389" t="e">
        <f t="shared" si="147"/>
        <v>#NUM!</v>
      </c>
      <c r="AU155" s="389" t="e">
        <f t="shared" si="147"/>
        <v>#NUM!</v>
      </c>
      <c r="AV155" s="389" t="e">
        <f t="shared" si="147"/>
        <v>#NUM!</v>
      </c>
      <c r="AW155" s="389" t="e">
        <f t="shared" si="147"/>
        <v>#NUM!</v>
      </c>
      <c r="AX155" s="389" t="e">
        <f t="shared" si="147"/>
        <v>#NUM!</v>
      </c>
      <c r="AY155" s="389" t="e">
        <f t="shared" si="147"/>
        <v>#NUM!</v>
      </c>
      <c r="AZ155" s="389" t="e">
        <f t="shared" si="147"/>
        <v>#NUM!</v>
      </c>
      <c r="BA155" s="389" t="e">
        <f t="shared" si="147"/>
        <v>#NUM!</v>
      </c>
      <c r="BB155" s="389" t="e">
        <f t="shared" si="147"/>
        <v>#NUM!</v>
      </c>
      <c r="BC155" s="389" t="e">
        <f t="shared" si="147"/>
        <v>#NUM!</v>
      </c>
      <c r="BD155" s="389" t="e">
        <f t="shared" si="147"/>
        <v>#NUM!</v>
      </c>
      <c r="BE155" s="389" t="e">
        <f t="shared" si="147"/>
        <v>#NUM!</v>
      </c>
      <c r="BF155" s="389" t="e">
        <f t="shared" si="147"/>
        <v>#NUM!</v>
      </c>
      <c r="BG155" s="389" t="e">
        <f t="shared" si="147"/>
        <v>#NUM!</v>
      </c>
      <c r="BH155" s="389" t="e">
        <f t="shared" si="147"/>
        <v>#NUM!</v>
      </c>
      <c r="BI155" s="389" t="e">
        <f t="shared" si="147"/>
        <v>#NUM!</v>
      </c>
      <c r="BJ155" s="389" t="e">
        <f t="shared" si="147"/>
        <v>#NUM!</v>
      </c>
      <c r="BK155" s="389" t="e">
        <f t="shared" si="147"/>
        <v>#NUM!</v>
      </c>
      <c r="BL155" s="389" t="e">
        <f t="shared" si="147"/>
        <v>#NUM!</v>
      </c>
      <c r="BM155" s="389" t="e">
        <f t="shared" si="147"/>
        <v>#NUM!</v>
      </c>
      <c r="BN155" s="389" t="e">
        <f t="shared" si="147"/>
        <v>#NUM!</v>
      </c>
      <c r="BO155" s="389" t="e">
        <f t="shared" si="147"/>
        <v>#NUM!</v>
      </c>
      <c r="BP155" s="389" t="e">
        <f t="shared" si="147"/>
        <v>#NUM!</v>
      </c>
      <c r="BQ155" s="389" t="e">
        <f t="shared" si="147"/>
        <v>#NUM!</v>
      </c>
      <c r="BR155" s="389" t="e">
        <f t="shared" si="147"/>
        <v>#NUM!</v>
      </c>
      <c r="BS155" s="389" t="e">
        <f t="shared" si="147"/>
        <v>#NUM!</v>
      </c>
      <c r="BT155" s="389" t="e">
        <f t="shared" si="147"/>
        <v>#NUM!</v>
      </c>
      <c r="BU155" s="389" t="e">
        <f t="shared" si="147"/>
        <v>#NUM!</v>
      </c>
      <c r="BV155" s="389" t="e">
        <f t="shared" si="147"/>
        <v>#NUM!</v>
      </c>
      <c r="BW155" s="389" t="e">
        <f t="shared" si="147"/>
        <v>#NUM!</v>
      </c>
      <c r="BX155" s="389" t="e">
        <f t="shared" ref="BX155:CV155" si="148">BX$115*BX133</f>
        <v>#NUM!</v>
      </c>
      <c r="BY155" s="389" t="e">
        <f t="shared" si="148"/>
        <v>#NUM!</v>
      </c>
      <c r="BZ155" s="389" t="e">
        <f t="shared" si="148"/>
        <v>#NUM!</v>
      </c>
      <c r="CA155" s="389" t="e">
        <f t="shared" si="148"/>
        <v>#NUM!</v>
      </c>
      <c r="CB155" s="389" t="e">
        <f t="shared" si="148"/>
        <v>#NUM!</v>
      </c>
      <c r="CC155" s="389" t="e">
        <f t="shared" si="148"/>
        <v>#NUM!</v>
      </c>
      <c r="CD155" s="389" t="e">
        <f t="shared" si="148"/>
        <v>#NUM!</v>
      </c>
      <c r="CE155" s="389" t="e">
        <f t="shared" si="148"/>
        <v>#NUM!</v>
      </c>
      <c r="CF155" s="389" t="e">
        <f t="shared" si="148"/>
        <v>#NUM!</v>
      </c>
      <c r="CG155" s="389" t="e">
        <f t="shared" si="148"/>
        <v>#NUM!</v>
      </c>
      <c r="CH155" s="389" t="e">
        <f t="shared" si="148"/>
        <v>#NUM!</v>
      </c>
      <c r="CI155" s="389" t="e">
        <f t="shared" si="148"/>
        <v>#NUM!</v>
      </c>
      <c r="CJ155" s="389" t="e">
        <f t="shared" si="148"/>
        <v>#NUM!</v>
      </c>
      <c r="CK155" s="389" t="e">
        <f t="shared" si="148"/>
        <v>#NUM!</v>
      </c>
      <c r="CL155" s="389" t="e">
        <f t="shared" si="148"/>
        <v>#NUM!</v>
      </c>
      <c r="CM155" s="389" t="e">
        <f t="shared" si="148"/>
        <v>#NUM!</v>
      </c>
      <c r="CN155" s="389" t="e">
        <f t="shared" si="148"/>
        <v>#NUM!</v>
      </c>
      <c r="CO155" s="389" t="e">
        <f t="shared" si="148"/>
        <v>#NUM!</v>
      </c>
      <c r="CP155" s="389" t="e">
        <f t="shared" si="148"/>
        <v>#NUM!</v>
      </c>
      <c r="CQ155" s="389" t="e">
        <f t="shared" si="148"/>
        <v>#NUM!</v>
      </c>
      <c r="CR155" s="389" t="e">
        <f t="shared" si="148"/>
        <v>#NUM!</v>
      </c>
      <c r="CS155" s="389" t="e">
        <f t="shared" si="148"/>
        <v>#NUM!</v>
      </c>
      <c r="CT155" s="389" t="e">
        <f t="shared" si="148"/>
        <v>#NUM!</v>
      </c>
      <c r="CU155" s="389" t="e">
        <f t="shared" si="148"/>
        <v>#NUM!</v>
      </c>
      <c r="CV155" s="389" t="e">
        <f t="shared" si="148"/>
        <v>#NUM!</v>
      </c>
      <c r="CW155" s="385"/>
      <c r="CX155" s="385"/>
    </row>
    <row r="156" spans="1:102" s="383" customFormat="1" ht="15.4">
      <c r="A156" s="472" t="s">
        <v>312</v>
      </c>
      <c r="E156" s="387" t="s">
        <v>655</v>
      </c>
      <c r="F156" s="387"/>
      <c r="G156" s="383" t="s">
        <v>305</v>
      </c>
      <c r="J156" s="388"/>
      <c r="L156" s="389" t="e">
        <f>(L$115*L134)+(L119*--OR(L13=1,AND(L7=1,K7=0)))</f>
        <v>#NUM!</v>
      </c>
      <c r="M156" s="389" t="e">
        <f t="shared" ref="M156:BX156" si="149">(M$115*M134)+(M119*--OR(M13=1,AND(M7=1,L7=0)))</f>
        <v>#NUM!</v>
      </c>
      <c r="N156" s="389" t="e">
        <f t="shared" si="149"/>
        <v>#NUM!</v>
      </c>
      <c r="O156" s="389" t="e">
        <f t="shared" si="149"/>
        <v>#NUM!</v>
      </c>
      <c r="P156" s="389" t="e">
        <f t="shared" si="149"/>
        <v>#NUM!</v>
      </c>
      <c r="Q156" s="389" t="e">
        <f t="shared" si="149"/>
        <v>#NUM!</v>
      </c>
      <c r="R156" s="389" t="e">
        <f t="shared" si="149"/>
        <v>#NUM!</v>
      </c>
      <c r="S156" s="389" t="e">
        <f t="shared" si="149"/>
        <v>#NUM!</v>
      </c>
      <c r="T156" s="389" t="e">
        <f t="shared" si="149"/>
        <v>#NUM!</v>
      </c>
      <c r="U156" s="389" t="e">
        <f t="shared" si="149"/>
        <v>#NUM!</v>
      </c>
      <c r="V156" s="389" t="e">
        <f t="shared" si="149"/>
        <v>#NUM!</v>
      </c>
      <c r="W156" s="389" t="e">
        <f t="shared" si="149"/>
        <v>#NUM!</v>
      </c>
      <c r="X156" s="389" t="e">
        <f t="shared" si="149"/>
        <v>#NUM!</v>
      </c>
      <c r="Y156" s="389" t="e">
        <f t="shared" si="149"/>
        <v>#NUM!</v>
      </c>
      <c r="Z156" s="389" t="e">
        <f t="shared" si="149"/>
        <v>#NUM!</v>
      </c>
      <c r="AA156" s="389" t="e">
        <f t="shared" si="149"/>
        <v>#NUM!</v>
      </c>
      <c r="AB156" s="389" t="e">
        <f t="shared" si="149"/>
        <v>#NUM!</v>
      </c>
      <c r="AC156" s="389" t="e">
        <f t="shared" si="149"/>
        <v>#NUM!</v>
      </c>
      <c r="AD156" s="389" t="e">
        <f t="shared" si="149"/>
        <v>#NUM!</v>
      </c>
      <c r="AE156" s="389" t="e">
        <f t="shared" si="149"/>
        <v>#NUM!</v>
      </c>
      <c r="AF156" s="389" t="e">
        <f t="shared" si="149"/>
        <v>#NUM!</v>
      </c>
      <c r="AG156" s="389" t="e">
        <f t="shared" si="149"/>
        <v>#NUM!</v>
      </c>
      <c r="AH156" s="389" t="e">
        <f t="shared" si="149"/>
        <v>#NUM!</v>
      </c>
      <c r="AI156" s="389" t="e">
        <f t="shared" si="149"/>
        <v>#NUM!</v>
      </c>
      <c r="AJ156" s="389" t="e">
        <f t="shared" si="149"/>
        <v>#NUM!</v>
      </c>
      <c r="AK156" s="389" t="e">
        <f t="shared" si="149"/>
        <v>#NUM!</v>
      </c>
      <c r="AL156" s="389" t="e">
        <f t="shared" si="149"/>
        <v>#NUM!</v>
      </c>
      <c r="AM156" s="389" t="e">
        <f t="shared" si="149"/>
        <v>#NUM!</v>
      </c>
      <c r="AN156" s="389" t="e">
        <f t="shared" si="149"/>
        <v>#NUM!</v>
      </c>
      <c r="AO156" s="389" t="e">
        <f t="shared" si="149"/>
        <v>#NUM!</v>
      </c>
      <c r="AP156" s="389" t="e">
        <f t="shared" si="149"/>
        <v>#NUM!</v>
      </c>
      <c r="AQ156" s="389" t="e">
        <f t="shared" si="149"/>
        <v>#NUM!</v>
      </c>
      <c r="AR156" s="389" t="e">
        <f t="shared" si="149"/>
        <v>#NUM!</v>
      </c>
      <c r="AS156" s="389" t="e">
        <f t="shared" si="149"/>
        <v>#NUM!</v>
      </c>
      <c r="AT156" s="389" t="e">
        <f t="shared" si="149"/>
        <v>#NUM!</v>
      </c>
      <c r="AU156" s="389" t="e">
        <f t="shared" si="149"/>
        <v>#NUM!</v>
      </c>
      <c r="AV156" s="389" t="e">
        <f t="shared" si="149"/>
        <v>#NUM!</v>
      </c>
      <c r="AW156" s="389" t="e">
        <f t="shared" si="149"/>
        <v>#NUM!</v>
      </c>
      <c r="AX156" s="389" t="e">
        <f t="shared" si="149"/>
        <v>#NUM!</v>
      </c>
      <c r="AY156" s="389" t="e">
        <f t="shared" si="149"/>
        <v>#NUM!</v>
      </c>
      <c r="AZ156" s="389" t="e">
        <f t="shared" si="149"/>
        <v>#NUM!</v>
      </c>
      <c r="BA156" s="389" t="e">
        <f t="shared" si="149"/>
        <v>#NUM!</v>
      </c>
      <c r="BB156" s="389" t="e">
        <f t="shared" si="149"/>
        <v>#NUM!</v>
      </c>
      <c r="BC156" s="389" t="e">
        <f t="shared" si="149"/>
        <v>#NUM!</v>
      </c>
      <c r="BD156" s="389" t="e">
        <f t="shared" si="149"/>
        <v>#NUM!</v>
      </c>
      <c r="BE156" s="389" t="e">
        <f t="shared" si="149"/>
        <v>#NUM!</v>
      </c>
      <c r="BF156" s="389" t="e">
        <f t="shared" si="149"/>
        <v>#NUM!</v>
      </c>
      <c r="BG156" s="389" t="e">
        <f t="shared" si="149"/>
        <v>#NUM!</v>
      </c>
      <c r="BH156" s="389" t="e">
        <f t="shared" si="149"/>
        <v>#NUM!</v>
      </c>
      <c r="BI156" s="389" t="e">
        <f t="shared" si="149"/>
        <v>#NUM!</v>
      </c>
      <c r="BJ156" s="389" t="e">
        <f t="shared" si="149"/>
        <v>#NUM!</v>
      </c>
      <c r="BK156" s="389" t="e">
        <f t="shared" si="149"/>
        <v>#NUM!</v>
      </c>
      <c r="BL156" s="389" t="e">
        <f t="shared" si="149"/>
        <v>#NUM!</v>
      </c>
      <c r="BM156" s="389" t="e">
        <f t="shared" si="149"/>
        <v>#NUM!</v>
      </c>
      <c r="BN156" s="389" t="e">
        <f t="shared" si="149"/>
        <v>#NUM!</v>
      </c>
      <c r="BO156" s="389" t="e">
        <f t="shared" si="149"/>
        <v>#NUM!</v>
      </c>
      <c r="BP156" s="389" t="e">
        <f t="shared" si="149"/>
        <v>#NUM!</v>
      </c>
      <c r="BQ156" s="389" t="e">
        <f t="shared" si="149"/>
        <v>#NUM!</v>
      </c>
      <c r="BR156" s="389" t="e">
        <f t="shared" si="149"/>
        <v>#NUM!</v>
      </c>
      <c r="BS156" s="389" t="e">
        <f t="shared" si="149"/>
        <v>#NUM!</v>
      </c>
      <c r="BT156" s="389" t="e">
        <f t="shared" si="149"/>
        <v>#NUM!</v>
      </c>
      <c r="BU156" s="389" t="e">
        <f t="shared" si="149"/>
        <v>#NUM!</v>
      </c>
      <c r="BV156" s="389" t="e">
        <f t="shared" si="149"/>
        <v>#NUM!</v>
      </c>
      <c r="BW156" s="389" t="e">
        <f t="shared" si="149"/>
        <v>#NUM!</v>
      </c>
      <c r="BX156" s="389" t="e">
        <f t="shared" si="149"/>
        <v>#NUM!</v>
      </c>
      <c r="BY156" s="389" t="e">
        <f t="shared" ref="BY156:CV156" si="150">(BY$115*BY134)+(BY119*--OR(BY13=1,AND(BY7=1,BX7=0)))</f>
        <v>#NUM!</v>
      </c>
      <c r="BZ156" s="389" t="e">
        <f t="shared" si="150"/>
        <v>#NUM!</v>
      </c>
      <c r="CA156" s="389" t="e">
        <f t="shared" si="150"/>
        <v>#NUM!</v>
      </c>
      <c r="CB156" s="389" t="e">
        <f t="shared" si="150"/>
        <v>#NUM!</v>
      </c>
      <c r="CC156" s="389" t="e">
        <f t="shared" si="150"/>
        <v>#NUM!</v>
      </c>
      <c r="CD156" s="389" t="e">
        <f t="shared" si="150"/>
        <v>#NUM!</v>
      </c>
      <c r="CE156" s="389" t="e">
        <f t="shared" si="150"/>
        <v>#NUM!</v>
      </c>
      <c r="CF156" s="389" t="e">
        <f t="shared" si="150"/>
        <v>#NUM!</v>
      </c>
      <c r="CG156" s="389" t="e">
        <f t="shared" si="150"/>
        <v>#NUM!</v>
      </c>
      <c r="CH156" s="389" t="e">
        <f t="shared" si="150"/>
        <v>#NUM!</v>
      </c>
      <c r="CI156" s="389" t="e">
        <f t="shared" si="150"/>
        <v>#NUM!</v>
      </c>
      <c r="CJ156" s="389" t="e">
        <f t="shared" si="150"/>
        <v>#NUM!</v>
      </c>
      <c r="CK156" s="389" t="e">
        <f t="shared" si="150"/>
        <v>#NUM!</v>
      </c>
      <c r="CL156" s="389" t="e">
        <f t="shared" si="150"/>
        <v>#NUM!</v>
      </c>
      <c r="CM156" s="389" t="e">
        <f t="shared" si="150"/>
        <v>#NUM!</v>
      </c>
      <c r="CN156" s="389" t="e">
        <f t="shared" si="150"/>
        <v>#NUM!</v>
      </c>
      <c r="CO156" s="389" t="e">
        <f t="shared" si="150"/>
        <v>#NUM!</v>
      </c>
      <c r="CP156" s="389" t="e">
        <f t="shared" si="150"/>
        <v>#NUM!</v>
      </c>
      <c r="CQ156" s="389" t="e">
        <f t="shared" si="150"/>
        <v>#NUM!</v>
      </c>
      <c r="CR156" s="389" t="e">
        <f t="shared" si="150"/>
        <v>#NUM!</v>
      </c>
      <c r="CS156" s="389" t="e">
        <f t="shared" si="150"/>
        <v>#NUM!</v>
      </c>
      <c r="CT156" s="389" t="e">
        <f t="shared" si="150"/>
        <v>#NUM!</v>
      </c>
      <c r="CU156" s="389" t="e">
        <f t="shared" si="150"/>
        <v>#NUM!</v>
      </c>
      <c r="CV156" s="389" t="e">
        <f t="shared" si="150"/>
        <v>#NUM!</v>
      </c>
      <c r="CW156" s="385"/>
      <c r="CX156" s="385"/>
    </row>
    <row r="157" spans="1:102" s="383" customFormat="1" ht="15.4">
      <c r="A157" s="472" t="s">
        <v>312</v>
      </c>
      <c r="E157" s="387" t="s">
        <v>656</v>
      </c>
      <c r="F157" s="387"/>
      <c r="G157" s="383" t="s">
        <v>305</v>
      </c>
      <c r="J157" s="388"/>
      <c r="L157" s="390" t="e">
        <f>(L$115*L135)+--OR(L14&gt;0,L15&gt;0)*L119</f>
        <v>#NUM!</v>
      </c>
      <c r="M157" s="390" t="e">
        <f t="shared" ref="M157:BX157" si="151">(M$115*M135)+--OR(M14&gt;0,M15&gt;0)*M119</f>
        <v>#NUM!</v>
      </c>
      <c r="N157" s="390" t="e">
        <f t="shared" si="151"/>
        <v>#NUM!</v>
      </c>
      <c r="O157" s="390" t="e">
        <f t="shared" si="151"/>
        <v>#NUM!</v>
      </c>
      <c r="P157" s="390" t="e">
        <f t="shared" si="151"/>
        <v>#NUM!</v>
      </c>
      <c r="Q157" s="390" t="e">
        <f t="shared" si="151"/>
        <v>#NUM!</v>
      </c>
      <c r="R157" s="390" t="e">
        <f t="shared" si="151"/>
        <v>#NUM!</v>
      </c>
      <c r="S157" s="390" t="e">
        <f t="shared" si="151"/>
        <v>#NUM!</v>
      </c>
      <c r="T157" s="390" t="e">
        <f t="shared" si="151"/>
        <v>#NUM!</v>
      </c>
      <c r="U157" s="390" t="e">
        <f t="shared" si="151"/>
        <v>#NUM!</v>
      </c>
      <c r="V157" s="390" t="e">
        <f t="shared" si="151"/>
        <v>#NUM!</v>
      </c>
      <c r="W157" s="390" t="e">
        <f t="shared" si="151"/>
        <v>#NUM!</v>
      </c>
      <c r="X157" s="390" t="e">
        <f t="shared" si="151"/>
        <v>#NUM!</v>
      </c>
      <c r="Y157" s="390" t="e">
        <f t="shared" si="151"/>
        <v>#NUM!</v>
      </c>
      <c r="Z157" s="390" t="e">
        <f t="shared" si="151"/>
        <v>#NUM!</v>
      </c>
      <c r="AA157" s="390" t="e">
        <f t="shared" si="151"/>
        <v>#NUM!</v>
      </c>
      <c r="AB157" s="390" t="e">
        <f t="shared" si="151"/>
        <v>#NUM!</v>
      </c>
      <c r="AC157" s="390" t="e">
        <f t="shared" si="151"/>
        <v>#NUM!</v>
      </c>
      <c r="AD157" s="390" t="e">
        <f t="shared" si="151"/>
        <v>#NUM!</v>
      </c>
      <c r="AE157" s="390" t="e">
        <f t="shared" si="151"/>
        <v>#NUM!</v>
      </c>
      <c r="AF157" s="390" t="e">
        <f t="shared" si="151"/>
        <v>#NUM!</v>
      </c>
      <c r="AG157" s="390" t="e">
        <f t="shared" si="151"/>
        <v>#NUM!</v>
      </c>
      <c r="AH157" s="390" t="e">
        <f t="shared" si="151"/>
        <v>#NUM!</v>
      </c>
      <c r="AI157" s="390" t="e">
        <f t="shared" si="151"/>
        <v>#NUM!</v>
      </c>
      <c r="AJ157" s="390" t="e">
        <f t="shared" si="151"/>
        <v>#NUM!</v>
      </c>
      <c r="AK157" s="390" t="e">
        <f t="shared" si="151"/>
        <v>#NUM!</v>
      </c>
      <c r="AL157" s="390" t="e">
        <f t="shared" si="151"/>
        <v>#NUM!</v>
      </c>
      <c r="AM157" s="390" t="e">
        <f t="shared" si="151"/>
        <v>#NUM!</v>
      </c>
      <c r="AN157" s="390" t="e">
        <f t="shared" si="151"/>
        <v>#NUM!</v>
      </c>
      <c r="AO157" s="390" t="e">
        <f t="shared" si="151"/>
        <v>#NUM!</v>
      </c>
      <c r="AP157" s="390" t="e">
        <f t="shared" si="151"/>
        <v>#NUM!</v>
      </c>
      <c r="AQ157" s="390" t="e">
        <f t="shared" si="151"/>
        <v>#NUM!</v>
      </c>
      <c r="AR157" s="390" t="e">
        <f t="shared" si="151"/>
        <v>#NUM!</v>
      </c>
      <c r="AS157" s="390" t="e">
        <f t="shared" si="151"/>
        <v>#NUM!</v>
      </c>
      <c r="AT157" s="390" t="e">
        <f t="shared" si="151"/>
        <v>#NUM!</v>
      </c>
      <c r="AU157" s="390" t="e">
        <f t="shared" si="151"/>
        <v>#NUM!</v>
      </c>
      <c r="AV157" s="390" t="e">
        <f t="shared" si="151"/>
        <v>#NUM!</v>
      </c>
      <c r="AW157" s="390" t="e">
        <f t="shared" si="151"/>
        <v>#NUM!</v>
      </c>
      <c r="AX157" s="390" t="e">
        <f t="shared" si="151"/>
        <v>#NUM!</v>
      </c>
      <c r="AY157" s="390" t="e">
        <f t="shared" si="151"/>
        <v>#NUM!</v>
      </c>
      <c r="AZ157" s="390" t="e">
        <f t="shared" si="151"/>
        <v>#NUM!</v>
      </c>
      <c r="BA157" s="390" t="e">
        <f t="shared" si="151"/>
        <v>#NUM!</v>
      </c>
      <c r="BB157" s="390" t="e">
        <f t="shared" si="151"/>
        <v>#NUM!</v>
      </c>
      <c r="BC157" s="390" t="e">
        <f t="shared" si="151"/>
        <v>#NUM!</v>
      </c>
      <c r="BD157" s="390" t="e">
        <f t="shared" si="151"/>
        <v>#NUM!</v>
      </c>
      <c r="BE157" s="390" t="e">
        <f t="shared" si="151"/>
        <v>#NUM!</v>
      </c>
      <c r="BF157" s="390" t="e">
        <f t="shared" si="151"/>
        <v>#NUM!</v>
      </c>
      <c r="BG157" s="390" t="e">
        <f t="shared" si="151"/>
        <v>#NUM!</v>
      </c>
      <c r="BH157" s="390" t="e">
        <f t="shared" si="151"/>
        <v>#NUM!</v>
      </c>
      <c r="BI157" s="390" t="e">
        <f t="shared" si="151"/>
        <v>#NUM!</v>
      </c>
      <c r="BJ157" s="390" t="e">
        <f t="shared" si="151"/>
        <v>#NUM!</v>
      </c>
      <c r="BK157" s="390" t="e">
        <f t="shared" si="151"/>
        <v>#NUM!</v>
      </c>
      <c r="BL157" s="390" t="e">
        <f t="shared" si="151"/>
        <v>#NUM!</v>
      </c>
      <c r="BM157" s="390" t="e">
        <f t="shared" si="151"/>
        <v>#NUM!</v>
      </c>
      <c r="BN157" s="390" t="e">
        <f t="shared" si="151"/>
        <v>#NUM!</v>
      </c>
      <c r="BO157" s="390" t="e">
        <f t="shared" si="151"/>
        <v>#NUM!</v>
      </c>
      <c r="BP157" s="390" t="e">
        <f t="shared" si="151"/>
        <v>#NUM!</v>
      </c>
      <c r="BQ157" s="390" t="e">
        <f t="shared" si="151"/>
        <v>#NUM!</v>
      </c>
      <c r="BR157" s="390" t="e">
        <f t="shared" si="151"/>
        <v>#NUM!</v>
      </c>
      <c r="BS157" s="390" t="e">
        <f t="shared" si="151"/>
        <v>#NUM!</v>
      </c>
      <c r="BT157" s="390" t="e">
        <f t="shared" si="151"/>
        <v>#NUM!</v>
      </c>
      <c r="BU157" s="390" t="e">
        <f t="shared" si="151"/>
        <v>#NUM!</v>
      </c>
      <c r="BV157" s="390" t="e">
        <f t="shared" si="151"/>
        <v>#NUM!</v>
      </c>
      <c r="BW157" s="390" t="e">
        <f t="shared" si="151"/>
        <v>#NUM!</v>
      </c>
      <c r="BX157" s="390" t="e">
        <f t="shared" si="151"/>
        <v>#NUM!</v>
      </c>
      <c r="BY157" s="390" t="e">
        <f t="shared" ref="BY157:CV157" si="152">(BY$115*BY135)+--OR(BY14&gt;0,BY15&gt;0)*BY119</f>
        <v>#NUM!</v>
      </c>
      <c r="BZ157" s="390" t="e">
        <f t="shared" si="152"/>
        <v>#NUM!</v>
      </c>
      <c r="CA157" s="390" t="e">
        <f t="shared" si="152"/>
        <v>#NUM!</v>
      </c>
      <c r="CB157" s="390" t="e">
        <f t="shared" si="152"/>
        <v>#NUM!</v>
      </c>
      <c r="CC157" s="390" t="e">
        <f t="shared" si="152"/>
        <v>#NUM!</v>
      </c>
      <c r="CD157" s="390" t="e">
        <f t="shared" si="152"/>
        <v>#NUM!</v>
      </c>
      <c r="CE157" s="390" t="e">
        <f t="shared" si="152"/>
        <v>#NUM!</v>
      </c>
      <c r="CF157" s="390" t="e">
        <f t="shared" si="152"/>
        <v>#NUM!</v>
      </c>
      <c r="CG157" s="390" t="e">
        <f t="shared" si="152"/>
        <v>#NUM!</v>
      </c>
      <c r="CH157" s="390" t="e">
        <f t="shared" si="152"/>
        <v>#NUM!</v>
      </c>
      <c r="CI157" s="390" t="e">
        <f t="shared" si="152"/>
        <v>#NUM!</v>
      </c>
      <c r="CJ157" s="390" t="e">
        <f t="shared" si="152"/>
        <v>#NUM!</v>
      </c>
      <c r="CK157" s="390" t="e">
        <f t="shared" si="152"/>
        <v>#NUM!</v>
      </c>
      <c r="CL157" s="390" t="e">
        <f t="shared" si="152"/>
        <v>#NUM!</v>
      </c>
      <c r="CM157" s="390" t="e">
        <f t="shared" si="152"/>
        <v>#NUM!</v>
      </c>
      <c r="CN157" s="390" t="e">
        <f t="shared" si="152"/>
        <v>#NUM!</v>
      </c>
      <c r="CO157" s="390" t="e">
        <f t="shared" si="152"/>
        <v>#NUM!</v>
      </c>
      <c r="CP157" s="390" t="e">
        <f t="shared" si="152"/>
        <v>#NUM!</v>
      </c>
      <c r="CQ157" s="390" t="e">
        <f t="shared" si="152"/>
        <v>#NUM!</v>
      </c>
      <c r="CR157" s="390" t="e">
        <f t="shared" si="152"/>
        <v>#NUM!</v>
      </c>
      <c r="CS157" s="390" t="e">
        <f t="shared" si="152"/>
        <v>#NUM!</v>
      </c>
      <c r="CT157" s="390" t="e">
        <f t="shared" si="152"/>
        <v>#NUM!</v>
      </c>
      <c r="CU157" s="390" t="e">
        <f t="shared" si="152"/>
        <v>#NUM!</v>
      </c>
      <c r="CV157" s="390" t="e">
        <f t="shared" si="152"/>
        <v>#NUM!</v>
      </c>
      <c r="CW157" s="385"/>
      <c r="CX157" s="385"/>
    </row>
    <row r="158" spans="1:102" s="383" customFormat="1" ht="15.4">
      <c r="E158" s="387" t="s">
        <v>657</v>
      </c>
      <c r="F158" s="387"/>
      <c r="G158" s="383" t="s">
        <v>305</v>
      </c>
      <c r="J158" s="388"/>
      <c r="L158" s="389" t="e">
        <f t="shared" ref="L158:AQ158" si="153">L$115*L136</f>
        <v>#NUM!</v>
      </c>
      <c r="M158" s="389" t="e">
        <f t="shared" si="153"/>
        <v>#NUM!</v>
      </c>
      <c r="N158" s="389" t="e">
        <f t="shared" si="153"/>
        <v>#NUM!</v>
      </c>
      <c r="O158" s="389" t="e">
        <f t="shared" si="153"/>
        <v>#NUM!</v>
      </c>
      <c r="P158" s="389" t="e">
        <f t="shared" si="153"/>
        <v>#NUM!</v>
      </c>
      <c r="Q158" s="389" t="e">
        <f t="shared" si="153"/>
        <v>#NUM!</v>
      </c>
      <c r="R158" s="389" t="e">
        <f t="shared" si="153"/>
        <v>#NUM!</v>
      </c>
      <c r="S158" s="389" t="e">
        <f t="shared" si="153"/>
        <v>#NUM!</v>
      </c>
      <c r="T158" s="389" t="e">
        <f t="shared" si="153"/>
        <v>#NUM!</v>
      </c>
      <c r="U158" s="389" t="e">
        <f t="shared" si="153"/>
        <v>#NUM!</v>
      </c>
      <c r="V158" s="389" t="e">
        <f t="shared" si="153"/>
        <v>#NUM!</v>
      </c>
      <c r="W158" s="389" t="e">
        <f t="shared" si="153"/>
        <v>#NUM!</v>
      </c>
      <c r="X158" s="389" t="e">
        <f t="shared" si="153"/>
        <v>#NUM!</v>
      </c>
      <c r="Y158" s="389" t="e">
        <f t="shared" si="153"/>
        <v>#NUM!</v>
      </c>
      <c r="Z158" s="389" t="e">
        <f t="shared" si="153"/>
        <v>#NUM!</v>
      </c>
      <c r="AA158" s="389" t="e">
        <f t="shared" si="153"/>
        <v>#NUM!</v>
      </c>
      <c r="AB158" s="389" t="e">
        <f t="shared" si="153"/>
        <v>#NUM!</v>
      </c>
      <c r="AC158" s="389" t="e">
        <f t="shared" si="153"/>
        <v>#NUM!</v>
      </c>
      <c r="AD158" s="389" t="e">
        <f t="shared" si="153"/>
        <v>#NUM!</v>
      </c>
      <c r="AE158" s="389" t="e">
        <f t="shared" si="153"/>
        <v>#NUM!</v>
      </c>
      <c r="AF158" s="389" t="e">
        <f t="shared" si="153"/>
        <v>#NUM!</v>
      </c>
      <c r="AG158" s="389" t="e">
        <f t="shared" si="153"/>
        <v>#NUM!</v>
      </c>
      <c r="AH158" s="389" t="e">
        <f t="shared" si="153"/>
        <v>#NUM!</v>
      </c>
      <c r="AI158" s="389" t="e">
        <f t="shared" si="153"/>
        <v>#NUM!</v>
      </c>
      <c r="AJ158" s="389" t="e">
        <f t="shared" si="153"/>
        <v>#NUM!</v>
      </c>
      <c r="AK158" s="389" t="e">
        <f t="shared" si="153"/>
        <v>#NUM!</v>
      </c>
      <c r="AL158" s="389" t="e">
        <f t="shared" si="153"/>
        <v>#NUM!</v>
      </c>
      <c r="AM158" s="389" t="e">
        <f t="shared" si="153"/>
        <v>#NUM!</v>
      </c>
      <c r="AN158" s="389" t="e">
        <f t="shared" si="153"/>
        <v>#NUM!</v>
      </c>
      <c r="AO158" s="389" t="e">
        <f t="shared" si="153"/>
        <v>#NUM!</v>
      </c>
      <c r="AP158" s="389" t="e">
        <f t="shared" si="153"/>
        <v>#NUM!</v>
      </c>
      <c r="AQ158" s="389" t="e">
        <f t="shared" si="153"/>
        <v>#NUM!</v>
      </c>
      <c r="AR158" s="389" t="e">
        <f t="shared" ref="AR158:BW158" si="154">AR$115*AR136</f>
        <v>#NUM!</v>
      </c>
      <c r="AS158" s="389" t="e">
        <f t="shared" si="154"/>
        <v>#NUM!</v>
      </c>
      <c r="AT158" s="389" t="e">
        <f t="shared" si="154"/>
        <v>#NUM!</v>
      </c>
      <c r="AU158" s="389" t="e">
        <f t="shared" si="154"/>
        <v>#NUM!</v>
      </c>
      <c r="AV158" s="389" t="e">
        <f t="shared" si="154"/>
        <v>#NUM!</v>
      </c>
      <c r="AW158" s="389" t="e">
        <f t="shared" si="154"/>
        <v>#NUM!</v>
      </c>
      <c r="AX158" s="389" t="e">
        <f t="shared" si="154"/>
        <v>#NUM!</v>
      </c>
      <c r="AY158" s="389" t="e">
        <f t="shared" si="154"/>
        <v>#NUM!</v>
      </c>
      <c r="AZ158" s="389" t="e">
        <f t="shared" si="154"/>
        <v>#NUM!</v>
      </c>
      <c r="BA158" s="389" t="e">
        <f t="shared" si="154"/>
        <v>#NUM!</v>
      </c>
      <c r="BB158" s="389" t="e">
        <f t="shared" si="154"/>
        <v>#NUM!</v>
      </c>
      <c r="BC158" s="389" t="e">
        <f t="shared" si="154"/>
        <v>#NUM!</v>
      </c>
      <c r="BD158" s="389" t="e">
        <f t="shared" si="154"/>
        <v>#NUM!</v>
      </c>
      <c r="BE158" s="389" t="e">
        <f t="shared" si="154"/>
        <v>#NUM!</v>
      </c>
      <c r="BF158" s="389" t="e">
        <f t="shared" si="154"/>
        <v>#NUM!</v>
      </c>
      <c r="BG158" s="389" t="e">
        <f t="shared" si="154"/>
        <v>#NUM!</v>
      </c>
      <c r="BH158" s="389" t="e">
        <f t="shared" si="154"/>
        <v>#NUM!</v>
      </c>
      <c r="BI158" s="389" t="e">
        <f t="shared" si="154"/>
        <v>#NUM!</v>
      </c>
      <c r="BJ158" s="389" t="e">
        <f t="shared" si="154"/>
        <v>#NUM!</v>
      </c>
      <c r="BK158" s="389" t="e">
        <f t="shared" si="154"/>
        <v>#NUM!</v>
      </c>
      <c r="BL158" s="389" t="e">
        <f t="shared" si="154"/>
        <v>#NUM!</v>
      </c>
      <c r="BM158" s="389" t="e">
        <f t="shared" si="154"/>
        <v>#NUM!</v>
      </c>
      <c r="BN158" s="389" t="e">
        <f t="shared" si="154"/>
        <v>#NUM!</v>
      </c>
      <c r="BO158" s="389" t="e">
        <f t="shared" si="154"/>
        <v>#NUM!</v>
      </c>
      <c r="BP158" s="389" t="e">
        <f t="shared" si="154"/>
        <v>#NUM!</v>
      </c>
      <c r="BQ158" s="389" t="e">
        <f t="shared" si="154"/>
        <v>#NUM!</v>
      </c>
      <c r="BR158" s="389" t="e">
        <f t="shared" si="154"/>
        <v>#NUM!</v>
      </c>
      <c r="BS158" s="389" t="e">
        <f t="shared" si="154"/>
        <v>#NUM!</v>
      </c>
      <c r="BT158" s="389" t="e">
        <f t="shared" si="154"/>
        <v>#NUM!</v>
      </c>
      <c r="BU158" s="389" t="e">
        <f t="shared" si="154"/>
        <v>#NUM!</v>
      </c>
      <c r="BV158" s="389" t="e">
        <f t="shared" si="154"/>
        <v>#NUM!</v>
      </c>
      <c r="BW158" s="389" t="e">
        <f t="shared" si="154"/>
        <v>#NUM!</v>
      </c>
      <c r="BX158" s="389" t="e">
        <f t="shared" ref="BX158:CV158" si="155">BX$115*BX136</f>
        <v>#NUM!</v>
      </c>
      <c r="BY158" s="389" t="e">
        <f t="shared" si="155"/>
        <v>#NUM!</v>
      </c>
      <c r="BZ158" s="389" t="e">
        <f t="shared" si="155"/>
        <v>#NUM!</v>
      </c>
      <c r="CA158" s="389" t="e">
        <f t="shared" si="155"/>
        <v>#NUM!</v>
      </c>
      <c r="CB158" s="389" t="e">
        <f t="shared" si="155"/>
        <v>#NUM!</v>
      </c>
      <c r="CC158" s="389" t="e">
        <f t="shared" si="155"/>
        <v>#NUM!</v>
      </c>
      <c r="CD158" s="389" t="e">
        <f t="shared" si="155"/>
        <v>#NUM!</v>
      </c>
      <c r="CE158" s="389" t="e">
        <f t="shared" si="155"/>
        <v>#NUM!</v>
      </c>
      <c r="CF158" s="389" t="e">
        <f t="shared" si="155"/>
        <v>#NUM!</v>
      </c>
      <c r="CG158" s="389" t="e">
        <f t="shared" si="155"/>
        <v>#NUM!</v>
      </c>
      <c r="CH158" s="389" t="e">
        <f t="shared" si="155"/>
        <v>#NUM!</v>
      </c>
      <c r="CI158" s="389" t="e">
        <f t="shared" si="155"/>
        <v>#NUM!</v>
      </c>
      <c r="CJ158" s="389" t="e">
        <f t="shared" si="155"/>
        <v>#NUM!</v>
      </c>
      <c r="CK158" s="389" t="e">
        <f t="shared" si="155"/>
        <v>#NUM!</v>
      </c>
      <c r="CL158" s="389" t="e">
        <f t="shared" si="155"/>
        <v>#NUM!</v>
      </c>
      <c r="CM158" s="389" t="e">
        <f t="shared" si="155"/>
        <v>#NUM!</v>
      </c>
      <c r="CN158" s="389" t="e">
        <f t="shared" si="155"/>
        <v>#NUM!</v>
      </c>
      <c r="CO158" s="389" t="e">
        <f t="shared" si="155"/>
        <v>#NUM!</v>
      </c>
      <c r="CP158" s="389" t="e">
        <f t="shared" si="155"/>
        <v>#NUM!</v>
      </c>
      <c r="CQ158" s="389" t="e">
        <f t="shared" si="155"/>
        <v>#NUM!</v>
      </c>
      <c r="CR158" s="389" t="e">
        <f t="shared" si="155"/>
        <v>#NUM!</v>
      </c>
      <c r="CS158" s="389" t="e">
        <f t="shared" si="155"/>
        <v>#NUM!</v>
      </c>
      <c r="CT158" s="389" t="e">
        <f t="shared" si="155"/>
        <v>#NUM!</v>
      </c>
      <c r="CU158" s="389" t="e">
        <f t="shared" si="155"/>
        <v>#NUM!</v>
      </c>
      <c r="CV158" s="389" t="e">
        <f t="shared" si="155"/>
        <v>#NUM!</v>
      </c>
      <c r="CW158" s="385"/>
      <c r="CX158" s="385"/>
    </row>
    <row r="159" spans="1:102" ht="15.4">
      <c r="L159" s="112"/>
      <c r="M159" s="112"/>
      <c r="N159" s="112"/>
      <c r="O159" s="112"/>
      <c r="P159" s="112"/>
      <c r="Q159" s="112"/>
      <c r="R159" s="112"/>
      <c r="S159" s="112"/>
      <c r="T159" s="112"/>
      <c r="U159" s="112"/>
      <c r="V159" s="112"/>
      <c r="W159" s="112"/>
      <c r="X159" s="112"/>
      <c r="Y159" s="112"/>
      <c r="Z159" s="112"/>
      <c r="AA159" s="112"/>
      <c r="AB159" s="112"/>
      <c r="AC159" s="112"/>
      <c r="AD159" s="112"/>
      <c r="AE159" s="112"/>
      <c r="AF159" s="112"/>
      <c r="AG159" s="104"/>
      <c r="AH159" s="104"/>
      <c r="AI159" s="112"/>
      <c r="AJ159" s="112"/>
      <c r="AK159" s="112"/>
      <c r="AL159" s="112"/>
      <c r="AM159" s="112"/>
      <c r="AN159" s="112"/>
      <c r="AO159" s="112"/>
      <c r="AP159" s="112"/>
      <c r="AQ159" s="112"/>
      <c r="AR159" s="112"/>
      <c r="AS159" s="112"/>
      <c r="AT159" s="112"/>
      <c r="AU159" s="112"/>
      <c r="AV159" s="112"/>
      <c r="AW159" s="112"/>
      <c r="AX159" s="112"/>
      <c r="AY159" s="112"/>
      <c r="AZ159" s="112"/>
      <c r="BA159" s="112"/>
      <c r="BB159" s="112"/>
      <c r="BC159" s="112"/>
      <c r="BD159" s="112"/>
      <c r="BE159" s="112"/>
      <c r="BF159" s="112"/>
      <c r="BG159" s="112"/>
      <c r="BH159" s="112"/>
      <c r="BI159" s="112"/>
      <c r="BJ159" s="112"/>
      <c r="BK159" s="112"/>
      <c r="BL159" s="112"/>
      <c r="BM159" s="112"/>
      <c r="BN159" s="112"/>
      <c r="BO159" s="112"/>
      <c r="BP159" s="112"/>
      <c r="BQ159" s="112"/>
      <c r="BR159" s="112"/>
      <c r="BS159" s="112"/>
      <c r="BT159" s="112"/>
      <c r="BU159" s="112"/>
      <c r="BV159" s="112"/>
      <c r="BW159" s="112"/>
      <c r="BX159" s="112"/>
      <c r="BY159" s="112"/>
      <c r="BZ159" s="112"/>
      <c r="CA159" s="112"/>
      <c r="CB159" s="112"/>
      <c r="CC159" s="112"/>
      <c r="CD159" s="112"/>
      <c r="CE159" s="112"/>
      <c r="CF159" s="112"/>
      <c r="CG159" s="112"/>
      <c r="CH159" s="112"/>
      <c r="CI159" s="112"/>
      <c r="CJ159" s="112"/>
      <c r="CK159" s="112"/>
      <c r="CL159" s="112"/>
      <c r="CM159" s="112"/>
      <c r="CN159" s="112"/>
      <c r="CO159" s="112"/>
      <c r="CP159" s="112"/>
      <c r="CQ159" s="112"/>
      <c r="CR159" s="112"/>
      <c r="CS159" s="112"/>
      <c r="CT159" s="112"/>
      <c r="CU159" s="112"/>
      <c r="CV159" s="112"/>
      <c r="CW159" s="11"/>
      <c r="CX159" s="11"/>
    </row>
    <row r="160" spans="1:102" s="221" customFormat="1" ht="15.4">
      <c r="E160" s="372" t="s">
        <v>658</v>
      </c>
      <c r="F160" s="372"/>
      <c r="G160" s="221" t="s">
        <v>305</v>
      </c>
      <c r="J160" s="373"/>
      <c r="L160" s="374" t="e">
        <f t="shared" ref="L160:AQ160" si="156">L$115*L138</f>
        <v>#NUM!</v>
      </c>
      <c r="M160" s="374" t="e">
        <f t="shared" si="156"/>
        <v>#NUM!</v>
      </c>
      <c r="N160" s="374" t="e">
        <f t="shared" si="156"/>
        <v>#NUM!</v>
      </c>
      <c r="O160" s="374" t="e">
        <f t="shared" si="156"/>
        <v>#NUM!</v>
      </c>
      <c r="P160" s="374" t="e">
        <f t="shared" si="156"/>
        <v>#NUM!</v>
      </c>
      <c r="Q160" s="374" t="e">
        <f t="shared" si="156"/>
        <v>#NUM!</v>
      </c>
      <c r="R160" s="374" t="e">
        <f t="shared" si="156"/>
        <v>#NUM!</v>
      </c>
      <c r="S160" s="374" t="e">
        <f t="shared" si="156"/>
        <v>#NUM!</v>
      </c>
      <c r="T160" s="374" t="e">
        <f t="shared" si="156"/>
        <v>#NUM!</v>
      </c>
      <c r="U160" s="374" t="e">
        <f t="shared" si="156"/>
        <v>#NUM!</v>
      </c>
      <c r="V160" s="374" t="e">
        <f t="shared" si="156"/>
        <v>#NUM!</v>
      </c>
      <c r="W160" s="374" t="e">
        <f t="shared" si="156"/>
        <v>#NUM!</v>
      </c>
      <c r="X160" s="374" t="e">
        <f t="shared" si="156"/>
        <v>#NUM!</v>
      </c>
      <c r="Y160" s="374" t="e">
        <f t="shared" si="156"/>
        <v>#NUM!</v>
      </c>
      <c r="Z160" s="374" t="e">
        <f t="shared" si="156"/>
        <v>#NUM!</v>
      </c>
      <c r="AA160" s="374" t="e">
        <f t="shared" si="156"/>
        <v>#NUM!</v>
      </c>
      <c r="AB160" s="374" t="e">
        <f t="shared" si="156"/>
        <v>#NUM!</v>
      </c>
      <c r="AC160" s="374" t="e">
        <f t="shared" si="156"/>
        <v>#NUM!</v>
      </c>
      <c r="AD160" s="374" t="e">
        <f t="shared" si="156"/>
        <v>#NUM!</v>
      </c>
      <c r="AE160" s="374" t="e">
        <f t="shared" si="156"/>
        <v>#NUM!</v>
      </c>
      <c r="AF160" s="374" t="e">
        <f t="shared" si="156"/>
        <v>#NUM!</v>
      </c>
      <c r="AG160" s="374" t="e">
        <f t="shared" si="156"/>
        <v>#NUM!</v>
      </c>
      <c r="AH160" s="374" t="e">
        <f t="shared" si="156"/>
        <v>#NUM!</v>
      </c>
      <c r="AI160" s="374" t="e">
        <f t="shared" si="156"/>
        <v>#NUM!</v>
      </c>
      <c r="AJ160" s="374" t="e">
        <f t="shared" si="156"/>
        <v>#NUM!</v>
      </c>
      <c r="AK160" s="374" t="e">
        <f t="shared" si="156"/>
        <v>#NUM!</v>
      </c>
      <c r="AL160" s="374" t="e">
        <f t="shared" si="156"/>
        <v>#NUM!</v>
      </c>
      <c r="AM160" s="374" t="e">
        <f t="shared" si="156"/>
        <v>#NUM!</v>
      </c>
      <c r="AN160" s="374" t="e">
        <f t="shared" si="156"/>
        <v>#NUM!</v>
      </c>
      <c r="AO160" s="374" t="e">
        <f t="shared" si="156"/>
        <v>#NUM!</v>
      </c>
      <c r="AP160" s="374" t="e">
        <f t="shared" si="156"/>
        <v>#NUM!</v>
      </c>
      <c r="AQ160" s="374" t="e">
        <f t="shared" si="156"/>
        <v>#NUM!</v>
      </c>
      <c r="AR160" s="374" t="e">
        <f t="shared" ref="AR160:BW160" si="157">AR$115*AR138</f>
        <v>#NUM!</v>
      </c>
      <c r="AS160" s="374" t="e">
        <f t="shared" si="157"/>
        <v>#NUM!</v>
      </c>
      <c r="AT160" s="374" t="e">
        <f t="shared" si="157"/>
        <v>#NUM!</v>
      </c>
      <c r="AU160" s="374" t="e">
        <f t="shared" si="157"/>
        <v>#NUM!</v>
      </c>
      <c r="AV160" s="374" t="e">
        <f t="shared" si="157"/>
        <v>#NUM!</v>
      </c>
      <c r="AW160" s="374" t="e">
        <f t="shared" si="157"/>
        <v>#NUM!</v>
      </c>
      <c r="AX160" s="374" t="e">
        <f t="shared" si="157"/>
        <v>#NUM!</v>
      </c>
      <c r="AY160" s="374" t="e">
        <f t="shared" si="157"/>
        <v>#NUM!</v>
      </c>
      <c r="AZ160" s="374" t="e">
        <f t="shared" si="157"/>
        <v>#NUM!</v>
      </c>
      <c r="BA160" s="374" t="e">
        <f t="shared" si="157"/>
        <v>#NUM!</v>
      </c>
      <c r="BB160" s="374" t="e">
        <f t="shared" si="157"/>
        <v>#NUM!</v>
      </c>
      <c r="BC160" s="374" t="e">
        <f t="shared" si="157"/>
        <v>#NUM!</v>
      </c>
      <c r="BD160" s="374" t="e">
        <f t="shared" si="157"/>
        <v>#NUM!</v>
      </c>
      <c r="BE160" s="374" t="e">
        <f t="shared" si="157"/>
        <v>#NUM!</v>
      </c>
      <c r="BF160" s="374" t="e">
        <f t="shared" si="157"/>
        <v>#NUM!</v>
      </c>
      <c r="BG160" s="374" t="e">
        <f t="shared" si="157"/>
        <v>#NUM!</v>
      </c>
      <c r="BH160" s="374" t="e">
        <f t="shared" si="157"/>
        <v>#NUM!</v>
      </c>
      <c r="BI160" s="374" t="e">
        <f t="shared" si="157"/>
        <v>#NUM!</v>
      </c>
      <c r="BJ160" s="374" t="e">
        <f t="shared" si="157"/>
        <v>#NUM!</v>
      </c>
      <c r="BK160" s="374" t="e">
        <f t="shared" si="157"/>
        <v>#NUM!</v>
      </c>
      <c r="BL160" s="374" t="e">
        <f t="shared" si="157"/>
        <v>#NUM!</v>
      </c>
      <c r="BM160" s="374" t="e">
        <f t="shared" si="157"/>
        <v>#NUM!</v>
      </c>
      <c r="BN160" s="374" t="e">
        <f t="shared" si="157"/>
        <v>#NUM!</v>
      </c>
      <c r="BO160" s="374" t="e">
        <f t="shared" si="157"/>
        <v>#NUM!</v>
      </c>
      <c r="BP160" s="374" t="e">
        <f t="shared" si="157"/>
        <v>#NUM!</v>
      </c>
      <c r="BQ160" s="374" t="e">
        <f t="shared" si="157"/>
        <v>#NUM!</v>
      </c>
      <c r="BR160" s="374" t="e">
        <f t="shared" si="157"/>
        <v>#NUM!</v>
      </c>
      <c r="BS160" s="374" t="e">
        <f t="shared" si="157"/>
        <v>#NUM!</v>
      </c>
      <c r="BT160" s="374" t="e">
        <f t="shared" si="157"/>
        <v>#NUM!</v>
      </c>
      <c r="BU160" s="374" t="e">
        <f t="shared" si="157"/>
        <v>#NUM!</v>
      </c>
      <c r="BV160" s="374" t="e">
        <f t="shared" si="157"/>
        <v>#NUM!</v>
      </c>
      <c r="BW160" s="374" t="e">
        <f t="shared" si="157"/>
        <v>#NUM!</v>
      </c>
      <c r="BX160" s="374" t="e">
        <f t="shared" ref="BX160:CV160" si="158">BX$115*BX138</f>
        <v>#NUM!</v>
      </c>
      <c r="BY160" s="374" t="e">
        <f t="shared" si="158"/>
        <v>#NUM!</v>
      </c>
      <c r="BZ160" s="374" t="e">
        <f t="shared" si="158"/>
        <v>#NUM!</v>
      </c>
      <c r="CA160" s="374" t="e">
        <f t="shared" si="158"/>
        <v>#NUM!</v>
      </c>
      <c r="CB160" s="374" t="e">
        <f t="shared" si="158"/>
        <v>#NUM!</v>
      </c>
      <c r="CC160" s="374" t="e">
        <f t="shared" si="158"/>
        <v>#NUM!</v>
      </c>
      <c r="CD160" s="374" t="e">
        <f t="shared" si="158"/>
        <v>#NUM!</v>
      </c>
      <c r="CE160" s="374" t="e">
        <f t="shared" si="158"/>
        <v>#NUM!</v>
      </c>
      <c r="CF160" s="374" t="e">
        <f t="shared" si="158"/>
        <v>#NUM!</v>
      </c>
      <c r="CG160" s="374" t="e">
        <f t="shared" si="158"/>
        <v>#NUM!</v>
      </c>
      <c r="CH160" s="374" t="e">
        <f t="shared" si="158"/>
        <v>#NUM!</v>
      </c>
      <c r="CI160" s="374" t="e">
        <f t="shared" si="158"/>
        <v>#NUM!</v>
      </c>
      <c r="CJ160" s="374" t="e">
        <f t="shared" si="158"/>
        <v>#NUM!</v>
      </c>
      <c r="CK160" s="374" t="e">
        <f t="shared" si="158"/>
        <v>#NUM!</v>
      </c>
      <c r="CL160" s="374" t="e">
        <f t="shared" si="158"/>
        <v>#NUM!</v>
      </c>
      <c r="CM160" s="374" t="e">
        <f t="shared" si="158"/>
        <v>#NUM!</v>
      </c>
      <c r="CN160" s="374" t="e">
        <f t="shared" si="158"/>
        <v>#NUM!</v>
      </c>
      <c r="CO160" s="374" t="e">
        <f t="shared" si="158"/>
        <v>#NUM!</v>
      </c>
      <c r="CP160" s="374" t="e">
        <f t="shared" si="158"/>
        <v>#NUM!</v>
      </c>
      <c r="CQ160" s="374" t="e">
        <f t="shared" si="158"/>
        <v>#NUM!</v>
      </c>
      <c r="CR160" s="374" t="e">
        <f t="shared" si="158"/>
        <v>#NUM!</v>
      </c>
      <c r="CS160" s="374" t="e">
        <f t="shared" si="158"/>
        <v>#NUM!</v>
      </c>
      <c r="CT160" s="374" t="e">
        <f t="shared" si="158"/>
        <v>#NUM!</v>
      </c>
      <c r="CU160" s="374" t="e">
        <f t="shared" si="158"/>
        <v>#NUM!</v>
      </c>
      <c r="CV160" s="374" t="e">
        <f t="shared" si="158"/>
        <v>#NUM!</v>
      </c>
      <c r="CW160" s="375"/>
      <c r="CX160" s="375"/>
    </row>
    <row r="161" spans="2:114" s="221" customFormat="1" ht="15.4">
      <c r="E161" s="372" t="s">
        <v>659</v>
      </c>
      <c r="F161" s="372"/>
      <c r="G161" s="221" t="s">
        <v>305</v>
      </c>
      <c r="J161" s="373"/>
      <c r="L161" s="374" t="e">
        <f t="shared" ref="L161:AQ161" si="159">L$115*L139</f>
        <v>#NUM!</v>
      </c>
      <c r="M161" s="374" t="e">
        <f t="shared" si="159"/>
        <v>#NUM!</v>
      </c>
      <c r="N161" s="374" t="e">
        <f t="shared" si="159"/>
        <v>#NUM!</v>
      </c>
      <c r="O161" s="374" t="e">
        <f t="shared" si="159"/>
        <v>#NUM!</v>
      </c>
      <c r="P161" s="374" t="e">
        <f t="shared" si="159"/>
        <v>#NUM!</v>
      </c>
      <c r="Q161" s="374" t="e">
        <f t="shared" si="159"/>
        <v>#NUM!</v>
      </c>
      <c r="R161" s="374" t="e">
        <f t="shared" si="159"/>
        <v>#NUM!</v>
      </c>
      <c r="S161" s="374" t="e">
        <f t="shared" si="159"/>
        <v>#NUM!</v>
      </c>
      <c r="T161" s="374" t="e">
        <f t="shared" si="159"/>
        <v>#NUM!</v>
      </c>
      <c r="U161" s="374" t="e">
        <f t="shared" si="159"/>
        <v>#NUM!</v>
      </c>
      <c r="V161" s="374" t="e">
        <f t="shared" si="159"/>
        <v>#NUM!</v>
      </c>
      <c r="W161" s="374" t="e">
        <f t="shared" si="159"/>
        <v>#NUM!</v>
      </c>
      <c r="X161" s="374" t="e">
        <f t="shared" si="159"/>
        <v>#NUM!</v>
      </c>
      <c r="Y161" s="374" t="e">
        <f t="shared" si="159"/>
        <v>#NUM!</v>
      </c>
      <c r="Z161" s="374" t="e">
        <f t="shared" si="159"/>
        <v>#NUM!</v>
      </c>
      <c r="AA161" s="374" t="e">
        <f t="shared" si="159"/>
        <v>#NUM!</v>
      </c>
      <c r="AB161" s="374" t="e">
        <f t="shared" si="159"/>
        <v>#NUM!</v>
      </c>
      <c r="AC161" s="374" t="e">
        <f t="shared" si="159"/>
        <v>#NUM!</v>
      </c>
      <c r="AD161" s="374" t="e">
        <f t="shared" si="159"/>
        <v>#NUM!</v>
      </c>
      <c r="AE161" s="374" t="e">
        <f t="shared" si="159"/>
        <v>#NUM!</v>
      </c>
      <c r="AF161" s="374" t="e">
        <f t="shared" si="159"/>
        <v>#NUM!</v>
      </c>
      <c r="AG161" s="374" t="e">
        <f t="shared" si="159"/>
        <v>#NUM!</v>
      </c>
      <c r="AH161" s="374" t="e">
        <f t="shared" si="159"/>
        <v>#NUM!</v>
      </c>
      <c r="AI161" s="374" t="e">
        <f t="shared" si="159"/>
        <v>#NUM!</v>
      </c>
      <c r="AJ161" s="374" t="e">
        <f t="shared" si="159"/>
        <v>#NUM!</v>
      </c>
      <c r="AK161" s="374" t="e">
        <f t="shared" si="159"/>
        <v>#NUM!</v>
      </c>
      <c r="AL161" s="374" t="e">
        <f t="shared" si="159"/>
        <v>#NUM!</v>
      </c>
      <c r="AM161" s="374" t="e">
        <f t="shared" si="159"/>
        <v>#NUM!</v>
      </c>
      <c r="AN161" s="374" t="e">
        <f t="shared" si="159"/>
        <v>#NUM!</v>
      </c>
      <c r="AO161" s="374" t="e">
        <f t="shared" si="159"/>
        <v>#NUM!</v>
      </c>
      <c r="AP161" s="374" t="e">
        <f t="shared" si="159"/>
        <v>#NUM!</v>
      </c>
      <c r="AQ161" s="374" t="e">
        <f t="shared" si="159"/>
        <v>#NUM!</v>
      </c>
      <c r="AR161" s="374" t="e">
        <f t="shared" ref="AR161:BW161" si="160">AR$115*AR139</f>
        <v>#NUM!</v>
      </c>
      <c r="AS161" s="374" t="e">
        <f t="shared" si="160"/>
        <v>#NUM!</v>
      </c>
      <c r="AT161" s="374" t="e">
        <f t="shared" si="160"/>
        <v>#NUM!</v>
      </c>
      <c r="AU161" s="374" t="e">
        <f t="shared" si="160"/>
        <v>#NUM!</v>
      </c>
      <c r="AV161" s="374" t="e">
        <f t="shared" si="160"/>
        <v>#NUM!</v>
      </c>
      <c r="AW161" s="374" t="e">
        <f t="shared" si="160"/>
        <v>#NUM!</v>
      </c>
      <c r="AX161" s="374" t="e">
        <f t="shared" si="160"/>
        <v>#NUM!</v>
      </c>
      <c r="AY161" s="374" t="e">
        <f t="shared" si="160"/>
        <v>#NUM!</v>
      </c>
      <c r="AZ161" s="374" t="e">
        <f t="shared" si="160"/>
        <v>#NUM!</v>
      </c>
      <c r="BA161" s="374" t="e">
        <f t="shared" si="160"/>
        <v>#NUM!</v>
      </c>
      <c r="BB161" s="374" t="e">
        <f t="shared" si="160"/>
        <v>#NUM!</v>
      </c>
      <c r="BC161" s="374" t="e">
        <f t="shared" si="160"/>
        <v>#NUM!</v>
      </c>
      <c r="BD161" s="374" t="e">
        <f t="shared" si="160"/>
        <v>#NUM!</v>
      </c>
      <c r="BE161" s="374" t="e">
        <f t="shared" si="160"/>
        <v>#NUM!</v>
      </c>
      <c r="BF161" s="374" t="e">
        <f t="shared" si="160"/>
        <v>#NUM!</v>
      </c>
      <c r="BG161" s="374" t="e">
        <f t="shared" si="160"/>
        <v>#NUM!</v>
      </c>
      <c r="BH161" s="374" t="e">
        <f t="shared" si="160"/>
        <v>#NUM!</v>
      </c>
      <c r="BI161" s="374" t="e">
        <f t="shared" si="160"/>
        <v>#NUM!</v>
      </c>
      <c r="BJ161" s="374" t="e">
        <f t="shared" si="160"/>
        <v>#NUM!</v>
      </c>
      <c r="BK161" s="374" t="e">
        <f t="shared" si="160"/>
        <v>#NUM!</v>
      </c>
      <c r="BL161" s="374" t="e">
        <f t="shared" si="160"/>
        <v>#NUM!</v>
      </c>
      <c r="BM161" s="374" t="e">
        <f t="shared" si="160"/>
        <v>#NUM!</v>
      </c>
      <c r="BN161" s="374" t="e">
        <f t="shared" si="160"/>
        <v>#NUM!</v>
      </c>
      <c r="BO161" s="374" t="e">
        <f t="shared" si="160"/>
        <v>#NUM!</v>
      </c>
      <c r="BP161" s="374" t="e">
        <f t="shared" si="160"/>
        <v>#NUM!</v>
      </c>
      <c r="BQ161" s="374" t="e">
        <f t="shared" si="160"/>
        <v>#NUM!</v>
      </c>
      <c r="BR161" s="374" t="e">
        <f t="shared" si="160"/>
        <v>#NUM!</v>
      </c>
      <c r="BS161" s="374" t="e">
        <f t="shared" si="160"/>
        <v>#NUM!</v>
      </c>
      <c r="BT161" s="374" t="e">
        <f t="shared" si="160"/>
        <v>#NUM!</v>
      </c>
      <c r="BU161" s="374" t="e">
        <f t="shared" si="160"/>
        <v>#NUM!</v>
      </c>
      <c r="BV161" s="374" t="e">
        <f t="shared" si="160"/>
        <v>#NUM!</v>
      </c>
      <c r="BW161" s="374" t="e">
        <f t="shared" si="160"/>
        <v>#NUM!</v>
      </c>
      <c r="BX161" s="374" t="e">
        <f t="shared" ref="BX161:CV161" si="161">BX$115*BX139</f>
        <v>#NUM!</v>
      </c>
      <c r="BY161" s="374" t="e">
        <f t="shared" si="161"/>
        <v>#NUM!</v>
      </c>
      <c r="BZ161" s="374" t="e">
        <f t="shared" si="161"/>
        <v>#NUM!</v>
      </c>
      <c r="CA161" s="374" t="e">
        <f t="shared" si="161"/>
        <v>#NUM!</v>
      </c>
      <c r="CB161" s="374" t="e">
        <f t="shared" si="161"/>
        <v>#NUM!</v>
      </c>
      <c r="CC161" s="374" t="e">
        <f t="shared" si="161"/>
        <v>#NUM!</v>
      </c>
      <c r="CD161" s="374" t="e">
        <f t="shared" si="161"/>
        <v>#NUM!</v>
      </c>
      <c r="CE161" s="374" t="e">
        <f t="shared" si="161"/>
        <v>#NUM!</v>
      </c>
      <c r="CF161" s="374" t="e">
        <f t="shared" si="161"/>
        <v>#NUM!</v>
      </c>
      <c r="CG161" s="374" t="e">
        <f t="shared" si="161"/>
        <v>#NUM!</v>
      </c>
      <c r="CH161" s="374" t="e">
        <f t="shared" si="161"/>
        <v>#NUM!</v>
      </c>
      <c r="CI161" s="374" t="e">
        <f t="shared" si="161"/>
        <v>#NUM!</v>
      </c>
      <c r="CJ161" s="374" t="e">
        <f t="shared" si="161"/>
        <v>#NUM!</v>
      </c>
      <c r="CK161" s="374" t="e">
        <f t="shared" si="161"/>
        <v>#NUM!</v>
      </c>
      <c r="CL161" s="374" t="e">
        <f t="shared" si="161"/>
        <v>#NUM!</v>
      </c>
      <c r="CM161" s="374" t="e">
        <f t="shared" si="161"/>
        <v>#NUM!</v>
      </c>
      <c r="CN161" s="374" t="e">
        <f t="shared" si="161"/>
        <v>#NUM!</v>
      </c>
      <c r="CO161" s="374" t="e">
        <f t="shared" si="161"/>
        <v>#NUM!</v>
      </c>
      <c r="CP161" s="374" t="e">
        <f t="shared" si="161"/>
        <v>#NUM!</v>
      </c>
      <c r="CQ161" s="374" t="e">
        <f t="shared" si="161"/>
        <v>#NUM!</v>
      </c>
      <c r="CR161" s="374" t="e">
        <f t="shared" si="161"/>
        <v>#NUM!</v>
      </c>
      <c r="CS161" s="374" t="e">
        <f t="shared" si="161"/>
        <v>#NUM!</v>
      </c>
      <c r="CT161" s="374" t="e">
        <f t="shared" si="161"/>
        <v>#NUM!</v>
      </c>
      <c r="CU161" s="374" t="e">
        <f t="shared" si="161"/>
        <v>#NUM!</v>
      </c>
      <c r="CV161" s="374" t="e">
        <f t="shared" si="161"/>
        <v>#NUM!</v>
      </c>
      <c r="CW161" s="375"/>
      <c r="CX161" s="375"/>
    </row>
    <row r="162" spans="2:114" s="221" customFormat="1" ht="15.4">
      <c r="E162" s="372" t="s">
        <v>660</v>
      </c>
      <c r="F162" s="372"/>
      <c r="G162" s="221" t="s">
        <v>305</v>
      </c>
      <c r="J162" s="373"/>
      <c r="L162" s="374" t="e">
        <f t="shared" ref="L162:AQ162" si="162">L$115*L140</f>
        <v>#NUM!</v>
      </c>
      <c r="M162" s="374" t="e">
        <f t="shared" si="162"/>
        <v>#NUM!</v>
      </c>
      <c r="N162" s="374" t="e">
        <f t="shared" si="162"/>
        <v>#NUM!</v>
      </c>
      <c r="O162" s="374" t="e">
        <f t="shared" si="162"/>
        <v>#NUM!</v>
      </c>
      <c r="P162" s="374" t="e">
        <f t="shared" si="162"/>
        <v>#NUM!</v>
      </c>
      <c r="Q162" s="374" t="e">
        <f t="shared" si="162"/>
        <v>#NUM!</v>
      </c>
      <c r="R162" s="374" t="e">
        <f t="shared" si="162"/>
        <v>#NUM!</v>
      </c>
      <c r="S162" s="374" t="e">
        <f t="shared" si="162"/>
        <v>#NUM!</v>
      </c>
      <c r="T162" s="374" t="e">
        <f t="shared" si="162"/>
        <v>#NUM!</v>
      </c>
      <c r="U162" s="374" t="e">
        <f t="shared" si="162"/>
        <v>#NUM!</v>
      </c>
      <c r="V162" s="374" t="e">
        <f t="shared" si="162"/>
        <v>#NUM!</v>
      </c>
      <c r="W162" s="374" t="e">
        <f t="shared" si="162"/>
        <v>#NUM!</v>
      </c>
      <c r="X162" s="374" t="e">
        <f t="shared" si="162"/>
        <v>#NUM!</v>
      </c>
      <c r="Y162" s="374" t="e">
        <f t="shared" si="162"/>
        <v>#NUM!</v>
      </c>
      <c r="Z162" s="374" t="e">
        <f t="shared" si="162"/>
        <v>#NUM!</v>
      </c>
      <c r="AA162" s="374" t="e">
        <f t="shared" si="162"/>
        <v>#NUM!</v>
      </c>
      <c r="AB162" s="374" t="e">
        <f t="shared" si="162"/>
        <v>#NUM!</v>
      </c>
      <c r="AC162" s="374" t="e">
        <f t="shared" si="162"/>
        <v>#NUM!</v>
      </c>
      <c r="AD162" s="374" t="e">
        <f t="shared" si="162"/>
        <v>#NUM!</v>
      </c>
      <c r="AE162" s="374" t="e">
        <f t="shared" si="162"/>
        <v>#NUM!</v>
      </c>
      <c r="AF162" s="374" t="e">
        <f t="shared" si="162"/>
        <v>#NUM!</v>
      </c>
      <c r="AG162" s="374" t="e">
        <f t="shared" si="162"/>
        <v>#NUM!</v>
      </c>
      <c r="AH162" s="374" t="e">
        <f t="shared" si="162"/>
        <v>#NUM!</v>
      </c>
      <c r="AI162" s="374" t="e">
        <f t="shared" si="162"/>
        <v>#NUM!</v>
      </c>
      <c r="AJ162" s="374" t="e">
        <f t="shared" si="162"/>
        <v>#NUM!</v>
      </c>
      <c r="AK162" s="374" t="e">
        <f t="shared" si="162"/>
        <v>#NUM!</v>
      </c>
      <c r="AL162" s="374" t="e">
        <f t="shared" si="162"/>
        <v>#NUM!</v>
      </c>
      <c r="AM162" s="374" t="e">
        <f t="shared" si="162"/>
        <v>#NUM!</v>
      </c>
      <c r="AN162" s="374" t="e">
        <f t="shared" si="162"/>
        <v>#NUM!</v>
      </c>
      <c r="AO162" s="374" t="e">
        <f t="shared" si="162"/>
        <v>#NUM!</v>
      </c>
      <c r="AP162" s="374" t="e">
        <f t="shared" si="162"/>
        <v>#NUM!</v>
      </c>
      <c r="AQ162" s="374" t="e">
        <f t="shared" si="162"/>
        <v>#NUM!</v>
      </c>
      <c r="AR162" s="374" t="e">
        <f t="shared" ref="AR162:BW162" si="163">AR$115*AR140</f>
        <v>#NUM!</v>
      </c>
      <c r="AS162" s="374" t="e">
        <f t="shared" si="163"/>
        <v>#NUM!</v>
      </c>
      <c r="AT162" s="374" t="e">
        <f t="shared" si="163"/>
        <v>#NUM!</v>
      </c>
      <c r="AU162" s="374" t="e">
        <f t="shared" si="163"/>
        <v>#NUM!</v>
      </c>
      <c r="AV162" s="374" t="e">
        <f t="shared" si="163"/>
        <v>#NUM!</v>
      </c>
      <c r="AW162" s="374" t="e">
        <f t="shared" si="163"/>
        <v>#NUM!</v>
      </c>
      <c r="AX162" s="374" t="e">
        <f t="shared" si="163"/>
        <v>#NUM!</v>
      </c>
      <c r="AY162" s="374" t="e">
        <f t="shared" si="163"/>
        <v>#NUM!</v>
      </c>
      <c r="AZ162" s="374" t="e">
        <f t="shared" si="163"/>
        <v>#NUM!</v>
      </c>
      <c r="BA162" s="374" t="e">
        <f t="shared" si="163"/>
        <v>#NUM!</v>
      </c>
      <c r="BB162" s="374" t="e">
        <f t="shared" si="163"/>
        <v>#NUM!</v>
      </c>
      <c r="BC162" s="374" t="e">
        <f t="shared" si="163"/>
        <v>#NUM!</v>
      </c>
      <c r="BD162" s="374" t="e">
        <f t="shared" si="163"/>
        <v>#NUM!</v>
      </c>
      <c r="BE162" s="374" t="e">
        <f t="shared" si="163"/>
        <v>#NUM!</v>
      </c>
      <c r="BF162" s="374" t="e">
        <f t="shared" si="163"/>
        <v>#NUM!</v>
      </c>
      <c r="BG162" s="374" t="e">
        <f t="shared" si="163"/>
        <v>#NUM!</v>
      </c>
      <c r="BH162" s="374" t="e">
        <f t="shared" si="163"/>
        <v>#NUM!</v>
      </c>
      <c r="BI162" s="374" t="e">
        <f t="shared" si="163"/>
        <v>#NUM!</v>
      </c>
      <c r="BJ162" s="374" t="e">
        <f t="shared" si="163"/>
        <v>#NUM!</v>
      </c>
      <c r="BK162" s="374" t="e">
        <f t="shared" si="163"/>
        <v>#NUM!</v>
      </c>
      <c r="BL162" s="374" t="e">
        <f t="shared" si="163"/>
        <v>#NUM!</v>
      </c>
      <c r="BM162" s="374" t="e">
        <f t="shared" si="163"/>
        <v>#NUM!</v>
      </c>
      <c r="BN162" s="374" t="e">
        <f t="shared" si="163"/>
        <v>#NUM!</v>
      </c>
      <c r="BO162" s="374" t="e">
        <f t="shared" si="163"/>
        <v>#NUM!</v>
      </c>
      <c r="BP162" s="374" t="e">
        <f t="shared" si="163"/>
        <v>#NUM!</v>
      </c>
      <c r="BQ162" s="374" t="e">
        <f t="shared" si="163"/>
        <v>#NUM!</v>
      </c>
      <c r="BR162" s="374" t="e">
        <f t="shared" si="163"/>
        <v>#NUM!</v>
      </c>
      <c r="BS162" s="374" t="e">
        <f t="shared" si="163"/>
        <v>#NUM!</v>
      </c>
      <c r="BT162" s="374" t="e">
        <f t="shared" si="163"/>
        <v>#NUM!</v>
      </c>
      <c r="BU162" s="374" t="e">
        <f t="shared" si="163"/>
        <v>#NUM!</v>
      </c>
      <c r="BV162" s="374" t="e">
        <f t="shared" si="163"/>
        <v>#NUM!</v>
      </c>
      <c r="BW162" s="374" t="e">
        <f t="shared" si="163"/>
        <v>#NUM!</v>
      </c>
      <c r="BX162" s="374" t="e">
        <f t="shared" ref="BX162:CV162" si="164">BX$115*BX140</f>
        <v>#NUM!</v>
      </c>
      <c r="BY162" s="374" t="e">
        <f t="shared" si="164"/>
        <v>#NUM!</v>
      </c>
      <c r="BZ162" s="374" t="e">
        <f t="shared" si="164"/>
        <v>#NUM!</v>
      </c>
      <c r="CA162" s="374" t="e">
        <f t="shared" si="164"/>
        <v>#NUM!</v>
      </c>
      <c r="CB162" s="374" t="e">
        <f t="shared" si="164"/>
        <v>#NUM!</v>
      </c>
      <c r="CC162" s="374" t="e">
        <f t="shared" si="164"/>
        <v>#NUM!</v>
      </c>
      <c r="CD162" s="374" t="e">
        <f t="shared" si="164"/>
        <v>#NUM!</v>
      </c>
      <c r="CE162" s="374" t="e">
        <f t="shared" si="164"/>
        <v>#NUM!</v>
      </c>
      <c r="CF162" s="374" t="e">
        <f t="shared" si="164"/>
        <v>#NUM!</v>
      </c>
      <c r="CG162" s="374" t="e">
        <f t="shared" si="164"/>
        <v>#NUM!</v>
      </c>
      <c r="CH162" s="374" t="e">
        <f t="shared" si="164"/>
        <v>#NUM!</v>
      </c>
      <c r="CI162" s="374" t="e">
        <f t="shared" si="164"/>
        <v>#NUM!</v>
      </c>
      <c r="CJ162" s="374" t="e">
        <f t="shared" si="164"/>
        <v>#NUM!</v>
      </c>
      <c r="CK162" s="374" t="e">
        <f t="shared" si="164"/>
        <v>#NUM!</v>
      </c>
      <c r="CL162" s="374" t="e">
        <f t="shared" si="164"/>
        <v>#NUM!</v>
      </c>
      <c r="CM162" s="374" t="e">
        <f t="shared" si="164"/>
        <v>#NUM!</v>
      </c>
      <c r="CN162" s="374" t="e">
        <f t="shared" si="164"/>
        <v>#NUM!</v>
      </c>
      <c r="CO162" s="374" t="e">
        <f t="shared" si="164"/>
        <v>#NUM!</v>
      </c>
      <c r="CP162" s="374" t="e">
        <f t="shared" si="164"/>
        <v>#NUM!</v>
      </c>
      <c r="CQ162" s="374" t="e">
        <f t="shared" si="164"/>
        <v>#NUM!</v>
      </c>
      <c r="CR162" s="374" t="e">
        <f t="shared" si="164"/>
        <v>#NUM!</v>
      </c>
      <c r="CS162" s="374" t="e">
        <f t="shared" si="164"/>
        <v>#NUM!</v>
      </c>
      <c r="CT162" s="374" t="e">
        <f t="shared" si="164"/>
        <v>#NUM!</v>
      </c>
      <c r="CU162" s="374" t="e">
        <f t="shared" si="164"/>
        <v>#NUM!</v>
      </c>
      <c r="CV162" s="374" t="e">
        <f t="shared" si="164"/>
        <v>#NUM!</v>
      </c>
      <c r="CW162" s="375"/>
      <c r="CX162" s="375"/>
    </row>
    <row r="163" spans="2:114" s="221" customFormat="1" ht="15.4">
      <c r="E163" s="372" t="s">
        <v>661</v>
      </c>
      <c r="F163" s="372"/>
      <c r="G163" s="221" t="s">
        <v>305</v>
      </c>
      <c r="J163" s="373"/>
      <c r="L163" s="374" t="e">
        <f t="shared" ref="L163:AQ163" si="165">L$115*L141</f>
        <v>#NUM!</v>
      </c>
      <c r="M163" s="374" t="e">
        <f t="shared" si="165"/>
        <v>#NUM!</v>
      </c>
      <c r="N163" s="374" t="e">
        <f t="shared" si="165"/>
        <v>#NUM!</v>
      </c>
      <c r="O163" s="374" t="e">
        <f t="shared" si="165"/>
        <v>#NUM!</v>
      </c>
      <c r="P163" s="374" t="e">
        <f t="shared" si="165"/>
        <v>#NUM!</v>
      </c>
      <c r="Q163" s="374" t="e">
        <f t="shared" si="165"/>
        <v>#NUM!</v>
      </c>
      <c r="R163" s="374" t="e">
        <f t="shared" si="165"/>
        <v>#NUM!</v>
      </c>
      <c r="S163" s="374" t="e">
        <f t="shared" si="165"/>
        <v>#NUM!</v>
      </c>
      <c r="T163" s="374" t="e">
        <f t="shared" si="165"/>
        <v>#NUM!</v>
      </c>
      <c r="U163" s="374" t="e">
        <f t="shared" si="165"/>
        <v>#NUM!</v>
      </c>
      <c r="V163" s="374" t="e">
        <f t="shared" si="165"/>
        <v>#NUM!</v>
      </c>
      <c r="W163" s="374" t="e">
        <f t="shared" si="165"/>
        <v>#NUM!</v>
      </c>
      <c r="X163" s="374" t="e">
        <f t="shared" si="165"/>
        <v>#NUM!</v>
      </c>
      <c r="Y163" s="374" t="e">
        <f t="shared" si="165"/>
        <v>#NUM!</v>
      </c>
      <c r="Z163" s="374" t="e">
        <f t="shared" si="165"/>
        <v>#NUM!</v>
      </c>
      <c r="AA163" s="374" t="e">
        <f t="shared" si="165"/>
        <v>#NUM!</v>
      </c>
      <c r="AB163" s="374" t="e">
        <f t="shared" si="165"/>
        <v>#NUM!</v>
      </c>
      <c r="AC163" s="374" t="e">
        <f t="shared" si="165"/>
        <v>#NUM!</v>
      </c>
      <c r="AD163" s="374" t="e">
        <f t="shared" si="165"/>
        <v>#NUM!</v>
      </c>
      <c r="AE163" s="374" t="e">
        <f t="shared" si="165"/>
        <v>#NUM!</v>
      </c>
      <c r="AF163" s="374" t="e">
        <f t="shared" si="165"/>
        <v>#NUM!</v>
      </c>
      <c r="AG163" s="374" t="e">
        <f t="shared" si="165"/>
        <v>#NUM!</v>
      </c>
      <c r="AH163" s="374" t="e">
        <f t="shared" si="165"/>
        <v>#NUM!</v>
      </c>
      <c r="AI163" s="374" t="e">
        <f t="shared" si="165"/>
        <v>#NUM!</v>
      </c>
      <c r="AJ163" s="374" t="e">
        <f t="shared" si="165"/>
        <v>#NUM!</v>
      </c>
      <c r="AK163" s="374" t="e">
        <f t="shared" si="165"/>
        <v>#NUM!</v>
      </c>
      <c r="AL163" s="374" t="e">
        <f t="shared" si="165"/>
        <v>#NUM!</v>
      </c>
      <c r="AM163" s="374" t="e">
        <f t="shared" si="165"/>
        <v>#NUM!</v>
      </c>
      <c r="AN163" s="374" t="e">
        <f t="shared" si="165"/>
        <v>#NUM!</v>
      </c>
      <c r="AO163" s="374" t="e">
        <f t="shared" si="165"/>
        <v>#NUM!</v>
      </c>
      <c r="AP163" s="374" t="e">
        <f t="shared" si="165"/>
        <v>#NUM!</v>
      </c>
      <c r="AQ163" s="374" t="e">
        <f t="shared" si="165"/>
        <v>#NUM!</v>
      </c>
      <c r="AR163" s="374" t="e">
        <f t="shared" ref="AR163:BW163" si="166">AR$115*AR141</f>
        <v>#NUM!</v>
      </c>
      <c r="AS163" s="374" t="e">
        <f t="shared" si="166"/>
        <v>#NUM!</v>
      </c>
      <c r="AT163" s="374" t="e">
        <f t="shared" si="166"/>
        <v>#NUM!</v>
      </c>
      <c r="AU163" s="374" t="e">
        <f t="shared" si="166"/>
        <v>#NUM!</v>
      </c>
      <c r="AV163" s="374" t="e">
        <f t="shared" si="166"/>
        <v>#NUM!</v>
      </c>
      <c r="AW163" s="374" t="e">
        <f t="shared" si="166"/>
        <v>#NUM!</v>
      </c>
      <c r="AX163" s="374" t="e">
        <f t="shared" si="166"/>
        <v>#NUM!</v>
      </c>
      <c r="AY163" s="374" t="e">
        <f t="shared" si="166"/>
        <v>#NUM!</v>
      </c>
      <c r="AZ163" s="374" t="e">
        <f t="shared" si="166"/>
        <v>#NUM!</v>
      </c>
      <c r="BA163" s="374" t="e">
        <f t="shared" si="166"/>
        <v>#NUM!</v>
      </c>
      <c r="BB163" s="374" t="e">
        <f t="shared" si="166"/>
        <v>#NUM!</v>
      </c>
      <c r="BC163" s="374" t="e">
        <f t="shared" si="166"/>
        <v>#NUM!</v>
      </c>
      <c r="BD163" s="374" t="e">
        <f t="shared" si="166"/>
        <v>#NUM!</v>
      </c>
      <c r="BE163" s="374" t="e">
        <f t="shared" si="166"/>
        <v>#NUM!</v>
      </c>
      <c r="BF163" s="374" t="e">
        <f t="shared" si="166"/>
        <v>#NUM!</v>
      </c>
      <c r="BG163" s="374" t="e">
        <f t="shared" si="166"/>
        <v>#NUM!</v>
      </c>
      <c r="BH163" s="374" t="e">
        <f t="shared" si="166"/>
        <v>#NUM!</v>
      </c>
      <c r="BI163" s="374" t="e">
        <f t="shared" si="166"/>
        <v>#NUM!</v>
      </c>
      <c r="BJ163" s="374" t="e">
        <f t="shared" si="166"/>
        <v>#NUM!</v>
      </c>
      <c r="BK163" s="374" t="e">
        <f t="shared" si="166"/>
        <v>#NUM!</v>
      </c>
      <c r="BL163" s="374" t="e">
        <f t="shared" si="166"/>
        <v>#NUM!</v>
      </c>
      <c r="BM163" s="374" t="e">
        <f t="shared" si="166"/>
        <v>#NUM!</v>
      </c>
      <c r="BN163" s="374" t="e">
        <f t="shared" si="166"/>
        <v>#NUM!</v>
      </c>
      <c r="BO163" s="374" t="e">
        <f t="shared" si="166"/>
        <v>#NUM!</v>
      </c>
      <c r="BP163" s="374" t="e">
        <f t="shared" si="166"/>
        <v>#NUM!</v>
      </c>
      <c r="BQ163" s="374" t="e">
        <f t="shared" si="166"/>
        <v>#NUM!</v>
      </c>
      <c r="BR163" s="374" t="e">
        <f t="shared" si="166"/>
        <v>#NUM!</v>
      </c>
      <c r="BS163" s="374" t="e">
        <f t="shared" si="166"/>
        <v>#NUM!</v>
      </c>
      <c r="BT163" s="374" t="e">
        <f t="shared" si="166"/>
        <v>#NUM!</v>
      </c>
      <c r="BU163" s="374" t="e">
        <f t="shared" si="166"/>
        <v>#NUM!</v>
      </c>
      <c r="BV163" s="374" t="e">
        <f t="shared" si="166"/>
        <v>#NUM!</v>
      </c>
      <c r="BW163" s="374" t="e">
        <f t="shared" si="166"/>
        <v>#NUM!</v>
      </c>
      <c r="BX163" s="374" t="e">
        <f t="shared" ref="BX163:CV163" si="167">BX$115*BX141</f>
        <v>#NUM!</v>
      </c>
      <c r="BY163" s="374" t="e">
        <f t="shared" si="167"/>
        <v>#NUM!</v>
      </c>
      <c r="BZ163" s="374" t="e">
        <f t="shared" si="167"/>
        <v>#NUM!</v>
      </c>
      <c r="CA163" s="374" t="e">
        <f t="shared" si="167"/>
        <v>#NUM!</v>
      </c>
      <c r="CB163" s="374" t="e">
        <f t="shared" si="167"/>
        <v>#NUM!</v>
      </c>
      <c r="CC163" s="374" t="e">
        <f t="shared" si="167"/>
        <v>#NUM!</v>
      </c>
      <c r="CD163" s="374" t="e">
        <f t="shared" si="167"/>
        <v>#NUM!</v>
      </c>
      <c r="CE163" s="374" t="e">
        <f t="shared" si="167"/>
        <v>#NUM!</v>
      </c>
      <c r="CF163" s="374" t="e">
        <f t="shared" si="167"/>
        <v>#NUM!</v>
      </c>
      <c r="CG163" s="374" t="e">
        <f t="shared" si="167"/>
        <v>#NUM!</v>
      </c>
      <c r="CH163" s="374" t="e">
        <f t="shared" si="167"/>
        <v>#NUM!</v>
      </c>
      <c r="CI163" s="374" t="e">
        <f t="shared" si="167"/>
        <v>#NUM!</v>
      </c>
      <c r="CJ163" s="374" t="e">
        <f t="shared" si="167"/>
        <v>#NUM!</v>
      </c>
      <c r="CK163" s="374" t="e">
        <f t="shared" si="167"/>
        <v>#NUM!</v>
      </c>
      <c r="CL163" s="374" t="e">
        <f t="shared" si="167"/>
        <v>#NUM!</v>
      </c>
      <c r="CM163" s="374" t="e">
        <f t="shared" si="167"/>
        <v>#NUM!</v>
      </c>
      <c r="CN163" s="374" t="e">
        <f t="shared" si="167"/>
        <v>#NUM!</v>
      </c>
      <c r="CO163" s="374" t="e">
        <f t="shared" si="167"/>
        <v>#NUM!</v>
      </c>
      <c r="CP163" s="374" t="e">
        <f t="shared" si="167"/>
        <v>#NUM!</v>
      </c>
      <c r="CQ163" s="374" t="e">
        <f t="shared" si="167"/>
        <v>#NUM!</v>
      </c>
      <c r="CR163" s="374" t="e">
        <f t="shared" si="167"/>
        <v>#NUM!</v>
      </c>
      <c r="CS163" s="374" t="e">
        <f t="shared" si="167"/>
        <v>#NUM!</v>
      </c>
      <c r="CT163" s="374" t="e">
        <f t="shared" si="167"/>
        <v>#NUM!</v>
      </c>
      <c r="CU163" s="374" t="e">
        <f t="shared" si="167"/>
        <v>#NUM!</v>
      </c>
      <c r="CV163" s="374" t="e">
        <f t="shared" si="167"/>
        <v>#NUM!</v>
      </c>
      <c r="CW163" s="375"/>
      <c r="CX163" s="375"/>
    </row>
    <row r="164" spans="2:114" s="221" customFormat="1" ht="15.4">
      <c r="E164" s="372" t="s">
        <v>662</v>
      </c>
      <c r="F164" s="372"/>
      <c r="G164" s="221" t="s">
        <v>305</v>
      </c>
      <c r="J164" s="373"/>
      <c r="L164" s="376" t="e">
        <f t="shared" ref="L164:AQ164" si="168">(L$115*L142)+L120</f>
        <v>#NUM!</v>
      </c>
      <c r="M164" s="376" t="e">
        <f t="shared" si="168"/>
        <v>#NUM!</v>
      </c>
      <c r="N164" s="376" t="e">
        <f t="shared" si="168"/>
        <v>#NUM!</v>
      </c>
      <c r="O164" s="376" t="e">
        <f t="shared" si="168"/>
        <v>#NUM!</v>
      </c>
      <c r="P164" s="376" t="e">
        <f t="shared" si="168"/>
        <v>#NUM!</v>
      </c>
      <c r="Q164" s="376" t="e">
        <f t="shared" si="168"/>
        <v>#NUM!</v>
      </c>
      <c r="R164" s="376" t="e">
        <f t="shared" si="168"/>
        <v>#NUM!</v>
      </c>
      <c r="S164" s="376" t="e">
        <f t="shared" si="168"/>
        <v>#NUM!</v>
      </c>
      <c r="T164" s="376" t="e">
        <f t="shared" si="168"/>
        <v>#NUM!</v>
      </c>
      <c r="U164" s="376" t="e">
        <f t="shared" si="168"/>
        <v>#NUM!</v>
      </c>
      <c r="V164" s="376" t="e">
        <f t="shared" si="168"/>
        <v>#NUM!</v>
      </c>
      <c r="W164" s="376" t="e">
        <f t="shared" si="168"/>
        <v>#NUM!</v>
      </c>
      <c r="X164" s="376" t="e">
        <f t="shared" si="168"/>
        <v>#NUM!</v>
      </c>
      <c r="Y164" s="376" t="e">
        <f t="shared" si="168"/>
        <v>#NUM!</v>
      </c>
      <c r="Z164" s="376" t="e">
        <f t="shared" si="168"/>
        <v>#NUM!</v>
      </c>
      <c r="AA164" s="376" t="e">
        <f t="shared" si="168"/>
        <v>#NUM!</v>
      </c>
      <c r="AB164" s="376" t="e">
        <f t="shared" si="168"/>
        <v>#NUM!</v>
      </c>
      <c r="AC164" s="376" t="e">
        <f t="shared" si="168"/>
        <v>#NUM!</v>
      </c>
      <c r="AD164" s="376" t="e">
        <f t="shared" si="168"/>
        <v>#NUM!</v>
      </c>
      <c r="AE164" s="376" t="e">
        <f t="shared" si="168"/>
        <v>#NUM!</v>
      </c>
      <c r="AF164" s="376" t="e">
        <f t="shared" si="168"/>
        <v>#NUM!</v>
      </c>
      <c r="AG164" s="376" t="e">
        <f t="shared" si="168"/>
        <v>#NUM!</v>
      </c>
      <c r="AH164" s="376" t="e">
        <f t="shared" si="168"/>
        <v>#NUM!</v>
      </c>
      <c r="AI164" s="376" t="e">
        <f t="shared" si="168"/>
        <v>#NUM!</v>
      </c>
      <c r="AJ164" s="376" t="e">
        <f t="shared" si="168"/>
        <v>#NUM!</v>
      </c>
      <c r="AK164" s="376" t="e">
        <f t="shared" si="168"/>
        <v>#NUM!</v>
      </c>
      <c r="AL164" s="376" t="e">
        <f t="shared" si="168"/>
        <v>#NUM!</v>
      </c>
      <c r="AM164" s="376" t="e">
        <f t="shared" si="168"/>
        <v>#NUM!</v>
      </c>
      <c r="AN164" s="376" t="e">
        <f t="shared" si="168"/>
        <v>#NUM!</v>
      </c>
      <c r="AO164" s="376" t="e">
        <f t="shared" si="168"/>
        <v>#NUM!</v>
      </c>
      <c r="AP164" s="376" t="e">
        <f t="shared" si="168"/>
        <v>#NUM!</v>
      </c>
      <c r="AQ164" s="376" t="e">
        <f t="shared" si="168"/>
        <v>#NUM!</v>
      </c>
      <c r="AR164" s="376" t="e">
        <f t="shared" ref="AR164:BW164" si="169">(AR$115*AR142)+AR120</f>
        <v>#NUM!</v>
      </c>
      <c r="AS164" s="376" t="e">
        <f t="shared" si="169"/>
        <v>#NUM!</v>
      </c>
      <c r="AT164" s="376" t="e">
        <f t="shared" si="169"/>
        <v>#NUM!</v>
      </c>
      <c r="AU164" s="376" t="e">
        <f t="shared" si="169"/>
        <v>#NUM!</v>
      </c>
      <c r="AV164" s="376" t="e">
        <f t="shared" si="169"/>
        <v>#NUM!</v>
      </c>
      <c r="AW164" s="376" t="e">
        <f t="shared" si="169"/>
        <v>#NUM!</v>
      </c>
      <c r="AX164" s="376" t="e">
        <f t="shared" si="169"/>
        <v>#NUM!</v>
      </c>
      <c r="AY164" s="376" t="e">
        <f t="shared" si="169"/>
        <v>#NUM!</v>
      </c>
      <c r="AZ164" s="376" t="e">
        <f t="shared" si="169"/>
        <v>#NUM!</v>
      </c>
      <c r="BA164" s="376" t="e">
        <f t="shared" si="169"/>
        <v>#NUM!</v>
      </c>
      <c r="BB164" s="376" t="e">
        <f t="shared" si="169"/>
        <v>#NUM!</v>
      </c>
      <c r="BC164" s="376" t="e">
        <f t="shared" si="169"/>
        <v>#NUM!</v>
      </c>
      <c r="BD164" s="376" t="e">
        <f t="shared" si="169"/>
        <v>#NUM!</v>
      </c>
      <c r="BE164" s="376" t="e">
        <f t="shared" si="169"/>
        <v>#NUM!</v>
      </c>
      <c r="BF164" s="376" t="e">
        <f t="shared" si="169"/>
        <v>#NUM!</v>
      </c>
      <c r="BG164" s="376" t="e">
        <f t="shared" si="169"/>
        <v>#NUM!</v>
      </c>
      <c r="BH164" s="376" t="e">
        <f t="shared" si="169"/>
        <v>#NUM!</v>
      </c>
      <c r="BI164" s="376" t="e">
        <f t="shared" si="169"/>
        <v>#NUM!</v>
      </c>
      <c r="BJ164" s="376" t="e">
        <f t="shared" si="169"/>
        <v>#NUM!</v>
      </c>
      <c r="BK164" s="376" t="e">
        <f t="shared" si="169"/>
        <v>#NUM!</v>
      </c>
      <c r="BL164" s="376" t="e">
        <f t="shared" si="169"/>
        <v>#NUM!</v>
      </c>
      <c r="BM164" s="376" t="e">
        <f t="shared" si="169"/>
        <v>#NUM!</v>
      </c>
      <c r="BN164" s="376" t="e">
        <f t="shared" si="169"/>
        <v>#NUM!</v>
      </c>
      <c r="BO164" s="376" t="e">
        <f t="shared" si="169"/>
        <v>#NUM!</v>
      </c>
      <c r="BP164" s="376" t="e">
        <f t="shared" si="169"/>
        <v>#NUM!</v>
      </c>
      <c r="BQ164" s="376" t="e">
        <f t="shared" si="169"/>
        <v>#NUM!</v>
      </c>
      <c r="BR164" s="376" t="e">
        <f t="shared" si="169"/>
        <v>#NUM!</v>
      </c>
      <c r="BS164" s="376" t="e">
        <f t="shared" si="169"/>
        <v>#NUM!</v>
      </c>
      <c r="BT164" s="376" t="e">
        <f t="shared" si="169"/>
        <v>#NUM!</v>
      </c>
      <c r="BU164" s="376" t="e">
        <f t="shared" si="169"/>
        <v>#NUM!</v>
      </c>
      <c r="BV164" s="376" t="e">
        <f t="shared" si="169"/>
        <v>#NUM!</v>
      </c>
      <c r="BW164" s="376" t="e">
        <f t="shared" si="169"/>
        <v>#NUM!</v>
      </c>
      <c r="BX164" s="376" t="e">
        <f t="shared" ref="BX164:CV164" si="170">(BX$115*BX142)+BX120</f>
        <v>#NUM!</v>
      </c>
      <c r="BY164" s="376" t="e">
        <f t="shared" si="170"/>
        <v>#NUM!</v>
      </c>
      <c r="BZ164" s="376" t="e">
        <f t="shared" si="170"/>
        <v>#NUM!</v>
      </c>
      <c r="CA164" s="376" t="e">
        <f t="shared" si="170"/>
        <v>#NUM!</v>
      </c>
      <c r="CB164" s="376" t="e">
        <f t="shared" si="170"/>
        <v>#NUM!</v>
      </c>
      <c r="CC164" s="376" t="e">
        <f t="shared" si="170"/>
        <v>#NUM!</v>
      </c>
      <c r="CD164" s="376" t="e">
        <f t="shared" si="170"/>
        <v>#NUM!</v>
      </c>
      <c r="CE164" s="376" t="e">
        <f t="shared" si="170"/>
        <v>#NUM!</v>
      </c>
      <c r="CF164" s="376" t="e">
        <f t="shared" si="170"/>
        <v>#NUM!</v>
      </c>
      <c r="CG164" s="376" t="e">
        <f t="shared" si="170"/>
        <v>#NUM!</v>
      </c>
      <c r="CH164" s="376" t="e">
        <f t="shared" si="170"/>
        <v>#NUM!</v>
      </c>
      <c r="CI164" s="376" t="e">
        <f t="shared" si="170"/>
        <v>#NUM!</v>
      </c>
      <c r="CJ164" s="376" t="e">
        <f t="shared" si="170"/>
        <v>#NUM!</v>
      </c>
      <c r="CK164" s="376" t="e">
        <f t="shared" si="170"/>
        <v>#NUM!</v>
      </c>
      <c r="CL164" s="376" t="e">
        <f t="shared" si="170"/>
        <v>#NUM!</v>
      </c>
      <c r="CM164" s="376" t="e">
        <f t="shared" si="170"/>
        <v>#NUM!</v>
      </c>
      <c r="CN164" s="376" t="e">
        <f t="shared" si="170"/>
        <v>#NUM!</v>
      </c>
      <c r="CO164" s="376" t="e">
        <f t="shared" si="170"/>
        <v>#NUM!</v>
      </c>
      <c r="CP164" s="376" t="e">
        <f t="shared" si="170"/>
        <v>#NUM!</v>
      </c>
      <c r="CQ164" s="376" t="e">
        <f t="shared" si="170"/>
        <v>#NUM!</v>
      </c>
      <c r="CR164" s="376" t="e">
        <f t="shared" si="170"/>
        <v>#NUM!</v>
      </c>
      <c r="CS164" s="376" t="e">
        <f t="shared" si="170"/>
        <v>#NUM!</v>
      </c>
      <c r="CT164" s="376" t="e">
        <f t="shared" si="170"/>
        <v>#NUM!</v>
      </c>
      <c r="CU164" s="376" t="e">
        <f t="shared" si="170"/>
        <v>#NUM!</v>
      </c>
      <c r="CV164" s="376" t="e">
        <f t="shared" si="170"/>
        <v>#NUM!</v>
      </c>
      <c r="CW164" s="375"/>
      <c r="CX164" s="375"/>
    </row>
    <row r="165" spans="2:114" s="221" customFormat="1" ht="15.4">
      <c r="E165" s="372" t="s">
        <v>663</v>
      </c>
      <c r="F165" s="372"/>
      <c r="G165" s="221" t="s">
        <v>305</v>
      </c>
      <c r="J165" s="373"/>
      <c r="L165" s="374" t="e">
        <f t="shared" ref="L165:AQ165" si="171">L$115*L143</f>
        <v>#NUM!</v>
      </c>
      <c r="M165" s="374" t="e">
        <f t="shared" si="171"/>
        <v>#NUM!</v>
      </c>
      <c r="N165" s="374" t="e">
        <f t="shared" si="171"/>
        <v>#NUM!</v>
      </c>
      <c r="O165" s="374" t="e">
        <f t="shared" si="171"/>
        <v>#NUM!</v>
      </c>
      <c r="P165" s="374" t="e">
        <f t="shared" si="171"/>
        <v>#NUM!</v>
      </c>
      <c r="Q165" s="374" t="e">
        <f t="shared" si="171"/>
        <v>#NUM!</v>
      </c>
      <c r="R165" s="374" t="e">
        <f t="shared" si="171"/>
        <v>#NUM!</v>
      </c>
      <c r="S165" s="374" t="e">
        <f t="shared" si="171"/>
        <v>#NUM!</v>
      </c>
      <c r="T165" s="374" t="e">
        <f t="shared" si="171"/>
        <v>#NUM!</v>
      </c>
      <c r="U165" s="374" t="e">
        <f t="shared" si="171"/>
        <v>#NUM!</v>
      </c>
      <c r="V165" s="374" t="e">
        <f t="shared" si="171"/>
        <v>#NUM!</v>
      </c>
      <c r="W165" s="374" t="e">
        <f t="shared" si="171"/>
        <v>#NUM!</v>
      </c>
      <c r="X165" s="374" t="e">
        <f t="shared" si="171"/>
        <v>#NUM!</v>
      </c>
      <c r="Y165" s="374" t="e">
        <f t="shared" si="171"/>
        <v>#NUM!</v>
      </c>
      <c r="Z165" s="374" t="e">
        <f t="shared" si="171"/>
        <v>#NUM!</v>
      </c>
      <c r="AA165" s="374" t="e">
        <f t="shared" si="171"/>
        <v>#NUM!</v>
      </c>
      <c r="AB165" s="374" t="e">
        <f t="shared" si="171"/>
        <v>#NUM!</v>
      </c>
      <c r="AC165" s="374" t="e">
        <f t="shared" si="171"/>
        <v>#NUM!</v>
      </c>
      <c r="AD165" s="374" t="e">
        <f t="shared" si="171"/>
        <v>#NUM!</v>
      </c>
      <c r="AE165" s="374" t="e">
        <f t="shared" si="171"/>
        <v>#NUM!</v>
      </c>
      <c r="AF165" s="374" t="e">
        <f t="shared" si="171"/>
        <v>#NUM!</v>
      </c>
      <c r="AG165" s="374" t="e">
        <f t="shared" si="171"/>
        <v>#NUM!</v>
      </c>
      <c r="AH165" s="374" t="e">
        <f t="shared" si="171"/>
        <v>#NUM!</v>
      </c>
      <c r="AI165" s="374" t="e">
        <f t="shared" si="171"/>
        <v>#NUM!</v>
      </c>
      <c r="AJ165" s="374" t="e">
        <f t="shared" si="171"/>
        <v>#NUM!</v>
      </c>
      <c r="AK165" s="374" t="e">
        <f t="shared" si="171"/>
        <v>#NUM!</v>
      </c>
      <c r="AL165" s="374" t="e">
        <f t="shared" si="171"/>
        <v>#NUM!</v>
      </c>
      <c r="AM165" s="374" t="e">
        <f t="shared" si="171"/>
        <v>#NUM!</v>
      </c>
      <c r="AN165" s="374" t="e">
        <f t="shared" si="171"/>
        <v>#NUM!</v>
      </c>
      <c r="AO165" s="374" t="e">
        <f t="shared" si="171"/>
        <v>#NUM!</v>
      </c>
      <c r="AP165" s="374" t="e">
        <f t="shared" si="171"/>
        <v>#NUM!</v>
      </c>
      <c r="AQ165" s="374" t="e">
        <f t="shared" si="171"/>
        <v>#NUM!</v>
      </c>
      <c r="AR165" s="374" t="e">
        <f t="shared" ref="AR165:BW165" si="172">AR$115*AR143</f>
        <v>#NUM!</v>
      </c>
      <c r="AS165" s="374" t="e">
        <f t="shared" si="172"/>
        <v>#NUM!</v>
      </c>
      <c r="AT165" s="374" t="e">
        <f t="shared" si="172"/>
        <v>#NUM!</v>
      </c>
      <c r="AU165" s="374" t="e">
        <f t="shared" si="172"/>
        <v>#NUM!</v>
      </c>
      <c r="AV165" s="374" t="e">
        <f t="shared" si="172"/>
        <v>#NUM!</v>
      </c>
      <c r="AW165" s="374" t="e">
        <f t="shared" si="172"/>
        <v>#NUM!</v>
      </c>
      <c r="AX165" s="374" t="e">
        <f t="shared" si="172"/>
        <v>#NUM!</v>
      </c>
      <c r="AY165" s="374" t="e">
        <f t="shared" si="172"/>
        <v>#NUM!</v>
      </c>
      <c r="AZ165" s="374" t="e">
        <f t="shared" si="172"/>
        <v>#NUM!</v>
      </c>
      <c r="BA165" s="374" t="e">
        <f t="shared" si="172"/>
        <v>#NUM!</v>
      </c>
      <c r="BB165" s="374" t="e">
        <f t="shared" si="172"/>
        <v>#NUM!</v>
      </c>
      <c r="BC165" s="374" t="e">
        <f t="shared" si="172"/>
        <v>#NUM!</v>
      </c>
      <c r="BD165" s="374" t="e">
        <f t="shared" si="172"/>
        <v>#NUM!</v>
      </c>
      <c r="BE165" s="374" t="e">
        <f t="shared" si="172"/>
        <v>#NUM!</v>
      </c>
      <c r="BF165" s="374" t="e">
        <f t="shared" si="172"/>
        <v>#NUM!</v>
      </c>
      <c r="BG165" s="374" t="e">
        <f t="shared" si="172"/>
        <v>#NUM!</v>
      </c>
      <c r="BH165" s="374" t="e">
        <f t="shared" si="172"/>
        <v>#NUM!</v>
      </c>
      <c r="BI165" s="374" t="e">
        <f t="shared" si="172"/>
        <v>#NUM!</v>
      </c>
      <c r="BJ165" s="374" t="e">
        <f t="shared" si="172"/>
        <v>#NUM!</v>
      </c>
      <c r="BK165" s="374" t="e">
        <f t="shared" si="172"/>
        <v>#NUM!</v>
      </c>
      <c r="BL165" s="374" t="e">
        <f t="shared" si="172"/>
        <v>#NUM!</v>
      </c>
      <c r="BM165" s="374" t="e">
        <f t="shared" si="172"/>
        <v>#NUM!</v>
      </c>
      <c r="BN165" s="374" t="e">
        <f t="shared" si="172"/>
        <v>#NUM!</v>
      </c>
      <c r="BO165" s="374" t="e">
        <f t="shared" si="172"/>
        <v>#NUM!</v>
      </c>
      <c r="BP165" s="374" t="e">
        <f t="shared" si="172"/>
        <v>#NUM!</v>
      </c>
      <c r="BQ165" s="374" t="e">
        <f t="shared" si="172"/>
        <v>#NUM!</v>
      </c>
      <c r="BR165" s="374" t="e">
        <f t="shared" si="172"/>
        <v>#NUM!</v>
      </c>
      <c r="BS165" s="374" t="e">
        <f t="shared" si="172"/>
        <v>#NUM!</v>
      </c>
      <c r="BT165" s="374" t="e">
        <f t="shared" si="172"/>
        <v>#NUM!</v>
      </c>
      <c r="BU165" s="374" t="e">
        <f t="shared" si="172"/>
        <v>#NUM!</v>
      </c>
      <c r="BV165" s="374" t="e">
        <f t="shared" si="172"/>
        <v>#NUM!</v>
      </c>
      <c r="BW165" s="374" t="e">
        <f t="shared" si="172"/>
        <v>#NUM!</v>
      </c>
      <c r="BX165" s="374" t="e">
        <f t="shared" ref="BX165:CV165" si="173">BX$115*BX143</f>
        <v>#NUM!</v>
      </c>
      <c r="BY165" s="374" t="e">
        <f t="shared" si="173"/>
        <v>#NUM!</v>
      </c>
      <c r="BZ165" s="374" t="e">
        <f t="shared" si="173"/>
        <v>#NUM!</v>
      </c>
      <c r="CA165" s="374" t="e">
        <f t="shared" si="173"/>
        <v>#NUM!</v>
      </c>
      <c r="CB165" s="374" t="e">
        <f t="shared" si="173"/>
        <v>#NUM!</v>
      </c>
      <c r="CC165" s="374" t="e">
        <f t="shared" si="173"/>
        <v>#NUM!</v>
      </c>
      <c r="CD165" s="374" t="e">
        <f t="shared" si="173"/>
        <v>#NUM!</v>
      </c>
      <c r="CE165" s="374" t="e">
        <f t="shared" si="173"/>
        <v>#NUM!</v>
      </c>
      <c r="CF165" s="374" t="e">
        <f t="shared" si="173"/>
        <v>#NUM!</v>
      </c>
      <c r="CG165" s="374" t="e">
        <f t="shared" si="173"/>
        <v>#NUM!</v>
      </c>
      <c r="CH165" s="374" t="e">
        <f t="shared" si="173"/>
        <v>#NUM!</v>
      </c>
      <c r="CI165" s="374" t="e">
        <f t="shared" si="173"/>
        <v>#NUM!</v>
      </c>
      <c r="CJ165" s="374" t="e">
        <f t="shared" si="173"/>
        <v>#NUM!</v>
      </c>
      <c r="CK165" s="374" t="e">
        <f t="shared" si="173"/>
        <v>#NUM!</v>
      </c>
      <c r="CL165" s="374" t="e">
        <f t="shared" si="173"/>
        <v>#NUM!</v>
      </c>
      <c r="CM165" s="374" t="e">
        <f t="shared" si="173"/>
        <v>#NUM!</v>
      </c>
      <c r="CN165" s="374" t="e">
        <f t="shared" si="173"/>
        <v>#NUM!</v>
      </c>
      <c r="CO165" s="374" t="e">
        <f t="shared" si="173"/>
        <v>#NUM!</v>
      </c>
      <c r="CP165" s="374" t="e">
        <f t="shared" si="173"/>
        <v>#NUM!</v>
      </c>
      <c r="CQ165" s="374" t="e">
        <f t="shared" si="173"/>
        <v>#NUM!</v>
      </c>
      <c r="CR165" s="374" t="e">
        <f t="shared" si="173"/>
        <v>#NUM!</v>
      </c>
      <c r="CS165" s="374" t="e">
        <f t="shared" si="173"/>
        <v>#NUM!</v>
      </c>
      <c r="CT165" s="374" t="e">
        <f t="shared" si="173"/>
        <v>#NUM!</v>
      </c>
      <c r="CU165" s="374" t="e">
        <f t="shared" si="173"/>
        <v>#NUM!</v>
      </c>
      <c r="CV165" s="374" t="e">
        <f t="shared" si="173"/>
        <v>#NUM!</v>
      </c>
      <c r="CW165" s="375"/>
      <c r="CX165" s="375"/>
    </row>
    <row r="166" spans="2:114" ht="15.4">
      <c r="AH166" s="1"/>
    </row>
    <row r="167" spans="2:114" ht="15.4">
      <c r="B167" s="24"/>
      <c r="C167" s="24"/>
      <c r="D167" s="24"/>
      <c r="E167" s="19" t="s">
        <v>664</v>
      </c>
      <c r="F167" s="19"/>
      <c r="G167" s="1" t="s">
        <v>305</v>
      </c>
      <c r="J167" s="10"/>
      <c r="L167" s="223" t="e">
        <f>L146+L153+L160</f>
        <v>#NUM!</v>
      </c>
      <c r="M167" s="223" t="e">
        <f t="shared" ref="M167:BX167" si="174">M146+M153+M160</f>
        <v>#NUM!</v>
      </c>
      <c r="N167" s="223" t="e">
        <f t="shared" si="174"/>
        <v>#NUM!</v>
      </c>
      <c r="O167" s="223" t="e">
        <f t="shared" si="174"/>
        <v>#NUM!</v>
      </c>
      <c r="P167" s="223" t="e">
        <f t="shared" si="174"/>
        <v>#NUM!</v>
      </c>
      <c r="Q167" s="223" t="e">
        <f t="shared" si="174"/>
        <v>#NUM!</v>
      </c>
      <c r="R167" s="223" t="e">
        <f t="shared" si="174"/>
        <v>#NUM!</v>
      </c>
      <c r="S167" s="223" t="e">
        <f t="shared" si="174"/>
        <v>#NUM!</v>
      </c>
      <c r="T167" s="223" t="e">
        <f t="shared" si="174"/>
        <v>#NUM!</v>
      </c>
      <c r="U167" s="223" t="e">
        <f t="shared" si="174"/>
        <v>#NUM!</v>
      </c>
      <c r="V167" s="223" t="e">
        <f t="shared" si="174"/>
        <v>#NUM!</v>
      </c>
      <c r="W167" s="223" t="e">
        <f t="shared" si="174"/>
        <v>#NUM!</v>
      </c>
      <c r="X167" s="223" t="e">
        <f t="shared" si="174"/>
        <v>#NUM!</v>
      </c>
      <c r="Y167" s="223" t="e">
        <f t="shared" si="174"/>
        <v>#NUM!</v>
      </c>
      <c r="Z167" s="223" t="e">
        <f t="shared" si="174"/>
        <v>#NUM!</v>
      </c>
      <c r="AA167" s="223" t="e">
        <f t="shared" si="174"/>
        <v>#NUM!</v>
      </c>
      <c r="AB167" s="223" t="e">
        <f t="shared" si="174"/>
        <v>#NUM!</v>
      </c>
      <c r="AC167" s="223" t="e">
        <f t="shared" si="174"/>
        <v>#NUM!</v>
      </c>
      <c r="AD167" s="223" t="e">
        <f t="shared" si="174"/>
        <v>#NUM!</v>
      </c>
      <c r="AE167" s="223" t="e">
        <f t="shared" si="174"/>
        <v>#NUM!</v>
      </c>
      <c r="AF167" s="223" t="e">
        <f t="shared" si="174"/>
        <v>#NUM!</v>
      </c>
      <c r="AG167" s="223" t="e">
        <f t="shared" si="174"/>
        <v>#NUM!</v>
      </c>
      <c r="AH167" s="223" t="e">
        <f t="shared" si="174"/>
        <v>#NUM!</v>
      </c>
      <c r="AI167" s="223" t="e">
        <f t="shared" si="174"/>
        <v>#NUM!</v>
      </c>
      <c r="AJ167" s="223" t="e">
        <f t="shared" si="174"/>
        <v>#NUM!</v>
      </c>
      <c r="AK167" s="223" t="e">
        <f>AK146+AK153+AK160</f>
        <v>#NUM!</v>
      </c>
      <c r="AL167" s="223" t="e">
        <f t="shared" si="174"/>
        <v>#NUM!</v>
      </c>
      <c r="AM167" s="223" t="e">
        <f t="shared" si="174"/>
        <v>#NUM!</v>
      </c>
      <c r="AN167" s="223" t="e">
        <f t="shared" si="174"/>
        <v>#NUM!</v>
      </c>
      <c r="AO167" s="223" t="e">
        <f t="shared" si="174"/>
        <v>#NUM!</v>
      </c>
      <c r="AP167" s="223" t="e">
        <f t="shared" si="174"/>
        <v>#NUM!</v>
      </c>
      <c r="AQ167" s="223" t="e">
        <f t="shared" si="174"/>
        <v>#NUM!</v>
      </c>
      <c r="AR167" s="223" t="e">
        <f t="shared" si="174"/>
        <v>#NUM!</v>
      </c>
      <c r="AS167" s="223" t="e">
        <f t="shared" si="174"/>
        <v>#NUM!</v>
      </c>
      <c r="AT167" s="223" t="e">
        <f t="shared" si="174"/>
        <v>#NUM!</v>
      </c>
      <c r="AU167" s="223" t="e">
        <f t="shared" si="174"/>
        <v>#NUM!</v>
      </c>
      <c r="AV167" s="223" t="e">
        <f t="shared" si="174"/>
        <v>#NUM!</v>
      </c>
      <c r="AW167" s="223" t="e">
        <f t="shared" si="174"/>
        <v>#NUM!</v>
      </c>
      <c r="AX167" s="223" t="e">
        <f t="shared" si="174"/>
        <v>#NUM!</v>
      </c>
      <c r="AY167" s="223" t="e">
        <f t="shared" si="174"/>
        <v>#NUM!</v>
      </c>
      <c r="AZ167" s="223" t="e">
        <f t="shared" si="174"/>
        <v>#NUM!</v>
      </c>
      <c r="BA167" s="223" t="e">
        <f t="shared" si="174"/>
        <v>#NUM!</v>
      </c>
      <c r="BB167" s="223" t="e">
        <f t="shared" si="174"/>
        <v>#NUM!</v>
      </c>
      <c r="BC167" s="223" t="e">
        <f t="shared" si="174"/>
        <v>#NUM!</v>
      </c>
      <c r="BD167" s="223" t="e">
        <f t="shared" si="174"/>
        <v>#NUM!</v>
      </c>
      <c r="BE167" s="223" t="e">
        <f t="shared" si="174"/>
        <v>#NUM!</v>
      </c>
      <c r="BF167" s="223" t="e">
        <f t="shared" si="174"/>
        <v>#NUM!</v>
      </c>
      <c r="BG167" s="223" t="e">
        <f t="shared" si="174"/>
        <v>#NUM!</v>
      </c>
      <c r="BH167" s="223" t="e">
        <f t="shared" si="174"/>
        <v>#NUM!</v>
      </c>
      <c r="BI167" s="223" t="e">
        <f t="shared" si="174"/>
        <v>#NUM!</v>
      </c>
      <c r="BJ167" s="223" t="e">
        <f t="shared" si="174"/>
        <v>#NUM!</v>
      </c>
      <c r="BK167" s="223" t="e">
        <f t="shared" si="174"/>
        <v>#NUM!</v>
      </c>
      <c r="BL167" s="223" t="e">
        <f t="shared" si="174"/>
        <v>#NUM!</v>
      </c>
      <c r="BM167" s="223" t="e">
        <f t="shared" si="174"/>
        <v>#NUM!</v>
      </c>
      <c r="BN167" s="223" t="e">
        <f t="shared" si="174"/>
        <v>#NUM!</v>
      </c>
      <c r="BO167" s="223" t="e">
        <f t="shared" si="174"/>
        <v>#NUM!</v>
      </c>
      <c r="BP167" s="223" t="e">
        <f t="shared" si="174"/>
        <v>#NUM!</v>
      </c>
      <c r="BQ167" s="223" t="e">
        <f t="shared" si="174"/>
        <v>#NUM!</v>
      </c>
      <c r="BR167" s="223" t="e">
        <f t="shared" si="174"/>
        <v>#NUM!</v>
      </c>
      <c r="BS167" s="223" t="e">
        <f t="shared" si="174"/>
        <v>#NUM!</v>
      </c>
      <c r="BT167" s="223" t="e">
        <f t="shared" si="174"/>
        <v>#NUM!</v>
      </c>
      <c r="BU167" s="223" t="e">
        <f t="shared" si="174"/>
        <v>#NUM!</v>
      </c>
      <c r="BV167" s="223" t="e">
        <f t="shared" si="174"/>
        <v>#NUM!</v>
      </c>
      <c r="BW167" s="223" t="e">
        <f t="shared" si="174"/>
        <v>#NUM!</v>
      </c>
      <c r="BX167" s="223" t="e">
        <f t="shared" si="174"/>
        <v>#NUM!</v>
      </c>
      <c r="BY167" s="223" t="e">
        <f t="shared" ref="BY167:CV167" si="175">BY146+BY153+BY160</f>
        <v>#NUM!</v>
      </c>
      <c r="BZ167" s="223" t="e">
        <f t="shared" si="175"/>
        <v>#NUM!</v>
      </c>
      <c r="CA167" s="223" t="e">
        <f t="shared" si="175"/>
        <v>#NUM!</v>
      </c>
      <c r="CB167" s="223" t="e">
        <f t="shared" si="175"/>
        <v>#NUM!</v>
      </c>
      <c r="CC167" s="223" t="e">
        <f t="shared" si="175"/>
        <v>#NUM!</v>
      </c>
      <c r="CD167" s="223" t="e">
        <f t="shared" si="175"/>
        <v>#NUM!</v>
      </c>
      <c r="CE167" s="223" t="e">
        <f t="shared" si="175"/>
        <v>#NUM!</v>
      </c>
      <c r="CF167" s="223" t="e">
        <f t="shared" si="175"/>
        <v>#NUM!</v>
      </c>
      <c r="CG167" s="223" t="e">
        <f t="shared" si="175"/>
        <v>#NUM!</v>
      </c>
      <c r="CH167" s="223" t="e">
        <f t="shared" si="175"/>
        <v>#NUM!</v>
      </c>
      <c r="CI167" s="223" t="e">
        <f t="shared" si="175"/>
        <v>#NUM!</v>
      </c>
      <c r="CJ167" s="223" t="e">
        <f t="shared" si="175"/>
        <v>#NUM!</v>
      </c>
      <c r="CK167" s="223" t="e">
        <f t="shared" si="175"/>
        <v>#NUM!</v>
      </c>
      <c r="CL167" s="223" t="e">
        <f t="shared" si="175"/>
        <v>#NUM!</v>
      </c>
      <c r="CM167" s="223" t="e">
        <f t="shared" si="175"/>
        <v>#NUM!</v>
      </c>
      <c r="CN167" s="223" t="e">
        <f t="shared" si="175"/>
        <v>#NUM!</v>
      </c>
      <c r="CO167" s="223" t="e">
        <f t="shared" si="175"/>
        <v>#NUM!</v>
      </c>
      <c r="CP167" s="223" t="e">
        <f t="shared" si="175"/>
        <v>#NUM!</v>
      </c>
      <c r="CQ167" s="223" t="e">
        <f t="shared" si="175"/>
        <v>#NUM!</v>
      </c>
      <c r="CR167" s="223" t="e">
        <f t="shared" si="175"/>
        <v>#NUM!</v>
      </c>
      <c r="CS167" s="223" t="e">
        <f t="shared" si="175"/>
        <v>#NUM!</v>
      </c>
      <c r="CT167" s="223" t="e">
        <f t="shared" si="175"/>
        <v>#NUM!</v>
      </c>
      <c r="CU167" s="223" t="e">
        <f t="shared" si="175"/>
        <v>#NUM!</v>
      </c>
      <c r="CV167" s="223" t="e">
        <f t="shared" si="175"/>
        <v>#NUM!</v>
      </c>
      <c r="CW167" s="33"/>
      <c r="CX167" s="33"/>
      <c r="CY167" s="25"/>
    </row>
    <row r="168" spans="2:114" ht="15.4">
      <c r="C168" s="31"/>
      <c r="D168" s="31"/>
      <c r="E168" s="19" t="s">
        <v>665</v>
      </c>
      <c r="F168" s="19"/>
      <c r="G168" s="1" t="s">
        <v>305</v>
      </c>
      <c r="J168" s="10"/>
      <c r="L168" s="223" t="e">
        <f>L147+L154+L161</f>
        <v>#NUM!</v>
      </c>
      <c r="M168" s="223" t="e">
        <f t="shared" ref="M168:BX168" si="176">M147+M154+M161</f>
        <v>#NUM!</v>
      </c>
      <c r="N168" s="223" t="e">
        <f t="shared" si="176"/>
        <v>#NUM!</v>
      </c>
      <c r="O168" s="223" t="e">
        <f t="shared" si="176"/>
        <v>#NUM!</v>
      </c>
      <c r="P168" s="223" t="e">
        <f t="shared" si="176"/>
        <v>#NUM!</v>
      </c>
      <c r="Q168" s="223" t="e">
        <f t="shared" si="176"/>
        <v>#NUM!</v>
      </c>
      <c r="R168" s="223" t="e">
        <f t="shared" si="176"/>
        <v>#NUM!</v>
      </c>
      <c r="S168" s="223" t="e">
        <f t="shared" si="176"/>
        <v>#NUM!</v>
      </c>
      <c r="T168" s="223" t="e">
        <f t="shared" si="176"/>
        <v>#NUM!</v>
      </c>
      <c r="U168" s="223" t="e">
        <f t="shared" si="176"/>
        <v>#NUM!</v>
      </c>
      <c r="V168" s="223" t="e">
        <f t="shared" si="176"/>
        <v>#NUM!</v>
      </c>
      <c r="W168" s="223" t="e">
        <f t="shared" si="176"/>
        <v>#NUM!</v>
      </c>
      <c r="X168" s="223" t="e">
        <f t="shared" si="176"/>
        <v>#NUM!</v>
      </c>
      <c r="Y168" s="223" t="e">
        <f t="shared" si="176"/>
        <v>#NUM!</v>
      </c>
      <c r="Z168" s="223" t="e">
        <f t="shared" si="176"/>
        <v>#NUM!</v>
      </c>
      <c r="AA168" s="223" t="e">
        <f t="shared" si="176"/>
        <v>#NUM!</v>
      </c>
      <c r="AB168" s="223" t="e">
        <f t="shared" si="176"/>
        <v>#NUM!</v>
      </c>
      <c r="AC168" s="223" t="e">
        <f t="shared" si="176"/>
        <v>#NUM!</v>
      </c>
      <c r="AD168" s="223" t="e">
        <f t="shared" si="176"/>
        <v>#NUM!</v>
      </c>
      <c r="AE168" s="223" t="e">
        <f t="shared" si="176"/>
        <v>#NUM!</v>
      </c>
      <c r="AF168" s="223" t="e">
        <f t="shared" si="176"/>
        <v>#NUM!</v>
      </c>
      <c r="AG168" s="223" t="e">
        <f t="shared" si="176"/>
        <v>#NUM!</v>
      </c>
      <c r="AH168" s="223" t="e">
        <f t="shared" si="176"/>
        <v>#NUM!</v>
      </c>
      <c r="AI168" s="223" t="e">
        <f t="shared" si="176"/>
        <v>#NUM!</v>
      </c>
      <c r="AJ168" s="223" t="e">
        <f t="shared" si="176"/>
        <v>#NUM!</v>
      </c>
      <c r="AK168" s="223" t="e">
        <f t="shared" si="176"/>
        <v>#NUM!</v>
      </c>
      <c r="AL168" s="223" t="e">
        <f t="shared" si="176"/>
        <v>#NUM!</v>
      </c>
      <c r="AM168" s="223" t="e">
        <f t="shared" si="176"/>
        <v>#NUM!</v>
      </c>
      <c r="AN168" s="223" t="e">
        <f t="shared" si="176"/>
        <v>#NUM!</v>
      </c>
      <c r="AO168" s="223" t="e">
        <f t="shared" si="176"/>
        <v>#NUM!</v>
      </c>
      <c r="AP168" s="223" t="e">
        <f t="shared" si="176"/>
        <v>#NUM!</v>
      </c>
      <c r="AQ168" s="223" t="e">
        <f t="shared" si="176"/>
        <v>#NUM!</v>
      </c>
      <c r="AR168" s="223" t="e">
        <f t="shared" si="176"/>
        <v>#NUM!</v>
      </c>
      <c r="AS168" s="223" t="e">
        <f t="shared" si="176"/>
        <v>#NUM!</v>
      </c>
      <c r="AT168" s="223" t="e">
        <f t="shared" si="176"/>
        <v>#NUM!</v>
      </c>
      <c r="AU168" s="223" t="e">
        <f t="shared" si="176"/>
        <v>#NUM!</v>
      </c>
      <c r="AV168" s="223" t="e">
        <f t="shared" si="176"/>
        <v>#NUM!</v>
      </c>
      <c r="AW168" s="223" t="e">
        <f t="shared" si="176"/>
        <v>#NUM!</v>
      </c>
      <c r="AX168" s="223" t="e">
        <f t="shared" si="176"/>
        <v>#NUM!</v>
      </c>
      <c r="AY168" s="223" t="e">
        <f t="shared" si="176"/>
        <v>#NUM!</v>
      </c>
      <c r="AZ168" s="223" t="e">
        <f t="shared" si="176"/>
        <v>#NUM!</v>
      </c>
      <c r="BA168" s="223" t="e">
        <f t="shared" si="176"/>
        <v>#NUM!</v>
      </c>
      <c r="BB168" s="223" t="e">
        <f t="shared" si="176"/>
        <v>#NUM!</v>
      </c>
      <c r="BC168" s="223" t="e">
        <f t="shared" si="176"/>
        <v>#NUM!</v>
      </c>
      <c r="BD168" s="223" t="e">
        <f t="shared" si="176"/>
        <v>#NUM!</v>
      </c>
      <c r="BE168" s="223" t="e">
        <f t="shared" si="176"/>
        <v>#NUM!</v>
      </c>
      <c r="BF168" s="223" t="e">
        <f t="shared" si="176"/>
        <v>#NUM!</v>
      </c>
      <c r="BG168" s="223" t="e">
        <f t="shared" si="176"/>
        <v>#NUM!</v>
      </c>
      <c r="BH168" s="223" t="e">
        <f t="shared" si="176"/>
        <v>#NUM!</v>
      </c>
      <c r="BI168" s="223" t="e">
        <f t="shared" si="176"/>
        <v>#NUM!</v>
      </c>
      <c r="BJ168" s="223" t="e">
        <f t="shared" si="176"/>
        <v>#NUM!</v>
      </c>
      <c r="BK168" s="223" t="e">
        <f t="shared" si="176"/>
        <v>#NUM!</v>
      </c>
      <c r="BL168" s="223" t="e">
        <f t="shared" si="176"/>
        <v>#NUM!</v>
      </c>
      <c r="BM168" s="223" t="e">
        <f t="shared" si="176"/>
        <v>#NUM!</v>
      </c>
      <c r="BN168" s="223" t="e">
        <f t="shared" si="176"/>
        <v>#NUM!</v>
      </c>
      <c r="BO168" s="223" t="e">
        <f t="shared" si="176"/>
        <v>#NUM!</v>
      </c>
      <c r="BP168" s="223" t="e">
        <f t="shared" si="176"/>
        <v>#NUM!</v>
      </c>
      <c r="BQ168" s="223" t="e">
        <f t="shared" si="176"/>
        <v>#NUM!</v>
      </c>
      <c r="BR168" s="223" t="e">
        <f t="shared" si="176"/>
        <v>#NUM!</v>
      </c>
      <c r="BS168" s="223" t="e">
        <f t="shared" si="176"/>
        <v>#NUM!</v>
      </c>
      <c r="BT168" s="223" t="e">
        <f t="shared" si="176"/>
        <v>#NUM!</v>
      </c>
      <c r="BU168" s="223" t="e">
        <f t="shared" si="176"/>
        <v>#NUM!</v>
      </c>
      <c r="BV168" s="223" t="e">
        <f t="shared" si="176"/>
        <v>#NUM!</v>
      </c>
      <c r="BW168" s="223" t="e">
        <f t="shared" si="176"/>
        <v>#NUM!</v>
      </c>
      <c r="BX168" s="223" t="e">
        <f t="shared" si="176"/>
        <v>#NUM!</v>
      </c>
      <c r="BY168" s="223" t="e">
        <f t="shared" ref="BY168:CV168" si="177">BY147+BY154+BY161</f>
        <v>#NUM!</v>
      </c>
      <c r="BZ168" s="223" t="e">
        <f t="shared" si="177"/>
        <v>#NUM!</v>
      </c>
      <c r="CA168" s="223" t="e">
        <f t="shared" si="177"/>
        <v>#NUM!</v>
      </c>
      <c r="CB168" s="223" t="e">
        <f t="shared" si="177"/>
        <v>#NUM!</v>
      </c>
      <c r="CC168" s="223" t="e">
        <f t="shared" si="177"/>
        <v>#NUM!</v>
      </c>
      <c r="CD168" s="223" t="e">
        <f t="shared" si="177"/>
        <v>#NUM!</v>
      </c>
      <c r="CE168" s="223" t="e">
        <f t="shared" si="177"/>
        <v>#NUM!</v>
      </c>
      <c r="CF168" s="223" t="e">
        <f t="shared" si="177"/>
        <v>#NUM!</v>
      </c>
      <c r="CG168" s="223" t="e">
        <f t="shared" si="177"/>
        <v>#NUM!</v>
      </c>
      <c r="CH168" s="223" t="e">
        <f t="shared" si="177"/>
        <v>#NUM!</v>
      </c>
      <c r="CI168" s="223" t="e">
        <f t="shared" si="177"/>
        <v>#NUM!</v>
      </c>
      <c r="CJ168" s="223" t="e">
        <f t="shared" si="177"/>
        <v>#NUM!</v>
      </c>
      <c r="CK168" s="223" t="e">
        <f t="shared" si="177"/>
        <v>#NUM!</v>
      </c>
      <c r="CL168" s="223" t="e">
        <f t="shared" si="177"/>
        <v>#NUM!</v>
      </c>
      <c r="CM168" s="223" t="e">
        <f t="shared" si="177"/>
        <v>#NUM!</v>
      </c>
      <c r="CN168" s="223" t="e">
        <f t="shared" si="177"/>
        <v>#NUM!</v>
      </c>
      <c r="CO168" s="223" t="e">
        <f t="shared" si="177"/>
        <v>#NUM!</v>
      </c>
      <c r="CP168" s="223" t="e">
        <f t="shared" si="177"/>
        <v>#NUM!</v>
      </c>
      <c r="CQ168" s="223" t="e">
        <f t="shared" si="177"/>
        <v>#NUM!</v>
      </c>
      <c r="CR168" s="223" t="e">
        <f t="shared" si="177"/>
        <v>#NUM!</v>
      </c>
      <c r="CS168" s="223" t="e">
        <f t="shared" si="177"/>
        <v>#NUM!</v>
      </c>
      <c r="CT168" s="223" t="e">
        <f t="shared" si="177"/>
        <v>#NUM!</v>
      </c>
      <c r="CU168" s="223" t="e">
        <f t="shared" si="177"/>
        <v>#NUM!</v>
      </c>
      <c r="CV168" s="223" t="e">
        <f t="shared" si="177"/>
        <v>#NUM!</v>
      </c>
      <c r="CW168" s="33"/>
      <c r="CX168" s="33"/>
    </row>
    <row r="169" spans="2:114" ht="15.4">
      <c r="E169" s="19" t="s">
        <v>666</v>
      </c>
      <c r="F169" s="19"/>
      <c r="G169" s="1" t="s">
        <v>305</v>
      </c>
      <c r="J169" s="10"/>
      <c r="L169" s="223" t="e">
        <f t="shared" ref="L169:AQ169" si="178">L148+L155+L162</f>
        <v>#NUM!</v>
      </c>
      <c r="M169" s="223" t="e">
        <f t="shared" si="178"/>
        <v>#NUM!</v>
      </c>
      <c r="N169" s="223" t="e">
        <f t="shared" si="178"/>
        <v>#NUM!</v>
      </c>
      <c r="O169" s="223" t="e">
        <f t="shared" si="178"/>
        <v>#NUM!</v>
      </c>
      <c r="P169" s="223" t="e">
        <f t="shared" si="178"/>
        <v>#NUM!</v>
      </c>
      <c r="Q169" s="223" t="e">
        <f t="shared" si="178"/>
        <v>#NUM!</v>
      </c>
      <c r="R169" s="223" t="e">
        <f t="shared" si="178"/>
        <v>#NUM!</v>
      </c>
      <c r="S169" s="223" t="e">
        <f t="shared" si="178"/>
        <v>#NUM!</v>
      </c>
      <c r="T169" s="223" t="e">
        <f t="shared" si="178"/>
        <v>#NUM!</v>
      </c>
      <c r="U169" s="223" t="e">
        <f t="shared" si="178"/>
        <v>#NUM!</v>
      </c>
      <c r="V169" s="223" t="e">
        <f t="shared" si="178"/>
        <v>#NUM!</v>
      </c>
      <c r="W169" s="223" t="e">
        <f t="shared" si="178"/>
        <v>#NUM!</v>
      </c>
      <c r="X169" s="223" t="e">
        <f t="shared" si="178"/>
        <v>#NUM!</v>
      </c>
      <c r="Y169" s="223" t="e">
        <f t="shared" si="178"/>
        <v>#NUM!</v>
      </c>
      <c r="Z169" s="223" t="e">
        <f t="shared" si="178"/>
        <v>#NUM!</v>
      </c>
      <c r="AA169" s="223" t="e">
        <f t="shared" si="178"/>
        <v>#NUM!</v>
      </c>
      <c r="AB169" s="223" t="e">
        <f t="shared" si="178"/>
        <v>#NUM!</v>
      </c>
      <c r="AC169" s="223" t="e">
        <f t="shared" si="178"/>
        <v>#NUM!</v>
      </c>
      <c r="AD169" s="223" t="e">
        <f t="shared" si="178"/>
        <v>#NUM!</v>
      </c>
      <c r="AE169" s="223" t="e">
        <f t="shared" si="178"/>
        <v>#NUM!</v>
      </c>
      <c r="AF169" s="223" t="e">
        <f t="shared" si="178"/>
        <v>#NUM!</v>
      </c>
      <c r="AG169" s="223" t="e">
        <f t="shared" si="178"/>
        <v>#NUM!</v>
      </c>
      <c r="AH169" s="223" t="e">
        <f t="shared" si="178"/>
        <v>#NUM!</v>
      </c>
      <c r="AI169" s="223" t="e">
        <f t="shared" si="178"/>
        <v>#NUM!</v>
      </c>
      <c r="AJ169" s="223" t="e">
        <f t="shared" si="178"/>
        <v>#NUM!</v>
      </c>
      <c r="AK169" s="223" t="e">
        <f t="shared" si="178"/>
        <v>#NUM!</v>
      </c>
      <c r="AL169" s="223" t="e">
        <f t="shared" si="178"/>
        <v>#NUM!</v>
      </c>
      <c r="AM169" s="223" t="e">
        <f t="shared" si="178"/>
        <v>#NUM!</v>
      </c>
      <c r="AN169" s="223" t="e">
        <f t="shared" si="178"/>
        <v>#NUM!</v>
      </c>
      <c r="AO169" s="223" t="e">
        <f t="shared" si="178"/>
        <v>#NUM!</v>
      </c>
      <c r="AP169" s="223" t="e">
        <f t="shared" si="178"/>
        <v>#NUM!</v>
      </c>
      <c r="AQ169" s="223" t="e">
        <f t="shared" si="178"/>
        <v>#NUM!</v>
      </c>
      <c r="AR169" s="223" t="e">
        <f t="shared" ref="AR169:BW169" si="179">AR148+AR155+AR162</f>
        <v>#NUM!</v>
      </c>
      <c r="AS169" s="223" t="e">
        <f t="shared" si="179"/>
        <v>#NUM!</v>
      </c>
      <c r="AT169" s="223" t="e">
        <f t="shared" si="179"/>
        <v>#NUM!</v>
      </c>
      <c r="AU169" s="223" t="e">
        <f t="shared" si="179"/>
        <v>#NUM!</v>
      </c>
      <c r="AV169" s="223" t="e">
        <f t="shared" si="179"/>
        <v>#NUM!</v>
      </c>
      <c r="AW169" s="223" t="e">
        <f t="shared" si="179"/>
        <v>#NUM!</v>
      </c>
      <c r="AX169" s="223" t="e">
        <f t="shared" si="179"/>
        <v>#NUM!</v>
      </c>
      <c r="AY169" s="223" t="e">
        <f t="shared" si="179"/>
        <v>#NUM!</v>
      </c>
      <c r="AZ169" s="223" t="e">
        <f t="shared" si="179"/>
        <v>#NUM!</v>
      </c>
      <c r="BA169" s="223" t="e">
        <f t="shared" si="179"/>
        <v>#NUM!</v>
      </c>
      <c r="BB169" s="223" t="e">
        <f t="shared" si="179"/>
        <v>#NUM!</v>
      </c>
      <c r="BC169" s="223" t="e">
        <f t="shared" si="179"/>
        <v>#NUM!</v>
      </c>
      <c r="BD169" s="223" t="e">
        <f t="shared" si="179"/>
        <v>#NUM!</v>
      </c>
      <c r="BE169" s="223" t="e">
        <f t="shared" si="179"/>
        <v>#NUM!</v>
      </c>
      <c r="BF169" s="223" t="e">
        <f t="shared" si="179"/>
        <v>#NUM!</v>
      </c>
      <c r="BG169" s="223" t="e">
        <f t="shared" si="179"/>
        <v>#NUM!</v>
      </c>
      <c r="BH169" s="223" t="e">
        <f t="shared" si="179"/>
        <v>#NUM!</v>
      </c>
      <c r="BI169" s="223" t="e">
        <f t="shared" si="179"/>
        <v>#NUM!</v>
      </c>
      <c r="BJ169" s="223" t="e">
        <f t="shared" si="179"/>
        <v>#NUM!</v>
      </c>
      <c r="BK169" s="223" t="e">
        <f t="shared" si="179"/>
        <v>#NUM!</v>
      </c>
      <c r="BL169" s="223" t="e">
        <f t="shared" si="179"/>
        <v>#NUM!</v>
      </c>
      <c r="BM169" s="223" t="e">
        <f t="shared" si="179"/>
        <v>#NUM!</v>
      </c>
      <c r="BN169" s="223" t="e">
        <f t="shared" si="179"/>
        <v>#NUM!</v>
      </c>
      <c r="BO169" s="223" t="e">
        <f t="shared" si="179"/>
        <v>#NUM!</v>
      </c>
      <c r="BP169" s="223" t="e">
        <f t="shared" si="179"/>
        <v>#NUM!</v>
      </c>
      <c r="BQ169" s="223" t="e">
        <f t="shared" si="179"/>
        <v>#NUM!</v>
      </c>
      <c r="BR169" s="223" t="e">
        <f t="shared" si="179"/>
        <v>#NUM!</v>
      </c>
      <c r="BS169" s="223" t="e">
        <f t="shared" si="179"/>
        <v>#NUM!</v>
      </c>
      <c r="BT169" s="223" t="e">
        <f t="shared" si="179"/>
        <v>#NUM!</v>
      </c>
      <c r="BU169" s="223" t="e">
        <f t="shared" si="179"/>
        <v>#NUM!</v>
      </c>
      <c r="BV169" s="223" t="e">
        <f t="shared" si="179"/>
        <v>#NUM!</v>
      </c>
      <c r="BW169" s="223" t="e">
        <f t="shared" si="179"/>
        <v>#NUM!</v>
      </c>
      <c r="BX169" s="223" t="e">
        <f t="shared" ref="BX169:CV169" si="180">BX148+BX155+BX162</f>
        <v>#NUM!</v>
      </c>
      <c r="BY169" s="223" t="e">
        <f t="shared" si="180"/>
        <v>#NUM!</v>
      </c>
      <c r="BZ169" s="223" t="e">
        <f t="shared" si="180"/>
        <v>#NUM!</v>
      </c>
      <c r="CA169" s="223" t="e">
        <f t="shared" si="180"/>
        <v>#NUM!</v>
      </c>
      <c r="CB169" s="223" t="e">
        <f t="shared" si="180"/>
        <v>#NUM!</v>
      </c>
      <c r="CC169" s="223" t="e">
        <f t="shared" si="180"/>
        <v>#NUM!</v>
      </c>
      <c r="CD169" s="223" t="e">
        <f t="shared" si="180"/>
        <v>#NUM!</v>
      </c>
      <c r="CE169" s="223" t="e">
        <f t="shared" si="180"/>
        <v>#NUM!</v>
      </c>
      <c r="CF169" s="223" t="e">
        <f t="shared" si="180"/>
        <v>#NUM!</v>
      </c>
      <c r="CG169" s="223" t="e">
        <f t="shared" si="180"/>
        <v>#NUM!</v>
      </c>
      <c r="CH169" s="223" t="e">
        <f t="shared" si="180"/>
        <v>#NUM!</v>
      </c>
      <c r="CI169" s="223" t="e">
        <f t="shared" si="180"/>
        <v>#NUM!</v>
      </c>
      <c r="CJ169" s="223" t="e">
        <f t="shared" si="180"/>
        <v>#NUM!</v>
      </c>
      <c r="CK169" s="223" t="e">
        <f t="shared" si="180"/>
        <v>#NUM!</v>
      </c>
      <c r="CL169" s="223" t="e">
        <f t="shared" si="180"/>
        <v>#NUM!</v>
      </c>
      <c r="CM169" s="223" t="e">
        <f t="shared" si="180"/>
        <v>#NUM!</v>
      </c>
      <c r="CN169" s="223" t="e">
        <f t="shared" si="180"/>
        <v>#NUM!</v>
      </c>
      <c r="CO169" s="223" t="e">
        <f t="shared" si="180"/>
        <v>#NUM!</v>
      </c>
      <c r="CP169" s="223" t="e">
        <f t="shared" si="180"/>
        <v>#NUM!</v>
      </c>
      <c r="CQ169" s="223" t="e">
        <f t="shared" si="180"/>
        <v>#NUM!</v>
      </c>
      <c r="CR169" s="223" t="e">
        <f t="shared" si="180"/>
        <v>#NUM!</v>
      </c>
      <c r="CS169" s="223" t="e">
        <f t="shared" si="180"/>
        <v>#NUM!</v>
      </c>
      <c r="CT169" s="223" t="e">
        <f t="shared" si="180"/>
        <v>#NUM!</v>
      </c>
      <c r="CU169" s="223" t="e">
        <f t="shared" si="180"/>
        <v>#NUM!</v>
      </c>
      <c r="CV169" s="223" t="e">
        <f t="shared" si="180"/>
        <v>#NUM!</v>
      </c>
      <c r="CW169" s="33"/>
      <c r="CX169" s="33"/>
      <c r="CY169" s="8"/>
      <c r="CZ169" s="8"/>
      <c r="DA169" s="8"/>
      <c r="DB169" s="8"/>
      <c r="DC169" s="8"/>
      <c r="DD169" s="8"/>
      <c r="DE169" s="8"/>
      <c r="DF169" s="8"/>
      <c r="DG169" s="8"/>
      <c r="DH169" s="8"/>
      <c r="DI169" s="8"/>
      <c r="DJ169" s="8"/>
    </row>
    <row r="170" spans="2:114" ht="15.4">
      <c r="E170" s="19" t="s">
        <v>667</v>
      </c>
      <c r="F170" s="19"/>
      <c r="G170" s="1" t="s">
        <v>305</v>
      </c>
      <c r="J170" s="10"/>
      <c r="L170" s="289" t="e">
        <f>L149+L156+L163</f>
        <v>#NUM!</v>
      </c>
      <c r="M170" s="289" t="e">
        <f t="shared" ref="M170:AQ170" si="181">M149+M156+M163</f>
        <v>#NUM!</v>
      </c>
      <c r="N170" s="289" t="e">
        <f t="shared" si="181"/>
        <v>#NUM!</v>
      </c>
      <c r="O170" s="289" t="e">
        <f t="shared" si="181"/>
        <v>#NUM!</v>
      </c>
      <c r="P170" s="289" t="e">
        <f t="shared" si="181"/>
        <v>#NUM!</v>
      </c>
      <c r="Q170" s="289" t="e">
        <f t="shared" si="181"/>
        <v>#NUM!</v>
      </c>
      <c r="R170" s="289" t="e">
        <f t="shared" si="181"/>
        <v>#NUM!</v>
      </c>
      <c r="S170" s="289" t="e">
        <f t="shared" si="181"/>
        <v>#NUM!</v>
      </c>
      <c r="T170" s="289" t="e">
        <f t="shared" si="181"/>
        <v>#NUM!</v>
      </c>
      <c r="U170" s="289" t="e">
        <f t="shared" si="181"/>
        <v>#NUM!</v>
      </c>
      <c r="V170" s="289" t="e">
        <f t="shared" si="181"/>
        <v>#NUM!</v>
      </c>
      <c r="W170" s="289" t="e">
        <f t="shared" si="181"/>
        <v>#NUM!</v>
      </c>
      <c r="X170" s="289" t="e">
        <f t="shared" si="181"/>
        <v>#NUM!</v>
      </c>
      <c r="Y170" s="289" t="e">
        <f t="shared" si="181"/>
        <v>#NUM!</v>
      </c>
      <c r="Z170" s="289" t="e">
        <f t="shared" si="181"/>
        <v>#NUM!</v>
      </c>
      <c r="AA170" s="289" t="e">
        <f t="shared" si="181"/>
        <v>#NUM!</v>
      </c>
      <c r="AB170" s="289" t="e">
        <f t="shared" si="181"/>
        <v>#NUM!</v>
      </c>
      <c r="AC170" s="289" t="e">
        <f t="shared" si="181"/>
        <v>#NUM!</v>
      </c>
      <c r="AD170" s="289" t="e">
        <f t="shared" si="181"/>
        <v>#NUM!</v>
      </c>
      <c r="AE170" s="289" t="e">
        <f t="shared" si="181"/>
        <v>#NUM!</v>
      </c>
      <c r="AF170" s="289" t="e">
        <f t="shared" si="181"/>
        <v>#NUM!</v>
      </c>
      <c r="AG170" s="289" t="e">
        <f t="shared" si="181"/>
        <v>#NUM!</v>
      </c>
      <c r="AH170" s="289" t="e">
        <f t="shared" si="181"/>
        <v>#NUM!</v>
      </c>
      <c r="AI170" s="289" t="e">
        <f t="shared" si="181"/>
        <v>#NUM!</v>
      </c>
      <c r="AJ170" s="289" t="e">
        <f t="shared" si="181"/>
        <v>#NUM!</v>
      </c>
      <c r="AK170" s="289" t="e">
        <f t="shared" si="181"/>
        <v>#NUM!</v>
      </c>
      <c r="AL170" s="289" t="e">
        <f t="shared" si="181"/>
        <v>#NUM!</v>
      </c>
      <c r="AM170" s="289" t="e">
        <f t="shared" si="181"/>
        <v>#NUM!</v>
      </c>
      <c r="AN170" s="289" t="e">
        <f t="shared" si="181"/>
        <v>#NUM!</v>
      </c>
      <c r="AO170" s="289" t="e">
        <f t="shared" si="181"/>
        <v>#NUM!</v>
      </c>
      <c r="AP170" s="289" t="e">
        <f t="shared" si="181"/>
        <v>#NUM!</v>
      </c>
      <c r="AQ170" s="289" t="e">
        <f t="shared" si="181"/>
        <v>#NUM!</v>
      </c>
      <c r="AR170" s="289" t="e">
        <f t="shared" ref="AR170:BW170" si="182">AR149+AR156+AR163</f>
        <v>#NUM!</v>
      </c>
      <c r="AS170" s="289" t="e">
        <f t="shared" si="182"/>
        <v>#NUM!</v>
      </c>
      <c r="AT170" s="289" t="e">
        <f t="shared" si="182"/>
        <v>#NUM!</v>
      </c>
      <c r="AU170" s="289" t="e">
        <f t="shared" si="182"/>
        <v>#NUM!</v>
      </c>
      <c r="AV170" s="289" t="e">
        <f t="shared" si="182"/>
        <v>#NUM!</v>
      </c>
      <c r="AW170" s="289" t="e">
        <f t="shared" si="182"/>
        <v>#NUM!</v>
      </c>
      <c r="AX170" s="289" t="e">
        <f t="shared" si="182"/>
        <v>#NUM!</v>
      </c>
      <c r="AY170" s="289" t="e">
        <f t="shared" si="182"/>
        <v>#NUM!</v>
      </c>
      <c r="AZ170" s="289" t="e">
        <f t="shared" si="182"/>
        <v>#NUM!</v>
      </c>
      <c r="BA170" s="289" t="e">
        <f t="shared" si="182"/>
        <v>#NUM!</v>
      </c>
      <c r="BB170" s="289" t="e">
        <f t="shared" si="182"/>
        <v>#NUM!</v>
      </c>
      <c r="BC170" s="289" t="e">
        <f t="shared" si="182"/>
        <v>#NUM!</v>
      </c>
      <c r="BD170" s="289" t="e">
        <f t="shared" si="182"/>
        <v>#NUM!</v>
      </c>
      <c r="BE170" s="289" t="e">
        <f t="shared" si="182"/>
        <v>#NUM!</v>
      </c>
      <c r="BF170" s="289" t="e">
        <f t="shared" si="182"/>
        <v>#NUM!</v>
      </c>
      <c r="BG170" s="289" t="e">
        <f t="shared" si="182"/>
        <v>#NUM!</v>
      </c>
      <c r="BH170" s="289" t="e">
        <f t="shared" si="182"/>
        <v>#NUM!</v>
      </c>
      <c r="BI170" s="289" t="e">
        <f t="shared" si="182"/>
        <v>#NUM!</v>
      </c>
      <c r="BJ170" s="289" t="e">
        <f t="shared" si="182"/>
        <v>#NUM!</v>
      </c>
      <c r="BK170" s="289" t="e">
        <f t="shared" si="182"/>
        <v>#NUM!</v>
      </c>
      <c r="BL170" s="289" t="e">
        <f t="shared" si="182"/>
        <v>#NUM!</v>
      </c>
      <c r="BM170" s="289" t="e">
        <f t="shared" si="182"/>
        <v>#NUM!</v>
      </c>
      <c r="BN170" s="289" t="e">
        <f t="shared" si="182"/>
        <v>#NUM!</v>
      </c>
      <c r="BO170" s="289" t="e">
        <f t="shared" si="182"/>
        <v>#NUM!</v>
      </c>
      <c r="BP170" s="289" t="e">
        <f t="shared" si="182"/>
        <v>#NUM!</v>
      </c>
      <c r="BQ170" s="289" t="e">
        <f t="shared" si="182"/>
        <v>#NUM!</v>
      </c>
      <c r="BR170" s="289" t="e">
        <f t="shared" si="182"/>
        <v>#NUM!</v>
      </c>
      <c r="BS170" s="289" t="e">
        <f t="shared" si="182"/>
        <v>#NUM!</v>
      </c>
      <c r="BT170" s="289" t="e">
        <f t="shared" si="182"/>
        <v>#NUM!</v>
      </c>
      <c r="BU170" s="289" t="e">
        <f t="shared" si="182"/>
        <v>#NUM!</v>
      </c>
      <c r="BV170" s="289" t="e">
        <f t="shared" si="182"/>
        <v>#NUM!</v>
      </c>
      <c r="BW170" s="289" t="e">
        <f t="shared" si="182"/>
        <v>#NUM!</v>
      </c>
      <c r="BX170" s="289" t="e">
        <f t="shared" ref="BX170:CV170" si="183">BX149+BX156+BX163</f>
        <v>#NUM!</v>
      </c>
      <c r="BY170" s="289" t="e">
        <f t="shared" si="183"/>
        <v>#NUM!</v>
      </c>
      <c r="BZ170" s="289" t="e">
        <f t="shared" si="183"/>
        <v>#NUM!</v>
      </c>
      <c r="CA170" s="289" t="e">
        <f t="shared" si="183"/>
        <v>#NUM!</v>
      </c>
      <c r="CB170" s="289" t="e">
        <f t="shared" si="183"/>
        <v>#NUM!</v>
      </c>
      <c r="CC170" s="289" t="e">
        <f t="shared" si="183"/>
        <v>#NUM!</v>
      </c>
      <c r="CD170" s="289" t="e">
        <f t="shared" si="183"/>
        <v>#NUM!</v>
      </c>
      <c r="CE170" s="289" t="e">
        <f t="shared" si="183"/>
        <v>#NUM!</v>
      </c>
      <c r="CF170" s="289" t="e">
        <f t="shared" si="183"/>
        <v>#NUM!</v>
      </c>
      <c r="CG170" s="289" t="e">
        <f t="shared" si="183"/>
        <v>#NUM!</v>
      </c>
      <c r="CH170" s="289" t="e">
        <f t="shared" si="183"/>
        <v>#NUM!</v>
      </c>
      <c r="CI170" s="289" t="e">
        <f t="shared" si="183"/>
        <v>#NUM!</v>
      </c>
      <c r="CJ170" s="289" t="e">
        <f t="shared" si="183"/>
        <v>#NUM!</v>
      </c>
      <c r="CK170" s="289" t="e">
        <f t="shared" si="183"/>
        <v>#NUM!</v>
      </c>
      <c r="CL170" s="289" t="e">
        <f>CL149+CL156+CL163</f>
        <v>#NUM!</v>
      </c>
      <c r="CM170" s="289" t="e">
        <f t="shared" si="183"/>
        <v>#NUM!</v>
      </c>
      <c r="CN170" s="289" t="e">
        <f t="shared" si="183"/>
        <v>#NUM!</v>
      </c>
      <c r="CO170" s="289" t="e">
        <f t="shared" si="183"/>
        <v>#NUM!</v>
      </c>
      <c r="CP170" s="289" t="e">
        <f t="shared" si="183"/>
        <v>#NUM!</v>
      </c>
      <c r="CQ170" s="289" t="e">
        <f t="shared" si="183"/>
        <v>#NUM!</v>
      </c>
      <c r="CR170" s="289" t="e">
        <f t="shared" si="183"/>
        <v>#NUM!</v>
      </c>
      <c r="CS170" s="289" t="e">
        <f t="shared" si="183"/>
        <v>#NUM!</v>
      </c>
      <c r="CT170" s="289" t="e">
        <f t="shared" si="183"/>
        <v>#NUM!</v>
      </c>
      <c r="CU170" s="289" t="e">
        <f t="shared" si="183"/>
        <v>#NUM!</v>
      </c>
      <c r="CV170" s="289" t="e">
        <f t="shared" si="183"/>
        <v>#NUM!</v>
      </c>
      <c r="CW170" s="33"/>
      <c r="CX170" s="33"/>
      <c r="CY170" s="9"/>
      <c r="CZ170" s="9"/>
      <c r="DA170" s="9"/>
      <c r="DB170" s="9"/>
      <c r="DC170" s="9"/>
      <c r="DD170" s="9"/>
      <c r="DE170" s="9"/>
      <c r="DF170" s="9"/>
      <c r="DG170" s="9"/>
      <c r="DH170" s="9"/>
      <c r="DI170" s="9"/>
      <c r="DJ170" s="9"/>
    </row>
    <row r="171" spans="2:114" ht="15.4">
      <c r="E171" s="19" t="s">
        <v>668</v>
      </c>
      <c r="F171" s="19"/>
      <c r="G171" s="1" t="s">
        <v>305</v>
      </c>
      <c r="J171" s="10"/>
      <c r="L171" s="290" t="e">
        <f>L150+L157+L164</f>
        <v>#NUM!</v>
      </c>
      <c r="M171" s="290" t="e">
        <f t="shared" ref="M171:AQ171" si="184">M150+M157+M164</f>
        <v>#NUM!</v>
      </c>
      <c r="N171" s="290" t="e">
        <f t="shared" si="184"/>
        <v>#NUM!</v>
      </c>
      <c r="O171" s="290" t="e">
        <f t="shared" si="184"/>
        <v>#NUM!</v>
      </c>
      <c r="P171" s="290" t="e">
        <f t="shared" si="184"/>
        <v>#NUM!</v>
      </c>
      <c r="Q171" s="290" t="e">
        <f t="shared" si="184"/>
        <v>#NUM!</v>
      </c>
      <c r="R171" s="290" t="e">
        <f t="shared" si="184"/>
        <v>#NUM!</v>
      </c>
      <c r="S171" s="290" t="e">
        <f t="shared" si="184"/>
        <v>#NUM!</v>
      </c>
      <c r="T171" s="290" t="e">
        <f t="shared" si="184"/>
        <v>#NUM!</v>
      </c>
      <c r="U171" s="290" t="e">
        <f t="shared" si="184"/>
        <v>#NUM!</v>
      </c>
      <c r="V171" s="290" t="e">
        <f t="shared" si="184"/>
        <v>#NUM!</v>
      </c>
      <c r="W171" s="290" t="e">
        <f t="shared" si="184"/>
        <v>#NUM!</v>
      </c>
      <c r="X171" s="290" t="e">
        <f t="shared" si="184"/>
        <v>#NUM!</v>
      </c>
      <c r="Y171" s="290" t="e">
        <f t="shared" si="184"/>
        <v>#NUM!</v>
      </c>
      <c r="Z171" s="290" t="e">
        <f t="shared" si="184"/>
        <v>#NUM!</v>
      </c>
      <c r="AA171" s="290" t="e">
        <f>AA150+AA157+AA164</f>
        <v>#NUM!</v>
      </c>
      <c r="AB171" s="290" t="e">
        <f t="shared" si="184"/>
        <v>#NUM!</v>
      </c>
      <c r="AC171" s="290" t="e">
        <f>AC150+AC157+AC164</f>
        <v>#NUM!</v>
      </c>
      <c r="AD171" s="290" t="e">
        <f t="shared" si="184"/>
        <v>#NUM!</v>
      </c>
      <c r="AE171" s="290" t="e">
        <f t="shared" si="184"/>
        <v>#NUM!</v>
      </c>
      <c r="AF171" s="290" t="e">
        <f t="shared" si="184"/>
        <v>#NUM!</v>
      </c>
      <c r="AG171" s="290" t="e">
        <f t="shared" si="184"/>
        <v>#NUM!</v>
      </c>
      <c r="AH171" s="290" t="e">
        <f>AH150+AH157+AH164</f>
        <v>#NUM!</v>
      </c>
      <c r="AI171" s="290" t="e">
        <f t="shared" si="184"/>
        <v>#NUM!</v>
      </c>
      <c r="AJ171" s="290" t="e">
        <f>AJ150+AJ157+AJ164</f>
        <v>#NUM!</v>
      </c>
      <c r="AK171" s="290" t="e">
        <f>AK150+AK157+AK164</f>
        <v>#NUM!</v>
      </c>
      <c r="AL171" s="290" t="e">
        <f>AL150+AL157+AL164</f>
        <v>#NUM!</v>
      </c>
      <c r="AM171" s="290" t="e">
        <f t="shared" si="184"/>
        <v>#NUM!</v>
      </c>
      <c r="AN171" s="290" t="e">
        <f t="shared" si="184"/>
        <v>#NUM!</v>
      </c>
      <c r="AO171" s="290" t="e">
        <f t="shared" si="184"/>
        <v>#NUM!</v>
      </c>
      <c r="AP171" s="290" t="e">
        <f t="shared" si="184"/>
        <v>#NUM!</v>
      </c>
      <c r="AQ171" s="290" t="e">
        <f t="shared" si="184"/>
        <v>#NUM!</v>
      </c>
      <c r="AR171" s="290" t="e">
        <f t="shared" ref="AR171:BW171" si="185">AR150+AR157+AR164</f>
        <v>#NUM!</v>
      </c>
      <c r="AS171" s="290" t="e">
        <f t="shared" si="185"/>
        <v>#NUM!</v>
      </c>
      <c r="AT171" s="290" t="e">
        <f t="shared" si="185"/>
        <v>#NUM!</v>
      </c>
      <c r="AU171" s="290" t="e">
        <f t="shared" si="185"/>
        <v>#NUM!</v>
      </c>
      <c r="AV171" s="290" t="e">
        <f t="shared" si="185"/>
        <v>#NUM!</v>
      </c>
      <c r="AW171" s="290" t="e">
        <f t="shared" si="185"/>
        <v>#NUM!</v>
      </c>
      <c r="AX171" s="290" t="e">
        <f t="shared" si="185"/>
        <v>#NUM!</v>
      </c>
      <c r="AY171" s="290" t="e">
        <f>AY150+AY157+AY164</f>
        <v>#NUM!</v>
      </c>
      <c r="AZ171" s="290" t="e">
        <f t="shared" si="185"/>
        <v>#NUM!</v>
      </c>
      <c r="BA171" s="290" t="e">
        <f t="shared" si="185"/>
        <v>#NUM!</v>
      </c>
      <c r="BB171" s="290" t="e">
        <f t="shared" si="185"/>
        <v>#NUM!</v>
      </c>
      <c r="BC171" s="290" t="e">
        <f t="shared" si="185"/>
        <v>#NUM!</v>
      </c>
      <c r="BD171" s="290" t="e">
        <f t="shared" si="185"/>
        <v>#NUM!</v>
      </c>
      <c r="BE171" s="290" t="e">
        <f t="shared" si="185"/>
        <v>#NUM!</v>
      </c>
      <c r="BF171" s="290" t="e">
        <f t="shared" si="185"/>
        <v>#NUM!</v>
      </c>
      <c r="BG171" s="290" t="e">
        <f t="shared" si="185"/>
        <v>#NUM!</v>
      </c>
      <c r="BH171" s="290" t="e">
        <f t="shared" si="185"/>
        <v>#NUM!</v>
      </c>
      <c r="BI171" s="290" t="e">
        <f t="shared" si="185"/>
        <v>#NUM!</v>
      </c>
      <c r="BJ171" s="290" t="e">
        <f t="shared" si="185"/>
        <v>#NUM!</v>
      </c>
      <c r="BK171" s="290" t="e">
        <f t="shared" si="185"/>
        <v>#NUM!</v>
      </c>
      <c r="BL171" s="290" t="e">
        <f t="shared" si="185"/>
        <v>#NUM!</v>
      </c>
      <c r="BM171" s="290" t="e">
        <f t="shared" si="185"/>
        <v>#NUM!</v>
      </c>
      <c r="BN171" s="290" t="e">
        <f t="shared" si="185"/>
        <v>#NUM!</v>
      </c>
      <c r="BO171" s="290" t="e">
        <f t="shared" si="185"/>
        <v>#NUM!</v>
      </c>
      <c r="BP171" s="290" t="e">
        <f t="shared" si="185"/>
        <v>#NUM!</v>
      </c>
      <c r="BQ171" s="290" t="e">
        <f t="shared" si="185"/>
        <v>#NUM!</v>
      </c>
      <c r="BR171" s="290" t="e">
        <f t="shared" si="185"/>
        <v>#NUM!</v>
      </c>
      <c r="BS171" s="290" t="e">
        <f t="shared" si="185"/>
        <v>#NUM!</v>
      </c>
      <c r="BT171" s="290" t="e">
        <f t="shared" si="185"/>
        <v>#NUM!</v>
      </c>
      <c r="BU171" s="290" t="e">
        <f t="shared" si="185"/>
        <v>#NUM!</v>
      </c>
      <c r="BV171" s="290" t="e">
        <f t="shared" si="185"/>
        <v>#NUM!</v>
      </c>
      <c r="BW171" s="290" t="e">
        <f t="shared" si="185"/>
        <v>#NUM!</v>
      </c>
      <c r="BX171" s="290" t="e">
        <f t="shared" ref="BX171:CV171" si="186">BX150+BX157+BX164</f>
        <v>#NUM!</v>
      </c>
      <c r="BY171" s="290" t="e">
        <f t="shared" si="186"/>
        <v>#NUM!</v>
      </c>
      <c r="BZ171" s="290" t="e">
        <f t="shared" si="186"/>
        <v>#NUM!</v>
      </c>
      <c r="CA171" s="290" t="e">
        <f t="shared" si="186"/>
        <v>#NUM!</v>
      </c>
      <c r="CB171" s="290" t="e">
        <f t="shared" si="186"/>
        <v>#NUM!</v>
      </c>
      <c r="CC171" s="290" t="e">
        <f t="shared" si="186"/>
        <v>#NUM!</v>
      </c>
      <c r="CD171" s="290" t="e">
        <f t="shared" si="186"/>
        <v>#NUM!</v>
      </c>
      <c r="CE171" s="290" t="e">
        <f t="shared" si="186"/>
        <v>#NUM!</v>
      </c>
      <c r="CF171" s="290" t="e">
        <f t="shared" si="186"/>
        <v>#NUM!</v>
      </c>
      <c r="CG171" s="290" t="e">
        <f t="shared" si="186"/>
        <v>#NUM!</v>
      </c>
      <c r="CH171" s="290" t="e">
        <f t="shared" si="186"/>
        <v>#NUM!</v>
      </c>
      <c r="CI171" s="290" t="e">
        <f t="shared" si="186"/>
        <v>#NUM!</v>
      </c>
      <c r="CJ171" s="290" t="e">
        <f t="shared" si="186"/>
        <v>#NUM!</v>
      </c>
      <c r="CK171" s="290" t="e">
        <f t="shared" si="186"/>
        <v>#NUM!</v>
      </c>
      <c r="CL171" s="290" t="e">
        <f>CL150+CL157+CL164</f>
        <v>#NUM!</v>
      </c>
      <c r="CM171" s="290" t="e">
        <f t="shared" si="186"/>
        <v>#NUM!</v>
      </c>
      <c r="CN171" s="290" t="e">
        <f t="shared" si="186"/>
        <v>#NUM!</v>
      </c>
      <c r="CO171" s="290" t="e">
        <f t="shared" si="186"/>
        <v>#NUM!</v>
      </c>
      <c r="CP171" s="290" t="e">
        <f t="shared" si="186"/>
        <v>#NUM!</v>
      </c>
      <c r="CQ171" s="290" t="e">
        <f t="shared" si="186"/>
        <v>#NUM!</v>
      </c>
      <c r="CR171" s="290" t="e">
        <f t="shared" si="186"/>
        <v>#NUM!</v>
      </c>
      <c r="CS171" s="290" t="e">
        <f t="shared" si="186"/>
        <v>#NUM!</v>
      </c>
      <c r="CT171" s="290" t="e">
        <f t="shared" si="186"/>
        <v>#NUM!</v>
      </c>
      <c r="CU171" s="290" t="e">
        <f t="shared" si="186"/>
        <v>#NUM!</v>
      </c>
      <c r="CV171" s="290" t="e">
        <f t="shared" si="186"/>
        <v>#NUM!</v>
      </c>
      <c r="CW171" s="33"/>
      <c r="CX171" s="33"/>
      <c r="CY171" s="9"/>
      <c r="CZ171" s="9"/>
      <c r="DA171" s="9"/>
      <c r="DB171" s="9"/>
      <c r="DC171" s="9"/>
      <c r="DD171" s="9"/>
      <c r="DE171" s="9"/>
      <c r="DF171" s="9"/>
      <c r="DG171" s="9"/>
      <c r="DH171" s="9"/>
      <c r="DI171" s="9"/>
      <c r="DJ171" s="9"/>
    </row>
    <row r="172" spans="2:114" ht="15.4">
      <c r="E172" s="19" t="s">
        <v>669</v>
      </c>
      <c r="F172" s="19"/>
      <c r="G172" s="1" t="s">
        <v>305</v>
      </c>
      <c r="J172" s="10"/>
      <c r="L172" s="223" t="e">
        <f t="shared" ref="L172:AQ172" si="187">L151+L158+L165</f>
        <v>#NUM!</v>
      </c>
      <c r="M172" s="223" t="e">
        <f t="shared" si="187"/>
        <v>#NUM!</v>
      </c>
      <c r="N172" s="223" t="e">
        <f t="shared" si="187"/>
        <v>#NUM!</v>
      </c>
      <c r="O172" s="223" t="e">
        <f t="shared" si="187"/>
        <v>#NUM!</v>
      </c>
      <c r="P172" s="223" t="e">
        <f t="shared" si="187"/>
        <v>#NUM!</v>
      </c>
      <c r="Q172" s="223" t="e">
        <f t="shared" si="187"/>
        <v>#NUM!</v>
      </c>
      <c r="R172" s="223" t="e">
        <f t="shared" si="187"/>
        <v>#NUM!</v>
      </c>
      <c r="S172" s="223" t="e">
        <f t="shared" si="187"/>
        <v>#NUM!</v>
      </c>
      <c r="T172" s="223" t="e">
        <f t="shared" si="187"/>
        <v>#NUM!</v>
      </c>
      <c r="U172" s="223" t="e">
        <f t="shared" si="187"/>
        <v>#NUM!</v>
      </c>
      <c r="V172" s="223" t="e">
        <f t="shared" si="187"/>
        <v>#NUM!</v>
      </c>
      <c r="W172" s="223" t="e">
        <f t="shared" si="187"/>
        <v>#NUM!</v>
      </c>
      <c r="X172" s="223" t="e">
        <f t="shared" si="187"/>
        <v>#NUM!</v>
      </c>
      <c r="Y172" s="223" t="e">
        <f t="shared" si="187"/>
        <v>#NUM!</v>
      </c>
      <c r="Z172" s="223" t="e">
        <f t="shared" si="187"/>
        <v>#NUM!</v>
      </c>
      <c r="AA172" s="223" t="e">
        <f t="shared" si="187"/>
        <v>#NUM!</v>
      </c>
      <c r="AB172" s="223" t="e">
        <f t="shared" si="187"/>
        <v>#NUM!</v>
      </c>
      <c r="AC172" s="223" t="e">
        <f t="shared" si="187"/>
        <v>#NUM!</v>
      </c>
      <c r="AD172" s="223" t="e">
        <f t="shared" si="187"/>
        <v>#NUM!</v>
      </c>
      <c r="AE172" s="223" t="e">
        <f t="shared" si="187"/>
        <v>#NUM!</v>
      </c>
      <c r="AF172" s="223" t="e">
        <f t="shared" si="187"/>
        <v>#NUM!</v>
      </c>
      <c r="AG172" s="223" t="e">
        <f t="shared" si="187"/>
        <v>#NUM!</v>
      </c>
      <c r="AH172" s="223" t="e">
        <f t="shared" si="187"/>
        <v>#NUM!</v>
      </c>
      <c r="AI172" s="223" t="e">
        <f t="shared" si="187"/>
        <v>#NUM!</v>
      </c>
      <c r="AJ172" s="223" t="e">
        <f t="shared" si="187"/>
        <v>#NUM!</v>
      </c>
      <c r="AK172" s="223" t="e">
        <f t="shared" si="187"/>
        <v>#NUM!</v>
      </c>
      <c r="AL172" s="223" t="e">
        <f t="shared" si="187"/>
        <v>#NUM!</v>
      </c>
      <c r="AM172" s="223" t="e">
        <f t="shared" si="187"/>
        <v>#NUM!</v>
      </c>
      <c r="AN172" s="223" t="e">
        <f t="shared" si="187"/>
        <v>#NUM!</v>
      </c>
      <c r="AO172" s="223" t="e">
        <f t="shared" si="187"/>
        <v>#NUM!</v>
      </c>
      <c r="AP172" s="223" t="e">
        <f t="shared" si="187"/>
        <v>#NUM!</v>
      </c>
      <c r="AQ172" s="223" t="e">
        <f t="shared" si="187"/>
        <v>#NUM!</v>
      </c>
      <c r="AR172" s="223" t="e">
        <f t="shared" ref="AR172:BW172" si="188">AR151+AR158+AR165</f>
        <v>#NUM!</v>
      </c>
      <c r="AS172" s="223" t="e">
        <f t="shared" si="188"/>
        <v>#NUM!</v>
      </c>
      <c r="AT172" s="223" t="e">
        <f t="shared" si="188"/>
        <v>#NUM!</v>
      </c>
      <c r="AU172" s="223" t="e">
        <f t="shared" si="188"/>
        <v>#NUM!</v>
      </c>
      <c r="AV172" s="223" t="e">
        <f t="shared" si="188"/>
        <v>#NUM!</v>
      </c>
      <c r="AW172" s="223" t="e">
        <f t="shared" si="188"/>
        <v>#NUM!</v>
      </c>
      <c r="AX172" s="223" t="e">
        <f t="shared" si="188"/>
        <v>#NUM!</v>
      </c>
      <c r="AY172" s="223" t="e">
        <f t="shared" si="188"/>
        <v>#NUM!</v>
      </c>
      <c r="AZ172" s="223" t="e">
        <f t="shared" si="188"/>
        <v>#NUM!</v>
      </c>
      <c r="BA172" s="223" t="e">
        <f t="shared" si="188"/>
        <v>#NUM!</v>
      </c>
      <c r="BB172" s="223" t="e">
        <f t="shared" si="188"/>
        <v>#NUM!</v>
      </c>
      <c r="BC172" s="223" t="e">
        <f t="shared" si="188"/>
        <v>#NUM!</v>
      </c>
      <c r="BD172" s="223" t="e">
        <f t="shared" si="188"/>
        <v>#NUM!</v>
      </c>
      <c r="BE172" s="223" t="e">
        <f t="shared" si="188"/>
        <v>#NUM!</v>
      </c>
      <c r="BF172" s="223" t="e">
        <f t="shared" si="188"/>
        <v>#NUM!</v>
      </c>
      <c r="BG172" s="223" t="e">
        <f t="shared" si="188"/>
        <v>#NUM!</v>
      </c>
      <c r="BH172" s="223" t="e">
        <f t="shared" si="188"/>
        <v>#NUM!</v>
      </c>
      <c r="BI172" s="223" t="e">
        <f t="shared" si="188"/>
        <v>#NUM!</v>
      </c>
      <c r="BJ172" s="223" t="e">
        <f t="shared" si="188"/>
        <v>#NUM!</v>
      </c>
      <c r="BK172" s="223" t="e">
        <f t="shared" si="188"/>
        <v>#NUM!</v>
      </c>
      <c r="BL172" s="223" t="e">
        <f t="shared" si="188"/>
        <v>#NUM!</v>
      </c>
      <c r="BM172" s="223" t="e">
        <f t="shared" si="188"/>
        <v>#NUM!</v>
      </c>
      <c r="BN172" s="223" t="e">
        <f t="shared" si="188"/>
        <v>#NUM!</v>
      </c>
      <c r="BO172" s="223" t="e">
        <f t="shared" si="188"/>
        <v>#NUM!</v>
      </c>
      <c r="BP172" s="223" t="e">
        <f t="shared" si="188"/>
        <v>#NUM!</v>
      </c>
      <c r="BQ172" s="223" t="e">
        <f t="shared" si="188"/>
        <v>#NUM!</v>
      </c>
      <c r="BR172" s="223" t="e">
        <f t="shared" si="188"/>
        <v>#NUM!</v>
      </c>
      <c r="BS172" s="223" t="e">
        <f t="shared" si="188"/>
        <v>#NUM!</v>
      </c>
      <c r="BT172" s="223" t="e">
        <f t="shared" si="188"/>
        <v>#NUM!</v>
      </c>
      <c r="BU172" s="223" t="e">
        <f t="shared" si="188"/>
        <v>#NUM!</v>
      </c>
      <c r="BV172" s="223" t="e">
        <f t="shared" si="188"/>
        <v>#NUM!</v>
      </c>
      <c r="BW172" s="223" t="e">
        <f t="shared" si="188"/>
        <v>#NUM!</v>
      </c>
      <c r="BX172" s="223" t="e">
        <f t="shared" ref="BX172:CV172" si="189">BX151+BX158+BX165</f>
        <v>#NUM!</v>
      </c>
      <c r="BY172" s="223" t="e">
        <f t="shared" si="189"/>
        <v>#NUM!</v>
      </c>
      <c r="BZ172" s="223" t="e">
        <f t="shared" si="189"/>
        <v>#NUM!</v>
      </c>
      <c r="CA172" s="223" t="e">
        <f t="shared" si="189"/>
        <v>#NUM!</v>
      </c>
      <c r="CB172" s="223" t="e">
        <f t="shared" si="189"/>
        <v>#NUM!</v>
      </c>
      <c r="CC172" s="223" t="e">
        <f t="shared" si="189"/>
        <v>#NUM!</v>
      </c>
      <c r="CD172" s="223" t="e">
        <f t="shared" si="189"/>
        <v>#NUM!</v>
      </c>
      <c r="CE172" s="223" t="e">
        <f t="shared" si="189"/>
        <v>#NUM!</v>
      </c>
      <c r="CF172" s="223" t="e">
        <f t="shared" si="189"/>
        <v>#NUM!</v>
      </c>
      <c r="CG172" s="223" t="e">
        <f t="shared" si="189"/>
        <v>#NUM!</v>
      </c>
      <c r="CH172" s="223" t="e">
        <f t="shared" si="189"/>
        <v>#NUM!</v>
      </c>
      <c r="CI172" s="223" t="e">
        <f t="shared" si="189"/>
        <v>#NUM!</v>
      </c>
      <c r="CJ172" s="223" t="e">
        <f t="shared" si="189"/>
        <v>#NUM!</v>
      </c>
      <c r="CK172" s="223" t="e">
        <f t="shared" si="189"/>
        <v>#NUM!</v>
      </c>
      <c r="CL172" s="223" t="e">
        <f t="shared" si="189"/>
        <v>#NUM!</v>
      </c>
      <c r="CM172" s="223" t="e">
        <f t="shared" si="189"/>
        <v>#NUM!</v>
      </c>
      <c r="CN172" s="223" t="e">
        <f t="shared" si="189"/>
        <v>#NUM!</v>
      </c>
      <c r="CO172" s="223" t="e">
        <f t="shared" si="189"/>
        <v>#NUM!</v>
      </c>
      <c r="CP172" s="223" t="e">
        <f t="shared" si="189"/>
        <v>#NUM!</v>
      </c>
      <c r="CQ172" s="223" t="e">
        <f t="shared" si="189"/>
        <v>#NUM!</v>
      </c>
      <c r="CR172" s="223" t="e">
        <f t="shared" si="189"/>
        <v>#NUM!</v>
      </c>
      <c r="CS172" s="223" t="e">
        <f t="shared" si="189"/>
        <v>#NUM!</v>
      </c>
      <c r="CT172" s="223" t="e">
        <f t="shared" si="189"/>
        <v>#NUM!</v>
      </c>
      <c r="CU172" s="223" t="e">
        <f t="shared" si="189"/>
        <v>#NUM!</v>
      </c>
      <c r="CV172" s="223" t="e">
        <f t="shared" si="189"/>
        <v>#NUM!</v>
      </c>
      <c r="CW172" s="33"/>
      <c r="CX172" s="33"/>
      <c r="CY172" s="25"/>
    </row>
    <row r="173" spans="2:114" ht="15.4">
      <c r="E173" s="19"/>
      <c r="F173" s="19"/>
      <c r="L173" s="33"/>
      <c r="M173" s="33"/>
      <c r="N173" s="33"/>
      <c r="O173" s="33"/>
      <c r="P173" s="33"/>
      <c r="Q173" s="33"/>
      <c r="R173" s="33"/>
      <c r="S173" s="33"/>
      <c r="T173" s="33"/>
      <c r="U173" s="33"/>
      <c r="V173" s="33"/>
      <c r="W173" s="33"/>
      <c r="X173" s="33"/>
      <c r="Y173" s="33"/>
      <c r="Z173" s="33"/>
      <c r="AA173" s="33"/>
      <c r="AB173" s="33"/>
      <c r="AC173" s="33"/>
      <c r="AD173" s="33"/>
      <c r="AE173" s="33"/>
      <c r="AF173" s="33"/>
      <c r="AG173" s="33"/>
      <c r="AH173" s="33"/>
      <c r="AI173" s="33"/>
      <c r="AJ173" s="33"/>
      <c r="AK173" s="33"/>
      <c r="AL173" s="33"/>
      <c r="AM173" s="33"/>
      <c r="AN173" s="33"/>
      <c r="AO173" s="33"/>
      <c r="AP173" s="33"/>
      <c r="AQ173" s="33"/>
      <c r="AR173" s="33"/>
      <c r="AS173" s="33"/>
      <c r="AT173" s="33"/>
      <c r="AU173" s="33"/>
      <c r="AV173" s="33"/>
      <c r="AW173" s="33"/>
      <c r="AX173" s="33"/>
      <c r="AY173" s="33"/>
      <c r="AZ173" s="33"/>
      <c r="BA173" s="33"/>
      <c r="BB173" s="33"/>
      <c r="BC173" s="33"/>
      <c r="BD173" s="33"/>
      <c r="BE173" s="33"/>
      <c r="BF173" s="33"/>
      <c r="BG173" s="33"/>
      <c r="BH173" s="33"/>
      <c r="BI173" s="33"/>
      <c r="BJ173" s="33"/>
      <c r="BK173" s="33"/>
      <c r="BL173" s="33"/>
      <c r="BM173" s="33"/>
      <c r="BN173" s="33"/>
      <c r="BO173" s="33"/>
      <c r="BP173" s="33"/>
      <c r="BQ173" s="33"/>
      <c r="BR173" s="33"/>
      <c r="BS173" s="33"/>
      <c r="BT173" s="33"/>
      <c r="BU173" s="33"/>
      <c r="BV173" s="33"/>
      <c r="BW173" s="33"/>
      <c r="BX173" s="33"/>
      <c r="BY173" s="33"/>
      <c r="BZ173" s="33"/>
      <c r="CA173" s="33"/>
      <c r="CB173" s="33"/>
      <c r="CC173" s="33"/>
      <c r="CD173" s="33"/>
      <c r="CE173" s="33"/>
      <c r="CF173" s="33"/>
      <c r="CG173" s="33"/>
      <c r="CH173" s="33"/>
      <c r="CI173" s="33"/>
      <c r="CJ173" s="33"/>
      <c r="CK173" s="33"/>
      <c r="CL173" s="33"/>
      <c r="CM173" s="33"/>
      <c r="CN173" s="33"/>
      <c r="CO173" s="33"/>
      <c r="CP173" s="33"/>
      <c r="CQ173" s="33"/>
      <c r="CR173" s="33"/>
      <c r="CS173" s="33"/>
      <c r="CT173" s="33"/>
      <c r="CU173" s="33"/>
      <c r="CV173" s="33"/>
      <c r="CW173" s="33"/>
      <c r="CX173" s="33"/>
      <c r="CY173" s="25"/>
    </row>
    <row r="174" spans="2:114" ht="15.4">
      <c r="B174" s="22">
        <f>MAX($B$5:B173)+1</f>
        <v>5</v>
      </c>
      <c r="C174" s="22" t="s">
        <v>670</v>
      </c>
      <c r="D174" s="22"/>
      <c r="E174" s="22"/>
      <c r="F174" s="22"/>
      <c r="G174" s="22"/>
      <c r="H174" s="22"/>
      <c r="I174" s="22"/>
      <c r="J174" s="22"/>
      <c r="K174" s="22"/>
      <c r="L174" s="22"/>
      <c r="M174" s="22"/>
      <c r="N174" s="22"/>
      <c r="O174" s="22"/>
      <c r="P174" s="22"/>
      <c r="Q174" s="22"/>
      <c r="R174" s="22"/>
      <c r="S174" s="22"/>
      <c r="T174" s="22"/>
      <c r="U174" s="22"/>
      <c r="V174" s="22"/>
      <c r="W174" s="22"/>
      <c r="X174" s="22"/>
      <c r="Y174" s="22"/>
      <c r="Z174" s="22"/>
      <c r="AA174" s="22"/>
      <c r="AB174" s="22"/>
      <c r="AC174" s="22"/>
      <c r="AD174" s="22"/>
      <c r="AE174" s="22"/>
      <c r="AF174" s="22"/>
      <c r="AG174" s="22"/>
      <c r="AH174" s="22"/>
      <c r="AI174" s="22"/>
      <c r="AJ174" s="22"/>
      <c r="AK174" s="22"/>
      <c r="AL174" s="22"/>
      <c r="AM174" s="22"/>
      <c r="AN174" s="22"/>
      <c r="AO174" s="22"/>
      <c r="AP174" s="22"/>
      <c r="AQ174" s="22"/>
      <c r="AR174" s="22"/>
      <c r="AS174" s="22"/>
      <c r="AT174" s="22"/>
      <c r="AU174" s="22"/>
      <c r="AV174" s="22"/>
      <c r="AW174" s="22"/>
      <c r="AX174" s="22"/>
      <c r="AY174" s="22"/>
      <c r="AZ174" s="22"/>
      <c r="BA174" s="22"/>
      <c r="BB174" s="22"/>
      <c r="BC174" s="22"/>
      <c r="BD174" s="22"/>
      <c r="BE174" s="22"/>
      <c r="BF174" s="22"/>
      <c r="BG174" s="22"/>
      <c r="BH174" s="22"/>
      <c r="BI174" s="22"/>
      <c r="BJ174" s="22"/>
      <c r="BK174" s="22"/>
      <c r="BL174" s="22"/>
      <c r="BM174" s="22"/>
      <c r="BN174" s="22"/>
      <c r="BO174" s="22"/>
      <c r="BP174" s="22"/>
      <c r="BQ174" s="22"/>
      <c r="BR174" s="22"/>
      <c r="BS174" s="22"/>
      <c r="BT174" s="22"/>
      <c r="BU174" s="22"/>
      <c r="BV174" s="22"/>
      <c r="BW174" s="22"/>
      <c r="BX174" s="22"/>
      <c r="BY174" s="22"/>
      <c r="BZ174" s="22"/>
      <c r="CA174" s="22"/>
      <c r="CB174" s="22"/>
      <c r="CC174" s="22"/>
      <c r="CD174" s="22"/>
      <c r="CE174" s="22"/>
      <c r="CF174" s="22"/>
      <c r="CG174" s="22"/>
      <c r="CH174" s="22"/>
      <c r="CI174" s="22"/>
      <c r="CJ174" s="22"/>
      <c r="CK174" s="22"/>
      <c r="CL174" s="22"/>
      <c r="CM174" s="22"/>
      <c r="CN174" s="22"/>
      <c r="CO174" s="22"/>
      <c r="CP174" s="22"/>
      <c r="CQ174" s="22"/>
      <c r="CR174" s="22"/>
      <c r="CS174" s="22"/>
      <c r="CT174" s="22"/>
      <c r="CU174" s="22"/>
      <c r="CV174" s="22"/>
      <c r="CW174" s="22"/>
      <c r="CX174" s="22"/>
      <c r="CY174" s="23"/>
    </row>
    <row r="175" spans="2:114" ht="15.4">
      <c r="B175" s="24"/>
      <c r="C175" s="24"/>
      <c r="D175" s="24"/>
      <c r="L175" s="9"/>
      <c r="M175" s="9"/>
      <c r="N175" s="9"/>
      <c r="O175" s="9"/>
      <c r="P175" s="9"/>
      <c r="Q175" s="9"/>
      <c r="R175" s="9"/>
      <c r="S175" s="9"/>
      <c r="T175" s="9"/>
      <c r="U175" s="9"/>
      <c r="V175" s="9"/>
      <c r="W175" s="9"/>
      <c r="X175" s="9"/>
      <c r="Y175" s="9"/>
      <c r="Z175" s="9"/>
      <c r="AA175" s="9"/>
      <c r="AB175" s="9"/>
      <c r="AC175" s="9"/>
      <c r="AD175" s="9"/>
      <c r="AE175" s="9"/>
      <c r="AF175" s="9"/>
      <c r="AG175" s="9"/>
      <c r="AH175" s="9"/>
      <c r="AI175" s="9"/>
      <c r="AJ175" s="9"/>
      <c r="AK175" s="9"/>
      <c r="AL175" s="9"/>
      <c r="AM175" s="9"/>
      <c r="AN175" s="9"/>
      <c r="AO175" s="9"/>
      <c r="AP175" s="9"/>
      <c r="AQ175" s="9"/>
      <c r="AR175" s="9"/>
      <c r="AS175" s="9"/>
      <c r="AT175" s="9"/>
      <c r="AU175" s="9"/>
      <c r="AV175" s="9"/>
      <c r="AW175" s="9"/>
      <c r="AX175" s="9"/>
      <c r="AY175" s="9"/>
      <c r="AZ175" s="9"/>
      <c r="BA175" s="9"/>
      <c r="BB175" s="9"/>
      <c r="BC175" s="9"/>
      <c r="BD175" s="9"/>
      <c r="BE175" s="9"/>
      <c r="BF175" s="9"/>
      <c r="BG175" s="9"/>
      <c r="BH175" s="9"/>
      <c r="BI175" s="9"/>
      <c r="BJ175" s="9"/>
      <c r="BK175" s="9"/>
      <c r="BL175" s="9"/>
      <c r="BM175" s="9"/>
      <c r="BN175" s="9"/>
      <c r="BO175" s="9"/>
      <c r="BP175" s="9"/>
      <c r="BQ175" s="9"/>
      <c r="BR175" s="9"/>
      <c r="BS175" s="9"/>
      <c r="BT175" s="9"/>
      <c r="BU175" s="9"/>
      <c r="BV175" s="9"/>
      <c r="BW175" s="9"/>
      <c r="BX175" s="9"/>
      <c r="BY175" s="9"/>
      <c r="BZ175" s="9"/>
      <c r="CA175" s="9"/>
      <c r="CB175" s="9"/>
      <c r="CC175" s="9"/>
      <c r="CD175" s="9"/>
      <c r="CE175" s="9"/>
      <c r="CF175" s="9"/>
      <c r="CG175" s="9"/>
      <c r="CH175" s="9"/>
      <c r="CI175" s="9"/>
      <c r="CJ175" s="9"/>
      <c r="CK175" s="9"/>
      <c r="CL175" s="9"/>
      <c r="CM175" s="9"/>
      <c r="CN175" s="9"/>
      <c r="CO175" s="9"/>
      <c r="CP175" s="9"/>
      <c r="CQ175" s="9"/>
      <c r="CR175" s="9"/>
      <c r="CS175" s="9"/>
      <c r="CT175" s="9"/>
      <c r="CU175" s="9"/>
      <c r="CV175" s="9"/>
      <c r="CW175" s="9"/>
      <c r="CX175" s="9"/>
      <c r="CY175" s="9"/>
      <c r="CZ175" s="9"/>
      <c r="DA175" s="9"/>
      <c r="DB175" s="9"/>
      <c r="DC175" s="9"/>
      <c r="DD175" s="9"/>
      <c r="DE175" s="9"/>
      <c r="DF175" s="9"/>
      <c r="DG175" s="9"/>
      <c r="DH175" s="9"/>
      <c r="DI175" s="9"/>
      <c r="DJ175" s="9"/>
    </row>
    <row r="176" spans="2:114" ht="15.4">
      <c r="B176" s="24"/>
      <c r="C176" s="43">
        <f>MAX($B$5:C175)+0.1</f>
        <v>5.0999999999999996</v>
      </c>
      <c r="D176" s="41" t="s">
        <v>671</v>
      </c>
      <c r="E176" s="41"/>
      <c r="F176" s="41"/>
      <c r="G176" s="41"/>
      <c r="H176" s="41"/>
      <c r="I176" s="41"/>
      <c r="J176" s="41"/>
      <c r="K176" s="41"/>
      <c r="L176" s="41"/>
      <c r="M176" s="41"/>
      <c r="N176" s="41"/>
      <c r="O176" s="41"/>
      <c r="P176" s="41"/>
      <c r="Q176" s="41"/>
      <c r="R176" s="41"/>
      <c r="S176" s="41"/>
      <c r="T176" s="41"/>
      <c r="U176" s="41"/>
      <c r="V176" s="41"/>
      <c r="W176" s="41"/>
      <c r="X176" s="41"/>
      <c r="Y176" s="41"/>
      <c r="Z176" s="41"/>
      <c r="AA176" s="41"/>
      <c r="AB176" s="41"/>
      <c r="AC176" s="41"/>
      <c r="AD176" s="41"/>
      <c r="AE176" s="41"/>
      <c r="AF176" s="41"/>
      <c r="AG176" s="41"/>
      <c r="AH176" s="41"/>
      <c r="AI176" s="41"/>
      <c r="AJ176" s="41"/>
      <c r="AK176" s="41"/>
      <c r="AL176" s="41"/>
      <c r="AM176" s="41"/>
      <c r="AN176" s="41"/>
      <c r="AO176" s="41"/>
      <c r="AP176" s="41"/>
      <c r="AQ176" s="41"/>
      <c r="AR176" s="41"/>
      <c r="AS176" s="41"/>
      <c r="AT176" s="41"/>
      <c r="AU176" s="41"/>
      <c r="AV176" s="41"/>
      <c r="AW176" s="41"/>
      <c r="AX176" s="41"/>
      <c r="AY176" s="41"/>
      <c r="AZ176" s="41"/>
      <c r="BA176" s="41"/>
      <c r="BB176" s="41"/>
      <c r="BC176" s="41"/>
      <c r="BD176" s="41"/>
      <c r="BE176" s="41"/>
      <c r="BF176" s="41"/>
      <c r="BG176" s="41"/>
      <c r="BH176" s="41"/>
      <c r="BI176" s="41"/>
      <c r="BJ176" s="41"/>
      <c r="BK176" s="41"/>
      <c r="BL176" s="41"/>
      <c r="BM176" s="41"/>
      <c r="BN176" s="41"/>
      <c r="BO176" s="41"/>
      <c r="BP176" s="41"/>
      <c r="BQ176" s="41"/>
      <c r="BR176" s="41"/>
      <c r="BS176" s="41"/>
      <c r="BT176" s="41"/>
      <c r="BU176" s="41"/>
      <c r="BV176" s="41"/>
      <c r="BW176" s="41"/>
      <c r="BX176" s="41"/>
      <c r="BY176" s="41"/>
      <c r="BZ176" s="41"/>
      <c r="CA176" s="41"/>
      <c r="CB176" s="41"/>
      <c r="CC176" s="41"/>
      <c r="CD176" s="41"/>
      <c r="CE176" s="41"/>
      <c r="CF176" s="41"/>
      <c r="CG176" s="41"/>
      <c r="CH176" s="41"/>
      <c r="CI176" s="41"/>
      <c r="CJ176" s="41"/>
      <c r="CK176" s="41"/>
      <c r="CL176" s="41"/>
      <c r="CM176" s="41"/>
      <c r="CN176" s="41"/>
      <c r="CO176" s="41"/>
      <c r="CP176" s="41"/>
      <c r="CQ176" s="41"/>
      <c r="CR176" s="41"/>
      <c r="CS176" s="41"/>
      <c r="CT176" s="41"/>
      <c r="CU176" s="41"/>
      <c r="CV176" s="41"/>
      <c r="CW176" s="41"/>
      <c r="CX176" s="41"/>
      <c r="CY176" s="42"/>
    </row>
    <row r="177" spans="2:114" ht="15.4">
      <c r="L177" s="9"/>
      <c r="M177" s="9"/>
      <c r="N177" s="9"/>
      <c r="O177" s="9"/>
      <c r="P177" s="9"/>
      <c r="Q177" s="9"/>
      <c r="R177" s="9"/>
      <c r="S177" s="9"/>
      <c r="T177" s="9"/>
      <c r="U177" s="9"/>
      <c r="V177" s="9"/>
      <c r="W177" s="9"/>
      <c r="X177" s="9"/>
      <c r="Y177" s="9"/>
      <c r="Z177" s="9"/>
      <c r="AA177" s="9"/>
      <c r="AB177" s="9"/>
      <c r="AC177" s="9"/>
      <c r="AD177" s="9"/>
      <c r="AE177" s="9"/>
      <c r="AF177" s="9"/>
      <c r="AG177" s="9"/>
      <c r="AH177" s="9"/>
      <c r="AI177" s="9"/>
      <c r="AJ177" s="9"/>
      <c r="AK177" s="9"/>
      <c r="AL177" s="9"/>
      <c r="AM177" s="9"/>
      <c r="AN177" s="9"/>
      <c r="AO177" s="9"/>
      <c r="AP177" s="9"/>
      <c r="AQ177" s="9"/>
      <c r="AR177" s="9"/>
      <c r="AS177" s="9"/>
      <c r="AT177" s="9"/>
      <c r="AU177" s="9"/>
      <c r="AV177" s="9"/>
      <c r="AW177" s="9"/>
      <c r="AX177" s="9"/>
      <c r="AY177" s="9"/>
      <c r="AZ177" s="9"/>
      <c r="BA177" s="9"/>
      <c r="BB177" s="9"/>
      <c r="BC177" s="9"/>
      <c r="BD177" s="9"/>
      <c r="BE177" s="9"/>
      <c r="BF177" s="9"/>
      <c r="BG177" s="9"/>
      <c r="BH177" s="9"/>
      <c r="BI177" s="9"/>
      <c r="BJ177" s="9"/>
      <c r="BK177" s="9"/>
      <c r="BL177" s="9"/>
      <c r="BM177" s="9"/>
      <c r="BN177" s="9"/>
      <c r="BO177" s="9"/>
      <c r="BP177" s="9"/>
      <c r="BQ177" s="9"/>
      <c r="BR177" s="9"/>
      <c r="BS177" s="9"/>
      <c r="BT177" s="9"/>
      <c r="BU177" s="9"/>
      <c r="BV177" s="9"/>
      <c r="BW177" s="9"/>
      <c r="BX177" s="9"/>
      <c r="BY177" s="9"/>
      <c r="BZ177" s="9"/>
      <c r="CA177" s="9"/>
      <c r="CB177" s="9"/>
      <c r="CC177" s="9"/>
      <c r="CD177" s="9"/>
      <c r="CE177" s="9"/>
      <c r="CF177" s="9"/>
      <c r="CG177" s="9"/>
      <c r="CH177" s="9"/>
      <c r="CI177" s="9"/>
      <c r="CJ177" s="9"/>
      <c r="CK177" s="9"/>
      <c r="CL177" s="9"/>
      <c r="CM177" s="9"/>
      <c r="CN177" s="9"/>
      <c r="CO177" s="9"/>
      <c r="CP177" s="9"/>
      <c r="CQ177" s="9"/>
      <c r="CR177" s="9"/>
      <c r="CS177" s="9"/>
      <c r="CT177" s="9"/>
      <c r="CU177" s="9"/>
      <c r="CV177" s="9"/>
      <c r="CW177" s="9"/>
      <c r="CX177" s="9"/>
      <c r="CY177" s="9"/>
      <c r="CZ177" s="9"/>
      <c r="DA177" s="9"/>
      <c r="DB177" s="9"/>
      <c r="DC177" s="9"/>
      <c r="DD177" s="9"/>
      <c r="DE177" s="9"/>
      <c r="DF177" s="9"/>
      <c r="DG177" s="9"/>
      <c r="DH177" s="9"/>
      <c r="DI177" s="9"/>
      <c r="DJ177" s="9"/>
    </row>
    <row r="178" spans="2:114" ht="15.4">
      <c r="E178" s="1" t="s">
        <v>672</v>
      </c>
      <c r="G178" s="1" t="s">
        <v>154</v>
      </c>
      <c r="L178" s="110">
        <f>FinancialInputs!L79</f>
        <v>0.18</v>
      </c>
      <c r="M178" s="110">
        <f>FinancialInputs!M79</f>
        <v>0.18</v>
      </c>
      <c r="N178" s="110">
        <f>FinancialInputs!N79</f>
        <v>0.18</v>
      </c>
      <c r="O178" s="110">
        <f>FinancialInputs!O79</f>
        <v>0.18</v>
      </c>
      <c r="P178" s="110">
        <f>FinancialInputs!P79</f>
        <v>0.18</v>
      </c>
      <c r="Q178" s="110">
        <f>FinancialInputs!Q79</f>
        <v>0.18</v>
      </c>
      <c r="R178" s="110">
        <f>FinancialInputs!R79</f>
        <v>0.18</v>
      </c>
      <c r="S178" s="110">
        <f>FinancialInputs!S79</f>
        <v>0.18</v>
      </c>
      <c r="T178" s="110">
        <f>FinancialInputs!T79</f>
        <v>0.18</v>
      </c>
      <c r="U178" s="110">
        <f>FinancialInputs!U79</f>
        <v>0.18</v>
      </c>
      <c r="V178" s="110">
        <f>FinancialInputs!V79</f>
        <v>0.18</v>
      </c>
      <c r="W178" s="110">
        <f>FinancialInputs!W79</f>
        <v>0.18</v>
      </c>
      <c r="X178" s="110">
        <f>FinancialInputs!X79</f>
        <v>0.18</v>
      </c>
      <c r="Y178" s="110">
        <f>FinancialInputs!Y79</f>
        <v>0.18</v>
      </c>
      <c r="Z178" s="110">
        <f>FinancialInputs!Z79</f>
        <v>0.18</v>
      </c>
      <c r="AA178" s="110">
        <f>FinancialInputs!AA79</f>
        <v>0.18</v>
      </c>
      <c r="AB178" s="110">
        <f>FinancialInputs!AB79</f>
        <v>0.18</v>
      </c>
      <c r="AC178" s="110">
        <f>FinancialInputs!AC79</f>
        <v>0.18</v>
      </c>
      <c r="AD178" s="110">
        <f>FinancialInputs!AD79</f>
        <v>0.18</v>
      </c>
      <c r="AE178" s="110">
        <f>FinancialInputs!AE79</f>
        <v>0.18</v>
      </c>
      <c r="AF178" s="110">
        <f>FinancialInputs!AF79</f>
        <v>0.18</v>
      </c>
      <c r="AG178" s="110">
        <f>FinancialInputs!AG79</f>
        <v>0.18</v>
      </c>
      <c r="AH178" s="110">
        <f>FinancialInputs!AH79</f>
        <v>0.18</v>
      </c>
      <c r="AI178" s="110">
        <f>FinancialInputs!AI79</f>
        <v>0.18</v>
      </c>
      <c r="AJ178" s="110">
        <f>FinancialInputs!AJ79</f>
        <v>0.18</v>
      </c>
      <c r="AK178" s="110">
        <f>FinancialInputs!AK79</f>
        <v>0.18</v>
      </c>
      <c r="AL178" s="110">
        <f>FinancialInputs!AL79</f>
        <v>0.18</v>
      </c>
      <c r="AM178" s="110">
        <f>FinancialInputs!AM79</f>
        <v>0.18</v>
      </c>
      <c r="AN178" s="110">
        <f>FinancialInputs!AN79</f>
        <v>0.18</v>
      </c>
      <c r="AO178" s="110">
        <f>FinancialInputs!AO79</f>
        <v>0.18</v>
      </c>
      <c r="AP178" s="110">
        <f>FinancialInputs!AP79</f>
        <v>0.18</v>
      </c>
      <c r="AQ178" s="110">
        <f>FinancialInputs!AQ79</f>
        <v>0.18</v>
      </c>
      <c r="AR178" s="110">
        <f>FinancialInputs!AR79</f>
        <v>0.18</v>
      </c>
      <c r="AS178" s="110">
        <f>FinancialInputs!AS79</f>
        <v>0.18</v>
      </c>
      <c r="AT178" s="110">
        <f>FinancialInputs!AT79</f>
        <v>0.18</v>
      </c>
      <c r="AU178" s="110">
        <f>FinancialInputs!AU79</f>
        <v>0.18</v>
      </c>
      <c r="AV178" s="110">
        <f>FinancialInputs!AV79</f>
        <v>0.18</v>
      </c>
      <c r="AW178" s="110">
        <f>FinancialInputs!AW79</f>
        <v>0.18</v>
      </c>
      <c r="AX178" s="110">
        <f>FinancialInputs!AX79</f>
        <v>0.18</v>
      </c>
      <c r="AY178" s="110">
        <f>FinancialInputs!AY79</f>
        <v>0.18</v>
      </c>
      <c r="AZ178" s="110">
        <f>FinancialInputs!AZ79</f>
        <v>0.18</v>
      </c>
      <c r="BA178" s="110">
        <f>FinancialInputs!BA79</f>
        <v>0.18</v>
      </c>
      <c r="BB178" s="110">
        <f>FinancialInputs!BB79</f>
        <v>0.18</v>
      </c>
      <c r="BC178" s="110">
        <f>FinancialInputs!BC79</f>
        <v>0.18</v>
      </c>
      <c r="BD178" s="110">
        <f>FinancialInputs!BD79</f>
        <v>0.18</v>
      </c>
      <c r="BE178" s="110">
        <f>FinancialInputs!BE79</f>
        <v>0.18</v>
      </c>
      <c r="BF178" s="110">
        <f>FinancialInputs!BF79</f>
        <v>0.18</v>
      </c>
      <c r="BG178" s="110">
        <f>FinancialInputs!BG79</f>
        <v>0.18</v>
      </c>
      <c r="BH178" s="110">
        <f>FinancialInputs!BH79</f>
        <v>0.18</v>
      </c>
      <c r="BI178" s="110">
        <f>FinancialInputs!BI79</f>
        <v>0.18</v>
      </c>
      <c r="BJ178" s="110">
        <f>FinancialInputs!BJ79</f>
        <v>0.18</v>
      </c>
      <c r="BK178" s="110">
        <f>FinancialInputs!BK79</f>
        <v>0.18</v>
      </c>
      <c r="BL178" s="110">
        <f>FinancialInputs!BL79</f>
        <v>0.18</v>
      </c>
      <c r="BM178" s="110">
        <f>FinancialInputs!BM79</f>
        <v>0.18</v>
      </c>
      <c r="BN178" s="110">
        <f>FinancialInputs!BN79</f>
        <v>0.18</v>
      </c>
      <c r="BO178" s="110">
        <f>FinancialInputs!BO79</f>
        <v>0.18</v>
      </c>
      <c r="BP178" s="110">
        <f>FinancialInputs!BP79</f>
        <v>0.18</v>
      </c>
      <c r="BQ178" s="110">
        <f>FinancialInputs!BQ79</f>
        <v>0.18</v>
      </c>
      <c r="BR178" s="110">
        <f>FinancialInputs!BR79</f>
        <v>0.18</v>
      </c>
      <c r="BS178" s="110">
        <f>FinancialInputs!BS79</f>
        <v>0.18</v>
      </c>
      <c r="BT178" s="110">
        <f>FinancialInputs!BT79</f>
        <v>0.18</v>
      </c>
      <c r="BU178" s="110">
        <f>FinancialInputs!BU79</f>
        <v>0.18</v>
      </c>
      <c r="BV178" s="110">
        <f>FinancialInputs!BV79</f>
        <v>0.18</v>
      </c>
      <c r="BW178" s="110">
        <f>FinancialInputs!BW79</f>
        <v>0.18</v>
      </c>
      <c r="BX178" s="110">
        <f>FinancialInputs!BX79</f>
        <v>0.18</v>
      </c>
      <c r="BY178" s="110">
        <f>FinancialInputs!BY79</f>
        <v>0.18</v>
      </c>
      <c r="BZ178" s="110">
        <f>FinancialInputs!BZ79</f>
        <v>0.18</v>
      </c>
      <c r="CA178" s="110">
        <f>FinancialInputs!CA79</f>
        <v>0.18</v>
      </c>
      <c r="CB178" s="110">
        <f>FinancialInputs!CB79</f>
        <v>0.18</v>
      </c>
      <c r="CC178" s="110">
        <f>FinancialInputs!CC79</f>
        <v>0.18</v>
      </c>
      <c r="CD178" s="110">
        <f>FinancialInputs!CD79</f>
        <v>0.18</v>
      </c>
      <c r="CE178" s="110">
        <f>FinancialInputs!CE79</f>
        <v>0.18</v>
      </c>
      <c r="CF178" s="110">
        <f>FinancialInputs!CF79</f>
        <v>0.18</v>
      </c>
      <c r="CG178" s="110">
        <f>FinancialInputs!CG79</f>
        <v>0.18</v>
      </c>
      <c r="CH178" s="110">
        <f>FinancialInputs!CH79</f>
        <v>0.18</v>
      </c>
      <c r="CI178" s="110">
        <f>FinancialInputs!CI79</f>
        <v>0.18</v>
      </c>
      <c r="CJ178" s="110">
        <f>FinancialInputs!CJ79</f>
        <v>0.18</v>
      </c>
      <c r="CK178" s="110">
        <f>FinancialInputs!CK79</f>
        <v>0.18</v>
      </c>
      <c r="CL178" s="110">
        <f>FinancialInputs!CL79</f>
        <v>0.18</v>
      </c>
      <c r="CM178" s="110">
        <f>FinancialInputs!CM79</f>
        <v>0.18</v>
      </c>
      <c r="CN178" s="110">
        <f>FinancialInputs!CN79</f>
        <v>0.18</v>
      </c>
      <c r="CO178" s="110">
        <f>FinancialInputs!CO79</f>
        <v>0.18</v>
      </c>
      <c r="CP178" s="110">
        <f>FinancialInputs!CP79</f>
        <v>0.18</v>
      </c>
      <c r="CQ178" s="110">
        <f>FinancialInputs!CQ79</f>
        <v>0.18</v>
      </c>
      <c r="CR178" s="110">
        <f>FinancialInputs!CR79</f>
        <v>0.18</v>
      </c>
      <c r="CS178" s="110">
        <f>FinancialInputs!CS79</f>
        <v>0.18</v>
      </c>
      <c r="CT178" s="110">
        <f>FinancialInputs!CT79</f>
        <v>0.18</v>
      </c>
      <c r="CU178" s="110">
        <f>FinancialInputs!CU79</f>
        <v>0.18</v>
      </c>
      <c r="CV178" s="110">
        <f>FinancialInputs!CV79</f>
        <v>0.18</v>
      </c>
      <c r="CW178" s="8"/>
      <c r="CX178" s="8"/>
      <c r="CY178" s="9"/>
      <c r="CZ178" s="9"/>
      <c r="DA178" s="9"/>
      <c r="DB178" s="9"/>
      <c r="DC178" s="9"/>
      <c r="DD178" s="9"/>
      <c r="DE178" s="9"/>
      <c r="DF178" s="9"/>
      <c r="DG178" s="9"/>
      <c r="DH178" s="9"/>
      <c r="DI178" s="9"/>
      <c r="DJ178" s="9"/>
    </row>
    <row r="179" spans="2:114" ht="15.4">
      <c r="L179" s="9"/>
      <c r="M179" s="9"/>
      <c r="N179" s="9"/>
      <c r="O179" s="9"/>
      <c r="P179" s="9"/>
      <c r="Q179" s="9"/>
      <c r="R179" s="9"/>
      <c r="S179" s="9"/>
      <c r="T179" s="9"/>
      <c r="U179" s="9"/>
      <c r="V179" s="9"/>
      <c r="W179" s="9"/>
      <c r="X179" s="9"/>
      <c r="Y179" s="9"/>
      <c r="Z179" s="9"/>
      <c r="AA179" s="9"/>
      <c r="AB179" s="9"/>
      <c r="AC179" s="9"/>
      <c r="AD179" s="9"/>
      <c r="AE179" s="9"/>
      <c r="AF179" s="9"/>
      <c r="AG179" s="9"/>
      <c r="AH179" s="9"/>
      <c r="AI179" s="9"/>
      <c r="AJ179" s="9"/>
      <c r="AK179" s="9"/>
      <c r="AL179" s="9"/>
      <c r="AM179" s="9"/>
      <c r="AN179" s="9"/>
      <c r="AO179" s="9"/>
      <c r="AP179" s="9"/>
      <c r="AQ179" s="9"/>
      <c r="AR179" s="9"/>
      <c r="AS179" s="9"/>
      <c r="AT179" s="9"/>
      <c r="AU179" s="9"/>
      <c r="AV179" s="9"/>
      <c r="AW179" s="9"/>
      <c r="AX179" s="9"/>
      <c r="AY179" s="9"/>
      <c r="AZ179" s="9"/>
      <c r="BA179" s="9"/>
      <c r="BB179" s="9"/>
      <c r="BC179" s="9"/>
      <c r="BD179" s="9"/>
      <c r="BE179" s="9"/>
      <c r="BF179" s="9"/>
      <c r="BG179" s="9"/>
      <c r="BH179" s="9"/>
      <c r="BI179" s="9"/>
      <c r="BJ179" s="9"/>
      <c r="BK179" s="9"/>
      <c r="BL179" s="9"/>
      <c r="BM179" s="9"/>
      <c r="BN179" s="9"/>
      <c r="BO179" s="9"/>
      <c r="BP179" s="9"/>
      <c r="BQ179" s="9"/>
      <c r="BR179" s="9"/>
      <c r="BS179" s="9"/>
      <c r="BT179" s="9"/>
      <c r="BU179" s="9"/>
      <c r="BV179" s="9"/>
      <c r="BW179" s="9"/>
      <c r="BX179" s="9"/>
      <c r="BY179" s="9"/>
      <c r="BZ179" s="9"/>
      <c r="CA179" s="9"/>
      <c r="CB179" s="9"/>
      <c r="CC179" s="9"/>
      <c r="CD179" s="9"/>
      <c r="CE179" s="9"/>
      <c r="CF179" s="9"/>
      <c r="CG179" s="9"/>
      <c r="CH179" s="9"/>
      <c r="CI179" s="9"/>
      <c r="CJ179" s="9"/>
      <c r="CK179" s="9"/>
      <c r="CL179" s="9"/>
      <c r="CM179" s="9"/>
      <c r="CN179" s="9"/>
      <c r="CO179" s="9"/>
      <c r="CP179" s="9"/>
      <c r="CQ179" s="9"/>
      <c r="CR179" s="9"/>
      <c r="CS179" s="9"/>
      <c r="CT179" s="9"/>
      <c r="CU179" s="9"/>
      <c r="CV179" s="9"/>
      <c r="CW179" s="9"/>
      <c r="CX179" s="9"/>
      <c r="CY179" s="9"/>
      <c r="CZ179" s="9"/>
      <c r="DA179" s="9"/>
      <c r="DB179" s="9"/>
      <c r="DC179" s="9"/>
      <c r="DD179" s="9"/>
      <c r="DE179" s="9"/>
      <c r="DF179" s="9"/>
      <c r="DG179" s="9"/>
      <c r="DH179" s="9"/>
      <c r="DI179" s="9"/>
      <c r="DJ179" s="9"/>
    </row>
    <row r="180" spans="2:114" ht="15.4">
      <c r="E180" s="29" t="s">
        <v>673</v>
      </c>
      <c r="F180" s="29"/>
      <c r="G180" s="1" t="s">
        <v>305</v>
      </c>
      <c r="J180" s="10" t="e">
        <f>SUM(L180:CV180)</f>
        <v>#NUM!</v>
      </c>
      <c r="L180" s="231"/>
      <c r="M180" s="10" t="e">
        <f>L185</f>
        <v>#NUM!</v>
      </c>
      <c r="N180" s="10" t="e">
        <f t="shared" ref="N180:AF180" si="190">M185</f>
        <v>#NUM!</v>
      </c>
      <c r="O180" s="10" t="e">
        <f>N185</f>
        <v>#NUM!</v>
      </c>
      <c r="P180" s="10" t="e">
        <f t="shared" si="190"/>
        <v>#NUM!</v>
      </c>
      <c r="Q180" s="10" t="e">
        <f t="shared" si="190"/>
        <v>#NUM!</v>
      </c>
      <c r="R180" s="10" t="e">
        <f t="shared" si="190"/>
        <v>#NUM!</v>
      </c>
      <c r="S180" s="10" t="e">
        <f t="shared" si="190"/>
        <v>#NUM!</v>
      </c>
      <c r="T180" s="10" t="e">
        <f t="shared" si="190"/>
        <v>#NUM!</v>
      </c>
      <c r="U180" s="10" t="e">
        <f t="shared" si="190"/>
        <v>#NUM!</v>
      </c>
      <c r="V180" s="10" t="e">
        <f t="shared" si="190"/>
        <v>#NUM!</v>
      </c>
      <c r="W180" s="10" t="e">
        <f t="shared" si="190"/>
        <v>#NUM!</v>
      </c>
      <c r="X180" s="10" t="e">
        <f t="shared" si="190"/>
        <v>#NUM!</v>
      </c>
      <c r="Y180" s="10" t="e">
        <f t="shared" si="190"/>
        <v>#NUM!</v>
      </c>
      <c r="Z180" s="10" t="e">
        <f t="shared" si="190"/>
        <v>#NUM!</v>
      </c>
      <c r="AA180" s="10" t="e">
        <f t="shared" si="190"/>
        <v>#NUM!</v>
      </c>
      <c r="AB180" s="10" t="e">
        <f t="shared" si="190"/>
        <v>#NUM!</v>
      </c>
      <c r="AC180" s="10" t="e">
        <f t="shared" si="190"/>
        <v>#NUM!</v>
      </c>
      <c r="AD180" s="10" t="e">
        <f t="shared" si="190"/>
        <v>#NUM!</v>
      </c>
      <c r="AE180" s="10" t="e">
        <f t="shared" si="190"/>
        <v>#NUM!</v>
      </c>
      <c r="AF180" s="10" t="e">
        <f t="shared" si="190"/>
        <v>#NUM!</v>
      </c>
      <c r="AG180" s="10" t="e">
        <f t="shared" ref="AG180" si="191">AF185</f>
        <v>#NUM!</v>
      </c>
      <c r="AH180" s="10" t="e">
        <f t="shared" ref="AH180" si="192">AG185</f>
        <v>#NUM!</v>
      </c>
      <c r="AI180" s="10" t="e">
        <f t="shared" ref="AI180" si="193">AH185</f>
        <v>#NUM!</v>
      </c>
      <c r="AJ180" s="10" t="e">
        <f t="shared" ref="AJ180" si="194">AI185</f>
        <v>#NUM!</v>
      </c>
      <c r="AK180" s="10" t="e">
        <f t="shared" ref="AK180" si="195">AJ185</f>
        <v>#NUM!</v>
      </c>
      <c r="AL180" s="10" t="e">
        <f t="shared" ref="AL180" si="196">AK185</f>
        <v>#NUM!</v>
      </c>
      <c r="AM180" s="10" t="e">
        <f t="shared" ref="AM180" si="197">AL185</f>
        <v>#NUM!</v>
      </c>
      <c r="AN180" s="10" t="e">
        <f t="shared" ref="AN180" si="198">AM185</f>
        <v>#NUM!</v>
      </c>
      <c r="AO180" s="10" t="e">
        <f t="shared" ref="AO180" si="199">AN185</f>
        <v>#NUM!</v>
      </c>
      <c r="AP180" s="10" t="e">
        <f t="shared" ref="AP180" si="200">AO185</f>
        <v>#NUM!</v>
      </c>
      <c r="AQ180" s="10" t="e">
        <f t="shared" ref="AQ180" si="201">AP185</f>
        <v>#NUM!</v>
      </c>
      <c r="AR180" s="10" t="e">
        <f t="shared" ref="AR180" si="202">AQ185</f>
        <v>#NUM!</v>
      </c>
      <c r="AS180" s="10" t="e">
        <f t="shared" ref="AS180" si="203">AR185</f>
        <v>#NUM!</v>
      </c>
      <c r="AT180" s="10" t="e">
        <f t="shared" ref="AT180" si="204">AS185</f>
        <v>#NUM!</v>
      </c>
      <c r="AU180" s="10" t="e">
        <f t="shared" ref="AU180" si="205">AT185</f>
        <v>#NUM!</v>
      </c>
      <c r="AV180" s="10" t="e">
        <f t="shared" ref="AV180" si="206">AU185</f>
        <v>#NUM!</v>
      </c>
      <c r="AW180" s="10" t="e">
        <f t="shared" ref="AW180" si="207">AV185</f>
        <v>#NUM!</v>
      </c>
      <c r="AX180" s="10" t="e">
        <f t="shared" ref="AX180" si="208">AW185</f>
        <v>#NUM!</v>
      </c>
      <c r="AY180" s="10" t="e">
        <f t="shared" ref="AY180" si="209">AX185</f>
        <v>#NUM!</v>
      </c>
      <c r="AZ180" s="10" t="e">
        <f t="shared" ref="AZ180" si="210">AY185</f>
        <v>#NUM!</v>
      </c>
      <c r="BA180" s="10" t="e">
        <f t="shared" ref="BA180" si="211">AZ185</f>
        <v>#NUM!</v>
      </c>
      <c r="BB180" s="10" t="e">
        <f t="shared" ref="BB180" si="212">BA185</f>
        <v>#NUM!</v>
      </c>
      <c r="BC180" s="10" t="e">
        <f t="shared" ref="BC180" si="213">BB185</f>
        <v>#NUM!</v>
      </c>
      <c r="BD180" s="10" t="e">
        <f t="shared" ref="BD180" si="214">BC185</f>
        <v>#NUM!</v>
      </c>
      <c r="BE180" s="10" t="e">
        <f t="shared" ref="BE180" si="215">BD185</f>
        <v>#NUM!</v>
      </c>
      <c r="BF180" s="10" t="e">
        <f t="shared" ref="BF180" si="216">BE185</f>
        <v>#NUM!</v>
      </c>
      <c r="BG180" s="10" t="e">
        <f t="shared" ref="BG180" si="217">BF185</f>
        <v>#NUM!</v>
      </c>
      <c r="BH180" s="10" t="e">
        <f t="shared" ref="BH180" si="218">BG185</f>
        <v>#NUM!</v>
      </c>
      <c r="BI180" s="10" t="e">
        <f t="shared" ref="BI180" si="219">BH185</f>
        <v>#NUM!</v>
      </c>
      <c r="BJ180" s="10" t="e">
        <f t="shared" ref="BJ180" si="220">BI185</f>
        <v>#NUM!</v>
      </c>
      <c r="BK180" s="10" t="e">
        <f t="shared" ref="BK180" si="221">BJ185</f>
        <v>#NUM!</v>
      </c>
      <c r="BL180" s="10" t="e">
        <f t="shared" ref="BL180" si="222">BK185</f>
        <v>#NUM!</v>
      </c>
      <c r="BM180" s="10" t="e">
        <f t="shared" ref="BM180" si="223">BL185</f>
        <v>#NUM!</v>
      </c>
      <c r="BN180" s="10" t="e">
        <f t="shared" ref="BN180" si="224">BM185</f>
        <v>#NUM!</v>
      </c>
      <c r="BO180" s="10" t="e">
        <f t="shared" ref="BO180" si="225">BN185</f>
        <v>#NUM!</v>
      </c>
      <c r="BP180" s="10" t="e">
        <f t="shared" ref="BP180" si="226">BO185</f>
        <v>#NUM!</v>
      </c>
      <c r="BQ180" s="10" t="e">
        <f t="shared" ref="BQ180" si="227">BP185</f>
        <v>#NUM!</v>
      </c>
      <c r="BR180" s="10" t="e">
        <f t="shared" ref="BR180" si="228">BQ185</f>
        <v>#NUM!</v>
      </c>
      <c r="BS180" s="10" t="e">
        <f t="shared" ref="BS180" si="229">BR185</f>
        <v>#NUM!</v>
      </c>
      <c r="BT180" s="10" t="e">
        <f t="shared" ref="BT180" si="230">BS185</f>
        <v>#NUM!</v>
      </c>
      <c r="BU180" s="10" t="e">
        <f t="shared" ref="BU180" si="231">BT185</f>
        <v>#NUM!</v>
      </c>
      <c r="BV180" s="10" t="e">
        <f t="shared" ref="BV180" si="232">BU185</f>
        <v>#NUM!</v>
      </c>
      <c r="BW180" s="10" t="e">
        <f t="shared" ref="BW180" si="233">BV185</f>
        <v>#NUM!</v>
      </c>
      <c r="BX180" s="10" t="e">
        <f t="shared" ref="BX180" si="234">BW185</f>
        <v>#NUM!</v>
      </c>
      <c r="BY180" s="10" t="e">
        <f t="shared" ref="BY180" si="235">BX185</f>
        <v>#NUM!</v>
      </c>
      <c r="BZ180" s="10" t="e">
        <f t="shared" ref="BZ180" si="236">BY185</f>
        <v>#NUM!</v>
      </c>
      <c r="CA180" s="10" t="e">
        <f t="shared" ref="CA180" si="237">BZ185</f>
        <v>#NUM!</v>
      </c>
      <c r="CB180" s="10" t="e">
        <f t="shared" ref="CB180" si="238">CA185</f>
        <v>#NUM!</v>
      </c>
      <c r="CC180" s="10" t="e">
        <f t="shared" ref="CC180" si="239">CB185</f>
        <v>#NUM!</v>
      </c>
      <c r="CD180" s="10" t="e">
        <f t="shared" ref="CD180" si="240">CC185</f>
        <v>#NUM!</v>
      </c>
      <c r="CE180" s="10" t="e">
        <f t="shared" ref="CE180" si="241">CD185</f>
        <v>#NUM!</v>
      </c>
      <c r="CF180" s="10" t="e">
        <f t="shared" ref="CF180" si="242">CE185</f>
        <v>#NUM!</v>
      </c>
      <c r="CG180" s="10" t="e">
        <f t="shared" ref="CG180" si="243">CF185</f>
        <v>#NUM!</v>
      </c>
      <c r="CH180" s="10" t="e">
        <f t="shared" ref="CH180" si="244">CG185</f>
        <v>#NUM!</v>
      </c>
      <c r="CI180" s="10" t="e">
        <f t="shared" ref="CI180" si="245">CH185</f>
        <v>#NUM!</v>
      </c>
      <c r="CJ180" s="10" t="e">
        <f t="shared" ref="CJ180" si="246">CI185</f>
        <v>#NUM!</v>
      </c>
      <c r="CK180" s="10" t="e">
        <f t="shared" ref="CK180" si="247">CJ185</f>
        <v>#NUM!</v>
      </c>
      <c r="CL180" s="10" t="e">
        <f t="shared" ref="CL180" si="248">CK185</f>
        <v>#NUM!</v>
      </c>
      <c r="CM180" s="10" t="e">
        <f t="shared" ref="CM180" si="249">CL185</f>
        <v>#NUM!</v>
      </c>
      <c r="CN180" s="10" t="e">
        <f t="shared" ref="CN180" si="250">CM185</f>
        <v>#NUM!</v>
      </c>
      <c r="CO180" s="10" t="e">
        <f t="shared" ref="CO180" si="251">CN185</f>
        <v>#NUM!</v>
      </c>
      <c r="CP180" s="10" t="e">
        <f t="shared" ref="CP180" si="252">CO185</f>
        <v>#NUM!</v>
      </c>
      <c r="CQ180" s="10" t="e">
        <f t="shared" ref="CQ180" si="253">CP185</f>
        <v>#NUM!</v>
      </c>
      <c r="CR180" s="10" t="e">
        <f t="shared" ref="CR180" si="254">CQ185</f>
        <v>#NUM!</v>
      </c>
      <c r="CS180" s="10" t="e">
        <f t="shared" ref="CS180" si="255">CR185</f>
        <v>#NUM!</v>
      </c>
      <c r="CT180" s="10" t="e">
        <f t="shared" ref="CT180" si="256">CS185</f>
        <v>#NUM!</v>
      </c>
      <c r="CU180" s="10" t="e">
        <f t="shared" ref="CU180" si="257">CT185</f>
        <v>#NUM!</v>
      </c>
      <c r="CV180" s="10" t="e">
        <f t="shared" ref="CV180" si="258">CU185</f>
        <v>#NUM!</v>
      </c>
      <c r="CW180" s="10"/>
      <c r="CX180" s="10"/>
      <c r="CY180" s="25"/>
    </row>
    <row r="181" spans="2:114" ht="15.4">
      <c r="B181" s="24"/>
      <c r="C181" s="24"/>
      <c r="D181" s="24"/>
      <c r="E181" s="44" t="s">
        <v>674</v>
      </c>
      <c r="F181" s="44"/>
      <c r="G181" s="1" t="s">
        <v>305</v>
      </c>
      <c r="L181" s="10"/>
      <c r="M181" s="33"/>
      <c r="N181" s="33"/>
      <c r="O181" s="33"/>
      <c r="P181" s="33"/>
      <c r="Q181" s="33"/>
      <c r="R181" s="33"/>
      <c r="S181" s="33"/>
      <c r="T181" s="33"/>
      <c r="U181" s="33"/>
      <c r="V181" s="33"/>
      <c r="W181" s="33"/>
      <c r="X181" s="33"/>
      <c r="Y181" s="33"/>
      <c r="Z181" s="33"/>
      <c r="AA181" s="33"/>
      <c r="AB181" s="33"/>
      <c r="AC181" s="33"/>
      <c r="AD181" s="33"/>
      <c r="AE181" s="33"/>
      <c r="AF181" s="33"/>
      <c r="AG181" s="33"/>
      <c r="AH181" s="33"/>
      <c r="AI181" s="33"/>
      <c r="AJ181" s="33"/>
      <c r="AK181" s="33"/>
      <c r="AL181" s="33"/>
      <c r="AM181" s="33"/>
      <c r="AN181" s="33"/>
      <c r="AO181" s="33"/>
      <c r="AP181" s="33"/>
      <c r="AQ181" s="33"/>
      <c r="AR181" s="33"/>
      <c r="AS181" s="33"/>
      <c r="AT181" s="33"/>
      <c r="AU181" s="33"/>
      <c r="AV181" s="33"/>
      <c r="AW181" s="33"/>
      <c r="AX181" s="33"/>
      <c r="AY181" s="33"/>
      <c r="AZ181" s="33"/>
      <c r="BA181" s="33"/>
      <c r="BB181" s="33"/>
      <c r="BC181" s="33"/>
      <c r="BD181" s="33"/>
      <c r="BE181" s="33"/>
      <c r="BF181" s="33"/>
      <c r="BG181" s="33"/>
      <c r="BH181" s="33"/>
      <c r="BI181" s="33"/>
      <c r="BJ181" s="33"/>
      <c r="BK181" s="33"/>
      <c r="BL181" s="33"/>
      <c r="BM181" s="33"/>
      <c r="BN181" s="33"/>
      <c r="BO181" s="33"/>
      <c r="BP181" s="33"/>
      <c r="BQ181" s="33"/>
      <c r="BR181" s="33"/>
      <c r="BS181" s="33"/>
      <c r="BT181" s="33"/>
      <c r="BU181" s="33"/>
      <c r="BV181" s="33"/>
      <c r="BW181" s="33"/>
      <c r="BX181" s="33"/>
      <c r="BY181" s="33"/>
      <c r="BZ181" s="33"/>
      <c r="CA181" s="33"/>
      <c r="CB181" s="33"/>
      <c r="CC181" s="33"/>
      <c r="CD181" s="33"/>
      <c r="CE181" s="33"/>
      <c r="CF181" s="33"/>
      <c r="CG181" s="33"/>
      <c r="CH181" s="33"/>
      <c r="CI181" s="33"/>
      <c r="CJ181" s="33"/>
      <c r="CK181" s="33"/>
      <c r="CL181" s="33"/>
      <c r="CM181" s="33"/>
      <c r="CN181" s="33"/>
      <c r="CO181" s="33"/>
      <c r="CP181" s="33"/>
      <c r="CQ181" s="33"/>
      <c r="CR181" s="33"/>
      <c r="CS181" s="33"/>
      <c r="CT181" s="33"/>
      <c r="CU181" s="33"/>
      <c r="CV181" s="33"/>
      <c r="CW181" s="33"/>
      <c r="CX181" s="33"/>
      <c r="CY181" s="9"/>
      <c r="CZ181" s="9"/>
      <c r="DA181" s="9"/>
      <c r="DB181" s="9"/>
      <c r="DC181" s="9"/>
      <c r="DD181" s="9"/>
      <c r="DE181" s="9"/>
      <c r="DF181" s="9"/>
      <c r="DG181" s="9"/>
      <c r="DH181" s="9"/>
      <c r="DI181" s="9"/>
      <c r="DJ181" s="9"/>
    </row>
    <row r="182" spans="2:114" ht="15.4">
      <c r="E182" s="44" t="s">
        <v>675</v>
      </c>
      <c r="F182" s="44"/>
      <c r="G182" s="1" t="s">
        <v>305</v>
      </c>
      <c r="J182" s="10" t="e">
        <f>SUM(L182:CV182)</f>
        <v>#NUM!</v>
      </c>
      <c r="L182" s="10" t="e">
        <f>L167</f>
        <v>#NUM!</v>
      </c>
      <c r="M182" s="10" t="e">
        <f t="shared" ref="M182:AF182" si="259">M167</f>
        <v>#NUM!</v>
      </c>
      <c r="N182" s="10" t="e">
        <f t="shared" si="259"/>
        <v>#NUM!</v>
      </c>
      <c r="O182" s="10" t="e">
        <f t="shared" si="259"/>
        <v>#NUM!</v>
      </c>
      <c r="P182" s="10" t="e">
        <f t="shared" si="259"/>
        <v>#NUM!</v>
      </c>
      <c r="Q182" s="10" t="e">
        <f t="shared" si="259"/>
        <v>#NUM!</v>
      </c>
      <c r="R182" s="10" t="e">
        <f t="shared" si="259"/>
        <v>#NUM!</v>
      </c>
      <c r="S182" s="10" t="e">
        <f t="shared" si="259"/>
        <v>#NUM!</v>
      </c>
      <c r="T182" s="10" t="e">
        <f t="shared" si="259"/>
        <v>#NUM!</v>
      </c>
      <c r="U182" s="10" t="e">
        <f t="shared" si="259"/>
        <v>#NUM!</v>
      </c>
      <c r="V182" s="10" t="e">
        <f t="shared" si="259"/>
        <v>#NUM!</v>
      </c>
      <c r="W182" s="10" t="e">
        <f t="shared" si="259"/>
        <v>#NUM!</v>
      </c>
      <c r="X182" s="10" t="e">
        <f t="shared" si="259"/>
        <v>#NUM!</v>
      </c>
      <c r="Y182" s="10" t="e">
        <f t="shared" si="259"/>
        <v>#NUM!</v>
      </c>
      <c r="Z182" s="10" t="e">
        <f>Z167</f>
        <v>#NUM!</v>
      </c>
      <c r="AA182" s="10" t="e">
        <f t="shared" si="259"/>
        <v>#NUM!</v>
      </c>
      <c r="AB182" s="10" t="e">
        <f t="shared" si="259"/>
        <v>#NUM!</v>
      </c>
      <c r="AC182" s="10" t="e">
        <f t="shared" si="259"/>
        <v>#NUM!</v>
      </c>
      <c r="AD182" s="10" t="e">
        <f t="shared" si="259"/>
        <v>#NUM!</v>
      </c>
      <c r="AE182" s="10" t="e">
        <f t="shared" si="259"/>
        <v>#NUM!</v>
      </c>
      <c r="AF182" s="10" t="e">
        <f t="shared" si="259"/>
        <v>#NUM!</v>
      </c>
      <c r="AG182" s="10" t="e">
        <f t="shared" ref="AG182:AL182" si="260">AG167</f>
        <v>#NUM!</v>
      </c>
      <c r="AH182" s="10" t="e">
        <f t="shared" si="260"/>
        <v>#NUM!</v>
      </c>
      <c r="AI182" s="10" t="e">
        <f t="shared" si="260"/>
        <v>#NUM!</v>
      </c>
      <c r="AJ182" s="10" t="e">
        <f t="shared" si="260"/>
        <v>#NUM!</v>
      </c>
      <c r="AK182" s="10" t="e">
        <f t="shared" si="260"/>
        <v>#NUM!</v>
      </c>
      <c r="AL182" s="10" t="e">
        <f t="shared" si="260"/>
        <v>#NUM!</v>
      </c>
      <c r="AM182" s="10" t="e">
        <f t="shared" ref="AM182:BK182" si="261">AM167</f>
        <v>#NUM!</v>
      </c>
      <c r="AN182" s="10" t="e">
        <f t="shared" si="261"/>
        <v>#NUM!</v>
      </c>
      <c r="AO182" s="10" t="e">
        <f t="shared" si="261"/>
        <v>#NUM!</v>
      </c>
      <c r="AP182" s="10" t="e">
        <f t="shared" si="261"/>
        <v>#NUM!</v>
      </c>
      <c r="AQ182" s="10" t="e">
        <f t="shared" si="261"/>
        <v>#NUM!</v>
      </c>
      <c r="AR182" s="10" t="e">
        <f t="shared" si="261"/>
        <v>#NUM!</v>
      </c>
      <c r="AS182" s="10" t="e">
        <f t="shared" si="261"/>
        <v>#NUM!</v>
      </c>
      <c r="AT182" s="10" t="e">
        <f t="shared" si="261"/>
        <v>#NUM!</v>
      </c>
      <c r="AU182" s="10" t="e">
        <f t="shared" si="261"/>
        <v>#NUM!</v>
      </c>
      <c r="AV182" s="10" t="e">
        <f t="shared" si="261"/>
        <v>#NUM!</v>
      </c>
      <c r="AW182" s="10" t="e">
        <f t="shared" si="261"/>
        <v>#NUM!</v>
      </c>
      <c r="AX182" s="10" t="e">
        <f t="shared" si="261"/>
        <v>#NUM!</v>
      </c>
      <c r="AY182" s="10" t="e">
        <f t="shared" si="261"/>
        <v>#NUM!</v>
      </c>
      <c r="AZ182" s="10" t="e">
        <f t="shared" si="261"/>
        <v>#NUM!</v>
      </c>
      <c r="BA182" s="10" t="e">
        <f t="shared" si="261"/>
        <v>#NUM!</v>
      </c>
      <c r="BB182" s="10" t="e">
        <f t="shared" si="261"/>
        <v>#NUM!</v>
      </c>
      <c r="BC182" s="10" t="e">
        <f t="shared" si="261"/>
        <v>#NUM!</v>
      </c>
      <c r="BD182" s="10" t="e">
        <f t="shared" si="261"/>
        <v>#NUM!</v>
      </c>
      <c r="BE182" s="10" t="e">
        <f t="shared" si="261"/>
        <v>#NUM!</v>
      </c>
      <c r="BF182" s="10" t="e">
        <f t="shared" si="261"/>
        <v>#NUM!</v>
      </c>
      <c r="BG182" s="10" t="e">
        <f t="shared" si="261"/>
        <v>#NUM!</v>
      </c>
      <c r="BH182" s="10" t="e">
        <f t="shared" si="261"/>
        <v>#NUM!</v>
      </c>
      <c r="BI182" s="10" t="e">
        <f t="shared" si="261"/>
        <v>#NUM!</v>
      </c>
      <c r="BJ182" s="10" t="e">
        <f t="shared" si="261"/>
        <v>#NUM!</v>
      </c>
      <c r="BK182" s="10" t="e">
        <f t="shared" si="261"/>
        <v>#NUM!</v>
      </c>
      <c r="BL182" s="10" t="e">
        <f t="shared" ref="BL182:CL182" si="262">BL167</f>
        <v>#NUM!</v>
      </c>
      <c r="BM182" s="10" t="e">
        <f t="shared" si="262"/>
        <v>#NUM!</v>
      </c>
      <c r="BN182" s="10" t="e">
        <f t="shared" si="262"/>
        <v>#NUM!</v>
      </c>
      <c r="BO182" s="10" t="e">
        <f t="shared" si="262"/>
        <v>#NUM!</v>
      </c>
      <c r="BP182" s="10" t="e">
        <f t="shared" si="262"/>
        <v>#NUM!</v>
      </c>
      <c r="BQ182" s="10" t="e">
        <f t="shared" si="262"/>
        <v>#NUM!</v>
      </c>
      <c r="BR182" s="10" t="e">
        <f t="shared" si="262"/>
        <v>#NUM!</v>
      </c>
      <c r="BS182" s="10" t="e">
        <f t="shared" si="262"/>
        <v>#NUM!</v>
      </c>
      <c r="BT182" s="10" t="e">
        <f t="shared" si="262"/>
        <v>#NUM!</v>
      </c>
      <c r="BU182" s="10" t="e">
        <f t="shared" si="262"/>
        <v>#NUM!</v>
      </c>
      <c r="BV182" s="10" t="e">
        <f t="shared" si="262"/>
        <v>#NUM!</v>
      </c>
      <c r="BW182" s="10" t="e">
        <f t="shared" si="262"/>
        <v>#NUM!</v>
      </c>
      <c r="BX182" s="10" t="e">
        <f t="shared" si="262"/>
        <v>#NUM!</v>
      </c>
      <c r="BY182" s="10" t="e">
        <f t="shared" si="262"/>
        <v>#NUM!</v>
      </c>
      <c r="BZ182" s="10" t="e">
        <f t="shared" si="262"/>
        <v>#NUM!</v>
      </c>
      <c r="CA182" s="10" t="e">
        <f t="shared" si="262"/>
        <v>#NUM!</v>
      </c>
      <c r="CB182" s="10" t="e">
        <f t="shared" si="262"/>
        <v>#NUM!</v>
      </c>
      <c r="CC182" s="10" t="e">
        <f t="shared" si="262"/>
        <v>#NUM!</v>
      </c>
      <c r="CD182" s="10" t="e">
        <f t="shared" si="262"/>
        <v>#NUM!</v>
      </c>
      <c r="CE182" s="10" t="e">
        <f t="shared" si="262"/>
        <v>#NUM!</v>
      </c>
      <c r="CF182" s="10" t="e">
        <f t="shared" si="262"/>
        <v>#NUM!</v>
      </c>
      <c r="CG182" s="10" t="e">
        <f t="shared" si="262"/>
        <v>#NUM!</v>
      </c>
      <c r="CH182" s="10" t="e">
        <f t="shared" si="262"/>
        <v>#NUM!</v>
      </c>
      <c r="CI182" s="10" t="e">
        <f t="shared" si="262"/>
        <v>#NUM!</v>
      </c>
      <c r="CJ182" s="10" t="e">
        <f t="shared" si="262"/>
        <v>#NUM!</v>
      </c>
      <c r="CK182" s="10" t="e">
        <f t="shared" si="262"/>
        <v>#NUM!</v>
      </c>
      <c r="CL182" s="10" t="e">
        <f t="shared" si="262"/>
        <v>#NUM!</v>
      </c>
      <c r="CM182" s="10" t="e">
        <f t="shared" ref="CM182:CV182" si="263">CM167</f>
        <v>#NUM!</v>
      </c>
      <c r="CN182" s="10" t="e">
        <f t="shared" si="263"/>
        <v>#NUM!</v>
      </c>
      <c r="CO182" s="10" t="e">
        <f t="shared" si="263"/>
        <v>#NUM!</v>
      </c>
      <c r="CP182" s="10" t="e">
        <f t="shared" si="263"/>
        <v>#NUM!</v>
      </c>
      <c r="CQ182" s="10" t="e">
        <f t="shared" si="263"/>
        <v>#NUM!</v>
      </c>
      <c r="CR182" s="10" t="e">
        <f t="shared" si="263"/>
        <v>#NUM!</v>
      </c>
      <c r="CS182" s="10" t="e">
        <f t="shared" si="263"/>
        <v>#NUM!</v>
      </c>
      <c r="CT182" s="10" t="e">
        <f t="shared" si="263"/>
        <v>#NUM!</v>
      </c>
      <c r="CU182" s="10" t="e">
        <f t="shared" si="263"/>
        <v>#NUM!</v>
      </c>
      <c r="CV182" s="10" t="e">
        <f t="shared" si="263"/>
        <v>#NUM!</v>
      </c>
      <c r="CW182" s="10"/>
      <c r="CX182" s="10"/>
      <c r="CY182" s="9"/>
      <c r="CZ182" s="9"/>
      <c r="DA182" s="9"/>
      <c r="DB182" s="9"/>
      <c r="DC182" s="9"/>
      <c r="DD182" s="9"/>
      <c r="DE182" s="9"/>
      <c r="DF182" s="9"/>
      <c r="DG182" s="9"/>
      <c r="DH182" s="9"/>
      <c r="DI182" s="9"/>
      <c r="DJ182" s="9"/>
    </row>
    <row r="183" spans="2:114" ht="15.4">
      <c r="E183" s="44" t="s">
        <v>676</v>
      </c>
      <c r="F183" s="44"/>
      <c r="G183" s="1" t="s">
        <v>305</v>
      </c>
      <c r="J183" s="10" t="e">
        <f>SUM(L183:CV183)</f>
        <v>#NUM!</v>
      </c>
      <c r="L183" s="10" t="e">
        <f t="shared" ref="L183:AF183" si="264">SUM(L180:L182)</f>
        <v>#NUM!</v>
      </c>
      <c r="M183" s="10" t="e">
        <f t="shared" si="264"/>
        <v>#NUM!</v>
      </c>
      <c r="N183" s="10" t="e">
        <f t="shared" si="264"/>
        <v>#NUM!</v>
      </c>
      <c r="O183" s="10" t="e">
        <f>SUM(O180:O182)</f>
        <v>#NUM!</v>
      </c>
      <c r="P183" s="10" t="e">
        <f t="shared" si="264"/>
        <v>#NUM!</v>
      </c>
      <c r="Q183" s="10" t="e">
        <f t="shared" si="264"/>
        <v>#NUM!</v>
      </c>
      <c r="R183" s="10" t="e">
        <f t="shared" si="264"/>
        <v>#NUM!</v>
      </c>
      <c r="S183" s="10" t="e">
        <f t="shared" si="264"/>
        <v>#NUM!</v>
      </c>
      <c r="T183" s="10" t="e">
        <f t="shared" si="264"/>
        <v>#NUM!</v>
      </c>
      <c r="U183" s="10" t="e">
        <f t="shared" si="264"/>
        <v>#NUM!</v>
      </c>
      <c r="V183" s="10" t="e">
        <f t="shared" si="264"/>
        <v>#NUM!</v>
      </c>
      <c r="W183" s="10" t="e">
        <f t="shared" si="264"/>
        <v>#NUM!</v>
      </c>
      <c r="X183" s="10" t="e">
        <f t="shared" si="264"/>
        <v>#NUM!</v>
      </c>
      <c r="Y183" s="10" t="e">
        <f t="shared" si="264"/>
        <v>#NUM!</v>
      </c>
      <c r="Z183" s="10" t="e">
        <f t="shared" si="264"/>
        <v>#NUM!</v>
      </c>
      <c r="AA183" s="10" t="e">
        <f t="shared" si="264"/>
        <v>#NUM!</v>
      </c>
      <c r="AB183" s="10" t="e">
        <f t="shared" si="264"/>
        <v>#NUM!</v>
      </c>
      <c r="AC183" s="10" t="e">
        <f>SUM(AC180:AC182)</f>
        <v>#NUM!</v>
      </c>
      <c r="AD183" s="10" t="e">
        <f t="shared" si="264"/>
        <v>#NUM!</v>
      </c>
      <c r="AE183" s="10" t="e">
        <f t="shared" si="264"/>
        <v>#NUM!</v>
      </c>
      <c r="AF183" s="10" t="e">
        <f t="shared" si="264"/>
        <v>#NUM!</v>
      </c>
      <c r="AG183" s="10" t="e">
        <f>SUM(AG180:AG182)</f>
        <v>#NUM!</v>
      </c>
      <c r="AH183" s="10" t="e">
        <f t="shared" ref="AH183:AL183" si="265">SUM(AH180:AH182)</f>
        <v>#NUM!</v>
      </c>
      <c r="AI183" s="10" t="e">
        <f t="shared" si="265"/>
        <v>#NUM!</v>
      </c>
      <c r="AJ183" s="10" t="e">
        <f t="shared" si="265"/>
        <v>#NUM!</v>
      </c>
      <c r="AK183" s="10" t="e">
        <f t="shared" si="265"/>
        <v>#NUM!</v>
      </c>
      <c r="AL183" s="10" t="e">
        <f t="shared" si="265"/>
        <v>#NUM!</v>
      </c>
      <c r="AM183" s="10" t="e">
        <f t="shared" ref="AM183:BK183" si="266">SUM(AM180:AM182)</f>
        <v>#NUM!</v>
      </c>
      <c r="AN183" s="10" t="e">
        <f t="shared" si="266"/>
        <v>#NUM!</v>
      </c>
      <c r="AO183" s="10" t="e">
        <f t="shared" si="266"/>
        <v>#NUM!</v>
      </c>
      <c r="AP183" s="10" t="e">
        <f t="shared" si="266"/>
        <v>#NUM!</v>
      </c>
      <c r="AQ183" s="10" t="e">
        <f t="shared" si="266"/>
        <v>#NUM!</v>
      </c>
      <c r="AR183" s="10" t="e">
        <f t="shared" si="266"/>
        <v>#NUM!</v>
      </c>
      <c r="AS183" s="10" t="e">
        <f t="shared" si="266"/>
        <v>#NUM!</v>
      </c>
      <c r="AT183" s="10" t="e">
        <f t="shared" si="266"/>
        <v>#NUM!</v>
      </c>
      <c r="AU183" s="10" t="e">
        <f t="shared" si="266"/>
        <v>#NUM!</v>
      </c>
      <c r="AV183" s="10" t="e">
        <f t="shared" si="266"/>
        <v>#NUM!</v>
      </c>
      <c r="AW183" s="10" t="e">
        <f t="shared" si="266"/>
        <v>#NUM!</v>
      </c>
      <c r="AX183" s="10" t="e">
        <f t="shared" si="266"/>
        <v>#NUM!</v>
      </c>
      <c r="AY183" s="10" t="e">
        <f t="shared" si="266"/>
        <v>#NUM!</v>
      </c>
      <c r="AZ183" s="10" t="e">
        <f t="shared" si="266"/>
        <v>#NUM!</v>
      </c>
      <c r="BA183" s="10" t="e">
        <f t="shared" si="266"/>
        <v>#NUM!</v>
      </c>
      <c r="BB183" s="10" t="e">
        <f t="shared" si="266"/>
        <v>#NUM!</v>
      </c>
      <c r="BC183" s="10" t="e">
        <f t="shared" si="266"/>
        <v>#NUM!</v>
      </c>
      <c r="BD183" s="10" t="e">
        <f t="shared" si="266"/>
        <v>#NUM!</v>
      </c>
      <c r="BE183" s="10" t="e">
        <f t="shared" si="266"/>
        <v>#NUM!</v>
      </c>
      <c r="BF183" s="10" t="e">
        <f t="shared" si="266"/>
        <v>#NUM!</v>
      </c>
      <c r="BG183" s="10" t="e">
        <f t="shared" si="266"/>
        <v>#NUM!</v>
      </c>
      <c r="BH183" s="10" t="e">
        <f t="shared" si="266"/>
        <v>#NUM!</v>
      </c>
      <c r="BI183" s="10" t="e">
        <f t="shared" si="266"/>
        <v>#NUM!</v>
      </c>
      <c r="BJ183" s="10" t="e">
        <f t="shared" si="266"/>
        <v>#NUM!</v>
      </c>
      <c r="BK183" s="10" t="e">
        <f t="shared" si="266"/>
        <v>#NUM!</v>
      </c>
      <c r="BL183" s="10" t="e">
        <f t="shared" ref="BL183:CL183" si="267">SUM(BL180:BL182)</f>
        <v>#NUM!</v>
      </c>
      <c r="BM183" s="10" t="e">
        <f t="shared" si="267"/>
        <v>#NUM!</v>
      </c>
      <c r="BN183" s="10" t="e">
        <f t="shared" si="267"/>
        <v>#NUM!</v>
      </c>
      <c r="BO183" s="10" t="e">
        <f t="shared" si="267"/>
        <v>#NUM!</v>
      </c>
      <c r="BP183" s="10" t="e">
        <f t="shared" si="267"/>
        <v>#NUM!</v>
      </c>
      <c r="BQ183" s="10" t="e">
        <f t="shared" si="267"/>
        <v>#NUM!</v>
      </c>
      <c r="BR183" s="10" t="e">
        <f t="shared" si="267"/>
        <v>#NUM!</v>
      </c>
      <c r="BS183" s="10" t="e">
        <f t="shared" si="267"/>
        <v>#NUM!</v>
      </c>
      <c r="BT183" s="10" t="e">
        <f t="shared" si="267"/>
        <v>#NUM!</v>
      </c>
      <c r="BU183" s="10" t="e">
        <f t="shared" si="267"/>
        <v>#NUM!</v>
      </c>
      <c r="BV183" s="10" t="e">
        <f t="shared" si="267"/>
        <v>#NUM!</v>
      </c>
      <c r="BW183" s="10" t="e">
        <f t="shared" si="267"/>
        <v>#NUM!</v>
      </c>
      <c r="BX183" s="10" t="e">
        <f t="shared" si="267"/>
        <v>#NUM!</v>
      </c>
      <c r="BY183" s="10" t="e">
        <f t="shared" si="267"/>
        <v>#NUM!</v>
      </c>
      <c r="BZ183" s="10" t="e">
        <f t="shared" si="267"/>
        <v>#NUM!</v>
      </c>
      <c r="CA183" s="10" t="e">
        <f t="shared" si="267"/>
        <v>#NUM!</v>
      </c>
      <c r="CB183" s="10" t="e">
        <f t="shared" si="267"/>
        <v>#NUM!</v>
      </c>
      <c r="CC183" s="10" t="e">
        <f t="shared" si="267"/>
        <v>#NUM!</v>
      </c>
      <c r="CD183" s="10" t="e">
        <f t="shared" si="267"/>
        <v>#NUM!</v>
      </c>
      <c r="CE183" s="10" t="e">
        <f t="shared" si="267"/>
        <v>#NUM!</v>
      </c>
      <c r="CF183" s="10" t="e">
        <f t="shared" si="267"/>
        <v>#NUM!</v>
      </c>
      <c r="CG183" s="10" t="e">
        <f t="shared" si="267"/>
        <v>#NUM!</v>
      </c>
      <c r="CH183" s="10" t="e">
        <f t="shared" si="267"/>
        <v>#NUM!</v>
      </c>
      <c r="CI183" s="10" t="e">
        <f t="shared" si="267"/>
        <v>#NUM!</v>
      </c>
      <c r="CJ183" s="10" t="e">
        <f t="shared" si="267"/>
        <v>#NUM!</v>
      </c>
      <c r="CK183" s="10" t="e">
        <f t="shared" si="267"/>
        <v>#NUM!</v>
      </c>
      <c r="CL183" s="10" t="e">
        <f t="shared" si="267"/>
        <v>#NUM!</v>
      </c>
      <c r="CM183" s="10" t="e">
        <f t="shared" ref="CM183:CV183" si="268">SUM(CM180:CM182)</f>
        <v>#NUM!</v>
      </c>
      <c r="CN183" s="10" t="e">
        <f t="shared" si="268"/>
        <v>#NUM!</v>
      </c>
      <c r="CO183" s="10" t="e">
        <f t="shared" si="268"/>
        <v>#NUM!</v>
      </c>
      <c r="CP183" s="10" t="e">
        <f t="shared" si="268"/>
        <v>#NUM!</v>
      </c>
      <c r="CQ183" s="10" t="e">
        <f t="shared" si="268"/>
        <v>#NUM!</v>
      </c>
      <c r="CR183" s="10" t="e">
        <f t="shared" si="268"/>
        <v>#NUM!</v>
      </c>
      <c r="CS183" s="10" t="e">
        <f t="shared" si="268"/>
        <v>#NUM!</v>
      </c>
      <c r="CT183" s="10" t="e">
        <f t="shared" si="268"/>
        <v>#NUM!</v>
      </c>
      <c r="CU183" s="10" t="e">
        <f t="shared" si="268"/>
        <v>#NUM!</v>
      </c>
      <c r="CV183" s="10" t="e">
        <f t="shared" si="268"/>
        <v>#NUM!</v>
      </c>
      <c r="CW183" s="10"/>
      <c r="CX183" s="10"/>
      <c r="CY183" s="25"/>
    </row>
    <row r="184" spans="2:114" ht="15.4">
      <c r="E184" s="44" t="s">
        <v>677</v>
      </c>
      <c r="F184" s="44"/>
      <c r="G184" s="1" t="s">
        <v>305</v>
      </c>
      <c r="J184" s="10" t="e">
        <f>SUM(L184:CV184)</f>
        <v>#NUM!</v>
      </c>
      <c r="L184" s="202" t="e">
        <f>-IF(OR(L8=1,FinancialInputs!L21=1),L183*L178*FinancialInputs!L21,L183)*(MAX(L8:L9))</f>
        <v>#NUM!</v>
      </c>
      <c r="M184" s="202" t="e">
        <f>-IF(OR(M8=1,FinancialInputs!M21=1),M183*M178*FinancialInputs!M21,M183)*(MAX(M8:M9))</f>
        <v>#NUM!</v>
      </c>
      <c r="N184" s="202" t="e">
        <f>-IF(OR(N8=1,FinancialInputs!N21=1),N183*N178*FinancialInputs!N21,N183)*(MAX(N8:N9))</f>
        <v>#NUM!</v>
      </c>
      <c r="O184" s="202" t="e">
        <f>-IF(OR(O8=1,FinancialInputs!O21=1),O183*O178*FinancialInputs!O21,O183)*(MAX(O8:O9))</f>
        <v>#NUM!</v>
      </c>
      <c r="P184" s="202" t="e">
        <f>-IF(OR(P8=1,FinancialInputs!P21=1),P183*P178*FinancialInputs!P21,P183)*(MAX(P8:P9))</f>
        <v>#NUM!</v>
      </c>
      <c r="Q184" s="202" t="e">
        <f>-IF(OR(Q8=1,FinancialInputs!Q21=1),Q183*Q178*FinancialInputs!Q21,Q183)*(MAX(Q8:Q9))</f>
        <v>#NUM!</v>
      </c>
      <c r="R184" s="202" t="e">
        <f>-IF(OR(R8=1,FinancialInputs!R21=1),R183*R178*FinancialInputs!R21,R183)*(MAX(R8:R9))</f>
        <v>#NUM!</v>
      </c>
      <c r="S184" s="202" t="e">
        <f>-IF(OR(S8=1,FinancialInputs!S21=1),S183*S178*FinancialInputs!S21,S183)*(MAX(S8:S9))</f>
        <v>#NUM!</v>
      </c>
      <c r="T184" s="202" t="e">
        <f>-IF(OR(T8=1,FinancialInputs!T21=1),T183*T178*FinancialInputs!T21,T183)*(MAX(T8:T9))</f>
        <v>#NUM!</v>
      </c>
      <c r="U184" s="202" t="e">
        <f>-IF(OR(U8=1,FinancialInputs!U21=1),U183*U178*FinancialInputs!U21,U183)*(MAX(U8:U9))</f>
        <v>#NUM!</v>
      </c>
      <c r="V184" s="202" t="e">
        <f>-IF(OR(V8=1,FinancialInputs!V21=1),V183*V178*FinancialInputs!V21,V183)*(MAX(V8:V9))</f>
        <v>#NUM!</v>
      </c>
      <c r="W184" s="202" t="e">
        <f>-IF(OR(W8=1,FinancialInputs!W21=1),W183*W178*FinancialInputs!W21,W183)*(MAX(W8:W9))</f>
        <v>#NUM!</v>
      </c>
      <c r="X184" s="202" t="e">
        <f>-IF(OR(X8=1,FinancialInputs!X21=1),X183*X178*FinancialInputs!X21,X183)*(MAX(X8:X9))</f>
        <v>#NUM!</v>
      </c>
      <c r="Y184" s="202" t="e">
        <f>-IF(OR(Y8=1,FinancialInputs!Y21=1),Y183*Y178*FinancialInputs!Y21,Y183)*(MAX(Y8:Y9))</f>
        <v>#NUM!</v>
      </c>
      <c r="Z184" s="202" t="e">
        <f>-IF(OR(Z8=1,FinancialInputs!Z21=1),Z183*Z178*FinancialInputs!Z21,Z183)*(MAX(Z8:Z9))</f>
        <v>#NUM!</v>
      </c>
      <c r="AA184" s="202" t="e">
        <f>-IF(OR(AA8=1,FinancialInputs!AA21=1),AA183*AA178*FinancialInputs!AA21,AA183)*(MAX(AA8:AA9))</f>
        <v>#NUM!</v>
      </c>
      <c r="AB184" s="202" t="e">
        <f>-IF(OR(AB8=1,FinancialInputs!AB21=1),AB183*AB178*FinancialInputs!AB21,AB183)*(MAX(AB8:AB9))</f>
        <v>#NUM!</v>
      </c>
      <c r="AC184" s="202" t="e">
        <f>-IF(OR(AC8=1,FinancialInputs!AC21=1),AC183*AC178*FinancialInputs!AC21,AC183)*(MAX(AC8:AC9))</f>
        <v>#NUM!</v>
      </c>
      <c r="AD184" s="202" t="e">
        <f>-IF(OR(AD8=1,FinancialInputs!AD21=1),AD183*AD178*FinancialInputs!AD21,AD183)*(MAX(AD8:AD9))</f>
        <v>#NUM!</v>
      </c>
      <c r="AE184" s="202" t="e">
        <f>-IF(OR(AE8=1,FinancialInputs!AE21=1),AE183*AE178*FinancialInputs!AE21,AE183)*(MAX(AE8:AE9))</f>
        <v>#NUM!</v>
      </c>
      <c r="AF184" s="202" t="e">
        <f>-IF(OR(AF8=1,FinancialInputs!AF21=1),AF183*AF178*FinancialInputs!AF21,AF183)*(MAX(AF8:AF9))</f>
        <v>#NUM!</v>
      </c>
      <c r="AG184" s="202" t="e">
        <f>-IF(OR(AG8=1,FinancialInputs!AG21=1),AG183*AG178*FinancialInputs!AG21,AG183)*(MAX(AG8:AG9))</f>
        <v>#NUM!</v>
      </c>
      <c r="AH184" s="202" t="e">
        <f>-IF(OR(AH8=1,FinancialInputs!AH21=1),AH183*AH178*FinancialInputs!AH21,AH183)*(MAX(AH8:AH9))</f>
        <v>#NUM!</v>
      </c>
      <c r="AI184" s="202" t="e">
        <f>-IF(OR(AI8=1,FinancialInputs!AI21=1),AI183*AI178*FinancialInputs!AI21,AI183)*(MAX(AI8:AI9))</f>
        <v>#NUM!</v>
      </c>
      <c r="AJ184" s="202" t="e">
        <f>-IF(OR(AJ8=1,FinancialInputs!AJ21=1),AJ183*AJ178*FinancialInputs!AJ21,AJ183)*(MAX(AJ8:AJ9))</f>
        <v>#NUM!</v>
      </c>
      <c r="AK184" s="202" t="e">
        <f>-IF(OR(AK8=1,FinancialInputs!AK21=1),AK183*AK178*FinancialInputs!AK21,AK183)*(MAX(AK8:AK9))</f>
        <v>#NUM!</v>
      </c>
      <c r="AL184" s="202" t="e">
        <f>-IF(OR(AL8=1,FinancialInputs!AL21=1),AL183*AL178*FinancialInputs!AL21,AL183)*(MAX(AL8:AL9))</f>
        <v>#NUM!</v>
      </c>
      <c r="AM184" s="202" t="e">
        <f>-IF(OR(AM8=1,FinancialInputs!AM21=1),AM183*AM178*FinancialInputs!AM21,AM183)*(MAX(AM8:AM9))</f>
        <v>#NUM!</v>
      </c>
      <c r="AN184" s="202" t="e">
        <f>-IF(OR(AN8=1,FinancialInputs!AN21=1),AN183*AN178*FinancialInputs!AN21,AN183)*(MAX(AN8:AN9))</f>
        <v>#NUM!</v>
      </c>
      <c r="AO184" s="202" t="e">
        <f>-IF(OR(AO8=1,FinancialInputs!AO21=1),AO183*AO178*FinancialInputs!AO21,AO183)*(MAX(AO8:AO9))</f>
        <v>#NUM!</v>
      </c>
      <c r="AP184" s="202" t="e">
        <f>-IF(OR(AP8=1,FinancialInputs!AP21=1),AP183*AP178*FinancialInputs!AP21,AP183)*(MAX(AP8:AP9))</f>
        <v>#NUM!</v>
      </c>
      <c r="AQ184" s="202" t="e">
        <f>-IF(OR(AQ8=1,FinancialInputs!AQ21=1),AQ183*AQ178*FinancialInputs!AQ21,AQ183)*(MAX(AQ8:AQ9))</f>
        <v>#NUM!</v>
      </c>
      <c r="AR184" s="202" t="e">
        <f>-IF(OR(AR8=1,FinancialInputs!AR21=1),AR183*AR178*FinancialInputs!AR21,AR183)*(MAX(AR8:AR9))</f>
        <v>#NUM!</v>
      </c>
      <c r="AS184" s="202" t="e">
        <f>-IF(OR(AS8=1,FinancialInputs!AS21=1),AS183*AS178*FinancialInputs!AS21,AS183)*(MAX(AS8:AS9))</f>
        <v>#NUM!</v>
      </c>
      <c r="AT184" s="202" t="e">
        <f>-IF(OR(AT8=1,FinancialInputs!AT21=1),AT183*AT178*FinancialInputs!AT21,AT183)*(MAX(AT8:AT9))</f>
        <v>#NUM!</v>
      </c>
      <c r="AU184" s="202" t="e">
        <f>-IF(OR(AU8=1,FinancialInputs!AU21=1),AU183*AU178*FinancialInputs!AU21,AU183)*(MAX(AU8:AU9))</f>
        <v>#NUM!</v>
      </c>
      <c r="AV184" s="202" t="e">
        <f>-IF(OR(AV8=1,FinancialInputs!AV21=1),AV183*AV178*FinancialInputs!AV21,AV183)*(MAX(AV8:AV9))</f>
        <v>#NUM!</v>
      </c>
      <c r="AW184" s="202" t="e">
        <f>-IF(OR(AW8=1,FinancialInputs!AW21=1),AW183*AW178*FinancialInputs!AW21,AW183)*(MAX(AW8:AW9))</f>
        <v>#NUM!</v>
      </c>
      <c r="AX184" s="202" t="e">
        <f>-IF(OR(AX8=1,FinancialInputs!AX21=1),AX183*AX178*FinancialInputs!AX21,AX183)*(MAX(AX8:AX9))</f>
        <v>#NUM!</v>
      </c>
      <c r="AY184" s="202" t="e">
        <f>-IF(OR(AY8=1,FinancialInputs!AY21=1),AY183*AY178*FinancialInputs!AY21,AY183)*(MAX(AY8:AY9))</f>
        <v>#NUM!</v>
      </c>
      <c r="AZ184" s="202" t="e">
        <f>-IF(OR(AZ8=1,FinancialInputs!AZ21=1),AZ183*AZ178*FinancialInputs!AZ21,AZ183)*(MAX(AZ8:AZ9))</f>
        <v>#NUM!</v>
      </c>
      <c r="BA184" s="202" t="e">
        <f>-IF(OR(BA8=1,FinancialInputs!BA21=1),BA183*BA178*FinancialInputs!BA21,BA183)*(MAX(BA8:BA9))</f>
        <v>#NUM!</v>
      </c>
      <c r="BB184" s="202" t="e">
        <f>-IF(OR(BB8=1,FinancialInputs!BB21=1),BB183*BB178*FinancialInputs!BB21,BB183)*(MAX(BB8:BB9))</f>
        <v>#NUM!</v>
      </c>
      <c r="BC184" s="202" t="e">
        <f>-IF(OR(BC8=1,FinancialInputs!BC21=1),BC183*BC178*FinancialInputs!BC21,BC183)*(MAX(BC8:BC9))</f>
        <v>#NUM!</v>
      </c>
      <c r="BD184" s="202" t="e">
        <f>-IF(OR(BD8=1,FinancialInputs!BD21=1),BD183*BD178*FinancialInputs!BD21,BD183)*(MAX(BD8:BD9))</f>
        <v>#NUM!</v>
      </c>
      <c r="BE184" s="202" t="e">
        <f>-IF(OR(BE8=1,FinancialInputs!BE21=1),BE183*BE178*FinancialInputs!BE21,BE183)*(MAX(BE8:BE9))</f>
        <v>#NUM!</v>
      </c>
      <c r="BF184" s="202" t="e">
        <f>-IF(OR(BF8=1,FinancialInputs!BF21=1),BF183*BF178*FinancialInputs!BF21,BF183)*(MAX(BF8:BF9))</f>
        <v>#NUM!</v>
      </c>
      <c r="BG184" s="202" t="e">
        <f>-IF(OR(BG8=1,FinancialInputs!BG21=1),BG183*BG178*FinancialInputs!BG21,BG183)*(MAX(BG8:BG9))</f>
        <v>#NUM!</v>
      </c>
      <c r="BH184" s="202" t="e">
        <f>-IF(OR(BH8=1,FinancialInputs!BH21=1),BH183*BH178*FinancialInputs!BH21,BH183)*(MAX(BH8:BH9))</f>
        <v>#NUM!</v>
      </c>
      <c r="BI184" s="202" t="e">
        <f>-IF(OR(BI8=1,FinancialInputs!BI21=1),BI183*BI178*FinancialInputs!BI21,BI183)*(MAX(BI8:BI9))</f>
        <v>#NUM!</v>
      </c>
      <c r="BJ184" s="202" t="e">
        <f>-IF(OR(BJ8=1,FinancialInputs!BJ21=1),BJ183*BJ178*FinancialInputs!BJ21,BJ183)*(MAX(BJ8:BJ9))</f>
        <v>#NUM!</v>
      </c>
      <c r="BK184" s="202" t="e">
        <f>-IF(OR(BK8=1,FinancialInputs!BK21=1),BK183*BK178*FinancialInputs!BK21,BK183)*(MAX(BK8:BK9))</f>
        <v>#NUM!</v>
      </c>
      <c r="BL184" s="202" t="e">
        <f>-IF(OR(BL8=1,FinancialInputs!BL21=1),BL183*BL178*FinancialInputs!BL21,BL183)*(MAX(BL8:BL9))</f>
        <v>#NUM!</v>
      </c>
      <c r="BM184" s="202" t="e">
        <f>-IF(OR(BM8=1,FinancialInputs!BM21=1),BM183*BM178*FinancialInputs!BM21,BM183)*(MAX(BM8:BM9))</f>
        <v>#NUM!</v>
      </c>
      <c r="BN184" s="202" t="e">
        <f>-IF(OR(BN8=1,FinancialInputs!BN21=1),BN183*BN178*FinancialInputs!BN21,BN183)*(MAX(BN8:BN9))</f>
        <v>#NUM!</v>
      </c>
      <c r="BO184" s="202" t="e">
        <f>-IF(OR(BO8=1,FinancialInputs!BO21=1),BO183*BO178*FinancialInputs!BO21,BO183)*(MAX(BO8:BO9))</f>
        <v>#NUM!</v>
      </c>
      <c r="BP184" s="202" t="e">
        <f>-IF(OR(BP8=1,FinancialInputs!BP21=1),BP183*BP178*FinancialInputs!BP21,BP183)*(MAX(BP8:BP9))</f>
        <v>#NUM!</v>
      </c>
      <c r="BQ184" s="202" t="e">
        <f>-IF(OR(BQ8=1,FinancialInputs!BQ21=1),BQ183*BQ178*FinancialInputs!BQ21,BQ183)*(MAX(BQ8:BQ9))</f>
        <v>#NUM!</v>
      </c>
      <c r="BR184" s="202" t="e">
        <f>-IF(OR(BR8=1,FinancialInputs!BR21=1),BR183*BR178*FinancialInputs!BR21,BR183)*(MAX(BR8:BR9))</f>
        <v>#NUM!</v>
      </c>
      <c r="BS184" s="202" t="e">
        <f>-IF(OR(BS8=1,FinancialInputs!BS21=1),BS183*BS178*FinancialInputs!BS21,BS183)*(MAX(BS8:BS9))</f>
        <v>#NUM!</v>
      </c>
      <c r="BT184" s="202" t="e">
        <f>-IF(OR(BT8=1,FinancialInputs!BT21=1),BT183*BT178*FinancialInputs!BT21,BT183)*(MAX(BT8:BT9))</f>
        <v>#NUM!</v>
      </c>
      <c r="BU184" s="202" t="e">
        <f>-IF(OR(BU8=1,FinancialInputs!BU21=1),BU183*BU178*FinancialInputs!BU21,BU183)*(MAX(BU8:BU9))</f>
        <v>#NUM!</v>
      </c>
      <c r="BV184" s="202" t="e">
        <f>-IF(OR(BV8=1,FinancialInputs!BV21=1),BV183*BV178*FinancialInputs!BV21,BV183)*(MAX(BV8:BV9))</f>
        <v>#NUM!</v>
      </c>
      <c r="BW184" s="202" t="e">
        <f>-IF(OR(BW8=1,FinancialInputs!BW21=1),BW183*BW178*FinancialInputs!BW21,BW183)*(MAX(BW8:BW9))</f>
        <v>#NUM!</v>
      </c>
      <c r="BX184" s="202" t="e">
        <f>-IF(OR(BX8=1,FinancialInputs!BX21=1),BX183*BX178*FinancialInputs!BX21,BX183)*(MAX(BX8:BX9))</f>
        <v>#NUM!</v>
      </c>
      <c r="BY184" s="202" t="e">
        <f>-IF(OR(BY8=1,FinancialInputs!BY21=1),BY183*BY178*FinancialInputs!BY21,BY183)*(MAX(BY8:BY9))</f>
        <v>#NUM!</v>
      </c>
      <c r="BZ184" s="202" t="e">
        <f>-IF(OR(BZ8=1,FinancialInputs!BZ21=1),BZ183*BZ178*FinancialInputs!BZ21,BZ183)*(MAX(BZ8:BZ9))</f>
        <v>#NUM!</v>
      </c>
      <c r="CA184" s="202" t="e">
        <f>-IF(OR(CA8=1,FinancialInputs!CA21=1),CA183*CA178*FinancialInputs!CA21,CA183)*(MAX(CA8:CA9))</f>
        <v>#NUM!</v>
      </c>
      <c r="CB184" s="202" t="e">
        <f>-IF(OR(CB8=1,FinancialInputs!CB21=1),CB183*CB178*FinancialInputs!CB21,CB183)*(MAX(CB8:CB9))</f>
        <v>#NUM!</v>
      </c>
      <c r="CC184" s="202" t="e">
        <f>-IF(OR(CC8=1,FinancialInputs!CC21=1),CC183*CC178*FinancialInputs!CC21,CC183)*(MAX(CC8:CC9))</f>
        <v>#NUM!</v>
      </c>
      <c r="CD184" s="202" t="e">
        <f>-IF(OR(CD8=1,FinancialInputs!CD21=1),CD183*CD178*FinancialInputs!CD21,CD183)*(MAX(CD8:CD9))</f>
        <v>#NUM!</v>
      </c>
      <c r="CE184" s="202" t="e">
        <f>-IF(OR(CE8=1,FinancialInputs!CE21=1),CE183*CE178*FinancialInputs!CE21,CE183)*(MAX(CE8:CE9))</f>
        <v>#NUM!</v>
      </c>
      <c r="CF184" s="202" t="e">
        <f>-IF(OR(CF8=1,FinancialInputs!CF21=1),CF183*CF178*FinancialInputs!CF21,CF183)*(MAX(CF8:CF9))</f>
        <v>#NUM!</v>
      </c>
      <c r="CG184" s="202" t="e">
        <f>-IF(OR(CG8=1,FinancialInputs!CG21=1),CG183*CG178*FinancialInputs!CG21,CG183)*(MAX(CG8:CG9))</f>
        <v>#NUM!</v>
      </c>
      <c r="CH184" s="202" t="e">
        <f>-IF(OR(CH8=1,FinancialInputs!CH21=1),CH183*CH178*FinancialInputs!CH21,CH183)*(MAX(CH8:CH9))</f>
        <v>#NUM!</v>
      </c>
      <c r="CI184" s="202" t="e">
        <f>-IF(OR(CI8=1,FinancialInputs!CI21=1),CI183*CI178*FinancialInputs!CI21,CI183)*(MAX(CI8:CI9))</f>
        <v>#NUM!</v>
      </c>
      <c r="CJ184" s="202" t="e">
        <f>-IF(OR(CJ8=1,FinancialInputs!CJ21=1),CJ183*CJ178*FinancialInputs!CJ21,CJ183)*(MAX(CJ8:CJ9))</f>
        <v>#NUM!</v>
      </c>
      <c r="CK184" s="202" t="e">
        <f>-IF(OR(CK8=1,FinancialInputs!CK21=1),CK183*CK178*FinancialInputs!CK21,CK183)*(MAX(CK8:CK9))</f>
        <v>#NUM!</v>
      </c>
      <c r="CL184" s="202" t="e">
        <f>-IF(OR(CL8=1,FinancialInputs!CL21=1),CL183*CL178*FinancialInputs!CL21,CL183)*(MAX(CL8:CL9))</f>
        <v>#NUM!</v>
      </c>
      <c r="CM184" s="202" t="e">
        <f>-IF(OR(CM8=1,FinancialInputs!CM21=1),CM183*CM178*FinancialInputs!CM21,CM183)*(MAX(CM8:CM9))</f>
        <v>#NUM!</v>
      </c>
      <c r="CN184" s="202" t="e">
        <f>-IF(OR(CN8=1,FinancialInputs!CN21=1),CN183*CN178*FinancialInputs!CN21,CN183)*(MAX(CN8:CN9))</f>
        <v>#NUM!</v>
      </c>
      <c r="CO184" s="202" t="e">
        <f>-IF(OR(CO8=1,FinancialInputs!CO21=1),CO183*CO178*FinancialInputs!CO21,CO183)*(MAX(CO8:CO9))</f>
        <v>#NUM!</v>
      </c>
      <c r="CP184" s="202" t="e">
        <f>-IF(OR(CP8=1,FinancialInputs!CP21=1),CP183*CP178*FinancialInputs!CP21,CP183)*(MAX(CP8:CP9))</f>
        <v>#NUM!</v>
      </c>
      <c r="CQ184" s="202" t="e">
        <f>-IF(OR(CQ8=1,FinancialInputs!CQ21=1),CQ183*CQ178*FinancialInputs!CQ21,CQ183)*(MAX(CQ8:CQ9))</f>
        <v>#NUM!</v>
      </c>
      <c r="CR184" s="202" t="e">
        <f>-IF(OR(CR8=1,FinancialInputs!CR21=1),CR183*CR178*FinancialInputs!CR21,CR183)*(MAX(CR8:CR9))</f>
        <v>#NUM!</v>
      </c>
      <c r="CS184" s="202" t="e">
        <f>-IF(OR(CS8=1,FinancialInputs!CS21=1),CS183*CS178*FinancialInputs!CS21,CS183)*(MAX(CS8:CS9))</f>
        <v>#NUM!</v>
      </c>
      <c r="CT184" s="202" t="e">
        <f>-IF(OR(CT8=1,FinancialInputs!CT21=1),CT183*CT178*FinancialInputs!CT21,CT183)*(MAX(CT8:CT9))</f>
        <v>#NUM!</v>
      </c>
      <c r="CU184" s="202" t="e">
        <f>-IF(OR(CU8=1,FinancialInputs!CU21=1),CU183*CU178*FinancialInputs!CU21,CU183)*(MAX(CU8:CU9))</f>
        <v>#NUM!</v>
      </c>
      <c r="CV184" s="202" t="e">
        <f>-IF(OR(CV8=1,FinancialInputs!CV21=1),CV183*CV178*FinancialInputs!CV21,CV183)*(MAX(CV8:CV9))</f>
        <v>#NUM!</v>
      </c>
      <c r="CW184" s="10"/>
      <c r="CX184" s="10"/>
      <c r="CY184" s="9"/>
      <c r="CZ184" s="9"/>
      <c r="DA184" s="9"/>
      <c r="DB184" s="9"/>
      <c r="DC184" s="9"/>
      <c r="DD184" s="9"/>
      <c r="DE184" s="9"/>
      <c r="DF184" s="9"/>
      <c r="DG184" s="9"/>
      <c r="DH184" s="9"/>
      <c r="DI184" s="9"/>
      <c r="DJ184" s="9"/>
    </row>
    <row r="185" spans="2:114" ht="15.4">
      <c r="E185" s="44" t="s">
        <v>678</v>
      </c>
      <c r="F185" s="44"/>
      <c r="G185" s="1" t="s">
        <v>305</v>
      </c>
      <c r="J185" s="10" t="e">
        <f>SUM(L185:CV185)</f>
        <v>#NUM!</v>
      </c>
      <c r="L185" s="412" t="e">
        <f>SUM(L183:L184)</f>
        <v>#NUM!</v>
      </c>
      <c r="M185" s="412" t="e">
        <f t="shared" ref="M185:AF185" si="269">SUM(M183:M184)</f>
        <v>#NUM!</v>
      </c>
      <c r="N185" s="412" t="e">
        <f>SUM(N183:N184)</f>
        <v>#NUM!</v>
      </c>
      <c r="O185" s="412" t="e">
        <f>SUM(O183:O184)</f>
        <v>#NUM!</v>
      </c>
      <c r="P185" s="412" t="e">
        <f t="shared" si="269"/>
        <v>#NUM!</v>
      </c>
      <c r="Q185" s="412" t="e">
        <f t="shared" si="269"/>
        <v>#NUM!</v>
      </c>
      <c r="R185" s="412" t="e">
        <f t="shared" si="269"/>
        <v>#NUM!</v>
      </c>
      <c r="S185" s="412" t="e">
        <f t="shared" si="269"/>
        <v>#NUM!</v>
      </c>
      <c r="T185" s="412" t="e">
        <f t="shared" si="269"/>
        <v>#NUM!</v>
      </c>
      <c r="U185" s="412" t="e">
        <f t="shared" si="269"/>
        <v>#NUM!</v>
      </c>
      <c r="V185" s="412" t="e">
        <f t="shared" si="269"/>
        <v>#NUM!</v>
      </c>
      <c r="W185" s="412" t="e">
        <f t="shared" si="269"/>
        <v>#NUM!</v>
      </c>
      <c r="X185" s="412" t="e">
        <f t="shared" si="269"/>
        <v>#NUM!</v>
      </c>
      <c r="Y185" s="412" t="e">
        <f t="shared" si="269"/>
        <v>#NUM!</v>
      </c>
      <c r="Z185" s="412" t="e">
        <f t="shared" si="269"/>
        <v>#NUM!</v>
      </c>
      <c r="AA185" s="412" t="e">
        <f t="shared" si="269"/>
        <v>#NUM!</v>
      </c>
      <c r="AB185" s="412" t="e">
        <f t="shared" si="269"/>
        <v>#NUM!</v>
      </c>
      <c r="AC185" s="412" t="e">
        <f t="shared" si="269"/>
        <v>#NUM!</v>
      </c>
      <c r="AD185" s="412" t="e">
        <f t="shared" si="269"/>
        <v>#NUM!</v>
      </c>
      <c r="AE185" s="412" t="e">
        <f t="shared" si="269"/>
        <v>#NUM!</v>
      </c>
      <c r="AF185" s="412" t="e">
        <f t="shared" si="269"/>
        <v>#NUM!</v>
      </c>
      <c r="AG185" s="412" t="e">
        <f>SUM(AG183:AG184)</f>
        <v>#NUM!</v>
      </c>
      <c r="AH185" s="412" t="e">
        <f t="shared" ref="AH185:AL185" si="270">SUM(AH183:AH184)</f>
        <v>#NUM!</v>
      </c>
      <c r="AI185" s="412" t="e">
        <f t="shared" si="270"/>
        <v>#NUM!</v>
      </c>
      <c r="AJ185" s="412" t="e">
        <f t="shared" si="270"/>
        <v>#NUM!</v>
      </c>
      <c r="AK185" s="412" t="e">
        <f t="shared" si="270"/>
        <v>#NUM!</v>
      </c>
      <c r="AL185" s="412" t="e">
        <f t="shared" si="270"/>
        <v>#NUM!</v>
      </c>
      <c r="AM185" s="412" t="e">
        <f t="shared" ref="AM185:BK185" si="271">SUM(AM183:AM184)</f>
        <v>#NUM!</v>
      </c>
      <c r="AN185" s="412" t="e">
        <f t="shared" si="271"/>
        <v>#NUM!</v>
      </c>
      <c r="AO185" s="412" t="e">
        <f t="shared" si="271"/>
        <v>#NUM!</v>
      </c>
      <c r="AP185" s="412" t="e">
        <f t="shared" si="271"/>
        <v>#NUM!</v>
      </c>
      <c r="AQ185" s="412" t="e">
        <f t="shared" si="271"/>
        <v>#NUM!</v>
      </c>
      <c r="AR185" s="412" t="e">
        <f t="shared" si="271"/>
        <v>#NUM!</v>
      </c>
      <c r="AS185" s="412" t="e">
        <f t="shared" si="271"/>
        <v>#NUM!</v>
      </c>
      <c r="AT185" s="412" t="e">
        <f t="shared" si="271"/>
        <v>#NUM!</v>
      </c>
      <c r="AU185" s="412" t="e">
        <f t="shared" si="271"/>
        <v>#NUM!</v>
      </c>
      <c r="AV185" s="412" t="e">
        <f t="shared" si="271"/>
        <v>#NUM!</v>
      </c>
      <c r="AW185" s="412" t="e">
        <f t="shared" si="271"/>
        <v>#NUM!</v>
      </c>
      <c r="AX185" s="412" t="e">
        <f t="shared" si="271"/>
        <v>#NUM!</v>
      </c>
      <c r="AY185" s="412" t="e">
        <f t="shared" si="271"/>
        <v>#NUM!</v>
      </c>
      <c r="AZ185" s="412" t="e">
        <f t="shared" si="271"/>
        <v>#NUM!</v>
      </c>
      <c r="BA185" s="412" t="e">
        <f t="shared" si="271"/>
        <v>#NUM!</v>
      </c>
      <c r="BB185" s="412" t="e">
        <f t="shared" si="271"/>
        <v>#NUM!</v>
      </c>
      <c r="BC185" s="412" t="e">
        <f t="shared" si="271"/>
        <v>#NUM!</v>
      </c>
      <c r="BD185" s="412" t="e">
        <f t="shared" si="271"/>
        <v>#NUM!</v>
      </c>
      <c r="BE185" s="412" t="e">
        <f t="shared" si="271"/>
        <v>#NUM!</v>
      </c>
      <c r="BF185" s="412" t="e">
        <f t="shared" si="271"/>
        <v>#NUM!</v>
      </c>
      <c r="BG185" s="412" t="e">
        <f t="shared" si="271"/>
        <v>#NUM!</v>
      </c>
      <c r="BH185" s="412" t="e">
        <f t="shared" si="271"/>
        <v>#NUM!</v>
      </c>
      <c r="BI185" s="412" t="e">
        <f t="shared" si="271"/>
        <v>#NUM!</v>
      </c>
      <c r="BJ185" s="412" t="e">
        <f t="shared" si="271"/>
        <v>#NUM!</v>
      </c>
      <c r="BK185" s="412" t="e">
        <f t="shared" si="271"/>
        <v>#NUM!</v>
      </c>
      <c r="BL185" s="412" t="e">
        <f t="shared" ref="BL185:CL185" si="272">SUM(BL183:BL184)</f>
        <v>#NUM!</v>
      </c>
      <c r="BM185" s="412" t="e">
        <f t="shared" si="272"/>
        <v>#NUM!</v>
      </c>
      <c r="BN185" s="412" t="e">
        <f t="shared" si="272"/>
        <v>#NUM!</v>
      </c>
      <c r="BO185" s="412" t="e">
        <f t="shared" si="272"/>
        <v>#NUM!</v>
      </c>
      <c r="BP185" s="412" t="e">
        <f t="shared" si="272"/>
        <v>#NUM!</v>
      </c>
      <c r="BQ185" s="412" t="e">
        <f t="shared" si="272"/>
        <v>#NUM!</v>
      </c>
      <c r="BR185" s="412" t="e">
        <f t="shared" si="272"/>
        <v>#NUM!</v>
      </c>
      <c r="BS185" s="412" t="e">
        <f t="shared" si="272"/>
        <v>#NUM!</v>
      </c>
      <c r="BT185" s="412" t="e">
        <f t="shared" si="272"/>
        <v>#NUM!</v>
      </c>
      <c r="BU185" s="412" t="e">
        <f t="shared" si="272"/>
        <v>#NUM!</v>
      </c>
      <c r="BV185" s="412" t="e">
        <f t="shared" si="272"/>
        <v>#NUM!</v>
      </c>
      <c r="BW185" s="412" t="e">
        <f t="shared" si="272"/>
        <v>#NUM!</v>
      </c>
      <c r="BX185" s="412" t="e">
        <f t="shared" si="272"/>
        <v>#NUM!</v>
      </c>
      <c r="BY185" s="412" t="e">
        <f t="shared" si="272"/>
        <v>#NUM!</v>
      </c>
      <c r="BZ185" s="412" t="e">
        <f t="shared" si="272"/>
        <v>#NUM!</v>
      </c>
      <c r="CA185" s="412" t="e">
        <f t="shared" si="272"/>
        <v>#NUM!</v>
      </c>
      <c r="CB185" s="412" t="e">
        <f t="shared" si="272"/>
        <v>#NUM!</v>
      </c>
      <c r="CC185" s="412" t="e">
        <f t="shared" si="272"/>
        <v>#NUM!</v>
      </c>
      <c r="CD185" s="412" t="e">
        <f t="shared" si="272"/>
        <v>#NUM!</v>
      </c>
      <c r="CE185" s="412" t="e">
        <f t="shared" si="272"/>
        <v>#NUM!</v>
      </c>
      <c r="CF185" s="412" t="e">
        <f t="shared" si="272"/>
        <v>#NUM!</v>
      </c>
      <c r="CG185" s="412" t="e">
        <f t="shared" si="272"/>
        <v>#NUM!</v>
      </c>
      <c r="CH185" s="412" t="e">
        <f t="shared" si="272"/>
        <v>#NUM!</v>
      </c>
      <c r="CI185" s="412" t="e">
        <f t="shared" si="272"/>
        <v>#NUM!</v>
      </c>
      <c r="CJ185" s="412" t="e">
        <f t="shared" si="272"/>
        <v>#NUM!</v>
      </c>
      <c r="CK185" s="412" t="e">
        <f t="shared" si="272"/>
        <v>#NUM!</v>
      </c>
      <c r="CL185" s="412" t="e">
        <f t="shared" si="272"/>
        <v>#NUM!</v>
      </c>
      <c r="CM185" s="412" t="e">
        <f t="shared" ref="CM185:CV185" si="273">SUM(CM183:CM184)</f>
        <v>#NUM!</v>
      </c>
      <c r="CN185" s="412" t="e">
        <f t="shared" si="273"/>
        <v>#NUM!</v>
      </c>
      <c r="CO185" s="412" t="e">
        <f t="shared" si="273"/>
        <v>#NUM!</v>
      </c>
      <c r="CP185" s="412" t="e">
        <f t="shared" si="273"/>
        <v>#NUM!</v>
      </c>
      <c r="CQ185" s="412" t="e">
        <f t="shared" si="273"/>
        <v>#NUM!</v>
      </c>
      <c r="CR185" s="412" t="e">
        <f t="shared" si="273"/>
        <v>#NUM!</v>
      </c>
      <c r="CS185" s="412" t="e">
        <f t="shared" si="273"/>
        <v>#NUM!</v>
      </c>
      <c r="CT185" s="412" t="e">
        <f t="shared" si="273"/>
        <v>#NUM!</v>
      </c>
      <c r="CU185" s="412" t="e">
        <f t="shared" si="273"/>
        <v>#NUM!</v>
      </c>
      <c r="CV185" s="412" t="e">
        <f t="shared" si="273"/>
        <v>#NUM!</v>
      </c>
      <c r="CW185" s="10"/>
      <c r="CX185" s="10"/>
      <c r="CY185" s="9"/>
      <c r="CZ185" s="9"/>
      <c r="DA185" s="9"/>
      <c r="DB185" s="9"/>
      <c r="DC185" s="9"/>
      <c r="DD185" s="9"/>
      <c r="DE185" s="9"/>
      <c r="DF185" s="9"/>
      <c r="DG185" s="9"/>
      <c r="DH185" s="9"/>
      <c r="DI185" s="9"/>
      <c r="DJ185" s="9"/>
    </row>
    <row r="186" spans="2:114" ht="15.4">
      <c r="L186" s="33"/>
      <c r="M186" s="33"/>
      <c r="N186" s="33"/>
      <c r="O186" s="33"/>
      <c r="P186" s="33"/>
      <c r="Q186" s="33"/>
      <c r="R186" s="33"/>
      <c r="S186" s="33"/>
      <c r="T186" s="33"/>
      <c r="U186" s="33"/>
      <c r="V186" s="33"/>
      <c r="W186" s="9"/>
      <c r="X186" s="9"/>
      <c r="Y186" s="9"/>
      <c r="Z186" s="9"/>
      <c r="AA186" s="9"/>
      <c r="AB186" s="9"/>
      <c r="AC186" s="9"/>
      <c r="AD186" s="9"/>
      <c r="AE186" s="9"/>
      <c r="AF186" s="9"/>
      <c r="AG186" s="9"/>
      <c r="AH186" s="9"/>
      <c r="AI186" s="9"/>
      <c r="AJ186" s="9"/>
      <c r="AK186" s="9"/>
      <c r="AL186" s="9"/>
      <c r="AM186" s="9"/>
      <c r="AN186" s="9"/>
      <c r="AO186" s="9"/>
      <c r="AP186" s="9"/>
      <c r="AQ186" s="9"/>
      <c r="AR186" s="9"/>
      <c r="AS186" s="9"/>
      <c r="AT186" s="9"/>
      <c r="AU186" s="9"/>
      <c r="AV186" s="9"/>
      <c r="AW186" s="9"/>
      <c r="AX186" s="9"/>
      <c r="AY186" s="9"/>
      <c r="AZ186" s="9"/>
      <c r="BA186" s="9"/>
      <c r="BB186" s="9"/>
      <c r="BC186" s="9"/>
      <c r="BD186" s="9"/>
      <c r="BE186" s="9"/>
      <c r="BF186" s="9"/>
      <c r="BG186" s="9"/>
      <c r="BH186" s="9"/>
      <c r="BI186" s="9"/>
      <c r="BJ186" s="9"/>
      <c r="BK186" s="9"/>
      <c r="BL186" s="9"/>
      <c r="BM186" s="9"/>
      <c r="BN186" s="9"/>
      <c r="BO186" s="9"/>
      <c r="BP186" s="9"/>
      <c r="BQ186" s="9"/>
      <c r="BR186" s="9"/>
      <c r="BS186" s="9"/>
      <c r="BT186" s="9"/>
      <c r="BU186" s="9"/>
      <c r="BV186" s="9"/>
      <c r="BW186" s="9"/>
      <c r="BX186" s="9"/>
      <c r="BY186" s="9"/>
      <c r="BZ186" s="9"/>
      <c r="CA186" s="9"/>
      <c r="CB186" s="9"/>
      <c r="CC186" s="9"/>
      <c r="CD186" s="9"/>
      <c r="CE186" s="9"/>
      <c r="CF186" s="9"/>
      <c r="CG186" s="9"/>
      <c r="CH186" s="9"/>
      <c r="CI186" s="9"/>
      <c r="CJ186" s="9"/>
      <c r="CK186" s="9"/>
      <c r="CL186" s="9"/>
      <c r="CM186" s="9"/>
      <c r="CN186" s="9"/>
      <c r="CO186" s="9"/>
      <c r="CP186" s="9"/>
      <c r="CQ186" s="9"/>
      <c r="CR186" s="9"/>
      <c r="CS186" s="9"/>
      <c r="CT186" s="9"/>
      <c r="CU186" s="9"/>
      <c r="CV186" s="9"/>
      <c r="CW186" s="9"/>
      <c r="CX186" s="9"/>
      <c r="CY186" s="9"/>
      <c r="CZ186" s="9"/>
      <c r="DA186" s="9"/>
      <c r="DB186" s="9"/>
      <c r="DC186" s="9"/>
      <c r="DD186" s="9"/>
      <c r="DE186" s="9"/>
      <c r="DF186" s="9"/>
      <c r="DG186" s="9"/>
      <c r="DH186" s="9"/>
      <c r="DI186" s="9"/>
      <c r="DJ186" s="9"/>
    </row>
    <row r="187" spans="2:114" ht="15.4">
      <c r="B187" s="24"/>
      <c r="C187" s="43">
        <f>MAX($B$5:C186)+0.1</f>
        <v>5.1999999999999993</v>
      </c>
      <c r="D187" s="41" t="s">
        <v>679</v>
      </c>
      <c r="E187" s="41"/>
      <c r="F187" s="41"/>
      <c r="G187" s="41"/>
      <c r="H187" s="41"/>
      <c r="I187" s="41"/>
      <c r="J187" s="41"/>
      <c r="K187" s="41"/>
      <c r="L187" s="41"/>
      <c r="M187" s="41"/>
      <c r="N187" s="41"/>
      <c r="O187" s="41"/>
      <c r="P187" s="41"/>
      <c r="Q187" s="41"/>
      <c r="R187" s="41"/>
      <c r="S187" s="41"/>
      <c r="T187" s="41"/>
      <c r="U187" s="41"/>
      <c r="V187" s="41"/>
      <c r="W187" s="41"/>
      <c r="X187" s="41"/>
      <c r="Y187" s="41"/>
      <c r="Z187" s="41"/>
      <c r="AA187" s="41"/>
      <c r="AB187" s="342"/>
      <c r="AC187" s="342"/>
      <c r="AD187" s="342"/>
      <c r="AE187" s="342"/>
      <c r="AF187" s="342"/>
      <c r="AG187" s="342"/>
      <c r="AH187" s="342"/>
      <c r="AI187" s="342"/>
      <c r="AJ187" s="342"/>
      <c r="AK187" s="342"/>
      <c r="AL187" s="342"/>
      <c r="AM187" s="342"/>
      <c r="AN187" s="342"/>
      <c r="AO187" s="342"/>
      <c r="AP187" s="342"/>
      <c r="AQ187" s="342"/>
      <c r="AR187" s="342"/>
      <c r="AS187" s="342"/>
      <c r="AT187" s="342"/>
      <c r="AU187" s="342"/>
      <c r="AV187" s="342"/>
      <c r="AW187" s="342"/>
      <c r="AX187" s="342"/>
      <c r="AY187" s="342"/>
      <c r="AZ187" s="342"/>
      <c r="BA187" s="342"/>
      <c r="BB187" s="342"/>
      <c r="BC187" s="342"/>
      <c r="BD187" s="342"/>
      <c r="BE187" s="342"/>
      <c r="BF187" s="342"/>
      <c r="BG187" s="342"/>
      <c r="BH187" s="342"/>
      <c r="BI187" s="342"/>
      <c r="BJ187" s="342"/>
      <c r="BK187" s="342"/>
      <c r="BL187" s="342"/>
      <c r="BM187" s="342"/>
      <c r="BN187" s="342"/>
      <c r="BO187" s="342"/>
      <c r="BP187" s="342"/>
      <c r="BQ187" s="342"/>
      <c r="BR187" s="342"/>
      <c r="BS187" s="342"/>
      <c r="BT187" s="342"/>
      <c r="BU187" s="342"/>
      <c r="BV187" s="342"/>
      <c r="BW187" s="342"/>
      <c r="BX187" s="342"/>
      <c r="BY187" s="342"/>
      <c r="BZ187" s="342"/>
      <c r="CA187" s="342"/>
      <c r="CB187" s="342"/>
      <c r="CC187" s="342"/>
      <c r="CD187" s="342"/>
      <c r="CE187" s="342"/>
      <c r="CF187" s="342"/>
      <c r="CG187" s="342"/>
      <c r="CH187" s="342"/>
      <c r="CI187" s="342"/>
      <c r="CJ187" s="342"/>
      <c r="CK187" s="342"/>
      <c r="CL187" s="342"/>
      <c r="CM187" s="41"/>
      <c r="CN187" s="41"/>
      <c r="CO187" s="41"/>
      <c r="CP187" s="41"/>
      <c r="CQ187" s="41"/>
      <c r="CR187" s="41"/>
      <c r="CS187" s="41"/>
      <c r="CT187" s="41"/>
      <c r="CU187" s="41"/>
      <c r="CV187" s="41"/>
      <c r="CW187" s="41"/>
      <c r="CX187" s="41"/>
      <c r="CY187" s="42"/>
    </row>
    <row r="188" spans="2:114" ht="15.4">
      <c r="B188" s="24"/>
      <c r="C188" s="24"/>
      <c r="D188" s="24"/>
      <c r="AH188" s="1"/>
    </row>
    <row r="189" spans="2:114" ht="15.4">
      <c r="E189" s="1" t="s">
        <v>672</v>
      </c>
      <c r="G189" s="1" t="s">
        <v>154</v>
      </c>
      <c r="L189" s="110">
        <f>FinancialInputs!L80</f>
        <v>0.06</v>
      </c>
      <c r="M189" s="110">
        <f>FinancialInputs!M80</f>
        <v>0.06</v>
      </c>
      <c r="N189" s="110">
        <f>FinancialInputs!N80</f>
        <v>0.06</v>
      </c>
      <c r="O189" s="110">
        <f>FinancialInputs!O80</f>
        <v>0.06</v>
      </c>
      <c r="P189" s="110">
        <f>FinancialInputs!P80</f>
        <v>0.06</v>
      </c>
      <c r="Q189" s="110">
        <f>FinancialInputs!Q80</f>
        <v>0.06</v>
      </c>
      <c r="R189" s="110">
        <f>FinancialInputs!R80</f>
        <v>0.06</v>
      </c>
      <c r="S189" s="110">
        <f>FinancialInputs!S80</f>
        <v>0.06</v>
      </c>
      <c r="T189" s="110">
        <f>FinancialInputs!T80</f>
        <v>0.06</v>
      </c>
      <c r="U189" s="110">
        <f>FinancialInputs!U80</f>
        <v>0.06</v>
      </c>
      <c r="V189" s="110">
        <f>FinancialInputs!V80</f>
        <v>0.06</v>
      </c>
      <c r="W189" s="110">
        <f>FinancialInputs!W80</f>
        <v>0.06</v>
      </c>
      <c r="X189" s="110">
        <f>FinancialInputs!X80</f>
        <v>0.06</v>
      </c>
      <c r="Y189" s="110">
        <f>FinancialInputs!Y80</f>
        <v>0.06</v>
      </c>
      <c r="Z189" s="110">
        <f>FinancialInputs!Z80</f>
        <v>0.06</v>
      </c>
      <c r="AA189" s="110">
        <f>FinancialInputs!AA80</f>
        <v>0.06</v>
      </c>
      <c r="AB189" s="110">
        <f>FinancialInputs!AB80</f>
        <v>0.06</v>
      </c>
      <c r="AC189" s="110">
        <f>FinancialInputs!AC80</f>
        <v>0.06</v>
      </c>
      <c r="AD189" s="110">
        <f>FinancialInputs!AD80</f>
        <v>0.06</v>
      </c>
      <c r="AE189" s="110">
        <f>FinancialInputs!AE80</f>
        <v>0.06</v>
      </c>
      <c r="AF189" s="110">
        <f>FinancialInputs!AF80</f>
        <v>0.06</v>
      </c>
      <c r="AG189" s="110">
        <f>FinancialInputs!AG80</f>
        <v>0.06</v>
      </c>
      <c r="AH189" s="110">
        <f>FinancialInputs!AH80</f>
        <v>0.06</v>
      </c>
      <c r="AI189" s="110">
        <f>FinancialInputs!AI80</f>
        <v>0.06</v>
      </c>
      <c r="AJ189" s="110">
        <f>FinancialInputs!AJ80</f>
        <v>0.06</v>
      </c>
      <c r="AK189" s="110">
        <f>FinancialInputs!AK80</f>
        <v>0.06</v>
      </c>
      <c r="AL189" s="110">
        <f>FinancialInputs!AL80</f>
        <v>0.06</v>
      </c>
      <c r="AM189" s="110">
        <f>FinancialInputs!AM80</f>
        <v>0.06</v>
      </c>
      <c r="AN189" s="110">
        <f>FinancialInputs!AN80</f>
        <v>0.06</v>
      </c>
      <c r="AO189" s="110">
        <f>FinancialInputs!AO80</f>
        <v>0.06</v>
      </c>
      <c r="AP189" s="110">
        <f>FinancialInputs!AP80</f>
        <v>0.06</v>
      </c>
      <c r="AQ189" s="110">
        <f>FinancialInputs!AQ80</f>
        <v>0.06</v>
      </c>
      <c r="AR189" s="110">
        <f>FinancialInputs!AR80</f>
        <v>0.06</v>
      </c>
      <c r="AS189" s="110">
        <f>FinancialInputs!AS80</f>
        <v>0.06</v>
      </c>
      <c r="AT189" s="110">
        <f>FinancialInputs!AT80</f>
        <v>0.06</v>
      </c>
      <c r="AU189" s="110">
        <f>FinancialInputs!AU80</f>
        <v>0.06</v>
      </c>
      <c r="AV189" s="110">
        <f>FinancialInputs!AV80</f>
        <v>0.06</v>
      </c>
      <c r="AW189" s="110">
        <f>FinancialInputs!AW80</f>
        <v>0.06</v>
      </c>
      <c r="AX189" s="110">
        <f>FinancialInputs!AX80</f>
        <v>0.06</v>
      </c>
      <c r="AY189" s="110">
        <f>FinancialInputs!AY80</f>
        <v>0.06</v>
      </c>
      <c r="AZ189" s="110">
        <f>FinancialInputs!AZ80</f>
        <v>0.06</v>
      </c>
      <c r="BA189" s="110">
        <f>FinancialInputs!BA80</f>
        <v>0.06</v>
      </c>
      <c r="BB189" s="110">
        <f>FinancialInputs!BB80</f>
        <v>0.06</v>
      </c>
      <c r="BC189" s="110">
        <f>FinancialInputs!BC80</f>
        <v>0.06</v>
      </c>
      <c r="BD189" s="110">
        <f>FinancialInputs!BD80</f>
        <v>0.06</v>
      </c>
      <c r="BE189" s="110">
        <f>FinancialInputs!BE80</f>
        <v>0.06</v>
      </c>
      <c r="BF189" s="110">
        <f>FinancialInputs!BF80</f>
        <v>0.06</v>
      </c>
      <c r="BG189" s="110">
        <f>FinancialInputs!BG80</f>
        <v>0.06</v>
      </c>
      <c r="BH189" s="110">
        <f>FinancialInputs!BH80</f>
        <v>0.06</v>
      </c>
      <c r="BI189" s="110">
        <f>FinancialInputs!BI80</f>
        <v>0.06</v>
      </c>
      <c r="BJ189" s="110">
        <f>FinancialInputs!BJ80</f>
        <v>0.06</v>
      </c>
      <c r="BK189" s="110">
        <f>FinancialInputs!BK80</f>
        <v>0.06</v>
      </c>
      <c r="BL189" s="110">
        <f>FinancialInputs!BL80</f>
        <v>0.06</v>
      </c>
      <c r="BM189" s="110">
        <f>FinancialInputs!BM80</f>
        <v>0.06</v>
      </c>
      <c r="BN189" s="110">
        <f>FinancialInputs!BN80</f>
        <v>0.06</v>
      </c>
      <c r="BO189" s="110">
        <f>FinancialInputs!BO80</f>
        <v>0.06</v>
      </c>
      <c r="BP189" s="110">
        <f>FinancialInputs!BP80</f>
        <v>0.06</v>
      </c>
      <c r="BQ189" s="110">
        <f>FinancialInputs!BQ80</f>
        <v>0.06</v>
      </c>
      <c r="BR189" s="110">
        <f>FinancialInputs!BR80</f>
        <v>0.06</v>
      </c>
      <c r="BS189" s="110">
        <f>FinancialInputs!BS80</f>
        <v>0.06</v>
      </c>
      <c r="BT189" s="110">
        <f>FinancialInputs!BT80</f>
        <v>0.06</v>
      </c>
      <c r="BU189" s="110">
        <f>FinancialInputs!BU80</f>
        <v>0.06</v>
      </c>
      <c r="BV189" s="110">
        <f>FinancialInputs!BV80</f>
        <v>0.06</v>
      </c>
      <c r="BW189" s="110">
        <f>FinancialInputs!BW80</f>
        <v>0.06</v>
      </c>
      <c r="BX189" s="110">
        <f>FinancialInputs!BX80</f>
        <v>0.06</v>
      </c>
      <c r="BY189" s="110">
        <f>FinancialInputs!BY80</f>
        <v>0.06</v>
      </c>
      <c r="BZ189" s="110">
        <f>FinancialInputs!BZ80</f>
        <v>0.06</v>
      </c>
      <c r="CA189" s="110">
        <f>FinancialInputs!CA80</f>
        <v>0.06</v>
      </c>
      <c r="CB189" s="110">
        <f>FinancialInputs!CB80</f>
        <v>0.06</v>
      </c>
      <c r="CC189" s="110">
        <f>FinancialInputs!CC80</f>
        <v>0.06</v>
      </c>
      <c r="CD189" s="110">
        <f>FinancialInputs!CD80</f>
        <v>0.06</v>
      </c>
      <c r="CE189" s="110">
        <f>FinancialInputs!CE80</f>
        <v>0.06</v>
      </c>
      <c r="CF189" s="110">
        <f>FinancialInputs!CF80</f>
        <v>0.06</v>
      </c>
      <c r="CG189" s="110">
        <f>FinancialInputs!CG80</f>
        <v>0.06</v>
      </c>
      <c r="CH189" s="110">
        <f>FinancialInputs!CH80</f>
        <v>0.06</v>
      </c>
      <c r="CI189" s="110">
        <f>FinancialInputs!CI80</f>
        <v>0.06</v>
      </c>
      <c r="CJ189" s="110">
        <f>FinancialInputs!CJ80</f>
        <v>0.06</v>
      </c>
      <c r="CK189" s="110">
        <f>FinancialInputs!CK80</f>
        <v>0.06</v>
      </c>
      <c r="CL189" s="110">
        <f>FinancialInputs!CL80</f>
        <v>0.06</v>
      </c>
      <c r="CM189" s="110">
        <f>FinancialInputs!CM80</f>
        <v>0.06</v>
      </c>
      <c r="CN189" s="110">
        <f>FinancialInputs!CN80</f>
        <v>0.06</v>
      </c>
      <c r="CO189" s="110">
        <f>FinancialInputs!CO80</f>
        <v>0.06</v>
      </c>
      <c r="CP189" s="110">
        <f>FinancialInputs!CP80</f>
        <v>0.06</v>
      </c>
      <c r="CQ189" s="110">
        <f>FinancialInputs!CQ80</f>
        <v>0.06</v>
      </c>
      <c r="CR189" s="110">
        <f>FinancialInputs!CR80</f>
        <v>0.06</v>
      </c>
      <c r="CS189" s="110">
        <f>FinancialInputs!CS80</f>
        <v>0.06</v>
      </c>
      <c r="CT189" s="110">
        <f>FinancialInputs!CT80</f>
        <v>0.06</v>
      </c>
      <c r="CU189" s="110">
        <f>FinancialInputs!CU80</f>
        <v>0.06</v>
      </c>
      <c r="CV189" s="110">
        <f>FinancialInputs!CV80</f>
        <v>0.06</v>
      </c>
      <c r="CW189" s="8"/>
      <c r="CX189" s="8"/>
      <c r="CY189" s="10"/>
      <c r="CZ189" s="10"/>
      <c r="DA189" s="10"/>
      <c r="DB189" s="10"/>
      <c r="DC189" s="10"/>
      <c r="DD189" s="10"/>
      <c r="DE189" s="10"/>
      <c r="DF189" s="10"/>
      <c r="DG189" s="10"/>
      <c r="DH189" s="10"/>
      <c r="DI189" s="10"/>
      <c r="DJ189" s="10"/>
    </row>
    <row r="190" spans="2:114" ht="15.4">
      <c r="L190" s="9"/>
      <c r="M190" s="9"/>
      <c r="N190" s="9"/>
      <c r="O190" s="9"/>
      <c r="P190" s="9"/>
      <c r="Q190" s="9"/>
      <c r="R190" s="9"/>
      <c r="S190" s="9"/>
      <c r="T190" s="9"/>
      <c r="U190" s="9"/>
      <c r="V190" s="9"/>
      <c r="W190" s="9"/>
      <c r="X190" s="9"/>
      <c r="Y190" s="9"/>
      <c r="Z190" s="9"/>
      <c r="AA190" s="9"/>
      <c r="AB190" s="9"/>
      <c r="AC190" s="9"/>
      <c r="AD190" s="9"/>
      <c r="AE190" s="9"/>
      <c r="AF190" s="9"/>
      <c r="AG190" s="9"/>
      <c r="AH190" s="9"/>
      <c r="AI190" s="9"/>
      <c r="AJ190" s="9"/>
      <c r="AK190" s="9"/>
      <c r="AL190" s="9"/>
      <c r="AM190" s="9"/>
      <c r="AN190" s="9"/>
      <c r="AO190" s="9"/>
      <c r="AP190" s="9"/>
      <c r="AQ190" s="9"/>
      <c r="AR190" s="9"/>
      <c r="AS190" s="9"/>
      <c r="AT190" s="9"/>
      <c r="AU190" s="9"/>
      <c r="AV190" s="9"/>
      <c r="AW190" s="9"/>
      <c r="AX190" s="9"/>
      <c r="AY190" s="9"/>
      <c r="AZ190" s="9"/>
      <c r="BA190" s="9"/>
      <c r="BB190" s="9"/>
      <c r="BC190" s="9"/>
      <c r="BD190" s="9"/>
      <c r="BE190" s="9"/>
      <c r="BF190" s="9"/>
      <c r="BG190" s="9"/>
      <c r="BH190" s="9"/>
      <c r="BI190" s="9"/>
      <c r="BJ190" s="9"/>
      <c r="BK190" s="9"/>
      <c r="BL190" s="9"/>
      <c r="BM190" s="9"/>
      <c r="BN190" s="9"/>
      <c r="BO190" s="9"/>
      <c r="BP190" s="9"/>
      <c r="BQ190" s="9"/>
      <c r="BR190" s="9"/>
      <c r="BS190" s="9"/>
      <c r="BT190" s="9"/>
      <c r="BU190" s="9"/>
      <c r="BV190" s="9"/>
      <c r="BW190" s="9"/>
      <c r="BX190" s="9"/>
      <c r="BY190" s="9"/>
      <c r="BZ190" s="9"/>
      <c r="CA190" s="9"/>
      <c r="CB190" s="9"/>
      <c r="CC190" s="9"/>
      <c r="CD190" s="9"/>
      <c r="CE190" s="9"/>
      <c r="CF190" s="9"/>
      <c r="CG190" s="9"/>
      <c r="CH190" s="9"/>
      <c r="CI190" s="9"/>
      <c r="CJ190" s="9"/>
      <c r="CK190" s="9"/>
      <c r="CL190" s="9"/>
      <c r="CM190" s="9"/>
      <c r="CN190" s="9"/>
      <c r="CO190" s="9"/>
      <c r="CP190" s="9"/>
      <c r="CQ190" s="9"/>
      <c r="CR190" s="9"/>
      <c r="CS190" s="9"/>
      <c r="CT190" s="9"/>
      <c r="CU190" s="9"/>
      <c r="CV190" s="9"/>
      <c r="CW190" s="9"/>
      <c r="CX190" s="9"/>
      <c r="CY190" s="9"/>
      <c r="CZ190" s="9"/>
      <c r="DA190" s="9"/>
      <c r="DB190" s="9"/>
      <c r="DC190" s="9"/>
      <c r="DD190" s="9"/>
      <c r="DE190" s="9"/>
      <c r="DF190" s="9"/>
      <c r="DG190" s="9"/>
      <c r="DH190" s="9"/>
      <c r="DI190" s="9"/>
      <c r="DJ190" s="9"/>
    </row>
    <row r="191" spans="2:114" ht="15.4">
      <c r="E191" s="29" t="s">
        <v>673</v>
      </c>
      <c r="F191" s="29"/>
      <c r="G191" s="1" t="s">
        <v>305</v>
      </c>
      <c r="L191" s="231"/>
      <c r="M191" s="10" t="e">
        <f>L196</f>
        <v>#NUM!</v>
      </c>
      <c r="N191" s="10" t="e">
        <f t="shared" ref="N191:BY191" si="274">M196</f>
        <v>#NUM!</v>
      </c>
      <c r="O191" s="10" t="e">
        <f t="shared" ref="O191:AA191" si="275">N196</f>
        <v>#NUM!</v>
      </c>
      <c r="P191" s="10" t="e">
        <f t="shared" si="275"/>
        <v>#NUM!</v>
      </c>
      <c r="Q191" s="10" t="e">
        <f t="shared" si="275"/>
        <v>#NUM!</v>
      </c>
      <c r="R191" s="10" t="e">
        <f t="shared" si="275"/>
        <v>#NUM!</v>
      </c>
      <c r="S191" s="10" t="e">
        <f t="shared" si="275"/>
        <v>#NUM!</v>
      </c>
      <c r="T191" s="10" t="e">
        <f t="shared" si="275"/>
        <v>#NUM!</v>
      </c>
      <c r="U191" s="10" t="e">
        <f t="shared" si="275"/>
        <v>#NUM!</v>
      </c>
      <c r="V191" s="10" t="e">
        <f t="shared" si="275"/>
        <v>#NUM!</v>
      </c>
      <c r="W191" s="10" t="e">
        <f t="shared" si="275"/>
        <v>#NUM!</v>
      </c>
      <c r="X191" s="10" t="e">
        <f t="shared" si="275"/>
        <v>#NUM!</v>
      </c>
      <c r="Y191" s="10" t="e">
        <f t="shared" si="275"/>
        <v>#NUM!</v>
      </c>
      <c r="Z191" s="10" t="e">
        <f t="shared" si="275"/>
        <v>#NUM!</v>
      </c>
      <c r="AA191" s="10" t="e">
        <f t="shared" si="275"/>
        <v>#NUM!</v>
      </c>
      <c r="AB191" s="10" t="e">
        <f t="shared" si="274"/>
        <v>#NUM!</v>
      </c>
      <c r="AC191" s="10" t="e">
        <f t="shared" si="274"/>
        <v>#NUM!</v>
      </c>
      <c r="AD191" s="10" t="e">
        <f t="shared" si="274"/>
        <v>#NUM!</v>
      </c>
      <c r="AE191" s="10" t="e">
        <f>AD196</f>
        <v>#NUM!</v>
      </c>
      <c r="AF191" s="10" t="e">
        <f t="shared" si="274"/>
        <v>#NUM!</v>
      </c>
      <c r="AG191" s="10" t="e">
        <f t="shared" ref="AG191" si="276">AF196</f>
        <v>#NUM!</v>
      </c>
      <c r="AH191" s="10" t="e">
        <f t="shared" ref="AH191" si="277">AG196</f>
        <v>#NUM!</v>
      </c>
      <c r="AI191" s="10" t="e">
        <f t="shared" si="274"/>
        <v>#NUM!</v>
      </c>
      <c r="AJ191" s="10" t="e">
        <f t="shared" si="274"/>
        <v>#NUM!</v>
      </c>
      <c r="AK191" s="10" t="e">
        <f t="shared" si="274"/>
        <v>#NUM!</v>
      </c>
      <c r="AL191" s="10" t="e">
        <f t="shared" si="274"/>
        <v>#NUM!</v>
      </c>
      <c r="AM191" s="10" t="e">
        <f t="shared" si="274"/>
        <v>#NUM!</v>
      </c>
      <c r="AN191" s="10" t="e">
        <f t="shared" si="274"/>
        <v>#NUM!</v>
      </c>
      <c r="AO191" s="10" t="e">
        <f t="shared" si="274"/>
        <v>#NUM!</v>
      </c>
      <c r="AP191" s="10" t="e">
        <f t="shared" si="274"/>
        <v>#NUM!</v>
      </c>
      <c r="AQ191" s="10" t="e">
        <f t="shared" si="274"/>
        <v>#NUM!</v>
      </c>
      <c r="AR191" s="10" t="e">
        <f t="shared" si="274"/>
        <v>#NUM!</v>
      </c>
      <c r="AS191" s="10" t="e">
        <f t="shared" si="274"/>
        <v>#NUM!</v>
      </c>
      <c r="AT191" s="10" t="e">
        <f t="shared" si="274"/>
        <v>#NUM!</v>
      </c>
      <c r="AU191" s="10" t="e">
        <f t="shared" si="274"/>
        <v>#NUM!</v>
      </c>
      <c r="AV191" s="10" t="e">
        <f t="shared" si="274"/>
        <v>#NUM!</v>
      </c>
      <c r="AW191" s="10" t="e">
        <f t="shared" si="274"/>
        <v>#NUM!</v>
      </c>
      <c r="AX191" s="10" t="e">
        <f t="shared" si="274"/>
        <v>#NUM!</v>
      </c>
      <c r="AY191" s="10" t="e">
        <f t="shared" si="274"/>
        <v>#NUM!</v>
      </c>
      <c r="AZ191" s="10" t="e">
        <f t="shared" si="274"/>
        <v>#NUM!</v>
      </c>
      <c r="BA191" s="10" t="e">
        <f t="shared" si="274"/>
        <v>#NUM!</v>
      </c>
      <c r="BB191" s="10" t="e">
        <f t="shared" si="274"/>
        <v>#NUM!</v>
      </c>
      <c r="BC191" s="10" t="e">
        <f t="shared" si="274"/>
        <v>#NUM!</v>
      </c>
      <c r="BD191" s="10" t="e">
        <f t="shared" si="274"/>
        <v>#NUM!</v>
      </c>
      <c r="BE191" s="10" t="e">
        <f t="shared" si="274"/>
        <v>#NUM!</v>
      </c>
      <c r="BF191" s="10" t="e">
        <f t="shared" si="274"/>
        <v>#NUM!</v>
      </c>
      <c r="BG191" s="10" t="e">
        <f t="shared" si="274"/>
        <v>#NUM!</v>
      </c>
      <c r="BH191" s="10" t="e">
        <f t="shared" si="274"/>
        <v>#NUM!</v>
      </c>
      <c r="BI191" s="10" t="e">
        <f t="shared" si="274"/>
        <v>#NUM!</v>
      </c>
      <c r="BJ191" s="10" t="e">
        <f t="shared" si="274"/>
        <v>#NUM!</v>
      </c>
      <c r="BK191" s="10" t="e">
        <f t="shared" si="274"/>
        <v>#NUM!</v>
      </c>
      <c r="BL191" s="10" t="e">
        <f t="shared" si="274"/>
        <v>#NUM!</v>
      </c>
      <c r="BM191" s="10" t="e">
        <f t="shared" si="274"/>
        <v>#NUM!</v>
      </c>
      <c r="BN191" s="10" t="e">
        <f t="shared" si="274"/>
        <v>#NUM!</v>
      </c>
      <c r="BO191" s="10" t="e">
        <f t="shared" si="274"/>
        <v>#NUM!</v>
      </c>
      <c r="BP191" s="10" t="e">
        <f t="shared" si="274"/>
        <v>#NUM!</v>
      </c>
      <c r="BQ191" s="10" t="e">
        <f t="shared" si="274"/>
        <v>#NUM!</v>
      </c>
      <c r="BR191" s="10" t="e">
        <f t="shared" si="274"/>
        <v>#NUM!</v>
      </c>
      <c r="BS191" s="10" t="e">
        <f t="shared" si="274"/>
        <v>#NUM!</v>
      </c>
      <c r="BT191" s="10" t="e">
        <f t="shared" si="274"/>
        <v>#NUM!</v>
      </c>
      <c r="BU191" s="10" t="e">
        <f t="shared" si="274"/>
        <v>#NUM!</v>
      </c>
      <c r="BV191" s="10" t="e">
        <f t="shared" si="274"/>
        <v>#NUM!</v>
      </c>
      <c r="BW191" s="10" t="e">
        <f t="shared" si="274"/>
        <v>#NUM!</v>
      </c>
      <c r="BX191" s="10" t="e">
        <f t="shared" si="274"/>
        <v>#NUM!</v>
      </c>
      <c r="BY191" s="10" t="e">
        <f t="shared" si="274"/>
        <v>#NUM!</v>
      </c>
      <c r="BZ191" s="10" t="e">
        <f t="shared" ref="BZ191:CL191" si="278">BY196</f>
        <v>#NUM!</v>
      </c>
      <c r="CA191" s="10" t="e">
        <f t="shared" si="278"/>
        <v>#NUM!</v>
      </c>
      <c r="CB191" s="10" t="e">
        <f t="shared" si="278"/>
        <v>#NUM!</v>
      </c>
      <c r="CC191" s="10" t="e">
        <f t="shared" si="278"/>
        <v>#NUM!</v>
      </c>
      <c r="CD191" s="10" t="e">
        <f t="shared" si="278"/>
        <v>#NUM!</v>
      </c>
      <c r="CE191" s="10" t="e">
        <f t="shared" si="278"/>
        <v>#NUM!</v>
      </c>
      <c r="CF191" s="10" t="e">
        <f t="shared" si="278"/>
        <v>#NUM!</v>
      </c>
      <c r="CG191" s="10" t="e">
        <f t="shared" si="278"/>
        <v>#NUM!</v>
      </c>
      <c r="CH191" s="10" t="e">
        <f t="shared" si="278"/>
        <v>#NUM!</v>
      </c>
      <c r="CI191" s="10" t="e">
        <f t="shared" si="278"/>
        <v>#NUM!</v>
      </c>
      <c r="CJ191" s="10" t="e">
        <f t="shared" si="278"/>
        <v>#NUM!</v>
      </c>
      <c r="CK191" s="10" t="e">
        <f t="shared" si="278"/>
        <v>#NUM!</v>
      </c>
      <c r="CL191" s="10" t="e">
        <f t="shared" si="278"/>
        <v>#NUM!</v>
      </c>
      <c r="CM191" s="10" t="e">
        <f t="shared" ref="CM191" si="279">CL196</f>
        <v>#NUM!</v>
      </c>
      <c r="CN191" s="10" t="e">
        <f t="shared" ref="CN191" si="280">CM196</f>
        <v>#NUM!</v>
      </c>
      <c r="CO191" s="10" t="e">
        <f t="shared" ref="CO191" si="281">CN196</f>
        <v>#NUM!</v>
      </c>
      <c r="CP191" s="10" t="e">
        <f t="shared" ref="CP191" si="282">CO196</f>
        <v>#NUM!</v>
      </c>
      <c r="CQ191" s="10" t="e">
        <f t="shared" ref="CQ191" si="283">CP196</f>
        <v>#NUM!</v>
      </c>
      <c r="CR191" s="10" t="e">
        <f t="shared" ref="CR191" si="284">CQ196</f>
        <v>#NUM!</v>
      </c>
      <c r="CS191" s="10" t="e">
        <f t="shared" ref="CS191" si="285">CR196</f>
        <v>#NUM!</v>
      </c>
      <c r="CT191" s="10" t="e">
        <f t="shared" ref="CT191" si="286">CS196</f>
        <v>#NUM!</v>
      </c>
      <c r="CU191" s="10" t="e">
        <f t="shared" ref="CU191" si="287">CT196</f>
        <v>#NUM!</v>
      </c>
      <c r="CV191" s="10" t="e">
        <f t="shared" ref="CV191" si="288">CU196</f>
        <v>#NUM!</v>
      </c>
      <c r="CW191" s="10"/>
      <c r="CX191" s="10"/>
      <c r="CY191" s="10"/>
      <c r="CZ191" s="10"/>
      <c r="DA191" s="10"/>
      <c r="DB191" s="10"/>
      <c r="DC191" s="10"/>
      <c r="DD191" s="10"/>
      <c r="DE191" s="10"/>
      <c r="DF191" s="10"/>
      <c r="DG191" s="10"/>
      <c r="DH191" s="10"/>
      <c r="DI191" s="10"/>
      <c r="DJ191" s="10"/>
    </row>
    <row r="192" spans="2:114" ht="15.4">
      <c r="E192" s="44" t="s">
        <v>674</v>
      </c>
      <c r="F192" s="44"/>
      <c r="G192" s="1" t="s">
        <v>305</v>
      </c>
      <c r="AH192" s="1"/>
    </row>
    <row r="193" spans="2:114" ht="15.4">
      <c r="E193" s="44" t="s">
        <v>675</v>
      </c>
      <c r="F193" s="44"/>
      <c r="G193" s="1" t="s">
        <v>305</v>
      </c>
      <c r="L193" s="10" t="e">
        <f t="shared" ref="L193:AQ193" si="289">L168</f>
        <v>#NUM!</v>
      </c>
      <c r="M193" s="10" t="e">
        <f>M168</f>
        <v>#NUM!</v>
      </c>
      <c r="N193" s="10" t="e">
        <f t="shared" si="289"/>
        <v>#NUM!</v>
      </c>
      <c r="O193" s="10" t="e">
        <f t="shared" si="289"/>
        <v>#NUM!</v>
      </c>
      <c r="P193" s="10" t="e">
        <f t="shared" si="289"/>
        <v>#NUM!</v>
      </c>
      <c r="Q193" s="10" t="e">
        <f t="shared" si="289"/>
        <v>#NUM!</v>
      </c>
      <c r="R193" s="10" t="e">
        <f t="shared" si="289"/>
        <v>#NUM!</v>
      </c>
      <c r="S193" s="10" t="e">
        <f t="shared" si="289"/>
        <v>#NUM!</v>
      </c>
      <c r="T193" s="10" t="e">
        <f t="shared" si="289"/>
        <v>#NUM!</v>
      </c>
      <c r="U193" s="10" t="e">
        <f t="shared" si="289"/>
        <v>#NUM!</v>
      </c>
      <c r="V193" s="10" t="e">
        <f t="shared" si="289"/>
        <v>#NUM!</v>
      </c>
      <c r="W193" s="10" t="e">
        <f t="shared" si="289"/>
        <v>#NUM!</v>
      </c>
      <c r="X193" s="10" t="e">
        <f t="shared" si="289"/>
        <v>#NUM!</v>
      </c>
      <c r="Y193" s="10" t="e">
        <f t="shared" si="289"/>
        <v>#NUM!</v>
      </c>
      <c r="Z193" s="10" t="e">
        <f t="shared" si="289"/>
        <v>#NUM!</v>
      </c>
      <c r="AA193" s="10" t="e">
        <f t="shared" si="289"/>
        <v>#NUM!</v>
      </c>
      <c r="AB193" s="10" t="e">
        <f t="shared" si="289"/>
        <v>#NUM!</v>
      </c>
      <c r="AC193" s="10" t="e">
        <f t="shared" si="289"/>
        <v>#NUM!</v>
      </c>
      <c r="AD193" s="10" t="e">
        <f t="shared" si="289"/>
        <v>#NUM!</v>
      </c>
      <c r="AE193" s="10" t="e">
        <f t="shared" si="289"/>
        <v>#NUM!</v>
      </c>
      <c r="AF193" s="10" t="e">
        <f t="shared" si="289"/>
        <v>#NUM!</v>
      </c>
      <c r="AG193" s="10" t="e">
        <f t="shared" si="289"/>
        <v>#NUM!</v>
      </c>
      <c r="AH193" s="10" t="e">
        <f t="shared" si="289"/>
        <v>#NUM!</v>
      </c>
      <c r="AI193" s="10" t="e">
        <f t="shared" si="289"/>
        <v>#NUM!</v>
      </c>
      <c r="AJ193" s="10" t="e">
        <f t="shared" si="289"/>
        <v>#NUM!</v>
      </c>
      <c r="AK193" s="10" t="e">
        <f t="shared" si="289"/>
        <v>#NUM!</v>
      </c>
      <c r="AL193" s="10" t="e">
        <f t="shared" si="289"/>
        <v>#NUM!</v>
      </c>
      <c r="AM193" s="10" t="e">
        <f t="shared" si="289"/>
        <v>#NUM!</v>
      </c>
      <c r="AN193" s="10" t="e">
        <f t="shared" si="289"/>
        <v>#NUM!</v>
      </c>
      <c r="AO193" s="10" t="e">
        <f t="shared" si="289"/>
        <v>#NUM!</v>
      </c>
      <c r="AP193" s="10" t="e">
        <f t="shared" si="289"/>
        <v>#NUM!</v>
      </c>
      <c r="AQ193" s="10" t="e">
        <f t="shared" si="289"/>
        <v>#NUM!</v>
      </c>
      <c r="AR193" s="10" t="e">
        <f t="shared" ref="AR193:BW193" si="290">AR168</f>
        <v>#NUM!</v>
      </c>
      <c r="AS193" s="10" t="e">
        <f t="shared" si="290"/>
        <v>#NUM!</v>
      </c>
      <c r="AT193" s="10" t="e">
        <f t="shared" si="290"/>
        <v>#NUM!</v>
      </c>
      <c r="AU193" s="10" t="e">
        <f t="shared" si="290"/>
        <v>#NUM!</v>
      </c>
      <c r="AV193" s="10" t="e">
        <f t="shared" si="290"/>
        <v>#NUM!</v>
      </c>
      <c r="AW193" s="10" t="e">
        <f t="shared" si="290"/>
        <v>#NUM!</v>
      </c>
      <c r="AX193" s="10" t="e">
        <f t="shared" si="290"/>
        <v>#NUM!</v>
      </c>
      <c r="AY193" s="10" t="e">
        <f t="shared" si="290"/>
        <v>#NUM!</v>
      </c>
      <c r="AZ193" s="10" t="e">
        <f t="shared" si="290"/>
        <v>#NUM!</v>
      </c>
      <c r="BA193" s="10" t="e">
        <f t="shared" si="290"/>
        <v>#NUM!</v>
      </c>
      <c r="BB193" s="10" t="e">
        <f t="shared" si="290"/>
        <v>#NUM!</v>
      </c>
      <c r="BC193" s="10" t="e">
        <f t="shared" si="290"/>
        <v>#NUM!</v>
      </c>
      <c r="BD193" s="10" t="e">
        <f t="shared" si="290"/>
        <v>#NUM!</v>
      </c>
      <c r="BE193" s="10" t="e">
        <f t="shared" si="290"/>
        <v>#NUM!</v>
      </c>
      <c r="BF193" s="10" t="e">
        <f t="shared" si="290"/>
        <v>#NUM!</v>
      </c>
      <c r="BG193" s="10" t="e">
        <f t="shared" si="290"/>
        <v>#NUM!</v>
      </c>
      <c r="BH193" s="10" t="e">
        <f t="shared" si="290"/>
        <v>#NUM!</v>
      </c>
      <c r="BI193" s="10" t="e">
        <f t="shared" si="290"/>
        <v>#NUM!</v>
      </c>
      <c r="BJ193" s="10" t="e">
        <f t="shared" si="290"/>
        <v>#NUM!</v>
      </c>
      <c r="BK193" s="10" t="e">
        <f t="shared" si="290"/>
        <v>#NUM!</v>
      </c>
      <c r="BL193" s="10" t="e">
        <f t="shared" si="290"/>
        <v>#NUM!</v>
      </c>
      <c r="BM193" s="10" t="e">
        <f t="shared" si="290"/>
        <v>#NUM!</v>
      </c>
      <c r="BN193" s="10" t="e">
        <f t="shared" si="290"/>
        <v>#NUM!</v>
      </c>
      <c r="BO193" s="10" t="e">
        <f t="shared" si="290"/>
        <v>#NUM!</v>
      </c>
      <c r="BP193" s="10" t="e">
        <f t="shared" si="290"/>
        <v>#NUM!</v>
      </c>
      <c r="BQ193" s="10" t="e">
        <f t="shared" si="290"/>
        <v>#NUM!</v>
      </c>
      <c r="BR193" s="10" t="e">
        <f t="shared" si="290"/>
        <v>#NUM!</v>
      </c>
      <c r="BS193" s="10" t="e">
        <f t="shared" si="290"/>
        <v>#NUM!</v>
      </c>
      <c r="BT193" s="10" t="e">
        <f t="shared" si="290"/>
        <v>#NUM!</v>
      </c>
      <c r="BU193" s="10" t="e">
        <f t="shared" si="290"/>
        <v>#NUM!</v>
      </c>
      <c r="BV193" s="10" t="e">
        <f t="shared" si="290"/>
        <v>#NUM!</v>
      </c>
      <c r="BW193" s="10" t="e">
        <f t="shared" si="290"/>
        <v>#NUM!</v>
      </c>
      <c r="BX193" s="10" t="e">
        <f t="shared" ref="BX193:CV193" si="291">BX168</f>
        <v>#NUM!</v>
      </c>
      <c r="BY193" s="10" t="e">
        <f t="shared" si="291"/>
        <v>#NUM!</v>
      </c>
      <c r="BZ193" s="10" t="e">
        <f t="shared" si="291"/>
        <v>#NUM!</v>
      </c>
      <c r="CA193" s="10" t="e">
        <f t="shared" si="291"/>
        <v>#NUM!</v>
      </c>
      <c r="CB193" s="10" t="e">
        <f t="shared" si="291"/>
        <v>#NUM!</v>
      </c>
      <c r="CC193" s="10" t="e">
        <f t="shared" si="291"/>
        <v>#NUM!</v>
      </c>
      <c r="CD193" s="10" t="e">
        <f t="shared" si="291"/>
        <v>#NUM!</v>
      </c>
      <c r="CE193" s="10" t="e">
        <f t="shared" si="291"/>
        <v>#NUM!</v>
      </c>
      <c r="CF193" s="10" t="e">
        <f t="shared" si="291"/>
        <v>#NUM!</v>
      </c>
      <c r="CG193" s="10" t="e">
        <f t="shared" si="291"/>
        <v>#NUM!</v>
      </c>
      <c r="CH193" s="10" t="e">
        <f t="shared" si="291"/>
        <v>#NUM!</v>
      </c>
      <c r="CI193" s="10" t="e">
        <f t="shared" si="291"/>
        <v>#NUM!</v>
      </c>
      <c r="CJ193" s="10" t="e">
        <f t="shared" si="291"/>
        <v>#NUM!</v>
      </c>
      <c r="CK193" s="10" t="e">
        <f t="shared" si="291"/>
        <v>#NUM!</v>
      </c>
      <c r="CL193" s="10" t="e">
        <f t="shared" si="291"/>
        <v>#NUM!</v>
      </c>
      <c r="CM193" s="10" t="e">
        <f t="shared" si="291"/>
        <v>#NUM!</v>
      </c>
      <c r="CN193" s="10" t="e">
        <f t="shared" si="291"/>
        <v>#NUM!</v>
      </c>
      <c r="CO193" s="10" t="e">
        <f t="shared" si="291"/>
        <v>#NUM!</v>
      </c>
      <c r="CP193" s="10" t="e">
        <f t="shared" si="291"/>
        <v>#NUM!</v>
      </c>
      <c r="CQ193" s="10" t="e">
        <f t="shared" si="291"/>
        <v>#NUM!</v>
      </c>
      <c r="CR193" s="10" t="e">
        <f t="shared" si="291"/>
        <v>#NUM!</v>
      </c>
      <c r="CS193" s="10" t="e">
        <f t="shared" si="291"/>
        <v>#NUM!</v>
      </c>
      <c r="CT193" s="10" t="e">
        <f t="shared" si="291"/>
        <v>#NUM!</v>
      </c>
      <c r="CU193" s="10" t="e">
        <f t="shared" si="291"/>
        <v>#NUM!</v>
      </c>
      <c r="CV193" s="10" t="e">
        <f t="shared" si="291"/>
        <v>#NUM!</v>
      </c>
      <c r="CW193" s="46"/>
      <c r="CX193" s="46"/>
      <c r="CY193" s="10"/>
      <c r="CZ193" s="10"/>
      <c r="DA193" s="10"/>
      <c r="DB193" s="10"/>
      <c r="DC193" s="10"/>
      <c r="DD193" s="10"/>
      <c r="DE193" s="10"/>
      <c r="DF193" s="10"/>
      <c r="DG193" s="10"/>
      <c r="DH193" s="10"/>
      <c r="DI193" s="10"/>
      <c r="DJ193" s="10"/>
    </row>
    <row r="194" spans="2:114" ht="15.4">
      <c r="E194" s="44" t="s">
        <v>676</v>
      </c>
      <c r="F194" s="44"/>
      <c r="G194" s="1" t="s">
        <v>305</v>
      </c>
      <c r="L194" s="10" t="e">
        <f t="shared" ref="L194:AQ194" si="292">SUM(L191:L193)</f>
        <v>#NUM!</v>
      </c>
      <c r="M194" s="10" t="e">
        <f>SUM(M191:M193)</f>
        <v>#NUM!</v>
      </c>
      <c r="N194" s="10" t="e">
        <f t="shared" si="292"/>
        <v>#NUM!</v>
      </c>
      <c r="O194" s="10" t="e">
        <f t="shared" si="292"/>
        <v>#NUM!</v>
      </c>
      <c r="P194" s="10" t="e">
        <f t="shared" si="292"/>
        <v>#NUM!</v>
      </c>
      <c r="Q194" s="10" t="e">
        <f t="shared" si="292"/>
        <v>#NUM!</v>
      </c>
      <c r="R194" s="10" t="e">
        <f t="shared" si="292"/>
        <v>#NUM!</v>
      </c>
      <c r="S194" s="10" t="e">
        <f t="shared" si="292"/>
        <v>#NUM!</v>
      </c>
      <c r="T194" s="10" t="e">
        <f t="shared" si="292"/>
        <v>#NUM!</v>
      </c>
      <c r="U194" s="10" t="e">
        <f t="shared" si="292"/>
        <v>#NUM!</v>
      </c>
      <c r="V194" s="10" t="e">
        <f t="shared" si="292"/>
        <v>#NUM!</v>
      </c>
      <c r="W194" s="10" t="e">
        <f t="shared" si="292"/>
        <v>#NUM!</v>
      </c>
      <c r="X194" s="10" t="e">
        <f t="shared" si="292"/>
        <v>#NUM!</v>
      </c>
      <c r="Y194" s="10" t="e">
        <f t="shared" si="292"/>
        <v>#NUM!</v>
      </c>
      <c r="Z194" s="10" t="e">
        <f t="shared" si="292"/>
        <v>#NUM!</v>
      </c>
      <c r="AA194" s="10" t="e">
        <f t="shared" si="292"/>
        <v>#NUM!</v>
      </c>
      <c r="AB194" s="10" t="e">
        <f t="shared" si="292"/>
        <v>#NUM!</v>
      </c>
      <c r="AC194" s="10" t="e">
        <f t="shared" si="292"/>
        <v>#NUM!</v>
      </c>
      <c r="AD194" s="10" t="e">
        <f t="shared" si="292"/>
        <v>#NUM!</v>
      </c>
      <c r="AE194" s="10" t="e">
        <f t="shared" si="292"/>
        <v>#NUM!</v>
      </c>
      <c r="AF194" s="10" t="e">
        <f>SUM(AF191:AF193)</f>
        <v>#NUM!</v>
      </c>
      <c r="AG194" s="10" t="e">
        <f t="shared" ref="AG194:AH194" si="293">SUM(AG191:AG193)</f>
        <v>#NUM!</v>
      </c>
      <c r="AH194" s="10" t="e">
        <f t="shared" si="293"/>
        <v>#NUM!</v>
      </c>
      <c r="AI194" s="10" t="e">
        <f t="shared" si="292"/>
        <v>#NUM!</v>
      </c>
      <c r="AJ194" s="10" t="e">
        <f t="shared" si="292"/>
        <v>#NUM!</v>
      </c>
      <c r="AK194" s="10" t="e">
        <f t="shared" si="292"/>
        <v>#NUM!</v>
      </c>
      <c r="AL194" s="10" t="e">
        <f t="shared" si="292"/>
        <v>#NUM!</v>
      </c>
      <c r="AM194" s="10" t="e">
        <f t="shared" si="292"/>
        <v>#NUM!</v>
      </c>
      <c r="AN194" s="10" t="e">
        <f t="shared" si="292"/>
        <v>#NUM!</v>
      </c>
      <c r="AO194" s="10" t="e">
        <f t="shared" si="292"/>
        <v>#NUM!</v>
      </c>
      <c r="AP194" s="10" t="e">
        <f t="shared" si="292"/>
        <v>#NUM!</v>
      </c>
      <c r="AQ194" s="10" t="e">
        <f t="shared" si="292"/>
        <v>#NUM!</v>
      </c>
      <c r="AR194" s="10" t="e">
        <f t="shared" ref="AR194:BW194" si="294">SUM(AR191:AR193)</f>
        <v>#NUM!</v>
      </c>
      <c r="AS194" s="10" t="e">
        <f t="shared" si="294"/>
        <v>#NUM!</v>
      </c>
      <c r="AT194" s="10" t="e">
        <f t="shared" si="294"/>
        <v>#NUM!</v>
      </c>
      <c r="AU194" s="10" t="e">
        <f t="shared" si="294"/>
        <v>#NUM!</v>
      </c>
      <c r="AV194" s="10" t="e">
        <f t="shared" si="294"/>
        <v>#NUM!</v>
      </c>
      <c r="AW194" s="10" t="e">
        <f t="shared" si="294"/>
        <v>#NUM!</v>
      </c>
      <c r="AX194" s="10" t="e">
        <f t="shared" si="294"/>
        <v>#NUM!</v>
      </c>
      <c r="AY194" s="10" t="e">
        <f t="shared" si="294"/>
        <v>#NUM!</v>
      </c>
      <c r="AZ194" s="10" t="e">
        <f t="shared" si="294"/>
        <v>#NUM!</v>
      </c>
      <c r="BA194" s="10" t="e">
        <f t="shared" si="294"/>
        <v>#NUM!</v>
      </c>
      <c r="BB194" s="10" t="e">
        <f>SUM(BB191:BB193)</f>
        <v>#NUM!</v>
      </c>
      <c r="BC194" s="10" t="e">
        <f t="shared" si="294"/>
        <v>#NUM!</v>
      </c>
      <c r="BD194" s="10" t="e">
        <f t="shared" si="294"/>
        <v>#NUM!</v>
      </c>
      <c r="BE194" s="10" t="e">
        <f t="shared" si="294"/>
        <v>#NUM!</v>
      </c>
      <c r="BF194" s="10" t="e">
        <f t="shared" si="294"/>
        <v>#NUM!</v>
      </c>
      <c r="BG194" s="10" t="e">
        <f t="shared" si="294"/>
        <v>#NUM!</v>
      </c>
      <c r="BH194" s="10" t="e">
        <f t="shared" si="294"/>
        <v>#NUM!</v>
      </c>
      <c r="BI194" s="10" t="e">
        <f t="shared" si="294"/>
        <v>#NUM!</v>
      </c>
      <c r="BJ194" s="10" t="e">
        <f t="shared" si="294"/>
        <v>#NUM!</v>
      </c>
      <c r="BK194" s="10" t="e">
        <f t="shared" si="294"/>
        <v>#NUM!</v>
      </c>
      <c r="BL194" s="10" t="e">
        <f t="shared" si="294"/>
        <v>#NUM!</v>
      </c>
      <c r="BM194" s="10" t="e">
        <f t="shared" si="294"/>
        <v>#NUM!</v>
      </c>
      <c r="BN194" s="10" t="e">
        <f t="shared" si="294"/>
        <v>#NUM!</v>
      </c>
      <c r="BO194" s="10" t="e">
        <f t="shared" si="294"/>
        <v>#NUM!</v>
      </c>
      <c r="BP194" s="10" t="e">
        <f t="shared" si="294"/>
        <v>#NUM!</v>
      </c>
      <c r="BQ194" s="10" t="e">
        <f t="shared" si="294"/>
        <v>#NUM!</v>
      </c>
      <c r="BR194" s="10" t="e">
        <f t="shared" si="294"/>
        <v>#NUM!</v>
      </c>
      <c r="BS194" s="10" t="e">
        <f t="shared" si="294"/>
        <v>#NUM!</v>
      </c>
      <c r="BT194" s="10" t="e">
        <f t="shared" si="294"/>
        <v>#NUM!</v>
      </c>
      <c r="BU194" s="10" t="e">
        <f t="shared" si="294"/>
        <v>#NUM!</v>
      </c>
      <c r="BV194" s="10" t="e">
        <f t="shared" si="294"/>
        <v>#NUM!</v>
      </c>
      <c r="BW194" s="10" t="e">
        <f t="shared" si="294"/>
        <v>#NUM!</v>
      </c>
      <c r="BX194" s="10" t="e">
        <f t="shared" ref="BX194:CV194" si="295">SUM(BX191:BX193)</f>
        <v>#NUM!</v>
      </c>
      <c r="BY194" s="10" t="e">
        <f t="shared" si="295"/>
        <v>#NUM!</v>
      </c>
      <c r="BZ194" s="10" t="e">
        <f t="shared" si="295"/>
        <v>#NUM!</v>
      </c>
      <c r="CA194" s="10" t="e">
        <f t="shared" si="295"/>
        <v>#NUM!</v>
      </c>
      <c r="CB194" s="10" t="e">
        <f t="shared" si="295"/>
        <v>#NUM!</v>
      </c>
      <c r="CC194" s="10" t="e">
        <f t="shared" si="295"/>
        <v>#NUM!</v>
      </c>
      <c r="CD194" s="10" t="e">
        <f t="shared" si="295"/>
        <v>#NUM!</v>
      </c>
      <c r="CE194" s="10" t="e">
        <f t="shared" si="295"/>
        <v>#NUM!</v>
      </c>
      <c r="CF194" s="10" t="e">
        <f t="shared" si="295"/>
        <v>#NUM!</v>
      </c>
      <c r="CG194" s="10" t="e">
        <f t="shared" si="295"/>
        <v>#NUM!</v>
      </c>
      <c r="CH194" s="10" t="e">
        <f t="shared" si="295"/>
        <v>#NUM!</v>
      </c>
      <c r="CI194" s="10" t="e">
        <f t="shared" si="295"/>
        <v>#NUM!</v>
      </c>
      <c r="CJ194" s="10" t="e">
        <f t="shared" si="295"/>
        <v>#NUM!</v>
      </c>
      <c r="CK194" s="10" t="e">
        <f t="shared" si="295"/>
        <v>#NUM!</v>
      </c>
      <c r="CL194" s="10" t="e">
        <f t="shared" si="295"/>
        <v>#NUM!</v>
      </c>
      <c r="CM194" s="10" t="e">
        <f t="shared" si="295"/>
        <v>#NUM!</v>
      </c>
      <c r="CN194" s="10" t="e">
        <f t="shared" si="295"/>
        <v>#NUM!</v>
      </c>
      <c r="CO194" s="10" t="e">
        <f t="shared" si="295"/>
        <v>#NUM!</v>
      </c>
      <c r="CP194" s="10" t="e">
        <f t="shared" si="295"/>
        <v>#NUM!</v>
      </c>
      <c r="CQ194" s="10" t="e">
        <f t="shared" si="295"/>
        <v>#NUM!</v>
      </c>
      <c r="CR194" s="10" t="e">
        <f t="shared" si="295"/>
        <v>#NUM!</v>
      </c>
      <c r="CS194" s="10" t="e">
        <f t="shared" si="295"/>
        <v>#NUM!</v>
      </c>
      <c r="CT194" s="10" t="e">
        <f t="shared" si="295"/>
        <v>#NUM!</v>
      </c>
      <c r="CU194" s="10" t="e">
        <f t="shared" si="295"/>
        <v>#NUM!</v>
      </c>
      <c r="CV194" s="10" t="e">
        <f t="shared" si="295"/>
        <v>#NUM!</v>
      </c>
      <c r="CW194" s="46"/>
      <c r="CX194" s="46"/>
    </row>
    <row r="195" spans="2:114" ht="15.4">
      <c r="B195" s="24"/>
      <c r="C195" s="24"/>
      <c r="D195" s="24"/>
      <c r="E195" s="44" t="s">
        <v>677</v>
      </c>
      <c r="F195" s="44"/>
      <c r="G195" s="1" t="s">
        <v>305</v>
      </c>
      <c r="L195" s="202" t="e">
        <f>-IF(OR(L8=1,FinancialInputs!L21=1),L194*L189*FinancialInputs!L21,L194)*(MAX(L8:L9))</f>
        <v>#NUM!</v>
      </c>
      <c r="M195" s="202" t="e">
        <f>-IF(OR(M8=1,FinancialInputs!M21=1),M194*M189*FinancialInputs!M21,M194)*(MAX(M8:M9))</f>
        <v>#NUM!</v>
      </c>
      <c r="N195" s="202" t="e">
        <f>-IF(OR(N8=1,FinancialInputs!N21=1),N194*N189*FinancialInputs!N21,N194)*(MAX(N8:N9))</f>
        <v>#NUM!</v>
      </c>
      <c r="O195" s="202" t="e">
        <f>-IF(OR(O8=1,FinancialInputs!O21=1),O194*O189*FinancialInputs!O21,O194)*(MAX(O8:O9))</f>
        <v>#NUM!</v>
      </c>
      <c r="P195" s="202" t="e">
        <f>-IF(OR(P8=1,FinancialInputs!P21=1),P194*P189*FinancialInputs!P21,P194)*(MAX(P8:P9))</f>
        <v>#NUM!</v>
      </c>
      <c r="Q195" s="202" t="e">
        <f>-IF(OR(Q8=1,FinancialInputs!Q21=1),Q194*Q189*FinancialInputs!Q21,Q194)*(MAX(Q8:Q9))</f>
        <v>#NUM!</v>
      </c>
      <c r="R195" s="202" t="e">
        <f>-IF(OR(R8=1,FinancialInputs!R21=1),R194*R189*FinancialInputs!R21,R194)*(MAX(R8:R9))</f>
        <v>#NUM!</v>
      </c>
      <c r="S195" s="202" t="e">
        <f>-IF(OR(S8=1,FinancialInputs!S21=1),S194*S189*FinancialInputs!S21,S194)*(MAX(S8:S9))</f>
        <v>#NUM!</v>
      </c>
      <c r="T195" s="202" t="e">
        <f>-IF(OR(T8=1,FinancialInputs!T21=1),T194*T189*FinancialInputs!T21,T194)*(MAX(T8:T9))</f>
        <v>#NUM!</v>
      </c>
      <c r="U195" s="202" t="e">
        <f>-IF(OR(U8=1,FinancialInputs!U21=1),U194*U189*FinancialInputs!U21,U194)*(MAX(U8:U9))</f>
        <v>#NUM!</v>
      </c>
      <c r="V195" s="202" t="e">
        <f>-IF(OR(V8=1,FinancialInputs!V21=1),V194*V189*FinancialInputs!V21,V194)*(MAX(V8:V9))</f>
        <v>#NUM!</v>
      </c>
      <c r="W195" s="202" t="e">
        <f>-IF(OR(W8=1,FinancialInputs!W21=1),W194*W189*FinancialInputs!W21,W194)*(MAX(W8:W9))</f>
        <v>#NUM!</v>
      </c>
      <c r="X195" s="202" t="e">
        <f>-IF(OR(X8=1,FinancialInputs!X21=1),X194*X189*FinancialInputs!X21,X194)*(MAX(X8:X9))</f>
        <v>#NUM!</v>
      </c>
      <c r="Y195" s="202" t="e">
        <f>-IF(OR(Y8=1,FinancialInputs!Y21=1),Y194*Y189*FinancialInputs!Y21,Y194)*(MAX(Y8:Y9))</f>
        <v>#NUM!</v>
      </c>
      <c r="Z195" s="202" t="e">
        <f>-IF(OR(Z8=1,FinancialInputs!Z21=1),Z194*Z189*FinancialInputs!Z21,Z194)*(MAX(Z8:Z9))</f>
        <v>#NUM!</v>
      </c>
      <c r="AA195" s="202" t="e">
        <f>-IF(OR(AA8=1,FinancialInputs!AA21=1),AA194*AA189*FinancialInputs!AA21,AA194)*(MAX(AA8:AA9))</f>
        <v>#NUM!</v>
      </c>
      <c r="AB195" s="202" t="e">
        <f>-IF(OR(AB8=1,FinancialInputs!AB21=1),AB194*AB189*FinancialInputs!AB21,AB194)*(MAX(AB8:AB9))</f>
        <v>#NUM!</v>
      </c>
      <c r="AC195" s="202" t="e">
        <f>-IF(OR(AC8=1,FinancialInputs!AC21=1),AC194*AC189*FinancialInputs!AC21,AC194)*(MAX(AC8:AC9))</f>
        <v>#NUM!</v>
      </c>
      <c r="AD195" s="202" t="e">
        <f>-IF(OR(AD8=1,FinancialInputs!AD21=1),AD194*AD189*FinancialInputs!AD21,AD194)*(MAX(AD8:AD9))</f>
        <v>#NUM!</v>
      </c>
      <c r="AE195" s="202" t="e">
        <f>-IF(OR(AE8=1,FinancialInputs!AE21=1),AE194*AE189*FinancialInputs!AE21,AE194)*(MAX(AE8:AE9))</f>
        <v>#NUM!</v>
      </c>
      <c r="AF195" s="202" t="e">
        <f>-IF(OR(AF8=1,FinancialInputs!AF21=1),AF194*AF189*FinancialInputs!AF21,AF194)*(MAX(AF8:AF9))</f>
        <v>#NUM!</v>
      </c>
      <c r="AG195" s="202" t="e">
        <f>-IF(OR(AG8=1,FinancialInputs!AG21=1),AG194*AG189*FinancialInputs!AG21,AG194)*(MAX(AG8:AG9))</f>
        <v>#NUM!</v>
      </c>
      <c r="AH195" s="202" t="e">
        <f>-IF(OR(AH8=1,FinancialInputs!AH21=1),AH194*AH189*FinancialInputs!AH21,AH194)*(MAX(AH8:AH9))</f>
        <v>#NUM!</v>
      </c>
      <c r="AI195" s="202" t="e">
        <f>-IF(OR(AI8=1,FinancialInputs!AI21=1),AI194*AI189*FinancialInputs!AI21,AI194)*(MAX(AI8:AI9))</f>
        <v>#NUM!</v>
      </c>
      <c r="AJ195" s="202" t="e">
        <f>-IF(OR(AJ8=1,FinancialInputs!AJ21=1),AJ194*AJ189*FinancialInputs!AJ21,AJ194)*(MAX(AJ8:AJ9))</f>
        <v>#NUM!</v>
      </c>
      <c r="AK195" s="202" t="e">
        <f>-IF(OR(AK8=1,FinancialInputs!AK21=1),AK194*AK189*FinancialInputs!AK21,AK194)*(MAX(AK8:AK9))</f>
        <v>#NUM!</v>
      </c>
      <c r="AL195" s="202" t="e">
        <f>-IF(OR(AL8=1,FinancialInputs!AL21=1),AL194*AL189*FinancialInputs!AL21,AL194)*(MAX(AL8:AL9))</f>
        <v>#NUM!</v>
      </c>
      <c r="AM195" s="202" t="e">
        <f>-IF(OR(AM8=1,FinancialInputs!AM21=1),AM194*AM189*FinancialInputs!AM21,AM194)*(MAX(AM8:AM9))</f>
        <v>#NUM!</v>
      </c>
      <c r="AN195" s="202" t="e">
        <f>-IF(OR(AN8=1,FinancialInputs!AN21=1),AN194*AN189*FinancialInputs!AN21,AN194)*(MAX(AN8:AN9))</f>
        <v>#NUM!</v>
      </c>
      <c r="AO195" s="202" t="e">
        <f>-IF(OR(AO8=1,FinancialInputs!AO21=1),AO194*AO189*FinancialInputs!AO21,AO194)*(MAX(AO8:AO9))</f>
        <v>#NUM!</v>
      </c>
      <c r="AP195" s="202" t="e">
        <f>-IF(OR(AP8=1,FinancialInputs!AP21=1),AP194*AP189*FinancialInputs!AP21,AP194)*(MAX(AP8:AP9))</f>
        <v>#NUM!</v>
      </c>
      <c r="AQ195" s="202" t="e">
        <f>-IF(OR(AQ8=1,FinancialInputs!AQ21=1),AQ194*AQ189*FinancialInputs!AQ21,AQ194)*(MAX(AQ8:AQ9))</f>
        <v>#NUM!</v>
      </c>
      <c r="AR195" s="202" t="e">
        <f>-IF(OR(AR8=1,FinancialInputs!AR21=1),AR194*AR189*FinancialInputs!AR21,AR194)*(MAX(AR8:AR9))</f>
        <v>#NUM!</v>
      </c>
      <c r="AS195" s="202" t="e">
        <f>-IF(OR(AS8=1,FinancialInputs!AS21=1),AS194*AS189*FinancialInputs!AS21,AS194)*(MAX(AS8:AS9))</f>
        <v>#NUM!</v>
      </c>
      <c r="AT195" s="202" t="e">
        <f>-IF(OR(AT8=1,FinancialInputs!AT21=1),AT194*AT189*FinancialInputs!AT21,AT194)*(MAX(AT8:AT9))</f>
        <v>#NUM!</v>
      </c>
      <c r="AU195" s="202" t="e">
        <f>-IF(OR(AU8=1,FinancialInputs!AU21=1),AU194*AU189*FinancialInputs!AU21,AU194)*(MAX(AU8:AU9))</f>
        <v>#NUM!</v>
      </c>
      <c r="AV195" s="202" t="e">
        <f>-IF(OR(AV8=1,FinancialInputs!AV21=1),AV194*AV189*FinancialInputs!AV21,AV194)*(MAX(AV8:AV9))</f>
        <v>#NUM!</v>
      </c>
      <c r="AW195" s="202" t="e">
        <f>-IF(OR(AW8=1,FinancialInputs!AW21=1),AW194*AW189*FinancialInputs!AW21,AW194)*(MAX(AW8:AW9))</f>
        <v>#NUM!</v>
      </c>
      <c r="AX195" s="202" t="e">
        <f>-IF(OR(AX8=1,FinancialInputs!AX21=1),AX194*AX189*FinancialInputs!AX21,AX194)*(MAX(AX8:AX9))</f>
        <v>#NUM!</v>
      </c>
      <c r="AY195" s="202" t="e">
        <f>-IF(OR(AY8=1,FinancialInputs!AY21=1),AY194*AY189*FinancialInputs!AY21,AY194)*(MAX(AY8:AY9))</f>
        <v>#NUM!</v>
      </c>
      <c r="AZ195" s="202" t="e">
        <f>-IF(OR(AZ8=1,FinancialInputs!AZ21=1),AZ194*AZ189*FinancialInputs!AZ21,AZ194)*(MAX(AZ8:AZ9))</f>
        <v>#NUM!</v>
      </c>
      <c r="BA195" s="202" t="e">
        <f>-IF(OR(BA8=1,FinancialInputs!BA21=1),BA194*BA189*FinancialInputs!BA21,BA194)*(MAX(BA8:BA9))</f>
        <v>#NUM!</v>
      </c>
      <c r="BB195" s="202" t="e">
        <f>-IF(OR(BB8=1,FinancialInputs!BB21=1),BB194*BB189*FinancialInputs!BB21,BB194)*(MAX(BB8:BB9))</f>
        <v>#NUM!</v>
      </c>
      <c r="BC195" s="202" t="e">
        <f>-IF(OR(BC8=1,FinancialInputs!BC21=1),BC194*BC189*FinancialInputs!BC21,BC194)*(MAX(BC8:BC9))</f>
        <v>#NUM!</v>
      </c>
      <c r="BD195" s="202" t="e">
        <f>-IF(OR(BD8=1,FinancialInputs!BD21=1),BD194*BD189*FinancialInputs!BD21,BD194)*(MAX(BD8:BD9))</f>
        <v>#NUM!</v>
      </c>
      <c r="BE195" s="202" t="e">
        <f>-IF(OR(BE8=1,FinancialInputs!BE21=1),BE194*BE189*FinancialInputs!BE21,BE194)*(MAX(BE8:BE9))</f>
        <v>#NUM!</v>
      </c>
      <c r="BF195" s="202" t="e">
        <f>-IF(OR(BF8=1,FinancialInputs!BF21=1),BF194*BF189*FinancialInputs!BF21,BF194)*(MAX(BF8:BF9))</f>
        <v>#NUM!</v>
      </c>
      <c r="BG195" s="202" t="e">
        <f>-IF(OR(BG8=1,FinancialInputs!BG21=1),BG194*BG189*FinancialInputs!BG21,BG194)*(MAX(BG8:BG9))</f>
        <v>#NUM!</v>
      </c>
      <c r="BH195" s="202" t="e">
        <f>-IF(OR(BH8=1,FinancialInputs!BH21=1),BH194*BH189*FinancialInputs!BH21,BH194)*(MAX(BH8:BH9))</f>
        <v>#NUM!</v>
      </c>
      <c r="BI195" s="202" t="e">
        <f>-IF(OR(BI8=1,FinancialInputs!BI21=1),BI194*BI189*FinancialInputs!BI21,BI194)*(MAX(BI8:BI9))</f>
        <v>#NUM!</v>
      </c>
      <c r="BJ195" s="202" t="e">
        <f>-IF(OR(BJ8=1,FinancialInputs!BJ21=1),BJ194*BJ189*FinancialInputs!BJ21,BJ194)*(MAX(BJ8:BJ9))</f>
        <v>#NUM!</v>
      </c>
      <c r="BK195" s="202" t="e">
        <f>-IF(OR(BK8=1,FinancialInputs!BK21=1),BK194*BK189*FinancialInputs!BK21,BK194)*(MAX(BK8:BK9))</f>
        <v>#NUM!</v>
      </c>
      <c r="BL195" s="202" t="e">
        <f>-IF(OR(BL8=1,FinancialInputs!BL21=1),BL194*BL189*FinancialInputs!BL21,BL194)*(MAX(BL8:BL9))</f>
        <v>#NUM!</v>
      </c>
      <c r="BM195" s="202" t="e">
        <f>-IF(OR(BM8=1,FinancialInputs!BM21=1),BM194*BM189*FinancialInputs!BM21,BM194)*(MAX(BM8:BM9))</f>
        <v>#NUM!</v>
      </c>
      <c r="BN195" s="202" t="e">
        <f>-IF(OR(BN8=1,FinancialInputs!BN21=1),BN194*BN189*FinancialInputs!BN21,BN194)*(MAX(BN8:BN9))</f>
        <v>#NUM!</v>
      </c>
      <c r="BO195" s="202" t="e">
        <f>-IF(OR(BO8=1,FinancialInputs!BO21=1),BO194*BO189*FinancialInputs!BO21,BO194)*(MAX(BO8:BO9))</f>
        <v>#NUM!</v>
      </c>
      <c r="BP195" s="202" t="e">
        <f>-IF(OR(BP8=1,FinancialInputs!BP21=1),BP194*BP189*FinancialInputs!BP21,BP194)*(MAX(BP8:BP9))</f>
        <v>#NUM!</v>
      </c>
      <c r="BQ195" s="202" t="e">
        <f>-IF(OR(BQ8=1,FinancialInputs!BQ21=1),BQ194*BQ189*FinancialInputs!BQ21,BQ194)*(MAX(BQ8:BQ9))</f>
        <v>#NUM!</v>
      </c>
      <c r="BR195" s="202" t="e">
        <f>-IF(OR(BR8=1,FinancialInputs!BR21=1),BR194*BR189*FinancialInputs!BR21,BR194)*(MAX(BR8:BR9))</f>
        <v>#NUM!</v>
      </c>
      <c r="BS195" s="202" t="e">
        <f>-IF(OR(BS8=1,FinancialInputs!BS21=1),BS194*BS189*FinancialInputs!BS21,BS194)*(MAX(BS8:BS9))</f>
        <v>#NUM!</v>
      </c>
      <c r="BT195" s="202" t="e">
        <f>-IF(OR(BT8=1,FinancialInputs!BT21=1),BT194*BT189*FinancialInputs!BT21,BT194)*(MAX(BT8:BT9))</f>
        <v>#NUM!</v>
      </c>
      <c r="BU195" s="202" t="e">
        <f>-IF(OR(BU8=1,FinancialInputs!BU21=1),BU194*BU189*FinancialInputs!BU21,BU194)*(MAX(BU8:BU9))</f>
        <v>#NUM!</v>
      </c>
      <c r="BV195" s="202" t="e">
        <f>-IF(OR(BV8=1,FinancialInputs!BV21=1),BV194*BV189*FinancialInputs!BV21,BV194)*(MAX(BV8:BV9))</f>
        <v>#NUM!</v>
      </c>
      <c r="BW195" s="202" t="e">
        <f>-IF(OR(BW8=1,FinancialInputs!BW21=1),BW194*BW189*FinancialInputs!BW21,BW194)*(MAX(BW8:BW9))</f>
        <v>#NUM!</v>
      </c>
      <c r="BX195" s="202" t="e">
        <f>-IF(OR(BX8=1,FinancialInputs!BX21=1),BX194*BX189*FinancialInputs!BX21,BX194)*(MAX(BX8:BX9))</f>
        <v>#NUM!</v>
      </c>
      <c r="BY195" s="202" t="e">
        <f>-IF(OR(BY8=1,FinancialInputs!BY21=1),BY194*BY189*FinancialInputs!BY21,BY194)*(MAX(BY8:BY9))</f>
        <v>#NUM!</v>
      </c>
      <c r="BZ195" s="202" t="e">
        <f>-IF(OR(BZ8=1,FinancialInputs!BZ21=1),BZ194*BZ189*FinancialInputs!BZ21,BZ194)*(MAX(BZ8:BZ9))</f>
        <v>#NUM!</v>
      </c>
      <c r="CA195" s="202" t="e">
        <f>-IF(OR(CA8=1,FinancialInputs!CA21=1),CA194*CA189*FinancialInputs!CA21,CA194)*(MAX(CA8:CA9))</f>
        <v>#NUM!</v>
      </c>
      <c r="CB195" s="202" t="e">
        <f>-IF(OR(CB8=1,FinancialInputs!CB21=1),CB194*CB189*FinancialInputs!CB21,CB194)*(MAX(CB8:CB9))</f>
        <v>#NUM!</v>
      </c>
      <c r="CC195" s="202" t="e">
        <f>-IF(OR(CC8=1,FinancialInputs!CC21=1),CC194*CC189*FinancialInputs!CC21,CC194)*(MAX(CC8:CC9))</f>
        <v>#NUM!</v>
      </c>
      <c r="CD195" s="202" t="e">
        <f>-IF(OR(CD8=1,FinancialInputs!CD21=1),CD194*CD189*FinancialInputs!CD21,CD194)*(MAX(CD8:CD9))</f>
        <v>#NUM!</v>
      </c>
      <c r="CE195" s="202" t="e">
        <f>-IF(OR(CE8=1,FinancialInputs!CE21=1),CE194*CE189*FinancialInputs!CE21,CE194)*(MAX(CE8:CE9))</f>
        <v>#NUM!</v>
      </c>
      <c r="CF195" s="202" t="e">
        <f>-IF(OR(CF8=1,FinancialInputs!CF21=1),CF194*CF189*FinancialInputs!CF21,CF194)*(MAX(CF8:CF9))</f>
        <v>#NUM!</v>
      </c>
      <c r="CG195" s="202" t="e">
        <f>-IF(OR(CG8=1,FinancialInputs!CG21=1),CG194*CG189*FinancialInputs!CG21,CG194)*(MAX(CG8:CG9))</f>
        <v>#NUM!</v>
      </c>
      <c r="CH195" s="202" t="e">
        <f>-IF(OR(CH8=1,FinancialInputs!CH21=1),CH194*CH189*FinancialInputs!CH21,CH194)*(MAX(CH8:CH9))</f>
        <v>#NUM!</v>
      </c>
      <c r="CI195" s="202" t="e">
        <f>-IF(OR(CI8=1,FinancialInputs!CI21=1),CI194*CI189*FinancialInputs!CI21,CI194)*(MAX(CI8:CI9))</f>
        <v>#NUM!</v>
      </c>
      <c r="CJ195" s="202" t="e">
        <f>-IF(OR(CJ8=1,FinancialInputs!CJ21=1),CJ194*CJ189*FinancialInputs!CJ21,CJ194)*(MAX(CJ8:CJ9))</f>
        <v>#NUM!</v>
      </c>
      <c r="CK195" s="202" t="e">
        <f>-IF(OR(CK8=1,FinancialInputs!CK21=1),CK194*CK189*FinancialInputs!CK21,CK194)*(MAX(CK8:CK9))</f>
        <v>#NUM!</v>
      </c>
      <c r="CL195" s="202" t="e">
        <f>-IF(OR(CL8=1,FinancialInputs!CL21=1),CL194*CL189*FinancialInputs!CL21,CL194)*(MAX(CL8:CL9))</f>
        <v>#NUM!</v>
      </c>
      <c r="CM195" s="202" t="e">
        <f>-IF(OR(CM8=1,FinancialInputs!CM21=1),CM194*CM189*FinancialInputs!CM21,CM194)*(MAX(CM8:CM9))</f>
        <v>#NUM!</v>
      </c>
      <c r="CN195" s="202" t="e">
        <f>-IF(OR(CN8=1,FinancialInputs!CN21=1),CN194*CN189*FinancialInputs!CN21,CN194)*(MAX(CN8:CN9))</f>
        <v>#NUM!</v>
      </c>
      <c r="CO195" s="202" t="e">
        <f>-IF(OR(CO8=1,FinancialInputs!CO21=1),CO194*CO189*FinancialInputs!CO21,CO194)*(MAX(CO8:CO9))</f>
        <v>#NUM!</v>
      </c>
      <c r="CP195" s="202" t="e">
        <f>-IF(OR(CP8=1,FinancialInputs!CP21=1),CP194*CP189*FinancialInputs!CP21,CP194)*(MAX(CP8:CP9))</f>
        <v>#NUM!</v>
      </c>
      <c r="CQ195" s="202" t="e">
        <f>-IF(OR(CQ8=1,FinancialInputs!CQ21=1),CQ194*CQ189*FinancialInputs!CQ21,CQ194)*(MAX(CQ8:CQ9))</f>
        <v>#NUM!</v>
      </c>
      <c r="CR195" s="202" t="e">
        <f>-IF(OR(CR8=1,FinancialInputs!CR21=1),CR194*CR189*FinancialInputs!CR21,CR194)*(MAX(CR8:CR9))</f>
        <v>#NUM!</v>
      </c>
      <c r="CS195" s="202" t="e">
        <f>-IF(OR(CS8=1,FinancialInputs!CS21=1),CS194*CS189*FinancialInputs!CS21,CS194)*(MAX(CS8:CS9))</f>
        <v>#NUM!</v>
      </c>
      <c r="CT195" s="202" t="e">
        <f>-IF(OR(CT8=1,FinancialInputs!CT21=1),CT194*CT189*FinancialInputs!CT21,CT194)*(MAX(CT8:CT9))</f>
        <v>#NUM!</v>
      </c>
      <c r="CU195" s="202" t="e">
        <f>-IF(OR(CU8=1,FinancialInputs!CU21=1),CU194*CU189*FinancialInputs!CU21,CU194)*(MAX(CU8:CU9))</f>
        <v>#NUM!</v>
      </c>
      <c r="CV195" s="202" t="e">
        <f>-IF(OR(CV8=1,FinancialInputs!CV21=1),CV194*CV189*FinancialInputs!CV21,CV194)*(MAX(CV8:CV9))</f>
        <v>#NUM!</v>
      </c>
      <c r="CW195" s="46"/>
      <c r="CX195" s="46"/>
    </row>
    <row r="196" spans="2:114" ht="15.4">
      <c r="E196" s="44" t="s">
        <v>678</v>
      </c>
      <c r="F196" s="44"/>
      <c r="G196" s="1" t="s">
        <v>305</v>
      </c>
      <c r="L196" s="412" t="e">
        <f>SUM(L194:L195)</f>
        <v>#NUM!</v>
      </c>
      <c r="M196" s="412" t="e">
        <f t="shared" ref="M196" si="296">SUM(M194:M195)</f>
        <v>#NUM!</v>
      </c>
      <c r="N196" s="412" t="e">
        <f t="shared" ref="N196:Z196" si="297">SUM(N194:N195)</f>
        <v>#NUM!</v>
      </c>
      <c r="O196" s="412" t="e">
        <f t="shared" si="297"/>
        <v>#NUM!</v>
      </c>
      <c r="P196" s="412" t="e">
        <f t="shared" si="297"/>
        <v>#NUM!</v>
      </c>
      <c r="Q196" s="412" t="e">
        <f t="shared" si="297"/>
        <v>#NUM!</v>
      </c>
      <c r="R196" s="412" t="e">
        <f t="shared" si="297"/>
        <v>#NUM!</v>
      </c>
      <c r="S196" s="412" t="e">
        <f t="shared" si="297"/>
        <v>#NUM!</v>
      </c>
      <c r="T196" s="412" t="e">
        <f t="shared" si="297"/>
        <v>#NUM!</v>
      </c>
      <c r="U196" s="412" t="e">
        <f t="shared" si="297"/>
        <v>#NUM!</v>
      </c>
      <c r="V196" s="412" t="e">
        <f t="shared" si="297"/>
        <v>#NUM!</v>
      </c>
      <c r="W196" s="412" t="e">
        <f t="shared" si="297"/>
        <v>#NUM!</v>
      </c>
      <c r="X196" s="412" t="e">
        <f t="shared" si="297"/>
        <v>#NUM!</v>
      </c>
      <c r="Y196" s="412" t="e">
        <f t="shared" si="297"/>
        <v>#NUM!</v>
      </c>
      <c r="Z196" s="412" t="e">
        <f t="shared" si="297"/>
        <v>#NUM!</v>
      </c>
      <c r="AA196" s="412" t="e">
        <f t="shared" ref="AA196:BZ196" si="298">SUM(AA194:AA195)</f>
        <v>#NUM!</v>
      </c>
      <c r="AB196" s="412" t="e">
        <f t="shared" si="298"/>
        <v>#NUM!</v>
      </c>
      <c r="AC196" s="412" t="e">
        <f t="shared" si="298"/>
        <v>#NUM!</v>
      </c>
      <c r="AD196" s="412" t="e">
        <f t="shared" si="298"/>
        <v>#NUM!</v>
      </c>
      <c r="AE196" s="412" t="e">
        <f t="shared" si="298"/>
        <v>#NUM!</v>
      </c>
      <c r="AF196" s="412" t="e">
        <f t="shared" si="298"/>
        <v>#NUM!</v>
      </c>
      <c r="AG196" s="412" t="e">
        <f t="shared" ref="AG196:AH196" si="299">SUM(AG194:AG195)</f>
        <v>#NUM!</v>
      </c>
      <c r="AH196" s="412" t="e">
        <f t="shared" si="299"/>
        <v>#NUM!</v>
      </c>
      <c r="AI196" s="412" t="e">
        <f t="shared" si="298"/>
        <v>#NUM!</v>
      </c>
      <c r="AJ196" s="412" t="e">
        <f t="shared" si="298"/>
        <v>#NUM!</v>
      </c>
      <c r="AK196" s="412" t="e">
        <f t="shared" si="298"/>
        <v>#NUM!</v>
      </c>
      <c r="AL196" s="412" t="e">
        <f t="shared" si="298"/>
        <v>#NUM!</v>
      </c>
      <c r="AM196" s="412" t="e">
        <f t="shared" si="298"/>
        <v>#NUM!</v>
      </c>
      <c r="AN196" s="412" t="e">
        <f t="shared" si="298"/>
        <v>#NUM!</v>
      </c>
      <c r="AO196" s="412" t="e">
        <f t="shared" si="298"/>
        <v>#NUM!</v>
      </c>
      <c r="AP196" s="412" t="e">
        <f t="shared" si="298"/>
        <v>#NUM!</v>
      </c>
      <c r="AQ196" s="412" t="e">
        <f t="shared" si="298"/>
        <v>#NUM!</v>
      </c>
      <c r="AR196" s="412" t="e">
        <f t="shared" si="298"/>
        <v>#NUM!</v>
      </c>
      <c r="AS196" s="412" t="e">
        <f t="shared" si="298"/>
        <v>#NUM!</v>
      </c>
      <c r="AT196" s="412" t="e">
        <f t="shared" si="298"/>
        <v>#NUM!</v>
      </c>
      <c r="AU196" s="412" t="e">
        <f t="shared" si="298"/>
        <v>#NUM!</v>
      </c>
      <c r="AV196" s="412" t="e">
        <f t="shared" si="298"/>
        <v>#NUM!</v>
      </c>
      <c r="AW196" s="412" t="e">
        <f t="shared" si="298"/>
        <v>#NUM!</v>
      </c>
      <c r="AX196" s="412" t="e">
        <f t="shared" si="298"/>
        <v>#NUM!</v>
      </c>
      <c r="AY196" s="412" t="e">
        <f t="shared" si="298"/>
        <v>#NUM!</v>
      </c>
      <c r="AZ196" s="412" t="e">
        <f t="shared" si="298"/>
        <v>#NUM!</v>
      </c>
      <c r="BA196" s="412" t="e">
        <f t="shared" si="298"/>
        <v>#NUM!</v>
      </c>
      <c r="BB196" s="412" t="e">
        <f t="shared" si="298"/>
        <v>#NUM!</v>
      </c>
      <c r="BC196" s="412" t="e">
        <f t="shared" si="298"/>
        <v>#NUM!</v>
      </c>
      <c r="BD196" s="412" t="e">
        <f t="shared" si="298"/>
        <v>#NUM!</v>
      </c>
      <c r="BE196" s="412" t="e">
        <f t="shared" si="298"/>
        <v>#NUM!</v>
      </c>
      <c r="BF196" s="412" t="e">
        <f t="shared" si="298"/>
        <v>#NUM!</v>
      </c>
      <c r="BG196" s="412" t="e">
        <f t="shared" si="298"/>
        <v>#NUM!</v>
      </c>
      <c r="BH196" s="412" t="e">
        <f t="shared" si="298"/>
        <v>#NUM!</v>
      </c>
      <c r="BI196" s="412" t="e">
        <f t="shared" si="298"/>
        <v>#NUM!</v>
      </c>
      <c r="BJ196" s="412" t="e">
        <f t="shared" si="298"/>
        <v>#NUM!</v>
      </c>
      <c r="BK196" s="412" t="e">
        <f t="shared" si="298"/>
        <v>#NUM!</v>
      </c>
      <c r="BL196" s="412" t="e">
        <f t="shared" si="298"/>
        <v>#NUM!</v>
      </c>
      <c r="BM196" s="412" t="e">
        <f t="shared" si="298"/>
        <v>#NUM!</v>
      </c>
      <c r="BN196" s="412" t="e">
        <f t="shared" si="298"/>
        <v>#NUM!</v>
      </c>
      <c r="BO196" s="412" t="e">
        <f t="shared" si="298"/>
        <v>#NUM!</v>
      </c>
      <c r="BP196" s="412" t="e">
        <f t="shared" si="298"/>
        <v>#NUM!</v>
      </c>
      <c r="BQ196" s="412" t="e">
        <f t="shared" si="298"/>
        <v>#NUM!</v>
      </c>
      <c r="BR196" s="412" t="e">
        <f t="shared" si="298"/>
        <v>#NUM!</v>
      </c>
      <c r="BS196" s="412" t="e">
        <f t="shared" si="298"/>
        <v>#NUM!</v>
      </c>
      <c r="BT196" s="412" t="e">
        <f t="shared" si="298"/>
        <v>#NUM!</v>
      </c>
      <c r="BU196" s="412" t="e">
        <f t="shared" si="298"/>
        <v>#NUM!</v>
      </c>
      <c r="BV196" s="412" t="e">
        <f t="shared" si="298"/>
        <v>#NUM!</v>
      </c>
      <c r="BW196" s="412" t="e">
        <f t="shared" si="298"/>
        <v>#NUM!</v>
      </c>
      <c r="BX196" s="412" t="e">
        <f t="shared" si="298"/>
        <v>#NUM!</v>
      </c>
      <c r="BY196" s="412" t="e">
        <f t="shared" si="298"/>
        <v>#NUM!</v>
      </c>
      <c r="BZ196" s="412" t="e">
        <f t="shared" si="298"/>
        <v>#NUM!</v>
      </c>
      <c r="CA196" s="412" t="e">
        <f t="shared" ref="CA196:CL196" si="300">SUM(CA194:CA195)</f>
        <v>#NUM!</v>
      </c>
      <c r="CB196" s="412" t="e">
        <f t="shared" si="300"/>
        <v>#NUM!</v>
      </c>
      <c r="CC196" s="412" t="e">
        <f t="shared" si="300"/>
        <v>#NUM!</v>
      </c>
      <c r="CD196" s="412" t="e">
        <f t="shared" si="300"/>
        <v>#NUM!</v>
      </c>
      <c r="CE196" s="412" t="e">
        <f t="shared" si="300"/>
        <v>#NUM!</v>
      </c>
      <c r="CF196" s="412" t="e">
        <f t="shared" si="300"/>
        <v>#NUM!</v>
      </c>
      <c r="CG196" s="412" t="e">
        <f t="shared" si="300"/>
        <v>#NUM!</v>
      </c>
      <c r="CH196" s="412" t="e">
        <f t="shared" si="300"/>
        <v>#NUM!</v>
      </c>
      <c r="CI196" s="412" t="e">
        <f t="shared" si="300"/>
        <v>#NUM!</v>
      </c>
      <c r="CJ196" s="412" t="e">
        <f t="shared" si="300"/>
        <v>#NUM!</v>
      </c>
      <c r="CK196" s="412" t="e">
        <f t="shared" si="300"/>
        <v>#NUM!</v>
      </c>
      <c r="CL196" s="412" t="e">
        <f t="shared" si="300"/>
        <v>#NUM!</v>
      </c>
      <c r="CM196" s="412" t="e">
        <f t="shared" ref="CM196:CV196" si="301">SUM(CM194:CM195)</f>
        <v>#NUM!</v>
      </c>
      <c r="CN196" s="412" t="e">
        <f t="shared" si="301"/>
        <v>#NUM!</v>
      </c>
      <c r="CO196" s="412" t="e">
        <f t="shared" si="301"/>
        <v>#NUM!</v>
      </c>
      <c r="CP196" s="412" t="e">
        <f t="shared" si="301"/>
        <v>#NUM!</v>
      </c>
      <c r="CQ196" s="412" t="e">
        <f t="shared" si="301"/>
        <v>#NUM!</v>
      </c>
      <c r="CR196" s="412" t="e">
        <f t="shared" si="301"/>
        <v>#NUM!</v>
      </c>
      <c r="CS196" s="412" t="e">
        <f t="shared" si="301"/>
        <v>#NUM!</v>
      </c>
      <c r="CT196" s="412" t="e">
        <f t="shared" si="301"/>
        <v>#NUM!</v>
      </c>
      <c r="CU196" s="412" t="e">
        <f t="shared" si="301"/>
        <v>#NUM!</v>
      </c>
      <c r="CV196" s="412" t="e">
        <f t="shared" si="301"/>
        <v>#NUM!</v>
      </c>
      <c r="CW196" s="46"/>
      <c r="CX196" s="46"/>
    </row>
    <row r="197" spans="2:114" ht="15.4">
      <c r="L197" s="202"/>
      <c r="M197" s="202"/>
      <c r="N197" s="202"/>
      <c r="O197" s="202"/>
      <c r="P197" s="202"/>
      <c r="Q197" s="202"/>
      <c r="R197" s="202"/>
      <c r="S197" s="202"/>
      <c r="T197" s="202"/>
      <c r="U197" s="202"/>
      <c r="V197" s="202"/>
      <c r="W197" s="202"/>
      <c r="X197" s="202"/>
      <c r="Y197" s="202"/>
      <c r="Z197" s="202"/>
      <c r="AA197" s="202"/>
      <c r="AB197" s="202"/>
      <c r="AC197" s="202"/>
      <c r="AD197" s="202"/>
      <c r="AE197" s="202"/>
      <c r="AF197" s="202"/>
      <c r="AG197" s="202"/>
      <c r="AH197" s="202"/>
      <c r="AI197" s="202"/>
      <c r="AJ197" s="202"/>
      <c r="AK197" s="202"/>
      <c r="AL197" s="202"/>
      <c r="AM197" s="202"/>
      <c r="AN197" s="202"/>
      <c r="AO197" s="202"/>
      <c r="AP197" s="202"/>
      <c r="AQ197" s="202"/>
      <c r="AR197" s="202"/>
      <c r="AS197" s="202"/>
      <c r="AT197" s="202"/>
      <c r="AU197" s="202"/>
      <c r="AV197" s="202"/>
      <c r="AW197" s="202"/>
      <c r="AX197" s="202"/>
      <c r="AY197" s="202"/>
      <c r="AZ197" s="202"/>
      <c r="BA197" s="202"/>
      <c r="BB197" s="202"/>
      <c r="BC197" s="202"/>
      <c r="BD197" s="202"/>
      <c r="BE197" s="202"/>
      <c r="BF197" s="202"/>
      <c r="BG197" s="202"/>
      <c r="BH197" s="202"/>
      <c r="BI197" s="202"/>
      <c r="BJ197" s="202"/>
      <c r="BK197" s="202"/>
      <c r="BL197" s="202"/>
      <c r="BM197" s="202"/>
      <c r="BN197" s="202"/>
      <c r="BO197" s="202"/>
      <c r="BP197" s="202"/>
      <c r="BQ197" s="202"/>
      <c r="BR197" s="202"/>
      <c r="BS197" s="202"/>
      <c r="BT197" s="202"/>
      <c r="BU197" s="202"/>
      <c r="BV197" s="202"/>
      <c r="BW197" s="202"/>
      <c r="BX197" s="202"/>
      <c r="BY197" s="202"/>
      <c r="BZ197" s="202"/>
      <c r="CA197" s="202"/>
      <c r="CB197" s="202"/>
      <c r="CC197" s="202"/>
      <c r="CD197" s="202"/>
      <c r="CE197" s="202"/>
      <c r="CF197" s="202"/>
      <c r="CG197" s="202"/>
      <c r="CH197" s="202"/>
      <c r="CI197" s="202"/>
      <c r="CJ197" s="202"/>
      <c r="CK197" s="202"/>
      <c r="CL197" s="202"/>
      <c r="CM197" s="202"/>
      <c r="CN197" s="202"/>
      <c r="CO197" s="202"/>
      <c r="CP197" s="202"/>
      <c r="CQ197" s="202"/>
      <c r="CR197" s="202"/>
      <c r="CS197" s="202"/>
      <c r="CT197" s="202"/>
      <c r="CU197" s="202"/>
      <c r="CV197" s="202"/>
    </row>
    <row r="198" spans="2:114" ht="15.4">
      <c r="B198" s="24"/>
      <c r="C198" s="43">
        <f>MAX($B$5:C197)+0.1</f>
        <v>5.2999999999999989</v>
      </c>
      <c r="D198" s="41" t="s">
        <v>680</v>
      </c>
      <c r="E198" s="41"/>
      <c r="F198" s="41"/>
      <c r="G198" s="41"/>
      <c r="H198" s="41"/>
      <c r="I198" s="41"/>
      <c r="J198" s="41"/>
      <c r="K198" s="41"/>
      <c r="L198" s="41"/>
      <c r="M198" s="41"/>
      <c r="N198" s="41"/>
      <c r="O198" s="41"/>
      <c r="P198" s="41"/>
      <c r="Q198" s="41"/>
      <c r="R198" s="41"/>
      <c r="S198" s="41"/>
      <c r="T198" s="41"/>
      <c r="U198" s="41"/>
      <c r="V198" s="41"/>
      <c r="W198" s="41"/>
      <c r="X198" s="41"/>
      <c r="Y198" s="41"/>
      <c r="Z198" s="41"/>
      <c r="AA198" s="41"/>
      <c r="AB198" s="342"/>
      <c r="AC198" s="342"/>
      <c r="AD198" s="342"/>
      <c r="AE198" s="342"/>
      <c r="AF198" s="342"/>
      <c r="AG198" s="342"/>
      <c r="AH198" s="342"/>
      <c r="AI198" s="342"/>
      <c r="AJ198" s="342"/>
      <c r="AK198" s="342"/>
      <c r="AL198" s="342"/>
      <c r="AM198" s="342"/>
      <c r="AN198" s="342"/>
      <c r="AO198" s="342"/>
      <c r="AP198" s="342"/>
      <c r="AQ198" s="342"/>
      <c r="AR198" s="342"/>
      <c r="AS198" s="342"/>
      <c r="AT198" s="342"/>
      <c r="AU198" s="342"/>
      <c r="AV198" s="342"/>
      <c r="AW198" s="342"/>
      <c r="AX198" s="342"/>
      <c r="AY198" s="342"/>
      <c r="AZ198" s="342"/>
      <c r="BA198" s="342"/>
      <c r="BB198" s="342"/>
      <c r="BC198" s="342"/>
      <c r="BD198" s="342"/>
      <c r="BE198" s="342"/>
      <c r="BF198" s="342"/>
      <c r="BG198" s="342"/>
      <c r="BH198" s="342"/>
      <c r="BI198" s="342"/>
      <c r="BJ198" s="342"/>
      <c r="BK198" s="342"/>
      <c r="BL198" s="342"/>
      <c r="BM198" s="342"/>
      <c r="BN198" s="342"/>
      <c r="BO198" s="342"/>
      <c r="BP198" s="342"/>
      <c r="BQ198" s="342"/>
      <c r="BR198" s="342"/>
      <c r="BS198" s="342"/>
      <c r="BT198" s="342"/>
      <c r="BU198" s="342"/>
      <c r="BV198" s="342"/>
      <c r="BW198" s="342"/>
      <c r="BX198" s="342"/>
      <c r="BY198" s="342"/>
      <c r="BZ198" s="342"/>
      <c r="CA198" s="342"/>
      <c r="CB198" s="342"/>
      <c r="CC198" s="342"/>
      <c r="CD198" s="342"/>
      <c r="CE198" s="342"/>
      <c r="CF198" s="342"/>
      <c r="CG198" s="342"/>
      <c r="CH198" s="342"/>
      <c r="CI198" s="342"/>
      <c r="CJ198" s="342"/>
      <c r="CK198" s="342"/>
      <c r="CL198" s="342"/>
      <c r="CM198" s="41"/>
      <c r="CN198" s="41"/>
      <c r="CO198" s="41"/>
      <c r="CP198" s="41"/>
      <c r="CQ198" s="41"/>
      <c r="CR198" s="41"/>
      <c r="CS198" s="41"/>
      <c r="CT198" s="41"/>
      <c r="CU198" s="41"/>
      <c r="CV198" s="41"/>
      <c r="CW198" s="41"/>
      <c r="CX198" s="41"/>
      <c r="CY198" s="42"/>
    </row>
    <row r="199" spans="2:114" ht="15.4">
      <c r="B199" s="24"/>
      <c r="C199" s="24"/>
      <c r="D199" s="24"/>
      <c r="AH199" s="1"/>
    </row>
    <row r="200" spans="2:114" ht="15.4">
      <c r="E200" s="1" t="s">
        <v>672</v>
      </c>
      <c r="G200" s="1" t="s">
        <v>154</v>
      </c>
      <c r="L200" s="110">
        <f>FinancialInputs!L81</f>
        <v>0.03</v>
      </c>
      <c r="M200" s="110">
        <f>FinancialInputs!M81</f>
        <v>0.03</v>
      </c>
      <c r="N200" s="110">
        <f>FinancialInputs!N81</f>
        <v>0.03</v>
      </c>
      <c r="O200" s="110">
        <f>FinancialInputs!O81</f>
        <v>0.03</v>
      </c>
      <c r="P200" s="110">
        <f>FinancialInputs!P81</f>
        <v>0.03</v>
      </c>
      <c r="Q200" s="110">
        <f>FinancialInputs!Q81</f>
        <v>0.03</v>
      </c>
      <c r="R200" s="110">
        <f>FinancialInputs!R81</f>
        <v>0.03</v>
      </c>
      <c r="S200" s="110">
        <f>FinancialInputs!S81</f>
        <v>0.03</v>
      </c>
      <c r="T200" s="110">
        <f>FinancialInputs!T81</f>
        <v>0.03</v>
      </c>
      <c r="U200" s="110">
        <f>FinancialInputs!U81</f>
        <v>0.03</v>
      </c>
      <c r="V200" s="110">
        <f>FinancialInputs!V81</f>
        <v>0.03</v>
      </c>
      <c r="W200" s="110">
        <f>FinancialInputs!W81</f>
        <v>0.03</v>
      </c>
      <c r="X200" s="110">
        <f>FinancialInputs!X81</f>
        <v>0.03</v>
      </c>
      <c r="Y200" s="110">
        <f>FinancialInputs!Y81</f>
        <v>0.03</v>
      </c>
      <c r="Z200" s="110">
        <f>FinancialInputs!Z81</f>
        <v>0.03</v>
      </c>
      <c r="AA200" s="110">
        <f>FinancialInputs!AA81</f>
        <v>0.03</v>
      </c>
      <c r="AB200" s="110">
        <f>FinancialInputs!AB81</f>
        <v>0.03</v>
      </c>
      <c r="AC200" s="110">
        <f>FinancialInputs!AC81</f>
        <v>0.03</v>
      </c>
      <c r="AD200" s="110">
        <f>FinancialInputs!AD81</f>
        <v>0.03</v>
      </c>
      <c r="AE200" s="110">
        <f>FinancialInputs!AE81</f>
        <v>0.03</v>
      </c>
      <c r="AF200" s="110">
        <f>FinancialInputs!AF81</f>
        <v>0.03</v>
      </c>
      <c r="AG200" s="110">
        <f>FinancialInputs!AG81</f>
        <v>0.03</v>
      </c>
      <c r="AH200" s="110">
        <f>FinancialInputs!AH81</f>
        <v>0.03</v>
      </c>
      <c r="AI200" s="110">
        <f>FinancialInputs!AI81</f>
        <v>0.03</v>
      </c>
      <c r="AJ200" s="110">
        <f>FinancialInputs!AJ81</f>
        <v>0.03</v>
      </c>
      <c r="AK200" s="110">
        <f>FinancialInputs!AK81</f>
        <v>0.03</v>
      </c>
      <c r="AL200" s="110">
        <f>FinancialInputs!AL81</f>
        <v>0.03</v>
      </c>
      <c r="AM200" s="110">
        <f>FinancialInputs!AM81</f>
        <v>0.03</v>
      </c>
      <c r="AN200" s="110">
        <f>FinancialInputs!AN81</f>
        <v>0.03</v>
      </c>
      <c r="AO200" s="110">
        <f>FinancialInputs!AO81</f>
        <v>0.03</v>
      </c>
      <c r="AP200" s="110">
        <f>FinancialInputs!AP81</f>
        <v>0.03</v>
      </c>
      <c r="AQ200" s="110">
        <f>FinancialInputs!AQ81</f>
        <v>0.03</v>
      </c>
      <c r="AR200" s="110">
        <f>FinancialInputs!AR81</f>
        <v>0.03</v>
      </c>
      <c r="AS200" s="110">
        <f>FinancialInputs!AS81</f>
        <v>0.03</v>
      </c>
      <c r="AT200" s="110">
        <f>FinancialInputs!AT81</f>
        <v>0.03</v>
      </c>
      <c r="AU200" s="110">
        <f>FinancialInputs!AU81</f>
        <v>0.03</v>
      </c>
      <c r="AV200" s="110">
        <f>FinancialInputs!AV81</f>
        <v>0.03</v>
      </c>
      <c r="AW200" s="110">
        <f>FinancialInputs!AW81</f>
        <v>0.03</v>
      </c>
      <c r="AX200" s="110">
        <f>FinancialInputs!AX81</f>
        <v>0.03</v>
      </c>
      <c r="AY200" s="110">
        <f>FinancialInputs!AY81</f>
        <v>0.03</v>
      </c>
      <c r="AZ200" s="110">
        <f>FinancialInputs!AZ81</f>
        <v>0.03</v>
      </c>
      <c r="BA200" s="110">
        <f>FinancialInputs!BA81</f>
        <v>0.03</v>
      </c>
      <c r="BB200" s="110">
        <f>FinancialInputs!BB81</f>
        <v>0.03</v>
      </c>
      <c r="BC200" s="110">
        <f>FinancialInputs!BC81</f>
        <v>0.03</v>
      </c>
      <c r="BD200" s="110">
        <f>FinancialInputs!BD81</f>
        <v>0.03</v>
      </c>
      <c r="BE200" s="110">
        <f>FinancialInputs!BE81</f>
        <v>0.03</v>
      </c>
      <c r="BF200" s="110">
        <f>FinancialInputs!BF81</f>
        <v>0.03</v>
      </c>
      <c r="BG200" s="110">
        <f>FinancialInputs!BG81</f>
        <v>0.03</v>
      </c>
      <c r="BH200" s="110">
        <f>FinancialInputs!BH81</f>
        <v>0.03</v>
      </c>
      <c r="BI200" s="110">
        <f>FinancialInputs!BI81</f>
        <v>0.03</v>
      </c>
      <c r="BJ200" s="110">
        <f>FinancialInputs!BJ81</f>
        <v>0.03</v>
      </c>
      <c r="BK200" s="110">
        <f>FinancialInputs!BK81</f>
        <v>0.03</v>
      </c>
      <c r="BL200" s="110">
        <f>FinancialInputs!BL81</f>
        <v>0.03</v>
      </c>
      <c r="BM200" s="110">
        <f>FinancialInputs!BM81</f>
        <v>0.03</v>
      </c>
      <c r="BN200" s="110">
        <f>FinancialInputs!BN81</f>
        <v>0.03</v>
      </c>
      <c r="BO200" s="110">
        <f>FinancialInputs!BO81</f>
        <v>0.03</v>
      </c>
      <c r="BP200" s="110">
        <f>FinancialInputs!BP81</f>
        <v>0.03</v>
      </c>
      <c r="BQ200" s="110">
        <f>FinancialInputs!BQ81</f>
        <v>0.03</v>
      </c>
      <c r="BR200" s="110">
        <f>FinancialInputs!BR81</f>
        <v>0.03</v>
      </c>
      <c r="BS200" s="110">
        <f>FinancialInputs!BS81</f>
        <v>0.03</v>
      </c>
      <c r="BT200" s="110">
        <f>FinancialInputs!BT81</f>
        <v>0.03</v>
      </c>
      <c r="BU200" s="110">
        <f>FinancialInputs!BU81</f>
        <v>0.03</v>
      </c>
      <c r="BV200" s="110">
        <f>FinancialInputs!BV81</f>
        <v>0.03</v>
      </c>
      <c r="BW200" s="110">
        <f>FinancialInputs!BW81</f>
        <v>0.03</v>
      </c>
      <c r="BX200" s="110">
        <f>FinancialInputs!BX81</f>
        <v>0.03</v>
      </c>
      <c r="BY200" s="110">
        <f>FinancialInputs!BY81</f>
        <v>0.03</v>
      </c>
      <c r="BZ200" s="110">
        <f>FinancialInputs!BZ81</f>
        <v>0.03</v>
      </c>
      <c r="CA200" s="110">
        <f>FinancialInputs!CA81</f>
        <v>0.03</v>
      </c>
      <c r="CB200" s="110">
        <f>FinancialInputs!CB81</f>
        <v>0.03</v>
      </c>
      <c r="CC200" s="110">
        <f>FinancialInputs!CC81</f>
        <v>0.03</v>
      </c>
      <c r="CD200" s="110">
        <f>FinancialInputs!CD81</f>
        <v>0.03</v>
      </c>
      <c r="CE200" s="110">
        <f>FinancialInputs!CE81</f>
        <v>0.03</v>
      </c>
      <c r="CF200" s="110">
        <f>FinancialInputs!CF81</f>
        <v>0.03</v>
      </c>
      <c r="CG200" s="110">
        <f>FinancialInputs!CG81</f>
        <v>0.03</v>
      </c>
      <c r="CH200" s="110">
        <f>FinancialInputs!CH81</f>
        <v>0.03</v>
      </c>
      <c r="CI200" s="110">
        <f>FinancialInputs!CI81</f>
        <v>0.03</v>
      </c>
      <c r="CJ200" s="110">
        <f>FinancialInputs!CJ81</f>
        <v>0.03</v>
      </c>
      <c r="CK200" s="110">
        <f>FinancialInputs!CK81</f>
        <v>0.03</v>
      </c>
      <c r="CL200" s="110">
        <f>FinancialInputs!CL81</f>
        <v>0.03</v>
      </c>
      <c r="CM200" s="110">
        <f>FinancialInputs!CM81</f>
        <v>0.03</v>
      </c>
      <c r="CN200" s="110">
        <f>FinancialInputs!CN81</f>
        <v>0.03</v>
      </c>
      <c r="CO200" s="110">
        <f>FinancialInputs!CO81</f>
        <v>0.03</v>
      </c>
      <c r="CP200" s="110">
        <f>FinancialInputs!CP81</f>
        <v>0.03</v>
      </c>
      <c r="CQ200" s="110">
        <f>FinancialInputs!CQ81</f>
        <v>0.03</v>
      </c>
      <c r="CR200" s="110">
        <f>FinancialInputs!CR81</f>
        <v>0.03</v>
      </c>
      <c r="CS200" s="110">
        <f>FinancialInputs!CS81</f>
        <v>0.03</v>
      </c>
      <c r="CT200" s="110">
        <f>FinancialInputs!CT81</f>
        <v>0.03</v>
      </c>
      <c r="CU200" s="110">
        <f>FinancialInputs!CU81</f>
        <v>0.03</v>
      </c>
      <c r="CV200" s="110">
        <f>FinancialInputs!CV81</f>
        <v>0.03</v>
      </c>
      <c r="CW200" s="8"/>
      <c r="CX200" s="8"/>
    </row>
    <row r="201" spans="2:114" ht="15.4">
      <c r="AH201" s="1"/>
    </row>
    <row r="202" spans="2:114" ht="15.4">
      <c r="E202" s="29" t="s">
        <v>673</v>
      </c>
      <c r="F202" s="29"/>
      <c r="G202" s="1" t="s">
        <v>305</v>
      </c>
      <c r="L202" s="231"/>
      <c r="M202" s="10" t="e">
        <f>L207</f>
        <v>#NUM!</v>
      </c>
      <c r="N202" s="10" t="e">
        <f t="shared" ref="N202:BY202" si="302">M207</f>
        <v>#NUM!</v>
      </c>
      <c r="O202" s="10" t="e">
        <f t="shared" si="302"/>
        <v>#NUM!</v>
      </c>
      <c r="P202" s="10" t="e">
        <f t="shared" si="302"/>
        <v>#NUM!</v>
      </c>
      <c r="Q202" s="10" t="e">
        <f t="shared" si="302"/>
        <v>#NUM!</v>
      </c>
      <c r="R202" s="10" t="e">
        <f t="shared" si="302"/>
        <v>#NUM!</v>
      </c>
      <c r="S202" s="10" t="e">
        <f t="shared" si="302"/>
        <v>#NUM!</v>
      </c>
      <c r="T202" s="10" t="e">
        <f t="shared" si="302"/>
        <v>#NUM!</v>
      </c>
      <c r="U202" s="10" t="e">
        <f t="shared" si="302"/>
        <v>#NUM!</v>
      </c>
      <c r="V202" s="10" t="e">
        <f t="shared" si="302"/>
        <v>#NUM!</v>
      </c>
      <c r="W202" s="10" t="e">
        <f t="shared" si="302"/>
        <v>#NUM!</v>
      </c>
      <c r="X202" s="10" t="e">
        <f t="shared" si="302"/>
        <v>#NUM!</v>
      </c>
      <c r="Y202" s="10" t="e">
        <f t="shared" si="302"/>
        <v>#NUM!</v>
      </c>
      <c r="Z202" s="10" t="e">
        <f t="shared" si="302"/>
        <v>#NUM!</v>
      </c>
      <c r="AA202" s="10" t="e">
        <f t="shared" si="302"/>
        <v>#NUM!</v>
      </c>
      <c r="AB202" s="10" t="e">
        <f t="shared" si="302"/>
        <v>#NUM!</v>
      </c>
      <c r="AC202" s="10" t="e">
        <f t="shared" si="302"/>
        <v>#NUM!</v>
      </c>
      <c r="AD202" s="10" t="e">
        <f t="shared" si="302"/>
        <v>#NUM!</v>
      </c>
      <c r="AE202" s="10" t="e">
        <f t="shared" si="302"/>
        <v>#NUM!</v>
      </c>
      <c r="AF202" s="10" t="e">
        <f t="shared" si="302"/>
        <v>#NUM!</v>
      </c>
      <c r="AG202" s="10" t="e">
        <f t="shared" ref="AG202" si="303">AF207</f>
        <v>#NUM!</v>
      </c>
      <c r="AH202" s="10" t="e">
        <f t="shared" ref="AH202" si="304">AG207</f>
        <v>#NUM!</v>
      </c>
      <c r="AI202" s="10" t="e">
        <f t="shared" si="302"/>
        <v>#NUM!</v>
      </c>
      <c r="AJ202" s="10" t="e">
        <f t="shared" si="302"/>
        <v>#NUM!</v>
      </c>
      <c r="AK202" s="10" t="e">
        <f t="shared" si="302"/>
        <v>#NUM!</v>
      </c>
      <c r="AL202" s="10" t="e">
        <f t="shared" si="302"/>
        <v>#NUM!</v>
      </c>
      <c r="AM202" s="10" t="e">
        <f t="shared" si="302"/>
        <v>#NUM!</v>
      </c>
      <c r="AN202" s="10" t="e">
        <f t="shared" si="302"/>
        <v>#NUM!</v>
      </c>
      <c r="AO202" s="10" t="e">
        <f t="shared" si="302"/>
        <v>#NUM!</v>
      </c>
      <c r="AP202" s="10" t="e">
        <f t="shared" si="302"/>
        <v>#NUM!</v>
      </c>
      <c r="AQ202" s="10" t="e">
        <f t="shared" si="302"/>
        <v>#NUM!</v>
      </c>
      <c r="AR202" s="10" t="e">
        <f t="shared" si="302"/>
        <v>#NUM!</v>
      </c>
      <c r="AS202" s="10" t="e">
        <f t="shared" si="302"/>
        <v>#NUM!</v>
      </c>
      <c r="AT202" s="10" t="e">
        <f t="shared" si="302"/>
        <v>#NUM!</v>
      </c>
      <c r="AU202" s="10" t="e">
        <f t="shared" si="302"/>
        <v>#NUM!</v>
      </c>
      <c r="AV202" s="10" t="e">
        <f t="shared" si="302"/>
        <v>#NUM!</v>
      </c>
      <c r="AW202" s="10" t="e">
        <f t="shared" si="302"/>
        <v>#NUM!</v>
      </c>
      <c r="AX202" s="10" t="e">
        <f t="shared" si="302"/>
        <v>#NUM!</v>
      </c>
      <c r="AY202" s="10" t="e">
        <f t="shared" si="302"/>
        <v>#NUM!</v>
      </c>
      <c r="AZ202" s="10" t="e">
        <f t="shared" si="302"/>
        <v>#NUM!</v>
      </c>
      <c r="BA202" s="10" t="e">
        <f t="shared" si="302"/>
        <v>#NUM!</v>
      </c>
      <c r="BB202" s="10" t="e">
        <f t="shared" si="302"/>
        <v>#NUM!</v>
      </c>
      <c r="BC202" s="10" t="e">
        <f t="shared" si="302"/>
        <v>#NUM!</v>
      </c>
      <c r="BD202" s="10" t="e">
        <f t="shared" si="302"/>
        <v>#NUM!</v>
      </c>
      <c r="BE202" s="10" t="e">
        <f t="shared" si="302"/>
        <v>#NUM!</v>
      </c>
      <c r="BF202" s="10" t="e">
        <f t="shared" si="302"/>
        <v>#NUM!</v>
      </c>
      <c r="BG202" s="10" t="e">
        <f t="shared" si="302"/>
        <v>#NUM!</v>
      </c>
      <c r="BH202" s="10" t="e">
        <f t="shared" si="302"/>
        <v>#NUM!</v>
      </c>
      <c r="BI202" s="10" t="e">
        <f t="shared" si="302"/>
        <v>#NUM!</v>
      </c>
      <c r="BJ202" s="10" t="e">
        <f t="shared" si="302"/>
        <v>#NUM!</v>
      </c>
      <c r="BK202" s="10" t="e">
        <f t="shared" si="302"/>
        <v>#NUM!</v>
      </c>
      <c r="BL202" s="10" t="e">
        <f t="shared" si="302"/>
        <v>#NUM!</v>
      </c>
      <c r="BM202" s="10" t="e">
        <f t="shared" si="302"/>
        <v>#NUM!</v>
      </c>
      <c r="BN202" s="10" t="e">
        <f t="shared" si="302"/>
        <v>#NUM!</v>
      </c>
      <c r="BO202" s="10" t="e">
        <f t="shared" si="302"/>
        <v>#NUM!</v>
      </c>
      <c r="BP202" s="10" t="e">
        <f t="shared" si="302"/>
        <v>#NUM!</v>
      </c>
      <c r="BQ202" s="10" t="e">
        <f t="shared" si="302"/>
        <v>#NUM!</v>
      </c>
      <c r="BR202" s="10" t="e">
        <f t="shared" si="302"/>
        <v>#NUM!</v>
      </c>
      <c r="BS202" s="10" t="e">
        <f t="shared" si="302"/>
        <v>#NUM!</v>
      </c>
      <c r="BT202" s="10" t="e">
        <f t="shared" si="302"/>
        <v>#NUM!</v>
      </c>
      <c r="BU202" s="10" t="e">
        <f t="shared" si="302"/>
        <v>#NUM!</v>
      </c>
      <c r="BV202" s="10" t="e">
        <f t="shared" si="302"/>
        <v>#NUM!</v>
      </c>
      <c r="BW202" s="10" t="e">
        <f t="shared" si="302"/>
        <v>#NUM!</v>
      </c>
      <c r="BX202" s="10" t="e">
        <f t="shared" si="302"/>
        <v>#NUM!</v>
      </c>
      <c r="BY202" s="10" t="e">
        <f t="shared" si="302"/>
        <v>#NUM!</v>
      </c>
      <c r="BZ202" s="10" t="e">
        <f t="shared" ref="BZ202:CV202" si="305">BY207</f>
        <v>#NUM!</v>
      </c>
      <c r="CA202" s="10" t="e">
        <f t="shared" si="305"/>
        <v>#NUM!</v>
      </c>
      <c r="CB202" s="10" t="e">
        <f t="shared" si="305"/>
        <v>#NUM!</v>
      </c>
      <c r="CC202" s="10" t="e">
        <f t="shared" si="305"/>
        <v>#NUM!</v>
      </c>
      <c r="CD202" s="10" t="e">
        <f t="shared" si="305"/>
        <v>#NUM!</v>
      </c>
      <c r="CE202" s="10" t="e">
        <f t="shared" si="305"/>
        <v>#NUM!</v>
      </c>
      <c r="CF202" s="10" t="e">
        <f t="shared" si="305"/>
        <v>#NUM!</v>
      </c>
      <c r="CG202" s="10" t="e">
        <f t="shared" si="305"/>
        <v>#NUM!</v>
      </c>
      <c r="CH202" s="10" t="e">
        <f t="shared" si="305"/>
        <v>#NUM!</v>
      </c>
      <c r="CI202" s="10" t="e">
        <f t="shared" si="305"/>
        <v>#NUM!</v>
      </c>
      <c r="CJ202" s="10" t="e">
        <f t="shared" si="305"/>
        <v>#NUM!</v>
      </c>
      <c r="CK202" s="10" t="e">
        <f t="shared" si="305"/>
        <v>#NUM!</v>
      </c>
      <c r="CL202" s="10" t="e">
        <f t="shared" si="305"/>
        <v>#NUM!</v>
      </c>
      <c r="CM202" s="10" t="e">
        <f t="shared" si="305"/>
        <v>#NUM!</v>
      </c>
      <c r="CN202" s="10" t="e">
        <f t="shared" si="305"/>
        <v>#NUM!</v>
      </c>
      <c r="CO202" s="10" t="e">
        <f t="shared" si="305"/>
        <v>#NUM!</v>
      </c>
      <c r="CP202" s="10" t="e">
        <f t="shared" si="305"/>
        <v>#NUM!</v>
      </c>
      <c r="CQ202" s="10" t="e">
        <f t="shared" si="305"/>
        <v>#NUM!</v>
      </c>
      <c r="CR202" s="10" t="e">
        <f t="shared" si="305"/>
        <v>#NUM!</v>
      </c>
      <c r="CS202" s="10" t="e">
        <f t="shared" si="305"/>
        <v>#NUM!</v>
      </c>
      <c r="CT202" s="10" t="e">
        <f t="shared" si="305"/>
        <v>#NUM!</v>
      </c>
      <c r="CU202" s="10" t="e">
        <f t="shared" si="305"/>
        <v>#NUM!</v>
      </c>
      <c r="CV202" s="10" t="e">
        <f t="shared" si="305"/>
        <v>#NUM!</v>
      </c>
      <c r="CW202" s="10"/>
      <c r="CX202" s="10"/>
    </row>
    <row r="203" spans="2:114" ht="15.4">
      <c r="E203" s="44" t="s">
        <v>674</v>
      </c>
      <c r="F203" s="44"/>
      <c r="G203" s="1" t="s">
        <v>305</v>
      </c>
      <c r="AH203" s="1"/>
    </row>
    <row r="204" spans="2:114" ht="15.4">
      <c r="E204" s="44" t="s">
        <v>675</v>
      </c>
      <c r="F204" s="44"/>
      <c r="G204" s="1" t="s">
        <v>305</v>
      </c>
      <c r="L204" s="10" t="e">
        <f t="shared" ref="L204:AQ204" si="306">L169</f>
        <v>#NUM!</v>
      </c>
      <c r="M204" s="10" t="e">
        <f t="shared" si="306"/>
        <v>#NUM!</v>
      </c>
      <c r="N204" s="10" t="e">
        <f t="shared" si="306"/>
        <v>#NUM!</v>
      </c>
      <c r="O204" s="10" t="e">
        <f t="shared" si="306"/>
        <v>#NUM!</v>
      </c>
      <c r="P204" s="10" t="e">
        <f t="shared" si="306"/>
        <v>#NUM!</v>
      </c>
      <c r="Q204" s="10" t="e">
        <f t="shared" si="306"/>
        <v>#NUM!</v>
      </c>
      <c r="R204" s="10" t="e">
        <f t="shared" si="306"/>
        <v>#NUM!</v>
      </c>
      <c r="S204" s="10" t="e">
        <f t="shared" si="306"/>
        <v>#NUM!</v>
      </c>
      <c r="T204" s="10" t="e">
        <f>T169</f>
        <v>#NUM!</v>
      </c>
      <c r="U204" s="10" t="e">
        <f>U169</f>
        <v>#NUM!</v>
      </c>
      <c r="V204" s="10" t="e">
        <f t="shared" si="306"/>
        <v>#NUM!</v>
      </c>
      <c r="W204" s="10" t="e">
        <f t="shared" si="306"/>
        <v>#NUM!</v>
      </c>
      <c r="X204" s="10" t="e">
        <f t="shared" si="306"/>
        <v>#NUM!</v>
      </c>
      <c r="Y204" s="10" t="e">
        <f t="shared" si="306"/>
        <v>#NUM!</v>
      </c>
      <c r="Z204" s="10" t="e">
        <f t="shared" si="306"/>
        <v>#NUM!</v>
      </c>
      <c r="AA204" s="10" t="e">
        <f t="shared" si="306"/>
        <v>#NUM!</v>
      </c>
      <c r="AB204" s="10" t="e">
        <f t="shared" si="306"/>
        <v>#NUM!</v>
      </c>
      <c r="AC204" s="10" t="e">
        <f t="shared" si="306"/>
        <v>#NUM!</v>
      </c>
      <c r="AD204" s="10" t="e">
        <f t="shared" si="306"/>
        <v>#NUM!</v>
      </c>
      <c r="AE204" s="10" t="e">
        <f t="shared" si="306"/>
        <v>#NUM!</v>
      </c>
      <c r="AF204" s="10" t="e">
        <f t="shared" si="306"/>
        <v>#NUM!</v>
      </c>
      <c r="AG204" s="10" t="e">
        <f t="shared" ref="AG204:AH204" si="307">AG169</f>
        <v>#NUM!</v>
      </c>
      <c r="AH204" s="10" t="e">
        <f t="shared" si="307"/>
        <v>#NUM!</v>
      </c>
      <c r="AI204" s="10" t="e">
        <f t="shared" si="306"/>
        <v>#NUM!</v>
      </c>
      <c r="AJ204" s="10" t="e">
        <f t="shared" si="306"/>
        <v>#NUM!</v>
      </c>
      <c r="AK204" s="10" t="e">
        <f t="shared" si="306"/>
        <v>#NUM!</v>
      </c>
      <c r="AL204" s="10" t="e">
        <f t="shared" si="306"/>
        <v>#NUM!</v>
      </c>
      <c r="AM204" s="10" t="e">
        <f t="shared" si="306"/>
        <v>#NUM!</v>
      </c>
      <c r="AN204" s="10" t="e">
        <f t="shared" si="306"/>
        <v>#NUM!</v>
      </c>
      <c r="AO204" s="10" t="e">
        <f t="shared" si="306"/>
        <v>#NUM!</v>
      </c>
      <c r="AP204" s="10" t="e">
        <f t="shared" si="306"/>
        <v>#NUM!</v>
      </c>
      <c r="AQ204" s="10" t="e">
        <f t="shared" si="306"/>
        <v>#NUM!</v>
      </c>
      <c r="AR204" s="10" t="e">
        <f t="shared" ref="AR204:BW204" si="308">AR169</f>
        <v>#NUM!</v>
      </c>
      <c r="AS204" s="10" t="e">
        <f t="shared" si="308"/>
        <v>#NUM!</v>
      </c>
      <c r="AT204" s="10" t="e">
        <f t="shared" si="308"/>
        <v>#NUM!</v>
      </c>
      <c r="AU204" s="10" t="e">
        <f t="shared" si="308"/>
        <v>#NUM!</v>
      </c>
      <c r="AV204" s="10" t="e">
        <f t="shared" si="308"/>
        <v>#NUM!</v>
      </c>
      <c r="AW204" s="10" t="e">
        <f t="shared" si="308"/>
        <v>#NUM!</v>
      </c>
      <c r="AX204" s="10" t="e">
        <f t="shared" si="308"/>
        <v>#NUM!</v>
      </c>
      <c r="AY204" s="10" t="e">
        <f t="shared" si="308"/>
        <v>#NUM!</v>
      </c>
      <c r="AZ204" s="10" t="e">
        <f t="shared" si="308"/>
        <v>#NUM!</v>
      </c>
      <c r="BA204" s="10" t="e">
        <f t="shared" si="308"/>
        <v>#NUM!</v>
      </c>
      <c r="BB204" s="10" t="e">
        <f t="shared" si="308"/>
        <v>#NUM!</v>
      </c>
      <c r="BC204" s="10" t="e">
        <f t="shared" si="308"/>
        <v>#NUM!</v>
      </c>
      <c r="BD204" s="10" t="e">
        <f t="shared" si="308"/>
        <v>#NUM!</v>
      </c>
      <c r="BE204" s="10" t="e">
        <f t="shared" si="308"/>
        <v>#NUM!</v>
      </c>
      <c r="BF204" s="10" t="e">
        <f t="shared" si="308"/>
        <v>#NUM!</v>
      </c>
      <c r="BG204" s="10" t="e">
        <f t="shared" si="308"/>
        <v>#NUM!</v>
      </c>
      <c r="BH204" s="10" t="e">
        <f t="shared" si="308"/>
        <v>#NUM!</v>
      </c>
      <c r="BI204" s="10" t="e">
        <f t="shared" si="308"/>
        <v>#NUM!</v>
      </c>
      <c r="BJ204" s="10" t="e">
        <f t="shared" si="308"/>
        <v>#NUM!</v>
      </c>
      <c r="BK204" s="10" t="e">
        <f t="shared" si="308"/>
        <v>#NUM!</v>
      </c>
      <c r="BL204" s="10" t="e">
        <f t="shared" si="308"/>
        <v>#NUM!</v>
      </c>
      <c r="BM204" s="10" t="e">
        <f t="shared" si="308"/>
        <v>#NUM!</v>
      </c>
      <c r="BN204" s="10" t="e">
        <f t="shared" si="308"/>
        <v>#NUM!</v>
      </c>
      <c r="BO204" s="10" t="e">
        <f t="shared" si="308"/>
        <v>#NUM!</v>
      </c>
      <c r="BP204" s="10" t="e">
        <f t="shared" si="308"/>
        <v>#NUM!</v>
      </c>
      <c r="BQ204" s="10" t="e">
        <f t="shared" si="308"/>
        <v>#NUM!</v>
      </c>
      <c r="BR204" s="10" t="e">
        <f t="shared" si="308"/>
        <v>#NUM!</v>
      </c>
      <c r="BS204" s="10" t="e">
        <f t="shared" si="308"/>
        <v>#NUM!</v>
      </c>
      <c r="BT204" s="10" t="e">
        <f t="shared" si="308"/>
        <v>#NUM!</v>
      </c>
      <c r="BU204" s="10" t="e">
        <f t="shared" si="308"/>
        <v>#NUM!</v>
      </c>
      <c r="BV204" s="10" t="e">
        <f t="shared" si="308"/>
        <v>#NUM!</v>
      </c>
      <c r="BW204" s="10" t="e">
        <f t="shared" si="308"/>
        <v>#NUM!</v>
      </c>
      <c r="BX204" s="10" t="e">
        <f t="shared" ref="BX204:CV204" si="309">BX169</f>
        <v>#NUM!</v>
      </c>
      <c r="BY204" s="10" t="e">
        <f t="shared" si="309"/>
        <v>#NUM!</v>
      </c>
      <c r="BZ204" s="10" t="e">
        <f t="shared" si="309"/>
        <v>#NUM!</v>
      </c>
      <c r="CA204" s="10" t="e">
        <f t="shared" si="309"/>
        <v>#NUM!</v>
      </c>
      <c r="CB204" s="10" t="e">
        <f t="shared" si="309"/>
        <v>#NUM!</v>
      </c>
      <c r="CC204" s="10" t="e">
        <f t="shared" si="309"/>
        <v>#NUM!</v>
      </c>
      <c r="CD204" s="10" t="e">
        <f t="shared" si="309"/>
        <v>#NUM!</v>
      </c>
      <c r="CE204" s="10" t="e">
        <f t="shared" si="309"/>
        <v>#NUM!</v>
      </c>
      <c r="CF204" s="10" t="e">
        <f t="shared" si="309"/>
        <v>#NUM!</v>
      </c>
      <c r="CG204" s="10" t="e">
        <f t="shared" si="309"/>
        <v>#NUM!</v>
      </c>
      <c r="CH204" s="10" t="e">
        <f t="shared" si="309"/>
        <v>#NUM!</v>
      </c>
      <c r="CI204" s="10" t="e">
        <f t="shared" si="309"/>
        <v>#NUM!</v>
      </c>
      <c r="CJ204" s="10" t="e">
        <f t="shared" si="309"/>
        <v>#NUM!</v>
      </c>
      <c r="CK204" s="10" t="e">
        <f t="shared" si="309"/>
        <v>#NUM!</v>
      </c>
      <c r="CL204" s="10" t="e">
        <f t="shared" si="309"/>
        <v>#NUM!</v>
      </c>
      <c r="CM204" s="10" t="e">
        <f t="shared" si="309"/>
        <v>#NUM!</v>
      </c>
      <c r="CN204" s="10" t="e">
        <f t="shared" si="309"/>
        <v>#NUM!</v>
      </c>
      <c r="CO204" s="10" t="e">
        <f t="shared" si="309"/>
        <v>#NUM!</v>
      </c>
      <c r="CP204" s="10" t="e">
        <f t="shared" si="309"/>
        <v>#NUM!</v>
      </c>
      <c r="CQ204" s="10" t="e">
        <f t="shared" si="309"/>
        <v>#NUM!</v>
      </c>
      <c r="CR204" s="10" t="e">
        <f t="shared" si="309"/>
        <v>#NUM!</v>
      </c>
      <c r="CS204" s="10" t="e">
        <f t="shared" si="309"/>
        <v>#NUM!</v>
      </c>
      <c r="CT204" s="10" t="e">
        <f t="shared" si="309"/>
        <v>#NUM!</v>
      </c>
      <c r="CU204" s="10" t="e">
        <f t="shared" si="309"/>
        <v>#NUM!</v>
      </c>
      <c r="CV204" s="10" t="e">
        <f t="shared" si="309"/>
        <v>#NUM!</v>
      </c>
      <c r="CW204" s="10"/>
      <c r="CX204" s="10"/>
    </row>
    <row r="205" spans="2:114" ht="15.4">
      <c r="E205" s="44" t="s">
        <v>676</v>
      </c>
      <c r="F205" s="44"/>
      <c r="G205" s="1" t="s">
        <v>305</v>
      </c>
      <c r="L205" s="10" t="e">
        <f t="shared" ref="L205:AQ205" si="310">SUM(L202:L204)</f>
        <v>#NUM!</v>
      </c>
      <c r="M205" s="10" t="e">
        <f t="shared" si="310"/>
        <v>#NUM!</v>
      </c>
      <c r="N205" s="10" t="e">
        <f t="shared" si="310"/>
        <v>#NUM!</v>
      </c>
      <c r="O205" s="10" t="e">
        <f t="shared" si="310"/>
        <v>#NUM!</v>
      </c>
      <c r="P205" s="10" t="e">
        <f t="shared" si="310"/>
        <v>#NUM!</v>
      </c>
      <c r="Q205" s="10" t="e">
        <f t="shared" si="310"/>
        <v>#NUM!</v>
      </c>
      <c r="R205" s="10" t="e">
        <f t="shared" si="310"/>
        <v>#NUM!</v>
      </c>
      <c r="S205" s="10" t="e">
        <f>SUM(S202:S204)</f>
        <v>#NUM!</v>
      </c>
      <c r="T205" s="10" t="e">
        <f t="shared" si="310"/>
        <v>#NUM!</v>
      </c>
      <c r="U205" s="10" t="e">
        <f t="shared" si="310"/>
        <v>#NUM!</v>
      </c>
      <c r="V205" s="10" t="e">
        <f t="shared" si="310"/>
        <v>#NUM!</v>
      </c>
      <c r="W205" s="10" t="e">
        <f t="shared" si="310"/>
        <v>#NUM!</v>
      </c>
      <c r="X205" s="10" t="e">
        <f t="shared" si="310"/>
        <v>#NUM!</v>
      </c>
      <c r="Y205" s="10" t="e">
        <f t="shared" si="310"/>
        <v>#NUM!</v>
      </c>
      <c r="Z205" s="10" t="e">
        <f t="shared" si="310"/>
        <v>#NUM!</v>
      </c>
      <c r="AA205" s="10" t="e">
        <f t="shared" si="310"/>
        <v>#NUM!</v>
      </c>
      <c r="AB205" s="10" t="e">
        <f t="shared" si="310"/>
        <v>#NUM!</v>
      </c>
      <c r="AC205" s="10" t="e">
        <f>SUM(AC202:AC204)</f>
        <v>#NUM!</v>
      </c>
      <c r="AD205" s="10" t="e">
        <f>SUM(AD202:AD204)</f>
        <v>#NUM!</v>
      </c>
      <c r="AE205" s="10" t="e">
        <f t="shared" si="310"/>
        <v>#NUM!</v>
      </c>
      <c r="AF205" s="10" t="e">
        <f t="shared" si="310"/>
        <v>#NUM!</v>
      </c>
      <c r="AG205" s="10" t="e">
        <f t="shared" ref="AG205:AH205" si="311">SUM(AG202:AG204)</f>
        <v>#NUM!</v>
      </c>
      <c r="AH205" s="10" t="e">
        <f t="shared" si="311"/>
        <v>#NUM!</v>
      </c>
      <c r="AI205" s="10" t="e">
        <f t="shared" si="310"/>
        <v>#NUM!</v>
      </c>
      <c r="AJ205" s="10" t="e">
        <f t="shared" si="310"/>
        <v>#NUM!</v>
      </c>
      <c r="AK205" s="10" t="e">
        <f t="shared" si="310"/>
        <v>#NUM!</v>
      </c>
      <c r="AL205" s="10" t="e">
        <f t="shared" si="310"/>
        <v>#NUM!</v>
      </c>
      <c r="AM205" s="10" t="e">
        <f t="shared" si="310"/>
        <v>#NUM!</v>
      </c>
      <c r="AN205" s="10" t="e">
        <f t="shared" si="310"/>
        <v>#NUM!</v>
      </c>
      <c r="AO205" s="10" t="e">
        <f t="shared" si="310"/>
        <v>#NUM!</v>
      </c>
      <c r="AP205" s="10" t="e">
        <f t="shared" si="310"/>
        <v>#NUM!</v>
      </c>
      <c r="AQ205" s="10" t="e">
        <f t="shared" si="310"/>
        <v>#NUM!</v>
      </c>
      <c r="AR205" s="10" t="e">
        <f t="shared" ref="AR205:BW205" si="312">SUM(AR202:AR204)</f>
        <v>#NUM!</v>
      </c>
      <c r="AS205" s="10" t="e">
        <f t="shared" si="312"/>
        <v>#NUM!</v>
      </c>
      <c r="AT205" s="10" t="e">
        <f t="shared" si="312"/>
        <v>#NUM!</v>
      </c>
      <c r="AU205" s="10" t="e">
        <f t="shared" si="312"/>
        <v>#NUM!</v>
      </c>
      <c r="AV205" s="10" t="e">
        <f t="shared" si="312"/>
        <v>#NUM!</v>
      </c>
      <c r="AW205" s="10" t="e">
        <f t="shared" si="312"/>
        <v>#NUM!</v>
      </c>
      <c r="AX205" s="10" t="e">
        <f t="shared" si="312"/>
        <v>#NUM!</v>
      </c>
      <c r="AY205" s="10" t="e">
        <f t="shared" si="312"/>
        <v>#NUM!</v>
      </c>
      <c r="AZ205" s="10" t="e">
        <f t="shared" si="312"/>
        <v>#NUM!</v>
      </c>
      <c r="BA205" s="10" t="e">
        <f t="shared" si="312"/>
        <v>#NUM!</v>
      </c>
      <c r="BB205" s="10" t="e">
        <f t="shared" si="312"/>
        <v>#NUM!</v>
      </c>
      <c r="BC205" s="10" t="e">
        <f t="shared" si="312"/>
        <v>#NUM!</v>
      </c>
      <c r="BD205" s="10" t="e">
        <f t="shared" si="312"/>
        <v>#NUM!</v>
      </c>
      <c r="BE205" s="10" t="e">
        <f t="shared" si="312"/>
        <v>#NUM!</v>
      </c>
      <c r="BF205" s="10" t="e">
        <f t="shared" si="312"/>
        <v>#NUM!</v>
      </c>
      <c r="BG205" s="10" t="e">
        <f t="shared" si="312"/>
        <v>#NUM!</v>
      </c>
      <c r="BH205" s="10" t="e">
        <f t="shared" si="312"/>
        <v>#NUM!</v>
      </c>
      <c r="BI205" s="10" t="e">
        <f t="shared" si="312"/>
        <v>#NUM!</v>
      </c>
      <c r="BJ205" s="10" t="e">
        <f t="shared" si="312"/>
        <v>#NUM!</v>
      </c>
      <c r="BK205" s="10" t="e">
        <f t="shared" si="312"/>
        <v>#NUM!</v>
      </c>
      <c r="BL205" s="10" t="e">
        <f t="shared" si="312"/>
        <v>#NUM!</v>
      </c>
      <c r="BM205" s="10" t="e">
        <f t="shared" si="312"/>
        <v>#NUM!</v>
      </c>
      <c r="BN205" s="10" t="e">
        <f t="shared" si="312"/>
        <v>#NUM!</v>
      </c>
      <c r="BO205" s="10" t="e">
        <f t="shared" si="312"/>
        <v>#NUM!</v>
      </c>
      <c r="BP205" s="10" t="e">
        <f t="shared" si="312"/>
        <v>#NUM!</v>
      </c>
      <c r="BQ205" s="10" t="e">
        <f t="shared" si="312"/>
        <v>#NUM!</v>
      </c>
      <c r="BR205" s="10" t="e">
        <f t="shared" si="312"/>
        <v>#NUM!</v>
      </c>
      <c r="BS205" s="10" t="e">
        <f t="shared" si="312"/>
        <v>#NUM!</v>
      </c>
      <c r="BT205" s="10" t="e">
        <f t="shared" si="312"/>
        <v>#NUM!</v>
      </c>
      <c r="BU205" s="10" t="e">
        <f t="shared" si="312"/>
        <v>#NUM!</v>
      </c>
      <c r="BV205" s="10" t="e">
        <f t="shared" si="312"/>
        <v>#NUM!</v>
      </c>
      <c r="BW205" s="10" t="e">
        <f t="shared" si="312"/>
        <v>#NUM!</v>
      </c>
      <c r="BX205" s="10" t="e">
        <f t="shared" ref="BX205:CV205" si="313">SUM(BX202:BX204)</f>
        <v>#NUM!</v>
      </c>
      <c r="BY205" s="10" t="e">
        <f t="shared" si="313"/>
        <v>#NUM!</v>
      </c>
      <c r="BZ205" s="10" t="e">
        <f t="shared" si="313"/>
        <v>#NUM!</v>
      </c>
      <c r="CA205" s="10" t="e">
        <f t="shared" si="313"/>
        <v>#NUM!</v>
      </c>
      <c r="CB205" s="10" t="e">
        <f t="shared" si="313"/>
        <v>#NUM!</v>
      </c>
      <c r="CC205" s="10" t="e">
        <f t="shared" si="313"/>
        <v>#NUM!</v>
      </c>
      <c r="CD205" s="10" t="e">
        <f t="shared" si="313"/>
        <v>#NUM!</v>
      </c>
      <c r="CE205" s="10" t="e">
        <f t="shared" si="313"/>
        <v>#NUM!</v>
      </c>
      <c r="CF205" s="10" t="e">
        <f t="shared" si="313"/>
        <v>#NUM!</v>
      </c>
      <c r="CG205" s="10" t="e">
        <f t="shared" si="313"/>
        <v>#NUM!</v>
      </c>
      <c r="CH205" s="10" t="e">
        <f t="shared" si="313"/>
        <v>#NUM!</v>
      </c>
      <c r="CI205" s="10" t="e">
        <f t="shared" si="313"/>
        <v>#NUM!</v>
      </c>
      <c r="CJ205" s="10" t="e">
        <f t="shared" si="313"/>
        <v>#NUM!</v>
      </c>
      <c r="CK205" s="10" t="e">
        <f t="shared" si="313"/>
        <v>#NUM!</v>
      </c>
      <c r="CL205" s="10" t="e">
        <f t="shared" si="313"/>
        <v>#NUM!</v>
      </c>
      <c r="CM205" s="10" t="e">
        <f t="shared" si="313"/>
        <v>#NUM!</v>
      </c>
      <c r="CN205" s="10" t="e">
        <f t="shared" si="313"/>
        <v>#NUM!</v>
      </c>
      <c r="CO205" s="10" t="e">
        <f t="shared" si="313"/>
        <v>#NUM!</v>
      </c>
      <c r="CP205" s="10" t="e">
        <f t="shared" si="313"/>
        <v>#NUM!</v>
      </c>
      <c r="CQ205" s="10" t="e">
        <f t="shared" si="313"/>
        <v>#NUM!</v>
      </c>
      <c r="CR205" s="10" t="e">
        <f t="shared" si="313"/>
        <v>#NUM!</v>
      </c>
      <c r="CS205" s="10" t="e">
        <f t="shared" si="313"/>
        <v>#NUM!</v>
      </c>
      <c r="CT205" s="10" t="e">
        <f t="shared" si="313"/>
        <v>#NUM!</v>
      </c>
      <c r="CU205" s="10" t="e">
        <f t="shared" si="313"/>
        <v>#NUM!</v>
      </c>
      <c r="CV205" s="10" t="e">
        <f t="shared" si="313"/>
        <v>#NUM!</v>
      </c>
      <c r="CW205" s="10"/>
      <c r="CX205" s="10"/>
    </row>
    <row r="206" spans="2:114" s="202" customFormat="1" ht="15.4">
      <c r="E206" s="323" t="s">
        <v>677</v>
      </c>
      <c r="F206" s="323"/>
      <c r="G206" s="202" t="s">
        <v>305</v>
      </c>
      <c r="L206" s="202" t="e">
        <f>-IF(OR(L8=1,FinancialInputs!L21=1),L205*L200*FinancialInputs!L21,L205)*(MAX(L8:L9))</f>
        <v>#NUM!</v>
      </c>
      <c r="M206" s="202" t="e">
        <f>-IF(OR(M8=1,FinancialInputs!M21=1),M205*M200*FinancialInputs!M21,M205)*(MAX(M8:M9))</f>
        <v>#NUM!</v>
      </c>
      <c r="N206" s="202" t="e">
        <f>-IF(OR(N8=1,FinancialInputs!N21=1),N205*N200*FinancialInputs!N21,N205)*(MAX(N8:N9))</f>
        <v>#NUM!</v>
      </c>
      <c r="O206" s="202" t="e">
        <f>-IF(OR(O8=1,FinancialInputs!O21=1),O205*O200*FinancialInputs!O21,O205)*(MAX(O8:O9))</f>
        <v>#NUM!</v>
      </c>
      <c r="P206" s="202" t="e">
        <f>-IF(OR(P8=1,FinancialInputs!P21=1),P205*P200*FinancialInputs!P21,P205)*(MAX(P8:P9))</f>
        <v>#NUM!</v>
      </c>
      <c r="Q206" s="202" t="e">
        <f>-IF(OR(Q8=1,FinancialInputs!Q21=1),Q205*Q200*FinancialInputs!Q21,Q205)*(MAX(Q8:Q9))</f>
        <v>#NUM!</v>
      </c>
      <c r="R206" s="202" t="e">
        <f>-IF(OR(R8=1,FinancialInputs!R21=1),R205*R200*FinancialInputs!R21,R205)*(MAX(R8:R9))</f>
        <v>#NUM!</v>
      </c>
      <c r="S206" s="202" t="e">
        <f>-IF(OR(S8=1,FinancialInputs!S21=1),S205*S200*FinancialInputs!S21,S205)*(MAX(S8:S9))</f>
        <v>#NUM!</v>
      </c>
      <c r="T206" s="202" t="e">
        <f>-IF(OR(T8=1,FinancialInputs!T21=1),T205*T200*FinancialInputs!T21,T205)*(MAX(T8:T9))</f>
        <v>#NUM!</v>
      </c>
      <c r="U206" s="202" t="e">
        <f>-IF(OR(U8=1,FinancialInputs!U21=1),U205*U200*FinancialInputs!U21,U205)*(MAX(U8:U9))</f>
        <v>#NUM!</v>
      </c>
      <c r="V206" s="202" t="e">
        <f>-IF(OR(V8=1,FinancialInputs!V21=1),V205*V200*FinancialInputs!V21,V205)*(MAX(V8:V9))</f>
        <v>#NUM!</v>
      </c>
      <c r="W206" s="202" t="e">
        <f>-IF(OR(W8=1,FinancialInputs!W21=1),W205*W200*FinancialInputs!W21,W205)*(MAX(W8:W9))</f>
        <v>#NUM!</v>
      </c>
      <c r="X206" s="202" t="e">
        <f>-IF(OR(X8=1,FinancialInputs!X21=1),X205*X200*FinancialInputs!X21,X205)*(MAX(X8:X9))</f>
        <v>#NUM!</v>
      </c>
      <c r="Y206" s="202" t="e">
        <f>-IF(OR(Y8=1,FinancialInputs!Y21=1),Y205*Y200*FinancialInputs!Y21,Y205)*(MAX(Y8:Y9))</f>
        <v>#NUM!</v>
      </c>
      <c r="Z206" s="202" t="e">
        <f>-IF(OR(Z8=1,FinancialInputs!Z21=1),Z205*Z200*FinancialInputs!Z21,Z205)*(MAX(Z8:Z9))</f>
        <v>#NUM!</v>
      </c>
      <c r="AA206" s="202" t="e">
        <f>-IF(OR(AA8=1,FinancialInputs!AA21=1),AA205*AA200*FinancialInputs!AA21,AA205)*(MAX(AA8:AA9))</f>
        <v>#NUM!</v>
      </c>
      <c r="AB206" s="202" t="e">
        <f>-IF(OR(AB8=1,FinancialInputs!AB21=1),AB205*AB200*FinancialInputs!AB21,AB205)*(MAX(AB8:AB9))</f>
        <v>#NUM!</v>
      </c>
      <c r="AC206" s="202" t="e">
        <f>-IF(OR(AC8=1,FinancialInputs!AC21=1),AC205*AC200*FinancialInputs!AC21,AC205)*(MAX(AC8:AC9))</f>
        <v>#NUM!</v>
      </c>
      <c r="AD206" s="202" t="e">
        <f>-IF(OR(AD8=1,FinancialInputs!AD21=1),AD205*AD200*FinancialInputs!AD21,AD205)*(MAX(AD8:AD9))</f>
        <v>#NUM!</v>
      </c>
      <c r="AE206" s="202" t="e">
        <f>-IF(OR(AE8=1,FinancialInputs!AE21=1),AE205*AE200*FinancialInputs!AE21,AE205)*(MAX(AE8:AE9))</f>
        <v>#NUM!</v>
      </c>
      <c r="AF206" s="202" t="e">
        <f>-IF(OR(AF8=1,FinancialInputs!AF21=1),AF205*AF200*FinancialInputs!AF21,AF205)*(MAX(AF8:AF9))</f>
        <v>#NUM!</v>
      </c>
      <c r="AG206" s="202" t="e">
        <f>-IF(OR(AG8=1,FinancialInputs!AG21=1),AG205*AG200*FinancialInputs!AG21,AG205)*(MAX(AG8:AG9))</f>
        <v>#NUM!</v>
      </c>
      <c r="AH206" s="202" t="e">
        <f>-IF(OR(AH8=1,FinancialInputs!AH21=1),AH205*AH200*FinancialInputs!AH21,AH205)*(MAX(AH8:AH9))</f>
        <v>#NUM!</v>
      </c>
      <c r="AI206" s="202" t="e">
        <f>-IF(OR(AI8=1,FinancialInputs!AI21=1),AI205*AI200*FinancialInputs!AI21,AI205)*(MAX(AI8:AI9))</f>
        <v>#NUM!</v>
      </c>
      <c r="AJ206" s="202" t="e">
        <f>-IF(OR(AJ8=1,FinancialInputs!AJ21=1),AJ205*AJ200*FinancialInputs!AJ21,AJ205)*(MAX(AJ8:AJ9))</f>
        <v>#NUM!</v>
      </c>
      <c r="AK206" s="202" t="e">
        <f>-IF(OR(AK8=1,FinancialInputs!AK21=1),AK205*AK200*FinancialInputs!AK21,AK205)*(MAX(AK8:AK9))</f>
        <v>#NUM!</v>
      </c>
      <c r="AL206" s="202" t="e">
        <f>-IF(OR(AL8=1,FinancialInputs!AL21=1),AL205*AL200*FinancialInputs!AL21,AL205)*(MAX(AL8:AL9))</f>
        <v>#NUM!</v>
      </c>
      <c r="AM206" s="202" t="e">
        <f>-IF(OR(AM8=1,FinancialInputs!AM21=1),AM205*AM200*FinancialInputs!AM21,AM205)*(MAX(AM8:AM9))</f>
        <v>#NUM!</v>
      </c>
      <c r="AN206" s="202" t="e">
        <f>-IF(OR(AN8=1,FinancialInputs!AN21=1),AN205*AN200*FinancialInputs!AN21,AN205)*(MAX(AN8:AN9))</f>
        <v>#NUM!</v>
      </c>
      <c r="AO206" s="202" t="e">
        <f>-IF(OR(AO8=1,FinancialInputs!AO21=1),AO205*AO200*FinancialInputs!AO21,AO205)*(MAX(AO8:AO9))</f>
        <v>#NUM!</v>
      </c>
      <c r="AP206" s="202" t="e">
        <f>-IF(OR(AP8=1,FinancialInputs!AP21=1),AP205*AP200*FinancialInputs!AP21,AP205)*(MAX(AP8:AP9))</f>
        <v>#NUM!</v>
      </c>
      <c r="AQ206" s="202" t="e">
        <f>-IF(OR(AQ8=1,FinancialInputs!AQ21=1),AQ205*AQ200*FinancialInputs!AQ21,AQ205)*(MAX(AQ8:AQ9))</f>
        <v>#NUM!</v>
      </c>
      <c r="AR206" s="202" t="e">
        <f>-IF(OR(AR8=1,FinancialInputs!AR21=1),AR205*AR200*FinancialInputs!AR21,AR205)*(MAX(AR8:AR9))</f>
        <v>#NUM!</v>
      </c>
      <c r="AS206" s="202" t="e">
        <f>-IF(OR(AS8=1,FinancialInputs!AS21=1),AS205*AS200*FinancialInputs!AS21,AS205)*(MAX(AS8:AS9))</f>
        <v>#NUM!</v>
      </c>
      <c r="AT206" s="202" t="e">
        <f>-IF(OR(AT8=1,FinancialInputs!AT21=1),AT205*AT200*FinancialInputs!AT21,AT205)*(MAX(AT8:AT9))</f>
        <v>#NUM!</v>
      </c>
      <c r="AU206" s="202" t="e">
        <f>-IF(OR(AU8=1,FinancialInputs!AU21=1),AU205*AU200*FinancialInputs!AU21,AU205)*(MAX(AU8:AU9))</f>
        <v>#NUM!</v>
      </c>
      <c r="AV206" s="202" t="e">
        <f>-IF(OR(AV8=1,FinancialInputs!AV21=1),AV205*AV200*FinancialInputs!AV21,AV205)*(MAX(AV8:AV9))</f>
        <v>#NUM!</v>
      </c>
      <c r="AW206" s="202" t="e">
        <f>-IF(OR(AW8=1,FinancialInputs!AW21=1),AW205*AW200*FinancialInputs!AW21,AW205)*(MAX(AW8:AW9))</f>
        <v>#NUM!</v>
      </c>
      <c r="AX206" s="202" t="e">
        <f>-IF(OR(AX8=1,FinancialInputs!AX21=1),AX205*AX200*FinancialInputs!AX21,AX205)*(MAX(AX8:AX9))</f>
        <v>#NUM!</v>
      </c>
      <c r="AY206" s="202" t="e">
        <f>-IF(OR(AY8=1,FinancialInputs!AY21=1),AY205*AY200*FinancialInputs!AY21,AY205)*(MAX(AY8:AY9))</f>
        <v>#NUM!</v>
      </c>
      <c r="AZ206" s="202" t="e">
        <f>-IF(OR(AZ8=1,FinancialInputs!AZ21=1),AZ205*AZ200*FinancialInputs!AZ21,AZ205)*(MAX(AZ8:AZ9))</f>
        <v>#NUM!</v>
      </c>
      <c r="BA206" s="202" t="e">
        <f>-IF(OR(BA8=1,FinancialInputs!BA21=1),BA205*BA200*FinancialInputs!BA21,BA205)*(MAX(BA8:BA9))</f>
        <v>#NUM!</v>
      </c>
      <c r="BB206" s="202" t="e">
        <f>-IF(OR(BB8=1,FinancialInputs!BB21=1),BB205*BB200*FinancialInputs!BB21,BB205)*(MAX(BB8:BB9))</f>
        <v>#NUM!</v>
      </c>
      <c r="BC206" s="202" t="e">
        <f>-IF(OR(BC8=1,FinancialInputs!BC21=1),BC205*BC200*FinancialInputs!BC21,BC205)*(MAX(BC8:BC9))</f>
        <v>#NUM!</v>
      </c>
      <c r="BD206" s="202" t="e">
        <f>-IF(OR(BD8=1,FinancialInputs!BD21=1),BD205*BD200*FinancialInputs!BD21,BD205)*(MAX(BD8:BD9))</f>
        <v>#NUM!</v>
      </c>
      <c r="BE206" s="202" t="e">
        <f>-IF(OR(BE8=1,FinancialInputs!BE21=1),BE205*BE200*FinancialInputs!BE21,BE205)*(MAX(BE8:BE9))</f>
        <v>#NUM!</v>
      </c>
      <c r="BF206" s="202" t="e">
        <f>-IF(OR(BF8=1,FinancialInputs!BF21=1),BF205*BF200*FinancialInputs!BF21,BF205)*(MAX(BF8:BF9))</f>
        <v>#NUM!</v>
      </c>
      <c r="BG206" s="202" t="e">
        <f>-IF(OR(BG8=1,FinancialInputs!BG21=1),BG205*BG200*FinancialInputs!BG21,BG205)*(MAX(BG8:BG9))</f>
        <v>#NUM!</v>
      </c>
      <c r="BH206" s="202" t="e">
        <f>-IF(OR(BH8=1,FinancialInputs!BH21=1),BH205*BH200*FinancialInputs!BH21,BH205)*(MAX(BH8:BH9))</f>
        <v>#NUM!</v>
      </c>
      <c r="BI206" s="202" t="e">
        <f>-IF(OR(BI8=1,FinancialInputs!BI21=1),BI205*BI200*FinancialInputs!BI21,BI205)*(MAX(BI8:BI9))</f>
        <v>#NUM!</v>
      </c>
      <c r="BJ206" s="202" t="e">
        <f>-IF(OR(BJ8=1,FinancialInputs!BJ21=1),BJ205*BJ200*FinancialInputs!BJ21,BJ205)*(MAX(BJ8:BJ9))</f>
        <v>#NUM!</v>
      </c>
      <c r="BK206" s="202" t="e">
        <f>-IF(OR(BK8=1,FinancialInputs!BK21=1),BK205*BK200*FinancialInputs!BK21,BK205)*(MAX(BK8:BK9))</f>
        <v>#NUM!</v>
      </c>
      <c r="BL206" s="202" t="e">
        <f>-IF(OR(BL8=1,FinancialInputs!BL21=1),BL205*BL200*FinancialInputs!BL21,BL205)*(MAX(BL8:BL9))</f>
        <v>#NUM!</v>
      </c>
      <c r="BM206" s="202" t="e">
        <f>-IF(OR(BM8=1,FinancialInputs!BM21=1),BM205*BM200*FinancialInputs!BM21,BM205)*(MAX(BM8:BM9))</f>
        <v>#NUM!</v>
      </c>
      <c r="BN206" s="202" t="e">
        <f>-IF(OR(BN8=1,FinancialInputs!BN21=1),BN205*BN200*FinancialInputs!BN21,BN205)*(MAX(BN8:BN9))</f>
        <v>#NUM!</v>
      </c>
      <c r="BO206" s="202" t="e">
        <f>-IF(OR(BO8=1,FinancialInputs!BO21=1),BO205*BO200*FinancialInputs!BO21,BO205)*(MAX(BO8:BO9))</f>
        <v>#NUM!</v>
      </c>
      <c r="BP206" s="202" t="e">
        <f>-IF(OR(BP8=1,FinancialInputs!BP21=1),BP205*BP200*FinancialInputs!BP21,BP205)*(MAX(BP8:BP9))</f>
        <v>#NUM!</v>
      </c>
      <c r="BQ206" s="202" t="e">
        <f>-IF(OR(BQ8=1,FinancialInputs!BQ21=1),BQ205*BQ200*FinancialInputs!BQ21,BQ205)*(MAX(BQ8:BQ9))</f>
        <v>#NUM!</v>
      </c>
      <c r="BR206" s="202" t="e">
        <f>-IF(OR(BR8=1,FinancialInputs!BR21=1),BR205*BR200*FinancialInputs!BR21,BR205)*(MAX(BR8:BR9))</f>
        <v>#NUM!</v>
      </c>
      <c r="BS206" s="202" t="e">
        <f>-IF(OR(BS8=1,FinancialInputs!BS21=1),BS205*BS200*FinancialInputs!BS21,BS205)*(MAX(BS8:BS9))</f>
        <v>#NUM!</v>
      </c>
      <c r="BT206" s="202" t="e">
        <f>-IF(OR(BT8=1,FinancialInputs!BT21=1),BT205*BT200*FinancialInputs!BT21,BT205)*(MAX(BT8:BT9))</f>
        <v>#NUM!</v>
      </c>
      <c r="BU206" s="202" t="e">
        <f>-IF(OR(BU8=1,FinancialInputs!BU21=1),BU205*BU200*FinancialInputs!BU21,BU205)*(MAX(BU8:BU9))</f>
        <v>#NUM!</v>
      </c>
      <c r="BV206" s="202" t="e">
        <f>-IF(OR(BV8=1,FinancialInputs!BV21=1),BV205*BV200*FinancialInputs!BV21,BV205)*(MAX(BV8:BV9))</f>
        <v>#NUM!</v>
      </c>
      <c r="BW206" s="202" t="e">
        <f>-IF(OR(BW8=1,FinancialInputs!BW21=1),BW205*BW200*FinancialInputs!BW21,BW205)*(MAX(BW8:BW9))</f>
        <v>#NUM!</v>
      </c>
      <c r="BX206" s="202" t="e">
        <f>-IF(OR(BX8=1,FinancialInputs!BX21=1),BX205*BX200*FinancialInputs!BX21,BX205)*(MAX(BX8:BX9))</f>
        <v>#NUM!</v>
      </c>
      <c r="BY206" s="202" t="e">
        <f>-IF(OR(BY8=1,FinancialInputs!BY21=1),BY205*BY200*FinancialInputs!BY21,BY205)*(MAX(BY8:BY9))</f>
        <v>#NUM!</v>
      </c>
      <c r="BZ206" s="202" t="e">
        <f>-IF(OR(BZ8=1,FinancialInputs!BZ21=1),BZ205*BZ200*FinancialInputs!BZ21,BZ205)*(MAX(BZ8:BZ9))</f>
        <v>#NUM!</v>
      </c>
      <c r="CA206" s="202" t="e">
        <f>-IF(OR(CA8=1,FinancialInputs!CA21=1),CA205*CA200*FinancialInputs!CA21,CA205)*(MAX(CA8:CA9))</f>
        <v>#NUM!</v>
      </c>
      <c r="CB206" s="202" t="e">
        <f>-IF(OR(CB8=1,FinancialInputs!CB21=1),CB205*CB200*FinancialInputs!CB21,CB205)*(MAX(CB8:CB9))</f>
        <v>#NUM!</v>
      </c>
      <c r="CC206" s="202" t="e">
        <f>-IF(OR(CC8=1,FinancialInputs!CC21=1),CC205*CC200*FinancialInputs!CC21,CC205)*(MAX(CC8:CC9))</f>
        <v>#NUM!</v>
      </c>
      <c r="CD206" s="202" t="e">
        <f>-IF(OR(CD8=1,FinancialInputs!CD21=1),CD205*CD200*FinancialInputs!CD21,CD205)*(MAX(CD8:CD9))</f>
        <v>#NUM!</v>
      </c>
      <c r="CE206" s="202" t="e">
        <f>-IF(OR(CE8=1,FinancialInputs!CE21=1),CE205*CE200*FinancialInputs!CE21,CE205)*(MAX(CE8:CE9))</f>
        <v>#NUM!</v>
      </c>
      <c r="CF206" s="202" t="e">
        <f>-IF(OR(CF8=1,FinancialInputs!CF21=1),CF205*CF200*FinancialInputs!CF21,CF205)*(MAX(CF8:CF9))</f>
        <v>#NUM!</v>
      </c>
      <c r="CG206" s="202" t="e">
        <f>-IF(OR(CG8=1,FinancialInputs!CG21=1),CG205*CG200*FinancialInputs!CG21,CG205)*(MAX(CG8:CG9))</f>
        <v>#NUM!</v>
      </c>
      <c r="CH206" s="202" t="e">
        <f>-IF(OR(CH8=1,FinancialInputs!CH21=1),CH205*CH200*FinancialInputs!CH21,CH205)*(MAX(CH8:CH9))</f>
        <v>#NUM!</v>
      </c>
      <c r="CI206" s="202" t="e">
        <f>-IF(OR(CI8=1,FinancialInputs!CI21=1),CI205*CI200*FinancialInputs!CI21,CI205)*(MAX(CI8:CI9))</f>
        <v>#NUM!</v>
      </c>
      <c r="CJ206" s="202" t="e">
        <f>-IF(OR(CJ8=1,FinancialInputs!CJ21=1),CJ205*CJ200*FinancialInputs!CJ21,CJ205)*(MAX(CJ8:CJ9))</f>
        <v>#NUM!</v>
      </c>
      <c r="CK206" s="202" t="e">
        <f>-IF(OR(CK8=1,FinancialInputs!CK21=1),CK205*CK200*FinancialInputs!CK21,CK205)*(MAX(CK8:CK9))</f>
        <v>#NUM!</v>
      </c>
      <c r="CL206" s="202" t="e">
        <f>-IF(OR(CL8=1,FinancialInputs!CL21=1),CL205*CL200*FinancialInputs!CL21,CL205)*(MAX(CL8:CL9))</f>
        <v>#NUM!</v>
      </c>
      <c r="CM206" s="202" t="e">
        <f>-IF(OR(CM8=1,FinancialInputs!CM21=1),CM205*CM200*FinancialInputs!CM21,CM205)*(MAX(CM8:CM9))</f>
        <v>#NUM!</v>
      </c>
      <c r="CN206" s="202" t="e">
        <f>-IF(OR(CN8=1,FinancialInputs!CN21=1),CN205*CN200*FinancialInputs!CN21,CN205)*(MAX(CN8:CN9))</f>
        <v>#NUM!</v>
      </c>
      <c r="CO206" s="202" t="e">
        <f>-IF(OR(CO8=1,FinancialInputs!CO21=1),CO205*CO200*FinancialInputs!CO21,CO205)*(MAX(CO8:CO9))</f>
        <v>#NUM!</v>
      </c>
      <c r="CP206" s="202" t="e">
        <f>-IF(OR(CP8=1,FinancialInputs!CP21=1),CP205*CP200*FinancialInputs!CP21,CP205)*(MAX(CP8:CP9))</f>
        <v>#NUM!</v>
      </c>
      <c r="CQ206" s="202" t="e">
        <f>-IF(OR(CQ8=1,FinancialInputs!CQ21=1),CQ205*CQ200*FinancialInputs!CQ21,CQ205)*(MAX(CQ8:CQ9))</f>
        <v>#NUM!</v>
      </c>
      <c r="CR206" s="202" t="e">
        <f>-IF(OR(CR8=1,FinancialInputs!CR21=1),CR205*CR200*FinancialInputs!CR21,CR205)*(MAX(CR8:CR9))</f>
        <v>#NUM!</v>
      </c>
      <c r="CS206" s="202" t="e">
        <f>-IF(OR(CS8=1,FinancialInputs!CS21=1),CS205*CS200*FinancialInputs!CS21,CS205)*(MAX(CS8:CS9))</f>
        <v>#NUM!</v>
      </c>
      <c r="CT206" s="202" t="e">
        <f>-IF(OR(CT8=1,FinancialInputs!CT21=1),CT205*CT200*FinancialInputs!CT21,CT205)*(MAX(CT8:CT9))</f>
        <v>#NUM!</v>
      </c>
      <c r="CU206" s="202" t="e">
        <f>-IF(OR(CU8=1,FinancialInputs!CU21=1),CU205*CU200*FinancialInputs!CU21,CU205)*(MAX(CU8:CU9))</f>
        <v>#NUM!</v>
      </c>
      <c r="CV206" s="202" t="e">
        <f>-IF(OR(CV8=1,FinancialInputs!CV21=1),CV205*CV200*FinancialInputs!CV21,CV205)*(MAX(CV8:CV9))</f>
        <v>#NUM!</v>
      </c>
    </row>
    <row r="207" spans="2:114" ht="15.4">
      <c r="E207" s="44" t="s">
        <v>678</v>
      </c>
      <c r="F207" s="44"/>
      <c r="G207" s="1" t="s">
        <v>305</v>
      </c>
      <c r="L207" s="412" t="e">
        <f>SUM(L205:L206)</f>
        <v>#NUM!</v>
      </c>
      <c r="M207" s="412" t="e">
        <f t="shared" ref="M207:BX207" si="314">SUM(M205:M206)</f>
        <v>#NUM!</v>
      </c>
      <c r="N207" s="412" t="e">
        <f t="shared" si="314"/>
        <v>#NUM!</v>
      </c>
      <c r="O207" s="412" t="e">
        <f t="shared" si="314"/>
        <v>#NUM!</v>
      </c>
      <c r="P207" s="412" t="e">
        <f t="shared" si="314"/>
        <v>#NUM!</v>
      </c>
      <c r="Q207" s="412" t="e">
        <f t="shared" si="314"/>
        <v>#NUM!</v>
      </c>
      <c r="R207" s="412" t="e">
        <f t="shared" si="314"/>
        <v>#NUM!</v>
      </c>
      <c r="S207" s="412" t="e">
        <f t="shared" si="314"/>
        <v>#NUM!</v>
      </c>
      <c r="T207" s="412" t="e">
        <f t="shared" si="314"/>
        <v>#NUM!</v>
      </c>
      <c r="U207" s="412" t="e">
        <f t="shared" si="314"/>
        <v>#NUM!</v>
      </c>
      <c r="V207" s="412" t="e">
        <f t="shared" si="314"/>
        <v>#NUM!</v>
      </c>
      <c r="W207" s="412" t="e">
        <f t="shared" si="314"/>
        <v>#NUM!</v>
      </c>
      <c r="X207" s="412" t="e">
        <f t="shared" si="314"/>
        <v>#NUM!</v>
      </c>
      <c r="Y207" s="412" t="e">
        <f t="shared" si="314"/>
        <v>#NUM!</v>
      </c>
      <c r="Z207" s="412" t="e">
        <f t="shared" si="314"/>
        <v>#NUM!</v>
      </c>
      <c r="AA207" s="412" t="e">
        <f t="shared" si="314"/>
        <v>#NUM!</v>
      </c>
      <c r="AB207" s="412" t="e">
        <f t="shared" si="314"/>
        <v>#NUM!</v>
      </c>
      <c r="AC207" s="412" t="e">
        <f t="shared" si="314"/>
        <v>#NUM!</v>
      </c>
      <c r="AD207" s="412" t="e">
        <f t="shared" si="314"/>
        <v>#NUM!</v>
      </c>
      <c r="AE207" s="412" t="e">
        <f t="shared" si="314"/>
        <v>#NUM!</v>
      </c>
      <c r="AF207" s="412" t="e">
        <f t="shared" si="314"/>
        <v>#NUM!</v>
      </c>
      <c r="AG207" s="412" t="e">
        <f t="shared" ref="AG207:AH207" si="315">SUM(AG205:AG206)</f>
        <v>#NUM!</v>
      </c>
      <c r="AH207" s="412" t="e">
        <f t="shared" si="315"/>
        <v>#NUM!</v>
      </c>
      <c r="AI207" s="412" t="e">
        <f t="shared" si="314"/>
        <v>#NUM!</v>
      </c>
      <c r="AJ207" s="412" t="e">
        <f t="shared" si="314"/>
        <v>#NUM!</v>
      </c>
      <c r="AK207" s="412" t="e">
        <f t="shared" si="314"/>
        <v>#NUM!</v>
      </c>
      <c r="AL207" s="412" t="e">
        <f t="shared" si="314"/>
        <v>#NUM!</v>
      </c>
      <c r="AM207" s="412" t="e">
        <f t="shared" si="314"/>
        <v>#NUM!</v>
      </c>
      <c r="AN207" s="412" t="e">
        <f t="shared" si="314"/>
        <v>#NUM!</v>
      </c>
      <c r="AO207" s="412" t="e">
        <f t="shared" si="314"/>
        <v>#NUM!</v>
      </c>
      <c r="AP207" s="412" t="e">
        <f t="shared" si="314"/>
        <v>#NUM!</v>
      </c>
      <c r="AQ207" s="412" t="e">
        <f t="shared" si="314"/>
        <v>#NUM!</v>
      </c>
      <c r="AR207" s="412" t="e">
        <f t="shared" si="314"/>
        <v>#NUM!</v>
      </c>
      <c r="AS207" s="412" t="e">
        <f t="shared" si="314"/>
        <v>#NUM!</v>
      </c>
      <c r="AT207" s="412" t="e">
        <f t="shared" si="314"/>
        <v>#NUM!</v>
      </c>
      <c r="AU207" s="412" t="e">
        <f t="shared" si="314"/>
        <v>#NUM!</v>
      </c>
      <c r="AV207" s="412" t="e">
        <f t="shared" si="314"/>
        <v>#NUM!</v>
      </c>
      <c r="AW207" s="412" t="e">
        <f t="shared" si="314"/>
        <v>#NUM!</v>
      </c>
      <c r="AX207" s="412" t="e">
        <f t="shared" si="314"/>
        <v>#NUM!</v>
      </c>
      <c r="AY207" s="412" t="e">
        <f t="shared" si="314"/>
        <v>#NUM!</v>
      </c>
      <c r="AZ207" s="412" t="e">
        <f t="shared" si="314"/>
        <v>#NUM!</v>
      </c>
      <c r="BA207" s="412" t="e">
        <f t="shared" si="314"/>
        <v>#NUM!</v>
      </c>
      <c r="BB207" s="412" t="e">
        <f t="shared" si="314"/>
        <v>#NUM!</v>
      </c>
      <c r="BC207" s="412" t="e">
        <f t="shared" si="314"/>
        <v>#NUM!</v>
      </c>
      <c r="BD207" s="412" t="e">
        <f t="shared" si="314"/>
        <v>#NUM!</v>
      </c>
      <c r="BE207" s="412" t="e">
        <f t="shared" si="314"/>
        <v>#NUM!</v>
      </c>
      <c r="BF207" s="412" t="e">
        <f t="shared" si="314"/>
        <v>#NUM!</v>
      </c>
      <c r="BG207" s="412" t="e">
        <f t="shared" si="314"/>
        <v>#NUM!</v>
      </c>
      <c r="BH207" s="412" t="e">
        <f t="shared" si="314"/>
        <v>#NUM!</v>
      </c>
      <c r="BI207" s="412" t="e">
        <f t="shared" si="314"/>
        <v>#NUM!</v>
      </c>
      <c r="BJ207" s="412" t="e">
        <f t="shared" si="314"/>
        <v>#NUM!</v>
      </c>
      <c r="BK207" s="412" t="e">
        <f t="shared" si="314"/>
        <v>#NUM!</v>
      </c>
      <c r="BL207" s="412" t="e">
        <f t="shared" si="314"/>
        <v>#NUM!</v>
      </c>
      <c r="BM207" s="412" t="e">
        <f t="shared" si="314"/>
        <v>#NUM!</v>
      </c>
      <c r="BN207" s="412" t="e">
        <f t="shared" si="314"/>
        <v>#NUM!</v>
      </c>
      <c r="BO207" s="412" t="e">
        <f t="shared" si="314"/>
        <v>#NUM!</v>
      </c>
      <c r="BP207" s="412" t="e">
        <f t="shared" si="314"/>
        <v>#NUM!</v>
      </c>
      <c r="BQ207" s="412" t="e">
        <f t="shared" si="314"/>
        <v>#NUM!</v>
      </c>
      <c r="BR207" s="412" t="e">
        <f t="shared" si="314"/>
        <v>#NUM!</v>
      </c>
      <c r="BS207" s="412" t="e">
        <f t="shared" si="314"/>
        <v>#NUM!</v>
      </c>
      <c r="BT207" s="412" t="e">
        <f t="shared" si="314"/>
        <v>#NUM!</v>
      </c>
      <c r="BU207" s="412" t="e">
        <f t="shared" si="314"/>
        <v>#NUM!</v>
      </c>
      <c r="BV207" s="412" t="e">
        <f t="shared" si="314"/>
        <v>#NUM!</v>
      </c>
      <c r="BW207" s="412" t="e">
        <f t="shared" si="314"/>
        <v>#NUM!</v>
      </c>
      <c r="BX207" s="412" t="e">
        <f t="shared" si="314"/>
        <v>#NUM!</v>
      </c>
      <c r="BY207" s="412" t="e">
        <f t="shared" ref="BY207:CL207" si="316">SUM(BY205:BY206)</f>
        <v>#NUM!</v>
      </c>
      <c r="BZ207" s="412" t="e">
        <f t="shared" si="316"/>
        <v>#NUM!</v>
      </c>
      <c r="CA207" s="412" t="e">
        <f t="shared" si="316"/>
        <v>#NUM!</v>
      </c>
      <c r="CB207" s="412" t="e">
        <f t="shared" si="316"/>
        <v>#NUM!</v>
      </c>
      <c r="CC207" s="412" t="e">
        <f t="shared" si="316"/>
        <v>#NUM!</v>
      </c>
      <c r="CD207" s="412" t="e">
        <f t="shared" si="316"/>
        <v>#NUM!</v>
      </c>
      <c r="CE207" s="412" t="e">
        <f t="shared" si="316"/>
        <v>#NUM!</v>
      </c>
      <c r="CF207" s="412" t="e">
        <f t="shared" si="316"/>
        <v>#NUM!</v>
      </c>
      <c r="CG207" s="412" t="e">
        <f t="shared" si="316"/>
        <v>#NUM!</v>
      </c>
      <c r="CH207" s="412" t="e">
        <f t="shared" si="316"/>
        <v>#NUM!</v>
      </c>
      <c r="CI207" s="412" t="e">
        <f t="shared" si="316"/>
        <v>#NUM!</v>
      </c>
      <c r="CJ207" s="412" t="e">
        <f t="shared" si="316"/>
        <v>#NUM!</v>
      </c>
      <c r="CK207" s="412" t="e">
        <f t="shared" si="316"/>
        <v>#NUM!</v>
      </c>
      <c r="CL207" s="412" t="e">
        <f t="shared" si="316"/>
        <v>#NUM!</v>
      </c>
      <c r="CM207" s="412" t="e">
        <f t="shared" ref="CM207:CV207" si="317">SUM(CM205:CM206)</f>
        <v>#NUM!</v>
      </c>
      <c r="CN207" s="412" t="e">
        <f t="shared" si="317"/>
        <v>#NUM!</v>
      </c>
      <c r="CO207" s="412" t="e">
        <f t="shared" si="317"/>
        <v>#NUM!</v>
      </c>
      <c r="CP207" s="412" t="e">
        <f t="shared" si="317"/>
        <v>#NUM!</v>
      </c>
      <c r="CQ207" s="412" t="e">
        <f t="shared" si="317"/>
        <v>#NUM!</v>
      </c>
      <c r="CR207" s="412" t="e">
        <f t="shared" si="317"/>
        <v>#NUM!</v>
      </c>
      <c r="CS207" s="412" t="e">
        <f t="shared" si="317"/>
        <v>#NUM!</v>
      </c>
      <c r="CT207" s="412" t="e">
        <f t="shared" si="317"/>
        <v>#NUM!</v>
      </c>
      <c r="CU207" s="412" t="e">
        <f t="shared" si="317"/>
        <v>#NUM!</v>
      </c>
      <c r="CV207" s="412" t="e">
        <f t="shared" si="317"/>
        <v>#NUM!</v>
      </c>
      <c r="CW207" s="10"/>
      <c r="CX207" s="10"/>
    </row>
    <row r="208" spans="2:114" s="37" customFormat="1" ht="15.4">
      <c r="L208" s="202"/>
      <c r="M208" s="202"/>
      <c r="N208" s="202"/>
      <c r="O208" s="202"/>
      <c r="P208" s="202"/>
      <c r="Q208" s="202"/>
      <c r="R208" s="202"/>
      <c r="S208" s="202"/>
      <c r="T208" s="202"/>
      <c r="U208" s="202"/>
      <c r="V208" s="202"/>
      <c r="W208" s="202"/>
      <c r="X208" s="202"/>
      <c r="Y208" s="202"/>
      <c r="Z208" s="202"/>
      <c r="AA208" s="202"/>
      <c r="AB208" s="202"/>
      <c r="AC208" s="202"/>
      <c r="AD208" s="202"/>
      <c r="AE208" s="202"/>
      <c r="AF208" s="202"/>
      <c r="AG208" s="202"/>
      <c r="AH208" s="202"/>
      <c r="AI208" s="202"/>
      <c r="AJ208" s="202"/>
      <c r="AK208" s="202"/>
      <c r="AL208" s="202"/>
      <c r="AM208" s="202"/>
      <c r="AN208" s="202"/>
      <c r="AO208" s="202"/>
      <c r="AP208" s="202"/>
      <c r="AQ208" s="202"/>
      <c r="AR208" s="202"/>
      <c r="AS208" s="202"/>
      <c r="AT208" s="202"/>
      <c r="AU208" s="202"/>
      <c r="AV208" s="202"/>
      <c r="AW208" s="202"/>
      <c r="AX208" s="202"/>
      <c r="AY208" s="202"/>
      <c r="AZ208" s="202"/>
      <c r="BA208" s="202"/>
      <c r="BB208" s="202"/>
      <c r="BC208" s="202"/>
      <c r="BD208" s="202"/>
      <c r="BE208" s="202"/>
      <c r="BF208" s="202"/>
      <c r="BG208" s="202"/>
      <c r="BH208" s="202"/>
      <c r="BI208" s="202"/>
      <c r="BJ208" s="202"/>
      <c r="BK208" s="202"/>
      <c r="BL208" s="202"/>
      <c r="BM208" s="202"/>
      <c r="BN208" s="202"/>
      <c r="BO208" s="202"/>
      <c r="BP208" s="202"/>
      <c r="BQ208" s="202"/>
      <c r="BR208" s="202"/>
      <c r="BS208" s="202"/>
      <c r="BT208" s="202"/>
      <c r="BU208" s="202"/>
      <c r="BV208" s="202"/>
      <c r="BW208" s="202"/>
      <c r="BX208" s="202"/>
      <c r="BY208" s="202"/>
      <c r="BZ208" s="202"/>
      <c r="CA208" s="202"/>
      <c r="CB208" s="202"/>
      <c r="CC208" s="202"/>
      <c r="CD208" s="202"/>
      <c r="CE208" s="202"/>
      <c r="CF208" s="202"/>
      <c r="CG208" s="202"/>
      <c r="CH208" s="202"/>
      <c r="CI208" s="202"/>
      <c r="CJ208" s="202"/>
      <c r="CK208" s="202"/>
      <c r="CL208" s="202"/>
      <c r="CM208" s="202"/>
      <c r="CN208" s="202"/>
      <c r="CO208" s="202"/>
      <c r="CP208" s="202"/>
      <c r="CQ208" s="202"/>
      <c r="CR208" s="202"/>
      <c r="CS208" s="202"/>
      <c r="CT208" s="202"/>
      <c r="CU208" s="202"/>
      <c r="CV208" s="202"/>
    </row>
    <row r="209" spans="1:103" ht="15.4">
      <c r="B209" s="24"/>
      <c r="C209" s="43">
        <f>MAX($B$5:C208)+0.1</f>
        <v>5.3999999999999986</v>
      </c>
      <c r="D209" s="41" t="s">
        <v>681</v>
      </c>
      <c r="E209" s="41"/>
      <c r="F209" s="41"/>
      <c r="G209" s="41"/>
      <c r="H209" s="41"/>
      <c r="I209" s="41"/>
      <c r="J209" s="41"/>
      <c r="K209" s="41"/>
      <c r="L209" s="41"/>
      <c r="M209" s="41"/>
      <c r="N209" s="41"/>
      <c r="O209" s="41"/>
      <c r="P209" s="41"/>
      <c r="Q209" s="41"/>
      <c r="R209" s="41"/>
      <c r="S209" s="41"/>
      <c r="T209" s="41"/>
      <c r="U209" s="41"/>
      <c r="V209" s="41"/>
      <c r="W209" s="41"/>
      <c r="X209" s="41"/>
      <c r="Y209" s="41"/>
      <c r="Z209" s="41"/>
      <c r="AA209" s="41"/>
      <c r="AB209" s="342"/>
      <c r="AC209" s="342"/>
      <c r="AD209" s="342"/>
      <c r="AE209" s="342"/>
      <c r="AF209" s="342"/>
      <c r="AG209" s="342"/>
      <c r="AH209" s="342"/>
      <c r="AI209" s="342"/>
      <c r="AJ209" s="342"/>
      <c r="AK209" s="342"/>
      <c r="AL209" s="342"/>
      <c r="AM209" s="342"/>
      <c r="AN209" s="342"/>
      <c r="AO209" s="342"/>
      <c r="AP209" s="342"/>
      <c r="AQ209" s="342"/>
      <c r="AR209" s="342"/>
      <c r="AS209" s="342"/>
      <c r="AT209" s="342"/>
      <c r="AU209" s="342"/>
      <c r="AV209" s="342"/>
      <c r="AW209" s="342"/>
      <c r="AX209" s="342"/>
      <c r="AY209" s="342"/>
      <c r="AZ209" s="342"/>
      <c r="BA209" s="342"/>
      <c r="BB209" s="342"/>
      <c r="BC209" s="342"/>
      <c r="BD209" s="342"/>
      <c r="BE209" s="342"/>
      <c r="BF209" s="342"/>
      <c r="BG209" s="342"/>
      <c r="BH209" s="342"/>
      <c r="BI209" s="342"/>
      <c r="BJ209" s="342"/>
      <c r="BK209" s="342"/>
      <c r="BL209" s="342"/>
      <c r="BM209" s="342"/>
      <c r="BN209" s="342"/>
      <c r="BO209" s="342"/>
      <c r="BP209" s="342"/>
      <c r="BQ209" s="342"/>
      <c r="BR209" s="342"/>
      <c r="BS209" s="342"/>
      <c r="BT209" s="342"/>
      <c r="BU209" s="342"/>
      <c r="BV209" s="342"/>
      <c r="BW209" s="342"/>
      <c r="BX209" s="342"/>
      <c r="BY209" s="342"/>
      <c r="BZ209" s="342"/>
      <c r="CA209" s="342"/>
      <c r="CB209" s="342"/>
      <c r="CC209" s="342"/>
      <c r="CD209" s="342"/>
      <c r="CE209" s="342"/>
      <c r="CF209" s="342"/>
      <c r="CG209" s="342"/>
      <c r="CH209" s="342"/>
      <c r="CI209" s="342"/>
      <c r="CJ209" s="342"/>
      <c r="CK209" s="342"/>
      <c r="CL209" s="342"/>
      <c r="CM209" s="41"/>
      <c r="CN209" s="41"/>
      <c r="CO209" s="41"/>
      <c r="CP209" s="41"/>
      <c r="CQ209" s="41"/>
      <c r="CR209" s="41"/>
      <c r="CS209" s="41"/>
      <c r="CT209" s="41"/>
      <c r="CU209" s="41"/>
      <c r="CV209" s="41"/>
      <c r="CW209" s="41"/>
      <c r="CX209" s="41"/>
      <c r="CY209" s="42"/>
    </row>
    <row r="210" spans="1:103" ht="15.4">
      <c r="AH210" s="1"/>
    </row>
    <row r="211" spans="1:103" ht="15.4">
      <c r="E211" s="1" t="s">
        <v>672</v>
      </c>
      <c r="G211" s="1" t="s">
        <v>154</v>
      </c>
      <c r="L211" s="110">
        <f>FinancialInputs!L82</f>
        <v>0.03</v>
      </c>
      <c r="M211" s="110">
        <f>FinancialInputs!M82</f>
        <v>0.03</v>
      </c>
      <c r="N211" s="110">
        <f>FinancialInputs!N82</f>
        <v>0.03</v>
      </c>
      <c r="O211" s="110">
        <f>FinancialInputs!O82</f>
        <v>0.03</v>
      </c>
      <c r="P211" s="110">
        <f>FinancialInputs!P82</f>
        <v>0.03</v>
      </c>
      <c r="Q211" s="110">
        <f>FinancialInputs!Q82</f>
        <v>0.03</v>
      </c>
      <c r="R211" s="110">
        <f>FinancialInputs!R82</f>
        <v>0.03</v>
      </c>
      <c r="S211" s="110">
        <f>FinancialInputs!S82</f>
        <v>0.03</v>
      </c>
      <c r="T211" s="110">
        <f>FinancialInputs!T82</f>
        <v>0.03</v>
      </c>
      <c r="U211" s="110">
        <f>FinancialInputs!U82</f>
        <v>0.03</v>
      </c>
      <c r="V211" s="110">
        <f>FinancialInputs!V82</f>
        <v>0.03</v>
      </c>
      <c r="W211" s="110">
        <f>FinancialInputs!W82</f>
        <v>0.03</v>
      </c>
      <c r="X211" s="110">
        <f>FinancialInputs!X82</f>
        <v>0.03</v>
      </c>
      <c r="Y211" s="110">
        <f>FinancialInputs!Y82</f>
        <v>0.03</v>
      </c>
      <c r="Z211" s="110">
        <f>FinancialInputs!Z82</f>
        <v>0.03</v>
      </c>
      <c r="AA211" s="110">
        <f>FinancialInputs!AA82</f>
        <v>0.03</v>
      </c>
      <c r="AB211" s="110">
        <f>FinancialInputs!AB82</f>
        <v>0.03</v>
      </c>
      <c r="AC211" s="110">
        <f>FinancialInputs!AC82</f>
        <v>0.03</v>
      </c>
      <c r="AD211" s="110">
        <f>FinancialInputs!AD82</f>
        <v>0.03</v>
      </c>
      <c r="AE211" s="110">
        <f>FinancialInputs!AE82</f>
        <v>0.03</v>
      </c>
      <c r="AF211" s="110">
        <f>FinancialInputs!AF82</f>
        <v>0.03</v>
      </c>
      <c r="AG211" s="110">
        <f>FinancialInputs!AG82</f>
        <v>0.03</v>
      </c>
      <c r="AH211" s="110">
        <f>FinancialInputs!AH82</f>
        <v>0.03</v>
      </c>
      <c r="AI211" s="110">
        <f>FinancialInputs!AI82</f>
        <v>0.03</v>
      </c>
      <c r="AJ211" s="110">
        <f>FinancialInputs!AJ82</f>
        <v>0.03</v>
      </c>
      <c r="AK211" s="110">
        <f>FinancialInputs!AK82</f>
        <v>0.03</v>
      </c>
      <c r="AL211" s="110">
        <f>FinancialInputs!AL82</f>
        <v>0.03</v>
      </c>
      <c r="AM211" s="110">
        <f>FinancialInputs!AM82</f>
        <v>0.03</v>
      </c>
      <c r="AN211" s="110">
        <f>FinancialInputs!AN82</f>
        <v>0.03</v>
      </c>
      <c r="AO211" s="110">
        <f>FinancialInputs!AO82</f>
        <v>0.03</v>
      </c>
      <c r="AP211" s="110">
        <f>FinancialInputs!AP82</f>
        <v>0.03</v>
      </c>
      <c r="AQ211" s="110">
        <f>FinancialInputs!AQ82</f>
        <v>0.03</v>
      </c>
      <c r="AR211" s="110">
        <f>FinancialInputs!AR82</f>
        <v>0.03</v>
      </c>
      <c r="AS211" s="110">
        <f>FinancialInputs!AS82</f>
        <v>0.03</v>
      </c>
      <c r="AT211" s="110">
        <f>FinancialInputs!AT82</f>
        <v>0.03</v>
      </c>
      <c r="AU211" s="110">
        <f>FinancialInputs!AU82</f>
        <v>0.03</v>
      </c>
      <c r="AV211" s="110">
        <f>FinancialInputs!AV82</f>
        <v>0.03</v>
      </c>
      <c r="AW211" s="110">
        <f>FinancialInputs!AW82</f>
        <v>0.03</v>
      </c>
      <c r="AX211" s="110">
        <f>FinancialInputs!AX82</f>
        <v>0.03</v>
      </c>
      <c r="AY211" s="110">
        <f>FinancialInputs!AY82</f>
        <v>0.03</v>
      </c>
      <c r="AZ211" s="110">
        <f>FinancialInputs!AZ82</f>
        <v>0.03</v>
      </c>
      <c r="BA211" s="110">
        <f>FinancialInputs!BA82</f>
        <v>0.03</v>
      </c>
      <c r="BB211" s="110">
        <f>FinancialInputs!BB82</f>
        <v>0.03</v>
      </c>
      <c r="BC211" s="110">
        <f>FinancialInputs!BC82</f>
        <v>0.03</v>
      </c>
      <c r="BD211" s="110">
        <f>FinancialInputs!BD82</f>
        <v>0.03</v>
      </c>
      <c r="BE211" s="110">
        <f>FinancialInputs!BE82</f>
        <v>0.03</v>
      </c>
      <c r="BF211" s="110">
        <f>FinancialInputs!BF82</f>
        <v>0.03</v>
      </c>
      <c r="BG211" s="110">
        <f>FinancialInputs!BG82</f>
        <v>0.03</v>
      </c>
      <c r="BH211" s="110">
        <f>FinancialInputs!BH82</f>
        <v>0.03</v>
      </c>
      <c r="BI211" s="110">
        <f>FinancialInputs!BI82</f>
        <v>0.03</v>
      </c>
      <c r="BJ211" s="110">
        <f>FinancialInputs!BJ82</f>
        <v>0.03</v>
      </c>
      <c r="BK211" s="110">
        <f>FinancialInputs!BK82</f>
        <v>0.03</v>
      </c>
      <c r="BL211" s="110">
        <f>FinancialInputs!BL82</f>
        <v>0.03</v>
      </c>
      <c r="BM211" s="110">
        <f>FinancialInputs!BM82</f>
        <v>0.03</v>
      </c>
      <c r="BN211" s="110">
        <f>FinancialInputs!BN82</f>
        <v>0.03</v>
      </c>
      <c r="BO211" s="110">
        <f>FinancialInputs!BO82</f>
        <v>0.03</v>
      </c>
      <c r="BP211" s="110">
        <f>FinancialInputs!BP82</f>
        <v>0.03</v>
      </c>
      <c r="BQ211" s="110">
        <f>FinancialInputs!BQ82</f>
        <v>0.03</v>
      </c>
      <c r="BR211" s="110">
        <f>FinancialInputs!BR82</f>
        <v>0.03</v>
      </c>
      <c r="BS211" s="110">
        <f>FinancialInputs!BS82</f>
        <v>0.03</v>
      </c>
      <c r="BT211" s="110">
        <f>FinancialInputs!BT82</f>
        <v>0.03</v>
      </c>
      <c r="BU211" s="110">
        <f>FinancialInputs!BU82</f>
        <v>0.03</v>
      </c>
      <c r="BV211" s="110">
        <f>FinancialInputs!BV82</f>
        <v>0.03</v>
      </c>
      <c r="BW211" s="110">
        <f>FinancialInputs!BW82</f>
        <v>0.03</v>
      </c>
      <c r="BX211" s="110">
        <f>FinancialInputs!BX82</f>
        <v>0.03</v>
      </c>
      <c r="BY211" s="110">
        <f>FinancialInputs!BY82</f>
        <v>0.03</v>
      </c>
      <c r="BZ211" s="110">
        <f>FinancialInputs!BZ82</f>
        <v>0.03</v>
      </c>
      <c r="CA211" s="110">
        <f>FinancialInputs!CA82</f>
        <v>0.03</v>
      </c>
      <c r="CB211" s="110">
        <f>FinancialInputs!CB82</f>
        <v>0.03</v>
      </c>
      <c r="CC211" s="110">
        <f>FinancialInputs!CC82</f>
        <v>0.03</v>
      </c>
      <c r="CD211" s="110">
        <f>FinancialInputs!CD82</f>
        <v>0.03</v>
      </c>
      <c r="CE211" s="110">
        <f>FinancialInputs!CE82</f>
        <v>0.03</v>
      </c>
      <c r="CF211" s="110">
        <f>FinancialInputs!CF82</f>
        <v>0.03</v>
      </c>
      <c r="CG211" s="110">
        <f>FinancialInputs!CG82</f>
        <v>0.03</v>
      </c>
      <c r="CH211" s="110">
        <f>FinancialInputs!CH82</f>
        <v>0.03</v>
      </c>
      <c r="CI211" s="110">
        <f>FinancialInputs!CI82</f>
        <v>0.03</v>
      </c>
      <c r="CJ211" s="110">
        <f>FinancialInputs!CJ82</f>
        <v>0.03</v>
      </c>
      <c r="CK211" s="110">
        <f>FinancialInputs!CK82</f>
        <v>0.03</v>
      </c>
      <c r="CL211" s="110">
        <f>FinancialInputs!CL82</f>
        <v>0.03</v>
      </c>
      <c r="CM211" s="110">
        <f>FinancialInputs!CM82</f>
        <v>0.03</v>
      </c>
      <c r="CN211" s="110">
        <f>FinancialInputs!CN82</f>
        <v>0.03</v>
      </c>
      <c r="CO211" s="110">
        <f>FinancialInputs!CO82</f>
        <v>0.03</v>
      </c>
      <c r="CP211" s="110">
        <f>FinancialInputs!CP82</f>
        <v>0.03</v>
      </c>
      <c r="CQ211" s="110">
        <f>FinancialInputs!CQ82</f>
        <v>0.03</v>
      </c>
      <c r="CR211" s="110">
        <f>FinancialInputs!CR82</f>
        <v>0.03</v>
      </c>
      <c r="CS211" s="110">
        <f>FinancialInputs!CS82</f>
        <v>0.03</v>
      </c>
      <c r="CT211" s="110">
        <f>FinancialInputs!CT82</f>
        <v>0.03</v>
      </c>
      <c r="CU211" s="110">
        <f>FinancialInputs!CU82</f>
        <v>0.03</v>
      </c>
      <c r="CV211" s="110">
        <f>FinancialInputs!CV82</f>
        <v>0.03</v>
      </c>
      <c r="CW211" s="8"/>
      <c r="CX211" s="8"/>
    </row>
    <row r="212" spans="1:103" ht="15.4">
      <c r="AH212" s="1"/>
    </row>
    <row r="213" spans="1:103" ht="15.4">
      <c r="E213" s="29" t="s">
        <v>673</v>
      </c>
      <c r="F213" s="29"/>
      <c r="G213" s="1" t="s">
        <v>305</v>
      </c>
      <c r="L213" s="231"/>
      <c r="M213" s="10" t="e">
        <f>L218</f>
        <v>#NUM!</v>
      </c>
      <c r="N213" s="10" t="e">
        <f t="shared" ref="N213:BY213" si="318">M218</f>
        <v>#NUM!</v>
      </c>
      <c r="O213" s="10" t="e">
        <f t="shared" si="318"/>
        <v>#NUM!</v>
      </c>
      <c r="P213" s="10" t="e">
        <f t="shared" si="318"/>
        <v>#NUM!</v>
      </c>
      <c r="Q213" s="10" t="e">
        <f t="shared" si="318"/>
        <v>#NUM!</v>
      </c>
      <c r="R213" s="10" t="e">
        <f t="shared" si="318"/>
        <v>#NUM!</v>
      </c>
      <c r="S213" s="10" t="e">
        <f t="shared" si="318"/>
        <v>#NUM!</v>
      </c>
      <c r="T213" s="10" t="e">
        <f t="shared" si="318"/>
        <v>#NUM!</v>
      </c>
      <c r="U213" s="10" t="e">
        <f t="shared" si="318"/>
        <v>#NUM!</v>
      </c>
      <c r="V213" s="10" t="e">
        <f t="shared" si="318"/>
        <v>#NUM!</v>
      </c>
      <c r="W213" s="10" t="e">
        <f t="shared" si="318"/>
        <v>#NUM!</v>
      </c>
      <c r="X213" s="10" t="e">
        <f t="shared" si="318"/>
        <v>#NUM!</v>
      </c>
      <c r="Y213" s="10" t="e">
        <f t="shared" si="318"/>
        <v>#NUM!</v>
      </c>
      <c r="Z213" s="10" t="e">
        <f t="shared" si="318"/>
        <v>#NUM!</v>
      </c>
      <c r="AA213" s="10" t="e">
        <f t="shared" si="318"/>
        <v>#NUM!</v>
      </c>
      <c r="AB213" s="10" t="e">
        <f t="shared" si="318"/>
        <v>#NUM!</v>
      </c>
      <c r="AC213" s="10" t="e">
        <f t="shared" si="318"/>
        <v>#NUM!</v>
      </c>
      <c r="AD213" s="10" t="e">
        <f t="shared" si="318"/>
        <v>#NUM!</v>
      </c>
      <c r="AE213" s="10" t="e">
        <f t="shared" si="318"/>
        <v>#NUM!</v>
      </c>
      <c r="AF213" s="10" t="e">
        <f t="shared" si="318"/>
        <v>#NUM!</v>
      </c>
      <c r="AG213" s="10" t="e">
        <f t="shared" ref="AG213" si="319">AF218</f>
        <v>#NUM!</v>
      </c>
      <c r="AH213" s="10" t="e">
        <f t="shared" ref="AH213" si="320">AG218</f>
        <v>#NUM!</v>
      </c>
      <c r="AI213" s="10" t="e">
        <f t="shared" si="318"/>
        <v>#NUM!</v>
      </c>
      <c r="AJ213" s="10" t="e">
        <f t="shared" si="318"/>
        <v>#NUM!</v>
      </c>
      <c r="AK213" s="10" t="e">
        <f t="shared" si="318"/>
        <v>#NUM!</v>
      </c>
      <c r="AL213" s="10" t="e">
        <f t="shared" si="318"/>
        <v>#NUM!</v>
      </c>
      <c r="AM213" s="10" t="e">
        <f t="shared" si="318"/>
        <v>#NUM!</v>
      </c>
      <c r="AN213" s="10" t="e">
        <f t="shared" si="318"/>
        <v>#NUM!</v>
      </c>
      <c r="AO213" s="10" t="e">
        <f t="shared" si="318"/>
        <v>#NUM!</v>
      </c>
      <c r="AP213" s="10" t="e">
        <f t="shared" si="318"/>
        <v>#NUM!</v>
      </c>
      <c r="AQ213" s="10" t="e">
        <f t="shared" si="318"/>
        <v>#NUM!</v>
      </c>
      <c r="AR213" s="10" t="e">
        <f t="shared" si="318"/>
        <v>#NUM!</v>
      </c>
      <c r="AS213" s="10" t="e">
        <f t="shared" si="318"/>
        <v>#NUM!</v>
      </c>
      <c r="AT213" s="10" t="e">
        <f t="shared" si="318"/>
        <v>#NUM!</v>
      </c>
      <c r="AU213" s="10" t="e">
        <f t="shared" si="318"/>
        <v>#NUM!</v>
      </c>
      <c r="AV213" s="10" t="e">
        <f t="shared" si="318"/>
        <v>#NUM!</v>
      </c>
      <c r="AW213" s="10" t="e">
        <f t="shared" si="318"/>
        <v>#NUM!</v>
      </c>
      <c r="AX213" s="10" t="e">
        <f t="shared" si="318"/>
        <v>#NUM!</v>
      </c>
      <c r="AY213" s="10" t="e">
        <f t="shared" si="318"/>
        <v>#NUM!</v>
      </c>
      <c r="AZ213" s="10" t="e">
        <f t="shared" si="318"/>
        <v>#NUM!</v>
      </c>
      <c r="BA213" s="10" t="e">
        <f t="shared" si="318"/>
        <v>#NUM!</v>
      </c>
      <c r="BB213" s="10" t="e">
        <f t="shared" si="318"/>
        <v>#NUM!</v>
      </c>
      <c r="BC213" s="10" t="e">
        <f t="shared" si="318"/>
        <v>#NUM!</v>
      </c>
      <c r="BD213" s="10" t="e">
        <f t="shared" si="318"/>
        <v>#NUM!</v>
      </c>
      <c r="BE213" s="10" t="e">
        <f t="shared" si="318"/>
        <v>#NUM!</v>
      </c>
      <c r="BF213" s="10" t="e">
        <f t="shared" si="318"/>
        <v>#NUM!</v>
      </c>
      <c r="BG213" s="10" t="e">
        <f t="shared" si="318"/>
        <v>#NUM!</v>
      </c>
      <c r="BH213" s="10" t="e">
        <f t="shared" si="318"/>
        <v>#NUM!</v>
      </c>
      <c r="BI213" s="10" t="e">
        <f t="shared" si="318"/>
        <v>#NUM!</v>
      </c>
      <c r="BJ213" s="10" t="e">
        <f t="shared" si="318"/>
        <v>#NUM!</v>
      </c>
      <c r="BK213" s="10" t="e">
        <f t="shared" si="318"/>
        <v>#NUM!</v>
      </c>
      <c r="BL213" s="10" t="e">
        <f t="shared" si="318"/>
        <v>#NUM!</v>
      </c>
      <c r="BM213" s="10" t="e">
        <f t="shared" si="318"/>
        <v>#NUM!</v>
      </c>
      <c r="BN213" s="10" t="e">
        <f t="shared" si="318"/>
        <v>#NUM!</v>
      </c>
      <c r="BO213" s="10" t="e">
        <f t="shared" si="318"/>
        <v>#NUM!</v>
      </c>
      <c r="BP213" s="10" t="e">
        <f t="shared" si="318"/>
        <v>#NUM!</v>
      </c>
      <c r="BQ213" s="10" t="e">
        <f t="shared" si="318"/>
        <v>#NUM!</v>
      </c>
      <c r="BR213" s="10" t="e">
        <f t="shared" si="318"/>
        <v>#NUM!</v>
      </c>
      <c r="BS213" s="10" t="e">
        <f t="shared" si="318"/>
        <v>#NUM!</v>
      </c>
      <c r="BT213" s="10" t="e">
        <f t="shared" si="318"/>
        <v>#NUM!</v>
      </c>
      <c r="BU213" s="10" t="e">
        <f t="shared" si="318"/>
        <v>#NUM!</v>
      </c>
      <c r="BV213" s="10" t="e">
        <f t="shared" si="318"/>
        <v>#NUM!</v>
      </c>
      <c r="BW213" s="10" t="e">
        <f>BV218</f>
        <v>#NUM!</v>
      </c>
      <c r="BX213" s="10" t="e">
        <f t="shared" si="318"/>
        <v>#NUM!</v>
      </c>
      <c r="BY213" s="10" t="e">
        <f t="shared" si="318"/>
        <v>#NUM!</v>
      </c>
      <c r="BZ213" s="10" t="e">
        <f t="shared" ref="BZ213:CV213" si="321">BY218</f>
        <v>#NUM!</v>
      </c>
      <c r="CA213" s="10" t="e">
        <f t="shared" si="321"/>
        <v>#NUM!</v>
      </c>
      <c r="CB213" s="10" t="e">
        <f t="shared" si="321"/>
        <v>#NUM!</v>
      </c>
      <c r="CC213" s="10" t="e">
        <f t="shared" si="321"/>
        <v>#NUM!</v>
      </c>
      <c r="CD213" s="10" t="e">
        <f t="shared" si="321"/>
        <v>#NUM!</v>
      </c>
      <c r="CE213" s="10" t="e">
        <f t="shared" si="321"/>
        <v>#NUM!</v>
      </c>
      <c r="CF213" s="10" t="e">
        <f t="shared" si="321"/>
        <v>#NUM!</v>
      </c>
      <c r="CG213" s="10" t="e">
        <f t="shared" si="321"/>
        <v>#NUM!</v>
      </c>
      <c r="CH213" s="10" t="e">
        <f t="shared" si="321"/>
        <v>#NUM!</v>
      </c>
      <c r="CI213" s="10" t="e">
        <f t="shared" si="321"/>
        <v>#NUM!</v>
      </c>
      <c r="CJ213" s="10" t="e">
        <f t="shared" si="321"/>
        <v>#NUM!</v>
      </c>
      <c r="CK213" s="10" t="e">
        <f t="shared" si="321"/>
        <v>#NUM!</v>
      </c>
      <c r="CL213" s="10" t="e">
        <f t="shared" si="321"/>
        <v>#NUM!</v>
      </c>
      <c r="CM213" s="10" t="e">
        <f t="shared" si="321"/>
        <v>#NUM!</v>
      </c>
      <c r="CN213" s="10" t="e">
        <f t="shared" si="321"/>
        <v>#NUM!</v>
      </c>
      <c r="CO213" s="10" t="e">
        <f t="shared" si="321"/>
        <v>#NUM!</v>
      </c>
      <c r="CP213" s="10" t="e">
        <f t="shared" si="321"/>
        <v>#NUM!</v>
      </c>
      <c r="CQ213" s="10" t="e">
        <f t="shared" si="321"/>
        <v>#NUM!</v>
      </c>
      <c r="CR213" s="10" t="e">
        <f t="shared" si="321"/>
        <v>#NUM!</v>
      </c>
      <c r="CS213" s="10" t="e">
        <f t="shared" si="321"/>
        <v>#NUM!</v>
      </c>
      <c r="CT213" s="10" t="e">
        <f t="shared" si="321"/>
        <v>#NUM!</v>
      </c>
      <c r="CU213" s="10" t="e">
        <f t="shared" si="321"/>
        <v>#NUM!</v>
      </c>
      <c r="CV213" s="10" t="e">
        <f t="shared" si="321"/>
        <v>#NUM!</v>
      </c>
      <c r="CW213" s="10"/>
      <c r="CX213" s="10"/>
    </row>
    <row r="214" spans="1:103" ht="15.4">
      <c r="E214" s="44" t="s">
        <v>674</v>
      </c>
      <c r="F214" s="44"/>
      <c r="G214" s="1" t="s">
        <v>305</v>
      </c>
      <c r="AH214" s="1"/>
    </row>
    <row r="215" spans="1:103" ht="15.4">
      <c r="E215" s="44" t="s">
        <v>675</v>
      </c>
      <c r="F215" s="44"/>
      <c r="G215" s="1" t="s">
        <v>305</v>
      </c>
      <c r="L215" s="10" t="e">
        <f>L170</f>
        <v>#NUM!</v>
      </c>
      <c r="M215" s="10" t="e">
        <f t="shared" ref="M215:AQ215" si="322">M170</f>
        <v>#NUM!</v>
      </c>
      <c r="N215" s="10" t="e">
        <f t="shared" si="322"/>
        <v>#NUM!</v>
      </c>
      <c r="O215" s="10" t="e">
        <f t="shared" si="322"/>
        <v>#NUM!</v>
      </c>
      <c r="P215" s="10" t="e">
        <f t="shared" si="322"/>
        <v>#NUM!</v>
      </c>
      <c r="Q215" s="10" t="e">
        <f t="shared" si="322"/>
        <v>#NUM!</v>
      </c>
      <c r="R215" s="10" t="e">
        <f t="shared" si="322"/>
        <v>#NUM!</v>
      </c>
      <c r="S215" s="10" t="e">
        <f t="shared" si="322"/>
        <v>#NUM!</v>
      </c>
      <c r="T215" s="10" t="e">
        <f t="shared" si="322"/>
        <v>#NUM!</v>
      </c>
      <c r="U215" s="10" t="e">
        <f t="shared" si="322"/>
        <v>#NUM!</v>
      </c>
      <c r="V215" s="10" t="e">
        <f t="shared" si="322"/>
        <v>#NUM!</v>
      </c>
      <c r="W215" s="10" t="e">
        <f t="shared" si="322"/>
        <v>#NUM!</v>
      </c>
      <c r="X215" s="10" t="e">
        <f t="shared" si="322"/>
        <v>#NUM!</v>
      </c>
      <c r="Y215" s="10" t="e">
        <f t="shared" si="322"/>
        <v>#NUM!</v>
      </c>
      <c r="Z215" s="10" t="e">
        <f t="shared" si="322"/>
        <v>#NUM!</v>
      </c>
      <c r="AA215" s="10" t="e">
        <f t="shared" si="322"/>
        <v>#NUM!</v>
      </c>
      <c r="AB215" s="10" t="e">
        <f t="shared" si="322"/>
        <v>#NUM!</v>
      </c>
      <c r="AC215" s="10" t="e">
        <f t="shared" si="322"/>
        <v>#NUM!</v>
      </c>
      <c r="AD215" s="10" t="e">
        <f t="shared" si="322"/>
        <v>#NUM!</v>
      </c>
      <c r="AE215" s="10" t="e">
        <f t="shared" si="322"/>
        <v>#NUM!</v>
      </c>
      <c r="AF215" s="10" t="e">
        <f t="shared" si="322"/>
        <v>#NUM!</v>
      </c>
      <c r="AG215" s="10" t="e">
        <f t="shared" ref="AG215:AH215" si="323">AG170</f>
        <v>#NUM!</v>
      </c>
      <c r="AH215" s="10" t="e">
        <f t="shared" si="323"/>
        <v>#NUM!</v>
      </c>
      <c r="AI215" s="10" t="e">
        <f t="shared" si="322"/>
        <v>#NUM!</v>
      </c>
      <c r="AJ215" s="10" t="e">
        <f t="shared" si="322"/>
        <v>#NUM!</v>
      </c>
      <c r="AK215" s="10" t="e">
        <f t="shared" si="322"/>
        <v>#NUM!</v>
      </c>
      <c r="AL215" s="10" t="e">
        <f t="shared" si="322"/>
        <v>#NUM!</v>
      </c>
      <c r="AM215" s="10" t="e">
        <f t="shared" si="322"/>
        <v>#NUM!</v>
      </c>
      <c r="AN215" s="10" t="e">
        <f t="shared" si="322"/>
        <v>#NUM!</v>
      </c>
      <c r="AO215" s="10" t="e">
        <f t="shared" si="322"/>
        <v>#NUM!</v>
      </c>
      <c r="AP215" s="10" t="e">
        <f t="shared" si="322"/>
        <v>#NUM!</v>
      </c>
      <c r="AQ215" s="10" t="e">
        <f t="shared" si="322"/>
        <v>#NUM!</v>
      </c>
      <c r="AR215" s="10" t="e">
        <f t="shared" ref="AR215:BV215" si="324">AR170</f>
        <v>#NUM!</v>
      </c>
      <c r="AS215" s="10" t="e">
        <f t="shared" si="324"/>
        <v>#NUM!</v>
      </c>
      <c r="AT215" s="10" t="e">
        <f t="shared" si="324"/>
        <v>#NUM!</v>
      </c>
      <c r="AU215" s="10" t="e">
        <f t="shared" si="324"/>
        <v>#NUM!</v>
      </c>
      <c r="AV215" s="10" t="e">
        <f t="shared" si="324"/>
        <v>#NUM!</v>
      </c>
      <c r="AW215" s="10" t="e">
        <f t="shared" si="324"/>
        <v>#NUM!</v>
      </c>
      <c r="AX215" s="10" t="e">
        <f t="shared" si="324"/>
        <v>#NUM!</v>
      </c>
      <c r="AY215" s="10" t="e">
        <f t="shared" si="324"/>
        <v>#NUM!</v>
      </c>
      <c r="AZ215" s="10" t="e">
        <f t="shared" si="324"/>
        <v>#NUM!</v>
      </c>
      <c r="BA215" s="10" t="e">
        <f t="shared" si="324"/>
        <v>#NUM!</v>
      </c>
      <c r="BB215" s="10" t="e">
        <f t="shared" si="324"/>
        <v>#NUM!</v>
      </c>
      <c r="BC215" s="10" t="e">
        <f t="shared" si="324"/>
        <v>#NUM!</v>
      </c>
      <c r="BD215" s="10" t="e">
        <f t="shared" si="324"/>
        <v>#NUM!</v>
      </c>
      <c r="BE215" s="10" t="e">
        <f t="shared" si="324"/>
        <v>#NUM!</v>
      </c>
      <c r="BF215" s="10" t="e">
        <f t="shared" si="324"/>
        <v>#NUM!</v>
      </c>
      <c r="BG215" s="10" t="e">
        <f t="shared" si="324"/>
        <v>#NUM!</v>
      </c>
      <c r="BH215" s="10" t="e">
        <f t="shared" si="324"/>
        <v>#NUM!</v>
      </c>
      <c r="BI215" s="10" t="e">
        <f t="shared" si="324"/>
        <v>#NUM!</v>
      </c>
      <c r="BJ215" s="10" t="e">
        <f t="shared" si="324"/>
        <v>#NUM!</v>
      </c>
      <c r="BK215" s="10" t="e">
        <f t="shared" si="324"/>
        <v>#NUM!</v>
      </c>
      <c r="BL215" s="10" t="e">
        <f t="shared" si="324"/>
        <v>#NUM!</v>
      </c>
      <c r="BM215" s="10" t="e">
        <f t="shared" si="324"/>
        <v>#NUM!</v>
      </c>
      <c r="BN215" s="10" t="e">
        <f t="shared" si="324"/>
        <v>#NUM!</v>
      </c>
      <c r="BO215" s="10" t="e">
        <f t="shared" si="324"/>
        <v>#NUM!</v>
      </c>
      <c r="BP215" s="10" t="e">
        <f t="shared" si="324"/>
        <v>#NUM!</v>
      </c>
      <c r="BQ215" s="10" t="e">
        <f t="shared" si="324"/>
        <v>#NUM!</v>
      </c>
      <c r="BR215" s="10" t="e">
        <f t="shared" si="324"/>
        <v>#NUM!</v>
      </c>
      <c r="BS215" s="10" t="e">
        <f t="shared" si="324"/>
        <v>#NUM!</v>
      </c>
      <c r="BT215" s="10" t="e">
        <f t="shared" si="324"/>
        <v>#NUM!</v>
      </c>
      <c r="BU215" s="10" t="e">
        <f t="shared" si="324"/>
        <v>#NUM!</v>
      </c>
      <c r="BV215" s="10" t="e">
        <f t="shared" si="324"/>
        <v>#NUM!</v>
      </c>
      <c r="BW215" s="10" t="e">
        <f>BW170</f>
        <v>#NUM!</v>
      </c>
      <c r="BX215" s="10" t="e">
        <f t="shared" ref="BX215:CV215" si="325">BX170</f>
        <v>#NUM!</v>
      </c>
      <c r="BY215" s="10" t="e">
        <f t="shared" si="325"/>
        <v>#NUM!</v>
      </c>
      <c r="BZ215" s="10" t="e">
        <f t="shared" si="325"/>
        <v>#NUM!</v>
      </c>
      <c r="CA215" s="10" t="e">
        <f t="shared" si="325"/>
        <v>#NUM!</v>
      </c>
      <c r="CB215" s="10" t="e">
        <f t="shared" si="325"/>
        <v>#NUM!</v>
      </c>
      <c r="CC215" s="10" t="e">
        <f t="shared" si="325"/>
        <v>#NUM!</v>
      </c>
      <c r="CD215" s="10" t="e">
        <f t="shared" si="325"/>
        <v>#NUM!</v>
      </c>
      <c r="CE215" s="10" t="e">
        <f t="shared" si="325"/>
        <v>#NUM!</v>
      </c>
      <c r="CF215" s="10" t="e">
        <f t="shared" si="325"/>
        <v>#NUM!</v>
      </c>
      <c r="CG215" s="10" t="e">
        <f t="shared" si="325"/>
        <v>#NUM!</v>
      </c>
      <c r="CH215" s="10" t="e">
        <f t="shared" si="325"/>
        <v>#NUM!</v>
      </c>
      <c r="CI215" s="10" t="e">
        <f t="shared" si="325"/>
        <v>#NUM!</v>
      </c>
      <c r="CJ215" s="10" t="e">
        <f t="shared" si="325"/>
        <v>#NUM!</v>
      </c>
      <c r="CK215" s="10" t="e">
        <f t="shared" si="325"/>
        <v>#NUM!</v>
      </c>
      <c r="CL215" s="10" t="e">
        <f t="shared" si="325"/>
        <v>#NUM!</v>
      </c>
      <c r="CM215" s="10" t="e">
        <f t="shared" si="325"/>
        <v>#NUM!</v>
      </c>
      <c r="CN215" s="10" t="e">
        <f t="shared" si="325"/>
        <v>#NUM!</v>
      </c>
      <c r="CO215" s="10" t="e">
        <f t="shared" si="325"/>
        <v>#NUM!</v>
      </c>
      <c r="CP215" s="10" t="e">
        <f t="shared" si="325"/>
        <v>#NUM!</v>
      </c>
      <c r="CQ215" s="10" t="e">
        <f t="shared" si="325"/>
        <v>#NUM!</v>
      </c>
      <c r="CR215" s="10" t="e">
        <f t="shared" si="325"/>
        <v>#NUM!</v>
      </c>
      <c r="CS215" s="10" t="e">
        <f t="shared" si="325"/>
        <v>#NUM!</v>
      </c>
      <c r="CT215" s="10" t="e">
        <f t="shared" si="325"/>
        <v>#NUM!</v>
      </c>
      <c r="CU215" s="10" t="e">
        <f t="shared" si="325"/>
        <v>#NUM!</v>
      </c>
      <c r="CV215" s="10" t="e">
        <f t="shared" si="325"/>
        <v>#NUM!</v>
      </c>
      <c r="CW215" s="10"/>
      <c r="CX215" s="10"/>
    </row>
    <row r="216" spans="1:103" ht="15.4">
      <c r="E216" s="44" t="s">
        <v>676</v>
      </c>
      <c r="F216" s="44"/>
      <c r="G216" s="1" t="s">
        <v>305</v>
      </c>
      <c r="L216" s="10" t="e">
        <f>SUM(L213:L215)</f>
        <v>#NUM!</v>
      </c>
      <c r="M216" s="10" t="e">
        <f t="shared" ref="M216:AQ216" si="326">SUM(M213:M215)</f>
        <v>#NUM!</v>
      </c>
      <c r="N216" s="10" t="e">
        <f t="shared" si="326"/>
        <v>#NUM!</v>
      </c>
      <c r="O216" s="10" t="e">
        <f t="shared" si="326"/>
        <v>#NUM!</v>
      </c>
      <c r="P216" s="10" t="e">
        <f t="shared" si="326"/>
        <v>#NUM!</v>
      </c>
      <c r="Q216" s="10" t="e">
        <f t="shared" si="326"/>
        <v>#NUM!</v>
      </c>
      <c r="R216" s="10" t="e">
        <f t="shared" si="326"/>
        <v>#NUM!</v>
      </c>
      <c r="S216" s="10" t="e">
        <f t="shared" si="326"/>
        <v>#NUM!</v>
      </c>
      <c r="T216" s="10" t="e">
        <f t="shared" si="326"/>
        <v>#NUM!</v>
      </c>
      <c r="U216" s="10" t="e">
        <f t="shared" si="326"/>
        <v>#NUM!</v>
      </c>
      <c r="V216" s="10" t="e">
        <f t="shared" si="326"/>
        <v>#NUM!</v>
      </c>
      <c r="W216" s="10" t="e">
        <f t="shared" si="326"/>
        <v>#NUM!</v>
      </c>
      <c r="X216" s="10" t="e">
        <f t="shared" si="326"/>
        <v>#NUM!</v>
      </c>
      <c r="Y216" s="10" t="e">
        <f t="shared" si="326"/>
        <v>#NUM!</v>
      </c>
      <c r="Z216" s="10" t="e">
        <f t="shared" si="326"/>
        <v>#NUM!</v>
      </c>
      <c r="AA216" s="10" t="e">
        <f t="shared" si="326"/>
        <v>#NUM!</v>
      </c>
      <c r="AB216" s="10" t="e">
        <f t="shared" si="326"/>
        <v>#NUM!</v>
      </c>
      <c r="AC216" s="10" t="e">
        <f t="shared" si="326"/>
        <v>#NUM!</v>
      </c>
      <c r="AD216" s="10" t="e">
        <f t="shared" si="326"/>
        <v>#NUM!</v>
      </c>
      <c r="AE216" s="10" t="e">
        <f t="shared" si="326"/>
        <v>#NUM!</v>
      </c>
      <c r="AF216" s="10" t="e">
        <f t="shared" si="326"/>
        <v>#NUM!</v>
      </c>
      <c r="AG216" s="10" t="e">
        <f t="shared" ref="AG216:AH216" si="327">SUM(AG213:AG215)</f>
        <v>#NUM!</v>
      </c>
      <c r="AH216" s="10" t="e">
        <f t="shared" si="327"/>
        <v>#NUM!</v>
      </c>
      <c r="AI216" s="10" t="e">
        <f t="shared" si="326"/>
        <v>#NUM!</v>
      </c>
      <c r="AJ216" s="10" t="e">
        <f t="shared" si="326"/>
        <v>#NUM!</v>
      </c>
      <c r="AK216" s="10" t="e">
        <f t="shared" si="326"/>
        <v>#NUM!</v>
      </c>
      <c r="AL216" s="10" t="e">
        <f t="shared" si="326"/>
        <v>#NUM!</v>
      </c>
      <c r="AM216" s="10" t="e">
        <f t="shared" si="326"/>
        <v>#NUM!</v>
      </c>
      <c r="AN216" s="10" t="e">
        <f t="shared" si="326"/>
        <v>#NUM!</v>
      </c>
      <c r="AO216" s="10" t="e">
        <f t="shared" si="326"/>
        <v>#NUM!</v>
      </c>
      <c r="AP216" s="10" t="e">
        <f t="shared" si="326"/>
        <v>#NUM!</v>
      </c>
      <c r="AQ216" s="10" t="e">
        <f t="shared" si="326"/>
        <v>#NUM!</v>
      </c>
      <c r="AR216" s="10" t="e">
        <f t="shared" ref="AR216:BV216" si="328">SUM(AR213:AR215)</f>
        <v>#NUM!</v>
      </c>
      <c r="AS216" s="10" t="e">
        <f t="shared" si="328"/>
        <v>#NUM!</v>
      </c>
      <c r="AT216" s="10" t="e">
        <f t="shared" si="328"/>
        <v>#NUM!</v>
      </c>
      <c r="AU216" s="10" t="e">
        <f t="shared" si="328"/>
        <v>#NUM!</v>
      </c>
      <c r="AV216" s="10" t="e">
        <f t="shared" si="328"/>
        <v>#NUM!</v>
      </c>
      <c r="AW216" s="10" t="e">
        <f t="shared" si="328"/>
        <v>#NUM!</v>
      </c>
      <c r="AX216" s="10" t="e">
        <f t="shared" si="328"/>
        <v>#NUM!</v>
      </c>
      <c r="AY216" s="10" t="e">
        <f t="shared" si="328"/>
        <v>#NUM!</v>
      </c>
      <c r="AZ216" s="10" t="e">
        <f t="shared" si="328"/>
        <v>#NUM!</v>
      </c>
      <c r="BA216" s="10" t="e">
        <f t="shared" si="328"/>
        <v>#NUM!</v>
      </c>
      <c r="BB216" s="10" t="e">
        <f t="shared" si="328"/>
        <v>#NUM!</v>
      </c>
      <c r="BC216" s="10" t="e">
        <f t="shared" si="328"/>
        <v>#NUM!</v>
      </c>
      <c r="BD216" s="10" t="e">
        <f t="shared" si="328"/>
        <v>#NUM!</v>
      </c>
      <c r="BE216" s="10" t="e">
        <f t="shared" si="328"/>
        <v>#NUM!</v>
      </c>
      <c r="BF216" s="10" t="e">
        <f t="shared" si="328"/>
        <v>#NUM!</v>
      </c>
      <c r="BG216" s="10" t="e">
        <f t="shared" si="328"/>
        <v>#NUM!</v>
      </c>
      <c r="BH216" s="10" t="e">
        <f t="shared" si="328"/>
        <v>#NUM!</v>
      </c>
      <c r="BI216" s="10" t="e">
        <f t="shared" si="328"/>
        <v>#NUM!</v>
      </c>
      <c r="BJ216" s="10" t="e">
        <f t="shared" si="328"/>
        <v>#NUM!</v>
      </c>
      <c r="BK216" s="10" t="e">
        <f t="shared" si="328"/>
        <v>#NUM!</v>
      </c>
      <c r="BL216" s="10" t="e">
        <f t="shared" si="328"/>
        <v>#NUM!</v>
      </c>
      <c r="BM216" s="10" t="e">
        <f t="shared" si="328"/>
        <v>#NUM!</v>
      </c>
      <c r="BN216" s="10" t="e">
        <f t="shared" si="328"/>
        <v>#NUM!</v>
      </c>
      <c r="BO216" s="10" t="e">
        <f t="shared" si="328"/>
        <v>#NUM!</v>
      </c>
      <c r="BP216" s="10" t="e">
        <f t="shared" si="328"/>
        <v>#NUM!</v>
      </c>
      <c r="BQ216" s="10" t="e">
        <f t="shared" si="328"/>
        <v>#NUM!</v>
      </c>
      <c r="BR216" s="10" t="e">
        <f t="shared" si="328"/>
        <v>#NUM!</v>
      </c>
      <c r="BS216" s="10" t="e">
        <f t="shared" si="328"/>
        <v>#NUM!</v>
      </c>
      <c r="BT216" s="10" t="e">
        <f t="shared" si="328"/>
        <v>#NUM!</v>
      </c>
      <c r="BU216" s="10" t="e">
        <f t="shared" si="328"/>
        <v>#NUM!</v>
      </c>
      <c r="BV216" s="10" t="e">
        <f t="shared" si="328"/>
        <v>#NUM!</v>
      </c>
      <c r="BW216" s="10" t="e">
        <f>SUM(BW213:BW215)</f>
        <v>#NUM!</v>
      </c>
      <c r="BX216" s="10" t="e">
        <f t="shared" ref="BX216:CV216" si="329">SUM(BX213:BX215)</f>
        <v>#NUM!</v>
      </c>
      <c r="BY216" s="10" t="e">
        <f t="shared" si="329"/>
        <v>#NUM!</v>
      </c>
      <c r="BZ216" s="10" t="e">
        <f t="shared" si="329"/>
        <v>#NUM!</v>
      </c>
      <c r="CA216" s="10" t="e">
        <f t="shared" si="329"/>
        <v>#NUM!</v>
      </c>
      <c r="CB216" s="10" t="e">
        <f t="shared" si="329"/>
        <v>#NUM!</v>
      </c>
      <c r="CC216" s="10" t="e">
        <f t="shared" si="329"/>
        <v>#NUM!</v>
      </c>
      <c r="CD216" s="10" t="e">
        <f t="shared" si="329"/>
        <v>#NUM!</v>
      </c>
      <c r="CE216" s="10" t="e">
        <f t="shared" si="329"/>
        <v>#NUM!</v>
      </c>
      <c r="CF216" s="10" t="e">
        <f t="shared" si="329"/>
        <v>#NUM!</v>
      </c>
      <c r="CG216" s="10" t="e">
        <f t="shared" si="329"/>
        <v>#NUM!</v>
      </c>
      <c r="CH216" s="10" t="e">
        <f t="shared" si="329"/>
        <v>#NUM!</v>
      </c>
      <c r="CI216" s="10" t="e">
        <f t="shared" si="329"/>
        <v>#NUM!</v>
      </c>
      <c r="CJ216" s="10" t="e">
        <f t="shared" si="329"/>
        <v>#NUM!</v>
      </c>
      <c r="CK216" s="10" t="e">
        <f t="shared" si="329"/>
        <v>#NUM!</v>
      </c>
      <c r="CL216" s="10" t="e">
        <f t="shared" si="329"/>
        <v>#NUM!</v>
      </c>
      <c r="CM216" s="10" t="e">
        <f t="shared" si="329"/>
        <v>#NUM!</v>
      </c>
      <c r="CN216" s="10" t="e">
        <f t="shared" si="329"/>
        <v>#NUM!</v>
      </c>
      <c r="CO216" s="10" t="e">
        <f t="shared" si="329"/>
        <v>#NUM!</v>
      </c>
      <c r="CP216" s="10" t="e">
        <f t="shared" si="329"/>
        <v>#NUM!</v>
      </c>
      <c r="CQ216" s="10" t="e">
        <f t="shared" si="329"/>
        <v>#NUM!</v>
      </c>
      <c r="CR216" s="10" t="e">
        <f t="shared" si="329"/>
        <v>#NUM!</v>
      </c>
      <c r="CS216" s="10" t="e">
        <f t="shared" si="329"/>
        <v>#NUM!</v>
      </c>
      <c r="CT216" s="10" t="e">
        <f t="shared" si="329"/>
        <v>#NUM!</v>
      </c>
      <c r="CU216" s="10" t="e">
        <f t="shared" si="329"/>
        <v>#NUM!</v>
      </c>
      <c r="CV216" s="10" t="e">
        <f t="shared" si="329"/>
        <v>#NUM!</v>
      </c>
      <c r="CW216" s="10"/>
      <c r="CX216" s="10"/>
    </row>
    <row r="217" spans="1:103" ht="15.4">
      <c r="A217" s="472" t="s">
        <v>312</v>
      </c>
      <c r="E217" s="44" t="s">
        <v>677</v>
      </c>
      <c r="F217" s="44"/>
      <c r="G217" s="1" t="s">
        <v>305</v>
      </c>
      <c r="L217" s="9" t="e">
        <f>--OR(L8=1,FinancialInputs!L21=1)*-L216*L211</f>
        <v>#NUM!</v>
      </c>
      <c r="M217" s="9" t="e">
        <f>--OR(M8=1,FinancialInputs!M21=1)*-M216*M211</f>
        <v>#NUM!</v>
      </c>
      <c r="N217" s="9" t="e">
        <f>--OR(N8=1,FinancialInputs!N21=1)*-N216*N211</f>
        <v>#NUM!</v>
      </c>
      <c r="O217" s="9" t="e">
        <f>--OR(O8=1,FinancialInputs!O21=1)*-O216*O211</f>
        <v>#NUM!</v>
      </c>
      <c r="P217" s="9" t="e">
        <f>--OR(P8=1,FinancialInputs!P21=1)*-P216*P211</f>
        <v>#NUM!</v>
      </c>
      <c r="Q217" s="9" t="e">
        <f>--OR(Q8=1,FinancialInputs!Q21=1)*-Q216*Q211</f>
        <v>#NUM!</v>
      </c>
      <c r="R217" s="9" t="e">
        <f>--OR(R8=1,FinancialInputs!R21=1)*-R216*R211</f>
        <v>#NUM!</v>
      </c>
      <c r="S217" s="9" t="e">
        <f>--OR(S8=1,FinancialInputs!S21=1)*-S216*S211</f>
        <v>#NUM!</v>
      </c>
      <c r="T217" s="9" t="e">
        <f>--OR(T8=1,FinancialInputs!T21=1)*-T216*T211</f>
        <v>#NUM!</v>
      </c>
      <c r="U217" s="9" t="e">
        <f>--OR(U8=1,FinancialInputs!U21=1)*-U216*U211</f>
        <v>#NUM!</v>
      </c>
      <c r="V217" s="9" t="e">
        <f>--OR(V8=1,FinancialInputs!V21=1)*-V216*V211</f>
        <v>#NUM!</v>
      </c>
      <c r="W217" s="9" t="e">
        <f>--OR(W8=1,FinancialInputs!W21=1)*-W216*W211</f>
        <v>#NUM!</v>
      </c>
      <c r="X217" s="9" t="e">
        <f>--OR(X8=1,FinancialInputs!X21=1)*-X216*X211</f>
        <v>#NUM!</v>
      </c>
      <c r="Y217" s="9" t="e">
        <f>--OR(Y8=1,FinancialInputs!Y21=1)*-Y216*Y211</f>
        <v>#NUM!</v>
      </c>
      <c r="Z217" s="9" t="e">
        <f>--OR(Z8=1,FinancialInputs!Z21=1)*-Z216*Z211</f>
        <v>#NUM!</v>
      </c>
      <c r="AA217" s="9" t="e">
        <f>--OR(AA8=1,FinancialInputs!AA21=1)*-AA216*AA211</f>
        <v>#NUM!</v>
      </c>
      <c r="AB217" s="9" t="e">
        <f>--OR(AB8=1,FinancialInputs!AB21=1)*-AB216*AB211</f>
        <v>#NUM!</v>
      </c>
      <c r="AC217" s="9" t="e">
        <f>--OR(AC8=1,FinancialInputs!AC21=1)*-AC216*AC211</f>
        <v>#NUM!</v>
      </c>
      <c r="AD217" s="9" t="e">
        <f>--OR(AD8=1,FinancialInputs!AD21=1)*-AD216*AD211</f>
        <v>#NUM!</v>
      </c>
      <c r="AE217" s="9" t="e">
        <f>--OR(AE8=1,FinancialInputs!AE21=1)*-AE216*AE211</f>
        <v>#NUM!</v>
      </c>
      <c r="AF217" s="9" t="e">
        <f>--OR(AF8=1,FinancialInputs!AF21=1)*-AF216*AF211</f>
        <v>#NUM!</v>
      </c>
      <c r="AG217" s="9" t="e">
        <f>--OR(AG8=1,FinancialInputs!AG21=1)*-AG216*AG211</f>
        <v>#NUM!</v>
      </c>
      <c r="AH217" s="9" t="e">
        <f>--OR(AH8=1,FinancialInputs!AH21=1)*-AH216*AH211</f>
        <v>#NUM!</v>
      </c>
      <c r="AI217" s="9" t="e">
        <f>--OR(AI8=1,FinancialInputs!AI21=1)*-AI216*AI211</f>
        <v>#NUM!</v>
      </c>
      <c r="AJ217" s="9" t="e">
        <f>--OR(AJ8=1,FinancialInputs!AJ21=1)*-AJ216*AJ211</f>
        <v>#NUM!</v>
      </c>
      <c r="AK217" s="9" t="e">
        <f>--OR(AK8=1,FinancialInputs!AK21=1)*-AK216*AK211</f>
        <v>#NUM!</v>
      </c>
      <c r="AL217" s="9" t="e">
        <f>--OR(AL8=1,FinancialInputs!AL21=1)*-AL216*AL211</f>
        <v>#NUM!</v>
      </c>
      <c r="AM217" s="9" t="e">
        <f>--OR(AM8=1,FinancialInputs!AM21=1)*-AM216*AM211</f>
        <v>#NUM!</v>
      </c>
      <c r="AN217" s="9" t="e">
        <f>--OR(AN8=1,FinancialInputs!AN21=1)*-AN216*AN211</f>
        <v>#NUM!</v>
      </c>
      <c r="AO217" s="9" t="e">
        <f>--OR(AO8=1,FinancialInputs!AO21=1)*-AO216*AO211</f>
        <v>#NUM!</v>
      </c>
      <c r="AP217" s="9" t="e">
        <f>--OR(AP8=1,FinancialInputs!AP21=1)*-AP216*AP211</f>
        <v>#NUM!</v>
      </c>
      <c r="AQ217" s="9" t="e">
        <f>--OR(AQ8=1,FinancialInputs!AQ21=1)*-AQ216*AQ211</f>
        <v>#NUM!</v>
      </c>
      <c r="AR217" s="9" t="e">
        <f>--OR(AR8=1,FinancialInputs!AR21=1)*-AR216*AR211</f>
        <v>#NUM!</v>
      </c>
      <c r="AS217" s="9" t="e">
        <f>--OR(AS8=1,FinancialInputs!AS21=1)*-AS216*AS211</f>
        <v>#NUM!</v>
      </c>
      <c r="AT217" s="9" t="e">
        <f>--OR(AT8=1,FinancialInputs!AT21=1)*-AT216*AT211</f>
        <v>#NUM!</v>
      </c>
      <c r="AU217" s="9" t="e">
        <f>--OR(AU8=1,FinancialInputs!AU21=1)*-AU216*AU211</f>
        <v>#NUM!</v>
      </c>
      <c r="AV217" s="9" t="e">
        <f>--OR(AV8=1,FinancialInputs!AV21=1)*-AV216*AV211</f>
        <v>#NUM!</v>
      </c>
      <c r="AW217" s="9" t="e">
        <f>--OR(AW8=1,FinancialInputs!AW21=1)*-AW216*AW211</f>
        <v>#NUM!</v>
      </c>
      <c r="AX217" s="9" t="e">
        <f>--OR(AX8=1,FinancialInputs!AX21=1)*-AX216*AX211</f>
        <v>#NUM!</v>
      </c>
      <c r="AY217" s="9" t="e">
        <f>--OR(AY8=1,FinancialInputs!AY21=1)*-AY216*AY211</f>
        <v>#NUM!</v>
      </c>
      <c r="AZ217" s="9" t="e">
        <f>--OR(AZ8=1,FinancialInputs!AZ21=1)*-AZ216*AZ211</f>
        <v>#NUM!</v>
      </c>
      <c r="BA217" s="9" t="e">
        <f>--OR(BA8=1,FinancialInputs!BA21=1)*-BA216*BA211</f>
        <v>#NUM!</v>
      </c>
      <c r="BB217" s="9" t="e">
        <f>--OR(BB8=1,FinancialInputs!BB21=1)*-BB216*BB211</f>
        <v>#NUM!</v>
      </c>
      <c r="BC217" s="9" t="e">
        <f>--OR(BC8=1,FinancialInputs!BC21=1)*-BC216*BC211</f>
        <v>#NUM!</v>
      </c>
      <c r="BD217" s="9" t="e">
        <f>--OR(BD8=1,FinancialInputs!BD21=1)*-BD216*BD211</f>
        <v>#NUM!</v>
      </c>
      <c r="BE217" s="9" t="e">
        <f>--OR(BE8=1,FinancialInputs!BE21=1)*-BE216*BE211</f>
        <v>#NUM!</v>
      </c>
      <c r="BF217" s="9" t="e">
        <f>--OR(BF8=1,FinancialInputs!BF21=1)*-BF216*BF211</f>
        <v>#NUM!</v>
      </c>
      <c r="BG217" s="9" t="e">
        <f>--OR(BG8=1,FinancialInputs!BG21=1)*-BG216*BG211</f>
        <v>#NUM!</v>
      </c>
      <c r="BH217" s="9" t="e">
        <f>--OR(BH8=1,FinancialInputs!BH21=1)*-BH216*BH211</f>
        <v>#NUM!</v>
      </c>
      <c r="BI217" s="9" t="e">
        <f>--OR(BI8=1,FinancialInputs!BI21=1)*-BI216*BI211</f>
        <v>#NUM!</v>
      </c>
      <c r="BJ217" s="9" t="e">
        <f>--OR(BJ8=1,FinancialInputs!BJ21=1)*-BJ216*BJ211</f>
        <v>#NUM!</v>
      </c>
      <c r="BK217" s="9" t="e">
        <f>--OR(BK8=1,FinancialInputs!BK21=1)*-BK216*BK211</f>
        <v>#NUM!</v>
      </c>
      <c r="BL217" s="9" t="e">
        <f>--OR(BL8=1,FinancialInputs!BL21=1)*-BL216*BL211</f>
        <v>#NUM!</v>
      </c>
      <c r="BM217" s="9" t="e">
        <f>--OR(BM8=1,FinancialInputs!BM21=1)*-BM216*BM211</f>
        <v>#NUM!</v>
      </c>
      <c r="BN217" s="9" t="e">
        <f>--OR(BN8=1,FinancialInputs!BN21=1)*-BN216*BN211</f>
        <v>#NUM!</v>
      </c>
      <c r="BO217" s="9" t="e">
        <f>--OR(BO8=1,FinancialInputs!BO21=1)*-BO216*BO211</f>
        <v>#NUM!</v>
      </c>
      <c r="BP217" s="9" t="e">
        <f>--OR(BP8=1,FinancialInputs!BP21=1)*-BP216*BP211</f>
        <v>#NUM!</v>
      </c>
      <c r="BQ217" s="9" t="e">
        <f>--OR(BQ8=1,FinancialInputs!BQ21=1)*-BQ216*BQ211</f>
        <v>#NUM!</v>
      </c>
      <c r="BR217" s="9" t="e">
        <f>--OR(BR8=1,FinancialInputs!BR21=1)*-BR216*BR211</f>
        <v>#NUM!</v>
      </c>
      <c r="BS217" s="9" t="e">
        <f>--OR(BS8=1,FinancialInputs!BS21=1)*-BS216*BS211</f>
        <v>#NUM!</v>
      </c>
      <c r="BT217" s="9" t="e">
        <f>--OR(BT8=1,FinancialInputs!BT21=1)*-BT216*BT211</f>
        <v>#NUM!</v>
      </c>
      <c r="BU217" s="9" t="e">
        <f>--OR(BU8=1,FinancialInputs!BU21=1)*-BU216*BU211</f>
        <v>#NUM!</v>
      </c>
      <c r="BV217" s="9" t="e">
        <f>--OR(BV8=1,FinancialInputs!BV21=1)*-BV216*BV211</f>
        <v>#NUM!</v>
      </c>
      <c r="BW217" s="9" t="e">
        <f>--OR(BW8=1,FinancialInputs!BW21=1)*-BW216*BW211</f>
        <v>#NUM!</v>
      </c>
      <c r="BX217" s="9" t="e">
        <f>--OR(BX8=1,FinancialInputs!BX21=1)*-BX216*BX211</f>
        <v>#NUM!</v>
      </c>
      <c r="BY217" s="9" t="e">
        <f>--OR(BY8=1,FinancialInputs!BY21=1)*-BY216*BY211</f>
        <v>#NUM!</v>
      </c>
      <c r="BZ217" s="9" t="e">
        <f>--OR(BZ8=1,FinancialInputs!BZ21=1)*-BZ216*BZ211</f>
        <v>#NUM!</v>
      </c>
      <c r="CA217" s="9" t="e">
        <f>--OR(CA8=1,FinancialInputs!CA21=1)*-CA216*CA211</f>
        <v>#NUM!</v>
      </c>
      <c r="CB217" s="9" t="e">
        <f>--OR(CB8=1,FinancialInputs!CB21=1)*-CB216*CB211</f>
        <v>#NUM!</v>
      </c>
      <c r="CC217" s="9" t="e">
        <f>--OR(CC8=1,FinancialInputs!CC21=1)*-CC216*CC211</f>
        <v>#NUM!</v>
      </c>
      <c r="CD217" s="9" t="e">
        <f>--OR(CD8=1,FinancialInputs!CD21=1)*-CD216*CD211</f>
        <v>#NUM!</v>
      </c>
      <c r="CE217" s="9" t="e">
        <f>--OR(CE8=1,FinancialInputs!CE21=1)*-CE216*CE211</f>
        <v>#NUM!</v>
      </c>
      <c r="CF217" s="9" t="e">
        <f>--OR(CF8=1,FinancialInputs!CF21=1)*-CF216*CF211</f>
        <v>#NUM!</v>
      </c>
      <c r="CG217" s="9" t="e">
        <f>--OR(CG8=1,FinancialInputs!CG21=1)*-CG216*CG211</f>
        <v>#NUM!</v>
      </c>
      <c r="CH217" s="9" t="e">
        <f>--OR(CH8=1,FinancialInputs!CH21=1)*-CH216*CH211</f>
        <v>#NUM!</v>
      </c>
      <c r="CI217" s="9" t="e">
        <f>--OR(CI8=1,FinancialInputs!CI21=1)*-CI216*CI211</f>
        <v>#NUM!</v>
      </c>
      <c r="CJ217" s="9" t="e">
        <f>--OR(CJ8=1,FinancialInputs!CJ21=1)*-CJ216*CJ211</f>
        <v>#NUM!</v>
      </c>
      <c r="CK217" s="9" t="e">
        <f>--OR(CK8=1,FinancialInputs!CK21=1)*-CK216*CK211</f>
        <v>#NUM!</v>
      </c>
      <c r="CL217" s="9" t="e">
        <f>--OR(CL8=1,FinancialInputs!CL21=1)*-CL216*CL211</f>
        <v>#NUM!</v>
      </c>
      <c r="CM217" s="9" t="e">
        <f>--OR(CM8=1,FinancialInputs!CM21=1)*-CM216*CM211</f>
        <v>#NUM!</v>
      </c>
      <c r="CN217" s="9" t="e">
        <f>--OR(CN8=1,FinancialInputs!CN21=1)*-CN216*CN211</f>
        <v>#NUM!</v>
      </c>
      <c r="CO217" s="9" t="e">
        <f>--OR(CO8=1,FinancialInputs!CO21=1)*-CO216*CO211</f>
        <v>#NUM!</v>
      </c>
      <c r="CP217" s="9" t="e">
        <f>--OR(CP8=1,FinancialInputs!CP21=1)*-CP216*CP211</f>
        <v>#NUM!</v>
      </c>
      <c r="CQ217" s="9" t="e">
        <f>--OR(CQ8=1,FinancialInputs!CQ21=1)*-CQ216*CQ211</f>
        <v>#NUM!</v>
      </c>
      <c r="CR217" s="9" t="e">
        <f>--OR(CR8=1,FinancialInputs!CR21=1)*-CR216*CR211</f>
        <v>#NUM!</v>
      </c>
      <c r="CS217" s="9" t="e">
        <f>--OR(CS8=1,FinancialInputs!CS21=1)*-CS216*CS211</f>
        <v>#NUM!</v>
      </c>
      <c r="CT217" s="9" t="e">
        <f>--OR(CT8=1,FinancialInputs!CT21=1)*-CT216*CT211</f>
        <v>#NUM!</v>
      </c>
      <c r="CU217" s="9" t="e">
        <f>--OR(CU8=1,FinancialInputs!CU21=1)*-CU216*CU211</f>
        <v>#NUM!</v>
      </c>
      <c r="CV217" s="9" t="e">
        <f>--OR(CV8=1,FinancialInputs!CV21=1)*-CV216*CV211</f>
        <v>#NUM!</v>
      </c>
      <c r="CW217" s="9"/>
      <c r="CX217" s="9"/>
    </row>
    <row r="218" spans="1:103" ht="15.4">
      <c r="E218" s="44" t="s">
        <v>678</v>
      </c>
      <c r="F218" s="44"/>
      <c r="G218" s="1" t="s">
        <v>305</v>
      </c>
      <c r="L218" s="10" t="e">
        <f>SUM(L216:L217)</f>
        <v>#NUM!</v>
      </c>
      <c r="M218" s="10" t="e">
        <f t="shared" ref="M218:BX218" si="330">SUM(M216:M217)</f>
        <v>#NUM!</v>
      </c>
      <c r="N218" s="10" t="e">
        <f t="shared" si="330"/>
        <v>#NUM!</v>
      </c>
      <c r="O218" s="10" t="e">
        <f t="shared" si="330"/>
        <v>#NUM!</v>
      </c>
      <c r="P218" s="10" t="e">
        <f t="shared" si="330"/>
        <v>#NUM!</v>
      </c>
      <c r="Q218" s="10" t="e">
        <f t="shared" si="330"/>
        <v>#NUM!</v>
      </c>
      <c r="R218" s="10" t="e">
        <f t="shared" si="330"/>
        <v>#NUM!</v>
      </c>
      <c r="S218" s="10" t="e">
        <f t="shared" si="330"/>
        <v>#NUM!</v>
      </c>
      <c r="T218" s="10" t="e">
        <f t="shared" si="330"/>
        <v>#NUM!</v>
      </c>
      <c r="U218" s="10" t="e">
        <f t="shared" si="330"/>
        <v>#NUM!</v>
      </c>
      <c r="V218" s="10" t="e">
        <f t="shared" si="330"/>
        <v>#NUM!</v>
      </c>
      <c r="W218" s="10" t="e">
        <f t="shared" si="330"/>
        <v>#NUM!</v>
      </c>
      <c r="X218" s="10" t="e">
        <f t="shared" si="330"/>
        <v>#NUM!</v>
      </c>
      <c r="Y218" s="10" t="e">
        <f t="shared" si="330"/>
        <v>#NUM!</v>
      </c>
      <c r="Z218" s="10" t="e">
        <f t="shared" si="330"/>
        <v>#NUM!</v>
      </c>
      <c r="AA218" s="10" t="e">
        <f t="shared" si="330"/>
        <v>#NUM!</v>
      </c>
      <c r="AB218" s="10" t="e">
        <f t="shared" si="330"/>
        <v>#NUM!</v>
      </c>
      <c r="AC218" s="10" t="e">
        <f t="shared" si="330"/>
        <v>#NUM!</v>
      </c>
      <c r="AD218" s="10" t="e">
        <f t="shared" si="330"/>
        <v>#NUM!</v>
      </c>
      <c r="AE218" s="10" t="e">
        <f t="shared" si="330"/>
        <v>#NUM!</v>
      </c>
      <c r="AF218" s="10" t="e">
        <f t="shared" si="330"/>
        <v>#NUM!</v>
      </c>
      <c r="AG218" s="10" t="e">
        <f t="shared" ref="AG218:AH218" si="331">SUM(AG216:AG217)</f>
        <v>#NUM!</v>
      </c>
      <c r="AH218" s="10" t="e">
        <f t="shared" si="331"/>
        <v>#NUM!</v>
      </c>
      <c r="AI218" s="10" t="e">
        <f t="shared" si="330"/>
        <v>#NUM!</v>
      </c>
      <c r="AJ218" s="10" t="e">
        <f t="shared" si="330"/>
        <v>#NUM!</v>
      </c>
      <c r="AK218" s="10" t="e">
        <f t="shared" si="330"/>
        <v>#NUM!</v>
      </c>
      <c r="AL218" s="10" t="e">
        <f t="shared" si="330"/>
        <v>#NUM!</v>
      </c>
      <c r="AM218" s="10" t="e">
        <f t="shared" si="330"/>
        <v>#NUM!</v>
      </c>
      <c r="AN218" s="10" t="e">
        <f t="shared" si="330"/>
        <v>#NUM!</v>
      </c>
      <c r="AO218" s="10" t="e">
        <f t="shared" si="330"/>
        <v>#NUM!</v>
      </c>
      <c r="AP218" s="10" t="e">
        <f t="shared" si="330"/>
        <v>#NUM!</v>
      </c>
      <c r="AQ218" s="10" t="e">
        <f t="shared" si="330"/>
        <v>#NUM!</v>
      </c>
      <c r="AR218" s="10" t="e">
        <f t="shared" si="330"/>
        <v>#NUM!</v>
      </c>
      <c r="AS218" s="10" t="e">
        <f t="shared" si="330"/>
        <v>#NUM!</v>
      </c>
      <c r="AT218" s="10" t="e">
        <f t="shared" si="330"/>
        <v>#NUM!</v>
      </c>
      <c r="AU218" s="10" t="e">
        <f t="shared" si="330"/>
        <v>#NUM!</v>
      </c>
      <c r="AV218" s="10" t="e">
        <f t="shared" si="330"/>
        <v>#NUM!</v>
      </c>
      <c r="AW218" s="10" t="e">
        <f t="shared" si="330"/>
        <v>#NUM!</v>
      </c>
      <c r="AX218" s="10" t="e">
        <f t="shared" si="330"/>
        <v>#NUM!</v>
      </c>
      <c r="AY218" s="10" t="e">
        <f t="shared" si="330"/>
        <v>#NUM!</v>
      </c>
      <c r="AZ218" s="10" t="e">
        <f t="shared" si="330"/>
        <v>#NUM!</v>
      </c>
      <c r="BA218" s="10" t="e">
        <f t="shared" si="330"/>
        <v>#NUM!</v>
      </c>
      <c r="BB218" s="10" t="e">
        <f t="shared" si="330"/>
        <v>#NUM!</v>
      </c>
      <c r="BC218" s="10" t="e">
        <f t="shared" si="330"/>
        <v>#NUM!</v>
      </c>
      <c r="BD218" s="10" t="e">
        <f t="shared" si="330"/>
        <v>#NUM!</v>
      </c>
      <c r="BE218" s="10" t="e">
        <f t="shared" si="330"/>
        <v>#NUM!</v>
      </c>
      <c r="BF218" s="10" t="e">
        <f t="shared" si="330"/>
        <v>#NUM!</v>
      </c>
      <c r="BG218" s="10" t="e">
        <f t="shared" si="330"/>
        <v>#NUM!</v>
      </c>
      <c r="BH218" s="10" t="e">
        <f t="shared" si="330"/>
        <v>#NUM!</v>
      </c>
      <c r="BI218" s="10" t="e">
        <f t="shared" si="330"/>
        <v>#NUM!</v>
      </c>
      <c r="BJ218" s="10" t="e">
        <f t="shared" si="330"/>
        <v>#NUM!</v>
      </c>
      <c r="BK218" s="10" t="e">
        <f t="shared" si="330"/>
        <v>#NUM!</v>
      </c>
      <c r="BL218" s="10" t="e">
        <f t="shared" si="330"/>
        <v>#NUM!</v>
      </c>
      <c r="BM218" s="10" t="e">
        <f t="shared" si="330"/>
        <v>#NUM!</v>
      </c>
      <c r="BN218" s="10" t="e">
        <f t="shared" si="330"/>
        <v>#NUM!</v>
      </c>
      <c r="BO218" s="10" t="e">
        <f t="shared" si="330"/>
        <v>#NUM!</v>
      </c>
      <c r="BP218" s="10" t="e">
        <f t="shared" si="330"/>
        <v>#NUM!</v>
      </c>
      <c r="BQ218" s="10" t="e">
        <f t="shared" si="330"/>
        <v>#NUM!</v>
      </c>
      <c r="BR218" s="10" t="e">
        <f t="shared" si="330"/>
        <v>#NUM!</v>
      </c>
      <c r="BS218" s="10" t="e">
        <f t="shared" si="330"/>
        <v>#NUM!</v>
      </c>
      <c r="BT218" s="10" t="e">
        <f t="shared" si="330"/>
        <v>#NUM!</v>
      </c>
      <c r="BU218" s="10" t="e">
        <f t="shared" si="330"/>
        <v>#NUM!</v>
      </c>
      <c r="BV218" s="10" t="e">
        <f t="shared" si="330"/>
        <v>#NUM!</v>
      </c>
      <c r="BW218" s="10" t="e">
        <f t="shared" si="330"/>
        <v>#NUM!</v>
      </c>
      <c r="BX218" s="10" t="e">
        <f t="shared" si="330"/>
        <v>#NUM!</v>
      </c>
      <c r="BY218" s="10" t="e">
        <f t="shared" ref="BY218:CL218" si="332">SUM(BY216:BY217)</f>
        <v>#NUM!</v>
      </c>
      <c r="BZ218" s="10" t="e">
        <f t="shared" si="332"/>
        <v>#NUM!</v>
      </c>
      <c r="CA218" s="10" t="e">
        <f t="shared" si="332"/>
        <v>#NUM!</v>
      </c>
      <c r="CB218" s="10" t="e">
        <f t="shared" si="332"/>
        <v>#NUM!</v>
      </c>
      <c r="CC218" s="10" t="e">
        <f t="shared" si="332"/>
        <v>#NUM!</v>
      </c>
      <c r="CD218" s="10" t="e">
        <f t="shared" si="332"/>
        <v>#NUM!</v>
      </c>
      <c r="CE218" s="10" t="e">
        <f t="shared" si="332"/>
        <v>#NUM!</v>
      </c>
      <c r="CF218" s="10" t="e">
        <f t="shared" si="332"/>
        <v>#NUM!</v>
      </c>
      <c r="CG218" s="10" t="e">
        <f t="shared" si="332"/>
        <v>#NUM!</v>
      </c>
      <c r="CH218" s="10" t="e">
        <f t="shared" si="332"/>
        <v>#NUM!</v>
      </c>
      <c r="CI218" s="10" t="e">
        <f t="shared" si="332"/>
        <v>#NUM!</v>
      </c>
      <c r="CJ218" s="10" t="e">
        <f t="shared" si="332"/>
        <v>#NUM!</v>
      </c>
      <c r="CK218" s="10" t="e">
        <f t="shared" si="332"/>
        <v>#NUM!</v>
      </c>
      <c r="CL218" s="10" t="e">
        <f t="shared" si="332"/>
        <v>#NUM!</v>
      </c>
      <c r="CM218" s="10" t="e">
        <f t="shared" ref="CM218:CV218" si="333">SUM(CM216:CM217)</f>
        <v>#NUM!</v>
      </c>
      <c r="CN218" s="10" t="e">
        <f t="shared" si="333"/>
        <v>#NUM!</v>
      </c>
      <c r="CO218" s="10" t="e">
        <f t="shared" si="333"/>
        <v>#NUM!</v>
      </c>
      <c r="CP218" s="10" t="e">
        <f t="shared" si="333"/>
        <v>#NUM!</v>
      </c>
      <c r="CQ218" s="10" t="e">
        <f t="shared" si="333"/>
        <v>#NUM!</v>
      </c>
      <c r="CR218" s="10" t="e">
        <f t="shared" si="333"/>
        <v>#NUM!</v>
      </c>
      <c r="CS218" s="10" t="e">
        <f t="shared" si="333"/>
        <v>#NUM!</v>
      </c>
      <c r="CT218" s="10" t="e">
        <f t="shared" si="333"/>
        <v>#NUM!</v>
      </c>
      <c r="CU218" s="10" t="e">
        <f t="shared" si="333"/>
        <v>#NUM!</v>
      </c>
      <c r="CV218" s="10" t="e">
        <f t="shared" si="333"/>
        <v>#NUM!</v>
      </c>
      <c r="CW218" s="10"/>
      <c r="CX218" s="10"/>
    </row>
    <row r="219" spans="1:103" ht="15.4">
      <c r="AH219" s="1"/>
    </row>
    <row r="220" spans="1:103" ht="15.4">
      <c r="B220" s="24"/>
      <c r="C220" s="43">
        <f>MAX($B$5:C219)+0.1</f>
        <v>5.4999999999999982</v>
      </c>
      <c r="D220" s="41" t="s">
        <v>682</v>
      </c>
      <c r="E220" s="41"/>
      <c r="F220" s="41"/>
      <c r="G220" s="41"/>
      <c r="H220" s="41"/>
      <c r="I220" s="41"/>
      <c r="J220" s="41"/>
      <c r="K220" s="41"/>
      <c r="L220" s="41"/>
      <c r="M220" s="41"/>
      <c r="N220" s="41"/>
      <c r="O220" s="41"/>
      <c r="P220" s="41"/>
      <c r="Q220" s="41"/>
      <c r="R220" s="41"/>
      <c r="S220" s="41"/>
      <c r="T220" s="41"/>
      <c r="U220" s="41"/>
      <c r="V220" s="41"/>
      <c r="W220" s="41"/>
      <c r="X220" s="41"/>
      <c r="Y220" s="41"/>
      <c r="Z220" s="41"/>
      <c r="AA220" s="41"/>
      <c r="AB220" s="41"/>
      <c r="AC220" s="41"/>
      <c r="AD220" s="41"/>
      <c r="AE220" s="41"/>
      <c r="AF220" s="41"/>
      <c r="AG220" s="41"/>
      <c r="AH220" s="41"/>
      <c r="AI220" s="41"/>
      <c r="AJ220" s="41"/>
      <c r="AK220" s="41"/>
      <c r="AL220" s="41"/>
      <c r="AM220" s="41"/>
      <c r="AN220" s="41"/>
      <c r="AO220" s="41"/>
      <c r="AP220" s="41"/>
      <c r="AQ220" s="41"/>
      <c r="AR220" s="41"/>
      <c r="AS220" s="41"/>
      <c r="AT220" s="41"/>
      <c r="AU220" s="41"/>
      <c r="AV220" s="41"/>
      <c r="AW220" s="41"/>
      <c r="AX220" s="41"/>
      <c r="AY220" s="41"/>
      <c r="AZ220" s="41"/>
      <c r="BA220" s="41"/>
      <c r="BB220" s="41"/>
      <c r="BC220" s="41"/>
      <c r="BD220" s="41"/>
      <c r="BE220" s="41"/>
      <c r="BF220" s="41"/>
      <c r="BG220" s="41"/>
      <c r="BH220" s="41"/>
      <c r="BI220" s="41"/>
      <c r="BJ220" s="41"/>
      <c r="BK220" s="41"/>
      <c r="BL220" s="41"/>
      <c r="BM220" s="41"/>
      <c r="BN220" s="41"/>
      <c r="BO220" s="41"/>
      <c r="BP220" s="41"/>
      <c r="BQ220" s="41"/>
      <c r="BR220" s="41"/>
      <c r="BS220" s="41"/>
      <c r="BT220" s="41"/>
      <c r="BU220" s="41"/>
      <c r="BV220" s="41"/>
      <c r="BW220" s="41"/>
      <c r="BX220" s="41"/>
      <c r="BY220" s="41"/>
      <c r="BZ220" s="41"/>
      <c r="CA220" s="41"/>
      <c r="CB220" s="41"/>
      <c r="CC220" s="41"/>
      <c r="CD220" s="41"/>
      <c r="CE220" s="41"/>
      <c r="CF220" s="41"/>
      <c r="CG220" s="41"/>
      <c r="CH220" s="41"/>
      <c r="CI220" s="41"/>
      <c r="CJ220" s="41"/>
      <c r="CK220" s="41"/>
      <c r="CL220" s="41"/>
      <c r="CM220" s="41"/>
      <c r="CN220" s="41"/>
      <c r="CO220" s="41"/>
      <c r="CP220" s="41"/>
      <c r="CQ220" s="41"/>
      <c r="CR220" s="41"/>
      <c r="CS220" s="41"/>
      <c r="CT220" s="41"/>
      <c r="CU220" s="41"/>
      <c r="CV220" s="41"/>
      <c r="CW220" s="41"/>
      <c r="CX220" s="41"/>
      <c r="CY220" s="42"/>
    </row>
    <row r="221" spans="1:103" ht="15.4">
      <c r="AD221" s="291"/>
      <c r="AE221" s="291"/>
      <c r="AF221" s="291"/>
      <c r="AG221" s="291"/>
      <c r="AH221" s="291"/>
      <c r="AI221" s="291"/>
      <c r="AJ221" s="291"/>
      <c r="AK221" s="291"/>
      <c r="AL221" s="291"/>
      <c r="AM221" s="291"/>
      <c r="AN221" s="291"/>
      <c r="AO221" s="291"/>
      <c r="AP221" s="291"/>
      <c r="AQ221" s="291"/>
      <c r="AR221" s="291"/>
      <c r="AS221" s="291"/>
      <c r="AT221" s="291"/>
      <c r="AU221" s="291"/>
      <c r="AV221" s="291"/>
      <c r="AW221" s="291"/>
      <c r="AX221" s="291"/>
      <c r="AY221" s="291"/>
      <c r="AZ221" s="291"/>
      <c r="BA221" s="291"/>
      <c r="BB221" s="291"/>
      <c r="BC221" s="291"/>
      <c r="BD221" s="291"/>
      <c r="BE221" s="291"/>
      <c r="BF221" s="291"/>
      <c r="BG221" s="291"/>
      <c r="BH221" s="291"/>
      <c r="BI221" s="291"/>
      <c r="BJ221" s="291"/>
      <c r="BK221" s="291"/>
      <c r="BL221" s="291"/>
      <c r="BM221" s="291"/>
      <c r="BN221" s="291"/>
      <c r="BO221" s="291"/>
      <c r="BP221" s="291"/>
      <c r="BQ221" s="291"/>
      <c r="BR221" s="291"/>
      <c r="BS221" s="291"/>
      <c r="BT221" s="291"/>
      <c r="BU221" s="291"/>
      <c r="BV221" s="291"/>
      <c r="BW221" s="291"/>
      <c r="BX221" s="291"/>
      <c r="BY221" s="291"/>
      <c r="BZ221" s="291"/>
      <c r="CA221" s="291"/>
      <c r="CB221" s="291"/>
      <c r="CC221" s="291"/>
      <c r="CD221" s="291"/>
      <c r="CE221" s="291"/>
      <c r="CF221" s="291"/>
      <c r="CG221" s="291"/>
      <c r="CH221" s="291"/>
      <c r="CI221" s="291"/>
      <c r="CJ221" s="291"/>
      <c r="CK221" s="291"/>
      <c r="CL221" s="291"/>
    </row>
    <row r="222" spans="1:103" s="291" customFormat="1" ht="15.4">
      <c r="E222" s="19" t="s">
        <v>671</v>
      </c>
      <c r="G222" s="291" t="s">
        <v>305</v>
      </c>
      <c r="J222" s="291" t="e">
        <f>SUM(L222:CV222)</f>
        <v>#NUM!</v>
      </c>
      <c r="L222" s="291" t="e">
        <f>-L184</f>
        <v>#NUM!</v>
      </c>
      <c r="M222" s="291" t="e">
        <f>-M184</f>
        <v>#NUM!</v>
      </c>
      <c r="N222" s="291" t="e">
        <f t="shared" ref="N222:AQ222" si="334">-N184</f>
        <v>#NUM!</v>
      </c>
      <c r="O222" s="291" t="e">
        <f t="shared" si="334"/>
        <v>#NUM!</v>
      </c>
      <c r="P222" s="291" t="e">
        <f t="shared" si="334"/>
        <v>#NUM!</v>
      </c>
      <c r="Q222" s="291" t="e">
        <f t="shared" si="334"/>
        <v>#NUM!</v>
      </c>
      <c r="R222" s="291" t="e">
        <f t="shared" si="334"/>
        <v>#NUM!</v>
      </c>
      <c r="S222" s="291" t="e">
        <f t="shared" si="334"/>
        <v>#NUM!</v>
      </c>
      <c r="T222" s="291" t="e">
        <f t="shared" si="334"/>
        <v>#NUM!</v>
      </c>
      <c r="U222" s="291" t="e">
        <f t="shared" si="334"/>
        <v>#NUM!</v>
      </c>
      <c r="V222" s="291" t="e">
        <f t="shared" si="334"/>
        <v>#NUM!</v>
      </c>
      <c r="W222" s="291" t="e">
        <f t="shared" si="334"/>
        <v>#NUM!</v>
      </c>
      <c r="X222" s="291" t="e">
        <f t="shared" si="334"/>
        <v>#NUM!</v>
      </c>
      <c r="Y222" s="291" t="e">
        <f t="shared" si="334"/>
        <v>#NUM!</v>
      </c>
      <c r="Z222" s="291" t="e">
        <f t="shared" si="334"/>
        <v>#NUM!</v>
      </c>
      <c r="AA222" s="291" t="e">
        <f t="shared" si="334"/>
        <v>#NUM!</v>
      </c>
      <c r="AB222" s="291" t="e">
        <f>-AB184</f>
        <v>#NUM!</v>
      </c>
      <c r="AC222" s="291" t="e">
        <f t="shared" si="334"/>
        <v>#NUM!</v>
      </c>
      <c r="AD222" s="291" t="e">
        <f t="shared" si="334"/>
        <v>#NUM!</v>
      </c>
      <c r="AE222" s="291" t="e">
        <f t="shared" si="334"/>
        <v>#NUM!</v>
      </c>
      <c r="AF222" s="291" t="e">
        <f t="shared" si="334"/>
        <v>#NUM!</v>
      </c>
      <c r="AG222" s="291" t="e">
        <f>-AG184</f>
        <v>#NUM!</v>
      </c>
      <c r="AH222" s="291" t="e">
        <f t="shared" ref="AH222" si="335">-AH184</f>
        <v>#NUM!</v>
      </c>
      <c r="AI222" s="291" t="e">
        <f t="shared" si="334"/>
        <v>#NUM!</v>
      </c>
      <c r="AJ222" s="291" t="e">
        <f t="shared" si="334"/>
        <v>#NUM!</v>
      </c>
      <c r="AK222" s="291" t="e">
        <f t="shared" si="334"/>
        <v>#NUM!</v>
      </c>
      <c r="AL222" s="291" t="e">
        <f t="shared" si="334"/>
        <v>#NUM!</v>
      </c>
      <c r="AM222" s="291" t="e">
        <f t="shared" si="334"/>
        <v>#NUM!</v>
      </c>
      <c r="AN222" s="291" t="e">
        <f t="shared" si="334"/>
        <v>#NUM!</v>
      </c>
      <c r="AO222" s="291" t="e">
        <f t="shared" si="334"/>
        <v>#NUM!</v>
      </c>
      <c r="AP222" s="291" t="e">
        <f t="shared" si="334"/>
        <v>#NUM!</v>
      </c>
      <c r="AQ222" s="291" t="e">
        <f t="shared" si="334"/>
        <v>#NUM!</v>
      </c>
      <c r="AR222" s="291" t="e">
        <f t="shared" ref="AR222:BW222" si="336">-AR184</f>
        <v>#NUM!</v>
      </c>
      <c r="AS222" s="291" t="e">
        <f t="shared" si="336"/>
        <v>#NUM!</v>
      </c>
      <c r="AT222" s="291" t="e">
        <f t="shared" si="336"/>
        <v>#NUM!</v>
      </c>
      <c r="AU222" s="291" t="e">
        <f t="shared" si="336"/>
        <v>#NUM!</v>
      </c>
      <c r="AV222" s="291" t="e">
        <f t="shared" si="336"/>
        <v>#NUM!</v>
      </c>
      <c r="AW222" s="291" t="e">
        <f t="shared" si="336"/>
        <v>#NUM!</v>
      </c>
      <c r="AX222" s="291" t="e">
        <f t="shared" si="336"/>
        <v>#NUM!</v>
      </c>
      <c r="AY222" s="291" t="e">
        <f t="shared" si="336"/>
        <v>#NUM!</v>
      </c>
      <c r="AZ222" s="291" t="e">
        <f t="shared" si="336"/>
        <v>#NUM!</v>
      </c>
      <c r="BA222" s="291" t="e">
        <f t="shared" si="336"/>
        <v>#NUM!</v>
      </c>
      <c r="BB222" s="291" t="e">
        <f t="shared" si="336"/>
        <v>#NUM!</v>
      </c>
      <c r="BC222" s="291" t="e">
        <f t="shared" si="336"/>
        <v>#NUM!</v>
      </c>
      <c r="BD222" s="291" t="e">
        <f t="shared" si="336"/>
        <v>#NUM!</v>
      </c>
      <c r="BE222" s="291" t="e">
        <f t="shared" si="336"/>
        <v>#NUM!</v>
      </c>
      <c r="BF222" s="291" t="e">
        <f t="shared" si="336"/>
        <v>#NUM!</v>
      </c>
      <c r="BG222" s="291" t="e">
        <f t="shared" si="336"/>
        <v>#NUM!</v>
      </c>
      <c r="BH222" s="291" t="e">
        <f t="shared" si="336"/>
        <v>#NUM!</v>
      </c>
      <c r="BI222" s="291" t="e">
        <f t="shared" si="336"/>
        <v>#NUM!</v>
      </c>
      <c r="BJ222" s="291" t="e">
        <f t="shared" si="336"/>
        <v>#NUM!</v>
      </c>
      <c r="BK222" s="291" t="e">
        <f t="shared" si="336"/>
        <v>#NUM!</v>
      </c>
      <c r="BL222" s="291" t="e">
        <f t="shared" si="336"/>
        <v>#NUM!</v>
      </c>
      <c r="BM222" s="291" t="e">
        <f t="shared" si="336"/>
        <v>#NUM!</v>
      </c>
      <c r="BN222" s="291" t="e">
        <f t="shared" si="336"/>
        <v>#NUM!</v>
      </c>
      <c r="BO222" s="291" t="e">
        <f t="shared" si="336"/>
        <v>#NUM!</v>
      </c>
      <c r="BP222" s="291" t="e">
        <f t="shared" si="336"/>
        <v>#NUM!</v>
      </c>
      <c r="BQ222" s="291" t="e">
        <f t="shared" si="336"/>
        <v>#NUM!</v>
      </c>
      <c r="BR222" s="291" t="e">
        <f t="shared" si="336"/>
        <v>#NUM!</v>
      </c>
      <c r="BS222" s="291" t="e">
        <f t="shared" si="336"/>
        <v>#NUM!</v>
      </c>
      <c r="BT222" s="291" t="e">
        <f t="shared" si="336"/>
        <v>#NUM!</v>
      </c>
      <c r="BU222" s="291" t="e">
        <f t="shared" si="336"/>
        <v>#NUM!</v>
      </c>
      <c r="BV222" s="291" t="e">
        <f t="shared" si="336"/>
        <v>#NUM!</v>
      </c>
      <c r="BW222" s="291" t="e">
        <f t="shared" si="336"/>
        <v>#NUM!</v>
      </c>
      <c r="BX222" s="291" t="e">
        <f t="shared" ref="BX222:CV222" si="337">-BX184</f>
        <v>#NUM!</v>
      </c>
      <c r="BY222" s="291" t="e">
        <f t="shared" si="337"/>
        <v>#NUM!</v>
      </c>
      <c r="BZ222" s="291" t="e">
        <f t="shared" si="337"/>
        <v>#NUM!</v>
      </c>
      <c r="CA222" s="291" t="e">
        <f t="shared" si="337"/>
        <v>#NUM!</v>
      </c>
      <c r="CB222" s="291" t="e">
        <f t="shared" si="337"/>
        <v>#NUM!</v>
      </c>
      <c r="CC222" s="291" t="e">
        <f t="shared" si="337"/>
        <v>#NUM!</v>
      </c>
      <c r="CD222" s="291" t="e">
        <f t="shared" si="337"/>
        <v>#NUM!</v>
      </c>
      <c r="CE222" s="291" t="e">
        <f t="shared" si="337"/>
        <v>#NUM!</v>
      </c>
      <c r="CF222" s="291" t="e">
        <f t="shared" si="337"/>
        <v>#NUM!</v>
      </c>
      <c r="CG222" s="291" t="e">
        <f t="shared" si="337"/>
        <v>#NUM!</v>
      </c>
      <c r="CH222" s="291" t="e">
        <f t="shared" si="337"/>
        <v>#NUM!</v>
      </c>
      <c r="CI222" s="291" t="e">
        <f t="shared" si="337"/>
        <v>#NUM!</v>
      </c>
      <c r="CJ222" s="291" t="e">
        <f t="shared" si="337"/>
        <v>#NUM!</v>
      </c>
      <c r="CK222" s="291" t="e">
        <f t="shared" si="337"/>
        <v>#NUM!</v>
      </c>
      <c r="CL222" s="291" t="e">
        <f t="shared" si="337"/>
        <v>#NUM!</v>
      </c>
      <c r="CM222" s="291" t="e">
        <f t="shared" si="337"/>
        <v>#NUM!</v>
      </c>
      <c r="CN222" s="291" t="e">
        <f t="shared" si="337"/>
        <v>#NUM!</v>
      </c>
      <c r="CO222" s="291" t="e">
        <f t="shared" si="337"/>
        <v>#NUM!</v>
      </c>
      <c r="CP222" s="291" t="e">
        <f t="shared" si="337"/>
        <v>#NUM!</v>
      </c>
      <c r="CQ222" s="291" t="e">
        <f t="shared" si="337"/>
        <v>#NUM!</v>
      </c>
      <c r="CR222" s="291" t="e">
        <f t="shared" si="337"/>
        <v>#NUM!</v>
      </c>
      <c r="CS222" s="291" t="e">
        <f t="shared" si="337"/>
        <v>#NUM!</v>
      </c>
      <c r="CT222" s="291" t="e">
        <f t="shared" si="337"/>
        <v>#NUM!</v>
      </c>
      <c r="CU222" s="291" t="e">
        <f t="shared" si="337"/>
        <v>#NUM!</v>
      </c>
      <c r="CV222" s="291" t="e">
        <f t="shared" si="337"/>
        <v>#NUM!</v>
      </c>
    </row>
    <row r="223" spans="1:103" ht="15.4">
      <c r="E223" s="19" t="s">
        <v>679</v>
      </c>
      <c r="F223" s="19"/>
      <c r="G223" s="1" t="s">
        <v>305</v>
      </c>
      <c r="J223" s="291" t="e">
        <f>SUM(L223:CV223)</f>
        <v>#NUM!</v>
      </c>
      <c r="L223" s="10" t="e">
        <f>-L195</f>
        <v>#NUM!</v>
      </c>
      <c r="M223" s="10" t="e">
        <f t="shared" ref="M223:AQ223" si="338">-M195</f>
        <v>#NUM!</v>
      </c>
      <c r="N223" s="10" t="e">
        <f t="shared" si="338"/>
        <v>#NUM!</v>
      </c>
      <c r="O223" s="10" t="e">
        <f t="shared" si="338"/>
        <v>#NUM!</v>
      </c>
      <c r="P223" s="10" t="e">
        <f t="shared" si="338"/>
        <v>#NUM!</v>
      </c>
      <c r="Q223" s="10" t="e">
        <f t="shared" si="338"/>
        <v>#NUM!</v>
      </c>
      <c r="R223" s="10" t="e">
        <f t="shared" si="338"/>
        <v>#NUM!</v>
      </c>
      <c r="S223" s="10" t="e">
        <f t="shared" si="338"/>
        <v>#NUM!</v>
      </c>
      <c r="T223" s="10" t="e">
        <f t="shared" si="338"/>
        <v>#NUM!</v>
      </c>
      <c r="U223" s="10" t="e">
        <f t="shared" si="338"/>
        <v>#NUM!</v>
      </c>
      <c r="V223" s="10" t="e">
        <f t="shared" si="338"/>
        <v>#NUM!</v>
      </c>
      <c r="W223" s="10" t="e">
        <f t="shared" si="338"/>
        <v>#NUM!</v>
      </c>
      <c r="X223" s="10" t="e">
        <f t="shared" si="338"/>
        <v>#NUM!</v>
      </c>
      <c r="Y223" s="10" t="e">
        <f t="shared" si="338"/>
        <v>#NUM!</v>
      </c>
      <c r="Z223" s="10" t="e">
        <f t="shared" si="338"/>
        <v>#NUM!</v>
      </c>
      <c r="AA223" s="10" t="e">
        <f t="shared" si="338"/>
        <v>#NUM!</v>
      </c>
      <c r="AB223" s="10" t="e">
        <f t="shared" si="338"/>
        <v>#NUM!</v>
      </c>
      <c r="AC223" s="10" t="e">
        <f t="shared" si="338"/>
        <v>#NUM!</v>
      </c>
      <c r="AD223" s="10" t="e">
        <f t="shared" si="338"/>
        <v>#NUM!</v>
      </c>
      <c r="AE223" s="10" t="e">
        <f t="shared" si="338"/>
        <v>#NUM!</v>
      </c>
      <c r="AF223" s="10" t="e">
        <f t="shared" si="338"/>
        <v>#NUM!</v>
      </c>
      <c r="AG223" s="10" t="e">
        <f t="shared" ref="AG223:AH223" si="339">-AG195</f>
        <v>#NUM!</v>
      </c>
      <c r="AH223" s="10" t="e">
        <f t="shared" si="339"/>
        <v>#NUM!</v>
      </c>
      <c r="AI223" s="10" t="e">
        <f t="shared" si="338"/>
        <v>#NUM!</v>
      </c>
      <c r="AJ223" s="10" t="e">
        <f t="shared" si="338"/>
        <v>#NUM!</v>
      </c>
      <c r="AK223" s="10" t="e">
        <f t="shared" si="338"/>
        <v>#NUM!</v>
      </c>
      <c r="AL223" s="10" t="e">
        <f t="shared" si="338"/>
        <v>#NUM!</v>
      </c>
      <c r="AM223" s="10" t="e">
        <f t="shared" si="338"/>
        <v>#NUM!</v>
      </c>
      <c r="AN223" s="10" t="e">
        <f t="shared" si="338"/>
        <v>#NUM!</v>
      </c>
      <c r="AO223" s="10" t="e">
        <f t="shared" si="338"/>
        <v>#NUM!</v>
      </c>
      <c r="AP223" s="10" t="e">
        <f t="shared" si="338"/>
        <v>#NUM!</v>
      </c>
      <c r="AQ223" s="10" t="e">
        <f t="shared" si="338"/>
        <v>#NUM!</v>
      </c>
      <c r="AR223" s="10" t="e">
        <f t="shared" ref="AR223:BW223" si="340">-AR195</f>
        <v>#NUM!</v>
      </c>
      <c r="AS223" s="10" t="e">
        <f t="shared" si="340"/>
        <v>#NUM!</v>
      </c>
      <c r="AT223" s="10" t="e">
        <f t="shared" si="340"/>
        <v>#NUM!</v>
      </c>
      <c r="AU223" s="10" t="e">
        <f t="shared" si="340"/>
        <v>#NUM!</v>
      </c>
      <c r="AV223" s="10" t="e">
        <f t="shared" si="340"/>
        <v>#NUM!</v>
      </c>
      <c r="AW223" s="10" t="e">
        <f t="shared" si="340"/>
        <v>#NUM!</v>
      </c>
      <c r="AX223" s="10" t="e">
        <f t="shared" si="340"/>
        <v>#NUM!</v>
      </c>
      <c r="AY223" s="10" t="e">
        <f t="shared" si="340"/>
        <v>#NUM!</v>
      </c>
      <c r="AZ223" s="10" t="e">
        <f t="shared" si="340"/>
        <v>#NUM!</v>
      </c>
      <c r="BA223" s="10" t="e">
        <f t="shared" si="340"/>
        <v>#NUM!</v>
      </c>
      <c r="BB223" s="10" t="e">
        <f t="shared" si="340"/>
        <v>#NUM!</v>
      </c>
      <c r="BC223" s="10" t="e">
        <f t="shared" si="340"/>
        <v>#NUM!</v>
      </c>
      <c r="BD223" s="10" t="e">
        <f t="shared" si="340"/>
        <v>#NUM!</v>
      </c>
      <c r="BE223" s="10" t="e">
        <f t="shared" si="340"/>
        <v>#NUM!</v>
      </c>
      <c r="BF223" s="10" t="e">
        <f t="shared" si="340"/>
        <v>#NUM!</v>
      </c>
      <c r="BG223" s="10" t="e">
        <f t="shared" si="340"/>
        <v>#NUM!</v>
      </c>
      <c r="BH223" s="10" t="e">
        <f t="shared" si="340"/>
        <v>#NUM!</v>
      </c>
      <c r="BI223" s="10" t="e">
        <f t="shared" si="340"/>
        <v>#NUM!</v>
      </c>
      <c r="BJ223" s="10" t="e">
        <f t="shared" si="340"/>
        <v>#NUM!</v>
      </c>
      <c r="BK223" s="10" t="e">
        <f t="shared" si="340"/>
        <v>#NUM!</v>
      </c>
      <c r="BL223" s="10" t="e">
        <f t="shared" si="340"/>
        <v>#NUM!</v>
      </c>
      <c r="BM223" s="10" t="e">
        <f t="shared" si="340"/>
        <v>#NUM!</v>
      </c>
      <c r="BN223" s="10" t="e">
        <f t="shared" si="340"/>
        <v>#NUM!</v>
      </c>
      <c r="BO223" s="10" t="e">
        <f t="shared" si="340"/>
        <v>#NUM!</v>
      </c>
      <c r="BP223" s="10" t="e">
        <f t="shared" si="340"/>
        <v>#NUM!</v>
      </c>
      <c r="BQ223" s="10" t="e">
        <f t="shared" si="340"/>
        <v>#NUM!</v>
      </c>
      <c r="BR223" s="10" t="e">
        <f t="shared" si="340"/>
        <v>#NUM!</v>
      </c>
      <c r="BS223" s="10" t="e">
        <f t="shared" si="340"/>
        <v>#NUM!</v>
      </c>
      <c r="BT223" s="10" t="e">
        <f t="shared" si="340"/>
        <v>#NUM!</v>
      </c>
      <c r="BU223" s="10" t="e">
        <f t="shared" si="340"/>
        <v>#NUM!</v>
      </c>
      <c r="BV223" s="10" t="e">
        <f t="shared" si="340"/>
        <v>#NUM!</v>
      </c>
      <c r="BW223" s="10" t="e">
        <f t="shared" si="340"/>
        <v>#NUM!</v>
      </c>
      <c r="BX223" s="10" t="e">
        <f t="shared" ref="BX223:CV223" si="341">-BX195</f>
        <v>#NUM!</v>
      </c>
      <c r="BY223" s="10" t="e">
        <f t="shared" si="341"/>
        <v>#NUM!</v>
      </c>
      <c r="BZ223" s="10" t="e">
        <f t="shared" si="341"/>
        <v>#NUM!</v>
      </c>
      <c r="CA223" s="10" t="e">
        <f t="shared" si="341"/>
        <v>#NUM!</v>
      </c>
      <c r="CB223" s="10" t="e">
        <f t="shared" si="341"/>
        <v>#NUM!</v>
      </c>
      <c r="CC223" s="10" t="e">
        <f t="shared" si="341"/>
        <v>#NUM!</v>
      </c>
      <c r="CD223" s="10" t="e">
        <f t="shared" si="341"/>
        <v>#NUM!</v>
      </c>
      <c r="CE223" s="10" t="e">
        <f t="shared" si="341"/>
        <v>#NUM!</v>
      </c>
      <c r="CF223" s="10" t="e">
        <f t="shared" si="341"/>
        <v>#NUM!</v>
      </c>
      <c r="CG223" s="10" t="e">
        <f t="shared" si="341"/>
        <v>#NUM!</v>
      </c>
      <c r="CH223" s="10" t="e">
        <f t="shared" si="341"/>
        <v>#NUM!</v>
      </c>
      <c r="CI223" s="10" t="e">
        <f t="shared" si="341"/>
        <v>#NUM!</v>
      </c>
      <c r="CJ223" s="10" t="e">
        <f t="shared" si="341"/>
        <v>#NUM!</v>
      </c>
      <c r="CK223" s="10" t="e">
        <f t="shared" si="341"/>
        <v>#NUM!</v>
      </c>
      <c r="CL223" s="10" t="e">
        <f t="shared" si="341"/>
        <v>#NUM!</v>
      </c>
      <c r="CM223" s="10" t="e">
        <f t="shared" si="341"/>
        <v>#NUM!</v>
      </c>
      <c r="CN223" s="10" t="e">
        <f t="shared" si="341"/>
        <v>#NUM!</v>
      </c>
      <c r="CO223" s="10" t="e">
        <f t="shared" si="341"/>
        <v>#NUM!</v>
      </c>
      <c r="CP223" s="10" t="e">
        <f t="shared" si="341"/>
        <v>#NUM!</v>
      </c>
      <c r="CQ223" s="10" t="e">
        <f t="shared" si="341"/>
        <v>#NUM!</v>
      </c>
      <c r="CR223" s="10" t="e">
        <f t="shared" si="341"/>
        <v>#NUM!</v>
      </c>
      <c r="CS223" s="10" t="e">
        <f t="shared" si="341"/>
        <v>#NUM!</v>
      </c>
      <c r="CT223" s="10" t="e">
        <f t="shared" si="341"/>
        <v>#NUM!</v>
      </c>
      <c r="CU223" s="10" t="e">
        <f t="shared" si="341"/>
        <v>#NUM!</v>
      </c>
      <c r="CV223" s="10" t="e">
        <f t="shared" si="341"/>
        <v>#NUM!</v>
      </c>
      <c r="CW223" s="10"/>
      <c r="CX223" s="10"/>
    </row>
    <row r="224" spans="1:103" ht="15.4">
      <c r="E224" s="19" t="s">
        <v>680</v>
      </c>
      <c r="F224" s="19"/>
      <c r="G224" s="1" t="s">
        <v>305</v>
      </c>
      <c r="J224" s="291" t="e">
        <f>SUM(L224:CV224)</f>
        <v>#NUM!</v>
      </c>
      <c r="L224" s="10" t="e">
        <f>-L206</f>
        <v>#NUM!</v>
      </c>
      <c r="M224" s="10" t="e">
        <f t="shared" ref="M224:AQ224" si="342">-M206</f>
        <v>#NUM!</v>
      </c>
      <c r="N224" s="10" t="e">
        <f t="shared" si="342"/>
        <v>#NUM!</v>
      </c>
      <c r="O224" s="10" t="e">
        <f t="shared" si="342"/>
        <v>#NUM!</v>
      </c>
      <c r="P224" s="10" t="e">
        <f t="shared" si="342"/>
        <v>#NUM!</v>
      </c>
      <c r="Q224" s="10" t="e">
        <f>-Q206</f>
        <v>#NUM!</v>
      </c>
      <c r="R224" s="10" t="e">
        <f t="shared" si="342"/>
        <v>#NUM!</v>
      </c>
      <c r="S224" s="10" t="e">
        <f t="shared" si="342"/>
        <v>#NUM!</v>
      </c>
      <c r="T224" s="10" t="e">
        <f t="shared" si="342"/>
        <v>#NUM!</v>
      </c>
      <c r="U224" s="10" t="e">
        <f t="shared" si="342"/>
        <v>#NUM!</v>
      </c>
      <c r="V224" s="10" t="e">
        <f t="shared" si="342"/>
        <v>#NUM!</v>
      </c>
      <c r="W224" s="10" t="e">
        <f t="shared" si="342"/>
        <v>#NUM!</v>
      </c>
      <c r="X224" s="10" t="e">
        <f t="shared" si="342"/>
        <v>#NUM!</v>
      </c>
      <c r="Y224" s="10" t="e">
        <f t="shared" si="342"/>
        <v>#NUM!</v>
      </c>
      <c r="Z224" s="10" t="e">
        <f t="shared" si="342"/>
        <v>#NUM!</v>
      </c>
      <c r="AA224" s="10" t="e">
        <f t="shared" si="342"/>
        <v>#NUM!</v>
      </c>
      <c r="AB224" s="10" t="e">
        <f>-AB206</f>
        <v>#NUM!</v>
      </c>
      <c r="AC224" s="10" t="e">
        <f>-AC206</f>
        <v>#NUM!</v>
      </c>
      <c r="AD224" s="10" t="e">
        <f t="shared" si="342"/>
        <v>#NUM!</v>
      </c>
      <c r="AE224" s="10" t="e">
        <f t="shared" si="342"/>
        <v>#NUM!</v>
      </c>
      <c r="AF224" s="10" t="e">
        <f t="shared" si="342"/>
        <v>#NUM!</v>
      </c>
      <c r="AG224" s="10" t="e">
        <f t="shared" ref="AG224:AH224" si="343">-AG206</f>
        <v>#NUM!</v>
      </c>
      <c r="AH224" s="10" t="e">
        <f t="shared" si="343"/>
        <v>#NUM!</v>
      </c>
      <c r="AI224" s="10" t="e">
        <f t="shared" si="342"/>
        <v>#NUM!</v>
      </c>
      <c r="AJ224" s="10" t="e">
        <f t="shared" si="342"/>
        <v>#NUM!</v>
      </c>
      <c r="AK224" s="10" t="e">
        <f t="shared" si="342"/>
        <v>#NUM!</v>
      </c>
      <c r="AL224" s="10" t="e">
        <f t="shared" si="342"/>
        <v>#NUM!</v>
      </c>
      <c r="AM224" s="10" t="e">
        <f t="shared" si="342"/>
        <v>#NUM!</v>
      </c>
      <c r="AN224" s="10" t="e">
        <f t="shared" si="342"/>
        <v>#NUM!</v>
      </c>
      <c r="AO224" s="10" t="e">
        <f t="shared" si="342"/>
        <v>#NUM!</v>
      </c>
      <c r="AP224" s="10" t="e">
        <f t="shared" si="342"/>
        <v>#NUM!</v>
      </c>
      <c r="AQ224" s="10" t="e">
        <f t="shared" si="342"/>
        <v>#NUM!</v>
      </c>
      <c r="AR224" s="10" t="e">
        <f t="shared" ref="AR224:BW224" si="344">-AR206</f>
        <v>#NUM!</v>
      </c>
      <c r="AS224" s="10" t="e">
        <f t="shared" si="344"/>
        <v>#NUM!</v>
      </c>
      <c r="AT224" s="10" t="e">
        <f t="shared" si="344"/>
        <v>#NUM!</v>
      </c>
      <c r="AU224" s="10" t="e">
        <f t="shared" si="344"/>
        <v>#NUM!</v>
      </c>
      <c r="AV224" s="10" t="e">
        <f t="shared" si="344"/>
        <v>#NUM!</v>
      </c>
      <c r="AW224" s="10" t="e">
        <f t="shared" si="344"/>
        <v>#NUM!</v>
      </c>
      <c r="AX224" s="10" t="e">
        <f t="shared" si="344"/>
        <v>#NUM!</v>
      </c>
      <c r="AY224" s="10" t="e">
        <f t="shared" si="344"/>
        <v>#NUM!</v>
      </c>
      <c r="AZ224" s="10" t="e">
        <f t="shared" si="344"/>
        <v>#NUM!</v>
      </c>
      <c r="BA224" s="10" t="e">
        <f t="shared" si="344"/>
        <v>#NUM!</v>
      </c>
      <c r="BB224" s="10" t="e">
        <f t="shared" si="344"/>
        <v>#NUM!</v>
      </c>
      <c r="BC224" s="10" t="e">
        <f t="shared" si="344"/>
        <v>#NUM!</v>
      </c>
      <c r="BD224" s="10" t="e">
        <f t="shared" si="344"/>
        <v>#NUM!</v>
      </c>
      <c r="BE224" s="10" t="e">
        <f t="shared" si="344"/>
        <v>#NUM!</v>
      </c>
      <c r="BF224" s="10" t="e">
        <f t="shared" si="344"/>
        <v>#NUM!</v>
      </c>
      <c r="BG224" s="10" t="e">
        <f t="shared" si="344"/>
        <v>#NUM!</v>
      </c>
      <c r="BH224" s="10" t="e">
        <f t="shared" si="344"/>
        <v>#NUM!</v>
      </c>
      <c r="BI224" s="10" t="e">
        <f t="shared" si="344"/>
        <v>#NUM!</v>
      </c>
      <c r="BJ224" s="10" t="e">
        <f t="shared" si="344"/>
        <v>#NUM!</v>
      </c>
      <c r="BK224" s="10" t="e">
        <f t="shared" si="344"/>
        <v>#NUM!</v>
      </c>
      <c r="BL224" s="10" t="e">
        <f t="shared" si="344"/>
        <v>#NUM!</v>
      </c>
      <c r="BM224" s="10" t="e">
        <f t="shared" si="344"/>
        <v>#NUM!</v>
      </c>
      <c r="BN224" s="10" t="e">
        <f t="shared" si="344"/>
        <v>#NUM!</v>
      </c>
      <c r="BO224" s="10" t="e">
        <f t="shared" si="344"/>
        <v>#NUM!</v>
      </c>
      <c r="BP224" s="10" t="e">
        <f t="shared" si="344"/>
        <v>#NUM!</v>
      </c>
      <c r="BQ224" s="10" t="e">
        <f t="shared" si="344"/>
        <v>#NUM!</v>
      </c>
      <c r="BR224" s="10" t="e">
        <f t="shared" si="344"/>
        <v>#NUM!</v>
      </c>
      <c r="BS224" s="10" t="e">
        <f t="shared" si="344"/>
        <v>#NUM!</v>
      </c>
      <c r="BT224" s="10" t="e">
        <f t="shared" si="344"/>
        <v>#NUM!</v>
      </c>
      <c r="BU224" s="10" t="e">
        <f t="shared" si="344"/>
        <v>#NUM!</v>
      </c>
      <c r="BV224" s="10" t="e">
        <f t="shared" si="344"/>
        <v>#NUM!</v>
      </c>
      <c r="BW224" s="10" t="e">
        <f t="shared" si="344"/>
        <v>#NUM!</v>
      </c>
      <c r="BX224" s="10" t="e">
        <f t="shared" ref="BX224:CV224" si="345">-BX206</f>
        <v>#NUM!</v>
      </c>
      <c r="BY224" s="10" t="e">
        <f t="shared" si="345"/>
        <v>#NUM!</v>
      </c>
      <c r="BZ224" s="10" t="e">
        <f t="shared" si="345"/>
        <v>#NUM!</v>
      </c>
      <c r="CA224" s="10" t="e">
        <f t="shared" si="345"/>
        <v>#NUM!</v>
      </c>
      <c r="CB224" s="10" t="e">
        <f t="shared" si="345"/>
        <v>#NUM!</v>
      </c>
      <c r="CC224" s="10" t="e">
        <f t="shared" si="345"/>
        <v>#NUM!</v>
      </c>
      <c r="CD224" s="10" t="e">
        <f t="shared" si="345"/>
        <v>#NUM!</v>
      </c>
      <c r="CE224" s="10" t="e">
        <f t="shared" si="345"/>
        <v>#NUM!</v>
      </c>
      <c r="CF224" s="10" t="e">
        <f t="shared" si="345"/>
        <v>#NUM!</v>
      </c>
      <c r="CG224" s="10" t="e">
        <f t="shared" si="345"/>
        <v>#NUM!</v>
      </c>
      <c r="CH224" s="10" t="e">
        <f t="shared" si="345"/>
        <v>#NUM!</v>
      </c>
      <c r="CI224" s="10" t="e">
        <f t="shared" si="345"/>
        <v>#NUM!</v>
      </c>
      <c r="CJ224" s="10" t="e">
        <f t="shared" si="345"/>
        <v>#NUM!</v>
      </c>
      <c r="CK224" s="10" t="e">
        <f t="shared" si="345"/>
        <v>#NUM!</v>
      </c>
      <c r="CL224" s="10" t="e">
        <f t="shared" si="345"/>
        <v>#NUM!</v>
      </c>
      <c r="CM224" s="10" t="e">
        <f t="shared" si="345"/>
        <v>#NUM!</v>
      </c>
      <c r="CN224" s="10" t="e">
        <f t="shared" si="345"/>
        <v>#NUM!</v>
      </c>
      <c r="CO224" s="10" t="e">
        <f t="shared" si="345"/>
        <v>#NUM!</v>
      </c>
      <c r="CP224" s="10" t="e">
        <f t="shared" si="345"/>
        <v>#NUM!</v>
      </c>
      <c r="CQ224" s="10" t="e">
        <f t="shared" si="345"/>
        <v>#NUM!</v>
      </c>
      <c r="CR224" s="10" t="e">
        <f t="shared" si="345"/>
        <v>#NUM!</v>
      </c>
      <c r="CS224" s="10" t="e">
        <f t="shared" si="345"/>
        <v>#NUM!</v>
      </c>
      <c r="CT224" s="10" t="e">
        <f t="shared" si="345"/>
        <v>#NUM!</v>
      </c>
      <c r="CU224" s="10" t="e">
        <f t="shared" si="345"/>
        <v>#NUM!</v>
      </c>
      <c r="CV224" s="10" t="e">
        <f t="shared" si="345"/>
        <v>#NUM!</v>
      </c>
      <c r="CW224" s="10"/>
      <c r="CX224" s="10"/>
    </row>
    <row r="225" spans="2:103" ht="15.4">
      <c r="E225" s="19" t="s">
        <v>683</v>
      </c>
      <c r="F225" s="19"/>
      <c r="G225" s="1" t="s">
        <v>305</v>
      </c>
      <c r="J225" s="291" t="e">
        <f>SUM(L225:CV225)</f>
        <v>#NUM!</v>
      </c>
      <c r="L225" s="10" t="e">
        <f>-L217</f>
        <v>#NUM!</v>
      </c>
      <c r="M225" s="10" t="e">
        <f t="shared" ref="M225:AQ225" si="346">-M217</f>
        <v>#NUM!</v>
      </c>
      <c r="N225" s="10" t="e">
        <f t="shared" si="346"/>
        <v>#NUM!</v>
      </c>
      <c r="O225" s="10" t="e">
        <f t="shared" si="346"/>
        <v>#NUM!</v>
      </c>
      <c r="P225" s="10" t="e">
        <f t="shared" si="346"/>
        <v>#NUM!</v>
      </c>
      <c r="Q225" s="10" t="e">
        <f t="shared" si="346"/>
        <v>#NUM!</v>
      </c>
      <c r="R225" s="10" t="e">
        <f t="shared" si="346"/>
        <v>#NUM!</v>
      </c>
      <c r="S225" s="10" t="e">
        <f t="shared" si="346"/>
        <v>#NUM!</v>
      </c>
      <c r="T225" s="10" t="e">
        <f t="shared" si="346"/>
        <v>#NUM!</v>
      </c>
      <c r="U225" s="10" t="e">
        <f t="shared" si="346"/>
        <v>#NUM!</v>
      </c>
      <c r="V225" s="10" t="e">
        <f t="shared" si="346"/>
        <v>#NUM!</v>
      </c>
      <c r="W225" s="10" t="e">
        <f t="shared" si="346"/>
        <v>#NUM!</v>
      </c>
      <c r="X225" s="10" t="e">
        <f t="shared" si="346"/>
        <v>#NUM!</v>
      </c>
      <c r="Y225" s="10" t="e">
        <f t="shared" si="346"/>
        <v>#NUM!</v>
      </c>
      <c r="Z225" s="10" t="e">
        <f t="shared" si="346"/>
        <v>#NUM!</v>
      </c>
      <c r="AA225" s="10" t="e">
        <f t="shared" si="346"/>
        <v>#NUM!</v>
      </c>
      <c r="AB225" s="10" t="e">
        <f t="shared" si="346"/>
        <v>#NUM!</v>
      </c>
      <c r="AC225" s="10" t="e">
        <f t="shared" si="346"/>
        <v>#NUM!</v>
      </c>
      <c r="AD225" s="10" t="e">
        <f t="shared" si="346"/>
        <v>#NUM!</v>
      </c>
      <c r="AE225" s="10" t="e">
        <f t="shared" si="346"/>
        <v>#NUM!</v>
      </c>
      <c r="AF225" s="10" t="e">
        <f t="shared" si="346"/>
        <v>#NUM!</v>
      </c>
      <c r="AG225" s="10" t="e">
        <f t="shared" ref="AG225:AH225" si="347">-AG217</f>
        <v>#NUM!</v>
      </c>
      <c r="AH225" s="10" t="e">
        <f t="shared" si="347"/>
        <v>#NUM!</v>
      </c>
      <c r="AI225" s="10" t="e">
        <f t="shared" si="346"/>
        <v>#NUM!</v>
      </c>
      <c r="AJ225" s="10" t="e">
        <f t="shared" si="346"/>
        <v>#NUM!</v>
      </c>
      <c r="AK225" s="10" t="e">
        <f t="shared" si="346"/>
        <v>#NUM!</v>
      </c>
      <c r="AL225" s="10" t="e">
        <f t="shared" si="346"/>
        <v>#NUM!</v>
      </c>
      <c r="AM225" s="10" t="e">
        <f t="shared" si="346"/>
        <v>#NUM!</v>
      </c>
      <c r="AN225" s="10" t="e">
        <f t="shared" si="346"/>
        <v>#NUM!</v>
      </c>
      <c r="AO225" s="10" t="e">
        <f t="shared" si="346"/>
        <v>#NUM!</v>
      </c>
      <c r="AP225" s="10" t="e">
        <f t="shared" si="346"/>
        <v>#NUM!</v>
      </c>
      <c r="AQ225" s="10" t="e">
        <f t="shared" si="346"/>
        <v>#NUM!</v>
      </c>
      <c r="AR225" s="10" t="e">
        <f t="shared" ref="AR225:BW225" si="348">-AR217</f>
        <v>#NUM!</v>
      </c>
      <c r="AS225" s="10" t="e">
        <f t="shared" si="348"/>
        <v>#NUM!</v>
      </c>
      <c r="AT225" s="10" t="e">
        <f t="shared" si="348"/>
        <v>#NUM!</v>
      </c>
      <c r="AU225" s="10" t="e">
        <f t="shared" si="348"/>
        <v>#NUM!</v>
      </c>
      <c r="AV225" s="10" t="e">
        <f t="shared" si="348"/>
        <v>#NUM!</v>
      </c>
      <c r="AW225" s="10" t="e">
        <f t="shared" si="348"/>
        <v>#NUM!</v>
      </c>
      <c r="AX225" s="10" t="e">
        <f t="shared" si="348"/>
        <v>#NUM!</v>
      </c>
      <c r="AY225" s="10" t="e">
        <f t="shared" si="348"/>
        <v>#NUM!</v>
      </c>
      <c r="AZ225" s="10" t="e">
        <f t="shared" si="348"/>
        <v>#NUM!</v>
      </c>
      <c r="BA225" s="10" t="e">
        <f t="shared" si="348"/>
        <v>#NUM!</v>
      </c>
      <c r="BB225" s="10" t="e">
        <f t="shared" si="348"/>
        <v>#NUM!</v>
      </c>
      <c r="BC225" s="10" t="e">
        <f t="shared" si="348"/>
        <v>#NUM!</v>
      </c>
      <c r="BD225" s="10" t="e">
        <f t="shared" si="348"/>
        <v>#NUM!</v>
      </c>
      <c r="BE225" s="10" t="e">
        <f t="shared" si="348"/>
        <v>#NUM!</v>
      </c>
      <c r="BF225" s="10" t="e">
        <f t="shared" si="348"/>
        <v>#NUM!</v>
      </c>
      <c r="BG225" s="10" t="e">
        <f t="shared" si="348"/>
        <v>#NUM!</v>
      </c>
      <c r="BH225" s="10" t="e">
        <f t="shared" si="348"/>
        <v>#NUM!</v>
      </c>
      <c r="BI225" s="10" t="e">
        <f t="shared" si="348"/>
        <v>#NUM!</v>
      </c>
      <c r="BJ225" s="10" t="e">
        <f t="shared" si="348"/>
        <v>#NUM!</v>
      </c>
      <c r="BK225" s="10" t="e">
        <f t="shared" si="348"/>
        <v>#NUM!</v>
      </c>
      <c r="BL225" s="10" t="e">
        <f t="shared" si="348"/>
        <v>#NUM!</v>
      </c>
      <c r="BM225" s="10" t="e">
        <f t="shared" si="348"/>
        <v>#NUM!</v>
      </c>
      <c r="BN225" s="10" t="e">
        <f t="shared" si="348"/>
        <v>#NUM!</v>
      </c>
      <c r="BO225" s="10" t="e">
        <f t="shared" si="348"/>
        <v>#NUM!</v>
      </c>
      <c r="BP225" s="10" t="e">
        <f t="shared" si="348"/>
        <v>#NUM!</v>
      </c>
      <c r="BQ225" s="10" t="e">
        <f t="shared" si="348"/>
        <v>#NUM!</v>
      </c>
      <c r="BR225" s="10" t="e">
        <f t="shared" si="348"/>
        <v>#NUM!</v>
      </c>
      <c r="BS225" s="10" t="e">
        <f t="shared" si="348"/>
        <v>#NUM!</v>
      </c>
      <c r="BT225" s="10" t="e">
        <f t="shared" si="348"/>
        <v>#NUM!</v>
      </c>
      <c r="BU225" s="10" t="e">
        <f t="shared" si="348"/>
        <v>#NUM!</v>
      </c>
      <c r="BV225" s="10" t="e">
        <f t="shared" si="348"/>
        <v>#NUM!</v>
      </c>
      <c r="BW225" s="10" t="e">
        <f t="shared" si="348"/>
        <v>#NUM!</v>
      </c>
      <c r="BX225" s="10" t="e">
        <f t="shared" ref="BX225:CV225" si="349">-BX217</f>
        <v>#NUM!</v>
      </c>
      <c r="BY225" s="10" t="e">
        <f t="shared" si="349"/>
        <v>#NUM!</v>
      </c>
      <c r="BZ225" s="10" t="e">
        <f t="shared" si="349"/>
        <v>#NUM!</v>
      </c>
      <c r="CA225" s="10" t="e">
        <f t="shared" si="349"/>
        <v>#NUM!</v>
      </c>
      <c r="CB225" s="10" t="e">
        <f t="shared" si="349"/>
        <v>#NUM!</v>
      </c>
      <c r="CC225" s="10" t="e">
        <f t="shared" si="349"/>
        <v>#NUM!</v>
      </c>
      <c r="CD225" s="10" t="e">
        <f t="shared" si="349"/>
        <v>#NUM!</v>
      </c>
      <c r="CE225" s="10" t="e">
        <f t="shared" si="349"/>
        <v>#NUM!</v>
      </c>
      <c r="CF225" s="10" t="e">
        <f t="shared" si="349"/>
        <v>#NUM!</v>
      </c>
      <c r="CG225" s="10" t="e">
        <f t="shared" si="349"/>
        <v>#NUM!</v>
      </c>
      <c r="CH225" s="10" t="e">
        <f t="shared" si="349"/>
        <v>#NUM!</v>
      </c>
      <c r="CI225" s="10" t="e">
        <f t="shared" si="349"/>
        <v>#NUM!</v>
      </c>
      <c r="CJ225" s="10" t="e">
        <f t="shared" si="349"/>
        <v>#NUM!</v>
      </c>
      <c r="CK225" s="10" t="e">
        <f t="shared" si="349"/>
        <v>#NUM!</v>
      </c>
      <c r="CL225" s="10" t="e">
        <f t="shared" si="349"/>
        <v>#NUM!</v>
      </c>
      <c r="CM225" s="10" t="e">
        <f t="shared" si="349"/>
        <v>#NUM!</v>
      </c>
      <c r="CN225" s="10" t="e">
        <f t="shared" si="349"/>
        <v>#NUM!</v>
      </c>
      <c r="CO225" s="10" t="e">
        <f t="shared" si="349"/>
        <v>#NUM!</v>
      </c>
      <c r="CP225" s="10" t="e">
        <f t="shared" si="349"/>
        <v>#NUM!</v>
      </c>
      <c r="CQ225" s="10" t="e">
        <f t="shared" si="349"/>
        <v>#NUM!</v>
      </c>
      <c r="CR225" s="10" t="e">
        <f t="shared" si="349"/>
        <v>#NUM!</v>
      </c>
      <c r="CS225" s="10" t="e">
        <f t="shared" si="349"/>
        <v>#NUM!</v>
      </c>
      <c r="CT225" s="10" t="e">
        <f t="shared" si="349"/>
        <v>#NUM!</v>
      </c>
      <c r="CU225" s="10" t="e">
        <f t="shared" si="349"/>
        <v>#NUM!</v>
      </c>
      <c r="CV225" s="10" t="e">
        <f t="shared" si="349"/>
        <v>#NUM!</v>
      </c>
      <c r="CW225" s="10"/>
      <c r="CX225" s="10"/>
    </row>
    <row r="226" spans="2:103" s="6" customFormat="1" ht="15.4">
      <c r="E226" s="6" t="s">
        <v>206</v>
      </c>
      <c r="G226" s="6" t="s">
        <v>305</v>
      </c>
      <c r="J226" s="291" t="e">
        <f>SUM(L226:CV226)</f>
        <v>#NUM!</v>
      </c>
      <c r="L226" s="157" t="e">
        <f>SUM(L222:L225)</f>
        <v>#NUM!</v>
      </c>
      <c r="M226" s="157" t="e">
        <f>SUM(M222:M225)</f>
        <v>#NUM!</v>
      </c>
      <c r="N226" s="157" t="e">
        <f t="shared" ref="N226:BX226" si="350">SUM(N222:N225)</f>
        <v>#NUM!</v>
      </c>
      <c r="O226" s="157" t="e">
        <f t="shared" si="350"/>
        <v>#NUM!</v>
      </c>
      <c r="P226" s="157" t="e">
        <f t="shared" si="350"/>
        <v>#NUM!</v>
      </c>
      <c r="Q226" s="157" t="e">
        <f t="shared" si="350"/>
        <v>#NUM!</v>
      </c>
      <c r="R226" s="157" t="e">
        <f t="shared" si="350"/>
        <v>#NUM!</v>
      </c>
      <c r="S226" s="157" t="e">
        <f t="shared" si="350"/>
        <v>#NUM!</v>
      </c>
      <c r="T226" s="157" t="e">
        <f>SUM(T222:T225)</f>
        <v>#NUM!</v>
      </c>
      <c r="U226" s="157" t="e">
        <f t="shared" si="350"/>
        <v>#NUM!</v>
      </c>
      <c r="V226" s="157" t="e">
        <f t="shared" si="350"/>
        <v>#NUM!</v>
      </c>
      <c r="W226" s="157" t="e">
        <f t="shared" si="350"/>
        <v>#NUM!</v>
      </c>
      <c r="X226" s="157" t="e">
        <f t="shared" si="350"/>
        <v>#NUM!</v>
      </c>
      <c r="Y226" s="157" t="e">
        <f t="shared" si="350"/>
        <v>#NUM!</v>
      </c>
      <c r="Z226" s="157" t="e">
        <f t="shared" si="350"/>
        <v>#NUM!</v>
      </c>
      <c r="AA226" s="157" t="e">
        <f t="shared" si="350"/>
        <v>#NUM!</v>
      </c>
      <c r="AB226" s="157" t="e">
        <f t="shared" si="350"/>
        <v>#NUM!</v>
      </c>
      <c r="AC226" s="157" t="e">
        <f>SUM(AC222:AC225)</f>
        <v>#NUM!</v>
      </c>
      <c r="AD226" s="157" t="e">
        <f>SUM(AD222:AD225)</f>
        <v>#NUM!</v>
      </c>
      <c r="AE226" s="157" t="e">
        <f>SUM(AE222:AE225)</f>
        <v>#NUM!</v>
      </c>
      <c r="AF226" s="157" t="e">
        <f t="shared" si="350"/>
        <v>#NUM!</v>
      </c>
      <c r="AG226" s="157" t="e">
        <f>SUM(AG222:AG225)</f>
        <v>#NUM!</v>
      </c>
      <c r="AH226" s="157" t="e">
        <f t="shared" ref="AH226" si="351">SUM(AH222:AH225)</f>
        <v>#NUM!</v>
      </c>
      <c r="AI226" s="157" t="e">
        <f t="shared" si="350"/>
        <v>#NUM!</v>
      </c>
      <c r="AJ226" s="157" t="e">
        <f t="shared" si="350"/>
        <v>#NUM!</v>
      </c>
      <c r="AK226" s="157" t="e">
        <f t="shared" si="350"/>
        <v>#NUM!</v>
      </c>
      <c r="AL226" s="157" t="e">
        <f t="shared" si="350"/>
        <v>#NUM!</v>
      </c>
      <c r="AM226" s="157" t="e">
        <f t="shared" si="350"/>
        <v>#NUM!</v>
      </c>
      <c r="AN226" s="157" t="e">
        <f t="shared" si="350"/>
        <v>#NUM!</v>
      </c>
      <c r="AO226" s="157" t="e">
        <f t="shared" si="350"/>
        <v>#NUM!</v>
      </c>
      <c r="AP226" s="157" t="e">
        <f t="shared" si="350"/>
        <v>#NUM!</v>
      </c>
      <c r="AQ226" s="157" t="e">
        <f t="shared" si="350"/>
        <v>#NUM!</v>
      </c>
      <c r="AR226" s="157" t="e">
        <f t="shared" si="350"/>
        <v>#NUM!</v>
      </c>
      <c r="AS226" s="157" t="e">
        <f t="shared" si="350"/>
        <v>#NUM!</v>
      </c>
      <c r="AT226" s="157" t="e">
        <f t="shared" si="350"/>
        <v>#NUM!</v>
      </c>
      <c r="AU226" s="157" t="e">
        <f t="shared" si="350"/>
        <v>#NUM!</v>
      </c>
      <c r="AV226" s="157" t="e">
        <f t="shared" si="350"/>
        <v>#NUM!</v>
      </c>
      <c r="AW226" s="157" t="e">
        <f t="shared" si="350"/>
        <v>#NUM!</v>
      </c>
      <c r="AX226" s="157" t="e">
        <f t="shared" si="350"/>
        <v>#NUM!</v>
      </c>
      <c r="AY226" s="157" t="e">
        <f t="shared" si="350"/>
        <v>#NUM!</v>
      </c>
      <c r="AZ226" s="157" t="e">
        <f t="shared" si="350"/>
        <v>#NUM!</v>
      </c>
      <c r="BA226" s="157" t="e">
        <f t="shared" si="350"/>
        <v>#NUM!</v>
      </c>
      <c r="BB226" s="157" t="e">
        <f>SUM(BB222:BB225)</f>
        <v>#NUM!</v>
      </c>
      <c r="BC226" s="157" t="e">
        <f t="shared" si="350"/>
        <v>#NUM!</v>
      </c>
      <c r="BD226" s="157" t="e">
        <f t="shared" si="350"/>
        <v>#NUM!</v>
      </c>
      <c r="BE226" s="157" t="e">
        <f t="shared" si="350"/>
        <v>#NUM!</v>
      </c>
      <c r="BF226" s="157" t="e">
        <f t="shared" si="350"/>
        <v>#NUM!</v>
      </c>
      <c r="BG226" s="157" t="e">
        <f t="shared" si="350"/>
        <v>#NUM!</v>
      </c>
      <c r="BH226" s="157" t="e">
        <f t="shared" si="350"/>
        <v>#NUM!</v>
      </c>
      <c r="BI226" s="157" t="e">
        <f t="shared" si="350"/>
        <v>#NUM!</v>
      </c>
      <c r="BJ226" s="157" t="e">
        <f t="shared" si="350"/>
        <v>#NUM!</v>
      </c>
      <c r="BK226" s="157" t="e">
        <f t="shared" si="350"/>
        <v>#NUM!</v>
      </c>
      <c r="BL226" s="157" t="e">
        <f t="shared" si="350"/>
        <v>#NUM!</v>
      </c>
      <c r="BM226" s="157" t="e">
        <f t="shared" si="350"/>
        <v>#NUM!</v>
      </c>
      <c r="BN226" s="157" t="e">
        <f t="shared" si="350"/>
        <v>#NUM!</v>
      </c>
      <c r="BO226" s="157" t="e">
        <f t="shared" si="350"/>
        <v>#NUM!</v>
      </c>
      <c r="BP226" s="157" t="e">
        <f t="shared" si="350"/>
        <v>#NUM!</v>
      </c>
      <c r="BQ226" s="157" t="e">
        <f t="shared" si="350"/>
        <v>#NUM!</v>
      </c>
      <c r="BR226" s="157" t="e">
        <f t="shared" si="350"/>
        <v>#NUM!</v>
      </c>
      <c r="BS226" s="157" t="e">
        <f t="shared" si="350"/>
        <v>#NUM!</v>
      </c>
      <c r="BT226" s="157" t="e">
        <f t="shared" si="350"/>
        <v>#NUM!</v>
      </c>
      <c r="BU226" s="157" t="e">
        <f t="shared" si="350"/>
        <v>#NUM!</v>
      </c>
      <c r="BV226" s="157" t="e">
        <f t="shared" si="350"/>
        <v>#NUM!</v>
      </c>
      <c r="BW226" s="157" t="e">
        <f t="shared" si="350"/>
        <v>#NUM!</v>
      </c>
      <c r="BX226" s="157" t="e">
        <f t="shared" si="350"/>
        <v>#NUM!</v>
      </c>
      <c r="BY226" s="157" t="e">
        <f t="shared" ref="BY226:CL226" si="352">SUM(BY222:BY225)</f>
        <v>#NUM!</v>
      </c>
      <c r="BZ226" s="157" t="e">
        <f t="shared" si="352"/>
        <v>#NUM!</v>
      </c>
      <c r="CA226" s="157" t="e">
        <f t="shared" si="352"/>
        <v>#NUM!</v>
      </c>
      <c r="CB226" s="157" t="e">
        <f t="shared" si="352"/>
        <v>#NUM!</v>
      </c>
      <c r="CC226" s="157" t="e">
        <f t="shared" si="352"/>
        <v>#NUM!</v>
      </c>
      <c r="CD226" s="157" t="e">
        <f t="shared" si="352"/>
        <v>#NUM!</v>
      </c>
      <c r="CE226" s="157" t="e">
        <f t="shared" si="352"/>
        <v>#NUM!</v>
      </c>
      <c r="CF226" s="157" t="e">
        <f t="shared" si="352"/>
        <v>#NUM!</v>
      </c>
      <c r="CG226" s="157" t="e">
        <f t="shared" si="352"/>
        <v>#NUM!</v>
      </c>
      <c r="CH226" s="157" t="e">
        <f t="shared" si="352"/>
        <v>#NUM!</v>
      </c>
      <c r="CI226" s="157" t="e">
        <f t="shared" si="352"/>
        <v>#NUM!</v>
      </c>
      <c r="CJ226" s="157" t="e">
        <f t="shared" si="352"/>
        <v>#NUM!</v>
      </c>
      <c r="CK226" s="157" t="e">
        <f>SUM(CK222:CK225)</f>
        <v>#NUM!</v>
      </c>
      <c r="CL226" s="157" t="e">
        <f t="shared" si="352"/>
        <v>#NUM!</v>
      </c>
      <c r="CM226" s="157" t="e">
        <f>SUM(CM222:CM225)</f>
        <v>#NUM!</v>
      </c>
      <c r="CN226" s="157" t="e">
        <f t="shared" ref="CN226:CV226" si="353">SUM(CN222:CN225)</f>
        <v>#NUM!</v>
      </c>
      <c r="CO226" s="157" t="e">
        <f t="shared" si="353"/>
        <v>#NUM!</v>
      </c>
      <c r="CP226" s="157" t="e">
        <f t="shared" si="353"/>
        <v>#NUM!</v>
      </c>
      <c r="CQ226" s="157" t="e">
        <f t="shared" si="353"/>
        <v>#NUM!</v>
      </c>
      <c r="CR226" s="157" t="e">
        <f t="shared" si="353"/>
        <v>#NUM!</v>
      </c>
      <c r="CS226" s="157" t="e">
        <f t="shared" si="353"/>
        <v>#NUM!</v>
      </c>
      <c r="CT226" s="157" t="e">
        <f t="shared" si="353"/>
        <v>#NUM!</v>
      </c>
      <c r="CU226" s="157" t="e">
        <f t="shared" si="353"/>
        <v>#NUM!</v>
      </c>
      <c r="CV226" s="157" t="e">
        <f t="shared" si="353"/>
        <v>#NUM!</v>
      </c>
      <c r="CW226" s="39"/>
      <c r="CX226" s="39"/>
    </row>
    <row r="227" spans="2:103" s="6" customFormat="1" ht="15.4">
      <c r="L227" s="39"/>
      <c r="M227" s="39"/>
      <c r="N227" s="39"/>
      <c r="O227" s="39"/>
      <c r="P227" s="39"/>
      <c r="Q227" s="39"/>
      <c r="R227" s="39"/>
      <c r="S227" s="39"/>
      <c r="T227" s="39"/>
      <c r="U227" s="39"/>
      <c r="V227" s="39"/>
      <c r="W227" s="39"/>
      <c r="X227" s="39"/>
      <c r="Y227" s="39"/>
      <c r="Z227" s="39"/>
      <c r="AA227" s="39"/>
      <c r="AB227" s="39"/>
      <c r="AC227" s="39"/>
      <c r="AD227" s="39"/>
      <c r="AE227" s="39"/>
      <c r="AF227" s="39"/>
      <c r="AG227" s="39"/>
      <c r="AH227" s="39"/>
      <c r="AI227" s="39"/>
      <c r="AJ227" s="39"/>
      <c r="AK227" s="39"/>
      <c r="AL227" s="39"/>
      <c r="AM227" s="39"/>
      <c r="AN227" s="39"/>
      <c r="AO227" s="39"/>
      <c r="AP227" s="39"/>
      <c r="AQ227" s="39"/>
      <c r="AR227" s="39"/>
      <c r="AS227" s="39"/>
      <c r="AT227" s="39"/>
      <c r="AU227" s="39"/>
      <c r="AV227" s="39"/>
      <c r="AW227" s="39"/>
      <c r="AX227" s="39"/>
      <c r="AY227" s="39"/>
      <c r="AZ227" s="39"/>
      <c r="BA227" s="39"/>
      <c r="BB227" s="39"/>
      <c r="BC227" s="39"/>
      <c r="BD227" s="39"/>
      <c r="BE227" s="39"/>
      <c r="BF227" s="39"/>
      <c r="BG227" s="39"/>
      <c r="BH227" s="39"/>
      <c r="BI227" s="39"/>
      <c r="BJ227" s="39"/>
      <c r="BK227" s="39"/>
      <c r="BL227" s="39"/>
      <c r="BM227" s="39"/>
      <c r="BN227" s="39"/>
      <c r="BO227" s="39"/>
      <c r="BP227" s="39"/>
      <c r="BQ227" s="39"/>
      <c r="BR227" s="39"/>
      <c r="BS227" s="39"/>
      <c r="BT227" s="39"/>
      <c r="BU227" s="39"/>
      <c r="BV227" s="39"/>
      <c r="BW227" s="39"/>
      <c r="BX227" s="39"/>
      <c r="BY227" s="39"/>
      <c r="BZ227" s="39"/>
      <c r="CA227" s="39"/>
      <c r="CB227" s="39"/>
      <c r="CC227" s="39"/>
      <c r="CD227" s="39"/>
      <c r="CE227" s="39"/>
      <c r="CF227" s="39"/>
      <c r="CG227" s="39"/>
      <c r="CH227" s="39"/>
      <c r="CI227" s="39"/>
      <c r="CJ227" s="39"/>
      <c r="CK227" s="39"/>
      <c r="CL227" s="39"/>
      <c r="CM227" s="39"/>
      <c r="CN227" s="39"/>
      <c r="CO227" s="39"/>
      <c r="CP227" s="39"/>
      <c r="CQ227" s="39"/>
      <c r="CR227" s="39"/>
      <c r="CS227" s="39"/>
      <c r="CT227" s="39"/>
      <c r="CU227" s="39"/>
      <c r="CV227" s="39"/>
      <c r="CW227" s="39"/>
      <c r="CX227" s="39"/>
    </row>
    <row r="228" spans="2:103" ht="15.4">
      <c r="B228" s="22">
        <f>MAX($B$5:B227)+1</f>
        <v>6</v>
      </c>
      <c r="C228" s="22" t="s">
        <v>684</v>
      </c>
      <c r="D228" s="22"/>
      <c r="E228" s="22"/>
      <c r="F228" s="22"/>
      <c r="G228" s="22"/>
      <c r="H228" s="22"/>
      <c r="I228" s="22"/>
      <c r="J228" s="22"/>
      <c r="K228" s="22"/>
      <c r="L228" s="22"/>
      <c r="M228" s="22"/>
      <c r="N228" s="22"/>
      <c r="O228" s="22"/>
      <c r="P228" s="22"/>
      <c r="Q228" s="22"/>
      <c r="R228" s="22"/>
      <c r="S228" s="22"/>
      <c r="T228" s="22"/>
      <c r="U228" s="22"/>
      <c r="V228" s="22"/>
      <c r="W228" s="22"/>
      <c r="X228" s="22"/>
      <c r="Y228" s="22"/>
      <c r="Z228" s="22"/>
      <c r="AA228" s="22"/>
      <c r="AB228" s="22"/>
      <c r="AC228" s="22"/>
      <c r="AD228" s="22"/>
      <c r="AE228" s="22"/>
      <c r="AF228" s="22"/>
      <c r="AG228" s="22"/>
      <c r="AH228" s="22"/>
      <c r="AI228" s="22"/>
      <c r="AJ228" s="22"/>
      <c r="AK228" s="22"/>
      <c r="AL228" s="22"/>
      <c r="AM228" s="22"/>
      <c r="AN228" s="22"/>
      <c r="AO228" s="22"/>
      <c r="AP228" s="22"/>
      <c r="AQ228" s="22"/>
      <c r="AR228" s="22"/>
      <c r="AS228" s="22"/>
      <c r="AT228" s="22"/>
      <c r="AU228" s="22"/>
      <c r="AV228" s="22"/>
      <c r="AW228" s="22"/>
      <c r="AX228" s="22"/>
      <c r="AY228" s="22"/>
      <c r="AZ228" s="22"/>
      <c r="BA228" s="22"/>
      <c r="BB228" s="22"/>
      <c r="BC228" s="22"/>
      <c r="BD228" s="22"/>
      <c r="BE228" s="22"/>
      <c r="BF228" s="22"/>
      <c r="BG228" s="22"/>
      <c r="BH228" s="22"/>
      <c r="BI228" s="22"/>
      <c r="BJ228" s="22"/>
      <c r="BK228" s="22"/>
      <c r="BL228" s="22"/>
      <c r="BM228" s="22"/>
      <c r="BN228" s="22"/>
      <c r="BO228" s="22"/>
      <c r="BP228" s="22"/>
      <c r="BQ228" s="22"/>
      <c r="BR228" s="22"/>
      <c r="BS228" s="22"/>
      <c r="BT228" s="22"/>
      <c r="BU228" s="22"/>
      <c r="BV228" s="22"/>
      <c r="BW228" s="22"/>
      <c r="BX228" s="22"/>
      <c r="BY228" s="22"/>
      <c r="BZ228" s="22"/>
      <c r="CA228" s="22"/>
      <c r="CB228" s="22"/>
      <c r="CC228" s="22"/>
      <c r="CD228" s="22"/>
      <c r="CE228" s="22"/>
      <c r="CF228" s="22"/>
      <c r="CG228" s="22"/>
      <c r="CH228" s="22"/>
      <c r="CI228" s="22"/>
      <c r="CJ228" s="22"/>
      <c r="CK228" s="22"/>
      <c r="CL228" s="22"/>
      <c r="CM228" s="22"/>
      <c r="CN228" s="22"/>
      <c r="CO228" s="22"/>
      <c r="CP228" s="22"/>
      <c r="CQ228" s="22"/>
      <c r="CR228" s="22"/>
      <c r="CS228" s="22"/>
      <c r="CT228" s="22"/>
      <c r="CU228" s="22"/>
      <c r="CV228" s="22"/>
      <c r="CW228" s="22"/>
      <c r="CX228" s="22"/>
      <c r="CY228" s="23"/>
    </row>
    <row r="229" spans="2:103" ht="15.4">
      <c r="J229" s="10"/>
      <c r="L229" s="5"/>
      <c r="M229" s="5"/>
      <c r="N229" s="5"/>
      <c r="O229" s="5"/>
      <c r="P229" s="5"/>
      <c r="Q229" s="5"/>
      <c r="R229" s="5"/>
      <c r="S229" s="5"/>
      <c r="T229" s="5"/>
      <c r="U229" s="5"/>
      <c r="V229" s="5"/>
      <c r="W229" s="5"/>
      <c r="X229" s="5"/>
      <c r="Y229" s="5"/>
      <c r="Z229" s="5"/>
      <c r="AA229" s="5"/>
      <c r="AB229" s="5"/>
      <c r="AC229" s="5"/>
      <c r="AD229" s="5"/>
      <c r="AE229" s="5"/>
      <c r="AF229" s="5"/>
      <c r="AG229" s="5"/>
      <c r="AH229" s="5"/>
      <c r="AI229" s="5"/>
      <c r="AJ229" s="5"/>
      <c r="AK229" s="5"/>
      <c r="AL229" s="5"/>
      <c r="AM229" s="5"/>
      <c r="AN229" s="5"/>
      <c r="AO229" s="5"/>
      <c r="AP229" s="5"/>
      <c r="AQ229" s="5"/>
      <c r="AR229" s="5"/>
      <c r="AS229" s="5"/>
      <c r="AT229" s="5"/>
      <c r="AU229" s="5"/>
      <c r="AV229" s="5"/>
      <c r="AW229" s="5"/>
      <c r="AX229" s="5"/>
      <c r="AY229" s="5"/>
      <c r="AZ229" s="5"/>
      <c r="BA229" s="5"/>
      <c r="BB229" s="5"/>
      <c r="BC229" s="5"/>
      <c r="BD229" s="5"/>
      <c r="BE229" s="5"/>
      <c r="BF229" s="5"/>
      <c r="BG229" s="5"/>
      <c r="BH229" s="5"/>
      <c r="BI229" s="5"/>
      <c r="BJ229" s="5"/>
      <c r="BK229" s="5"/>
      <c r="BL229" s="5"/>
      <c r="BM229" s="5"/>
      <c r="BN229" s="5"/>
      <c r="BO229" s="5"/>
      <c r="BP229" s="5"/>
      <c r="BQ229" s="5"/>
      <c r="BR229" s="5"/>
      <c r="BS229" s="5"/>
      <c r="BT229" s="5"/>
      <c r="BU229" s="5"/>
      <c r="BV229" s="5"/>
      <c r="BW229" s="5"/>
      <c r="BX229" s="5"/>
      <c r="BY229" s="5"/>
      <c r="BZ229" s="5"/>
      <c r="CA229" s="5"/>
      <c r="CB229" s="5"/>
      <c r="CC229" s="5"/>
      <c r="CD229" s="5"/>
      <c r="CE229" s="5"/>
      <c r="CF229" s="5"/>
      <c r="CG229" s="5"/>
      <c r="CH229" s="5"/>
      <c r="CI229" s="5"/>
      <c r="CJ229" s="5"/>
      <c r="CK229" s="5"/>
      <c r="CL229" s="5"/>
      <c r="CM229" s="5"/>
      <c r="CN229" s="5"/>
      <c r="CO229" s="5"/>
      <c r="CP229" s="5"/>
      <c r="CQ229" s="5"/>
      <c r="CR229" s="5"/>
      <c r="CS229" s="5"/>
      <c r="CT229" s="5"/>
      <c r="CU229" s="5"/>
      <c r="CV229" s="5"/>
    </row>
    <row r="230" spans="2:103" ht="15.4">
      <c r="E230" s="1" t="s">
        <v>685</v>
      </c>
      <c r="G230" s="1" t="s">
        <v>305</v>
      </c>
      <c r="J230" s="10"/>
      <c r="L230" s="109" t="e">
        <f>(((Revenue!L35*L20)+SUM(AR!L29,AR!L61))*FinancialInputs!L20)*MAX(L7,L8)</f>
        <v>#N/A</v>
      </c>
      <c r="M230" s="109" t="e">
        <f>(((Revenue!M35*M20)+SUM(AR!M29,AR!M61))*FinancialInputs!M20)*MAX(M7,M8)</f>
        <v>#N/A</v>
      </c>
      <c r="N230" s="109" t="e">
        <f>(((Revenue!N35*N20)+SUM(AR!N29,AR!N61))*FinancialInputs!N20)*MAX(N7,N8)</f>
        <v>#N/A</v>
      </c>
      <c r="O230" s="109" t="e">
        <f>(((Revenue!O35*O20)+SUM(AR!O29,AR!O61))*FinancialInputs!O20)*MAX(O7,O8)</f>
        <v>#N/A</v>
      </c>
      <c r="P230" s="109" t="e">
        <f>(((Revenue!P35*P20)+SUM(AR!P29,AR!P61))*FinancialInputs!P20)*MAX(P7,P8)</f>
        <v>#N/A</v>
      </c>
      <c r="Q230" s="109" t="e">
        <f>(((Revenue!Q35*Q20)+SUM(AR!Q29,AR!Q61))*FinancialInputs!Q20)*MAX(Q7,Q8)</f>
        <v>#N/A</v>
      </c>
      <c r="R230" s="109" t="e">
        <f>(((Revenue!R35*R20)+SUM(AR!R29,AR!R61))*FinancialInputs!R20)*MAX(R7,R8)</f>
        <v>#N/A</v>
      </c>
      <c r="S230" s="109" t="e">
        <f>(((Revenue!S35*S20)+SUM(AR!S29,AR!S61))*FinancialInputs!S20)*MAX(S7,S8)</f>
        <v>#N/A</v>
      </c>
      <c r="T230" s="109" t="e">
        <f>(((Revenue!T35*T20)+SUM(AR!T29,AR!T61))*FinancialInputs!T20)*MAX(T7,T8)</f>
        <v>#N/A</v>
      </c>
      <c r="U230" s="109" t="e">
        <f>(((Revenue!U35*U20)+SUM(AR!U29,AR!U61))*FinancialInputs!U20)*MAX(U7,U8)</f>
        <v>#N/A</v>
      </c>
      <c r="V230" s="109" t="e">
        <f>(((Revenue!V35*V20)+SUM(AR!V29,AR!V61))*FinancialInputs!V20)*MAX(V7,V8)</f>
        <v>#N/A</v>
      </c>
      <c r="W230" s="109" t="e">
        <f>(((Revenue!W35*W20)+SUM(AR!W29,AR!W61))*FinancialInputs!W20)*MAX(W7,W8)</f>
        <v>#N/A</v>
      </c>
      <c r="X230" s="109" t="e">
        <f>(((Revenue!X35*X20)+SUM(AR!X29,AR!X61))*FinancialInputs!X20)*MAX(X7,X8)</f>
        <v>#N/A</v>
      </c>
      <c r="Y230" s="109" t="e">
        <f>(((Revenue!Y35*Y20)+SUM(AR!Y29,AR!Y61))*FinancialInputs!Y20)*MAX(Y7,Y8)</f>
        <v>#N/A</v>
      </c>
      <c r="Z230" s="109" t="e">
        <f>(((Revenue!Z35*Z20)+SUM(AR!Z29,AR!Z61))*FinancialInputs!Z20)*MAX(Z7,Z8)</f>
        <v>#N/A</v>
      </c>
      <c r="AA230" s="109" t="e">
        <f>(((Revenue!AA35*AA20)+SUM(AR!AA29,AR!AA61))*FinancialInputs!AA20)*MAX(AA7,AA8)</f>
        <v>#N/A</v>
      </c>
      <c r="AB230" s="109" t="e">
        <f>(((Revenue!AB35*AB20)+SUM(AR!AB29,AR!AB61))*FinancialInputs!AB20)*MAX(AB7,AB8)</f>
        <v>#N/A</v>
      </c>
      <c r="AC230" s="109" t="e">
        <f>(((Revenue!AC35*AC20)+SUM(AR!AC29,AR!AC61))*FinancialInputs!AC20)*MAX(AC7,AC8)</f>
        <v>#N/A</v>
      </c>
      <c r="AD230" s="109" t="e">
        <f>(((Revenue!AD35*AD20)+SUM(AR!AD29,AR!AD61))*FinancialInputs!AD20)*MAX(AD7,AD8)</f>
        <v>#N/A</v>
      </c>
      <c r="AE230" s="109" t="e">
        <f>(((Revenue!AE35*AE20)+SUM(AR!AE29,AR!AE61))*FinancialInputs!AE20)*MAX(AE7,AE8)</f>
        <v>#N/A</v>
      </c>
      <c r="AF230" s="109" t="e">
        <f>(((Revenue!AF35*AF20)+SUM(AR!AF29,AR!AF61))*FinancialInputs!AF20)*MAX(AF7,AF8)</f>
        <v>#N/A</v>
      </c>
      <c r="AG230" s="109" t="e">
        <f>(((Revenue!AG35*AG20)+SUM(AR!AG29,AR!AG61))*FinancialInputs!AG20)*MAX(AG7,AG8)</f>
        <v>#N/A</v>
      </c>
      <c r="AH230" s="109" t="e">
        <f>(((Revenue!AH35*AH20)+SUM(AR!AH29,AR!AH61))*FinancialInputs!AH20)*MAX(AH7,AH8)</f>
        <v>#N/A</v>
      </c>
      <c r="AI230" s="109" t="e">
        <f>(((Revenue!AI35*AI20)+SUM(AR!AI29,AR!AI61))*FinancialInputs!AI20)*MAX(AI7,AI8)</f>
        <v>#N/A</v>
      </c>
      <c r="AJ230" s="109" t="e">
        <f>(((Revenue!AJ35*AJ20)+SUM(AR!AJ29,AR!AJ61))*FinancialInputs!AJ20)*MAX(AJ7,AJ8)</f>
        <v>#N/A</v>
      </c>
      <c r="AK230" s="109" t="e">
        <f>(((Revenue!AK35*AK20)+SUM(AR!AK29,AR!AK61))*FinancialInputs!AK20)*MAX(AK7,AK8)</f>
        <v>#N/A</v>
      </c>
      <c r="AL230" s="109" t="e">
        <f>(((Revenue!AL35*AL20)+SUM(AR!AL29,AR!AL61))*FinancialInputs!AL20)*MAX(AL7,AL8)</f>
        <v>#N/A</v>
      </c>
      <c r="AM230" s="109" t="e">
        <f>(((Revenue!AM35*AM20)+SUM(AR!AM29,AR!AM61))*FinancialInputs!AM20)*MAX(AM7,AM8)</f>
        <v>#N/A</v>
      </c>
      <c r="AN230" s="109" t="e">
        <f>(((Revenue!AN35*AN20)+SUM(AR!AN29,AR!AN61))*FinancialInputs!AN20)*MAX(AN7,AN8)</f>
        <v>#N/A</v>
      </c>
      <c r="AO230" s="109" t="e">
        <f>(((Revenue!AO35*AO20)+SUM(AR!AO29,AR!AO61))*FinancialInputs!AO20)*MAX(AO7,AO8)</f>
        <v>#N/A</v>
      </c>
      <c r="AP230" s="109" t="e">
        <f>(((Revenue!AP35*AP20)+SUM(AR!AP29,AR!AP61))*FinancialInputs!AP20)*MAX(AP7,AP8)</f>
        <v>#N/A</v>
      </c>
      <c r="AQ230" s="109" t="e">
        <f>(((Revenue!AQ35*AQ20)+SUM(AR!AQ29,AR!AQ61))*FinancialInputs!AQ20)*MAX(AQ7,AQ8)</f>
        <v>#N/A</v>
      </c>
      <c r="AR230" s="109" t="e">
        <f>(((Revenue!AR35*AR20)+SUM(AR!AR29,AR!AR61))*FinancialInputs!AR20)*MAX(AR7,AR8)</f>
        <v>#N/A</v>
      </c>
      <c r="AS230" s="109" t="e">
        <f>(((Revenue!AS35*AS20)+SUM(AR!AS29,AR!AS61))*FinancialInputs!AS20)*MAX(AS7,AS8)</f>
        <v>#N/A</v>
      </c>
      <c r="AT230" s="109" t="e">
        <f>(((Revenue!AT35*AT20)+SUM(AR!AT29,AR!AT61))*FinancialInputs!AT20)*MAX(AT7,AT8)</f>
        <v>#N/A</v>
      </c>
      <c r="AU230" s="109" t="e">
        <f>(((Revenue!AU35*AU20)+SUM(AR!AU29,AR!AU61))*FinancialInputs!AU20)*MAX(AU7,AU8)</f>
        <v>#N/A</v>
      </c>
      <c r="AV230" s="109" t="e">
        <f>(((Revenue!AV35*AV20)+SUM(AR!AV29,AR!AV61))*FinancialInputs!AV20)*MAX(AV7,AV8)</f>
        <v>#N/A</v>
      </c>
      <c r="AW230" s="109" t="e">
        <f>(((Revenue!AW35*AW20)+SUM(AR!AW29,AR!AW61))*FinancialInputs!AW20)*MAX(AW7,AW8)</f>
        <v>#N/A</v>
      </c>
      <c r="AX230" s="109" t="e">
        <f>(((Revenue!AX35*AX20)+SUM(AR!AX29,AR!AX61))*FinancialInputs!AX20)*MAX(AX7,AX8)</f>
        <v>#N/A</v>
      </c>
      <c r="AY230" s="109" t="e">
        <f>(((Revenue!AY35*AY20)+SUM(AR!AY29,AR!AY61))*FinancialInputs!AY20)*MAX(AY7,AY8)</f>
        <v>#N/A</v>
      </c>
      <c r="AZ230" s="109" t="e">
        <f>(((Revenue!AZ35*AZ20)+SUM(AR!AZ29,AR!AZ61))*FinancialInputs!AZ20)*MAX(AZ7,AZ8)</f>
        <v>#N/A</v>
      </c>
      <c r="BA230" s="109" t="e">
        <f>(((Revenue!BA35*BA20)+SUM(AR!BA29,AR!BA61))*FinancialInputs!BA20)*MAX(BA7,BA8)</f>
        <v>#N/A</v>
      </c>
      <c r="BB230" s="109" t="e">
        <f>(((Revenue!BB35*BB20)+SUM(AR!BB29,AR!BB61))*FinancialInputs!BB20)*MAX(BB7,BB8)</f>
        <v>#N/A</v>
      </c>
      <c r="BC230" s="109" t="e">
        <f>(((Revenue!BC35*BC20)+SUM(AR!BC29,AR!BC61))*FinancialInputs!BC20)*MAX(BC7,BC8)</f>
        <v>#N/A</v>
      </c>
      <c r="BD230" s="109" t="e">
        <f>(((Revenue!BD35*BD20)+SUM(AR!BD29,AR!BD61))*FinancialInputs!BD20)*MAX(BD7,BD8)</f>
        <v>#N/A</v>
      </c>
      <c r="BE230" s="109" t="e">
        <f>(((Revenue!BE35*BE20)+SUM(AR!BE29,AR!BE61))*FinancialInputs!BE20)*MAX(BE7,BE8)</f>
        <v>#N/A</v>
      </c>
      <c r="BF230" s="109" t="e">
        <f>(((Revenue!BF35*BF20)+SUM(AR!BF29,AR!BF61))*FinancialInputs!BF20)*MAX(BF7,BF8)</f>
        <v>#N/A</v>
      </c>
      <c r="BG230" s="109" t="e">
        <f>(((Revenue!BG35*BG20)+SUM(AR!BG29,AR!BG61))*FinancialInputs!BG20)*MAX(BG7,BG8)</f>
        <v>#N/A</v>
      </c>
      <c r="BH230" s="109" t="e">
        <f>(((Revenue!BH35*BH20)+SUM(AR!BH29,AR!BH61))*FinancialInputs!BH20)*MAX(BH7,BH8)</f>
        <v>#N/A</v>
      </c>
      <c r="BI230" s="109" t="e">
        <f>(((Revenue!BI35*BI20)+SUM(AR!BI29,AR!BI61))*FinancialInputs!BI20)*MAX(BI7,BI8)</f>
        <v>#N/A</v>
      </c>
      <c r="BJ230" s="109" t="e">
        <f>(((Revenue!BJ35*BJ20)+SUM(AR!BJ29,AR!BJ61))*FinancialInputs!BJ20)*MAX(BJ7,BJ8)</f>
        <v>#N/A</v>
      </c>
      <c r="BK230" s="109" t="e">
        <f>(((Revenue!BK35*BK20)+SUM(AR!BK29,AR!BK61))*FinancialInputs!BK20)*MAX(BK7,BK8)</f>
        <v>#N/A</v>
      </c>
      <c r="BL230" s="109" t="e">
        <f>(((Revenue!BL35*BL20)+SUM(AR!BL29,AR!BL61))*FinancialInputs!BL20)*MAX(BL7,BL8)</f>
        <v>#N/A</v>
      </c>
      <c r="BM230" s="109" t="e">
        <f>(((Revenue!BM35*BM20)+SUM(AR!BM29,AR!BM61))*FinancialInputs!BM20)*MAX(BM7,BM8)</f>
        <v>#N/A</v>
      </c>
      <c r="BN230" s="109" t="e">
        <f>(((Revenue!BN35*BN20)+SUM(AR!BN29,AR!BN61))*FinancialInputs!BN20)*MAX(BN7,BN8)</f>
        <v>#N/A</v>
      </c>
      <c r="BO230" s="109" t="e">
        <f>(((Revenue!BO35*BO20)+SUM(AR!BO29,AR!BO61))*FinancialInputs!BO20)*MAX(BO7,BO8)</f>
        <v>#N/A</v>
      </c>
      <c r="BP230" s="109" t="e">
        <f>(((Revenue!BP35*BP20)+SUM(AR!BP29,AR!BP61))*FinancialInputs!BP20)*MAX(BP7,BP8)</f>
        <v>#N/A</v>
      </c>
      <c r="BQ230" s="109" t="e">
        <f>(((Revenue!BQ35*BQ20)+SUM(AR!BQ29,AR!BQ61))*FinancialInputs!BQ20)*MAX(BQ7,BQ8)</f>
        <v>#N/A</v>
      </c>
      <c r="BR230" s="109" t="e">
        <f>(((Revenue!BR35*BR20)+SUM(AR!BR29,AR!BR61))*FinancialInputs!BR20)*MAX(BR7,BR8)</f>
        <v>#N/A</v>
      </c>
      <c r="BS230" s="109" t="e">
        <f>(((Revenue!BS35*BS20)+SUM(AR!BS29,AR!BS61))*FinancialInputs!BS20)*MAX(BS7,BS8)</f>
        <v>#N/A</v>
      </c>
      <c r="BT230" s="109" t="e">
        <f>(((Revenue!BT35*BT20)+SUM(AR!BT29,AR!BT61))*FinancialInputs!BT20)*MAX(BT7,BT8)</f>
        <v>#N/A</v>
      </c>
      <c r="BU230" s="109" t="e">
        <f>(((Revenue!BU35*BU20)+SUM(AR!BU29,AR!BU61))*FinancialInputs!BU20)*MAX(BU7,BU8)</f>
        <v>#N/A</v>
      </c>
      <c r="BV230" s="109" t="e">
        <f>(((Revenue!BV35*BV20)+SUM(AR!BV29,AR!BV61))*FinancialInputs!BV20)*MAX(BV7,BV8)</f>
        <v>#N/A</v>
      </c>
      <c r="BW230" s="109" t="e">
        <f>(((Revenue!BW35*BW20)+SUM(AR!BW29,AR!BW61))*FinancialInputs!BW20)*MAX(BW7,BW8)</f>
        <v>#N/A</v>
      </c>
      <c r="BX230" s="109" t="e">
        <f>(((Revenue!BX35*BX20)+SUM(AR!BX29,AR!BX61))*FinancialInputs!BX20)*MAX(BX7,BX8)</f>
        <v>#N/A</v>
      </c>
      <c r="BY230" s="109" t="e">
        <f>(((Revenue!BY35*BY20)+SUM(AR!BY29,AR!BY61))*FinancialInputs!BY20)*MAX(BY7,BY8)</f>
        <v>#N/A</v>
      </c>
      <c r="BZ230" s="109" t="e">
        <f>(((Revenue!BZ35*BZ20)+SUM(AR!BZ29,AR!BZ61))*FinancialInputs!BZ20)*MAX(BZ7,BZ8)</f>
        <v>#N/A</v>
      </c>
      <c r="CA230" s="109" t="e">
        <f>(((Revenue!CA35*CA20)+SUM(AR!CA29,AR!CA61))*FinancialInputs!CA20)*MAX(CA7,CA8)</f>
        <v>#N/A</v>
      </c>
      <c r="CB230" s="109" t="e">
        <f>(((Revenue!CB35*CB20)+SUM(AR!CB29,AR!CB61))*FinancialInputs!CB20)*MAX(CB7,CB8)</f>
        <v>#N/A</v>
      </c>
      <c r="CC230" s="109" t="e">
        <f>(((Revenue!CC35*CC20)+SUM(AR!CC29,AR!CC61))*FinancialInputs!CC20)*MAX(CC7,CC8)</f>
        <v>#N/A</v>
      </c>
      <c r="CD230" s="109" t="e">
        <f>(((Revenue!CD35*CD20)+SUM(AR!CD29,AR!CD61))*FinancialInputs!CD20)*MAX(CD7,CD8)</f>
        <v>#N/A</v>
      </c>
      <c r="CE230" s="109" t="e">
        <f>(((Revenue!CE35*CE20)+SUM(AR!CE29,AR!CE61))*FinancialInputs!CE20)*MAX(CE7,CE8)</f>
        <v>#N/A</v>
      </c>
      <c r="CF230" s="109" t="e">
        <f>(((Revenue!CF35*CF20)+SUM(AR!CF29,AR!CF61))*FinancialInputs!CF20)*MAX(CF7,CF8)</f>
        <v>#N/A</v>
      </c>
      <c r="CG230" s="109" t="e">
        <f>(((Revenue!CG35*CG20)+SUM(AR!CG29,AR!CG61))*FinancialInputs!CG20)*MAX(CG7,CG8)</f>
        <v>#N/A</v>
      </c>
      <c r="CH230" s="109" t="e">
        <f>(((Revenue!CH35*CH20)+SUM(AR!CH29,AR!CH61))*FinancialInputs!CH20)*MAX(CH7,CH8)</f>
        <v>#N/A</v>
      </c>
      <c r="CI230" s="109" t="e">
        <f>(((Revenue!CI35*CI20)+SUM(AR!CI29,AR!CI61))*FinancialInputs!CI20)*MAX(CI7,CI8)</f>
        <v>#N/A</v>
      </c>
      <c r="CJ230" s="109" t="e">
        <f>(((Revenue!CJ35*CJ20)+SUM(AR!CJ29,AR!CJ61))*FinancialInputs!CJ20)*MAX(CJ7,CJ8)</f>
        <v>#N/A</v>
      </c>
      <c r="CK230" s="109" t="e">
        <f>(((Revenue!CK35*CK20)+SUM(AR!CK29,AR!CK61))*FinancialInputs!CK20)*MAX(CK7,CK8)</f>
        <v>#N/A</v>
      </c>
      <c r="CL230" s="109" t="e">
        <f>(((Revenue!CL35*CL20)+SUM(AR!CL29,AR!CL61))*FinancialInputs!CL20)*MAX(CL7,CL8)</f>
        <v>#N/A</v>
      </c>
      <c r="CM230" s="109" t="e">
        <f>(((Revenue!CM35*CM20)+SUM(AR!CM29,AR!CM61))*FinancialInputs!CM20)*MAX(CM7,CM8)</f>
        <v>#N/A</v>
      </c>
      <c r="CN230" s="109" t="e">
        <f>(((Revenue!CN35*CN20)+SUM(AR!CN29,AR!CN61))*FinancialInputs!CN20)*MAX(CN7,CN8)</f>
        <v>#N/A</v>
      </c>
      <c r="CO230" s="109" t="e">
        <f>(((Revenue!CO35*CO20)+SUM(AR!CO29,AR!CO61))*FinancialInputs!CO20)*MAX(CO7,CO8)</f>
        <v>#N/A</v>
      </c>
      <c r="CP230" s="109" t="e">
        <f>(((Revenue!CP35*CP20)+SUM(AR!CP29,AR!CP61))*FinancialInputs!CP20)*MAX(CP7,CP8)</f>
        <v>#N/A</v>
      </c>
      <c r="CQ230" s="109" t="e">
        <f>(((Revenue!CQ35*CQ20)+SUM(AR!CQ29,AR!CQ61))*FinancialInputs!CQ20)*MAX(CQ7,CQ8)</f>
        <v>#N/A</v>
      </c>
      <c r="CR230" s="109" t="e">
        <f>(((Revenue!CR35*CR20)+SUM(AR!CR29,AR!CR61))*FinancialInputs!CR20)*MAX(CR7,CR8)</f>
        <v>#N/A</v>
      </c>
      <c r="CS230" s="109" t="e">
        <f>(((Revenue!CS35*CS20)+SUM(AR!CS29,AR!CS61))*FinancialInputs!CS20)*MAX(CS7,CS8)</f>
        <v>#N/A</v>
      </c>
      <c r="CT230" s="109" t="e">
        <f>(((Revenue!CT35*CT20)+SUM(AR!CT29,AR!CT61))*FinancialInputs!CT20)*MAX(CT7,CT8)</f>
        <v>#N/A</v>
      </c>
      <c r="CU230" s="109" t="e">
        <f>(((Revenue!CU35*CU20)+SUM(AR!CU29,AR!CU61))*FinancialInputs!CU20)*MAX(CU7,CU8)</f>
        <v>#N/A</v>
      </c>
      <c r="CV230" s="109" t="e">
        <f>(((Revenue!CV35*CV20)+SUM(AR!CV29,AR!CV61))*FinancialInputs!CV20)*MAX(CV7,CV8)</f>
        <v>#N/A</v>
      </c>
    </row>
    <row r="231" spans="2:103" ht="15.4">
      <c r="E231" s="1" t="s">
        <v>686</v>
      </c>
      <c r="H231" s="292" t="e">
        <f>SUM(FinancialInputs!L21:CV21)</f>
        <v>#NUM!</v>
      </c>
      <c r="J231" s="10"/>
      <c r="L231" s="10"/>
      <c r="M231" s="10"/>
      <c r="N231" s="10"/>
      <c r="O231" s="10"/>
      <c r="P231" s="10"/>
      <c r="Q231" s="10"/>
      <c r="R231" s="10"/>
      <c r="S231" s="10"/>
      <c r="T231" s="10"/>
      <c r="U231" s="10"/>
      <c r="V231" s="10"/>
      <c r="W231" s="10"/>
      <c r="X231" s="10"/>
      <c r="Y231" s="10"/>
      <c r="Z231" s="10"/>
      <c r="AA231" s="10"/>
      <c r="AB231" s="10"/>
      <c r="AC231" s="10"/>
      <c r="AD231" s="10"/>
      <c r="AE231" s="10"/>
      <c r="AF231" s="10"/>
      <c r="AG231" s="10"/>
      <c r="AH231" s="10"/>
      <c r="AI231" s="10"/>
      <c r="AJ231" s="10"/>
      <c r="AK231" s="10"/>
      <c r="AL231" s="10"/>
      <c r="AM231" s="10"/>
      <c r="AN231" s="10"/>
      <c r="AO231" s="10"/>
      <c r="AP231" s="10"/>
      <c r="AQ231" s="10"/>
      <c r="AR231" s="10"/>
      <c r="AS231" s="10"/>
      <c r="AT231" s="10"/>
      <c r="AU231" s="10"/>
      <c r="AV231" s="10"/>
      <c r="AW231" s="10"/>
      <c r="AX231" s="10"/>
      <c r="AY231" s="10"/>
      <c r="AZ231" s="10"/>
      <c r="BA231" s="10"/>
      <c r="BB231" s="10"/>
      <c r="BC231" s="10"/>
      <c r="BD231" s="10"/>
      <c r="BE231" s="10"/>
      <c r="BF231" s="10"/>
      <c r="BG231" s="10"/>
      <c r="BH231" s="10"/>
      <c r="BI231" s="10"/>
      <c r="BJ231" s="10"/>
      <c r="BK231" s="10"/>
      <c r="BL231" s="10"/>
      <c r="BM231" s="10"/>
      <c r="BN231" s="10"/>
      <c r="BO231" s="10"/>
      <c r="BP231" s="10"/>
      <c r="BQ231" s="10"/>
      <c r="BR231" s="10"/>
      <c r="BS231" s="10"/>
      <c r="BT231" s="10"/>
      <c r="BU231" s="10"/>
      <c r="BV231" s="10"/>
      <c r="BW231" s="10"/>
      <c r="BX231" s="10"/>
      <c r="BY231" s="10"/>
      <c r="BZ231" s="10"/>
      <c r="CA231" s="10"/>
      <c r="CB231" s="10"/>
      <c r="CC231" s="10"/>
      <c r="CD231" s="10"/>
      <c r="CE231" s="10"/>
      <c r="CF231" s="10"/>
      <c r="CG231" s="10"/>
      <c r="CH231" s="10"/>
      <c r="CI231" s="10"/>
      <c r="CJ231" s="10"/>
      <c r="CK231" s="10"/>
      <c r="CL231" s="10"/>
      <c r="CM231" s="10"/>
      <c r="CN231" s="10"/>
      <c r="CO231" s="10"/>
      <c r="CP231" s="10"/>
      <c r="CQ231" s="10"/>
      <c r="CR231" s="10"/>
      <c r="CS231" s="10"/>
      <c r="CT231" s="10"/>
      <c r="CU231" s="10"/>
      <c r="CV231" s="10"/>
    </row>
    <row r="232" spans="2:103" ht="15.4">
      <c r="E232" s="1" t="s">
        <v>576</v>
      </c>
      <c r="G232" s="1" t="s">
        <v>305</v>
      </c>
      <c r="L232" s="58">
        <f>K235</f>
        <v>0</v>
      </c>
      <c r="M232" s="58" t="e">
        <f t="shared" ref="M232:BX232" si="354">L235</f>
        <v>#N/A</v>
      </c>
      <c r="N232" s="58" t="e">
        <f t="shared" si="354"/>
        <v>#N/A</v>
      </c>
      <c r="O232" s="58" t="e">
        <f t="shared" si="354"/>
        <v>#N/A</v>
      </c>
      <c r="P232" s="58" t="e">
        <f t="shared" si="354"/>
        <v>#N/A</v>
      </c>
      <c r="Q232" s="58" t="e">
        <f t="shared" si="354"/>
        <v>#N/A</v>
      </c>
      <c r="R232" s="58" t="e">
        <f t="shared" si="354"/>
        <v>#N/A</v>
      </c>
      <c r="S232" s="58" t="e">
        <f t="shared" si="354"/>
        <v>#N/A</v>
      </c>
      <c r="T232" s="58" t="e">
        <f t="shared" si="354"/>
        <v>#N/A</v>
      </c>
      <c r="U232" s="58" t="e">
        <f t="shared" si="354"/>
        <v>#N/A</v>
      </c>
      <c r="V232" s="58" t="e">
        <f t="shared" si="354"/>
        <v>#N/A</v>
      </c>
      <c r="W232" s="58" t="e">
        <f t="shared" si="354"/>
        <v>#N/A</v>
      </c>
      <c r="X232" s="58" t="e">
        <f t="shared" si="354"/>
        <v>#N/A</v>
      </c>
      <c r="Y232" s="58" t="e">
        <f t="shared" si="354"/>
        <v>#N/A</v>
      </c>
      <c r="Z232" s="58" t="e">
        <f t="shared" si="354"/>
        <v>#N/A</v>
      </c>
      <c r="AA232" s="58" t="e">
        <f t="shared" si="354"/>
        <v>#N/A</v>
      </c>
      <c r="AB232" s="58" t="e">
        <f t="shared" si="354"/>
        <v>#N/A</v>
      </c>
      <c r="AC232" s="58" t="e">
        <f>AB235</f>
        <v>#N/A</v>
      </c>
      <c r="AD232" s="58" t="e">
        <f t="shared" si="354"/>
        <v>#N/A</v>
      </c>
      <c r="AE232" s="58" t="e">
        <f t="shared" si="354"/>
        <v>#N/A</v>
      </c>
      <c r="AF232" s="58" t="e">
        <f t="shared" si="354"/>
        <v>#N/A</v>
      </c>
      <c r="AG232" s="58" t="e">
        <f t="shared" si="354"/>
        <v>#N/A</v>
      </c>
      <c r="AH232" s="58" t="e">
        <f t="shared" si="354"/>
        <v>#N/A</v>
      </c>
      <c r="AI232" s="58" t="e">
        <f t="shared" si="354"/>
        <v>#N/A</v>
      </c>
      <c r="AJ232" s="58" t="e">
        <f t="shared" si="354"/>
        <v>#N/A</v>
      </c>
      <c r="AK232" s="58" t="e">
        <f t="shared" si="354"/>
        <v>#N/A</v>
      </c>
      <c r="AL232" s="58" t="e">
        <f t="shared" si="354"/>
        <v>#N/A</v>
      </c>
      <c r="AM232" s="58" t="e">
        <f t="shared" si="354"/>
        <v>#N/A</v>
      </c>
      <c r="AN232" s="58" t="e">
        <f t="shared" si="354"/>
        <v>#N/A</v>
      </c>
      <c r="AO232" s="58" t="e">
        <f t="shared" si="354"/>
        <v>#N/A</v>
      </c>
      <c r="AP232" s="58" t="e">
        <f t="shared" si="354"/>
        <v>#N/A</v>
      </c>
      <c r="AQ232" s="58" t="e">
        <f t="shared" si="354"/>
        <v>#N/A</v>
      </c>
      <c r="AR232" s="58" t="e">
        <f t="shared" si="354"/>
        <v>#N/A</v>
      </c>
      <c r="AS232" s="58" t="e">
        <f t="shared" si="354"/>
        <v>#N/A</v>
      </c>
      <c r="AT232" s="58" t="e">
        <f t="shared" si="354"/>
        <v>#N/A</v>
      </c>
      <c r="AU232" s="58" t="e">
        <f t="shared" si="354"/>
        <v>#N/A</v>
      </c>
      <c r="AV232" s="58" t="e">
        <f t="shared" si="354"/>
        <v>#N/A</v>
      </c>
      <c r="AW232" s="58" t="e">
        <f t="shared" si="354"/>
        <v>#N/A</v>
      </c>
      <c r="AX232" s="58" t="e">
        <f t="shared" si="354"/>
        <v>#N/A</v>
      </c>
      <c r="AY232" s="58" t="e">
        <f t="shared" si="354"/>
        <v>#N/A</v>
      </c>
      <c r="AZ232" s="58" t="e">
        <f t="shared" si="354"/>
        <v>#N/A</v>
      </c>
      <c r="BA232" s="58" t="e">
        <f t="shared" si="354"/>
        <v>#N/A</v>
      </c>
      <c r="BB232" s="58" t="e">
        <f t="shared" si="354"/>
        <v>#N/A</v>
      </c>
      <c r="BC232" s="58" t="e">
        <f t="shared" si="354"/>
        <v>#N/A</v>
      </c>
      <c r="BD232" s="58" t="e">
        <f t="shared" si="354"/>
        <v>#N/A</v>
      </c>
      <c r="BE232" s="58" t="e">
        <f t="shared" si="354"/>
        <v>#N/A</v>
      </c>
      <c r="BF232" s="58" t="e">
        <f t="shared" si="354"/>
        <v>#N/A</v>
      </c>
      <c r="BG232" s="58" t="e">
        <f t="shared" si="354"/>
        <v>#N/A</v>
      </c>
      <c r="BH232" s="58" t="e">
        <f t="shared" si="354"/>
        <v>#N/A</v>
      </c>
      <c r="BI232" s="58" t="e">
        <f t="shared" si="354"/>
        <v>#N/A</v>
      </c>
      <c r="BJ232" s="58" t="e">
        <f t="shared" si="354"/>
        <v>#N/A</v>
      </c>
      <c r="BK232" s="58" t="e">
        <f t="shared" si="354"/>
        <v>#N/A</v>
      </c>
      <c r="BL232" s="58" t="e">
        <f t="shared" si="354"/>
        <v>#N/A</v>
      </c>
      <c r="BM232" s="58" t="e">
        <f t="shared" si="354"/>
        <v>#N/A</v>
      </c>
      <c r="BN232" s="58" t="e">
        <f t="shared" si="354"/>
        <v>#N/A</v>
      </c>
      <c r="BO232" s="58" t="e">
        <f t="shared" si="354"/>
        <v>#N/A</v>
      </c>
      <c r="BP232" s="58" t="e">
        <f t="shared" si="354"/>
        <v>#N/A</v>
      </c>
      <c r="BQ232" s="58" t="e">
        <f t="shared" si="354"/>
        <v>#N/A</v>
      </c>
      <c r="BR232" s="58" t="e">
        <f t="shared" si="354"/>
        <v>#N/A</v>
      </c>
      <c r="BS232" s="58" t="e">
        <f t="shared" si="354"/>
        <v>#N/A</v>
      </c>
      <c r="BT232" s="58" t="e">
        <f t="shared" si="354"/>
        <v>#N/A</v>
      </c>
      <c r="BU232" s="58" t="e">
        <f t="shared" si="354"/>
        <v>#N/A</v>
      </c>
      <c r="BV232" s="58" t="e">
        <f t="shared" si="354"/>
        <v>#N/A</v>
      </c>
      <c r="BW232" s="58" t="e">
        <f t="shared" si="354"/>
        <v>#N/A</v>
      </c>
      <c r="BX232" s="58" t="e">
        <f t="shared" si="354"/>
        <v>#N/A</v>
      </c>
      <c r="BY232" s="58" t="e">
        <f t="shared" ref="BY232:CV232" si="355">BX235</f>
        <v>#N/A</v>
      </c>
      <c r="BZ232" s="58" t="e">
        <f t="shared" si="355"/>
        <v>#N/A</v>
      </c>
      <c r="CA232" s="58" t="e">
        <f t="shared" si="355"/>
        <v>#N/A</v>
      </c>
      <c r="CB232" s="58" t="e">
        <f t="shared" si="355"/>
        <v>#N/A</v>
      </c>
      <c r="CC232" s="58" t="e">
        <f t="shared" si="355"/>
        <v>#N/A</v>
      </c>
      <c r="CD232" s="58" t="e">
        <f t="shared" si="355"/>
        <v>#N/A</v>
      </c>
      <c r="CE232" s="58" t="e">
        <f t="shared" si="355"/>
        <v>#N/A</v>
      </c>
      <c r="CF232" s="58" t="e">
        <f t="shared" si="355"/>
        <v>#N/A</v>
      </c>
      <c r="CG232" s="58" t="e">
        <f t="shared" si="355"/>
        <v>#N/A</v>
      </c>
      <c r="CH232" s="58" t="e">
        <f t="shared" si="355"/>
        <v>#N/A</v>
      </c>
      <c r="CI232" s="58" t="e">
        <f t="shared" si="355"/>
        <v>#N/A</v>
      </c>
      <c r="CJ232" s="58" t="e">
        <f t="shared" si="355"/>
        <v>#N/A</v>
      </c>
      <c r="CK232" s="58" t="e">
        <f t="shared" si="355"/>
        <v>#N/A</v>
      </c>
      <c r="CL232" s="58" t="e">
        <f>CK235</f>
        <v>#N/A</v>
      </c>
      <c r="CM232" s="58" t="e">
        <f t="shared" si="355"/>
        <v>#N/A</v>
      </c>
      <c r="CN232" s="58" t="e">
        <f t="shared" si="355"/>
        <v>#N/A</v>
      </c>
      <c r="CO232" s="58" t="e">
        <f t="shared" si="355"/>
        <v>#N/A</v>
      </c>
      <c r="CP232" s="58" t="e">
        <f t="shared" si="355"/>
        <v>#N/A</v>
      </c>
      <c r="CQ232" s="58" t="e">
        <f t="shared" si="355"/>
        <v>#N/A</v>
      </c>
      <c r="CR232" s="58" t="e">
        <f t="shared" si="355"/>
        <v>#N/A</v>
      </c>
      <c r="CS232" s="58" t="e">
        <f t="shared" si="355"/>
        <v>#N/A</v>
      </c>
      <c r="CT232" s="58" t="e">
        <f t="shared" si="355"/>
        <v>#N/A</v>
      </c>
      <c r="CU232" s="58" t="e">
        <f t="shared" si="355"/>
        <v>#N/A</v>
      </c>
      <c r="CV232" s="58" t="e">
        <f t="shared" si="355"/>
        <v>#N/A</v>
      </c>
    </row>
    <row r="233" spans="2:103" ht="15.4">
      <c r="E233" s="1" t="s">
        <v>577</v>
      </c>
      <c r="G233" s="1" t="s">
        <v>305</v>
      </c>
      <c r="J233" s="350"/>
      <c r="L233" s="58" t="e">
        <f>L230</f>
        <v>#N/A</v>
      </c>
      <c r="M233" s="58" t="e">
        <f>M230</f>
        <v>#N/A</v>
      </c>
      <c r="N233" s="58" t="e">
        <f>N230</f>
        <v>#N/A</v>
      </c>
      <c r="O233" s="114" t="e">
        <f>O230</f>
        <v>#N/A</v>
      </c>
      <c r="P233" s="58" t="e">
        <f t="shared" ref="P233:BX233" si="356">P230</f>
        <v>#N/A</v>
      </c>
      <c r="Q233" s="58" t="e">
        <f t="shared" si="356"/>
        <v>#N/A</v>
      </c>
      <c r="R233" s="58" t="e">
        <f t="shared" si="356"/>
        <v>#N/A</v>
      </c>
      <c r="S233" s="58" t="e">
        <f t="shared" si="356"/>
        <v>#N/A</v>
      </c>
      <c r="T233" s="58" t="e">
        <f t="shared" si="356"/>
        <v>#N/A</v>
      </c>
      <c r="U233" s="58" t="e">
        <f t="shared" si="356"/>
        <v>#N/A</v>
      </c>
      <c r="V233" s="58" t="e">
        <f t="shared" si="356"/>
        <v>#N/A</v>
      </c>
      <c r="W233" s="58" t="e">
        <f t="shared" si="356"/>
        <v>#N/A</v>
      </c>
      <c r="X233" s="58" t="e">
        <f t="shared" si="356"/>
        <v>#N/A</v>
      </c>
      <c r="Y233" s="58" t="e">
        <f t="shared" si="356"/>
        <v>#N/A</v>
      </c>
      <c r="Z233" s="58" t="e">
        <f t="shared" si="356"/>
        <v>#N/A</v>
      </c>
      <c r="AA233" s="58" t="e">
        <f t="shared" si="356"/>
        <v>#N/A</v>
      </c>
      <c r="AB233" s="58" t="e">
        <f>AB230</f>
        <v>#N/A</v>
      </c>
      <c r="AC233" s="58" t="e">
        <f>AC230</f>
        <v>#N/A</v>
      </c>
      <c r="AD233" s="58" t="e">
        <f t="shared" si="356"/>
        <v>#N/A</v>
      </c>
      <c r="AE233" s="58" t="e">
        <f t="shared" si="356"/>
        <v>#N/A</v>
      </c>
      <c r="AF233" s="58" t="e">
        <f t="shared" si="356"/>
        <v>#N/A</v>
      </c>
      <c r="AG233" s="58" t="e">
        <f>AG230</f>
        <v>#N/A</v>
      </c>
      <c r="AH233" s="58" t="e">
        <f t="shared" si="356"/>
        <v>#N/A</v>
      </c>
      <c r="AI233" s="58" t="e">
        <f t="shared" si="356"/>
        <v>#N/A</v>
      </c>
      <c r="AJ233" s="58" t="e">
        <f t="shared" si="356"/>
        <v>#N/A</v>
      </c>
      <c r="AK233" s="58" t="e">
        <f t="shared" si="356"/>
        <v>#N/A</v>
      </c>
      <c r="AL233" s="58" t="e">
        <f t="shared" si="356"/>
        <v>#N/A</v>
      </c>
      <c r="AM233" s="58" t="e">
        <f t="shared" si="356"/>
        <v>#N/A</v>
      </c>
      <c r="AN233" s="58" t="e">
        <f t="shared" si="356"/>
        <v>#N/A</v>
      </c>
      <c r="AO233" s="58" t="e">
        <f t="shared" si="356"/>
        <v>#N/A</v>
      </c>
      <c r="AP233" s="58" t="e">
        <f t="shared" si="356"/>
        <v>#N/A</v>
      </c>
      <c r="AQ233" s="58" t="e">
        <f t="shared" si="356"/>
        <v>#N/A</v>
      </c>
      <c r="AR233" s="58" t="e">
        <f t="shared" si="356"/>
        <v>#N/A</v>
      </c>
      <c r="AS233" s="58" t="e">
        <f t="shared" si="356"/>
        <v>#N/A</v>
      </c>
      <c r="AT233" s="58" t="e">
        <f t="shared" si="356"/>
        <v>#N/A</v>
      </c>
      <c r="AU233" s="58" t="e">
        <f t="shared" si="356"/>
        <v>#N/A</v>
      </c>
      <c r="AV233" s="58" t="e">
        <f t="shared" si="356"/>
        <v>#N/A</v>
      </c>
      <c r="AW233" s="58" t="e">
        <f t="shared" si="356"/>
        <v>#N/A</v>
      </c>
      <c r="AX233" s="58" t="e">
        <f t="shared" si="356"/>
        <v>#N/A</v>
      </c>
      <c r="AY233" s="58" t="e">
        <f t="shared" si="356"/>
        <v>#N/A</v>
      </c>
      <c r="AZ233" s="58" t="e">
        <f t="shared" si="356"/>
        <v>#N/A</v>
      </c>
      <c r="BA233" s="58" t="e">
        <f t="shared" si="356"/>
        <v>#N/A</v>
      </c>
      <c r="BB233" s="58" t="e">
        <f t="shared" si="356"/>
        <v>#N/A</v>
      </c>
      <c r="BC233" s="58" t="e">
        <f t="shared" si="356"/>
        <v>#N/A</v>
      </c>
      <c r="BD233" s="58" t="e">
        <f t="shared" si="356"/>
        <v>#N/A</v>
      </c>
      <c r="BE233" s="58" t="e">
        <f t="shared" si="356"/>
        <v>#N/A</v>
      </c>
      <c r="BF233" s="58" t="e">
        <f t="shared" si="356"/>
        <v>#N/A</v>
      </c>
      <c r="BG233" s="58" t="e">
        <f t="shared" si="356"/>
        <v>#N/A</v>
      </c>
      <c r="BH233" s="58" t="e">
        <f t="shared" si="356"/>
        <v>#N/A</v>
      </c>
      <c r="BI233" s="58" t="e">
        <f t="shared" si="356"/>
        <v>#N/A</v>
      </c>
      <c r="BJ233" s="58" t="e">
        <f t="shared" si="356"/>
        <v>#N/A</v>
      </c>
      <c r="BK233" s="58" t="e">
        <f t="shared" si="356"/>
        <v>#N/A</v>
      </c>
      <c r="BL233" s="58" t="e">
        <f t="shared" si="356"/>
        <v>#N/A</v>
      </c>
      <c r="BM233" s="58" t="e">
        <f t="shared" si="356"/>
        <v>#N/A</v>
      </c>
      <c r="BN233" s="58" t="e">
        <f t="shared" si="356"/>
        <v>#N/A</v>
      </c>
      <c r="BO233" s="58" t="e">
        <f t="shared" si="356"/>
        <v>#N/A</v>
      </c>
      <c r="BP233" s="58" t="e">
        <f t="shared" si="356"/>
        <v>#N/A</v>
      </c>
      <c r="BQ233" s="58" t="e">
        <f t="shared" si="356"/>
        <v>#N/A</v>
      </c>
      <c r="BR233" s="58" t="e">
        <f t="shared" si="356"/>
        <v>#N/A</v>
      </c>
      <c r="BS233" s="58" t="e">
        <f t="shared" si="356"/>
        <v>#N/A</v>
      </c>
      <c r="BT233" s="58" t="e">
        <f t="shared" si="356"/>
        <v>#N/A</v>
      </c>
      <c r="BU233" s="58" t="e">
        <f t="shared" si="356"/>
        <v>#N/A</v>
      </c>
      <c r="BV233" s="58" t="e">
        <f t="shared" si="356"/>
        <v>#N/A</v>
      </c>
      <c r="BW233" s="58" t="e">
        <f t="shared" si="356"/>
        <v>#N/A</v>
      </c>
      <c r="BX233" s="58" t="e">
        <f t="shared" si="356"/>
        <v>#N/A</v>
      </c>
      <c r="BY233" s="58" t="e">
        <f t="shared" ref="BY233:CV233" si="357">BY230</f>
        <v>#N/A</v>
      </c>
      <c r="BZ233" s="58" t="e">
        <f t="shared" si="357"/>
        <v>#N/A</v>
      </c>
      <c r="CA233" s="58" t="e">
        <f t="shared" si="357"/>
        <v>#N/A</v>
      </c>
      <c r="CB233" s="58" t="e">
        <f t="shared" si="357"/>
        <v>#N/A</v>
      </c>
      <c r="CC233" s="58" t="e">
        <f t="shared" si="357"/>
        <v>#N/A</v>
      </c>
      <c r="CD233" s="58" t="e">
        <f t="shared" si="357"/>
        <v>#N/A</v>
      </c>
      <c r="CE233" s="58" t="e">
        <f t="shared" si="357"/>
        <v>#N/A</v>
      </c>
      <c r="CF233" s="58" t="e">
        <f t="shared" si="357"/>
        <v>#N/A</v>
      </c>
      <c r="CG233" s="58" t="e">
        <f t="shared" si="357"/>
        <v>#N/A</v>
      </c>
      <c r="CH233" s="58" t="e">
        <f t="shared" si="357"/>
        <v>#N/A</v>
      </c>
      <c r="CI233" s="58" t="e">
        <f t="shared" si="357"/>
        <v>#N/A</v>
      </c>
      <c r="CJ233" s="58" t="e">
        <f t="shared" si="357"/>
        <v>#N/A</v>
      </c>
      <c r="CK233" s="58" t="e">
        <f t="shared" si="357"/>
        <v>#N/A</v>
      </c>
      <c r="CL233" s="58" t="e">
        <f t="shared" si="357"/>
        <v>#N/A</v>
      </c>
      <c r="CM233" s="58" t="e">
        <f t="shared" si="357"/>
        <v>#N/A</v>
      </c>
      <c r="CN233" s="58" t="e">
        <f t="shared" si="357"/>
        <v>#N/A</v>
      </c>
      <c r="CO233" s="58" t="e">
        <f t="shared" si="357"/>
        <v>#N/A</v>
      </c>
      <c r="CP233" s="58" t="e">
        <f t="shared" si="357"/>
        <v>#N/A</v>
      </c>
      <c r="CQ233" s="58" t="e">
        <f t="shared" si="357"/>
        <v>#N/A</v>
      </c>
      <c r="CR233" s="58" t="e">
        <f t="shared" si="357"/>
        <v>#N/A</v>
      </c>
      <c r="CS233" s="58" t="e">
        <f t="shared" si="357"/>
        <v>#N/A</v>
      </c>
      <c r="CT233" s="58" t="e">
        <f t="shared" si="357"/>
        <v>#N/A</v>
      </c>
      <c r="CU233" s="58" t="e">
        <f t="shared" si="357"/>
        <v>#N/A</v>
      </c>
      <c r="CV233" s="58" t="e">
        <f t="shared" si="357"/>
        <v>#N/A</v>
      </c>
    </row>
    <row r="234" spans="2:103" ht="15.4">
      <c r="E234" s="1" t="s">
        <v>687</v>
      </c>
      <c r="G234" s="1" t="s">
        <v>305</v>
      </c>
      <c r="J234" s="350"/>
      <c r="L234" s="58" t="e">
        <f>-(SUM($L$233:L233)/$H$231)*FinancialInputs!L21</f>
        <v>#N/A</v>
      </c>
      <c r="M234" s="58" t="e">
        <f>-(SUM($L$233:M233)/$H$231)*FinancialInputs!M21</f>
        <v>#N/A</v>
      </c>
      <c r="N234" s="58" t="e">
        <f>-(SUM($L$233:N233)/$H$231)*FinancialInputs!N21</f>
        <v>#N/A</v>
      </c>
      <c r="O234" s="58" t="e">
        <f>-(SUM($L$233:O233)/$H$231)*FinancialInputs!O21</f>
        <v>#N/A</v>
      </c>
      <c r="P234" s="58" t="e">
        <f>-(SUM($L$233:P233)/$H$231)*FinancialInputs!P21</f>
        <v>#N/A</v>
      </c>
      <c r="Q234" s="58" t="e">
        <f>-(SUM($L$233:Q233)/$H$231)*FinancialInputs!Q21</f>
        <v>#N/A</v>
      </c>
      <c r="R234" s="58" t="e">
        <f>-(SUM($L$233:R233)/$H$231)*FinancialInputs!R21</f>
        <v>#N/A</v>
      </c>
      <c r="S234" s="58" t="e">
        <f>-(SUM($L$233:S233)/$H$231)*FinancialInputs!S21</f>
        <v>#N/A</v>
      </c>
      <c r="T234" s="58" t="e">
        <f>-(SUM($L$233:T233)/$H$231)*FinancialInputs!T21</f>
        <v>#N/A</v>
      </c>
      <c r="U234" s="58" t="e">
        <f>-(SUM($L$233:U233)/$H$231)*FinancialInputs!U21</f>
        <v>#N/A</v>
      </c>
      <c r="V234" s="58" t="e">
        <f>-(SUM($L$233:V233)/$H$231)*FinancialInputs!V21</f>
        <v>#N/A</v>
      </c>
      <c r="W234" s="58" t="e">
        <f>-(SUM($L$233:W233)/$H$231)*FinancialInputs!W21</f>
        <v>#N/A</v>
      </c>
      <c r="X234" s="58" t="e">
        <f>-(SUM($L$233:X233)/$H$231)*FinancialInputs!X21</f>
        <v>#N/A</v>
      </c>
      <c r="Y234" s="58" t="e">
        <f>-(SUM($L$233:Y233)/$H$231)*FinancialInputs!Y21</f>
        <v>#N/A</v>
      </c>
      <c r="Z234" s="58" t="e">
        <f>-(SUM($L$233:Z233)/$H$231)*FinancialInputs!Z21</f>
        <v>#N/A</v>
      </c>
      <c r="AA234" s="58" t="e">
        <f>-(SUM($L$233:AA233)/$H$231)*FinancialInputs!AA21</f>
        <v>#N/A</v>
      </c>
      <c r="AB234" s="58" t="e">
        <f>-(SUM($L$233:AB233)/$H$231)*FinancialInputs!AB21</f>
        <v>#N/A</v>
      </c>
      <c r="AC234" s="58" t="e">
        <f>-(SUM($L$233:AC233)/$H$231)*FinancialInputs!AC21</f>
        <v>#N/A</v>
      </c>
      <c r="AD234" s="58" t="e">
        <f>-(SUM($L$233:AD233)/$H$231)*FinancialInputs!AD21</f>
        <v>#N/A</v>
      </c>
      <c r="AE234" s="58" t="e">
        <f>-(SUM($L$233:AE233)/$H$231)*FinancialInputs!AE21</f>
        <v>#N/A</v>
      </c>
      <c r="AF234" s="58" t="e">
        <f>-(SUM($L$233:AF233)/$H$231)*FinancialInputs!AF21</f>
        <v>#N/A</v>
      </c>
      <c r="AG234" s="58" t="e">
        <f>-(SUM($L$233:AG233)/$H$231)*FinancialInputs!AG21</f>
        <v>#N/A</v>
      </c>
      <c r="AH234" s="58" t="e">
        <f>-(SUM($L$233:AH233)/$H$231)*FinancialInputs!AH21</f>
        <v>#N/A</v>
      </c>
      <c r="AI234" s="58" t="e">
        <f>-(SUM($L$233:AI233)/$H$231)*FinancialInputs!AI21</f>
        <v>#N/A</v>
      </c>
      <c r="AJ234" s="58" t="e">
        <f>-(SUM($L$233:AJ233)/$H$231)*FinancialInputs!AJ21</f>
        <v>#N/A</v>
      </c>
      <c r="AK234" s="58" t="e">
        <f>-(SUM($L$233:AK233)/$H$231)*FinancialInputs!AK21</f>
        <v>#N/A</v>
      </c>
      <c r="AL234" s="58" t="e">
        <f>-(SUM($L$233:AL233)/$H$231)*FinancialInputs!AL21</f>
        <v>#N/A</v>
      </c>
      <c r="AM234" s="58" t="e">
        <f>-(SUM($L$233:AM233)/$H$231)*FinancialInputs!AM21</f>
        <v>#N/A</v>
      </c>
      <c r="AN234" s="58" t="e">
        <f>-(SUM($L$233:AN233)/$H$231)*FinancialInputs!AN21</f>
        <v>#N/A</v>
      </c>
      <c r="AO234" s="58" t="e">
        <f>-(SUM($L$233:AO233)/$H$231)*FinancialInputs!AO21</f>
        <v>#N/A</v>
      </c>
      <c r="AP234" s="58" t="e">
        <f>-(SUM($L$233:AP233)/$H$231)*FinancialInputs!AP21</f>
        <v>#N/A</v>
      </c>
      <c r="AQ234" s="58" t="e">
        <f>-(SUM($L$233:AQ233)/$H$231)*FinancialInputs!AQ21</f>
        <v>#N/A</v>
      </c>
      <c r="AR234" s="58" t="e">
        <f>-(SUM($L$233:AR233)/$H$231)*FinancialInputs!AR21</f>
        <v>#N/A</v>
      </c>
      <c r="AS234" s="58" t="e">
        <f>-(SUM($L$233:AS233)/$H$231)*FinancialInputs!AS21</f>
        <v>#N/A</v>
      </c>
      <c r="AT234" s="58" t="e">
        <f>-(SUM($L$233:AT233)/$H$231)*FinancialInputs!AT21</f>
        <v>#N/A</v>
      </c>
      <c r="AU234" s="58" t="e">
        <f>-(SUM($L$233:AU233)/$H$231)*FinancialInputs!AU21</f>
        <v>#N/A</v>
      </c>
      <c r="AV234" s="58" t="e">
        <f>-(SUM($L$233:AV233)/$H$231)*FinancialInputs!AV21</f>
        <v>#N/A</v>
      </c>
      <c r="AW234" s="58" t="e">
        <f>-(SUM($L$233:AW233)/$H$231)*FinancialInputs!AW21</f>
        <v>#N/A</v>
      </c>
      <c r="AX234" s="58" t="e">
        <f>-(SUM($L$233:AX233)/$H$231)*FinancialInputs!AX21</f>
        <v>#N/A</v>
      </c>
      <c r="AY234" s="58" t="e">
        <f>-(SUM($L$233:AY233)/$H$231)*FinancialInputs!AY21</f>
        <v>#N/A</v>
      </c>
      <c r="AZ234" s="58" t="e">
        <f>-(SUM($L$233:AZ233)/$H$231)*FinancialInputs!AZ21</f>
        <v>#N/A</v>
      </c>
      <c r="BA234" s="58" t="e">
        <f>-(SUM($L$233:BA233)/$H$231)*FinancialInputs!BA21</f>
        <v>#N/A</v>
      </c>
      <c r="BB234" s="58" t="e">
        <f>-(SUM($L$233:BB233)/$H$231)*FinancialInputs!BB21</f>
        <v>#N/A</v>
      </c>
      <c r="BC234" s="58" t="e">
        <f>-(SUM($L$233:BC233)/$H$231)*FinancialInputs!BC21</f>
        <v>#N/A</v>
      </c>
      <c r="BD234" s="58" t="e">
        <f>-(SUM($L$233:BD233)/$H$231)*FinancialInputs!BD21</f>
        <v>#N/A</v>
      </c>
      <c r="BE234" s="58" t="e">
        <f>-(SUM($L$233:BE233)/$H$231)*FinancialInputs!BE21</f>
        <v>#N/A</v>
      </c>
      <c r="BF234" s="58" t="e">
        <f>-(SUM($L$233:BF233)/$H$231)*FinancialInputs!BF21</f>
        <v>#N/A</v>
      </c>
      <c r="BG234" s="58" t="e">
        <f>-(SUM($L$233:BG233)/$H$231)*FinancialInputs!BG21</f>
        <v>#N/A</v>
      </c>
      <c r="BH234" s="58" t="e">
        <f>-(SUM($L$233:BH233)/$H$231)*FinancialInputs!BH21</f>
        <v>#N/A</v>
      </c>
      <c r="BI234" s="58" t="e">
        <f>-(SUM($L$233:BI233)/$H$231)*FinancialInputs!BI21</f>
        <v>#N/A</v>
      </c>
      <c r="BJ234" s="58" t="e">
        <f>-(SUM($L$233:BJ233)/$H$231)*FinancialInputs!BJ21</f>
        <v>#N/A</v>
      </c>
      <c r="BK234" s="58" t="e">
        <f>-(SUM($L$233:BK233)/$H$231)*FinancialInputs!BK21</f>
        <v>#N/A</v>
      </c>
      <c r="BL234" s="58" t="e">
        <f>-(SUM($L$233:BL233)/$H$231)*FinancialInputs!BL21</f>
        <v>#N/A</v>
      </c>
      <c r="BM234" s="58" t="e">
        <f>-(SUM($L$233:BM233)/$H$231)*FinancialInputs!BM21</f>
        <v>#N/A</v>
      </c>
      <c r="BN234" s="58" t="e">
        <f>-(SUM($L$233:BN233)/$H$231)*FinancialInputs!BN21</f>
        <v>#N/A</v>
      </c>
      <c r="BO234" s="58" t="e">
        <f>-(SUM($L$233:BO233)/$H$231)*FinancialInputs!BO21</f>
        <v>#N/A</v>
      </c>
      <c r="BP234" s="58" t="e">
        <f>-(SUM($L$233:BP233)/$H$231)*FinancialInputs!BP21</f>
        <v>#N/A</v>
      </c>
      <c r="BQ234" s="58" t="e">
        <f>-(SUM($L$233:BQ233)/$H$231)*FinancialInputs!BQ21</f>
        <v>#N/A</v>
      </c>
      <c r="BR234" s="58" t="e">
        <f>-(SUM($L$233:BR233)/$H$231)*FinancialInputs!BR21</f>
        <v>#N/A</v>
      </c>
      <c r="BS234" s="58" t="e">
        <f>-(SUM($L$233:BS233)/$H$231)*FinancialInputs!BS21</f>
        <v>#N/A</v>
      </c>
      <c r="BT234" s="58" t="e">
        <f>-(SUM($L$233:BT233)/$H$231)*FinancialInputs!BT21</f>
        <v>#N/A</v>
      </c>
      <c r="BU234" s="58" t="e">
        <f>-(SUM($L$233:BU233)/$H$231)*FinancialInputs!BU21</f>
        <v>#N/A</v>
      </c>
      <c r="BV234" s="58" t="e">
        <f>-(SUM($L$233:BV233)/$H$231)*FinancialInputs!BV21</f>
        <v>#N/A</v>
      </c>
      <c r="BW234" s="58" t="e">
        <f>-(SUM($L$233:BW233)/$H$231)*FinancialInputs!BW21</f>
        <v>#N/A</v>
      </c>
      <c r="BX234" s="58" t="e">
        <f>-(SUM($L$233:BX233)/$H$231)*FinancialInputs!BX21</f>
        <v>#N/A</v>
      </c>
      <c r="BY234" s="58" t="e">
        <f>-(SUM($L$233:BY233)/$H$231)*FinancialInputs!BY21</f>
        <v>#N/A</v>
      </c>
      <c r="BZ234" s="58" t="e">
        <f>-(SUM($L$233:BZ233)/$H$231)*FinancialInputs!BZ21</f>
        <v>#N/A</v>
      </c>
      <c r="CA234" s="58" t="e">
        <f>-(SUM($L$233:CA233)/$H$231)*FinancialInputs!CA21</f>
        <v>#N/A</v>
      </c>
      <c r="CB234" s="58" t="e">
        <f>-(SUM($L$233:CB233)/$H$231)*FinancialInputs!CB21</f>
        <v>#N/A</v>
      </c>
      <c r="CC234" s="58" t="e">
        <f>-(SUM($L$233:CC233)/$H$231)*FinancialInputs!CC21</f>
        <v>#N/A</v>
      </c>
      <c r="CD234" s="58" t="e">
        <f>-(SUM($L$233:CD233)/$H$231)*FinancialInputs!CD21</f>
        <v>#N/A</v>
      </c>
      <c r="CE234" s="58" t="e">
        <f>-(SUM($L$233:CE233)/$H$231)*FinancialInputs!CE21</f>
        <v>#N/A</v>
      </c>
      <c r="CF234" s="58" t="e">
        <f>-(SUM($L$233:CF233)/$H$231)*FinancialInputs!CF21</f>
        <v>#N/A</v>
      </c>
      <c r="CG234" s="58" t="e">
        <f>-(SUM($L$233:CG233)/$H$231)*FinancialInputs!CG21</f>
        <v>#N/A</v>
      </c>
      <c r="CH234" s="58" t="e">
        <f>-(SUM($L$233:CH233)/$H$231)*FinancialInputs!CH21</f>
        <v>#N/A</v>
      </c>
      <c r="CI234" s="58" t="e">
        <f>-(SUM($L$233:CI233)/$H$231)*FinancialInputs!CI21</f>
        <v>#N/A</v>
      </c>
      <c r="CJ234" s="58" t="e">
        <f>-(SUM($L$233:CJ233)/$H$231)*FinancialInputs!CJ21</f>
        <v>#N/A</v>
      </c>
      <c r="CK234" s="58" t="e">
        <f>-(SUM($L$233:CK233)/$H$231)*FinancialInputs!CK21</f>
        <v>#N/A</v>
      </c>
      <c r="CL234" s="58" t="e">
        <f>-(SUM($L$233:CL233)/$H$231)*FinancialInputs!CL21</f>
        <v>#N/A</v>
      </c>
      <c r="CM234" s="58" t="e">
        <f>-(SUM($L$233:CM233)/$H$231)*FinancialInputs!CM21</f>
        <v>#N/A</v>
      </c>
      <c r="CN234" s="58" t="e">
        <f>-(SUM($L$233:CN233)/$H$231)*FinancialInputs!CN21</f>
        <v>#N/A</v>
      </c>
      <c r="CO234" s="58" t="e">
        <f>-(SUM($L$233:CO233)/$H$231)*FinancialInputs!CO21</f>
        <v>#N/A</v>
      </c>
      <c r="CP234" s="58" t="e">
        <f>-(SUM($L$233:CP233)/$H$231)*FinancialInputs!CP21</f>
        <v>#N/A</v>
      </c>
      <c r="CQ234" s="58" t="e">
        <f>-(SUM($L$233:CQ233)/$H$231)*FinancialInputs!CQ21</f>
        <v>#N/A</v>
      </c>
      <c r="CR234" s="58" t="e">
        <f>-(SUM($L$233:CR233)/$H$231)*FinancialInputs!CR21</f>
        <v>#N/A</v>
      </c>
      <c r="CS234" s="58" t="e">
        <f>-(SUM($L$233:CS233)/$H$231)*FinancialInputs!CS21</f>
        <v>#N/A</v>
      </c>
      <c r="CT234" s="58" t="e">
        <f>-(SUM($L$233:CT233)/$H$231)*FinancialInputs!CT21</f>
        <v>#N/A</v>
      </c>
      <c r="CU234" s="58" t="e">
        <f>-(SUM($L$233:CU233)/$H$231)*FinancialInputs!CU21</f>
        <v>#N/A</v>
      </c>
      <c r="CV234" s="58" t="e">
        <f>-(SUM($L$233:CV233)/$H$231)*FinancialInputs!CV21</f>
        <v>#N/A</v>
      </c>
    </row>
    <row r="235" spans="2:103" ht="15.4">
      <c r="E235" s="1" t="s">
        <v>578</v>
      </c>
      <c r="G235" s="1" t="s">
        <v>305</v>
      </c>
      <c r="L235" s="58" t="e">
        <f>SUM(L232:L234)</f>
        <v>#N/A</v>
      </c>
      <c r="M235" s="58" t="e">
        <f t="shared" ref="M235:BX235" si="358">SUM(M232:M234)</f>
        <v>#N/A</v>
      </c>
      <c r="N235" s="58" t="e">
        <f t="shared" si="358"/>
        <v>#N/A</v>
      </c>
      <c r="O235" s="58" t="e">
        <f t="shared" si="358"/>
        <v>#N/A</v>
      </c>
      <c r="P235" s="58" t="e">
        <f t="shared" si="358"/>
        <v>#N/A</v>
      </c>
      <c r="Q235" s="58" t="e">
        <f t="shared" si="358"/>
        <v>#N/A</v>
      </c>
      <c r="R235" s="58" t="e">
        <f t="shared" si="358"/>
        <v>#N/A</v>
      </c>
      <c r="S235" s="58" t="e">
        <f t="shared" si="358"/>
        <v>#N/A</v>
      </c>
      <c r="T235" s="58" t="e">
        <f t="shared" si="358"/>
        <v>#N/A</v>
      </c>
      <c r="U235" s="58" t="e">
        <f t="shared" si="358"/>
        <v>#N/A</v>
      </c>
      <c r="V235" s="58" t="e">
        <f t="shared" si="358"/>
        <v>#N/A</v>
      </c>
      <c r="W235" s="58" t="e">
        <f t="shared" si="358"/>
        <v>#N/A</v>
      </c>
      <c r="X235" s="58" t="e">
        <f t="shared" si="358"/>
        <v>#N/A</v>
      </c>
      <c r="Y235" s="58" t="e">
        <f t="shared" si="358"/>
        <v>#N/A</v>
      </c>
      <c r="Z235" s="58" t="e">
        <f t="shared" si="358"/>
        <v>#N/A</v>
      </c>
      <c r="AA235" s="58" t="e">
        <f t="shared" si="358"/>
        <v>#N/A</v>
      </c>
      <c r="AB235" s="58" t="e">
        <f t="shared" si="358"/>
        <v>#N/A</v>
      </c>
      <c r="AC235" s="58" t="e">
        <f t="shared" si="358"/>
        <v>#N/A</v>
      </c>
      <c r="AD235" s="58" t="e">
        <f t="shared" si="358"/>
        <v>#N/A</v>
      </c>
      <c r="AE235" s="58" t="e">
        <f t="shared" si="358"/>
        <v>#N/A</v>
      </c>
      <c r="AF235" s="58" t="e">
        <f t="shared" si="358"/>
        <v>#N/A</v>
      </c>
      <c r="AG235" s="58" t="e">
        <f t="shared" si="358"/>
        <v>#N/A</v>
      </c>
      <c r="AH235" s="58" t="e">
        <f t="shared" si="358"/>
        <v>#N/A</v>
      </c>
      <c r="AI235" s="58" t="e">
        <f t="shared" si="358"/>
        <v>#N/A</v>
      </c>
      <c r="AJ235" s="58" t="e">
        <f t="shared" si="358"/>
        <v>#N/A</v>
      </c>
      <c r="AK235" s="58" t="e">
        <f t="shared" si="358"/>
        <v>#N/A</v>
      </c>
      <c r="AL235" s="58" t="e">
        <f t="shared" si="358"/>
        <v>#N/A</v>
      </c>
      <c r="AM235" s="58" t="e">
        <f t="shared" si="358"/>
        <v>#N/A</v>
      </c>
      <c r="AN235" s="58" t="e">
        <f t="shared" si="358"/>
        <v>#N/A</v>
      </c>
      <c r="AO235" s="58" t="e">
        <f t="shared" si="358"/>
        <v>#N/A</v>
      </c>
      <c r="AP235" s="58" t="e">
        <f t="shared" si="358"/>
        <v>#N/A</v>
      </c>
      <c r="AQ235" s="58" t="e">
        <f t="shared" si="358"/>
        <v>#N/A</v>
      </c>
      <c r="AR235" s="58" t="e">
        <f t="shared" si="358"/>
        <v>#N/A</v>
      </c>
      <c r="AS235" s="58" t="e">
        <f t="shared" si="358"/>
        <v>#N/A</v>
      </c>
      <c r="AT235" s="58" t="e">
        <f t="shared" si="358"/>
        <v>#N/A</v>
      </c>
      <c r="AU235" s="58" t="e">
        <f t="shared" si="358"/>
        <v>#N/A</v>
      </c>
      <c r="AV235" s="58" t="e">
        <f t="shared" si="358"/>
        <v>#N/A</v>
      </c>
      <c r="AW235" s="58" t="e">
        <f t="shared" si="358"/>
        <v>#N/A</v>
      </c>
      <c r="AX235" s="58" t="e">
        <f t="shared" si="358"/>
        <v>#N/A</v>
      </c>
      <c r="AY235" s="58" t="e">
        <f t="shared" si="358"/>
        <v>#N/A</v>
      </c>
      <c r="AZ235" s="58" t="e">
        <f t="shared" si="358"/>
        <v>#N/A</v>
      </c>
      <c r="BA235" s="58" t="e">
        <f t="shared" si="358"/>
        <v>#N/A</v>
      </c>
      <c r="BB235" s="58" t="e">
        <f t="shared" si="358"/>
        <v>#N/A</v>
      </c>
      <c r="BC235" s="58" t="e">
        <f t="shared" si="358"/>
        <v>#N/A</v>
      </c>
      <c r="BD235" s="58" t="e">
        <f t="shared" si="358"/>
        <v>#N/A</v>
      </c>
      <c r="BE235" s="58" t="e">
        <f t="shared" si="358"/>
        <v>#N/A</v>
      </c>
      <c r="BF235" s="58" t="e">
        <f t="shared" si="358"/>
        <v>#N/A</v>
      </c>
      <c r="BG235" s="58" t="e">
        <f t="shared" si="358"/>
        <v>#N/A</v>
      </c>
      <c r="BH235" s="58" t="e">
        <f t="shared" si="358"/>
        <v>#N/A</v>
      </c>
      <c r="BI235" s="58" t="e">
        <f t="shared" si="358"/>
        <v>#N/A</v>
      </c>
      <c r="BJ235" s="58" t="e">
        <f t="shared" si="358"/>
        <v>#N/A</v>
      </c>
      <c r="BK235" s="58" t="e">
        <f t="shared" si="358"/>
        <v>#N/A</v>
      </c>
      <c r="BL235" s="58" t="e">
        <f t="shared" si="358"/>
        <v>#N/A</v>
      </c>
      <c r="BM235" s="58" t="e">
        <f t="shared" si="358"/>
        <v>#N/A</v>
      </c>
      <c r="BN235" s="58" t="e">
        <f t="shared" si="358"/>
        <v>#N/A</v>
      </c>
      <c r="BO235" s="58" t="e">
        <f t="shared" si="358"/>
        <v>#N/A</v>
      </c>
      <c r="BP235" s="58" t="e">
        <f t="shared" si="358"/>
        <v>#N/A</v>
      </c>
      <c r="BQ235" s="58" t="e">
        <f t="shared" si="358"/>
        <v>#N/A</v>
      </c>
      <c r="BR235" s="58" t="e">
        <f t="shared" si="358"/>
        <v>#N/A</v>
      </c>
      <c r="BS235" s="58" t="e">
        <f t="shared" si="358"/>
        <v>#N/A</v>
      </c>
      <c r="BT235" s="58" t="e">
        <f t="shared" si="358"/>
        <v>#N/A</v>
      </c>
      <c r="BU235" s="58" t="e">
        <f t="shared" si="358"/>
        <v>#N/A</v>
      </c>
      <c r="BV235" s="58" t="e">
        <f t="shared" si="358"/>
        <v>#N/A</v>
      </c>
      <c r="BW235" s="58" t="e">
        <f t="shared" si="358"/>
        <v>#N/A</v>
      </c>
      <c r="BX235" s="58" t="e">
        <f t="shared" si="358"/>
        <v>#N/A</v>
      </c>
      <c r="BY235" s="58" t="e">
        <f t="shared" ref="BY235:CV235" si="359">SUM(BY232:BY234)</f>
        <v>#N/A</v>
      </c>
      <c r="BZ235" s="58" t="e">
        <f t="shared" si="359"/>
        <v>#N/A</v>
      </c>
      <c r="CA235" s="58" t="e">
        <f t="shared" si="359"/>
        <v>#N/A</v>
      </c>
      <c r="CB235" s="58" t="e">
        <f t="shared" si="359"/>
        <v>#N/A</v>
      </c>
      <c r="CC235" s="58" t="e">
        <f t="shared" si="359"/>
        <v>#N/A</v>
      </c>
      <c r="CD235" s="58" t="e">
        <f t="shared" si="359"/>
        <v>#N/A</v>
      </c>
      <c r="CE235" s="58" t="e">
        <f t="shared" si="359"/>
        <v>#N/A</v>
      </c>
      <c r="CF235" s="58" t="e">
        <f t="shared" si="359"/>
        <v>#N/A</v>
      </c>
      <c r="CG235" s="58" t="e">
        <f t="shared" si="359"/>
        <v>#N/A</v>
      </c>
      <c r="CH235" s="58" t="e">
        <f t="shared" si="359"/>
        <v>#N/A</v>
      </c>
      <c r="CI235" s="58" t="e">
        <f t="shared" si="359"/>
        <v>#N/A</v>
      </c>
      <c r="CJ235" s="58" t="e">
        <f t="shared" si="359"/>
        <v>#N/A</v>
      </c>
      <c r="CK235" s="58" t="e">
        <f t="shared" si="359"/>
        <v>#N/A</v>
      </c>
      <c r="CL235" s="58" t="e">
        <f t="shared" si="359"/>
        <v>#N/A</v>
      </c>
      <c r="CM235" s="58" t="e">
        <f t="shared" si="359"/>
        <v>#N/A</v>
      </c>
      <c r="CN235" s="58" t="e">
        <f t="shared" si="359"/>
        <v>#N/A</v>
      </c>
      <c r="CO235" s="58" t="e">
        <f t="shared" si="359"/>
        <v>#N/A</v>
      </c>
      <c r="CP235" s="58" t="e">
        <f t="shared" si="359"/>
        <v>#N/A</v>
      </c>
      <c r="CQ235" s="58" t="e">
        <f t="shared" si="359"/>
        <v>#N/A</v>
      </c>
      <c r="CR235" s="58" t="e">
        <f t="shared" si="359"/>
        <v>#N/A</v>
      </c>
      <c r="CS235" s="58" t="e">
        <f t="shared" si="359"/>
        <v>#N/A</v>
      </c>
      <c r="CT235" s="58" t="e">
        <f t="shared" si="359"/>
        <v>#N/A</v>
      </c>
      <c r="CU235" s="58" t="e">
        <f t="shared" si="359"/>
        <v>#N/A</v>
      </c>
      <c r="CV235" s="58" t="e">
        <f t="shared" si="359"/>
        <v>#N/A</v>
      </c>
    </row>
    <row r="236" spans="2:103" ht="15.4">
      <c r="AA236" s="291"/>
      <c r="AB236" s="291"/>
      <c r="AC236" s="291"/>
      <c r="AD236" s="291"/>
      <c r="AE236" s="291"/>
      <c r="AF236" s="291"/>
      <c r="AG236" s="291"/>
      <c r="AH236" s="291"/>
      <c r="AI236" s="291"/>
      <c r="AJ236" s="291"/>
      <c r="AK236" s="291"/>
      <c r="AL236" s="291"/>
      <c r="AM236" s="291"/>
      <c r="AN236" s="291"/>
      <c r="AO236" s="291"/>
      <c r="AP236" s="291"/>
      <c r="AQ236" s="291"/>
      <c r="AR236" s="291"/>
      <c r="AS236" s="291"/>
      <c r="AT236" s="291"/>
      <c r="AU236" s="291"/>
      <c r="AV236" s="291"/>
      <c r="AW236" s="291"/>
      <c r="AX236" s="291"/>
      <c r="AY236" s="291"/>
      <c r="AZ236" s="291"/>
      <c r="BA236" s="291"/>
      <c r="BB236" s="291"/>
      <c r="BC236" s="291"/>
      <c r="BD236" s="291"/>
      <c r="BE236" s="291"/>
      <c r="BF236" s="291"/>
      <c r="BG236" s="291"/>
      <c r="BH236" s="291"/>
      <c r="BI236" s="291"/>
      <c r="BJ236" s="291"/>
      <c r="BK236" s="291"/>
      <c r="BL236" s="291"/>
      <c r="BM236" s="291"/>
      <c r="BN236" s="291"/>
      <c r="BO236" s="291"/>
      <c r="BP236" s="291"/>
      <c r="BQ236" s="291"/>
      <c r="BR236" s="291"/>
      <c r="BS236" s="291"/>
      <c r="BT236" s="291"/>
      <c r="BU236" s="291"/>
      <c r="BV236" s="291"/>
      <c r="BW236" s="291"/>
      <c r="BX236" s="291"/>
      <c r="BY236" s="291"/>
      <c r="BZ236" s="291"/>
      <c r="CA236" s="291"/>
      <c r="CB236" s="291"/>
      <c r="CC236" s="291"/>
      <c r="CD236" s="291"/>
      <c r="CE236" s="291"/>
      <c r="CF236" s="291"/>
      <c r="CG236" s="291"/>
      <c r="CH236" s="291"/>
      <c r="CI236" s="291"/>
      <c r="CJ236" s="291"/>
    </row>
    <row r="237" spans="2:103" ht="15.4">
      <c r="B237" s="22">
        <f>MAX($B$5:B236)+1</f>
        <v>7</v>
      </c>
      <c r="C237" s="22" t="s">
        <v>688</v>
      </c>
      <c r="D237" s="22"/>
      <c r="E237" s="22"/>
      <c r="F237" s="22"/>
      <c r="G237" s="22"/>
      <c r="H237" s="22"/>
      <c r="I237" s="22"/>
      <c r="J237" s="22"/>
      <c r="K237" s="22"/>
      <c r="L237" s="22"/>
      <c r="M237" s="22"/>
      <c r="N237" s="22"/>
      <c r="O237" s="22"/>
      <c r="P237" s="22"/>
      <c r="Q237" s="22"/>
      <c r="R237" s="22"/>
      <c r="S237" s="22"/>
      <c r="T237" s="22"/>
      <c r="U237" s="22"/>
      <c r="V237" s="22"/>
      <c r="W237" s="22"/>
      <c r="X237" s="22"/>
      <c r="Y237" s="22"/>
      <c r="Z237" s="22"/>
      <c r="AA237" s="22"/>
      <c r="AB237" s="22"/>
      <c r="AC237" s="22"/>
      <c r="AD237" s="22"/>
      <c r="AE237" s="22"/>
      <c r="AF237" s="22"/>
      <c r="AG237" s="22"/>
      <c r="AH237" s="22"/>
      <c r="AI237" s="22"/>
      <c r="AJ237" s="22"/>
      <c r="AK237" s="22"/>
      <c r="AL237" s="22"/>
      <c r="AM237" s="22"/>
      <c r="AN237" s="22"/>
      <c r="AO237" s="22"/>
      <c r="AP237" s="22"/>
      <c r="AQ237" s="22"/>
      <c r="AR237" s="22"/>
      <c r="AS237" s="22"/>
      <c r="AT237" s="22"/>
      <c r="AU237" s="22"/>
      <c r="AV237" s="22"/>
      <c r="AW237" s="22"/>
      <c r="AX237" s="22"/>
      <c r="AY237" s="22"/>
      <c r="AZ237" s="22"/>
      <c r="BA237" s="22"/>
      <c r="BB237" s="22"/>
      <c r="BC237" s="22"/>
      <c r="BD237" s="22"/>
      <c r="BE237" s="22"/>
      <c r="BF237" s="22"/>
      <c r="BG237" s="22"/>
      <c r="BH237" s="22"/>
      <c r="BI237" s="22"/>
      <c r="BJ237" s="22"/>
      <c r="BK237" s="22"/>
      <c r="BL237" s="22"/>
      <c r="BM237" s="22"/>
      <c r="BN237" s="22"/>
      <c r="BO237" s="22"/>
      <c r="BP237" s="22"/>
      <c r="BQ237" s="22"/>
      <c r="BR237" s="22"/>
      <c r="BS237" s="22"/>
      <c r="BT237" s="22"/>
      <c r="BU237" s="22"/>
      <c r="BV237" s="22"/>
      <c r="BW237" s="22"/>
      <c r="BX237" s="22"/>
      <c r="BY237" s="22"/>
      <c r="BZ237" s="22"/>
      <c r="CA237" s="22"/>
      <c r="CB237" s="22"/>
      <c r="CC237" s="22"/>
      <c r="CD237" s="22"/>
      <c r="CE237" s="22"/>
      <c r="CF237" s="22"/>
      <c r="CG237" s="22"/>
      <c r="CH237" s="22"/>
      <c r="CI237" s="22"/>
      <c r="CJ237" s="22"/>
      <c r="CK237" s="22"/>
      <c r="CL237" s="22"/>
      <c r="CM237" s="22"/>
      <c r="CN237" s="22"/>
      <c r="CO237" s="22"/>
      <c r="CP237" s="22"/>
      <c r="CQ237" s="22"/>
      <c r="CR237" s="22"/>
      <c r="CS237" s="22"/>
      <c r="CT237" s="22"/>
      <c r="CU237" s="22"/>
      <c r="CV237" s="22"/>
      <c r="CW237" s="22"/>
      <c r="CX237" s="22"/>
      <c r="CY237" s="23"/>
    </row>
    <row r="238" spans="2:103" ht="15.4">
      <c r="AH238" s="1"/>
    </row>
    <row r="239" spans="2:103" ht="15.4">
      <c r="D239" s="6" t="s">
        <v>689</v>
      </c>
      <c r="AH239" s="1"/>
    </row>
    <row r="240" spans="2:103" ht="15.4">
      <c r="E240" s="1" t="s">
        <v>576</v>
      </c>
      <c r="G240" s="1" t="s">
        <v>305</v>
      </c>
      <c r="J240" s="350" t="e">
        <f>SUM(L240:CV240)</f>
        <v>#NUM!</v>
      </c>
      <c r="L240" s="190">
        <f>K243</f>
        <v>0</v>
      </c>
      <c r="M240" s="190" t="e">
        <f t="shared" ref="M240:AQ240" si="360">L243</f>
        <v>#NUM!</v>
      </c>
      <c r="N240" s="190" t="e">
        <f t="shared" si="360"/>
        <v>#NUM!</v>
      </c>
      <c r="O240" s="190" t="e">
        <f t="shared" si="360"/>
        <v>#NUM!</v>
      </c>
      <c r="P240" s="190" t="e">
        <f t="shared" si="360"/>
        <v>#NUM!</v>
      </c>
      <c r="Q240" s="190" t="e">
        <f t="shared" si="360"/>
        <v>#NUM!</v>
      </c>
      <c r="R240" s="190" t="e">
        <f t="shared" si="360"/>
        <v>#NUM!</v>
      </c>
      <c r="S240" s="190" t="e">
        <f t="shared" si="360"/>
        <v>#NUM!</v>
      </c>
      <c r="T240" s="190" t="e">
        <f t="shared" si="360"/>
        <v>#NUM!</v>
      </c>
      <c r="U240" s="190" t="e">
        <f t="shared" si="360"/>
        <v>#NUM!</v>
      </c>
      <c r="V240" s="190" t="e">
        <f t="shared" si="360"/>
        <v>#NUM!</v>
      </c>
      <c r="W240" s="190" t="e">
        <f t="shared" si="360"/>
        <v>#NUM!</v>
      </c>
      <c r="X240" s="190" t="e">
        <f t="shared" si="360"/>
        <v>#NUM!</v>
      </c>
      <c r="Y240" s="190" t="e">
        <f t="shared" si="360"/>
        <v>#NUM!</v>
      </c>
      <c r="Z240" s="190" t="e">
        <f t="shared" si="360"/>
        <v>#NUM!</v>
      </c>
      <c r="AA240" s="190" t="e">
        <f t="shared" si="360"/>
        <v>#NUM!</v>
      </c>
      <c r="AB240" s="190" t="e">
        <f t="shared" si="360"/>
        <v>#NUM!</v>
      </c>
      <c r="AC240" s="190" t="e">
        <f t="shared" si="360"/>
        <v>#NUM!</v>
      </c>
      <c r="AD240" s="190" t="e">
        <f t="shared" si="360"/>
        <v>#NUM!</v>
      </c>
      <c r="AE240" s="190" t="e">
        <f t="shared" si="360"/>
        <v>#NUM!</v>
      </c>
      <c r="AF240" s="190" t="e">
        <f t="shared" si="360"/>
        <v>#NUM!</v>
      </c>
      <c r="AG240" s="190" t="e">
        <f t="shared" si="360"/>
        <v>#NUM!</v>
      </c>
      <c r="AH240" s="190" t="e">
        <f t="shared" si="360"/>
        <v>#NUM!</v>
      </c>
      <c r="AI240" s="190" t="e">
        <f t="shared" si="360"/>
        <v>#NUM!</v>
      </c>
      <c r="AJ240" s="190" t="e">
        <f t="shared" si="360"/>
        <v>#NUM!</v>
      </c>
      <c r="AK240" s="190" t="e">
        <f t="shared" si="360"/>
        <v>#NUM!</v>
      </c>
      <c r="AL240" s="190" t="e">
        <f t="shared" si="360"/>
        <v>#NUM!</v>
      </c>
      <c r="AM240" s="190" t="e">
        <f t="shared" si="360"/>
        <v>#NUM!</v>
      </c>
      <c r="AN240" s="190" t="e">
        <f t="shared" si="360"/>
        <v>#NUM!</v>
      </c>
      <c r="AO240" s="190" t="e">
        <f t="shared" si="360"/>
        <v>#NUM!</v>
      </c>
      <c r="AP240" s="190" t="e">
        <f t="shared" si="360"/>
        <v>#NUM!</v>
      </c>
      <c r="AQ240" s="190" t="e">
        <f t="shared" si="360"/>
        <v>#NUM!</v>
      </c>
      <c r="AR240" s="190" t="e">
        <f t="shared" ref="AR240:BW240" si="361">AQ243</f>
        <v>#NUM!</v>
      </c>
      <c r="AS240" s="190" t="e">
        <f t="shared" si="361"/>
        <v>#NUM!</v>
      </c>
      <c r="AT240" s="190" t="e">
        <f t="shared" si="361"/>
        <v>#NUM!</v>
      </c>
      <c r="AU240" s="190" t="e">
        <f t="shared" si="361"/>
        <v>#NUM!</v>
      </c>
      <c r="AV240" s="190" t="e">
        <f t="shared" si="361"/>
        <v>#NUM!</v>
      </c>
      <c r="AW240" s="190" t="e">
        <f t="shared" si="361"/>
        <v>#NUM!</v>
      </c>
      <c r="AX240" s="190" t="e">
        <f>AW243</f>
        <v>#NUM!</v>
      </c>
      <c r="AY240" s="190" t="e">
        <f t="shared" si="361"/>
        <v>#NUM!</v>
      </c>
      <c r="AZ240" s="190" t="e">
        <f t="shared" si="361"/>
        <v>#NUM!</v>
      </c>
      <c r="BA240" s="190" t="e">
        <f t="shared" si="361"/>
        <v>#NUM!</v>
      </c>
      <c r="BB240" s="190" t="e">
        <f t="shared" si="361"/>
        <v>#NUM!</v>
      </c>
      <c r="BC240" s="190" t="e">
        <f t="shared" si="361"/>
        <v>#NUM!</v>
      </c>
      <c r="BD240" s="190" t="e">
        <f t="shared" si="361"/>
        <v>#NUM!</v>
      </c>
      <c r="BE240" s="190" t="e">
        <f t="shared" si="361"/>
        <v>#NUM!</v>
      </c>
      <c r="BF240" s="190" t="e">
        <f t="shared" si="361"/>
        <v>#NUM!</v>
      </c>
      <c r="BG240" s="190" t="e">
        <f t="shared" si="361"/>
        <v>#NUM!</v>
      </c>
      <c r="BH240" s="190" t="e">
        <f t="shared" si="361"/>
        <v>#NUM!</v>
      </c>
      <c r="BI240" s="190" t="e">
        <f t="shared" si="361"/>
        <v>#NUM!</v>
      </c>
      <c r="BJ240" s="190" t="e">
        <f t="shared" si="361"/>
        <v>#NUM!</v>
      </c>
      <c r="BK240" s="190" t="e">
        <f t="shared" si="361"/>
        <v>#NUM!</v>
      </c>
      <c r="BL240" s="190" t="e">
        <f t="shared" si="361"/>
        <v>#NUM!</v>
      </c>
      <c r="BM240" s="190" t="e">
        <f t="shared" si="361"/>
        <v>#NUM!</v>
      </c>
      <c r="BN240" s="190" t="e">
        <f t="shared" si="361"/>
        <v>#NUM!</v>
      </c>
      <c r="BO240" s="190" t="e">
        <f t="shared" si="361"/>
        <v>#NUM!</v>
      </c>
      <c r="BP240" s="190" t="e">
        <f t="shared" si="361"/>
        <v>#NUM!</v>
      </c>
      <c r="BQ240" s="190" t="e">
        <f t="shared" si="361"/>
        <v>#NUM!</v>
      </c>
      <c r="BR240" s="190" t="e">
        <f t="shared" si="361"/>
        <v>#NUM!</v>
      </c>
      <c r="BS240" s="190" t="e">
        <f t="shared" si="361"/>
        <v>#NUM!</v>
      </c>
      <c r="BT240" s="190" t="e">
        <f t="shared" si="361"/>
        <v>#NUM!</v>
      </c>
      <c r="BU240" s="190" t="e">
        <f t="shared" si="361"/>
        <v>#NUM!</v>
      </c>
      <c r="BV240" s="190" t="e">
        <f t="shared" si="361"/>
        <v>#NUM!</v>
      </c>
      <c r="BW240" s="190" t="e">
        <f t="shared" si="361"/>
        <v>#NUM!</v>
      </c>
      <c r="BX240" s="190" t="e">
        <f t="shared" ref="BX240:CV240" si="362">BW243</f>
        <v>#NUM!</v>
      </c>
      <c r="BY240" s="190" t="e">
        <f t="shared" si="362"/>
        <v>#NUM!</v>
      </c>
      <c r="BZ240" s="190" t="e">
        <f t="shared" si="362"/>
        <v>#NUM!</v>
      </c>
      <c r="CA240" s="190" t="e">
        <f t="shared" si="362"/>
        <v>#NUM!</v>
      </c>
      <c r="CB240" s="190" t="e">
        <f t="shared" si="362"/>
        <v>#NUM!</v>
      </c>
      <c r="CC240" s="190" t="e">
        <f t="shared" si="362"/>
        <v>#NUM!</v>
      </c>
      <c r="CD240" s="190" t="e">
        <f t="shared" si="362"/>
        <v>#NUM!</v>
      </c>
      <c r="CE240" s="190" t="e">
        <f t="shared" si="362"/>
        <v>#NUM!</v>
      </c>
      <c r="CF240" s="190" t="e">
        <f t="shared" si="362"/>
        <v>#NUM!</v>
      </c>
      <c r="CG240" s="190" t="e">
        <f t="shared" si="362"/>
        <v>#NUM!</v>
      </c>
      <c r="CH240" s="190" t="e">
        <f t="shared" si="362"/>
        <v>#NUM!</v>
      </c>
      <c r="CI240" s="190" t="e">
        <f t="shared" si="362"/>
        <v>#NUM!</v>
      </c>
      <c r="CJ240" s="190" t="e">
        <f t="shared" si="362"/>
        <v>#NUM!</v>
      </c>
      <c r="CK240" s="190" t="e">
        <f t="shared" si="362"/>
        <v>#NUM!</v>
      </c>
      <c r="CL240" s="190" t="e">
        <f t="shared" si="362"/>
        <v>#NUM!</v>
      </c>
      <c r="CM240" s="190" t="e">
        <f t="shared" si="362"/>
        <v>#NUM!</v>
      </c>
      <c r="CN240" s="190" t="e">
        <f t="shared" si="362"/>
        <v>#NUM!</v>
      </c>
      <c r="CO240" s="190" t="e">
        <f t="shared" si="362"/>
        <v>#NUM!</v>
      </c>
      <c r="CP240" s="190" t="e">
        <f t="shared" si="362"/>
        <v>#NUM!</v>
      </c>
      <c r="CQ240" s="190" t="e">
        <f t="shared" si="362"/>
        <v>#NUM!</v>
      </c>
      <c r="CR240" s="190" t="e">
        <f t="shared" si="362"/>
        <v>#NUM!</v>
      </c>
      <c r="CS240" s="190" t="e">
        <f t="shared" si="362"/>
        <v>#NUM!</v>
      </c>
      <c r="CT240" s="190" t="e">
        <f t="shared" si="362"/>
        <v>#NUM!</v>
      </c>
      <c r="CU240" s="190" t="e">
        <f t="shared" si="362"/>
        <v>#NUM!</v>
      </c>
      <c r="CV240" s="190" t="e">
        <f t="shared" si="362"/>
        <v>#NUM!</v>
      </c>
    </row>
    <row r="241" spans="2:103" ht="15.4">
      <c r="E241" s="1" t="s">
        <v>690</v>
      </c>
      <c r="H241" s="292">
        <v>4</v>
      </c>
      <c r="J241" s="350" t="e">
        <f>SUM(L241:CV241)</f>
        <v>#NUM!</v>
      </c>
      <c r="L241" s="190" t="e">
        <f>L246</f>
        <v>#NUM!</v>
      </c>
      <c r="M241" s="190" t="e">
        <f t="shared" ref="M241:BX241" si="363">M246</f>
        <v>#NUM!</v>
      </c>
      <c r="N241" s="190" t="e">
        <f t="shared" si="363"/>
        <v>#NUM!</v>
      </c>
      <c r="O241" s="190" t="e">
        <f t="shared" si="363"/>
        <v>#NUM!</v>
      </c>
      <c r="P241" s="190" t="e">
        <f t="shared" si="363"/>
        <v>#NUM!</v>
      </c>
      <c r="Q241" s="190" t="e">
        <f t="shared" si="363"/>
        <v>#NUM!</v>
      </c>
      <c r="R241" s="190" t="e">
        <f t="shared" si="363"/>
        <v>#NUM!</v>
      </c>
      <c r="S241" s="190" t="e">
        <f t="shared" si="363"/>
        <v>#NUM!</v>
      </c>
      <c r="T241" s="190" t="e">
        <f t="shared" si="363"/>
        <v>#NUM!</v>
      </c>
      <c r="U241" s="190" t="e">
        <f t="shared" si="363"/>
        <v>#NUM!</v>
      </c>
      <c r="V241" s="190" t="e">
        <f t="shared" si="363"/>
        <v>#NUM!</v>
      </c>
      <c r="W241" s="190" t="e">
        <f t="shared" si="363"/>
        <v>#NUM!</v>
      </c>
      <c r="X241" s="190" t="e">
        <f t="shared" si="363"/>
        <v>#NUM!</v>
      </c>
      <c r="Y241" s="190" t="e">
        <f t="shared" si="363"/>
        <v>#NUM!</v>
      </c>
      <c r="Z241" s="190" t="e">
        <f t="shared" si="363"/>
        <v>#NUM!</v>
      </c>
      <c r="AA241" s="190" t="e">
        <f t="shared" si="363"/>
        <v>#NUM!</v>
      </c>
      <c r="AB241" s="190" t="e">
        <f t="shared" si="363"/>
        <v>#NUM!</v>
      </c>
      <c r="AC241" s="190" t="e">
        <f t="shared" si="363"/>
        <v>#NUM!</v>
      </c>
      <c r="AD241" s="190" t="e">
        <f t="shared" si="363"/>
        <v>#NUM!</v>
      </c>
      <c r="AE241" s="190" t="e">
        <f t="shared" si="363"/>
        <v>#NUM!</v>
      </c>
      <c r="AF241" s="190" t="e">
        <f t="shared" si="363"/>
        <v>#NUM!</v>
      </c>
      <c r="AG241" s="190" t="e">
        <f t="shared" si="363"/>
        <v>#NUM!</v>
      </c>
      <c r="AH241" s="190" t="e">
        <f t="shared" si="363"/>
        <v>#NUM!</v>
      </c>
      <c r="AI241" s="190" t="e">
        <f t="shared" si="363"/>
        <v>#NUM!</v>
      </c>
      <c r="AJ241" s="190" t="e">
        <f t="shared" si="363"/>
        <v>#NUM!</v>
      </c>
      <c r="AK241" s="190" t="e">
        <f t="shared" si="363"/>
        <v>#NUM!</v>
      </c>
      <c r="AL241" s="190" t="e">
        <f t="shared" si="363"/>
        <v>#NUM!</v>
      </c>
      <c r="AM241" s="190" t="e">
        <f t="shared" si="363"/>
        <v>#NUM!</v>
      </c>
      <c r="AN241" s="190" t="e">
        <f t="shared" si="363"/>
        <v>#NUM!</v>
      </c>
      <c r="AO241" s="190" t="e">
        <f t="shared" si="363"/>
        <v>#NUM!</v>
      </c>
      <c r="AP241" s="190" t="e">
        <f t="shared" si="363"/>
        <v>#NUM!</v>
      </c>
      <c r="AQ241" s="190" t="e">
        <f t="shared" si="363"/>
        <v>#NUM!</v>
      </c>
      <c r="AR241" s="190" t="e">
        <f t="shared" si="363"/>
        <v>#NUM!</v>
      </c>
      <c r="AS241" s="190" t="e">
        <f t="shared" si="363"/>
        <v>#NUM!</v>
      </c>
      <c r="AT241" s="190" t="e">
        <f t="shared" si="363"/>
        <v>#NUM!</v>
      </c>
      <c r="AU241" s="190" t="e">
        <f t="shared" si="363"/>
        <v>#NUM!</v>
      </c>
      <c r="AV241" s="190" t="e">
        <f t="shared" si="363"/>
        <v>#NUM!</v>
      </c>
      <c r="AW241" s="190" t="e">
        <f t="shared" si="363"/>
        <v>#NUM!</v>
      </c>
      <c r="AX241" s="190" t="e">
        <f t="shared" si="363"/>
        <v>#NUM!</v>
      </c>
      <c r="AY241" s="190" t="e">
        <f t="shared" si="363"/>
        <v>#NUM!</v>
      </c>
      <c r="AZ241" s="190" t="e">
        <f t="shared" si="363"/>
        <v>#NUM!</v>
      </c>
      <c r="BA241" s="190" t="e">
        <f t="shared" si="363"/>
        <v>#NUM!</v>
      </c>
      <c r="BB241" s="190" t="e">
        <f t="shared" si="363"/>
        <v>#NUM!</v>
      </c>
      <c r="BC241" s="190" t="e">
        <f t="shared" si="363"/>
        <v>#NUM!</v>
      </c>
      <c r="BD241" s="190" t="e">
        <f t="shared" si="363"/>
        <v>#NUM!</v>
      </c>
      <c r="BE241" s="190" t="e">
        <f t="shared" si="363"/>
        <v>#NUM!</v>
      </c>
      <c r="BF241" s="190" t="e">
        <f t="shared" si="363"/>
        <v>#NUM!</v>
      </c>
      <c r="BG241" s="190" t="e">
        <f t="shared" si="363"/>
        <v>#NUM!</v>
      </c>
      <c r="BH241" s="190" t="e">
        <f t="shared" si="363"/>
        <v>#NUM!</v>
      </c>
      <c r="BI241" s="190" t="e">
        <f t="shared" si="363"/>
        <v>#NUM!</v>
      </c>
      <c r="BJ241" s="190" t="e">
        <f t="shared" si="363"/>
        <v>#NUM!</v>
      </c>
      <c r="BK241" s="190" t="e">
        <f t="shared" si="363"/>
        <v>#NUM!</v>
      </c>
      <c r="BL241" s="190" t="e">
        <f t="shared" si="363"/>
        <v>#NUM!</v>
      </c>
      <c r="BM241" s="190" t="e">
        <f t="shared" si="363"/>
        <v>#NUM!</v>
      </c>
      <c r="BN241" s="190" t="e">
        <f t="shared" si="363"/>
        <v>#NUM!</v>
      </c>
      <c r="BO241" s="190" t="e">
        <f t="shared" si="363"/>
        <v>#NUM!</v>
      </c>
      <c r="BP241" s="190" t="e">
        <f t="shared" si="363"/>
        <v>#NUM!</v>
      </c>
      <c r="BQ241" s="190" t="e">
        <f t="shared" si="363"/>
        <v>#NUM!</v>
      </c>
      <c r="BR241" s="190" t="e">
        <f t="shared" si="363"/>
        <v>#NUM!</v>
      </c>
      <c r="BS241" s="190" t="e">
        <f t="shared" si="363"/>
        <v>#NUM!</v>
      </c>
      <c r="BT241" s="190" t="e">
        <f t="shared" si="363"/>
        <v>#NUM!</v>
      </c>
      <c r="BU241" s="190" t="e">
        <f t="shared" si="363"/>
        <v>#NUM!</v>
      </c>
      <c r="BV241" s="190" t="e">
        <f t="shared" si="363"/>
        <v>#NUM!</v>
      </c>
      <c r="BW241" s="190" t="e">
        <f t="shared" si="363"/>
        <v>#NUM!</v>
      </c>
      <c r="BX241" s="190" t="e">
        <f t="shared" si="363"/>
        <v>#NUM!</v>
      </c>
      <c r="BY241" s="190" t="e">
        <f t="shared" ref="BY241:CV241" si="364">BY246</f>
        <v>#NUM!</v>
      </c>
      <c r="BZ241" s="190" t="e">
        <f t="shared" si="364"/>
        <v>#NUM!</v>
      </c>
      <c r="CA241" s="190" t="e">
        <f t="shared" si="364"/>
        <v>#NUM!</v>
      </c>
      <c r="CB241" s="190" t="e">
        <f t="shared" si="364"/>
        <v>#NUM!</v>
      </c>
      <c r="CC241" s="190" t="e">
        <f t="shared" si="364"/>
        <v>#NUM!</v>
      </c>
      <c r="CD241" s="190" t="e">
        <f t="shared" si="364"/>
        <v>#NUM!</v>
      </c>
      <c r="CE241" s="190" t="e">
        <f t="shared" si="364"/>
        <v>#NUM!</v>
      </c>
      <c r="CF241" s="190" t="e">
        <f t="shared" si="364"/>
        <v>#NUM!</v>
      </c>
      <c r="CG241" s="190" t="e">
        <f t="shared" si="364"/>
        <v>#NUM!</v>
      </c>
      <c r="CH241" s="190" t="e">
        <f t="shared" si="364"/>
        <v>#NUM!</v>
      </c>
      <c r="CI241" s="190" t="e">
        <f t="shared" si="364"/>
        <v>#NUM!</v>
      </c>
      <c r="CJ241" s="190" t="e">
        <f t="shared" si="364"/>
        <v>#NUM!</v>
      </c>
      <c r="CK241" s="190" t="e">
        <f t="shared" si="364"/>
        <v>#NUM!</v>
      </c>
      <c r="CL241" s="190" t="e">
        <f t="shared" si="364"/>
        <v>#NUM!</v>
      </c>
      <c r="CM241" s="190" t="e">
        <f t="shared" si="364"/>
        <v>#NUM!</v>
      </c>
      <c r="CN241" s="190" t="e">
        <f t="shared" si="364"/>
        <v>#NUM!</v>
      </c>
      <c r="CO241" s="190" t="e">
        <f t="shared" si="364"/>
        <v>#NUM!</v>
      </c>
      <c r="CP241" s="190" t="e">
        <f t="shared" si="364"/>
        <v>#NUM!</v>
      </c>
      <c r="CQ241" s="190" t="e">
        <f t="shared" si="364"/>
        <v>#NUM!</v>
      </c>
      <c r="CR241" s="190" t="e">
        <f t="shared" si="364"/>
        <v>#NUM!</v>
      </c>
      <c r="CS241" s="190" t="e">
        <f t="shared" si="364"/>
        <v>#NUM!</v>
      </c>
      <c r="CT241" s="190" t="e">
        <f t="shared" si="364"/>
        <v>#NUM!</v>
      </c>
      <c r="CU241" s="190" t="e">
        <f t="shared" si="364"/>
        <v>#NUM!</v>
      </c>
      <c r="CV241" s="190" t="e">
        <f t="shared" si="364"/>
        <v>#NUM!</v>
      </c>
    </row>
    <row r="242" spans="2:103" ht="15.4">
      <c r="E242" s="1" t="s">
        <v>687</v>
      </c>
      <c r="G242" s="1" t="s">
        <v>305</v>
      </c>
      <c r="J242" s="350" t="e">
        <f ca="1">SUM(L242:CV242)</f>
        <v>#NUM!</v>
      </c>
      <c r="L242" s="58" t="e" cm="1">
        <f t="array" aca="1" ref="L242" ca="1">IF(FinancialInputs!L23=1,-SUM($K$242:K242,$K$241:K241),FinancialInputs!L21*-SUM(OFFSET(L241,0,-($H$241-1)):L241/$H$241))*FinancialInputs!L17</f>
        <v>#NUM!</v>
      </c>
      <c r="M242" s="58" t="e" cm="1">
        <f t="array" aca="1" ref="M242" ca="1">IF(FinancialInputs!M23=1,-SUM($K$242:L242,$K$241:L241),FinancialInputs!M21*-SUM(OFFSET(M241,0,-($H$241-1)):M241/$H$241))*FinancialInputs!M17</f>
        <v>#NUM!</v>
      </c>
      <c r="N242" s="58" t="e" cm="1">
        <f t="array" aca="1" ref="N242" ca="1">IF(FinancialInputs!N23=1,-SUM($K$242:M242,$K$241:M241),FinancialInputs!N21*-SUM(OFFSET(N241,0,-($H$241-1)):N241/$H$241))*FinancialInputs!N17</f>
        <v>#NUM!</v>
      </c>
      <c r="O242" s="58" t="e" cm="1">
        <f t="array" aca="1" ref="O242" ca="1">IF(FinancialInputs!O23=1,-SUM($K$242:N242,$K$241:N241),FinancialInputs!O21*-SUM(OFFSET(O241,0,-($H$241-1)):O241/$H$241))*FinancialInputs!O17</f>
        <v>#NUM!</v>
      </c>
      <c r="P242" s="58" t="e" cm="1">
        <f t="array" aca="1" ref="P242" ca="1">IF(FinancialInputs!P23=1,-SUM($K$242:O242,$K$241:O241),FinancialInputs!P21*-SUM(OFFSET(P241,0,-($H$241-1)):P241/$H$241))*FinancialInputs!P17</f>
        <v>#NUM!</v>
      </c>
      <c r="Q242" s="58" t="e" cm="1">
        <f t="array" aca="1" ref="Q242" ca="1">IF(FinancialInputs!Q23=1,-SUM($K$242:P242,$K$241:P241),FinancialInputs!Q21*-SUM(OFFSET(Q241,0,-($H$241-1)):Q241/$H$241))*FinancialInputs!Q17</f>
        <v>#NUM!</v>
      </c>
      <c r="R242" s="58" t="e" cm="1">
        <f t="array" aca="1" ref="R242" ca="1">IF(FinancialInputs!R23=1,-SUM($K$242:Q242,$K$241:Q241),FinancialInputs!R21*-SUM(OFFSET(R241,0,-($H$241-1)):R241/$H$241))*FinancialInputs!R17</f>
        <v>#NUM!</v>
      </c>
      <c r="S242" s="58" t="e" cm="1">
        <f t="array" aca="1" ref="S242" ca="1">IF(FinancialInputs!S23=1,-SUM($K$242:R242,$K$241:R241),FinancialInputs!S21*-SUM(OFFSET(S241,0,-($H$241-1)):S241/$H$241))*FinancialInputs!S17</f>
        <v>#NUM!</v>
      </c>
      <c r="T242" s="58" t="e" cm="1">
        <f t="array" aca="1" ref="T242" ca="1">IF(FinancialInputs!T23=1,-SUM($K$242:S242,$K$241:S241),FinancialInputs!T21*-SUM(OFFSET(T241,0,-($H$241-1)):T241/$H$241))*FinancialInputs!T17</f>
        <v>#NUM!</v>
      </c>
      <c r="U242" s="58" t="e" cm="1">
        <f t="array" aca="1" ref="U242" ca="1">IF(FinancialInputs!U23=1,-SUM($K$242:T242,$K$241:T241),FinancialInputs!U21*-SUM(OFFSET(U241,0,-($H$241-1)):U241/$H$241))*FinancialInputs!U17</f>
        <v>#NUM!</v>
      </c>
      <c r="V242" s="58" t="e" cm="1">
        <f t="array" aca="1" ref="V242" ca="1">IF(FinancialInputs!V23=1,-SUM($K$242:U242,$K$241:U241),FinancialInputs!V21*-SUM(OFFSET(V241,0,-($H$241-1)):V241/$H$241))*FinancialInputs!V17</f>
        <v>#NUM!</v>
      </c>
      <c r="W242" s="58" t="e" cm="1">
        <f t="array" aca="1" ref="W242" ca="1">IF(FinancialInputs!W23=1,-SUM($K$242:V242,$K$241:V241),FinancialInputs!W21*-SUM(OFFSET(W241,0,-($H$241-1)):W241/$H$241))*FinancialInputs!W17</f>
        <v>#NUM!</v>
      </c>
      <c r="X242" s="58" t="e" cm="1">
        <f t="array" aca="1" ref="X242" ca="1">IF(FinancialInputs!X23=1,-SUM($K$242:W242,$K$241:W241),FinancialInputs!X21*-SUM(OFFSET(X241,0,-($H$241-1)):X241/$H$241))*FinancialInputs!X17</f>
        <v>#NUM!</v>
      </c>
      <c r="Y242" s="58" t="e" cm="1">
        <f t="array" aca="1" ref="Y242" ca="1">IF(FinancialInputs!Y23=1,-SUM($K$242:X242,$K$241:X241),FinancialInputs!Y21*-SUM(OFFSET(Y241,0,-($H$241-1)):Y241/$H$241))*FinancialInputs!Y17</f>
        <v>#NUM!</v>
      </c>
      <c r="Z242" s="58" t="e" cm="1">
        <f t="array" aca="1" ref="Z242" ca="1">IF(FinancialInputs!Z23=1,-SUM($K$242:Y242,$K$241:Y241),FinancialInputs!Z21*-SUM(OFFSET(Z241,0,-($H$241-1)):Z241/$H$241))*FinancialInputs!Z17</f>
        <v>#NUM!</v>
      </c>
      <c r="AA242" s="58" t="e" cm="1">
        <f t="array" aca="1" ref="AA242" ca="1">IF(FinancialInputs!AA23=1,-SUM($K$242:Z242,$K$241:Z241),FinancialInputs!AA21*-SUM(OFFSET(AA241,0,-($H$241-1)):AA241/$H$241))*FinancialInputs!AA17</f>
        <v>#NUM!</v>
      </c>
      <c r="AB242" s="58" t="e" cm="1">
        <f t="array" aca="1" ref="AB242" ca="1">IF(FinancialInputs!AB23=1,-SUM($K$242:AA242,$K$241:AA241),FinancialInputs!AB21*-SUM(OFFSET(AB241,0,-($H$241-1)):AB241/$H$241))*FinancialInputs!AB17</f>
        <v>#NUM!</v>
      </c>
      <c r="AC242" s="58" t="e" cm="1">
        <f t="array" aca="1" ref="AC242" ca="1">IF(FinancialInputs!AC23=1,-SUM($K$242:AB242,$K$241:AB241),FinancialInputs!AC21*-SUM(OFFSET(AC241,0,-($H$241-1)):AC241/$H$241))*FinancialInputs!AC17</f>
        <v>#NUM!</v>
      </c>
      <c r="AD242" s="58" t="e" cm="1">
        <f t="array" aca="1" ref="AD242" ca="1">IF(FinancialInputs!AD23=1,-SUM($K$242:AC242,$K$241:AC241),FinancialInputs!AD21*-SUM(OFFSET(AD241,0,-($H$241-1)):AD241/$H$241))*FinancialInputs!AD17</f>
        <v>#NUM!</v>
      </c>
      <c r="AE242" s="58" t="e" cm="1">
        <f t="array" aca="1" ref="AE242" ca="1">IF(FinancialInputs!AE23=1,-SUM($K$242:AD242,$K$241:AD241),FinancialInputs!AE21*-SUM(OFFSET(AE241,0,-($H$241-1)):AE241/$H$241))*FinancialInputs!AE17</f>
        <v>#NUM!</v>
      </c>
      <c r="AF242" s="58" t="e" cm="1">
        <f t="array" aca="1" ref="AF242" ca="1">IF(FinancialInputs!AF23=1,-SUM($K$242:AE242,$K$241:AE241),FinancialInputs!AF21*-SUM(OFFSET(AF241,0,-($H$241-1)):AF241/$H$241))*FinancialInputs!AF17</f>
        <v>#NUM!</v>
      </c>
      <c r="AG242" s="58" t="e" cm="1">
        <f t="array" aca="1" ref="AG242" ca="1">IF(FinancialInputs!AG23=1,-SUM($K$242:AF242,$K$241:AF241),FinancialInputs!AG21*-SUM(OFFSET(AG241,0,-($H$241-1)):AG241/$H$241))*FinancialInputs!AG17</f>
        <v>#NUM!</v>
      </c>
      <c r="AH242" s="58" t="e" cm="1">
        <f t="array" aca="1" ref="AH242" ca="1">IF(FinancialInputs!AH23=1,-SUM($K$242:AG242,$K$241:AG241),FinancialInputs!AH21*-SUM(OFFSET(AH241,0,-($H$241-1)):AH241/$H$241))*FinancialInputs!AH17</f>
        <v>#NUM!</v>
      </c>
      <c r="AI242" s="58" t="e" cm="1">
        <f t="array" aca="1" ref="AI242" ca="1">IF(FinancialInputs!AI23=1,-SUM($K$242:AH242,$K$241:AH241),FinancialInputs!AI21*-SUM(OFFSET(AI241,0,-($H$241-1)):AI241/$H$241))*FinancialInputs!AI17</f>
        <v>#NUM!</v>
      </c>
      <c r="AJ242" s="58" t="e" cm="1">
        <f t="array" aca="1" ref="AJ242" ca="1">IF(FinancialInputs!AJ23=1,-SUM($K$242:AI242,$K$241:AI241),FinancialInputs!AJ21*-SUM(OFFSET(AJ241,0,-($H$241-1)):AJ241/$H$241))*FinancialInputs!AJ17</f>
        <v>#NUM!</v>
      </c>
      <c r="AK242" s="58" t="e" cm="1">
        <f t="array" aca="1" ref="AK242" ca="1">IF(FinancialInputs!AK23=1,-SUM($K$242:AJ242,$K$241:AJ241),FinancialInputs!AK21*-SUM(OFFSET(AK241,0,-($H$241-1)):AK241/$H$241))*FinancialInputs!AK17</f>
        <v>#NUM!</v>
      </c>
      <c r="AL242" s="58" t="e" cm="1">
        <f t="array" aca="1" ref="AL242" ca="1">IF(FinancialInputs!AL23=1,-SUM($K$242:AK242,$K$241:AK241),FinancialInputs!AL21*-SUM(OFFSET(AL241,0,-($H$241-1)):AL241/$H$241))*FinancialInputs!AL17</f>
        <v>#NUM!</v>
      </c>
      <c r="AM242" s="58" t="e" cm="1">
        <f t="array" aca="1" ref="AM242" ca="1">IF(FinancialInputs!AM23=1,-SUM($K$242:AL242,$K$241:AL241),FinancialInputs!AM21*-SUM(OFFSET(AM241,0,-($H$241-1)):AM241/$H$241))*FinancialInputs!AM17</f>
        <v>#NUM!</v>
      </c>
      <c r="AN242" s="58" t="e" cm="1">
        <f t="array" aca="1" ref="AN242" ca="1">IF(FinancialInputs!AN23=1,-SUM($K$242:AM242,$K$241:AM241),FinancialInputs!AN21*-SUM(OFFSET(AN241,0,-($H$241-1)):AN241/$H$241))*FinancialInputs!AN17</f>
        <v>#NUM!</v>
      </c>
      <c r="AO242" s="58" t="e" cm="1">
        <f t="array" aca="1" ref="AO242" ca="1">IF(FinancialInputs!AO23=1,-SUM($K$242:AN242,$K$241:AN241),FinancialInputs!AO21*-SUM(OFFSET(AO241,0,-($H$241-1)):AO241/$H$241))*FinancialInputs!AO17</f>
        <v>#NUM!</v>
      </c>
      <c r="AP242" s="58" t="e" cm="1">
        <f t="array" aca="1" ref="AP242" ca="1">IF(FinancialInputs!AP23=1,-SUM($K$242:AO242,$K$241:AO241),FinancialInputs!AP21*-SUM(OFFSET(AP241,0,-($H$241-1)):AP241/$H$241))*FinancialInputs!AP17</f>
        <v>#NUM!</v>
      </c>
      <c r="AQ242" s="58" t="e" cm="1">
        <f t="array" aca="1" ref="AQ242" ca="1">IF(FinancialInputs!AQ23=1,-SUM($K$242:AP242,$K$241:AP241),FinancialInputs!AQ21*-SUM(OFFSET(AQ241,0,-($H$241-1)):AQ241/$H$241))*FinancialInputs!AQ17</f>
        <v>#NUM!</v>
      </c>
      <c r="AR242" s="58" t="e" cm="1">
        <f t="array" aca="1" ref="AR242" ca="1">IF(FinancialInputs!AR23=1,-SUM($K$242:AQ242,$K$241:AQ241),FinancialInputs!AR21*-SUM(OFFSET(AR241,0,-($H$241-1)):AR241/$H$241))*FinancialInputs!AR17</f>
        <v>#NUM!</v>
      </c>
      <c r="AS242" s="58" t="e" cm="1">
        <f t="array" aca="1" ref="AS242" ca="1">IF(FinancialInputs!AS23=1,-SUM($K$242:AR242,$K$241:AR241),FinancialInputs!AS21*-SUM(OFFSET(AS241,0,-($H$241-1)):AS241/$H$241))*FinancialInputs!AS17</f>
        <v>#NUM!</v>
      </c>
      <c r="AT242" s="58" t="e" cm="1">
        <f t="array" aca="1" ref="AT242" ca="1">IF(FinancialInputs!AT23=1,-SUM($K$242:AS242,$K$241:AS241),FinancialInputs!AT21*-SUM(OFFSET(AT241,0,-($H$241-1)):AT241/$H$241))*FinancialInputs!AT17</f>
        <v>#NUM!</v>
      </c>
      <c r="AU242" s="58" t="e" cm="1">
        <f t="array" aca="1" ref="AU242" ca="1">IF(FinancialInputs!AU23=1,-SUM($K$242:AT242,$K$241:AT241),FinancialInputs!AU21*-SUM(OFFSET(AU241,0,-($H$241-1)):AU241/$H$241))*FinancialInputs!AU17</f>
        <v>#NUM!</v>
      </c>
      <c r="AV242" s="58" t="e" cm="1">
        <f t="array" aca="1" ref="AV242" ca="1">IF(FinancialInputs!AV23=1,-SUM($K$242:AU242,$K$241:AU241),FinancialInputs!AV21*-SUM(OFFSET(AV241,0,-($H$241-1)):AV241/$H$241))*FinancialInputs!AV17</f>
        <v>#NUM!</v>
      </c>
      <c r="AW242" s="58" t="e" cm="1">
        <f t="array" aca="1" ref="AW242" ca="1">IF(FinancialInputs!AW23=1,-SUM($K$242:AV242,$K$241:AV241),FinancialInputs!AW21*-SUM(OFFSET(AW241,0,-($H$241-1)):AW241/$H$241))*FinancialInputs!AW17</f>
        <v>#NUM!</v>
      </c>
      <c r="AX242" s="58" t="e" cm="1">
        <f t="array" aca="1" ref="AX242" ca="1">IF(FinancialInputs!AX23=1,-SUM($K$242:AW242,$K$241:AW241),FinancialInputs!AX21*-SUM(OFFSET(AX241,0,-($H$241-1)):AX241/$H$241))*FinancialInputs!AX17</f>
        <v>#NUM!</v>
      </c>
      <c r="AY242" s="58" t="e" cm="1">
        <f t="array" aca="1" ref="AY242" ca="1">IF(FinancialInputs!AY23=1,-SUM($K$242:AX242,$K$241:AX241),FinancialInputs!AY21*-SUM(OFFSET(AY241,0,-($H$241-1)):AY241/$H$241))*FinancialInputs!AY17</f>
        <v>#NUM!</v>
      </c>
      <c r="AZ242" s="58" t="e" cm="1">
        <f t="array" aca="1" ref="AZ242" ca="1">IF(FinancialInputs!AZ23=1,-SUM($K$242:AY242,$K$241:AY241),FinancialInputs!AZ21*-SUM(OFFSET(AZ241,0,-($H$241-1)):AZ241/$H$241))*FinancialInputs!AZ17</f>
        <v>#NUM!</v>
      </c>
      <c r="BA242" s="58" t="e" cm="1">
        <f t="array" aca="1" ref="BA242" ca="1">IF(FinancialInputs!BA23=1,-SUM($K$242:AZ242,$K$241:AZ241),FinancialInputs!BA21*-SUM(OFFSET(BA241,0,-($H$241-1)):BA241/$H$241))*FinancialInputs!BA17</f>
        <v>#NUM!</v>
      </c>
      <c r="BB242" s="58" t="e" cm="1">
        <f t="array" aca="1" ref="BB242" ca="1">IF(FinancialInputs!BB23=1,-SUM($K$242:BA242,$K$241:BA241),FinancialInputs!BB21*-SUM(OFFSET(BB241,0,-($H$241-1)):BB241/$H$241))*FinancialInputs!BB17</f>
        <v>#NUM!</v>
      </c>
      <c r="BC242" s="58" t="e" cm="1">
        <f t="array" aca="1" ref="BC242" ca="1">IF(FinancialInputs!BC23=1,-SUM($K$242:BB242,$K$241:BB241),FinancialInputs!BC21*-SUM(OFFSET(BC241,0,-($H$241-1)):BC241/$H$241))*FinancialInputs!BC17</f>
        <v>#NUM!</v>
      </c>
      <c r="BD242" s="58" t="e" cm="1">
        <f t="array" aca="1" ref="BD242" ca="1">IF(FinancialInputs!BD23=1,-SUM($K$242:BC242,$K$241:BC241),FinancialInputs!BD21*-SUM(OFFSET(BD241,0,-($H$241-1)):BD241/$H$241))*FinancialInputs!BD17</f>
        <v>#NUM!</v>
      </c>
      <c r="BE242" s="58" t="e" cm="1">
        <f t="array" aca="1" ref="BE242" ca="1">IF(FinancialInputs!BE23=1,-SUM($K$242:BD242,$K$241:BD241),FinancialInputs!BE21*-SUM(OFFSET(BE241,0,-($H$241-1)):BE241/$H$241))*FinancialInputs!BE17</f>
        <v>#NUM!</v>
      </c>
      <c r="BF242" s="58" t="e" cm="1">
        <f t="array" aca="1" ref="BF242" ca="1">IF(FinancialInputs!BF23=1,-SUM($K$242:BE242,$K$241:BE241),FinancialInputs!BF21*-SUM(OFFSET(BF241,0,-($H$241-1)):BF241/$H$241))*FinancialInputs!BF17</f>
        <v>#NUM!</v>
      </c>
      <c r="BG242" s="58" t="e" cm="1">
        <f t="array" aca="1" ref="BG242" ca="1">IF(FinancialInputs!BG23=1,-SUM($K$242:BF242,$K$241:BF241),FinancialInputs!BG21*-SUM(OFFSET(BG241,0,-($H$241-1)):BG241/$H$241))*FinancialInputs!BG17</f>
        <v>#NUM!</v>
      </c>
      <c r="BH242" s="58" t="e" cm="1">
        <f t="array" aca="1" ref="BH242" ca="1">IF(FinancialInputs!BH23=1,-SUM($K$242:BG242,$K$241:BG241),FinancialInputs!BH21*-SUM(OFFSET(BH241,0,-($H$241-1)):BH241/$H$241))*FinancialInputs!BH17</f>
        <v>#NUM!</v>
      </c>
      <c r="BI242" s="58" t="e" cm="1">
        <f t="array" aca="1" ref="BI242" ca="1">IF(FinancialInputs!BI23=1,-SUM($K$242:BH242,$K$241:BH241),FinancialInputs!BI21*-SUM(OFFSET(BI241,0,-($H$241-1)):BI241/$H$241))*FinancialInputs!BI17</f>
        <v>#NUM!</v>
      </c>
      <c r="BJ242" s="58" t="e" cm="1">
        <f t="array" aca="1" ref="BJ242" ca="1">IF(FinancialInputs!BJ23=1,-SUM($K$242:BI242,$K$241:BI241),FinancialInputs!BJ21*-SUM(OFFSET(BJ241,0,-($H$241-1)):BJ241/$H$241))*FinancialInputs!BJ17</f>
        <v>#NUM!</v>
      </c>
      <c r="BK242" s="58" t="e" cm="1">
        <f t="array" aca="1" ref="BK242" ca="1">IF(FinancialInputs!BK23=1,-SUM($K$242:BJ242,$K$241:BJ241),FinancialInputs!BK21*-SUM(OFFSET(BK241,0,-($H$241-1)):BK241/$H$241))*FinancialInputs!BK17</f>
        <v>#NUM!</v>
      </c>
      <c r="BL242" s="58" t="e" cm="1">
        <f t="array" aca="1" ref="BL242" ca="1">IF(FinancialInputs!BL23=1,-SUM($K$242:BK242,$K$241:BK241),FinancialInputs!BL21*-SUM(OFFSET(BL241,0,-($H$241-1)):BL241/$H$241))*FinancialInputs!BL17</f>
        <v>#NUM!</v>
      </c>
      <c r="BM242" s="58" t="e" cm="1">
        <f t="array" aca="1" ref="BM242" ca="1">IF(FinancialInputs!BM23=1,-SUM($K$242:BL242,$K$241:BL241),FinancialInputs!BM21*-SUM(OFFSET(BM241,0,-($H$241-1)):BM241/$H$241))*FinancialInputs!BM17</f>
        <v>#NUM!</v>
      </c>
      <c r="BN242" s="58" t="e" cm="1">
        <f t="array" aca="1" ref="BN242" ca="1">IF(FinancialInputs!BN23=1,-SUM($K$242:BM242,$K$241:BM241),FinancialInputs!BN21*-SUM(OFFSET(BN241,0,-($H$241-1)):BN241/$H$241))*FinancialInputs!BN17</f>
        <v>#NUM!</v>
      </c>
      <c r="BO242" s="58" t="e" cm="1">
        <f t="array" aca="1" ref="BO242" ca="1">IF(FinancialInputs!BO23=1,-SUM($K$242:BN242,$K$241:BN241),FinancialInputs!BO21*-SUM(OFFSET(BO241,0,-($H$241-1)):BO241/$H$241))*FinancialInputs!BO17</f>
        <v>#NUM!</v>
      </c>
      <c r="BP242" s="58" t="e" cm="1">
        <f t="array" aca="1" ref="BP242" ca="1">IF(FinancialInputs!BP23=1,-SUM($K$242:BO242,$K$241:BO241),FinancialInputs!BP21*-SUM(OFFSET(BP241,0,-($H$241-1)):BP241/$H$241))*FinancialInputs!BP17</f>
        <v>#NUM!</v>
      </c>
      <c r="BQ242" s="58" t="e" cm="1">
        <f t="array" aca="1" ref="BQ242" ca="1">IF(FinancialInputs!BQ23=1,-SUM($K$242:BP242,$K$241:BP241),FinancialInputs!BQ21*-SUM(OFFSET(BQ241,0,-($H$241-1)):BQ241/$H$241))*FinancialInputs!BQ17</f>
        <v>#NUM!</v>
      </c>
      <c r="BR242" s="58" t="e" cm="1">
        <f t="array" aca="1" ref="BR242" ca="1">IF(FinancialInputs!BR23=1,-SUM($K$242:BQ242,$K$241:BQ241),FinancialInputs!BR21*-SUM(OFFSET(BR241,0,-($H$241-1)):BR241/$H$241))*FinancialInputs!BR17</f>
        <v>#NUM!</v>
      </c>
      <c r="BS242" s="58" t="e" cm="1">
        <f t="array" aca="1" ref="BS242" ca="1">IF(FinancialInputs!BS23=1,-SUM($K$242:BR242,$K$241:BR241),FinancialInputs!BS21*-SUM(OFFSET(BS241,0,-($H$241-1)):BS241/$H$241))*FinancialInputs!BS17</f>
        <v>#NUM!</v>
      </c>
      <c r="BT242" s="58" t="e" cm="1">
        <f t="array" aca="1" ref="BT242" ca="1">IF(FinancialInputs!BT23=1,-SUM($K$242:BS242,$K$241:BS241),FinancialInputs!BT21*-SUM(OFFSET(BT241,0,-($H$241-1)):BT241/$H$241))*FinancialInputs!BT17</f>
        <v>#NUM!</v>
      </c>
      <c r="BU242" s="58" t="e" cm="1">
        <f t="array" aca="1" ref="BU242" ca="1">IF(FinancialInputs!BU23=1,-SUM($K$242:BT242,$K$241:BT241),FinancialInputs!BU21*-SUM(OFFSET(BU241,0,-($H$241-1)):BU241/$H$241))*FinancialInputs!BU17</f>
        <v>#NUM!</v>
      </c>
      <c r="BV242" s="58" t="e" cm="1">
        <f t="array" aca="1" ref="BV242" ca="1">IF(FinancialInputs!BV23=1,-SUM($K$242:BU242,$K$241:BU241),FinancialInputs!BV21*-SUM(OFFSET(BV241,0,-($H$241-1)):BV241/$H$241))*FinancialInputs!BV17</f>
        <v>#NUM!</v>
      </c>
      <c r="BW242" s="58" t="e" cm="1">
        <f t="array" aca="1" ref="BW242" ca="1">IF(FinancialInputs!BW23=1,-SUM($K$242:BV242,$K$241:BV241),FinancialInputs!BW21*-SUM(OFFSET(BW241,0,-($H$241-1)):BW241/$H$241))*FinancialInputs!BW17</f>
        <v>#NUM!</v>
      </c>
      <c r="BX242" s="58" t="e" cm="1">
        <f t="array" aca="1" ref="BX242" ca="1">IF(FinancialInputs!BX23=1,-SUM($K$242:BW242,$K$241:BW241),FinancialInputs!BX21*-SUM(OFFSET(BX241,0,-($H$241-1)):BX241/$H$241))*FinancialInputs!BX17</f>
        <v>#NUM!</v>
      </c>
      <c r="BY242" s="58" t="e" cm="1">
        <f t="array" aca="1" ref="BY242" ca="1">IF(FinancialInputs!BY23=1,-SUM($K$242:BX242,$K$241:BX241),FinancialInputs!BY21*-SUM(OFFSET(BY241,0,-($H$241-1)):BY241/$H$241))*FinancialInputs!BY17</f>
        <v>#NUM!</v>
      </c>
      <c r="BZ242" s="58" t="e" cm="1">
        <f t="array" aca="1" ref="BZ242" ca="1">IF(FinancialInputs!BZ23=1,-SUM($K$242:BY242,$K$241:BY241),FinancialInputs!BZ21*-SUM(OFFSET(BZ241,0,-($H$241-1)):BZ241/$H$241))*FinancialInputs!BZ17</f>
        <v>#NUM!</v>
      </c>
      <c r="CA242" s="58" t="e" cm="1">
        <f t="array" aca="1" ref="CA242" ca="1">IF(FinancialInputs!CA23=1,-SUM($K$242:BZ242,$K$241:BZ241),FinancialInputs!CA21*-SUM(OFFSET(CA241,0,-($H$241-1)):CA241/$H$241))*FinancialInputs!CA17</f>
        <v>#NUM!</v>
      </c>
      <c r="CB242" s="58" t="e" cm="1">
        <f t="array" aca="1" ref="CB242" ca="1">IF(FinancialInputs!CB23=1,-SUM($K$242:CA242,$K$241:CA241),FinancialInputs!CB21*-SUM(OFFSET(CB241,0,-($H$241-1)):CB241/$H$241))*FinancialInputs!CB17</f>
        <v>#NUM!</v>
      </c>
      <c r="CC242" s="58" t="e" cm="1">
        <f t="array" aca="1" ref="CC242" ca="1">IF(FinancialInputs!CC23=1,-SUM($K$242:CB242,$K$241:CB241),FinancialInputs!CC21*-SUM(OFFSET(CC241,0,-($H$241-1)):CC241/$H$241))*FinancialInputs!CC17</f>
        <v>#NUM!</v>
      </c>
      <c r="CD242" s="58" t="e" cm="1">
        <f t="array" aca="1" ref="CD242" ca="1">IF(FinancialInputs!CD23=1,-SUM($K$242:CC242,$K$241:CC241),FinancialInputs!CD21*-SUM(OFFSET(CD241,0,-($H$241-1)):CD241/$H$241))*FinancialInputs!CD17</f>
        <v>#NUM!</v>
      </c>
      <c r="CE242" s="58" t="e" cm="1">
        <f t="array" aca="1" ref="CE242" ca="1">IF(FinancialInputs!CE23=1,-SUM($K$242:CD242,$K$241:CD241),FinancialInputs!CE21*-SUM(OFFSET(CE241,0,-($H$241-1)):CE241/$H$241))*FinancialInputs!CE17</f>
        <v>#NUM!</v>
      </c>
      <c r="CF242" s="58" t="e" cm="1">
        <f t="array" aca="1" ref="CF242" ca="1">IF(FinancialInputs!CF23=1,-SUM($K$242:CE242,$K$241:CE241),FinancialInputs!CF21*-SUM(OFFSET(CF241,0,-($H$241-1)):CF241/$H$241))*FinancialInputs!CF17</f>
        <v>#NUM!</v>
      </c>
      <c r="CG242" s="58" t="e" cm="1">
        <f t="array" aca="1" ref="CG242" ca="1">IF(FinancialInputs!CG23=1,-SUM($K$242:CF242,$K$241:CF241),FinancialInputs!CG21*-SUM(OFFSET(CG241,0,-($H$241-1)):CG241/$H$241))*FinancialInputs!CG17</f>
        <v>#NUM!</v>
      </c>
      <c r="CH242" s="58" t="e" cm="1">
        <f t="array" aca="1" ref="CH242" ca="1">IF(FinancialInputs!CH23=1,-SUM($K$242:CG242,$K$241:CG241),FinancialInputs!CH21*-SUM(OFFSET(CH241,0,-($H$241-1)):CH241/$H$241))*FinancialInputs!CH17</f>
        <v>#NUM!</v>
      </c>
      <c r="CI242" s="58" t="e" cm="1">
        <f t="array" aca="1" ref="CI242" ca="1">IF(FinancialInputs!CI23=1,-SUM($K$242:CH242,$K$241:CH241),FinancialInputs!CI21*-SUM(OFFSET(CI241,0,-($H$241-1)):CI241/$H$241))*FinancialInputs!CI17</f>
        <v>#NUM!</v>
      </c>
      <c r="CJ242" s="58" t="e" cm="1">
        <f t="array" aca="1" ref="CJ242" ca="1">IF(FinancialInputs!CJ23=1,-SUM($K$242:CI242,$K$241:CI241),FinancialInputs!CJ21*-SUM(OFFSET(CJ241,0,-($H$241-1)):CJ241/$H$241))*FinancialInputs!CJ17</f>
        <v>#NUM!</v>
      </c>
      <c r="CK242" s="58" t="e" cm="1">
        <f t="array" aca="1" ref="CK242" ca="1">IF(FinancialInputs!CK23=1,-SUM($K$242:CJ242,$K$241:CJ241),FinancialInputs!CK21*-SUM(OFFSET(CK241,0,-($H$241-1)):CK241/$H$241))*FinancialInputs!CK17</f>
        <v>#NUM!</v>
      </c>
      <c r="CL242" s="58" t="e" cm="1">
        <f t="array" aca="1" ref="CL242" ca="1">IF(FinancialInputs!CL23=1,-SUM($K$242:CK242,$K$241:CK241),FinancialInputs!CL21*-SUM(OFFSET(CL241,0,-($H$241-1)):CL241/$H$241))*FinancialInputs!CL17</f>
        <v>#NUM!</v>
      </c>
      <c r="CM242" s="58" t="e" cm="1">
        <f t="array" aca="1" ref="CM242" ca="1">IF(FinancialInputs!CM23=1,-SUM($K$242:CL242,$K$241:CL241),FinancialInputs!CM21*-SUM(OFFSET(CM241,0,-($H$241-1)):CM241/$H$241))*FinancialInputs!CM17</f>
        <v>#NUM!</v>
      </c>
      <c r="CN242" s="58" t="e" cm="1">
        <f t="array" aca="1" ref="CN242" ca="1">IF(FinancialInputs!CN23=1,-SUM($K$242:CM242,$K$241:CM241),FinancialInputs!CN21*-SUM(OFFSET(CN241,0,-($H$241-1)):CN241/$H$241))*FinancialInputs!CN17</f>
        <v>#NUM!</v>
      </c>
      <c r="CO242" s="58" t="e" cm="1">
        <f t="array" aca="1" ref="CO242" ca="1">IF(FinancialInputs!CO23=1,-SUM($K$242:CN242,$K$241:CN241),FinancialInputs!CO21*-SUM(OFFSET(CO241,0,-($H$241-1)):CO241/$H$241))*FinancialInputs!CO17</f>
        <v>#NUM!</v>
      </c>
      <c r="CP242" s="58" t="e" cm="1">
        <f t="array" aca="1" ref="CP242" ca="1">IF(FinancialInputs!CP23=1,-SUM($K$242:CO242,$K$241:CO241),FinancialInputs!CP21*-SUM(OFFSET(CP241,0,-($H$241-1)):CP241/$H$241))*FinancialInputs!CP17</f>
        <v>#NUM!</v>
      </c>
      <c r="CQ242" s="58" t="e" cm="1">
        <f t="array" aca="1" ref="CQ242" ca="1">IF(FinancialInputs!CQ23=1,-SUM($K$242:CP242,$K$241:CP241),FinancialInputs!CQ21*-SUM(OFFSET(CQ241,0,-($H$241-1)):CQ241/$H$241))*FinancialInputs!CQ17</f>
        <v>#NUM!</v>
      </c>
      <c r="CR242" s="58" t="e" cm="1">
        <f t="array" aca="1" ref="CR242" ca="1">IF(FinancialInputs!CR23=1,-SUM($K$242:CQ242,$K$241:CQ241),FinancialInputs!CR21*-SUM(OFFSET(CR241,0,-($H$241-1)):CR241/$H$241))*FinancialInputs!CR17</f>
        <v>#NUM!</v>
      </c>
      <c r="CS242" s="58" t="e" cm="1">
        <f t="array" aca="1" ref="CS242" ca="1">IF(FinancialInputs!CS23=1,-SUM($K$242:CR242,$K$241:CR241),FinancialInputs!CS21*-SUM(OFFSET(CS241,0,-($H$241-1)):CS241/$H$241))*FinancialInputs!CS17</f>
        <v>#NUM!</v>
      </c>
      <c r="CT242" s="58" t="e" cm="1">
        <f t="array" aca="1" ref="CT242" ca="1">IF(FinancialInputs!CT23=1,-SUM($K$242:CS242,$K$241:CS241),FinancialInputs!CT21*-SUM(OFFSET(CT241,0,-($H$241-1)):CT241/$H$241))*FinancialInputs!CT17</f>
        <v>#NUM!</v>
      </c>
      <c r="CU242" s="58" t="e" cm="1">
        <f t="array" aca="1" ref="CU242" ca="1">IF(FinancialInputs!CU23=1,-SUM($K$242:CT242,$K$241:CT241),FinancialInputs!CU21*-SUM(OFFSET(CU241,0,-($H$241-1)):CU241/$H$241))*FinancialInputs!CU17</f>
        <v>#NUM!</v>
      </c>
      <c r="CV242" s="58" t="e" cm="1">
        <f t="array" aca="1" ref="CV242" ca="1">IF(FinancialInputs!CV23=1,-SUM($K$242:CU242,$K$241:CU241),FinancialInputs!CV21*-SUM(OFFSET(CV241,0,-($H$241-1)):CV241/$H$241))*FinancialInputs!CV17</f>
        <v>#NUM!</v>
      </c>
    </row>
    <row r="243" spans="2:103" ht="15.4">
      <c r="E243" s="1" t="s">
        <v>578</v>
      </c>
      <c r="G243" s="1" t="s">
        <v>305</v>
      </c>
      <c r="J243" s="350" t="e">
        <f>SUM(L243:CV243)</f>
        <v>#NUM!</v>
      </c>
      <c r="L243" s="58" t="e">
        <f>SUM(L240:L242)</f>
        <v>#NUM!</v>
      </c>
      <c r="M243" s="58" t="e">
        <f t="shared" ref="M243:AQ243" si="365">SUM(M240:M242)</f>
        <v>#NUM!</v>
      </c>
      <c r="N243" s="58" t="e">
        <f t="shared" si="365"/>
        <v>#NUM!</v>
      </c>
      <c r="O243" s="58" t="e">
        <f t="shared" si="365"/>
        <v>#NUM!</v>
      </c>
      <c r="P243" s="58" t="e">
        <f t="shared" si="365"/>
        <v>#NUM!</v>
      </c>
      <c r="Q243" s="58" t="e">
        <f t="shared" si="365"/>
        <v>#NUM!</v>
      </c>
      <c r="R243" s="58" t="e">
        <f t="shared" si="365"/>
        <v>#NUM!</v>
      </c>
      <c r="S243" s="58" t="e">
        <f t="shared" si="365"/>
        <v>#NUM!</v>
      </c>
      <c r="T243" s="58" t="e">
        <f t="shared" si="365"/>
        <v>#NUM!</v>
      </c>
      <c r="U243" s="58" t="e">
        <f t="shared" si="365"/>
        <v>#NUM!</v>
      </c>
      <c r="V243" s="58" t="e">
        <f t="shared" si="365"/>
        <v>#NUM!</v>
      </c>
      <c r="W243" s="58" t="e">
        <f t="shared" si="365"/>
        <v>#NUM!</v>
      </c>
      <c r="X243" s="58" t="e">
        <f t="shared" si="365"/>
        <v>#NUM!</v>
      </c>
      <c r="Y243" s="58" t="e">
        <f t="shared" si="365"/>
        <v>#NUM!</v>
      </c>
      <c r="Z243" s="58" t="e">
        <f t="shared" si="365"/>
        <v>#NUM!</v>
      </c>
      <c r="AA243" s="58" t="e">
        <f t="shared" si="365"/>
        <v>#NUM!</v>
      </c>
      <c r="AB243" s="58" t="e">
        <f t="shared" si="365"/>
        <v>#NUM!</v>
      </c>
      <c r="AC243" s="58" t="e">
        <f t="shared" si="365"/>
        <v>#NUM!</v>
      </c>
      <c r="AD243" s="58" t="e">
        <f t="shared" si="365"/>
        <v>#NUM!</v>
      </c>
      <c r="AE243" s="58" t="e">
        <f t="shared" si="365"/>
        <v>#NUM!</v>
      </c>
      <c r="AF243" s="58" t="e">
        <f t="shared" si="365"/>
        <v>#NUM!</v>
      </c>
      <c r="AG243" s="58" t="e">
        <f t="shared" si="365"/>
        <v>#NUM!</v>
      </c>
      <c r="AH243" s="58" t="e">
        <f t="shared" si="365"/>
        <v>#NUM!</v>
      </c>
      <c r="AI243" s="58" t="e">
        <f t="shared" si="365"/>
        <v>#NUM!</v>
      </c>
      <c r="AJ243" s="58" t="e">
        <f t="shared" si="365"/>
        <v>#NUM!</v>
      </c>
      <c r="AK243" s="58" t="e">
        <f t="shared" si="365"/>
        <v>#NUM!</v>
      </c>
      <c r="AL243" s="58" t="e">
        <f t="shared" si="365"/>
        <v>#NUM!</v>
      </c>
      <c r="AM243" s="58" t="e">
        <f t="shared" si="365"/>
        <v>#NUM!</v>
      </c>
      <c r="AN243" s="58" t="e">
        <f t="shared" si="365"/>
        <v>#NUM!</v>
      </c>
      <c r="AO243" s="58" t="e">
        <f t="shared" si="365"/>
        <v>#NUM!</v>
      </c>
      <c r="AP243" s="58" t="e">
        <f t="shared" si="365"/>
        <v>#NUM!</v>
      </c>
      <c r="AQ243" s="58" t="e">
        <f t="shared" si="365"/>
        <v>#NUM!</v>
      </c>
      <c r="AR243" s="58" t="e">
        <f t="shared" ref="AR243:BW243" si="366">SUM(AR240:AR242)</f>
        <v>#NUM!</v>
      </c>
      <c r="AS243" s="58" t="e">
        <f t="shared" si="366"/>
        <v>#NUM!</v>
      </c>
      <c r="AT243" s="58" t="e">
        <f t="shared" si="366"/>
        <v>#NUM!</v>
      </c>
      <c r="AU243" s="58" t="e">
        <f t="shared" si="366"/>
        <v>#NUM!</v>
      </c>
      <c r="AV243" s="58" t="e">
        <f t="shared" si="366"/>
        <v>#NUM!</v>
      </c>
      <c r="AW243" s="58" t="e">
        <f t="shared" si="366"/>
        <v>#NUM!</v>
      </c>
      <c r="AX243" s="58" t="e">
        <f t="shared" si="366"/>
        <v>#NUM!</v>
      </c>
      <c r="AY243" s="58" t="e">
        <f t="shared" si="366"/>
        <v>#NUM!</v>
      </c>
      <c r="AZ243" s="58" t="e">
        <f t="shared" si="366"/>
        <v>#NUM!</v>
      </c>
      <c r="BA243" s="58" t="e">
        <f t="shared" si="366"/>
        <v>#NUM!</v>
      </c>
      <c r="BB243" s="58" t="e">
        <f t="shared" si="366"/>
        <v>#NUM!</v>
      </c>
      <c r="BC243" s="58" t="e">
        <f t="shared" si="366"/>
        <v>#NUM!</v>
      </c>
      <c r="BD243" s="58" t="e">
        <f t="shared" si="366"/>
        <v>#NUM!</v>
      </c>
      <c r="BE243" s="58" t="e">
        <f t="shared" si="366"/>
        <v>#NUM!</v>
      </c>
      <c r="BF243" s="58" t="e">
        <f t="shared" si="366"/>
        <v>#NUM!</v>
      </c>
      <c r="BG243" s="58" t="e">
        <f t="shared" si="366"/>
        <v>#NUM!</v>
      </c>
      <c r="BH243" s="58" t="e">
        <f t="shared" si="366"/>
        <v>#NUM!</v>
      </c>
      <c r="BI243" s="58" t="e">
        <f t="shared" si="366"/>
        <v>#NUM!</v>
      </c>
      <c r="BJ243" s="58" t="e">
        <f t="shared" si="366"/>
        <v>#NUM!</v>
      </c>
      <c r="BK243" s="58" t="e">
        <f t="shared" si="366"/>
        <v>#NUM!</v>
      </c>
      <c r="BL243" s="58" t="e">
        <f t="shared" si="366"/>
        <v>#NUM!</v>
      </c>
      <c r="BM243" s="58" t="e">
        <f t="shared" si="366"/>
        <v>#NUM!</v>
      </c>
      <c r="BN243" s="58" t="e">
        <f t="shared" si="366"/>
        <v>#NUM!</v>
      </c>
      <c r="BO243" s="58" t="e">
        <f t="shared" si="366"/>
        <v>#NUM!</v>
      </c>
      <c r="BP243" s="58" t="e">
        <f t="shared" si="366"/>
        <v>#NUM!</v>
      </c>
      <c r="BQ243" s="58" t="e">
        <f t="shared" si="366"/>
        <v>#NUM!</v>
      </c>
      <c r="BR243" s="58" t="e">
        <f t="shared" si="366"/>
        <v>#NUM!</v>
      </c>
      <c r="BS243" s="58" t="e">
        <f t="shared" si="366"/>
        <v>#NUM!</v>
      </c>
      <c r="BT243" s="58" t="e">
        <f t="shared" si="366"/>
        <v>#NUM!</v>
      </c>
      <c r="BU243" s="58" t="e">
        <f t="shared" si="366"/>
        <v>#NUM!</v>
      </c>
      <c r="BV243" s="58" t="e">
        <f t="shared" si="366"/>
        <v>#NUM!</v>
      </c>
      <c r="BW243" s="58" t="e">
        <f t="shared" si="366"/>
        <v>#NUM!</v>
      </c>
      <c r="BX243" s="58" t="e">
        <f t="shared" ref="BX243:CV243" si="367">SUM(BX240:BX242)</f>
        <v>#NUM!</v>
      </c>
      <c r="BY243" s="58" t="e">
        <f t="shared" si="367"/>
        <v>#NUM!</v>
      </c>
      <c r="BZ243" s="58" t="e">
        <f t="shared" si="367"/>
        <v>#NUM!</v>
      </c>
      <c r="CA243" s="58" t="e">
        <f t="shared" si="367"/>
        <v>#NUM!</v>
      </c>
      <c r="CB243" s="58" t="e">
        <f t="shared" si="367"/>
        <v>#NUM!</v>
      </c>
      <c r="CC243" s="58" t="e">
        <f t="shared" si="367"/>
        <v>#NUM!</v>
      </c>
      <c r="CD243" s="58" t="e">
        <f t="shared" si="367"/>
        <v>#NUM!</v>
      </c>
      <c r="CE243" s="58" t="e">
        <f t="shared" si="367"/>
        <v>#NUM!</v>
      </c>
      <c r="CF243" s="58" t="e">
        <f t="shared" si="367"/>
        <v>#NUM!</v>
      </c>
      <c r="CG243" s="58" t="e">
        <f t="shared" si="367"/>
        <v>#NUM!</v>
      </c>
      <c r="CH243" s="58" t="e">
        <f t="shared" si="367"/>
        <v>#NUM!</v>
      </c>
      <c r="CI243" s="58" t="e">
        <f t="shared" si="367"/>
        <v>#NUM!</v>
      </c>
      <c r="CJ243" s="58" t="e">
        <f t="shared" si="367"/>
        <v>#NUM!</v>
      </c>
      <c r="CK243" s="58" t="e">
        <f t="shared" si="367"/>
        <v>#NUM!</v>
      </c>
      <c r="CL243" s="58" t="e">
        <f t="shared" si="367"/>
        <v>#NUM!</v>
      </c>
      <c r="CM243" s="58" t="e">
        <f>SUM(CM240:CM242)</f>
        <v>#NUM!</v>
      </c>
      <c r="CN243" s="58" t="e">
        <f t="shared" si="367"/>
        <v>#NUM!</v>
      </c>
      <c r="CO243" s="58" t="e">
        <f>SUM(CO240:CO242)</f>
        <v>#NUM!</v>
      </c>
      <c r="CP243" s="58" t="e">
        <f t="shared" si="367"/>
        <v>#NUM!</v>
      </c>
      <c r="CQ243" s="58" t="e">
        <f t="shared" si="367"/>
        <v>#NUM!</v>
      </c>
      <c r="CR243" s="58" t="e">
        <f t="shared" si="367"/>
        <v>#NUM!</v>
      </c>
      <c r="CS243" s="58" t="e">
        <f t="shared" si="367"/>
        <v>#NUM!</v>
      </c>
      <c r="CT243" s="58" t="e">
        <f t="shared" si="367"/>
        <v>#NUM!</v>
      </c>
      <c r="CU243" s="58" t="e">
        <f t="shared" si="367"/>
        <v>#NUM!</v>
      </c>
      <c r="CV243" s="58" t="e">
        <f t="shared" si="367"/>
        <v>#NUM!</v>
      </c>
    </row>
    <row r="244" spans="2:103" ht="15.4">
      <c r="J244" s="350"/>
      <c r="L244" s="58"/>
      <c r="M244" s="58"/>
      <c r="N244" s="58"/>
      <c r="O244" s="58"/>
      <c r="P244" s="58"/>
      <c r="Q244" s="58"/>
      <c r="R244" s="58"/>
      <c r="S244" s="58"/>
      <c r="T244" s="58"/>
      <c r="U244" s="58"/>
      <c r="V244" s="58"/>
      <c r="W244" s="58"/>
      <c r="X244" s="58"/>
      <c r="Y244" s="58"/>
      <c r="Z244" s="58"/>
      <c r="AA244" s="58"/>
      <c r="AB244" s="58"/>
      <c r="AC244" s="58"/>
      <c r="AD244" s="58"/>
      <c r="AE244" s="58"/>
      <c r="AF244" s="58"/>
      <c r="AG244" s="58"/>
      <c r="AH244" s="58"/>
      <c r="AI244" s="58"/>
      <c r="AJ244" s="58"/>
      <c r="AK244" s="58"/>
      <c r="AL244" s="58"/>
      <c r="AM244" s="58"/>
      <c r="AN244" s="58"/>
      <c r="AO244" s="58"/>
      <c r="AP244" s="58"/>
      <c r="AQ244" s="58"/>
      <c r="AR244" s="58"/>
      <c r="AS244" s="58"/>
      <c r="AT244" s="58"/>
      <c r="AU244" s="58"/>
      <c r="AV244" s="58"/>
      <c r="AW244" s="58"/>
      <c r="AX244" s="58"/>
      <c r="AY244" s="58"/>
      <c r="AZ244" s="58"/>
      <c r="BA244" s="58"/>
      <c r="BB244" s="58"/>
      <c r="BC244" s="58"/>
      <c r="BD244" s="58"/>
      <c r="BE244" s="58"/>
      <c r="BF244" s="58"/>
      <c r="BG244" s="58"/>
      <c r="BH244" s="58"/>
      <c r="BI244" s="58"/>
      <c r="BJ244" s="58"/>
      <c r="BK244" s="58"/>
      <c r="BL244" s="58"/>
      <c r="BM244" s="58"/>
      <c r="BN244" s="58"/>
      <c r="BO244" s="58"/>
      <c r="BP244" s="58"/>
      <c r="BQ244" s="58"/>
      <c r="BR244" s="58"/>
      <c r="BS244" s="58"/>
      <c r="BT244" s="58"/>
      <c r="BU244" s="58"/>
      <c r="BV244" s="58"/>
      <c r="BW244" s="58"/>
      <c r="BX244" s="58"/>
      <c r="BY244" s="58"/>
      <c r="BZ244" s="58"/>
      <c r="CA244" s="58"/>
      <c r="CB244" s="58"/>
      <c r="CC244" s="58"/>
      <c r="CD244" s="58"/>
      <c r="CE244" s="58"/>
      <c r="CF244" s="58"/>
      <c r="CG244" s="58"/>
      <c r="CH244" s="58"/>
      <c r="CI244" s="58"/>
      <c r="CJ244" s="58"/>
      <c r="CK244" s="58"/>
      <c r="CL244" s="58"/>
      <c r="CM244" s="58"/>
      <c r="CN244" s="58"/>
      <c r="CO244" s="58"/>
      <c r="CP244" s="58"/>
      <c r="CQ244" s="58"/>
      <c r="CR244" s="58"/>
      <c r="CS244" s="58"/>
      <c r="CT244" s="58"/>
      <c r="CU244" s="58"/>
      <c r="CV244" s="58"/>
    </row>
    <row r="245" spans="2:103" ht="15.4">
      <c r="E245" s="1" t="s">
        <v>690</v>
      </c>
      <c r="J245" s="350"/>
      <c r="L245" s="58">
        <f>Scenarios_TD!L85*L20</f>
        <v>0</v>
      </c>
      <c r="M245" s="58">
        <f>Scenarios_TD!M85*M20</f>
        <v>0</v>
      </c>
      <c r="N245" s="58">
        <f>Scenarios_TD!N85*N20</f>
        <v>0</v>
      </c>
      <c r="O245" s="58">
        <f>Scenarios_TD!O85*O20</f>
        <v>0</v>
      </c>
      <c r="P245" s="58">
        <f>Scenarios_TD!P85*P20</f>
        <v>0</v>
      </c>
      <c r="Q245" s="58">
        <f>Scenarios_TD!Q85*Q20</f>
        <v>0</v>
      </c>
      <c r="R245" s="58">
        <f>Scenarios_TD!R85*R20</f>
        <v>0</v>
      </c>
      <c r="S245" s="58">
        <f>Scenarios_TD!S85*S20</f>
        <v>0</v>
      </c>
      <c r="T245" s="58">
        <f>Scenarios_TD!T85*T20</f>
        <v>0</v>
      </c>
      <c r="U245" s="58">
        <f>Scenarios_TD!U85*U20</f>
        <v>0</v>
      </c>
      <c r="V245" s="58">
        <f>Scenarios_TD!V85*V20</f>
        <v>0</v>
      </c>
      <c r="W245" s="58">
        <f>Scenarios_TD!W85*W20</f>
        <v>0</v>
      </c>
      <c r="X245" s="58">
        <f>Scenarios_TD!X85*X20</f>
        <v>0</v>
      </c>
      <c r="Y245" s="58">
        <f>Scenarios_TD!Y85*Y20</f>
        <v>0</v>
      </c>
      <c r="Z245" s="58">
        <f>Scenarios_TD!Z85*Z20</f>
        <v>0</v>
      </c>
      <c r="AA245" s="58">
        <f>Scenarios_TD!AA85*AA20</f>
        <v>0</v>
      </c>
      <c r="AB245" s="58">
        <f>Scenarios_TD!AB85*AB20</f>
        <v>0</v>
      </c>
      <c r="AC245" s="58">
        <f>Scenarios_TD!AC85*AC20</f>
        <v>0</v>
      </c>
      <c r="AD245" s="58">
        <f>Scenarios_TD!AD85*AD20</f>
        <v>0</v>
      </c>
      <c r="AE245" s="58">
        <f>Scenarios_TD!AE85*AE20</f>
        <v>0</v>
      </c>
      <c r="AF245" s="58">
        <f>Scenarios_TD!AF85*AF20</f>
        <v>0</v>
      </c>
      <c r="AG245" s="58">
        <f>Scenarios_TD!AG85*AG20</f>
        <v>0</v>
      </c>
      <c r="AH245" s="58">
        <f>Scenarios_TD!AH85*AH20</f>
        <v>0</v>
      </c>
      <c r="AI245" s="58">
        <f>Scenarios_TD!AI85*AI20</f>
        <v>0</v>
      </c>
      <c r="AJ245" s="58">
        <f>Scenarios_TD!AJ85*AJ20</f>
        <v>0</v>
      </c>
      <c r="AK245" s="58">
        <f>Scenarios_TD!AK85*AK20</f>
        <v>0</v>
      </c>
      <c r="AL245" s="58">
        <f>Scenarios_TD!AL85*AL20</f>
        <v>0</v>
      </c>
      <c r="AM245" s="58">
        <f>Scenarios_TD!AM85*AM20</f>
        <v>0</v>
      </c>
      <c r="AN245" s="58">
        <f>Scenarios_TD!AN85*AN20</f>
        <v>0</v>
      </c>
      <c r="AO245" s="58">
        <f>Scenarios_TD!AO85*AO20</f>
        <v>0</v>
      </c>
      <c r="AP245" s="58">
        <f>Scenarios_TD!AP85*AP20</f>
        <v>0</v>
      </c>
      <c r="AQ245" s="58">
        <f>Scenarios_TD!AQ85*AQ20</f>
        <v>0</v>
      </c>
      <c r="AR245" s="58">
        <f>Scenarios_TD!AR85*AR20</f>
        <v>0</v>
      </c>
      <c r="AS245" s="58">
        <f>Scenarios_TD!AS85*AS20</f>
        <v>0</v>
      </c>
      <c r="AT245" s="58">
        <f>Scenarios_TD!AT85*AT20</f>
        <v>0</v>
      </c>
      <c r="AU245" s="58">
        <f>Scenarios_TD!AU85*AU20</f>
        <v>0</v>
      </c>
      <c r="AV245" s="58">
        <f>Scenarios_TD!AV85*AV20</f>
        <v>0</v>
      </c>
      <c r="AW245" s="58">
        <f>Scenarios_TD!AW85*AW20</f>
        <v>0</v>
      </c>
      <c r="AX245" s="58">
        <f>Scenarios_TD!AX85*AX20</f>
        <v>0</v>
      </c>
      <c r="AY245" s="58">
        <f>Scenarios_TD!AY85*AY20</f>
        <v>0</v>
      </c>
      <c r="AZ245" s="58">
        <f>Scenarios_TD!AZ85*AZ20</f>
        <v>0</v>
      </c>
      <c r="BA245" s="58">
        <f>Scenarios_TD!BA85*BA20</f>
        <v>0</v>
      </c>
      <c r="BB245" s="58">
        <f>Scenarios_TD!BB85*BB20</f>
        <v>0</v>
      </c>
      <c r="BC245" s="58">
        <f>Scenarios_TD!BC85*BC20</f>
        <v>0</v>
      </c>
      <c r="BD245" s="58">
        <f>Scenarios_TD!BD85*BD20</f>
        <v>0</v>
      </c>
      <c r="BE245" s="58">
        <f>Scenarios_TD!BE85*BE20</f>
        <v>0</v>
      </c>
      <c r="BF245" s="58">
        <f>Scenarios_TD!BF85*BF20</f>
        <v>0</v>
      </c>
      <c r="BG245" s="58">
        <f>Scenarios_TD!BG85*BG20</f>
        <v>0</v>
      </c>
      <c r="BH245" s="58">
        <f>Scenarios_TD!BH85*BH20</f>
        <v>0</v>
      </c>
      <c r="BI245" s="58">
        <f>Scenarios_TD!BI85*BI20</f>
        <v>0</v>
      </c>
      <c r="BJ245" s="58">
        <f>Scenarios_TD!BJ85*BJ20</f>
        <v>0</v>
      </c>
      <c r="BK245" s="58">
        <f>Scenarios_TD!BK85*BK20</f>
        <v>0</v>
      </c>
      <c r="BL245" s="58">
        <f>Scenarios_TD!BL85*BL20</f>
        <v>0</v>
      </c>
      <c r="BM245" s="58">
        <f>Scenarios_TD!BM85*BM20</f>
        <v>0</v>
      </c>
      <c r="BN245" s="58">
        <f>Scenarios_TD!BN85*BN20</f>
        <v>0</v>
      </c>
      <c r="BO245" s="58">
        <f>Scenarios_TD!BO85*BO20</f>
        <v>0</v>
      </c>
      <c r="BP245" s="58">
        <f>Scenarios_TD!BP85*BP20</f>
        <v>0</v>
      </c>
      <c r="BQ245" s="58">
        <f>Scenarios_TD!BQ85*BQ20</f>
        <v>0</v>
      </c>
      <c r="BR245" s="58">
        <f>Scenarios_TD!BR85*BR20</f>
        <v>0</v>
      </c>
      <c r="BS245" s="58">
        <f>Scenarios_TD!BS85*BS20</f>
        <v>0</v>
      </c>
      <c r="BT245" s="58">
        <f>Scenarios_TD!BT85*BT20</f>
        <v>0</v>
      </c>
      <c r="BU245" s="58">
        <f>Scenarios_TD!BU85*BU20</f>
        <v>0</v>
      </c>
      <c r="BV245" s="58">
        <f>Scenarios_TD!BV85*BV20</f>
        <v>0</v>
      </c>
      <c r="BW245" s="58">
        <f>Scenarios_TD!BW85*BW20</f>
        <v>0</v>
      </c>
      <c r="BX245" s="58">
        <f>Scenarios_TD!BX85*BX20</f>
        <v>0</v>
      </c>
      <c r="BY245" s="58">
        <f>Scenarios_TD!BY85*BY20</f>
        <v>0</v>
      </c>
      <c r="BZ245" s="58">
        <f>Scenarios_TD!BZ85*BZ20</f>
        <v>0</v>
      </c>
      <c r="CA245" s="58">
        <f>Scenarios_TD!CA85*CA20</f>
        <v>0</v>
      </c>
      <c r="CB245" s="58">
        <f>Scenarios_TD!CB85*CB20</f>
        <v>0</v>
      </c>
      <c r="CC245" s="58">
        <f>Scenarios_TD!CC85*CC20</f>
        <v>0</v>
      </c>
      <c r="CD245" s="58">
        <f>Scenarios_TD!CD85*CD20</f>
        <v>0</v>
      </c>
      <c r="CE245" s="58">
        <f>Scenarios_TD!CE85*CE20</f>
        <v>0</v>
      </c>
      <c r="CF245" s="58">
        <f>Scenarios_TD!CF85*CF20</f>
        <v>0</v>
      </c>
      <c r="CG245" s="58">
        <f>Scenarios_TD!CG85*CG20</f>
        <v>0</v>
      </c>
      <c r="CH245" s="58">
        <f>Scenarios_TD!CH85*CH20</f>
        <v>0</v>
      </c>
      <c r="CI245" s="58">
        <f>Scenarios_TD!CI85*CI20</f>
        <v>0</v>
      </c>
      <c r="CJ245" s="58">
        <f>Scenarios_TD!CJ85*CJ20</f>
        <v>0</v>
      </c>
      <c r="CK245" s="58">
        <f>Scenarios_TD!CK85*CK20</f>
        <v>0</v>
      </c>
      <c r="CL245" s="58">
        <f>Scenarios_TD!CL85*CL20</f>
        <v>0</v>
      </c>
      <c r="CM245" s="58">
        <f>Scenarios_TD!CM85*CM20</f>
        <v>0</v>
      </c>
      <c r="CN245" s="58">
        <f>Scenarios_TD!CN85*CN20</f>
        <v>0</v>
      </c>
      <c r="CO245" s="58">
        <f>Scenarios_TD!CO85*CO20</f>
        <v>0</v>
      </c>
      <c r="CP245" s="58">
        <f>Scenarios_TD!CP85*CP20</f>
        <v>0</v>
      </c>
      <c r="CQ245" s="58">
        <f>Scenarios_TD!CQ85*CQ20</f>
        <v>0</v>
      </c>
      <c r="CR245" s="58">
        <f>Scenarios_TD!CR85*CR20</f>
        <v>0</v>
      </c>
      <c r="CS245" s="58">
        <f>Scenarios_TD!CS85*CS20</f>
        <v>0</v>
      </c>
      <c r="CT245" s="58">
        <f>Scenarios_TD!CT85*CT20</f>
        <v>0</v>
      </c>
      <c r="CU245" s="58">
        <f>Scenarios_TD!CU85*CU20</f>
        <v>0</v>
      </c>
      <c r="CV245" s="58">
        <f>Scenarios_TD!CV85*CV20</f>
        <v>0</v>
      </c>
    </row>
    <row r="246" spans="2:103" ht="15.4">
      <c r="E246" s="1" t="s">
        <v>691</v>
      </c>
      <c r="J246" s="350"/>
      <c r="L246" s="58" t="e">
        <f>IF(FinancialInputs!L21&gt;0,IF(FinancialInputs!L22=1,SUM('Finance&amp;Tax'!$L$245:L245),L245),)</f>
        <v>#NUM!</v>
      </c>
      <c r="M246" s="58" t="e">
        <f>IF(FinancialInputs!M21&gt;0,IF(FinancialInputs!M22=1,SUM('Finance&amp;Tax'!$L$245:M245),M245),)</f>
        <v>#NUM!</v>
      </c>
      <c r="N246" s="58" t="e">
        <f>IF(FinancialInputs!N21&gt;0,IF(FinancialInputs!N22=1,SUM('Finance&amp;Tax'!$L$245:N245),N245),)</f>
        <v>#NUM!</v>
      </c>
      <c r="O246" s="58" t="e">
        <f>IF(FinancialInputs!O21&gt;0,IF(FinancialInputs!O22=1,SUM('Finance&amp;Tax'!$L$245:O245),O245),)</f>
        <v>#NUM!</v>
      </c>
      <c r="P246" s="58" t="e">
        <f>IF(FinancialInputs!P21&gt;0,IF(FinancialInputs!P22=1,SUM('Finance&amp;Tax'!$L$245:P245),P245),)</f>
        <v>#NUM!</v>
      </c>
      <c r="Q246" s="58" t="e">
        <f>IF(FinancialInputs!Q21&gt;0,IF(FinancialInputs!Q22=1,SUM('Finance&amp;Tax'!$L$245:Q245),Q245),)</f>
        <v>#NUM!</v>
      </c>
      <c r="R246" s="58" t="e">
        <f>IF(FinancialInputs!R21&gt;0,IF(FinancialInputs!R22=1,SUM('Finance&amp;Tax'!$L$245:R245),R245),)</f>
        <v>#NUM!</v>
      </c>
      <c r="S246" s="58" t="e">
        <f>IF(FinancialInputs!S21&gt;0,IF(FinancialInputs!S22=1,SUM('Finance&amp;Tax'!$L$245:S245),S245),)</f>
        <v>#NUM!</v>
      </c>
      <c r="T246" s="58" t="e">
        <f>IF(FinancialInputs!T21&gt;0,IF(FinancialInputs!T22=1,SUM('Finance&amp;Tax'!$L$245:T245),T245),)</f>
        <v>#NUM!</v>
      </c>
      <c r="U246" s="58" t="e">
        <f>IF(FinancialInputs!U21&gt;0,IF(FinancialInputs!U22=1,SUM('Finance&amp;Tax'!$L$245:U245),U245),)</f>
        <v>#NUM!</v>
      </c>
      <c r="V246" s="58" t="e">
        <f>IF(FinancialInputs!V21&gt;0,IF(FinancialInputs!V22=1,SUM('Finance&amp;Tax'!$L$245:V245),V245),)</f>
        <v>#NUM!</v>
      </c>
      <c r="W246" s="58" t="e">
        <f>IF(FinancialInputs!W21&gt;0,IF(FinancialInputs!W22=1,SUM('Finance&amp;Tax'!$L$245:W245),W245),)</f>
        <v>#NUM!</v>
      </c>
      <c r="X246" s="58" t="e">
        <f>IF(FinancialInputs!X21&gt;0,IF(FinancialInputs!X22=1,SUM('Finance&amp;Tax'!$L$245:X245),X245),)</f>
        <v>#NUM!</v>
      </c>
      <c r="Y246" s="58" t="e">
        <f>IF(FinancialInputs!Y21&gt;0,IF(FinancialInputs!Y22=1,SUM('Finance&amp;Tax'!$L$245:Y245),Y245),)</f>
        <v>#NUM!</v>
      </c>
      <c r="Z246" s="58" t="e">
        <f>IF(FinancialInputs!Z21&gt;0,IF(FinancialInputs!Z22=1,SUM('Finance&amp;Tax'!$L$245:Z245),Z245),)</f>
        <v>#NUM!</v>
      </c>
      <c r="AA246" s="58" t="e">
        <f>IF(FinancialInputs!AA21&gt;0,IF(FinancialInputs!AA22=1,SUM('Finance&amp;Tax'!$L$245:AA245),AA245),)</f>
        <v>#NUM!</v>
      </c>
      <c r="AB246" s="58" t="e">
        <f>IF(FinancialInputs!AB21&gt;0,IF(FinancialInputs!AB22=1,SUM('Finance&amp;Tax'!$L$245:AB245),AB245),)</f>
        <v>#NUM!</v>
      </c>
      <c r="AC246" s="58" t="e">
        <f>IF(FinancialInputs!AC21&gt;0,IF(FinancialInputs!AC22=1,SUM('Finance&amp;Tax'!$L$245:AC245),AC245),)</f>
        <v>#NUM!</v>
      </c>
      <c r="AD246" s="58" t="e">
        <f>IF(FinancialInputs!AD21&gt;0,IF(FinancialInputs!AD22=1,SUM('Finance&amp;Tax'!$L$245:AD245),AD245),)</f>
        <v>#NUM!</v>
      </c>
      <c r="AE246" s="58" t="e">
        <f>IF(FinancialInputs!AE21&gt;0,IF(FinancialInputs!AE22=1,SUM('Finance&amp;Tax'!$L$245:AE245),AE245),)</f>
        <v>#NUM!</v>
      </c>
      <c r="AF246" s="58" t="e">
        <f>IF(FinancialInputs!AF21&gt;0,IF(FinancialInputs!AF22=1,SUM('Finance&amp;Tax'!$L$245:AF245),AF245),)</f>
        <v>#NUM!</v>
      </c>
      <c r="AG246" s="58" t="e">
        <f>IF(FinancialInputs!AG21&gt;0,IF(FinancialInputs!AG22=1,SUM('Finance&amp;Tax'!$L$245:AG245),AG245),)</f>
        <v>#NUM!</v>
      </c>
      <c r="AH246" s="58" t="e">
        <f>IF(FinancialInputs!AH21&gt;0,IF(FinancialInputs!AH22=1,SUM('Finance&amp;Tax'!$L$245:AH245),AH245),)</f>
        <v>#NUM!</v>
      </c>
      <c r="AI246" s="58" t="e">
        <f>IF(FinancialInputs!AI21&gt;0,IF(FinancialInputs!AI22=1,SUM('Finance&amp;Tax'!$L$245:AI245),AI245),)</f>
        <v>#NUM!</v>
      </c>
      <c r="AJ246" s="58" t="e">
        <f>IF(FinancialInputs!AJ21&gt;0,IF(FinancialInputs!AJ22=1,SUM('Finance&amp;Tax'!$L$245:AJ245),AJ245),)</f>
        <v>#NUM!</v>
      </c>
      <c r="AK246" s="58" t="e">
        <f>IF(FinancialInputs!AK21&gt;0,IF(FinancialInputs!AK22=1,SUM('Finance&amp;Tax'!$L$245:AK245),AK245),)</f>
        <v>#NUM!</v>
      </c>
      <c r="AL246" s="58" t="e">
        <f>IF(FinancialInputs!AL21&gt;0,IF(FinancialInputs!AL22=1,SUM('Finance&amp;Tax'!$L$245:AL245),AL245),)</f>
        <v>#NUM!</v>
      </c>
      <c r="AM246" s="58" t="e">
        <f>IF(FinancialInputs!AM21&gt;0,IF(FinancialInputs!AM22=1,SUM('Finance&amp;Tax'!$L$245:AM245),AM245),)</f>
        <v>#NUM!</v>
      </c>
      <c r="AN246" s="58" t="e">
        <f>IF(FinancialInputs!AN21&gt;0,IF(FinancialInputs!AN22=1,SUM('Finance&amp;Tax'!$L$245:AN245),AN245),)</f>
        <v>#NUM!</v>
      </c>
      <c r="AO246" s="58" t="e">
        <f>IF(FinancialInputs!AO21&gt;0,IF(FinancialInputs!AO22=1,SUM('Finance&amp;Tax'!$L$245:AO245),AO245),)</f>
        <v>#NUM!</v>
      </c>
      <c r="AP246" s="58" t="e">
        <f>IF(FinancialInputs!AP21&gt;0,IF(FinancialInputs!AP22=1,SUM('Finance&amp;Tax'!$L$245:AP245),AP245),)</f>
        <v>#NUM!</v>
      </c>
      <c r="AQ246" s="58" t="e">
        <f>IF(FinancialInputs!AQ21&gt;0,IF(FinancialInputs!AQ22=1,SUM('Finance&amp;Tax'!$L$245:AQ245),AQ245),)</f>
        <v>#NUM!</v>
      </c>
      <c r="AR246" s="58" t="e">
        <f>IF(FinancialInputs!AR21&gt;0,IF(FinancialInputs!AR22=1,SUM('Finance&amp;Tax'!$L$245:AR245),AR245),)</f>
        <v>#NUM!</v>
      </c>
      <c r="AS246" s="58" t="e">
        <f>IF(FinancialInputs!AS21&gt;0,IF(FinancialInputs!AS22=1,SUM('Finance&amp;Tax'!$L$245:AS245),AS245),)</f>
        <v>#NUM!</v>
      </c>
      <c r="AT246" s="58" t="e">
        <f>IF(FinancialInputs!AT21&gt;0,IF(FinancialInputs!AT22=1,SUM('Finance&amp;Tax'!$L$245:AT245),AT245),)</f>
        <v>#NUM!</v>
      </c>
      <c r="AU246" s="58" t="e">
        <f>IF(FinancialInputs!AU21&gt;0,IF(FinancialInputs!AU22=1,SUM('Finance&amp;Tax'!$L$245:AU245),AU245),)</f>
        <v>#NUM!</v>
      </c>
      <c r="AV246" s="58" t="e">
        <f>IF(FinancialInputs!AV21&gt;0,IF(FinancialInputs!AV22=1,SUM('Finance&amp;Tax'!$L$245:AV245),AV245),)</f>
        <v>#NUM!</v>
      </c>
      <c r="AW246" s="58" t="e">
        <f>IF(FinancialInputs!AW21&gt;0,IF(FinancialInputs!AW22=1,SUM('Finance&amp;Tax'!$L$245:AW245),AW245),)</f>
        <v>#NUM!</v>
      </c>
      <c r="AX246" s="58" t="e">
        <f>IF(FinancialInputs!AX21&gt;0,IF(FinancialInputs!AX22=1,SUM('Finance&amp;Tax'!$L$245:AX245),AX245),)</f>
        <v>#NUM!</v>
      </c>
      <c r="AY246" s="58" t="e">
        <f>IF(FinancialInputs!AY21&gt;0,IF(FinancialInputs!AY22=1,SUM('Finance&amp;Tax'!$L$245:AY245),AY245),)</f>
        <v>#NUM!</v>
      </c>
      <c r="AZ246" s="58" t="e">
        <f>IF(FinancialInputs!AZ21&gt;0,IF(FinancialInputs!AZ22=1,SUM('Finance&amp;Tax'!$L$245:AZ245),AZ245),)</f>
        <v>#NUM!</v>
      </c>
      <c r="BA246" s="58" t="e">
        <f>IF(FinancialInputs!BA21&gt;0,IF(FinancialInputs!BA22=1,SUM('Finance&amp;Tax'!$L$245:BA245),BA245),)</f>
        <v>#NUM!</v>
      </c>
      <c r="BB246" s="58" t="e">
        <f>IF(FinancialInputs!BB21&gt;0,IF(FinancialInputs!BB22=1,SUM('Finance&amp;Tax'!$L$245:BB245),BB245),)</f>
        <v>#NUM!</v>
      </c>
      <c r="BC246" s="58" t="e">
        <f>IF(FinancialInputs!BC21&gt;0,IF(FinancialInputs!BC22=1,SUM('Finance&amp;Tax'!$L$245:BC245),BC245),)</f>
        <v>#NUM!</v>
      </c>
      <c r="BD246" s="58" t="e">
        <f>IF(FinancialInputs!BD21&gt;0,IF(FinancialInputs!BD22=1,SUM('Finance&amp;Tax'!$L$245:BD245),BD245),)</f>
        <v>#NUM!</v>
      </c>
      <c r="BE246" s="58" t="e">
        <f>IF(FinancialInputs!BE21&gt;0,IF(FinancialInputs!BE22=1,SUM('Finance&amp;Tax'!$L$245:BE245),BE245),)</f>
        <v>#NUM!</v>
      </c>
      <c r="BF246" s="58" t="e">
        <f>IF(FinancialInputs!BF21&gt;0,IF(FinancialInputs!BF22=1,SUM('Finance&amp;Tax'!$L$245:BF245),BF245),)</f>
        <v>#NUM!</v>
      </c>
      <c r="BG246" s="58" t="e">
        <f>IF(FinancialInputs!BG21&gt;0,IF(FinancialInputs!BG22=1,SUM('Finance&amp;Tax'!$L$245:BG245),BG245),)</f>
        <v>#NUM!</v>
      </c>
      <c r="BH246" s="58" t="e">
        <f>IF(FinancialInputs!BH21&gt;0,IF(FinancialInputs!BH22=1,SUM('Finance&amp;Tax'!$L$245:BH245),BH245),)</f>
        <v>#NUM!</v>
      </c>
      <c r="BI246" s="58" t="e">
        <f>IF(FinancialInputs!BI21&gt;0,IF(FinancialInputs!BI22=1,SUM('Finance&amp;Tax'!$L$245:BI245),BI245),)</f>
        <v>#NUM!</v>
      </c>
      <c r="BJ246" s="58" t="e">
        <f>IF(FinancialInputs!BJ21&gt;0,IF(FinancialInputs!BJ22=1,SUM('Finance&amp;Tax'!$L$245:BJ245),BJ245),)</f>
        <v>#NUM!</v>
      </c>
      <c r="BK246" s="58" t="e">
        <f>IF(FinancialInputs!BK21&gt;0,IF(FinancialInputs!BK22=1,SUM('Finance&amp;Tax'!$L$245:BK245),BK245),)</f>
        <v>#NUM!</v>
      </c>
      <c r="BL246" s="58" t="e">
        <f>IF(FinancialInputs!BL21&gt;0,IF(FinancialInputs!BL22=1,SUM('Finance&amp;Tax'!$L$245:BL245),BL245),)</f>
        <v>#NUM!</v>
      </c>
      <c r="BM246" s="58" t="e">
        <f>IF(FinancialInputs!BM21&gt;0,IF(FinancialInputs!BM22=1,SUM('Finance&amp;Tax'!$L$245:BM245),BM245),)</f>
        <v>#NUM!</v>
      </c>
      <c r="BN246" s="58" t="e">
        <f>IF(FinancialInputs!BN21&gt;0,IF(FinancialInputs!BN22=1,SUM('Finance&amp;Tax'!$L$245:BN245),BN245),)</f>
        <v>#NUM!</v>
      </c>
      <c r="BO246" s="58" t="e">
        <f>IF(FinancialInputs!BO21&gt;0,IF(FinancialInputs!BO22=1,SUM('Finance&amp;Tax'!$L$245:BO245),BO245),)</f>
        <v>#NUM!</v>
      </c>
      <c r="BP246" s="58" t="e">
        <f>IF(FinancialInputs!BP21&gt;0,IF(FinancialInputs!BP22=1,SUM('Finance&amp;Tax'!$L$245:BP245),BP245),)</f>
        <v>#NUM!</v>
      </c>
      <c r="BQ246" s="58" t="e">
        <f>IF(FinancialInputs!BQ21&gt;0,IF(FinancialInputs!BQ22=1,SUM('Finance&amp;Tax'!$L$245:BQ245),BQ245),)</f>
        <v>#NUM!</v>
      </c>
      <c r="BR246" s="58" t="e">
        <f>IF(FinancialInputs!BR21&gt;0,IF(FinancialInputs!BR22=1,SUM('Finance&amp;Tax'!$L$245:BR245),BR245),)</f>
        <v>#NUM!</v>
      </c>
      <c r="BS246" s="58" t="e">
        <f>IF(FinancialInputs!BS21&gt;0,IF(FinancialInputs!BS22=1,SUM('Finance&amp;Tax'!$L$245:BS245),BS245),)</f>
        <v>#NUM!</v>
      </c>
      <c r="BT246" s="58" t="e">
        <f>IF(FinancialInputs!BT21&gt;0,IF(FinancialInputs!BT22=1,SUM('Finance&amp;Tax'!$L$245:BT245),BT245),)</f>
        <v>#NUM!</v>
      </c>
      <c r="BU246" s="58" t="e">
        <f>IF(FinancialInputs!BU21&gt;0,IF(FinancialInputs!BU22=1,SUM('Finance&amp;Tax'!$L$245:BU245),BU245),)</f>
        <v>#NUM!</v>
      </c>
      <c r="BV246" s="58" t="e">
        <f>IF(FinancialInputs!BV21&gt;0,IF(FinancialInputs!BV22=1,SUM('Finance&amp;Tax'!$L$245:BV245),BV245),)</f>
        <v>#NUM!</v>
      </c>
      <c r="BW246" s="58" t="e">
        <f>IF(FinancialInputs!BW21&gt;0,IF(FinancialInputs!BW22=1,SUM('Finance&amp;Tax'!$L$245:BW245),BW245),)</f>
        <v>#NUM!</v>
      </c>
      <c r="BX246" s="58" t="e">
        <f>IF(FinancialInputs!BX21&gt;0,IF(FinancialInputs!BX22=1,SUM('Finance&amp;Tax'!$L$245:BX245),BX245),)</f>
        <v>#NUM!</v>
      </c>
      <c r="BY246" s="58" t="e">
        <f>IF(FinancialInputs!BY21&gt;0,IF(FinancialInputs!BY22=1,SUM('Finance&amp;Tax'!$L$245:BY245),BY245),)</f>
        <v>#NUM!</v>
      </c>
      <c r="BZ246" s="58" t="e">
        <f>IF(FinancialInputs!BZ21&gt;0,IF(FinancialInputs!BZ22=1,SUM('Finance&amp;Tax'!$L$245:BZ245),BZ245),)</f>
        <v>#NUM!</v>
      </c>
      <c r="CA246" s="58" t="e">
        <f>IF(FinancialInputs!CA21&gt;0,IF(FinancialInputs!CA22=1,SUM('Finance&amp;Tax'!$L$245:CA245),CA245),)</f>
        <v>#NUM!</v>
      </c>
      <c r="CB246" s="58" t="e">
        <f>IF(FinancialInputs!CB21&gt;0,IF(FinancialInputs!CB22=1,SUM('Finance&amp;Tax'!$L$245:CB245),CB245),)</f>
        <v>#NUM!</v>
      </c>
      <c r="CC246" s="58" t="e">
        <f>IF(FinancialInputs!CC21&gt;0,IF(FinancialInputs!CC22=1,SUM('Finance&amp;Tax'!$L$245:CC245),CC245),)</f>
        <v>#NUM!</v>
      </c>
      <c r="CD246" s="58" t="e">
        <f>IF(FinancialInputs!CD21&gt;0,IF(FinancialInputs!CD22=1,SUM('Finance&amp;Tax'!$L$245:CD245),CD245),)</f>
        <v>#NUM!</v>
      </c>
      <c r="CE246" s="58" t="e">
        <f>IF(FinancialInputs!CE21&gt;0,IF(FinancialInputs!CE22=1,SUM('Finance&amp;Tax'!$L$245:CE245),CE245),)</f>
        <v>#NUM!</v>
      </c>
      <c r="CF246" s="58" t="e">
        <f>IF(FinancialInputs!CF21&gt;0,IF(FinancialInputs!CF22=1,SUM('Finance&amp;Tax'!$L$245:CF245),CF245),)</f>
        <v>#NUM!</v>
      </c>
      <c r="CG246" s="58" t="e">
        <f>IF(FinancialInputs!CG21&gt;0,IF(FinancialInputs!CG22=1,SUM('Finance&amp;Tax'!$L$245:CG245),CG245),)</f>
        <v>#NUM!</v>
      </c>
      <c r="CH246" s="58" t="e">
        <f>IF(FinancialInputs!CH21&gt;0,IF(FinancialInputs!CH22=1,SUM('Finance&amp;Tax'!$L$245:CH245),CH245),)</f>
        <v>#NUM!</v>
      </c>
      <c r="CI246" s="58" t="e">
        <f>IF(FinancialInputs!CI21&gt;0,IF(FinancialInputs!CI22=1,SUM('Finance&amp;Tax'!$L$245:CI245),CI245),)</f>
        <v>#NUM!</v>
      </c>
      <c r="CJ246" s="58" t="e">
        <f>IF(FinancialInputs!CJ21&gt;0,IF(FinancialInputs!CJ22=1,SUM('Finance&amp;Tax'!$L$245:CJ245),CJ245),)</f>
        <v>#NUM!</v>
      </c>
      <c r="CK246" s="58" t="e">
        <f>IF(FinancialInputs!CK21&gt;0,IF(FinancialInputs!CK22=1,SUM('Finance&amp;Tax'!$L$245:CK245),CK245),)</f>
        <v>#NUM!</v>
      </c>
      <c r="CL246" s="58" t="e">
        <f>IF(FinancialInputs!CL21&gt;0,IF(FinancialInputs!CL22=1,SUM('Finance&amp;Tax'!$L$245:CL245),CL245),)</f>
        <v>#NUM!</v>
      </c>
      <c r="CM246" s="58" t="e">
        <f>IF(FinancialInputs!CM21&gt;0,IF(FinancialInputs!CM22=1,SUM('Finance&amp;Tax'!$L$245:CM245),CM245),)</f>
        <v>#NUM!</v>
      </c>
      <c r="CN246" s="58" t="e">
        <f>IF(FinancialInputs!CN21&gt;0,IF(FinancialInputs!CN22=1,SUM('Finance&amp;Tax'!$L$245:CN245),CN245),)</f>
        <v>#NUM!</v>
      </c>
      <c r="CO246" s="58" t="e">
        <f>IF(FinancialInputs!CO21&gt;0,IF(FinancialInputs!CO22=1,SUM('Finance&amp;Tax'!$L$245:CO245),CO245),)</f>
        <v>#NUM!</v>
      </c>
      <c r="CP246" s="58" t="e">
        <f>IF(FinancialInputs!CP21&gt;0,IF(FinancialInputs!CP22=1,SUM('Finance&amp;Tax'!$L$245:CP245),CP245),)</f>
        <v>#NUM!</v>
      </c>
      <c r="CQ246" s="58" t="e">
        <f>IF(FinancialInputs!CQ21&gt;0,IF(FinancialInputs!CQ22=1,SUM('Finance&amp;Tax'!$L$245:CQ245),CQ245),)</f>
        <v>#NUM!</v>
      </c>
      <c r="CR246" s="58" t="e">
        <f>IF(FinancialInputs!CR21&gt;0,IF(FinancialInputs!CR22=1,SUM('Finance&amp;Tax'!$L$245:CR245),CR245),)</f>
        <v>#NUM!</v>
      </c>
      <c r="CS246" s="58" t="e">
        <f>IF(FinancialInputs!CS21&gt;0,IF(FinancialInputs!CS22=1,SUM('Finance&amp;Tax'!$L$245:CS245),CS245),)</f>
        <v>#NUM!</v>
      </c>
      <c r="CT246" s="58" t="e">
        <f>IF(FinancialInputs!CT21&gt;0,IF(FinancialInputs!CT22=1,SUM('Finance&amp;Tax'!$L$245:CT245),CT245),)</f>
        <v>#NUM!</v>
      </c>
      <c r="CU246" s="58" t="e">
        <f>IF(FinancialInputs!CU21&gt;0,IF(FinancialInputs!CU22=1,SUM('Finance&amp;Tax'!$L$245:CU245),CU245),)</f>
        <v>#NUM!</v>
      </c>
      <c r="CV246" s="58" t="e">
        <f>IF(FinancialInputs!CV21&gt;0,IF(FinancialInputs!CV22=1,SUM('Finance&amp;Tax'!$L$245:CV245),CV245),)</f>
        <v>#NUM!</v>
      </c>
    </row>
    <row r="247" spans="2:103" ht="15.4">
      <c r="J247" s="350"/>
      <c r="L247" s="28"/>
      <c r="M247" s="28"/>
      <c r="N247" s="28"/>
      <c r="O247" s="28"/>
      <c r="P247" s="28"/>
      <c r="Q247" s="28"/>
      <c r="R247" s="28"/>
      <c r="S247" s="28"/>
      <c r="T247" s="28"/>
      <c r="U247" s="28"/>
      <c r="V247" s="28"/>
      <c r="W247" s="28"/>
      <c r="X247" s="28"/>
      <c r="Y247" s="28"/>
      <c r="Z247" s="28"/>
      <c r="AA247" s="28"/>
      <c r="AB247" s="28"/>
      <c r="AC247" s="28"/>
      <c r="AD247" s="170"/>
      <c r="AE247" s="170"/>
      <c r="AF247" s="170"/>
      <c r="AG247" s="170"/>
      <c r="AH247" s="170"/>
      <c r="AI247" s="170"/>
      <c r="AJ247" s="170"/>
      <c r="AK247" s="170"/>
      <c r="AL247" s="170"/>
      <c r="AM247" s="170"/>
      <c r="AN247" s="170"/>
      <c r="AO247" s="170"/>
      <c r="AP247" s="170"/>
      <c r="AQ247" s="170"/>
      <c r="AR247" s="170"/>
      <c r="AS247" s="170"/>
      <c r="AT247" s="170"/>
      <c r="AU247" s="170"/>
      <c r="AV247" s="170"/>
      <c r="AW247" s="170"/>
      <c r="AX247" s="170"/>
      <c r="AY247" s="170"/>
      <c r="AZ247" s="170"/>
      <c r="BA247" s="170"/>
      <c r="BB247" s="170"/>
      <c r="BC247" s="170"/>
      <c r="BD247" s="170"/>
      <c r="BE247" s="170"/>
      <c r="BF247" s="170"/>
      <c r="BG247" s="170"/>
      <c r="BH247" s="170"/>
      <c r="BI247" s="170"/>
      <c r="BJ247" s="170"/>
      <c r="BK247" s="170"/>
      <c r="BL247" s="170"/>
      <c r="BM247" s="28"/>
      <c r="BN247" s="28"/>
      <c r="BO247" s="28"/>
      <c r="BP247" s="28"/>
      <c r="BQ247" s="28"/>
      <c r="BR247" s="28"/>
      <c r="BS247" s="28"/>
      <c r="BT247" s="28"/>
      <c r="BU247" s="28"/>
      <c r="BV247" s="28"/>
      <c r="BW247" s="28"/>
      <c r="BX247" s="28"/>
      <c r="BY247" s="28"/>
      <c r="BZ247" s="28"/>
      <c r="CA247" s="28"/>
      <c r="CB247" s="28"/>
      <c r="CC247" s="28"/>
      <c r="CD247" s="28"/>
      <c r="CE247" s="28"/>
      <c r="CF247" s="28"/>
      <c r="CG247" s="28"/>
      <c r="CH247" s="28"/>
      <c r="CI247" s="28"/>
      <c r="CJ247" s="28"/>
      <c r="CK247" s="28"/>
      <c r="CL247" s="28"/>
      <c r="CM247" s="28"/>
      <c r="CN247" s="28"/>
      <c r="CO247" s="28"/>
      <c r="CP247" s="28"/>
      <c r="CQ247" s="28"/>
      <c r="CR247" s="28"/>
      <c r="CS247" s="28"/>
      <c r="CT247" s="28"/>
      <c r="CU247" s="28"/>
      <c r="CV247" s="28"/>
    </row>
    <row r="248" spans="2:103" ht="15.4">
      <c r="B248" s="22">
        <f>MAX($B$5:B247)+1</f>
        <v>8</v>
      </c>
      <c r="C248" s="22" t="s">
        <v>296</v>
      </c>
      <c r="D248" s="22"/>
      <c r="E248" s="22"/>
      <c r="F248" s="22"/>
      <c r="G248" s="22"/>
      <c r="H248" s="22"/>
      <c r="I248" s="22"/>
      <c r="J248" s="22"/>
      <c r="K248" s="22"/>
      <c r="L248" s="345"/>
      <c r="M248" s="345"/>
      <c r="N248" s="345"/>
      <c r="O248" s="345"/>
      <c r="P248" s="345"/>
      <c r="Q248" s="345"/>
      <c r="R248" s="345"/>
      <c r="S248" s="345"/>
      <c r="T248" s="345"/>
      <c r="U248" s="345"/>
      <c r="V248" s="345"/>
      <c r="W248" s="345"/>
      <c r="X248" s="345"/>
      <c r="Y248" s="345"/>
      <c r="Z248" s="345"/>
      <c r="AA248" s="345"/>
      <c r="AB248" s="345"/>
      <c r="AC248" s="449"/>
      <c r="AD248" s="449"/>
      <c r="AE248" s="449"/>
      <c r="AF248" s="449"/>
      <c r="AG248" s="449"/>
      <c r="AH248" s="449"/>
      <c r="AI248" s="449"/>
      <c r="AJ248" s="449"/>
      <c r="AK248" s="449"/>
      <c r="AL248" s="449"/>
      <c r="AM248" s="449"/>
      <c r="AN248" s="449"/>
      <c r="AO248" s="449"/>
      <c r="AP248" s="449"/>
      <c r="AQ248" s="449"/>
      <c r="AR248" s="449"/>
      <c r="AS248" s="449"/>
      <c r="AT248" s="449"/>
      <c r="AU248" s="449"/>
      <c r="AV248" s="449"/>
      <c r="AW248" s="449"/>
      <c r="AX248" s="449"/>
      <c r="AY248" s="449"/>
      <c r="AZ248" s="449"/>
      <c r="BA248" s="449"/>
      <c r="BB248" s="449"/>
      <c r="BC248" s="449"/>
      <c r="BD248" s="449"/>
      <c r="BE248" s="449"/>
      <c r="BF248" s="449"/>
      <c r="BG248" s="449"/>
      <c r="BH248" s="449"/>
      <c r="BI248" s="449"/>
      <c r="BJ248" s="449"/>
      <c r="BK248" s="449"/>
      <c r="BL248" s="449"/>
      <c r="BM248" s="449"/>
      <c r="BN248" s="449"/>
      <c r="BO248" s="449"/>
      <c r="BP248" s="449"/>
      <c r="BQ248" s="449"/>
      <c r="BR248" s="449"/>
      <c r="BS248" s="449"/>
      <c r="BT248" s="449"/>
      <c r="BU248" s="449"/>
      <c r="BV248" s="449"/>
      <c r="BW248" s="449"/>
      <c r="BX248" s="449"/>
      <c r="BY248" s="449"/>
      <c r="BZ248" s="345"/>
      <c r="CA248" s="345"/>
      <c r="CB248" s="345"/>
      <c r="CC248" s="345"/>
      <c r="CD248" s="345"/>
      <c r="CE248" s="345"/>
      <c r="CF248" s="345"/>
      <c r="CG248" s="345"/>
      <c r="CH248" s="345"/>
      <c r="CI248" s="345"/>
      <c r="CJ248" s="345"/>
      <c r="CK248" s="345"/>
      <c r="CL248" s="345"/>
      <c r="CM248" s="345"/>
      <c r="CN248" s="345"/>
      <c r="CO248" s="345"/>
      <c r="CP248" s="345"/>
      <c r="CQ248" s="345"/>
      <c r="CR248" s="345"/>
      <c r="CS248" s="345"/>
      <c r="CT248" s="345"/>
      <c r="CU248" s="345"/>
      <c r="CV248" s="345"/>
      <c r="CW248" s="22"/>
      <c r="CX248" s="22"/>
      <c r="CY248" s="23"/>
    </row>
    <row r="249" spans="2:103" ht="15.4">
      <c r="L249" s="291"/>
      <c r="M249" s="291"/>
      <c r="N249" s="291"/>
      <c r="O249" s="291"/>
      <c r="P249" s="291"/>
      <c r="Q249" s="291"/>
      <c r="R249" s="291"/>
      <c r="S249" s="291"/>
      <c r="T249" s="291"/>
      <c r="U249" s="291"/>
      <c r="V249" s="291"/>
      <c r="W249" s="291"/>
      <c r="X249" s="291"/>
      <c r="Y249" s="291"/>
      <c r="Z249" s="291"/>
      <c r="AA249" s="291"/>
      <c r="AB249" s="291"/>
      <c r="AC249" s="291"/>
      <c r="AD249" s="291"/>
      <c r="AE249" s="291"/>
      <c r="AF249" s="291"/>
      <c r="AG249" s="291"/>
      <c r="AH249" s="291"/>
      <c r="AI249" s="291"/>
      <c r="AJ249" s="291"/>
      <c r="AK249" s="291"/>
      <c r="AL249" s="291"/>
      <c r="AM249" s="291"/>
      <c r="AN249" s="291"/>
      <c r="AO249" s="291"/>
      <c r="AP249" s="291"/>
      <c r="AQ249" s="291"/>
      <c r="AR249" s="291"/>
      <c r="AS249" s="291"/>
      <c r="AT249" s="291"/>
      <c r="AU249" s="291"/>
      <c r="AV249" s="291"/>
      <c r="AW249" s="291"/>
      <c r="AX249" s="291"/>
      <c r="AY249" s="291"/>
      <c r="AZ249" s="291"/>
      <c r="BA249" s="291"/>
      <c r="BB249" s="291"/>
      <c r="BC249" s="291"/>
      <c r="BD249" s="291"/>
      <c r="BE249" s="291"/>
      <c r="BF249" s="291"/>
      <c r="BG249" s="291"/>
      <c r="BH249" s="291"/>
      <c r="BI249" s="291"/>
      <c r="BJ249" s="291"/>
      <c r="BK249" s="291"/>
      <c r="BL249" s="291"/>
      <c r="BM249" s="291"/>
      <c r="BN249" s="291"/>
      <c r="BO249" s="291"/>
      <c r="BP249" s="291"/>
      <c r="BQ249" s="291"/>
      <c r="BR249" s="291"/>
      <c r="BS249" s="291"/>
      <c r="BT249" s="291"/>
      <c r="BU249" s="291"/>
      <c r="BV249" s="291"/>
      <c r="BW249" s="291"/>
      <c r="BX249" s="291"/>
      <c r="BY249" s="291"/>
      <c r="BZ249" s="291"/>
      <c r="CA249" s="291"/>
      <c r="CB249" s="291"/>
      <c r="CC249" s="291"/>
      <c r="CD249" s="291"/>
      <c r="CE249" s="291"/>
      <c r="CF249" s="291"/>
      <c r="CG249" s="291"/>
      <c r="CH249" s="291"/>
      <c r="CI249" s="291"/>
      <c r="CJ249" s="291"/>
      <c r="CK249" s="291"/>
      <c r="CL249" s="291"/>
      <c r="CM249" s="291"/>
      <c r="CN249" s="291"/>
      <c r="CO249" s="291"/>
      <c r="CP249" s="291"/>
      <c r="CQ249" s="291"/>
      <c r="CR249" s="291"/>
      <c r="CS249" s="291"/>
      <c r="CT249" s="291"/>
      <c r="CU249" s="291"/>
      <c r="CV249" s="291"/>
    </row>
    <row r="250" spans="2:103" ht="15.4">
      <c r="B250" s="24"/>
      <c r="C250" s="43">
        <f>MAX($B$5:C249)+0.1</f>
        <v>8.1</v>
      </c>
      <c r="D250" s="41" t="s">
        <v>692</v>
      </c>
      <c r="E250" s="41"/>
      <c r="F250" s="41"/>
      <c r="G250" s="41"/>
      <c r="H250" s="41"/>
      <c r="I250" s="41"/>
      <c r="J250" s="353"/>
      <c r="K250" s="41"/>
      <c r="L250" s="353"/>
      <c r="M250" s="353"/>
      <c r="N250" s="353"/>
      <c r="O250" s="353"/>
      <c r="P250" s="353"/>
      <c r="Q250" s="353"/>
      <c r="R250" s="353"/>
      <c r="S250" s="353"/>
      <c r="T250" s="353"/>
      <c r="U250" s="353"/>
      <c r="V250" s="353"/>
      <c r="W250" s="353"/>
      <c r="X250" s="353"/>
      <c r="Y250" s="353"/>
      <c r="Z250" s="353"/>
      <c r="AA250" s="353"/>
      <c r="AB250" s="353"/>
      <c r="AC250" s="353"/>
      <c r="AD250" s="353"/>
      <c r="AE250" s="353"/>
      <c r="AF250" s="353"/>
      <c r="AG250" s="353"/>
      <c r="AH250" s="353"/>
      <c r="AI250" s="353"/>
      <c r="AJ250" s="353"/>
      <c r="AK250" s="353"/>
      <c r="AL250" s="353"/>
      <c r="AM250" s="353"/>
      <c r="AN250" s="353"/>
      <c r="AO250" s="353"/>
      <c r="AP250" s="353"/>
      <c r="AQ250" s="353"/>
      <c r="AR250" s="353"/>
      <c r="AS250" s="353"/>
      <c r="AT250" s="353"/>
      <c r="AU250" s="353"/>
      <c r="AV250" s="353"/>
      <c r="AW250" s="353"/>
      <c r="AX250" s="353"/>
      <c r="AY250" s="353"/>
      <c r="AZ250" s="353"/>
      <c r="BA250" s="353"/>
      <c r="BB250" s="353"/>
      <c r="BC250" s="353"/>
      <c r="BD250" s="353"/>
      <c r="BE250" s="353"/>
      <c r="BF250" s="353"/>
      <c r="BG250" s="353"/>
      <c r="BH250" s="353"/>
      <c r="BI250" s="353"/>
      <c r="BJ250" s="353"/>
      <c r="BK250" s="353"/>
      <c r="BL250" s="353"/>
      <c r="BM250" s="353"/>
      <c r="BN250" s="353"/>
      <c r="BO250" s="353"/>
      <c r="BP250" s="353"/>
      <c r="BQ250" s="353"/>
      <c r="BR250" s="353"/>
      <c r="BS250" s="353"/>
      <c r="BT250" s="353"/>
      <c r="BU250" s="353"/>
      <c r="BV250" s="353"/>
      <c r="BW250" s="353"/>
      <c r="BX250" s="353"/>
      <c r="BY250" s="353"/>
      <c r="BZ250" s="353"/>
      <c r="CA250" s="353"/>
      <c r="CB250" s="353"/>
      <c r="CC250" s="353"/>
      <c r="CD250" s="353"/>
      <c r="CE250" s="353"/>
      <c r="CF250" s="353"/>
      <c r="CG250" s="353"/>
      <c r="CH250" s="353"/>
      <c r="CI250" s="353"/>
      <c r="CJ250" s="353"/>
      <c r="CK250" s="353"/>
      <c r="CL250" s="353"/>
      <c r="CM250" s="353"/>
      <c r="CN250" s="353"/>
      <c r="CO250" s="353"/>
      <c r="CP250" s="353"/>
      <c r="CQ250" s="353"/>
      <c r="CR250" s="353"/>
      <c r="CS250" s="353"/>
      <c r="CT250" s="353"/>
      <c r="CU250" s="353"/>
      <c r="CV250" s="353"/>
      <c r="CW250" s="41"/>
      <c r="CX250" s="41"/>
      <c r="CY250" s="42"/>
    </row>
    <row r="251" spans="2:103" ht="15.4">
      <c r="C251" s="222" t="s">
        <v>693</v>
      </c>
      <c r="D251" s="221"/>
      <c r="E251" s="221"/>
      <c r="F251" s="221"/>
      <c r="G251" s="221"/>
      <c r="H251" s="221"/>
      <c r="I251" s="221"/>
      <c r="J251" s="465"/>
      <c r="K251" s="221"/>
      <c r="L251" s="351"/>
      <c r="M251" s="351"/>
      <c r="N251" s="351"/>
      <c r="O251" s="351"/>
      <c r="P251" s="351"/>
      <c r="Q251" s="351"/>
      <c r="R251" s="351"/>
      <c r="S251" s="351"/>
      <c r="T251" s="351"/>
      <c r="U251" s="351"/>
      <c r="V251" s="351"/>
      <c r="W251" s="351"/>
      <c r="X251" s="351"/>
      <c r="Y251" s="351"/>
      <c r="Z251" s="351"/>
      <c r="AA251" s="351"/>
      <c r="AB251" s="351"/>
      <c r="AC251" s="351"/>
      <c r="AD251" s="351"/>
      <c r="AE251" s="351"/>
      <c r="AF251" s="351"/>
      <c r="AG251" s="351"/>
      <c r="AH251" s="351"/>
      <c r="AI251" s="351"/>
      <c r="AJ251" s="351"/>
      <c r="AK251" s="351"/>
      <c r="AL251" s="351"/>
      <c r="AM251" s="351"/>
      <c r="AN251" s="351"/>
      <c r="AO251" s="351"/>
      <c r="AP251" s="351"/>
      <c r="AQ251" s="351"/>
      <c r="AR251" s="351"/>
      <c r="AS251" s="351"/>
      <c r="AT251" s="351"/>
      <c r="AU251" s="351"/>
      <c r="AV251" s="351"/>
      <c r="AW251" s="351"/>
      <c r="AX251" s="351"/>
      <c r="AY251" s="351"/>
      <c r="AZ251" s="351"/>
      <c r="BA251" s="351"/>
      <c r="BB251" s="351"/>
      <c r="BC251" s="351"/>
      <c r="BD251" s="351"/>
      <c r="BE251" s="351"/>
      <c r="BF251" s="351"/>
      <c r="BG251" s="351"/>
      <c r="BH251" s="351"/>
      <c r="BI251" s="351"/>
      <c r="BJ251" s="351"/>
      <c r="BK251" s="351"/>
      <c r="BL251" s="351"/>
      <c r="BM251" s="351"/>
      <c r="BN251" s="351"/>
      <c r="BO251" s="351"/>
      <c r="BP251" s="351"/>
      <c r="BQ251" s="351"/>
      <c r="BR251" s="351"/>
      <c r="BS251" s="351"/>
      <c r="BT251" s="351"/>
      <c r="BU251" s="351"/>
      <c r="BV251" s="351"/>
      <c r="BW251" s="351"/>
      <c r="BX251" s="351"/>
      <c r="BY251" s="351"/>
      <c r="BZ251" s="351"/>
      <c r="CA251" s="351"/>
      <c r="CB251" s="351"/>
      <c r="CC251" s="351"/>
      <c r="CD251" s="351"/>
      <c r="CE251" s="351"/>
      <c r="CF251" s="351"/>
      <c r="CG251" s="351"/>
      <c r="CH251" s="351"/>
      <c r="CI251" s="351"/>
      <c r="CJ251" s="351"/>
      <c r="CK251" s="351"/>
      <c r="CL251" s="351"/>
      <c r="CM251" s="351"/>
      <c r="CN251" s="351"/>
      <c r="CO251" s="351"/>
      <c r="CP251" s="351"/>
      <c r="CQ251" s="351"/>
      <c r="CR251" s="351"/>
      <c r="CS251" s="351"/>
      <c r="CT251" s="351"/>
      <c r="CU251" s="351"/>
      <c r="CV251" s="351"/>
      <c r="CW251" s="221"/>
      <c r="CX251" s="221"/>
      <c r="CY251" s="221"/>
    </row>
    <row r="252" spans="2:103" ht="15.4">
      <c r="E252" s="1" t="s">
        <v>694</v>
      </c>
      <c r="G252" s="1" t="s">
        <v>305</v>
      </c>
      <c r="J252" s="58"/>
      <c r="L252" s="190" t="e">
        <f t="shared" ref="L252:AB252" ca="1" si="368">SUM(L270:L271)+L273+L279+L234+L274</f>
        <v>#N/A</v>
      </c>
      <c r="M252" s="190" t="e">
        <f t="shared" ca="1" si="368"/>
        <v>#N/A</v>
      </c>
      <c r="N252" s="190" t="e">
        <f t="shared" ca="1" si="368"/>
        <v>#N/A</v>
      </c>
      <c r="O252" s="190" t="e">
        <f t="shared" ca="1" si="368"/>
        <v>#N/A</v>
      </c>
      <c r="P252" s="190" t="e">
        <f t="shared" ca="1" si="368"/>
        <v>#N/A</v>
      </c>
      <c r="Q252" s="190" t="e">
        <f t="shared" ca="1" si="368"/>
        <v>#N/A</v>
      </c>
      <c r="R252" s="190" t="e">
        <f t="shared" ca="1" si="368"/>
        <v>#N/A</v>
      </c>
      <c r="S252" s="190" t="e">
        <f t="shared" ca="1" si="368"/>
        <v>#N/A</v>
      </c>
      <c r="T252" s="190" t="e">
        <f t="shared" ca="1" si="368"/>
        <v>#N/A</v>
      </c>
      <c r="U252" s="190" t="e">
        <f t="shared" ca="1" si="368"/>
        <v>#N/A</v>
      </c>
      <c r="V252" s="190" t="e">
        <f t="shared" ca="1" si="368"/>
        <v>#N/A</v>
      </c>
      <c r="W252" s="190" t="e">
        <f t="shared" ca="1" si="368"/>
        <v>#N/A</v>
      </c>
      <c r="X252" s="190" t="e">
        <f t="shared" ca="1" si="368"/>
        <v>#N/A</v>
      </c>
      <c r="Y252" s="190" t="e">
        <f t="shared" ca="1" si="368"/>
        <v>#N/A</v>
      </c>
      <c r="Z252" s="190" t="e">
        <f t="shared" ca="1" si="368"/>
        <v>#N/A</v>
      </c>
      <c r="AA252" s="190" t="e">
        <f t="shared" ca="1" si="368"/>
        <v>#N/A</v>
      </c>
      <c r="AB252" s="190" t="e">
        <f t="shared" ca="1" si="368"/>
        <v>#N/A</v>
      </c>
      <c r="AC252" s="190" t="e">
        <f t="shared" ref="AC252:BH252" ca="1" si="369">SUM(AC270:AC271)+AC273+AC279+AC274</f>
        <v>#N/A</v>
      </c>
      <c r="AD252" s="190" t="e">
        <f t="shared" ca="1" si="369"/>
        <v>#N/A</v>
      </c>
      <c r="AE252" s="190" t="e">
        <f t="shared" ca="1" si="369"/>
        <v>#N/A</v>
      </c>
      <c r="AF252" s="190" t="e">
        <f t="shared" ca="1" si="369"/>
        <v>#N/A</v>
      </c>
      <c r="AG252" s="190" t="e">
        <f t="shared" ca="1" si="369"/>
        <v>#N/A</v>
      </c>
      <c r="AH252" s="190" t="e">
        <f t="shared" ca="1" si="369"/>
        <v>#N/A</v>
      </c>
      <c r="AI252" s="190" t="e">
        <f t="shared" ca="1" si="369"/>
        <v>#N/A</v>
      </c>
      <c r="AJ252" s="190" t="e">
        <f t="shared" ca="1" si="369"/>
        <v>#N/A</v>
      </c>
      <c r="AK252" s="190" t="e">
        <f t="shared" ca="1" si="369"/>
        <v>#N/A</v>
      </c>
      <c r="AL252" s="190" t="e">
        <f t="shared" ca="1" si="369"/>
        <v>#N/A</v>
      </c>
      <c r="AM252" s="190" t="e">
        <f t="shared" ca="1" si="369"/>
        <v>#N/A</v>
      </c>
      <c r="AN252" s="190" t="e">
        <f t="shared" ca="1" si="369"/>
        <v>#N/A</v>
      </c>
      <c r="AO252" s="190" t="e">
        <f t="shared" ca="1" si="369"/>
        <v>#N/A</v>
      </c>
      <c r="AP252" s="190" t="e">
        <f t="shared" ca="1" si="369"/>
        <v>#N/A</v>
      </c>
      <c r="AQ252" s="190" t="e">
        <f t="shared" ca="1" si="369"/>
        <v>#N/A</v>
      </c>
      <c r="AR252" s="190" t="e">
        <f t="shared" ca="1" si="369"/>
        <v>#N/A</v>
      </c>
      <c r="AS252" s="190" t="e">
        <f t="shared" ca="1" si="369"/>
        <v>#N/A</v>
      </c>
      <c r="AT252" s="190" t="e">
        <f t="shared" ca="1" si="369"/>
        <v>#N/A</v>
      </c>
      <c r="AU252" s="190" t="e">
        <f t="shared" ca="1" si="369"/>
        <v>#N/A</v>
      </c>
      <c r="AV252" s="190" t="e">
        <f t="shared" ca="1" si="369"/>
        <v>#N/A</v>
      </c>
      <c r="AW252" s="190" t="e">
        <f t="shared" ca="1" si="369"/>
        <v>#N/A</v>
      </c>
      <c r="AX252" s="190" t="e">
        <f t="shared" ca="1" si="369"/>
        <v>#N/A</v>
      </c>
      <c r="AY252" s="190" t="e">
        <f t="shared" ca="1" si="369"/>
        <v>#N/A</v>
      </c>
      <c r="AZ252" s="190" t="e">
        <f t="shared" ca="1" si="369"/>
        <v>#N/A</v>
      </c>
      <c r="BA252" s="190" t="e">
        <f t="shared" ca="1" si="369"/>
        <v>#N/A</v>
      </c>
      <c r="BB252" s="190" t="e">
        <f t="shared" ca="1" si="369"/>
        <v>#N/A</v>
      </c>
      <c r="BC252" s="190" t="e">
        <f t="shared" ca="1" si="369"/>
        <v>#N/A</v>
      </c>
      <c r="BD252" s="190" t="e">
        <f t="shared" ca="1" si="369"/>
        <v>#N/A</v>
      </c>
      <c r="BE252" s="190" t="e">
        <f t="shared" ca="1" si="369"/>
        <v>#N/A</v>
      </c>
      <c r="BF252" s="190" t="e">
        <f t="shared" ca="1" si="369"/>
        <v>#N/A</v>
      </c>
      <c r="BG252" s="190" t="e">
        <f t="shared" ca="1" si="369"/>
        <v>#N/A</v>
      </c>
      <c r="BH252" s="190" t="e">
        <f t="shared" ca="1" si="369"/>
        <v>#N/A</v>
      </c>
      <c r="BI252" s="190" t="e">
        <f t="shared" ref="BI252:CM252" ca="1" si="370">SUM(BI270:BI271)+BI273+BI279+BI274</f>
        <v>#N/A</v>
      </c>
      <c r="BJ252" s="190" t="e">
        <f t="shared" ca="1" si="370"/>
        <v>#N/A</v>
      </c>
      <c r="BK252" s="190" t="e">
        <f t="shared" ca="1" si="370"/>
        <v>#N/A</v>
      </c>
      <c r="BL252" s="190" t="e">
        <f t="shared" ca="1" si="370"/>
        <v>#N/A</v>
      </c>
      <c r="BM252" s="190" t="e">
        <f t="shared" ca="1" si="370"/>
        <v>#N/A</v>
      </c>
      <c r="BN252" s="190" t="e">
        <f t="shared" ca="1" si="370"/>
        <v>#N/A</v>
      </c>
      <c r="BO252" s="190" t="e">
        <f t="shared" ca="1" si="370"/>
        <v>#N/A</v>
      </c>
      <c r="BP252" s="190" t="e">
        <f t="shared" ca="1" si="370"/>
        <v>#N/A</v>
      </c>
      <c r="BQ252" s="190" t="e">
        <f t="shared" ca="1" si="370"/>
        <v>#N/A</v>
      </c>
      <c r="BR252" s="190" t="e">
        <f t="shared" ca="1" si="370"/>
        <v>#N/A</v>
      </c>
      <c r="BS252" s="190" t="e">
        <f t="shared" ca="1" si="370"/>
        <v>#N/A</v>
      </c>
      <c r="BT252" s="190" t="e">
        <f t="shared" ca="1" si="370"/>
        <v>#N/A</v>
      </c>
      <c r="BU252" s="190" t="e">
        <f t="shared" ca="1" si="370"/>
        <v>#N/A</v>
      </c>
      <c r="BV252" s="190" t="e">
        <f t="shared" ca="1" si="370"/>
        <v>#N/A</v>
      </c>
      <c r="BW252" s="190" t="e">
        <f t="shared" ca="1" si="370"/>
        <v>#N/A</v>
      </c>
      <c r="BX252" s="190" t="e">
        <f t="shared" ca="1" si="370"/>
        <v>#N/A</v>
      </c>
      <c r="BY252" s="190" t="e">
        <f t="shared" ca="1" si="370"/>
        <v>#N/A</v>
      </c>
      <c r="BZ252" s="190" t="e">
        <f t="shared" ca="1" si="370"/>
        <v>#N/A</v>
      </c>
      <c r="CA252" s="190" t="e">
        <f t="shared" ca="1" si="370"/>
        <v>#N/A</v>
      </c>
      <c r="CB252" s="190" t="e">
        <f t="shared" ca="1" si="370"/>
        <v>#N/A</v>
      </c>
      <c r="CC252" s="190" t="e">
        <f t="shared" ca="1" si="370"/>
        <v>#N/A</v>
      </c>
      <c r="CD252" s="190" t="e">
        <f t="shared" ca="1" si="370"/>
        <v>#N/A</v>
      </c>
      <c r="CE252" s="190" t="e">
        <f t="shared" ca="1" si="370"/>
        <v>#N/A</v>
      </c>
      <c r="CF252" s="190" t="e">
        <f t="shared" ca="1" si="370"/>
        <v>#N/A</v>
      </c>
      <c r="CG252" s="190" t="e">
        <f t="shared" ca="1" si="370"/>
        <v>#N/A</v>
      </c>
      <c r="CH252" s="190" t="e">
        <f t="shared" ca="1" si="370"/>
        <v>#N/A</v>
      </c>
      <c r="CI252" s="190" t="e">
        <f t="shared" ca="1" si="370"/>
        <v>#N/A</v>
      </c>
      <c r="CJ252" s="190" t="e">
        <f t="shared" ca="1" si="370"/>
        <v>#N/A</v>
      </c>
      <c r="CK252" s="190" t="e">
        <f t="shared" ca="1" si="370"/>
        <v>#N/A</v>
      </c>
      <c r="CL252" s="190" t="e">
        <f t="shared" ca="1" si="370"/>
        <v>#N/A</v>
      </c>
      <c r="CM252" s="190" t="e">
        <f t="shared" ca="1" si="370"/>
        <v>#N/A</v>
      </c>
      <c r="CN252" s="190" t="e">
        <f t="shared" ref="CN252:CO252" ca="1" si="371">SUM(CN270:CN271)+CN273+CN279+CN274</f>
        <v>#N/A</v>
      </c>
      <c r="CO252" s="190" t="e">
        <f t="shared" ca="1" si="371"/>
        <v>#N/A</v>
      </c>
      <c r="CP252" s="190" t="e">
        <f t="shared" ref="CP252:CV252" ca="1" si="372">SUM(CP270:CP271)+CP273+CP279+CP274</f>
        <v>#N/A</v>
      </c>
      <c r="CQ252" s="190" t="e">
        <f t="shared" ca="1" si="372"/>
        <v>#N/A</v>
      </c>
      <c r="CR252" s="190" t="e">
        <f t="shared" ca="1" si="372"/>
        <v>#N/A</v>
      </c>
      <c r="CS252" s="190" t="e">
        <f t="shared" ca="1" si="372"/>
        <v>#N/A</v>
      </c>
      <c r="CT252" s="190" t="e">
        <f t="shared" ca="1" si="372"/>
        <v>#N/A</v>
      </c>
      <c r="CU252" s="190" t="e">
        <f t="shared" ca="1" si="372"/>
        <v>#N/A</v>
      </c>
      <c r="CV252" s="190" t="e">
        <f t="shared" ca="1" si="372"/>
        <v>#N/A</v>
      </c>
    </row>
    <row r="253" spans="2:103" ht="15.4">
      <c r="E253" s="1" t="s">
        <v>695</v>
      </c>
      <c r="J253" s="58"/>
      <c r="L253" s="58" t="e">
        <f>SUM(L270:L271,L273:L279)</f>
        <v>#N/A</v>
      </c>
      <c r="M253" s="58" t="e">
        <f t="shared" ref="M253:BX253" si="373">SUM(M270:M271,M273:M279)</f>
        <v>#N/A</v>
      </c>
      <c r="N253" s="58" t="e">
        <f t="shared" si="373"/>
        <v>#N/A</v>
      </c>
      <c r="O253" s="58" t="e">
        <f t="shared" si="373"/>
        <v>#N/A</v>
      </c>
      <c r="P253" s="58" t="e">
        <f t="shared" si="373"/>
        <v>#N/A</v>
      </c>
      <c r="Q253" s="58" t="e">
        <f t="shared" si="373"/>
        <v>#N/A</v>
      </c>
      <c r="R253" s="58" t="e">
        <f t="shared" si="373"/>
        <v>#N/A</v>
      </c>
      <c r="S253" s="58" t="e">
        <f t="shared" si="373"/>
        <v>#N/A</v>
      </c>
      <c r="T253" s="58" t="e">
        <f t="shared" si="373"/>
        <v>#N/A</v>
      </c>
      <c r="U253" s="58" t="e">
        <f t="shared" si="373"/>
        <v>#N/A</v>
      </c>
      <c r="V253" s="58" t="e">
        <f t="shared" si="373"/>
        <v>#N/A</v>
      </c>
      <c r="W253" s="58" t="e">
        <f t="shared" si="373"/>
        <v>#N/A</v>
      </c>
      <c r="X253" s="58" t="e">
        <f t="shared" si="373"/>
        <v>#N/A</v>
      </c>
      <c r="Y253" s="58" t="e">
        <f t="shared" si="373"/>
        <v>#N/A</v>
      </c>
      <c r="Z253" s="58" t="e">
        <f t="shared" si="373"/>
        <v>#N/A</v>
      </c>
      <c r="AA253" s="58" t="e">
        <f t="shared" si="373"/>
        <v>#N/A</v>
      </c>
      <c r="AB253" s="58" t="e">
        <f t="shared" si="373"/>
        <v>#N/A</v>
      </c>
      <c r="AC253" s="58" t="e">
        <f t="shared" si="373"/>
        <v>#N/A</v>
      </c>
      <c r="AD253" s="58" t="e">
        <f t="shared" si="373"/>
        <v>#N/A</v>
      </c>
      <c r="AE253" s="58" t="e">
        <f t="shared" si="373"/>
        <v>#N/A</v>
      </c>
      <c r="AF253" s="58" t="e">
        <f t="shared" si="373"/>
        <v>#N/A</v>
      </c>
      <c r="AG253" s="58" t="e">
        <f t="shared" si="373"/>
        <v>#N/A</v>
      </c>
      <c r="AH253" s="58" t="e">
        <f t="shared" ref="AH253:AI253" si="374">SUM(AH270:AH271,AH273:AH279)</f>
        <v>#N/A</v>
      </c>
      <c r="AI253" s="58" t="e">
        <f t="shared" si="374"/>
        <v>#N/A</v>
      </c>
      <c r="AJ253" s="58" t="e">
        <f t="shared" si="373"/>
        <v>#N/A</v>
      </c>
      <c r="AK253" s="58" t="e">
        <f t="shared" si="373"/>
        <v>#N/A</v>
      </c>
      <c r="AL253" s="58" t="e">
        <f t="shared" si="373"/>
        <v>#N/A</v>
      </c>
      <c r="AM253" s="58" t="e">
        <f t="shared" si="373"/>
        <v>#N/A</v>
      </c>
      <c r="AN253" s="58" t="e">
        <f t="shared" si="373"/>
        <v>#N/A</v>
      </c>
      <c r="AO253" s="58" t="e">
        <f t="shared" si="373"/>
        <v>#N/A</v>
      </c>
      <c r="AP253" s="58" t="e">
        <f t="shared" si="373"/>
        <v>#N/A</v>
      </c>
      <c r="AQ253" s="58" t="e">
        <f t="shared" si="373"/>
        <v>#N/A</v>
      </c>
      <c r="AR253" s="58" t="e">
        <f t="shared" si="373"/>
        <v>#N/A</v>
      </c>
      <c r="AS253" s="58" t="e">
        <f t="shared" si="373"/>
        <v>#N/A</v>
      </c>
      <c r="AT253" s="58" t="e">
        <f t="shared" si="373"/>
        <v>#N/A</v>
      </c>
      <c r="AU253" s="58" t="e">
        <f t="shared" si="373"/>
        <v>#N/A</v>
      </c>
      <c r="AV253" s="58" t="e">
        <f t="shared" si="373"/>
        <v>#N/A</v>
      </c>
      <c r="AW253" s="58" t="e">
        <f t="shared" si="373"/>
        <v>#N/A</v>
      </c>
      <c r="AX253" s="58" t="e">
        <f t="shared" si="373"/>
        <v>#N/A</v>
      </c>
      <c r="AY253" s="58" t="e">
        <f t="shared" si="373"/>
        <v>#N/A</v>
      </c>
      <c r="AZ253" s="58" t="e">
        <f t="shared" si="373"/>
        <v>#N/A</v>
      </c>
      <c r="BA253" s="58" t="e">
        <f t="shared" si="373"/>
        <v>#N/A</v>
      </c>
      <c r="BB253" s="58" t="e">
        <f t="shared" si="373"/>
        <v>#N/A</v>
      </c>
      <c r="BC253" s="58" t="e">
        <f t="shared" si="373"/>
        <v>#N/A</v>
      </c>
      <c r="BD253" s="58" t="e">
        <f t="shared" si="373"/>
        <v>#N/A</v>
      </c>
      <c r="BE253" s="58" t="e">
        <f t="shared" si="373"/>
        <v>#N/A</v>
      </c>
      <c r="BF253" s="58" t="e">
        <f t="shared" si="373"/>
        <v>#N/A</v>
      </c>
      <c r="BG253" s="58" t="e">
        <f t="shared" si="373"/>
        <v>#N/A</v>
      </c>
      <c r="BH253" s="58" t="e">
        <f t="shared" si="373"/>
        <v>#N/A</v>
      </c>
      <c r="BI253" s="58" t="e">
        <f t="shared" si="373"/>
        <v>#N/A</v>
      </c>
      <c r="BJ253" s="58" t="e">
        <f t="shared" si="373"/>
        <v>#N/A</v>
      </c>
      <c r="BK253" s="58" t="e">
        <f t="shared" si="373"/>
        <v>#N/A</v>
      </c>
      <c r="BL253" s="58" t="e">
        <f t="shared" si="373"/>
        <v>#N/A</v>
      </c>
      <c r="BM253" s="58" t="e">
        <f t="shared" si="373"/>
        <v>#N/A</v>
      </c>
      <c r="BN253" s="58" t="e">
        <f t="shared" si="373"/>
        <v>#N/A</v>
      </c>
      <c r="BO253" s="58" t="e">
        <f t="shared" si="373"/>
        <v>#N/A</v>
      </c>
      <c r="BP253" s="58" t="e">
        <f t="shared" si="373"/>
        <v>#N/A</v>
      </c>
      <c r="BQ253" s="58" t="e">
        <f t="shared" si="373"/>
        <v>#N/A</v>
      </c>
      <c r="BR253" s="58" t="e">
        <f t="shared" si="373"/>
        <v>#N/A</v>
      </c>
      <c r="BS253" s="58" t="e">
        <f t="shared" si="373"/>
        <v>#N/A</v>
      </c>
      <c r="BT253" s="58" t="e">
        <f t="shared" si="373"/>
        <v>#N/A</v>
      </c>
      <c r="BU253" s="58" t="e">
        <f t="shared" si="373"/>
        <v>#N/A</v>
      </c>
      <c r="BV253" s="58" t="e">
        <f t="shared" si="373"/>
        <v>#N/A</v>
      </c>
      <c r="BW253" s="58" t="e">
        <f t="shared" si="373"/>
        <v>#N/A</v>
      </c>
      <c r="BX253" s="58" t="e">
        <f t="shared" si="373"/>
        <v>#N/A</v>
      </c>
      <c r="BY253" s="58" t="e">
        <f t="shared" ref="BY253:CV253" si="375">SUM(BY270:BY271,BY273:BY279)</f>
        <v>#N/A</v>
      </c>
      <c r="BZ253" s="58" t="e">
        <f t="shared" si="375"/>
        <v>#N/A</v>
      </c>
      <c r="CA253" s="58" t="e">
        <f t="shared" si="375"/>
        <v>#N/A</v>
      </c>
      <c r="CB253" s="58" t="e">
        <f t="shared" si="375"/>
        <v>#N/A</v>
      </c>
      <c r="CC253" s="58" t="e">
        <f t="shared" si="375"/>
        <v>#N/A</v>
      </c>
      <c r="CD253" s="58" t="e">
        <f t="shared" si="375"/>
        <v>#N/A</v>
      </c>
      <c r="CE253" s="58" t="e">
        <f t="shared" si="375"/>
        <v>#N/A</v>
      </c>
      <c r="CF253" s="58" t="e">
        <f t="shared" si="375"/>
        <v>#N/A</v>
      </c>
      <c r="CG253" s="58" t="e">
        <f t="shared" si="375"/>
        <v>#N/A</v>
      </c>
      <c r="CH253" s="58" t="e">
        <f t="shared" si="375"/>
        <v>#N/A</v>
      </c>
      <c r="CI253" s="58" t="e">
        <f t="shared" si="375"/>
        <v>#N/A</v>
      </c>
      <c r="CJ253" s="58" t="e">
        <f t="shared" si="375"/>
        <v>#N/A</v>
      </c>
      <c r="CK253" s="58" t="e">
        <f t="shared" si="375"/>
        <v>#N/A</v>
      </c>
      <c r="CL253" s="58" t="e">
        <f t="shared" si="375"/>
        <v>#N/A</v>
      </c>
      <c r="CM253" s="58" t="e">
        <f t="shared" si="375"/>
        <v>#N/A</v>
      </c>
      <c r="CN253" s="58" t="e">
        <f t="shared" si="375"/>
        <v>#N/A</v>
      </c>
      <c r="CO253" s="58" t="e">
        <f t="shared" si="375"/>
        <v>#N/A</v>
      </c>
      <c r="CP253" s="58" t="e">
        <f t="shared" si="375"/>
        <v>#N/A</v>
      </c>
      <c r="CQ253" s="58" t="e">
        <f t="shared" si="375"/>
        <v>#N/A</v>
      </c>
      <c r="CR253" s="58" t="e">
        <f t="shared" si="375"/>
        <v>#N/A</v>
      </c>
      <c r="CS253" s="58" t="e">
        <f t="shared" si="375"/>
        <v>#N/A</v>
      </c>
      <c r="CT253" s="58" t="e">
        <f t="shared" si="375"/>
        <v>#N/A</v>
      </c>
      <c r="CU253" s="58" t="e">
        <f t="shared" si="375"/>
        <v>#N/A</v>
      </c>
      <c r="CV253" s="58" t="e">
        <f t="shared" si="375"/>
        <v>#N/A</v>
      </c>
      <c r="CW253" s="58"/>
      <c r="CX253" s="58"/>
      <c r="CY253" s="58"/>
    </row>
    <row r="254" spans="2:103" ht="15.4">
      <c r="E254" s="1" t="s">
        <v>696</v>
      </c>
      <c r="G254" s="1" t="s">
        <v>305</v>
      </c>
      <c r="H254" s="58" t="e">
        <f ca="1">SUM(L254:CV254)</f>
        <v>#N/A</v>
      </c>
      <c r="L254" s="190" t="e">
        <f t="shared" ref="L254:AF254" ca="1" si="376">MAX(L253-(L252+MAX(L253-L252*$H$255,0)*L295*L298)*$H$255,0)*L295*L298</f>
        <v>#N/A</v>
      </c>
      <c r="M254" s="190" t="e">
        <f t="shared" ca="1" si="376"/>
        <v>#N/A</v>
      </c>
      <c r="N254" s="190" t="e">
        <f t="shared" ca="1" si="376"/>
        <v>#N/A</v>
      </c>
      <c r="O254" s="190" t="e">
        <f t="shared" ca="1" si="376"/>
        <v>#N/A</v>
      </c>
      <c r="P254" s="190" t="e">
        <f t="shared" ca="1" si="376"/>
        <v>#N/A</v>
      </c>
      <c r="Q254" s="190" t="e">
        <f t="shared" ca="1" si="376"/>
        <v>#N/A</v>
      </c>
      <c r="R254" s="190" t="e">
        <f t="shared" ca="1" si="376"/>
        <v>#N/A</v>
      </c>
      <c r="S254" s="190" t="e">
        <f t="shared" ca="1" si="376"/>
        <v>#N/A</v>
      </c>
      <c r="T254" s="190" t="e">
        <f t="shared" ca="1" si="376"/>
        <v>#N/A</v>
      </c>
      <c r="U254" s="190" t="e">
        <f t="shared" ca="1" si="376"/>
        <v>#N/A</v>
      </c>
      <c r="V254" s="190" t="e">
        <f t="shared" ca="1" si="376"/>
        <v>#N/A</v>
      </c>
      <c r="W254" s="190" t="e">
        <f t="shared" ca="1" si="376"/>
        <v>#N/A</v>
      </c>
      <c r="X254" s="190" t="e">
        <f t="shared" ca="1" si="376"/>
        <v>#N/A</v>
      </c>
      <c r="Y254" s="190" t="e">
        <f t="shared" ca="1" si="376"/>
        <v>#N/A</v>
      </c>
      <c r="Z254" s="190" t="e">
        <f t="shared" ca="1" si="376"/>
        <v>#N/A</v>
      </c>
      <c r="AA254" s="190" t="e">
        <f t="shared" ca="1" si="376"/>
        <v>#N/A</v>
      </c>
      <c r="AB254" s="190" t="e">
        <f t="shared" ca="1" si="376"/>
        <v>#N/A</v>
      </c>
      <c r="AC254" s="190" t="e">
        <f t="shared" ca="1" si="376"/>
        <v>#N/A</v>
      </c>
      <c r="AD254" s="190" t="e">
        <f t="shared" ca="1" si="376"/>
        <v>#N/A</v>
      </c>
      <c r="AE254" s="190" t="e">
        <f t="shared" ca="1" si="376"/>
        <v>#N/A</v>
      </c>
      <c r="AF254" s="190" t="e">
        <f t="shared" ca="1" si="376"/>
        <v>#N/A</v>
      </c>
      <c r="AG254" s="190" t="e">
        <f ca="1">MAX(AG253-(AG252+MAX(AG253-AG252*$H$255,0)*AG295*AG298)*$H$255,0)*AG295*AG298</f>
        <v>#N/A</v>
      </c>
      <c r="AH254" s="190" t="e">
        <f ca="1">MAX(AH253-(AH252+MAX(AH253-AH252*$H$255,0)*AH295*AH298)*$H$255,0)*AH295*AH298</f>
        <v>#N/A</v>
      </c>
      <c r="AI254" s="190" t="e">
        <f t="shared" ref="AI254" ca="1" si="377">MAX(AI253-(AI252+MAX(AI253-AI252*$H$255,0)*AI295*AI298)*$H$255,0)*AI295*AI298</f>
        <v>#N/A</v>
      </c>
      <c r="AJ254" s="190" t="e">
        <f t="shared" ref="AJ254:BO254" ca="1" si="378">MAX(AJ253-(AJ252+MAX(AJ253-AJ252*$H$255,0)*AJ295*AJ298)*$H$255,0)*AJ295*AJ298</f>
        <v>#N/A</v>
      </c>
      <c r="AK254" s="190" t="e">
        <f t="shared" ca="1" si="378"/>
        <v>#N/A</v>
      </c>
      <c r="AL254" s="190" t="e">
        <f t="shared" ca="1" si="378"/>
        <v>#N/A</v>
      </c>
      <c r="AM254" s="190" t="e">
        <f t="shared" ca="1" si="378"/>
        <v>#N/A</v>
      </c>
      <c r="AN254" s="190" t="e">
        <f t="shared" ca="1" si="378"/>
        <v>#N/A</v>
      </c>
      <c r="AO254" s="190" t="e">
        <f t="shared" ca="1" si="378"/>
        <v>#N/A</v>
      </c>
      <c r="AP254" s="190" t="e">
        <f t="shared" ca="1" si="378"/>
        <v>#N/A</v>
      </c>
      <c r="AQ254" s="190" t="e">
        <f t="shared" ca="1" si="378"/>
        <v>#N/A</v>
      </c>
      <c r="AR254" s="190" t="e">
        <f t="shared" ca="1" si="378"/>
        <v>#N/A</v>
      </c>
      <c r="AS254" s="190" t="e">
        <f t="shared" ca="1" si="378"/>
        <v>#N/A</v>
      </c>
      <c r="AT254" s="190" t="e">
        <f t="shared" ca="1" si="378"/>
        <v>#N/A</v>
      </c>
      <c r="AU254" s="190" t="e">
        <f t="shared" ca="1" si="378"/>
        <v>#N/A</v>
      </c>
      <c r="AV254" s="190" t="e">
        <f t="shared" ca="1" si="378"/>
        <v>#N/A</v>
      </c>
      <c r="AW254" s="190" t="e">
        <f t="shared" ca="1" si="378"/>
        <v>#N/A</v>
      </c>
      <c r="AX254" s="190" t="e">
        <f t="shared" ca="1" si="378"/>
        <v>#N/A</v>
      </c>
      <c r="AY254" s="190" t="e">
        <f t="shared" ca="1" si="378"/>
        <v>#N/A</v>
      </c>
      <c r="AZ254" s="190" t="e">
        <f t="shared" ca="1" si="378"/>
        <v>#N/A</v>
      </c>
      <c r="BA254" s="190" t="e">
        <f t="shared" ca="1" si="378"/>
        <v>#N/A</v>
      </c>
      <c r="BB254" s="190" t="e">
        <f t="shared" ca="1" si="378"/>
        <v>#N/A</v>
      </c>
      <c r="BC254" s="190" t="e">
        <f t="shared" ca="1" si="378"/>
        <v>#N/A</v>
      </c>
      <c r="BD254" s="190" t="e">
        <f t="shared" ca="1" si="378"/>
        <v>#N/A</v>
      </c>
      <c r="BE254" s="190" t="e">
        <f t="shared" ca="1" si="378"/>
        <v>#N/A</v>
      </c>
      <c r="BF254" s="190" t="e">
        <f t="shared" ca="1" si="378"/>
        <v>#N/A</v>
      </c>
      <c r="BG254" s="190" t="e">
        <f t="shared" ca="1" si="378"/>
        <v>#N/A</v>
      </c>
      <c r="BH254" s="190" t="e">
        <f t="shared" ca="1" si="378"/>
        <v>#N/A</v>
      </c>
      <c r="BI254" s="190" t="e">
        <f t="shared" ca="1" si="378"/>
        <v>#N/A</v>
      </c>
      <c r="BJ254" s="190" t="e">
        <f t="shared" ca="1" si="378"/>
        <v>#N/A</v>
      </c>
      <c r="BK254" s="190" t="e">
        <f t="shared" ca="1" si="378"/>
        <v>#N/A</v>
      </c>
      <c r="BL254" s="190" t="e">
        <f t="shared" ca="1" si="378"/>
        <v>#N/A</v>
      </c>
      <c r="BM254" s="190" t="e">
        <f t="shared" ca="1" si="378"/>
        <v>#N/A</v>
      </c>
      <c r="BN254" s="190" t="e">
        <f t="shared" ca="1" si="378"/>
        <v>#N/A</v>
      </c>
      <c r="BO254" s="190" t="e">
        <f t="shared" ca="1" si="378"/>
        <v>#N/A</v>
      </c>
      <c r="BP254" s="190" t="e">
        <f t="shared" ref="BP254:CU254" ca="1" si="379">MAX(BP253-(BP252+MAX(BP253-BP252*$H$255,0)*BP295*BP298)*$H$255,0)*BP295*BP298</f>
        <v>#N/A</v>
      </c>
      <c r="BQ254" s="190" t="e">
        <f t="shared" ca="1" si="379"/>
        <v>#N/A</v>
      </c>
      <c r="BR254" s="190" t="e">
        <f t="shared" ca="1" si="379"/>
        <v>#N/A</v>
      </c>
      <c r="BS254" s="190" t="e">
        <f t="shared" ca="1" si="379"/>
        <v>#N/A</v>
      </c>
      <c r="BT254" s="190" t="e">
        <f t="shared" ca="1" si="379"/>
        <v>#N/A</v>
      </c>
      <c r="BU254" s="190" t="e">
        <f t="shared" ca="1" si="379"/>
        <v>#N/A</v>
      </c>
      <c r="BV254" s="190" t="e">
        <f ca="1">MAX(BV253-(BV252+MAX(BV253-BV252*$H$255,0)*BV295*BV298)*$H$255,0)*BV295*BV298</f>
        <v>#N/A</v>
      </c>
      <c r="BW254" s="190" t="e">
        <f t="shared" ca="1" si="379"/>
        <v>#N/A</v>
      </c>
      <c r="BX254" s="190" t="e">
        <f t="shared" ca="1" si="379"/>
        <v>#N/A</v>
      </c>
      <c r="BY254" s="190" t="e">
        <f t="shared" ca="1" si="379"/>
        <v>#N/A</v>
      </c>
      <c r="BZ254" s="190" t="e">
        <f t="shared" ca="1" si="379"/>
        <v>#N/A</v>
      </c>
      <c r="CA254" s="190" t="e">
        <f t="shared" ca="1" si="379"/>
        <v>#N/A</v>
      </c>
      <c r="CB254" s="190" t="e">
        <f t="shared" ca="1" si="379"/>
        <v>#N/A</v>
      </c>
      <c r="CC254" s="190" t="e">
        <f t="shared" ca="1" si="379"/>
        <v>#N/A</v>
      </c>
      <c r="CD254" s="190" t="e">
        <f t="shared" ca="1" si="379"/>
        <v>#N/A</v>
      </c>
      <c r="CE254" s="190" t="e">
        <f t="shared" ca="1" si="379"/>
        <v>#N/A</v>
      </c>
      <c r="CF254" s="190" t="e">
        <f t="shared" ca="1" si="379"/>
        <v>#N/A</v>
      </c>
      <c r="CG254" s="190" t="e">
        <f t="shared" ca="1" si="379"/>
        <v>#N/A</v>
      </c>
      <c r="CH254" s="190" t="e">
        <f t="shared" ca="1" si="379"/>
        <v>#N/A</v>
      </c>
      <c r="CI254" s="190" t="e">
        <f t="shared" ca="1" si="379"/>
        <v>#N/A</v>
      </c>
      <c r="CJ254" s="190" t="e">
        <f t="shared" ca="1" si="379"/>
        <v>#N/A</v>
      </c>
      <c r="CK254" s="190" t="e">
        <f t="shared" ca="1" si="379"/>
        <v>#N/A</v>
      </c>
      <c r="CL254" s="190" t="e">
        <f ca="1">MAX(CL253-(CL252+MAX(CL253-CL252*$H$255,0)*CL295*CL298)*$H$255,0)*CL295*CL298</f>
        <v>#N/A</v>
      </c>
      <c r="CM254" s="190" t="e">
        <f t="shared" ca="1" si="379"/>
        <v>#N/A</v>
      </c>
      <c r="CN254" s="190" t="e">
        <f t="shared" ca="1" si="379"/>
        <v>#N/A</v>
      </c>
      <c r="CO254" s="190" t="e">
        <f t="shared" ca="1" si="379"/>
        <v>#N/A</v>
      </c>
      <c r="CP254" s="190" t="e">
        <f t="shared" ca="1" si="379"/>
        <v>#N/A</v>
      </c>
      <c r="CQ254" s="190" t="e">
        <f t="shared" ca="1" si="379"/>
        <v>#N/A</v>
      </c>
      <c r="CR254" s="190" t="e">
        <f t="shared" ca="1" si="379"/>
        <v>#N/A</v>
      </c>
      <c r="CS254" s="190" t="e">
        <f t="shared" ca="1" si="379"/>
        <v>#N/A</v>
      </c>
      <c r="CT254" s="190" t="e">
        <f t="shared" ca="1" si="379"/>
        <v>#N/A</v>
      </c>
      <c r="CU254" s="190" t="e">
        <f t="shared" ca="1" si="379"/>
        <v>#N/A</v>
      </c>
      <c r="CV254" s="190" t="e">
        <f t="shared" ref="CV254" ca="1" si="380">MAX(CV253-(CV252+MAX(CV253-CV252*$H$255,0)*CV295*CV298)*$H$255,0)*CV295*CV298</f>
        <v>#N/A</v>
      </c>
    </row>
    <row r="255" spans="2:103" ht="15.4">
      <c r="E255" s="1" t="s">
        <v>697</v>
      </c>
      <c r="G255" s="1" t="s">
        <v>154</v>
      </c>
      <c r="H255" s="84">
        <v>0.3</v>
      </c>
      <c r="L255" s="173"/>
      <c r="M255" s="173"/>
      <c r="N255" s="173"/>
      <c r="O255" s="173"/>
      <c r="P255" s="173"/>
      <c r="Q255" s="173"/>
      <c r="R255" s="173"/>
      <c r="S255" s="173"/>
      <c r="T255" s="173"/>
      <c r="U255" s="173"/>
      <c r="V255" s="173"/>
      <c r="W255" s="173"/>
      <c r="X255" s="173"/>
      <c r="Y255" s="173"/>
      <c r="Z255" s="173"/>
      <c r="AA255" s="173"/>
      <c r="AB255" s="173"/>
      <c r="AC255" s="173"/>
      <c r="AD255" s="173"/>
      <c r="AE255" s="173"/>
      <c r="AF255" s="173"/>
      <c r="AG255" s="399"/>
      <c r="AH255" s="399"/>
      <c r="AI255" s="399"/>
      <c r="AJ255" s="173"/>
      <c r="AK255" s="173"/>
      <c r="AL255" s="173"/>
      <c r="AM255" s="173"/>
      <c r="AN255" s="173"/>
      <c r="AO255" s="173"/>
      <c r="AP255" s="173"/>
      <c r="AQ255" s="173"/>
      <c r="AR255" s="173"/>
      <c r="AS255" s="173"/>
      <c r="AT255" s="173"/>
      <c r="AU255" s="173"/>
      <c r="AV255" s="173"/>
      <c r="AW255" s="173"/>
      <c r="AX255" s="173"/>
      <c r="AY255" s="173"/>
      <c r="AZ255" s="173"/>
      <c r="BA255" s="173"/>
      <c r="BB255" s="173"/>
      <c r="BC255" s="173"/>
      <c r="BD255" s="173"/>
      <c r="BE255" s="173"/>
      <c r="BF255" s="173"/>
      <c r="BG255" s="173"/>
      <c r="BH255" s="173"/>
      <c r="BI255" s="173"/>
      <c r="BJ255" s="173"/>
      <c r="BK255" s="173"/>
      <c r="BL255" s="173"/>
      <c r="BM255" s="173"/>
      <c r="BN255" s="173"/>
      <c r="BO255" s="173"/>
      <c r="BP255" s="173"/>
      <c r="BQ255" s="173"/>
      <c r="BR255" s="173"/>
      <c r="BS255" s="173"/>
      <c r="BT255" s="173"/>
      <c r="BU255" s="173"/>
      <c r="BV255" s="173"/>
      <c r="BW255" s="173"/>
      <c r="BX255" s="173"/>
      <c r="BY255" s="173"/>
      <c r="BZ255" s="173"/>
      <c r="CA255" s="173"/>
      <c r="CB255" s="173"/>
      <c r="CC255" s="173"/>
      <c r="CD255" s="173"/>
      <c r="CE255" s="173"/>
      <c r="CF255" s="173"/>
      <c r="CG255" s="173"/>
      <c r="CH255" s="173"/>
      <c r="CI255" s="173"/>
      <c r="CJ255" s="173"/>
      <c r="CK255" s="173"/>
      <c r="CL255" s="173"/>
      <c r="CM255" s="173"/>
      <c r="CN255" s="173"/>
      <c r="CO255" s="173"/>
      <c r="CP255" s="173"/>
      <c r="CQ255" s="173"/>
      <c r="CR255" s="173"/>
      <c r="CS255" s="173"/>
      <c r="CT255" s="173"/>
      <c r="CU255" s="173"/>
      <c r="CV255" s="173"/>
    </row>
    <row r="256" spans="2:103" ht="15.4">
      <c r="E256" s="1" t="s">
        <v>698</v>
      </c>
      <c r="G256" s="1" t="s">
        <v>305</v>
      </c>
      <c r="J256" s="58"/>
      <c r="L256" s="190" t="e">
        <f ca="1">-(L252+L254)*$H$255</f>
        <v>#N/A</v>
      </c>
      <c r="M256" s="190" t="e">
        <f t="shared" ref="M256:BX256" ca="1" si="381">-(M252+M254)*$H$255</f>
        <v>#N/A</v>
      </c>
      <c r="N256" s="190" t="e">
        <f ca="1">-(N252+N254)*$H$255</f>
        <v>#N/A</v>
      </c>
      <c r="O256" s="190" t="e">
        <f ca="1">-(O252+O254)*$H$255</f>
        <v>#N/A</v>
      </c>
      <c r="P256" s="190" t="e">
        <f t="shared" ca="1" si="381"/>
        <v>#N/A</v>
      </c>
      <c r="Q256" s="190" t="e">
        <f t="shared" ca="1" si="381"/>
        <v>#N/A</v>
      </c>
      <c r="R256" s="190" t="e">
        <f t="shared" ca="1" si="381"/>
        <v>#N/A</v>
      </c>
      <c r="S256" s="190" t="e">
        <f t="shared" ca="1" si="381"/>
        <v>#N/A</v>
      </c>
      <c r="T256" s="190" t="e">
        <f t="shared" ca="1" si="381"/>
        <v>#N/A</v>
      </c>
      <c r="U256" s="190" t="e">
        <f t="shared" ca="1" si="381"/>
        <v>#N/A</v>
      </c>
      <c r="V256" s="190" t="e">
        <f t="shared" ca="1" si="381"/>
        <v>#N/A</v>
      </c>
      <c r="W256" s="190" t="e">
        <f t="shared" ca="1" si="381"/>
        <v>#N/A</v>
      </c>
      <c r="X256" s="190" t="e">
        <f t="shared" ca="1" si="381"/>
        <v>#N/A</v>
      </c>
      <c r="Y256" s="190" t="e">
        <f t="shared" ca="1" si="381"/>
        <v>#N/A</v>
      </c>
      <c r="Z256" s="190" t="e">
        <f t="shared" ref="Z256:AE256" ca="1" si="382">-(Z252+Z254)*$H$255</f>
        <v>#N/A</v>
      </c>
      <c r="AA256" s="190" t="e">
        <f t="shared" ca="1" si="382"/>
        <v>#N/A</v>
      </c>
      <c r="AB256" s="190" t="e">
        <f t="shared" ca="1" si="382"/>
        <v>#N/A</v>
      </c>
      <c r="AC256" s="190" t="e">
        <f t="shared" ca="1" si="382"/>
        <v>#N/A</v>
      </c>
      <c r="AD256" s="190" t="e">
        <f ca="1">-(AD252+AD254)*$H$255</f>
        <v>#N/A</v>
      </c>
      <c r="AE256" s="190" t="e">
        <f t="shared" ca="1" si="382"/>
        <v>#N/A</v>
      </c>
      <c r="AF256" s="190" t="e">
        <f ca="1">-(AF252+AF254)*$H$255</f>
        <v>#N/A</v>
      </c>
      <c r="AG256" s="190" t="e">
        <f ca="1">-(AG252+AG254)*$H$255</f>
        <v>#N/A</v>
      </c>
      <c r="AH256" s="190" t="e">
        <f t="shared" ref="AH256:AI256" ca="1" si="383">-(AH252+AH254)*$H$255</f>
        <v>#N/A</v>
      </c>
      <c r="AI256" s="190" t="e">
        <f t="shared" ca="1" si="383"/>
        <v>#N/A</v>
      </c>
      <c r="AJ256" s="190" t="e">
        <f t="shared" ca="1" si="381"/>
        <v>#N/A</v>
      </c>
      <c r="AK256" s="190" t="e">
        <f t="shared" ca="1" si="381"/>
        <v>#N/A</v>
      </c>
      <c r="AL256" s="190" t="e">
        <f t="shared" ca="1" si="381"/>
        <v>#N/A</v>
      </c>
      <c r="AM256" s="190" t="e">
        <f t="shared" ca="1" si="381"/>
        <v>#N/A</v>
      </c>
      <c r="AN256" s="190" t="e">
        <f t="shared" ca="1" si="381"/>
        <v>#N/A</v>
      </c>
      <c r="AO256" s="190" t="e">
        <f t="shared" ca="1" si="381"/>
        <v>#N/A</v>
      </c>
      <c r="AP256" s="190" t="e">
        <f t="shared" ca="1" si="381"/>
        <v>#N/A</v>
      </c>
      <c r="AQ256" s="190" t="e">
        <f t="shared" ca="1" si="381"/>
        <v>#N/A</v>
      </c>
      <c r="AR256" s="190" t="e">
        <f t="shared" ca="1" si="381"/>
        <v>#N/A</v>
      </c>
      <c r="AS256" s="190" t="e">
        <f t="shared" ca="1" si="381"/>
        <v>#N/A</v>
      </c>
      <c r="AT256" s="190" t="e">
        <f t="shared" ca="1" si="381"/>
        <v>#N/A</v>
      </c>
      <c r="AU256" s="190" t="e">
        <f t="shared" ca="1" si="381"/>
        <v>#N/A</v>
      </c>
      <c r="AV256" s="190" t="e">
        <f t="shared" ca="1" si="381"/>
        <v>#N/A</v>
      </c>
      <c r="AW256" s="190" t="e">
        <f t="shared" ca="1" si="381"/>
        <v>#N/A</v>
      </c>
      <c r="AX256" s="190" t="e">
        <f t="shared" ca="1" si="381"/>
        <v>#N/A</v>
      </c>
      <c r="AY256" s="190" t="e">
        <f t="shared" ca="1" si="381"/>
        <v>#N/A</v>
      </c>
      <c r="AZ256" s="190" t="e">
        <f t="shared" ca="1" si="381"/>
        <v>#N/A</v>
      </c>
      <c r="BA256" s="190" t="e">
        <f t="shared" ca="1" si="381"/>
        <v>#N/A</v>
      </c>
      <c r="BB256" s="190" t="e">
        <f t="shared" ca="1" si="381"/>
        <v>#N/A</v>
      </c>
      <c r="BC256" s="190" t="e">
        <f t="shared" ca="1" si="381"/>
        <v>#N/A</v>
      </c>
      <c r="BD256" s="190" t="e">
        <f t="shared" ca="1" si="381"/>
        <v>#N/A</v>
      </c>
      <c r="BE256" s="190" t="e">
        <f t="shared" ca="1" si="381"/>
        <v>#N/A</v>
      </c>
      <c r="BF256" s="190" t="e">
        <f t="shared" ca="1" si="381"/>
        <v>#N/A</v>
      </c>
      <c r="BG256" s="190" t="e">
        <f t="shared" ca="1" si="381"/>
        <v>#N/A</v>
      </c>
      <c r="BH256" s="190" t="e">
        <f t="shared" ca="1" si="381"/>
        <v>#N/A</v>
      </c>
      <c r="BI256" s="190" t="e">
        <f t="shared" ca="1" si="381"/>
        <v>#N/A</v>
      </c>
      <c r="BJ256" s="190" t="e">
        <f t="shared" ca="1" si="381"/>
        <v>#N/A</v>
      </c>
      <c r="BK256" s="190" t="e">
        <f t="shared" ca="1" si="381"/>
        <v>#N/A</v>
      </c>
      <c r="BL256" s="190" t="e">
        <f t="shared" ca="1" si="381"/>
        <v>#N/A</v>
      </c>
      <c r="BM256" s="190" t="e">
        <f t="shared" ca="1" si="381"/>
        <v>#N/A</v>
      </c>
      <c r="BN256" s="190" t="e">
        <f t="shared" ca="1" si="381"/>
        <v>#N/A</v>
      </c>
      <c r="BO256" s="190" t="e">
        <f t="shared" ca="1" si="381"/>
        <v>#N/A</v>
      </c>
      <c r="BP256" s="190" t="e">
        <f ca="1">-(BP252+BP254)*$H$255</f>
        <v>#N/A</v>
      </c>
      <c r="BQ256" s="190" t="e">
        <f t="shared" ca="1" si="381"/>
        <v>#N/A</v>
      </c>
      <c r="BR256" s="190" t="e">
        <f t="shared" ca="1" si="381"/>
        <v>#N/A</v>
      </c>
      <c r="BS256" s="190" t="e">
        <f t="shared" ca="1" si="381"/>
        <v>#N/A</v>
      </c>
      <c r="BT256" s="190" t="e">
        <f t="shared" ca="1" si="381"/>
        <v>#N/A</v>
      </c>
      <c r="BU256" s="190" t="e">
        <f t="shared" ca="1" si="381"/>
        <v>#N/A</v>
      </c>
      <c r="BV256" s="190" t="e">
        <f t="shared" ca="1" si="381"/>
        <v>#N/A</v>
      </c>
      <c r="BW256" s="190" t="e">
        <f t="shared" ca="1" si="381"/>
        <v>#N/A</v>
      </c>
      <c r="BX256" s="190" t="e">
        <f t="shared" ca="1" si="381"/>
        <v>#N/A</v>
      </c>
      <c r="BY256" s="190" t="e">
        <f t="shared" ref="BY256:CV256" ca="1" si="384">-(BY252+BY254)*$H$255</f>
        <v>#N/A</v>
      </c>
      <c r="BZ256" s="190" t="e">
        <f t="shared" ca="1" si="384"/>
        <v>#N/A</v>
      </c>
      <c r="CA256" s="190" t="e">
        <f t="shared" ca="1" si="384"/>
        <v>#N/A</v>
      </c>
      <c r="CB256" s="190" t="e">
        <f t="shared" ca="1" si="384"/>
        <v>#N/A</v>
      </c>
      <c r="CC256" s="190" t="e">
        <f t="shared" ca="1" si="384"/>
        <v>#N/A</v>
      </c>
      <c r="CD256" s="190" t="e">
        <f t="shared" ca="1" si="384"/>
        <v>#N/A</v>
      </c>
      <c r="CE256" s="190" t="e">
        <f t="shared" ca="1" si="384"/>
        <v>#N/A</v>
      </c>
      <c r="CF256" s="190" t="e">
        <f t="shared" ca="1" si="384"/>
        <v>#N/A</v>
      </c>
      <c r="CG256" s="190" t="e">
        <f t="shared" ca="1" si="384"/>
        <v>#N/A</v>
      </c>
      <c r="CH256" s="190" t="e">
        <f t="shared" ca="1" si="384"/>
        <v>#N/A</v>
      </c>
      <c r="CI256" s="190" t="e">
        <f t="shared" ca="1" si="384"/>
        <v>#N/A</v>
      </c>
      <c r="CJ256" s="190" t="e">
        <f t="shared" ca="1" si="384"/>
        <v>#N/A</v>
      </c>
      <c r="CK256" s="190" t="e">
        <f t="shared" ca="1" si="384"/>
        <v>#N/A</v>
      </c>
      <c r="CL256" s="190" t="e">
        <f ca="1">-(CL252+CL254)*$H$255</f>
        <v>#N/A</v>
      </c>
      <c r="CM256" s="190" t="e">
        <f t="shared" ca="1" si="384"/>
        <v>#N/A</v>
      </c>
      <c r="CN256" s="190" t="e">
        <f t="shared" ca="1" si="384"/>
        <v>#N/A</v>
      </c>
      <c r="CO256" s="190" t="e">
        <f t="shared" ca="1" si="384"/>
        <v>#N/A</v>
      </c>
      <c r="CP256" s="190" t="e">
        <f t="shared" ca="1" si="384"/>
        <v>#N/A</v>
      </c>
      <c r="CQ256" s="190" t="e">
        <f t="shared" ca="1" si="384"/>
        <v>#N/A</v>
      </c>
      <c r="CR256" s="190" t="e">
        <f t="shared" ca="1" si="384"/>
        <v>#N/A</v>
      </c>
      <c r="CS256" s="190" t="e">
        <f t="shared" ca="1" si="384"/>
        <v>#N/A</v>
      </c>
      <c r="CT256" s="190" t="e">
        <f t="shared" ca="1" si="384"/>
        <v>#N/A</v>
      </c>
      <c r="CU256" s="190" t="e">
        <f t="shared" ca="1" si="384"/>
        <v>#N/A</v>
      </c>
      <c r="CV256" s="190" t="e">
        <f t="shared" ca="1" si="384"/>
        <v>#N/A</v>
      </c>
    </row>
    <row r="257" spans="2:103" ht="15.4">
      <c r="E257" s="1" t="s">
        <v>699</v>
      </c>
      <c r="G257" s="1" t="s">
        <v>305</v>
      </c>
      <c r="J257" s="58"/>
      <c r="L257" s="58" t="e">
        <f t="shared" ref="L257:AQ257" si="385">SUM(L81,L88)</f>
        <v>#N/A</v>
      </c>
      <c r="M257" s="58" t="e">
        <f t="shared" si="385"/>
        <v>#N/A</v>
      </c>
      <c r="N257" s="58" t="e">
        <f t="shared" si="385"/>
        <v>#N/A</v>
      </c>
      <c r="O257" s="58" t="e">
        <f t="shared" si="385"/>
        <v>#N/A</v>
      </c>
      <c r="P257" s="58" t="e">
        <f t="shared" si="385"/>
        <v>#N/A</v>
      </c>
      <c r="Q257" s="58" t="e">
        <f t="shared" si="385"/>
        <v>#N/A</v>
      </c>
      <c r="R257" s="58" t="e">
        <f t="shared" si="385"/>
        <v>#N/A</v>
      </c>
      <c r="S257" s="58" t="e">
        <f t="shared" si="385"/>
        <v>#N/A</v>
      </c>
      <c r="T257" s="58" t="e">
        <f t="shared" si="385"/>
        <v>#N/A</v>
      </c>
      <c r="U257" s="58" t="e">
        <f t="shared" si="385"/>
        <v>#N/A</v>
      </c>
      <c r="V257" s="58" t="e">
        <f t="shared" si="385"/>
        <v>#N/A</v>
      </c>
      <c r="W257" s="58" t="e">
        <f t="shared" si="385"/>
        <v>#N/A</v>
      </c>
      <c r="X257" s="58" t="e">
        <f t="shared" si="385"/>
        <v>#N/A</v>
      </c>
      <c r="Y257" s="58" t="e">
        <f t="shared" si="385"/>
        <v>#N/A</v>
      </c>
      <c r="Z257" s="58" t="e">
        <f t="shared" si="385"/>
        <v>#N/A</v>
      </c>
      <c r="AA257" s="58" t="e">
        <f t="shared" si="385"/>
        <v>#N/A</v>
      </c>
      <c r="AB257" s="58" t="e">
        <f t="shared" si="385"/>
        <v>#N/A</v>
      </c>
      <c r="AC257" s="58" t="e">
        <f t="shared" si="385"/>
        <v>#N/A</v>
      </c>
      <c r="AD257" s="58" t="e">
        <f t="shared" si="385"/>
        <v>#N/A</v>
      </c>
      <c r="AE257" s="58" t="e">
        <f t="shared" si="385"/>
        <v>#N/A</v>
      </c>
      <c r="AF257" s="58" t="e">
        <f t="shared" si="385"/>
        <v>#N/A</v>
      </c>
      <c r="AG257" s="58" t="e">
        <f t="shared" si="385"/>
        <v>#N/A</v>
      </c>
      <c r="AH257" s="58" t="e">
        <f t="shared" si="385"/>
        <v>#N/A</v>
      </c>
      <c r="AI257" s="58" t="e">
        <f t="shared" si="385"/>
        <v>#N/A</v>
      </c>
      <c r="AJ257" s="58" t="e">
        <f t="shared" si="385"/>
        <v>#N/A</v>
      </c>
      <c r="AK257" s="58" t="e">
        <f t="shared" si="385"/>
        <v>#N/A</v>
      </c>
      <c r="AL257" s="58" t="e">
        <f t="shared" si="385"/>
        <v>#N/A</v>
      </c>
      <c r="AM257" s="58" t="e">
        <f t="shared" si="385"/>
        <v>#N/A</v>
      </c>
      <c r="AN257" s="58" t="e">
        <f t="shared" si="385"/>
        <v>#N/A</v>
      </c>
      <c r="AO257" s="58" t="e">
        <f t="shared" si="385"/>
        <v>#N/A</v>
      </c>
      <c r="AP257" s="58" t="e">
        <f t="shared" si="385"/>
        <v>#N/A</v>
      </c>
      <c r="AQ257" s="58" t="e">
        <f t="shared" si="385"/>
        <v>#N/A</v>
      </c>
      <c r="AR257" s="58" t="e">
        <f t="shared" ref="AR257:BW257" si="386">SUM(AR81,AR88)</f>
        <v>#N/A</v>
      </c>
      <c r="AS257" s="58" t="e">
        <f t="shared" si="386"/>
        <v>#N/A</v>
      </c>
      <c r="AT257" s="58" t="e">
        <f t="shared" si="386"/>
        <v>#N/A</v>
      </c>
      <c r="AU257" s="58" t="e">
        <f t="shared" si="386"/>
        <v>#N/A</v>
      </c>
      <c r="AV257" s="58" t="e">
        <f t="shared" si="386"/>
        <v>#N/A</v>
      </c>
      <c r="AW257" s="58" t="e">
        <f t="shared" si="386"/>
        <v>#N/A</v>
      </c>
      <c r="AX257" s="58" t="e">
        <f t="shared" si="386"/>
        <v>#N/A</v>
      </c>
      <c r="AY257" s="58" t="e">
        <f t="shared" si="386"/>
        <v>#N/A</v>
      </c>
      <c r="AZ257" s="58" t="e">
        <f t="shared" si="386"/>
        <v>#N/A</v>
      </c>
      <c r="BA257" s="58" t="e">
        <f t="shared" si="386"/>
        <v>#N/A</v>
      </c>
      <c r="BB257" s="58" t="e">
        <f t="shared" si="386"/>
        <v>#N/A</v>
      </c>
      <c r="BC257" s="58" t="e">
        <f t="shared" si="386"/>
        <v>#N/A</v>
      </c>
      <c r="BD257" s="58" t="e">
        <f t="shared" si="386"/>
        <v>#N/A</v>
      </c>
      <c r="BE257" s="58" t="e">
        <f t="shared" si="386"/>
        <v>#N/A</v>
      </c>
      <c r="BF257" s="58" t="e">
        <f t="shared" si="386"/>
        <v>#N/A</v>
      </c>
      <c r="BG257" s="58" t="e">
        <f t="shared" si="386"/>
        <v>#N/A</v>
      </c>
      <c r="BH257" s="58" t="e">
        <f t="shared" si="386"/>
        <v>#N/A</v>
      </c>
      <c r="BI257" s="58" t="e">
        <f t="shared" si="386"/>
        <v>#N/A</v>
      </c>
      <c r="BJ257" s="58" t="e">
        <f t="shared" si="386"/>
        <v>#N/A</v>
      </c>
      <c r="BK257" s="58" t="e">
        <f t="shared" si="386"/>
        <v>#N/A</v>
      </c>
      <c r="BL257" s="58" t="e">
        <f t="shared" si="386"/>
        <v>#N/A</v>
      </c>
      <c r="BM257" s="58" t="e">
        <f t="shared" si="386"/>
        <v>#N/A</v>
      </c>
      <c r="BN257" s="58" t="e">
        <f t="shared" si="386"/>
        <v>#N/A</v>
      </c>
      <c r="BO257" s="58" t="e">
        <f t="shared" si="386"/>
        <v>#N/A</v>
      </c>
      <c r="BP257" s="58" t="e">
        <f t="shared" si="386"/>
        <v>#N/A</v>
      </c>
      <c r="BQ257" s="58" t="e">
        <f t="shared" si="386"/>
        <v>#N/A</v>
      </c>
      <c r="BR257" s="58" t="e">
        <f t="shared" si="386"/>
        <v>#N/A</v>
      </c>
      <c r="BS257" s="58" t="e">
        <f t="shared" si="386"/>
        <v>#N/A</v>
      </c>
      <c r="BT257" s="58" t="e">
        <f t="shared" si="386"/>
        <v>#N/A</v>
      </c>
      <c r="BU257" s="58" t="e">
        <f t="shared" si="386"/>
        <v>#N/A</v>
      </c>
      <c r="BV257" s="58" t="e">
        <f t="shared" si="386"/>
        <v>#N/A</v>
      </c>
      <c r="BW257" s="58" t="e">
        <f t="shared" si="386"/>
        <v>#N/A</v>
      </c>
      <c r="BX257" s="58" t="e">
        <f t="shared" ref="BX257:CV257" si="387">SUM(BX81,BX88)</f>
        <v>#N/A</v>
      </c>
      <c r="BY257" s="58" t="e">
        <f t="shared" si="387"/>
        <v>#N/A</v>
      </c>
      <c r="BZ257" s="58" t="e">
        <f t="shared" si="387"/>
        <v>#N/A</v>
      </c>
      <c r="CA257" s="58" t="e">
        <f t="shared" si="387"/>
        <v>#N/A</v>
      </c>
      <c r="CB257" s="58" t="e">
        <f t="shared" si="387"/>
        <v>#N/A</v>
      </c>
      <c r="CC257" s="58" t="e">
        <f t="shared" si="387"/>
        <v>#N/A</v>
      </c>
      <c r="CD257" s="58" t="e">
        <f t="shared" si="387"/>
        <v>#N/A</v>
      </c>
      <c r="CE257" s="58" t="e">
        <f t="shared" si="387"/>
        <v>#N/A</v>
      </c>
      <c r="CF257" s="58" t="e">
        <f t="shared" si="387"/>
        <v>#N/A</v>
      </c>
      <c r="CG257" s="58" t="e">
        <f t="shared" si="387"/>
        <v>#N/A</v>
      </c>
      <c r="CH257" s="58" t="e">
        <f t="shared" si="387"/>
        <v>#N/A</v>
      </c>
      <c r="CI257" s="58" t="e">
        <f t="shared" si="387"/>
        <v>#N/A</v>
      </c>
      <c r="CJ257" s="58" t="e">
        <f t="shared" si="387"/>
        <v>#N/A</v>
      </c>
      <c r="CK257" s="58" t="e">
        <f t="shared" si="387"/>
        <v>#N/A</v>
      </c>
      <c r="CL257" s="58" t="e">
        <f t="shared" si="387"/>
        <v>#N/A</v>
      </c>
      <c r="CM257" s="58" t="e">
        <f t="shared" si="387"/>
        <v>#N/A</v>
      </c>
      <c r="CN257" s="58" t="e">
        <f t="shared" si="387"/>
        <v>#N/A</v>
      </c>
      <c r="CO257" s="58" t="e">
        <f t="shared" si="387"/>
        <v>#N/A</v>
      </c>
      <c r="CP257" s="58" t="e">
        <f t="shared" si="387"/>
        <v>#N/A</v>
      </c>
      <c r="CQ257" s="58" t="e">
        <f t="shared" si="387"/>
        <v>#N/A</v>
      </c>
      <c r="CR257" s="58" t="e">
        <f t="shared" si="387"/>
        <v>#N/A</v>
      </c>
      <c r="CS257" s="58" t="e">
        <f t="shared" si="387"/>
        <v>#N/A</v>
      </c>
      <c r="CT257" s="58" t="e">
        <f t="shared" si="387"/>
        <v>#N/A</v>
      </c>
      <c r="CU257" s="58" t="e">
        <f t="shared" si="387"/>
        <v>#N/A</v>
      </c>
      <c r="CV257" s="58" t="e">
        <f t="shared" si="387"/>
        <v>#N/A</v>
      </c>
    </row>
    <row r="258" spans="2:103" ht="15.4">
      <c r="E258" s="1" t="s">
        <v>700</v>
      </c>
      <c r="G258" s="1" t="s">
        <v>305</v>
      </c>
      <c r="J258" s="58"/>
      <c r="L258" s="58" t="e">
        <f>MAX(L257,L256)</f>
        <v>#N/A</v>
      </c>
      <c r="M258" s="58" t="e">
        <f>MAX(M257,M256)</f>
        <v>#N/A</v>
      </c>
      <c r="N258" s="58" t="e">
        <f t="shared" ref="N258:BY258" si="388">MAX(N257,N256)</f>
        <v>#N/A</v>
      </c>
      <c r="O258" s="58" t="e">
        <f t="shared" si="388"/>
        <v>#N/A</v>
      </c>
      <c r="P258" s="58" t="e">
        <f t="shared" si="388"/>
        <v>#N/A</v>
      </c>
      <c r="Q258" s="58" t="e">
        <f t="shared" si="388"/>
        <v>#N/A</v>
      </c>
      <c r="R258" s="58" t="e">
        <f t="shared" si="388"/>
        <v>#N/A</v>
      </c>
      <c r="S258" s="58" t="e">
        <f t="shared" si="388"/>
        <v>#N/A</v>
      </c>
      <c r="T258" s="58" t="e">
        <f>MAX(T257,T256)</f>
        <v>#N/A</v>
      </c>
      <c r="U258" s="58" t="e">
        <f t="shared" si="388"/>
        <v>#N/A</v>
      </c>
      <c r="V258" s="58" t="e">
        <f t="shared" si="388"/>
        <v>#N/A</v>
      </c>
      <c r="W258" s="58" t="e">
        <f t="shared" si="388"/>
        <v>#N/A</v>
      </c>
      <c r="X258" s="58" t="e">
        <f t="shared" si="388"/>
        <v>#N/A</v>
      </c>
      <c r="Y258" s="58" t="e">
        <f t="shared" si="388"/>
        <v>#N/A</v>
      </c>
      <c r="Z258" s="58" t="e">
        <f>MAX(Z257,Z256)</f>
        <v>#N/A</v>
      </c>
      <c r="AA258" s="58" t="e">
        <f t="shared" si="388"/>
        <v>#N/A</v>
      </c>
      <c r="AB258" s="58" t="e">
        <f t="shared" si="388"/>
        <v>#N/A</v>
      </c>
      <c r="AC258" s="58" t="e">
        <f>MAX(AC257,AC256)</f>
        <v>#N/A</v>
      </c>
      <c r="AD258" s="58" t="e">
        <f>MAX(AD257,AD256)</f>
        <v>#N/A</v>
      </c>
      <c r="AE258" s="58" t="e">
        <f>MAX(AE257,AE256)</f>
        <v>#N/A</v>
      </c>
      <c r="AF258" s="58" t="e">
        <f t="shared" si="388"/>
        <v>#N/A</v>
      </c>
      <c r="AG258" s="58" t="e">
        <f t="shared" si="388"/>
        <v>#N/A</v>
      </c>
      <c r="AH258" s="58" t="e">
        <f t="shared" ref="AH258:AI258" si="389">MAX(AH257,AH256)</f>
        <v>#N/A</v>
      </c>
      <c r="AI258" s="58" t="e">
        <f t="shared" si="389"/>
        <v>#N/A</v>
      </c>
      <c r="AJ258" s="58" t="e">
        <f t="shared" si="388"/>
        <v>#N/A</v>
      </c>
      <c r="AK258" s="58" t="e">
        <f t="shared" si="388"/>
        <v>#N/A</v>
      </c>
      <c r="AL258" s="58" t="e">
        <f t="shared" si="388"/>
        <v>#N/A</v>
      </c>
      <c r="AM258" s="58" t="e">
        <f t="shared" si="388"/>
        <v>#N/A</v>
      </c>
      <c r="AN258" s="58" t="e">
        <f t="shared" si="388"/>
        <v>#N/A</v>
      </c>
      <c r="AO258" s="58" t="e">
        <f t="shared" si="388"/>
        <v>#N/A</v>
      </c>
      <c r="AP258" s="58" t="e">
        <f t="shared" si="388"/>
        <v>#N/A</v>
      </c>
      <c r="AQ258" s="58" t="e">
        <f t="shared" si="388"/>
        <v>#N/A</v>
      </c>
      <c r="AR258" s="58" t="e">
        <f t="shared" si="388"/>
        <v>#N/A</v>
      </c>
      <c r="AS258" s="58" t="e">
        <f t="shared" si="388"/>
        <v>#N/A</v>
      </c>
      <c r="AT258" s="58" t="e">
        <f t="shared" si="388"/>
        <v>#N/A</v>
      </c>
      <c r="AU258" s="58" t="e">
        <f t="shared" si="388"/>
        <v>#N/A</v>
      </c>
      <c r="AV258" s="58" t="e">
        <f t="shared" si="388"/>
        <v>#N/A</v>
      </c>
      <c r="AW258" s="58" t="e">
        <f t="shared" si="388"/>
        <v>#N/A</v>
      </c>
      <c r="AX258" s="58" t="e">
        <f t="shared" si="388"/>
        <v>#N/A</v>
      </c>
      <c r="AY258" s="58" t="e">
        <f t="shared" si="388"/>
        <v>#N/A</v>
      </c>
      <c r="AZ258" s="58" t="e">
        <f t="shared" si="388"/>
        <v>#N/A</v>
      </c>
      <c r="BA258" s="58" t="e">
        <f t="shared" si="388"/>
        <v>#N/A</v>
      </c>
      <c r="BB258" s="58" t="e">
        <f t="shared" si="388"/>
        <v>#N/A</v>
      </c>
      <c r="BC258" s="58" t="e">
        <f t="shared" si="388"/>
        <v>#N/A</v>
      </c>
      <c r="BD258" s="58" t="e">
        <f t="shared" si="388"/>
        <v>#N/A</v>
      </c>
      <c r="BE258" s="58" t="e">
        <f t="shared" si="388"/>
        <v>#N/A</v>
      </c>
      <c r="BF258" s="58" t="e">
        <f t="shared" si="388"/>
        <v>#N/A</v>
      </c>
      <c r="BG258" s="58" t="e">
        <f t="shared" si="388"/>
        <v>#N/A</v>
      </c>
      <c r="BH258" s="58" t="e">
        <f t="shared" si="388"/>
        <v>#N/A</v>
      </c>
      <c r="BI258" s="58" t="e">
        <f t="shared" si="388"/>
        <v>#N/A</v>
      </c>
      <c r="BJ258" s="58" t="e">
        <f t="shared" si="388"/>
        <v>#N/A</v>
      </c>
      <c r="BK258" s="58" t="e">
        <f t="shared" si="388"/>
        <v>#N/A</v>
      </c>
      <c r="BL258" s="58" t="e">
        <f t="shared" si="388"/>
        <v>#N/A</v>
      </c>
      <c r="BM258" s="58" t="e">
        <f t="shared" si="388"/>
        <v>#N/A</v>
      </c>
      <c r="BN258" s="58" t="e">
        <f t="shared" si="388"/>
        <v>#N/A</v>
      </c>
      <c r="BO258" s="58" t="e">
        <f t="shared" si="388"/>
        <v>#N/A</v>
      </c>
      <c r="BP258" s="58" t="e">
        <f t="shared" si="388"/>
        <v>#N/A</v>
      </c>
      <c r="BQ258" s="58" t="e">
        <f t="shared" si="388"/>
        <v>#N/A</v>
      </c>
      <c r="BR258" s="58" t="e">
        <f t="shared" si="388"/>
        <v>#N/A</v>
      </c>
      <c r="BS258" s="58" t="e">
        <f t="shared" si="388"/>
        <v>#N/A</v>
      </c>
      <c r="BT258" s="58" t="e">
        <f t="shared" si="388"/>
        <v>#N/A</v>
      </c>
      <c r="BU258" s="58" t="e">
        <f t="shared" si="388"/>
        <v>#N/A</v>
      </c>
      <c r="BV258" s="58" t="e">
        <f t="shared" si="388"/>
        <v>#N/A</v>
      </c>
      <c r="BW258" s="58" t="e">
        <f t="shared" si="388"/>
        <v>#N/A</v>
      </c>
      <c r="BX258" s="58" t="e">
        <f t="shared" si="388"/>
        <v>#N/A</v>
      </c>
      <c r="BY258" s="58" t="e">
        <f t="shared" si="388"/>
        <v>#N/A</v>
      </c>
      <c r="BZ258" s="58" t="e">
        <f t="shared" ref="BZ258:CV258" si="390">MAX(BZ257,BZ256)</f>
        <v>#N/A</v>
      </c>
      <c r="CA258" s="58" t="e">
        <f t="shared" si="390"/>
        <v>#N/A</v>
      </c>
      <c r="CB258" s="58" t="e">
        <f t="shared" si="390"/>
        <v>#N/A</v>
      </c>
      <c r="CC258" s="58" t="e">
        <f t="shared" si="390"/>
        <v>#N/A</v>
      </c>
      <c r="CD258" s="58" t="e">
        <f t="shared" si="390"/>
        <v>#N/A</v>
      </c>
      <c r="CE258" s="58" t="e">
        <f t="shared" si="390"/>
        <v>#N/A</v>
      </c>
      <c r="CF258" s="58" t="e">
        <f t="shared" si="390"/>
        <v>#N/A</v>
      </c>
      <c r="CG258" s="58" t="e">
        <f t="shared" si="390"/>
        <v>#N/A</v>
      </c>
      <c r="CH258" s="58" t="e">
        <f t="shared" si="390"/>
        <v>#N/A</v>
      </c>
      <c r="CI258" s="58" t="e">
        <f t="shared" si="390"/>
        <v>#N/A</v>
      </c>
      <c r="CJ258" s="58" t="e">
        <f t="shared" si="390"/>
        <v>#N/A</v>
      </c>
      <c r="CK258" s="58" t="e">
        <f t="shared" si="390"/>
        <v>#N/A</v>
      </c>
      <c r="CL258" s="58" t="e">
        <f t="shared" si="390"/>
        <v>#N/A</v>
      </c>
      <c r="CM258" s="58" t="e">
        <f t="shared" si="390"/>
        <v>#N/A</v>
      </c>
      <c r="CN258" s="58" t="e">
        <f t="shared" si="390"/>
        <v>#N/A</v>
      </c>
      <c r="CO258" s="58" t="e">
        <f t="shared" si="390"/>
        <v>#N/A</v>
      </c>
      <c r="CP258" s="58" t="e">
        <f t="shared" si="390"/>
        <v>#N/A</v>
      </c>
      <c r="CQ258" s="58" t="e">
        <f t="shared" si="390"/>
        <v>#N/A</v>
      </c>
      <c r="CR258" s="58" t="e">
        <f t="shared" si="390"/>
        <v>#N/A</v>
      </c>
      <c r="CS258" s="58" t="e">
        <f t="shared" si="390"/>
        <v>#N/A</v>
      </c>
      <c r="CT258" s="58" t="e">
        <f t="shared" si="390"/>
        <v>#N/A</v>
      </c>
      <c r="CU258" s="58" t="e">
        <f t="shared" si="390"/>
        <v>#N/A</v>
      </c>
      <c r="CV258" s="58" t="e">
        <f t="shared" si="390"/>
        <v>#N/A</v>
      </c>
    </row>
    <row r="259" spans="2:103" ht="15.4">
      <c r="J259" s="58"/>
      <c r="L259" s="58"/>
      <c r="M259" s="58"/>
      <c r="N259" s="58"/>
      <c r="O259" s="58"/>
      <c r="P259" s="58"/>
      <c r="Q259" s="58"/>
      <c r="R259" s="58"/>
      <c r="S259" s="58"/>
      <c r="T259" s="58"/>
      <c r="U259" s="58"/>
      <c r="V259" s="58"/>
      <c r="W259" s="58"/>
      <c r="X259" s="58"/>
      <c r="Y259" s="58"/>
      <c r="Z259" s="58"/>
      <c r="AA259" s="58"/>
      <c r="AB259" s="58"/>
      <c r="AC259" s="58"/>
      <c r="AD259" s="58"/>
      <c r="AE259" s="58"/>
      <c r="AF259" s="58"/>
      <c r="AG259" s="58"/>
      <c r="AH259" s="58"/>
      <c r="AI259" s="58"/>
      <c r="AJ259" s="58"/>
      <c r="AK259" s="58"/>
      <c r="AL259" s="58"/>
      <c r="AM259" s="58"/>
      <c r="AN259" s="58"/>
      <c r="AO259" s="58"/>
      <c r="AP259" s="58"/>
      <c r="AQ259" s="58"/>
      <c r="AR259" s="58"/>
      <c r="AS259" s="58"/>
      <c r="AT259" s="58"/>
      <c r="AU259" s="58"/>
      <c r="AV259" s="58"/>
      <c r="AW259" s="58"/>
      <c r="AX259" s="58"/>
      <c r="AY259" s="58"/>
      <c r="AZ259" s="58"/>
      <c r="BA259" s="58"/>
      <c r="BB259" s="58"/>
      <c r="BC259" s="58"/>
      <c r="BD259" s="58"/>
      <c r="BE259" s="58"/>
      <c r="BF259" s="58"/>
      <c r="BG259" s="58"/>
      <c r="BH259" s="58"/>
      <c r="BI259" s="58"/>
      <c r="BJ259" s="58"/>
      <c r="BK259" s="58"/>
      <c r="BL259" s="58"/>
      <c r="BM259" s="58"/>
      <c r="BN259" s="58"/>
      <c r="BO259" s="58"/>
      <c r="BP259" s="58"/>
      <c r="BQ259" s="58"/>
      <c r="BR259" s="58"/>
      <c r="BS259" s="58"/>
      <c r="BT259" s="58"/>
      <c r="BU259" s="58"/>
      <c r="BV259" s="58"/>
      <c r="BW259" s="58"/>
      <c r="BX259" s="58"/>
      <c r="BY259" s="58"/>
      <c r="BZ259" s="58"/>
      <c r="CA259" s="58"/>
      <c r="CB259" s="58"/>
      <c r="CC259" s="58"/>
      <c r="CD259" s="58"/>
      <c r="CE259" s="58"/>
      <c r="CF259" s="58"/>
      <c r="CG259" s="58"/>
      <c r="CH259" s="58"/>
      <c r="CI259" s="58"/>
      <c r="CJ259" s="58"/>
      <c r="CK259" s="58"/>
      <c r="CL259" s="58"/>
      <c r="CM259" s="58"/>
      <c r="CN259" s="58"/>
      <c r="CO259" s="58"/>
      <c r="CP259" s="58"/>
      <c r="CQ259" s="58"/>
      <c r="CR259" s="58"/>
      <c r="CS259" s="58"/>
      <c r="CT259" s="58"/>
      <c r="CU259" s="58"/>
      <c r="CV259" s="58"/>
    </row>
    <row r="260" spans="2:103" ht="15.4">
      <c r="E260" s="1" t="s">
        <v>698</v>
      </c>
      <c r="G260" s="1" t="s">
        <v>305</v>
      </c>
      <c r="J260" s="58"/>
      <c r="L260" s="58" t="e">
        <f t="shared" ref="L260:AQ260" ca="1" si="391">(L252+L254)*$H$255</f>
        <v>#N/A</v>
      </c>
      <c r="M260" s="58" t="e">
        <f t="shared" ca="1" si="391"/>
        <v>#N/A</v>
      </c>
      <c r="N260" s="58" t="e">
        <f t="shared" ca="1" si="391"/>
        <v>#N/A</v>
      </c>
      <c r="O260" s="58" t="e">
        <f t="shared" ca="1" si="391"/>
        <v>#N/A</v>
      </c>
      <c r="P260" s="58" t="e">
        <f ca="1">(P252+P254)*$H$255</f>
        <v>#N/A</v>
      </c>
      <c r="Q260" s="58" t="e">
        <f t="shared" ca="1" si="391"/>
        <v>#N/A</v>
      </c>
      <c r="R260" s="58" t="e">
        <f t="shared" ca="1" si="391"/>
        <v>#N/A</v>
      </c>
      <c r="S260" s="58" t="e">
        <f t="shared" ca="1" si="391"/>
        <v>#N/A</v>
      </c>
      <c r="T260" s="58" t="e">
        <f t="shared" ca="1" si="391"/>
        <v>#N/A</v>
      </c>
      <c r="U260" s="58" t="e">
        <f t="shared" ca="1" si="391"/>
        <v>#N/A</v>
      </c>
      <c r="V260" s="58" t="e">
        <f t="shared" ca="1" si="391"/>
        <v>#N/A</v>
      </c>
      <c r="W260" s="58" t="e">
        <f t="shared" ca="1" si="391"/>
        <v>#N/A</v>
      </c>
      <c r="X260" s="58" t="e">
        <f t="shared" ca="1" si="391"/>
        <v>#N/A</v>
      </c>
      <c r="Y260" s="58" t="e">
        <f t="shared" ca="1" si="391"/>
        <v>#N/A</v>
      </c>
      <c r="Z260" s="58" t="e">
        <f t="shared" ca="1" si="391"/>
        <v>#N/A</v>
      </c>
      <c r="AA260" s="58" t="e">
        <f t="shared" ca="1" si="391"/>
        <v>#N/A</v>
      </c>
      <c r="AB260" s="58" t="e">
        <f t="shared" ca="1" si="391"/>
        <v>#N/A</v>
      </c>
      <c r="AC260" s="58" t="e">
        <f ca="1">(AC252+AC254)*$H$255</f>
        <v>#N/A</v>
      </c>
      <c r="AD260" s="58" t="e">
        <f t="shared" ca="1" si="391"/>
        <v>#N/A</v>
      </c>
      <c r="AE260" s="58" t="e">
        <f t="shared" ca="1" si="391"/>
        <v>#N/A</v>
      </c>
      <c r="AF260" s="58" t="e">
        <f t="shared" ca="1" si="391"/>
        <v>#N/A</v>
      </c>
      <c r="AG260" s="58" t="e">
        <f ca="1">(AG252+AG254)*$H$255</f>
        <v>#N/A</v>
      </c>
      <c r="AH260" s="58" t="e">
        <f t="shared" ref="AH260:AI260" ca="1" si="392">(AH252+AH254)*$H$255</f>
        <v>#N/A</v>
      </c>
      <c r="AI260" s="58" t="e">
        <f t="shared" ca="1" si="392"/>
        <v>#N/A</v>
      </c>
      <c r="AJ260" s="58" t="e">
        <f t="shared" ca="1" si="391"/>
        <v>#N/A</v>
      </c>
      <c r="AK260" s="58" t="e">
        <f t="shared" ca="1" si="391"/>
        <v>#N/A</v>
      </c>
      <c r="AL260" s="58" t="e">
        <f t="shared" ca="1" si="391"/>
        <v>#N/A</v>
      </c>
      <c r="AM260" s="58" t="e">
        <f t="shared" ca="1" si="391"/>
        <v>#N/A</v>
      </c>
      <c r="AN260" s="58" t="e">
        <f t="shared" ca="1" si="391"/>
        <v>#N/A</v>
      </c>
      <c r="AO260" s="58" t="e">
        <f t="shared" ca="1" si="391"/>
        <v>#N/A</v>
      </c>
      <c r="AP260" s="58" t="e">
        <f t="shared" ca="1" si="391"/>
        <v>#N/A</v>
      </c>
      <c r="AQ260" s="58" t="e">
        <f t="shared" ca="1" si="391"/>
        <v>#N/A</v>
      </c>
      <c r="AR260" s="58" t="e">
        <f t="shared" ref="AR260:BW260" ca="1" si="393">(AR252+AR254)*$H$255</f>
        <v>#N/A</v>
      </c>
      <c r="AS260" s="58" t="e">
        <f t="shared" ca="1" si="393"/>
        <v>#N/A</v>
      </c>
      <c r="AT260" s="58" t="e">
        <f t="shared" ca="1" si="393"/>
        <v>#N/A</v>
      </c>
      <c r="AU260" s="58" t="e">
        <f t="shared" ca="1" si="393"/>
        <v>#N/A</v>
      </c>
      <c r="AV260" s="58" t="e">
        <f t="shared" ca="1" si="393"/>
        <v>#N/A</v>
      </c>
      <c r="AW260" s="58" t="e">
        <f t="shared" ca="1" si="393"/>
        <v>#N/A</v>
      </c>
      <c r="AX260" s="58" t="e">
        <f t="shared" ca="1" si="393"/>
        <v>#N/A</v>
      </c>
      <c r="AY260" s="58" t="e">
        <f t="shared" ca="1" si="393"/>
        <v>#N/A</v>
      </c>
      <c r="AZ260" s="58" t="e">
        <f t="shared" ca="1" si="393"/>
        <v>#N/A</v>
      </c>
      <c r="BA260" s="58" t="e">
        <f t="shared" ca="1" si="393"/>
        <v>#N/A</v>
      </c>
      <c r="BB260" s="58" t="e">
        <f t="shared" ca="1" si="393"/>
        <v>#N/A</v>
      </c>
      <c r="BC260" s="58" t="e">
        <f t="shared" ca="1" si="393"/>
        <v>#N/A</v>
      </c>
      <c r="BD260" s="58" t="e">
        <f t="shared" ca="1" si="393"/>
        <v>#N/A</v>
      </c>
      <c r="BE260" s="58" t="e">
        <f t="shared" ca="1" si="393"/>
        <v>#N/A</v>
      </c>
      <c r="BF260" s="58" t="e">
        <f t="shared" ca="1" si="393"/>
        <v>#N/A</v>
      </c>
      <c r="BG260" s="58" t="e">
        <f t="shared" ca="1" si="393"/>
        <v>#N/A</v>
      </c>
      <c r="BH260" s="58" t="e">
        <f t="shared" ca="1" si="393"/>
        <v>#N/A</v>
      </c>
      <c r="BI260" s="58" t="e">
        <f t="shared" ca="1" si="393"/>
        <v>#N/A</v>
      </c>
      <c r="BJ260" s="58" t="e">
        <f t="shared" ca="1" si="393"/>
        <v>#N/A</v>
      </c>
      <c r="BK260" s="58" t="e">
        <f t="shared" ca="1" si="393"/>
        <v>#N/A</v>
      </c>
      <c r="BL260" s="58" t="e">
        <f t="shared" ca="1" si="393"/>
        <v>#N/A</v>
      </c>
      <c r="BM260" s="58" t="e">
        <f t="shared" ca="1" si="393"/>
        <v>#N/A</v>
      </c>
      <c r="BN260" s="58" t="e">
        <f t="shared" ca="1" si="393"/>
        <v>#N/A</v>
      </c>
      <c r="BO260" s="58" t="e">
        <f t="shared" ca="1" si="393"/>
        <v>#N/A</v>
      </c>
      <c r="BP260" s="58" t="e">
        <f t="shared" ca="1" si="393"/>
        <v>#N/A</v>
      </c>
      <c r="BQ260" s="58" t="e">
        <f t="shared" ca="1" si="393"/>
        <v>#N/A</v>
      </c>
      <c r="BR260" s="58" t="e">
        <f t="shared" ca="1" si="393"/>
        <v>#N/A</v>
      </c>
      <c r="BS260" s="58" t="e">
        <f t="shared" ca="1" si="393"/>
        <v>#N/A</v>
      </c>
      <c r="BT260" s="58" t="e">
        <f t="shared" ca="1" si="393"/>
        <v>#N/A</v>
      </c>
      <c r="BU260" s="58" t="e">
        <f t="shared" ca="1" si="393"/>
        <v>#N/A</v>
      </c>
      <c r="BV260" s="58" t="e">
        <f t="shared" ca="1" si="393"/>
        <v>#N/A</v>
      </c>
      <c r="BW260" s="58" t="e">
        <f t="shared" ca="1" si="393"/>
        <v>#N/A</v>
      </c>
      <c r="BX260" s="58" t="e">
        <f t="shared" ref="BX260:CV260" ca="1" si="394">(BX252+BX254)*$H$255</f>
        <v>#N/A</v>
      </c>
      <c r="BY260" s="58" t="e">
        <f t="shared" ca="1" si="394"/>
        <v>#N/A</v>
      </c>
      <c r="BZ260" s="58" t="e">
        <f t="shared" ca="1" si="394"/>
        <v>#N/A</v>
      </c>
      <c r="CA260" s="58" t="e">
        <f t="shared" ca="1" si="394"/>
        <v>#N/A</v>
      </c>
      <c r="CB260" s="58" t="e">
        <f t="shared" ca="1" si="394"/>
        <v>#N/A</v>
      </c>
      <c r="CC260" s="58" t="e">
        <f t="shared" ca="1" si="394"/>
        <v>#N/A</v>
      </c>
      <c r="CD260" s="58" t="e">
        <f t="shared" ca="1" si="394"/>
        <v>#N/A</v>
      </c>
      <c r="CE260" s="58" t="e">
        <f t="shared" ca="1" si="394"/>
        <v>#N/A</v>
      </c>
      <c r="CF260" s="58" t="e">
        <f t="shared" ca="1" si="394"/>
        <v>#N/A</v>
      </c>
      <c r="CG260" s="58" t="e">
        <f t="shared" ca="1" si="394"/>
        <v>#N/A</v>
      </c>
      <c r="CH260" s="58" t="e">
        <f t="shared" ca="1" si="394"/>
        <v>#N/A</v>
      </c>
      <c r="CI260" s="58" t="e">
        <f t="shared" ca="1" si="394"/>
        <v>#N/A</v>
      </c>
      <c r="CJ260" s="58" t="e">
        <f t="shared" ca="1" si="394"/>
        <v>#N/A</v>
      </c>
      <c r="CK260" s="58" t="e">
        <f t="shared" ca="1" si="394"/>
        <v>#N/A</v>
      </c>
      <c r="CL260" s="58" t="e">
        <f ca="1">(CL252+CL254)*$H$255</f>
        <v>#N/A</v>
      </c>
      <c r="CM260" s="58" t="e">
        <f t="shared" ca="1" si="394"/>
        <v>#N/A</v>
      </c>
      <c r="CN260" s="58" t="e">
        <f t="shared" ca="1" si="394"/>
        <v>#N/A</v>
      </c>
      <c r="CO260" s="58" t="e">
        <f t="shared" ca="1" si="394"/>
        <v>#N/A</v>
      </c>
      <c r="CP260" s="58" t="e">
        <f t="shared" ca="1" si="394"/>
        <v>#N/A</v>
      </c>
      <c r="CQ260" s="58" t="e">
        <f t="shared" ca="1" si="394"/>
        <v>#N/A</v>
      </c>
      <c r="CR260" s="58" t="e">
        <f t="shared" ca="1" si="394"/>
        <v>#N/A</v>
      </c>
      <c r="CS260" s="58" t="e">
        <f t="shared" ca="1" si="394"/>
        <v>#N/A</v>
      </c>
      <c r="CT260" s="58" t="e">
        <f t="shared" ca="1" si="394"/>
        <v>#N/A</v>
      </c>
      <c r="CU260" s="58" t="e">
        <f t="shared" ca="1" si="394"/>
        <v>#N/A</v>
      </c>
      <c r="CV260" s="58" t="e">
        <f t="shared" ca="1" si="394"/>
        <v>#N/A</v>
      </c>
    </row>
    <row r="261" spans="2:103" ht="15.4">
      <c r="J261" s="58"/>
      <c r="L261" s="58"/>
      <c r="M261" s="58"/>
      <c r="N261" s="58"/>
      <c r="O261" s="58"/>
      <c r="P261" s="58"/>
      <c r="Q261" s="58"/>
      <c r="R261" s="58"/>
      <c r="S261" s="58"/>
      <c r="T261" s="58"/>
      <c r="U261" s="58"/>
      <c r="V261" s="58"/>
      <c r="W261" s="58"/>
      <c r="X261" s="58"/>
      <c r="Y261" s="58"/>
      <c r="Z261" s="58"/>
      <c r="AA261" s="58"/>
      <c r="AB261" s="58"/>
      <c r="AC261" s="58"/>
      <c r="AD261" s="58"/>
      <c r="AE261" s="58"/>
      <c r="AF261" s="58"/>
      <c r="AG261" s="58"/>
      <c r="AH261" s="58"/>
      <c r="AI261" s="58"/>
      <c r="AJ261" s="58"/>
      <c r="AK261" s="58"/>
      <c r="AL261" s="58"/>
      <c r="AM261" s="58"/>
      <c r="AN261" s="58"/>
      <c r="AO261" s="58"/>
      <c r="AP261" s="58"/>
      <c r="AQ261" s="58"/>
      <c r="AR261" s="58"/>
      <c r="AS261" s="58"/>
      <c r="AT261" s="58"/>
      <c r="AU261" s="58"/>
      <c r="AV261" s="58"/>
      <c r="AW261" s="58"/>
      <c r="AX261" s="58"/>
      <c r="AY261" s="58"/>
      <c r="AZ261" s="58"/>
      <c r="BA261" s="58"/>
      <c r="BB261" s="58"/>
      <c r="BC261" s="58"/>
      <c r="BD261" s="58"/>
      <c r="BE261" s="58"/>
      <c r="BF261" s="58"/>
      <c r="BG261" s="58"/>
      <c r="BH261" s="58"/>
      <c r="BI261" s="58"/>
      <c r="BJ261" s="58"/>
      <c r="BK261" s="58"/>
      <c r="BL261" s="58"/>
      <c r="BM261" s="58"/>
      <c r="BN261" s="58"/>
      <c r="BO261" s="58"/>
      <c r="BP261" s="58"/>
      <c r="BQ261" s="58"/>
      <c r="BR261" s="58"/>
      <c r="BS261" s="58"/>
      <c r="BT261" s="58"/>
      <c r="BU261" s="58"/>
      <c r="BV261" s="58"/>
      <c r="BW261" s="58"/>
      <c r="BX261" s="58"/>
      <c r="BY261" s="58"/>
      <c r="BZ261" s="58"/>
      <c r="CA261" s="58"/>
      <c r="CB261" s="58"/>
      <c r="CC261" s="58"/>
      <c r="CD261" s="58"/>
      <c r="CE261" s="58"/>
      <c r="CF261" s="58"/>
      <c r="CG261" s="58"/>
      <c r="CH261" s="58"/>
      <c r="CI261" s="58"/>
      <c r="CJ261" s="58"/>
      <c r="CK261" s="58"/>
      <c r="CL261" s="58"/>
      <c r="CM261" s="58"/>
      <c r="CN261" s="58"/>
      <c r="CO261" s="58"/>
      <c r="CP261" s="58"/>
      <c r="CQ261" s="58"/>
      <c r="CR261" s="58"/>
      <c r="CS261" s="58"/>
      <c r="CT261" s="58"/>
      <c r="CU261" s="58"/>
      <c r="CV261" s="58"/>
    </row>
    <row r="262" spans="2:103" ht="15.4">
      <c r="E262" s="1" t="s">
        <v>701</v>
      </c>
      <c r="G262" s="1" t="s">
        <v>305</v>
      </c>
      <c r="H262" s="58" t="e">
        <f>SUM(L262:CV262)</f>
        <v>#N/A</v>
      </c>
      <c r="J262" s="58"/>
      <c r="L262" s="58">
        <f t="shared" ref="L262:AQ262" si="395">K265</f>
        <v>0</v>
      </c>
      <c r="M262" s="58" t="e">
        <f t="shared" si="395"/>
        <v>#N/A</v>
      </c>
      <c r="N262" s="58" t="e">
        <f t="shared" si="395"/>
        <v>#N/A</v>
      </c>
      <c r="O262" s="58" t="e">
        <f t="shared" si="395"/>
        <v>#N/A</v>
      </c>
      <c r="P262" s="58" t="e">
        <f t="shared" si="395"/>
        <v>#N/A</v>
      </c>
      <c r="Q262" s="58" t="e">
        <f t="shared" si="395"/>
        <v>#N/A</v>
      </c>
      <c r="R262" s="58" t="e">
        <f t="shared" si="395"/>
        <v>#N/A</v>
      </c>
      <c r="S262" s="58" t="e">
        <f t="shared" si="395"/>
        <v>#N/A</v>
      </c>
      <c r="T262" s="58" t="e">
        <f t="shared" si="395"/>
        <v>#N/A</v>
      </c>
      <c r="U262" s="58" t="e">
        <f t="shared" si="395"/>
        <v>#N/A</v>
      </c>
      <c r="V262" s="58" t="e">
        <f t="shared" si="395"/>
        <v>#N/A</v>
      </c>
      <c r="W262" s="58" t="e">
        <f t="shared" si="395"/>
        <v>#N/A</v>
      </c>
      <c r="X262" s="58" t="e">
        <f t="shared" si="395"/>
        <v>#N/A</v>
      </c>
      <c r="Y262" s="58" t="e">
        <f t="shared" si="395"/>
        <v>#N/A</v>
      </c>
      <c r="Z262" s="58" t="e">
        <f t="shared" si="395"/>
        <v>#N/A</v>
      </c>
      <c r="AA262" s="58" t="e">
        <f t="shared" si="395"/>
        <v>#N/A</v>
      </c>
      <c r="AB262" s="58" t="e">
        <f t="shared" si="395"/>
        <v>#N/A</v>
      </c>
      <c r="AC262" s="58" t="e">
        <f t="shared" si="395"/>
        <v>#N/A</v>
      </c>
      <c r="AD262" s="58" t="e">
        <f t="shared" si="395"/>
        <v>#N/A</v>
      </c>
      <c r="AE262" s="58" t="e">
        <f t="shared" si="395"/>
        <v>#N/A</v>
      </c>
      <c r="AF262" s="58" t="e">
        <f t="shared" si="395"/>
        <v>#N/A</v>
      </c>
      <c r="AG262" s="58" t="e">
        <f>AF265</f>
        <v>#N/A</v>
      </c>
      <c r="AH262" s="58" t="e">
        <f t="shared" ref="AH262" si="396">AG265</f>
        <v>#N/A</v>
      </c>
      <c r="AI262" s="58" t="e">
        <f t="shared" ref="AI262" si="397">AH265</f>
        <v>#N/A</v>
      </c>
      <c r="AJ262" s="58" t="e">
        <f t="shared" si="395"/>
        <v>#N/A</v>
      </c>
      <c r="AK262" s="58" t="e">
        <f t="shared" si="395"/>
        <v>#N/A</v>
      </c>
      <c r="AL262" s="58" t="e">
        <f t="shared" si="395"/>
        <v>#N/A</v>
      </c>
      <c r="AM262" s="58" t="e">
        <f t="shared" si="395"/>
        <v>#N/A</v>
      </c>
      <c r="AN262" s="58" t="e">
        <f t="shared" si="395"/>
        <v>#N/A</v>
      </c>
      <c r="AO262" s="58" t="e">
        <f t="shared" si="395"/>
        <v>#N/A</v>
      </c>
      <c r="AP262" s="58" t="e">
        <f t="shared" si="395"/>
        <v>#N/A</v>
      </c>
      <c r="AQ262" s="58" t="e">
        <f t="shared" si="395"/>
        <v>#N/A</v>
      </c>
      <c r="AR262" s="58" t="e">
        <f t="shared" ref="AR262:BW262" si="398">AQ265</f>
        <v>#N/A</v>
      </c>
      <c r="AS262" s="58" t="e">
        <f t="shared" si="398"/>
        <v>#N/A</v>
      </c>
      <c r="AT262" s="58" t="e">
        <f t="shared" si="398"/>
        <v>#N/A</v>
      </c>
      <c r="AU262" s="58" t="e">
        <f t="shared" si="398"/>
        <v>#N/A</v>
      </c>
      <c r="AV262" s="58" t="e">
        <f t="shared" si="398"/>
        <v>#N/A</v>
      </c>
      <c r="AW262" s="58" t="e">
        <f t="shared" si="398"/>
        <v>#N/A</v>
      </c>
      <c r="AX262" s="58" t="e">
        <f t="shared" si="398"/>
        <v>#N/A</v>
      </c>
      <c r="AY262" s="58" t="e">
        <f t="shared" si="398"/>
        <v>#N/A</v>
      </c>
      <c r="AZ262" s="58" t="e">
        <f t="shared" si="398"/>
        <v>#N/A</v>
      </c>
      <c r="BA262" s="58" t="e">
        <f t="shared" si="398"/>
        <v>#N/A</v>
      </c>
      <c r="BB262" s="58" t="e">
        <f t="shared" si="398"/>
        <v>#N/A</v>
      </c>
      <c r="BC262" s="58" t="e">
        <f t="shared" si="398"/>
        <v>#N/A</v>
      </c>
      <c r="BD262" s="58" t="e">
        <f t="shared" si="398"/>
        <v>#N/A</v>
      </c>
      <c r="BE262" s="58" t="e">
        <f t="shared" si="398"/>
        <v>#N/A</v>
      </c>
      <c r="BF262" s="58" t="e">
        <f t="shared" si="398"/>
        <v>#N/A</v>
      </c>
      <c r="BG262" s="58" t="e">
        <f t="shared" si="398"/>
        <v>#N/A</v>
      </c>
      <c r="BH262" s="58" t="e">
        <f t="shared" si="398"/>
        <v>#N/A</v>
      </c>
      <c r="BI262" s="58" t="e">
        <f t="shared" si="398"/>
        <v>#N/A</v>
      </c>
      <c r="BJ262" s="58" t="e">
        <f t="shared" si="398"/>
        <v>#N/A</v>
      </c>
      <c r="BK262" s="58" t="e">
        <f t="shared" si="398"/>
        <v>#N/A</v>
      </c>
      <c r="BL262" s="58" t="e">
        <f t="shared" si="398"/>
        <v>#N/A</v>
      </c>
      <c r="BM262" s="58" t="e">
        <f t="shared" si="398"/>
        <v>#N/A</v>
      </c>
      <c r="BN262" s="58" t="e">
        <f t="shared" si="398"/>
        <v>#N/A</v>
      </c>
      <c r="BO262" s="58" t="e">
        <f t="shared" si="398"/>
        <v>#N/A</v>
      </c>
      <c r="BP262" s="58" t="e">
        <f t="shared" si="398"/>
        <v>#N/A</v>
      </c>
      <c r="BQ262" s="58" t="e">
        <f t="shared" si="398"/>
        <v>#N/A</v>
      </c>
      <c r="BR262" s="58" t="e">
        <f t="shared" si="398"/>
        <v>#N/A</v>
      </c>
      <c r="BS262" s="58" t="e">
        <f t="shared" si="398"/>
        <v>#N/A</v>
      </c>
      <c r="BT262" s="58" t="e">
        <f t="shared" si="398"/>
        <v>#N/A</v>
      </c>
      <c r="BU262" s="58" t="e">
        <f t="shared" si="398"/>
        <v>#N/A</v>
      </c>
      <c r="BV262" s="58" t="e">
        <f t="shared" si="398"/>
        <v>#N/A</v>
      </c>
      <c r="BW262" s="58" t="e">
        <f t="shared" si="398"/>
        <v>#N/A</v>
      </c>
      <c r="BX262" s="58" t="e">
        <f t="shared" ref="BX262:CV262" si="399">BW265</f>
        <v>#N/A</v>
      </c>
      <c r="BY262" s="58" t="e">
        <f t="shared" si="399"/>
        <v>#N/A</v>
      </c>
      <c r="BZ262" s="58" t="e">
        <f t="shared" si="399"/>
        <v>#N/A</v>
      </c>
      <c r="CA262" s="58" t="e">
        <f t="shared" si="399"/>
        <v>#N/A</v>
      </c>
      <c r="CB262" s="58" t="e">
        <f t="shared" si="399"/>
        <v>#N/A</v>
      </c>
      <c r="CC262" s="58" t="e">
        <f t="shared" si="399"/>
        <v>#N/A</v>
      </c>
      <c r="CD262" s="58" t="e">
        <f t="shared" si="399"/>
        <v>#N/A</v>
      </c>
      <c r="CE262" s="58" t="e">
        <f t="shared" si="399"/>
        <v>#N/A</v>
      </c>
      <c r="CF262" s="58" t="e">
        <f t="shared" si="399"/>
        <v>#N/A</v>
      </c>
      <c r="CG262" s="58" t="e">
        <f t="shared" si="399"/>
        <v>#N/A</v>
      </c>
      <c r="CH262" s="58" t="e">
        <f t="shared" si="399"/>
        <v>#N/A</v>
      </c>
      <c r="CI262" s="58" t="e">
        <f t="shared" si="399"/>
        <v>#N/A</v>
      </c>
      <c r="CJ262" s="58" t="e">
        <f t="shared" si="399"/>
        <v>#N/A</v>
      </c>
      <c r="CK262" s="58" t="e">
        <f t="shared" si="399"/>
        <v>#N/A</v>
      </c>
      <c r="CL262" s="58" t="e">
        <f>CK265</f>
        <v>#N/A</v>
      </c>
      <c r="CM262" s="58" t="e">
        <f t="shared" si="399"/>
        <v>#N/A</v>
      </c>
      <c r="CN262" s="58" t="e">
        <f t="shared" si="399"/>
        <v>#N/A</v>
      </c>
      <c r="CO262" s="58" t="e">
        <f t="shared" si="399"/>
        <v>#N/A</v>
      </c>
      <c r="CP262" s="58" t="e">
        <f t="shared" si="399"/>
        <v>#N/A</v>
      </c>
      <c r="CQ262" s="58" t="e">
        <f t="shared" si="399"/>
        <v>#N/A</v>
      </c>
      <c r="CR262" s="58" t="e">
        <f t="shared" si="399"/>
        <v>#N/A</v>
      </c>
      <c r="CS262" s="58" t="e">
        <f t="shared" si="399"/>
        <v>#N/A</v>
      </c>
      <c r="CT262" s="58" t="e">
        <f t="shared" si="399"/>
        <v>#N/A</v>
      </c>
      <c r="CU262" s="58" t="e">
        <f t="shared" si="399"/>
        <v>#N/A</v>
      </c>
      <c r="CV262" s="58" t="e">
        <f t="shared" si="399"/>
        <v>#N/A</v>
      </c>
    </row>
    <row r="263" spans="2:103" ht="15.4">
      <c r="E263" s="1" t="s">
        <v>702</v>
      </c>
      <c r="G263" s="1" t="s">
        <v>305</v>
      </c>
      <c r="H263" s="58" t="e">
        <f>SUM(L263:CV263)</f>
        <v>#N/A</v>
      </c>
      <c r="J263" s="58"/>
      <c r="L263" s="58" t="e">
        <f t="shared" ref="L263:AQ263" si="400">-SUM(L81,L88,L37)</f>
        <v>#N/A</v>
      </c>
      <c r="M263" s="58" t="e">
        <f t="shared" si="400"/>
        <v>#N/A</v>
      </c>
      <c r="N263" s="58" t="e">
        <f t="shared" si="400"/>
        <v>#N/A</v>
      </c>
      <c r="O263" s="58" t="e">
        <f t="shared" si="400"/>
        <v>#N/A</v>
      </c>
      <c r="P263" s="58" t="e">
        <f t="shared" si="400"/>
        <v>#N/A</v>
      </c>
      <c r="Q263" s="58" t="e">
        <f t="shared" si="400"/>
        <v>#N/A</v>
      </c>
      <c r="R263" s="58" t="e">
        <f t="shared" si="400"/>
        <v>#N/A</v>
      </c>
      <c r="S263" s="58" t="e">
        <f t="shared" si="400"/>
        <v>#N/A</v>
      </c>
      <c r="T263" s="58" t="e">
        <f t="shared" si="400"/>
        <v>#N/A</v>
      </c>
      <c r="U263" s="58" t="e">
        <f t="shared" si="400"/>
        <v>#N/A</v>
      </c>
      <c r="V263" s="58" t="e">
        <f t="shared" si="400"/>
        <v>#N/A</v>
      </c>
      <c r="W263" s="58" t="e">
        <f t="shared" si="400"/>
        <v>#N/A</v>
      </c>
      <c r="X263" s="58" t="e">
        <f t="shared" si="400"/>
        <v>#N/A</v>
      </c>
      <c r="Y263" s="58" t="e">
        <f t="shared" si="400"/>
        <v>#N/A</v>
      </c>
      <c r="Z263" s="58" t="e">
        <f t="shared" si="400"/>
        <v>#N/A</v>
      </c>
      <c r="AA263" s="58" t="e">
        <f t="shared" si="400"/>
        <v>#N/A</v>
      </c>
      <c r="AB263" s="58" t="e">
        <f t="shared" si="400"/>
        <v>#N/A</v>
      </c>
      <c r="AC263" s="58" t="e">
        <f t="shared" si="400"/>
        <v>#N/A</v>
      </c>
      <c r="AD263" s="58" t="e">
        <f t="shared" si="400"/>
        <v>#N/A</v>
      </c>
      <c r="AE263" s="58" t="e">
        <f t="shared" si="400"/>
        <v>#N/A</v>
      </c>
      <c r="AF263" s="58" t="e">
        <f t="shared" si="400"/>
        <v>#N/A</v>
      </c>
      <c r="AG263" s="58" t="e">
        <f t="shared" si="400"/>
        <v>#N/A</v>
      </c>
      <c r="AH263" s="58" t="e">
        <f t="shared" si="400"/>
        <v>#N/A</v>
      </c>
      <c r="AI263" s="58" t="e">
        <f t="shared" si="400"/>
        <v>#N/A</v>
      </c>
      <c r="AJ263" s="58" t="e">
        <f t="shared" si="400"/>
        <v>#N/A</v>
      </c>
      <c r="AK263" s="58" t="e">
        <f t="shared" si="400"/>
        <v>#N/A</v>
      </c>
      <c r="AL263" s="58" t="e">
        <f t="shared" si="400"/>
        <v>#N/A</v>
      </c>
      <c r="AM263" s="58" t="e">
        <f t="shared" si="400"/>
        <v>#N/A</v>
      </c>
      <c r="AN263" s="58" t="e">
        <f t="shared" si="400"/>
        <v>#N/A</v>
      </c>
      <c r="AO263" s="58" t="e">
        <f t="shared" si="400"/>
        <v>#N/A</v>
      </c>
      <c r="AP263" s="58" t="e">
        <f t="shared" si="400"/>
        <v>#N/A</v>
      </c>
      <c r="AQ263" s="58" t="e">
        <f t="shared" si="400"/>
        <v>#N/A</v>
      </c>
      <c r="AR263" s="58" t="e">
        <f t="shared" ref="AR263:BW263" si="401">-SUM(AR81,AR88,AR37)</f>
        <v>#N/A</v>
      </c>
      <c r="AS263" s="58" t="e">
        <f t="shared" si="401"/>
        <v>#N/A</v>
      </c>
      <c r="AT263" s="58" t="e">
        <f t="shared" si="401"/>
        <v>#N/A</v>
      </c>
      <c r="AU263" s="58" t="e">
        <f t="shared" si="401"/>
        <v>#N/A</v>
      </c>
      <c r="AV263" s="58" t="e">
        <f t="shared" si="401"/>
        <v>#N/A</v>
      </c>
      <c r="AW263" s="58" t="e">
        <f t="shared" si="401"/>
        <v>#N/A</v>
      </c>
      <c r="AX263" s="58" t="e">
        <f t="shared" si="401"/>
        <v>#N/A</v>
      </c>
      <c r="AY263" s="58" t="e">
        <f t="shared" si="401"/>
        <v>#N/A</v>
      </c>
      <c r="AZ263" s="58" t="e">
        <f t="shared" si="401"/>
        <v>#N/A</v>
      </c>
      <c r="BA263" s="58" t="e">
        <f t="shared" si="401"/>
        <v>#N/A</v>
      </c>
      <c r="BB263" s="58" t="e">
        <f t="shared" si="401"/>
        <v>#N/A</v>
      </c>
      <c r="BC263" s="58" t="e">
        <f t="shared" si="401"/>
        <v>#N/A</v>
      </c>
      <c r="BD263" s="58" t="e">
        <f t="shared" si="401"/>
        <v>#N/A</v>
      </c>
      <c r="BE263" s="58" t="e">
        <f t="shared" si="401"/>
        <v>#N/A</v>
      </c>
      <c r="BF263" s="58" t="e">
        <f t="shared" si="401"/>
        <v>#N/A</v>
      </c>
      <c r="BG263" s="58" t="e">
        <f t="shared" si="401"/>
        <v>#N/A</v>
      </c>
      <c r="BH263" s="58" t="e">
        <f t="shared" si="401"/>
        <v>#N/A</v>
      </c>
      <c r="BI263" s="58" t="e">
        <f t="shared" si="401"/>
        <v>#N/A</v>
      </c>
      <c r="BJ263" s="58" t="e">
        <f t="shared" si="401"/>
        <v>#N/A</v>
      </c>
      <c r="BK263" s="58" t="e">
        <f t="shared" si="401"/>
        <v>#N/A</v>
      </c>
      <c r="BL263" s="58" t="e">
        <f t="shared" si="401"/>
        <v>#N/A</v>
      </c>
      <c r="BM263" s="58" t="e">
        <f t="shared" si="401"/>
        <v>#N/A</v>
      </c>
      <c r="BN263" s="58" t="e">
        <f t="shared" si="401"/>
        <v>#N/A</v>
      </c>
      <c r="BO263" s="58" t="e">
        <f t="shared" si="401"/>
        <v>#N/A</v>
      </c>
      <c r="BP263" s="58" t="e">
        <f t="shared" si="401"/>
        <v>#N/A</v>
      </c>
      <c r="BQ263" s="58" t="e">
        <f t="shared" si="401"/>
        <v>#N/A</v>
      </c>
      <c r="BR263" s="58" t="e">
        <f t="shared" si="401"/>
        <v>#N/A</v>
      </c>
      <c r="BS263" s="58" t="e">
        <f t="shared" si="401"/>
        <v>#N/A</v>
      </c>
      <c r="BT263" s="58" t="e">
        <f t="shared" si="401"/>
        <v>#N/A</v>
      </c>
      <c r="BU263" s="58" t="e">
        <f t="shared" si="401"/>
        <v>#N/A</v>
      </c>
      <c r="BV263" s="58" t="e">
        <f t="shared" si="401"/>
        <v>#N/A</v>
      </c>
      <c r="BW263" s="58" t="e">
        <f t="shared" si="401"/>
        <v>#N/A</v>
      </c>
      <c r="BX263" s="58" t="e">
        <f t="shared" ref="BX263:CV263" si="402">-SUM(BX81,BX88,BX37)</f>
        <v>#N/A</v>
      </c>
      <c r="BY263" s="58" t="e">
        <f t="shared" si="402"/>
        <v>#N/A</v>
      </c>
      <c r="BZ263" s="58" t="e">
        <f t="shared" si="402"/>
        <v>#N/A</v>
      </c>
      <c r="CA263" s="58" t="e">
        <f t="shared" si="402"/>
        <v>#N/A</v>
      </c>
      <c r="CB263" s="58" t="e">
        <f t="shared" si="402"/>
        <v>#N/A</v>
      </c>
      <c r="CC263" s="58" t="e">
        <f t="shared" si="402"/>
        <v>#N/A</v>
      </c>
      <c r="CD263" s="58" t="e">
        <f t="shared" si="402"/>
        <v>#N/A</v>
      </c>
      <c r="CE263" s="58" t="e">
        <f t="shared" si="402"/>
        <v>#N/A</v>
      </c>
      <c r="CF263" s="58" t="e">
        <f t="shared" si="402"/>
        <v>#N/A</v>
      </c>
      <c r="CG263" s="58" t="e">
        <f t="shared" si="402"/>
        <v>#N/A</v>
      </c>
      <c r="CH263" s="58" t="e">
        <f t="shared" si="402"/>
        <v>#N/A</v>
      </c>
      <c r="CI263" s="58" t="e">
        <f t="shared" si="402"/>
        <v>#N/A</v>
      </c>
      <c r="CJ263" s="58" t="e">
        <f t="shared" si="402"/>
        <v>#N/A</v>
      </c>
      <c r="CK263" s="58" t="e">
        <f t="shared" si="402"/>
        <v>#N/A</v>
      </c>
      <c r="CL263" s="58" t="e">
        <f t="shared" si="402"/>
        <v>#N/A</v>
      </c>
      <c r="CM263" s="58" t="e">
        <f t="shared" si="402"/>
        <v>#N/A</v>
      </c>
      <c r="CN263" s="58" t="e">
        <f t="shared" si="402"/>
        <v>#N/A</v>
      </c>
      <c r="CO263" s="58" t="e">
        <f t="shared" si="402"/>
        <v>#N/A</v>
      </c>
      <c r="CP263" s="58" t="e">
        <f t="shared" si="402"/>
        <v>#N/A</v>
      </c>
      <c r="CQ263" s="58" t="e">
        <f t="shared" si="402"/>
        <v>#N/A</v>
      </c>
      <c r="CR263" s="58" t="e">
        <f t="shared" si="402"/>
        <v>#N/A</v>
      </c>
      <c r="CS263" s="58" t="e">
        <f t="shared" si="402"/>
        <v>#N/A</v>
      </c>
      <c r="CT263" s="58" t="e">
        <f t="shared" si="402"/>
        <v>#N/A</v>
      </c>
      <c r="CU263" s="58" t="e">
        <f t="shared" si="402"/>
        <v>#N/A</v>
      </c>
      <c r="CV263" s="58" t="e">
        <f t="shared" si="402"/>
        <v>#N/A</v>
      </c>
    </row>
    <row r="264" spans="2:103" ht="15.4">
      <c r="E264" s="1" t="s">
        <v>703</v>
      </c>
      <c r="G264" s="1" t="s">
        <v>305</v>
      </c>
      <c r="H264" s="58" t="e">
        <f>SUM(L264:CV264)</f>
        <v>#N/A</v>
      </c>
      <c r="J264" s="58"/>
      <c r="L264" s="58" t="e">
        <f t="shared" ref="L264:AQ264" si="403">-MIN(L260,SUM(L262:L263))</f>
        <v>#N/A</v>
      </c>
      <c r="M264" s="58" t="e">
        <f t="shared" si="403"/>
        <v>#N/A</v>
      </c>
      <c r="N264" s="58" t="e">
        <f t="shared" si="403"/>
        <v>#N/A</v>
      </c>
      <c r="O264" s="58" t="e">
        <f t="shared" si="403"/>
        <v>#N/A</v>
      </c>
      <c r="P264" s="58" t="e">
        <f>-MIN(P260,SUM(P262:P263))</f>
        <v>#N/A</v>
      </c>
      <c r="Q264" s="58" t="e">
        <f t="shared" si="403"/>
        <v>#N/A</v>
      </c>
      <c r="R264" s="58" t="e">
        <f t="shared" si="403"/>
        <v>#N/A</v>
      </c>
      <c r="S264" s="58" t="e">
        <f t="shared" si="403"/>
        <v>#N/A</v>
      </c>
      <c r="T264" s="58" t="e">
        <f t="shared" si="403"/>
        <v>#N/A</v>
      </c>
      <c r="U264" s="58" t="e">
        <f t="shared" si="403"/>
        <v>#N/A</v>
      </c>
      <c r="V264" s="58" t="e">
        <f t="shared" si="403"/>
        <v>#N/A</v>
      </c>
      <c r="W264" s="58" t="e">
        <f t="shared" si="403"/>
        <v>#N/A</v>
      </c>
      <c r="X264" s="58" t="e">
        <f t="shared" si="403"/>
        <v>#N/A</v>
      </c>
      <c r="Y264" s="58" t="e">
        <f t="shared" si="403"/>
        <v>#N/A</v>
      </c>
      <c r="Z264" s="58" t="e">
        <f t="shared" si="403"/>
        <v>#N/A</v>
      </c>
      <c r="AA264" s="58" t="e">
        <f t="shared" si="403"/>
        <v>#N/A</v>
      </c>
      <c r="AB264" s="58" t="e">
        <f t="shared" si="403"/>
        <v>#N/A</v>
      </c>
      <c r="AC264" s="58" t="e">
        <f>-MIN(AC260,SUM(AC262:AC263))</f>
        <v>#N/A</v>
      </c>
      <c r="AD264" s="58" t="e">
        <f t="shared" si="403"/>
        <v>#N/A</v>
      </c>
      <c r="AE264" s="58" t="e">
        <f t="shared" si="403"/>
        <v>#N/A</v>
      </c>
      <c r="AF264" s="58" t="e">
        <f t="shared" si="403"/>
        <v>#N/A</v>
      </c>
      <c r="AG264" s="58" t="e">
        <f>-MIN(AG260,SUM(AG262:AG263))</f>
        <v>#N/A</v>
      </c>
      <c r="AH264" s="58" t="e">
        <f t="shared" ref="AH264:AI264" si="404">-MIN(AH260,SUM(AH262:AH263))</f>
        <v>#N/A</v>
      </c>
      <c r="AI264" s="58" t="e">
        <f t="shared" si="404"/>
        <v>#N/A</v>
      </c>
      <c r="AJ264" s="58" t="e">
        <f t="shared" si="403"/>
        <v>#N/A</v>
      </c>
      <c r="AK264" s="58" t="e">
        <f t="shared" si="403"/>
        <v>#N/A</v>
      </c>
      <c r="AL264" s="58" t="e">
        <f t="shared" si="403"/>
        <v>#N/A</v>
      </c>
      <c r="AM264" s="58" t="e">
        <f t="shared" si="403"/>
        <v>#N/A</v>
      </c>
      <c r="AN264" s="58" t="e">
        <f t="shared" si="403"/>
        <v>#N/A</v>
      </c>
      <c r="AO264" s="58" t="e">
        <f t="shared" si="403"/>
        <v>#N/A</v>
      </c>
      <c r="AP264" s="58" t="e">
        <f t="shared" si="403"/>
        <v>#N/A</v>
      </c>
      <c r="AQ264" s="58" t="e">
        <f t="shared" si="403"/>
        <v>#N/A</v>
      </c>
      <c r="AR264" s="58" t="e">
        <f t="shared" ref="AR264:BW264" si="405">-MIN(AR260,SUM(AR262:AR263))</f>
        <v>#N/A</v>
      </c>
      <c r="AS264" s="58" t="e">
        <f t="shared" si="405"/>
        <v>#N/A</v>
      </c>
      <c r="AT264" s="58" t="e">
        <f t="shared" si="405"/>
        <v>#N/A</v>
      </c>
      <c r="AU264" s="58" t="e">
        <f t="shared" si="405"/>
        <v>#N/A</v>
      </c>
      <c r="AV264" s="58" t="e">
        <f t="shared" si="405"/>
        <v>#N/A</v>
      </c>
      <c r="AW264" s="58" t="e">
        <f t="shared" si="405"/>
        <v>#N/A</v>
      </c>
      <c r="AX264" s="58" t="e">
        <f t="shared" si="405"/>
        <v>#N/A</v>
      </c>
      <c r="AY264" s="58" t="e">
        <f t="shared" si="405"/>
        <v>#N/A</v>
      </c>
      <c r="AZ264" s="58" t="e">
        <f t="shared" si="405"/>
        <v>#N/A</v>
      </c>
      <c r="BA264" s="58" t="e">
        <f t="shared" si="405"/>
        <v>#N/A</v>
      </c>
      <c r="BB264" s="58" t="e">
        <f t="shared" si="405"/>
        <v>#N/A</v>
      </c>
      <c r="BC264" s="58" t="e">
        <f t="shared" si="405"/>
        <v>#N/A</v>
      </c>
      <c r="BD264" s="58" t="e">
        <f t="shared" si="405"/>
        <v>#N/A</v>
      </c>
      <c r="BE264" s="58" t="e">
        <f t="shared" si="405"/>
        <v>#N/A</v>
      </c>
      <c r="BF264" s="58" t="e">
        <f t="shared" si="405"/>
        <v>#N/A</v>
      </c>
      <c r="BG264" s="58" t="e">
        <f t="shared" si="405"/>
        <v>#N/A</v>
      </c>
      <c r="BH264" s="58" t="e">
        <f t="shared" si="405"/>
        <v>#N/A</v>
      </c>
      <c r="BI264" s="58" t="e">
        <f t="shared" si="405"/>
        <v>#N/A</v>
      </c>
      <c r="BJ264" s="58" t="e">
        <f t="shared" si="405"/>
        <v>#N/A</v>
      </c>
      <c r="BK264" s="58" t="e">
        <f t="shared" si="405"/>
        <v>#N/A</v>
      </c>
      <c r="BL264" s="58" t="e">
        <f t="shared" si="405"/>
        <v>#N/A</v>
      </c>
      <c r="BM264" s="58" t="e">
        <f t="shared" si="405"/>
        <v>#N/A</v>
      </c>
      <c r="BN264" s="58" t="e">
        <f t="shared" si="405"/>
        <v>#N/A</v>
      </c>
      <c r="BO264" s="58" t="e">
        <f t="shared" si="405"/>
        <v>#N/A</v>
      </c>
      <c r="BP264" s="58" t="e">
        <f t="shared" si="405"/>
        <v>#N/A</v>
      </c>
      <c r="BQ264" s="58" t="e">
        <f>-MIN(BQ260,SUM(BQ262:BQ263))</f>
        <v>#N/A</v>
      </c>
      <c r="BR264" s="58" t="e">
        <f t="shared" si="405"/>
        <v>#N/A</v>
      </c>
      <c r="BS264" s="58" t="e">
        <f t="shared" si="405"/>
        <v>#N/A</v>
      </c>
      <c r="BT264" s="58" t="e">
        <f t="shared" si="405"/>
        <v>#N/A</v>
      </c>
      <c r="BU264" s="58" t="e">
        <f t="shared" si="405"/>
        <v>#N/A</v>
      </c>
      <c r="BV264" s="58" t="e">
        <f t="shared" si="405"/>
        <v>#N/A</v>
      </c>
      <c r="BW264" s="58" t="e">
        <f t="shared" si="405"/>
        <v>#N/A</v>
      </c>
      <c r="BX264" s="58" t="e">
        <f t="shared" ref="BX264:CV264" si="406">-MIN(BX260,SUM(BX262:BX263))</f>
        <v>#N/A</v>
      </c>
      <c r="BY264" s="58" t="e">
        <f t="shared" si="406"/>
        <v>#N/A</v>
      </c>
      <c r="BZ264" s="58" t="e">
        <f t="shared" si="406"/>
        <v>#N/A</v>
      </c>
      <c r="CA264" s="58" t="e">
        <f t="shared" si="406"/>
        <v>#N/A</v>
      </c>
      <c r="CB264" s="58" t="e">
        <f t="shared" si="406"/>
        <v>#N/A</v>
      </c>
      <c r="CC264" s="58" t="e">
        <f t="shared" si="406"/>
        <v>#N/A</v>
      </c>
      <c r="CD264" s="58" t="e">
        <f t="shared" si="406"/>
        <v>#N/A</v>
      </c>
      <c r="CE264" s="58" t="e">
        <f t="shared" si="406"/>
        <v>#N/A</v>
      </c>
      <c r="CF264" s="58" t="e">
        <f t="shared" si="406"/>
        <v>#N/A</v>
      </c>
      <c r="CG264" s="58" t="e">
        <f t="shared" si="406"/>
        <v>#N/A</v>
      </c>
      <c r="CH264" s="58" t="e">
        <f t="shared" si="406"/>
        <v>#N/A</v>
      </c>
      <c r="CI264" s="58" t="e">
        <f t="shared" si="406"/>
        <v>#N/A</v>
      </c>
      <c r="CJ264" s="58" t="e">
        <f t="shared" si="406"/>
        <v>#N/A</v>
      </c>
      <c r="CK264" s="58" t="e">
        <f>-MIN(CK260,SUM(CK262:CK263))</f>
        <v>#N/A</v>
      </c>
      <c r="CL264" s="58" t="e">
        <f>-MIN(CL260,SUM(CL262:CL263))</f>
        <v>#N/A</v>
      </c>
      <c r="CM264" s="58" t="e">
        <f t="shared" si="406"/>
        <v>#N/A</v>
      </c>
      <c r="CN264" s="58" t="e">
        <f t="shared" si="406"/>
        <v>#N/A</v>
      </c>
      <c r="CO264" s="58" t="e">
        <f t="shared" si="406"/>
        <v>#N/A</v>
      </c>
      <c r="CP264" s="58" t="e">
        <f t="shared" si="406"/>
        <v>#N/A</v>
      </c>
      <c r="CQ264" s="58" t="e">
        <f t="shared" si="406"/>
        <v>#N/A</v>
      </c>
      <c r="CR264" s="58" t="e">
        <f t="shared" si="406"/>
        <v>#N/A</v>
      </c>
      <c r="CS264" s="58" t="e">
        <f t="shared" si="406"/>
        <v>#N/A</v>
      </c>
      <c r="CT264" s="58" t="e">
        <f t="shared" si="406"/>
        <v>#N/A</v>
      </c>
      <c r="CU264" s="58" t="e">
        <f t="shared" si="406"/>
        <v>#N/A</v>
      </c>
      <c r="CV264" s="58" t="e">
        <f t="shared" si="406"/>
        <v>#N/A</v>
      </c>
    </row>
    <row r="265" spans="2:103" ht="15.4">
      <c r="E265" s="1" t="s">
        <v>704</v>
      </c>
      <c r="G265" s="1" t="s">
        <v>305</v>
      </c>
      <c r="H265" s="58" t="e">
        <f>SUM(L265:CV265)</f>
        <v>#N/A</v>
      </c>
      <c r="J265" s="58"/>
      <c r="L265" s="58" t="e">
        <f t="shared" ref="L265:AG265" si="407">SUM(L262:L264)</f>
        <v>#N/A</v>
      </c>
      <c r="M265" s="58" t="e">
        <f t="shared" si="407"/>
        <v>#N/A</v>
      </c>
      <c r="N265" s="58" t="e">
        <f t="shared" si="407"/>
        <v>#N/A</v>
      </c>
      <c r="O265" s="58" t="e">
        <f t="shared" si="407"/>
        <v>#N/A</v>
      </c>
      <c r="P265" s="58" t="e">
        <f t="shared" si="407"/>
        <v>#N/A</v>
      </c>
      <c r="Q265" s="58" t="e">
        <f t="shared" si="407"/>
        <v>#N/A</v>
      </c>
      <c r="R265" s="58" t="e">
        <f t="shared" si="407"/>
        <v>#N/A</v>
      </c>
      <c r="S265" s="58" t="e">
        <f t="shared" si="407"/>
        <v>#N/A</v>
      </c>
      <c r="T265" s="58" t="e">
        <f t="shared" si="407"/>
        <v>#N/A</v>
      </c>
      <c r="U265" s="58" t="e">
        <f t="shared" si="407"/>
        <v>#N/A</v>
      </c>
      <c r="V265" s="58" t="e">
        <f t="shared" si="407"/>
        <v>#N/A</v>
      </c>
      <c r="W265" s="58" t="e">
        <f t="shared" si="407"/>
        <v>#N/A</v>
      </c>
      <c r="X265" s="58" t="e">
        <f t="shared" si="407"/>
        <v>#N/A</v>
      </c>
      <c r="Y265" s="58" t="e">
        <f t="shared" si="407"/>
        <v>#N/A</v>
      </c>
      <c r="Z265" s="58" t="e">
        <f t="shared" si="407"/>
        <v>#N/A</v>
      </c>
      <c r="AA265" s="58" t="e">
        <f t="shared" si="407"/>
        <v>#N/A</v>
      </c>
      <c r="AB265" s="58" t="e">
        <f t="shared" si="407"/>
        <v>#N/A</v>
      </c>
      <c r="AC265" s="58" t="e">
        <f t="shared" si="407"/>
        <v>#N/A</v>
      </c>
      <c r="AD265" s="58" t="e">
        <f t="shared" si="407"/>
        <v>#N/A</v>
      </c>
      <c r="AE265" s="58" t="e">
        <f t="shared" si="407"/>
        <v>#N/A</v>
      </c>
      <c r="AF265" s="58" t="e">
        <f>SUM(AF262:AF264)</f>
        <v>#N/A</v>
      </c>
      <c r="AG265" s="58" t="e">
        <f t="shared" si="407"/>
        <v>#N/A</v>
      </c>
      <c r="AH265" s="58" t="e">
        <f t="shared" ref="AH265:AI265" si="408">SUM(AH262:AH264)</f>
        <v>#N/A</v>
      </c>
      <c r="AI265" s="58" t="e">
        <f t="shared" si="408"/>
        <v>#N/A</v>
      </c>
      <c r="AJ265" s="58" t="e">
        <f t="shared" ref="AJ265:BO265" si="409">SUM(AJ262:AJ264)</f>
        <v>#N/A</v>
      </c>
      <c r="AK265" s="58" t="e">
        <f t="shared" si="409"/>
        <v>#N/A</v>
      </c>
      <c r="AL265" s="58" t="e">
        <f t="shared" si="409"/>
        <v>#N/A</v>
      </c>
      <c r="AM265" s="58" t="e">
        <f t="shared" si="409"/>
        <v>#N/A</v>
      </c>
      <c r="AN265" s="58" t="e">
        <f t="shared" si="409"/>
        <v>#N/A</v>
      </c>
      <c r="AO265" s="58" t="e">
        <f t="shared" si="409"/>
        <v>#N/A</v>
      </c>
      <c r="AP265" s="58" t="e">
        <f t="shared" si="409"/>
        <v>#N/A</v>
      </c>
      <c r="AQ265" s="58" t="e">
        <f t="shared" si="409"/>
        <v>#N/A</v>
      </c>
      <c r="AR265" s="58" t="e">
        <f t="shared" si="409"/>
        <v>#N/A</v>
      </c>
      <c r="AS265" s="58" t="e">
        <f t="shared" si="409"/>
        <v>#N/A</v>
      </c>
      <c r="AT265" s="58" t="e">
        <f t="shared" si="409"/>
        <v>#N/A</v>
      </c>
      <c r="AU265" s="58" t="e">
        <f t="shared" si="409"/>
        <v>#N/A</v>
      </c>
      <c r="AV265" s="58" t="e">
        <f t="shared" si="409"/>
        <v>#N/A</v>
      </c>
      <c r="AW265" s="58" t="e">
        <f t="shared" si="409"/>
        <v>#N/A</v>
      </c>
      <c r="AX265" s="58" t="e">
        <f t="shared" si="409"/>
        <v>#N/A</v>
      </c>
      <c r="AY265" s="58" t="e">
        <f t="shared" si="409"/>
        <v>#N/A</v>
      </c>
      <c r="AZ265" s="58" t="e">
        <f t="shared" si="409"/>
        <v>#N/A</v>
      </c>
      <c r="BA265" s="58" t="e">
        <f t="shared" si="409"/>
        <v>#N/A</v>
      </c>
      <c r="BB265" s="58" t="e">
        <f t="shared" si="409"/>
        <v>#N/A</v>
      </c>
      <c r="BC265" s="58" t="e">
        <f t="shared" si="409"/>
        <v>#N/A</v>
      </c>
      <c r="BD265" s="58" t="e">
        <f t="shared" si="409"/>
        <v>#N/A</v>
      </c>
      <c r="BE265" s="58" t="e">
        <f t="shared" si="409"/>
        <v>#N/A</v>
      </c>
      <c r="BF265" s="58" t="e">
        <f t="shared" si="409"/>
        <v>#N/A</v>
      </c>
      <c r="BG265" s="58" t="e">
        <f t="shared" si="409"/>
        <v>#N/A</v>
      </c>
      <c r="BH265" s="58" t="e">
        <f t="shared" si="409"/>
        <v>#N/A</v>
      </c>
      <c r="BI265" s="58" t="e">
        <f t="shared" si="409"/>
        <v>#N/A</v>
      </c>
      <c r="BJ265" s="58" t="e">
        <f t="shared" si="409"/>
        <v>#N/A</v>
      </c>
      <c r="BK265" s="58" t="e">
        <f t="shared" si="409"/>
        <v>#N/A</v>
      </c>
      <c r="BL265" s="58" t="e">
        <f t="shared" si="409"/>
        <v>#N/A</v>
      </c>
      <c r="BM265" s="58" t="e">
        <f t="shared" si="409"/>
        <v>#N/A</v>
      </c>
      <c r="BN265" s="58" t="e">
        <f t="shared" si="409"/>
        <v>#N/A</v>
      </c>
      <c r="BO265" s="58" t="e">
        <f t="shared" si="409"/>
        <v>#N/A</v>
      </c>
      <c r="BP265" s="58" t="e">
        <f t="shared" ref="BP265:CU265" si="410">SUM(BP262:BP264)</f>
        <v>#N/A</v>
      </c>
      <c r="BQ265" s="58" t="e">
        <f t="shared" si="410"/>
        <v>#N/A</v>
      </c>
      <c r="BR265" s="58" t="e">
        <f t="shared" si="410"/>
        <v>#N/A</v>
      </c>
      <c r="BS265" s="58" t="e">
        <f t="shared" si="410"/>
        <v>#N/A</v>
      </c>
      <c r="BT265" s="58" t="e">
        <f t="shared" si="410"/>
        <v>#N/A</v>
      </c>
      <c r="BU265" s="58" t="e">
        <f t="shared" si="410"/>
        <v>#N/A</v>
      </c>
      <c r="BV265" s="58" t="e">
        <f t="shared" si="410"/>
        <v>#N/A</v>
      </c>
      <c r="BW265" s="58" t="e">
        <f t="shared" si="410"/>
        <v>#N/A</v>
      </c>
      <c r="BX265" s="58" t="e">
        <f t="shared" si="410"/>
        <v>#N/A</v>
      </c>
      <c r="BY265" s="58" t="e">
        <f t="shared" si="410"/>
        <v>#N/A</v>
      </c>
      <c r="BZ265" s="58" t="e">
        <f t="shared" si="410"/>
        <v>#N/A</v>
      </c>
      <c r="CA265" s="58" t="e">
        <f t="shared" si="410"/>
        <v>#N/A</v>
      </c>
      <c r="CB265" s="58" t="e">
        <f t="shared" si="410"/>
        <v>#N/A</v>
      </c>
      <c r="CC265" s="58" t="e">
        <f t="shared" si="410"/>
        <v>#N/A</v>
      </c>
      <c r="CD265" s="58" t="e">
        <f t="shared" si="410"/>
        <v>#N/A</v>
      </c>
      <c r="CE265" s="58" t="e">
        <f t="shared" si="410"/>
        <v>#N/A</v>
      </c>
      <c r="CF265" s="58" t="e">
        <f t="shared" si="410"/>
        <v>#N/A</v>
      </c>
      <c r="CG265" s="58" t="e">
        <f t="shared" si="410"/>
        <v>#N/A</v>
      </c>
      <c r="CH265" s="58" t="e">
        <f t="shared" si="410"/>
        <v>#N/A</v>
      </c>
      <c r="CI265" s="58" t="e">
        <f t="shared" si="410"/>
        <v>#N/A</v>
      </c>
      <c r="CJ265" s="58" t="e">
        <f t="shared" si="410"/>
        <v>#N/A</v>
      </c>
      <c r="CK265" s="58" t="e">
        <f t="shared" si="410"/>
        <v>#N/A</v>
      </c>
      <c r="CL265" s="58" t="e">
        <f t="shared" si="410"/>
        <v>#N/A</v>
      </c>
      <c r="CM265" s="58" t="e">
        <f t="shared" si="410"/>
        <v>#N/A</v>
      </c>
      <c r="CN265" s="58" t="e">
        <f t="shared" si="410"/>
        <v>#N/A</v>
      </c>
      <c r="CO265" s="58" t="e">
        <f t="shared" si="410"/>
        <v>#N/A</v>
      </c>
      <c r="CP265" s="58" t="e">
        <f t="shared" si="410"/>
        <v>#N/A</v>
      </c>
      <c r="CQ265" s="58" t="e">
        <f t="shared" si="410"/>
        <v>#N/A</v>
      </c>
      <c r="CR265" s="58" t="e">
        <f t="shared" si="410"/>
        <v>#N/A</v>
      </c>
      <c r="CS265" s="58" t="e">
        <f t="shared" si="410"/>
        <v>#N/A</v>
      </c>
      <c r="CT265" s="58" t="e">
        <f t="shared" si="410"/>
        <v>#N/A</v>
      </c>
      <c r="CU265" s="58" t="e">
        <f t="shared" si="410"/>
        <v>#N/A</v>
      </c>
      <c r="CV265" s="58" t="e">
        <f t="shared" ref="CV265" si="411">SUM(CV262:CV264)</f>
        <v>#N/A</v>
      </c>
    </row>
    <row r="266" spans="2:103" ht="15.4">
      <c r="J266" s="58"/>
      <c r="L266" s="58"/>
      <c r="M266" s="58"/>
      <c r="N266" s="58"/>
      <c r="O266" s="58"/>
      <c r="P266" s="58"/>
      <c r="Q266" s="58"/>
      <c r="R266" s="58"/>
      <c r="S266" s="58"/>
      <c r="T266" s="58"/>
      <c r="U266" s="58"/>
      <c r="V266" s="58"/>
      <c r="W266" s="58"/>
      <c r="X266" s="58"/>
      <c r="Y266" s="58"/>
      <c r="Z266" s="58"/>
      <c r="AA266" s="58"/>
      <c r="AB266" s="58"/>
      <c r="AC266" s="58"/>
      <c r="AD266" s="58"/>
      <c r="AE266" s="58"/>
      <c r="AF266" s="58"/>
      <c r="AG266" s="58"/>
      <c r="AH266" s="58"/>
      <c r="AI266" s="58"/>
      <c r="AJ266" s="58"/>
      <c r="AK266" s="58"/>
      <c r="AL266" s="58"/>
      <c r="AM266" s="58"/>
      <c r="AN266" s="58"/>
      <c r="AO266" s="58"/>
      <c r="AP266" s="58"/>
      <c r="AQ266" s="58"/>
      <c r="AR266" s="58"/>
      <c r="AS266" s="58"/>
      <c r="AT266" s="58"/>
      <c r="AU266" s="58"/>
      <c r="AV266" s="58"/>
      <c r="AW266" s="58"/>
      <c r="AX266" s="58"/>
      <c r="AY266" s="58"/>
      <c r="AZ266" s="58"/>
      <c r="BA266" s="58"/>
      <c r="BB266" s="58"/>
      <c r="BC266" s="58"/>
      <c r="BD266" s="58"/>
      <c r="BE266" s="58"/>
      <c r="BF266" s="58"/>
      <c r="BG266" s="58"/>
      <c r="BH266" s="58"/>
      <c r="BI266" s="58"/>
      <c r="BJ266" s="58"/>
      <c r="BK266" s="58"/>
      <c r="BL266" s="58"/>
      <c r="BM266" s="58"/>
      <c r="BN266" s="58"/>
      <c r="BO266" s="58"/>
      <c r="BP266" s="58"/>
      <c r="BQ266" s="58"/>
      <c r="BR266" s="58"/>
      <c r="BS266" s="58"/>
      <c r="BT266" s="58"/>
      <c r="BU266" s="58"/>
      <c r="BV266" s="58"/>
      <c r="BW266" s="58"/>
      <c r="BX266" s="58"/>
      <c r="BY266" s="58"/>
      <c r="BZ266" s="58"/>
      <c r="CA266" s="58"/>
      <c r="CB266" s="58"/>
      <c r="CC266" s="58"/>
      <c r="CD266" s="58"/>
      <c r="CE266" s="58"/>
      <c r="CF266" s="58"/>
      <c r="CG266" s="58"/>
      <c r="CH266" s="58"/>
      <c r="CI266" s="58"/>
      <c r="CJ266" s="58"/>
      <c r="CK266" s="58"/>
      <c r="CL266" s="58"/>
      <c r="CM266" s="58"/>
      <c r="CN266" s="58"/>
      <c r="CO266" s="58"/>
      <c r="CP266" s="58"/>
      <c r="CQ266" s="58"/>
      <c r="CR266" s="58"/>
      <c r="CS266" s="58"/>
      <c r="CT266" s="58"/>
      <c r="CU266" s="58"/>
      <c r="CV266" s="58"/>
    </row>
    <row r="267" spans="2:103" ht="15.4">
      <c r="J267" s="58"/>
      <c r="L267" s="356"/>
      <c r="M267" s="356"/>
      <c r="N267" s="356"/>
      <c r="O267" s="356"/>
      <c r="P267" s="356"/>
      <c r="Q267" s="356"/>
      <c r="R267" s="356"/>
      <c r="S267" s="356"/>
      <c r="T267" s="356"/>
      <c r="U267" s="356"/>
      <c r="V267" s="356"/>
      <c r="W267" s="356"/>
      <c r="X267" s="356"/>
      <c r="Y267" s="356"/>
      <c r="Z267" s="356"/>
      <c r="AA267" s="356"/>
      <c r="AB267" s="356"/>
      <c r="AC267" s="356"/>
      <c r="AD267" s="356"/>
      <c r="AE267" s="356"/>
      <c r="AF267" s="356"/>
      <c r="AG267" s="356"/>
      <c r="AH267" s="356"/>
      <c r="AI267" s="356"/>
      <c r="AJ267" s="356"/>
      <c r="AK267" s="356"/>
      <c r="AL267" s="356"/>
      <c r="AM267" s="356"/>
      <c r="AN267" s="356"/>
      <c r="AO267" s="356"/>
      <c r="AP267" s="356"/>
      <c r="AQ267" s="356"/>
      <c r="AR267" s="356"/>
      <c r="AS267" s="356"/>
      <c r="AT267" s="356"/>
      <c r="AU267" s="356"/>
      <c r="AV267" s="356"/>
      <c r="AW267" s="356"/>
      <c r="AX267" s="356"/>
      <c r="AY267" s="356"/>
      <c r="AZ267" s="356"/>
      <c r="BA267" s="356"/>
      <c r="BB267" s="356"/>
      <c r="BC267" s="356"/>
      <c r="BD267" s="356"/>
      <c r="BE267" s="356"/>
      <c r="BF267" s="356"/>
      <c r="BG267" s="356"/>
      <c r="BH267" s="356"/>
      <c r="BI267" s="356"/>
      <c r="BJ267" s="356"/>
      <c r="BK267" s="356"/>
      <c r="BL267" s="356"/>
      <c r="BM267" s="356"/>
      <c r="BN267" s="356"/>
      <c r="BO267" s="356"/>
      <c r="BP267" s="356"/>
      <c r="BQ267" s="356"/>
      <c r="BR267" s="356"/>
      <c r="BS267" s="356"/>
      <c r="BT267" s="356"/>
      <c r="BU267" s="356"/>
      <c r="BV267" s="356"/>
      <c r="BW267" s="356"/>
      <c r="BX267" s="356"/>
      <c r="BY267" s="356"/>
      <c r="BZ267" s="356"/>
      <c r="CA267" s="356"/>
      <c r="CB267" s="356"/>
      <c r="CC267" s="356"/>
      <c r="CD267" s="356"/>
      <c r="CE267" s="356"/>
      <c r="CF267" s="356"/>
      <c r="CG267" s="356"/>
      <c r="CH267" s="356"/>
      <c r="CI267" s="356"/>
      <c r="CJ267" s="356"/>
      <c r="CK267" s="356"/>
      <c r="CL267" s="356"/>
      <c r="CM267" s="356"/>
      <c r="CN267" s="356"/>
      <c r="CO267" s="356"/>
      <c r="CP267" s="356"/>
      <c r="CQ267" s="356"/>
      <c r="CR267" s="356"/>
      <c r="CS267" s="356"/>
      <c r="CT267" s="356"/>
      <c r="CU267" s="356"/>
      <c r="CV267" s="356"/>
    </row>
    <row r="268" spans="2:103" ht="15.4">
      <c r="B268" s="24"/>
      <c r="C268" s="43">
        <f>MAX($B$5:C258)+0.1</f>
        <v>8.1999999999999993</v>
      </c>
      <c r="D268" s="41" t="s">
        <v>705</v>
      </c>
      <c r="E268" s="41"/>
      <c r="F268" s="41"/>
      <c r="G268" s="41"/>
      <c r="H268" s="41"/>
      <c r="I268" s="41"/>
      <c r="J268" s="41"/>
      <c r="K268" s="41"/>
      <c r="L268" s="41"/>
      <c r="M268" s="41"/>
      <c r="N268" s="41"/>
      <c r="O268" s="41"/>
      <c r="P268" s="41"/>
      <c r="Q268" s="41"/>
      <c r="R268" s="41"/>
      <c r="S268" s="41"/>
      <c r="T268" s="41"/>
      <c r="U268" s="41"/>
      <c r="V268" s="41"/>
      <c r="W268" s="41"/>
      <c r="X268" s="41"/>
      <c r="Y268" s="41"/>
      <c r="Z268" s="41"/>
      <c r="AA268" s="41"/>
      <c r="AB268" s="41"/>
      <c r="AC268" s="41"/>
      <c r="AD268" s="41"/>
      <c r="AE268" s="41"/>
      <c r="AF268" s="41"/>
      <c r="AG268" s="41"/>
      <c r="AH268" s="41"/>
      <c r="AI268" s="41"/>
      <c r="AJ268" s="41"/>
      <c r="AK268" s="41"/>
      <c r="AL268" s="41"/>
      <c r="AM268" s="41"/>
      <c r="AN268" s="41"/>
      <c r="AO268" s="41"/>
      <c r="AP268" s="41"/>
      <c r="AQ268" s="41"/>
      <c r="AR268" s="41"/>
      <c r="AS268" s="41"/>
      <c r="AT268" s="41"/>
      <c r="AU268" s="41"/>
      <c r="AV268" s="41"/>
      <c r="AW268" s="41"/>
      <c r="AX268" s="41"/>
      <c r="AY268" s="41"/>
      <c r="AZ268" s="41"/>
      <c r="BA268" s="41"/>
      <c r="BB268" s="41"/>
      <c r="BC268" s="41"/>
      <c r="BD268" s="41"/>
      <c r="BE268" s="41"/>
      <c r="BF268" s="41"/>
      <c r="BG268" s="41"/>
      <c r="BH268" s="41"/>
      <c r="BI268" s="41"/>
      <c r="BJ268" s="41"/>
      <c r="BK268" s="41"/>
      <c r="BL268" s="41"/>
      <c r="BM268" s="41"/>
      <c r="BN268" s="41"/>
      <c r="BO268" s="41"/>
      <c r="BP268" s="41"/>
      <c r="BQ268" s="41"/>
      <c r="BR268" s="41"/>
      <c r="BS268" s="41"/>
      <c r="BT268" s="41"/>
      <c r="BU268" s="41"/>
      <c r="BV268" s="41"/>
      <c r="BW268" s="41"/>
      <c r="BX268" s="41"/>
      <c r="BY268" s="41"/>
      <c r="BZ268" s="41"/>
      <c r="CA268" s="41"/>
      <c r="CB268" s="41"/>
      <c r="CC268" s="41"/>
      <c r="CD268" s="41"/>
      <c r="CE268" s="41"/>
      <c r="CF268" s="41"/>
      <c r="CG268" s="41"/>
      <c r="CH268" s="41"/>
      <c r="CI268" s="41"/>
      <c r="CJ268" s="41"/>
      <c r="CK268" s="41"/>
      <c r="CL268" s="41"/>
      <c r="CM268" s="41"/>
      <c r="CN268" s="41"/>
      <c r="CO268" s="41"/>
      <c r="CP268" s="41"/>
      <c r="CQ268" s="41"/>
      <c r="CR268" s="41"/>
      <c r="CS268" s="41"/>
      <c r="CT268" s="41"/>
      <c r="CU268" s="41"/>
      <c r="CV268" s="41"/>
      <c r="CW268" s="41"/>
      <c r="CX268" s="41"/>
      <c r="CY268" s="42"/>
    </row>
    <row r="269" spans="2:103" ht="15.4">
      <c r="C269" s="222" t="s">
        <v>706</v>
      </c>
      <c r="D269" s="221"/>
      <c r="E269" s="221"/>
      <c r="F269" s="221"/>
      <c r="G269" s="221"/>
      <c r="H269" s="221"/>
      <c r="I269" s="221"/>
      <c r="J269" s="221"/>
      <c r="K269" s="221"/>
      <c r="L269" s="221"/>
      <c r="M269" s="221"/>
      <c r="N269" s="221"/>
      <c r="O269" s="221"/>
      <c r="P269" s="221"/>
      <c r="Q269" s="221"/>
      <c r="R269" s="221"/>
      <c r="S269" s="221"/>
      <c r="T269" s="221"/>
      <c r="U269" s="221"/>
      <c r="V269" s="221"/>
      <c r="W269" s="221"/>
      <c r="X269" s="221"/>
      <c r="Y269" s="221"/>
      <c r="Z269" s="221"/>
      <c r="AA269" s="221"/>
      <c r="AB269" s="221"/>
      <c r="AC269" s="352"/>
      <c r="AD269" s="351"/>
      <c r="AE269" s="221"/>
      <c r="AF269" s="221"/>
      <c r="AG269" s="221"/>
      <c r="AH269" s="221"/>
      <c r="AI269" s="221"/>
      <c r="AJ269" s="221"/>
      <c r="AK269" s="221"/>
      <c r="AL269" s="221"/>
      <c r="AM269" s="221"/>
      <c r="AN269" s="221"/>
      <c r="AO269" s="221"/>
      <c r="AP269" s="221"/>
      <c r="AQ269" s="221"/>
      <c r="AR269" s="221"/>
      <c r="AS269" s="221"/>
      <c r="AT269" s="221"/>
      <c r="AU269" s="221"/>
      <c r="AV269" s="221"/>
      <c r="AW269" s="221"/>
      <c r="AX269" s="221"/>
      <c r="AY269" s="221"/>
      <c r="AZ269" s="221"/>
      <c r="BA269" s="221"/>
      <c r="BB269" s="221"/>
      <c r="BC269" s="221"/>
      <c r="BD269" s="221"/>
      <c r="BE269" s="221"/>
      <c r="BF269" s="221"/>
      <c r="BG269" s="221"/>
      <c r="BH269" s="221"/>
      <c r="BI269" s="221"/>
      <c r="BJ269" s="221"/>
      <c r="BK269" s="221"/>
      <c r="BL269" s="221"/>
      <c r="BM269" s="221"/>
      <c r="BN269" s="221"/>
      <c r="BO269" s="221"/>
      <c r="BP269" s="221"/>
      <c r="BQ269" s="221"/>
      <c r="BR269" s="221"/>
      <c r="BS269" s="221"/>
      <c r="BT269" s="221"/>
      <c r="BU269" s="221"/>
      <c r="BV269" s="221"/>
      <c r="BW269" s="221"/>
      <c r="BX269" s="221"/>
      <c r="BY269" s="221"/>
      <c r="BZ269" s="221"/>
      <c r="CA269" s="221"/>
      <c r="CB269" s="221"/>
      <c r="CC269" s="221"/>
      <c r="CD269" s="221"/>
      <c r="CE269" s="221"/>
      <c r="CF269" s="221"/>
      <c r="CG269" s="221"/>
      <c r="CH269" s="221"/>
      <c r="CI269" s="221"/>
      <c r="CJ269" s="221"/>
      <c r="CK269" s="221"/>
      <c r="CL269" s="221"/>
      <c r="CM269" s="221"/>
      <c r="CN269" s="221"/>
      <c r="CO269" s="221"/>
      <c r="CP269" s="221"/>
      <c r="CQ269" s="221"/>
      <c r="CR269" s="221"/>
      <c r="CS269" s="221"/>
      <c r="CT269" s="221"/>
      <c r="CU269" s="221"/>
      <c r="CV269" s="221"/>
      <c r="CW269" s="221"/>
      <c r="CX269" s="221"/>
      <c r="CY269" s="221"/>
    </row>
    <row r="270" spans="2:103" ht="15.4">
      <c r="E270" s="1" t="s">
        <v>707</v>
      </c>
      <c r="G270" s="1" t="s">
        <v>305</v>
      </c>
      <c r="H270" s="58" t="e">
        <f>SUM(L270:CV270)</f>
        <v>#N/A</v>
      </c>
      <c r="J270" s="58"/>
      <c r="L270" s="155" t="e">
        <f>(Revenue!L35*L20)-AR!L29+(AR!L61*AR!L8)-L233</f>
        <v>#N/A</v>
      </c>
      <c r="M270" s="155" t="e">
        <f>(Revenue!M35*M20)-AR!M29+(AR!M61*AR!M8)-M233</f>
        <v>#N/A</v>
      </c>
      <c r="N270" s="155" t="e">
        <f>(Revenue!N35*N20)-AR!N29+(AR!N61*AR!N8)-N233</f>
        <v>#N/A</v>
      </c>
      <c r="O270" s="155" t="e">
        <f>(Revenue!O35*O20)-AR!O29+(AR!O61*AR!O8)-O233</f>
        <v>#N/A</v>
      </c>
      <c r="P270" s="155" t="e">
        <f>(Revenue!P35*P20)-AR!P29+(AR!P61*AR!P8)-P233</f>
        <v>#N/A</v>
      </c>
      <c r="Q270" s="155" t="e">
        <f>(Revenue!Q35*Q20)-AR!Q29+(AR!Q61*AR!Q8)-Q233</f>
        <v>#N/A</v>
      </c>
      <c r="R270" s="155" t="e">
        <f>(Revenue!R35*R20)-AR!R29+(AR!R61*AR!R8)-R233</f>
        <v>#N/A</v>
      </c>
      <c r="S270" s="155" t="e">
        <f>(Revenue!S35*S20)-AR!S29+(AR!S61*AR!S8)-S233</f>
        <v>#N/A</v>
      </c>
      <c r="T270" s="155" t="e">
        <f>(Revenue!T35*T20)-AR!T29+(AR!T61*AR!T8)-T233</f>
        <v>#N/A</v>
      </c>
      <c r="U270" s="155" t="e">
        <f>(Revenue!U35*U20)-AR!U29+(AR!U61*AR!U8)-U233</f>
        <v>#N/A</v>
      </c>
      <c r="V270" s="155" t="e">
        <f>(Revenue!V35*V20)-AR!V29+(AR!V61*AR!V8)-V233</f>
        <v>#N/A</v>
      </c>
      <c r="W270" s="155" t="e">
        <f>(Revenue!W35*W20)-AR!W29+(AR!W61*AR!W8)-W233</f>
        <v>#N/A</v>
      </c>
      <c r="X270" s="155" t="e">
        <f>(Revenue!X35*X20)-AR!X29+(AR!X61*AR!X8)-X233</f>
        <v>#N/A</v>
      </c>
      <c r="Y270" s="155" t="e">
        <f>(Revenue!Y35*Y20)-AR!Y29+(AR!Y61*AR!Y8)-Y233</f>
        <v>#N/A</v>
      </c>
      <c r="Z270" s="155" t="e">
        <f>(Revenue!Z35*Z20)-AR!Z29+(AR!Z61*AR!Z8)-Z233</f>
        <v>#N/A</v>
      </c>
      <c r="AA270" s="155" t="e">
        <f>(Revenue!AA35*AA20)-AR!AA29+(AR!AA61*AR!AA8)-AA233</f>
        <v>#N/A</v>
      </c>
      <c r="AB270" s="155" t="e">
        <f>(Revenue!AB35*AB20)-AR!AB29+(AR!AB61*AR!AB8)-AB233</f>
        <v>#N/A</v>
      </c>
      <c r="AC270" s="155" t="e">
        <f>(Revenue!AC35*AC20)-AR!AC29+(AR!AC61*AR!AC8)-AC233</f>
        <v>#N/A</v>
      </c>
      <c r="AD270" s="155" t="e">
        <f>(Revenue!AD35*AD20)-AR!AD29+(AR!AD61*AR!AD8)-AD233</f>
        <v>#N/A</v>
      </c>
      <c r="AE270" s="155" t="e">
        <f>(Revenue!AE35*AE20)-AR!AE29+(AR!AE61*AR!AE8)-AE233</f>
        <v>#N/A</v>
      </c>
      <c r="AF270" s="155" t="e">
        <f>(Revenue!AF35*AF20)-AR!AF29+(AR!AF61*AR!AF8)-AF233</f>
        <v>#N/A</v>
      </c>
      <c r="AG270" s="155" t="e">
        <f>(Revenue!AG35*AG20)-AR!AG29+(AR!AG61*AR!AG8)-AG233</f>
        <v>#N/A</v>
      </c>
      <c r="AH270" s="155" t="e">
        <f>(Revenue!AH35*AH20)-AR!AH29+(AR!AH61*AR!AH8)-AH233</f>
        <v>#N/A</v>
      </c>
      <c r="AI270" s="155" t="e">
        <f>(Revenue!AI35*AI20)-AR!AI29+(AR!AI61*AR!AI8)-AI233</f>
        <v>#N/A</v>
      </c>
      <c r="AJ270" s="155" t="e">
        <f>(Revenue!AJ35*AJ20)-AR!AJ29+(AR!AJ61*AR!AJ8)-AJ233</f>
        <v>#N/A</v>
      </c>
      <c r="AK270" s="155" t="e">
        <f>(Revenue!AK35*AK20)-AR!AK29+(AR!AK61*AR!AK8)-AK233</f>
        <v>#N/A</v>
      </c>
      <c r="AL270" s="155" t="e">
        <f>(Revenue!AL35*AL20)-AR!AL29+(AR!AL61*AR!AL8)-AL233</f>
        <v>#N/A</v>
      </c>
      <c r="AM270" s="155" t="e">
        <f>(Revenue!AM35*AM20)-AR!AM29+(AR!AM61*AR!AM8)-AM233</f>
        <v>#N/A</v>
      </c>
      <c r="AN270" s="155" t="e">
        <f>(Revenue!AN35*AN20)-AR!AN29+(AR!AN61*AR!AN8)-AN233</f>
        <v>#N/A</v>
      </c>
      <c r="AO270" s="155" t="e">
        <f>(Revenue!AO35*AO20)-AR!AO29+(AR!AO61*AR!AO8)-AO233</f>
        <v>#N/A</v>
      </c>
      <c r="AP270" s="155" t="e">
        <f>(Revenue!AP35*AP20)-AR!AP29+(AR!AP61*AR!AP8)-AP233</f>
        <v>#N/A</v>
      </c>
      <c r="AQ270" s="155" t="e">
        <f>(Revenue!AQ35*AQ20)-AR!AQ29+(AR!AQ61*AR!AQ8)-AQ233</f>
        <v>#N/A</v>
      </c>
      <c r="AR270" s="155" t="e">
        <f>(Revenue!AR35*AR20)-AR!AR29+(AR!AR61*AR!AR8)-AR233</f>
        <v>#N/A</v>
      </c>
      <c r="AS270" s="155" t="e">
        <f>(Revenue!AS35*AS20)-AR!AS29+(AR!AS61*AR!AS8)-AS233</f>
        <v>#N/A</v>
      </c>
      <c r="AT270" s="155" t="e">
        <f>(Revenue!AT35*AT20)-AR!AT29+(AR!AT61*AR!AT8)-AT233</f>
        <v>#N/A</v>
      </c>
      <c r="AU270" s="155" t="e">
        <f>(Revenue!AU35*AU20)-AR!AU29+(AR!AU61*AR!AU8)-AU233</f>
        <v>#N/A</v>
      </c>
      <c r="AV270" s="155" t="e">
        <f>(Revenue!AV35*AV20)-AR!AV29+(AR!AV61*AR!AV8)-AV233</f>
        <v>#N/A</v>
      </c>
      <c r="AW270" s="155" t="e">
        <f>(Revenue!AW35*AW20)-AR!AW29+(AR!AW61*AR!AW8)-AW233</f>
        <v>#N/A</v>
      </c>
      <c r="AX270" s="155" t="e">
        <f>(Revenue!AX35*AX20)-AR!AX29+(AR!AX61*AR!AX8)-AX233</f>
        <v>#N/A</v>
      </c>
      <c r="AY270" s="155" t="e">
        <f>(Revenue!AY35*AY20)-AR!AY29+(AR!AY61*AR!AY8)-AY233</f>
        <v>#N/A</v>
      </c>
      <c r="AZ270" s="155" t="e">
        <f>(Revenue!AZ35*AZ20)-AR!AZ29+(AR!AZ61*AR!AZ8)-AZ233</f>
        <v>#N/A</v>
      </c>
      <c r="BA270" s="155" t="e">
        <f>(Revenue!BA35*BA20)-AR!BA29+(AR!BA61*AR!BA8)-BA233</f>
        <v>#N/A</v>
      </c>
      <c r="BB270" s="155" t="e">
        <f>(Revenue!BB35*BB20)-AR!BB29+(AR!BB61*AR!BB8)-BB233</f>
        <v>#N/A</v>
      </c>
      <c r="BC270" s="155" t="e">
        <f>(Revenue!BC35*BC20)-AR!BC29+(AR!BC61*AR!BC8)-BC233</f>
        <v>#N/A</v>
      </c>
      <c r="BD270" s="155" t="e">
        <f>(Revenue!BD35*BD20)-AR!BD29+(AR!BD61*AR!BD8)-BD233</f>
        <v>#N/A</v>
      </c>
      <c r="BE270" s="155" t="e">
        <f>(Revenue!BE35*BE20)-AR!BE29+(AR!BE61*AR!BE8)-BE233</f>
        <v>#N/A</v>
      </c>
      <c r="BF270" s="155" t="e">
        <f>(Revenue!BF35*BF20)-AR!BF29+(AR!BF61*AR!BF8)-BF233</f>
        <v>#N/A</v>
      </c>
      <c r="BG270" s="155" t="e">
        <f>(Revenue!BG35*BG20)-AR!BG29+(AR!BG61*AR!BG8)-BG233</f>
        <v>#N/A</v>
      </c>
      <c r="BH270" s="155" t="e">
        <f>(Revenue!BH35*BH20)-AR!BH29+(AR!BH61*AR!BH8)-BH233</f>
        <v>#N/A</v>
      </c>
      <c r="BI270" s="155" t="e">
        <f>(Revenue!BI35*BI20)-AR!BI29+(AR!BI61*AR!BI8)-BI233</f>
        <v>#N/A</v>
      </c>
      <c r="BJ270" s="155" t="e">
        <f>(Revenue!BJ35*BJ20)-AR!BJ29+(AR!BJ61*AR!BJ8)-BJ233</f>
        <v>#N/A</v>
      </c>
      <c r="BK270" s="155" t="e">
        <f>(Revenue!BK35*BK20)-AR!BK29+(AR!BK61*AR!BK8)-BK233</f>
        <v>#N/A</v>
      </c>
      <c r="BL270" s="155" t="e">
        <f>(Revenue!BL35*BL20)-AR!BL29+(AR!BL61*AR!BL8)-BL233</f>
        <v>#N/A</v>
      </c>
      <c r="BM270" s="155" t="e">
        <f>(Revenue!BM35*BM20)-AR!BM29+(AR!BM61*AR!BM8)-BM233</f>
        <v>#N/A</v>
      </c>
      <c r="BN270" s="155" t="e">
        <f>(Revenue!BN35*BN20)-AR!BN29+(AR!BN61*AR!BN8)-BN233</f>
        <v>#N/A</v>
      </c>
      <c r="BO270" s="155" t="e">
        <f>(Revenue!BO35*BO20)-AR!BO29+(AR!BO61*AR!BO8)-BO233</f>
        <v>#N/A</v>
      </c>
      <c r="BP270" s="155" t="e">
        <f>(Revenue!BP35*BP20)-AR!BP29+(AR!BP61*AR!BP8)-BP233</f>
        <v>#N/A</v>
      </c>
      <c r="BQ270" s="155" t="e">
        <f>(Revenue!BQ35*BQ20)-AR!BQ29+(AR!BQ61*AR!BQ8)-BQ233</f>
        <v>#N/A</v>
      </c>
      <c r="BR270" s="155" t="e">
        <f>(Revenue!BR35*BR20)-AR!BR29+(AR!BR61*AR!BR8)-BR233</f>
        <v>#N/A</v>
      </c>
      <c r="BS270" s="155" t="e">
        <f>(Revenue!BS35*BS20)-AR!BS29+(AR!BS61*AR!BS8)-BS233</f>
        <v>#N/A</v>
      </c>
      <c r="BT270" s="155" t="e">
        <f>(Revenue!BT35*BT20)-AR!BT29+(AR!BT61*AR!BT8)-BT233</f>
        <v>#N/A</v>
      </c>
      <c r="BU270" s="155" t="e">
        <f>(Revenue!BU35*BU20)-AR!BU29+(AR!BU61*AR!BU8)-BU233</f>
        <v>#N/A</v>
      </c>
      <c r="BV270" s="155" t="e">
        <f>(Revenue!BV35*BV20)-AR!BV29+(AR!BV61*AR!BV8)-BV233</f>
        <v>#N/A</v>
      </c>
      <c r="BW270" s="155" t="e">
        <f>(Revenue!BW35*BW20)-AR!BW29+(AR!BW61*AR!BW8)-BW233</f>
        <v>#N/A</v>
      </c>
      <c r="BX270" s="155" t="e">
        <f>(Revenue!BX35*BX20)-AR!BX29+(AR!BX61*AR!BX8)-BX233</f>
        <v>#N/A</v>
      </c>
      <c r="BY270" s="155" t="e">
        <f>(Revenue!BY35*BY20)-AR!BY29+(AR!BY61*AR!BY8)-BY233</f>
        <v>#N/A</v>
      </c>
      <c r="BZ270" s="155" t="e">
        <f>(Revenue!BZ35*BZ20)-AR!BZ29+(AR!BZ61*AR!BZ8)-BZ233</f>
        <v>#N/A</v>
      </c>
      <c r="CA270" s="155" t="e">
        <f>(Revenue!CA35*CA20)-AR!CA29+(AR!CA61*AR!CA8)-CA233</f>
        <v>#N/A</v>
      </c>
      <c r="CB270" s="155" t="e">
        <f>(Revenue!CB35*CB20)-AR!CB29+(AR!CB61*AR!CB8)-CB233</f>
        <v>#N/A</v>
      </c>
      <c r="CC270" s="155" t="e">
        <f>(Revenue!CC35*CC20)-AR!CC29+(AR!CC61*AR!CC8)-CC233</f>
        <v>#N/A</v>
      </c>
      <c r="CD270" s="155" t="e">
        <f>(Revenue!CD35*CD20)-AR!CD29+(AR!CD61*AR!CD8)-CD233</f>
        <v>#N/A</v>
      </c>
      <c r="CE270" s="155" t="e">
        <f>(Revenue!CE35*CE20)-AR!CE29+(AR!CE61*AR!CE8)-CE233</f>
        <v>#N/A</v>
      </c>
      <c r="CF270" s="155" t="e">
        <f>(Revenue!CF35*CF20)-AR!CF29+(AR!CF61*AR!CF8)-CF233</f>
        <v>#N/A</v>
      </c>
      <c r="CG270" s="155" t="e">
        <f>(Revenue!CG35*CG20)-AR!CG29+(AR!CG61*AR!CG8)-CG233</f>
        <v>#N/A</v>
      </c>
      <c r="CH270" s="155" t="e">
        <f>(Revenue!CH35*CH20)-AR!CH29+(AR!CH61*AR!CH8)-CH233</f>
        <v>#N/A</v>
      </c>
      <c r="CI270" s="155" t="e">
        <f>(Revenue!CI35*CI20)-AR!CI29+(AR!CI61*AR!CI8)-CI233</f>
        <v>#N/A</v>
      </c>
      <c r="CJ270" s="155" t="e">
        <f>(Revenue!CJ35*CJ20)-AR!CJ29+(AR!CJ61*AR!CJ8)-CJ233</f>
        <v>#N/A</v>
      </c>
      <c r="CK270" s="155" t="e">
        <f>(Revenue!CK35*CK20)-AR!CK29+(AR!CK61*AR!CK8)-CK233</f>
        <v>#N/A</v>
      </c>
      <c r="CL270" s="155" t="e">
        <f>(Revenue!CL35*CL20)-AR!CL29+(AR!CL61*AR!CL8)-CL233</f>
        <v>#N/A</v>
      </c>
      <c r="CM270" s="155" t="e">
        <f>(Revenue!CM35*CM20)-AR!CM29+(AR!CM61*AR!CM8)-CM233</f>
        <v>#N/A</v>
      </c>
      <c r="CN270" s="155" t="e">
        <f>(Revenue!CN35*CN20)-AR!CN29+(AR!CN61*AR!CN8)-CN233</f>
        <v>#N/A</v>
      </c>
      <c r="CO270" s="155" t="e">
        <f>(Revenue!CO35*CO20)-AR!CO29+(AR!CO61*AR!CO8)-CO233</f>
        <v>#N/A</v>
      </c>
      <c r="CP270" s="155" t="e">
        <f>(Revenue!CP35*CP20)-AR!CP29+(AR!CP61*AR!CP8)-CP233</f>
        <v>#N/A</v>
      </c>
      <c r="CQ270" s="155" t="e">
        <f>(Revenue!CQ35*CQ20)-AR!CQ29+(AR!CQ61*AR!CQ8)-CQ233</f>
        <v>#N/A</v>
      </c>
      <c r="CR270" s="155" t="e">
        <f>(Revenue!CR35*CR20)-AR!CR29+(AR!CR61*AR!CR8)-CR233</f>
        <v>#N/A</v>
      </c>
      <c r="CS270" s="155" t="e">
        <f>(Revenue!CS35*CS20)-AR!CS29+(AR!CS61*AR!CS8)-CS233</f>
        <v>#N/A</v>
      </c>
      <c r="CT270" s="155" t="e">
        <f>(Revenue!CT35*CT20)-AR!CT29+(AR!CT61*AR!CT8)-CT233</f>
        <v>#N/A</v>
      </c>
      <c r="CU270" s="155" t="e">
        <f>(Revenue!CU35*CU20)-AR!CU29+(AR!CU61*AR!CU8)-CU233</f>
        <v>#N/A</v>
      </c>
      <c r="CV270" s="155" t="e">
        <f>(Revenue!CV35*CV20)-AR!CV29+(AR!CV61*AR!CV8)-CV233</f>
        <v>#N/A</v>
      </c>
      <c r="CW270" s="46"/>
      <c r="CX270" s="46"/>
    </row>
    <row r="271" spans="2:103" ht="15.4">
      <c r="E271" s="1" t="s">
        <v>708</v>
      </c>
      <c r="G271" s="1" t="s">
        <v>305</v>
      </c>
      <c r="H271" s="58" t="e">
        <f>SUM(L271:CV271)</f>
        <v>#N/A</v>
      </c>
      <c r="J271" s="58"/>
      <c r="L271" s="294" t="e">
        <f t="shared" ref="L271:AQ271" si="412">-L234</f>
        <v>#N/A</v>
      </c>
      <c r="M271" s="294" t="e">
        <f t="shared" si="412"/>
        <v>#N/A</v>
      </c>
      <c r="N271" s="294" t="e">
        <f t="shared" si="412"/>
        <v>#N/A</v>
      </c>
      <c r="O271" s="294" t="e">
        <f t="shared" si="412"/>
        <v>#N/A</v>
      </c>
      <c r="P271" s="294" t="e">
        <f t="shared" si="412"/>
        <v>#N/A</v>
      </c>
      <c r="Q271" s="294" t="e">
        <f t="shared" si="412"/>
        <v>#N/A</v>
      </c>
      <c r="R271" s="294" t="e">
        <f t="shared" si="412"/>
        <v>#N/A</v>
      </c>
      <c r="S271" s="294" t="e">
        <f t="shared" si="412"/>
        <v>#N/A</v>
      </c>
      <c r="T271" s="294" t="e">
        <f t="shared" si="412"/>
        <v>#N/A</v>
      </c>
      <c r="U271" s="294" t="e">
        <f t="shared" si="412"/>
        <v>#N/A</v>
      </c>
      <c r="V271" s="294" t="e">
        <f t="shared" si="412"/>
        <v>#N/A</v>
      </c>
      <c r="W271" s="294" t="e">
        <f t="shared" si="412"/>
        <v>#N/A</v>
      </c>
      <c r="X271" s="294" t="e">
        <f t="shared" si="412"/>
        <v>#N/A</v>
      </c>
      <c r="Y271" s="294" t="e">
        <f t="shared" si="412"/>
        <v>#N/A</v>
      </c>
      <c r="Z271" s="294" t="e">
        <f t="shared" si="412"/>
        <v>#N/A</v>
      </c>
      <c r="AA271" s="294" t="e">
        <f t="shared" si="412"/>
        <v>#N/A</v>
      </c>
      <c r="AB271" s="294" t="e">
        <f t="shared" si="412"/>
        <v>#N/A</v>
      </c>
      <c r="AC271" s="294" t="e">
        <f>-AC234</f>
        <v>#N/A</v>
      </c>
      <c r="AD271" s="294" t="e">
        <f t="shared" si="412"/>
        <v>#N/A</v>
      </c>
      <c r="AE271" s="294" t="e">
        <f t="shared" si="412"/>
        <v>#N/A</v>
      </c>
      <c r="AF271" s="294" t="e">
        <f t="shared" si="412"/>
        <v>#N/A</v>
      </c>
      <c r="AG271" s="398" t="e">
        <f>-AG234</f>
        <v>#N/A</v>
      </c>
      <c r="AH271" s="396" t="e">
        <f t="shared" si="412"/>
        <v>#N/A</v>
      </c>
      <c r="AI271" s="294" t="e">
        <f t="shared" si="412"/>
        <v>#N/A</v>
      </c>
      <c r="AJ271" s="294" t="e">
        <f t="shared" si="412"/>
        <v>#N/A</v>
      </c>
      <c r="AK271" s="294" t="e">
        <f t="shared" si="412"/>
        <v>#N/A</v>
      </c>
      <c r="AL271" s="294" t="e">
        <f t="shared" si="412"/>
        <v>#N/A</v>
      </c>
      <c r="AM271" s="294" t="e">
        <f t="shared" si="412"/>
        <v>#N/A</v>
      </c>
      <c r="AN271" s="294" t="e">
        <f t="shared" si="412"/>
        <v>#N/A</v>
      </c>
      <c r="AO271" s="294" t="e">
        <f t="shared" si="412"/>
        <v>#N/A</v>
      </c>
      <c r="AP271" s="294" t="e">
        <f t="shared" si="412"/>
        <v>#N/A</v>
      </c>
      <c r="AQ271" s="294" t="e">
        <f t="shared" si="412"/>
        <v>#N/A</v>
      </c>
      <c r="AR271" s="294" t="e">
        <f t="shared" ref="AR271:BW271" si="413">-AR234</f>
        <v>#N/A</v>
      </c>
      <c r="AS271" s="294" t="e">
        <f t="shared" si="413"/>
        <v>#N/A</v>
      </c>
      <c r="AT271" s="294" t="e">
        <f t="shared" si="413"/>
        <v>#N/A</v>
      </c>
      <c r="AU271" s="294" t="e">
        <f t="shared" si="413"/>
        <v>#N/A</v>
      </c>
      <c r="AV271" s="294" t="e">
        <f t="shared" si="413"/>
        <v>#N/A</v>
      </c>
      <c r="AW271" s="294" t="e">
        <f t="shared" si="413"/>
        <v>#N/A</v>
      </c>
      <c r="AX271" s="294" t="e">
        <f t="shared" si="413"/>
        <v>#N/A</v>
      </c>
      <c r="AY271" s="294" t="e">
        <f t="shared" si="413"/>
        <v>#N/A</v>
      </c>
      <c r="AZ271" s="294" t="e">
        <f t="shared" si="413"/>
        <v>#N/A</v>
      </c>
      <c r="BA271" s="294" t="e">
        <f t="shared" si="413"/>
        <v>#N/A</v>
      </c>
      <c r="BB271" s="294" t="e">
        <f t="shared" si="413"/>
        <v>#N/A</v>
      </c>
      <c r="BC271" s="294" t="e">
        <f t="shared" si="413"/>
        <v>#N/A</v>
      </c>
      <c r="BD271" s="294" t="e">
        <f t="shared" si="413"/>
        <v>#N/A</v>
      </c>
      <c r="BE271" s="294" t="e">
        <f t="shared" si="413"/>
        <v>#N/A</v>
      </c>
      <c r="BF271" s="294" t="e">
        <f t="shared" si="413"/>
        <v>#N/A</v>
      </c>
      <c r="BG271" s="294" t="e">
        <f t="shared" si="413"/>
        <v>#N/A</v>
      </c>
      <c r="BH271" s="294" t="e">
        <f t="shared" si="413"/>
        <v>#N/A</v>
      </c>
      <c r="BI271" s="294" t="e">
        <f t="shared" si="413"/>
        <v>#N/A</v>
      </c>
      <c r="BJ271" s="294" t="e">
        <f t="shared" si="413"/>
        <v>#N/A</v>
      </c>
      <c r="BK271" s="294" t="e">
        <f t="shared" si="413"/>
        <v>#N/A</v>
      </c>
      <c r="BL271" s="294" t="e">
        <f t="shared" si="413"/>
        <v>#N/A</v>
      </c>
      <c r="BM271" s="294" t="e">
        <f t="shared" si="413"/>
        <v>#N/A</v>
      </c>
      <c r="BN271" s="294" t="e">
        <f t="shared" si="413"/>
        <v>#N/A</v>
      </c>
      <c r="BO271" s="294" t="e">
        <f t="shared" si="413"/>
        <v>#N/A</v>
      </c>
      <c r="BP271" s="294" t="e">
        <f t="shared" si="413"/>
        <v>#N/A</v>
      </c>
      <c r="BQ271" s="294" t="e">
        <f t="shared" si="413"/>
        <v>#N/A</v>
      </c>
      <c r="BR271" s="294" t="e">
        <f t="shared" si="413"/>
        <v>#N/A</v>
      </c>
      <c r="BS271" s="294" t="e">
        <f t="shared" si="413"/>
        <v>#N/A</v>
      </c>
      <c r="BT271" s="294" t="e">
        <f t="shared" si="413"/>
        <v>#N/A</v>
      </c>
      <c r="BU271" s="294" t="e">
        <f t="shared" si="413"/>
        <v>#N/A</v>
      </c>
      <c r="BV271" s="294" t="e">
        <f t="shared" si="413"/>
        <v>#N/A</v>
      </c>
      <c r="BW271" s="294" t="e">
        <f t="shared" si="413"/>
        <v>#N/A</v>
      </c>
      <c r="BX271" s="294" t="e">
        <f t="shared" ref="BX271:CV271" si="414">-BX234</f>
        <v>#N/A</v>
      </c>
      <c r="BY271" s="294" t="e">
        <f t="shared" si="414"/>
        <v>#N/A</v>
      </c>
      <c r="BZ271" s="294" t="e">
        <f t="shared" si="414"/>
        <v>#N/A</v>
      </c>
      <c r="CA271" s="294" t="e">
        <f t="shared" si="414"/>
        <v>#N/A</v>
      </c>
      <c r="CB271" s="294" t="e">
        <f t="shared" si="414"/>
        <v>#N/A</v>
      </c>
      <c r="CC271" s="294" t="e">
        <f t="shared" si="414"/>
        <v>#N/A</v>
      </c>
      <c r="CD271" s="294" t="e">
        <f t="shared" si="414"/>
        <v>#N/A</v>
      </c>
      <c r="CE271" s="294" t="e">
        <f t="shared" si="414"/>
        <v>#N/A</v>
      </c>
      <c r="CF271" s="294" t="e">
        <f t="shared" si="414"/>
        <v>#N/A</v>
      </c>
      <c r="CG271" s="294" t="e">
        <f t="shared" si="414"/>
        <v>#N/A</v>
      </c>
      <c r="CH271" s="294" t="e">
        <f t="shared" si="414"/>
        <v>#N/A</v>
      </c>
      <c r="CI271" s="294" t="e">
        <f t="shared" si="414"/>
        <v>#N/A</v>
      </c>
      <c r="CJ271" s="294" t="e">
        <f t="shared" si="414"/>
        <v>#N/A</v>
      </c>
      <c r="CK271" s="294" t="e">
        <f t="shared" si="414"/>
        <v>#N/A</v>
      </c>
      <c r="CL271" s="294" t="e">
        <f t="shared" si="414"/>
        <v>#N/A</v>
      </c>
      <c r="CM271" s="294" t="e">
        <f t="shared" si="414"/>
        <v>#N/A</v>
      </c>
      <c r="CN271" s="294" t="e">
        <f t="shared" si="414"/>
        <v>#N/A</v>
      </c>
      <c r="CO271" s="294" t="e">
        <f t="shared" si="414"/>
        <v>#N/A</v>
      </c>
      <c r="CP271" s="294" t="e">
        <f t="shared" si="414"/>
        <v>#N/A</v>
      </c>
      <c r="CQ271" s="294" t="e">
        <f t="shared" si="414"/>
        <v>#N/A</v>
      </c>
      <c r="CR271" s="294" t="e">
        <f t="shared" si="414"/>
        <v>#N/A</v>
      </c>
      <c r="CS271" s="294" t="e">
        <f t="shared" si="414"/>
        <v>#N/A</v>
      </c>
      <c r="CT271" s="294" t="e">
        <f t="shared" si="414"/>
        <v>#N/A</v>
      </c>
      <c r="CU271" s="294" t="e">
        <f t="shared" si="414"/>
        <v>#N/A</v>
      </c>
      <c r="CV271" s="294" t="e">
        <f t="shared" si="414"/>
        <v>#N/A</v>
      </c>
      <c r="CW271" s="46"/>
      <c r="CX271" s="46"/>
    </row>
    <row r="272" spans="2:103" ht="15.4">
      <c r="E272" s="1" t="s">
        <v>709</v>
      </c>
      <c r="G272" s="1" t="s">
        <v>305</v>
      </c>
      <c r="H272" s="58" t="e">
        <f t="shared" ref="H272:H281" ca="1" si="415">SUM(L272:CV272)</f>
        <v>#N/A</v>
      </c>
      <c r="J272" s="58"/>
      <c r="L272" s="46" t="e">
        <f ca="1">L264*IF(SUM(FinancialInputs!L15:'FinancialInputs'!L16)&gt;0,1,0)</f>
        <v>#N/A</v>
      </c>
      <c r="M272" s="46" t="e">
        <f ca="1">M264*IF(SUM(FinancialInputs!M15:'FinancialInputs'!M16)&gt;0,1,0)</f>
        <v>#N/A</v>
      </c>
      <c r="N272" s="46" t="e">
        <f ca="1">N264*IF(SUM(FinancialInputs!N15:'FinancialInputs'!N16)&gt;0,1,0)</f>
        <v>#N/A</v>
      </c>
      <c r="O272" s="46" t="e">
        <f ca="1">O264*IF(SUM(FinancialInputs!O15:'FinancialInputs'!O16)&gt;0,1,0)</f>
        <v>#N/A</v>
      </c>
      <c r="P272" s="46" t="e">
        <f ca="1">P264*IF(SUM(FinancialInputs!P15:'FinancialInputs'!P16)&gt;0,1,0)</f>
        <v>#N/A</v>
      </c>
      <c r="Q272" s="46" t="e">
        <f ca="1">Q264*IF(SUM(FinancialInputs!Q15:'FinancialInputs'!Q16)&gt;0,1,0)</f>
        <v>#N/A</v>
      </c>
      <c r="R272" s="46" t="e">
        <f ca="1">R264*IF(SUM(FinancialInputs!R15:'FinancialInputs'!R16)&gt;0,1,0)</f>
        <v>#N/A</v>
      </c>
      <c r="S272" s="46" t="e">
        <f ca="1">S264*IF(SUM(FinancialInputs!S15:'FinancialInputs'!S16)&gt;0,1,0)</f>
        <v>#N/A</v>
      </c>
      <c r="T272" s="46" t="e">
        <f ca="1">T264*IF(SUM(FinancialInputs!T15:'FinancialInputs'!T16)&gt;0,1,0)</f>
        <v>#N/A</v>
      </c>
      <c r="U272" s="46" t="e">
        <f ca="1">U264*IF(SUM(FinancialInputs!U15:'FinancialInputs'!U16)&gt;0,1,0)</f>
        <v>#N/A</v>
      </c>
      <c r="V272" s="46" t="e">
        <f ca="1">V264*IF(SUM(FinancialInputs!V15:'FinancialInputs'!V16)&gt;0,1,0)</f>
        <v>#N/A</v>
      </c>
      <c r="W272" s="46" t="e">
        <f ca="1">W264*IF(SUM(FinancialInputs!W15:'FinancialInputs'!W16)&gt;0,1,0)</f>
        <v>#N/A</v>
      </c>
      <c r="X272" s="46" t="e">
        <f ca="1">X264*IF(SUM(FinancialInputs!X15:'FinancialInputs'!X16)&gt;0,1,0)</f>
        <v>#N/A</v>
      </c>
      <c r="Y272" s="46" t="e">
        <f ca="1">Y264*IF(SUM(FinancialInputs!Y15:'FinancialInputs'!Y16)&gt;0,1,0)</f>
        <v>#N/A</v>
      </c>
      <c r="Z272" s="46" t="e">
        <f ca="1">Z264*IF(SUM(FinancialInputs!Z15:'FinancialInputs'!Z16)&gt;0,1,0)</f>
        <v>#N/A</v>
      </c>
      <c r="AA272" s="46" t="e">
        <f ca="1">AA264*IF(SUM(FinancialInputs!AA15:'FinancialInputs'!AA16)&gt;0,1,0)</f>
        <v>#N/A</v>
      </c>
      <c r="AB272" s="46" t="e">
        <f ca="1">AB264*IF(SUM(FinancialInputs!AB15:'FinancialInputs'!AB16)&gt;0,1,0)</f>
        <v>#N/A</v>
      </c>
      <c r="AC272" s="337" t="e">
        <f ca="1">AC264*IF(SUM(FinancialInputs!AC15:'FinancialInputs'!AC16)&gt;0,1,0)</f>
        <v>#N/A</v>
      </c>
      <c r="AD272" s="337" t="e">
        <f ca="1">AD264*IF(SUM(FinancialInputs!AD15:'FinancialInputs'!AD16)&gt;0,1,0)</f>
        <v>#N/A</v>
      </c>
      <c r="AE272" s="337" t="e">
        <f ca="1">AE264*IF(SUM(FinancialInputs!AE15:'FinancialInputs'!AE16)&gt;0,1,0)</f>
        <v>#N/A</v>
      </c>
      <c r="AF272" s="337" t="e">
        <f ca="1">AF264*IF(SUM(FinancialInputs!AF15:'FinancialInputs'!AF16)&gt;0,1,0)</f>
        <v>#N/A</v>
      </c>
      <c r="AG272" s="70" t="e">
        <f ca="1">AG264*IF(SUM(FinancialInputs!AG15:'FinancialInputs'!AG16)&gt;0,1,0)</f>
        <v>#N/A</v>
      </c>
      <c r="AH272" s="70" t="e">
        <f ca="1">AH264*IF(SUM(FinancialInputs!AH15:'FinancialInputs'!AH16)&gt;0,1,0)</f>
        <v>#N/A</v>
      </c>
      <c r="AI272" s="46" t="e">
        <f ca="1">AI264*IF(SUM(FinancialInputs!AI15:'FinancialInputs'!AI16)&gt;0,1,0)</f>
        <v>#N/A</v>
      </c>
      <c r="AJ272" s="46" t="e">
        <f ca="1">AJ264*IF(SUM(FinancialInputs!AJ15:'FinancialInputs'!AJ16)&gt;0,1,0)</f>
        <v>#N/A</v>
      </c>
      <c r="AK272" s="46" t="e">
        <f ca="1">AK264*IF(SUM(FinancialInputs!AK15:'FinancialInputs'!AK16)&gt;0,1,0)</f>
        <v>#N/A</v>
      </c>
      <c r="AL272" s="46" t="e">
        <f ca="1">AL264*IF(SUM(FinancialInputs!AL15:'FinancialInputs'!AL16)&gt;0,1,0)</f>
        <v>#N/A</v>
      </c>
      <c r="AM272" s="46" t="e">
        <f ca="1">AM264*IF(SUM(FinancialInputs!AM15:'FinancialInputs'!AM16)&gt;0,1,0)</f>
        <v>#N/A</v>
      </c>
      <c r="AN272" s="46" t="e">
        <f ca="1">AN264*IF(SUM(FinancialInputs!AN15:'FinancialInputs'!AN16)&gt;0,1,0)</f>
        <v>#N/A</v>
      </c>
      <c r="AO272" s="46" t="e">
        <f ca="1">AO264*IF(SUM(FinancialInputs!AO15:'FinancialInputs'!AO16)&gt;0,1,0)</f>
        <v>#N/A</v>
      </c>
      <c r="AP272" s="46" t="e">
        <f ca="1">AP264*IF(SUM(FinancialInputs!AP15:'FinancialInputs'!AP16)&gt;0,1,0)</f>
        <v>#N/A</v>
      </c>
      <c r="AQ272" s="46" t="e">
        <f ca="1">AQ264*IF(SUM(FinancialInputs!AQ15:'FinancialInputs'!AQ16)&gt;0,1,0)</f>
        <v>#N/A</v>
      </c>
      <c r="AR272" s="46" t="e">
        <f ca="1">AR264*IF(SUM(FinancialInputs!AR15:'FinancialInputs'!AR16)&gt;0,1,0)</f>
        <v>#N/A</v>
      </c>
      <c r="AS272" s="46" t="e">
        <f ca="1">AS264*IF(SUM(FinancialInputs!AS15:'FinancialInputs'!AS16)&gt;0,1,0)</f>
        <v>#N/A</v>
      </c>
      <c r="AT272" s="46" t="e">
        <f ca="1">AT264*IF(SUM(FinancialInputs!AT15:'FinancialInputs'!AT16)&gt;0,1,0)</f>
        <v>#N/A</v>
      </c>
      <c r="AU272" s="46" t="e">
        <f ca="1">AU264*IF(SUM(FinancialInputs!AU15:'FinancialInputs'!AU16)&gt;0,1,0)</f>
        <v>#N/A</v>
      </c>
      <c r="AV272" s="46" t="e">
        <f ca="1">AV264*IF(SUM(FinancialInputs!AV15:'FinancialInputs'!AV16)&gt;0,1,0)</f>
        <v>#N/A</v>
      </c>
      <c r="AW272" s="46" t="e">
        <f ca="1">AW264*IF(SUM(FinancialInputs!AW15:'FinancialInputs'!AW16)&gt;0,1,0)</f>
        <v>#N/A</v>
      </c>
      <c r="AX272" s="46" t="e">
        <f ca="1">AX264*IF(SUM(FinancialInputs!AX15:'FinancialInputs'!AX16)&gt;0,1,0)</f>
        <v>#N/A</v>
      </c>
      <c r="AY272" s="46" t="e">
        <f ca="1">AY264*IF(SUM(FinancialInputs!AY15:'FinancialInputs'!AY16)&gt;0,1,0)</f>
        <v>#N/A</v>
      </c>
      <c r="AZ272" s="46" t="e">
        <f ca="1">AZ264*IF(SUM(FinancialInputs!AZ15:'FinancialInputs'!AZ16)&gt;0,1,0)</f>
        <v>#N/A</v>
      </c>
      <c r="BA272" s="46" t="e">
        <f ca="1">BA264*IF(SUM(FinancialInputs!BA15:'FinancialInputs'!BA16)&gt;0,1,0)</f>
        <v>#N/A</v>
      </c>
      <c r="BB272" s="46" t="e">
        <f ca="1">BB264*IF(SUM(FinancialInputs!BB15:'FinancialInputs'!BB16)&gt;0,1,0)</f>
        <v>#N/A</v>
      </c>
      <c r="BC272" s="46" t="e">
        <f ca="1">BC264*IF(SUM(FinancialInputs!BC15:'FinancialInputs'!BC16)&gt;0,1,0)</f>
        <v>#N/A</v>
      </c>
      <c r="BD272" s="46" t="e">
        <f ca="1">BD264*IF(SUM(FinancialInputs!BD15:'FinancialInputs'!BD16)&gt;0,1,0)</f>
        <v>#N/A</v>
      </c>
      <c r="BE272" s="46" t="e">
        <f ca="1">BE264*IF(SUM(FinancialInputs!BE15:'FinancialInputs'!BE16)&gt;0,1,0)</f>
        <v>#N/A</v>
      </c>
      <c r="BF272" s="46" t="e">
        <f ca="1">BF264*IF(SUM(FinancialInputs!BF15:'FinancialInputs'!BF16)&gt;0,1,0)</f>
        <v>#N/A</v>
      </c>
      <c r="BG272" s="46" t="e">
        <f ca="1">BG264*IF(SUM(FinancialInputs!BG15:'FinancialInputs'!BG16)&gt;0,1,0)</f>
        <v>#N/A</v>
      </c>
      <c r="BH272" s="46" t="e">
        <f ca="1">BH264*IF(SUM(FinancialInputs!BH15:'FinancialInputs'!BH16)&gt;0,1,0)</f>
        <v>#N/A</v>
      </c>
      <c r="BI272" s="46" t="e">
        <f ca="1">BI264*IF(SUM(FinancialInputs!BI15:'FinancialInputs'!BI16)&gt;0,1,0)</f>
        <v>#N/A</v>
      </c>
      <c r="BJ272" s="46" t="e">
        <f ca="1">BJ264*IF(SUM(FinancialInputs!BJ15:'FinancialInputs'!BJ16)&gt;0,1,0)</f>
        <v>#N/A</v>
      </c>
      <c r="BK272" s="46" t="e">
        <f ca="1">BK264*IF(SUM(FinancialInputs!BK15:'FinancialInputs'!BK16)&gt;0,1,0)</f>
        <v>#N/A</v>
      </c>
      <c r="BL272" s="46" t="e">
        <f ca="1">BL264*IF(SUM(FinancialInputs!BL15:'FinancialInputs'!BL16)&gt;0,1,0)</f>
        <v>#N/A</v>
      </c>
      <c r="BM272" s="46" t="e">
        <f ca="1">BM264*IF(SUM(FinancialInputs!BM15:'FinancialInputs'!BM16)&gt;0,1,0)</f>
        <v>#N/A</v>
      </c>
      <c r="BN272" s="46" t="e">
        <f ca="1">BN264*IF(SUM(FinancialInputs!BN15:'FinancialInputs'!BN16)&gt;0,1,0)</f>
        <v>#N/A</v>
      </c>
      <c r="BO272" s="46" t="e">
        <f ca="1">BO264*IF(SUM(FinancialInputs!BO15:'FinancialInputs'!BO16)&gt;0,1,0)</f>
        <v>#N/A</v>
      </c>
      <c r="BP272" s="46" t="e">
        <f ca="1">BP264*IF(SUM(FinancialInputs!BP15:'FinancialInputs'!BP16)&gt;0,1,0)</f>
        <v>#N/A</v>
      </c>
      <c r="BQ272" s="46" t="e">
        <f ca="1">BQ264*IF(SUM(FinancialInputs!BQ15:'FinancialInputs'!BQ16)&gt;0,1,0)</f>
        <v>#N/A</v>
      </c>
      <c r="BR272" s="46" t="e">
        <f ca="1">BR264*IF(SUM(FinancialInputs!BR15:'FinancialInputs'!BR16)&gt;0,1,0)</f>
        <v>#N/A</v>
      </c>
      <c r="BS272" s="46" t="e">
        <f ca="1">BS264*IF(SUM(FinancialInputs!BS15:'FinancialInputs'!BS16)&gt;0,1,0)</f>
        <v>#N/A</v>
      </c>
      <c r="BT272" s="46" t="e">
        <f ca="1">BT264*IF(SUM(FinancialInputs!BT15:'FinancialInputs'!BT16)&gt;0,1,0)</f>
        <v>#N/A</v>
      </c>
      <c r="BU272" s="46" t="e">
        <f ca="1">BU264*IF(SUM(FinancialInputs!BU15:'FinancialInputs'!BU16)&gt;0,1,0)</f>
        <v>#N/A</v>
      </c>
      <c r="BV272" s="46" t="e">
        <f ca="1">BV264*IF(SUM(FinancialInputs!BV15:'FinancialInputs'!BV16)&gt;0,1,0)</f>
        <v>#N/A</v>
      </c>
      <c r="BW272" s="46" t="e">
        <f ca="1">BW264*IF(SUM(FinancialInputs!BW15:'FinancialInputs'!BW16)&gt;0,1,0)</f>
        <v>#N/A</v>
      </c>
      <c r="BX272" s="46" t="e">
        <f ca="1">BX264*IF(SUM(FinancialInputs!BX15:'FinancialInputs'!BX16)&gt;0,1,0)</f>
        <v>#N/A</v>
      </c>
      <c r="BY272" s="46" t="e">
        <f ca="1">BY264*IF(SUM(FinancialInputs!BY15:'FinancialInputs'!BY16)&gt;0,1,0)</f>
        <v>#N/A</v>
      </c>
      <c r="BZ272" s="46" t="e">
        <f ca="1">BZ264*IF(SUM(FinancialInputs!BZ15:'FinancialInputs'!BZ16)&gt;0,1,0)</f>
        <v>#N/A</v>
      </c>
      <c r="CA272" s="46" t="e">
        <f ca="1">CA264*IF(SUM(FinancialInputs!CA15:'FinancialInputs'!CA16)&gt;0,1,0)</f>
        <v>#N/A</v>
      </c>
      <c r="CB272" s="46" t="e">
        <f ca="1">CB264*IF(SUM(FinancialInputs!CB15:'FinancialInputs'!CB16)&gt;0,1,0)</f>
        <v>#N/A</v>
      </c>
      <c r="CC272" s="46" t="e">
        <f ca="1">CC264*IF(SUM(FinancialInputs!CC15:'FinancialInputs'!CC16)&gt;0,1,0)</f>
        <v>#N/A</v>
      </c>
      <c r="CD272" s="46" t="e">
        <f ca="1">CD264*IF(SUM(FinancialInputs!CD15:'FinancialInputs'!CD16)&gt;0,1,0)</f>
        <v>#N/A</v>
      </c>
      <c r="CE272" s="46" t="e">
        <f ca="1">CE264*IF(SUM(FinancialInputs!CE15:'FinancialInputs'!CE16)&gt;0,1,0)</f>
        <v>#N/A</v>
      </c>
      <c r="CF272" s="46" t="e">
        <f ca="1">CF264*IF(SUM(FinancialInputs!CF15:'FinancialInputs'!CF16)&gt;0,1,0)</f>
        <v>#N/A</v>
      </c>
      <c r="CG272" s="46" t="e">
        <f ca="1">CG264*IF(SUM(FinancialInputs!CG15:'FinancialInputs'!CG16)&gt;0,1,0)</f>
        <v>#N/A</v>
      </c>
      <c r="CH272" s="46" t="e">
        <f ca="1">CH264*IF(SUM(FinancialInputs!CH15:'FinancialInputs'!CH16)&gt;0,1,0)</f>
        <v>#N/A</v>
      </c>
      <c r="CI272" s="46" t="e">
        <f ca="1">CI264*IF(SUM(FinancialInputs!CI15:'FinancialInputs'!CI16)&gt;0,1,0)</f>
        <v>#N/A</v>
      </c>
      <c r="CJ272" s="46" t="e">
        <f ca="1">CJ264*IF(SUM(FinancialInputs!CJ15:'FinancialInputs'!CJ16)&gt;0,1,0)</f>
        <v>#N/A</v>
      </c>
      <c r="CK272" s="46" t="e">
        <f ca="1">CK264*IF(SUM(FinancialInputs!CK15:'FinancialInputs'!CK16)&gt;0,1,0)</f>
        <v>#N/A</v>
      </c>
      <c r="CL272" s="46" t="e">
        <f ca="1">CL264*IF(SUM(FinancialInputs!CL15:'FinancialInputs'!CL16)&gt;0,1,0)</f>
        <v>#N/A</v>
      </c>
      <c r="CM272" s="46" t="e">
        <f ca="1">CM264*IF(SUM(FinancialInputs!CM15:'FinancialInputs'!CM16)&gt;0,1,0)</f>
        <v>#N/A</v>
      </c>
      <c r="CN272" s="46" t="e">
        <f ca="1">CN264*IF(SUM(FinancialInputs!CN15:'FinancialInputs'!CN16)&gt;0,1,0)</f>
        <v>#N/A</v>
      </c>
      <c r="CO272" s="46" t="e">
        <f ca="1">CO264*IF(SUM(FinancialInputs!CO15:'FinancialInputs'!CO16)&gt;0,1,0)</f>
        <v>#N/A</v>
      </c>
      <c r="CP272" s="46" t="e">
        <f ca="1">CP264*IF(SUM(FinancialInputs!CP15:'FinancialInputs'!CP16)&gt;0,1,0)</f>
        <v>#N/A</v>
      </c>
      <c r="CQ272" s="46" t="e">
        <f ca="1">CQ264*IF(SUM(FinancialInputs!CQ15:'FinancialInputs'!CQ16)&gt;0,1,0)</f>
        <v>#N/A</v>
      </c>
      <c r="CR272" s="46" t="e">
        <f ca="1">CR264*IF(SUM(FinancialInputs!CR15:'FinancialInputs'!CR16)&gt;0,1,0)</f>
        <v>#N/A</v>
      </c>
      <c r="CS272" s="46" t="e">
        <f ca="1">CS264*IF(SUM(FinancialInputs!CS15:'FinancialInputs'!CS16)&gt;0,1,0)</f>
        <v>#N/A</v>
      </c>
      <c r="CT272" s="46" t="e">
        <f ca="1">CT264*IF(SUM(FinancialInputs!CT15:'FinancialInputs'!CT16)&gt;0,1,0)</f>
        <v>#N/A</v>
      </c>
      <c r="CU272" s="46" t="e">
        <f ca="1">CU264*IF(SUM(FinancialInputs!CU15:'FinancialInputs'!CU16)&gt;0,1,0)</f>
        <v>#N/A</v>
      </c>
      <c r="CV272" s="46" t="e">
        <f ca="1">CV264*IF(SUM(FinancialInputs!CV15:'FinancialInputs'!CV16)&gt;0,1,0)</f>
        <v>#N/A</v>
      </c>
      <c r="CW272" s="46"/>
      <c r="CX272" s="46"/>
    </row>
    <row r="273" spans="1:111" ht="15.4">
      <c r="E273" s="1" t="s">
        <v>710</v>
      </c>
      <c r="G273" s="1" t="s">
        <v>305</v>
      </c>
      <c r="H273" s="58" t="e">
        <f t="shared" si="415"/>
        <v>#NUM!</v>
      </c>
      <c r="J273" s="58"/>
      <c r="L273" s="46" t="e">
        <f t="shared" ref="L273:AQ273" si="416">-L171</f>
        <v>#NUM!</v>
      </c>
      <c r="M273" s="46" t="e">
        <f t="shared" si="416"/>
        <v>#NUM!</v>
      </c>
      <c r="N273" s="46" t="e">
        <f t="shared" si="416"/>
        <v>#NUM!</v>
      </c>
      <c r="O273" s="46" t="e">
        <f t="shared" si="416"/>
        <v>#NUM!</v>
      </c>
      <c r="P273" s="46" t="e">
        <f t="shared" si="416"/>
        <v>#NUM!</v>
      </c>
      <c r="Q273" s="46" t="e">
        <f t="shared" si="416"/>
        <v>#NUM!</v>
      </c>
      <c r="R273" s="46" t="e">
        <f t="shared" si="416"/>
        <v>#NUM!</v>
      </c>
      <c r="S273" s="46" t="e">
        <f t="shared" si="416"/>
        <v>#NUM!</v>
      </c>
      <c r="T273" s="46" t="e">
        <f t="shared" si="416"/>
        <v>#NUM!</v>
      </c>
      <c r="U273" s="46" t="e">
        <f t="shared" si="416"/>
        <v>#NUM!</v>
      </c>
      <c r="V273" s="46" t="e">
        <f t="shared" si="416"/>
        <v>#NUM!</v>
      </c>
      <c r="W273" s="46" t="e">
        <f t="shared" si="416"/>
        <v>#NUM!</v>
      </c>
      <c r="X273" s="46" t="e">
        <f t="shared" si="416"/>
        <v>#NUM!</v>
      </c>
      <c r="Y273" s="46" t="e">
        <f t="shared" si="416"/>
        <v>#NUM!</v>
      </c>
      <c r="Z273" s="46" t="e">
        <f t="shared" si="416"/>
        <v>#NUM!</v>
      </c>
      <c r="AA273" s="46" t="e">
        <f>-AA171</f>
        <v>#NUM!</v>
      </c>
      <c r="AB273" s="46" t="e">
        <f t="shared" si="416"/>
        <v>#NUM!</v>
      </c>
      <c r="AC273" s="46" t="e">
        <f t="shared" si="416"/>
        <v>#NUM!</v>
      </c>
      <c r="AD273" s="46" t="e">
        <f t="shared" si="416"/>
        <v>#NUM!</v>
      </c>
      <c r="AE273" s="46" t="e">
        <f>-AE171</f>
        <v>#NUM!</v>
      </c>
      <c r="AF273" s="46" t="e">
        <f t="shared" si="416"/>
        <v>#NUM!</v>
      </c>
      <c r="AG273" s="397" t="e">
        <f t="shared" si="416"/>
        <v>#NUM!</v>
      </c>
      <c r="AH273" s="70" t="e">
        <f t="shared" si="416"/>
        <v>#NUM!</v>
      </c>
      <c r="AI273" s="46" t="e">
        <f t="shared" si="416"/>
        <v>#NUM!</v>
      </c>
      <c r="AJ273" s="46" t="e">
        <f t="shared" si="416"/>
        <v>#NUM!</v>
      </c>
      <c r="AK273" s="46" t="e">
        <f>-AK171</f>
        <v>#NUM!</v>
      </c>
      <c r="AL273" s="46" t="e">
        <f t="shared" si="416"/>
        <v>#NUM!</v>
      </c>
      <c r="AM273" s="46" t="e">
        <f t="shared" si="416"/>
        <v>#NUM!</v>
      </c>
      <c r="AN273" s="46" t="e">
        <f t="shared" si="416"/>
        <v>#NUM!</v>
      </c>
      <c r="AO273" s="46" t="e">
        <f t="shared" si="416"/>
        <v>#NUM!</v>
      </c>
      <c r="AP273" s="46" t="e">
        <f t="shared" si="416"/>
        <v>#NUM!</v>
      </c>
      <c r="AQ273" s="46" t="e">
        <f t="shared" si="416"/>
        <v>#NUM!</v>
      </c>
      <c r="AR273" s="46" t="e">
        <f t="shared" ref="AR273:BW273" si="417">-AR171</f>
        <v>#NUM!</v>
      </c>
      <c r="AS273" s="46" t="e">
        <f t="shared" si="417"/>
        <v>#NUM!</v>
      </c>
      <c r="AT273" s="46" t="e">
        <f t="shared" si="417"/>
        <v>#NUM!</v>
      </c>
      <c r="AU273" s="46" t="e">
        <f t="shared" si="417"/>
        <v>#NUM!</v>
      </c>
      <c r="AV273" s="46" t="e">
        <f t="shared" si="417"/>
        <v>#NUM!</v>
      </c>
      <c r="AW273" s="46" t="e">
        <f t="shared" si="417"/>
        <v>#NUM!</v>
      </c>
      <c r="AX273" s="46" t="e">
        <f t="shared" si="417"/>
        <v>#NUM!</v>
      </c>
      <c r="AY273" s="46" t="e">
        <f t="shared" si="417"/>
        <v>#NUM!</v>
      </c>
      <c r="AZ273" s="46" t="e">
        <f t="shared" si="417"/>
        <v>#NUM!</v>
      </c>
      <c r="BA273" s="46" t="e">
        <f t="shared" si="417"/>
        <v>#NUM!</v>
      </c>
      <c r="BB273" s="46" t="e">
        <f t="shared" si="417"/>
        <v>#NUM!</v>
      </c>
      <c r="BC273" s="46" t="e">
        <f t="shared" si="417"/>
        <v>#NUM!</v>
      </c>
      <c r="BD273" s="46" t="e">
        <f t="shared" si="417"/>
        <v>#NUM!</v>
      </c>
      <c r="BE273" s="46" t="e">
        <f t="shared" si="417"/>
        <v>#NUM!</v>
      </c>
      <c r="BF273" s="46" t="e">
        <f t="shared" si="417"/>
        <v>#NUM!</v>
      </c>
      <c r="BG273" s="46" t="e">
        <f t="shared" si="417"/>
        <v>#NUM!</v>
      </c>
      <c r="BH273" s="46" t="e">
        <f t="shared" si="417"/>
        <v>#NUM!</v>
      </c>
      <c r="BI273" s="46" t="e">
        <f t="shared" si="417"/>
        <v>#NUM!</v>
      </c>
      <c r="BJ273" s="46" t="e">
        <f t="shared" si="417"/>
        <v>#NUM!</v>
      </c>
      <c r="BK273" s="46" t="e">
        <f t="shared" si="417"/>
        <v>#NUM!</v>
      </c>
      <c r="BL273" s="46" t="e">
        <f t="shared" si="417"/>
        <v>#NUM!</v>
      </c>
      <c r="BM273" s="46" t="e">
        <f t="shared" si="417"/>
        <v>#NUM!</v>
      </c>
      <c r="BN273" s="46" t="e">
        <f t="shared" si="417"/>
        <v>#NUM!</v>
      </c>
      <c r="BO273" s="46" t="e">
        <f t="shared" si="417"/>
        <v>#NUM!</v>
      </c>
      <c r="BP273" s="46" t="e">
        <f t="shared" si="417"/>
        <v>#NUM!</v>
      </c>
      <c r="BQ273" s="46" t="e">
        <f t="shared" si="417"/>
        <v>#NUM!</v>
      </c>
      <c r="BR273" s="46" t="e">
        <f t="shared" si="417"/>
        <v>#NUM!</v>
      </c>
      <c r="BS273" s="46" t="e">
        <f t="shared" si="417"/>
        <v>#NUM!</v>
      </c>
      <c r="BT273" s="46" t="e">
        <f t="shared" si="417"/>
        <v>#NUM!</v>
      </c>
      <c r="BU273" s="46" t="e">
        <f t="shared" si="417"/>
        <v>#NUM!</v>
      </c>
      <c r="BV273" s="46" t="e">
        <f t="shared" si="417"/>
        <v>#NUM!</v>
      </c>
      <c r="BW273" s="46" t="e">
        <f t="shared" si="417"/>
        <v>#NUM!</v>
      </c>
      <c r="BX273" s="46" t="e">
        <f t="shared" ref="BX273:CV273" si="418">-BX171</f>
        <v>#NUM!</v>
      </c>
      <c r="BY273" s="46" t="e">
        <f t="shared" si="418"/>
        <v>#NUM!</v>
      </c>
      <c r="BZ273" s="46" t="e">
        <f t="shared" si="418"/>
        <v>#NUM!</v>
      </c>
      <c r="CA273" s="46" t="e">
        <f t="shared" si="418"/>
        <v>#NUM!</v>
      </c>
      <c r="CB273" s="46" t="e">
        <f t="shared" si="418"/>
        <v>#NUM!</v>
      </c>
      <c r="CC273" s="46" t="e">
        <f t="shared" si="418"/>
        <v>#NUM!</v>
      </c>
      <c r="CD273" s="46" t="e">
        <f t="shared" si="418"/>
        <v>#NUM!</v>
      </c>
      <c r="CE273" s="46" t="e">
        <f t="shared" si="418"/>
        <v>#NUM!</v>
      </c>
      <c r="CF273" s="46" t="e">
        <f t="shared" si="418"/>
        <v>#NUM!</v>
      </c>
      <c r="CG273" s="46" t="e">
        <f t="shared" si="418"/>
        <v>#NUM!</v>
      </c>
      <c r="CH273" s="46" t="e">
        <f t="shared" si="418"/>
        <v>#NUM!</v>
      </c>
      <c r="CI273" s="46" t="e">
        <f t="shared" si="418"/>
        <v>#NUM!</v>
      </c>
      <c r="CJ273" s="46" t="e">
        <f t="shared" si="418"/>
        <v>#NUM!</v>
      </c>
      <c r="CK273" s="46" t="e">
        <f t="shared" si="418"/>
        <v>#NUM!</v>
      </c>
      <c r="CL273" s="337" t="e">
        <f>-CL171</f>
        <v>#NUM!</v>
      </c>
      <c r="CM273" s="46" t="e">
        <f t="shared" si="418"/>
        <v>#NUM!</v>
      </c>
      <c r="CN273" s="46" t="e">
        <f t="shared" si="418"/>
        <v>#NUM!</v>
      </c>
      <c r="CO273" s="46" t="e">
        <f t="shared" si="418"/>
        <v>#NUM!</v>
      </c>
      <c r="CP273" s="46" t="e">
        <f t="shared" si="418"/>
        <v>#NUM!</v>
      </c>
      <c r="CQ273" s="46" t="e">
        <f t="shared" si="418"/>
        <v>#NUM!</v>
      </c>
      <c r="CR273" s="46" t="e">
        <f t="shared" si="418"/>
        <v>#NUM!</v>
      </c>
      <c r="CS273" s="46" t="e">
        <f t="shared" si="418"/>
        <v>#NUM!</v>
      </c>
      <c r="CT273" s="46" t="e">
        <f t="shared" si="418"/>
        <v>#NUM!</v>
      </c>
      <c r="CU273" s="46" t="e">
        <f t="shared" si="418"/>
        <v>#NUM!</v>
      </c>
      <c r="CV273" s="46" t="e">
        <f t="shared" si="418"/>
        <v>#NUM!</v>
      </c>
      <c r="CW273" s="46"/>
      <c r="CX273" s="46"/>
    </row>
    <row r="274" spans="1:111" ht="15.4">
      <c r="E274" s="1" t="s">
        <v>711</v>
      </c>
      <c r="G274" s="1" t="s">
        <v>305</v>
      </c>
      <c r="H274" s="58" t="e">
        <f ca="1">SUM(L274:CV274)</f>
        <v>#NUM!</v>
      </c>
      <c r="J274" s="58"/>
      <c r="L274" s="46" t="e">
        <f t="shared" ref="L274:AQ274" ca="1" si="419">L242</f>
        <v>#NUM!</v>
      </c>
      <c r="M274" s="46" t="e">
        <f t="shared" ca="1" si="419"/>
        <v>#NUM!</v>
      </c>
      <c r="N274" s="46" t="e">
        <f t="shared" ca="1" si="419"/>
        <v>#NUM!</v>
      </c>
      <c r="O274" s="46" t="e">
        <f t="shared" ca="1" si="419"/>
        <v>#NUM!</v>
      </c>
      <c r="P274" s="46" t="e">
        <f t="shared" ca="1" si="419"/>
        <v>#NUM!</v>
      </c>
      <c r="Q274" s="46" t="e">
        <f t="shared" ca="1" si="419"/>
        <v>#NUM!</v>
      </c>
      <c r="R274" s="46" t="e">
        <f t="shared" ca="1" si="419"/>
        <v>#NUM!</v>
      </c>
      <c r="S274" s="46" t="e">
        <f t="shared" ca="1" si="419"/>
        <v>#NUM!</v>
      </c>
      <c r="T274" s="46" t="e">
        <f t="shared" ca="1" si="419"/>
        <v>#NUM!</v>
      </c>
      <c r="U274" s="46" t="e">
        <f t="shared" ca="1" si="419"/>
        <v>#NUM!</v>
      </c>
      <c r="V274" s="46" t="e">
        <f t="shared" ca="1" si="419"/>
        <v>#NUM!</v>
      </c>
      <c r="W274" s="46" t="e">
        <f t="shared" ca="1" si="419"/>
        <v>#NUM!</v>
      </c>
      <c r="X274" s="46" t="e">
        <f t="shared" ca="1" si="419"/>
        <v>#NUM!</v>
      </c>
      <c r="Y274" s="46" t="e">
        <f t="shared" ca="1" si="419"/>
        <v>#NUM!</v>
      </c>
      <c r="Z274" s="46" t="e">
        <f t="shared" ca="1" si="419"/>
        <v>#NUM!</v>
      </c>
      <c r="AA274" s="46" t="e">
        <f t="shared" ca="1" si="419"/>
        <v>#NUM!</v>
      </c>
      <c r="AB274" s="46" t="e">
        <f t="shared" ca="1" si="419"/>
        <v>#NUM!</v>
      </c>
      <c r="AC274" s="46" t="e">
        <f t="shared" ca="1" si="419"/>
        <v>#NUM!</v>
      </c>
      <c r="AD274" s="46" t="e">
        <f t="shared" ca="1" si="419"/>
        <v>#NUM!</v>
      </c>
      <c r="AE274" s="46" t="e">
        <f t="shared" ca="1" si="419"/>
        <v>#NUM!</v>
      </c>
      <c r="AF274" s="46" t="e">
        <f t="shared" ca="1" si="419"/>
        <v>#NUM!</v>
      </c>
      <c r="AG274" s="397" t="e">
        <f t="shared" ca="1" si="419"/>
        <v>#NUM!</v>
      </c>
      <c r="AH274" s="397" t="e">
        <f t="shared" ca="1" si="419"/>
        <v>#NUM!</v>
      </c>
      <c r="AI274" s="46" t="e">
        <f t="shared" ca="1" si="419"/>
        <v>#NUM!</v>
      </c>
      <c r="AJ274" s="46" t="e">
        <f t="shared" ca="1" si="419"/>
        <v>#NUM!</v>
      </c>
      <c r="AK274" s="46" t="e">
        <f t="shared" ca="1" si="419"/>
        <v>#NUM!</v>
      </c>
      <c r="AL274" s="46" t="e">
        <f t="shared" ca="1" si="419"/>
        <v>#NUM!</v>
      </c>
      <c r="AM274" s="46" t="e">
        <f t="shared" ca="1" si="419"/>
        <v>#NUM!</v>
      </c>
      <c r="AN274" s="46" t="e">
        <f t="shared" ca="1" si="419"/>
        <v>#NUM!</v>
      </c>
      <c r="AO274" s="46" t="e">
        <f t="shared" ca="1" si="419"/>
        <v>#NUM!</v>
      </c>
      <c r="AP274" s="46" t="e">
        <f t="shared" ca="1" si="419"/>
        <v>#NUM!</v>
      </c>
      <c r="AQ274" s="46" t="e">
        <f t="shared" ca="1" si="419"/>
        <v>#NUM!</v>
      </c>
      <c r="AR274" s="46" t="e">
        <f t="shared" ref="AR274:BW274" ca="1" si="420">AR242</f>
        <v>#NUM!</v>
      </c>
      <c r="AS274" s="46" t="e">
        <f t="shared" ca="1" si="420"/>
        <v>#NUM!</v>
      </c>
      <c r="AT274" s="46" t="e">
        <f t="shared" ca="1" si="420"/>
        <v>#NUM!</v>
      </c>
      <c r="AU274" s="46" t="e">
        <f t="shared" ca="1" si="420"/>
        <v>#NUM!</v>
      </c>
      <c r="AV274" s="46" t="e">
        <f t="shared" ca="1" si="420"/>
        <v>#NUM!</v>
      </c>
      <c r="AW274" s="46" t="e">
        <f t="shared" ca="1" si="420"/>
        <v>#NUM!</v>
      </c>
      <c r="AX274" s="46" t="e">
        <f t="shared" ca="1" si="420"/>
        <v>#NUM!</v>
      </c>
      <c r="AY274" s="46" t="e">
        <f t="shared" ca="1" si="420"/>
        <v>#NUM!</v>
      </c>
      <c r="AZ274" s="46" t="e">
        <f t="shared" ca="1" si="420"/>
        <v>#NUM!</v>
      </c>
      <c r="BA274" s="46" t="e">
        <f t="shared" ca="1" si="420"/>
        <v>#NUM!</v>
      </c>
      <c r="BB274" s="46" t="e">
        <f t="shared" ca="1" si="420"/>
        <v>#NUM!</v>
      </c>
      <c r="BC274" s="46" t="e">
        <f t="shared" ca="1" si="420"/>
        <v>#NUM!</v>
      </c>
      <c r="BD274" s="46" t="e">
        <f t="shared" ca="1" si="420"/>
        <v>#NUM!</v>
      </c>
      <c r="BE274" s="46" t="e">
        <f t="shared" ca="1" si="420"/>
        <v>#NUM!</v>
      </c>
      <c r="BF274" s="46" t="e">
        <f t="shared" ca="1" si="420"/>
        <v>#NUM!</v>
      </c>
      <c r="BG274" s="46" t="e">
        <f t="shared" ca="1" si="420"/>
        <v>#NUM!</v>
      </c>
      <c r="BH274" s="46" t="e">
        <f t="shared" ca="1" si="420"/>
        <v>#NUM!</v>
      </c>
      <c r="BI274" s="46" t="e">
        <f t="shared" ca="1" si="420"/>
        <v>#NUM!</v>
      </c>
      <c r="BJ274" s="46" t="e">
        <f t="shared" ca="1" si="420"/>
        <v>#NUM!</v>
      </c>
      <c r="BK274" s="46" t="e">
        <f t="shared" ca="1" si="420"/>
        <v>#NUM!</v>
      </c>
      <c r="BL274" s="46" t="e">
        <f t="shared" ca="1" si="420"/>
        <v>#NUM!</v>
      </c>
      <c r="BM274" s="46" t="e">
        <f t="shared" ca="1" si="420"/>
        <v>#NUM!</v>
      </c>
      <c r="BN274" s="46" t="e">
        <f t="shared" ca="1" si="420"/>
        <v>#NUM!</v>
      </c>
      <c r="BO274" s="46" t="e">
        <f t="shared" ca="1" si="420"/>
        <v>#NUM!</v>
      </c>
      <c r="BP274" s="46" t="e">
        <f t="shared" ca="1" si="420"/>
        <v>#NUM!</v>
      </c>
      <c r="BQ274" s="46" t="e">
        <f t="shared" ca="1" si="420"/>
        <v>#NUM!</v>
      </c>
      <c r="BR274" s="46" t="e">
        <f t="shared" ca="1" si="420"/>
        <v>#NUM!</v>
      </c>
      <c r="BS274" s="46" t="e">
        <f t="shared" ca="1" si="420"/>
        <v>#NUM!</v>
      </c>
      <c r="BT274" s="46" t="e">
        <f t="shared" ca="1" si="420"/>
        <v>#NUM!</v>
      </c>
      <c r="BU274" s="46" t="e">
        <f t="shared" ca="1" si="420"/>
        <v>#NUM!</v>
      </c>
      <c r="BV274" s="46" t="e">
        <f t="shared" ca="1" si="420"/>
        <v>#NUM!</v>
      </c>
      <c r="BW274" s="46" t="e">
        <f t="shared" ca="1" si="420"/>
        <v>#NUM!</v>
      </c>
      <c r="BX274" s="46" t="e">
        <f t="shared" ref="BX274:CK274" ca="1" si="421">BX242</f>
        <v>#NUM!</v>
      </c>
      <c r="BY274" s="46" t="e">
        <f t="shared" ca="1" si="421"/>
        <v>#NUM!</v>
      </c>
      <c r="BZ274" s="46" t="e">
        <f t="shared" ca="1" si="421"/>
        <v>#NUM!</v>
      </c>
      <c r="CA274" s="46" t="e">
        <f t="shared" ca="1" si="421"/>
        <v>#NUM!</v>
      </c>
      <c r="CB274" s="46" t="e">
        <f t="shared" ca="1" si="421"/>
        <v>#NUM!</v>
      </c>
      <c r="CC274" s="46" t="e">
        <f t="shared" ca="1" si="421"/>
        <v>#NUM!</v>
      </c>
      <c r="CD274" s="46" t="e">
        <f t="shared" ca="1" si="421"/>
        <v>#NUM!</v>
      </c>
      <c r="CE274" s="46" t="e">
        <f t="shared" ca="1" si="421"/>
        <v>#NUM!</v>
      </c>
      <c r="CF274" s="46" t="e">
        <f t="shared" ca="1" si="421"/>
        <v>#NUM!</v>
      </c>
      <c r="CG274" s="46" t="e">
        <f t="shared" ca="1" si="421"/>
        <v>#NUM!</v>
      </c>
      <c r="CH274" s="46" t="e">
        <f t="shared" ca="1" si="421"/>
        <v>#NUM!</v>
      </c>
      <c r="CI274" s="46" t="e">
        <f t="shared" ca="1" si="421"/>
        <v>#NUM!</v>
      </c>
      <c r="CJ274" s="46" t="e">
        <f t="shared" ca="1" si="421"/>
        <v>#NUM!</v>
      </c>
      <c r="CK274" s="46" t="e">
        <f t="shared" ca="1" si="421"/>
        <v>#NUM!</v>
      </c>
      <c r="CL274" s="46" t="e">
        <f ca="1">CL242</f>
        <v>#NUM!</v>
      </c>
      <c r="CM274" s="46" t="e">
        <f t="shared" ref="CM274:CV274" ca="1" si="422">CM242</f>
        <v>#NUM!</v>
      </c>
      <c r="CN274" s="46" t="e">
        <f t="shared" ca="1" si="422"/>
        <v>#NUM!</v>
      </c>
      <c r="CO274" s="46" t="e">
        <f t="shared" ca="1" si="422"/>
        <v>#NUM!</v>
      </c>
      <c r="CP274" s="46" t="e">
        <f t="shared" ca="1" si="422"/>
        <v>#NUM!</v>
      </c>
      <c r="CQ274" s="46" t="e">
        <f t="shared" ca="1" si="422"/>
        <v>#NUM!</v>
      </c>
      <c r="CR274" s="46" t="e">
        <f t="shared" ca="1" si="422"/>
        <v>#NUM!</v>
      </c>
      <c r="CS274" s="46" t="e">
        <f t="shared" ca="1" si="422"/>
        <v>#NUM!</v>
      </c>
      <c r="CT274" s="46" t="e">
        <f t="shared" ca="1" si="422"/>
        <v>#NUM!</v>
      </c>
      <c r="CU274" s="46" t="e">
        <f t="shared" ca="1" si="422"/>
        <v>#NUM!</v>
      </c>
      <c r="CV274" s="46" t="e">
        <f t="shared" ca="1" si="422"/>
        <v>#NUM!</v>
      </c>
      <c r="CW274" s="46"/>
      <c r="CX274" s="46"/>
    </row>
    <row r="275" spans="1:111" ht="15.4">
      <c r="E275" s="1" t="s">
        <v>712</v>
      </c>
      <c r="G275" s="1" t="s">
        <v>305</v>
      </c>
      <c r="H275" s="58" t="e">
        <f t="shared" si="415"/>
        <v>#NUM!</v>
      </c>
      <c r="J275" s="58"/>
      <c r="L275" s="46" t="e">
        <f>-L226</f>
        <v>#NUM!</v>
      </c>
      <c r="M275" s="46" t="e">
        <f t="shared" ref="M275:BX275" si="423">-M226</f>
        <v>#NUM!</v>
      </c>
      <c r="N275" s="46" t="e">
        <f t="shared" si="423"/>
        <v>#NUM!</v>
      </c>
      <c r="O275" s="46" t="e">
        <f t="shared" si="423"/>
        <v>#NUM!</v>
      </c>
      <c r="P275" s="46" t="e">
        <f t="shared" si="423"/>
        <v>#NUM!</v>
      </c>
      <c r="Q275" s="46" t="e">
        <f t="shared" si="423"/>
        <v>#NUM!</v>
      </c>
      <c r="R275" s="46" t="e">
        <f t="shared" si="423"/>
        <v>#NUM!</v>
      </c>
      <c r="S275" s="46" t="e">
        <f t="shared" si="423"/>
        <v>#NUM!</v>
      </c>
      <c r="T275" s="46" t="e">
        <f t="shared" si="423"/>
        <v>#NUM!</v>
      </c>
      <c r="U275" s="46" t="e">
        <f t="shared" si="423"/>
        <v>#NUM!</v>
      </c>
      <c r="V275" s="46" t="e">
        <f t="shared" si="423"/>
        <v>#NUM!</v>
      </c>
      <c r="W275" s="46" t="e">
        <f t="shared" si="423"/>
        <v>#NUM!</v>
      </c>
      <c r="X275" s="46" t="e">
        <f t="shared" si="423"/>
        <v>#NUM!</v>
      </c>
      <c r="Y275" s="46" t="e">
        <f t="shared" si="423"/>
        <v>#NUM!</v>
      </c>
      <c r="Z275" s="46" t="e">
        <f t="shared" si="423"/>
        <v>#NUM!</v>
      </c>
      <c r="AA275" s="46" t="e">
        <f t="shared" si="423"/>
        <v>#NUM!</v>
      </c>
      <c r="AB275" s="46" t="e">
        <f t="shared" si="423"/>
        <v>#NUM!</v>
      </c>
      <c r="AC275" s="46" t="e">
        <f t="shared" si="423"/>
        <v>#NUM!</v>
      </c>
      <c r="AD275" s="46" t="e">
        <f t="shared" si="423"/>
        <v>#NUM!</v>
      </c>
      <c r="AE275" s="46" t="e">
        <f t="shared" si="423"/>
        <v>#NUM!</v>
      </c>
      <c r="AF275" s="46" t="e">
        <f t="shared" si="423"/>
        <v>#NUM!</v>
      </c>
      <c r="AG275" s="46" t="e">
        <f>-AG226</f>
        <v>#NUM!</v>
      </c>
      <c r="AH275" s="46" t="e">
        <f t="shared" si="423"/>
        <v>#NUM!</v>
      </c>
      <c r="AI275" s="46" t="e">
        <f t="shared" si="423"/>
        <v>#NUM!</v>
      </c>
      <c r="AJ275" s="46" t="e">
        <f t="shared" si="423"/>
        <v>#NUM!</v>
      </c>
      <c r="AK275" s="46" t="e">
        <f t="shared" si="423"/>
        <v>#NUM!</v>
      </c>
      <c r="AL275" s="46" t="e">
        <f t="shared" si="423"/>
        <v>#NUM!</v>
      </c>
      <c r="AM275" s="46" t="e">
        <f t="shared" si="423"/>
        <v>#NUM!</v>
      </c>
      <c r="AN275" s="46" t="e">
        <f t="shared" si="423"/>
        <v>#NUM!</v>
      </c>
      <c r="AO275" s="46" t="e">
        <f t="shared" si="423"/>
        <v>#NUM!</v>
      </c>
      <c r="AP275" s="46" t="e">
        <f t="shared" si="423"/>
        <v>#NUM!</v>
      </c>
      <c r="AQ275" s="46" t="e">
        <f t="shared" si="423"/>
        <v>#NUM!</v>
      </c>
      <c r="AR275" s="46" t="e">
        <f t="shared" si="423"/>
        <v>#NUM!</v>
      </c>
      <c r="AS275" s="46" t="e">
        <f t="shared" si="423"/>
        <v>#NUM!</v>
      </c>
      <c r="AT275" s="46" t="e">
        <f t="shared" si="423"/>
        <v>#NUM!</v>
      </c>
      <c r="AU275" s="46" t="e">
        <f t="shared" si="423"/>
        <v>#NUM!</v>
      </c>
      <c r="AV275" s="46" t="e">
        <f t="shared" si="423"/>
        <v>#NUM!</v>
      </c>
      <c r="AW275" s="46" t="e">
        <f t="shared" si="423"/>
        <v>#NUM!</v>
      </c>
      <c r="AX275" s="46" t="e">
        <f t="shared" si="423"/>
        <v>#NUM!</v>
      </c>
      <c r="AY275" s="46" t="e">
        <f t="shared" si="423"/>
        <v>#NUM!</v>
      </c>
      <c r="AZ275" s="46" t="e">
        <f t="shared" si="423"/>
        <v>#NUM!</v>
      </c>
      <c r="BA275" s="46" t="e">
        <f t="shared" si="423"/>
        <v>#NUM!</v>
      </c>
      <c r="BB275" s="46" t="e">
        <f t="shared" si="423"/>
        <v>#NUM!</v>
      </c>
      <c r="BC275" s="46" t="e">
        <f t="shared" si="423"/>
        <v>#NUM!</v>
      </c>
      <c r="BD275" s="46" t="e">
        <f t="shared" si="423"/>
        <v>#NUM!</v>
      </c>
      <c r="BE275" s="46" t="e">
        <f t="shared" si="423"/>
        <v>#NUM!</v>
      </c>
      <c r="BF275" s="46" t="e">
        <f t="shared" si="423"/>
        <v>#NUM!</v>
      </c>
      <c r="BG275" s="46" t="e">
        <f t="shared" si="423"/>
        <v>#NUM!</v>
      </c>
      <c r="BH275" s="46" t="e">
        <f t="shared" si="423"/>
        <v>#NUM!</v>
      </c>
      <c r="BI275" s="46" t="e">
        <f t="shared" si="423"/>
        <v>#NUM!</v>
      </c>
      <c r="BJ275" s="46" t="e">
        <f t="shared" si="423"/>
        <v>#NUM!</v>
      </c>
      <c r="BK275" s="46" t="e">
        <f t="shared" si="423"/>
        <v>#NUM!</v>
      </c>
      <c r="BL275" s="46" t="e">
        <f t="shared" si="423"/>
        <v>#NUM!</v>
      </c>
      <c r="BM275" s="46" t="e">
        <f t="shared" si="423"/>
        <v>#NUM!</v>
      </c>
      <c r="BN275" s="46" t="e">
        <f t="shared" si="423"/>
        <v>#NUM!</v>
      </c>
      <c r="BO275" s="46" t="e">
        <f t="shared" si="423"/>
        <v>#NUM!</v>
      </c>
      <c r="BP275" s="46" t="e">
        <f t="shared" si="423"/>
        <v>#NUM!</v>
      </c>
      <c r="BQ275" s="46" t="e">
        <f t="shared" si="423"/>
        <v>#NUM!</v>
      </c>
      <c r="BR275" s="46" t="e">
        <f t="shared" si="423"/>
        <v>#NUM!</v>
      </c>
      <c r="BS275" s="46" t="e">
        <f t="shared" si="423"/>
        <v>#NUM!</v>
      </c>
      <c r="BT275" s="46" t="e">
        <f t="shared" si="423"/>
        <v>#NUM!</v>
      </c>
      <c r="BU275" s="46" t="e">
        <f t="shared" si="423"/>
        <v>#NUM!</v>
      </c>
      <c r="BV275" s="46" t="e">
        <f t="shared" si="423"/>
        <v>#NUM!</v>
      </c>
      <c r="BW275" s="46" t="e">
        <f t="shared" si="423"/>
        <v>#NUM!</v>
      </c>
      <c r="BX275" s="46" t="e">
        <f t="shared" si="423"/>
        <v>#NUM!</v>
      </c>
      <c r="BY275" s="46" t="e">
        <f t="shared" ref="BY275:CV275" si="424">-BY226</f>
        <v>#NUM!</v>
      </c>
      <c r="BZ275" s="46" t="e">
        <f t="shared" si="424"/>
        <v>#NUM!</v>
      </c>
      <c r="CA275" s="46" t="e">
        <f t="shared" si="424"/>
        <v>#NUM!</v>
      </c>
      <c r="CB275" s="46" t="e">
        <f t="shared" si="424"/>
        <v>#NUM!</v>
      </c>
      <c r="CC275" s="46" t="e">
        <f t="shared" si="424"/>
        <v>#NUM!</v>
      </c>
      <c r="CD275" s="46" t="e">
        <f t="shared" si="424"/>
        <v>#NUM!</v>
      </c>
      <c r="CE275" s="46" t="e">
        <f t="shared" si="424"/>
        <v>#NUM!</v>
      </c>
      <c r="CF275" s="46" t="e">
        <f t="shared" si="424"/>
        <v>#NUM!</v>
      </c>
      <c r="CG275" s="46" t="e">
        <f t="shared" si="424"/>
        <v>#NUM!</v>
      </c>
      <c r="CH275" s="46" t="e">
        <f t="shared" si="424"/>
        <v>#NUM!</v>
      </c>
      <c r="CI275" s="46" t="e">
        <f t="shared" si="424"/>
        <v>#NUM!</v>
      </c>
      <c r="CJ275" s="46" t="e">
        <f t="shared" si="424"/>
        <v>#NUM!</v>
      </c>
      <c r="CK275" s="46" t="e">
        <f t="shared" si="424"/>
        <v>#NUM!</v>
      </c>
      <c r="CL275" s="46" t="e">
        <f t="shared" si="424"/>
        <v>#NUM!</v>
      </c>
      <c r="CM275" s="46" t="e">
        <f t="shared" si="424"/>
        <v>#NUM!</v>
      </c>
      <c r="CN275" s="46" t="e">
        <f t="shared" si="424"/>
        <v>#NUM!</v>
      </c>
      <c r="CO275" s="46" t="e">
        <f t="shared" si="424"/>
        <v>#NUM!</v>
      </c>
      <c r="CP275" s="46" t="e">
        <f t="shared" si="424"/>
        <v>#NUM!</v>
      </c>
      <c r="CQ275" s="46" t="e">
        <f t="shared" si="424"/>
        <v>#NUM!</v>
      </c>
      <c r="CR275" s="46" t="e">
        <f t="shared" si="424"/>
        <v>#NUM!</v>
      </c>
      <c r="CS275" s="46" t="e">
        <f t="shared" si="424"/>
        <v>#NUM!</v>
      </c>
      <c r="CT275" s="46" t="e">
        <f t="shared" si="424"/>
        <v>#NUM!</v>
      </c>
      <c r="CU275" s="46" t="e">
        <f t="shared" si="424"/>
        <v>#NUM!</v>
      </c>
      <c r="CV275" s="46" t="e">
        <f t="shared" si="424"/>
        <v>#NUM!</v>
      </c>
      <c r="CW275" s="46"/>
      <c r="CX275" s="46"/>
    </row>
    <row r="276" spans="1:111" s="29" customFormat="1" ht="15.4">
      <c r="E276" s="29" t="s">
        <v>453</v>
      </c>
      <c r="G276" s="29" t="s">
        <v>305</v>
      </c>
      <c r="H276" s="58">
        <f t="shared" si="415"/>
        <v>0</v>
      </c>
      <c r="J276" s="58"/>
      <c r="L276" s="325">
        <f>FinancialInputs!L332</f>
        <v>0</v>
      </c>
      <c r="M276" s="325">
        <f>FinancialInputs!M332</f>
        <v>0</v>
      </c>
      <c r="N276" s="325">
        <f>FinancialInputs!N332</f>
        <v>0</v>
      </c>
      <c r="O276" s="325">
        <f>FinancialInputs!O332</f>
        <v>0</v>
      </c>
      <c r="P276" s="325">
        <f>FinancialInputs!P332</f>
        <v>0</v>
      </c>
      <c r="Q276" s="325">
        <f>FinancialInputs!Q332</f>
        <v>0</v>
      </c>
      <c r="R276" s="325">
        <f>FinancialInputs!R332</f>
        <v>0</v>
      </c>
      <c r="S276" s="325">
        <f>FinancialInputs!S332</f>
        <v>0</v>
      </c>
      <c r="T276" s="325">
        <f>FinancialInputs!T332</f>
        <v>0</v>
      </c>
      <c r="U276" s="325">
        <f>FinancialInputs!U332</f>
        <v>0</v>
      </c>
      <c r="V276" s="325">
        <f>FinancialInputs!V332</f>
        <v>0</v>
      </c>
      <c r="W276" s="325">
        <f>FinancialInputs!W332</f>
        <v>0</v>
      </c>
      <c r="X276" s="325">
        <f>FinancialInputs!X332</f>
        <v>0</v>
      </c>
      <c r="Y276" s="325">
        <f>FinancialInputs!Y332</f>
        <v>0</v>
      </c>
      <c r="Z276" s="325">
        <f>FinancialInputs!Z332</f>
        <v>0</v>
      </c>
      <c r="AA276" s="325">
        <f>FinancialInputs!AA332</f>
        <v>0</v>
      </c>
      <c r="AB276" s="325">
        <f>FinancialInputs!AB332</f>
        <v>0</v>
      </c>
      <c r="AC276" s="325">
        <f>FinancialInputs!AC332</f>
        <v>0</v>
      </c>
      <c r="AD276" s="325">
        <f>FinancialInputs!AD332</f>
        <v>0</v>
      </c>
      <c r="AE276" s="325">
        <f>FinancialInputs!AE332</f>
        <v>0</v>
      </c>
      <c r="AF276" s="325">
        <f>FinancialInputs!AF332</f>
        <v>0</v>
      </c>
      <c r="AG276" s="325">
        <f>FinancialInputs!AG332</f>
        <v>0</v>
      </c>
      <c r="AH276" s="325">
        <f>FinancialInputs!AH332</f>
        <v>0</v>
      </c>
      <c r="AI276" s="325">
        <f>FinancialInputs!AI332</f>
        <v>0</v>
      </c>
      <c r="AJ276" s="325">
        <f>FinancialInputs!AJ332</f>
        <v>0</v>
      </c>
      <c r="AK276" s="325">
        <f>FinancialInputs!AK332</f>
        <v>0</v>
      </c>
      <c r="AL276" s="325">
        <f>FinancialInputs!AL332</f>
        <v>0</v>
      </c>
      <c r="AM276" s="325">
        <f>FinancialInputs!AM332</f>
        <v>0</v>
      </c>
      <c r="AN276" s="325">
        <f>FinancialInputs!AN332</f>
        <v>0</v>
      </c>
      <c r="AO276" s="325">
        <f>FinancialInputs!AO332</f>
        <v>0</v>
      </c>
      <c r="AP276" s="325">
        <f>FinancialInputs!AP332</f>
        <v>0</v>
      </c>
      <c r="AQ276" s="325">
        <f>FinancialInputs!AQ332</f>
        <v>0</v>
      </c>
      <c r="AR276" s="325">
        <f>FinancialInputs!AR332</f>
        <v>0</v>
      </c>
      <c r="AS276" s="325">
        <f>FinancialInputs!AS332</f>
        <v>0</v>
      </c>
      <c r="AT276" s="325">
        <f>FinancialInputs!AT332</f>
        <v>0</v>
      </c>
      <c r="AU276" s="325">
        <f>FinancialInputs!AU332</f>
        <v>0</v>
      </c>
      <c r="AV276" s="325">
        <f>FinancialInputs!AV332</f>
        <v>0</v>
      </c>
      <c r="AW276" s="325">
        <f>FinancialInputs!AW332</f>
        <v>0</v>
      </c>
      <c r="AX276" s="325">
        <f>FinancialInputs!AX332</f>
        <v>0</v>
      </c>
      <c r="AY276" s="325">
        <f>FinancialInputs!AY332</f>
        <v>0</v>
      </c>
      <c r="AZ276" s="325">
        <f>FinancialInputs!AZ332</f>
        <v>0</v>
      </c>
      <c r="BA276" s="325">
        <f>FinancialInputs!BA332</f>
        <v>0</v>
      </c>
      <c r="BB276" s="325">
        <f>FinancialInputs!BB332</f>
        <v>0</v>
      </c>
      <c r="BC276" s="325">
        <f>FinancialInputs!BC332</f>
        <v>0</v>
      </c>
      <c r="BD276" s="325">
        <f>FinancialInputs!BD332</f>
        <v>0</v>
      </c>
      <c r="BE276" s="325">
        <f>FinancialInputs!BE332</f>
        <v>0</v>
      </c>
      <c r="BF276" s="325">
        <f>FinancialInputs!BF332</f>
        <v>0</v>
      </c>
      <c r="BG276" s="325">
        <f>FinancialInputs!BG332</f>
        <v>0</v>
      </c>
      <c r="BH276" s="325">
        <f>FinancialInputs!BH332</f>
        <v>0</v>
      </c>
      <c r="BI276" s="325">
        <f>FinancialInputs!BI332</f>
        <v>0</v>
      </c>
      <c r="BJ276" s="325">
        <f>FinancialInputs!BJ332</f>
        <v>0</v>
      </c>
      <c r="BK276" s="325">
        <f>FinancialInputs!BK332</f>
        <v>0</v>
      </c>
      <c r="BL276" s="325">
        <f>FinancialInputs!BL332</f>
        <v>0</v>
      </c>
      <c r="BM276" s="325">
        <f>FinancialInputs!BM332</f>
        <v>0</v>
      </c>
      <c r="BN276" s="325">
        <f>FinancialInputs!BN332</f>
        <v>0</v>
      </c>
      <c r="BO276" s="325">
        <f>FinancialInputs!BO332</f>
        <v>0</v>
      </c>
      <c r="BP276" s="325">
        <f>FinancialInputs!BP332</f>
        <v>0</v>
      </c>
      <c r="BQ276" s="325">
        <f>FinancialInputs!BQ332</f>
        <v>0</v>
      </c>
      <c r="BR276" s="325">
        <f>FinancialInputs!BR332</f>
        <v>0</v>
      </c>
      <c r="BS276" s="325">
        <f>FinancialInputs!BS332</f>
        <v>0</v>
      </c>
      <c r="BT276" s="325">
        <f>FinancialInputs!BT332</f>
        <v>0</v>
      </c>
      <c r="BU276" s="325">
        <f>FinancialInputs!BU332</f>
        <v>0</v>
      </c>
      <c r="BV276" s="325">
        <f>FinancialInputs!BV332</f>
        <v>0</v>
      </c>
      <c r="BW276" s="325">
        <f>FinancialInputs!BW332</f>
        <v>0</v>
      </c>
      <c r="BX276" s="325">
        <f>FinancialInputs!BX332</f>
        <v>0</v>
      </c>
      <c r="BY276" s="325">
        <f>FinancialInputs!BY332</f>
        <v>0</v>
      </c>
      <c r="BZ276" s="325">
        <f>FinancialInputs!BZ332</f>
        <v>0</v>
      </c>
      <c r="CA276" s="325">
        <f>FinancialInputs!CA332</f>
        <v>0</v>
      </c>
      <c r="CB276" s="325">
        <f>FinancialInputs!CB332</f>
        <v>0</v>
      </c>
      <c r="CC276" s="325">
        <f>FinancialInputs!CC332</f>
        <v>0</v>
      </c>
      <c r="CD276" s="325">
        <f>FinancialInputs!CD332</f>
        <v>0</v>
      </c>
      <c r="CE276" s="325">
        <f>FinancialInputs!CE332</f>
        <v>0</v>
      </c>
      <c r="CF276" s="325">
        <f>FinancialInputs!CF332</f>
        <v>0</v>
      </c>
      <c r="CG276" s="325">
        <f>FinancialInputs!CG332</f>
        <v>0</v>
      </c>
      <c r="CH276" s="325">
        <f>FinancialInputs!CH332</f>
        <v>0</v>
      </c>
      <c r="CI276" s="325">
        <f>FinancialInputs!CI332</f>
        <v>0</v>
      </c>
      <c r="CJ276" s="325">
        <f>FinancialInputs!CJ332</f>
        <v>0</v>
      </c>
      <c r="CK276" s="325">
        <f>FinancialInputs!CK332</f>
        <v>0</v>
      </c>
      <c r="CL276" s="325">
        <f>FinancialInputs!CL332</f>
        <v>0</v>
      </c>
      <c r="CM276" s="325">
        <f>FinancialInputs!CM332</f>
        <v>0</v>
      </c>
      <c r="CN276" s="325">
        <f>FinancialInputs!CN332</f>
        <v>0</v>
      </c>
      <c r="CO276" s="325">
        <f>FinancialInputs!CO332</f>
        <v>0</v>
      </c>
      <c r="CP276" s="325">
        <f>FinancialInputs!CP332</f>
        <v>0</v>
      </c>
      <c r="CQ276" s="325">
        <f>FinancialInputs!CQ332</f>
        <v>0</v>
      </c>
      <c r="CR276" s="325">
        <f>FinancialInputs!CR332</f>
        <v>0</v>
      </c>
      <c r="CS276" s="325">
        <f>FinancialInputs!CS332</f>
        <v>0</v>
      </c>
      <c r="CT276" s="325">
        <f>FinancialInputs!CT332</f>
        <v>0</v>
      </c>
      <c r="CU276" s="325">
        <f>FinancialInputs!CU332</f>
        <v>0</v>
      </c>
      <c r="CV276" s="325">
        <f>FinancialInputs!CV332</f>
        <v>0</v>
      </c>
      <c r="CW276" s="294"/>
      <c r="CX276" s="294"/>
    </row>
    <row r="277" spans="1:111" s="29" customFormat="1" ht="15.4">
      <c r="E277" s="29" t="s">
        <v>454</v>
      </c>
      <c r="G277" s="29" t="s">
        <v>305</v>
      </c>
      <c r="H277" s="58">
        <f t="shared" si="415"/>
        <v>0</v>
      </c>
      <c r="J277" s="58"/>
      <c r="L277" s="325">
        <f>FinancialInputs!L333</f>
        <v>0</v>
      </c>
      <c r="M277" s="325">
        <f>FinancialInputs!M333</f>
        <v>0</v>
      </c>
      <c r="N277" s="325">
        <f>FinancialInputs!N333</f>
        <v>0</v>
      </c>
      <c r="O277" s="325">
        <f>FinancialInputs!O333</f>
        <v>0</v>
      </c>
      <c r="P277" s="325">
        <f>FinancialInputs!P333</f>
        <v>0</v>
      </c>
      <c r="Q277" s="325">
        <f>FinancialInputs!Q333</f>
        <v>0</v>
      </c>
      <c r="R277" s="325">
        <f>FinancialInputs!R333</f>
        <v>0</v>
      </c>
      <c r="S277" s="325">
        <f>FinancialInputs!S333</f>
        <v>0</v>
      </c>
      <c r="T277" s="325">
        <f>FinancialInputs!T333</f>
        <v>0</v>
      </c>
      <c r="U277" s="325">
        <f>FinancialInputs!U333</f>
        <v>0</v>
      </c>
      <c r="V277" s="325">
        <f>FinancialInputs!V333</f>
        <v>0</v>
      </c>
      <c r="W277" s="325">
        <f>FinancialInputs!W333</f>
        <v>0</v>
      </c>
      <c r="X277" s="325">
        <f>FinancialInputs!X333</f>
        <v>0</v>
      </c>
      <c r="Y277" s="325">
        <f>FinancialInputs!Y333</f>
        <v>0</v>
      </c>
      <c r="Z277" s="325">
        <f>FinancialInputs!Z333</f>
        <v>0</v>
      </c>
      <c r="AA277" s="325">
        <f>FinancialInputs!AA333</f>
        <v>0</v>
      </c>
      <c r="AB277" s="325">
        <f>FinancialInputs!AB333</f>
        <v>0</v>
      </c>
      <c r="AC277" s="325">
        <f>FinancialInputs!AC333</f>
        <v>0</v>
      </c>
      <c r="AD277" s="325">
        <f>FinancialInputs!AD333</f>
        <v>0</v>
      </c>
      <c r="AE277" s="325">
        <f>FinancialInputs!AE333</f>
        <v>0</v>
      </c>
      <c r="AF277" s="325">
        <f>FinancialInputs!AF333</f>
        <v>0</v>
      </c>
      <c r="AG277" s="325">
        <f>FinancialInputs!AG333</f>
        <v>0</v>
      </c>
      <c r="AH277" s="325">
        <f>FinancialInputs!AH333</f>
        <v>0</v>
      </c>
      <c r="AI277" s="325">
        <f>FinancialInputs!AI333</f>
        <v>0</v>
      </c>
      <c r="AJ277" s="325">
        <f>FinancialInputs!AJ333</f>
        <v>0</v>
      </c>
      <c r="AK277" s="325">
        <f>FinancialInputs!AK333</f>
        <v>0</v>
      </c>
      <c r="AL277" s="325">
        <f>FinancialInputs!AL333</f>
        <v>0</v>
      </c>
      <c r="AM277" s="325">
        <f>FinancialInputs!AM333</f>
        <v>0</v>
      </c>
      <c r="AN277" s="325">
        <f>FinancialInputs!AN333</f>
        <v>0</v>
      </c>
      <c r="AO277" s="325">
        <f>FinancialInputs!AO333</f>
        <v>0</v>
      </c>
      <c r="AP277" s="325">
        <f>FinancialInputs!AP333</f>
        <v>0</v>
      </c>
      <c r="AQ277" s="325">
        <f>FinancialInputs!AQ333</f>
        <v>0</v>
      </c>
      <c r="AR277" s="325">
        <f>FinancialInputs!AR333</f>
        <v>0</v>
      </c>
      <c r="AS277" s="325">
        <f>FinancialInputs!AS333</f>
        <v>0</v>
      </c>
      <c r="AT277" s="325">
        <f>FinancialInputs!AT333</f>
        <v>0</v>
      </c>
      <c r="AU277" s="325">
        <f>FinancialInputs!AU333</f>
        <v>0</v>
      </c>
      <c r="AV277" s="325">
        <f>FinancialInputs!AV333</f>
        <v>0</v>
      </c>
      <c r="AW277" s="325">
        <f>FinancialInputs!AW333</f>
        <v>0</v>
      </c>
      <c r="AX277" s="325">
        <f>FinancialInputs!AX333</f>
        <v>0</v>
      </c>
      <c r="AY277" s="325">
        <f>FinancialInputs!AY333</f>
        <v>0</v>
      </c>
      <c r="AZ277" s="325">
        <f>FinancialInputs!AZ333</f>
        <v>0</v>
      </c>
      <c r="BA277" s="325">
        <f>FinancialInputs!BA333</f>
        <v>0</v>
      </c>
      <c r="BB277" s="325">
        <f>FinancialInputs!BB333</f>
        <v>0</v>
      </c>
      <c r="BC277" s="325">
        <f>FinancialInputs!BC333</f>
        <v>0</v>
      </c>
      <c r="BD277" s="325">
        <f>FinancialInputs!BD333</f>
        <v>0</v>
      </c>
      <c r="BE277" s="325">
        <f>FinancialInputs!BE333</f>
        <v>0</v>
      </c>
      <c r="BF277" s="325">
        <f>FinancialInputs!BF333</f>
        <v>0</v>
      </c>
      <c r="BG277" s="325">
        <f>FinancialInputs!BG333</f>
        <v>0</v>
      </c>
      <c r="BH277" s="325">
        <f>FinancialInputs!BH333</f>
        <v>0</v>
      </c>
      <c r="BI277" s="325">
        <f>FinancialInputs!BI333</f>
        <v>0</v>
      </c>
      <c r="BJ277" s="325">
        <f>FinancialInputs!BJ333</f>
        <v>0</v>
      </c>
      <c r="BK277" s="325">
        <f>FinancialInputs!BK333</f>
        <v>0</v>
      </c>
      <c r="BL277" s="325">
        <f>FinancialInputs!BL333</f>
        <v>0</v>
      </c>
      <c r="BM277" s="325">
        <f>FinancialInputs!BM333</f>
        <v>0</v>
      </c>
      <c r="BN277" s="325">
        <f>FinancialInputs!BN333</f>
        <v>0</v>
      </c>
      <c r="BO277" s="325">
        <f>FinancialInputs!BO333</f>
        <v>0</v>
      </c>
      <c r="BP277" s="325">
        <f>FinancialInputs!BP333</f>
        <v>0</v>
      </c>
      <c r="BQ277" s="325">
        <f>FinancialInputs!BQ333</f>
        <v>0</v>
      </c>
      <c r="BR277" s="325">
        <f>FinancialInputs!BR333</f>
        <v>0</v>
      </c>
      <c r="BS277" s="325">
        <f>FinancialInputs!BS333</f>
        <v>0</v>
      </c>
      <c r="BT277" s="325">
        <f>FinancialInputs!BT333</f>
        <v>0</v>
      </c>
      <c r="BU277" s="325">
        <f>FinancialInputs!BU333</f>
        <v>0</v>
      </c>
      <c r="BV277" s="325">
        <f>FinancialInputs!BV333</f>
        <v>0</v>
      </c>
      <c r="BW277" s="325">
        <f>FinancialInputs!BW333</f>
        <v>0</v>
      </c>
      <c r="BX277" s="325">
        <f>FinancialInputs!BX333</f>
        <v>0</v>
      </c>
      <c r="BY277" s="325">
        <f>FinancialInputs!BY333</f>
        <v>0</v>
      </c>
      <c r="BZ277" s="325">
        <f>FinancialInputs!BZ333</f>
        <v>0</v>
      </c>
      <c r="CA277" s="325">
        <f>FinancialInputs!CA333</f>
        <v>0</v>
      </c>
      <c r="CB277" s="325">
        <f>FinancialInputs!CB333</f>
        <v>0</v>
      </c>
      <c r="CC277" s="325">
        <f>FinancialInputs!CC333</f>
        <v>0</v>
      </c>
      <c r="CD277" s="325">
        <f>FinancialInputs!CD333</f>
        <v>0</v>
      </c>
      <c r="CE277" s="325">
        <f>FinancialInputs!CE333</f>
        <v>0</v>
      </c>
      <c r="CF277" s="325">
        <f>FinancialInputs!CF333</f>
        <v>0</v>
      </c>
      <c r="CG277" s="325">
        <f>FinancialInputs!CG333</f>
        <v>0</v>
      </c>
      <c r="CH277" s="325">
        <f>FinancialInputs!CH333</f>
        <v>0</v>
      </c>
      <c r="CI277" s="325">
        <f>FinancialInputs!CI333</f>
        <v>0</v>
      </c>
      <c r="CJ277" s="325">
        <f>FinancialInputs!CJ333</f>
        <v>0</v>
      </c>
      <c r="CK277" s="325">
        <f>FinancialInputs!CK333</f>
        <v>0</v>
      </c>
      <c r="CL277" s="325">
        <f>FinancialInputs!CL333</f>
        <v>0</v>
      </c>
      <c r="CM277" s="325">
        <f>FinancialInputs!CM333</f>
        <v>0</v>
      </c>
      <c r="CN277" s="325">
        <f>FinancialInputs!CN333</f>
        <v>0</v>
      </c>
      <c r="CO277" s="325">
        <f>FinancialInputs!CO333</f>
        <v>0</v>
      </c>
      <c r="CP277" s="325">
        <f>FinancialInputs!CP333</f>
        <v>0</v>
      </c>
      <c r="CQ277" s="325">
        <f>FinancialInputs!CQ333</f>
        <v>0</v>
      </c>
      <c r="CR277" s="325">
        <f>FinancialInputs!CR333</f>
        <v>0</v>
      </c>
      <c r="CS277" s="325">
        <f>FinancialInputs!CS333</f>
        <v>0</v>
      </c>
      <c r="CT277" s="325">
        <f>FinancialInputs!CT333</f>
        <v>0</v>
      </c>
      <c r="CU277" s="325">
        <f>FinancialInputs!CU333</f>
        <v>0</v>
      </c>
      <c r="CV277" s="325">
        <f>FinancialInputs!CV333</f>
        <v>0</v>
      </c>
      <c r="CW277" s="294"/>
      <c r="CX277" s="294"/>
    </row>
    <row r="278" spans="1:111" s="29" customFormat="1" ht="15.4">
      <c r="E278" s="29" t="s">
        <v>455</v>
      </c>
      <c r="G278" s="29" t="s">
        <v>305</v>
      </c>
      <c r="H278" s="58">
        <f t="shared" si="415"/>
        <v>0</v>
      </c>
      <c r="J278" s="58"/>
      <c r="L278" s="325">
        <f>FinancialInputs!L334</f>
        <v>0</v>
      </c>
      <c r="M278" s="325">
        <f>FinancialInputs!M334</f>
        <v>0</v>
      </c>
      <c r="N278" s="325">
        <f>FinancialInputs!N334</f>
        <v>0</v>
      </c>
      <c r="O278" s="325">
        <f>FinancialInputs!O334</f>
        <v>0</v>
      </c>
      <c r="P278" s="325">
        <f>FinancialInputs!P334</f>
        <v>0</v>
      </c>
      <c r="Q278" s="325">
        <f>FinancialInputs!Q334</f>
        <v>0</v>
      </c>
      <c r="R278" s="325">
        <f>FinancialInputs!R334</f>
        <v>0</v>
      </c>
      <c r="S278" s="325">
        <f>FinancialInputs!S334</f>
        <v>0</v>
      </c>
      <c r="T278" s="325">
        <f>FinancialInputs!T334</f>
        <v>0</v>
      </c>
      <c r="U278" s="325">
        <f>FinancialInputs!U334</f>
        <v>0</v>
      </c>
      <c r="V278" s="325">
        <f>FinancialInputs!V334</f>
        <v>0</v>
      </c>
      <c r="W278" s="325">
        <f>FinancialInputs!W334</f>
        <v>0</v>
      </c>
      <c r="X278" s="325">
        <f>FinancialInputs!X334</f>
        <v>0</v>
      </c>
      <c r="Y278" s="325">
        <f>FinancialInputs!Y334</f>
        <v>0</v>
      </c>
      <c r="Z278" s="325">
        <f>FinancialInputs!Z334</f>
        <v>0</v>
      </c>
      <c r="AA278" s="325">
        <f>FinancialInputs!AA334</f>
        <v>0</v>
      </c>
      <c r="AB278" s="325">
        <f>FinancialInputs!AB334</f>
        <v>0</v>
      </c>
      <c r="AC278" s="325">
        <f>FinancialInputs!AC334</f>
        <v>0</v>
      </c>
      <c r="AD278" s="325">
        <f>FinancialInputs!AD334</f>
        <v>0</v>
      </c>
      <c r="AE278" s="325">
        <f>FinancialInputs!AE334</f>
        <v>0</v>
      </c>
      <c r="AF278" s="325">
        <f>FinancialInputs!AF334</f>
        <v>0</v>
      </c>
      <c r="AG278" s="325">
        <f>FinancialInputs!AG334</f>
        <v>0</v>
      </c>
      <c r="AH278" s="325">
        <f>FinancialInputs!AH334</f>
        <v>0</v>
      </c>
      <c r="AI278" s="325">
        <f>FinancialInputs!AI334</f>
        <v>0</v>
      </c>
      <c r="AJ278" s="325">
        <f>FinancialInputs!AJ334</f>
        <v>0</v>
      </c>
      <c r="AK278" s="325">
        <f>FinancialInputs!AK334</f>
        <v>0</v>
      </c>
      <c r="AL278" s="325">
        <f>FinancialInputs!AL334</f>
        <v>0</v>
      </c>
      <c r="AM278" s="325">
        <f>FinancialInputs!AM334</f>
        <v>0</v>
      </c>
      <c r="AN278" s="325">
        <f>FinancialInputs!AN334</f>
        <v>0</v>
      </c>
      <c r="AO278" s="325">
        <f>FinancialInputs!AO334</f>
        <v>0</v>
      </c>
      <c r="AP278" s="325">
        <f>FinancialInputs!AP334</f>
        <v>0</v>
      </c>
      <c r="AQ278" s="325">
        <f>FinancialInputs!AQ334</f>
        <v>0</v>
      </c>
      <c r="AR278" s="325">
        <f>FinancialInputs!AR334</f>
        <v>0</v>
      </c>
      <c r="AS278" s="325">
        <f>FinancialInputs!AS334</f>
        <v>0</v>
      </c>
      <c r="AT278" s="325">
        <f>FinancialInputs!AT334</f>
        <v>0</v>
      </c>
      <c r="AU278" s="325">
        <f>FinancialInputs!AU334</f>
        <v>0</v>
      </c>
      <c r="AV278" s="325">
        <f>FinancialInputs!AV334</f>
        <v>0</v>
      </c>
      <c r="AW278" s="325">
        <f>FinancialInputs!AW334</f>
        <v>0</v>
      </c>
      <c r="AX278" s="325">
        <f>FinancialInputs!AX334</f>
        <v>0</v>
      </c>
      <c r="AY278" s="325">
        <f>FinancialInputs!AY334</f>
        <v>0</v>
      </c>
      <c r="AZ278" s="325">
        <f>FinancialInputs!AZ334</f>
        <v>0</v>
      </c>
      <c r="BA278" s="325">
        <f>FinancialInputs!BA334</f>
        <v>0</v>
      </c>
      <c r="BB278" s="325">
        <f>FinancialInputs!BB334</f>
        <v>0</v>
      </c>
      <c r="BC278" s="325">
        <f>FinancialInputs!BC334</f>
        <v>0</v>
      </c>
      <c r="BD278" s="325">
        <f>FinancialInputs!BD334</f>
        <v>0</v>
      </c>
      <c r="BE278" s="325">
        <f>FinancialInputs!BE334</f>
        <v>0</v>
      </c>
      <c r="BF278" s="325">
        <f>FinancialInputs!BF334</f>
        <v>0</v>
      </c>
      <c r="BG278" s="325">
        <f>FinancialInputs!BG334</f>
        <v>0</v>
      </c>
      <c r="BH278" s="325">
        <f>FinancialInputs!BH334</f>
        <v>0</v>
      </c>
      <c r="BI278" s="325">
        <f>FinancialInputs!BI334</f>
        <v>0</v>
      </c>
      <c r="BJ278" s="325">
        <f>FinancialInputs!BJ334</f>
        <v>0</v>
      </c>
      <c r="BK278" s="325">
        <f>FinancialInputs!BK334</f>
        <v>0</v>
      </c>
      <c r="BL278" s="325">
        <f>FinancialInputs!BL334</f>
        <v>0</v>
      </c>
      <c r="BM278" s="325">
        <f>FinancialInputs!BM334</f>
        <v>0</v>
      </c>
      <c r="BN278" s="325">
        <f>FinancialInputs!BN334</f>
        <v>0</v>
      </c>
      <c r="BO278" s="325">
        <f>FinancialInputs!BO334</f>
        <v>0</v>
      </c>
      <c r="BP278" s="325">
        <f>FinancialInputs!BP334</f>
        <v>0</v>
      </c>
      <c r="BQ278" s="325">
        <f>FinancialInputs!BQ334</f>
        <v>0</v>
      </c>
      <c r="BR278" s="325">
        <f>FinancialInputs!BR334</f>
        <v>0</v>
      </c>
      <c r="BS278" s="325">
        <f>FinancialInputs!BS334</f>
        <v>0</v>
      </c>
      <c r="BT278" s="325">
        <f>FinancialInputs!BT334</f>
        <v>0</v>
      </c>
      <c r="BU278" s="325">
        <f>FinancialInputs!BU334</f>
        <v>0</v>
      </c>
      <c r="BV278" s="325">
        <f>FinancialInputs!BV334</f>
        <v>0</v>
      </c>
      <c r="BW278" s="325">
        <f>FinancialInputs!BW334</f>
        <v>0</v>
      </c>
      <c r="BX278" s="325">
        <f>FinancialInputs!BX334</f>
        <v>0</v>
      </c>
      <c r="BY278" s="325">
        <f>FinancialInputs!BY334</f>
        <v>0</v>
      </c>
      <c r="BZ278" s="325">
        <f>FinancialInputs!BZ334</f>
        <v>0</v>
      </c>
      <c r="CA278" s="325">
        <f>FinancialInputs!CA334</f>
        <v>0</v>
      </c>
      <c r="CB278" s="325">
        <f>FinancialInputs!CB334</f>
        <v>0</v>
      </c>
      <c r="CC278" s="325">
        <f>FinancialInputs!CC334</f>
        <v>0</v>
      </c>
      <c r="CD278" s="325">
        <f>FinancialInputs!CD334</f>
        <v>0</v>
      </c>
      <c r="CE278" s="325">
        <f>FinancialInputs!CE334</f>
        <v>0</v>
      </c>
      <c r="CF278" s="325">
        <f>FinancialInputs!CF334</f>
        <v>0</v>
      </c>
      <c r="CG278" s="325">
        <f>FinancialInputs!CG334</f>
        <v>0</v>
      </c>
      <c r="CH278" s="325">
        <f>FinancialInputs!CH334</f>
        <v>0</v>
      </c>
      <c r="CI278" s="325">
        <f>FinancialInputs!CI334</f>
        <v>0</v>
      </c>
      <c r="CJ278" s="325">
        <f>FinancialInputs!CJ334</f>
        <v>0</v>
      </c>
      <c r="CK278" s="325">
        <f>FinancialInputs!CK334</f>
        <v>0</v>
      </c>
      <c r="CL278" s="325">
        <f>FinancialInputs!CL334</f>
        <v>0</v>
      </c>
      <c r="CM278" s="325">
        <f>FinancialInputs!CM334</f>
        <v>0</v>
      </c>
      <c r="CN278" s="325">
        <f>FinancialInputs!CN334</f>
        <v>0</v>
      </c>
      <c r="CO278" s="325">
        <f>FinancialInputs!CO334</f>
        <v>0</v>
      </c>
      <c r="CP278" s="325">
        <f>FinancialInputs!CP334</f>
        <v>0</v>
      </c>
      <c r="CQ278" s="325">
        <f>FinancialInputs!CQ334</f>
        <v>0</v>
      </c>
      <c r="CR278" s="325">
        <f>FinancialInputs!CR334</f>
        <v>0</v>
      </c>
      <c r="CS278" s="325">
        <f>FinancialInputs!CS334</f>
        <v>0</v>
      </c>
      <c r="CT278" s="325">
        <f>FinancialInputs!CT334</f>
        <v>0</v>
      </c>
      <c r="CU278" s="325">
        <f>FinancialInputs!CU334</f>
        <v>0</v>
      </c>
      <c r="CV278" s="325">
        <f>FinancialInputs!CV334</f>
        <v>0</v>
      </c>
      <c r="CW278" s="294"/>
      <c r="CX278" s="294"/>
    </row>
    <row r="279" spans="1:111" s="29" customFormat="1" ht="15.4">
      <c r="E279" s="29" t="s">
        <v>456</v>
      </c>
      <c r="G279" s="29" t="s">
        <v>305</v>
      </c>
      <c r="H279" s="58">
        <f t="shared" si="415"/>
        <v>0</v>
      </c>
      <c r="J279" s="58"/>
      <c r="L279" s="325">
        <f>FinancialInputs!L335</f>
        <v>0</v>
      </c>
      <c r="M279" s="325">
        <f>FinancialInputs!M335</f>
        <v>0</v>
      </c>
      <c r="N279" s="325">
        <f>FinancialInputs!N335</f>
        <v>0</v>
      </c>
      <c r="O279" s="325">
        <f>FinancialInputs!O335</f>
        <v>0</v>
      </c>
      <c r="P279" s="325">
        <f>FinancialInputs!P335</f>
        <v>0</v>
      </c>
      <c r="Q279" s="325">
        <f>FinancialInputs!Q335</f>
        <v>0</v>
      </c>
      <c r="R279" s="325">
        <f>FinancialInputs!R335</f>
        <v>0</v>
      </c>
      <c r="S279" s="325">
        <f>FinancialInputs!S335</f>
        <v>0</v>
      </c>
      <c r="T279" s="325">
        <f>FinancialInputs!T335</f>
        <v>0</v>
      </c>
      <c r="U279" s="325">
        <f>FinancialInputs!U335</f>
        <v>0</v>
      </c>
      <c r="V279" s="325">
        <f>FinancialInputs!V335</f>
        <v>0</v>
      </c>
      <c r="W279" s="325">
        <f>FinancialInputs!W335</f>
        <v>0</v>
      </c>
      <c r="X279" s="325">
        <f>FinancialInputs!X335</f>
        <v>0</v>
      </c>
      <c r="Y279" s="325">
        <f>FinancialInputs!Y335</f>
        <v>0</v>
      </c>
      <c r="Z279" s="325">
        <f>FinancialInputs!Z335</f>
        <v>0</v>
      </c>
      <c r="AA279" s="325">
        <f>FinancialInputs!AA335</f>
        <v>0</v>
      </c>
      <c r="AB279" s="325">
        <f>FinancialInputs!AB335</f>
        <v>0</v>
      </c>
      <c r="AC279" s="325">
        <f>FinancialInputs!AC335</f>
        <v>0</v>
      </c>
      <c r="AD279" s="325">
        <f>FinancialInputs!AD335</f>
        <v>0</v>
      </c>
      <c r="AE279" s="325">
        <f>FinancialInputs!AE335</f>
        <v>0</v>
      </c>
      <c r="AF279" s="325">
        <f>FinancialInputs!AF335</f>
        <v>0</v>
      </c>
      <c r="AG279" s="325">
        <f>FinancialInputs!AG335</f>
        <v>0</v>
      </c>
      <c r="AH279" s="325">
        <f>FinancialInputs!AH335</f>
        <v>0</v>
      </c>
      <c r="AI279" s="325">
        <f>FinancialInputs!AI335</f>
        <v>0</v>
      </c>
      <c r="AJ279" s="325">
        <f>FinancialInputs!AJ335</f>
        <v>0</v>
      </c>
      <c r="AK279" s="325">
        <f>FinancialInputs!AK335</f>
        <v>0</v>
      </c>
      <c r="AL279" s="325">
        <f>FinancialInputs!AL335</f>
        <v>0</v>
      </c>
      <c r="AM279" s="325">
        <f>FinancialInputs!AM335</f>
        <v>0</v>
      </c>
      <c r="AN279" s="325">
        <f>FinancialInputs!AN335</f>
        <v>0</v>
      </c>
      <c r="AO279" s="325">
        <f>FinancialInputs!AO335</f>
        <v>0</v>
      </c>
      <c r="AP279" s="325">
        <f>FinancialInputs!AP335</f>
        <v>0</v>
      </c>
      <c r="AQ279" s="325">
        <f>FinancialInputs!AQ335</f>
        <v>0</v>
      </c>
      <c r="AR279" s="325">
        <f>FinancialInputs!AR335</f>
        <v>0</v>
      </c>
      <c r="AS279" s="325">
        <f>FinancialInputs!AS335</f>
        <v>0</v>
      </c>
      <c r="AT279" s="325">
        <f>FinancialInputs!AT335</f>
        <v>0</v>
      </c>
      <c r="AU279" s="325">
        <f>FinancialInputs!AU335</f>
        <v>0</v>
      </c>
      <c r="AV279" s="325">
        <f>FinancialInputs!AV335</f>
        <v>0</v>
      </c>
      <c r="AW279" s="325">
        <f>FinancialInputs!AW335</f>
        <v>0</v>
      </c>
      <c r="AX279" s="325">
        <f>FinancialInputs!AX335</f>
        <v>0</v>
      </c>
      <c r="AY279" s="325">
        <f>FinancialInputs!AY335</f>
        <v>0</v>
      </c>
      <c r="AZ279" s="325">
        <f>FinancialInputs!AZ335</f>
        <v>0</v>
      </c>
      <c r="BA279" s="325">
        <f>FinancialInputs!BA335</f>
        <v>0</v>
      </c>
      <c r="BB279" s="325">
        <f>FinancialInputs!BB335</f>
        <v>0</v>
      </c>
      <c r="BC279" s="325">
        <f>FinancialInputs!BC335</f>
        <v>0</v>
      </c>
      <c r="BD279" s="325">
        <f>FinancialInputs!BD335</f>
        <v>0</v>
      </c>
      <c r="BE279" s="325">
        <f>FinancialInputs!BE335</f>
        <v>0</v>
      </c>
      <c r="BF279" s="325">
        <f>FinancialInputs!BF335</f>
        <v>0</v>
      </c>
      <c r="BG279" s="325">
        <f>FinancialInputs!BG335</f>
        <v>0</v>
      </c>
      <c r="BH279" s="325">
        <f>FinancialInputs!BH335</f>
        <v>0</v>
      </c>
      <c r="BI279" s="325">
        <f>FinancialInputs!BI335</f>
        <v>0</v>
      </c>
      <c r="BJ279" s="325">
        <f>FinancialInputs!BJ335</f>
        <v>0</v>
      </c>
      <c r="BK279" s="325">
        <f>FinancialInputs!BK335</f>
        <v>0</v>
      </c>
      <c r="BL279" s="325">
        <f>FinancialInputs!BL335</f>
        <v>0</v>
      </c>
      <c r="BM279" s="325">
        <f>FinancialInputs!BM335</f>
        <v>0</v>
      </c>
      <c r="BN279" s="325">
        <f>FinancialInputs!BN335</f>
        <v>0</v>
      </c>
      <c r="BO279" s="325">
        <f>FinancialInputs!BO335</f>
        <v>0</v>
      </c>
      <c r="BP279" s="325">
        <f>FinancialInputs!BP335</f>
        <v>0</v>
      </c>
      <c r="BQ279" s="325">
        <f>FinancialInputs!BQ335</f>
        <v>0</v>
      </c>
      <c r="BR279" s="325">
        <f>FinancialInputs!BR335</f>
        <v>0</v>
      </c>
      <c r="BS279" s="325">
        <f>FinancialInputs!BS335</f>
        <v>0</v>
      </c>
      <c r="BT279" s="325">
        <f>FinancialInputs!BT335</f>
        <v>0</v>
      </c>
      <c r="BU279" s="325">
        <f>FinancialInputs!BU335</f>
        <v>0</v>
      </c>
      <c r="BV279" s="325">
        <f>FinancialInputs!BV335</f>
        <v>0</v>
      </c>
      <c r="BW279" s="325">
        <f>FinancialInputs!BW335</f>
        <v>0</v>
      </c>
      <c r="BX279" s="325">
        <f>FinancialInputs!BX335</f>
        <v>0</v>
      </c>
      <c r="BY279" s="325">
        <f>FinancialInputs!BY335</f>
        <v>0</v>
      </c>
      <c r="BZ279" s="325">
        <f>FinancialInputs!BZ335</f>
        <v>0</v>
      </c>
      <c r="CA279" s="325">
        <f>FinancialInputs!CA335</f>
        <v>0</v>
      </c>
      <c r="CB279" s="325">
        <f>FinancialInputs!CB335</f>
        <v>0</v>
      </c>
      <c r="CC279" s="325">
        <f>FinancialInputs!CC335</f>
        <v>0</v>
      </c>
      <c r="CD279" s="325">
        <f>FinancialInputs!CD335</f>
        <v>0</v>
      </c>
      <c r="CE279" s="325">
        <f>FinancialInputs!CE335</f>
        <v>0</v>
      </c>
      <c r="CF279" s="325">
        <f>FinancialInputs!CF335</f>
        <v>0</v>
      </c>
      <c r="CG279" s="325">
        <f>FinancialInputs!CG335</f>
        <v>0</v>
      </c>
      <c r="CH279" s="325">
        <f>FinancialInputs!CH335</f>
        <v>0</v>
      </c>
      <c r="CI279" s="325">
        <f>FinancialInputs!CI335</f>
        <v>0</v>
      </c>
      <c r="CJ279" s="325">
        <f>FinancialInputs!CJ335</f>
        <v>0</v>
      </c>
      <c r="CK279" s="325">
        <f>FinancialInputs!CK335</f>
        <v>0</v>
      </c>
      <c r="CL279" s="325">
        <f>FinancialInputs!CL335</f>
        <v>0</v>
      </c>
      <c r="CM279" s="325">
        <f>FinancialInputs!CM335</f>
        <v>0</v>
      </c>
      <c r="CN279" s="325">
        <f>FinancialInputs!CN335</f>
        <v>0</v>
      </c>
      <c r="CO279" s="325">
        <f>FinancialInputs!CO335</f>
        <v>0</v>
      </c>
      <c r="CP279" s="325">
        <f>FinancialInputs!CP335</f>
        <v>0</v>
      </c>
      <c r="CQ279" s="325">
        <f>FinancialInputs!CQ335</f>
        <v>0</v>
      </c>
      <c r="CR279" s="325">
        <f>FinancialInputs!CR335</f>
        <v>0</v>
      </c>
      <c r="CS279" s="325">
        <f>FinancialInputs!CS335</f>
        <v>0</v>
      </c>
      <c r="CT279" s="325">
        <f>FinancialInputs!CT335</f>
        <v>0</v>
      </c>
      <c r="CU279" s="325">
        <f>FinancialInputs!CU335</f>
        <v>0</v>
      </c>
      <c r="CV279" s="325">
        <f>FinancialInputs!CV335</f>
        <v>0</v>
      </c>
      <c r="CW279" s="294"/>
      <c r="CX279" s="294"/>
    </row>
    <row r="280" spans="1:111" s="29" customFormat="1" ht="15.4">
      <c r="A280" s="473" t="s">
        <v>312</v>
      </c>
      <c r="E280" s="29" t="s">
        <v>457</v>
      </c>
      <c r="G280" s="29" t="s">
        <v>305</v>
      </c>
      <c r="H280" s="58">
        <f>SUM(L280:CV280)</f>
        <v>0</v>
      </c>
      <c r="J280" s="58"/>
      <c r="L280" s="232"/>
      <c r="M280" s="232"/>
      <c r="N280" s="232"/>
      <c r="O280" s="232"/>
      <c r="P280" s="232"/>
      <c r="Q280" s="232"/>
      <c r="R280" s="232"/>
      <c r="S280" s="232"/>
      <c r="T280" s="232"/>
      <c r="U280" s="232"/>
      <c r="V280" s="232"/>
      <c r="W280" s="232"/>
      <c r="X280" s="232"/>
      <c r="Y280" s="232"/>
      <c r="Z280" s="232"/>
      <c r="AA280" s="232"/>
      <c r="AB280" s="232"/>
      <c r="AC280" s="232"/>
      <c r="AD280" s="232"/>
      <c r="AE280" s="232"/>
      <c r="AF280" s="232"/>
      <c r="AG280" s="232"/>
      <c r="AH280" s="232"/>
      <c r="AI280" s="232"/>
      <c r="AJ280" s="232"/>
      <c r="AK280" s="232"/>
      <c r="AL280" s="232"/>
      <c r="AM280" s="232"/>
      <c r="AN280" s="232"/>
      <c r="AO280" s="232"/>
      <c r="AP280" s="232"/>
      <c r="AQ280" s="232"/>
      <c r="AR280" s="232"/>
      <c r="AS280" s="232"/>
      <c r="AT280" s="232"/>
      <c r="AU280" s="232"/>
      <c r="AV280" s="232"/>
      <c r="AW280" s="232"/>
      <c r="AX280" s="232"/>
      <c r="AY280" s="232"/>
      <c r="AZ280" s="232"/>
      <c r="BA280" s="232"/>
      <c r="BB280" s="232"/>
      <c r="BC280" s="232"/>
      <c r="BD280" s="232"/>
      <c r="BE280" s="232"/>
      <c r="BF280" s="232"/>
      <c r="BG280" s="232"/>
      <c r="BH280" s="232"/>
      <c r="BI280" s="232"/>
      <c r="BJ280" s="232"/>
      <c r="BK280" s="232"/>
      <c r="BL280" s="232"/>
      <c r="BM280" s="232"/>
      <c r="BN280" s="232"/>
      <c r="BO280" s="232"/>
      <c r="BP280" s="232"/>
      <c r="BQ280" s="232"/>
      <c r="BR280" s="232"/>
      <c r="BS280" s="232"/>
      <c r="BT280" s="232"/>
      <c r="BU280" s="232"/>
      <c r="BV280" s="232"/>
      <c r="BW280" s="232"/>
      <c r="BX280" s="232"/>
      <c r="BY280" s="232"/>
      <c r="BZ280" s="232"/>
      <c r="CA280" s="232"/>
      <c r="CB280" s="232"/>
      <c r="CC280" s="232"/>
      <c r="CD280" s="232"/>
      <c r="CE280" s="232"/>
      <c r="CF280" s="232"/>
      <c r="CG280" s="232"/>
      <c r="CH280" s="232"/>
      <c r="CI280" s="232"/>
      <c r="CJ280" s="232"/>
      <c r="CK280" s="232"/>
      <c r="CL280" s="232"/>
      <c r="CM280" s="232"/>
      <c r="CN280" s="232"/>
      <c r="CO280" s="232"/>
      <c r="CP280" s="232"/>
      <c r="CQ280" s="232"/>
      <c r="CR280" s="232"/>
      <c r="CS280" s="232"/>
      <c r="CT280" s="232"/>
      <c r="CU280" s="232"/>
      <c r="CV280" s="232"/>
      <c r="CW280" s="294"/>
      <c r="CX280" s="294"/>
    </row>
    <row r="281" spans="1:111" ht="15.4">
      <c r="E281" s="392" t="s">
        <v>713</v>
      </c>
      <c r="F281" s="392"/>
      <c r="G281" s="392" t="s">
        <v>305</v>
      </c>
      <c r="H281" s="149" t="e">
        <f t="shared" si="415"/>
        <v>#N/A</v>
      </c>
      <c r="I281" s="394"/>
      <c r="J281" s="395"/>
      <c r="K281" s="394"/>
      <c r="L281" s="169" t="e">
        <f>SUM(L270:L280)</f>
        <v>#N/A</v>
      </c>
      <c r="M281" s="169" t="e">
        <f t="shared" ref="M281:BX281" si="425">SUM(M270:M280)</f>
        <v>#N/A</v>
      </c>
      <c r="N281" s="169" t="e">
        <f t="shared" si="425"/>
        <v>#N/A</v>
      </c>
      <c r="O281" s="169" t="e">
        <f t="shared" si="425"/>
        <v>#N/A</v>
      </c>
      <c r="P281" s="169" t="e">
        <f>SUM(P270:P280)</f>
        <v>#N/A</v>
      </c>
      <c r="Q281" s="169" t="e">
        <f t="shared" si="425"/>
        <v>#N/A</v>
      </c>
      <c r="R281" s="169" t="e">
        <f t="shared" si="425"/>
        <v>#N/A</v>
      </c>
      <c r="S281" s="169" t="e">
        <f t="shared" si="425"/>
        <v>#N/A</v>
      </c>
      <c r="T281" s="169" t="e">
        <f t="shared" si="425"/>
        <v>#N/A</v>
      </c>
      <c r="U281" s="169" t="e">
        <f t="shared" si="425"/>
        <v>#N/A</v>
      </c>
      <c r="V281" s="169" t="e">
        <f t="shared" si="425"/>
        <v>#N/A</v>
      </c>
      <c r="W281" s="169" t="e">
        <f t="shared" si="425"/>
        <v>#N/A</v>
      </c>
      <c r="X281" s="169" t="e">
        <f t="shared" si="425"/>
        <v>#N/A</v>
      </c>
      <c r="Y281" s="169" t="e">
        <f t="shared" si="425"/>
        <v>#N/A</v>
      </c>
      <c r="Z281" s="169" t="e">
        <f t="shared" si="425"/>
        <v>#N/A</v>
      </c>
      <c r="AA281" s="169" t="e">
        <f t="shared" si="425"/>
        <v>#N/A</v>
      </c>
      <c r="AB281" s="169" t="e">
        <f t="shared" si="425"/>
        <v>#N/A</v>
      </c>
      <c r="AC281" s="169" t="e">
        <f t="shared" si="425"/>
        <v>#N/A</v>
      </c>
      <c r="AD281" s="169" t="e">
        <f>SUM(AD270:AD280)</f>
        <v>#N/A</v>
      </c>
      <c r="AE281" s="169" t="e">
        <f t="shared" si="425"/>
        <v>#N/A</v>
      </c>
      <c r="AF281" s="169" t="e">
        <f t="shared" si="425"/>
        <v>#N/A</v>
      </c>
      <c r="AG281" s="169" t="e">
        <f t="shared" si="425"/>
        <v>#N/A</v>
      </c>
      <c r="AH281" s="169" t="e">
        <f t="shared" si="425"/>
        <v>#N/A</v>
      </c>
      <c r="AI281" s="169" t="e">
        <f t="shared" si="425"/>
        <v>#N/A</v>
      </c>
      <c r="AJ281" s="169" t="e">
        <f t="shared" si="425"/>
        <v>#N/A</v>
      </c>
      <c r="AK281" s="169" t="e">
        <f t="shared" si="425"/>
        <v>#N/A</v>
      </c>
      <c r="AL281" s="169" t="e">
        <f t="shared" si="425"/>
        <v>#N/A</v>
      </c>
      <c r="AM281" s="169" t="e">
        <f t="shared" si="425"/>
        <v>#N/A</v>
      </c>
      <c r="AN281" s="169" t="e">
        <f t="shared" si="425"/>
        <v>#N/A</v>
      </c>
      <c r="AO281" s="169" t="e">
        <f t="shared" si="425"/>
        <v>#N/A</v>
      </c>
      <c r="AP281" s="169" t="e">
        <f t="shared" si="425"/>
        <v>#N/A</v>
      </c>
      <c r="AQ281" s="169" t="e">
        <f t="shared" si="425"/>
        <v>#N/A</v>
      </c>
      <c r="AR281" s="169" t="e">
        <f t="shared" si="425"/>
        <v>#N/A</v>
      </c>
      <c r="AS281" s="169" t="e">
        <f t="shared" si="425"/>
        <v>#N/A</v>
      </c>
      <c r="AT281" s="169" t="e">
        <f t="shared" si="425"/>
        <v>#N/A</v>
      </c>
      <c r="AU281" s="169" t="e">
        <f t="shared" si="425"/>
        <v>#N/A</v>
      </c>
      <c r="AV281" s="169" t="e">
        <f t="shared" si="425"/>
        <v>#N/A</v>
      </c>
      <c r="AW281" s="169" t="e">
        <f t="shared" si="425"/>
        <v>#N/A</v>
      </c>
      <c r="AX281" s="169" t="e">
        <f t="shared" si="425"/>
        <v>#N/A</v>
      </c>
      <c r="AY281" s="169" t="e">
        <f t="shared" si="425"/>
        <v>#N/A</v>
      </c>
      <c r="AZ281" s="169" t="e">
        <f t="shared" si="425"/>
        <v>#N/A</v>
      </c>
      <c r="BA281" s="169" t="e">
        <f t="shared" si="425"/>
        <v>#N/A</v>
      </c>
      <c r="BB281" s="169" t="e">
        <f t="shared" si="425"/>
        <v>#N/A</v>
      </c>
      <c r="BC281" s="169" t="e">
        <f t="shared" si="425"/>
        <v>#N/A</v>
      </c>
      <c r="BD281" s="169" t="e">
        <f t="shared" si="425"/>
        <v>#N/A</v>
      </c>
      <c r="BE281" s="169" t="e">
        <f t="shared" si="425"/>
        <v>#N/A</v>
      </c>
      <c r="BF281" s="169" t="e">
        <f t="shared" si="425"/>
        <v>#N/A</v>
      </c>
      <c r="BG281" s="169" t="e">
        <f t="shared" si="425"/>
        <v>#N/A</v>
      </c>
      <c r="BH281" s="169" t="e">
        <f t="shared" si="425"/>
        <v>#N/A</v>
      </c>
      <c r="BI281" s="169" t="e">
        <f t="shared" si="425"/>
        <v>#N/A</v>
      </c>
      <c r="BJ281" s="169" t="e">
        <f t="shared" si="425"/>
        <v>#N/A</v>
      </c>
      <c r="BK281" s="169" t="e">
        <f t="shared" si="425"/>
        <v>#N/A</v>
      </c>
      <c r="BL281" s="169" t="e">
        <f t="shared" si="425"/>
        <v>#N/A</v>
      </c>
      <c r="BM281" s="169" t="e">
        <f t="shared" si="425"/>
        <v>#N/A</v>
      </c>
      <c r="BN281" s="169" t="e">
        <f t="shared" si="425"/>
        <v>#N/A</v>
      </c>
      <c r="BO281" s="169" t="e">
        <f t="shared" si="425"/>
        <v>#N/A</v>
      </c>
      <c r="BP281" s="169" t="e">
        <f t="shared" si="425"/>
        <v>#N/A</v>
      </c>
      <c r="BQ281" s="169" t="e">
        <f t="shared" si="425"/>
        <v>#N/A</v>
      </c>
      <c r="BR281" s="169" t="e">
        <f t="shared" si="425"/>
        <v>#N/A</v>
      </c>
      <c r="BS281" s="169" t="e">
        <f t="shared" si="425"/>
        <v>#N/A</v>
      </c>
      <c r="BT281" s="169" t="e">
        <f t="shared" si="425"/>
        <v>#N/A</v>
      </c>
      <c r="BU281" s="169" t="e">
        <f t="shared" si="425"/>
        <v>#N/A</v>
      </c>
      <c r="BV281" s="169" t="e">
        <f t="shared" si="425"/>
        <v>#N/A</v>
      </c>
      <c r="BW281" s="169" t="e">
        <f t="shared" si="425"/>
        <v>#N/A</v>
      </c>
      <c r="BX281" s="169" t="e">
        <f t="shared" si="425"/>
        <v>#N/A</v>
      </c>
      <c r="BY281" s="169" t="e">
        <f t="shared" ref="BY281:CV281" si="426">SUM(BY270:BY280)</f>
        <v>#N/A</v>
      </c>
      <c r="BZ281" s="169" t="e">
        <f t="shared" si="426"/>
        <v>#N/A</v>
      </c>
      <c r="CA281" s="169" t="e">
        <f t="shared" si="426"/>
        <v>#N/A</v>
      </c>
      <c r="CB281" s="169" t="e">
        <f t="shared" si="426"/>
        <v>#N/A</v>
      </c>
      <c r="CC281" s="169" t="e">
        <f t="shared" si="426"/>
        <v>#N/A</v>
      </c>
      <c r="CD281" s="169" t="e">
        <f t="shared" si="426"/>
        <v>#N/A</v>
      </c>
      <c r="CE281" s="169" t="e">
        <f t="shared" si="426"/>
        <v>#N/A</v>
      </c>
      <c r="CF281" s="169" t="e">
        <f t="shared" si="426"/>
        <v>#N/A</v>
      </c>
      <c r="CG281" s="169" t="e">
        <f t="shared" si="426"/>
        <v>#N/A</v>
      </c>
      <c r="CH281" s="169" t="e">
        <f t="shared" si="426"/>
        <v>#N/A</v>
      </c>
      <c r="CI281" s="169" t="e">
        <f t="shared" si="426"/>
        <v>#N/A</v>
      </c>
      <c r="CJ281" s="169" t="e">
        <f t="shared" si="426"/>
        <v>#N/A</v>
      </c>
      <c r="CK281" s="169" t="e">
        <f t="shared" si="426"/>
        <v>#N/A</v>
      </c>
      <c r="CL281" s="169" t="e">
        <f>SUM(CL270:CL280)</f>
        <v>#N/A</v>
      </c>
      <c r="CM281" s="169" t="e">
        <f t="shared" si="426"/>
        <v>#N/A</v>
      </c>
      <c r="CN281" s="169" t="e">
        <f t="shared" si="426"/>
        <v>#N/A</v>
      </c>
      <c r="CO281" s="169" t="e">
        <f t="shared" si="426"/>
        <v>#N/A</v>
      </c>
      <c r="CP281" s="169" t="e">
        <f t="shared" si="426"/>
        <v>#N/A</v>
      </c>
      <c r="CQ281" s="169" t="e">
        <f t="shared" si="426"/>
        <v>#N/A</v>
      </c>
      <c r="CR281" s="169" t="e">
        <f t="shared" si="426"/>
        <v>#N/A</v>
      </c>
      <c r="CS281" s="169" t="e">
        <f t="shared" si="426"/>
        <v>#N/A</v>
      </c>
      <c r="CT281" s="169" t="e">
        <f t="shared" si="426"/>
        <v>#N/A</v>
      </c>
      <c r="CU281" s="169" t="e">
        <f t="shared" si="426"/>
        <v>#N/A</v>
      </c>
      <c r="CV281" s="169" t="e">
        <f t="shared" si="426"/>
        <v>#N/A</v>
      </c>
      <c r="CW281" s="46"/>
      <c r="CX281" s="46"/>
    </row>
    <row r="282" spans="1:111" ht="15.4">
      <c r="AF282" s="324"/>
      <c r="AG282" s="324"/>
      <c r="AH282" s="324"/>
      <c r="AI282" s="324"/>
      <c r="AJ282" s="324"/>
      <c r="AK282" s="324"/>
      <c r="AL282" s="324"/>
      <c r="AM282" s="324"/>
      <c r="AN282" s="324"/>
      <c r="AO282" s="324"/>
      <c r="AP282" s="324"/>
      <c r="AQ282" s="324"/>
      <c r="AR282" s="324"/>
      <c r="AS282" s="324"/>
      <c r="AT282" s="324"/>
      <c r="AU282" s="324"/>
      <c r="AV282" s="324"/>
      <c r="AW282" s="324"/>
      <c r="AX282" s="324"/>
      <c r="AY282" s="324"/>
      <c r="AZ282" s="324"/>
      <c r="BA282" s="324"/>
      <c r="BB282" s="324"/>
      <c r="BC282" s="324"/>
      <c r="BD282" s="324"/>
      <c r="BE282" s="324"/>
      <c r="BF282" s="324"/>
      <c r="BG282" s="324"/>
      <c r="BH282" s="324"/>
      <c r="BI282" s="324"/>
      <c r="BJ282" s="324"/>
      <c r="BK282" s="324"/>
      <c r="BL282" s="324"/>
      <c r="BM282" s="324"/>
      <c r="BN282" s="324"/>
      <c r="BO282" s="324"/>
      <c r="BP282" s="324"/>
      <c r="BQ282" s="324"/>
      <c r="BR282" s="324"/>
      <c r="BS282" s="324"/>
      <c r="BT282" s="324"/>
      <c r="BU282" s="324"/>
      <c r="BV282" s="324"/>
      <c r="BW282" s="324"/>
      <c r="BX282" s="324"/>
      <c r="BY282" s="324"/>
      <c r="BZ282" s="324"/>
      <c r="CA282" s="324"/>
      <c r="CB282" s="324"/>
      <c r="CC282" s="324"/>
      <c r="CD282" s="324"/>
      <c r="CE282" s="324"/>
      <c r="CF282" s="324"/>
      <c r="CG282" s="324"/>
      <c r="CH282" s="324"/>
      <c r="CI282" s="324"/>
      <c r="CJ282" s="324"/>
      <c r="CK282" s="324"/>
      <c r="CL282" s="324"/>
      <c r="CM282" s="324"/>
      <c r="CN282" s="324"/>
      <c r="CO282" s="324"/>
      <c r="CP282" s="324"/>
      <c r="CQ282" s="324"/>
      <c r="CR282" s="324"/>
      <c r="CS282" s="324"/>
      <c r="CT282" s="324"/>
      <c r="CU282" s="324"/>
      <c r="CV282" s="324"/>
      <c r="DA282" s="1">
        <v>294.36077369782214</v>
      </c>
      <c r="DB282" s="1">
        <v>245.63374396533618</v>
      </c>
      <c r="DC282" s="1">
        <v>195.71626129030935</v>
      </c>
      <c r="DD282" s="1">
        <v>145.51642206777083</v>
      </c>
      <c r="DE282" s="1">
        <v>97.193868844118541</v>
      </c>
      <c r="DF282" s="1">
        <v>52.6461403192326</v>
      </c>
      <c r="DG282" s="1">
        <v>4.5935694835036787E-11</v>
      </c>
    </row>
    <row r="283" spans="1:111" ht="15.4">
      <c r="B283" s="24"/>
      <c r="C283" s="43">
        <f>MAX($B$5:C282)+0.1</f>
        <v>8.2999999999999989</v>
      </c>
      <c r="D283" s="41" t="s">
        <v>714</v>
      </c>
      <c r="E283" s="41"/>
      <c r="F283" s="41"/>
      <c r="G283" s="41"/>
      <c r="H283" s="41"/>
      <c r="I283" s="41"/>
      <c r="J283" s="41"/>
      <c r="K283" s="41"/>
      <c r="L283" s="41"/>
      <c r="M283" s="41"/>
      <c r="N283" s="41"/>
      <c r="O283" s="41"/>
      <c r="P283" s="41"/>
      <c r="Q283" s="41"/>
      <c r="R283" s="41"/>
      <c r="S283" s="41"/>
      <c r="T283" s="41"/>
      <c r="U283" s="41"/>
      <c r="V283" s="41"/>
      <c r="W283" s="41"/>
      <c r="X283" s="41"/>
      <c r="Y283" s="41"/>
      <c r="Z283" s="41"/>
      <c r="AA283" s="41"/>
      <c r="AB283" s="41"/>
      <c r="AC283" s="41"/>
      <c r="AD283" s="41"/>
      <c r="AE283" s="41"/>
      <c r="AF283" s="41"/>
      <c r="AG283" s="41"/>
      <c r="AH283" s="41"/>
      <c r="AI283" s="41"/>
      <c r="AJ283" s="41"/>
      <c r="AK283" s="41"/>
      <c r="AL283" s="41"/>
      <c r="AM283" s="41"/>
      <c r="AN283" s="41"/>
      <c r="AO283" s="41"/>
      <c r="AP283" s="41"/>
      <c r="AQ283" s="41"/>
      <c r="AR283" s="41"/>
      <c r="AS283" s="41"/>
      <c r="AT283" s="41"/>
      <c r="AU283" s="41"/>
      <c r="AV283" s="41"/>
      <c r="AW283" s="41"/>
      <c r="AX283" s="41"/>
      <c r="AY283" s="41"/>
      <c r="AZ283" s="41"/>
      <c r="BA283" s="41"/>
      <c r="BB283" s="41"/>
      <c r="BC283" s="41"/>
      <c r="BD283" s="41"/>
      <c r="BE283" s="41"/>
      <c r="BF283" s="41"/>
      <c r="BG283" s="41"/>
      <c r="BH283" s="41"/>
      <c r="BI283" s="41"/>
      <c r="BJ283" s="41"/>
      <c r="BK283" s="41"/>
      <c r="BL283" s="41"/>
      <c r="BM283" s="41"/>
      <c r="BN283" s="41"/>
      <c r="BO283" s="41"/>
      <c r="BP283" s="41"/>
      <c r="BQ283" s="41"/>
      <c r="BR283" s="41"/>
      <c r="BS283" s="41"/>
      <c r="BT283" s="41"/>
      <c r="BU283" s="41"/>
      <c r="BV283" s="41"/>
      <c r="BW283" s="41"/>
      <c r="BX283" s="41"/>
      <c r="BY283" s="41"/>
      <c r="BZ283" s="41"/>
      <c r="CA283" s="41"/>
      <c r="CB283" s="41"/>
      <c r="CC283" s="41"/>
      <c r="CD283" s="41"/>
      <c r="CE283" s="41"/>
      <c r="CF283" s="41"/>
      <c r="CG283" s="41"/>
      <c r="CH283" s="41"/>
      <c r="CI283" s="41"/>
      <c r="CJ283" s="41"/>
      <c r="CK283" s="41"/>
      <c r="CL283" s="41"/>
      <c r="CM283" s="41"/>
      <c r="CN283" s="41"/>
      <c r="CO283" s="41"/>
      <c r="CP283" s="41"/>
      <c r="CQ283" s="41"/>
      <c r="CR283" s="41"/>
      <c r="CS283" s="41"/>
      <c r="CT283" s="41"/>
      <c r="CU283" s="41"/>
      <c r="CV283" s="41"/>
      <c r="CW283" s="41"/>
      <c r="CX283" s="41"/>
      <c r="CY283" s="42"/>
    </row>
    <row r="284" spans="1:111" ht="15.4">
      <c r="J284" s="87"/>
      <c r="AH284" s="1"/>
    </row>
    <row r="285" spans="1:111" ht="15.4">
      <c r="E285" s="1" t="s">
        <v>715</v>
      </c>
      <c r="G285" s="1" t="s">
        <v>305</v>
      </c>
      <c r="L285" s="233"/>
      <c r="M285" s="46" t="e">
        <f t="shared" ref="M285:AR285" si="427">L290</f>
        <v>#N/A</v>
      </c>
      <c r="N285" s="46" t="e">
        <f t="shared" si="427"/>
        <v>#N/A</v>
      </c>
      <c r="O285" s="46" t="e">
        <f t="shared" si="427"/>
        <v>#N/A</v>
      </c>
      <c r="P285" s="46" t="e">
        <f t="shared" si="427"/>
        <v>#N/A</v>
      </c>
      <c r="Q285" s="46" t="e">
        <f t="shared" si="427"/>
        <v>#N/A</v>
      </c>
      <c r="R285" s="46" t="e">
        <f t="shared" si="427"/>
        <v>#N/A</v>
      </c>
      <c r="S285" s="46" t="e">
        <f t="shared" si="427"/>
        <v>#N/A</v>
      </c>
      <c r="T285" s="46" t="e">
        <f t="shared" si="427"/>
        <v>#N/A</v>
      </c>
      <c r="U285" s="46" t="e">
        <f t="shared" si="427"/>
        <v>#N/A</v>
      </c>
      <c r="V285" s="46" t="e">
        <f t="shared" si="427"/>
        <v>#N/A</v>
      </c>
      <c r="W285" s="46" t="e">
        <f t="shared" si="427"/>
        <v>#N/A</v>
      </c>
      <c r="X285" s="46" t="e">
        <f t="shared" si="427"/>
        <v>#N/A</v>
      </c>
      <c r="Y285" s="46" t="e">
        <f t="shared" si="427"/>
        <v>#N/A</v>
      </c>
      <c r="Z285" s="46" t="e">
        <f t="shared" si="427"/>
        <v>#N/A</v>
      </c>
      <c r="AA285" s="46" t="e">
        <f t="shared" si="427"/>
        <v>#N/A</v>
      </c>
      <c r="AB285" s="46" t="e">
        <f t="shared" si="427"/>
        <v>#N/A</v>
      </c>
      <c r="AC285" s="46" t="e">
        <f t="shared" si="427"/>
        <v>#N/A</v>
      </c>
      <c r="AD285" s="46" t="e">
        <f>AC290</f>
        <v>#N/A</v>
      </c>
      <c r="AE285" s="46" t="e">
        <f t="shared" si="427"/>
        <v>#N/A</v>
      </c>
      <c r="AF285" s="46" t="e">
        <f t="shared" si="427"/>
        <v>#N/A</v>
      </c>
      <c r="AG285" s="46" t="e">
        <f t="shared" ref="AG285" si="428">AF290</f>
        <v>#N/A</v>
      </c>
      <c r="AH285" s="46" t="e">
        <f t="shared" ref="AH285" si="429">AG290</f>
        <v>#N/A</v>
      </c>
      <c r="AI285" s="46" t="e">
        <f t="shared" si="427"/>
        <v>#N/A</v>
      </c>
      <c r="AJ285" s="46" t="e">
        <f t="shared" si="427"/>
        <v>#N/A</v>
      </c>
      <c r="AK285" s="46" t="e">
        <f t="shared" si="427"/>
        <v>#N/A</v>
      </c>
      <c r="AL285" s="46" t="e">
        <f t="shared" si="427"/>
        <v>#N/A</v>
      </c>
      <c r="AM285" s="46" t="e">
        <f t="shared" si="427"/>
        <v>#N/A</v>
      </c>
      <c r="AN285" s="46" t="e">
        <f t="shared" si="427"/>
        <v>#N/A</v>
      </c>
      <c r="AO285" s="46" t="e">
        <f t="shared" si="427"/>
        <v>#N/A</v>
      </c>
      <c r="AP285" s="46" t="e">
        <f t="shared" si="427"/>
        <v>#N/A</v>
      </c>
      <c r="AQ285" s="46" t="e">
        <f t="shared" si="427"/>
        <v>#N/A</v>
      </c>
      <c r="AR285" s="46" t="e">
        <f t="shared" si="427"/>
        <v>#N/A</v>
      </c>
      <c r="AS285" s="46" t="e">
        <f t="shared" ref="AS285:BX285" si="430">AR290</f>
        <v>#N/A</v>
      </c>
      <c r="AT285" s="46" t="e">
        <f t="shared" si="430"/>
        <v>#N/A</v>
      </c>
      <c r="AU285" s="46" t="e">
        <f t="shared" si="430"/>
        <v>#N/A</v>
      </c>
      <c r="AV285" s="46" t="e">
        <f t="shared" si="430"/>
        <v>#N/A</v>
      </c>
      <c r="AW285" s="46" t="e">
        <f t="shared" si="430"/>
        <v>#N/A</v>
      </c>
      <c r="AX285" s="46" t="e">
        <f t="shared" si="430"/>
        <v>#N/A</v>
      </c>
      <c r="AY285" s="46" t="e">
        <f t="shared" si="430"/>
        <v>#N/A</v>
      </c>
      <c r="AZ285" s="46" t="e">
        <f t="shared" si="430"/>
        <v>#N/A</v>
      </c>
      <c r="BA285" s="46" t="e">
        <f t="shared" si="430"/>
        <v>#N/A</v>
      </c>
      <c r="BB285" s="46" t="e">
        <f t="shared" si="430"/>
        <v>#N/A</v>
      </c>
      <c r="BC285" s="46" t="e">
        <f t="shared" si="430"/>
        <v>#N/A</v>
      </c>
      <c r="BD285" s="46" t="e">
        <f t="shared" si="430"/>
        <v>#N/A</v>
      </c>
      <c r="BE285" s="46" t="e">
        <f t="shared" si="430"/>
        <v>#N/A</v>
      </c>
      <c r="BF285" s="46" t="e">
        <f t="shared" si="430"/>
        <v>#N/A</v>
      </c>
      <c r="BG285" s="46" t="e">
        <f t="shared" si="430"/>
        <v>#N/A</v>
      </c>
      <c r="BH285" s="46" t="e">
        <f t="shared" si="430"/>
        <v>#N/A</v>
      </c>
      <c r="BI285" s="46" t="e">
        <f t="shared" si="430"/>
        <v>#N/A</v>
      </c>
      <c r="BJ285" s="46" t="e">
        <f t="shared" si="430"/>
        <v>#N/A</v>
      </c>
      <c r="BK285" s="46" t="e">
        <f t="shared" si="430"/>
        <v>#N/A</v>
      </c>
      <c r="BL285" s="46" t="e">
        <f t="shared" si="430"/>
        <v>#N/A</v>
      </c>
      <c r="BM285" s="46" t="e">
        <f t="shared" si="430"/>
        <v>#N/A</v>
      </c>
      <c r="BN285" s="46" t="e">
        <f t="shared" si="430"/>
        <v>#N/A</v>
      </c>
      <c r="BO285" s="46" t="e">
        <f t="shared" si="430"/>
        <v>#N/A</v>
      </c>
      <c r="BP285" s="46" t="e">
        <f t="shared" si="430"/>
        <v>#N/A</v>
      </c>
      <c r="BQ285" s="46" t="e">
        <f t="shared" si="430"/>
        <v>#N/A</v>
      </c>
      <c r="BR285" s="46" t="e">
        <f t="shared" si="430"/>
        <v>#N/A</v>
      </c>
      <c r="BS285" s="46" t="e">
        <f t="shared" si="430"/>
        <v>#N/A</v>
      </c>
      <c r="BT285" s="46" t="e">
        <f t="shared" si="430"/>
        <v>#N/A</v>
      </c>
      <c r="BU285" s="46" t="e">
        <f t="shared" si="430"/>
        <v>#N/A</v>
      </c>
      <c r="BV285" s="46" t="e">
        <f t="shared" si="430"/>
        <v>#N/A</v>
      </c>
      <c r="BW285" s="46" t="e">
        <f t="shared" si="430"/>
        <v>#N/A</v>
      </c>
      <c r="BX285" s="46" t="e">
        <f t="shared" si="430"/>
        <v>#N/A</v>
      </c>
      <c r="BY285" s="46" t="e">
        <f t="shared" ref="BY285:CL285" si="431">BX290</f>
        <v>#N/A</v>
      </c>
      <c r="BZ285" s="46" t="e">
        <f t="shared" si="431"/>
        <v>#N/A</v>
      </c>
      <c r="CA285" s="46" t="e">
        <f t="shared" si="431"/>
        <v>#N/A</v>
      </c>
      <c r="CB285" s="46" t="e">
        <f t="shared" si="431"/>
        <v>#N/A</v>
      </c>
      <c r="CC285" s="46" t="e">
        <f t="shared" si="431"/>
        <v>#N/A</v>
      </c>
      <c r="CD285" s="46" t="e">
        <f t="shared" si="431"/>
        <v>#N/A</v>
      </c>
      <c r="CE285" s="46" t="e">
        <f t="shared" si="431"/>
        <v>#N/A</v>
      </c>
      <c r="CF285" s="46" t="e">
        <f t="shared" si="431"/>
        <v>#N/A</v>
      </c>
      <c r="CG285" s="46" t="e">
        <f t="shared" si="431"/>
        <v>#N/A</v>
      </c>
      <c r="CH285" s="46" t="e">
        <f t="shared" si="431"/>
        <v>#N/A</v>
      </c>
      <c r="CI285" s="46" t="e">
        <f t="shared" si="431"/>
        <v>#N/A</v>
      </c>
      <c r="CJ285" s="46" t="e">
        <f t="shared" si="431"/>
        <v>#N/A</v>
      </c>
      <c r="CK285" s="46" t="e">
        <f t="shared" si="431"/>
        <v>#N/A</v>
      </c>
      <c r="CL285" s="46" t="e">
        <f t="shared" si="431"/>
        <v>#N/A</v>
      </c>
      <c r="CM285" s="46" t="e">
        <f t="shared" ref="CM285" si="432">CL290</f>
        <v>#N/A</v>
      </c>
      <c r="CN285" s="46" t="e">
        <f t="shared" ref="CN285" si="433">CM290</f>
        <v>#N/A</v>
      </c>
      <c r="CO285" s="46" t="e">
        <f t="shared" ref="CO285" si="434">CN290</f>
        <v>#N/A</v>
      </c>
      <c r="CP285" s="46" t="e">
        <f t="shared" ref="CP285" si="435">CO290</f>
        <v>#N/A</v>
      </c>
      <c r="CQ285" s="46" t="e">
        <f t="shared" ref="CQ285" si="436">CP290</f>
        <v>#N/A</v>
      </c>
      <c r="CR285" s="46" t="e">
        <f t="shared" ref="CR285" si="437">CQ290</f>
        <v>#N/A</v>
      </c>
      <c r="CS285" s="46" t="e">
        <f t="shared" ref="CS285" si="438">CR290</f>
        <v>#N/A</v>
      </c>
      <c r="CT285" s="46" t="e">
        <f t="shared" ref="CT285" si="439">CS290</f>
        <v>#N/A</v>
      </c>
      <c r="CU285" s="46" t="e">
        <f t="shared" ref="CU285" si="440">CT290</f>
        <v>#N/A</v>
      </c>
      <c r="CV285" s="46" t="e">
        <f t="shared" ref="CV285" si="441">CU290</f>
        <v>#N/A</v>
      </c>
      <c r="CW285" s="46"/>
      <c r="CX285" s="46"/>
    </row>
    <row r="286" spans="1:111" ht="15.4">
      <c r="E286" s="1" t="s">
        <v>716</v>
      </c>
      <c r="G286" s="1" t="s">
        <v>305</v>
      </c>
      <c r="J286" s="58"/>
      <c r="L286" s="46" t="e">
        <f t="shared" ref="L286:AQ286" si="442">MIN(L281,0)</f>
        <v>#N/A</v>
      </c>
      <c r="M286" s="46" t="e">
        <f t="shared" si="442"/>
        <v>#N/A</v>
      </c>
      <c r="N286" s="46" t="e">
        <f t="shared" si="442"/>
        <v>#N/A</v>
      </c>
      <c r="O286" s="46" t="e">
        <f t="shared" si="442"/>
        <v>#N/A</v>
      </c>
      <c r="P286" s="46" t="e">
        <f t="shared" si="442"/>
        <v>#N/A</v>
      </c>
      <c r="Q286" s="46" t="e">
        <f t="shared" si="442"/>
        <v>#N/A</v>
      </c>
      <c r="R286" s="46" t="e">
        <f t="shared" si="442"/>
        <v>#N/A</v>
      </c>
      <c r="S286" s="46" t="e">
        <f t="shared" si="442"/>
        <v>#N/A</v>
      </c>
      <c r="T286" s="46" t="e">
        <f t="shared" si="442"/>
        <v>#N/A</v>
      </c>
      <c r="U286" s="46" t="e">
        <f t="shared" si="442"/>
        <v>#N/A</v>
      </c>
      <c r="V286" s="46" t="e">
        <f t="shared" si="442"/>
        <v>#N/A</v>
      </c>
      <c r="W286" s="46" t="e">
        <f t="shared" si="442"/>
        <v>#N/A</v>
      </c>
      <c r="X286" s="46" t="e">
        <f t="shared" si="442"/>
        <v>#N/A</v>
      </c>
      <c r="Y286" s="46" t="e">
        <f t="shared" si="442"/>
        <v>#N/A</v>
      </c>
      <c r="Z286" s="46" t="e">
        <f t="shared" si="442"/>
        <v>#N/A</v>
      </c>
      <c r="AA286" s="46" t="e">
        <f t="shared" si="442"/>
        <v>#N/A</v>
      </c>
      <c r="AB286" s="46" t="e">
        <f t="shared" si="442"/>
        <v>#N/A</v>
      </c>
      <c r="AC286" s="46" t="e">
        <f>MIN(AC281,0)</f>
        <v>#N/A</v>
      </c>
      <c r="AD286" s="46" t="e">
        <f t="shared" si="442"/>
        <v>#N/A</v>
      </c>
      <c r="AE286" s="46" t="e">
        <f t="shared" si="442"/>
        <v>#N/A</v>
      </c>
      <c r="AF286" s="46" t="e">
        <f t="shared" si="442"/>
        <v>#N/A</v>
      </c>
      <c r="AG286" s="46" t="e">
        <f t="shared" ref="AG286:AH286" si="443">MIN(AG281,0)</f>
        <v>#N/A</v>
      </c>
      <c r="AH286" s="46" t="e">
        <f t="shared" si="443"/>
        <v>#N/A</v>
      </c>
      <c r="AI286" s="46" t="e">
        <f t="shared" si="442"/>
        <v>#N/A</v>
      </c>
      <c r="AJ286" s="46" t="e">
        <f t="shared" si="442"/>
        <v>#N/A</v>
      </c>
      <c r="AK286" s="46" t="e">
        <f t="shared" si="442"/>
        <v>#N/A</v>
      </c>
      <c r="AL286" s="46" t="e">
        <f t="shared" si="442"/>
        <v>#N/A</v>
      </c>
      <c r="AM286" s="46" t="e">
        <f t="shared" si="442"/>
        <v>#N/A</v>
      </c>
      <c r="AN286" s="46" t="e">
        <f t="shared" si="442"/>
        <v>#N/A</v>
      </c>
      <c r="AO286" s="46" t="e">
        <f t="shared" si="442"/>
        <v>#N/A</v>
      </c>
      <c r="AP286" s="46" t="e">
        <f t="shared" si="442"/>
        <v>#N/A</v>
      </c>
      <c r="AQ286" s="46" t="e">
        <f t="shared" si="442"/>
        <v>#N/A</v>
      </c>
      <c r="AR286" s="46" t="e">
        <f t="shared" ref="AR286:BW286" si="444">MIN(AR281,0)</f>
        <v>#N/A</v>
      </c>
      <c r="AS286" s="46" t="e">
        <f t="shared" si="444"/>
        <v>#N/A</v>
      </c>
      <c r="AT286" s="46" t="e">
        <f t="shared" si="444"/>
        <v>#N/A</v>
      </c>
      <c r="AU286" s="46" t="e">
        <f t="shared" si="444"/>
        <v>#N/A</v>
      </c>
      <c r="AV286" s="46" t="e">
        <f t="shared" si="444"/>
        <v>#N/A</v>
      </c>
      <c r="AW286" s="46" t="e">
        <f t="shared" si="444"/>
        <v>#N/A</v>
      </c>
      <c r="AX286" s="46" t="e">
        <f t="shared" si="444"/>
        <v>#N/A</v>
      </c>
      <c r="AY286" s="46" t="e">
        <f t="shared" si="444"/>
        <v>#N/A</v>
      </c>
      <c r="AZ286" s="46" t="e">
        <f t="shared" si="444"/>
        <v>#N/A</v>
      </c>
      <c r="BA286" s="46" t="e">
        <f t="shared" si="444"/>
        <v>#N/A</v>
      </c>
      <c r="BB286" s="46" t="e">
        <f t="shared" si="444"/>
        <v>#N/A</v>
      </c>
      <c r="BC286" s="46" t="e">
        <f t="shared" si="444"/>
        <v>#N/A</v>
      </c>
      <c r="BD286" s="46" t="e">
        <f t="shared" si="444"/>
        <v>#N/A</v>
      </c>
      <c r="BE286" s="46" t="e">
        <f t="shared" si="444"/>
        <v>#N/A</v>
      </c>
      <c r="BF286" s="46" t="e">
        <f t="shared" si="444"/>
        <v>#N/A</v>
      </c>
      <c r="BG286" s="46" t="e">
        <f t="shared" si="444"/>
        <v>#N/A</v>
      </c>
      <c r="BH286" s="46" t="e">
        <f t="shared" si="444"/>
        <v>#N/A</v>
      </c>
      <c r="BI286" s="46" t="e">
        <f t="shared" si="444"/>
        <v>#N/A</v>
      </c>
      <c r="BJ286" s="46" t="e">
        <f t="shared" si="444"/>
        <v>#N/A</v>
      </c>
      <c r="BK286" s="46" t="e">
        <f t="shared" si="444"/>
        <v>#N/A</v>
      </c>
      <c r="BL286" s="46" t="e">
        <f t="shared" si="444"/>
        <v>#N/A</v>
      </c>
      <c r="BM286" s="46" t="e">
        <f t="shared" si="444"/>
        <v>#N/A</v>
      </c>
      <c r="BN286" s="46" t="e">
        <f t="shared" si="444"/>
        <v>#N/A</v>
      </c>
      <c r="BO286" s="46" t="e">
        <f t="shared" si="444"/>
        <v>#N/A</v>
      </c>
      <c r="BP286" s="46" t="e">
        <f t="shared" si="444"/>
        <v>#N/A</v>
      </c>
      <c r="BQ286" s="46" t="e">
        <f t="shared" si="444"/>
        <v>#N/A</v>
      </c>
      <c r="BR286" s="46" t="e">
        <f t="shared" si="444"/>
        <v>#N/A</v>
      </c>
      <c r="BS286" s="46" t="e">
        <f t="shared" si="444"/>
        <v>#N/A</v>
      </c>
      <c r="BT286" s="46" t="e">
        <f t="shared" si="444"/>
        <v>#N/A</v>
      </c>
      <c r="BU286" s="46" t="e">
        <f t="shared" si="444"/>
        <v>#N/A</v>
      </c>
      <c r="BV286" s="46" t="e">
        <f t="shared" si="444"/>
        <v>#N/A</v>
      </c>
      <c r="BW286" s="46" t="e">
        <f t="shared" si="444"/>
        <v>#N/A</v>
      </c>
      <c r="BX286" s="46" t="e">
        <f t="shared" ref="BX286:CL286" si="445">MIN(BX281,0)</f>
        <v>#N/A</v>
      </c>
      <c r="BY286" s="46" t="e">
        <f t="shared" si="445"/>
        <v>#N/A</v>
      </c>
      <c r="BZ286" s="46" t="e">
        <f t="shared" si="445"/>
        <v>#N/A</v>
      </c>
      <c r="CA286" s="46" t="e">
        <f t="shared" si="445"/>
        <v>#N/A</v>
      </c>
      <c r="CB286" s="46" t="e">
        <f t="shared" si="445"/>
        <v>#N/A</v>
      </c>
      <c r="CC286" s="46" t="e">
        <f t="shared" si="445"/>
        <v>#N/A</v>
      </c>
      <c r="CD286" s="46" t="e">
        <f t="shared" si="445"/>
        <v>#N/A</v>
      </c>
      <c r="CE286" s="46" t="e">
        <f t="shared" si="445"/>
        <v>#N/A</v>
      </c>
      <c r="CF286" s="46" t="e">
        <f t="shared" si="445"/>
        <v>#N/A</v>
      </c>
      <c r="CG286" s="46" t="e">
        <f t="shared" si="445"/>
        <v>#N/A</v>
      </c>
      <c r="CH286" s="46" t="e">
        <f t="shared" si="445"/>
        <v>#N/A</v>
      </c>
      <c r="CI286" s="46" t="e">
        <f t="shared" si="445"/>
        <v>#N/A</v>
      </c>
      <c r="CJ286" s="46" t="e">
        <f t="shared" si="445"/>
        <v>#N/A</v>
      </c>
      <c r="CK286" s="46" t="e">
        <f t="shared" si="445"/>
        <v>#N/A</v>
      </c>
      <c r="CL286" s="46" t="e">
        <f t="shared" si="445"/>
        <v>#N/A</v>
      </c>
      <c r="CM286" s="46" t="e">
        <f t="shared" ref="CM286:CV286" si="446">MIN(CM281,0)</f>
        <v>#N/A</v>
      </c>
      <c r="CN286" s="46" t="e">
        <f t="shared" si="446"/>
        <v>#N/A</v>
      </c>
      <c r="CO286" s="46" t="e">
        <f t="shared" si="446"/>
        <v>#N/A</v>
      </c>
      <c r="CP286" s="46" t="e">
        <f t="shared" si="446"/>
        <v>#N/A</v>
      </c>
      <c r="CQ286" s="46" t="e">
        <f t="shared" si="446"/>
        <v>#N/A</v>
      </c>
      <c r="CR286" s="46" t="e">
        <f t="shared" si="446"/>
        <v>#N/A</v>
      </c>
      <c r="CS286" s="46" t="e">
        <f t="shared" si="446"/>
        <v>#N/A</v>
      </c>
      <c r="CT286" s="46" t="e">
        <f t="shared" si="446"/>
        <v>#N/A</v>
      </c>
      <c r="CU286" s="46" t="e">
        <f t="shared" si="446"/>
        <v>#N/A</v>
      </c>
      <c r="CV286" s="46" t="e">
        <f t="shared" si="446"/>
        <v>#N/A</v>
      </c>
      <c r="CW286" s="46"/>
      <c r="CX286" s="46"/>
    </row>
    <row r="287" spans="1:111" ht="15.4">
      <c r="E287" s="1" t="s">
        <v>717</v>
      </c>
      <c r="G287" s="1" t="s">
        <v>305</v>
      </c>
      <c r="L287" s="46">
        <f>L346</f>
        <v>0</v>
      </c>
      <c r="M287" s="46" t="e">
        <f t="shared" ref="M287:BX287" ca="1" si="447">M346</f>
        <v>#N/A</v>
      </c>
      <c r="N287" s="46" t="e">
        <f t="shared" ca="1" si="447"/>
        <v>#N/A</v>
      </c>
      <c r="O287" s="46" t="e">
        <f t="shared" ca="1" si="447"/>
        <v>#N/A</v>
      </c>
      <c r="P287" s="46" t="e">
        <f t="shared" ca="1" si="447"/>
        <v>#N/A</v>
      </c>
      <c r="Q287" s="46" t="e">
        <f t="shared" ca="1" si="447"/>
        <v>#N/A</v>
      </c>
      <c r="R287" s="46" t="e">
        <f t="shared" ca="1" si="447"/>
        <v>#N/A</v>
      </c>
      <c r="S287" s="46" t="e">
        <f t="shared" ca="1" si="447"/>
        <v>#N/A</v>
      </c>
      <c r="T287" s="46" t="e">
        <f t="shared" ca="1" si="447"/>
        <v>#N/A</v>
      </c>
      <c r="U287" s="46" t="e">
        <f t="shared" ca="1" si="447"/>
        <v>#N/A</v>
      </c>
      <c r="V287" s="46" t="e">
        <f t="shared" ca="1" si="447"/>
        <v>#N/A</v>
      </c>
      <c r="W287" s="46" t="e">
        <f t="shared" ca="1" si="447"/>
        <v>#N/A</v>
      </c>
      <c r="X287" s="46" t="e">
        <f t="shared" ca="1" si="447"/>
        <v>#N/A</v>
      </c>
      <c r="Y287" s="46" t="e">
        <f t="shared" ca="1" si="447"/>
        <v>#N/A</v>
      </c>
      <c r="Z287" s="46" t="e">
        <f t="shared" ca="1" si="447"/>
        <v>#N/A</v>
      </c>
      <c r="AA287" s="46" t="e">
        <f t="shared" ca="1" si="447"/>
        <v>#N/A</v>
      </c>
      <c r="AB287" s="46" t="e">
        <f t="shared" ca="1" si="447"/>
        <v>#N/A</v>
      </c>
      <c r="AC287" s="46" t="e">
        <f t="shared" ca="1" si="447"/>
        <v>#N/A</v>
      </c>
      <c r="AD287" s="46" t="e">
        <f t="shared" ca="1" si="447"/>
        <v>#N/A</v>
      </c>
      <c r="AE287" s="46" t="e">
        <f t="shared" ca="1" si="447"/>
        <v>#N/A</v>
      </c>
      <c r="AF287" s="46" t="e">
        <f t="shared" ca="1" si="447"/>
        <v>#N/A</v>
      </c>
      <c r="AG287" s="46" t="e">
        <f t="shared" ref="AG287:AH287" ca="1" si="448">AG346</f>
        <v>#N/A</v>
      </c>
      <c r="AH287" s="46" t="e">
        <f t="shared" ca="1" si="448"/>
        <v>#N/A</v>
      </c>
      <c r="AI287" s="46" t="e">
        <f t="shared" ca="1" si="447"/>
        <v>#N/A</v>
      </c>
      <c r="AJ287" s="46" t="e">
        <f t="shared" ca="1" si="447"/>
        <v>#N/A</v>
      </c>
      <c r="AK287" s="46" t="e">
        <f t="shared" ca="1" si="447"/>
        <v>#N/A</v>
      </c>
      <c r="AL287" s="46" t="e">
        <f t="shared" ca="1" si="447"/>
        <v>#N/A</v>
      </c>
      <c r="AM287" s="46" t="e">
        <f t="shared" ca="1" si="447"/>
        <v>#N/A</v>
      </c>
      <c r="AN287" s="46" t="e">
        <f t="shared" ca="1" si="447"/>
        <v>#N/A</v>
      </c>
      <c r="AO287" s="46" t="e">
        <f t="shared" ca="1" si="447"/>
        <v>#N/A</v>
      </c>
      <c r="AP287" s="46" t="e">
        <f t="shared" ca="1" si="447"/>
        <v>#N/A</v>
      </c>
      <c r="AQ287" s="46" t="e">
        <f t="shared" ca="1" si="447"/>
        <v>#N/A</v>
      </c>
      <c r="AR287" s="46" t="e">
        <f t="shared" ca="1" si="447"/>
        <v>#N/A</v>
      </c>
      <c r="AS287" s="46" t="e">
        <f t="shared" ca="1" si="447"/>
        <v>#N/A</v>
      </c>
      <c r="AT287" s="46" t="e">
        <f t="shared" ca="1" si="447"/>
        <v>#N/A</v>
      </c>
      <c r="AU287" s="46" t="e">
        <f t="shared" ca="1" si="447"/>
        <v>#N/A</v>
      </c>
      <c r="AV287" s="46" t="e">
        <f t="shared" ca="1" si="447"/>
        <v>#N/A</v>
      </c>
      <c r="AW287" s="46" t="e">
        <f t="shared" ca="1" si="447"/>
        <v>#N/A</v>
      </c>
      <c r="AX287" s="46" t="e">
        <f t="shared" ca="1" si="447"/>
        <v>#N/A</v>
      </c>
      <c r="AY287" s="46" t="e">
        <f t="shared" ca="1" si="447"/>
        <v>#N/A</v>
      </c>
      <c r="AZ287" s="46" t="e">
        <f t="shared" ca="1" si="447"/>
        <v>#N/A</v>
      </c>
      <c r="BA287" s="46" t="e">
        <f t="shared" ca="1" si="447"/>
        <v>#N/A</v>
      </c>
      <c r="BB287" s="46" t="e">
        <f t="shared" ca="1" si="447"/>
        <v>#N/A</v>
      </c>
      <c r="BC287" s="46" t="e">
        <f t="shared" ca="1" si="447"/>
        <v>#N/A</v>
      </c>
      <c r="BD287" s="46" t="e">
        <f t="shared" ca="1" si="447"/>
        <v>#N/A</v>
      </c>
      <c r="BE287" s="46" t="e">
        <f t="shared" ca="1" si="447"/>
        <v>#N/A</v>
      </c>
      <c r="BF287" s="46" t="e">
        <f t="shared" ca="1" si="447"/>
        <v>#N/A</v>
      </c>
      <c r="BG287" s="46" t="e">
        <f t="shared" ca="1" si="447"/>
        <v>#N/A</v>
      </c>
      <c r="BH287" s="46" t="e">
        <f t="shared" ca="1" si="447"/>
        <v>#N/A</v>
      </c>
      <c r="BI287" s="46" t="e">
        <f t="shared" ca="1" si="447"/>
        <v>#N/A</v>
      </c>
      <c r="BJ287" s="46" t="e">
        <f t="shared" ca="1" si="447"/>
        <v>#N/A</v>
      </c>
      <c r="BK287" s="46" t="e">
        <f t="shared" ca="1" si="447"/>
        <v>#N/A</v>
      </c>
      <c r="BL287" s="46" t="e">
        <f t="shared" ca="1" si="447"/>
        <v>#N/A</v>
      </c>
      <c r="BM287" s="46" t="e">
        <f t="shared" ca="1" si="447"/>
        <v>#N/A</v>
      </c>
      <c r="BN287" s="46" t="e">
        <f t="shared" ca="1" si="447"/>
        <v>#N/A</v>
      </c>
      <c r="BO287" s="46" t="e">
        <f t="shared" ca="1" si="447"/>
        <v>#N/A</v>
      </c>
      <c r="BP287" s="46" t="e">
        <f t="shared" ca="1" si="447"/>
        <v>#N/A</v>
      </c>
      <c r="BQ287" s="46" t="e">
        <f t="shared" ca="1" si="447"/>
        <v>#N/A</v>
      </c>
      <c r="BR287" s="46" t="e">
        <f t="shared" ca="1" si="447"/>
        <v>#N/A</v>
      </c>
      <c r="BS287" s="46" t="e">
        <f t="shared" ca="1" si="447"/>
        <v>#N/A</v>
      </c>
      <c r="BT287" s="46" t="e">
        <f t="shared" ca="1" si="447"/>
        <v>#N/A</v>
      </c>
      <c r="BU287" s="46" t="e">
        <f t="shared" ca="1" si="447"/>
        <v>#N/A</v>
      </c>
      <c r="BV287" s="46" t="e">
        <f t="shared" ca="1" si="447"/>
        <v>#N/A</v>
      </c>
      <c r="BW287" s="46" t="e">
        <f t="shared" ca="1" si="447"/>
        <v>#N/A</v>
      </c>
      <c r="BX287" s="46" t="e">
        <f t="shared" ca="1" si="447"/>
        <v>#N/A</v>
      </c>
      <c r="BY287" s="46" t="e">
        <f t="shared" ref="BY287:CV287" ca="1" si="449">BY346</f>
        <v>#N/A</v>
      </c>
      <c r="BZ287" s="46" t="e">
        <f t="shared" ca="1" si="449"/>
        <v>#N/A</v>
      </c>
      <c r="CA287" s="46" t="e">
        <f t="shared" ca="1" si="449"/>
        <v>#N/A</v>
      </c>
      <c r="CB287" s="46" t="e">
        <f t="shared" ca="1" si="449"/>
        <v>#N/A</v>
      </c>
      <c r="CC287" s="46" t="e">
        <f t="shared" ca="1" si="449"/>
        <v>#N/A</v>
      </c>
      <c r="CD287" s="46" t="e">
        <f t="shared" ca="1" si="449"/>
        <v>#N/A</v>
      </c>
      <c r="CE287" s="46" t="e">
        <f t="shared" ca="1" si="449"/>
        <v>#N/A</v>
      </c>
      <c r="CF287" s="46" t="e">
        <f t="shared" ca="1" si="449"/>
        <v>#N/A</v>
      </c>
      <c r="CG287" s="46" t="e">
        <f t="shared" ca="1" si="449"/>
        <v>#N/A</v>
      </c>
      <c r="CH287" s="46" t="e">
        <f t="shared" ca="1" si="449"/>
        <v>#N/A</v>
      </c>
      <c r="CI287" s="46" t="e">
        <f t="shared" ca="1" si="449"/>
        <v>#N/A</v>
      </c>
      <c r="CJ287" s="46" t="e">
        <f t="shared" ca="1" si="449"/>
        <v>#N/A</v>
      </c>
      <c r="CK287" s="46" t="e">
        <f t="shared" ca="1" si="449"/>
        <v>#N/A</v>
      </c>
      <c r="CL287" s="46" t="e">
        <f t="shared" ca="1" si="449"/>
        <v>#N/A</v>
      </c>
      <c r="CM287" s="46" t="e">
        <f t="shared" ca="1" si="449"/>
        <v>#N/A</v>
      </c>
      <c r="CN287" s="46" t="e">
        <f t="shared" ca="1" si="449"/>
        <v>#N/A</v>
      </c>
      <c r="CO287" s="46" t="e">
        <f t="shared" ca="1" si="449"/>
        <v>#N/A</v>
      </c>
      <c r="CP287" s="46" t="e">
        <f t="shared" ca="1" si="449"/>
        <v>#N/A</v>
      </c>
      <c r="CQ287" s="46" t="e">
        <f t="shared" ca="1" si="449"/>
        <v>#N/A</v>
      </c>
      <c r="CR287" s="46" t="e">
        <f t="shared" ca="1" si="449"/>
        <v>#N/A</v>
      </c>
      <c r="CS287" s="46" t="e">
        <f t="shared" ca="1" si="449"/>
        <v>#N/A</v>
      </c>
      <c r="CT287" s="46" t="e">
        <f t="shared" ca="1" si="449"/>
        <v>#N/A</v>
      </c>
      <c r="CU287" s="46" t="e">
        <f t="shared" ca="1" si="449"/>
        <v>#N/A</v>
      </c>
      <c r="CV287" s="46" t="e">
        <f t="shared" ca="1" si="449"/>
        <v>#N/A</v>
      </c>
      <c r="CW287" s="46"/>
      <c r="CX287" s="46"/>
    </row>
    <row r="288" spans="1:111" ht="15.4">
      <c r="E288" s="1" t="s">
        <v>718</v>
      </c>
      <c r="G288" s="1" t="s">
        <v>305</v>
      </c>
      <c r="L288" s="46">
        <f>L378</f>
        <v>0</v>
      </c>
      <c r="M288" s="46" t="e">
        <f t="shared" ref="M288:BX288" si="450">M378</f>
        <v>#N/A</v>
      </c>
      <c r="N288" s="46" t="e">
        <f t="shared" si="450"/>
        <v>#N/A</v>
      </c>
      <c r="O288" s="46" t="e">
        <f t="shared" si="450"/>
        <v>#N/A</v>
      </c>
      <c r="P288" s="46" t="e">
        <f t="shared" si="450"/>
        <v>#N/A</v>
      </c>
      <c r="Q288" s="46" t="e">
        <f t="shared" si="450"/>
        <v>#N/A</v>
      </c>
      <c r="R288" s="46" t="e">
        <f t="shared" si="450"/>
        <v>#N/A</v>
      </c>
      <c r="S288" s="46" t="e">
        <f t="shared" si="450"/>
        <v>#N/A</v>
      </c>
      <c r="T288" s="46" t="e">
        <f t="shared" si="450"/>
        <v>#N/A</v>
      </c>
      <c r="U288" s="46" t="e">
        <f t="shared" si="450"/>
        <v>#N/A</v>
      </c>
      <c r="V288" s="46" t="e">
        <f t="shared" si="450"/>
        <v>#N/A</v>
      </c>
      <c r="W288" s="46" t="e">
        <f t="shared" si="450"/>
        <v>#N/A</v>
      </c>
      <c r="X288" s="46" t="e">
        <f t="shared" si="450"/>
        <v>#N/A</v>
      </c>
      <c r="Y288" s="46" t="e">
        <f t="shared" si="450"/>
        <v>#N/A</v>
      </c>
      <c r="Z288" s="46" t="e">
        <f t="shared" si="450"/>
        <v>#N/A</v>
      </c>
      <c r="AA288" s="46" t="e">
        <f t="shared" si="450"/>
        <v>#N/A</v>
      </c>
      <c r="AB288" s="46" t="e">
        <f t="shared" si="450"/>
        <v>#N/A</v>
      </c>
      <c r="AC288" s="46" t="e">
        <f t="shared" si="450"/>
        <v>#N/A</v>
      </c>
      <c r="AD288" s="46" t="e">
        <f t="shared" si="450"/>
        <v>#N/A</v>
      </c>
      <c r="AE288" s="46" t="e">
        <f t="shared" si="450"/>
        <v>#N/A</v>
      </c>
      <c r="AF288" s="46" t="e">
        <f t="shared" si="450"/>
        <v>#N/A</v>
      </c>
      <c r="AG288" s="46" t="e">
        <f t="shared" ref="AG288:AH288" si="451">AG378</f>
        <v>#N/A</v>
      </c>
      <c r="AH288" s="46" t="e">
        <f t="shared" si="451"/>
        <v>#N/A</v>
      </c>
      <c r="AI288" s="46" t="e">
        <f t="shared" si="450"/>
        <v>#N/A</v>
      </c>
      <c r="AJ288" s="46" t="e">
        <f t="shared" si="450"/>
        <v>#N/A</v>
      </c>
      <c r="AK288" s="46" t="e">
        <f t="shared" si="450"/>
        <v>#N/A</v>
      </c>
      <c r="AL288" s="46" t="e">
        <f t="shared" si="450"/>
        <v>#N/A</v>
      </c>
      <c r="AM288" s="46" t="e">
        <f t="shared" si="450"/>
        <v>#N/A</v>
      </c>
      <c r="AN288" s="46" t="e">
        <f t="shared" si="450"/>
        <v>#N/A</v>
      </c>
      <c r="AO288" s="46" t="e">
        <f t="shared" si="450"/>
        <v>#N/A</v>
      </c>
      <c r="AP288" s="46" t="e">
        <f t="shared" si="450"/>
        <v>#N/A</v>
      </c>
      <c r="AQ288" s="46" t="e">
        <f t="shared" si="450"/>
        <v>#N/A</v>
      </c>
      <c r="AR288" s="46" t="e">
        <f t="shared" si="450"/>
        <v>#N/A</v>
      </c>
      <c r="AS288" s="46" t="e">
        <f t="shared" si="450"/>
        <v>#N/A</v>
      </c>
      <c r="AT288" s="46" t="e">
        <f t="shared" si="450"/>
        <v>#N/A</v>
      </c>
      <c r="AU288" s="46" t="e">
        <f t="shared" si="450"/>
        <v>#N/A</v>
      </c>
      <c r="AV288" s="46" t="e">
        <f t="shared" si="450"/>
        <v>#N/A</v>
      </c>
      <c r="AW288" s="46" t="e">
        <f t="shared" si="450"/>
        <v>#N/A</v>
      </c>
      <c r="AX288" s="46" t="e">
        <f t="shared" si="450"/>
        <v>#N/A</v>
      </c>
      <c r="AY288" s="46" t="e">
        <f t="shared" si="450"/>
        <v>#N/A</v>
      </c>
      <c r="AZ288" s="46" t="e">
        <f t="shared" si="450"/>
        <v>#N/A</v>
      </c>
      <c r="BA288" s="46" t="e">
        <f t="shared" si="450"/>
        <v>#N/A</v>
      </c>
      <c r="BB288" s="46" t="e">
        <f t="shared" si="450"/>
        <v>#N/A</v>
      </c>
      <c r="BC288" s="46" t="e">
        <f t="shared" si="450"/>
        <v>#N/A</v>
      </c>
      <c r="BD288" s="46" t="e">
        <f t="shared" si="450"/>
        <v>#N/A</v>
      </c>
      <c r="BE288" s="46" t="e">
        <f t="shared" si="450"/>
        <v>#N/A</v>
      </c>
      <c r="BF288" s="46" t="e">
        <f t="shared" si="450"/>
        <v>#N/A</v>
      </c>
      <c r="BG288" s="46" t="e">
        <f t="shared" si="450"/>
        <v>#N/A</v>
      </c>
      <c r="BH288" s="46" t="e">
        <f t="shared" si="450"/>
        <v>#N/A</v>
      </c>
      <c r="BI288" s="46" t="e">
        <f t="shared" si="450"/>
        <v>#N/A</v>
      </c>
      <c r="BJ288" s="46" t="e">
        <f t="shared" si="450"/>
        <v>#N/A</v>
      </c>
      <c r="BK288" s="46" t="e">
        <f t="shared" si="450"/>
        <v>#N/A</v>
      </c>
      <c r="BL288" s="46" t="e">
        <f t="shared" si="450"/>
        <v>#N/A</v>
      </c>
      <c r="BM288" s="46" t="e">
        <f t="shared" si="450"/>
        <v>#N/A</v>
      </c>
      <c r="BN288" s="46" t="e">
        <f t="shared" si="450"/>
        <v>#N/A</v>
      </c>
      <c r="BO288" s="46" t="e">
        <f t="shared" si="450"/>
        <v>#N/A</v>
      </c>
      <c r="BP288" s="46" t="e">
        <f t="shared" si="450"/>
        <v>#N/A</v>
      </c>
      <c r="BQ288" s="46" t="e">
        <f t="shared" si="450"/>
        <v>#N/A</v>
      </c>
      <c r="BR288" s="46" t="e">
        <f t="shared" si="450"/>
        <v>#N/A</v>
      </c>
      <c r="BS288" s="46" t="e">
        <f t="shared" si="450"/>
        <v>#N/A</v>
      </c>
      <c r="BT288" s="46" t="e">
        <f t="shared" si="450"/>
        <v>#N/A</v>
      </c>
      <c r="BU288" s="46" t="e">
        <f t="shared" si="450"/>
        <v>#N/A</v>
      </c>
      <c r="BV288" s="46" t="e">
        <f t="shared" si="450"/>
        <v>#N/A</v>
      </c>
      <c r="BW288" s="46" t="e">
        <f t="shared" si="450"/>
        <v>#N/A</v>
      </c>
      <c r="BX288" s="46" t="e">
        <f t="shared" si="450"/>
        <v>#N/A</v>
      </c>
      <c r="BY288" s="46" t="e">
        <f t="shared" ref="BY288:CV288" si="452">BY378</f>
        <v>#N/A</v>
      </c>
      <c r="BZ288" s="46" t="e">
        <f t="shared" si="452"/>
        <v>#N/A</v>
      </c>
      <c r="CA288" s="46" t="e">
        <f t="shared" si="452"/>
        <v>#N/A</v>
      </c>
      <c r="CB288" s="46" t="e">
        <f t="shared" si="452"/>
        <v>#N/A</v>
      </c>
      <c r="CC288" s="46" t="e">
        <f t="shared" si="452"/>
        <v>#N/A</v>
      </c>
      <c r="CD288" s="46" t="e">
        <f t="shared" si="452"/>
        <v>#N/A</v>
      </c>
      <c r="CE288" s="46" t="e">
        <f t="shared" si="452"/>
        <v>#N/A</v>
      </c>
      <c r="CF288" s="46" t="e">
        <f t="shared" si="452"/>
        <v>#N/A</v>
      </c>
      <c r="CG288" s="46" t="e">
        <f t="shared" si="452"/>
        <v>#N/A</v>
      </c>
      <c r="CH288" s="46" t="e">
        <f t="shared" si="452"/>
        <v>#N/A</v>
      </c>
      <c r="CI288" s="46" t="e">
        <f t="shared" si="452"/>
        <v>#N/A</v>
      </c>
      <c r="CJ288" s="46" t="e">
        <f t="shared" si="452"/>
        <v>#N/A</v>
      </c>
      <c r="CK288" s="46" t="e">
        <f t="shared" si="452"/>
        <v>#N/A</v>
      </c>
      <c r="CL288" s="46" t="e">
        <f t="shared" si="452"/>
        <v>#N/A</v>
      </c>
      <c r="CM288" s="46" t="e">
        <f t="shared" si="452"/>
        <v>#N/A</v>
      </c>
      <c r="CN288" s="46" t="e">
        <f t="shared" si="452"/>
        <v>#N/A</v>
      </c>
      <c r="CO288" s="46" t="e">
        <f t="shared" si="452"/>
        <v>#N/A</v>
      </c>
      <c r="CP288" s="46" t="e">
        <f t="shared" si="452"/>
        <v>#N/A</v>
      </c>
      <c r="CQ288" s="46" t="e">
        <f t="shared" si="452"/>
        <v>#N/A</v>
      </c>
      <c r="CR288" s="46" t="e">
        <f t="shared" si="452"/>
        <v>#N/A</v>
      </c>
      <c r="CS288" s="46" t="e">
        <f t="shared" si="452"/>
        <v>#N/A</v>
      </c>
      <c r="CT288" s="46" t="e">
        <f t="shared" si="452"/>
        <v>#N/A</v>
      </c>
      <c r="CU288" s="46" t="e">
        <f t="shared" si="452"/>
        <v>#N/A</v>
      </c>
      <c r="CV288" s="46" t="e">
        <f t="shared" si="452"/>
        <v>#N/A</v>
      </c>
      <c r="CW288" s="46"/>
      <c r="CX288" s="46"/>
    </row>
    <row r="289" spans="2:103" ht="15.4">
      <c r="E289" s="1" t="s">
        <v>719</v>
      </c>
      <c r="G289" s="1" t="s">
        <v>305</v>
      </c>
      <c r="L289" s="46" t="e">
        <f t="shared" ref="L289:AQ289" si="453">MAX(MIN(L281,-L285),0)</f>
        <v>#N/A</v>
      </c>
      <c r="M289" s="46" t="e">
        <f t="shared" si="453"/>
        <v>#N/A</v>
      </c>
      <c r="N289" s="46" t="e">
        <f t="shared" si="453"/>
        <v>#N/A</v>
      </c>
      <c r="O289" s="46" t="e">
        <f t="shared" si="453"/>
        <v>#N/A</v>
      </c>
      <c r="P289" s="46" t="e">
        <f t="shared" si="453"/>
        <v>#N/A</v>
      </c>
      <c r="Q289" s="46" t="e">
        <f t="shared" si="453"/>
        <v>#N/A</v>
      </c>
      <c r="R289" s="46" t="e">
        <f t="shared" si="453"/>
        <v>#N/A</v>
      </c>
      <c r="S289" s="46" t="e">
        <f t="shared" si="453"/>
        <v>#N/A</v>
      </c>
      <c r="T289" s="46" t="e">
        <f t="shared" si="453"/>
        <v>#N/A</v>
      </c>
      <c r="U289" s="46" t="e">
        <f t="shared" si="453"/>
        <v>#N/A</v>
      </c>
      <c r="V289" s="46" t="e">
        <f t="shared" si="453"/>
        <v>#N/A</v>
      </c>
      <c r="W289" s="46" t="e">
        <f t="shared" si="453"/>
        <v>#N/A</v>
      </c>
      <c r="X289" s="46" t="e">
        <f t="shared" si="453"/>
        <v>#N/A</v>
      </c>
      <c r="Y289" s="46" t="e">
        <f t="shared" si="453"/>
        <v>#N/A</v>
      </c>
      <c r="Z289" s="46" t="e">
        <f t="shared" si="453"/>
        <v>#N/A</v>
      </c>
      <c r="AA289" s="46" t="e">
        <f t="shared" si="453"/>
        <v>#N/A</v>
      </c>
      <c r="AB289" s="46" t="e">
        <f t="shared" si="453"/>
        <v>#N/A</v>
      </c>
      <c r="AC289" s="46" t="e">
        <f t="shared" si="453"/>
        <v>#N/A</v>
      </c>
      <c r="AD289" s="46" t="e">
        <f t="shared" si="453"/>
        <v>#N/A</v>
      </c>
      <c r="AE289" s="46" t="e">
        <f t="shared" si="453"/>
        <v>#N/A</v>
      </c>
      <c r="AF289" s="46" t="e">
        <f t="shared" si="453"/>
        <v>#N/A</v>
      </c>
      <c r="AG289" s="46" t="e">
        <f t="shared" ref="AG289:AH289" si="454">MAX(MIN(AG281,-AG285),0)</f>
        <v>#N/A</v>
      </c>
      <c r="AH289" s="46" t="e">
        <f t="shared" si="454"/>
        <v>#N/A</v>
      </c>
      <c r="AI289" s="46" t="e">
        <f t="shared" si="453"/>
        <v>#N/A</v>
      </c>
      <c r="AJ289" s="46" t="e">
        <f t="shared" si="453"/>
        <v>#N/A</v>
      </c>
      <c r="AK289" s="46" t="e">
        <f t="shared" si="453"/>
        <v>#N/A</v>
      </c>
      <c r="AL289" s="46" t="e">
        <f t="shared" si="453"/>
        <v>#N/A</v>
      </c>
      <c r="AM289" s="46" t="e">
        <f t="shared" si="453"/>
        <v>#N/A</v>
      </c>
      <c r="AN289" s="46" t="e">
        <f t="shared" si="453"/>
        <v>#N/A</v>
      </c>
      <c r="AO289" s="46" t="e">
        <f t="shared" si="453"/>
        <v>#N/A</v>
      </c>
      <c r="AP289" s="46" t="e">
        <f t="shared" si="453"/>
        <v>#N/A</v>
      </c>
      <c r="AQ289" s="46" t="e">
        <f t="shared" si="453"/>
        <v>#N/A</v>
      </c>
      <c r="AR289" s="46" t="e">
        <f t="shared" ref="AR289:BW289" si="455">MAX(MIN(AR281,-AR285),0)</f>
        <v>#N/A</v>
      </c>
      <c r="AS289" s="46" t="e">
        <f t="shared" si="455"/>
        <v>#N/A</v>
      </c>
      <c r="AT289" s="46" t="e">
        <f t="shared" si="455"/>
        <v>#N/A</v>
      </c>
      <c r="AU289" s="46" t="e">
        <f t="shared" si="455"/>
        <v>#N/A</v>
      </c>
      <c r="AV289" s="46" t="e">
        <f t="shared" si="455"/>
        <v>#N/A</v>
      </c>
      <c r="AW289" s="46" t="e">
        <f t="shared" si="455"/>
        <v>#N/A</v>
      </c>
      <c r="AX289" s="46" t="e">
        <f t="shared" si="455"/>
        <v>#N/A</v>
      </c>
      <c r="AY289" s="46" t="e">
        <f t="shared" si="455"/>
        <v>#N/A</v>
      </c>
      <c r="AZ289" s="46" t="e">
        <f t="shared" si="455"/>
        <v>#N/A</v>
      </c>
      <c r="BA289" s="46" t="e">
        <f t="shared" si="455"/>
        <v>#N/A</v>
      </c>
      <c r="BB289" s="46" t="e">
        <f t="shared" si="455"/>
        <v>#N/A</v>
      </c>
      <c r="BC289" s="46" t="e">
        <f t="shared" si="455"/>
        <v>#N/A</v>
      </c>
      <c r="BD289" s="46" t="e">
        <f t="shared" si="455"/>
        <v>#N/A</v>
      </c>
      <c r="BE289" s="46" t="e">
        <f t="shared" si="455"/>
        <v>#N/A</v>
      </c>
      <c r="BF289" s="46" t="e">
        <f t="shared" si="455"/>
        <v>#N/A</v>
      </c>
      <c r="BG289" s="46" t="e">
        <f t="shared" si="455"/>
        <v>#N/A</v>
      </c>
      <c r="BH289" s="46" t="e">
        <f t="shared" si="455"/>
        <v>#N/A</v>
      </c>
      <c r="BI289" s="46" t="e">
        <f t="shared" si="455"/>
        <v>#N/A</v>
      </c>
      <c r="BJ289" s="46" t="e">
        <f t="shared" si="455"/>
        <v>#N/A</v>
      </c>
      <c r="BK289" s="46" t="e">
        <f t="shared" si="455"/>
        <v>#N/A</v>
      </c>
      <c r="BL289" s="46" t="e">
        <f t="shared" si="455"/>
        <v>#N/A</v>
      </c>
      <c r="BM289" s="46" t="e">
        <f t="shared" si="455"/>
        <v>#N/A</v>
      </c>
      <c r="BN289" s="46" t="e">
        <f t="shared" si="455"/>
        <v>#N/A</v>
      </c>
      <c r="BO289" s="46" t="e">
        <f t="shared" si="455"/>
        <v>#N/A</v>
      </c>
      <c r="BP289" s="46" t="e">
        <f t="shared" si="455"/>
        <v>#N/A</v>
      </c>
      <c r="BQ289" s="46" t="e">
        <f t="shared" si="455"/>
        <v>#N/A</v>
      </c>
      <c r="BR289" s="46" t="e">
        <f t="shared" si="455"/>
        <v>#N/A</v>
      </c>
      <c r="BS289" s="46" t="e">
        <f t="shared" si="455"/>
        <v>#N/A</v>
      </c>
      <c r="BT289" s="46" t="e">
        <f t="shared" si="455"/>
        <v>#N/A</v>
      </c>
      <c r="BU289" s="46" t="e">
        <f t="shared" si="455"/>
        <v>#N/A</v>
      </c>
      <c r="BV289" s="46" t="e">
        <f t="shared" si="455"/>
        <v>#N/A</v>
      </c>
      <c r="BW289" s="46" t="e">
        <f t="shared" si="455"/>
        <v>#N/A</v>
      </c>
      <c r="BX289" s="46" t="e">
        <f t="shared" ref="BX289:CL289" si="456">MAX(MIN(BX281,-BX285),0)</f>
        <v>#N/A</v>
      </c>
      <c r="BY289" s="46" t="e">
        <f t="shared" si="456"/>
        <v>#N/A</v>
      </c>
      <c r="BZ289" s="46" t="e">
        <f t="shared" si="456"/>
        <v>#N/A</v>
      </c>
      <c r="CA289" s="46" t="e">
        <f t="shared" si="456"/>
        <v>#N/A</v>
      </c>
      <c r="CB289" s="46" t="e">
        <f t="shared" si="456"/>
        <v>#N/A</v>
      </c>
      <c r="CC289" s="46" t="e">
        <f t="shared" si="456"/>
        <v>#N/A</v>
      </c>
      <c r="CD289" s="46" t="e">
        <f t="shared" si="456"/>
        <v>#N/A</v>
      </c>
      <c r="CE289" s="46" t="e">
        <f t="shared" si="456"/>
        <v>#N/A</v>
      </c>
      <c r="CF289" s="46" t="e">
        <f t="shared" si="456"/>
        <v>#N/A</v>
      </c>
      <c r="CG289" s="46" t="e">
        <f t="shared" si="456"/>
        <v>#N/A</v>
      </c>
      <c r="CH289" s="46" t="e">
        <f t="shared" si="456"/>
        <v>#N/A</v>
      </c>
      <c r="CI289" s="46" t="e">
        <f t="shared" si="456"/>
        <v>#N/A</v>
      </c>
      <c r="CJ289" s="46" t="e">
        <f t="shared" si="456"/>
        <v>#N/A</v>
      </c>
      <c r="CK289" s="46" t="e">
        <f t="shared" si="456"/>
        <v>#N/A</v>
      </c>
      <c r="CL289" s="46" t="e">
        <f t="shared" si="456"/>
        <v>#N/A</v>
      </c>
      <c r="CM289" s="46" t="e">
        <f t="shared" ref="CM289:CV289" si="457">MAX(MIN(CM281,-CM285),0)</f>
        <v>#N/A</v>
      </c>
      <c r="CN289" s="46" t="e">
        <f t="shared" si="457"/>
        <v>#N/A</v>
      </c>
      <c r="CO289" s="46" t="e">
        <f t="shared" si="457"/>
        <v>#N/A</v>
      </c>
      <c r="CP289" s="46" t="e">
        <f t="shared" si="457"/>
        <v>#N/A</v>
      </c>
      <c r="CQ289" s="46" t="e">
        <f t="shared" si="457"/>
        <v>#N/A</v>
      </c>
      <c r="CR289" s="46" t="e">
        <f t="shared" si="457"/>
        <v>#N/A</v>
      </c>
      <c r="CS289" s="46" t="e">
        <f t="shared" si="457"/>
        <v>#N/A</v>
      </c>
      <c r="CT289" s="46" t="e">
        <f t="shared" si="457"/>
        <v>#N/A</v>
      </c>
      <c r="CU289" s="46" t="e">
        <f t="shared" si="457"/>
        <v>#N/A</v>
      </c>
      <c r="CV289" s="46" t="e">
        <f t="shared" si="457"/>
        <v>#N/A</v>
      </c>
      <c r="CW289" s="46"/>
      <c r="CX289" s="46"/>
    </row>
    <row r="290" spans="2:103" ht="15.4">
      <c r="E290" s="1" t="s">
        <v>720</v>
      </c>
      <c r="G290" s="1" t="s">
        <v>305</v>
      </c>
      <c r="L290" s="46" t="e">
        <f t="shared" ref="L290:AQ290" si="458">SUM(L285:L289)</f>
        <v>#N/A</v>
      </c>
      <c r="M290" s="46" t="e">
        <f t="shared" si="458"/>
        <v>#N/A</v>
      </c>
      <c r="N290" s="46" t="e">
        <f t="shared" si="458"/>
        <v>#N/A</v>
      </c>
      <c r="O290" s="46" t="e">
        <f t="shared" si="458"/>
        <v>#N/A</v>
      </c>
      <c r="P290" s="46" t="e">
        <f t="shared" si="458"/>
        <v>#N/A</v>
      </c>
      <c r="Q290" s="46" t="e">
        <f t="shared" si="458"/>
        <v>#N/A</v>
      </c>
      <c r="R290" s="46" t="e">
        <f t="shared" si="458"/>
        <v>#N/A</v>
      </c>
      <c r="S290" s="46" t="e">
        <f t="shared" si="458"/>
        <v>#N/A</v>
      </c>
      <c r="T290" s="46" t="e">
        <f t="shared" si="458"/>
        <v>#N/A</v>
      </c>
      <c r="U290" s="46" t="e">
        <f t="shared" si="458"/>
        <v>#N/A</v>
      </c>
      <c r="V290" s="46" t="e">
        <f t="shared" si="458"/>
        <v>#N/A</v>
      </c>
      <c r="W290" s="46" t="e">
        <f t="shared" si="458"/>
        <v>#N/A</v>
      </c>
      <c r="X290" s="46" t="e">
        <f t="shared" si="458"/>
        <v>#N/A</v>
      </c>
      <c r="Y290" s="46" t="e">
        <f t="shared" si="458"/>
        <v>#N/A</v>
      </c>
      <c r="Z290" s="46" t="e">
        <f t="shared" si="458"/>
        <v>#N/A</v>
      </c>
      <c r="AA290" s="46" t="e">
        <f t="shared" si="458"/>
        <v>#N/A</v>
      </c>
      <c r="AB290" s="46" t="e">
        <f t="shared" si="458"/>
        <v>#N/A</v>
      </c>
      <c r="AC290" s="46" t="e">
        <f t="shared" si="458"/>
        <v>#N/A</v>
      </c>
      <c r="AD290" s="46" t="e">
        <f t="shared" si="458"/>
        <v>#N/A</v>
      </c>
      <c r="AE290" s="46" t="e">
        <f t="shared" si="458"/>
        <v>#N/A</v>
      </c>
      <c r="AF290" s="46" t="e">
        <f t="shared" si="458"/>
        <v>#N/A</v>
      </c>
      <c r="AG290" s="46" t="e">
        <f t="shared" ref="AG290:AH290" si="459">SUM(AG285:AG289)</f>
        <v>#N/A</v>
      </c>
      <c r="AH290" s="46" t="e">
        <f t="shared" si="459"/>
        <v>#N/A</v>
      </c>
      <c r="AI290" s="46" t="e">
        <f t="shared" si="458"/>
        <v>#N/A</v>
      </c>
      <c r="AJ290" s="46" t="e">
        <f t="shared" si="458"/>
        <v>#N/A</v>
      </c>
      <c r="AK290" s="46" t="e">
        <f t="shared" si="458"/>
        <v>#N/A</v>
      </c>
      <c r="AL290" s="46" t="e">
        <f t="shared" si="458"/>
        <v>#N/A</v>
      </c>
      <c r="AM290" s="46" t="e">
        <f t="shared" si="458"/>
        <v>#N/A</v>
      </c>
      <c r="AN290" s="46" t="e">
        <f t="shared" si="458"/>
        <v>#N/A</v>
      </c>
      <c r="AO290" s="46" t="e">
        <f t="shared" si="458"/>
        <v>#N/A</v>
      </c>
      <c r="AP290" s="46" t="e">
        <f t="shared" si="458"/>
        <v>#N/A</v>
      </c>
      <c r="AQ290" s="46" t="e">
        <f t="shared" si="458"/>
        <v>#N/A</v>
      </c>
      <c r="AR290" s="46" t="e">
        <f t="shared" ref="AR290:BW290" si="460">SUM(AR285:AR289)</f>
        <v>#N/A</v>
      </c>
      <c r="AS290" s="46" t="e">
        <f t="shared" si="460"/>
        <v>#N/A</v>
      </c>
      <c r="AT290" s="46" t="e">
        <f t="shared" si="460"/>
        <v>#N/A</v>
      </c>
      <c r="AU290" s="46" t="e">
        <f t="shared" si="460"/>
        <v>#N/A</v>
      </c>
      <c r="AV290" s="46" t="e">
        <f t="shared" si="460"/>
        <v>#N/A</v>
      </c>
      <c r="AW290" s="46" t="e">
        <f t="shared" si="460"/>
        <v>#N/A</v>
      </c>
      <c r="AX290" s="46" t="e">
        <f t="shared" si="460"/>
        <v>#N/A</v>
      </c>
      <c r="AY290" s="46" t="e">
        <f t="shared" si="460"/>
        <v>#N/A</v>
      </c>
      <c r="AZ290" s="46" t="e">
        <f t="shared" si="460"/>
        <v>#N/A</v>
      </c>
      <c r="BA290" s="46" t="e">
        <f t="shared" si="460"/>
        <v>#N/A</v>
      </c>
      <c r="BB290" s="46" t="e">
        <f t="shared" si="460"/>
        <v>#N/A</v>
      </c>
      <c r="BC290" s="46" t="e">
        <f t="shared" si="460"/>
        <v>#N/A</v>
      </c>
      <c r="BD290" s="46" t="e">
        <f t="shared" si="460"/>
        <v>#N/A</v>
      </c>
      <c r="BE290" s="46" t="e">
        <f t="shared" si="460"/>
        <v>#N/A</v>
      </c>
      <c r="BF290" s="46" t="e">
        <f t="shared" si="460"/>
        <v>#N/A</v>
      </c>
      <c r="BG290" s="46" t="e">
        <f t="shared" si="460"/>
        <v>#N/A</v>
      </c>
      <c r="BH290" s="46" t="e">
        <f t="shared" si="460"/>
        <v>#N/A</v>
      </c>
      <c r="BI290" s="46" t="e">
        <f t="shared" si="460"/>
        <v>#N/A</v>
      </c>
      <c r="BJ290" s="46" t="e">
        <f t="shared" si="460"/>
        <v>#N/A</v>
      </c>
      <c r="BK290" s="46" t="e">
        <f t="shared" si="460"/>
        <v>#N/A</v>
      </c>
      <c r="BL290" s="46" t="e">
        <f t="shared" si="460"/>
        <v>#N/A</v>
      </c>
      <c r="BM290" s="46" t="e">
        <f t="shared" si="460"/>
        <v>#N/A</v>
      </c>
      <c r="BN290" s="46" t="e">
        <f t="shared" si="460"/>
        <v>#N/A</v>
      </c>
      <c r="BO290" s="46" t="e">
        <f t="shared" si="460"/>
        <v>#N/A</v>
      </c>
      <c r="BP290" s="46" t="e">
        <f t="shared" si="460"/>
        <v>#N/A</v>
      </c>
      <c r="BQ290" s="46" t="e">
        <f t="shared" si="460"/>
        <v>#N/A</v>
      </c>
      <c r="BR290" s="46" t="e">
        <f t="shared" si="460"/>
        <v>#N/A</v>
      </c>
      <c r="BS290" s="46" t="e">
        <f t="shared" si="460"/>
        <v>#N/A</v>
      </c>
      <c r="BT290" s="46" t="e">
        <f t="shared" si="460"/>
        <v>#N/A</v>
      </c>
      <c r="BU290" s="46" t="e">
        <f t="shared" si="460"/>
        <v>#N/A</v>
      </c>
      <c r="BV290" s="46" t="e">
        <f t="shared" si="460"/>
        <v>#N/A</v>
      </c>
      <c r="BW290" s="46" t="e">
        <f t="shared" si="460"/>
        <v>#N/A</v>
      </c>
      <c r="BX290" s="46" t="e">
        <f t="shared" ref="BX290:CL290" si="461">SUM(BX285:BX289)</f>
        <v>#N/A</v>
      </c>
      <c r="BY290" s="46" t="e">
        <f t="shared" si="461"/>
        <v>#N/A</v>
      </c>
      <c r="BZ290" s="46" t="e">
        <f t="shared" si="461"/>
        <v>#N/A</v>
      </c>
      <c r="CA290" s="46" t="e">
        <f t="shared" si="461"/>
        <v>#N/A</v>
      </c>
      <c r="CB290" s="46" t="e">
        <f t="shared" si="461"/>
        <v>#N/A</v>
      </c>
      <c r="CC290" s="46" t="e">
        <f t="shared" si="461"/>
        <v>#N/A</v>
      </c>
      <c r="CD290" s="46" t="e">
        <f t="shared" si="461"/>
        <v>#N/A</v>
      </c>
      <c r="CE290" s="46" t="e">
        <f t="shared" si="461"/>
        <v>#N/A</v>
      </c>
      <c r="CF290" s="46" t="e">
        <f t="shared" si="461"/>
        <v>#N/A</v>
      </c>
      <c r="CG290" s="46" t="e">
        <f t="shared" si="461"/>
        <v>#N/A</v>
      </c>
      <c r="CH290" s="46" t="e">
        <f t="shared" si="461"/>
        <v>#N/A</v>
      </c>
      <c r="CI290" s="46" t="e">
        <f t="shared" si="461"/>
        <v>#N/A</v>
      </c>
      <c r="CJ290" s="46" t="e">
        <f t="shared" si="461"/>
        <v>#N/A</v>
      </c>
      <c r="CK290" s="46" t="e">
        <f t="shared" si="461"/>
        <v>#N/A</v>
      </c>
      <c r="CL290" s="46" t="e">
        <f t="shared" si="461"/>
        <v>#N/A</v>
      </c>
      <c r="CM290" s="46" t="e">
        <f t="shared" ref="CM290:CV290" si="462">SUM(CM285:CM289)</f>
        <v>#N/A</v>
      </c>
      <c r="CN290" s="46" t="e">
        <f t="shared" si="462"/>
        <v>#N/A</v>
      </c>
      <c r="CO290" s="46" t="e">
        <f t="shared" si="462"/>
        <v>#N/A</v>
      </c>
      <c r="CP290" s="46" t="e">
        <f t="shared" si="462"/>
        <v>#N/A</v>
      </c>
      <c r="CQ290" s="46" t="e">
        <f t="shared" si="462"/>
        <v>#N/A</v>
      </c>
      <c r="CR290" s="46" t="e">
        <f t="shared" si="462"/>
        <v>#N/A</v>
      </c>
      <c r="CS290" s="46" t="e">
        <f t="shared" si="462"/>
        <v>#N/A</v>
      </c>
      <c r="CT290" s="46" t="e">
        <f t="shared" si="462"/>
        <v>#N/A</v>
      </c>
      <c r="CU290" s="46" t="e">
        <f t="shared" si="462"/>
        <v>#N/A</v>
      </c>
      <c r="CV290" s="46" t="e">
        <f t="shared" si="462"/>
        <v>#N/A</v>
      </c>
      <c r="CW290" s="46"/>
      <c r="CX290" s="46"/>
    </row>
    <row r="291" spans="2:103" ht="15.4">
      <c r="AH291" s="1"/>
      <c r="AO291" s="154"/>
    </row>
    <row r="292" spans="2:103" ht="15.4">
      <c r="B292" s="24"/>
      <c r="C292" s="43">
        <f>MAX($B$5:C291)+0.1</f>
        <v>8.3999999999999986</v>
      </c>
      <c r="D292" s="41" t="s">
        <v>296</v>
      </c>
      <c r="E292" s="41"/>
      <c r="F292" s="41"/>
      <c r="G292" s="41"/>
      <c r="H292" s="41"/>
      <c r="I292" s="41"/>
      <c r="J292" s="41"/>
      <c r="K292" s="41"/>
      <c r="L292" s="41"/>
      <c r="M292" s="41"/>
      <c r="N292" s="41"/>
      <c r="O292" s="41"/>
      <c r="P292" s="41"/>
      <c r="Q292" s="41"/>
      <c r="R292" s="41"/>
      <c r="S292" s="41"/>
      <c r="T292" s="41"/>
      <c r="U292" s="41"/>
      <c r="V292" s="41"/>
      <c r="W292" s="41"/>
      <c r="X292" s="41"/>
      <c r="Y292" s="41"/>
      <c r="Z292" s="41"/>
      <c r="AA292" s="41"/>
      <c r="AB292" s="41"/>
      <c r="AC292" s="41"/>
      <c r="AD292" s="41"/>
      <c r="AE292" s="41"/>
      <c r="AF292" s="41"/>
      <c r="AG292" s="41"/>
      <c r="AH292" s="41"/>
      <c r="AI292" s="41"/>
      <c r="AJ292" s="41"/>
      <c r="AK292" s="41"/>
      <c r="AL292" s="41"/>
      <c r="AM292" s="41"/>
      <c r="AN292" s="41"/>
      <c r="AO292" s="41"/>
      <c r="AP292" s="41"/>
      <c r="AQ292" s="41"/>
      <c r="AR292" s="41"/>
      <c r="AS292" s="41"/>
      <c r="AT292" s="41"/>
      <c r="AU292" s="41"/>
      <c r="AV292" s="41"/>
      <c r="AW292" s="41"/>
      <c r="AX292" s="41"/>
      <c r="AY292" s="41"/>
      <c r="AZ292" s="41"/>
      <c r="BA292" s="41"/>
      <c r="BB292" s="41"/>
      <c r="BC292" s="41"/>
      <c r="BD292" s="41"/>
      <c r="BE292" s="41"/>
      <c r="BF292" s="41"/>
      <c r="BG292" s="41"/>
      <c r="BH292" s="41"/>
      <c r="BI292" s="41"/>
      <c r="BJ292" s="41"/>
      <c r="BK292" s="41"/>
      <c r="BL292" s="41"/>
      <c r="BM292" s="41"/>
      <c r="BN292" s="41"/>
      <c r="BO292" s="41"/>
      <c r="BP292" s="41"/>
      <c r="BQ292" s="41"/>
      <c r="BR292" s="41"/>
      <c r="BS292" s="41"/>
      <c r="BT292" s="41"/>
      <c r="BU292" s="41"/>
      <c r="BV292" s="41"/>
      <c r="BW292" s="41"/>
      <c r="BX292" s="41"/>
      <c r="BY292" s="41"/>
      <c r="BZ292" s="41"/>
      <c r="CA292" s="41"/>
      <c r="CB292" s="41"/>
      <c r="CC292" s="41"/>
      <c r="CD292" s="41"/>
      <c r="CE292" s="41"/>
      <c r="CF292" s="41"/>
      <c r="CG292" s="41"/>
      <c r="CH292" s="41"/>
      <c r="CI292" s="41"/>
      <c r="CJ292" s="41"/>
      <c r="CK292" s="41"/>
      <c r="CL292" s="41"/>
      <c r="CM292" s="41"/>
      <c r="CN292" s="41"/>
      <c r="CO292" s="41"/>
      <c r="CP292" s="41"/>
      <c r="CQ292" s="41"/>
      <c r="CR292" s="41"/>
      <c r="CS292" s="41"/>
      <c r="CT292" s="41"/>
      <c r="CU292" s="41"/>
      <c r="CV292" s="41"/>
      <c r="CW292" s="41"/>
      <c r="CX292" s="41"/>
      <c r="CY292" s="42"/>
    </row>
    <row r="293" spans="2:103" ht="15.4">
      <c r="AH293" s="1"/>
    </row>
    <row r="294" spans="2:103" ht="15.4">
      <c r="E294" s="1" t="s">
        <v>721</v>
      </c>
      <c r="G294" s="1" t="s">
        <v>305</v>
      </c>
      <c r="L294" s="46" t="e">
        <f t="shared" ref="L294:AQ294" si="463">MAX(L281-L289,0)</f>
        <v>#N/A</v>
      </c>
      <c r="M294" s="46" t="e">
        <f t="shared" si="463"/>
        <v>#N/A</v>
      </c>
      <c r="N294" s="46" t="e">
        <f t="shared" si="463"/>
        <v>#N/A</v>
      </c>
      <c r="O294" s="46" t="e">
        <f t="shared" si="463"/>
        <v>#N/A</v>
      </c>
      <c r="P294" s="46" t="e">
        <f>MAX(P281-P289,0)</f>
        <v>#N/A</v>
      </c>
      <c r="Q294" s="46" t="e">
        <f t="shared" si="463"/>
        <v>#N/A</v>
      </c>
      <c r="R294" s="46" t="e">
        <f t="shared" si="463"/>
        <v>#N/A</v>
      </c>
      <c r="S294" s="46" t="e">
        <f t="shared" si="463"/>
        <v>#N/A</v>
      </c>
      <c r="T294" s="46" t="e">
        <f t="shared" si="463"/>
        <v>#N/A</v>
      </c>
      <c r="U294" s="46" t="e">
        <f t="shared" si="463"/>
        <v>#N/A</v>
      </c>
      <c r="V294" s="46" t="e">
        <f t="shared" si="463"/>
        <v>#N/A</v>
      </c>
      <c r="W294" s="46" t="e">
        <f t="shared" si="463"/>
        <v>#N/A</v>
      </c>
      <c r="X294" s="46" t="e">
        <f t="shared" si="463"/>
        <v>#N/A</v>
      </c>
      <c r="Y294" s="46" t="e">
        <f>MAX(Y281-Y289,0)</f>
        <v>#N/A</v>
      </c>
      <c r="Z294" s="46" t="e">
        <f>MAX(Z281-Z289,0)</f>
        <v>#N/A</v>
      </c>
      <c r="AA294" s="46" t="e">
        <f>MAX(AA281-AA289,0)</f>
        <v>#N/A</v>
      </c>
      <c r="AB294" s="46" t="e">
        <f t="shared" si="463"/>
        <v>#N/A</v>
      </c>
      <c r="AC294" s="46" t="e">
        <f t="shared" si="463"/>
        <v>#N/A</v>
      </c>
      <c r="AD294" s="46" t="e">
        <f>MAX(AD281-AD289,0)</f>
        <v>#N/A</v>
      </c>
      <c r="AE294" s="46" t="e">
        <f t="shared" si="463"/>
        <v>#N/A</v>
      </c>
      <c r="AF294" s="46" t="e">
        <f>MAX(AF281-AF289,0)</f>
        <v>#N/A</v>
      </c>
      <c r="AG294" s="46" t="e">
        <f t="shared" ref="AG294:AH294" si="464">MAX(AG281-AG289,0)</f>
        <v>#N/A</v>
      </c>
      <c r="AH294" s="46" t="e">
        <f t="shared" si="464"/>
        <v>#N/A</v>
      </c>
      <c r="AI294" s="46" t="e">
        <f t="shared" si="463"/>
        <v>#N/A</v>
      </c>
      <c r="AJ294" s="46" t="e">
        <f t="shared" si="463"/>
        <v>#N/A</v>
      </c>
      <c r="AK294" s="46" t="e">
        <f t="shared" si="463"/>
        <v>#N/A</v>
      </c>
      <c r="AL294" s="46" t="e">
        <f t="shared" si="463"/>
        <v>#N/A</v>
      </c>
      <c r="AM294" s="46" t="e">
        <f t="shared" si="463"/>
        <v>#N/A</v>
      </c>
      <c r="AN294" s="46" t="e">
        <f t="shared" si="463"/>
        <v>#N/A</v>
      </c>
      <c r="AO294" s="46" t="e">
        <f t="shared" si="463"/>
        <v>#N/A</v>
      </c>
      <c r="AP294" s="46" t="e">
        <f t="shared" si="463"/>
        <v>#N/A</v>
      </c>
      <c r="AQ294" s="46" t="e">
        <f t="shared" si="463"/>
        <v>#N/A</v>
      </c>
      <c r="AR294" s="46" t="e">
        <f t="shared" ref="AR294:BW294" si="465">MAX(AR281-AR289,0)</f>
        <v>#N/A</v>
      </c>
      <c r="AS294" s="46" t="e">
        <f t="shared" si="465"/>
        <v>#N/A</v>
      </c>
      <c r="AT294" s="46" t="e">
        <f t="shared" si="465"/>
        <v>#N/A</v>
      </c>
      <c r="AU294" s="46" t="e">
        <f t="shared" si="465"/>
        <v>#N/A</v>
      </c>
      <c r="AV294" s="46" t="e">
        <f t="shared" si="465"/>
        <v>#N/A</v>
      </c>
      <c r="AW294" s="46" t="e">
        <f t="shared" si="465"/>
        <v>#N/A</v>
      </c>
      <c r="AX294" s="46" t="e">
        <f t="shared" si="465"/>
        <v>#N/A</v>
      </c>
      <c r="AY294" s="46" t="e">
        <f t="shared" si="465"/>
        <v>#N/A</v>
      </c>
      <c r="AZ294" s="46" t="e">
        <f t="shared" si="465"/>
        <v>#N/A</v>
      </c>
      <c r="BA294" s="46" t="e">
        <f t="shared" si="465"/>
        <v>#N/A</v>
      </c>
      <c r="BB294" s="46" t="e">
        <f t="shared" si="465"/>
        <v>#N/A</v>
      </c>
      <c r="BC294" s="46" t="e">
        <f t="shared" si="465"/>
        <v>#N/A</v>
      </c>
      <c r="BD294" s="46" t="e">
        <f t="shared" si="465"/>
        <v>#N/A</v>
      </c>
      <c r="BE294" s="46" t="e">
        <f t="shared" si="465"/>
        <v>#N/A</v>
      </c>
      <c r="BF294" s="46" t="e">
        <f t="shared" si="465"/>
        <v>#N/A</v>
      </c>
      <c r="BG294" s="46" t="e">
        <f t="shared" si="465"/>
        <v>#N/A</v>
      </c>
      <c r="BH294" s="46" t="e">
        <f t="shared" si="465"/>
        <v>#N/A</v>
      </c>
      <c r="BI294" s="46" t="e">
        <f t="shared" si="465"/>
        <v>#N/A</v>
      </c>
      <c r="BJ294" s="46" t="e">
        <f t="shared" si="465"/>
        <v>#N/A</v>
      </c>
      <c r="BK294" s="46" t="e">
        <f t="shared" si="465"/>
        <v>#N/A</v>
      </c>
      <c r="BL294" s="46" t="e">
        <f t="shared" si="465"/>
        <v>#N/A</v>
      </c>
      <c r="BM294" s="46" t="e">
        <f t="shared" si="465"/>
        <v>#N/A</v>
      </c>
      <c r="BN294" s="46" t="e">
        <f t="shared" si="465"/>
        <v>#N/A</v>
      </c>
      <c r="BO294" s="46" t="e">
        <f t="shared" si="465"/>
        <v>#N/A</v>
      </c>
      <c r="BP294" s="46" t="e">
        <f t="shared" si="465"/>
        <v>#N/A</v>
      </c>
      <c r="BQ294" s="46" t="e">
        <f t="shared" si="465"/>
        <v>#N/A</v>
      </c>
      <c r="BR294" s="46" t="e">
        <f t="shared" si="465"/>
        <v>#N/A</v>
      </c>
      <c r="BS294" s="46" t="e">
        <f t="shared" si="465"/>
        <v>#N/A</v>
      </c>
      <c r="BT294" s="46" t="e">
        <f t="shared" si="465"/>
        <v>#N/A</v>
      </c>
      <c r="BU294" s="46" t="e">
        <f t="shared" si="465"/>
        <v>#N/A</v>
      </c>
      <c r="BV294" s="46" t="e">
        <f t="shared" si="465"/>
        <v>#N/A</v>
      </c>
      <c r="BW294" s="46" t="e">
        <f t="shared" si="465"/>
        <v>#N/A</v>
      </c>
      <c r="BX294" s="46" t="e">
        <f t="shared" ref="BX294:CL294" si="466">MAX(BX281-BX289,0)</f>
        <v>#N/A</v>
      </c>
      <c r="BY294" s="46" t="e">
        <f t="shared" si="466"/>
        <v>#N/A</v>
      </c>
      <c r="BZ294" s="46" t="e">
        <f t="shared" si="466"/>
        <v>#N/A</v>
      </c>
      <c r="CA294" s="46" t="e">
        <f t="shared" si="466"/>
        <v>#N/A</v>
      </c>
      <c r="CB294" s="46" t="e">
        <f t="shared" si="466"/>
        <v>#N/A</v>
      </c>
      <c r="CC294" s="46" t="e">
        <f t="shared" si="466"/>
        <v>#N/A</v>
      </c>
      <c r="CD294" s="46" t="e">
        <f t="shared" si="466"/>
        <v>#N/A</v>
      </c>
      <c r="CE294" s="46" t="e">
        <f t="shared" si="466"/>
        <v>#N/A</v>
      </c>
      <c r="CF294" s="46" t="e">
        <f t="shared" si="466"/>
        <v>#N/A</v>
      </c>
      <c r="CG294" s="46" t="e">
        <f t="shared" si="466"/>
        <v>#N/A</v>
      </c>
      <c r="CH294" s="46" t="e">
        <f t="shared" si="466"/>
        <v>#N/A</v>
      </c>
      <c r="CI294" s="46" t="e">
        <f t="shared" si="466"/>
        <v>#N/A</v>
      </c>
      <c r="CJ294" s="46" t="e">
        <f t="shared" si="466"/>
        <v>#N/A</v>
      </c>
      <c r="CK294" s="46" t="e">
        <f t="shared" si="466"/>
        <v>#N/A</v>
      </c>
      <c r="CL294" s="46" t="e">
        <f t="shared" si="466"/>
        <v>#N/A</v>
      </c>
      <c r="CM294" s="46" t="e">
        <f t="shared" ref="CM294:CV294" si="467">MAX(CM281-CM289,0)</f>
        <v>#N/A</v>
      </c>
      <c r="CN294" s="46" t="e">
        <f t="shared" si="467"/>
        <v>#N/A</v>
      </c>
      <c r="CO294" s="46" t="e">
        <f t="shared" si="467"/>
        <v>#N/A</v>
      </c>
      <c r="CP294" s="46" t="e">
        <f t="shared" si="467"/>
        <v>#N/A</v>
      </c>
      <c r="CQ294" s="46" t="e">
        <f t="shared" si="467"/>
        <v>#N/A</v>
      </c>
      <c r="CR294" s="46" t="e">
        <f t="shared" si="467"/>
        <v>#N/A</v>
      </c>
      <c r="CS294" s="46" t="e">
        <f t="shared" si="467"/>
        <v>#N/A</v>
      </c>
      <c r="CT294" s="46" t="e">
        <f t="shared" si="467"/>
        <v>#N/A</v>
      </c>
      <c r="CU294" s="46" t="e">
        <f t="shared" si="467"/>
        <v>#N/A</v>
      </c>
      <c r="CV294" s="46" t="e">
        <f t="shared" si="467"/>
        <v>#N/A</v>
      </c>
      <c r="CW294" s="46"/>
      <c r="CX294" s="46"/>
    </row>
    <row r="295" spans="2:103" ht="15.4">
      <c r="E295" s="1" t="s">
        <v>298</v>
      </c>
      <c r="G295" s="1" t="s">
        <v>154</v>
      </c>
      <c r="L295" s="8">
        <f>FinancialInputs!L78</f>
        <v>0.19</v>
      </c>
      <c r="M295" s="8">
        <f>FinancialInputs!M78</f>
        <v>0.19</v>
      </c>
      <c r="N295" s="8">
        <f>FinancialInputs!N78</f>
        <v>0.25</v>
      </c>
      <c r="O295" s="8">
        <f>FinancialInputs!O78</f>
        <v>0.25</v>
      </c>
      <c r="P295" s="8">
        <f>FinancialInputs!P78</f>
        <v>0.25</v>
      </c>
      <c r="Q295" s="8">
        <f>FinancialInputs!Q78</f>
        <v>0.25</v>
      </c>
      <c r="R295" s="8">
        <f>FinancialInputs!R78</f>
        <v>0.25</v>
      </c>
      <c r="S295" s="8">
        <f>FinancialInputs!S78</f>
        <v>0.25</v>
      </c>
      <c r="T295" s="8">
        <f>FinancialInputs!T78</f>
        <v>0.25</v>
      </c>
      <c r="U295" s="8">
        <f>FinancialInputs!U78</f>
        <v>0.25</v>
      </c>
      <c r="V295" s="8">
        <f>FinancialInputs!V78</f>
        <v>0.25</v>
      </c>
      <c r="W295" s="8">
        <f>FinancialInputs!W78</f>
        <v>0.25</v>
      </c>
      <c r="X295" s="8">
        <f>FinancialInputs!X78</f>
        <v>0.25</v>
      </c>
      <c r="Y295" s="8">
        <f>FinancialInputs!Y78</f>
        <v>0.25</v>
      </c>
      <c r="Z295" s="8">
        <f>FinancialInputs!Z78</f>
        <v>0.25</v>
      </c>
      <c r="AA295" s="8">
        <f>FinancialInputs!AA78</f>
        <v>0.25</v>
      </c>
      <c r="AB295" s="8">
        <f>FinancialInputs!AB78</f>
        <v>0.25</v>
      </c>
      <c r="AC295" s="8">
        <f>FinancialInputs!AC78</f>
        <v>0.25</v>
      </c>
      <c r="AD295" s="8">
        <f>FinancialInputs!AD78</f>
        <v>0.25</v>
      </c>
      <c r="AE295" s="8">
        <f>FinancialInputs!AE78</f>
        <v>0.25</v>
      </c>
      <c r="AF295" s="8">
        <f>FinancialInputs!AF78</f>
        <v>0.25</v>
      </c>
      <c r="AG295" s="8">
        <f>FinancialInputs!AG78</f>
        <v>0.25</v>
      </c>
      <c r="AH295" s="8">
        <f>FinancialInputs!AH78</f>
        <v>0.25</v>
      </c>
      <c r="AI295" s="8">
        <f>FinancialInputs!AI78</f>
        <v>0.25</v>
      </c>
      <c r="AJ295" s="8">
        <f>FinancialInputs!AJ78</f>
        <v>0.25</v>
      </c>
      <c r="AK295" s="8">
        <f>FinancialInputs!AK78</f>
        <v>0.25</v>
      </c>
      <c r="AL295" s="8">
        <f>FinancialInputs!AL78</f>
        <v>0.25</v>
      </c>
      <c r="AM295" s="8">
        <f>FinancialInputs!AM78</f>
        <v>0.25</v>
      </c>
      <c r="AN295" s="8">
        <f>FinancialInputs!AN78</f>
        <v>0.25</v>
      </c>
      <c r="AO295" s="8">
        <f>FinancialInputs!AO78</f>
        <v>0.25</v>
      </c>
      <c r="AP295" s="8">
        <f>FinancialInputs!AP78</f>
        <v>0.25</v>
      </c>
      <c r="AQ295" s="8">
        <f>FinancialInputs!AQ78</f>
        <v>0.25</v>
      </c>
      <c r="AR295" s="8">
        <f>FinancialInputs!AR78</f>
        <v>0.25</v>
      </c>
      <c r="AS295" s="8">
        <f>FinancialInputs!AS78</f>
        <v>0.25</v>
      </c>
      <c r="AT295" s="8">
        <f>FinancialInputs!AT78</f>
        <v>0.25</v>
      </c>
      <c r="AU295" s="8">
        <f>FinancialInputs!AU78</f>
        <v>0.25</v>
      </c>
      <c r="AV295" s="8">
        <f>FinancialInputs!AV78</f>
        <v>0.25</v>
      </c>
      <c r="AW295" s="8">
        <f>FinancialInputs!AW78</f>
        <v>0.25</v>
      </c>
      <c r="AX295" s="8">
        <f>FinancialInputs!AX78</f>
        <v>0.25</v>
      </c>
      <c r="AY295" s="8">
        <f>FinancialInputs!AY78</f>
        <v>0.25</v>
      </c>
      <c r="AZ295" s="8">
        <f>FinancialInputs!AZ78</f>
        <v>0.25</v>
      </c>
      <c r="BA295" s="8">
        <f>FinancialInputs!BA78</f>
        <v>0.25</v>
      </c>
      <c r="BB295" s="8">
        <f>FinancialInputs!BB78</f>
        <v>0.25</v>
      </c>
      <c r="BC295" s="8">
        <f>FinancialInputs!BC78</f>
        <v>0.25</v>
      </c>
      <c r="BD295" s="8">
        <f>FinancialInputs!BD78</f>
        <v>0.25</v>
      </c>
      <c r="BE295" s="8">
        <f>FinancialInputs!BE78</f>
        <v>0.25</v>
      </c>
      <c r="BF295" s="8">
        <f>FinancialInputs!BF78</f>
        <v>0.25</v>
      </c>
      <c r="BG295" s="8">
        <f>FinancialInputs!BG78</f>
        <v>0.25</v>
      </c>
      <c r="BH295" s="8">
        <f>FinancialInputs!BH78</f>
        <v>0.25</v>
      </c>
      <c r="BI295" s="8">
        <f>FinancialInputs!BI78</f>
        <v>0.25</v>
      </c>
      <c r="BJ295" s="8">
        <f>FinancialInputs!BJ78</f>
        <v>0.25</v>
      </c>
      <c r="BK295" s="8">
        <f>FinancialInputs!BK78</f>
        <v>0.25</v>
      </c>
      <c r="BL295" s="8">
        <f>FinancialInputs!BL78</f>
        <v>0.25</v>
      </c>
      <c r="BM295" s="8">
        <f>FinancialInputs!BM78</f>
        <v>0.25</v>
      </c>
      <c r="BN295" s="8">
        <f>FinancialInputs!BN78</f>
        <v>0.25</v>
      </c>
      <c r="BO295" s="8">
        <f>FinancialInputs!BO78</f>
        <v>0.25</v>
      </c>
      <c r="BP295" s="8">
        <f>FinancialInputs!BP78</f>
        <v>0.25</v>
      </c>
      <c r="BQ295" s="8">
        <f>FinancialInputs!BQ78</f>
        <v>0.25</v>
      </c>
      <c r="BR295" s="8">
        <f>FinancialInputs!BR78</f>
        <v>0.25</v>
      </c>
      <c r="BS295" s="8">
        <f>FinancialInputs!BS78</f>
        <v>0.25</v>
      </c>
      <c r="BT295" s="8">
        <f>FinancialInputs!BT78</f>
        <v>0.25</v>
      </c>
      <c r="BU295" s="8">
        <f>FinancialInputs!BU78</f>
        <v>0.25</v>
      </c>
      <c r="BV295" s="8">
        <f>FinancialInputs!BV78</f>
        <v>0.25</v>
      </c>
      <c r="BW295" s="8">
        <f>FinancialInputs!BW78</f>
        <v>0.25</v>
      </c>
      <c r="BX295" s="8">
        <f>FinancialInputs!BX78</f>
        <v>0.25</v>
      </c>
      <c r="BY295" s="8">
        <f>FinancialInputs!BY78</f>
        <v>0.25</v>
      </c>
      <c r="BZ295" s="8">
        <f>FinancialInputs!BZ78</f>
        <v>0.25</v>
      </c>
      <c r="CA295" s="8">
        <f>FinancialInputs!CA78</f>
        <v>0.25</v>
      </c>
      <c r="CB295" s="8">
        <f>FinancialInputs!CB78</f>
        <v>0.25</v>
      </c>
      <c r="CC295" s="8">
        <f>FinancialInputs!CC78</f>
        <v>0.25</v>
      </c>
      <c r="CD295" s="8">
        <f>FinancialInputs!CD78</f>
        <v>0.25</v>
      </c>
      <c r="CE295" s="8">
        <f>FinancialInputs!CE78</f>
        <v>0.25</v>
      </c>
      <c r="CF295" s="8">
        <f>FinancialInputs!CF78</f>
        <v>0.25</v>
      </c>
      <c r="CG295" s="8">
        <f>FinancialInputs!CG78</f>
        <v>0.25</v>
      </c>
      <c r="CH295" s="8">
        <f>FinancialInputs!CH78</f>
        <v>0.25</v>
      </c>
      <c r="CI295" s="8">
        <f>FinancialInputs!CI78</f>
        <v>0.25</v>
      </c>
      <c r="CJ295" s="8">
        <f>FinancialInputs!CJ78</f>
        <v>0.25</v>
      </c>
      <c r="CK295" s="8">
        <f>FinancialInputs!CK78</f>
        <v>0.25</v>
      </c>
      <c r="CL295" s="8">
        <f>FinancialInputs!CL78</f>
        <v>0.25</v>
      </c>
      <c r="CM295" s="8">
        <f>FinancialInputs!CM78</f>
        <v>0.25</v>
      </c>
      <c r="CN295" s="8">
        <f>FinancialInputs!CN78</f>
        <v>0.25</v>
      </c>
      <c r="CO295" s="8">
        <f>FinancialInputs!CO78</f>
        <v>0.25</v>
      </c>
      <c r="CP295" s="8">
        <f>FinancialInputs!CP78</f>
        <v>0.25</v>
      </c>
      <c r="CQ295" s="8">
        <f>FinancialInputs!CQ78</f>
        <v>0.25</v>
      </c>
      <c r="CR295" s="8">
        <f>FinancialInputs!CR78</f>
        <v>0.25</v>
      </c>
      <c r="CS295" s="8">
        <f>FinancialInputs!CS78</f>
        <v>0.25</v>
      </c>
      <c r="CT295" s="8">
        <f>FinancialInputs!CT78</f>
        <v>0.25</v>
      </c>
      <c r="CU295" s="8">
        <f>FinancialInputs!CU78</f>
        <v>0.25</v>
      </c>
      <c r="CV295" s="8">
        <f>FinancialInputs!CV78</f>
        <v>0.25</v>
      </c>
      <c r="CW295" s="8"/>
      <c r="CX295" s="8"/>
    </row>
    <row r="296" spans="2:103" ht="15.4">
      <c r="E296" s="1" t="s">
        <v>722</v>
      </c>
      <c r="G296" s="1" t="s">
        <v>305</v>
      </c>
      <c r="L296" s="46" t="e">
        <f>L294*L295</f>
        <v>#N/A</v>
      </c>
      <c r="M296" s="46" t="e">
        <f t="shared" ref="M296:AQ296" si="468">M294*M295</f>
        <v>#N/A</v>
      </c>
      <c r="N296" s="46" t="e">
        <f t="shared" si="468"/>
        <v>#N/A</v>
      </c>
      <c r="O296" s="46" t="e">
        <f t="shared" si="468"/>
        <v>#N/A</v>
      </c>
      <c r="P296" s="46" t="e">
        <f>P294*P295</f>
        <v>#N/A</v>
      </c>
      <c r="Q296" s="46" t="e">
        <f t="shared" si="468"/>
        <v>#N/A</v>
      </c>
      <c r="R296" s="46" t="e">
        <f t="shared" si="468"/>
        <v>#N/A</v>
      </c>
      <c r="S296" s="46" t="e">
        <f t="shared" si="468"/>
        <v>#N/A</v>
      </c>
      <c r="T296" s="46" t="e">
        <f t="shared" si="468"/>
        <v>#N/A</v>
      </c>
      <c r="U296" s="46" t="e">
        <f t="shared" si="468"/>
        <v>#N/A</v>
      </c>
      <c r="V296" s="46" t="e">
        <f t="shared" si="468"/>
        <v>#N/A</v>
      </c>
      <c r="W296" s="46" t="e">
        <f t="shared" si="468"/>
        <v>#N/A</v>
      </c>
      <c r="X296" s="46" t="e">
        <f t="shared" si="468"/>
        <v>#N/A</v>
      </c>
      <c r="Y296" s="46" t="e">
        <f t="shared" si="468"/>
        <v>#N/A</v>
      </c>
      <c r="Z296" s="46" t="e">
        <f t="shared" si="468"/>
        <v>#N/A</v>
      </c>
      <c r="AA296" s="46" t="e">
        <f t="shared" si="468"/>
        <v>#N/A</v>
      </c>
      <c r="AB296" s="46" t="e">
        <f t="shared" si="468"/>
        <v>#N/A</v>
      </c>
      <c r="AC296" s="46" t="e">
        <f t="shared" si="468"/>
        <v>#N/A</v>
      </c>
      <c r="AD296" s="46" t="e">
        <f>AD294*AD295</f>
        <v>#N/A</v>
      </c>
      <c r="AE296" s="46" t="e">
        <f t="shared" si="468"/>
        <v>#N/A</v>
      </c>
      <c r="AF296" s="46" t="e">
        <f t="shared" si="468"/>
        <v>#N/A</v>
      </c>
      <c r="AG296" s="46" t="e">
        <f t="shared" ref="AG296:AH296" si="469">AG294*AG295</f>
        <v>#N/A</v>
      </c>
      <c r="AH296" s="46" t="e">
        <f t="shared" si="469"/>
        <v>#N/A</v>
      </c>
      <c r="AI296" s="46" t="e">
        <f t="shared" si="468"/>
        <v>#N/A</v>
      </c>
      <c r="AJ296" s="46" t="e">
        <f t="shared" si="468"/>
        <v>#N/A</v>
      </c>
      <c r="AK296" s="46" t="e">
        <f t="shared" si="468"/>
        <v>#N/A</v>
      </c>
      <c r="AL296" s="46" t="e">
        <f t="shared" si="468"/>
        <v>#N/A</v>
      </c>
      <c r="AM296" s="46" t="e">
        <f t="shared" si="468"/>
        <v>#N/A</v>
      </c>
      <c r="AN296" s="46" t="e">
        <f t="shared" si="468"/>
        <v>#N/A</v>
      </c>
      <c r="AO296" s="46" t="e">
        <f t="shared" si="468"/>
        <v>#N/A</v>
      </c>
      <c r="AP296" s="46" t="e">
        <f t="shared" si="468"/>
        <v>#N/A</v>
      </c>
      <c r="AQ296" s="46" t="e">
        <f t="shared" si="468"/>
        <v>#N/A</v>
      </c>
      <c r="AR296" s="46" t="e">
        <f t="shared" ref="AR296:BW296" si="470">AR294*AR295</f>
        <v>#N/A</v>
      </c>
      <c r="AS296" s="46" t="e">
        <f t="shared" si="470"/>
        <v>#N/A</v>
      </c>
      <c r="AT296" s="46" t="e">
        <f t="shared" si="470"/>
        <v>#N/A</v>
      </c>
      <c r="AU296" s="46" t="e">
        <f t="shared" si="470"/>
        <v>#N/A</v>
      </c>
      <c r="AV296" s="46" t="e">
        <f t="shared" si="470"/>
        <v>#N/A</v>
      </c>
      <c r="AW296" s="46" t="e">
        <f t="shared" si="470"/>
        <v>#N/A</v>
      </c>
      <c r="AX296" s="46" t="e">
        <f t="shared" si="470"/>
        <v>#N/A</v>
      </c>
      <c r="AY296" s="46" t="e">
        <f t="shared" si="470"/>
        <v>#N/A</v>
      </c>
      <c r="AZ296" s="46" t="e">
        <f t="shared" si="470"/>
        <v>#N/A</v>
      </c>
      <c r="BA296" s="46" t="e">
        <f t="shared" si="470"/>
        <v>#N/A</v>
      </c>
      <c r="BB296" s="46" t="e">
        <f t="shared" si="470"/>
        <v>#N/A</v>
      </c>
      <c r="BC296" s="46" t="e">
        <f t="shared" si="470"/>
        <v>#N/A</v>
      </c>
      <c r="BD296" s="46" t="e">
        <f t="shared" si="470"/>
        <v>#N/A</v>
      </c>
      <c r="BE296" s="46" t="e">
        <f t="shared" si="470"/>
        <v>#N/A</v>
      </c>
      <c r="BF296" s="46" t="e">
        <f t="shared" si="470"/>
        <v>#N/A</v>
      </c>
      <c r="BG296" s="46" t="e">
        <f t="shared" si="470"/>
        <v>#N/A</v>
      </c>
      <c r="BH296" s="46" t="e">
        <f t="shared" si="470"/>
        <v>#N/A</v>
      </c>
      <c r="BI296" s="46" t="e">
        <f t="shared" si="470"/>
        <v>#N/A</v>
      </c>
      <c r="BJ296" s="46" t="e">
        <f t="shared" si="470"/>
        <v>#N/A</v>
      </c>
      <c r="BK296" s="46" t="e">
        <f t="shared" si="470"/>
        <v>#N/A</v>
      </c>
      <c r="BL296" s="46" t="e">
        <f t="shared" si="470"/>
        <v>#N/A</v>
      </c>
      <c r="BM296" s="46" t="e">
        <f t="shared" si="470"/>
        <v>#N/A</v>
      </c>
      <c r="BN296" s="46" t="e">
        <f t="shared" si="470"/>
        <v>#N/A</v>
      </c>
      <c r="BO296" s="46" t="e">
        <f t="shared" si="470"/>
        <v>#N/A</v>
      </c>
      <c r="BP296" s="46" t="e">
        <f t="shared" si="470"/>
        <v>#N/A</v>
      </c>
      <c r="BQ296" s="46" t="e">
        <f t="shared" si="470"/>
        <v>#N/A</v>
      </c>
      <c r="BR296" s="46" t="e">
        <f t="shared" si="470"/>
        <v>#N/A</v>
      </c>
      <c r="BS296" s="46" t="e">
        <f t="shared" si="470"/>
        <v>#N/A</v>
      </c>
      <c r="BT296" s="46" t="e">
        <f t="shared" si="470"/>
        <v>#N/A</v>
      </c>
      <c r="BU296" s="46" t="e">
        <f t="shared" si="470"/>
        <v>#N/A</v>
      </c>
      <c r="BV296" s="46" t="e">
        <f t="shared" si="470"/>
        <v>#N/A</v>
      </c>
      <c r="BW296" s="46" t="e">
        <f t="shared" si="470"/>
        <v>#N/A</v>
      </c>
      <c r="BX296" s="46" t="e">
        <f t="shared" ref="BX296:CK296" si="471">BX294*BX295</f>
        <v>#N/A</v>
      </c>
      <c r="BY296" s="46" t="e">
        <f t="shared" si="471"/>
        <v>#N/A</v>
      </c>
      <c r="BZ296" s="46" t="e">
        <f t="shared" si="471"/>
        <v>#N/A</v>
      </c>
      <c r="CA296" s="46" t="e">
        <f t="shared" si="471"/>
        <v>#N/A</v>
      </c>
      <c r="CB296" s="46" t="e">
        <f t="shared" si="471"/>
        <v>#N/A</v>
      </c>
      <c r="CC296" s="46" t="e">
        <f t="shared" si="471"/>
        <v>#N/A</v>
      </c>
      <c r="CD296" s="46" t="e">
        <f t="shared" si="471"/>
        <v>#N/A</v>
      </c>
      <c r="CE296" s="46" t="e">
        <f t="shared" si="471"/>
        <v>#N/A</v>
      </c>
      <c r="CF296" s="46" t="e">
        <f t="shared" si="471"/>
        <v>#N/A</v>
      </c>
      <c r="CG296" s="46" t="e">
        <f t="shared" si="471"/>
        <v>#N/A</v>
      </c>
      <c r="CH296" s="46" t="e">
        <f t="shared" si="471"/>
        <v>#N/A</v>
      </c>
      <c r="CI296" s="46" t="e">
        <f t="shared" si="471"/>
        <v>#N/A</v>
      </c>
      <c r="CJ296" s="46" t="e">
        <f t="shared" si="471"/>
        <v>#N/A</v>
      </c>
      <c r="CK296" s="46" t="e">
        <f t="shared" si="471"/>
        <v>#N/A</v>
      </c>
      <c r="CL296" s="46" t="e">
        <f>CL294*CL295</f>
        <v>#N/A</v>
      </c>
      <c r="CM296" s="46" t="e">
        <f t="shared" ref="CM296:CV296" si="472">CM294*CM295</f>
        <v>#N/A</v>
      </c>
      <c r="CN296" s="46" t="e">
        <f t="shared" si="472"/>
        <v>#N/A</v>
      </c>
      <c r="CO296" s="46" t="e">
        <f t="shared" si="472"/>
        <v>#N/A</v>
      </c>
      <c r="CP296" s="46" t="e">
        <f t="shared" si="472"/>
        <v>#N/A</v>
      </c>
      <c r="CQ296" s="46" t="e">
        <f t="shared" si="472"/>
        <v>#N/A</v>
      </c>
      <c r="CR296" s="46" t="e">
        <f t="shared" si="472"/>
        <v>#N/A</v>
      </c>
      <c r="CS296" s="46" t="e">
        <f t="shared" si="472"/>
        <v>#N/A</v>
      </c>
      <c r="CT296" s="46" t="e">
        <f t="shared" si="472"/>
        <v>#N/A</v>
      </c>
      <c r="CU296" s="46" t="e">
        <f t="shared" si="472"/>
        <v>#N/A</v>
      </c>
      <c r="CV296" s="46" t="e">
        <f t="shared" si="472"/>
        <v>#N/A</v>
      </c>
      <c r="CW296" s="46"/>
      <c r="CX296" s="46"/>
    </row>
    <row r="297" spans="2:103" ht="15.4">
      <c r="AH297" s="1"/>
    </row>
    <row r="298" spans="2:103" ht="15.4">
      <c r="E298" s="1" t="s">
        <v>723</v>
      </c>
      <c r="G298" s="1" t="s">
        <v>268</v>
      </c>
      <c r="L298" s="37">
        <f>1/(1-L295)</f>
        <v>1.2345679012345678</v>
      </c>
      <c r="M298" s="37">
        <f t="shared" ref="M298:BX298" si="473">1/(1-M295)</f>
        <v>1.2345679012345678</v>
      </c>
      <c r="N298" s="37">
        <f t="shared" si="473"/>
        <v>1.3333333333333333</v>
      </c>
      <c r="O298" s="37">
        <f t="shared" si="473"/>
        <v>1.3333333333333333</v>
      </c>
      <c r="P298" s="37">
        <f>1/(1-P295)</f>
        <v>1.3333333333333333</v>
      </c>
      <c r="Q298" s="37">
        <f t="shared" si="473"/>
        <v>1.3333333333333333</v>
      </c>
      <c r="R298" s="37">
        <f t="shared" si="473"/>
        <v>1.3333333333333333</v>
      </c>
      <c r="S298" s="37">
        <f t="shared" si="473"/>
        <v>1.3333333333333333</v>
      </c>
      <c r="T298" s="37">
        <f t="shared" si="473"/>
        <v>1.3333333333333333</v>
      </c>
      <c r="U298" s="37">
        <f t="shared" si="473"/>
        <v>1.3333333333333333</v>
      </c>
      <c r="V298" s="37">
        <f t="shared" si="473"/>
        <v>1.3333333333333333</v>
      </c>
      <c r="W298" s="37">
        <f t="shared" si="473"/>
        <v>1.3333333333333333</v>
      </c>
      <c r="X298" s="37">
        <f t="shared" si="473"/>
        <v>1.3333333333333333</v>
      </c>
      <c r="Y298" s="37">
        <f t="shared" si="473"/>
        <v>1.3333333333333333</v>
      </c>
      <c r="Z298" s="37">
        <f>1/(1-Z295)</f>
        <v>1.3333333333333333</v>
      </c>
      <c r="AA298" s="37">
        <f t="shared" si="473"/>
        <v>1.3333333333333333</v>
      </c>
      <c r="AB298" s="37">
        <f t="shared" si="473"/>
        <v>1.3333333333333333</v>
      </c>
      <c r="AC298" s="37">
        <f t="shared" si="473"/>
        <v>1.3333333333333333</v>
      </c>
      <c r="AD298" s="37">
        <f>1/(1-AD295)</f>
        <v>1.3333333333333333</v>
      </c>
      <c r="AE298" s="37">
        <f t="shared" si="473"/>
        <v>1.3333333333333333</v>
      </c>
      <c r="AF298" s="37">
        <f t="shared" si="473"/>
        <v>1.3333333333333333</v>
      </c>
      <c r="AG298" s="37">
        <f t="shared" ref="AG298:AH298" si="474">1/(1-AG295)</f>
        <v>1.3333333333333333</v>
      </c>
      <c r="AH298" s="37">
        <f t="shared" si="474"/>
        <v>1.3333333333333333</v>
      </c>
      <c r="AI298" s="37">
        <f t="shared" si="473"/>
        <v>1.3333333333333333</v>
      </c>
      <c r="AJ298" s="37">
        <f t="shared" si="473"/>
        <v>1.3333333333333333</v>
      </c>
      <c r="AK298" s="37">
        <f t="shared" si="473"/>
        <v>1.3333333333333333</v>
      </c>
      <c r="AL298" s="37">
        <f t="shared" si="473"/>
        <v>1.3333333333333333</v>
      </c>
      <c r="AM298" s="37">
        <f t="shared" si="473"/>
        <v>1.3333333333333333</v>
      </c>
      <c r="AN298" s="37">
        <f t="shared" si="473"/>
        <v>1.3333333333333333</v>
      </c>
      <c r="AO298" s="37">
        <f t="shared" si="473"/>
        <v>1.3333333333333333</v>
      </c>
      <c r="AP298" s="37">
        <f t="shared" si="473"/>
        <v>1.3333333333333333</v>
      </c>
      <c r="AQ298" s="37">
        <f t="shared" si="473"/>
        <v>1.3333333333333333</v>
      </c>
      <c r="AR298" s="37">
        <f t="shared" si="473"/>
        <v>1.3333333333333333</v>
      </c>
      <c r="AS298" s="37">
        <f t="shared" si="473"/>
        <v>1.3333333333333333</v>
      </c>
      <c r="AT298" s="37">
        <f t="shared" si="473"/>
        <v>1.3333333333333333</v>
      </c>
      <c r="AU298" s="37">
        <f t="shared" si="473"/>
        <v>1.3333333333333333</v>
      </c>
      <c r="AV298" s="37">
        <f t="shared" si="473"/>
        <v>1.3333333333333333</v>
      </c>
      <c r="AW298" s="37">
        <f t="shared" si="473"/>
        <v>1.3333333333333333</v>
      </c>
      <c r="AX298" s="37">
        <f t="shared" si="473"/>
        <v>1.3333333333333333</v>
      </c>
      <c r="AY298" s="37">
        <f t="shared" si="473"/>
        <v>1.3333333333333333</v>
      </c>
      <c r="AZ298" s="37">
        <f t="shared" si="473"/>
        <v>1.3333333333333333</v>
      </c>
      <c r="BA298" s="37">
        <f t="shared" si="473"/>
        <v>1.3333333333333333</v>
      </c>
      <c r="BB298" s="37">
        <f t="shared" si="473"/>
        <v>1.3333333333333333</v>
      </c>
      <c r="BC298" s="37">
        <f t="shared" si="473"/>
        <v>1.3333333333333333</v>
      </c>
      <c r="BD298" s="37">
        <f t="shared" si="473"/>
        <v>1.3333333333333333</v>
      </c>
      <c r="BE298" s="37">
        <f t="shared" si="473"/>
        <v>1.3333333333333333</v>
      </c>
      <c r="BF298" s="37">
        <f t="shared" si="473"/>
        <v>1.3333333333333333</v>
      </c>
      <c r="BG298" s="37">
        <f t="shared" si="473"/>
        <v>1.3333333333333333</v>
      </c>
      <c r="BH298" s="37">
        <f t="shared" si="473"/>
        <v>1.3333333333333333</v>
      </c>
      <c r="BI298" s="37">
        <f t="shared" si="473"/>
        <v>1.3333333333333333</v>
      </c>
      <c r="BJ298" s="37">
        <f t="shared" si="473"/>
        <v>1.3333333333333333</v>
      </c>
      <c r="BK298" s="37">
        <f t="shared" si="473"/>
        <v>1.3333333333333333</v>
      </c>
      <c r="BL298" s="37">
        <f t="shared" si="473"/>
        <v>1.3333333333333333</v>
      </c>
      <c r="BM298" s="37">
        <f t="shared" si="473"/>
        <v>1.3333333333333333</v>
      </c>
      <c r="BN298" s="37">
        <f t="shared" si="473"/>
        <v>1.3333333333333333</v>
      </c>
      <c r="BO298" s="37">
        <f t="shared" si="473"/>
        <v>1.3333333333333333</v>
      </c>
      <c r="BP298" s="37">
        <f t="shared" si="473"/>
        <v>1.3333333333333333</v>
      </c>
      <c r="BQ298" s="37">
        <f t="shared" si="473"/>
        <v>1.3333333333333333</v>
      </c>
      <c r="BR298" s="37">
        <f t="shared" si="473"/>
        <v>1.3333333333333333</v>
      </c>
      <c r="BS298" s="37">
        <f t="shared" si="473"/>
        <v>1.3333333333333333</v>
      </c>
      <c r="BT298" s="37">
        <f t="shared" si="473"/>
        <v>1.3333333333333333</v>
      </c>
      <c r="BU298" s="37">
        <f t="shared" si="473"/>
        <v>1.3333333333333333</v>
      </c>
      <c r="BV298" s="37">
        <f t="shared" si="473"/>
        <v>1.3333333333333333</v>
      </c>
      <c r="BW298" s="37">
        <f t="shared" si="473"/>
        <v>1.3333333333333333</v>
      </c>
      <c r="BX298" s="37">
        <f t="shared" si="473"/>
        <v>1.3333333333333333</v>
      </c>
      <c r="BY298" s="37">
        <f t="shared" ref="BY298:CL298" si="475">1/(1-BY295)</f>
        <v>1.3333333333333333</v>
      </c>
      <c r="BZ298" s="37">
        <f t="shared" si="475"/>
        <v>1.3333333333333333</v>
      </c>
      <c r="CA298" s="37">
        <f t="shared" si="475"/>
        <v>1.3333333333333333</v>
      </c>
      <c r="CB298" s="37">
        <f t="shared" si="475"/>
        <v>1.3333333333333333</v>
      </c>
      <c r="CC298" s="37">
        <f t="shared" si="475"/>
        <v>1.3333333333333333</v>
      </c>
      <c r="CD298" s="37">
        <f t="shared" si="475"/>
        <v>1.3333333333333333</v>
      </c>
      <c r="CE298" s="37">
        <f t="shared" si="475"/>
        <v>1.3333333333333333</v>
      </c>
      <c r="CF298" s="37">
        <f t="shared" si="475"/>
        <v>1.3333333333333333</v>
      </c>
      <c r="CG298" s="37">
        <f t="shared" si="475"/>
        <v>1.3333333333333333</v>
      </c>
      <c r="CH298" s="37">
        <f t="shared" si="475"/>
        <v>1.3333333333333333</v>
      </c>
      <c r="CI298" s="37">
        <f t="shared" si="475"/>
        <v>1.3333333333333333</v>
      </c>
      <c r="CJ298" s="37">
        <f t="shared" si="475"/>
        <v>1.3333333333333333</v>
      </c>
      <c r="CK298" s="37">
        <f t="shared" si="475"/>
        <v>1.3333333333333333</v>
      </c>
      <c r="CL298" s="37">
        <f t="shared" si="475"/>
        <v>1.3333333333333333</v>
      </c>
      <c r="CM298" s="37">
        <f t="shared" ref="CM298:CV298" si="476">1/(1-CM295)</f>
        <v>1.3333333333333333</v>
      </c>
      <c r="CN298" s="37">
        <f t="shared" si="476"/>
        <v>1.3333333333333333</v>
      </c>
      <c r="CO298" s="37">
        <f t="shared" si="476"/>
        <v>1.3333333333333333</v>
      </c>
      <c r="CP298" s="37">
        <f t="shared" si="476"/>
        <v>1.3333333333333333</v>
      </c>
      <c r="CQ298" s="37">
        <f t="shared" si="476"/>
        <v>1.3333333333333333</v>
      </c>
      <c r="CR298" s="37">
        <f t="shared" si="476"/>
        <v>1.3333333333333333</v>
      </c>
      <c r="CS298" s="37">
        <f t="shared" si="476"/>
        <v>1.3333333333333333</v>
      </c>
      <c r="CT298" s="37">
        <f t="shared" si="476"/>
        <v>1.3333333333333333</v>
      </c>
      <c r="CU298" s="37">
        <f t="shared" si="476"/>
        <v>1.3333333333333333</v>
      </c>
      <c r="CV298" s="37">
        <f t="shared" si="476"/>
        <v>1.3333333333333333</v>
      </c>
      <c r="CW298" s="37"/>
      <c r="CX298" s="37"/>
    </row>
    <row r="299" spans="2:103" ht="15.4">
      <c r="AH299" s="1"/>
    </row>
    <row r="300" spans="2:103" ht="16.149999999999999">
      <c r="E300" s="392" t="s">
        <v>296</v>
      </c>
      <c r="F300" s="392"/>
      <c r="G300" s="392" t="s">
        <v>305</v>
      </c>
      <c r="H300" s="149" t="e">
        <f t="shared" ref="H300" si="477">SUM(L300:CV300)</f>
        <v>#N/A</v>
      </c>
      <c r="I300" s="392"/>
      <c r="J300" s="392" t="s">
        <v>724</v>
      </c>
      <c r="K300" s="392"/>
      <c r="L300" s="393" t="e">
        <f>L296*L298</f>
        <v>#N/A</v>
      </c>
      <c r="M300" s="393" t="e">
        <f>M296*M298</f>
        <v>#N/A</v>
      </c>
      <c r="N300" s="393" t="e">
        <f t="shared" ref="N300:AQ300" si="478">N296*N298</f>
        <v>#N/A</v>
      </c>
      <c r="O300" s="393" t="e">
        <f>O296*O298</f>
        <v>#N/A</v>
      </c>
      <c r="P300" s="393" t="e">
        <f>P296*P298</f>
        <v>#N/A</v>
      </c>
      <c r="Q300" s="393" t="e">
        <f t="shared" si="478"/>
        <v>#N/A</v>
      </c>
      <c r="R300" s="393" t="e">
        <f t="shared" si="478"/>
        <v>#N/A</v>
      </c>
      <c r="S300" s="393" t="e">
        <f t="shared" si="478"/>
        <v>#N/A</v>
      </c>
      <c r="T300" s="393" t="e">
        <f t="shared" si="478"/>
        <v>#N/A</v>
      </c>
      <c r="U300" s="393" t="e">
        <f t="shared" si="478"/>
        <v>#N/A</v>
      </c>
      <c r="V300" s="393" t="e">
        <f t="shared" si="478"/>
        <v>#N/A</v>
      </c>
      <c r="W300" s="393" t="e">
        <f t="shared" si="478"/>
        <v>#N/A</v>
      </c>
      <c r="X300" s="393" t="e">
        <f t="shared" si="478"/>
        <v>#N/A</v>
      </c>
      <c r="Y300" s="393" t="e">
        <f t="shared" si="478"/>
        <v>#N/A</v>
      </c>
      <c r="Z300" s="393" t="e">
        <f t="shared" si="478"/>
        <v>#N/A</v>
      </c>
      <c r="AA300" s="393" t="e">
        <f t="shared" si="478"/>
        <v>#N/A</v>
      </c>
      <c r="AB300" s="393" t="e">
        <f t="shared" si="478"/>
        <v>#N/A</v>
      </c>
      <c r="AC300" s="393" t="e">
        <f>AC296*AC298</f>
        <v>#N/A</v>
      </c>
      <c r="AD300" s="393" t="e">
        <f>AD296*AD298</f>
        <v>#N/A</v>
      </c>
      <c r="AE300" s="393" t="e">
        <f t="shared" si="478"/>
        <v>#N/A</v>
      </c>
      <c r="AF300" s="393" t="e">
        <f>AF296*AF298</f>
        <v>#N/A</v>
      </c>
      <c r="AG300" s="393" t="e">
        <f t="shared" ref="AG300:AH300" si="479">AG296*AG298</f>
        <v>#N/A</v>
      </c>
      <c r="AH300" s="393" t="e">
        <f t="shared" si="479"/>
        <v>#N/A</v>
      </c>
      <c r="AI300" s="393" t="e">
        <f t="shared" si="478"/>
        <v>#N/A</v>
      </c>
      <c r="AJ300" s="393" t="e">
        <f t="shared" si="478"/>
        <v>#N/A</v>
      </c>
      <c r="AK300" s="393" t="e">
        <f t="shared" si="478"/>
        <v>#N/A</v>
      </c>
      <c r="AL300" s="393" t="e">
        <f t="shared" si="478"/>
        <v>#N/A</v>
      </c>
      <c r="AM300" s="393" t="e">
        <f t="shared" si="478"/>
        <v>#N/A</v>
      </c>
      <c r="AN300" s="393" t="e">
        <f t="shared" si="478"/>
        <v>#N/A</v>
      </c>
      <c r="AO300" s="393" t="e">
        <f t="shared" si="478"/>
        <v>#N/A</v>
      </c>
      <c r="AP300" s="393" t="e">
        <f t="shared" si="478"/>
        <v>#N/A</v>
      </c>
      <c r="AQ300" s="393" t="e">
        <f t="shared" si="478"/>
        <v>#N/A</v>
      </c>
      <c r="AR300" s="393" t="e">
        <f t="shared" ref="AR300:BW300" si="480">AR296*AR298</f>
        <v>#N/A</v>
      </c>
      <c r="AS300" s="393" t="e">
        <f t="shared" si="480"/>
        <v>#N/A</v>
      </c>
      <c r="AT300" s="393" t="e">
        <f t="shared" si="480"/>
        <v>#N/A</v>
      </c>
      <c r="AU300" s="393" t="e">
        <f t="shared" si="480"/>
        <v>#N/A</v>
      </c>
      <c r="AV300" s="393" t="e">
        <f t="shared" si="480"/>
        <v>#N/A</v>
      </c>
      <c r="AW300" s="393" t="e">
        <f t="shared" si="480"/>
        <v>#N/A</v>
      </c>
      <c r="AX300" s="393" t="e">
        <f t="shared" si="480"/>
        <v>#N/A</v>
      </c>
      <c r="AY300" s="393" t="e">
        <f t="shared" si="480"/>
        <v>#N/A</v>
      </c>
      <c r="AZ300" s="393" t="e">
        <f t="shared" si="480"/>
        <v>#N/A</v>
      </c>
      <c r="BA300" s="393" t="e">
        <f t="shared" si="480"/>
        <v>#N/A</v>
      </c>
      <c r="BB300" s="393" t="e">
        <f t="shared" si="480"/>
        <v>#N/A</v>
      </c>
      <c r="BC300" s="393" t="e">
        <f t="shared" si="480"/>
        <v>#N/A</v>
      </c>
      <c r="BD300" s="393" t="e">
        <f t="shared" si="480"/>
        <v>#N/A</v>
      </c>
      <c r="BE300" s="393" t="e">
        <f t="shared" si="480"/>
        <v>#N/A</v>
      </c>
      <c r="BF300" s="393" t="e">
        <f t="shared" si="480"/>
        <v>#N/A</v>
      </c>
      <c r="BG300" s="393" t="e">
        <f t="shared" si="480"/>
        <v>#N/A</v>
      </c>
      <c r="BH300" s="393" t="e">
        <f t="shared" si="480"/>
        <v>#N/A</v>
      </c>
      <c r="BI300" s="393" t="e">
        <f t="shared" si="480"/>
        <v>#N/A</v>
      </c>
      <c r="BJ300" s="393" t="e">
        <f t="shared" si="480"/>
        <v>#N/A</v>
      </c>
      <c r="BK300" s="393" t="e">
        <f t="shared" si="480"/>
        <v>#N/A</v>
      </c>
      <c r="BL300" s="393" t="e">
        <f t="shared" si="480"/>
        <v>#N/A</v>
      </c>
      <c r="BM300" s="393" t="e">
        <f t="shared" si="480"/>
        <v>#N/A</v>
      </c>
      <c r="BN300" s="393" t="e">
        <f t="shared" si="480"/>
        <v>#N/A</v>
      </c>
      <c r="BO300" s="393" t="e">
        <f t="shared" si="480"/>
        <v>#N/A</v>
      </c>
      <c r="BP300" s="393" t="e">
        <f t="shared" si="480"/>
        <v>#N/A</v>
      </c>
      <c r="BQ300" s="393" t="e">
        <f t="shared" si="480"/>
        <v>#N/A</v>
      </c>
      <c r="BR300" s="393" t="e">
        <f t="shared" si="480"/>
        <v>#N/A</v>
      </c>
      <c r="BS300" s="393" t="e">
        <f t="shared" si="480"/>
        <v>#N/A</v>
      </c>
      <c r="BT300" s="393" t="e">
        <f t="shared" si="480"/>
        <v>#N/A</v>
      </c>
      <c r="BU300" s="393" t="e">
        <f t="shared" si="480"/>
        <v>#N/A</v>
      </c>
      <c r="BV300" s="393" t="e">
        <f t="shared" si="480"/>
        <v>#N/A</v>
      </c>
      <c r="BW300" s="393" t="e">
        <f t="shared" si="480"/>
        <v>#N/A</v>
      </c>
      <c r="BX300" s="393" t="e">
        <f t="shared" ref="BX300:CK300" si="481">BX296*BX298</f>
        <v>#N/A</v>
      </c>
      <c r="BY300" s="393" t="e">
        <f t="shared" si="481"/>
        <v>#N/A</v>
      </c>
      <c r="BZ300" s="393" t="e">
        <f t="shared" si="481"/>
        <v>#N/A</v>
      </c>
      <c r="CA300" s="393" t="e">
        <f t="shared" si="481"/>
        <v>#N/A</v>
      </c>
      <c r="CB300" s="393" t="e">
        <f t="shared" si="481"/>
        <v>#N/A</v>
      </c>
      <c r="CC300" s="393" t="e">
        <f t="shared" si="481"/>
        <v>#N/A</v>
      </c>
      <c r="CD300" s="393" t="e">
        <f t="shared" si="481"/>
        <v>#N/A</v>
      </c>
      <c r="CE300" s="393" t="e">
        <f t="shared" si="481"/>
        <v>#N/A</v>
      </c>
      <c r="CF300" s="393" t="e">
        <f t="shared" si="481"/>
        <v>#N/A</v>
      </c>
      <c r="CG300" s="393" t="e">
        <f t="shared" si="481"/>
        <v>#N/A</v>
      </c>
      <c r="CH300" s="393" t="e">
        <f t="shared" si="481"/>
        <v>#N/A</v>
      </c>
      <c r="CI300" s="393" t="e">
        <f t="shared" si="481"/>
        <v>#N/A</v>
      </c>
      <c r="CJ300" s="393" t="e">
        <f t="shared" si="481"/>
        <v>#N/A</v>
      </c>
      <c r="CK300" s="393" t="e">
        <f t="shared" si="481"/>
        <v>#N/A</v>
      </c>
      <c r="CL300" s="393" t="e">
        <f>CL296*CL298</f>
        <v>#N/A</v>
      </c>
      <c r="CM300" s="393" t="e">
        <f t="shared" ref="CM300:CV300" si="482">CM296*CM298</f>
        <v>#N/A</v>
      </c>
      <c r="CN300" s="393" t="e">
        <f t="shared" si="482"/>
        <v>#N/A</v>
      </c>
      <c r="CO300" s="393" t="e">
        <f t="shared" si="482"/>
        <v>#N/A</v>
      </c>
      <c r="CP300" s="393" t="e">
        <f t="shared" si="482"/>
        <v>#N/A</v>
      </c>
      <c r="CQ300" s="393" t="e">
        <f t="shared" si="482"/>
        <v>#N/A</v>
      </c>
      <c r="CR300" s="393" t="e">
        <f t="shared" si="482"/>
        <v>#N/A</v>
      </c>
      <c r="CS300" s="393" t="e">
        <f t="shared" si="482"/>
        <v>#N/A</v>
      </c>
      <c r="CT300" s="393" t="e">
        <f t="shared" si="482"/>
        <v>#N/A</v>
      </c>
      <c r="CU300" s="393" t="e">
        <f t="shared" si="482"/>
        <v>#N/A</v>
      </c>
      <c r="CV300" s="393" t="e">
        <f t="shared" si="482"/>
        <v>#N/A</v>
      </c>
      <c r="CW300" s="46"/>
      <c r="CX300" s="46"/>
    </row>
    <row r="301" spans="2:103" ht="15.4">
      <c r="AH301" s="1"/>
    </row>
    <row r="302" spans="2:103" ht="15.4">
      <c r="B302" s="22">
        <f>MAX($B$5:B301)+1</f>
        <v>9</v>
      </c>
      <c r="C302" s="22" t="s">
        <v>725</v>
      </c>
      <c r="D302" s="22"/>
      <c r="E302" s="22"/>
      <c r="F302" s="22"/>
      <c r="G302" s="22"/>
      <c r="H302" s="22"/>
      <c r="I302" s="22"/>
      <c r="J302" s="22"/>
      <c r="K302" s="22"/>
      <c r="L302" s="22"/>
      <c r="M302" s="22"/>
      <c r="N302" s="22"/>
      <c r="O302" s="22"/>
      <c r="P302" s="22"/>
      <c r="Q302" s="22"/>
      <c r="R302" s="22"/>
      <c r="S302" s="22"/>
      <c r="T302" s="22"/>
      <c r="U302" s="22"/>
      <c r="V302" s="22"/>
      <c r="W302" s="22"/>
      <c r="X302" s="22"/>
      <c r="Y302" s="22"/>
      <c r="Z302" s="22"/>
      <c r="AA302" s="22"/>
      <c r="AB302" s="22"/>
      <c r="AC302" s="22"/>
      <c r="AD302" s="22"/>
      <c r="AE302" s="22"/>
      <c r="AF302" s="22"/>
      <c r="AG302" s="22"/>
      <c r="AH302" s="22"/>
      <c r="AI302" s="22"/>
      <c r="AJ302" s="22"/>
      <c r="AK302" s="22"/>
      <c r="AL302" s="22"/>
      <c r="AM302" s="22"/>
      <c r="AN302" s="22"/>
      <c r="AO302" s="22"/>
      <c r="AP302" s="22"/>
      <c r="AQ302" s="22"/>
      <c r="AR302" s="22"/>
      <c r="AS302" s="22"/>
      <c r="AT302" s="22"/>
      <c r="AU302" s="22"/>
      <c r="AV302" s="22"/>
      <c r="AW302" s="22"/>
      <c r="AX302" s="22"/>
      <c r="AY302" s="22"/>
      <c r="AZ302" s="22"/>
      <c r="BA302" s="22"/>
      <c r="BB302" s="22"/>
      <c r="BC302" s="22"/>
      <c r="BD302" s="22"/>
      <c r="BE302" s="22"/>
      <c r="BF302" s="22"/>
      <c r="BG302" s="22"/>
      <c r="BH302" s="22"/>
      <c r="BI302" s="22"/>
      <c r="BJ302" s="22"/>
      <c r="BK302" s="22"/>
      <c r="BL302" s="22"/>
      <c r="BM302" s="22"/>
      <c r="BN302" s="22"/>
      <c r="BO302" s="22"/>
      <c r="BP302" s="22"/>
      <c r="BQ302" s="22"/>
      <c r="BR302" s="22"/>
      <c r="BS302" s="22"/>
      <c r="BT302" s="22"/>
      <c r="BU302" s="22"/>
      <c r="BV302" s="22"/>
      <c r="BW302" s="22"/>
      <c r="BX302" s="22"/>
      <c r="BY302" s="22"/>
      <c r="BZ302" s="22"/>
      <c r="CA302" s="22"/>
      <c r="CB302" s="22"/>
      <c r="CC302" s="22"/>
      <c r="CD302" s="22"/>
      <c r="CE302" s="22"/>
      <c r="CF302" s="22"/>
      <c r="CG302" s="22"/>
      <c r="CH302" s="22"/>
      <c r="CI302" s="22"/>
      <c r="CJ302" s="22"/>
      <c r="CK302" s="22"/>
      <c r="CL302" s="22"/>
      <c r="CM302" s="22"/>
      <c r="CN302" s="22"/>
      <c r="CO302" s="22"/>
      <c r="CP302" s="22"/>
      <c r="CQ302" s="22"/>
      <c r="CR302" s="22"/>
      <c r="CS302" s="22"/>
      <c r="CT302" s="22"/>
      <c r="CU302" s="22"/>
      <c r="CV302" s="22"/>
      <c r="CW302" s="22"/>
      <c r="CX302" s="22"/>
      <c r="CY302" s="23"/>
    </row>
    <row r="303" spans="2:103" ht="15.4">
      <c r="AH303" s="1"/>
    </row>
    <row r="304" spans="2:103" ht="15.4">
      <c r="B304" s="24"/>
      <c r="C304" s="43">
        <f>MAX($B$5:C303)+0.1</f>
        <v>9.1</v>
      </c>
      <c r="D304" s="41" t="s">
        <v>705</v>
      </c>
      <c r="E304" s="41"/>
      <c r="F304" s="41"/>
      <c r="G304" s="41"/>
      <c r="H304" s="41"/>
      <c r="I304" s="41"/>
      <c r="J304" s="41"/>
      <c r="K304" s="41"/>
      <c r="L304" s="41"/>
      <c r="M304" s="41"/>
      <c r="N304" s="41"/>
      <c r="O304" s="41"/>
      <c r="P304" s="41"/>
      <c r="Q304" s="41"/>
      <c r="R304" s="41"/>
      <c r="S304" s="41"/>
      <c r="T304" s="41"/>
      <c r="U304" s="41"/>
      <c r="V304" s="41"/>
      <c r="W304" s="41"/>
      <c r="X304" s="41"/>
      <c r="Y304" s="41"/>
      <c r="Z304" s="41"/>
      <c r="AA304" s="41"/>
      <c r="AB304" s="41"/>
      <c r="AC304" s="41"/>
      <c r="AD304" s="41"/>
      <c r="AE304" s="41"/>
      <c r="AF304" s="41"/>
      <c r="AG304" s="41"/>
      <c r="AH304" s="41"/>
      <c r="AI304" s="41"/>
      <c r="AJ304" s="41"/>
      <c r="AK304" s="41"/>
      <c r="AL304" s="41"/>
      <c r="AM304" s="41"/>
      <c r="AN304" s="41"/>
      <c r="AO304" s="41"/>
      <c r="AP304" s="41"/>
      <c r="AQ304" s="41"/>
      <c r="AR304" s="41"/>
      <c r="AS304" s="41"/>
      <c r="AT304" s="41"/>
      <c r="AU304" s="41"/>
      <c r="AV304" s="41"/>
      <c r="AW304" s="41"/>
      <c r="AX304" s="41"/>
      <c r="AY304" s="41"/>
      <c r="AZ304" s="41"/>
      <c r="BA304" s="41"/>
      <c r="BB304" s="41"/>
      <c r="BC304" s="41"/>
      <c r="BD304" s="41"/>
      <c r="BE304" s="41"/>
      <c r="BF304" s="41"/>
      <c r="BG304" s="41"/>
      <c r="BH304" s="41"/>
      <c r="BI304" s="41"/>
      <c r="BJ304" s="41"/>
      <c r="BK304" s="41"/>
      <c r="BL304" s="41"/>
      <c r="BM304" s="41"/>
      <c r="BN304" s="41"/>
      <c r="BO304" s="41"/>
      <c r="BP304" s="41"/>
      <c r="BQ304" s="41"/>
      <c r="BR304" s="41"/>
      <c r="BS304" s="41"/>
      <c r="BT304" s="41"/>
      <c r="BU304" s="41"/>
      <c r="BV304" s="41"/>
      <c r="BW304" s="41"/>
      <c r="BX304" s="41"/>
      <c r="BY304" s="41"/>
      <c r="BZ304" s="41"/>
      <c r="CA304" s="41"/>
      <c r="CB304" s="41"/>
      <c r="CC304" s="41"/>
      <c r="CD304" s="41"/>
      <c r="CE304" s="41"/>
      <c r="CF304" s="41"/>
      <c r="CG304" s="41"/>
      <c r="CH304" s="41"/>
      <c r="CI304" s="41"/>
      <c r="CJ304" s="41"/>
      <c r="CK304" s="41"/>
      <c r="CL304" s="41"/>
      <c r="CM304" s="41"/>
      <c r="CN304" s="41"/>
      <c r="CO304" s="41"/>
      <c r="CP304" s="41"/>
      <c r="CQ304" s="41"/>
      <c r="CR304" s="41"/>
      <c r="CS304" s="41"/>
      <c r="CT304" s="41"/>
      <c r="CU304" s="41"/>
      <c r="CV304" s="41"/>
      <c r="CW304" s="41"/>
      <c r="CX304" s="41"/>
      <c r="CY304" s="42"/>
    </row>
    <row r="305" spans="2:103" ht="15.4">
      <c r="AH305" s="1"/>
    </row>
    <row r="306" spans="2:103" ht="15.4">
      <c r="E306" s="1" t="s">
        <v>588</v>
      </c>
      <c r="G306" s="1" t="s">
        <v>305</v>
      </c>
      <c r="L306" s="58" t="e">
        <f t="shared" ref="L306:AQ306" si="483">L270</f>
        <v>#N/A</v>
      </c>
      <c r="M306" s="58" t="e">
        <f t="shared" si="483"/>
        <v>#N/A</v>
      </c>
      <c r="N306" s="58" t="e">
        <f t="shared" si="483"/>
        <v>#N/A</v>
      </c>
      <c r="O306" s="58" t="e">
        <f t="shared" si="483"/>
        <v>#N/A</v>
      </c>
      <c r="P306" s="58" t="e">
        <f t="shared" si="483"/>
        <v>#N/A</v>
      </c>
      <c r="Q306" s="58" t="e">
        <f t="shared" si="483"/>
        <v>#N/A</v>
      </c>
      <c r="R306" s="58" t="e">
        <f t="shared" si="483"/>
        <v>#N/A</v>
      </c>
      <c r="S306" s="58" t="e">
        <f t="shared" si="483"/>
        <v>#N/A</v>
      </c>
      <c r="T306" s="58" t="e">
        <f t="shared" si="483"/>
        <v>#N/A</v>
      </c>
      <c r="U306" s="58" t="e">
        <f t="shared" si="483"/>
        <v>#N/A</v>
      </c>
      <c r="V306" s="58" t="e">
        <f t="shared" si="483"/>
        <v>#N/A</v>
      </c>
      <c r="W306" s="58" t="e">
        <f t="shared" si="483"/>
        <v>#N/A</v>
      </c>
      <c r="X306" s="58" t="e">
        <f t="shared" si="483"/>
        <v>#N/A</v>
      </c>
      <c r="Y306" s="58" t="e">
        <f t="shared" si="483"/>
        <v>#N/A</v>
      </c>
      <c r="Z306" s="58" t="e">
        <f t="shared" si="483"/>
        <v>#N/A</v>
      </c>
      <c r="AA306" s="58" t="e">
        <f t="shared" si="483"/>
        <v>#N/A</v>
      </c>
      <c r="AB306" s="58" t="e">
        <f t="shared" si="483"/>
        <v>#N/A</v>
      </c>
      <c r="AC306" s="58" t="e">
        <f t="shared" si="483"/>
        <v>#N/A</v>
      </c>
      <c r="AD306" s="58" t="e">
        <f t="shared" si="483"/>
        <v>#N/A</v>
      </c>
      <c r="AE306" s="58" t="e">
        <f t="shared" si="483"/>
        <v>#N/A</v>
      </c>
      <c r="AF306" s="58" t="e">
        <f t="shared" si="483"/>
        <v>#N/A</v>
      </c>
      <c r="AG306" s="58" t="e">
        <f t="shared" ref="AG306:AH306" si="484">AG270</f>
        <v>#N/A</v>
      </c>
      <c r="AH306" s="58" t="e">
        <f t="shared" si="484"/>
        <v>#N/A</v>
      </c>
      <c r="AI306" s="58" t="e">
        <f t="shared" si="483"/>
        <v>#N/A</v>
      </c>
      <c r="AJ306" s="58" t="e">
        <f t="shared" si="483"/>
        <v>#N/A</v>
      </c>
      <c r="AK306" s="58" t="e">
        <f t="shared" si="483"/>
        <v>#N/A</v>
      </c>
      <c r="AL306" s="58" t="e">
        <f t="shared" si="483"/>
        <v>#N/A</v>
      </c>
      <c r="AM306" s="58" t="e">
        <f t="shared" si="483"/>
        <v>#N/A</v>
      </c>
      <c r="AN306" s="58" t="e">
        <f t="shared" si="483"/>
        <v>#N/A</v>
      </c>
      <c r="AO306" s="58" t="e">
        <f t="shared" si="483"/>
        <v>#N/A</v>
      </c>
      <c r="AP306" s="58" t="e">
        <f t="shared" si="483"/>
        <v>#N/A</v>
      </c>
      <c r="AQ306" s="58" t="e">
        <f t="shared" si="483"/>
        <v>#N/A</v>
      </c>
      <c r="AR306" s="58" t="e">
        <f t="shared" ref="AR306:BW306" si="485">AR270</f>
        <v>#N/A</v>
      </c>
      <c r="AS306" s="58" t="e">
        <f t="shared" si="485"/>
        <v>#N/A</v>
      </c>
      <c r="AT306" s="58" t="e">
        <f t="shared" si="485"/>
        <v>#N/A</v>
      </c>
      <c r="AU306" s="58" t="e">
        <f t="shared" si="485"/>
        <v>#N/A</v>
      </c>
      <c r="AV306" s="58" t="e">
        <f t="shared" si="485"/>
        <v>#N/A</v>
      </c>
      <c r="AW306" s="58" t="e">
        <f t="shared" si="485"/>
        <v>#N/A</v>
      </c>
      <c r="AX306" s="58" t="e">
        <f t="shared" si="485"/>
        <v>#N/A</v>
      </c>
      <c r="AY306" s="58" t="e">
        <f t="shared" si="485"/>
        <v>#N/A</v>
      </c>
      <c r="AZ306" s="58" t="e">
        <f t="shared" si="485"/>
        <v>#N/A</v>
      </c>
      <c r="BA306" s="58" t="e">
        <f t="shared" si="485"/>
        <v>#N/A</v>
      </c>
      <c r="BB306" s="58" t="e">
        <f t="shared" si="485"/>
        <v>#N/A</v>
      </c>
      <c r="BC306" s="58" t="e">
        <f t="shared" si="485"/>
        <v>#N/A</v>
      </c>
      <c r="BD306" s="58" t="e">
        <f t="shared" si="485"/>
        <v>#N/A</v>
      </c>
      <c r="BE306" s="58" t="e">
        <f t="shared" si="485"/>
        <v>#N/A</v>
      </c>
      <c r="BF306" s="58" t="e">
        <f t="shared" si="485"/>
        <v>#N/A</v>
      </c>
      <c r="BG306" s="58" t="e">
        <f t="shared" si="485"/>
        <v>#N/A</v>
      </c>
      <c r="BH306" s="58" t="e">
        <f t="shared" si="485"/>
        <v>#N/A</v>
      </c>
      <c r="BI306" s="58" t="e">
        <f t="shared" si="485"/>
        <v>#N/A</v>
      </c>
      <c r="BJ306" s="58" t="e">
        <f t="shared" si="485"/>
        <v>#N/A</v>
      </c>
      <c r="BK306" s="58" t="e">
        <f t="shared" si="485"/>
        <v>#N/A</v>
      </c>
      <c r="BL306" s="58" t="e">
        <f t="shared" si="485"/>
        <v>#N/A</v>
      </c>
      <c r="BM306" s="58" t="e">
        <f t="shared" si="485"/>
        <v>#N/A</v>
      </c>
      <c r="BN306" s="58" t="e">
        <f t="shared" si="485"/>
        <v>#N/A</v>
      </c>
      <c r="BO306" s="58" t="e">
        <f t="shared" si="485"/>
        <v>#N/A</v>
      </c>
      <c r="BP306" s="58" t="e">
        <f t="shared" si="485"/>
        <v>#N/A</v>
      </c>
      <c r="BQ306" s="58" t="e">
        <f t="shared" si="485"/>
        <v>#N/A</v>
      </c>
      <c r="BR306" s="58" t="e">
        <f t="shared" si="485"/>
        <v>#N/A</v>
      </c>
      <c r="BS306" s="58" t="e">
        <f t="shared" si="485"/>
        <v>#N/A</v>
      </c>
      <c r="BT306" s="58" t="e">
        <f t="shared" si="485"/>
        <v>#N/A</v>
      </c>
      <c r="BU306" s="58" t="e">
        <f t="shared" si="485"/>
        <v>#N/A</v>
      </c>
      <c r="BV306" s="58" t="e">
        <f t="shared" si="485"/>
        <v>#N/A</v>
      </c>
      <c r="BW306" s="58" t="e">
        <f t="shared" si="485"/>
        <v>#N/A</v>
      </c>
      <c r="BX306" s="58" t="e">
        <f t="shared" ref="BX306:CV306" si="486">BX270</f>
        <v>#N/A</v>
      </c>
      <c r="BY306" s="58" t="e">
        <f t="shared" si="486"/>
        <v>#N/A</v>
      </c>
      <c r="BZ306" s="58" t="e">
        <f t="shared" si="486"/>
        <v>#N/A</v>
      </c>
      <c r="CA306" s="58" t="e">
        <f t="shared" si="486"/>
        <v>#N/A</v>
      </c>
      <c r="CB306" s="58" t="e">
        <f t="shared" si="486"/>
        <v>#N/A</v>
      </c>
      <c r="CC306" s="58" t="e">
        <f t="shared" si="486"/>
        <v>#N/A</v>
      </c>
      <c r="CD306" s="58" t="e">
        <f t="shared" si="486"/>
        <v>#N/A</v>
      </c>
      <c r="CE306" s="58" t="e">
        <f t="shared" si="486"/>
        <v>#N/A</v>
      </c>
      <c r="CF306" s="58" t="e">
        <f t="shared" si="486"/>
        <v>#N/A</v>
      </c>
      <c r="CG306" s="58" t="e">
        <f t="shared" si="486"/>
        <v>#N/A</v>
      </c>
      <c r="CH306" s="58" t="e">
        <f t="shared" si="486"/>
        <v>#N/A</v>
      </c>
      <c r="CI306" s="58" t="e">
        <f t="shared" si="486"/>
        <v>#N/A</v>
      </c>
      <c r="CJ306" s="58" t="e">
        <f t="shared" si="486"/>
        <v>#N/A</v>
      </c>
      <c r="CK306" s="58" t="e">
        <f t="shared" si="486"/>
        <v>#N/A</v>
      </c>
      <c r="CL306" s="58" t="e">
        <f t="shared" si="486"/>
        <v>#N/A</v>
      </c>
      <c r="CM306" s="58" t="e">
        <f t="shared" si="486"/>
        <v>#N/A</v>
      </c>
      <c r="CN306" s="58" t="e">
        <f t="shared" si="486"/>
        <v>#N/A</v>
      </c>
      <c r="CO306" s="58" t="e">
        <f t="shared" si="486"/>
        <v>#N/A</v>
      </c>
      <c r="CP306" s="58" t="e">
        <f t="shared" si="486"/>
        <v>#N/A</v>
      </c>
      <c r="CQ306" s="58" t="e">
        <f t="shared" si="486"/>
        <v>#N/A</v>
      </c>
      <c r="CR306" s="58" t="e">
        <f t="shared" si="486"/>
        <v>#N/A</v>
      </c>
      <c r="CS306" s="58" t="e">
        <f t="shared" si="486"/>
        <v>#N/A</v>
      </c>
      <c r="CT306" s="58" t="e">
        <f t="shared" si="486"/>
        <v>#N/A</v>
      </c>
      <c r="CU306" s="58" t="e">
        <f t="shared" si="486"/>
        <v>#N/A</v>
      </c>
      <c r="CV306" s="58" t="e">
        <f t="shared" si="486"/>
        <v>#N/A</v>
      </c>
      <c r="CW306" s="58"/>
      <c r="CX306" s="58"/>
    </row>
    <row r="307" spans="2:103" ht="15.4">
      <c r="E307" s="1" t="s">
        <v>708</v>
      </c>
      <c r="G307" s="1" t="s">
        <v>305</v>
      </c>
      <c r="L307" s="58" t="e">
        <f t="shared" ref="L307:AQ307" si="487">L271</f>
        <v>#N/A</v>
      </c>
      <c r="M307" s="58" t="e">
        <f t="shared" si="487"/>
        <v>#N/A</v>
      </c>
      <c r="N307" s="58" t="e">
        <f t="shared" si="487"/>
        <v>#N/A</v>
      </c>
      <c r="O307" s="58" t="e">
        <f t="shared" si="487"/>
        <v>#N/A</v>
      </c>
      <c r="P307" s="58" t="e">
        <f t="shared" si="487"/>
        <v>#N/A</v>
      </c>
      <c r="Q307" s="58" t="e">
        <f t="shared" si="487"/>
        <v>#N/A</v>
      </c>
      <c r="R307" s="58" t="e">
        <f t="shared" si="487"/>
        <v>#N/A</v>
      </c>
      <c r="S307" s="58" t="e">
        <f t="shared" si="487"/>
        <v>#N/A</v>
      </c>
      <c r="T307" s="58" t="e">
        <f t="shared" si="487"/>
        <v>#N/A</v>
      </c>
      <c r="U307" s="58" t="e">
        <f t="shared" si="487"/>
        <v>#N/A</v>
      </c>
      <c r="V307" s="58" t="e">
        <f t="shared" si="487"/>
        <v>#N/A</v>
      </c>
      <c r="W307" s="58" t="e">
        <f t="shared" si="487"/>
        <v>#N/A</v>
      </c>
      <c r="X307" s="58" t="e">
        <f t="shared" si="487"/>
        <v>#N/A</v>
      </c>
      <c r="Y307" s="58" t="e">
        <f t="shared" si="487"/>
        <v>#N/A</v>
      </c>
      <c r="Z307" s="58" t="e">
        <f t="shared" si="487"/>
        <v>#N/A</v>
      </c>
      <c r="AA307" s="58" t="e">
        <f t="shared" si="487"/>
        <v>#N/A</v>
      </c>
      <c r="AB307" s="58" t="e">
        <f t="shared" si="487"/>
        <v>#N/A</v>
      </c>
      <c r="AC307" s="58" t="e">
        <f t="shared" si="487"/>
        <v>#N/A</v>
      </c>
      <c r="AD307" s="58" t="e">
        <f t="shared" si="487"/>
        <v>#N/A</v>
      </c>
      <c r="AE307" s="58" t="e">
        <f t="shared" si="487"/>
        <v>#N/A</v>
      </c>
      <c r="AF307" s="58" t="e">
        <f t="shared" si="487"/>
        <v>#N/A</v>
      </c>
      <c r="AG307" s="58" t="e">
        <f t="shared" ref="AG307:AH307" si="488">AG271</f>
        <v>#N/A</v>
      </c>
      <c r="AH307" s="58" t="e">
        <f t="shared" si="488"/>
        <v>#N/A</v>
      </c>
      <c r="AI307" s="58" t="e">
        <f t="shared" si="487"/>
        <v>#N/A</v>
      </c>
      <c r="AJ307" s="58" t="e">
        <f t="shared" si="487"/>
        <v>#N/A</v>
      </c>
      <c r="AK307" s="58" t="e">
        <f t="shared" si="487"/>
        <v>#N/A</v>
      </c>
      <c r="AL307" s="58" t="e">
        <f t="shared" si="487"/>
        <v>#N/A</v>
      </c>
      <c r="AM307" s="58" t="e">
        <f t="shared" si="487"/>
        <v>#N/A</v>
      </c>
      <c r="AN307" s="58" t="e">
        <f t="shared" si="487"/>
        <v>#N/A</v>
      </c>
      <c r="AO307" s="58" t="e">
        <f t="shared" si="487"/>
        <v>#N/A</v>
      </c>
      <c r="AP307" s="58" t="e">
        <f t="shared" si="487"/>
        <v>#N/A</v>
      </c>
      <c r="AQ307" s="58" t="e">
        <f t="shared" si="487"/>
        <v>#N/A</v>
      </c>
      <c r="AR307" s="58" t="e">
        <f t="shared" ref="AR307:BW307" si="489">AR271</f>
        <v>#N/A</v>
      </c>
      <c r="AS307" s="58" t="e">
        <f t="shared" si="489"/>
        <v>#N/A</v>
      </c>
      <c r="AT307" s="58" t="e">
        <f t="shared" si="489"/>
        <v>#N/A</v>
      </c>
      <c r="AU307" s="58" t="e">
        <f t="shared" si="489"/>
        <v>#N/A</v>
      </c>
      <c r="AV307" s="58" t="e">
        <f t="shared" si="489"/>
        <v>#N/A</v>
      </c>
      <c r="AW307" s="58" t="e">
        <f t="shared" si="489"/>
        <v>#N/A</v>
      </c>
      <c r="AX307" s="58" t="e">
        <f t="shared" si="489"/>
        <v>#N/A</v>
      </c>
      <c r="AY307" s="58" t="e">
        <f t="shared" si="489"/>
        <v>#N/A</v>
      </c>
      <c r="AZ307" s="58" t="e">
        <f t="shared" si="489"/>
        <v>#N/A</v>
      </c>
      <c r="BA307" s="58" t="e">
        <f t="shared" si="489"/>
        <v>#N/A</v>
      </c>
      <c r="BB307" s="58" t="e">
        <f t="shared" si="489"/>
        <v>#N/A</v>
      </c>
      <c r="BC307" s="58" t="e">
        <f t="shared" si="489"/>
        <v>#N/A</v>
      </c>
      <c r="BD307" s="58" t="e">
        <f t="shared" si="489"/>
        <v>#N/A</v>
      </c>
      <c r="BE307" s="58" t="e">
        <f t="shared" si="489"/>
        <v>#N/A</v>
      </c>
      <c r="BF307" s="58" t="e">
        <f t="shared" si="489"/>
        <v>#N/A</v>
      </c>
      <c r="BG307" s="58" t="e">
        <f t="shared" si="489"/>
        <v>#N/A</v>
      </c>
      <c r="BH307" s="58" t="e">
        <f t="shared" si="489"/>
        <v>#N/A</v>
      </c>
      <c r="BI307" s="58" t="e">
        <f t="shared" si="489"/>
        <v>#N/A</v>
      </c>
      <c r="BJ307" s="58" t="e">
        <f t="shared" si="489"/>
        <v>#N/A</v>
      </c>
      <c r="BK307" s="58" t="e">
        <f t="shared" si="489"/>
        <v>#N/A</v>
      </c>
      <c r="BL307" s="58" t="e">
        <f t="shared" si="489"/>
        <v>#N/A</v>
      </c>
      <c r="BM307" s="58" t="e">
        <f t="shared" si="489"/>
        <v>#N/A</v>
      </c>
      <c r="BN307" s="58" t="e">
        <f t="shared" si="489"/>
        <v>#N/A</v>
      </c>
      <c r="BO307" s="58" t="e">
        <f t="shared" si="489"/>
        <v>#N/A</v>
      </c>
      <c r="BP307" s="58" t="e">
        <f t="shared" si="489"/>
        <v>#N/A</v>
      </c>
      <c r="BQ307" s="58" t="e">
        <f t="shared" si="489"/>
        <v>#N/A</v>
      </c>
      <c r="BR307" s="58" t="e">
        <f t="shared" si="489"/>
        <v>#N/A</v>
      </c>
      <c r="BS307" s="58" t="e">
        <f t="shared" si="489"/>
        <v>#N/A</v>
      </c>
      <c r="BT307" s="58" t="e">
        <f t="shared" si="489"/>
        <v>#N/A</v>
      </c>
      <c r="BU307" s="58" t="e">
        <f t="shared" si="489"/>
        <v>#N/A</v>
      </c>
      <c r="BV307" s="58" t="e">
        <f t="shared" si="489"/>
        <v>#N/A</v>
      </c>
      <c r="BW307" s="58" t="e">
        <f t="shared" si="489"/>
        <v>#N/A</v>
      </c>
      <c r="BX307" s="58" t="e">
        <f t="shared" ref="BX307:CV307" si="490">BX271</f>
        <v>#N/A</v>
      </c>
      <c r="BY307" s="58" t="e">
        <f t="shared" si="490"/>
        <v>#N/A</v>
      </c>
      <c r="BZ307" s="58" t="e">
        <f t="shared" si="490"/>
        <v>#N/A</v>
      </c>
      <c r="CA307" s="58" t="e">
        <f t="shared" si="490"/>
        <v>#N/A</v>
      </c>
      <c r="CB307" s="58" t="e">
        <f t="shared" si="490"/>
        <v>#N/A</v>
      </c>
      <c r="CC307" s="58" t="e">
        <f t="shared" si="490"/>
        <v>#N/A</v>
      </c>
      <c r="CD307" s="58" t="e">
        <f t="shared" si="490"/>
        <v>#N/A</v>
      </c>
      <c r="CE307" s="58" t="e">
        <f t="shared" si="490"/>
        <v>#N/A</v>
      </c>
      <c r="CF307" s="58" t="e">
        <f t="shared" si="490"/>
        <v>#N/A</v>
      </c>
      <c r="CG307" s="58" t="e">
        <f t="shared" si="490"/>
        <v>#N/A</v>
      </c>
      <c r="CH307" s="58" t="e">
        <f t="shared" si="490"/>
        <v>#N/A</v>
      </c>
      <c r="CI307" s="58" t="e">
        <f t="shared" si="490"/>
        <v>#N/A</v>
      </c>
      <c r="CJ307" s="58" t="e">
        <f t="shared" si="490"/>
        <v>#N/A</v>
      </c>
      <c r="CK307" s="58" t="e">
        <f t="shared" si="490"/>
        <v>#N/A</v>
      </c>
      <c r="CL307" s="58" t="e">
        <f t="shared" si="490"/>
        <v>#N/A</v>
      </c>
      <c r="CM307" s="58" t="e">
        <f t="shared" si="490"/>
        <v>#N/A</v>
      </c>
      <c r="CN307" s="58" t="e">
        <f t="shared" si="490"/>
        <v>#N/A</v>
      </c>
      <c r="CO307" s="58" t="e">
        <f t="shared" si="490"/>
        <v>#N/A</v>
      </c>
      <c r="CP307" s="58" t="e">
        <f t="shared" si="490"/>
        <v>#N/A</v>
      </c>
      <c r="CQ307" s="58" t="e">
        <f t="shared" si="490"/>
        <v>#N/A</v>
      </c>
      <c r="CR307" s="58" t="e">
        <f t="shared" si="490"/>
        <v>#N/A</v>
      </c>
      <c r="CS307" s="58" t="e">
        <f t="shared" si="490"/>
        <v>#N/A</v>
      </c>
      <c r="CT307" s="58" t="e">
        <f t="shared" si="490"/>
        <v>#N/A</v>
      </c>
      <c r="CU307" s="58" t="e">
        <f t="shared" si="490"/>
        <v>#N/A</v>
      </c>
      <c r="CV307" s="58" t="e">
        <f t="shared" si="490"/>
        <v>#N/A</v>
      </c>
      <c r="CW307" s="58"/>
      <c r="CX307" s="58"/>
    </row>
    <row r="308" spans="2:103" ht="15.4">
      <c r="E308" s="1" t="s">
        <v>596</v>
      </c>
      <c r="G308" s="1" t="s">
        <v>305</v>
      </c>
      <c r="L308" s="58" t="e">
        <f t="shared" ref="L308:AQ308" si="491">L300</f>
        <v>#N/A</v>
      </c>
      <c r="M308" s="58" t="e">
        <f t="shared" si="491"/>
        <v>#N/A</v>
      </c>
      <c r="N308" s="58" t="e">
        <f t="shared" si="491"/>
        <v>#N/A</v>
      </c>
      <c r="O308" s="58" t="e">
        <f t="shared" si="491"/>
        <v>#N/A</v>
      </c>
      <c r="P308" s="58" t="e">
        <f t="shared" si="491"/>
        <v>#N/A</v>
      </c>
      <c r="Q308" s="58" t="e">
        <f t="shared" si="491"/>
        <v>#N/A</v>
      </c>
      <c r="R308" s="58" t="e">
        <f t="shared" si="491"/>
        <v>#N/A</v>
      </c>
      <c r="S308" s="58" t="e">
        <f t="shared" si="491"/>
        <v>#N/A</v>
      </c>
      <c r="T308" s="58" t="e">
        <f t="shared" si="491"/>
        <v>#N/A</v>
      </c>
      <c r="U308" s="58" t="e">
        <f t="shared" si="491"/>
        <v>#N/A</v>
      </c>
      <c r="V308" s="58" t="e">
        <f t="shared" si="491"/>
        <v>#N/A</v>
      </c>
      <c r="W308" s="58" t="e">
        <f t="shared" si="491"/>
        <v>#N/A</v>
      </c>
      <c r="X308" s="58" t="e">
        <f t="shared" si="491"/>
        <v>#N/A</v>
      </c>
      <c r="Y308" s="58" t="e">
        <f t="shared" si="491"/>
        <v>#N/A</v>
      </c>
      <c r="Z308" s="58" t="e">
        <f t="shared" si="491"/>
        <v>#N/A</v>
      </c>
      <c r="AA308" s="58" t="e">
        <f t="shared" si="491"/>
        <v>#N/A</v>
      </c>
      <c r="AB308" s="58" t="e">
        <f t="shared" si="491"/>
        <v>#N/A</v>
      </c>
      <c r="AC308" s="58" t="e">
        <f t="shared" si="491"/>
        <v>#N/A</v>
      </c>
      <c r="AD308" s="58" t="e">
        <f t="shared" si="491"/>
        <v>#N/A</v>
      </c>
      <c r="AE308" s="58" t="e">
        <f t="shared" si="491"/>
        <v>#N/A</v>
      </c>
      <c r="AF308" s="58" t="e">
        <f t="shared" si="491"/>
        <v>#N/A</v>
      </c>
      <c r="AG308" s="58" t="e">
        <f t="shared" ref="AG308:AH308" si="492">AG300</f>
        <v>#N/A</v>
      </c>
      <c r="AH308" s="58" t="e">
        <f t="shared" si="492"/>
        <v>#N/A</v>
      </c>
      <c r="AI308" s="58" t="e">
        <f t="shared" si="491"/>
        <v>#N/A</v>
      </c>
      <c r="AJ308" s="58" t="e">
        <f t="shared" si="491"/>
        <v>#N/A</v>
      </c>
      <c r="AK308" s="58" t="e">
        <f t="shared" si="491"/>
        <v>#N/A</v>
      </c>
      <c r="AL308" s="58" t="e">
        <f t="shared" si="491"/>
        <v>#N/A</v>
      </c>
      <c r="AM308" s="58" t="e">
        <f t="shared" si="491"/>
        <v>#N/A</v>
      </c>
      <c r="AN308" s="58" t="e">
        <f t="shared" si="491"/>
        <v>#N/A</v>
      </c>
      <c r="AO308" s="58" t="e">
        <f t="shared" si="491"/>
        <v>#N/A</v>
      </c>
      <c r="AP308" s="58" t="e">
        <f t="shared" si="491"/>
        <v>#N/A</v>
      </c>
      <c r="AQ308" s="58" t="e">
        <f t="shared" si="491"/>
        <v>#N/A</v>
      </c>
      <c r="AR308" s="58" t="e">
        <f t="shared" ref="AR308:BW308" si="493">AR300</f>
        <v>#N/A</v>
      </c>
      <c r="AS308" s="58" t="e">
        <f t="shared" si="493"/>
        <v>#N/A</v>
      </c>
      <c r="AT308" s="58" t="e">
        <f t="shared" si="493"/>
        <v>#N/A</v>
      </c>
      <c r="AU308" s="58" t="e">
        <f t="shared" si="493"/>
        <v>#N/A</v>
      </c>
      <c r="AV308" s="58" t="e">
        <f t="shared" si="493"/>
        <v>#N/A</v>
      </c>
      <c r="AW308" s="58" t="e">
        <f t="shared" si="493"/>
        <v>#N/A</v>
      </c>
      <c r="AX308" s="58" t="e">
        <f t="shared" si="493"/>
        <v>#N/A</v>
      </c>
      <c r="AY308" s="58" t="e">
        <f t="shared" si="493"/>
        <v>#N/A</v>
      </c>
      <c r="AZ308" s="58" t="e">
        <f t="shared" si="493"/>
        <v>#N/A</v>
      </c>
      <c r="BA308" s="58" t="e">
        <f t="shared" si="493"/>
        <v>#N/A</v>
      </c>
      <c r="BB308" s="58" t="e">
        <f t="shared" si="493"/>
        <v>#N/A</v>
      </c>
      <c r="BC308" s="58" t="e">
        <f t="shared" si="493"/>
        <v>#N/A</v>
      </c>
      <c r="BD308" s="58" t="e">
        <f t="shared" si="493"/>
        <v>#N/A</v>
      </c>
      <c r="BE308" s="58" t="e">
        <f t="shared" si="493"/>
        <v>#N/A</v>
      </c>
      <c r="BF308" s="58" t="e">
        <f t="shared" si="493"/>
        <v>#N/A</v>
      </c>
      <c r="BG308" s="58" t="e">
        <f t="shared" si="493"/>
        <v>#N/A</v>
      </c>
      <c r="BH308" s="58" t="e">
        <f t="shared" si="493"/>
        <v>#N/A</v>
      </c>
      <c r="BI308" s="58" t="e">
        <f t="shared" si="493"/>
        <v>#N/A</v>
      </c>
      <c r="BJ308" s="58" t="e">
        <f t="shared" si="493"/>
        <v>#N/A</v>
      </c>
      <c r="BK308" s="58" t="e">
        <f t="shared" si="493"/>
        <v>#N/A</v>
      </c>
      <c r="BL308" s="58" t="e">
        <f t="shared" si="493"/>
        <v>#N/A</v>
      </c>
      <c r="BM308" s="58" t="e">
        <f t="shared" si="493"/>
        <v>#N/A</v>
      </c>
      <c r="BN308" s="58" t="e">
        <f t="shared" si="493"/>
        <v>#N/A</v>
      </c>
      <c r="BO308" s="58" t="e">
        <f t="shared" si="493"/>
        <v>#N/A</v>
      </c>
      <c r="BP308" s="58" t="e">
        <f t="shared" si="493"/>
        <v>#N/A</v>
      </c>
      <c r="BQ308" s="58" t="e">
        <f t="shared" si="493"/>
        <v>#N/A</v>
      </c>
      <c r="BR308" s="58" t="e">
        <f t="shared" si="493"/>
        <v>#N/A</v>
      </c>
      <c r="BS308" s="58" t="e">
        <f t="shared" si="493"/>
        <v>#N/A</v>
      </c>
      <c r="BT308" s="58" t="e">
        <f t="shared" si="493"/>
        <v>#N/A</v>
      </c>
      <c r="BU308" s="58" t="e">
        <f t="shared" si="493"/>
        <v>#N/A</v>
      </c>
      <c r="BV308" s="58" t="e">
        <f t="shared" si="493"/>
        <v>#N/A</v>
      </c>
      <c r="BW308" s="58" t="e">
        <f t="shared" si="493"/>
        <v>#N/A</v>
      </c>
      <c r="BX308" s="58" t="e">
        <f t="shared" ref="BX308:CV308" si="494">BX300</f>
        <v>#N/A</v>
      </c>
      <c r="BY308" s="58" t="e">
        <f t="shared" si="494"/>
        <v>#N/A</v>
      </c>
      <c r="BZ308" s="58" t="e">
        <f t="shared" si="494"/>
        <v>#N/A</v>
      </c>
      <c r="CA308" s="58" t="e">
        <f t="shared" si="494"/>
        <v>#N/A</v>
      </c>
      <c r="CB308" s="58" t="e">
        <f t="shared" si="494"/>
        <v>#N/A</v>
      </c>
      <c r="CC308" s="58" t="e">
        <f t="shared" si="494"/>
        <v>#N/A</v>
      </c>
      <c r="CD308" s="58" t="e">
        <f t="shared" si="494"/>
        <v>#N/A</v>
      </c>
      <c r="CE308" s="58" t="e">
        <f t="shared" si="494"/>
        <v>#N/A</v>
      </c>
      <c r="CF308" s="58" t="e">
        <f t="shared" si="494"/>
        <v>#N/A</v>
      </c>
      <c r="CG308" s="58" t="e">
        <f t="shared" si="494"/>
        <v>#N/A</v>
      </c>
      <c r="CH308" s="58" t="e">
        <f t="shared" si="494"/>
        <v>#N/A</v>
      </c>
      <c r="CI308" s="58" t="e">
        <f t="shared" si="494"/>
        <v>#N/A</v>
      </c>
      <c r="CJ308" s="58" t="e">
        <f t="shared" si="494"/>
        <v>#N/A</v>
      </c>
      <c r="CK308" s="58" t="e">
        <f t="shared" si="494"/>
        <v>#N/A</v>
      </c>
      <c r="CL308" s="58" t="e">
        <f t="shared" si="494"/>
        <v>#N/A</v>
      </c>
      <c r="CM308" s="58" t="e">
        <f t="shared" si="494"/>
        <v>#N/A</v>
      </c>
      <c r="CN308" s="58" t="e">
        <f t="shared" si="494"/>
        <v>#N/A</v>
      </c>
      <c r="CO308" s="58" t="e">
        <f t="shared" si="494"/>
        <v>#N/A</v>
      </c>
      <c r="CP308" s="58" t="e">
        <f t="shared" si="494"/>
        <v>#N/A</v>
      </c>
      <c r="CQ308" s="58" t="e">
        <f t="shared" si="494"/>
        <v>#N/A</v>
      </c>
      <c r="CR308" s="58" t="e">
        <f t="shared" si="494"/>
        <v>#N/A</v>
      </c>
      <c r="CS308" s="58" t="e">
        <f t="shared" si="494"/>
        <v>#N/A</v>
      </c>
      <c r="CT308" s="58" t="e">
        <f t="shared" si="494"/>
        <v>#N/A</v>
      </c>
      <c r="CU308" s="58" t="e">
        <f t="shared" si="494"/>
        <v>#N/A</v>
      </c>
      <c r="CV308" s="58" t="e">
        <f t="shared" si="494"/>
        <v>#N/A</v>
      </c>
      <c r="CW308" s="58"/>
      <c r="CX308" s="58"/>
    </row>
    <row r="309" spans="2:103" ht="15.4">
      <c r="E309" s="1" t="s">
        <v>709</v>
      </c>
      <c r="G309" s="1" t="s">
        <v>305</v>
      </c>
      <c r="L309" s="58" t="e">
        <f t="shared" ref="L309:AQ309" ca="1" si="495">L272</f>
        <v>#N/A</v>
      </c>
      <c r="M309" s="58" t="e">
        <f t="shared" ca="1" si="495"/>
        <v>#N/A</v>
      </c>
      <c r="N309" s="58" t="e">
        <f t="shared" ca="1" si="495"/>
        <v>#N/A</v>
      </c>
      <c r="O309" s="58" t="e">
        <f t="shared" ca="1" si="495"/>
        <v>#N/A</v>
      </c>
      <c r="P309" s="58" t="e">
        <f t="shared" ca="1" si="495"/>
        <v>#N/A</v>
      </c>
      <c r="Q309" s="58" t="e">
        <f t="shared" ca="1" si="495"/>
        <v>#N/A</v>
      </c>
      <c r="R309" s="58" t="e">
        <f t="shared" ca="1" si="495"/>
        <v>#N/A</v>
      </c>
      <c r="S309" s="58" t="e">
        <f t="shared" ca="1" si="495"/>
        <v>#N/A</v>
      </c>
      <c r="T309" s="58" t="e">
        <f t="shared" ca="1" si="495"/>
        <v>#N/A</v>
      </c>
      <c r="U309" s="58" t="e">
        <f t="shared" ca="1" si="495"/>
        <v>#N/A</v>
      </c>
      <c r="V309" s="58" t="e">
        <f t="shared" ca="1" si="495"/>
        <v>#N/A</v>
      </c>
      <c r="W309" s="58" t="e">
        <f t="shared" ca="1" si="495"/>
        <v>#N/A</v>
      </c>
      <c r="X309" s="58" t="e">
        <f t="shared" ca="1" si="495"/>
        <v>#N/A</v>
      </c>
      <c r="Y309" s="58" t="e">
        <f t="shared" ca="1" si="495"/>
        <v>#N/A</v>
      </c>
      <c r="Z309" s="58" t="e">
        <f t="shared" ca="1" si="495"/>
        <v>#N/A</v>
      </c>
      <c r="AA309" s="58" t="e">
        <f t="shared" ca="1" si="495"/>
        <v>#N/A</v>
      </c>
      <c r="AB309" s="58" t="e">
        <f t="shared" ca="1" si="495"/>
        <v>#N/A</v>
      </c>
      <c r="AC309" s="58" t="e">
        <f t="shared" ca="1" si="495"/>
        <v>#N/A</v>
      </c>
      <c r="AD309" s="58" t="e">
        <f t="shared" ca="1" si="495"/>
        <v>#N/A</v>
      </c>
      <c r="AE309" s="58" t="e">
        <f t="shared" ca="1" si="495"/>
        <v>#N/A</v>
      </c>
      <c r="AF309" s="58" t="e">
        <f t="shared" ca="1" si="495"/>
        <v>#N/A</v>
      </c>
      <c r="AG309" s="58" t="e">
        <f t="shared" ref="AG309:AH309" ca="1" si="496">AG272</f>
        <v>#N/A</v>
      </c>
      <c r="AH309" s="58" t="e">
        <f t="shared" ca="1" si="496"/>
        <v>#N/A</v>
      </c>
      <c r="AI309" s="58" t="e">
        <f t="shared" ca="1" si="495"/>
        <v>#N/A</v>
      </c>
      <c r="AJ309" s="58" t="e">
        <f t="shared" ca="1" si="495"/>
        <v>#N/A</v>
      </c>
      <c r="AK309" s="58" t="e">
        <f t="shared" ca="1" si="495"/>
        <v>#N/A</v>
      </c>
      <c r="AL309" s="58" t="e">
        <f t="shared" ca="1" si="495"/>
        <v>#N/A</v>
      </c>
      <c r="AM309" s="58" t="e">
        <f t="shared" ca="1" si="495"/>
        <v>#N/A</v>
      </c>
      <c r="AN309" s="58" t="e">
        <f t="shared" ca="1" si="495"/>
        <v>#N/A</v>
      </c>
      <c r="AO309" s="58" t="e">
        <f t="shared" ca="1" si="495"/>
        <v>#N/A</v>
      </c>
      <c r="AP309" s="58" t="e">
        <f t="shared" ca="1" si="495"/>
        <v>#N/A</v>
      </c>
      <c r="AQ309" s="58" t="e">
        <f t="shared" ca="1" si="495"/>
        <v>#N/A</v>
      </c>
      <c r="AR309" s="58" t="e">
        <f t="shared" ref="AR309:BW309" ca="1" si="497">AR272</f>
        <v>#N/A</v>
      </c>
      <c r="AS309" s="58" t="e">
        <f t="shared" ca="1" si="497"/>
        <v>#N/A</v>
      </c>
      <c r="AT309" s="58" t="e">
        <f t="shared" ca="1" si="497"/>
        <v>#N/A</v>
      </c>
      <c r="AU309" s="58" t="e">
        <f t="shared" ca="1" si="497"/>
        <v>#N/A</v>
      </c>
      <c r="AV309" s="58" t="e">
        <f t="shared" ca="1" si="497"/>
        <v>#N/A</v>
      </c>
      <c r="AW309" s="58" t="e">
        <f t="shared" ca="1" si="497"/>
        <v>#N/A</v>
      </c>
      <c r="AX309" s="58" t="e">
        <f t="shared" ca="1" si="497"/>
        <v>#N/A</v>
      </c>
      <c r="AY309" s="58" t="e">
        <f t="shared" ca="1" si="497"/>
        <v>#N/A</v>
      </c>
      <c r="AZ309" s="58" t="e">
        <f t="shared" ca="1" si="497"/>
        <v>#N/A</v>
      </c>
      <c r="BA309" s="58" t="e">
        <f t="shared" ca="1" si="497"/>
        <v>#N/A</v>
      </c>
      <c r="BB309" s="58" t="e">
        <f t="shared" ca="1" si="497"/>
        <v>#N/A</v>
      </c>
      <c r="BC309" s="58" t="e">
        <f t="shared" ca="1" si="497"/>
        <v>#N/A</v>
      </c>
      <c r="BD309" s="58" t="e">
        <f t="shared" ca="1" si="497"/>
        <v>#N/A</v>
      </c>
      <c r="BE309" s="58" t="e">
        <f t="shared" ca="1" si="497"/>
        <v>#N/A</v>
      </c>
      <c r="BF309" s="58" t="e">
        <f t="shared" ca="1" si="497"/>
        <v>#N/A</v>
      </c>
      <c r="BG309" s="58" t="e">
        <f t="shared" ca="1" si="497"/>
        <v>#N/A</v>
      </c>
      <c r="BH309" s="58" t="e">
        <f t="shared" ca="1" si="497"/>
        <v>#N/A</v>
      </c>
      <c r="BI309" s="58" t="e">
        <f t="shared" ca="1" si="497"/>
        <v>#N/A</v>
      </c>
      <c r="BJ309" s="58" t="e">
        <f t="shared" ca="1" si="497"/>
        <v>#N/A</v>
      </c>
      <c r="BK309" s="58" t="e">
        <f t="shared" ca="1" si="497"/>
        <v>#N/A</v>
      </c>
      <c r="BL309" s="58" t="e">
        <f t="shared" ca="1" si="497"/>
        <v>#N/A</v>
      </c>
      <c r="BM309" s="58" t="e">
        <f t="shared" ca="1" si="497"/>
        <v>#N/A</v>
      </c>
      <c r="BN309" s="58" t="e">
        <f t="shared" ca="1" si="497"/>
        <v>#N/A</v>
      </c>
      <c r="BO309" s="58" t="e">
        <f t="shared" ca="1" si="497"/>
        <v>#N/A</v>
      </c>
      <c r="BP309" s="58" t="e">
        <f t="shared" ca="1" si="497"/>
        <v>#N/A</v>
      </c>
      <c r="BQ309" s="58" t="e">
        <f t="shared" ca="1" si="497"/>
        <v>#N/A</v>
      </c>
      <c r="BR309" s="58" t="e">
        <f t="shared" ca="1" si="497"/>
        <v>#N/A</v>
      </c>
      <c r="BS309" s="58" t="e">
        <f t="shared" ca="1" si="497"/>
        <v>#N/A</v>
      </c>
      <c r="BT309" s="58" t="e">
        <f t="shared" ca="1" si="497"/>
        <v>#N/A</v>
      </c>
      <c r="BU309" s="58" t="e">
        <f t="shared" ca="1" si="497"/>
        <v>#N/A</v>
      </c>
      <c r="BV309" s="58" t="e">
        <f t="shared" ca="1" si="497"/>
        <v>#N/A</v>
      </c>
      <c r="BW309" s="58" t="e">
        <f t="shared" ca="1" si="497"/>
        <v>#N/A</v>
      </c>
      <c r="BX309" s="58" t="e">
        <f t="shared" ref="BX309:CV309" ca="1" si="498">BX272</f>
        <v>#N/A</v>
      </c>
      <c r="BY309" s="58" t="e">
        <f t="shared" ca="1" si="498"/>
        <v>#N/A</v>
      </c>
      <c r="BZ309" s="58" t="e">
        <f t="shared" ca="1" si="498"/>
        <v>#N/A</v>
      </c>
      <c r="CA309" s="58" t="e">
        <f t="shared" ca="1" si="498"/>
        <v>#N/A</v>
      </c>
      <c r="CB309" s="58" t="e">
        <f t="shared" ca="1" si="498"/>
        <v>#N/A</v>
      </c>
      <c r="CC309" s="58" t="e">
        <f t="shared" ca="1" si="498"/>
        <v>#N/A</v>
      </c>
      <c r="CD309" s="58" t="e">
        <f t="shared" ca="1" si="498"/>
        <v>#N/A</v>
      </c>
      <c r="CE309" s="58" t="e">
        <f t="shared" ca="1" si="498"/>
        <v>#N/A</v>
      </c>
      <c r="CF309" s="58" t="e">
        <f t="shared" ca="1" si="498"/>
        <v>#N/A</v>
      </c>
      <c r="CG309" s="58" t="e">
        <f t="shared" ca="1" si="498"/>
        <v>#N/A</v>
      </c>
      <c r="CH309" s="58" t="e">
        <f t="shared" ca="1" si="498"/>
        <v>#N/A</v>
      </c>
      <c r="CI309" s="58" t="e">
        <f t="shared" ca="1" si="498"/>
        <v>#N/A</v>
      </c>
      <c r="CJ309" s="58" t="e">
        <f t="shared" ca="1" si="498"/>
        <v>#N/A</v>
      </c>
      <c r="CK309" s="58" t="e">
        <f t="shared" ca="1" si="498"/>
        <v>#N/A</v>
      </c>
      <c r="CL309" s="58" t="e">
        <f t="shared" ca="1" si="498"/>
        <v>#N/A</v>
      </c>
      <c r="CM309" s="58" t="e">
        <f t="shared" ca="1" si="498"/>
        <v>#N/A</v>
      </c>
      <c r="CN309" s="58" t="e">
        <f t="shared" ca="1" si="498"/>
        <v>#N/A</v>
      </c>
      <c r="CO309" s="58" t="e">
        <f t="shared" ca="1" si="498"/>
        <v>#N/A</v>
      </c>
      <c r="CP309" s="58" t="e">
        <f t="shared" ca="1" si="498"/>
        <v>#N/A</v>
      </c>
      <c r="CQ309" s="58" t="e">
        <f t="shared" ca="1" si="498"/>
        <v>#N/A</v>
      </c>
      <c r="CR309" s="58" t="e">
        <f t="shared" ca="1" si="498"/>
        <v>#N/A</v>
      </c>
      <c r="CS309" s="58" t="e">
        <f t="shared" ca="1" si="498"/>
        <v>#N/A</v>
      </c>
      <c r="CT309" s="58" t="e">
        <f t="shared" ca="1" si="498"/>
        <v>#N/A</v>
      </c>
      <c r="CU309" s="58" t="e">
        <f t="shared" ca="1" si="498"/>
        <v>#N/A</v>
      </c>
      <c r="CV309" s="58" t="e">
        <f t="shared" ca="1" si="498"/>
        <v>#N/A</v>
      </c>
      <c r="CW309" s="58"/>
      <c r="CX309" s="58"/>
    </row>
    <row r="310" spans="2:103" ht="15.4">
      <c r="E310" s="1" t="s">
        <v>726</v>
      </c>
      <c r="G310" s="1" t="s">
        <v>305</v>
      </c>
      <c r="L310" s="58" t="e">
        <f t="shared" ref="L310:AQ310" si="499">L273</f>
        <v>#NUM!</v>
      </c>
      <c r="M310" s="58" t="e">
        <f t="shared" si="499"/>
        <v>#NUM!</v>
      </c>
      <c r="N310" s="58" t="e">
        <f t="shared" si="499"/>
        <v>#NUM!</v>
      </c>
      <c r="O310" s="58" t="e">
        <f t="shared" si="499"/>
        <v>#NUM!</v>
      </c>
      <c r="P310" s="58" t="e">
        <f t="shared" si="499"/>
        <v>#NUM!</v>
      </c>
      <c r="Q310" s="58" t="e">
        <f t="shared" si="499"/>
        <v>#NUM!</v>
      </c>
      <c r="R310" s="58" t="e">
        <f t="shared" si="499"/>
        <v>#NUM!</v>
      </c>
      <c r="S310" s="58" t="e">
        <f t="shared" si="499"/>
        <v>#NUM!</v>
      </c>
      <c r="T310" s="58" t="e">
        <f t="shared" si="499"/>
        <v>#NUM!</v>
      </c>
      <c r="U310" s="58" t="e">
        <f t="shared" si="499"/>
        <v>#NUM!</v>
      </c>
      <c r="V310" s="58" t="e">
        <f t="shared" si="499"/>
        <v>#NUM!</v>
      </c>
      <c r="W310" s="58" t="e">
        <f t="shared" si="499"/>
        <v>#NUM!</v>
      </c>
      <c r="X310" s="58" t="e">
        <f t="shared" si="499"/>
        <v>#NUM!</v>
      </c>
      <c r="Y310" s="58" t="e">
        <f t="shared" si="499"/>
        <v>#NUM!</v>
      </c>
      <c r="Z310" s="58" t="e">
        <f t="shared" si="499"/>
        <v>#NUM!</v>
      </c>
      <c r="AA310" s="58" t="e">
        <f t="shared" si="499"/>
        <v>#NUM!</v>
      </c>
      <c r="AB310" s="58" t="e">
        <f t="shared" si="499"/>
        <v>#NUM!</v>
      </c>
      <c r="AC310" s="58" t="e">
        <f t="shared" si="499"/>
        <v>#NUM!</v>
      </c>
      <c r="AD310" s="58" t="e">
        <f t="shared" si="499"/>
        <v>#NUM!</v>
      </c>
      <c r="AE310" s="58" t="e">
        <f t="shared" si="499"/>
        <v>#NUM!</v>
      </c>
      <c r="AF310" s="58" t="e">
        <f t="shared" si="499"/>
        <v>#NUM!</v>
      </c>
      <c r="AG310" s="58" t="e">
        <f t="shared" ref="AG310:AH310" si="500">AG273</f>
        <v>#NUM!</v>
      </c>
      <c r="AH310" s="58" t="e">
        <f t="shared" si="500"/>
        <v>#NUM!</v>
      </c>
      <c r="AI310" s="58" t="e">
        <f t="shared" si="499"/>
        <v>#NUM!</v>
      </c>
      <c r="AJ310" s="58" t="e">
        <f t="shared" si="499"/>
        <v>#NUM!</v>
      </c>
      <c r="AK310" s="58" t="e">
        <f t="shared" si="499"/>
        <v>#NUM!</v>
      </c>
      <c r="AL310" s="58" t="e">
        <f t="shared" si="499"/>
        <v>#NUM!</v>
      </c>
      <c r="AM310" s="58" t="e">
        <f t="shared" si="499"/>
        <v>#NUM!</v>
      </c>
      <c r="AN310" s="58" t="e">
        <f t="shared" si="499"/>
        <v>#NUM!</v>
      </c>
      <c r="AO310" s="58" t="e">
        <f t="shared" si="499"/>
        <v>#NUM!</v>
      </c>
      <c r="AP310" s="58" t="e">
        <f t="shared" si="499"/>
        <v>#NUM!</v>
      </c>
      <c r="AQ310" s="58" t="e">
        <f t="shared" si="499"/>
        <v>#NUM!</v>
      </c>
      <c r="AR310" s="58" t="e">
        <f t="shared" ref="AR310:BW310" si="501">AR273</f>
        <v>#NUM!</v>
      </c>
      <c r="AS310" s="58" t="e">
        <f t="shared" si="501"/>
        <v>#NUM!</v>
      </c>
      <c r="AT310" s="58" t="e">
        <f t="shared" si="501"/>
        <v>#NUM!</v>
      </c>
      <c r="AU310" s="58" t="e">
        <f t="shared" si="501"/>
        <v>#NUM!</v>
      </c>
      <c r="AV310" s="58" t="e">
        <f t="shared" si="501"/>
        <v>#NUM!</v>
      </c>
      <c r="AW310" s="58" t="e">
        <f t="shared" si="501"/>
        <v>#NUM!</v>
      </c>
      <c r="AX310" s="58" t="e">
        <f t="shared" si="501"/>
        <v>#NUM!</v>
      </c>
      <c r="AY310" s="58" t="e">
        <f t="shared" si="501"/>
        <v>#NUM!</v>
      </c>
      <c r="AZ310" s="58" t="e">
        <f t="shared" si="501"/>
        <v>#NUM!</v>
      </c>
      <c r="BA310" s="58" t="e">
        <f t="shared" si="501"/>
        <v>#NUM!</v>
      </c>
      <c r="BB310" s="58" t="e">
        <f t="shared" si="501"/>
        <v>#NUM!</v>
      </c>
      <c r="BC310" s="58" t="e">
        <f t="shared" si="501"/>
        <v>#NUM!</v>
      </c>
      <c r="BD310" s="58" t="e">
        <f t="shared" si="501"/>
        <v>#NUM!</v>
      </c>
      <c r="BE310" s="58" t="e">
        <f t="shared" si="501"/>
        <v>#NUM!</v>
      </c>
      <c r="BF310" s="58" t="e">
        <f t="shared" si="501"/>
        <v>#NUM!</v>
      </c>
      <c r="BG310" s="58" t="e">
        <f t="shared" si="501"/>
        <v>#NUM!</v>
      </c>
      <c r="BH310" s="58" t="e">
        <f t="shared" si="501"/>
        <v>#NUM!</v>
      </c>
      <c r="BI310" s="58" t="e">
        <f t="shared" si="501"/>
        <v>#NUM!</v>
      </c>
      <c r="BJ310" s="58" t="e">
        <f t="shared" si="501"/>
        <v>#NUM!</v>
      </c>
      <c r="BK310" s="58" t="e">
        <f t="shared" si="501"/>
        <v>#NUM!</v>
      </c>
      <c r="BL310" s="58" t="e">
        <f t="shared" si="501"/>
        <v>#NUM!</v>
      </c>
      <c r="BM310" s="58" t="e">
        <f t="shared" si="501"/>
        <v>#NUM!</v>
      </c>
      <c r="BN310" s="58" t="e">
        <f t="shared" si="501"/>
        <v>#NUM!</v>
      </c>
      <c r="BO310" s="58" t="e">
        <f t="shared" si="501"/>
        <v>#NUM!</v>
      </c>
      <c r="BP310" s="58" t="e">
        <f t="shared" si="501"/>
        <v>#NUM!</v>
      </c>
      <c r="BQ310" s="58" t="e">
        <f t="shared" si="501"/>
        <v>#NUM!</v>
      </c>
      <c r="BR310" s="58" t="e">
        <f t="shared" si="501"/>
        <v>#NUM!</v>
      </c>
      <c r="BS310" s="58" t="e">
        <f t="shared" si="501"/>
        <v>#NUM!</v>
      </c>
      <c r="BT310" s="58" t="e">
        <f t="shared" si="501"/>
        <v>#NUM!</v>
      </c>
      <c r="BU310" s="58" t="e">
        <f t="shared" si="501"/>
        <v>#NUM!</v>
      </c>
      <c r="BV310" s="58" t="e">
        <f t="shared" si="501"/>
        <v>#NUM!</v>
      </c>
      <c r="BW310" s="58" t="e">
        <f t="shared" si="501"/>
        <v>#NUM!</v>
      </c>
      <c r="BX310" s="58" t="e">
        <f t="shared" ref="BX310:CV310" si="502">BX273</f>
        <v>#NUM!</v>
      </c>
      <c r="BY310" s="58" t="e">
        <f t="shared" si="502"/>
        <v>#NUM!</v>
      </c>
      <c r="BZ310" s="58" t="e">
        <f t="shared" si="502"/>
        <v>#NUM!</v>
      </c>
      <c r="CA310" s="58" t="e">
        <f t="shared" si="502"/>
        <v>#NUM!</v>
      </c>
      <c r="CB310" s="58" t="e">
        <f t="shared" si="502"/>
        <v>#NUM!</v>
      </c>
      <c r="CC310" s="58" t="e">
        <f t="shared" si="502"/>
        <v>#NUM!</v>
      </c>
      <c r="CD310" s="58" t="e">
        <f t="shared" si="502"/>
        <v>#NUM!</v>
      </c>
      <c r="CE310" s="58" t="e">
        <f t="shared" si="502"/>
        <v>#NUM!</v>
      </c>
      <c r="CF310" s="58" t="e">
        <f t="shared" si="502"/>
        <v>#NUM!</v>
      </c>
      <c r="CG310" s="58" t="e">
        <f t="shared" si="502"/>
        <v>#NUM!</v>
      </c>
      <c r="CH310" s="58" t="e">
        <f t="shared" si="502"/>
        <v>#NUM!</v>
      </c>
      <c r="CI310" s="58" t="e">
        <f t="shared" si="502"/>
        <v>#NUM!</v>
      </c>
      <c r="CJ310" s="58" t="e">
        <f t="shared" si="502"/>
        <v>#NUM!</v>
      </c>
      <c r="CK310" s="58" t="e">
        <f t="shared" si="502"/>
        <v>#NUM!</v>
      </c>
      <c r="CL310" s="58" t="e">
        <f t="shared" si="502"/>
        <v>#NUM!</v>
      </c>
      <c r="CM310" s="58" t="e">
        <f t="shared" si="502"/>
        <v>#NUM!</v>
      </c>
      <c r="CN310" s="58" t="e">
        <f t="shared" si="502"/>
        <v>#NUM!</v>
      </c>
      <c r="CO310" s="58" t="e">
        <f t="shared" si="502"/>
        <v>#NUM!</v>
      </c>
      <c r="CP310" s="58" t="e">
        <f t="shared" si="502"/>
        <v>#NUM!</v>
      </c>
      <c r="CQ310" s="58" t="e">
        <f t="shared" si="502"/>
        <v>#NUM!</v>
      </c>
      <c r="CR310" s="58" t="e">
        <f t="shared" si="502"/>
        <v>#NUM!</v>
      </c>
      <c r="CS310" s="58" t="e">
        <f t="shared" si="502"/>
        <v>#NUM!</v>
      </c>
      <c r="CT310" s="58" t="e">
        <f t="shared" si="502"/>
        <v>#NUM!</v>
      </c>
      <c r="CU310" s="58" t="e">
        <f t="shared" si="502"/>
        <v>#NUM!</v>
      </c>
      <c r="CV310" s="58" t="e">
        <f t="shared" si="502"/>
        <v>#NUM!</v>
      </c>
      <c r="CW310" s="58"/>
      <c r="CX310" s="58"/>
    </row>
    <row r="311" spans="2:103" ht="15.4">
      <c r="E311" s="1" t="s">
        <v>712</v>
      </c>
      <c r="G311" s="1" t="s">
        <v>305</v>
      </c>
      <c r="L311" s="58" t="e">
        <f t="shared" ref="L311:AQ311" si="503">L275</f>
        <v>#NUM!</v>
      </c>
      <c r="M311" s="58" t="e">
        <f t="shared" si="503"/>
        <v>#NUM!</v>
      </c>
      <c r="N311" s="58" t="e">
        <f t="shared" si="503"/>
        <v>#NUM!</v>
      </c>
      <c r="O311" s="58" t="e">
        <f t="shared" si="503"/>
        <v>#NUM!</v>
      </c>
      <c r="P311" s="58" t="e">
        <f t="shared" si="503"/>
        <v>#NUM!</v>
      </c>
      <c r="Q311" s="58" t="e">
        <f t="shared" si="503"/>
        <v>#NUM!</v>
      </c>
      <c r="R311" s="58" t="e">
        <f t="shared" si="503"/>
        <v>#NUM!</v>
      </c>
      <c r="S311" s="58" t="e">
        <f t="shared" si="503"/>
        <v>#NUM!</v>
      </c>
      <c r="T311" s="58" t="e">
        <f t="shared" si="503"/>
        <v>#NUM!</v>
      </c>
      <c r="U311" s="58" t="e">
        <f t="shared" si="503"/>
        <v>#NUM!</v>
      </c>
      <c r="V311" s="58" t="e">
        <f t="shared" si="503"/>
        <v>#NUM!</v>
      </c>
      <c r="W311" s="58" t="e">
        <f t="shared" si="503"/>
        <v>#NUM!</v>
      </c>
      <c r="X311" s="58" t="e">
        <f t="shared" si="503"/>
        <v>#NUM!</v>
      </c>
      <c r="Y311" s="58" t="e">
        <f t="shared" si="503"/>
        <v>#NUM!</v>
      </c>
      <c r="Z311" s="58" t="e">
        <f t="shared" si="503"/>
        <v>#NUM!</v>
      </c>
      <c r="AA311" s="58" t="e">
        <f t="shared" si="503"/>
        <v>#NUM!</v>
      </c>
      <c r="AB311" s="58" t="e">
        <f t="shared" si="503"/>
        <v>#NUM!</v>
      </c>
      <c r="AC311" s="58" t="e">
        <f t="shared" si="503"/>
        <v>#NUM!</v>
      </c>
      <c r="AD311" s="58" t="e">
        <f t="shared" si="503"/>
        <v>#NUM!</v>
      </c>
      <c r="AE311" s="58" t="e">
        <f t="shared" si="503"/>
        <v>#NUM!</v>
      </c>
      <c r="AF311" s="58" t="e">
        <f t="shared" si="503"/>
        <v>#NUM!</v>
      </c>
      <c r="AG311" s="58" t="e">
        <f t="shared" ref="AG311:AH311" si="504">AG275</f>
        <v>#NUM!</v>
      </c>
      <c r="AH311" s="58" t="e">
        <f t="shared" si="504"/>
        <v>#NUM!</v>
      </c>
      <c r="AI311" s="58" t="e">
        <f t="shared" si="503"/>
        <v>#NUM!</v>
      </c>
      <c r="AJ311" s="58" t="e">
        <f t="shared" si="503"/>
        <v>#NUM!</v>
      </c>
      <c r="AK311" s="58" t="e">
        <f t="shared" si="503"/>
        <v>#NUM!</v>
      </c>
      <c r="AL311" s="58" t="e">
        <f t="shared" si="503"/>
        <v>#NUM!</v>
      </c>
      <c r="AM311" s="58" t="e">
        <f t="shared" si="503"/>
        <v>#NUM!</v>
      </c>
      <c r="AN311" s="58" t="e">
        <f t="shared" si="503"/>
        <v>#NUM!</v>
      </c>
      <c r="AO311" s="58" t="e">
        <f t="shared" si="503"/>
        <v>#NUM!</v>
      </c>
      <c r="AP311" s="58" t="e">
        <f t="shared" si="503"/>
        <v>#NUM!</v>
      </c>
      <c r="AQ311" s="58" t="e">
        <f t="shared" si="503"/>
        <v>#NUM!</v>
      </c>
      <c r="AR311" s="58" t="e">
        <f t="shared" ref="AR311:BW311" si="505">AR275</f>
        <v>#NUM!</v>
      </c>
      <c r="AS311" s="58" t="e">
        <f t="shared" si="505"/>
        <v>#NUM!</v>
      </c>
      <c r="AT311" s="58" t="e">
        <f t="shared" si="505"/>
        <v>#NUM!</v>
      </c>
      <c r="AU311" s="58" t="e">
        <f t="shared" si="505"/>
        <v>#NUM!</v>
      </c>
      <c r="AV311" s="58" t="e">
        <f t="shared" si="505"/>
        <v>#NUM!</v>
      </c>
      <c r="AW311" s="58" t="e">
        <f t="shared" si="505"/>
        <v>#NUM!</v>
      </c>
      <c r="AX311" s="58" t="e">
        <f t="shared" si="505"/>
        <v>#NUM!</v>
      </c>
      <c r="AY311" s="58" t="e">
        <f t="shared" si="505"/>
        <v>#NUM!</v>
      </c>
      <c r="AZ311" s="58" t="e">
        <f t="shared" si="505"/>
        <v>#NUM!</v>
      </c>
      <c r="BA311" s="58" t="e">
        <f t="shared" si="505"/>
        <v>#NUM!</v>
      </c>
      <c r="BB311" s="58" t="e">
        <f t="shared" si="505"/>
        <v>#NUM!</v>
      </c>
      <c r="BC311" s="58" t="e">
        <f t="shared" si="505"/>
        <v>#NUM!</v>
      </c>
      <c r="BD311" s="58" t="e">
        <f t="shared" si="505"/>
        <v>#NUM!</v>
      </c>
      <c r="BE311" s="58" t="e">
        <f t="shared" si="505"/>
        <v>#NUM!</v>
      </c>
      <c r="BF311" s="58" t="e">
        <f t="shared" si="505"/>
        <v>#NUM!</v>
      </c>
      <c r="BG311" s="58" t="e">
        <f t="shared" si="505"/>
        <v>#NUM!</v>
      </c>
      <c r="BH311" s="58" t="e">
        <f t="shared" si="505"/>
        <v>#NUM!</v>
      </c>
      <c r="BI311" s="58" t="e">
        <f t="shared" si="505"/>
        <v>#NUM!</v>
      </c>
      <c r="BJ311" s="58" t="e">
        <f t="shared" si="505"/>
        <v>#NUM!</v>
      </c>
      <c r="BK311" s="58" t="e">
        <f t="shared" si="505"/>
        <v>#NUM!</v>
      </c>
      <c r="BL311" s="58" t="e">
        <f t="shared" si="505"/>
        <v>#NUM!</v>
      </c>
      <c r="BM311" s="58" t="e">
        <f t="shared" si="505"/>
        <v>#NUM!</v>
      </c>
      <c r="BN311" s="58" t="e">
        <f t="shared" si="505"/>
        <v>#NUM!</v>
      </c>
      <c r="BO311" s="58" t="e">
        <f t="shared" si="505"/>
        <v>#NUM!</v>
      </c>
      <c r="BP311" s="58" t="e">
        <f t="shared" si="505"/>
        <v>#NUM!</v>
      </c>
      <c r="BQ311" s="58" t="e">
        <f t="shared" si="505"/>
        <v>#NUM!</v>
      </c>
      <c r="BR311" s="58" t="e">
        <f t="shared" si="505"/>
        <v>#NUM!</v>
      </c>
      <c r="BS311" s="58" t="e">
        <f t="shared" si="505"/>
        <v>#NUM!</v>
      </c>
      <c r="BT311" s="58" t="e">
        <f t="shared" si="505"/>
        <v>#NUM!</v>
      </c>
      <c r="BU311" s="58" t="e">
        <f t="shared" si="505"/>
        <v>#NUM!</v>
      </c>
      <c r="BV311" s="58" t="e">
        <f t="shared" si="505"/>
        <v>#NUM!</v>
      </c>
      <c r="BW311" s="58" t="e">
        <f t="shared" si="505"/>
        <v>#NUM!</v>
      </c>
      <c r="BX311" s="58" t="e">
        <f t="shared" ref="BX311:CV311" si="506">BX275</f>
        <v>#NUM!</v>
      </c>
      <c r="BY311" s="58" t="e">
        <f t="shared" si="506"/>
        <v>#NUM!</v>
      </c>
      <c r="BZ311" s="58" t="e">
        <f t="shared" si="506"/>
        <v>#NUM!</v>
      </c>
      <c r="CA311" s="58" t="e">
        <f t="shared" si="506"/>
        <v>#NUM!</v>
      </c>
      <c r="CB311" s="58" t="e">
        <f t="shared" si="506"/>
        <v>#NUM!</v>
      </c>
      <c r="CC311" s="58" t="e">
        <f t="shared" si="506"/>
        <v>#NUM!</v>
      </c>
      <c r="CD311" s="58" t="e">
        <f t="shared" si="506"/>
        <v>#NUM!</v>
      </c>
      <c r="CE311" s="58" t="e">
        <f t="shared" si="506"/>
        <v>#NUM!</v>
      </c>
      <c r="CF311" s="58" t="e">
        <f t="shared" si="506"/>
        <v>#NUM!</v>
      </c>
      <c r="CG311" s="58" t="e">
        <f t="shared" si="506"/>
        <v>#NUM!</v>
      </c>
      <c r="CH311" s="58" t="e">
        <f t="shared" si="506"/>
        <v>#NUM!</v>
      </c>
      <c r="CI311" s="58" t="e">
        <f t="shared" si="506"/>
        <v>#NUM!</v>
      </c>
      <c r="CJ311" s="58" t="e">
        <f t="shared" si="506"/>
        <v>#NUM!</v>
      </c>
      <c r="CK311" s="58" t="e">
        <f t="shared" si="506"/>
        <v>#NUM!</v>
      </c>
      <c r="CL311" s="58" t="e">
        <f t="shared" si="506"/>
        <v>#NUM!</v>
      </c>
      <c r="CM311" s="58" t="e">
        <f t="shared" si="506"/>
        <v>#NUM!</v>
      </c>
      <c r="CN311" s="58" t="e">
        <f t="shared" si="506"/>
        <v>#NUM!</v>
      </c>
      <c r="CO311" s="58" t="e">
        <f t="shared" si="506"/>
        <v>#NUM!</v>
      </c>
      <c r="CP311" s="58" t="e">
        <f t="shared" si="506"/>
        <v>#NUM!</v>
      </c>
      <c r="CQ311" s="58" t="e">
        <f t="shared" si="506"/>
        <v>#NUM!</v>
      </c>
      <c r="CR311" s="58" t="e">
        <f t="shared" si="506"/>
        <v>#NUM!</v>
      </c>
      <c r="CS311" s="58" t="e">
        <f t="shared" si="506"/>
        <v>#NUM!</v>
      </c>
      <c r="CT311" s="58" t="e">
        <f t="shared" si="506"/>
        <v>#NUM!</v>
      </c>
      <c r="CU311" s="58" t="e">
        <f t="shared" si="506"/>
        <v>#NUM!</v>
      </c>
      <c r="CV311" s="58" t="e">
        <f t="shared" si="506"/>
        <v>#NUM!</v>
      </c>
      <c r="CW311" s="58"/>
      <c r="CX311" s="58"/>
    </row>
    <row r="312" spans="2:103" ht="15.4">
      <c r="E312" s="1" t="s">
        <v>727</v>
      </c>
      <c r="G312" s="1" t="s">
        <v>305</v>
      </c>
      <c r="L312" s="149" t="e">
        <f t="shared" ref="L312:AQ312" si="507">SUM(L306:L311)</f>
        <v>#N/A</v>
      </c>
      <c r="M312" s="149" t="e">
        <f t="shared" si="507"/>
        <v>#N/A</v>
      </c>
      <c r="N312" s="149" t="e">
        <f t="shared" si="507"/>
        <v>#N/A</v>
      </c>
      <c r="O312" s="149" t="e">
        <f t="shared" si="507"/>
        <v>#N/A</v>
      </c>
      <c r="P312" s="149" t="e">
        <f t="shared" si="507"/>
        <v>#N/A</v>
      </c>
      <c r="Q312" s="149" t="e">
        <f t="shared" si="507"/>
        <v>#N/A</v>
      </c>
      <c r="R312" s="149" t="e">
        <f t="shared" si="507"/>
        <v>#N/A</v>
      </c>
      <c r="S312" s="149" t="e">
        <f t="shared" si="507"/>
        <v>#N/A</v>
      </c>
      <c r="T312" s="149" t="e">
        <f t="shared" si="507"/>
        <v>#N/A</v>
      </c>
      <c r="U312" s="149" t="e">
        <f t="shared" si="507"/>
        <v>#N/A</v>
      </c>
      <c r="V312" s="149" t="e">
        <f t="shared" si="507"/>
        <v>#N/A</v>
      </c>
      <c r="W312" s="149" t="e">
        <f t="shared" si="507"/>
        <v>#N/A</v>
      </c>
      <c r="X312" s="149" t="e">
        <f t="shared" si="507"/>
        <v>#N/A</v>
      </c>
      <c r="Y312" s="149" t="e">
        <f t="shared" si="507"/>
        <v>#N/A</v>
      </c>
      <c r="Z312" s="149" t="e">
        <f t="shared" si="507"/>
        <v>#N/A</v>
      </c>
      <c r="AA312" s="149" t="e">
        <f t="shared" si="507"/>
        <v>#N/A</v>
      </c>
      <c r="AB312" s="149" t="e">
        <f t="shared" si="507"/>
        <v>#N/A</v>
      </c>
      <c r="AC312" s="149" t="e">
        <f t="shared" si="507"/>
        <v>#N/A</v>
      </c>
      <c r="AD312" s="149" t="e">
        <f t="shared" si="507"/>
        <v>#N/A</v>
      </c>
      <c r="AE312" s="149" t="e">
        <f t="shared" si="507"/>
        <v>#N/A</v>
      </c>
      <c r="AF312" s="149" t="e">
        <f t="shared" si="507"/>
        <v>#N/A</v>
      </c>
      <c r="AG312" s="149" t="e">
        <f t="shared" ref="AG312:AH312" si="508">SUM(AG306:AG311)</f>
        <v>#N/A</v>
      </c>
      <c r="AH312" s="149" t="e">
        <f t="shared" si="508"/>
        <v>#N/A</v>
      </c>
      <c r="AI312" s="149" t="e">
        <f t="shared" si="507"/>
        <v>#N/A</v>
      </c>
      <c r="AJ312" s="149" t="e">
        <f t="shared" si="507"/>
        <v>#N/A</v>
      </c>
      <c r="AK312" s="149" t="e">
        <f t="shared" si="507"/>
        <v>#N/A</v>
      </c>
      <c r="AL312" s="149" t="e">
        <f t="shared" si="507"/>
        <v>#N/A</v>
      </c>
      <c r="AM312" s="149" t="e">
        <f t="shared" si="507"/>
        <v>#N/A</v>
      </c>
      <c r="AN312" s="149" t="e">
        <f t="shared" si="507"/>
        <v>#N/A</v>
      </c>
      <c r="AO312" s="149" t="e">
        <f t="shared" si="507"/>
        <v>#N/A</v>
      </c>
      <c r="AP312" s="149" t="e">
        <f t="shared" si="507"/>
        <v>#N/A</v>
      </c>
      <c r="AQ312" s="149" t="e">
        <f t="shared" si="507"/>
        <v>#N/A</v>
      </c>
      <c r="AR312" s="149" t="e">
        <f t="shared" ref="AR312:BW312" si="509">SUM(AR306:AR311)</f>
        <v>#N/A</v>
      </c>
      <c r="AS312" s="149" t="e">
        <f t="shared" si="509"/>
        <v>#N/A</v>
      </c>
      <c r="AT312" s="149" t="e">
        <f t="shared" si="509"/>
        <v>#N/A</v>
      </c>
      <c r="AU312" s="149" t="e">
        <f t="shared" si="509"/>
        <v>#N/A</v>
      </c>
      <c r="AV312" s="149" t="e">
        <f t="shared" si="509"/>
        <v>#N/A</v>
      </c>
      <c r="AW312" s="149" t="e">
        <f t="shared" si="509"/>
        <v>#N/A</v>
      </c>
      <c r="AX312" s="149" t="e">
        <f t="shared" si="509"/>
        <v>#N/A</v>
      </c>
      <c r="AY312" s="149" t="e">
        <f t="shared" si="509"/>
        <v>#N/A</v>
      </c>
      <c r="AZ312" s="149" t="e">
        <f t="shared" si="509"/>
        <v>#N/A</v>
      </c>
      <c r="BA312" s="149" t="e">
        <f t="shared" si="509"/>
        <v>#N/A</v>
      </c>
      <c r="BB312" s="149" t="e">
        <f t="shared" si="509"/>
        <v>#N/A</v>
      </c>
      <c r="BC312" s="149" t="e">
        <f t="shared" si="509"/>
        <v>#N/A</v>
      </c>
      <c r="BD312" s="149" t="e">
        <f t="shared" si="509"/>
        <v>#N/A</v>
      </c>
      <c r="BE312" s="149" t="e">
        <f t="shared" si="509"/>
        <v>#N/A</v>
      </c>
      <c r="BF312" s="149" t="e">
        <f t="shared" si="509"/>
        <v>#N/A</v>
      </c>
      <c r="BG312" s="149" t="e">
        <f t="shared" si="509"/>
        <v>#N/A</v>
      </c>
      <c r="BH312" s="149" t="e">
        <f t="shared" si="509"/>
        <v>#N/A</v>
      </c>
      <c r="BI312" s="149" t="e">
        <f t="shared" si="509"/>
        <v>#N/A</v>
      </c>
      <c r="BJ312" s="149" t="e">
        <f t="shared" si="509"/>
        <v>#N/A</v>
      </c>
      <c r="BK312" s="149" t="e">
        <f t="shared" si="509"/>
        <v>#N/A</v>
      </c>
      <c r="BL312" s="149" t="e">
        <f t="shared" si="509"/>
        <v>#N/A</v>
      </c>
      <c r="BM312" s="149" t="e">
        <f t="shared" si="509"/>
        <v>#N/A</v>
      </c>
      <c r="BN312" s="149" t="e">
        <f t="shared" si="509"/>
        <v>#N/A</v>
      </c>
      <c r="BO312" s="149" t="e">
        <f t="shared" si="509"/>
        <v>#N/A</v>
      </c>
      <c r="BP312" s="149" t="e">
        <f t="shared" si="509"/>
        <v>#N/A</v>
      </c>
      <c r="BQ312" s="149" t="e">
        <f t="shared" si="509"/>
        <v>#N/A</v>
      </c>
      <c r="BR312" s="149" t="e">
        <f t="shared" si="509"/>
        <v>#N/A</v>
      </c>
      <c r="BS312" s="149" t="e">
        <f t="shared" si="509"/>
        <v>#N/A</v>
      </c>
      <c r="BT312" s="149" t="e">
        <f t="shared" si="509"/>
        <v>#N/A</v>
      </c>
      <c r="BU312" s="149" t="e">
        <f t="shared" si="509"/>
        <v>#N/A</v>
      </c>
      <c r="BV312" s="149" t="e">
        <f t="shared" si="509"/>
        <v>#N/A</v>
      </c>
      <c r="BW312" s="149" t="e">
        <f t="shared" si="509"/>
        <v>#N/A</v>
      </c>
      <c r="BX312" s="149" t="e">
        <f t="shared" ref="BX312:CV312" si="510">SUM(BX306:BX311)</f>
        <v>#N/A</v>
      </c>
      <c r="BY312" s="149" t="e">
        <f t="shared" si="510"/>
        <v>#N/A</v>
      </c>
      <c r="BZ312" s="149" t="e">
        <f t="shared" si="510"/>
        <v>#N/A</v>
      </c>
      <c r="CA312" s="149" t="e">
        <f t="shared" si="510"/>
        <v>#N/A</v>
      </c>
      <c r="CB312" s="149" t="e">
        <f t="shared" si="510"/>
        <v>#N/A</v>
      </c>
      <c r="CC312" s="149" t="e">
        <f t="shared" si="510"/>
        <v>#N/A</v>
      </c>
      <c r="CD312" s="149" t="e">
        <f t="shared" si="510"/>
        <v>#N/A</v>
      </c>
      <c r="CE312" s="149" t="e">
        <f t="shared" si="510"/>
        <v>#N/A</v>
      </c>
      <c r="CF312" s="149" t="e">
        <f t="shared" si="510"/>
        <v>#N/A</v>
      </c>
      <c r="CG312" s="149" t="e">
        <f t="shared" si="510"/>
        <v>#N/A</v>
      </c>
      <c r="CH312" s="149" t="e">
        <f t="shared" si="510"/>
        <v>#N/A</v>
      </c>
      <c r="CI312" s="149" t="e">
        <f t="shared" si="510"/>
        <v>#N/A</v>
      </c>
      <c r="CJ312" s="149" t="e">
        <f t="shared" si="510"/>
        <v>#N/A</v>
      </c>
      <c r="CK312" s="149" t="e">
        <f t="shared" si="510"/>
        <v>#N/A</v>
      </c>
      <c r="CL312" s="149" t="e">
        <f t="shared" si="510"/>
        <v>#N/A</v>
      </c>
      <c r="CM312" s="149" t="e">
        <f t="shared" si="510"/>
        <v>#N/A</v>
      </c>
      <c r="CN312" s="149" t="e">
        <f t="shared" si="510"/>
        <v>#N/A</v>
      </c>
      <c r="CO312" s="149" t="e">
        <f t="shared" si="510"/>
        <v>#N/A</v>
      </c>
      <c r="CP312" s="149" t="e">
        <f t="shared" si="510"/>
        <v>#N/A</v>
      </c>
      <c r="CQ312" s="149" t="e">
        <f t="shared" si="510"/>
        <v>#N/A</v>
      </c>
      <c r="CR312" s="149" t="e">
        <f t="shared" si="510"/>
        <v>#N/A</v>
      </c>
      <c r="CS312" s="149" t="e">
        <f t="shared" si="510"/>
        <v>#N/A</v>
      </c>
      <c r="CT312" s="149" t="e">
        <f t="shared" si="510"/>
        <v>#N/A</v>
      </c>
      <c r="CU312" s="149" t="e">
        <f t="shared" si="510"/>
        <v>#N/A</v>
      </c>
      <c r="CV312" s="149" t="e">
        <f t="shared" si="510"/>
        <v>#N/A</v>
      </c>
      <c r="CW312" s="58"/>
      <c r="CX312" s="58"/>
    </row>
    <row r="313" spans="2:103" ht="15.4">
      <c r="AH313" s="1"/>
    </row>
    <row r="314" spans="2:103" ht="15.4">
      <c r="B314" s="24"/>
      <c r="C314" s="43">
        <f>MAX($B$5:C313)+0.1</f>
        <v>9.1999999999999993</v>
      </c>
      <c r="D314" s="41" t="s">
        <v>714</v>
      </c>
      <c r="E314" s="41"/>
      <c r="F314" s="41"/>
      <c r="G314" s="41"/>
      <c r="H314" s="41"/>
      <c r="I314" s="41"/>
      <c r="J314" s="41"/>
      <c r="K314" s="41"/>
      <c r="L314" s="41"/>
      <c r="M314" s="41"/>
      <c r="N314" s="41"/>
      <c r="O314" s="41"/>
      <c r="P314" s="41"/>
      <c r="Q314" s="41"/>
      <c r="R314" s="41"/>
      <c r="S314" s="41"/>
      <c r="T314" s="41"/>
      <c r="U314" s="41"/>
      <c r="V314" s="41"/>
      <c r="W314" s="41"/>
      <c r="X314" s="41"/>
      <c r="Y314" s="41"/>
      <c r="Z314" s="41"/>
      <c r="AA314" s="41"/>
      <c r="AB314" s="41"/>
      <c r="AC314" s="41"/>
      <c r="AD314" s="41"/>
      <c r="AE314" s="41"/>
      <c r="AF314" s="41"/>
      <c r="AG314" s="41"/>
      <c r="AH314" s="41"/>
      <c r="AI314" s="41"/>
      <c r="AJ314" s="41"/>
      <c r="AK314" s="41"/>
      <c r="AL314" s="41"/>
      <c r="AM314" s="41"/>
      <c r="AN314" s="41"/>
      <c r="AO314" s="41"/>
      <c r="AP314" s="41"/>
      <c r="AQ314" s="41"/>
      <c r="AR314" s="41"/>
      <c r="AS314" s="41"/>
      <c r="AT314" s="41"/>
      <c r="AU314" s="41"/>
      <c r="AV314" s="41"/>
      <c r="AW314" s="41"/>
      <c r="AX314" s="41"/>
      <c r="AY314" s="41"/>
      <c r="AZ314" s="41"/>
      <c r="BA314" s="41"/>
      <c r="BB314" s="41"/>
      <c r="BC314" s="41"/>
      <c r="BD314" s="41"/>
      <c r="BE314" s="41"/>
      <c r="BF314" s="41"/>
      <c r="BG314" s="41"/>
      <c r="BH314" s="41"/>
      <c r="BI314" s="41"/>
      <c r="BJ314" s="41"/>
      <c r="BK314" s="41"/>
      <c r="BL314" s="41"/>
      <c r="BM314" s="41"/>
      <c r="BN314" s="41"/>
      <c r="BO314" s="41"/>
      <c r="BP314" s="41"/>
      <c r="BQ314" s="41"/>
      <c r="BR314" s="41"/>
      <c r="BS314" s="41"/>
      <c r="BT314" s="41"/>
      <c r="BU314" s="41"/>
      <c r="BV314" s="41"/>
      <c r="BW314" s="41"/>
      <c r="BX314" s="41"/>
      <c r="BY314" s="41"/>
      <c r="BZ314" s="41"/>
      <c r="CA314" s="41"/>
      <c r="CB314" s="41"/>
      <c r="CC314" s="41"/>
      <c r="CD314" s="41"/>
      <c r="CE314" s="41"/>
      <c r="CF314" s="41"/>
      <c r="CG314" s="41"/>
      <c r="CH314" s="41"/>
      <c r="CI314" s="41"/>
      <c r="CJ314" s="41"/>
      <c r="CK314" s="41"/>
      <c r="CL314" s="41"/>
      <c r="CM314" s="41"/>
      <c r="CN314" s="41"/>
      <c r="CO314" s="41"/>
      <c r="CP314" s="41"/>
      <c r="CQ314" s="41"/>
      <c r="CR314" s="41"/>
      <c r="CS314" s="41"/>
      <c r="CT314" s="41"/>
      <c r="CU314" s="41"/>
      <c r="CV314" s="41"/>
      <c r="CW314" s="41"/>
      <c r="CX314" s="41"/>
      <c r="CY314" s="42"/>
    </row>
    <row r="315" spans="2:103" ht="15.4">
      <c r="AH315" s="1"/>
    </row>
    <row r="316" spans="2:103" ht="15.4">
      <c r="E316" s="1" t="s">
        <v>715</v>
      </c>
      <c r="G316" s="1" t="s">
        <v>305</v>
      </c>
      <c r="L316" s="233"/>
      <c r="M316" s="58" t="e">
        <f>L320</f>
        <v>#N/A</v>
      </c>
      <c r="N316" s="58" t="e">
        <f t="shared" ref="N316:BY316" si="511">M320</f>
        <v>#N/A</v>
      </c>
      <c r="O316" s="58" t="e">
        <f t="shared" si="511"/>
        <v>#N/A</v>
      </c>
      <c r="P316" s="58" t="e">
        <f t="shared" si="511"/>
        <v>#N/A</v>
      </c>
      <c r="Q316" s="58" t="e">
        <f t="shared" si="511"/>
        <v>#N/A</v>
      </c>
      <c r="R316" s="58" t="e">
        <f t="shared" si="511"/>
        <v>#N/A</v>
      </c>
      <c r="S316" s="58" t="e">
        <f t="shared" si="511"/>
        <v>#N/A</v>
      </c>
      <c r="T316" s="58" t="e">
        <f t="shared" si="511"/>
        <v>#N/A</v>
      </c>
      <c r="U316" s="58" t="e">
        <f t="shared" si="511"/>
        <v>#N/A</v>
      </c>
      <c r="V316" s="58" t="e">
        <f t="shared" si="511"/>
        <v>#N/A</v>
      </c>
      <c r="W316" s="58" t="e">
        <f t="shared" si="511"/>
        <v>#N/A</v>
      </c>
      <c r="X316" s="58" t="e">
        <f t="shared" si="511"/>
        <v>#N/A</v>
      </c>
      <c r="Y316" s="58" t="e">
        <f t="shared" si="511"/>
        <v>#N/A</v>
      </c>
      <c r="Z316" s="58" t="e">
        <f t="shared" si="511"/>
        <v>#N/A</v>
      </c>
      <c r="AA316" s="58" t="e">
        <f t="shared" si="511"/>
        <v>#N/A</v>
      </c>
      <c r="AB316" s="58" t="e">
        <f t="shared" si="511"/>
        <v>#N/A</v>
      </c>
      <c r="AC316" s="58" t="e">
        <f t="shared" si="511"/>
        <v>#N/A</v>
      </c>
      <c r="AD316" s="58" t="e">
        <f t="shared" si="511"/>
        <v>#N/A</v>
      </c>
      <c r="AE316" s="58" t="e">
        <f t="shared" si="511"/>
        <v>#N/A</v>
      </c>
      <c r="AF316" s="58" t="e">
        <f t="shared" si="511"/>
        <v>#N/A</v>
      </c>
      <c r="AG316" s="58" t="e">
        <f t="shared" ref="AG316" si="512">AF320</f>
        <v>#N/A</v>
      </c>
      <c r="AH316" s="58" t="e">
        <f t="shared" ref="AH316" si="513">AG320</f>
        <v>#N/A</v>
      </c>
      <c r="AI316" s="58" t="e">
        <f t="shared" si="511"/>
        <v>#N/A</v>
      </c>
      <c r="AJ316" s="58" t="e">
        <f t="shared" si="511"/>
        <v>#N/A</v>
      </c>
      <c r="AK316" s="58" t="e">
        <f t="shared" si="511"/>
        <v>#N/A</v>
      </c>
      <c r="AL316" s="58" t="e">
        <f t="shared" si="511"/>
        <v>#N/A</v>
      </c>
      <c r="AM316" s="58" t="e">
        <f t="shared" si="511"/>
        <v>#N/A</v>
      </c>
      <c r="AN316" s="58" t="e">
        <f t="shared" si="511"/>
        <v>#N/A</v>
      </c>
      <c r="AO316" s="58" t="e">
        <f t="shared" si="511"/>
        <v>#N/A</v>
      </c>
      <c r="AP316" s="58" t="e">
        <f t="shared" si="511"/>
        <v>#N/A</v>
      </c>
      <c r="AQ316" s="58" t="e">
        <f t="shared" si="511"/>
        <v>#N/A</v>
      </c>
      <c r="AR316" s="58" t="e">
        <f t="shared" si="511"/>
        <v>#N/A</v>
      </c>
      <c r="AS316" s="58" t="e">
        <f t="shared" si="511"/>
        <v>#N/A</v>
      </c>
      <c r="AT316" s="58" t="e">
        <f t="shared" si="511"/>
        <v>#N/A</v>
      </c>
      <c r="AU316" s="58" t="e">
        <f t="shared" si="511"/>
        <v>#N/A</v>
      </c>
      <c r="AV316" s="58" t="e">
        <f t="shared" si="511"/>
        <v>#N/A</v>
      </c>
      <c r="AW316" s="58" t="e">
        <f t="shared" si="511"/>
        <v>#N/A</v>
      </c>
      <c r="AX316" s="58" t="e">
        <f t="shared" si="511"/>
        <v>#N/A</v>
      </c>
      <c r="AY316" s="58" t="e">
        <f t="shared" si="511"/>
        <v>#N/A</v>
      </c>
      <c r="AZ316" s="58" t="e">
        <f t="shared" si="511"/>
        <v>#N/A</v>
      </c>
      <c r="BA316" s="58" t="e">
        <f t="shared" si="511"/>
        <v>#N/A</v>
      </c>
      <c r="BB316" s="58" t="e">
        <f t="shared" si="511"/>
        <v>#N/A</v>
      </c>
      <c r="BC316" s="58" t="e">
        <f t="shared" si="511"/>
        <v>#N/A</v>
      </c>
      <c r="BD316" s="58" t="e">
        <f t="shared" si="511"/>
        <v>#N/A</v>
      </c>
      <c r="BE316" s="58" t="e">
        <f t="shared" si="511"/>
        <v>#N/A</v>
      </c>
      <c r="BF316" s="58" t="e">
        <f t="shared" si="511"/>
        <v>#N/A</v>
      </c>
      <c r="BG316" s="58" t="e">
        <f t="shared" si="511"/>
        <v>#N/A</v>
      </c>
      <c r="BH316" s="58" t="e">
        <f t="shared" si="511"/>
        <v>#N/A</v>
      </c>
      <c r="BI316" s="58" t="e">
        <f t="shared" si="511"/>
        <v>#N/A</v>
      </c>
      <c r="BJ316" s="58" t="e">
        <f t="shared" si="511"/>
        <v>#N/A</v>
      </c>
      <c r="BK316" s="58" t="e">
        <f t="shared" si="511"/>
        <v>#N/A</v>
      </c>
      <c r="BL316" s="58" t="e">
        <f t="shared" si="511"/>
        <v>#N/A</v>
      </c>
      <c r="BM316" s="58" t="e">
        <f t="shared" si="511"/>
        <v>#N/A</v>
      </c>
      <c r="BN316" s="58" t="e">
        <f t="shared" si="511"/>
        <v>#N/A</v>
      </c>
      <c r="BO316" s="58" t="e">
        <f t="shared" si="511"/>
        <v>#N/A</v>
      </c>
      <c r="BP316" s="58" t="e">
        <f t="shared" si="511"/>
        <v>#N/A</v>
      </c>
      <c r="BQ316" s="58" t="e">
        <f t="shared" si="511"/>
        <v>#N/A</v>
      </c>
      <c r="BR316" s="58" t="e">
        <f t="shared" si="511"/>
        <v>#N/A</v>
      </c>
      <c r="BS316" s="58" t="e">
        <f t="shared" si="511"/>
        <v>#N/A</v>
      </c>
      <c r="BT316" s="58" t="e">
        <f t="shared" si="511"/>
        <v>#N/A</v>
      </c>
      <c r="BU316" s="58" t="e">
        <f t="shared" si="511"/>
        <v>#N/A</v>
      </c>
      <c r="BV316" s="58" t="e">
        <f t="shared" si="511"/>
        <v>#N/A</v>
      </c>
      <c r="BW316" s="58" t="e">
        <f t="shared" si="511"/>
        <v>#N/A</v>
      </c>
      <c r="BX316" s="58" t="e">
        <f t="shared" si="511"/>
        <v>#N/A</v>
      </c>
      <c r="BY316" s="58" t="e">
        <f t="shared" si="511"/>
        <v>#N/A</v>
      </c>
      <c r="BZ316" s="58" t="e">
        <f t="shared" ref="BZ316:CL316" si="514">BY320</f>
        <v>#N/A</v>
      </c>
      <c r="CA316" s="58" t="e">
        <f t="shared" si="514"/>
        <v>#N/A</v>
      </c>
      <c r="CB316" s="58" t="e">
        <f t="shared" si="514"/>
        <v>#N/A</v>
      </c>
      <c r="CC316" s="58" t="e">
        <f t="shared" si="514"/>
        <v>#N/A</v>
      </c>
      <c r="CD316" s="58" t="e">
        <f t="shared" si="514"/>
        <v>#N/A</v>
      </c>
      <c r="CE316" s="58" t="e">
        <f t="shared" si="514"/>
        <v>#N/A</v>
      </c>
      <c r="CF316" s="58" t="e">
        <f t="shared" si="514"/>
        <v>#N/A</v>
      </c>
      <c r="CG316" s="58" t="e">
        <f t="shared" si="514"/>
        <v>#N/A</v>
      </c>
      <c r="CH316" s="58" t="e">
        <f t="shared" si="514"/>
        <v>#N/A</v>
      </c>
      <c r="CI316" s="58" t="e">
        <f t="shared" si="514"/>
        <v>#N/A</v>
      </c>
      <c r="CJ316" s="58" t="e">
        <f t="shared" si="514"/>
        <v>#N/A</v>
      </c>
      <c r="CK316" s="58" t="e">
        <f t="shared" si="514"/>
        <v>#N/A</v>
      </c>
      <c r="CL316" s="58" t="e">
        <f t="shared" si="514"/>
        <v>#N/A</v>
      </c>
      <c r="CM316" s="58" t="e">
        <f t="shared" ref="CM316" si="515">CL320</f>
        <v>#N/A</v>
      </c>
      <c r="CN316" s="58" t="e">
        <f t="shared" ref="CN316" si="516">CM320</f>
        <v>#N/A</v>
      </c>
      <c r="CO316" s="58" t="e">
        <f t="shared" ref="CO316" si="517">CN320</f>
        <v>#N/A</v>
      </c>
      <c r="CP316" s="58" t="e">
        <f t="shared" ref="CP316" si="518">CO320</f>
        <v>#N/A</v>
      </c>
      <c r="CQ316" s="58" t="e">
        <f t="shared" ref="CQ316" si="519">CP320</f>
        <v>#N/A</v>
      </c>
      <c r="CR316" s="58" t="e">
        <f t="shared" ref="CR316" si="520">CQ320</f>
        <v>#N/A</v>
      </c>
      <c r="CS316" s="58" t="e">
        <f t="shared" ref="CS316" si="521">CR320</f>
        <v>#N/A</v>
      </c>
      <c r="CT316" s="58" t="e">
        <f t="shared" ref="CT316" si="522">CS320</f>
        <v>#N/A</v>
      </c>
      <c r="CU316" s="58" t="e">
        <f t="shared" ref="CU316" si="523">CT320</f>
        <v>#N/A</v>
      </c>
      <c r="CV316" s="58" t="e">
        <f t="shared" ref="CV316" si="524">CU320</f>
        <v>#N/A</v>
      </c>
      <c r="CW316" s="58"/>
      <c r="CX316" s="58"/>
    </row>
    <row r="317" spans="2:103" ht="15.4">
      <c r="E317" s="1" t="s">
        <v>716</v>
      </c>
      <c r="G317" s="1" t="s">
        <v>305</v>
      </c>
      <c r="K317" s="11"/>
      <c r="L317" s="46" t="e">
        <f t="shared" ref="L317:M317" si="525">MIN(L312,0)</f>
        <v>#N/A</v>
      </c>
      <c r="M317" s="46" t="e">
        <f t="shared" si="525"/>
        <v>#N/A</v>
      </c>
      <c r="N317" s="46" t="e">
        <f t="shared" ref="N317:BY317" si="526">MIN(N312,0)</f>
        <v>#N/A</v>
      </c>
      <c r="O317" s="46" t="e">
        <f t="shared" si="526"/>
        <v>#N/A</v>
      </c>
      <c r="P317" s="46" t="e">
        <f t="shared" si="526"/>
        <v>#N/A</v>
      </c>
      <c r="Q317" s="46" t="e">
        <f t="shared" si="526"/>
        <v>#N/A</v>
      </c>
      <c r="R317" s="46" t="e">
        <f t="shared" si="526"/>
        <v>#N/A</v>
      </c>
      <c r="S317" s="46" t="e">
        <f t="shared" si="526"/>
        <v>#N/A</v>
      </c>
      <c r="T317" s="46" t="e">
        <f t="shared" si="526"/>
        <v>#N/A</v>
      </c>
      <c r="U317" s="46" t="e">
        <f t="shared" si="526"/>
        <v>#N/A</v>
      </c>
      <c r="V317" s="46" t="e">
        <f t="shared" si="526"/>
        <v>#N/A</v>
      </c>
      <c r="W317" s="46" t="e">
        <f t="shared" si="526"/>
        <v>#N/A</v>
      </c>
      <c r="X317" s="46" t="e">
        <f t="shared" si="526"/>
        <v>#N/A</v>
      </c>
      <c r="Y317" s="46" t="e">
        <f t="shared" si="526"/>
        <v>#N/A</v>
      </c>
      <c r="Z317" s="46" t="e">
        <f t="shared" si="526"/>
        <v>#N/A</v>
      </c>
      <c r="AA317" s="46" t="e">
        <f t="shared" si="526"/>
        <v>#N/A</v>
      </c>
      <c r="AB317" s="46" t="e">
        <f t="shared" si="526"/>
        <v>#N/A</v>
      </c>
      <c r="AC317" s="46" t="e">
        <f t="shared" si="526"/>
        <v>#N/A</v>
      </c>
      <c r="AD317" s="46" t="e">
        <f t="shared" si="526"/>
        <v>#N/A</v>
      </c>
      <c r="AE317" s="46" t="e">
        <f t="shared" si="526"/>
        <v>#N/A</v>
      </c>
      <c r="AF317" s="46" t="e">
        <f t="shared" si="526"/>
        <v>#N/A</v>
      </c>
      <c r="AG317" s="46" t="e">
        <f t="shared" ref="AG317:AH317" si="527">MIN(AG312,0)</f>
        <v>#N/A</v>
      </c>
      <c r="AH317" s="46" t="e">
        <f t="shared" si="527"/>
        <v>#N/A</v>
      </c>
      <c r="AI317" s="46" t="e">
        <f t="shared" si="526"/>
        <v>#N/A</v>
      </c>
      <c r="AJ317" s="46" t="e">
        <f t="shared" si="526"/>
        <v>#N/A</v>
      </c>
      <c r="AK317" s="46" t="e">
        <f t="shared" si="526"/>
        <v>#N/A</v>
      </c>
      <c r="AL317" s="46" t="e">
        <f t="shared" si="526"/>
        <v>#N/A</v>
      </c>
      <c r="AM317" s="46" t="e">
        <f t="shared" si="526"/>
        <v>#N/A</v>
      </c>
      <c r="AN317" s="46" t="e">
        <f t="shared" si="526"/>
        <v>#N/A</v>
      </c>
      <c r="AO317" s="46" t="e">
        <f t="shared" si="526"/>
        <v>#N/A</v>
      </c>
      <c r="AP317" s="46" t="e">
        <f t="shared" si="526"/>
        <v>#N/A</v>
      </c>
      <c r="AQ317" s="46" t="e">
        <f t="shared" si="526"/>
        <v>#N/A</v>
      </c>
      <c r="AR317" s="46" t="e">
        <f t="shared" si="526"/>
        <v>#N/A</v>
      </c>
      <c r="AS317" s="46" t="e">
        <f t="shared" si="526"/>
        <v>#N/A</v>
      </c>
      <c r="AT317" s="46" t="e">
        <f t="shared" si="526"/>
        <v>#N/A</v>
      </c>
      <c r="AU317" s="46" t="e">
        <f t="shared" si="526"/>
        <v>#N/A</v>
      </c>
      <c r="AV317" s="46" t="e">
        <f t="shared" si="526"/>
        <v>#N/A</v>
      </c>
      <c r="AW317" s="46" t="e">
        <f t="shared" si="526"/>
        <v>#N/A</v>
      </c>
      <c r="AX317" s="46" t="e">
        <f t="shared" si="526"/>
        <v>#N/A</v>
      </c>
      <c r="AY317" s="46" t="e">
        <f t="shared" si="526"/>
        <v>#N/A</v>
      </c>
      <c r="AZ317" s="46" t="e">
        <f t="shared" si="526"/>
        <v>#N/A</v>
      </c>
      <c r="BA317" s="46" t="e">
        <f t="shared" si="526"/>
        <v>#N/A</v>
      </c>
      <c r="BB317" s="46" t="e">
        <f t="shared" si="526"/>
        <v>#N/A</v>
      </c>
      <c r="BC317" s="46" t="e">
        <f t="shared" si="526"/>
        <v>#N/A</v>
      </c>
      <c r="BD317" s="46" t="e">
        <f t="shared" si="526"/>
        <v>#N/A</v>
      </c>
      <c r="BE317" s="46" t="e">
        <f t="shared" si="526"/>
        <v>#N/A</v>
      </c>
      <c r="BF317" s="46" t="e">
        <f t="shared" si="526"/>
        <v>#N/A</v>
      </c>
      <c r="BG317" s="46" t="e">
        <f t="shared" si="526"/>
        <v>#N/A</v>
      </c>
      <c r="BH317" s="46" t="e">
        <f t="shared" si="526"/>
        <v>#N/A</v>
      </c>
      <c r="BI317" s="46" t="e">
        <f t="shared" si="526"/>
        <v>#N/A</v>
      </c>
      <c r="BJ317" s="46" t="e">
        <f t="shared" si="526"/>
        <v>#N/A</v>
      </c>
      <c r="BK317" s="46" t="e">
        <f t="shared" si="526"/>
        <v>#N/A</v>
      </c>
      <c r="BL317" s="46" t="e">
        <f t="shared" si="526"/>
        <v>#N/A</v>
      </c>
      <c r="BM317" s="46" t="e">
        <f t="shared" si="526"/>
        <v>#N/A</v>
      </c>
      <c r="BN317" s="46" t="e">
        <f t="shared" si="526"/>
        <v>#N/A</v>
      </c>
      <c r="BO317" s="46" t="e">
        <f t="shared" si="526"/>
        <v>#N/A</v>
      </c>
      <c r="BP317" s="46" t="e">
        <f t="shared" si="526"/>
        <v>#N/A</v>
      </c>
      <c r="BQ317" s="46" t="e">
        <f t="shared" si="526"/>
        <v>#N/A</v>
      </c>
      <c r="BR317" s="46" t="e">
        <f t="shared" si="526"/>
        <v>#N/A</v>
      </c>
      <c r="BS317" s="46" t="e">
        <f t="shared" si="526"/>
        <v>#N/A</v>
      </c>
      <c r="BT317" s="46" t="e">
        <f t="shared" si="526"/>
        <v>#N/A</v>
      </c>
      <c r="BU317" s="46" t="e">
        <f t="shared" si="526"/>
        <v>#N/A</v>
      </c>
      <c r="BV317" s="46" t="e">
        <f t="shared" si="526"/>
        <v>#N/A</v>
      </c>
      <c r="BW317" s="46" t="e">
        <f t="shared" si="526"/>
        <v>#N/A</v>
      </c>
      <c r="BX317" s="46" t="e">
        <f t="shared" si="526"/>
        <v>#N/A</v>
      </c>
      <c r="BY317" s="46" t="e">
        <f t="shared" si="526"/>
        <v>#N/A</v>
      </c>
      <c r="BZ317" s="46" t="e">
        <f t="shared" ref="BZ317:CL317" si="528">MIN(BZ312,0)</f>
        <v>#N/A</v>
      </c>
      <c r="CA317" s="46" t="e">
        <f t="shared" si="528"/>
        <v>#N/A</v>
      </c>
      <c r="CB317" s="46" t="e">
        <f t="shared" si="528"/>
        <v>#N/A</v>
      </c>
      <c r="CC317" s="46" t="e">
        <f t="shared" si="528"/>
        <v>#N/A</v>
      </c>
      <c r="CD317" s="46" t="e">
        <f t="shared" si="528"/>
        <v>#N/A</v>
      </c>
      <c r="CE317" s="46" t="e">
        <f t="shared" si="528"/>
        <v>#N/A</v>
      </c>
      <c r="CF317" s="46" t="e">
        <f t="shared" si="528"/>
        <v>#N/A</v>
      </c>
      <c r="CG317" s="46" t="e">
        <f t="shared" si="528"/>
        <v>#N/A</v>
      </c>
      <c r="CH317" s="46" t="e">
        <f t="shared" si="528"/>
        <v>#N/A</v>
      </c>
      <c r="CI317" s="46" t="e">
        <f t="shared" si="528"/>
        <v>#N/A</v>
      </c>
      <c r="CJ317" s="46" t="e">
        <f t="shared" si="528"/>
        <v>#N/A</v>
      </c>
      <c r="CK317" s="46" t="e">
        <f t="shared" si="528"/>
        <v>#N/A</v>
      </c>
      <c r="CL317" s="46" t="e">
        <f t="shared" si="528"/>
        <v>#N/A</v>
      </c>
      <c r="CM317" s="46" t="e">
        <f t="shared" ref="CM317:CV317" si="529">MIN(CM312,0)</f>
        <v>#N/A</v>
      </c>
      <c r="CN317" s="46" t="e">
        <f t="shared" si="529"/>
        <v>#N/A</v>
      </c>
      <c r="CO317" s="46" t="e">
        <f t="shared" si="529"/>
        <v>#N/A</v>
      </c>
      <c r="CP317" s="46" t="e">
        <f t="shared" si="529"/>
        <v>#N/A</v>
      </c>
      <c r="CQ317" s="46" t="e">
        <f t="shared" si="529"/>
        <v>#N/A</v>
      </c>
      <c r="CR317" s="46" t="e">
        <f t="shared" si="529"/>
        <v>#N/A</v>
      </c>
      <c r="CS317" s="46" t="e">
        <f t="shared" si="529"/>
        <v>#N/A</v>
      </c>
      <c r="CT317" s="46" t="e">
        <f t="shared" si="529"/>
        <v>#N/A</v>
      </c>
      <c r="CU317" s="46" t="e">
        <f t="shared" si="529"/>
        <v>#N/A</v>
      </c>
      <c r="CV317" s="46" t="e">
        <f t="shared" si="529"/>
        <v>#N/A</v>
      </c>
      <c r="CW317" s="46"/>
      <c r="CX317" s="46"/>
    </row>
    <row r="318" spans="2:103" ht="15.4">
      <c r="E318" s="1" t="s">
        <v>728</v>
      </c>
      <c r="G318" s="1" t="s">
        <v>305</v>
      </c>
      <c r="K318" s="11"/>
      <c r="L318" s="46"/>
      <c r="M318" s="46"/>
      <c r="N318" s="46"/>
      <c r="O318" s="46"/>
      <c r="P318" s="46"/>
      <c r="Q318" s="46"/>
      <c r="R318" s="46"/>
      <c r="S318" s="46"/>
      <c r="T318" s="46"/>
      <c r="U318" s="46"/>
      <c r="V318" s="46"/>
      <c r="W318" s="46"/>
      <c r="X318" s="46"/>
      <c r="Y318" s="46"/>
      <c r="Z318" s="46"/>
      <c r="AA318" s="46"/>
      <c r="AB318" s="46"/>
      <c r="AC318" s="46"/>
      <c r="AD318" s="46"/>
      <c r="AE318" s="46"/>
      <c r="AF318" s="46"/>
      <c r="AG318" s="46"/>
      <c r="AH318" s="46"/>
      <c r="AI318" s="46"/>
      <c r="AJ318" s="46"/>
      <c r="AK318" s="46"/>
      <c r="AL318" s="46"/>
      <c r="AM318" s="46"/>
      <c r="AN318" s="46"/>
      <c r="AO318" s="46"/>
      <c r="AP318" s="46"/>
      <c r="AQ318" s="46"/>
      <c r="AR318" s="46"/>
      <c r="AS318" s="46"/>
      <c r="AT318" s="46"/>
      <c r="AU318" s="46"/>
      <c r="AV318" s="46"/>
      <c r="AW318" s="46"/>
      <c r="AX318" s="46"/>
      <c r="AY318" s="46"/>
      <c r="AZ318" s="46"/>
      <c r="BA318" s="46"/>
      <c r="BB318" s="46"/>
      <c r="BC318" s="46"/>
      <c r="BD318" s="46"/>
      <c r="BE318" s="46"/>
      <c r="BF318" s="46"/>
      <c r="BG318" s="46"/>
      <c r="BH318" s="46"/>
      <c r="BI318" s="46"/>
      <c r="BJ318" s="46"/>
      <c r="BK318" s="46"/>
      <c r="BL318" s="46"/>
      <c r="BM318" s="46"/>
      <c r="BN318" s="46"/>
      <c r="BO318" s="46"/>
      <c r="BP318" s="46"/>
      <c r="BQ318" s="46"/>
      <c r="BR318" s="46"/>
      <c r="BS318" s="46"/>
      <c r="BT318" s="46"/>
      <c r="BU318" s="46"/>
      <c r="BV318" s="46"/>
      <c r="BW318" s="46"/>
      <c r="BX318" s="46"/>
      <c r="BY318" s="46"/>
      <c r="BZ318" s="46"/>
      <c r="CA318" s="46"/>
      <c r="CB318" s="46"/>
      <c r="CC318" s="46"/>
      <c r="CD318" s="46"/>
      <c r="CE318" s="46"/>
      <c r="CF318" s="46"/>
      <c r="CG318" s="46"/>
      <c r="CH318" s="46"/>
      <c r="CI318" s="46"/>
      <c r="CJ318" s="46"/>
      <c r="CK318" s="46"/>
      <c r="CL318" s="46"/>
      <c r="CM318" s="46"/>
      <c r="CN318" s="46"/>
      <c r="CO318" s="46"/>
      <c r="CP318" s="46"/>
      <c r="CQ318" s="46"/>
      <c r="CR318" s="46"/>
      <c r="CS318" s="46"/>
      <c r="CT318" s="46"/>
      <c r="CU318" s="46"/>
      <c r="CV318" s="46"/>
      <c r="CW318" s="46"/>
      <c r="CX318" s="46"/>
    </row>
    <row r="319" spans="2:103" ht="15.4">
      <c r="E319" s="1" t="s">
        <v>719</v>
      </c>
      <c r="G319" s="1" t="s">
        <v>305</v>
      </c>
      <c r="L319" s="46" t="e">
        <f t="shared" ref="L319:AQ319" si="530">MAX(MIN(L312,-L316),0)</f>
        <v>#N/A</v>
      </c>
      <c r="M319" s="46" t="e">
        <f t="shared" si="530"/>
        <v>#N/A</v>
      </c>
      <c r="N319" s="46" t="e">
        <f t="shared" si="530"/>
        <v>#N/A</v>
      </c>
      <c r="O319" s="46" t="e">
        <f t="shared" si="530"/>
        <v>#N/A</v>
      </c>
      <c r="P319" s="46" t="e">
        <f t="shared" si="530"/>
        <v>#N/A</v>
      </c>
      <c r="Q319" s="46" t="e">
        <f t="shared" si="530"/>
        <v>#N/A</v>
      </c>
      <c r="R319" s="46" t="e">
        <f t="shared" si="530"/>
        <v>#N/A</v>
      </c>
      <c r="S319" s="46" t="e">
        <f t="shared" si="530"/>
        <v>#N/A</v>
      </c>
      <c r="T319" s="46" t="e">
        <f t="shared" si="530"/>
        <v>#N/A</v>
      </c>
      <c r="U319" s="46" t="e">
        <f t="shared" si="530"/>
        <v>#N/A</v>
      </c>
      <c r="V319" s="46" t="e">
        <f t="shared" si="530"/>
        <v>#N/A</v>
      </c>
      <c r="W319" s="46" t="e">
        <f t="shared" si="530"/>
        <v>#N/A</v>
      </c>
      <c r="X319" s="46" t="e">
        <f t="shared" si="530"/>
        <v>#N/A</v>
      </c>
      <c r="Y319" s="46" t="e">
        <f t="shared" si="530"/>
        <v>#N/A</v>
      </c>
      <c r="Z319" s="46" t="e">
        <f t="shared" si="530"/>
        <v>#N/A</v>
      </c>
      <c r="AA319" s="46" t="e">
        <f t="shared" si="530"/>
        <v>#N/A</v>
      </c>
      <c r="AB319" s="46" t="e">
        <f t="shared" si="530"/>
        <v>#N/A</v>
      </c>
      <c r="AC319" s="46" t="e">
        <f t="shared" si="530"/>
        <v>#N/A</v>
      </c>
      <c r="AD319" s="46" t="e">
        <f t="shared" si="530"/>
        <v>#N/A</v>
      </c>
      <c r="AE319" s="46" t="e">
        <f t="shared" si="530"/>
        <v>#N/A</v>
      </c>
      <c r="AF319" s="46" t="e">
        <f t="shared" si="530"/>
        <v>#N/A</v>
      </c>
      <c r="AG319" s="46" t="e">
        <f t="shared" ref="AG319:AH319" si="531">MAX(MIN(AG312,-AG316),0)</f>
        <v>#N/A</v>
      </c>
      <c r="AH319" s="46" t="e">
        <f t="shared" si="531"/>
        <v>#N/A</v>
      </c>
      <c r="AI319" s="46" t="e">
        <f t="shared" si="530"/>
        <v>#N/A</v>
      </c>
      <c r="AJ319" s="46" t="e">
        <f t="shared" si="530"/>
        <v>#N/A</v>
      </c>
      <c r="AK319" s="46" t="e">
        <f t="shared" si="530"/>
        <v>#N/A</v>
      </c>
      <c r="AL319" s="46" t="e">
        <f t="shared" si="530"/>
        <v>#N/A</v>
      </c>
      <c r="AM319" s="46" t="e">
        <f t="shared" si="530"/>
        <v>#N/A</v>
      </c>
      <c r="AN319" s="46" t="e">
        <f t="shared" si="530"/>
        <v>#N/A</v>
      </c>
      <c r="AO319" s="46" t="e">
        <f t="shared" si="530"/>
        <v>#N/A</v>
      </c>
      <c r="AP319" s="46" t="e">
        <f t="shared" si="530"/>
        <v>#N/A</v>
      </c>
      <c r="AQ319" s="46" t="e">
        <f t="shared" si="530"/>
        <v>#N/A</v>
      </c>
      <c r="AR319" s="46" t="e">
        <f t="shared" ref="AR319:BW319" si="532">MAX(MIN(AR312,-AR316),0)</f>
        <v>#N/A</v>
      </c>
      <c r="AS319" s="46" t="e">
        <f t="shared" si="532"/>
        <v>#N/A</v>
      </c>
      <c r="AT319" s="46" t="e">
        <f t="shared" si="532"/>
        <v>#N/A</v>
      </c>
      <c r="AU319" s="46" t="e">
        <f t="shared" si="532"/>
        <v>#N/A</v>
      </c>
      <c r="AV319" s="46" t="e">
        <f t="shared" si="532"/>
        <v>#N/A</v>
      </c>
      <c r="AW319" s="46" t="e">
        <f t="shared" si="532"/>
        <v>#N/A</v>
      </c>
      <c r="AX319" s="46" t="e">
        <f t="shared" si="532"/>
        <v>#N/A</v>
      </c>
      <c r="AY319" s="46" t="e">
        <f t="shared" si="532"/>
        <v>#N/A</v>
      </c>
      <c r="AZ319" s="46" t="e">
        <f t="shared" si="532"/>
        <v>#N/A</v>
      </c>
      <c r="BA319" s="46" t="e">
        <f t="shared" si="532"/>
        <v>#N/A</v>
      </c>
      <c r="BB319" s="46" t="e">
        <f t="shared" si="532"/>
        <v>#N/A</v>
      </c>
      <c r="BC319" s="46" t="e">
        <f t="shared" si="532"/>
        <v>#N/A</v>
      </c>
      <c r="BD319" s="46" t="e">
        <f t="shared" si="532"/>
        <v>#N/A</v>
      </c>
      <c r="BE319" s="46" t="e">
        <f t="shared" si="532"/>
        <v>#N/A</v>
      </c>
      <c r="BF319" s="46" t="e">
        <f t="shared" si="532"/>
        <v>#N/A</v>
      </c>
      <c r="BG319" s="46" t="e">
        <f t="shared" si="532"/>
        <v>#N/A</v>
      </c>
      <c r="BH319" s="46" t="e">
        <f t="shared" si="532"/>
        <v>#N/A</v>
      </c>
      <c r="BI319" s="46" t="e">
        <f t="shared" si="532"/>
        <v>#N/A</v>
      </c>
      <c r="BJ319" s="46" t="e">
        <f t="shared" si="532"/>
        <v>#N/A</v>
      </c>
      <c r="BK319" s="46" t="e">
        <f t="shared" si="532"/>
        <v>#N/A</v>
      </c>
      <c r="BL319" s="46" t="e">
        <f t="shared" si="532"/>
        <v>#N/A</v>
      </c>
      <c r="BM319" s="46" t="e">
        <f t="shared" si="532"/>
        <v>#N/A</v>
      </c>
      <c r="BN319" s="46" t="e">
        <f t="shared" si="532"/>
        <v>#N/A</v>
      </c>
      <c r="BO319" s="46" t="e">
        <f t="shared" si="532"/>
        <v>#N/A</v>
      </c>
      <c r="BP319" s="46" t="e">
        <f t="shared" si="532"/>
        <v>#N/A</v>
      </c>
      <c r="BQ319" s="46" t="e">
        <f t="shared" si="532"/>
        <v>#N/A</v>
      </c>
      <c r="BR319" s="46" t="e">
        <f t="shared" si="532"/>
        <v>#N/A</v>
      </c>
      <c r="BS319" s="46" t="e">
        <f t="shared" si="532"/>
        <v>#N/A</v>
      </c>
      <c r="BT319" s="46" t="e">
        <f t="shared" si="532"/>
        <v>#N/A</v>
      </c>
      <c r="BU319" s="46" t="e">
        <f t="shared" si="532"/>
        <v>#N/A</v>
      </c>
      <c r="BV319" s="46" t="e">
        <f t="shared" si="532"/>
        <v>#N/A</v>
      </c>
      <c r="BW319" s="46" t="e">
        <f t="shared" si="532"/>
        <v>#N/A</v>
      </c>
      <c r="BX319" s="46" t="e">
        <f t="shared" ref="BX319:CV319" si="533">MAX(MIN(BX312,-BX316),0)</f>
        <v>#N/A</v>
      </c>
      <c r="BY319" s="46" t="e">
        <f t="shared" si="533"/>
        <v>#N/A</v>
      </c>
      <c r="BZ319" s="46" t="e">
        <f t="shared" si="533"/>
        <v>#N/A</v>
      </c>
      <c r="CA319" s="46" t="e">
        <f t="shared" si="533"/>
        <v>#N/A</v>
      </c>
      <c r="CB319" s="46" t="e">
        <f t="shared" si="533"/>
        <v>#N/A</v>
      </c>
      <c r="CC319" s="46" t="e">
        <f t="shared" si="533"/>
        <v>#N/A</v>
      </c>
      <c r="CD319" s="46" t="e">
        <f t="shared" si="533"/>
        <v>#N/A</v>
      </c>
      <c r="CE319" s="46" t="e">
        <f t="shared" si="533"/>
        <v>#N/A</v>
      </c>
      <c r="CF319" s="46" t="e">
        <f t="shared" si="533"/>
        <v>#N/A</v>
      </c>
      <c r="CG319" s="46" t="e">
        <f t="shared" si="533"/>
        <v>#N/A</v>
      </c>
      <c r="CH319" s="46" t="e">
        <f t="shared" si="533"/>
        <v>#N/A</v>
      </c>
      <c r="CI319" s="46" t="e">
        <f t="shared" si="533"/>
        <v>#N/A</v>
      </c>
      <c r="CJ319" s="46" t="e">
        <f t="shared" si="533"/>
        <v>#N/A</v>
      </c>
      <c r="CK319" s="46" t="e">
        <f t="shared" si="533"/>
        <v>#N/A</v>
      </c>
      <c r="CL319" s="46" t="e">
        <f t="shared" si="533"/>
        <v>#N/A</v>
      </c>
      <c r="CM319" s="46" t="e">
        <f t="shared" si="533"/>
        <v>#N/A</v>
      </c>
      <c r="CN319" s="46" t="e">
        <f t="shared" si="533"/>
        <v>#N/A</v>
      </c>
      <c r="CO319" s="46" t="e">
        <f t="shared" si="533"/>
        <v>#N/A</v>
      </c>
      <c r="CP319" s="46" t="e">
        <f t="shared" si="533"/>
        <v>#N/A</v>
      </c>
      <c r="CQ319" s="46" t="e">
        <f t="shared" si="533"/>
        <v>#N/A</v>
      </c>
      <c r="CR319" s="46" t="e">
        <f t="shared" si="533"/>
        <v>#N/A</v>
      </c>
      <c r="CS319" s="46" t="e">
        <f t="shared" si="533"/>
        <v>#N/A</v>
      </c>
      <c r="CT319" s="46" t="e">
        <f t="shared" si="533"/>
        <v>#N/A</v>
      </c>
      <c r="CU319" s="46" t="e">
        <f t="shared" si="533"/>
        <v>#N/A</v>
      </c>
      <c r="CV319" s="46" t="e">
        <f t="shared" si="533"/>
        <v>#N/A</v>
      </c>
      <c r="CW319" s="46"/>
      <c r="CX319" s="46"/>
    </row>
    <row r="320" spans="2:103" ht="15.4">
      <c r="E320" s="1" t="s">
        <v>720</v>
      </c>
      <c r="G320" s="1" t="s">
        <v>305</v>
      </c>
      <c r="L320" s="46" t="e">
        <f t="shared" ref="L320:AQ320" si="534">SUM(L316:L319)</f>
        <v>#N/A</v>
      </c>
      <c r="M320" s="46" t="e">
        <f t="shared" si="534"/>
        <v>#N/A</v>
      </c>
      <c r="N320" s="46" t="e">
        <f t="shared" si="534"/>
        <v>#N/A</v>
      </c>
      <c r="O320" s="46" t="e">
        <f t="shared" si="534"/>
        <v>#N/A</v>
      </c>
      <c r="P320" s="46" t="e">
        <f t="shared" si="534"/>
        <v>#N/A</v>
      </c>
      <c r="Q320" s="46" t="e">
        <f t="shared" si="534"/>
        <v>#N/A</v>
      </c>
      <c r="R320" s="46" t="e">
        <f t="shared" si="534"/>
        <v>#N/A</v>
      </c>
      <c r="S320" s="46" t="e">
        <f t="shared" si="534"/>
        <v>#N/A</v>
      </c>
      <c r="T320" s="46" t="e">
        <f t="shared" si="534"/>
        <v>#N/A</v>
      </c>
      <c r="U320" s="46" t="e">
        <f t="shared" si="534"/>
        <v>#N/A</v>
      </c>
      <c r="V320" s="46" t="e">
        <f t="shared" si="534"/>
        <v>#N/A</v>
      </c>
      <c r="W320" s="46" t="e">
        <f t="shared" si="534"/>
        <v>#N/A</v>
      </c>
      <c r="X320" s="46" t="e">
        <f t="shared" si="534"/>
        <v>#N/A</v>
      </c>
      <c r="Y320" s="46" t="e">
        <f t="shared" si="534"/>
        <v>#N/A</v>
      </c>
      <c r="Z320" s="46" t="e">
        <f t="shared" si="534"/>
        <v>#N/A</v>
      </c>
      <c r="AA320" s="46" t="e">
        <f t="shared" si="534"/>
        <v>#N/A</v>
      </c>
      <c r="AB320" s="46" t="e">
        <f t="shared" si="534"/>
        <v>#N/A</v>
      </c>
      <c r="AC320" s="46" t="e">
        <f t="shared" si="534"/>
        <v>#N/A</v>
      </c>
      <c r="AD320" s="46" t="e">
        <f t="shared" si="534"/>
        <v>#N/A</v>
      </c>
      <c r="AE320" s="46" t="e">
        <f t="shared" si="534"/>
        <v>#N/A</v>
      </c>
      <c r="AF320" s="46" t="e">
        <f t="shared" si="534"/>
        <v>#N/A</v>
      </c>
      <c r="AG320" s="46" t="e">
        <f t="shared" ref="AG320:AH320" si="535">SUM(AG316:AG319)</f>
        <v>#N/A</v>
      </c>
      <c r="AH320" s="46" t="e">
        <f t="shared" si="535"/>
        <v>#N/A</v>
      </c>
      <c r="AI320" s="46" t="e">
        <f t="shared" si="534"/>
        <v>#N/A</v>
      </c>
      <c r="AJ320" s="46" t="e">
        <f t="shared" si="534"/>
        <v>#N/A</v>
      </c>
      <c r="AK320" s="46" t="e">
        <f t="shared" si="534"/>
        <v>#N/A</v>
      </c>
      <c r="AL320" s="46" t="e">
        <f t="shared" si="534"/>
        <v>#N/A</v>
      </c>
      <c r="AM320" s="46" t="e">
        <f t="shared" si="534"/>
        <v>#N/A</v>
      </c>
      <c r="AN320" s="46" t="e">
        <f t="shared" si="534"/>
        <v>#N/A</v>
      </c>
      <c r="AO320" s="46" t="e">
        <f t="shared" si="534"/>
        <v>#N/A</v>
      </c>
      <c r="AP320" s="46" t="e">
        <f t="shared" si="534"/>
        <v>#N/A</v>
      </c>
      <c r="AQ320" s="46" t="e">
        <f t="shared" si="534"/>
        <v>#N/A</v>
      </c>
      <c r="AR320" s="46" t="e">
        <f t="shared" ref="AR320:BW320" si="536">SUM(AR316:AR319)</f>
        <v>#N/A</v>
      </c>
      <c r="AS320" s="46" t="e">
        <f t="shared" si="536"/>
        <v>#N/A</v>
      </c>
      <c r="AT320" s="46" t="e">
        <f t="shared" si="536"/>
        <v>#N/A</v>
      </c>
      <c r="AU320" s="46" t="e">
        <f t="shared" si="536"/>
        <v>#N/A</v>
      </c>
      <c r="AV320" s="46" t="e">
        <f t="shared" si="536"/>
        <v>#N/A</v>
      </c>
      <c r="AW320" s="46" t="e">
        <f t="shared" si="536"/>
        <v>#N/A</v>
      </c>
      <c r="AX320" s="46" t="e">
        <f t="shared" si="536"/>
        <v>#N/A</v>
      </c>
      <c r="AY320" s="46" t="e">
        <f t="shared" si="536"/>
        <v>#N/A</v>
      </c>
      <c r="AZ320" s="46" t="e">
        <f t="shared" si="536"/>
        <v>#N/A</v>
      </c>
      <c r="BA320" s="46" t="e">
        <f t="shared" si="536"/>
        <v>#N/A</v>
      </c>
      <c r="BB320" s="46" t="e">
        <f t="shared" si="536"/>
        <v>#N/A</v>
      </c>
      <c r="BC320" s="46" t="e">
        <f t="shared" si="536"/>
        <v>#N/A</v>
      </c>
      <c r="BD320" s="46" t="e">
        <f t="shared" si="536"/>
        <v>#N/A</v>
      </c>
      <c r="BE320" s="46" t="e">
        <f t="shared" si="536"/>
        <v>#N/A</v>
      </c>
      <c r="BF320" s="46" t="e">
        <f t="shared" si="536"/>
        <v>#N/A</v>
      </c>
      <c r="BG320" s="46" t="e">
        <f t="shared" si="536"/>
        <v>#N/A</v>
      </c>
      <c r="BH320" s="46" t="e">
        <f t="shared" si="536"/>
        <v>#N/A</v>
      </c>
      <c r="BI320" s="46" t="e">
        <f t="shared" si="536"/>
        <v>#N/A</v>
      </c>
      <c r="BJ320" s="46" t="e">
        <f t="shared" si="536"/>
        <v>#N/A</v>
      </c>
      <c r="BK320" s="46" t="e">
        <f t="shared" si="536"/>
        <v>#N/A</v>
      </c>
      <c r="BL320" s="46" t="e">
        <f t="shared" si="536"/>
        <v>#N/A</v>
      </c>
      <c r="BM320" s="46" t="e">
        <f t="shared" si="536"/>
        <v>#N/A</v>
      </c>
      <c r="BN320" s="46" t="e">
        <f t="shared" si="536"/>
        <v>#N/A</v>
      </c>
      <c r="BO320" s="46" t="e">
        <f t="shared" si="536"/>
        <v>#N/A</v>
      </c>
      <c r="BP320" s="46" t="e">
        <f t="shared" si="536"/>
        <v>#N/A</v>
      </c>
      <c r="BQ320" s="46" t="e">
        <f t="shared" si="536"/>
        <v>#N/A</v>
      </c>
      <c r="BR320" s="46" t="e">
        <f t="shared" si="536"/>
        <v>#N/A</v>
      </c>
      <c r="BS320" s="46" t="e">
        <f t="shared" si="536"/>
        <v>#N/A</v>
      </c>
      <c r="BT320" s="46" t="e">
        <f t="shared" si="536"/>
        <v>#N/A</v>
      </c>
      <c r="BU320" s="46" t="e">
        <f t="shared" si="536"/>
        <v>#N/A</v>
      </c>
      <c r="BV320" s="46" t="e">
        <f t="shared" si="536"/>
        <v>#N/A</v>
      </c>
      <c r="BW320" s="46" t="e">
        <f t="shared" si="536"/>
        <v>#N/A</v>
      </c>
      <c r="BX320" s="46" t="e">
        <f t="shared" ref="BX320:CV320" si="537">SUM(BX316:BX319)</f>
        <v>#N/A</v>
      </c>
      <c r="BY320" s="46" t="e">
        <f t="shared" si="537"/>
        <v>#N/A</v>
      </c>
      <c r="BZ320" s="46" t="e">
        <f t="shared" si="537"/>
        <v>#N/A</v>
      </c>
      <c r="CA320" s="46" t="e">
        <f t="shared" si="537"/>
        <v>#N/A</v>
      </c>
      <c r="CB320" s="46" t="e">
        <f t="shared" si="537"/>
        <v>#N/A</v>
      </c>
      <c r="CC320" s="46" t="e">
        <f t="shared" si="537"/>
        <v>#N/A</v>
      </c>
      <c r="CD320" s="46" t="e">
        <f t="shared" si="537"/>
        <v>#N/A</v>
      </c>
      <c r="CE320" s="46" t="e">
        <f t="shared" si="537"/>
        <v>#N/A</v>
      </c>
      <c r="CF320" s="46" t="e">
        <f t="shared" si="537"/>
        <v>#N/A</v>
      </c>
      <c r="CG320" s="46" t="e">
        <f t="shared" si="537"/>
        <v>#N/A</v>
      </c>
      <c r="CH320" s="46" t="e">
        <f t="shared" si="537"/>
        <v>#N/A</v>
      </c>
      <c r="CI320" s="46" t="e">
        <f t="shared" si="537"/>
        <v>#N/A</v>
      </c>
      <c r="CJ320" s="46" t="e">
        <f t="shared" si="537"/>
        <v>#N/A</v>
      </c>
      <c r="CK320" s="46" t="e">
        <f t="shared" si="537"/>
        <v>#N/A</v>
      </c>
      <c r="CL320" s="46" t="e">
        <f t="shared" si="537"/>
        <v>#N/A</v>
      </c>
      <c r="CM320" s="46" t="e">
        <f t="shared" si="537"/>
        <v>#N/A</v>
      </c>
      <c r="CN320" s="46" t="e">
        <f t="shared" si="537"/>
        <v>#N/A</v>
      </c>
      <c r="CO320" s="46" t="e">
        <f t="shared" si="537"/>
        <v>#N/A</v>
      </c>
      <c r="CP320" s="46" t="e">
        <f t="shared" si="537"/>
        <v>#N/A</v>
      </c>
      <c r="CQ320" s="46" t="e">
        <f t="shared" si="537"/>
        <v>#N/A</v>
      </c>
      <c r="CR320" s="46" t="e">
        <f t="shared" si="537"/>
        <v>#N/A</v>
      </c>
      <c r="CS320" s="46" t="e">
        <f t="shared" si="537"/>
        <v>#N/A</v>
      </c>
      <c r="CT320" s="46" t="e">
        <f t="shared" si="537"/>
        <v>#N/A</v>
      </c>
      <c r="CU320" s="46" t="e">
        <f t="shared" si="537"/>
        <v>#N/A</v>
      </c>
      <c r="CV320" s="46" t="e">
        <f t="shared" si="537"/>
        <v>#N/A</v>
      </c>
      <c r="CW320" s="46"/>
      <c r="CX320" s="46"/>
    </row>
    <row r="321" spans="2:103" ht="15.4">
      <c r="AH321" s="1"/>
    </row>
    <row r="322" spans="2:103" ht="15.4">
      <c r="B322" s="24"/>
      <c r="C322" s="43">
        <f>MAX($B$5:C321)+0.1</f>
        <v>9.2999999999999989</v>
      </c>
      <c r="D322" s="41" t="s">
        <v>725</v>
      </c>
      <c r="E322" s="41"/>
      <c r="F322" s="41"/>
      <c r="G322" s="41"/>
      <c r="H322" s="41"/>
      <c r="I322" s="41"/>
      <c r="J322" s="41"/>
      <c r="K322" s="41"/>
      <c r="L322" s="41"/>
      <c r="M322" s="41"/>
      <c r="N322" s="41"/>
      <c r="O322" s="41"/>
      <c r="P322" s="41"/>
      <c r="Q322" s="41"/>
      <c r="R322" s="41"/>
      <c r="S322" s="41"/>
      <c r="T322" s="41"/>
      <c r="U322" s="41"/>
      <c r="V322" s="41"/>
      <c r="W322" s="41"/>
      <c r="X322" s="41"/>
      <c r="Y322" s="41"/>
      <c r="Z322" s="41"/>
      <c r="AA322" s="41"/>
      <c r="AB322" s="41"/>
      <c r="AC322" s="41"/>
      <c r="AD322" s="41"/>
      <c r="AE322" s="41"/>
      <c r="AF322" s="41"/>
      <c r="AG322" s="41"/>
      <c r="AH322" s="41"/>
      <c r="AI322" s="41"/>
      <c r="AJ322" s="41"/>
      <c r="AK322" s="41"/>
      <c r="AL322" s="41"/>
      <c r="AM322" s="41"/>
      <c r="AN322" s="41"/>
      <c r="AO322" s="41"/>
      <c r="AP322" s="41"/>
      <c r="AQ322" s="41"/>
      <c r="AR322" s="41"/>
      <c r="AS322" s="41"/>
      <c r="AT322" s="41"/>
      <c r="AU322" s="41"/>
      <c r="AV322" s="41"/>
      <c r="AW322" s="41"/>
      <c r="AX322" s="41"/>
      <c r="AY322" s="41"/>
      <c r="AZ322" s="41"/>
      <c r="BA322" s="41"/>
      <c r="BB322" s="41"/>
      <c r="BC322" s="41"/>
      <c r="BD322" s="41"/>
      <c r="BE322" s="41"/>
      <c r="BF322" s="41"/>
      <c r="BG322" s="41"/>
      <c r="BH322" s="41"/>
      <c r="BI322" s="41"/>
      <c r="BJ322" s="41"/>
      <c r="BK322" s="41"/>
      <c r="BL322" s="41"/>
      <c r="BM322" s="41"/>
      <c r="BN322" s="41"/>
      <c r="BO322" s="41"/>
      <c r="BP322" s="41"/>
      <c r="BQ322" s="41"/>
      <c r="BR322" s="41"/>
      <c r="BS322" s="41"/>
      <c r="BT322" s="41"/>
      <c r="BU322" s="41"/>
      <c r="BV322" s="41"/>
      <c r="BW322" s="41"/>
      <c r="BX322" s="41"/>
      <c r="BY322" s="41"/>
      <c r="BZ322" s="41"/>
      <c r="CA322" s="41"/>
      <c r="CB322" s="41"/>
      <c r="CC322" s="41"/>
      <c r="CD322" s="41"/>
      <c r="CE322" s="41"/>
      <c r="CF322" s="41"/>
      <c r="CG322" s="41"/>
      <c r="CH322" s="41"/>
      <c r="CI322" s="41"/>
      <c r="CJ322" s="41"/>
      <c r="CK322" s="41"/>
      <c r="CL322" s="41"/>
      <c r="CM322" s="41"/>
      <c r="CN322" s="41"/>
      <c r="CO322" s="41"/>
      <c r="CP322" s="41"/>
      <c r="CQ322" s="41"/>
      <c r="CR322" s="41"/>
      <c r="CS322" s="41"/>
      <c r="CT322" s="41"/>
      <c r="CU322" s="41"/>
      <c r="CV322" s="41"/>
      <c r="CW322" s="41"/>
      <c r="CX322" s="41"/>
      <c r="CY322" s="42"/>
    </row>
    <row r="323" spans="2:103" ht="15.4">
      <c r="AH323" s="1"/>
    </row>
    <row r="324" spans="2:103" ht="15.4">
      <c r="E324" s="1" t="s">
        <v>721</v>
      </c>
      <c r="G324" s="1" t="s">
        <v>305</v>
      </c>
      <c r="L324" s="46" t="e">
        <f t="shared" ref="L324:AQ324" si="538">MAX(L312-L319,0)</f>
        <v>#N/A</v>
      </c>
      <c r="M324" s="46" t="e">
        <f t="shared" si="538"/>
        <v>#N/A</v>
      </c>
      <c r="N324" s="46" t="e">
        <f t="shared" si="538"/>
        <v>#N/A</v>
      </c>
      <c r="O324" s="46" t="e">
        <f t="shared" si="538"/>
        <v>#N/A</v>
      </c>
      <c r="P324" s="46" t="e">
        <f t="shared" si="538"/>
        <v>#N/A</v>
      </c>
      <c r="Q324" s="46" t="e">
        <f t="shared" si="538"/>
        <v>#N/A</v>
      </c>
      <c r="R324" s="46" t="e">
        <f t="shared" si="538"/>
        <v>#N/A</v>
      </c>
      <c r="S324" s="46" t="e">
        <f t="shared" si="538"/>
        <v>#N/A</v>
      </c>
      <c r="T324" s="46" t="e">
        <f t="shared" si="538"/>
        <v>#N/A</v>
      </c>
      <c r="U324" s="46" t="e">
        <f t="shared" si="538"/>
        <v>#N/A</v>
      </c>
      <c r="V324" s="46" t="e">
        <f t="shared" si="538"/>
        <v>#N/A</v>
      </c>
      <c r="W324" s="46" t="e">
        <f t="shared" si="538"/>
        <v>#N/A</v>
      </c>
      <c r="X324" s="46" t="e">
        <f t="shared" si="538"/>
        <v>#N/A</v>
      </c>
      <c r="Y324" s="46" t="e">
        <f t="shared" si="538"/>
        <v>#N/A</v>
      </c>
      <c r="Z324" s="46" t="e">
        <f t="shared" si="538"/>
        <v>#N/A</v>
      </c>
      <c r="AA324" s="46" t="e">
        <f t="shared" si="538"/>
        <v>#N/A</v>
      </c>
      <c r="AB324" s="46" t="e">
        <f t="shared" si="538"/>
        <v>#N/A</v>
      </c>
      <c r="AC324" s="46" t="e">
        <f t="shared" si="538"/>
        <v>#N/A</v>
      </c>
      <c r="AD324" s="46" t="e">
        <f t="shared" si="538"/>
        <v>#N/A</v>
      </c>
      <c r="AE324" s="46" t="e">
        <f t="shared" si="538"/>
        <v>#N/A</v>
      </c>
      <c r="AF324" s="46" t="e">
        <f t="shared" si="538"/>
        <v>#N/A</v>
      </c>
      <c r="AG324" s="46" t="e">
        <f t="shared" ref="AG324:AH324" si="539">MAX(AG312-AG319,0)</f>
        <v>#N/A</v>
      </c>
      <c r="AH324" s="46" t="e">
        <f t="shared" si="539"/>
        <v>#N/A</v>
      </c>
      <c r="AI324" s="46" t="e">
        <f t="shared" si="538"/>
        <v>#N/A</v>
      </c>
      <c r="AJ324" s="46" t="e">
        <f t="shared" si="538"/>
        <v>#N/A</v>
      </c>
      <c r="AK324" s="46" t="e">
        <f t="shared" si="538"/>
        <v>#N/A</v>
      </c>
      <c r="AL324" s="46" t="e">
        <f t="shared" si="538"/>
        <v>#N/A</v>
      </c>
      <c r="AM324" s="46" t="e">
        <f t="shared" si="538"/>
        <v>#N/A</v>
      </c>
      <c r="AN324" s="46" t="e">
        <f t="shared" si="538"/>
        <v>#N/A</v>
      </c>
      <c r="AO324" s="46" t="e">
        <f t="shared" si="538"/>
        <v>#N/A</v>
      </c>
      <c r="AP324" s="46" t="e">
        <f t="shared" si="538"/>
        <v>#N/A</v>
      </c>
      <c r="AQ324" s="46" t="e">
        <f t="shared" si="538"/>
        <v>#N/A</v>
      </c>
      <c r="AR324" s="46" t="e">
        <f t="shared" ref="AR324:BW324" si="540">MAX(AR312-AR319,0)</f>
        <v>#N/A</v>
      </c>
      <c r="AS324" s="46" t="e">
        <f t="shared" si="540"/>
        <v>#N/A</v>
      </c>
      <c r="AT324" s="46" t="e">
        <f t="shared" si="540"/>
        <v>#N/A</v>
      </c>
      <c r="AU324" s="46" t="e">
        <f t="shared" si="540"/>
        <v>#N/A</v>
      </c>
      <c r="AV324" s="46" t="e">
        <f t="shared" si="540"/>
        <v>#N/A</v>
      </c>
      <c r="AW324" s="46" t="e">
        <f t="shared" si="540"/>
        <v>#N/A</v>
      </c>
      <c r="AX324" s="46" t="e">
        <f t="shared" si="540"/>
        <v>#N/A</v>
      </c>
      <c r="AY324" s="46" t="e">
        <f t="shared" si="540"/>
        <v>#N/A</v>
      </c>
      <c r="AZ324" s="46" t="e">
        <f t="shared" si="540"/>
        <v>#N/A</v>
      </c>
      <c r="BA324" s="46" t="e">
        <f t="shared" si="540"/>
        <v>#N/A</v>
      </c>
      <c r="BB324" s="46" t="e">
        <f t="shared" si="540"/>
        <v>#N/A</v>
      </c>
      <c r="BC324" s="46" t="e">
        <f t="shared" si="540"/>
        <v>#N/A</v>
      </c>
      <c r="BD324" s="46" t="e">
        <f t="shared" si="540"/>
        <v>#N/A</v>
      </c>
      <c r="BE324" s="46" t="e">
        <f t="shared" si="540"/>
        <v>#N/A</v>
      </c>
      <c r="BF324" s="46" t="e">
        <f t="shared" si="540"/>
        <v>#N/A</v>
      </c>
      <c r="BG324" s="46" t="e">
        <f t="shared" si="540"/>
        <v>#N/A</v>
      </c>
      <c r="BH324" s="46" t="e">
        <f t="shared" si="540"/>
        <v>#N/A</v>
      </c>
      <c r="BI324" s="46" t="e">
        <f t="shared" si="540"/>
        <v>#N/A</v>
      </c>
      <c r="BJ324" s="46" t="e">
        <f t="shared" si="540"/>
        <v>#N/A</v>
      </c>
      <c r="BK324" s="46" t="e">
        <f t="shared" si="540"/>
        <v>#N/A</v>
      </c>
      <c r="BL324" s="46" t="e">
        <f t="shared" si="540"/>
        <v>#N/A</v>
      </c>
      <c r="BM324" s="46" t="e">
        <f t="shared" si="540"/>
        <v>#N/A</v>
      </c>
      <c r="BN324" s="46" t="e">
        <f t="shared" si="540"/>
        <v>#N/A</v>
      </c>
      <c r="BO324" s="46" t="e">
        <f t="shared" si="540"/>
        <v>#N/A</v>
      </c>
      <c r="BP324" s="46" t="e">
        <f t="shared" si="540"/>
        <v>#N/A</v>
      </c>
      <c r="BQ324" s="46" t="e">
        <f t="shared" si="540"/>
        <v>#N/A</v>
      </c>
      <c r="BR324" s="46" t="e">
        <f t="shared" si="540"/>
        <v>#N/A</v>
      </c>
      <c r="BS324" s="46" t="e">
        <f t="shared" si="540"/>
        <v>#N/A</v>
      </c>
      <c r="BT324" s="46" t="e">
        <f t="shared" si="540"/>
        <v>#N/A</v>
      </c>
      <c r="BU324" s="46" t="e">
        <f t="shared" si="540"/>
        <v>#N/A</v>
      </c>
      <c r="BV324" s="46" t="e">
        <f t="shared" si="540"/>
        <v>#N/A</v>
      </c>
      <c r="BW324" s="46" t="e">
        <f t="shared" si="540"/>
        <v>#N/A</v>
      </c>
      <c r="BX324" s="46" t="e">
        <f t="shared" ref="BX324:CV324" si="541">MAX(BX312-BX319,0)</f>
        <v>#N/A</v>
      </c>
      <c r="BY324" s="46" t="e">
        <f t="shared" si="541"/>
        <v>#N/A</v>
      </c>
      <c r="BZ324" s="46" t="e">
        <f t="shared" si="541"/>
        <v>#N/A</v>
      </c>
      <c r="CA324" s="46" t="e">
        <f t="shared" si="541"/>
        <v>#N/A</v>
      </c>
      <c r="CB324" s="46" t="e">
        <f t="shared" si="541"/>
        <v>#N/A</v>
      </c>
      <c r="CC324" s="46" t="e">
        <f t="shared" si="541"/>
        <v>#N/A</v>
      </c>
      <c r="CD324" s="46" t="e">
        <f t="shared" si="541"/>
        <v>#N/A</v>
      </c>
      <c r="CE324" s="46" t="e">
        <f t="shared" si="541"/>
        <v>#N/A</v>
      </c>
      <c r="CF324" s="46" t="e">
        <f t="shared" si="541"/>
        <v>#N/A</v>
      </c>
      <c r="CG324" s="46" t="e">
        <f t="shared" si="541"/>
        <v>#N/A</v>
      </c>
      <c r="CH324" s="46" t="e">
        <f t="shared" si="541"/>
        <v>#N/A</v>
      </c>
      <c r="CI324" s="46" t="e">
        <f t="shared" si="541"/>
        <v>#N/A</v>
      </c>
      <c r="CJ324" s="46" t="e">
        <f t="shared" si="541"/>
        <v>#N/A</v>
      </c>
      <c r="CK324" s="46" t="e">
        <f t="shared" si="541"/>
        <v>#N/A</v>
      </c>
      <c r="CL324" s="46" t="e">
        <f t="shared" si="541"/>
        <v>#N/A</v>
      </c>
      <c r="CM324" s="46" t="e">
        <f t="shared" si="541"/>
        <v>#N/A</v>
      </c>
      <c r="CN324" s="46" t="e">
        <f t="shared" si="541"/>
        <v>#N/A</v>
      </c>
      <c r="CO324" s="46" t="e">
        <f t="shared" si="541"/>
        <v>#N/A</v>
      </c>
      <c r="CP324" s="46" t="e">
        <f t="shared" si="541"/>
        <v>#N/A</v>
      </c>
      <c r="CQ324" s="46" t="e">
        <f t="shared" si="541"/>
        <v>#N/A</v>
      </c>
      <c r="CR324" s="46" t="e">
        <f t="shared" si="541"/>
        <v>#N/A</v>
      </c>
      <c r="CS324" s="46" t="e">
        <f t="shared" si="541"/>
        <v>#N/A</v>
      </c>
      <c r="CT324" s="46" t="e">
        <f t="shared" si="541"/>
        <v>#N/A</v>
      </c>
      <c r="CU324" s="46" t="e">
        <f t="shared" si="541"/>
        <v>#N/A</v>
      </c>
      <c r="CV324" s="46" t="e">
        <f t="shared" si="541"/>
        <v>#N/A</v>
      </c>
      <c r="CW324" s="46"/>
      <c r="CX324" s="46"/>
    </row>
    <row r="325" spans="2:103" ht="15.4">
      <c r="E325" s="1" t="s">
        <v>298</v>
      </c>
      <c r="G325" s="1" t="s">
        <v>154</v>
      </c>
      <c r="L325" s="8">
        <f>FinancialInputs!L78</f>
        <v>0.19</v>
      </c>
      <c r="M325" s="8">
        <f>FinancialInputs!M78</f>
        <v>0.19</v>
      </c>
      <c r="N325" s="8">
        <f>FinancialInputs!N78</f>
        <v>0.25</v>
      </c>
      <c r="O325" s="8">
        <f>FinancialInputs!O78</f>
        <v>0.25</v>
      </c>
      <c r="P325" s="8">
        <f>FinancialInputs!P78</f>
        <v>0.25</v>
      </c>
      <c r="Q325" s="8">
        <f>FinancialInputs!Q78</f>
        <v>0.25</v>
      </c>
      <c r="R325" s="8">
        <f>FinancialInputs!R78</f>
        <v>0.25</v>
      </c>
      <c r="S325" s="8">
        <f>FinancialInputs!S78</f>
        <v>0.25</v>
      </c>
      <c r="T325" s="8">
        <f>FinancialInputs!T78</f>
        <v>0.25</v>
      </c>
      <c r="U325" s="8">
        <f>FinancialInputs!U78</f>
        <v>0.25</v>
      </c>
      <c r="V325" s="8">
        <f>FinancialInputs!V78</f>
        <v>0.25</v>
      </c>
      <c r="W325" s="8">
        <f>FinancialInputs!W78</f>
        <v>0.25</v>
      </c>
      <c r="X325" s="8">
        <f>FinancialInputs!X78</f>
        <v>0.25</v>
      </c>
      <c r="Y325" s="8">
        <f>FinancialInputs!Y78</f>
        <v>0.25</v>
      </c>
      <c r="Z325" s="8">
        <f>FinancialInputs!Z78</f>
        <v>0.25</v>
      </c>
      <c r="AA325" s="8">
        <f>FinancialInputs!AA78</f>
        <v>0.25</v>
      </c>
      <c r="AB325" s="8">
        <f>FinancialInputs!AB78</f>
        <v>0.25</v>
      </c>
      <c r="AC325" s="8">
        <f>FinancialInputs!AC78</f>
        <v>0.25</v>
      </c>
      <c r="AD325" s="8">
        <f>FinancialInputs!AD78</f>
        <v>0.25</v>
      </c>
      <c r="AE325" s="8">
        <f>FinancialInputs!AE78</f>
        <v>0.25</v>
      </c>
      <c r="AF325" s="8">
        <f>FinancialInputs!AF78</f>
        <v>0.25</v>
      </c>
      <c r="AG325" s="8">
        <f>FinancialInputs!AG78</f>
        <v>0.25</v>
      </c>
      <c r="AH325" s="8">
        <f>FinancialInputs!AH78</f>
        <v>0.25</v>
      </c>
      <c r="AI325" s="8">
        <f>FinancialInputs!AI78</f>
        <v>0.25</v>
      </c>
      <c r="AJ325" s="8">
        <f>FinancialInputs!AJ78</f>
        <v>0.25</v>
      </c>
      <c r="AK325" s="8">
        <f>FinancialInputs!AK78</f>
        <v>0.25</v>
      </c>
      <c r="AL325" s="8">
        <f>FinancialInputs!AL78</f>
        <v>0.25</v>
      </c>
      <c r="AM325" s="8">
        <f>FinancialInputs!AM78</f>
        <v>0.25</v>
      </c>
      <c r="AN325" s="8">
        <f>FinancialInputs!AN78</f>
        <v>0.25</v>
      </c>
      <c r="AO325" s="8">
        <f>FinancialInputs!AO78</f>
        <v>0.25</v>
      </c>
      <c r="AP325" s="8">
        <f>FinancialInputs!AP78</f>
        <v>0.25</v>
      </c>
      <c r="AQ325" s="8">
        <f>FinancialInputs!AQ78</f>
        <v>0.25</v>
      </c>
      <c r="AR325" s="8">
        <f>FinancialInputs!AR78</f>
        <v>0.25</v>
      </c>
      <c r="AS325" s="8">
        <f>FinancialInputs!AS78</f>
        <v>0.25</v>
      </c>
      <c r="AT325" s="8">
        <f>FinancialInputs!AT78</f>
        <v>0.25</v>
      </c>
      <c r="AU325" s="8">
        <f>FinancialInputs!AU78</f>
        <v>0.25</v>
      </c>
      <c r="AV325" s="8">
        <f>FinancialInputs!AV78</f>
        <v>0.25</v>
      </c>
      <c r="AW325" s="8">
        <f>FinancialInputs!AW78</f>
        <v>0.25</v>
      </c>
      <c r="AX325" s="8">
        <f>FinancialInputs!AX78</f>
        <v>0.25</v>
      </c>
      <c r="AY325" s="8">
        <f>FinancialInputs!AY78</f>
        <v>0.25</v>
      </c>
      <c r="AZ325" s="8">
        <f>FinancialInputs!AZ78</f>
        <v>0.25</v>
      </c>
      <c r="BA325" s="8">
        <f>FinancialInputs!BA78</f>
        <v>0.25</v>
      </c>
      <c r="BB325" s="8">
        <f>FinancialInputs!BB78</f>
        <v>0.25</v>
      </c>
      <c r="BC325" s="8">
        <f>FinancialInputs!BC78</f>
        <v>0.25</v>
      </c>
      <c r="BD325" s="8">
        <f>FinancialInputs!BD78</f>
        <v>0.25</v>
      </c>
      <c r="BE325" s="8">
        <f>FinancialInputs!BE78</f>
        <v>0.25</v>
      </c>
      <c r="BF325" s="8">
        <f>FinancialInputs!BF78</f>
        <v>0.25</v>
      </c>
      <c r="BG325" s="8">
        <f>FinancialInputs!BG78</f>
        <v>0.25</v>
      </c>
      <c r="BH325" s="8">
        <f>FinancialInputs!BH78</f>
        <v>0.25</v>
      </c>
      <c r="BI325" s="8">
        <f>FinancialInputs!BI78</f>
        <v>0.25</v>
      </c>
      <c r="BJ325" s="8">
        <f>FinancialInputs!BJ78</f>
        <v>0.25</v>
      </c>
      <c r="BK325" s="8">
        <f>FinancialInputs!BK78</f>
        <v>0.25</v>
      </c>
      <c r="BL325" s="8">
        <f>FinancialInputs!BL78</f>
        <v>0.25</v>
      </c>
      <c r="BM325" s="8">
        <f>FinancialInputs!BM78</f>
        <v>0.25</v>
      </c>
      <c r="BN325" s="8">
        <f>FinancialInputs!BN78</f>
        <v>0.25</v>
      </c>
      <c r="BO325" s="8">
        <f>FinancialInputs!BO78</f>
        <v>0.25</v>
      </c>
      <c r="BP325" s="8">
        <f>FinancialInputs!BP78</f>
        <v>0.25</v>
      </c>
      <c r="BQ325" s="8">
        <f>FinancialInputs!BQ78</f>
        <v>0.25</v>
      </c>
      <c r="BR325" s="8">
        <f>FinancialInputs!BR78</f>
        <v>0.25</v>
      </c>
      <c r="BS325" s="8">
        <f>FinancialInputs!BS78</f>
        <v>0.25</v>
      </c>
      <c r="BT325" s="8">
        <f>FinancialInputs!BT78</f>
        <v>0.25</v>
      </c>
      <c r="BU325" s="8">
        <f>FinancialInputs!BU78</f>
        <v>0.25</v>
      </c>
      <c r="BV325" s="8">
        <f>FinancialInputs!BV78</f>
        <v>0.25</v>
      </c>
      <c r="BW325" s="8">
        <f>FinancialInputs!BW78</f>
        <v>0.25</v>
      </c>
      <c r="BX325" s="8">
        <f>FinancialInputs!BX78</f>
        <v>0.25</v>
      </c>
      <c r="BY325" s="8">
        <f>FinancialInputs!BY78</f>
        <v>0.25</v>
      </c>
      <c r="BZ325" s="8">
        <f>FinancialInputs!BZ78</f>
        <v>0.25</v>
      </c>
      <c r="CA325" s="8">
        <f>FinancialInputs!CA78</f>
        <v>0.25</v>
      </c>
      <c r="CB325" s="8">
        <f>FinancialInputs!CB78</f>
        <v>0.25</v>
      </c>
      <c r="CC325" s="8">
        <f>FinancialInputs!CC78</f>
        <v>0.25</v>
      </c>
      <c r="CD325" s="8">
        <f>FinancialInputs!CD78</f>
        <v>0.25</v>
      </c>
      <c r="CE325" s="8">
        <f>FinancialInputs!CE78</f>
        <v>0.25</v>
      </c>
      <c r="CF325" s="8">
        <f>FinancialInputs!CF78</f>
        <v>0.25</v>
      </c>
      <c r="CG325" s="8">
        <f>FinancialInputs!CG78</f>
        <v>0.25</v>
      </c>
      <c r="CH325" s="8">
        <f>FinancialInputs!CH78</f>
        <v>0.25</v>
      </c>
      <c r="CI325" s="8">
        <f>FinancialInputs!CI78</f>
        <v>0.25</v>
      </c>
      <c r="CJ325" s="8">
        <f>FinancialInputs!CJ78</f>
        <v>0.25</v>
      </c>
      <c r="CK325" s="8">
        <f>FinancialInputs!CK78</f>
        <v>0.25</v>
      </c>
      <c r="CL325" s="8">
        <f>FinancialInputs!CL78</f>
        <v>0.25</v>
      </c>
      <c r="CM325" s="8">
        <f>FinancialInputs!CM78</f>
        <v>0.25</v>
      </c>
      <c r="CN325" s="8">
        <f>FinancialInputs!CN78</f>
        <v>0.25</v>
      </c>
      <c r="CO325" s="8">
        <f>FinancialInputs!CO78</f>
        <v>0.25</v>
      </c>
      <c r="CP325" s="8">
        <f>FinancialInputs!CP78</f>
        <v>0.25</v>
      </c>
      <c r="CQ325" s="8">
        <f>FinancialInputs!CQ78</f>
        <v>0.25</v>
      </c>
      <c r="CR325" s="8">
        <f>FinancialInputs!CR78</f>
        <v>0.25</v>
      </c>
      <c r="CS325" s="8">
        <f>FinancialInputs!CS78</f>
        <v>0.25</v>
      </c>
      <c r="CT325" s="8">
        <f>FinancialInputs!CT78</f>
        <v>0.25</v>
      </c>
      <c r="CU325" s="8">
        <f>FinancialInputs!CU78</f>
        <v>0.25</v>
      </c>
      <c r="CV325" s="8">
        <f>FinancialInputs!CV78</f>
        <v>0.25</v>
      </c>
      <c r="CW325" s="8"/>
      <c r="CX325" s="8"/>
    </row>
    <row r="326" spans="2:103" ht="15.4">
      <c r="E326" s="1" t="s">
        <v>729</v>
      </c>
      <c r="G326" s="1" t="s">
        <v>305</v>
      </c>
      <c r="L326" s="46" t="e">
        <f t="shared" ref="L326:BW326" si="542">L324*L325</f>
        <v>#N/A</v>
      </c>
      <c r="M326" s="46" t="e">
        <f t="shared" si="542"/>
        <v>#N/A</v>
      </c>
      <c r="N326" s="46" t="e">
        <f t="shared" si="542"/>
        <v>#N/A</v>
      </c>
      <c r="O326" s="46" t="e">
        <f t="shared" si="542"/>
        <v>#N/A</v>
      </c>
      <c r="P326" s="46" t="e">
        <f t="shared" si="542"/>
        <v>#N/A</v>
      </c>
      <c r="Q326" s="46" t="e">
        <f t="shared" si="542"/>
        <v>#N/A</v>
      </c>
      <c r="R326" s="46" t="e">
        <f t="shared" si="542"/>
        <v>#N/A</v>
      </c>
      <c r="S326" s="46" t="e">
        <f t="shared" si="542"/>
        <v>#N/A</v>
      </c>
      <c r="T326" s="46" t="e">
        <f t="shared" si="542"/>
        <v>#N/A</v>
      </c>
      <c r="U326" s="46" t="e">
        <f t="shared" si="542"/>
        <v>#N/A</v>
      </c>
      <c r="V326" s="46" t="e">
        <f t="shared" si="542"/>
        <v>#N/A</v>
      </c>
      <c r="W326" s="46" t="e">
        <f t="shared" si="542"/>
        <v>#N/A</v>
      </c>
      <c r="X326" s="46" t="e">
        <f t="shared" si="542"/>
        <v>#N/A</v>
      </c>
      <c r="Y326" s="46" t="e">
        <f t="shared" si="542"/>
        <v>#N/A</v>
      </c>
      <c r="Z326" s="46" t="e">
        <f t="shared" si="542"/>
        <v>#N/A</v>
      </c>
      <c r="AA326" s="46" t="e">
        <f t="shared" si="542"/>
        <v>#N/A</v>
      </c>
      <c r="AB326" s="46" t="e">
        <f t="shared" si="542"/>
        <v>#N/A</v>
      </c>
      <c r="AC326" s="46" t="e">
        <f>AC324*AC325</f>
        <v>#N/A</v>
      </c>
      <c r="AD326" s="46" t="e">
        <f t="shared" si="542"/>
        <v>#N/A</v>
      </c>
      <c r="AE326" s="46" t="e">
        <f t="shared" si="542"/>
        <v>#N/A</v>
      </c>
      <c r="AF326" s="46" t="e">
        <f t="shared" si="542"/>
        <v>#N/A</v>
      </c>
      <c r="AG326" s="46" t="e">
        <f t="shared" ref="AG326:AH326" si="543">AG324*AG325</f>
        <v>#N/A</v>
      </c>
      <c r="AH326" s="46" t="e">
        <f t="shared" si="543"/>
        <v>#N/A</v>
      </c>
      <c r="AI326" s="46" t="e">
        <f t="shared" si="542"/>
        <v>#N/A</v>
      </c>
      <c r="AJ326" s="46" t="e">
        <f t="shared" si="542"/>
        <v>#N/A</v>
      </c>
      <c r="AK326" s="46" t="e">
        <f t="shared" si="542"/>
        <v>#N/A</v>
      </c>
      <c r="AL326" s="46" t="e">
        <f t="shared" si="542"/>
        <v>#N/A</v>
      </c>
      <c r="AM326" s="46" t="e">
        <f t="shared" si="542"/>
        <v>#N/A</v>
      </c>
      <c r="AN326" s="46" t="e">
        <f t="shared" si="542"/>
        <v>#N/A</v>
      </c>
      <c r="AO326" s="46" t="e">
        <f t="shared" si="542"/>
        <v>#N/A</v>
      </c>
      <c r="AP326" s="46" t="e">
        <f t="shared" si="542"/>
        <v>#N/A</v>
      </c>
      <c r="AQ326" s="46" t="e">
        <f t="shared" si="542"/>
        <v>#N/A</v>
      </c>
      <c r="AR326" s="46" t="e">
        <f t="shared" si="542"/>
        <v>#N/A</v>
      </c>
      <c r="AS326" s="46" t="e">
        <f t="shared" si="542"/>
        <v>#N/A</v>
      </c>
      <c r="AT326" s="46" t="e">
        <f t="shared" si="542"/>
        <v>#N/A</v>
      </c>
      <c r="AU326" s="46" t="e">
        <f t="shared" si="542"/>
        <v>#N/A</v>
      </c>
      <c r="AV326" s="46" t="e">
        <f t="shared" si="542"/>
        <v>#N/A</v>
      </c>
      <c r="AW326" s="46" t="e">
        <f t="shared" si="542"/>
        <v>#N/A</v>
      </c>
      <c r="AX326" s="46" t="e">
        <f t="shared" si="542"/>
        <v>#N/A</v>
      </c>
      <c r="AY326" s="46" t="e">
        <f t="shared" si="542"/>
        <v>#N/A</v>
      </c>
      <c r="AZ326" s="46" t="e">
        <f t="shared" si="542"/>
        <v>#N/A</v>
      </c>
      <c r="BA326" s="46" t="e">
        <f t="shared" si="542"/>
        <v>#N/A</v>
      </c>
      <c r="BB326" s="46" t="e">
        <f t="shared" si="542"/>
        <v>#N/A</v>
      </c>
      <c r="BC326" s="46" t="e">
        <f t="shared" si="542"/>
        <v>#N/A</v>
      </c>
      <c r="BD326" s="46" t="e">
        <f t="shared" si="542"/>
        <v>#N/A</v>
      </c>
      <c r="BE326" s="46" t="e">
        <f t="shared" si="542"/>
        <v>#N/A</v>
      </c>
      <c r="BF326" s="46" t="e">
        <f t="shared" si="542"/>
        <v>#N/A</v>
      </c>
      <c r="BG326" s="46" t="e">
        <f t="shared" si="542"/>
        <v>#N/A</v>
      </c>
      <c r="BH326" s="46" t="e">
        <f t="shared" si="542"/>
        <v>#N/A</v>
      </c>
      <c r="BI326" s="46" t="e">
        <f t="shared" si="542"/>
        <v>#N/A</v>
      </c>
      <c r="BJ326" s="46" t="e">
        <f t="shared" si="542"/>
        <v>#N/A</v>
      </c>
      <c r="BK326" s="46" t="e">
        <f t="shared" si="542"/>
        <v>#N/A</v>
      </c>
      <c r="BL326" s="46" t="e">
        <f t="shared" si="542"/>
        <v>#N/A</v>
      </c>
      <c r="BM326" s="46" t="e">
        <f t="shared" si="542"/>
        <v>#N/A</v>
      </c>
      <c r="BN326" s="46" t="e">
        <f t="shared" si="542"/>
        <v>#N/A</v>
      </c>
      <c r="BO326" s="46" t="e">
        <f t="shared" si="542"/>
        <v>#N/A</v>
      </c>
      <c r="BP326" s="46" t="e">
        <f t="shared" si="542"/>
        <v>#N/A</v>
      </c>
      <c r="BQ326" s="46" t="e">
        <f t="shared" si="542"/>
        <v>#N/A</v>
      </c>
      <c r="BR326" s="46" t="e">
        <f t="shared" si="542"/>
        <v>#N/A</v>
      </c>
      <c r="BS326" s="46" t="e">
        <f t="shared" si="542"/>
        <v>#N/A</v>
      </c>
      <c r="BT326" s="46" t="e">
        <f t="shared" si="542"/>
        <v>#N/A</v>
      </c>
      <c r="BU326" s="46" t="e">
        <f t="shared" si="542"/>
        <v>#N/A</v>
      </c>
      <c r="BV326" s="46" t="e">
        <f t="shared" si="542"/>
        <v>#N/A</v>
      </c>
      <c r="BW326" s="46" t="e">
        <f t="shared" si="542"/>
        <v>#N/A</v>
      </c>
      <c r="BX326" s="46" t="e">
        <f t="shared" ref="BX326:CL326" si="544">BX324*BX325</f>
        <v>#N/A</v>
      </c>
      <c r="BY326" s="46" t="e">
        <f t="shared" si="544"/>
        <v>#N/A</v>
      </c>
      <c r="BZ326" s="46" t="e">
        <f t="shared" si="544"/>
        <v>#N/A</v>
      </c>
      <c r="CA326" s="46" t="e">
        <f t="shared" si="544"/>
        <v>#N/A</v>
      </c>
      <c r="CB326" s="46" t="e">
        <f t="shared" si="544"/>
        <v>#N/A</v>
      </c>
      <c r="CC326" s="46" t="e">
        <f t="shared" si="544"/>
        <v>#N/A</v>
      </c>
      <c r="CD326" s="46" t="e">
        <f t="shared" si="544"/>
        <v>#N/A</v>
      </c>
      <c r="CE326" s="46" t="e">
        <f t="shared" si="544"/>
        <v>#N/A</v>
      </c>
      <c r="CF326" s="46" t="e">
        <f t="shared" si="544"/>
        <v>#N/A</v>
      </c>
      <c r="CG326" s="46" t="e">
        <f t="shared" si="544"/>
        <v>#N/A</v>
      </c>
      <c r="CH326" s="46" t="e">
        <f t="shared" si="544"/>
        <v>#N/A</v>
      </c>
      <c r="CI326" s="46" t="e">
        <f t="shared" si="544"/>
        <v>#N/A</v>
      </c>
      <c r="CJ326" s="46" t="e">
        <f t="shared" si="544"/>
        <v>#N/A</v>
      </c>
      <c r="CK326" s="46" t="e">
        <f t="shared" si="544"/>
        <v>#N/A</v>
      </c>
      <c r="CL326" s="46" t="e">
        <f t="shared" si="544"/>
        <v>#N/A</v>
      </c>
      <c r="CM326" s="46" t="e">
        <f t="shared" ref="CM326:CV326" si="545">CM324*CM325</f>
        <v>#N/A</v>
      </c>
      <c r="CN326" s="46" t="e">
        <f t="shared" si="545"/>
        <v>#N/A</v>
      </c>
      <c r="CO326" s="46" t="e">
        <f t="shared" si="545"/>
        <v>#N/A</v>
      </c>
      <c r="CP326" s="46" t="e">
        <f t="shared" si="545"/>
        <v>#N/A</v>
      </c>
      <c r="CQ326" s="46" t="e">
        <f t="shared" si="545"/>
        <v>#N/A</v>
      </c>
      <c r="CR326" s="46" t="e">
        <f t="shared" si="545"/>
        <v>#N/A</v>
      </c>
      <c r="CS326" s="46" t="e">
        <f t="shared" si="545"/>
        <v>#N/A</v>
      </c>
      <c r="CT326" s="46" t="e">
        <f t="shared" si="545"/>
        <v>#N/A</v>
      </c>
      <c r="CU326" s="46" t="e">
        <f t="shared" si="545"/>
        <v>#N/A</v>
      </c>
      <c r="CV326" s="46" t="e">
        <f t="shared" si="545"/>
        <v>#N/A</v>
      </c>
      <c r="CW326" s="46"/>
      <c r="CX326" s="46"/>
    </row>
    <row r="327" spans="2:103" ht="15.4">
      <c r="L327" s="46"/>
      <c r="M327" s="46"/>
      <c r="N327" s="46"/>
      <c r="O327" s="46"/>
      <c r="P327" s="46"/>
      <c r="Q327" s="46"/>
      <c r="R327" s="46"/>
      <c r="S327" s="46"/>
      <c r="T327" s="46"/>
      <c r="U327" s="46"/>
      <c r="V327" s="46"/>
      <c r="W327" s="46"/>
      <c r="X327" s="46"/>
      <c r="Y327" s="46"/>
      <c r="Z327" s="46"/>
      <c r="AA327" s="46"/>
      <c r="AB327" s="46"/>
      <c r="AC327" s="46"/>
      <c r="AD327" s="46"/>
      <c r="AE327" s="46"/>
      <c r="AF327" s="46"/>
      <c r="AG327" s="46"/>
      <c r="AH327" s="46"/>
      <c r="AI327" s="46"/>
      <c r="AJ327" s="46"/>
      <c r="AK327" s="46"/>
      <c r="AL327" s="46"/>
      <c r="AM327" s="46"/>
      <c r="AN327" s="46"/>
      <c r="AO327" s="46"/>
      <c r="AP327" s="150"/>
      <c r="AQ327" s="46"/>
      <c r="AR327" s="46"/>
      <c r="AS327" s="46"/>
      <c r="AT327" s="46"/>
      <c r="AU327" s="46"/>
      <c r="AV327" s="46"/>
      <c r="AW327" s="46"/>
      <c r="AX327" s="46"/>
      <c r="AY327" s="46"/>
      <c r="AZ327" s="46"/>
      <c r="BA327" s="46"/>
      <c r="BB327" s="46"/>
      <c r="BC327" s="46"/>
      <c r="BD327" s="46"/>
      <c r="BE327" s="46"/>
      <c r="BF327" s="46"/>
      <c r="BG327" s="46"/>
      <c r="BH327" s="46"/>
      <c r="BI327" s="46"/>
      <c r="BJ327" s="46"/>
      <c r="BK327" s="46"/>
      <c r="BL327" s="46"/>
      <c r="BM327" s="46"/>
      <c r="BN327" s="46"/>
      <c r="BO327" s="46"/>
      <c r="BP327" s="46"/>
      <c r="BQ327" s="46"/>
      <c r="BR327" s="46"/>
      <c r="BS327" s="46"/>
      <c r="BT327" s="46"/>
      <c r="BU327" s="46"/>
      <c r="BV327" s="46"/>
      <c r="BW327" s="46"/>
      <c r="BX327" s="46"/>
      <c r="BY327" s="46"/>
      <c r="BZ327" s="46"/>
      <c r="CA327" s="46"/>
      <c r="CB327" s="46"/>
      <c r="CC327" s="46"/>
      <c r="CD327" s="46"/>
      <c r="CE327" s="46"/>
      <c r="CF327" s="46"/>
      <c r="CG327" s="46"/>
      <c r="CH327" s="46"/>
      <c r="CI327" s="46"/>
      <c r="CJ327" s="46"/>
      <c r="CK327" s="46"/>
      <c r="CL327" s="46"/>
      <c r="CM327" s="46"/>
      <c r="CN327" s="46"/>
      <c r="CO327" s="46"/>
      <c r="CP327" s="46"/>
      <c r="CQ327" s="46"/>
      <c r="CR327" s="46"/>
      <c r="CS327" s="46"/>
      <c r="CT327" s="46"/>
      <c r="CU327" s="46"/>
      <c r="CV327" s="46"/>
      <c r="CW327" s="46"/>
      <c r="CX327" s="46"/>
    </row>
    <row r="328" spans="2:103" ht="15.4">
      <c r="B328" s="22">
        <f>MAX($B$5:B327)+1</f>
        <v>10</v>
      </c>
      <c r="C328" s="22" t="s">
        <v>730</v>
      </c>
      <c r="D328" s="22"/>
      <c r="E328" s="22"/>
      <c r="F328" s="22"/>
      <c r="G328" s="22"/>
      <c r="H328" s="22"/>
      <c r="I328" s="22"/>
      <c r="J328" s="22"/>
      <c r="K328" s="22"/>
      <c r="L328" s="22"/>
      <c r="M328" s="22"/>
      <c r="N328" s="22"/>
      <c r="O328" s="22"/>
      <c r="P328" s="22"/>
      <c r="Q328" s="22"/>
      <c r="R328" s="22"/>
      <c r="S328" s="22"/>
      <c r="T328" s="22"/>
      <c r="U328" s="22"/>
      <c r="V328" s="22"/>
      <c r="W328" s="22"/>
      <c r="X328" s="22"/>
      <c r="Y328" s="22"/>
      <c r="Z328" s="22"/>
      <c r="AA328" s="22"/>
      <c r="AB328" s="22"/>
      <c r="AC328" s="22"/>
      <c r="AD328" s="22"/>
      <c r="AE328" s="22"/>
      <c r="AF328" s="22"/>
      <c r="AG328" s="22"/>
      <c r="AH328" s="22"/>
      <c r="AI328" s="22"/>
      <c r="AJ328" s="22"/>
      <c r="AK328" s="22"/>
      <c r="AL328" s="22"/>
      <c r="AM328" s="22"/>
      <c r="AN328" s="22"/>
      <c r="AO328" s="22"/>
      <c r="AP328" s="22"/>
      <c r="AQ328" s="22"/>
      <c r="AR328" s="22"/>
      <c r="AS328" s="22"/>
      <c r="AT328" s="22"/>
      <c r="AU328" s="22"/>
      <c r="AV328" s="22"/>
      <c r="AW328" s="22"/>
      <c r="AX328" s="22"/>
      <c r="AY328" s="22"/>
      <c r="AZ328" s="22"/>
      <c r="BA328" s="22"/>
      <c r="BB328" s="22"/>
      <c r="BC328" s="22"/>
      <c r="BD328" s="22"/>
      <c r="BE328" s="22"/>
      <c r="BF328" s="22"/>
      <c r="BG328" s="22"/>
      <c r="BH328" s="22"/>
      <c r="BI328" s="22"/>
      <c r="BJ328" s="22"/>
      <c r="BK328" s="22"/>
      <c r="BL328" s="22"/>
      <c r="BM328" s="22"/>
      <c r="BN328" s="22"/>
      <c r="BO328" s="22"/>
      <c r="BP328" s="22"/>
      <c r="BQ328" s="22"/>
      <c r="BR328" s="22"/>
      <c r="BS328" s="22"/>
      <c r="BT328" s="22"/>
      <c r="BU328" s="22"/>
      <c r="BV328" s="22"/>
      <c r="BW328" s="22"/>
      <c r="BX328" s="22"/>
      <c r="BY328" s="22"/>
      <c r="BZ328" s="22"/>
      <c r="CA328" s="22"/>
      <c r="CB328" s="22"/>
      <c r="CC328" s="22"/>
      <c r="CD328" s="22"/>
      <c r="CE328" s="22"/>
      <c r="CF328" s="22"/>
      <c r="CG328" s="22"/>
      <c r="CH328" s="22"/>
      <c r="CI328" s="22"/>
      <c r="CJ328" s="22"/>
      <c r="CK328" s="22"/>
      <c r="CL328" s="22"/>
      <c r="CM328" s="22"/>
      <c r="CN328" s="22"/>
      <c r="CO328" s="22"/>
      <c r="CP328" s="22"/>
      <c r="CQ328" s="22"/>
      <c r="CR328" s="22"/>
      <c r="CS328" s="22"/>
      <c r="CT328" s="22"/>
      <c r="CU328" s="22"/>
      <c r="CV328" s="22"/>
      <c r="CW328" s="22"/>
      <c r="CX328" s="22"/>
      <c r="CY328" s="23"/>
    </row>
    <row r="329" spans="2:103" ht="15.4">
      <c r="L329" s="46"/>
      <c r="M329" s="46"/>
      <c r="N329" s="46"/>
      <c r="O329" s="46"/>
      <c r="P329" s="46"/>
      <c r="Q329" s="46"/>
      <c r="R329" s="46"/>
      <c r="S329" s="46"/>
      <c r="T329" s="46"/>
      <c r="U329" s="46"/>
      <c r="V329" s="46"/>
      <c r="W329" s="46"/>
      <c r="X329" s="46"/>
      <c r="Y329" s="46"/>
      <c r="Z329" s="46"/>
      <c r="AA329" s="46"/>
      <c r="AB329" s="46"/>
      <c r="AC329" s="46"/>
      <c r="AD329" s="46"/>
      <c r="AE329" s="46"/>
      <c r="AF329" s="46"/>
      <c r="AG329" s="46"/>
      <c r="AH329" s="46"/>
      <c r="AI329" s="46"/>
      <c r="AJ329" s="46"/>
      <c r="AK329" s="46"/>
      <c r="AL329" s="46"/>
      <c r="AM329" s="46"/>
      <c r="AN329" s="46"/>
      <c r="AO329" s="46"/>
      <c r="AP329" s="150"/>
      <c r="AQ329" s="46"/>
      <c r="AR329" s="46"/>
      <c r="AS329" s="46"/>
      <c r="AT329" s="46"/>
      <c r="AU329" s="46"/>
      <c r="AV329" s="46"/>
      <c r="AW329" s="46"/>
      <c r="AX329" s="46"/>
      <c r="AY329" s="46"/>
      <c r="AZ329" s="46"/>
      <c r="BA329" s="46"/>
      <c r="BB329" s="46"/>
      <c r="BC329" s="46"/>
      <c r="BD329" s="46"/>
      <c r="BE329" s="46"/>
      <c r="BF329" s="46"/>
      <c r="BG329" s="46"/>
      <c r="BH329" s="46"/>
      <c r="BI329" s="46"/>
      <c r="BJ329" s="46"/>
      <c r="BK329" s="46"/>
      <c r="BL329" s="46"/>
      <c r="BM329" s="46"/>
      <c r="BN329" s="46"/>
      <c r="BO329" s="46"/>
      <c r="BP329" s="46"/>
      <c r="BQ329" s="46"/>
      <c r="BR329" s="46"/>
      <c r="BS329" s="46"/>
      <c r="BT329" s="46"/>
      <c r="BU329" s="46"/>
      <c r="BV329" s="46"/>
      <c r="BW329" s="46"/>
      <c r="BX329" s="46"/>
      <c r="BY329" s="46"/>
      <c r="BZ329" s="46"/>
      <c r="CA329" s="46"/>
      <c r="CB329" s="46"/>
      <c r="CC329" s="46"/>
      <c r="CD329" s="46"/>
      <c r="CE329" s="46"/>
      <c r="CF329" s="46"/>
      <c r="CG329" s="46"/>
      <c r="CH329" s="46"/>
      <c r="CI329" s="46"/>
      <c r="CJ329" s="46"/>
      <c r="CK329" s="46"/>
      <c r="CL329" s="46"/>
      <c r="CM329" s="46"/>
      <c r="CN329" s="46"/>
      <c r="CO329" s="46"/>
      <c r="CP329" s="46"/>
      <c r="CQ329" s="46"/>
      <c r="CR329" s="46"/>
      <c r="CS329" s="46"/>
      <c r="CT329" s="46"/>
      <c r="CU329" s="46"/>
      <c r="CV329" s="46"/>
      <c r="CW329" s="46"/>
      <c r="CX329" s="46"/>
    </row>
    <row r="330" spans="2:103" ht="15.4">
      <c r="B330" s="24"/>
      <c r="C330" s="43">
        <f>MAX($B$5:C329)+0.1</f>
        <v>10.1</v>
      </c>
      <c r="D330" s="41" t="s">
        <v>153</v>
      </c>
      <c r="E330" s="41"/>
      <c r="F330" s="41"/>
      <c r="G330" s="41"/>
      <c r="H330" s="41"/>
      <c r="I330" s="41"/>
      <c r="J330" s="41"/>
      <c r="K330" s="41"/>
      <c r="L330" s="41"/>
      <c r="M330" s="41"/>
      <c r="N330" s="41"/>
      <c r="O330" s="41"/>
      <c r="P330" s="41"/>
      <c r="Q330" s="41"/>
      <c r="R330" s="41"/>
      <c r="S330" s="41"/>
      <c r="T330" s="41"/>
      <c r="U330" s="41"/>
      <c r="V330" s="41"/>
      <c r="W330" s="41"/>
      <c r="X330" s="41"/>
      <c r="Y330" s="41"/>
      <c r="Z330" s="41"/>
      <c r="AA330" s="41"/>
      <c r="AB330" s="41"/>
      <c r="AC330" s="41"/>
      <c r="AD330" s="41"/>
      <c r="AE330" s="41"/>
      <c r="AF330" s="41"/>
      <c r="AG330" s="41"/>
      <c r="AH330" s="41"/>
      <c r="AI330" s="41"/>
      <c r="AJ330" s="41"/>
      <c r="AK330" s="41"/>
      <c r="AL330" s="41"/>
      <c r="AM330" s="41"/>
      <c r="AN330" s="41"/>
      <c r="AO330" s="41"/>
      <c r="AP330" s="41"/>
      <c r="AQ330" s="41"/>
      <c r="AR330" s="41"/>
      <c r="AS330" s="41"/>
      <c r="AT330" s="41"/>
      <c r="AU330" s="41"/>
      <c r="AV330" s="41"/>
      <c r="AW330" s="41"/>
      <c r="AX330" s="41"/>
      <c r="AY330" s="41"/>
      <c r="AZ330" s="41"/>
      <c r="BA330" s="41"/>
      <c r="BB330" s="41"/>
      <c r="BC330" s="41"/>
      <c r="BD330" s="41"/>
      <c r="BE330" s="41"/>
      <c r="BF330" s="41"/>
      <c r="BG330" s="41"/>
      <c r="BH330" s="41"/>
      <c r="BI330" s="41"/>
      <c r="BJ330" s="41"/>
      <c r="BK330" s="41"/>
      <c r="BL330" s="41"/>
      <c r="BM330" s="41"/>
      <c r="BN330" s="41"/>
      <c r="BO330" s="41"/>
      <c r="BP330" s="41"/>
      <c r="BQ330" s="41"/>
      <c r="BR330" s="41"/>
      <c r="BS330" s="41"/>
      <c r="BT330" s="41"/>
      <c r="BU330" s="41"/>
      <c r="BV330" s="41"/>
      <c r="BW330" s="41"/>
      <c r="BX330" s="41"/>
      <c r="BY330" s="41"/>
      <c r="BZ330" s="41"/>
      <c r="CA330" s="41"/>
      <c r="CB330" s="41"/>
      <c r="CC330" s="41"/>
      <c r="CD330" s="41"/>
      <c r="CE330" s="41"/>
      <c r="CF330" s="41"/>
      <c r="CG330" s="41"/>
      <c r="CH330" s="41"/>
      <c r="CI330" s="41"/>
      <c r="CJ330" s="41"/>
      <c r="CK330" s="41"/>
      <c r="CL330" s="41"/>
      <c r="CM330" s="41"/>
      <c r="CN330" s="41"/>
      <c r="CO330" s="41"/>
      <c r="CP330" s="41"/>
      <c r="CQ330" s="41"/>
      <c r="CR330" s="41"/>
      <c r="CS330" s="41"/>
      <c r="CT330" s="41"/>
      <c r="CU330" s="41"/>
      <c r="CV330" s="41"/>
      <c r="CW330" s="41"/>
      <c r="CX330" s="41"/>
      <c r="CY330" s="42"/>
    </row>
    <row r="331" spans="2:103" ht="15.4">
      <c r="L331" s="46"/>
      <c r="M331" s="46"/>
      <c r="N331" s="46"/>
      <c r="O331" s="46"/>
      <c r="P331" s="46"/>
      <c r="Q331" s="46"/>
      <c r="R331" s="46"/>
      <c r="S331" s="46"/>
      <c r="T331" s="46"/>
      <c r="U331" s="46"/>
      <c r="V331" s="46"/>
      <c r="W331" s="46"/>
      <c r="X331" s="46"/>
      <c r="Y331" s="46"/>
      <c r="Z331" s="46"/>
      <c r="AA331" s="46"/>
      <c r="AB331" s="46"/>
      <c r="AC331" s="46"/>
      <c r="AD331" s="46"/>
      <c r="AE331" s="46"/>
      <c r="AF331" s="46"/>
      <c r="AG331" s="46"/>
      <c r="AH331" s="46"/>
      <c r="AI331" s="46"/>
      <c r="AJ331" s="46"/>
      <c r="AK331" s="46"/>
      <c r="AL331" s="46"/>
      <c r="AM331" s="46"/>
      <c r="AN331" s="46"/>
      <c r="AO331" s="46"/>
      <c r="AP331" s="150"/>
      <c r="AQ331" s="46"/>
      <c r="AR331" s="46"/>
      <c r="AS331" s="46"/>
      <c r="AT331" s="46"/>
      <c r="AU331" s="46"/>
      <c r="AV331" s="46"/>
      <c r="AW331" s="46"/>
      <c r="AX331" s="46"/>
      <c r="AY331" s="46"/>
      <c r="AZ331" s="46"/>
      <c r="BA331" s="46"/>
      <c r="BB331" s="46"/>
      <c r="BC331" s="46"/>
      <c r="BD331" s="46"/>
      <c r="BE331" s="46"/>
      <c r="BF331" s="46"/>
      <c r="BG331" s="46"/>
      <c r="BH331" s="46"/>
      <c r="BI331" s="46"/>
      <c r="BJ331" s="46"/>
      <c r="BK331" s="46"/>
      <c r="BL331" s="46"/>
      <c r="BM331" s="46"/>
      <c r="BN331" s="46"/>
      <c r="BO331" s="46"/>
      <c r="BP331" s="46"/>
      <c r="BQ331" s="46"/>
      <c r="BR331" s="46"/>
      <c r="BS331" s="46"/>
      <c r="BT331" s="46"/>
      <c r="BU331" s="46"/>
      <c r="BV331" s="46"/>
      <c r="BW331" s="46"/>
      <c r="BX331" s="46"/>
      <c r="BY331" s="46"/>
      <c r="BZ331" s="46"/>
      <c r="CA331" s="46"/>
      <c r="CB331" s="46"/>
      <c r="CC331" s="46"/>
      <c r="CD331" s="46"/>
      <c r="CE331" s="46"/>
      <c r="CF331" s="46"/>
      <c r="CG331" s="46"/>
      <c r="CH331" s="46"/>
      <c r="CI331" s="46"/>
      <c r="CJ331" s="46"/>
      <c r="CK331" s="46"/>
      <c r="CL331" s="46"/>
      <c r="CM331" s="46"/>
      <c r="CN331" s="46"/>
      <c r="CO331" s="46"/>
      <c r="CP331" s="46"/>
      <c r="CQ331" s="46"/>
      <c r="CR331" s="46"/>
      <c r="CS331" s="46"/>
      <c r="CT331" s="46"/>
      <c r="CU331" s="46"/>
      <c r="CV331" s="46"/>
      <c r="CW331" s="46"/>
      <c r="CX331" s="46"/>
    </row>
    <row r="332" spans="2:103" ht="15.4">
      <c r="E332" s="1" t="s">
        <v>607</v>
      </c>
      <c r="G332" s="1" t="s">
        <v>305</v>
      </c>
      <c r="L332" s="46"/>
      <c r="M332" s="46" t="e">
        <f t="shared" ref="M332:AR332" si="546">M58</f>
        <v>#N/A</v>
      </c>
      <c r="N332" s="46" t="e">
        <f t="shared" si="546"/>
        <v>#N/A</v>
      </c>
      <c r="O332" s="46" t="e">
        <f t="shared" si="546"/>
        <v>#N/A</v>
      </c>
      <c r="P332" s="46" t="e">
        <f t="shared" si="546"/>
        <v>#N/A</v>
      </c>
      <c r="Q332" s="46" t="e">
        <f t="shared" si="546"/>
        <v>#N/A</v>
      </c>
      <c r="R332" s="46" t="e">
        <f t="shared" si="546"/>
        <v>#N/A</v>
      </c>
      <c r="S332" s="46" t="e">
        <f t="shared" si="546"/>
        <v>#N/A</v>
      </c>
      <c r="T332" s="46" t="e">
        <f t="shared" si="546"/>
        <v>#N/A</v>
      </c>
      <c r="U332" s="46" t="e">
        <f t="shared" si="546"/>
        <v>#N/A</v>
      </c>
      <c r="V332" s="46" t="e">
        <f t="shared" si="546"/>
        <v>#N/A</v>
      </c>
      <c r="W332" s="46" t="e">
        <f t="shared" si="546"/>
        <v>#N/A</v>
      </c>
      <c r="X332" s="46" t="e">
        <f t="shared" si="546"/>
        <v>#N/A</v>
      </c>
      <c r="Y332" s="46" t="e">
        <f t="shared" si="546"/>
        <v>#N/A</v>
      </c>
      <c r="Z332" s="46" t="e">
        <f t="shared" si="546"/>
        <v>#N/A</v>
      </c>
      <c r="AA332" s="46" t="e">
        <f t="shared" si="546"/>
        <v>#N/A</v>
      </c>
      <c r="AB332" s="46" t="e">
        <f t="shared" si="546"/>
        <v>#N/A</v>
      </c>
      <c r="AC332" s="46" t="e">
        <f t="shared" si="546"/>
        <v>#N/A</v>
      </c>
      <c r="AD332" s="46" t="e">
        <f t="shared" si="546"/>
        <v>#N/A</v>
      </c>
      <c r="AE332" s="46" t="e">
        <f t="shared" si="546"/>
        <v>#N/A</v>
      </c>
      <c r="AF332" s="46" t="e">
        <f t="shared" si="546"/>
        <v>#N/A</v>
      </c>
      <c r="AG332" s="46" t="e">
        <f t="shared" si="546"/>
        <v>#N/A</v>
      </c>
      <c r="AH332" s="46" t="e">
        <f t="shared" si="546"/>
        <v>#N/A</v>
      </c>
      <c r="AI332" s="46" t="e">
        <f t="shared" si="546"/>
        <v>#N/A</v>
      </c>
      <c r="AJ332" s="46" t="e">
        <f t="shared" si="546"/>
        <v>#N/A</v>
      </c>
      <c r="AK332" s="46" t="e">
        <f t="shared" si="546"/>
        <v>#N/A</v>
      </c>
      <c r="AL332" s="46" t="e">
        <f t="shared" si="546"/>
        <v>#N/A</v>
      </c>
      <c r="AM332" s="46" t="e">
        <f t="shared" si="546"/>
        <v>#N/A</v>
      </c>
      <c r="AN332" s="46" t="e">
        <f t="shared" si="546"/>
        <v>#N/A</v>
      </c>
      <c r="AO332" s="46" t="e">
        <f t="shared" si="546"/>
        <v>#N/A</v>
      </c>
      <c r="AP332" s="46" t="e">
        <f t="shared" si="546"/>
        <v>#N/A</v>
      </c>
      <c r="AQ332" s="46" t="e">
        <f t="shared" si="546"/>
        <v>#N/A</v>
      </c>
      <c r="AR332" s="46" t="e">
        <f t="shared" si="546"/>
        <v>#N/A</v>
      </c>
      <c r="AS332" s="46" t="e">
        <f t="shared" ref="AS332:BX332" si="547">AS58</f>
        <v>#N/A</v>
      </c>
      <c r="AT332" s="46" t="e">
        <f t="shared" si="547"/>
        <v>#N/A</v>
      </c>
      <c r="AU332" s="46" t="e">
        <f t="shared" si="547"/>
        <v>#N/A</v>
      </c>
      <c r="AV332" s="46" t="e">
        <f t="shared" si="547"/>
        <v>#N/A</v>
      </c>
      <c r="AW332" s="46" t="e">
        <f t="shared" si="547"/>
        <v>#N/A</v>
      </c>
      <c r="AX332" s="46" t="e">
        <f t="shared" si="547"/>
        <v>#N/A</v>
      </c>
      <c r="AY332" s="46" t="e">
        <f t="shared" si="547"/>
        <v>#N/A</v>
      </c>
      <c r="AZ332" s="46" t="e">
        <f t="shared" si="547"/>
        <v>#N/A</v>
      </c>
      <c r="BA332" s="46" t="e">
        <f t="shared" si="547"/>
        <v>#N/A</v>
      </c>
      <c r="BB332" s="46" t="e">
        <f t="shared" si="547"/>
        <v>#N/A</v>
      </c>
      <c r="BC332" s="46" t="e">
        <f t="shared" si="547"/>
        <v>#N/A</v>
      </c>
      <c r="BD332" s="46" t="e">
        <f t="shared" si="547"/>
        <v>#N/A</v>
      </c>
      <c r="BE332" s="46" t="e">
        <f t="shared" si="547"/>
        <v>#N/A</v>
      </c>
      <c r="BF332" s="46" t="e">
        <f t="shared" si="547"/>
        <v>#N/A</v>
      </c>
      <c r="BG332" s="46" t="e">
        <f t="shared" si="547"/>
        <v>#N/A</v>
      </c>
      <c r="BH332" s="46" t="e">
        <f t="shared" si="547"/>
        <v>#N/A</v>
      </c>
      <c r="BI332" s="46" t="e">
        <f t="shared" si="547"/>
        <v>#N/A</v>
      </c>
      <c r="BJ332" s="46" t="e">
        <f t="shared" si="547"/>
        <v>#N/A</v>
      </c>
      <c r="BK332" s="46" t="e">
        <f t="shared" si="547"/>
        <v>#N/A</v>
      </c>
      <c r="BL332" s="46" t="e">
        <f t="shared" si="547"/>
        <v>#N/A</v>
      </c>
      <c r="BM332" s="46" t="e">
        <f t="shared" si="547"/>
        <v>#N/A</v>
      </c>
      <c r="BN332" s="46" t="e">
        <f t="shared" si="547"/>
        <v>#N/A</v>
      </c>
      <c r="BO332" s="46" t="e">
        <f t="shared" si="547"/>
        <v>#N/A</v>
      </c>
      <c r="BP332" s="46" t="e">
        <f t="shared" si="547"/>
        <v>#N/A</v>
      </c>
      <c r="BQ332" s="46" t="e">
        <f t="shared" si="547"/>
        <v>#N/A</v>
      </c>
      <c r="BR332" s="46" t="e">
        <f t="shared" si="547"/>
        <v>#N/A</v>
      </c>
      <c r="BS332" s="46" t="e">
        <f t="shared" si="547"/>
        <v>#N/A</v>
      </c>
      <c r="BT332" s="46" t="e">
        <f t="shared" si="547"/>
        <v>#N/A</v>
      </c>
      <c r="BU332" s="46" t="e">
        <f t="shared" si="547"/>
        <v>#N/A</v>
      </c>
      <c r="BV332" s="46" t="e">
        <f t="shared" si="547"/>
        <v>#N/A</v>
      </c>
      <c r="BW332" s="46" t="e">
        <f t="shared" si="547"/>
        <v>#N/A</v>
      </c>
      <c r="BX332" s="46" t="e">
        <f t="shared" si="547"/>
        <v>#N/A</v>
      </c>
      <c r="BY332" s="46" t="e">
        <f t="shared" ref="BY332:CV332" si="548">BY58</f>
        <v>#N/A</v>
      </c>
      <c r="BZ332" s="46" t="e">
        <f t="shared" si="548"/>
        <v>#N/A</v>
      </c>
      <c r="CA332" s="46" t="e">
        <f t="shared" si="548"/>
        <v>#N/A</v>
      </c>
      <c r="CB332" s="46" t="e">
        <f t="shared" si="548"/>
        <v>#N/A</v>
      </c>
      <c r="CC332" s="46" t="e">
        <f t="shared" si="548"/>
        <v>#N/A</v>
      </c>
      <c r="CD332" s="46" t="e">
        <f t="shared" si="548"/>
        <v>#N/A</v>
      </c>
      <c r="CE332" s="46" t="e">
        <f t="shared" si="548"/>
        <v>#N/A</v>
      </c>
      <c r="CF332" s="46" t="e">
        <f t="shared" si="548"/>
        <v>#N/A</v>
      </c>
      <c r="CG332" s="46" t="e">
        <f t="shared" si="548"/>
        <v>#N/A</v>
      </c>
      <c r="CH332" s="46" t="e">
        <f t="shared" si="548"/>
        <v>#N/A</v>
      </c>
      <c r="CI332" s="46" t="e">
        <f t="shared" si="548"/>
        <v>#N/A</v>
      </c>
      <c r="CJ332" s="46" t="e">
        <f t="shared" si="548"/>
        <v>#N/A</v>
      </c>
      <c r="CK332" s="46" t="e">
        <f t="shared" si="548"/>
        <v>#N/A</v>
      </c>
      <c r="CL332" s="46" t="e">
        <f t="shared" si="548"/>
        <v>#N/A</v>
      </c>
      <c r="CM332" s="46" t="e">
        <f t="shared" si="548"/>
        <v>#N/A</v>
      </c>
      <c r="CN332" s="46" t="e">
        <f t="shared" si="548"/>
        <v>#N/A</v>
      </c>
      <c r="CO332" s="46" t="e">
        <f t="shared" si="548"/>
        <v>#N/A</v>
      </c>
      <c r="CP332" s="46" t="e">
        <f t="shared" si="548"/>
        <v>#N/A</v>
      </c>
      <c r="CQ332" s="46" t="e">
        <f t="shared" si="548"/>
        <v>#N/A</v>
      </c>
      <c r="CR332" s="46" t="e">
        <f t="shared" si="548"/>
        <v>#N/A</v>
      </c>
      <c r="CS332" s="46" t="e">
        <f t="shared" si="548"/>
        <v>#N/A</v>
      </c>
      <c r="CT332" s="46" t="e">
        <f t="shared" si="548"/>
        <v>#N/A</v>
      </c>
      <c r="CU332" s="46" t="e">
        <f t="shared" si="548"/>
        <v>#N/A</v>
      </c>
      <c r="CV332" s="46" t="e">
        <f t="shared" si="548"/>
        <v>#N/A</v>
      </c>
      <c r="CW332" s="46"/>
      <c r="CX332" s="46"/>
    </row>
    <row r="333" spans="2:103" ht="15.4">
      <c r="E333" s="1" t="s">
        <v>332</v>
      </c>
      <c r="G333" s="1" t="s">
        <v>305</v>
      </c>
      <c r="L333" s="46"/>
      <c r="M333" s="46">
        <f>FinancialInputs!M149</f>
        <v>0</v>
      </c>
      <c r="N333" s="46">
        <f>FinancialInputs!N149</f>
        <v>0</v>
      </c>
      <c r="O333" s="46">
        <f>FinancialInputs!O149</f>
        <v>0</v>
      </c>
      <c r="P333" s="46">
        <f>FinancialInputs!P149</f>
        <v>0</v>
      </c>
      <c r="Q333" s="46">
        <f>FinancialInputs!Q149</f>
        <v>0</v>
      </c>
      <c r="R333" s="46">
        <f>FinancialInputs!R149</f>
        <v>0</v>
      </c>
      <c r="S333" s="46">
        <f>FinancialInputs!S149</f>
        <v>0</v>
      </c>
      <c r="T333" s="46">
        <f>FinancialInputs!T149</f>
        <v>0</v>
      </c>
      <c r="U333" s="46">
        <f>FinancialInputs!U149</f>
        <v>0</v>
      </c>
      <c r="V333" s="46">
        <f>FinancialInputs!V149</f>
        <v>0</v>
      </c>
      <c r="W333" s="46">
        <f>FinancialInputs!W149</f>
        <v>0</v>
      </c>
      <c r="X333" s="46">
        <f>FinancialInputs!X149</f>
        <v>0</v>
      </c>
      <c r="Y333" s="46">
        <f>FinancialInputs!Y149</f>
        <v>0</v>
      </c>
      <c r="Z333" s="46">
        <f>FinancialInputs!Z149</f>
        <v>0</v>
      </c>
      <c r="AA333" s="46">
        <f>FinancialInputs!AA149</f>
        <v>0</v>
      </c>
      <c r="AB333" s="46">
        <f>FinancialInputs!AB149</f>
        <v>0</v>
      </c>
      <c r="AC333" s="46">
        <f>FinancialInputs!AC149</f>
        <v>0</v>
      </c>
      <c r="AD333" s="46">
        <f>FinancialInputs!AD149</f>
        <v>0</v>
      </c>
      <c r="AE333" s="46">
        <f>FinancialInputs!AE149</f>
        <v>0</v>
      </c>
      <c r="AF333" s="46">
        <f>FinancialInputs!AF149</f>
        <v>0</v>
      </c>
      <c r="AG333" s="46">
        <f>FinancialInputs!AG149</f>
        <v>0</v>
      </c>
      <c r="AH333" s="46">
        <f>FinancialInputs!AH149</f>
        <v>0</v>
      </c>
      <c r="AI333" s="46">
        <f>FinancialInputs!AI149</f>
        <v>0</v>
      </c>
      <c r="AJ333" s="46">
        <f>FinancialInputs!AJ149</f>
        <v>0</v>
      </c>
      <c r="AK333" s="46">
        <f>FinancialInputs!AK149</f>
        <v>0</v>
      </c>
      <c r="AL333" s="46">
        <f>FinancialInputs!AL149</f>
        <v>0</v>
      </c>
      <c r="AM333" s="46">
        <f>FinancialInputs!AM149</f>
        <v>0</v>
      </c>
      <c r="AN333" s="46">
        <f>FinancialInputs!AN149</f>
        <v>0</v>
      </c>
      <c r="AO333" s="46">
        <f>FinancialInputs!AO149</f>
        <v>0</v>
      </c>
      <c r="AP333" s="46">
        <f>FinancialInputs!AP149</f>
        <v>0</v>
      </c>
      <c r="AQ333" s="46">
        <f>FinancialInputs!AQ149</f>
        <v>0</v>
      </c>
      <c r="AR333" s="46">
        <f>FinancialInputs!AR149</f>
        <v>0</v>
      </c>
      <c r="AS333" s="46">
        <f>FinancialInputs!AS149</f>
        <v>0</v>
      </c>
      <c r="AT333" s="46">
        <f>FinancialInputs!AT149</f>
        <v>0</v>
      </c>
      <c r="AU333" s="46">
        <f>FinancialInputs!AU149</f>
        <v>0</v>
      </c>
      <c r="AV333" s="46">
        <f>FinancialInputs!AV149</f>
        <v>0</v>
      </c>
      <c r="AW333" s="46">
        <f>FinancialInputs!AW149</f>
        <v>0</v>
      </c>
      <c r="AX333" s="46">
        <f>FinancialInputs!AX149</f>
        <v>0</v>
      </c>
      <c r="AY333" s="46">
        <f>FinancialInputs!AY149</f>
        <v>0</v>
      </c>
      <c r="AZ333" s="46">
        <f>FinancialInputs!AZ149</f>
        <v>0</v>
      </c>
      <c r="BA333" s="46">
        <f>FinancialInputs!BA149</f>
        <v>0</v>
      </c>
      <c r="BB333" s="46">
        <f>FinancialInputs!BB149</f>
        <v>0</v>
      </c>
      <c r="BC333" s="46">
        <f>FinancialInputs!BC149</f>
        <v>0</v>
      </c>
      <c r="BD333" s="46">
        <f>FinancialInputs!BD149</f>
        <v>0</v>
      </c>
      <c r="BE333" s="46">
        <f>FinancialInputs!BE149</f>
        <v>0</v>
      </c>
      <c r="BF333" s="46">
        <f>FinancialInputs!BF149</f>
        <v>0</v>
      </c>
      <c r="BG333" s="46">
        <f>FinancialInputs!BG149</f>
        <v>0</v>
      </c>
      <c r="BH333" s="46">
        <f>FinancialInputs!BH149</f>
        <v>0</v>
      </c>
      <c r="BI333" s="46">
        <f>FinancialInputs!BI149</f>
        <v>0</v>
      </c>
      <c r="BJ333" s="46">
        <f>FinancialInputs!BJ149</f>
        <v>0</v>
      </c>
      <c r="BK333" s="46">
        <f>FinancialInputs!BK149</f>
        <v>0</v>
      </c>
      <c r="BL333" s="46">
        <f>FinancialInputs!BL149</f>
        <v>0</v>
      </c>
      <c r="BM333" s="46">
        <f>FinancialInputs!BM149</f>
        <v>0</v>
      </c>
      <c r="BN333" s="46">
        <f>FinancialInputs!BN149</f>
        <v>0</v>
      </c>
      <c r="BO333" s="46">
        <f>FinancialInputs!BO149</f>
        <v>0</v>
      </c>
      <c r="BP333" s="46">
        <f>FinancialInputs!BP149</f>
        <v>0</v>
      </c>
      <c r="BQ333" s="46">
        <f>FinancialInputs!BQ149</f>
        <v>0</v>
      </c>
      <c r="BR333" s="46">
        <f>FinancialInputs!BR149</f>
        <v>0</v>
      </c>
      <c r="BS333" s="46">
        <f>FinancialInputs!BS149</f>
        <v>0</v>
      </c>
      <c r="BT333" s="46">
        <f>FinancialInputs!BT149</f>
        <v>0</v>
      </c>
      <c r="BU333" s="46">
        <f>FinancialInputs!BU149</f>
        <v>0</v>
      </c>
      <c r="BV333" s="46">
        <f>FinancialInputs!BV149</f>
        <v>0</v>
      </c>
      <c r="BW333" s="46">
        <f>FinancialInputs!BW149</f>
        <v>0</v>
      </c>
      <c r="BX333" s="46">
        <f>FinancialInputs!BX149</f>
        <v>0</v>
      </c>
      <c r="BY333" s="46">
        <f>FinancialInputs!BY149</f>
        <v>0</v>
      </c>
      <c r="BZ333" s="46">
        <f>FinancialInputs!BZ149</f>
        <v>0</v>
      </c>
      <c r="CA333" s="46">
        <f>FinancialInputs!CA149</f>
        <v>0</v>
      </c>
      <c r="CB333" s="46">
        <f>FinancialInputs!CB149</f>
        <v>0</v>
      </c>
      <c r="CC333" s="46">
        <f>FinancialInputs!CC149</f>
        <v>0</v>
      </c>
      <c r="CD333" s="46">
        <f>FinancialInputs!CD149</f>
        <v>0</v>
      </c>
      <c r="CE333" s="46">
        <f>FinancialInputs!CE149</f>
        <v>0</v>
      </c>
      <c r="CF333" s="46">
        <f>FinancialInputs!CF149</f>
        <v>0</v>
      </c>
      <c r="CG333" s="46">
        <f>FinancialInputs!CG149</f>
        <v>0</v>
      </c>
      <c r="CH333" s="46">
        <f>FinancialInputs!CH149</f>
        <v>0</v>
      </c>
      <c r="CI333" s="46">
        <f>FinancialInputs!CI149</f>
        <v>0</v>
      </c>
      <c r="CJ333" s="46">
        <f>FinancialInputs!CJ149</f>
        <v>0</v>
      </c>
      <c r="CK333" s="46">
        <f>FinancialInputs!CK149</f>
        <v>0</v>
      </c>
      <c r="CL333" s="46">
        <f>FinancialInputs!CL149</f>
        <v>0</v>
      </c>
      <c r="CM333" s="46">
        <f>FinancialInputs!CM149</f>
        <v>0</v>
      </c>
      <c r="CN333" s="46">
        <f>FinancialInputs!CN149</f>
        <v>0</v>
      </c>
      <c r="CO333" s="46">
        <f>FinancialInputs!CO149</f>
        <v>0</v>
      </c>
      <c r="CP333" s="46">
        <f>FinancialInputs!CP149</f>
        <v>0</v>
      </c>
      <c r="CQ333" s="46">
        <f>FinancialInputs!CQ149</f>
        <v>0</v>
      </c>
      <c r="CR333" s="46">
        <f>FinancialInputs!CR149</f>
        <v>0</v>
      </c>
      <c r="CS333" s="46">
        <f>FinancialInputs!CS149</f>
        <v>0</v>
      </c>
      <c r="CT333" s="46">
        <f>FinancialInputs!CT149</f>
        <v>0</v>
      </c>
      <c r="CU333" s="46">
        <f>FinancialInputs!CU149</f>
        <v>0</v>
      </c>
      <c r="CV333" s="46">
        <f>FinancialInputs!CV149</f>
        <v>0</v>
      </c>
      <c r="CW333" s="46"/>
      <c r="CX333" s="46"/>
    </row>
    <row r="334" spans="2:103" ht="15.4">
      <c r="L334" s="46"/>
      <c r="M334" s="46"/>
      <c r="N334" s="46"/>
      <c r="O334" s="46"/>
      <c r="P334" s="46"/>
      <c r="Q334" s="46"/>
      <c r="R334" s="46"/>
      <c r="S334" s="46"/>
      <c r="T334" s="46"/>
      <c r="U334" s="46"/>
      <c r="V334" s="46"/>
      <c r="W334" s="46"/>
      <c r="X334" s="46"/>
      <c r="Y334" s="46"/>
      <c r="Z334" s="46"/>
      <c r="AA334" s="46"/>
      <c r="AB334" s="46"/>
      <c r="AC334" s="46"/>
      <c r="AD334" s="46"/>
      <c r="AE334" s="46"/>
      <c r="AF334" s="46"/>
      <c r="AG334" s="46"/>
      <c r="AH334" s="46"/>
      <c r="AI334" s="46"/>
      <c r="AJ334" s="46"/>
      <c r="AK334" s="46"/>
      <c r="AL334" s="46"/>
      <c r="AM334" s="46"/>
      <c r="AN334" s="46"/>
      <c r="AO334" s="46"/>
      <c r="AP334" s="150"/>
      <c r="AQ334" s="46"/>
      <c r="AR334" s="46"/>
      <c r="AS334" s="46"/>
      <c r="AT334" s="46"/>
      <c r="AU334" s="46"/>
      <c r="AV334" s="46"/>
      <c r="AW334" s="46"/>
      <c r="AX334" s="46"/>
      <c r="AY334" s="46"/>
      <c r="AZ334" s="46"/>
      <c r="BA334" s="46"/>
      <c r="BB334" s="46"/>
      <c r="BC334" s="46"/>
      <c r="BD334" s="46"/>
      <c r="BE334" s="46"/>
      <c r="BF334" s="46"/>
      <c r="BG334" s="46"/>
      <c r="BH334" s="46"/>
      <c r="BI334" s="46"/>
      <c r="BJ334" s="46"/>
      <c r="BK334" s="46"/>
      <c r="BL334" s="46"/>
      <c r="BM334" s="46"/>
      <c r="BN334" s="46"/>
      <c r="BO334" s="46"/>
      <c r="BP334" s="46"/>
      <c r="BQ334" s="46"/>
      <c r="BR334" s="46"/>
      <c r="BS334" s="46"/>
      <c r="BT334" s="46"/>
      <c r="BU334" s="46"/>
      <c r="BV334" s="46"/>
      <c r="BW334" s="46"/>
      <c r="BX334" s="46"/>
      <c r="BY334" s="46"/>
      <c r="BZ334" s="46"/>
      <c r="CA334" s="46"/>
      <c r="CB334" s="46"/>
      <c r="CC334" s="46"/>
      <c r="CD334" s="46"/>
      <c r="CE334" s="46"/>
      <c r="CF334" s="46"/>
      <c r="CG334" s="46"/>
      <c r="CH334" s="46"/>
      <c r="CI334" s="46"/>
      <c r="CJ334" s="46"/>
      <c r="CK334" s="46"/>
      <c r="CL334" s="46"/>
      <c r="CM334" s="46"/>
      <c r="CN334" s="46"/>
      <c r="CO334" s="46"/>
      <c r="CP334" s="46"/>
      <c r="CQ334" s="46"/>
      <c r="CR334" s="46"/>
      <c r="CS334" s="46"/>
      <c r="CT334" s="46"/>
      <c r="CU334" s="46"/>
      <c r="CV334" s="46"/>
      <c r="CW334" s="46"/>
      <c r="CX334" s="46"/>
    </row>
    <row r="335" spans="2:103" ht="15.4">
      <c r="E335" s="1" t="s">
        <v>731</v>
      </c>
      <c r="G335" s="1" t="s">
        <v>154</v>
      </c>
      <c r="L335" s="46"/>
      <c r="M335" s="46">
        <f>IFERROR(M333/M332,0)</f>
        <v>0</v>
      </c>
      <c r="N335" s="46">
        <f t="shared" ref="N335:BY335" si="549">IFERROR(N333/N332,0)</f>
        <v>0</v>
      </c>
      <c r="O335" s="46">
        <f t="shared" si="549"/>
        <v>0</v>
      </c>
      <c r="P335" s="46">
        <f t="shared" si="549"/>
        <v>0</v>
      </c>
      <c r="Q335" s="46">
        <f t="shared" si="549"/>
        <v>0</v>
      </c>
      <c r="R335" s="46">
        <f t="shared" si="549"/>
        <v>0</v>
      </c>
      <c r="S335" s="46">
        <f t="shared" si="549"/>
        <v>0</v>
      </c>
      <c r="T335" s="46">
        <f t="shared" si="549"/>
        <v>0</v>
      </c>
      <c r="U335" s="46">
        <f t="shared" si="549"/>
        <v>0</v>
      </c>
      <c r="V335" s="46">
        <f t="shared" si="549"/>
        <v>0</v>
      </c>
      <c r="W335" s="46">
        <f t="shared" si="549"/>
        <v>0</v>
      </c>
      <c r="X335" s="46">
        <f t="shared" si="549"/>
        <v>0</v>
      </c>
      <c r="Y335" s="46">
        <f t="shared" si="549"/>
        <v>0</v>
      </c>
      <c r="Z335" s="46">
        <f t="shared" si="549"/>
        <v>0</v>
      </c>
      <c r="AA335" s="46">
        <f t="shared" si="549"/>
        <v>0</v>
      </c>
      <c r="AB335" s="46">
        <f t="shared" si="549"/>
        <v>0</v>
      </c>
      <c r="AC335" s="46">
        <f t="shared" si="549"/>
        <v>0</v>
      </c>
      <c r="AD335" s="46">
        <f t="shared" si="549"/>
        <v>0</v>
      </c>
      <c r="AE335" s="46">
        <f t="shared" si="549"/>
        <v>0</v>
      </c>
      <c r="AF335" s="46">
        <f t="shared" si="549"/>
        <v>0</v>
      </c>
      <c r="AG335" s="46">
        <f t="shared" ref="AG335:AH335" si="550">IFERROR(AG333/AG332,0)</f>
        <v>0</v>
      </c>
      <c r="AH335" s="46">
        <f t="shared" si="550"/>
        <v>0</v>
      </c>
      <c r="AI335" s="46">
        <f t="shared" si="549"/>
        <v>0</v>
      </c>
      <c r="AJ335" s="46">
        <f t="shared" si="549"/>
        <v>0</v>
      </c>
      <c r="AK335" s="46">
        <f t="shared" si="549"/>
        <v>0</v>
      </c>
      <c r="AL335" s="46">
        <f t="shared" si="549"/>
        <v>0</v>
      </c>
      <c r="AM335" s="46">
        <f t="shared" si="549"/>
        <v>0</v>
      </c>
      <c r="AN335" s="46">
        <f t="shared" si="549"/>
        <v>0</v>
      </c>
      <c r="AO335" s="46">
        <f t="shared" si="549"/>
        <v>0</v>
      </c>
      <c r="AP335" s="46">
        <f t="shared" si="549"/>
        <v>0</v>
      </c>
      <c r="AQ335" s="46">
        <f t="shared" si="549"/>
        <v>0</v>
      </c>
      <c r="AR335" s="46">
        <f t="shared" si="549"/>
        <v>0</v>
      </c>
      <c r="AS335" s="46">
        <f t="shared" si="549"/>
        <v>0</v>
      </c>
      <c r="AT335" s="46">
        <f t="shared" si="549"/>
        <v>0</v>
      </c>
      <c r="AU335" s="46">
        <f t="shared" si="549"/>
        <v>0</v>
      </c>
      <c r="AV335" s="46">
        <f t="shared" si="549"/>
        <v>0</v>
      </c>
      <c r="AW335" s="46">
        <f t="shared" si="549"/>
        <v>0</v>
      </c>
      <c r="AX335" s="46">
        <f t="shared" si="549"/>
        <v>0</v>
      </c>
      <c r="AY335" s="46">
        <f t="shared" si="549"/>
        <v>0</v>
      </c>
      <c r="AZ335" s="46">
        <f t="shared" si="549"/>
        <v>0</v>
      </c>
      <c r="BA335" s="46">
        <f t="shared" si="549"/>
        <v>0</v>
      </c>
      <c r="BB335" s="46">
        <f t="shared" si="549"/>
        <v>0</v>
      </c>
      <c r="BC335" s="46">
        <f t="shared" si="549"/>
        <v>0</v>
      </c>
      <c r="BD335" s="46">
        <f t="shared" si="549"/>
        <v>0</v>
      </c>
      <c r="BE335" s="46">
        <f t="shared" si="549"/>
        <v>0</v>
      </c>
      <c r="BF335" s="46">
        <f t="shared" si="549"/>
        <v>0</v>
      </c>
      <c r="BG335" s="46">
        <f t="shared" si="549"/>
        <v>0</v>
      </c>
      <c r="BH335" s="46">
        <f t="shared" si="549"/>
        <v>0</v>
      </c>
      <c r="BI335" s="46">
        <f t="shared" si="549"/>
        <v>0</v>
      </c>
      <c r="BJ335" s="46">
        <f t="shared" si="549"/>
        <v>0</v>
      </c>
      <c r="BK335" s="46">
        <f t="shared" si="549"/>
        <v>0</v>
      </c>
      <c r="BL335" s="46">
        <f t="shared" si="549"/>
        <v>0</v>
      </c>
      <c r="BM335" s="46">
        <f t="shared" si="549"/>
        <v>0</v>
      </c>
      <c r="BN335" s="46">
        <f t="shared" si="549"/>
        <v>0</v>
      </c>
      <c r="BO335" s="46">
        <f t="shared" si="549"/>
        <v>0</v>
      </c>
      <c r="BP335" s="46">
        <f t="shared" si="549"/>
        <v>0</v>
      </c>
      <c r="BQ335" s="46">
        <f t="shared" si="549"/>
        <v>0</v>
      </c>
      <c r="BR335" s="46">
        <f t="shared" si="549"/>
        <v>0</v>
      </c>
      <c r="BS335" s="46">
        <f t="shared" si="549"/>
        <v>0</v>
      </c>
      <c r="BT335" s="46">
        <f t="shared" si="549"/>
        <v>0</v>
      </c>
      <c r="BU335" s="46">
        <f t="shared" si="549"/>
        <v>0</v>
      </c>
      <c r="BV335" s="46">
        <f t="shared" si="549"/>
        <v>0</v>
      </c>
      <c r="BW335" s="46">
        <f t="shared" si="549"/>
        <v>0</v>
      </c>
      <c r="BX335" s="46">
        <f t="shared" si="549"/>
        <v>0</v>
      </c>
      <c r="BY335" s="46">
        <f t="shared" si="549"/>
        <v>0</v>
      </c>
      <c r="BZ335" s="46">
        <f t="shared" ref="BZ335:CV335" si="551">IFERROR(BZ333/BZ332,0)</f>
        <v>0</v>
      </c>
      <c r="CA335" s="46">
        <f t="shared" si="551"/>
        <v>0</v>
      </c>
      <c r="CB335" s="46">
        <f t="shared" si="551"/>
        <v>0</v>
      </c>
      <c r="CC335" s="46">
        <f t="shared" si="551"/>
        <v>0</v>
      </c>
      <c r="CD335" s="46">
        <f t="shared" si="551"/>
        <v>0</v>
      </c>
      <c r="CE335" s="46">
        <f t="shared" si="551"/>
        <v>0</v>
      </c>
      <c r="CF335" s="46">
        <f t="shared" si="551"/>
        <v>0</v>
      </c>
      <c r="CG335" s="46">
        <f t="shared" si="551"/>
        <v>0</v>
      </c>
      <c r="CH335" s="46">
        <f t="shared" si="551"/>
        <v>0</v>
      </c>
      <c r="CI335" s="46">
        <f t="shared" si="551"/>
        <v>0</v>
      </c>
      <c r="CJ335" s="46">
        <f t="shared" si="551"/>
        <v>0</v>
      </c>
      <c r="CK335" s="46">
        <f t="shared" si="551"/>
        <v>0</v>
      </c>
      <c r="CL335" s="46">
        <f t="shared" si="551"/>
        <v>0</v>
      </c>
      <c r="CM335" s="46">
        <f t="shared" si="551"/>
        <v>0</v>
      </c>
      <c r="CN335" s="46">
        <f t="shared" si="551"/>
        <v>0</v>
      </c>
      <c r="CO335" s="46">
        <f t="shared" si="551"/>
        <v>0</v>
      </c>
      <c r="CP335" s="46">
        <f t="shared" si="551"/>
        <v>0</v>
      </c>
      <c r="CQ335" s="46">
        <f t="shared" si="551"/>
        <v>0</v>
      </c>
      <c r="CR335" s="46">
        <f t="shared" si="551"/>
        <v>0</v>
      </c>
      <c r="CS335" s="46">
        <f t="shared" si="551"/>
        <v>0</v>
      </c>
      <c r="CT335" s="46">
        <f t="shared" si="551"/>
        <v>0</v>
      </c>
      <c r="CU335" s="46">
        <f t="shared" si="551"/>
        <v>0</v>
      </c>
      <c r="CV335" s="46">
        <f t="shared" si="551"/>
        <v>0</v>
      </c>
      <c r="CW335" s="46"/>
      <c r="CX335" s="46"/>
    </row>
    <row r="336" spans="2:103" ht="15.4">
      <c r="E336" s="1" t="s">
        <v>732</v>
      </c>
      <c r="G336" s="1" t="s">
        <v>154</v>
      </c>
      <c r="L336" s="97"/>
      <c r="M336" s="97">
        <f>FinancialInputs!M34</f>
        <v>0</v>
      </c>
      <c r="N336" s="97">
        <f>FinancialInputs!N34</f>
        <v>0</v>
      </c>
      <c r="O336" s="97">
        <f>FinancialInputs!O34</f>
        <v>0</v>
      </c>
      <c r="P336" s="97">
        <f>FinancialInputs!P34</f>
        <v>0</v>
      </c>
      <c r="Q336" s="97">
        <f>FinancialInputs!Q34</f>
        <v>0</v>
      </c>
      <c r="R336" s="97">
        <f>FinancialInputs!R34</f>
        <v>0</v>
      </c>
      <c r="S336" s="97">
        <f>FinancialInputs!S34</f>
        <v>0</v>
      </c>
      <c r="T336" s="97">
        <f>FinancialInputs!T34</f>
        <v>0</v>
      </c>
      <c r="U336" s="97">
        <f>FinancialInputs!U34</f>
        <v>0</v>
      </c>
      <c r="V336" s="97">
        <f>FinancialInputs!V34</f>
        <v>0</v>
      </c>
      <c r="W336" s="97">
        <f>FinancialInputs!W34</f>
        <v>0</v>
      </c>
      <c r="X336" s="97">
        <f>FinancialInputs!X34</f>
        <v>0</v>
      </c>
      <c r="Y336" s="97">
        <f>FinancialInputs!Y34</f>
        <v>0</v>
      </c>
      <c r="Z336" s="97">
        <f>FinancialInputs!Z34</f>
        <v>0</v>
      </c>
      <c r="AA336" s="97">
        <f>FinancialInputs!AA34</f>
        <v>0</v>
      </c>
      <c r="AB336" s="97">
        <f>FinancialInputs!AB34</f>
        <v>0</v>
      </c>
      <c r="AC336" s="97">
        <f>FinancialInputs!AC34</f>
        <v>0</v>
      </c>
      <c r="AD336" s="97">
        <f>FinancialInputs!AD34</f>
        <v>0</v>
      </c>
      <c r="AE336" s="97">
        <f>FinancialInputs!AE34</f>
        <v>0</v>
      </c>
      <c r="AF336" s="97">
        <f>FinancialInputs!AF34</f>
        <v>0</v>
      </c>
      <c r="AG336" s="97">
        <f>FinancialInputs!AG34</f>
        <v>0</v>
      </c>
      <c r="AH336" s="97">
        <f>FinancialInputs!AH34</f>
        <v>0</v>
      </c>
      <c r="AI336" s="97">
        <f>FinancialInputs!AI34</f>
        <v>0</v>
      </c>
      <c r="AJ336" s="97">
        <f>FinancialInputs!AJ34</f>
        <v>0</v>
      </c>
      <c r="AK336" s="97">
        <f>FinancialInputs!AK34</f>
        <v>0</v>
      </c>
      <c r="AL336" s="97">
        <f>FinancialInputs!AL34</f>
        <v>0</v>
      </c>
      <c r="AM336" s="97">
        <f>FinancialInputs!AM34</f>
        <v>0</v>
      </c>
      <c r="AN336" s="97">
        <f>FinancialInputs!AN34</f>
        <v>0</v>
      </c>
      <c r="AO336" s="97">
        <f>FinancialInputs!AO34</f>
        <v>0</v>
      </c>
      <c r="AP336" s="97">
        <f>FinancialInputs!AP34</f>
        <v>0</v>
      </c>
      <c r="AQ336" s="97">
        <f>FinancialInputs!AQ34</f>
        <v>0</v>
      </c>
      <c r="AR336" s="97">
        <f>FinancialInputs!AR34</f>
        <v>0</v>
      </c>
      <c r="AS336" s="97">
        <f>FinancialInputs!AS34</f>
        <v>0</v>
      </c>
      <c r="AT336" s="97">
        <f>FinancialInputs!AT34</f>
        <v>0</v>
      </c>
      <c r="AU336" s="97">
        <f>FinancialInputs!AU34</f>
        <v>0</v>
      </c>
      <c r="AV336" s="97">
        <f>FinancialInputs!AV34</f>
        <v>0</v>
      </c>
      <c r="AW336" s="97">
        <f>FinancialInputs!AW34</f>
        <v>0</v>
      </c>
      <c r="AX336" s="97">
        <f>FinancialInputs!AX34</f>
        <v>0</v>
      </c>
      <c r="AY336" s="97">
        <f>FinancialInputs!AY34</f>
        <v>0</v>
      </c>
      <c r="AZ336" s="97">
        <f>FinancialInputs!AZ34</f>
        <v>0</v>
      </c>
      <c r="BA336" s="97">
        <f>FinancialInputs!BA34</f>
        <v>0</v>
      </c>
      <c r="BB336" s="97">
        <f>FinancialInputs!BB34</f>
        <v>0</v>
      </c>
      <c r="BC336" s="97">
        <f>FinancialInputs!BC34</f>
        <v>0</v>
      </c>
      <c r="BD336" s="97">
        <f>FinancialInputs!BD34</f>
        <v>0</v>
      </c>
      <c r="BE336" s="97">
        <f>FinancialInputs!BE34</f>
        <v>0</v>
      </c>
      <c r="BF336" s="97">
        <f>FinancialInputs!BF34</f>
        <v>0</v>
      </c>
      <c r="BG336" s="97">
        <f>FinancialInputs!BG34</f>
        <v>0</v>
      </c>
      <c r="BH336" s="97">
        <f>FinancialInputs!BH34</f>
        <v>0</v>
      </c>
      <c r="BI336" s="97">
        <f>FinancialInputs!BI34</f>
        <v>0</v>
      </c>
      <c r="BJ336" s="97">
        <f>FinancialInputs!BJ34</f>
        <v>0</v>
      </c>
      <c r="BK336" s="97">
        <f>FinancialInputs!BK34</f>
        <v>0</v>
      </c>
      <c r="BL336" s="97">
        <f>FinancialInputs!BL34</f>
        <v>0</v>
      </c>
      <c r="BM336" s="97">
        <f>FinancialInputs!BM34</f>
        <v>0</v>
      </c>
      <c r="BN336" s="97">
        <f>FinancialInputs!BN34</f>
        <v>0</v>
      </c>
      <c r="BO336" s="97">
        <f>FinancialInputs!BO34</f>
        <v>0</v>
      </c>
      <c r="BP336" s="97">
        <f>FinancialInputs!BP34</f>
        <v>0</v>
      </c>
      <c r="BQ336" s="97">
        <f>FinancialInputs!BQ34</f>
        <v>0</v>
      </c>
      <c r="BR336" s="97">
        <f>FinancialInputs!BR34</f>
        <v>0</v>
      </c>
      <c r="BS336" s="97">
        <f>FinancialInputs!BS34</f>
        <v>0</v>
      </c>
      <c r="BT336" s="97">
        <f>FinancialInputs!BT34</f>
        <v>0</v>
      </c>
      <c r="BU336" s="97">
        <f>FinancialInputs!BU34</f>
        <v>0</v>
      </c>
      <c r="BV336" s="97">
        <f>FinancialInputs!BV34</f>
        <v>0</v>
      </c>
      <c r="BW336" s="97">
        <f>FinancialInputs!BW34</f>
        <v>0</v>
      </c>
      <c r="BX336" s="97">
        <f>FinancialInputs!BX34</f>
        <v>0</v>
      </c>
      <c r="BY336" s="97">
        <f>FinancialInputs!BY34</f>
        <v>0</v>
      </c>
      <c r="BZ336" s="97">
        <f>FinancialInputs!BZ34</f>
        <v>0</v>
      </c>
      <c r="CA336" s="97">
        <f>FinancialInputs!CA34</f>
        <v>0</v>
      </c>
      <c r="CB336" s="97">
        <f>FinancialInputs!CB34</f>
        <v>0</v>
      </c>
      <c r="CC336" s="97">
        <f>FinancialInputs!CC34</f>
        <v>0</v>
      </c>
      <c r="CD336" s="97">
        <f>FinancialInputs!CD34</f>
        <v>0</v>
      </c>
      <c r="CE336" s="97">
        <f>FinancialInputs!CE34</f>
        <v>0</v>
      </c>
      <c r="CF336" s="97">
        <f>FinancialInputs!CF34</f>
        <v>0</v>
      </c>
      <c r="CG336" s="97">
        <f>FinancialInputs!CG34</f>
        <v>0</v>
      </c>
      <c r="CH336" s="97">
        <f>FinancialInputs!CH34</f>
        <v>0</v>
      </c>
      <c r="CI336" s="97">
        <f>FinancialInputs!CI34</f>
        <v>0</v>
      </c>
      <c r="CJ336" s="97">
        <f>FinancialInputs!CJ34</f>
        <v>0</v>
      </c>
      <c r="CK336" s="97">
        <f>FinancialInputs!CK34</f>
        <v>0</v>
      </c>
      <c r="CL336" s="97">
        <f>FinancialInputs!CL34</f>
        <v>0</v>
      </c>
      <c r="CM336" s="97">
        <f>FinancialInputs!CM34</f>
        <v>0</v>
      </c>
      <c r="CN336" s="97">
        <f>FinancialInputs!CN34</f>
        <v>0</v>
      </c>
      <c r="CO336" s="97">
        <f>FinancialInputs!CO34</f>
        <v>0</v>
      </c>
      <c r="CP336" s="97">
        <f>FinancialInputs!CP34</f>
        <v>0</v>
      </c>
      <c r="CQ336" s="97">
        <f>FinancialInputs!CQ34</f>
        <v>0</v>
      </c>
      <c r="CR336" s="97">
        <f>FinancialInputs!CR34</f>
        <v>0</v>
      </c>
      <c r="CS336" s="97">
        <f>FinancialInputs!CS34</f>
        <v>0</v>
      </c>
      <c r="CT336" s="97">
        <f>FinancialInputs!CT34</f>
        <v>0</v>
      </c>
      <c r="CU336" s="97">
        <f>FinancialInputs!CU34</f>
        <v>0</v>
      </c>
      <c r="CV336" s="97">
        <f>FinancialInputs!CV34</f>
        <v>0</v>
      </c>
      <c r="CW336" s="97"/>
      <c r="CX336" s="46"/>
    </row>
    <row r="337" spans="2:103" ht="15.4">
      <c r="L337" s="46"/>
      <c r="M337" s="46"/>
      <c r="N337" s="46"/>
      <c r="O337" s="46"/>
      <c r="P337" s="46"/>
      <c r="Q337" s="46"/>
      <c r="R337" s="46"/>
      <c r="S337" s="46"/>
      <c r="T337" s="46"/>
      <c r="U337" s="46"/>
      <c r="V337" s="46"/>
      <c r="W337" s="46"/>
      <c r="X337" s="46"/>
      <c r="Y337" s="46"/>
      <c r="Z337" s="46"/>
      <c r="AA337" s="46"/>
      <c r="AB337" s="46"/>
      <c r="AC337" s="46"/>
      <c r="AD337" s="46"/>
      <c r="AE337" s="46"/>
      <c r="AF337" s="46"/>
      <c r="AG337" s="46"/>
      <c r="AH337" s="46"/>
      <c r="AI337" s="46"/>
      <c r="AJ337" s="46"/>
      <c r="AK337" s="46"/>
      <c r="AL337" s="46"/>
      <c r="AM337" s="46"/>
      <c r="AN337" s="46"/>
      <c r="AO337" s="46"/>
      <c r="AP337" s="150"/>
      <c r="AQ337" s="46"/>
      <c r="AR337" s="46"/>
      <c r="AS337" s="46"/>
      <c r="AT337" s="46"/>
      <c r="AU337" s="46"/>
      <c r="AV337" s="46"/>
      <c r="AW337" s="46"/>
      <c r="AX337" s="46"/>
      <c r="AY337" s="46"/>
      <c r="AZ337" s="46"/>
      <c r="BA337" s="46"/>
      <c r="BB337" s="46"/>
      <c r="BC337" s="46"/>
      <c r="BD337" s="46"/>
      <c r="BE337" s="46"/>
      <c r="BF337" s="46"/>
      <c r="BG337" s="46"/>
      <c r="BH337" s="46"/>
      <c r="BI337" s="46"/>
      <c r="BJ337" s="46"/>
      <c r="BK337" s="46"/>
      <c r="BL337" s="46"/>
      <c r="BM337" s="46"/>
      <c r="BN337" s="46"/>
      <c r="BO337" s="46"/>
      <c r="BP337" s="46"/>
      <c r="BQ337" s="46"/>
      <c r="BR337" s="46"/>
      <c r="BS337" s="46"/>
      <c r="BT337" s="46"/>
      <c r="BU337" s="46"/>
      <c r="BV337" s="46"/>
      <c r="BW337" s="46"/>
      <c r="BX337" s="46"/>
      <c r="BY337" s="46"/>
      <c r="BZ337" s="46"/>
      <c r="CA337" s="46"/>
      <c r="CB337" s="46"/>
      <c r="CC337" s="46"/>
      <c r="CD337" s="46"/>
      <c r="CE337" s="46"/>
      <c r="CF337" s="46"/>
      <c r="CG337" s="46"/>
      <c r="CH337" s="46"/>
      <c r="CI337" s="46"/>
      <c r="CJ337" s="46"/>
      <c r="CK337" s="46"/>
      <c r="CL337" s="46"/>
      <c r="CM337" s="46"/>
      <c r="CN337" s="46"/>
      <c r="CO337" s="46"/>
      <c r="CP337" s="46"/>
      <c r="CQ337" s="46"/>
      <c r="CR337" s="46"/>
      <c r="CS337" s="46"/>
      <c r="CT337" s="46"/>
      <c r="CU337" s="46"/>
      <c r="CV337" s="46"/>
      <c r="CW337" s="46"/>
      <c r="CX337" s="46"/>
    </row>
    <row r="338" spans="2:103" ht="15.4">
      <c r="B338" s="24"/>
      <c r="C338" s="43">
        <f>MAX($B$5:C337)+0.1</f>
        <v>10.199999999999999</v>
      </c>
      <c r="D338" s="41" t="s">
        <v>733</v>
      </c>
      <c r="E338" s="41"/>
      <c r="F338" s="41"/>
      <c r="G338" s="41"/>
      <c r="H338" s="41"/>
      <c r="I338" s="41"/>
      <c r="J338" s="41"/>
      <c r="K338" s="41"/>
      <c r="L338" s="41"/>
      <c r="M338" s="41"/>
      <c r="N338" s="41"/>
      <c r="O338" s="41"/>
      <c r="P338" s="41"/>
      <c r="Q338" s="41"/>
      <c r="R338" s="41"/>
      <c r="S338" s="41"/>
      <c r="T338" s="41"/>
      <c r="U338" s="41"/>
      <c r="V338" s="41"/>
      <c r="W338" s="41"/>
      <c r="X338" s="41"/>
      <c r="Y338" s="41"/>
      <c r="Z338" s="41"/>
      <c r="AA338" s="41"/>
      <c r="AB338" s="41"/>
      <c r="AC338" s="41"/>
      <c r="AD338" s="41"/>
      <c r="AE338" s="41"/>
      <c r="AF338" s="41"/>
      <c r="AG338" s="41"/>
      <c r="AH338" s="41"/>
      <c r="AI338" s="41"/>
      <c r="AJ338" s="41"/>
      <c r="AK338" s="41"/>
      <c r="AL338" s="41"/>
      <c r="AM338" s="41"/>
      <c r="AN338" s="41"/>
      <c r="AO338" s="41"/>
      <c r="AP338" s="41"/>
      <c r="AQ338" s="41"/>
      <c r="AR338" s="41"/>
      <c r="AS338" s="41"/>
      <c r="AT338" s="41"/>
      <c r="AU338" s="41"/>
      <c r="AV338" s="41"/>
      <c r="AW338" s="41"/>
      <c r="AX338" s="41"/>
      <c r="AY338" s="41"/>
      <c r="AZ338" s="41"/>
      <c r="BA338" s="41"/>
      <c r="BB338" s="41"/>
      <c r="BC338" s="41"/>
      <c r="BD338" s="41"/>
      <c r="BE338" s="41"/>
      <c r="BF338" s="41"/>
      <c r="BG338" s="41"/>
      <c r="BH338" s="41"/>
      <c r="BI338" s="41"/>
      <c r="BJ338" s="41"/>
      <c r="BK338" s="41"/>
      <c r="BL338" s="41"/>
      <c r="BM338" s="41"/>
      <c r="BN338" s="41"/>
      <c r="BO338" s="41"/>
      <c r="BP338" s="41"/>
      <c r="BQ338" s="41"/>
      <c r="BR338" s="41"/>
      <c r="BS338" s="41"/>
      <c r="BT338" s="41"/>
      <c r="BU338" s="41"/>
      <c r="BV338" s="41"/>
      <c r="BW338" s="41"/>
      <c r="BX338" s="41"/>
      <c r="BY338" s="41"/>
      <c r="BZ338" s="41"/>
      <c r="CA338" s="41"/>
      <c r="CB338" s="41"/>
      <c r="CC338" s="41"/>
      <c r="CD338" s="41"/>
      <c r="CE338" s="41"/>
      <c r="CF338" s="41"/>
      <c r="CG338" s="41"/>
      <c r="CH338" s="41"/>
      <c r="CI338" s="41"/>
      <c r="CJ338" s="41"/>
      <c r="CK338" s="41"/>
      <c r="CL338" s="41"/>
      <c r="CM338" s="41"/>
      <c r="CN338" s="41"/>
      <c r="CO338" s="41"/>
      <c r="CP338" s="41"/>
      <c r="CQ338" s="41"/>
      <c r="CR338" s="41"/>
      <c r="CS338" s="41"/>
      <c r="CT338" s="41"/>
      <c r="CU338" s="41"/>
      <c r="CV338" s="41"/>
      <c r="CW338" s="41"/>
      <c r="CX338" s="41"/>
      <c r="CY338" s="42"/>
    </row>
    <row r="339" spans="2:103" ht="15.4">
      <c r="L339" s="46"/>
      <c r="M339" s="46"/>
      <c r="N339" s="46"/>
      <c r="O339" s="46"/>
      <c r="P339" s="46"/>
      <c r="Q339" s="46"/>
      <c r="R339" s="46"/>
      <c r="S339" s="46"/>
      <c r="T339" s="46"/>
      <c r="U339" s="46"/>
      <c r="V339" s="46"/>
      <c r="W339" s="46"/>
      <c r="X339" s="46"/>
      <c r="Y339" s="46"/>
      <c r="Z339" s="46"/>
      <c r="AA339" s="46"/>
      <c r="AB339" s="46"/>
      <c r="AC339" s="46"/>
      <c r="AD339" s="46"/>
      <c r="AE339" s="46"/>
      <c r="AF339" s="46"/>
      <c r="AG339" s="46"/>
      <c r="AH339" s="46"/>
      <c r="AI339" s="46"/>
      <c r="AJ339" s="46"/>
      <c r="AK339" s="46"/>
      <c r="AL339" s="46"/>
      <c r="AM339" s="46"/>
      <c r="AN339" s="46"/>
      <c r="AO339" s="46"/>
      <c r="AP339" s="150"/>
      <c r="AQ339" s="46"/>
      <c r="AR339" s="46"/>
      <c r="AS339" s="46"/>
      <c r="AT339" s="46"/>
      <c r="AU339" s="46"/>
      <c r="AV339" s="46"/>
      <c r="AW339" s="46"/>
      <c r="AX339" s="46"/>
      <c r="AY339" s="46"/>
      <c r="AZ339" s="46"/>
      <c r="BA339" s="46"/>
      <c r="BB339" s="46"/>
      <c r="BC339" s="46"/>
      <c r="BD339" s="46"/>
      <c r="BE339" s="46"/>
      <c r="BF339" s="46"/>
      <c r="BG339" s="46"/>
      <c r="BH339" s="46"/>
      <c r="BI339" s="46"/>
      <c r="BJ339" s="46"/>
      <c r="BK339" s="46"/>
      <c r="BL339" s="46"/>
      <c r="BM339" s="46"/>
      <c r="BN339" s="46"/>
      <c r="BO339" s="46"/>
      <c r="BP339" s="46"/>
      <c r="BQ339" s="46"/>
      <c r="BR339" s="46"/>
      <c r="BS339" s="46"/>
      <c r="BT339" s="46"/>
      <c r="BU339" s="46"/>
      <c r="BV339" s="46"/>
      <c r="BW339" s="46"/>
      <c r="BX339" s="46"/>
      <c r="BY339" s="46"/>
      <c r="BZ339" s="46"/>
      <c r="CA339" s="46"/>
      <c r="CB339" s="46"/>
      <c r="CC339" s="46"/>
      <c r="CD339" s="46"/>
      <c r="CE339" s="46"/>
      <c r="CF339" s="46"/>
      <c r="CG339" s="46"/>
      <c r="CH339" s="46"/>
      <c r="CI339" s="46"/>
      <c r="CJ339" s="46"/>
      <c r="CK339" s="46"/>
      <c r="CL339" s="46"/>
      <c r="CM339" s="46"/>
      <c r="CN339" s="46"/>
      <c r="CO339" s="46"/>
      <c r="CP339" s="46"/>
      <c r="CQ339" s="46"/>
      <c r="CR339" s="46"/>
      <c r="CS339" s="46"/>
      <c r="CT339" s="46"/>
      <c r="CU339" s="46"/>
      <c r="CV339" s="46"/>
      <c r="CW339" s="46"/>
      <c r="CX339" s="46"/>
    </row>
    <row r="340" spans="2:103" ht="15.4">
      <c r="E340" s="1" t="s">
        <v>734</v>
      </c>
      <c r="G340" s="1" t="s">
        <v>305</v>
      </c>
      <c r="L340" s="46"/>
      <c r="M340" s="46">
        <f>FinancialInputs!M150</f>
        <v>0</v>
      </c>
      <c r="N340" s="46">
        <f>FinancialInputs!N150</f>
        <v>0</v>
      </c>
      <c r="O340" s="46">
        <f>FinancialInputs!O150</f>
        <v>0</v>
      </c>
      <c r="P340" s="46">
        <f>FinancialInputs!P150</f>
        <v>0</v>
      </c>
      <c r="Q340" s="46">
        <f>FinancialInputs!Q150</f>
        <v>0</v>
      </c>
      <c r="R340" s="46">
        <f>FinancialInputs!R150</f>
        <v>0</v>
      </c>
      <c r="S340" s="46">
        <f>FinancialInputs!S150</f>
        <v>0</v>
      </c>
      <c r="T340" s="46">
        <f>FinancialInputs!T150</f>
        <v>0</v>
      </c>
      <c r="U340" s="46">
        <f>FinancialInputs!U150</f>
        <v>0</v>
      </c>
      <c r="V340" s="46">
        <f>FinancialInputs!V150</f>
        <v>0</v>
      </c>
      <c r="W340" s="46">
        <f>FinancialInputs!W150</f>
        <v>0</v>
      </c>
      <c r="X340" s="46">
        <f>FinancialInputs!X150</f>
        <v>0</v>
      </c>
      <c r="Y340" s="46">
        <f>FinancialInputs!Y150</f>
        <v>0</v>
      </c>
      <c r="Z340" s="46">
        <f>FinancialInputs!Z150</f>
        <v>0</v>
      </c>
      <c r="AA340" s="46">
        <f>FinancialInputs!AA150</f>
        <v>0</v>
      </c>
      <c r="AB340" s="46">
        <f>FinancialInputs!AB150</f>
        <v>0</v>
      </c>
      <c r="AC340" s="46">
        <f>FinancialInputs!AC150</f>
        <v>0</v>
      </c>
      <c r="AD340" s="46">
        <f>FinancialInputs!AD150</f>
        <v>0</v>
      </c>
      <c r="AE340" s="46">
        <f>FinancialInputs!AE150</f>
        <v>0</v>
      </c>
      <c r="AF340" s="46">
        <f>FinancialInputs!AF150</f>
        <v>0</v>
      </c>
      <c r="AG340" s="46">
        <f>FinancialInputs!AG150</f>
        <v>0</v>
      </c>
      <c r="AH340" s="46">
        <f>FinancialInputs!AH150</f>
        <v>0</v>
      </c>
      <c r="AI340" s="46">
        <f>FinancialInputs!AI150</f>
        <v>0</v>
      </c>
      <c r="AJ340" s="46">
        <f>FinancialInputs!AJ150</f>
        <v>0</v>
      </c>
      <c r="AK340" s="46">
        <f>FinancialInputs!AK150</f>
        <v>0</v>
      </c>
      <c r="AL340" s="46">
        <f>FinancialInputs!AL150</f>
        <v>0</v>
      </c>
      <c r="AM340" s="46">
        <f>FinancialInputs!AM150</f>
        <v>0</v>
      </c>
      <c r="AN340" s="46">
        <f>FinancialInputs!AN150</f>
        <v>0</v>
      </c>
      <c r="AO340" s="46">
        <f>FinancialInputs!AO150</f>
        <v>0</v>
      </c>
      <c r="AP340" s="46">
        <f>FinancialInputs!AP150</f>
        <v>0</v>
      </c>
      <c r="AQ340" s="46">
        <f>FinancialInputs!AQ150</f>
        <v>0</v>
      </c>
      <c r="AR340" s="46">
        <f>FinancialInputs!AR150</f>
        <v>0</v>
      </c>
      <c r="AS340" s="46">
        <f>FinancialInputs!AS150</f>
        <v>0</v>
      </c>
      <c r="AT340" s="46">
        <f>FinancialInputs!AT150</f>
        <v>0</v>
      </c>
      <c r="AU340" s="46">
        <f>FinancialInputs!AU150</f>
        <v>0</v>
      </c>
      <c r="AV340" s="46">
        <f>FinancialInputs!AV150</f>
        <v>0</v>
      </c>
      <c r="AW340" s="46">
        <f>FinancialInputs!AW150</f>
        <v>0</v>
      </c>
      <c r="AX340" s="46">
        <f>FinancialInputs!AX150</f>
        <v>0</v>
      </c>
      <c r="AY340" s="46">
        <f>FinancialInputs!AY150</f>
        <v>0</v>
      </c>
      <c r="AZ340" s="46">
        <f>FinancialInputs!AZ150</f>
        <v>0</v>
      </c>
      <c r="BA340" s="46">
        <f>FinancialInputs!BA150</f>
        <v>0</v>
      </c>
      <c r="BB340" s="46">
        <f>FinancialInputs!BB150</f>
        <v>0</v>
      </c>
      <c r="BC340" s="46">
        <f>FinancialInputs!BC150</f>
        <v>0</v>
      </c>
      <c r="BD340" s="46">
        <f>FinancialInputs!BD150</f>
        <v>0</v>
      </c>
      <c r="BE340" s="46">
        <f>FinancialInputs!BE150</f>
        <v>0</v>
      </c>
      <c r="BF340" s="46">
        <f>FinancialInputs!BF150</f>
        <v>0</v>
      </c>
      <c r="BG340" s="46">
        <f>FinancialInputs!BG150</f>
        <v>0</v>
      </c>
      <c r="BH340" s="46">
        <f>FinancialInputs!BH150</f>
        <v>0</v>
      </c>
      <c r="BI340" s="46">
        <f>FinancialInputs!BI150</f>
        <v>0</v>
      </c>
      <c r="BJ340" s="46">
        <f>FinancialInputs!BJ150</f>
        <v>0</v>
      </c>
      <c r="BK340" s="46">
        <f>FinancialInputs!BK150</f>
        <v>0</v>
      </c>
      <c r="BL340" s="46">
        <f>FinancialInputs!BL150</f>
        <v>0</v>
      </c>
      <c r="BM340" s="46">
        <f>FinancialInputs!BM150</f>
        <v>0</v>
      </c>
      <c r="BN340" s="46">
        <f>FinancialInputs!BN150</f>
        <v>0</v>
      </c>
      <c r="BO340" s="46">
        <f>FinancialInputs!BO150</f>
        <v>0</v>
      </c>
      <c r="BP340" s="46">
        <f>FinancialInputs!BP150</f>
        <v>0</v>
      </c>
      <c r="BQ340" s="46">
        <f>FinancialInputs!BQ150</f>
        <v>0</v>
      </c>
      <c r="BR340" s="46">
        <f>FinancialInputs!BR150</f>
        <v>0</v>
      </c>
      <c r="BS340" s="46">
        <f>FinancialInputs!BS150</f>
        <v>0</v>
      </c>
      <c r="BT340" s="46">
        <f>FinancialInputs!BT150</f>
        <v>0</v>
      </c>
      <c r="BU340" s="46">
        <f>FinancialInputs!BU150</f>
        <v>0</v>
      </c>
      <c r="BV340" s="46">
        <f>FinancialInputs!BV150</f>
        <v>0</v>
      </c>
      <c r="BW340" s="46">
        <f>FinancialInputs!BW150</f>
        <v>0</v>
      </c>
      <c r="BX340" s="46">
        <f>FinancialInputs!BX150</f>
        <v>0</v>
      </c>
      <c r="BY340" s="46">
        <f>FinancialInputs!BY150</f>
        <v>0</v>
      </c>
      <c r="BZ340" s="46">
        <f>FinancialInputs!BZ150</f>
        <v>0</v>
      </c>
      <c r="CA340" s="46">
        <f>FinancialInputs!CA150</f>
        <v>0</v>
      </c>
      <c r="CB340" s="46">
        <f>FinancialInputs!CB150</f>
        <v>0</v>
      </c>
      <c r="CC340" s="46">
        <f>FinancialInputs!CC150</f>
        <v>0</v>
      </c>
      <c r="CD340" s="46">
        <f>FinancialInputs!CD150</f>
        <v>0</v>
      </c>
      <c r="CE340" s="46">
        <f>FinancialInputs!CE150</f>
        <v>0</v>
      </c>
      <c r="CF340" s="46">
        <f>FinancialInputs!CF150</f>
        <v>0</v>
      </c>
      <c r="CG340" s="46">
        <f>FinancialInputs!CG150</f>
        <v>0</v>
      </c>
      <c r="CH340" s="46">
        <f>FinancialInputs!CH150</f>
        <v>0</v>
      </c>
      <c r="CI340" s="46">
        <f>FinancialInputs!CI150</f>
        <v>0</v>
      </c>
      <c r="CJ340" s="46">
        <f>FinancialInputs!CJ150</f>
        <v>0</v>
      </c>
      <c r="CK340" s="46">
        <f>FinancialInputs!CK150</f>
        <v>0</v>
      </c>
      <c r="CL340" s="46">
        <f>FinancialInputs!CL150</f>
        <v>0</v>
      </c>
      <c r="CM340" s="46">
        <f>FinancialInputs!CM150</f>
        <v>0</v>
      </c>
      <c r="CN340" s="46">
        <f>FinancialInputs!CN150</f>
        <v>0</v>
      </c>
      <c r="CO340" s="46">
        <f>FinancialInputs!CO150</f>
        <v>0</v>
      </c>
      <c r="CP340" s="46">
        <f>FinancialInputs!CP150</f>
        <v>0</v>
      </c>
      <c r="CQ340" s="46">
        <f>FinancialInputs!CQ150</f>
        <v>0</v>
      </c>
      <c r="CR340" s="46">
        <f>FinancialInputs!CR150</f>
        <v>0</v>
      </c>
      <c r="CS340" s="46">
        <f>FinancialInputs!CS150</f>
        <v>0</v>
      </c>
      <c r="CT340" s="46">
        <f>FinancialInputs!CT150</f>
        <v>0</v>
      </c>
      <c r="CU340" s="46">
        <f>FinancialInputs!CU150</f>
        <v>0</v>
      </c>
      <c r="CV340" s="46">
        <f>FinancialInputs!CV150</f>
        <v>0</v>
      </c>
      <c r="CW340" s="46"/>
      <c r="CX340" s="46"/>
    </row>
    <row r="341" spans="2:103" ht="15.4">
      <c r="E341" s="1" t="s">
        <v>735</v>
      </c>
      <c r="G341" s="1" t="s">
        <v>305</v>
      </c>
      <c r="L341" s="46"/>
      <c r="M341" s="46" t="e">
        <f t="shared" ref="M341:AR341" ca="1" si="552">M272</f>
        <v>#N/A</v>
      </c>
      <c r="N341" s="46" t="e">
        <f t="shared" ca="1" si="552"/>
        <v>#N/A</v>
      </c>
      <c r="O341" s="46" t="e">
        <f t="shared" ca="1" si="552"/>
        <v>#N/A</v>
      </c>
      <c r="P341" s="46" t="e">
        <f t="shared" ca="1" si="552"/>
        <v>#N/A</v>
      </c>
      <c r="Q341" s="46" t="e">
        <f t="shared" ca="1" si="552"/>
        <v>#N/A</v>
      </c>
      <c r="R341" s="46" t="e">
        <f t="shared" ca="1" si="552"/>
        <v>#N/A</v>
      </c>
      <c r="S341" s="46" t="e">
        <f t="shared" ca="1" si="552"/>
        <v>#N/A</v>
      </c>
      <c r="T341" s="46" t="e">
        <f t="shared" ca="1" si="552"/>
        <v>#N/A</v>
      </c>
      <c r="U341" s="46" t="e">
        <f t="shared" ca="1" si="552"/>
        <v>#N/A</v>
      </c>
      <c r="V341" s="46" t="e">
        <f t="shared" ca="1" si="552"/>
        <v>#N/A</v>
      </c>
      <c r="W341" s="46" t="e">
        <f t="shared" ca="1" si="552"/>
        <v>#N/A</v>
      </c>
      <c r="X341" s="46" t="e">
        <f t="shared" ca="1" si="552"/>
        <v>#N/A</v>
      </c>
      <c r="Y341" s="46" t="e">
        <f t="shared" ca="1" si="552"/>
        <v>#N/A</v>
      </c>
      <c r="Z341" s="46" t="e">
        <f t="shared" ca="1" si="552"/>
        <v>#N/A</v>
      </c>
      <c r="AA341" s="46" t="e">
        <f t="shared" ca="1" si="552"/>
        <v>#N/A</v>
      </c>
      <c r="AB341" s="46" t="e">
        <f t="shared" ca="1" si="552"/>
        <v>#N/A</v>
      </c>
      <c r="AC341" s="46" t="e">
        <f t="shared" ca="1" si="552"/>
        <v>#N/A</v>
      </c>
      <c r="AD341" s="46" t="e">
        <f t="shared" ca="1" si="552"/>
        <v>#N/A</v>
      </c>
      <c r="AE341" s="46" t="e">
        <f t="shared" ca="1" si="552"/>
        <v>#N/A</v>
      </c>
      <c r="AF341" s="46" t="e">
        <f t="shared" ca="1" si="552"/>
        <v>#N/A</v>
      </c>
      <c r="AG341" s="46" t="e">
        <f t="shared" ref="AG341:AH341" ca="1" si="553">AG272</f>
        <v>#N/A</v>
      </c>
      <c r="AH341" s="46" t="e">
        <f t="shared" ca="1" si="553"/>
        <v>#N/A</v>
      </c>
      <c r="AI341" s="46" t="e">
        <f t="shared" ca="1" si="552"/>
        <v>#N/A</v>
      </c>
      <c r="AJ341" s="46" t="e">
        <f t="shared" ca="1" si="552"/>
        <v>#N/A</v>
      </c>
      <c r="AK341" s="46" t="e">
        <f t="shared" ca="1" si="552"/>
        <v>#N/A</v>
      </c>
      <c r="AL341" s="46" t="e">
        <f t="shared" ca="1" si="552"/>
        <v>#N/A</v>
      </c>
      <c r="AM341" s="46" t="e">
        <f t="shared" ca="1" si="552"/>
        <v>#N/A</v>
      </c>
      <c r="AN341" s="46" t="e">
        <f t="shared" ca="1" si="552"/>
        <v>#N/A</v>
      </c>
      <c r="AO341" s="46" t="e">
        <f t="shared" ca="1" si="552"/>
        <v>#N/A</v>
      </c>
      <c r="AP341" s="46" t="e">
        <f t="shared" ca="1" si="552"/>
        <v>#N/A</v>
      </c>
      <c r="AQ341" s="46" t="e">
        <f t="shared" ca="1" si="552"/>
        <v>#N/A</v>
      </c>
      <c r="AR341" s="46" t="e">
        <f t="shared" ca="1" si="552"/>
        <v>#N/A</v>
      </c>
      <c r="AS341" s="46" t="e">
        <f t="shared" ref="AS341:BX341" ca="1" si="554">AS272</f>
        <v>#N/A</v>
      </c>
      <c r="AT341" s="46" t="e">
        <f t="shared" ca="1" si="554"/>
        <v>#N/A</v>
      </c>
      <c r="AU341" s="46" t="e">
        <f t="shared" ca="1" si="554"/>
        <v>#N/A</v>
      </c>
      <c r="AV341" s="46" t="e">
        <f t="shared" ca="1" si="554"/>
        <v>#N/A</v>
      </c>
      <c r="AW341" s="46" t="e">
        <f t="shared" ca="1" si="554"/>
        <v>#N/A</v>
      </c>
      <c r="AX341" s="46" t="e">
        <f t="shared" ca="1" si="554"/>
        <v>#N/A</v>
      </c>
      <c r="AY341" s="46" t="e">
        <f t="shared" ca="1" si="554"/>
        <v>#N/A</v>
      </c>
      <c r="AZ341" s="46" t="e">
        <f t="shared" ca="1" si="554"/>
        <v>#N/A</v>
      </c>
      <c r="BA341" s="46" t="e">
        <f t="shared" ca="1" si="554"/>
        <v>#N/A</v>
      </c>
      <c r="BB341" s="46" t="e">
        <f t="shared" ca="1" si="554"/>
        <v>#N/A</v>
      </c>
      <c r="BC341" s="46" t="e">
        <f t="shared" ca="1" si="554"/>
        <v>#N/A</v>
      </c>
      <c r="BD341" s="46" t="e">
        <f t="shared" ca="1" si="554"/>
        <v>#N/A</v>
      </c>
      <c r="BE341" s="46" t="e">
        <f t="shared" ca="1" si="554"/>
        <v>#N/A</v>
      </c>
      <c r="BF341" s="46" t="e">
        <f t="shared" ca="1" si="554"/>
        <v>#N/A</v>
      </c>
      <c r="BG341" s="46" t="e">
        <f t="shared" ca="1" si="554"/>
        <v>#N/A</v>
      </c>
      <c r="BH341" s="46" t="e">
        <f t="shared" ca="1" si="554"/>
        <v>#N/A</v>
      </c>
      <c r="BI341" s="46" t="e">
        <f t="shared" ca="1" si="554"/>
        <v>#N/A</v>
      </c>
      <c r="BJ341" s="46" t="e">
        <f t="shared" ca="1" si="554"/>
        <v>#N/A</v>
      </c>
      <c r="BK341" s="46" t="e">
        <f t="shared" ca="1" si="554"/>
        <v>#N/A</v>
      </c>
      <c r="BL341" s="46" t="e">
        <f t="shared" ca="1" si="554"/>
        <v>#N/A</v>
      </c>
      <c r="BM341" s="46" t="e">
        <f t="shared" ca="1" si="554"/>
        <v>#N/A</v>
      </c>
      <c r="BN341" s="46" t="e">
        <f t="shared" ca="1" si="554"/>
        <v>#N/A</v>
      </c>
      <c r="BO341" s="46" t="e">
        <f t="shared" ca="1" si="554"/>
        <v>#N/A</v>
      </c>
      <c r="BP341" s="46" t="e">
        <f t="shared" ca="1" si="554"/>
        <v>#N/A</v>
      </c>
      <c r="BQ341" s="46" t="e">
        <f t="shared" ca="1" si="554"/>
        <v>#N/A</v>
      </c>
      <c r="BR341" s="46" t="e">
        <f t="shared" ca="1" si="554"/>
        <v>#N/A</v>
      </c>
      <c r="BS341" s="46" t="e">
        <f t="shared" ca="1" si="554"/>
        <v>#N/A</v>
      </c>
      <c r="BT341" s="46" t="e">
        <f t="shared" ca="1" si="554"/>
        <v>#N/A</v>
      </c>
      <c r="BU341" s="46" t="e">
        <f t="shared" ca="1" si="554"/>
        <v>#N/A</v>
      </c>
      <c r="BV341" s="46" t="e">
        <f t="shared" ca="1" si="554"/>
        <v>#N/A</v>
      </c>
      <c r="BW341" s="46" t="e">
        <f t="shared" ca="1" si="554"/>
        <v>#N/A</v>
      </c>
      <c r="BX341" s="46" t="e">
        <f t="shared" ca="1" si="554"/>
        <v>#N/A</v>
      </c>
      <c r="BY341" s="46" t="e">
        <f t="shared" ref="BY341:CV341" ca="1" si="555">BY272</f>
        <v>#N/A</v>
      </c>
      <c r="BZ341" s="46" t="e">
        <f t="shared" ca="1" si="555"/>
        <v>#N/A</v>
      </c>
      <c r="CA341" s="46" t="e">
        <f t="shared" ca="1" si="555"/>
        <v>#N/A</v>
      </c>
      <c r="CB341" s="46" t="e">
        <f t="shared" ca="1" si="555"/>
        <v>#N/A</v>
      </c>
      <c r="CC341" s="46" t="e">
        <f t="shared" ca="1" si="555"/>
        <v>#N/A</v>
      </c>
      <c r="CD341" s="46" t="e">
        <f t="shared" ca="1" si="555"/>
        <v>#N/A</v>
      </c>
      <c r="CE341" s="46" t="e">
        <f t="shared" ca="1" si="555"/>
        <v>#N/A</v>
      </c>
      <c r="CF341" s="46" t="e">
        <f t="shared" ca="1" si="555"/>
        <v>#N/A</v>
      </c>
      <c r="CG341" s="46" t="e">
        <f t="shared" ca="1" si="555"/>
        <v>#N/A</v>
      </c>
      <c r="CH341" s="46" t="e">
        <f t="shared" ca="1" si="555"/>
        <v>#N/A</v>
      </c>
      <c r="CI341" s="46" t="e">
        <f t="shared" ca="1" si="555"/>
        <v>#N/A</v>
      </c>
      <c r="CJ341" s="46" t="e">
        <f t="shared" ca="1" si="555"/>
        <v>#N/A</v>
      </c>
      <c r="CK341" s="46" t="e">
        <f t="shared" ca="1" si="555"/>
        <v>#N/A</v>
      </c>
      <c r="CL341" s="46" t="e">
        <f t="shared" ca="1" si="555"/>
        <v>#N/A</v>
      </c>
      <c r="CM341" s="46" t="e">
        <f t="shared" ca="1" si="555"/>
        <v>#N/A</v>
      </c>
      <c r="CN341" s="46" t="e">
        <f t="shared" ca="1" si="555"/>
        <v>#N/A</v>
      </c>
      <c r="CO341" s="46" t="e">
        <f t="shared" ca="1" si="555"/>
        <v>#N/A</v>
      </c>
      <c r="CP341" s="46" t="e">
        <f t="shared" ca="1" si="555"/>
        <v>#N/A</v>
      </c>
      <c r="CQ341" s="46" t="e">
        <f t="shared" ca="1" si="555"/>
        <v>#N/A</v>
      </c>
      <c r="CR341" s="46" t="e">
        <f t="shared" ca="1" si="555"/>
        <v>#N/A</v>
      </c>
      <c r="CS341" s="46" t="e">
        <f t="shared" ca="1" si="555"/>
        <v>#N/A</v>
      </c>
      <c r="CT341" s="46" t="e">
        <f t="shared" ca="1" si="555"/>
        <v>#N/A</v>
      </c>
      <c r="CU341" s="46" t="e">
        <f t="shared" ca="1" si="555"/>
        <v>#N/A</v>
      </c>
      <c r="CV341" s="46" t="e">
        <f t="shared" ca="1" si="555"/>
        <v>#N/A</v>
      </c>
      <c r="CW341" s="46"/>
      <c r="CX341" s="46"/>
    </row>
    <row r="342" spans="2:103" ht="15.4">
      <c r="L342" s="46"/>
      <c r="M342" s="46"/>
      <c r="N342" s="46"/>
      <c r="O342" s="46"/>
      <c r="P342" s="46"/>
      <c r="Q342" s="46"/>
      <c r="R342" s="46"/>
      <c r="S342" s="46"/>
      <c r="T342" s="46"/>
      <c r="U342" s="46"/>
      <c r="V342" s="46"/>
      <c r="W342" s="46"/>
      <c r="X342" s="46"/>
      <c r="Y342" s="46"/>
      <c r="Z342" s="46"/>
      <c r="AA342" s="46"/>
      <c r="AB342" s="46"/>
      <c r="AC342" s="46"/>
      <c r="AD342" s="46"/>
      <c r="AE342" s="46"/>
      <c r="AF342" s="46"/>
      <c r="AG342" s="46"/>
      <c r="AH342" s="46"/>
      <c r="AI342" s="46"/>
      <c r="AJ342" s="46"/>
      <c r="AK342" s="46"/>
      <c r="AL342" s="46"/>
      <c r="AM342" s="46"/>
      <c r="AN342" s="46"/>
      <c r="AO342" s="46"/>
      <c r="AP342" s="150"/>
      <c r="AQ342" s="46"/>
      <c r="AR342" s="46"/>
      <c r="AS342" s="46"/>
      <c r="AT342" s="46"/>
      <c r="AU342" s="46"/>
      <c r="AV342" s="46"/>
      <c r="AW342" s="46"/>
      <c r="AX342" s="46"/>
      <c r="AY342" s="46"/>
      <c r="AZ342" s="46"/>
      <c r="BA342" s="46"/>
      <c r="BB342" s="46"/>
      <c r="BC342" s="46"/>
      <c r="BD342" s="46"/>
      <c r="BE342" s="46"/>
      <c r="BF342" s="46"/>
      <c r="BG342" s="46"/>
      <c r="BH342" s="46"/>
      <c r="BI342" s="46"/>
      <c r="BJ342" s="46"/>
      <c r="BK342" s="46"/>
      <c r="BL342" s="46"/>
      <c r="BM342" s="46"/>
      <c r="BN342" s="46"/>
      <c r="BO342" s="46"/>
      <c r="BP342" s="46"/>
      <c r="BQ342" s="46"/>
      <c r="BR342" s="46"/>
      <c r="BS342" s="46"/>
      <c r="BT342" s="46"/>
      <c r="BU342" s="46"/>
      <c r="BV342" s="46"/>
      <c r="BW342" s="46"/>
      <c r="BX342" s="46"/>
      <c r="BY342" s="46"/>
      <c r="BZ342" s="46"/>
      <c r="CA342" s="46"/>
      <c r="CB342" s="46"/>
      <c r="CC342" s="46"/>
      <c r="CD342" s="46"/>
      <c r="CE342" s="46"/>
      <c r="CF342" s="46"/>
      <c r="CG342" s="46"/>
      <c r="CH342" s="46"/>
      <c r="CI342" s="46"/>
      <c r="CJ342" s="46"/>
      <c r="CK342" s="46"/>
      <c r="CL342" s="46"/>
      <c r="CM342" s="46"/>
      <c r="CN342" s="46"/>
      <c r="CO342" s="46"/>
      <c r="CP342" s="46"/>
      <c r="CQ342" s="46"/>
      <c r="CR342" s="46"/>
      <c r="CS342" s="46"/>
      <c r="CT342" s="46"/>
      <c r="CU342" s="46"/>
      <c r="CV342" s="46"/>
      <c r="CW342" s="46"/>
      <c r="CX342" s="46"/>
    </row>
    <row r="343" spans="2:103" ht="15.4">
      <c r="B343" s="24"/>
      <c r="C343" s="43">
        <f>MAX($B$5:C342)+0.1</f>
        <v>10.299999999999999</v>
      </c>
      <c r="D343" s="41" t="s">
        <v>730</v>
      </c>
      <c r="E343" s="41"/>
      <c r="F343" s="41"/>
      <c r="G343" s="41"/>
      <c r="H343" s="41"/>
      <c r="I343" s="41"/>
      <c r="J343" s="41"/>
      <c r="K343" s="41"/>
      <c r="L343" s="41"/>
      <c r="M343" s="41"/>
      <c r="N343" s="41"/>
      <c r="O343" s="41"/>
      <c r="P343" s="41"/>
      <c r="Q343" s="41"/>
      <c r="R343" s="41"/>
      <c r="S343" s="41"/>
      <c r="T343" s="41"/>
      <c r="U343" s="41"/>
      <c r="V343" s="41"/>
      <c r="W343" s="41"/>
      <c r="X343" s="41"/>
      <c r="Y343" s="41"/>
      <c r="Z343" s="41"/>
      <c r="AA343" s="41"/>
      <c r="AB343" s="41"/>
      <c r="AC343" s="41"/>
      <c r="AD343" s="41"/>
      <c r="AE343" s="41"/>
      <c r="AF343" s="41"/>
      <c r="AG343" s="41"/>
      <c r="AH343" s="41"/>
      <c r="AI343" s="41"/>
      <c r="AJ343" s="41"/>
      <c r="AK343" s="41"/>
      <c r="AL343" s="41"/>
      <c r="AM343" s="41"/>
      <c r="AN343" s="41"/>
      <c r="AO343" s="41"/>
      <c r="AP343" s="41"/>
      <c r="AQ343" s="41"/>
      <c r="AR343" s="41"/>
      <c r="AS343" s="41"/>
      <c r="AT343" s="41"/>
      <c r="AU343" s="41"/>
      <c r="AV343" s="41"/>
      <c r="AW343" s="41"/>
      <c r="AX343" s="41"/>
      <c r="AY343" s="41"/>
      <c r="AZ343" s="41"/>
      <c r="BA343" s="41"/>
      <c r="BB343" s="41"/>
      <c r="BC343" s="41"/>
      <c r="BD343" s="41"/>
      <c r="BE343" s="41"/>
      <c r="BF343" s="41"/>
      <c r="BG343" s="41"/>
      <c r="BH343" s="41"/>
      <c r="BI343" s="41"/>
      <c r="BJ343" s="41"/>
      <c r="BK343" s="41"/>
      <c r="BL343" s="41"/>
      <c r="BM343" s="41"/>
      <c r="BN343" s="41"/>
      <c r="BO343" s="41"/>
      <c r="BP343" s="41"/>
      <c r="BQ343" s="41"/>
      <c r="BR343" s="41"/>
      <c r="BS343" s="41"/>
      <c r="BT343" s="41"/>
      <c r="BU343" s="41"/>
      <c r="BV343" s="41"/>
      <c r="BW343" s="41"/>
      <c r="BX343" s="41"/>
      <c r="BY343" s="41"/>
      <c r="BZ343" s="41"/>
      <c r="CA343" s="41"/>
      <c r="CB343" s="41"/>
      <c r="CC343" s="41"/>
      <c r="CD343" s="41"/>
      <c r="CE343" s="41"/>
      <c r="CF343" s="41"/>
      <c r="CG343" s="41"/>
      <c r="CH343" s="41"/>
      <c r="CI343" s="41"/>
      <c r="CJ343" s="41"/>
      <c r="CK343" s="41"/>
      <c r="CL343" s="41"/>
      <c r="CM343" s="41"/>
      <c r="CN343" s="41"/>
      <c r="CO343" s="41"/>
      <c r="CP343" s="41"/>
      <c r="CQ343" s="41"/>
      <c r="CR343" s="41"/>
      <c r="CS343" s="41"/>
      <c r="CT343" s="41"/>
      <c r="CU343" s="41"/>
      <c r="CV343" s="41"/>
      <c r="CW343" s="41"/>
      <c r="CX343" s="41"/>
      <c r="CY343" s="42"/>
    </row>
    <row r="344" spans="2:103" ht="15.4">
      <c r="L344" s="46"/>
      <c r="M344" s="46"/>
      <c r="N344" s="46"/>
      <c r="O344" s="46"/>
      <c r="P344" s="46"/>
      <c r="Q344" s="46"/>
      <c r="R344" s="46"/>
      <c r="S344" s="46"/>
      <c r="T344" s="46"/>
      <c r="U344" s="46"/>
      <c r="V344" s="46"/>
      <c r="W344" s="46"/>
      <c r="X344" s="46"/>
      <c r="Y344" s="46"/>
      <c r="Z344" s="46"/>
      <c r="AA344" s="46"/>
      <c r="AB344" s="46"/>
      <c r="AC344" s="46"/>
      <c r="AD344" s="46"/>
      <c r="AE344" s="46"/>
      <c r="AF344" s="46"/>
      <c r="AG344" s="46"/>
      <c r="AH344" s="46"/>
      <c r="AI344" s="46"/>
      <c r="AJ344" s="46"/>
      <c r="AK344" s="46"/>
      <c r="AL344" s="46"/>
      <c r="AM344" s="46"/>
      <c r="AN344" s="46"/>
      <c r="AO344" s="46"/>
      <c r="AP344" s="150"/>
      <c r="AQ344" s="46"/>
      <c r="AR344" s="46"/>
      <c r="AS344" s="46"/>
      <c r="AT344" s="46"/>
      <c r="AU344" s="46"/>
      <c r="AV344" s="46"/>
      <c r="AW344" s="46"/>
      <c r="AX344" s="46"/>
      <c r="AY344" s="46"/>
      <c r="AZ344" s="46"/>
      <c r="BA344" s="46"/>
      <c r="BB344" s="46"/>
      <c r="BC344" s="46"/>
      <c r="BD344" s="46"/>
      <c r="BE344" s="46"/>
      <c r="BF344" s="46"/>
      <c r="BG344" s="46"/>
      <c r="BH344" s="46"/>
      <c r="BI344" s="46"/>
      <c r="BJ344" s="46"/>
      <c r="BK344" s="46"/>
      <c r="BL344" s="46"/>
      <c r="BM344" s="46"/>
      <c r="BN344" s="46"/>
      <c r="BO344" s="46"/>
      <c r="BP344" s="46"/>
      <c r="BQ344" s="46"/>
      <c r="BR344" s="46"/>
      <c r="BS344" s="46"/>
      <c r="BT344" s="46"/>
      <c r="BU344" s="46"/>
      <c r="BV344" s="46"/>
      <c r="BW344" s="46"/>
      <c r="BX344" s="46"/>
      <c r="BY344" s="46"/>
      <c r="BZ344" s="46"/>
      <c r="CA344" s="46"/>
      <c r="CB344" s="46"/>
      <c r="CC344" s="46"/>
      <c r="CD344" s="46"/>
      <c r="CE344" s="46"/>
      <c r="CF344" s="46"/>
      <c r="CG344" s="46"/>
      <c r="CH344" s="46"/>
      <c r="CI344" s="46"/>
      <c r="CJ344" s="46"/>
      <c r="CK344" s="46"/>
      <c r="CL344" s="46"/>
      <c r="CM344" s="46"/>
      <c r="CN344" s="46"/>
      <c r="CO344" s="46"/>
      <c r="CP344" s="46"/>
      <c r="CQ344" s="46"/>
      <c r="CR344" s="46"/>
      <c r="CS344" s="46"/>
      <c r="CT344" s="46"/>
      <c r="CU344" s="46"/>
      <c r="CV344" s="46"/>
      <c r="CW344" s="46"/>
      <c r="CX344" s="46"/>
    </row>
    <row r="345" spans="2:103" ht="15.4">
      <c r="E345" s="1" t="s">
        <v>736</v>
      </c>
      <c r="G345" s="1" t="s">
        <v>256</v>
      </c>
      <c r="L345" s="46"/>
      <c r="M345" s="46" t="e">
        <f ca="1">AND(M335&gt;M336,M340&gt;M341)</f>
        <v>#N/A</v>
      </c>
      <c r="N345" s="46" t="e">
        <f t="shared" ref="N345:BY345" ca="1" si="556">AND(N335&gt;N336,N340&gt;N341)</f>
        <v>#N/A</v>
      </c>
      <c r="O345" s="46" t="e">
        <f ca="1">AND(O335&gt;O336,O340&gt;O341)</f>
        <v>#N/A</v>
      </c>
      <c r="P345" s="46" t="e">
        <f t="shared" ca="1" si="556"/>
        <v>#N/A</v>
      </c>
      <c r="Q345" s="46" t="e">
        <f t="shared" ca="1" si="556"/>
        <v>#N/A</v>
      </c>
      <c r="R345" s="46" t="e">
        <f t="shared" ca="1" si="556"/>
        <v>#N/A</v>
      </c>
      <c r="S345" s="46" t="e">
        <f t="shared" ca="1" si="556"/>
        <v>#N/A</v>
      </c>
      <c r="T345" s="46" t="e">
        <f t="shared" ca="1" si="556"/>
        <v>#N/A</v>
      </c>
      <c r="U345" s="46" t="e">
        <f t="shared" ca="1" si="556"/>
        <v>#N/A</v>
      </c>
      <c r="V345" s="46" t="e">
        <f t="shared" ca="1" si="556"/>
        <v>#N/A</v>
      </c>
      <c r="W345" s="46" t="e">
        <f t="shared" ca="1" si="556"/>
        <v>#N/A</v>
      </c>
      <c r="X345" s="46" t="e">
        <f t="shared" ca="1" si="556"/>
        <v>#N/A</v>
      </c>
      <c r="Y345" s="46" t="e">
        <f t="shared" ca="1" si="556"/>
        <v>#N/A</v>
      </c>
      <c r="Z345" s="46" t="e">
        <f t="shared" ca="1" si="556"/>
        <v>#N/A</v>
      </c>
      <c r="AA345" s="46" t="e">
        <f t="shared" ca="1" si="556"/>
        <v>#N/A</v>
      </c>
      <c r="AB345" s="46" t="e">
        <f t="shared" ca="1" si="556"/>
        <v>#N/A</v>
      </c>
      <c r="AC345" s="46" t="e">
        <f t="shared" ca="1" si="556"/>
        <v>#N/A</v>
      </c>
      <c r="AD345" s="46" t="e">
        <f t="shared" ca="1" si="556"/>
        <v>#N/A</v>
      </c>
      <c r="AE345" s="46" t="e">
        <f t="shared" ca="1" si="556"/>
        <v>#N/A</v>
      </c>
      <c r="AF345" s="46" t="e">
        <f t="shared" ca="1" si="556"/>
        <v>#N/A</v>
      </c>
      <c r="AG345" s="46" t="e">
        <f t="shared" ref="AG345:AH345" ca="1" si="557">AND(AG335&gt;AG336,AG340&gt;AG341)</f>
        <v>#N/A</v>
      </c>
      <c r="AH345" s="46" t="e">
        <f t="shared" ca="1" si="557"/>
        <v>#N/A</v>
      </c>
      <c r="AI345" s="46" t="e">
        <f t="shared" ca="1" si="556"/>
        <v>#N/A</v>
      </c>
      <c r="AJ345" s="46" t="e">
        <f t="shared" ca="1" si="556"/>
        <v>#N/A</v>
      </c>
      <c r="AK345" s="46" t="e">
        <f t="shared" ca="1" si="556"/>
        <v>#N/A</v>
      </c>
      <c r="AL345" s="46" t="e">
        <f t="shared" ca="1" si="556"/>
        <v>#N/A</v>
      </c>
      <c r="AM345" s="46" t="e">
        <f t="shared" ca="1" si="556"/>
        <v>#N/A</v>
      </c>
      <c r="AN345" s="46" t="e">
        <f t="shared" ca="1" si="556"/>
        <v>#N/A</v>
      </c>
      <c r="AO345" s="46" t="e">
        <f t="shared" ca="1" si="556"/>
        <v>#N/A</v>
      </c>
      <c r="AP345" s="46" t="e">
        <f t="shared" ca="1" si="556"/>
        <v>#N/A</v>
      </c>
      <c r="AQ345" s="46" t="e">
        <f t="shared" ca="1" si="556"/>
        <v>#N/A</v>
      </c>
      <c r="AR345" s="46" t="e">
        <f t="shared" ca="1" si="556"/>
        <v>#N/A</v>
      </c>
      <c r="AS345" s="46" t="e">
        <f t="shared" ca="1" si="556"/>
        <v>#N/A</v>
      </c>
      <c r="AT345" s="46" t="e">
        <f t="shared" ca="1" si="556"/>
        <v>#N/A</v>
      </c>
      <c r="AU345" s="46" t="e">
        <f t="shared" ca="1" si="556"/>
        <v>#N/A</v>
      </c>
      <c r="AV345" s="46" t="e">
        <f t="shared" ca="1" si="556"/>
        <v>#N/A</v>
      </c>
      <c r="AW345" s="46" t="e">
        <f t="shared" ca="1" si="556"/>
        <v>#N/A</v>
      </c>
      <c r="AX345" s="46" t="e">
        <f t="shared" ca="1" si="556"/>
        <v>#N/A</v>
      </c>
      <c r="AY345" s="46" t="e">
        <f t="shared" ca="1" si="556"/>
        <v>#N/A</v>
      </c>
      <c r="AZ345" s="46" t="e">
        <f t="shared" ca="1" si="556"/>
        <v>#N/A</v>
      </c>
      <c r="BA345" s="46" t="e">
        <f t="shared" ca="1" si="556"/>
        <v>#N/A</v>
      </c>
      <c r="BB345" s="46" t="e">
        <f t="shared" ca="1" si="556"/>
        <v>#N/A</v>
      </c>
      <c r="BC345" s="46" t="e">
        <f t="shared" ca="1" si="556"/>
        <v>#N/A</v>
      </c>
      <c r="BD345" s="46" t="e">
        <f t="shared" ca="1" si="556"/>
        <v>#N/A</v>
      </c>
      <c r="BE345" s="46" t="e">
        <f t="shared" ca="1" si="556"/>
        <v>#N/A</v>
      </c>
      <c r="BF345" s="46" t="e">
        <f t="shared" ca="1" si="556"/>
        <v>#N/A</v>
      </c>
      <c r="BG345" s="46" t="e">
        <f t="shared" ca="1" si="556"/>
        <v>#N/A</v>
      </c>
      <c r="BH345" s="46" t="e">
        <f t="shared" ca="1" si="556"/>
        <v>#N/A</v>
      </c>
      <c r="BI345" s="46" t="e">
        <f t="shared" ca="1" si="556"/>
        <v>#N/A</v>
      </c>
      <c r="BJ345" s="46" t="e">
        <f t="shared" ca="1" si="556"/>
        <v>#N/A</v>
      </c>
      <c r="BK345" s="46" t="e">
        <f t="shared" ca="1" si="556"/>
        <v>#N/A</v>
      </c>
      <c r="BL345" s="46" t="e">
        <f t="shared" ca="1" si="556"/>
        <v>#N/A</v>
      </c>
      <c r="BM345" s="46" t="e">
        <f t="shared" ca="1" si="556"/>
        <v>#N/A</v>
      </c>
      <c r="BN345" s="46" t="e">
        <f t="shared" ca="1" si="556"/>
        <v>#N/A</v>
      </c>
      <c r="BO345" s="46" t="e">
        <f t="shared" ca="1" si="556"/>
        <v>#N/A</v>
      </c>
      <c r="BP345" s="46" t="e">
        <f t="shared" ca="1" si="556"/>
        <v>#N/A</v>
      </c>
      <c r="BQ345" s="46" t="e">
        <f t="shared" ca="1" si="556"/>
        <v>#N/A</v>
      </c>
      <c r="BR345" s="46" t="e">
        <f t="shared" ca="1" si="556"/>
        <v>#N/A</v>
      </c>
      <c r="BS345" s="46" t="e">
        <f t="shared" ca="1" si="556"/>
        <v>#N/A</v>
      </c>
      <c r="BT345" s="46" t="e">
        <f t="shared" ca="1" si="556"/>
        <v>#N/A</v>
      </c>
      <c r="BU345" s="46" t="e">
        <f t="shared" ca="1" si="556"/>
        <v>#N/A</v>
      </c>
      <c r="BV345" s="46" t="e">
        <f t="shared" ca="1" si="556"/>
        <v>#N/A</v>
      </c>
      <c r="BW345" s="46" t="e">
        <f t="shared" ca="1" si="556"/>
        <v>#N/A</v>
      </c>
      <c r="BX345" s="46" t="e">
        <f t="shared" ca="1" si="556"/>
        <v>#N/A</v>
      </c>
      <c r="BY345" s="46" t="e">
        <f t="shared" ca="1" si="556"/>
        <v>#N/A</v>
      </c>
      <c r="BZ345" s="46" t="e">
        <f t="shared" ref="BZ345:CV345" ca="1" si="558">AND(BZ335&gt;BZ336,BZ340&gt;BZ341)</f>
        <v>#N/A</v>
      </c>
      <c r="CA345" s="46" t="e">
        <f t="shared" ca="1" si="558"/>
        <v>#N/A</v>
      </c>
      <c r="CB345" s="46" t="e">
        <f t="shared" ca="1" si="558"/>
        <v>#N/A</v>
      </c>
      <c r="CC345" s="46" t="e">
        <f t="shared" ca="1" si="558"/>
        <v>#N/A</v>
      </c>
      <c r="CD345" s="46" t="e">
        <f t="shared" ca="1" si="558"/>
        <v>#N/A</v>
      </c>
      <c r="CE345" s="46" t="e">
        <f t="shared" ca="1" si="558"/>
        <v>#N/A</v>
      </c>
      <c r="CF345" s="46" t="e">
        <f t="shared" ca="1" si="558"/>
        <v>#N/A</v>
      </c>
      <c r="CG345" s="46" t="e">
        <f t="shared" ca="1" si="558"/>
        <v>#N/A</v>
      </c>
      <c r="CH345" s="46" t="e">
        <f t="shared" ca="1" si="558"/>
        <v>#N/A</v>
      </c>
      <c r="CI345" s="46" t="e">
        <f t="shared" ca="1" si="558"/>
        <v>#N/A</v>
      </c>
      <c r="CJ345" s="46" t="e">
        <f t="shared" ca="1" si="558"/>
        <v>#N/A</v>
      </c>
      <c r="CK345" s="46" t="e">
        <f t="shared" ca="1" si="558"/>
        <v>#N/A</v>
      </c>
      <c r="CL345" s="46" t="e">
        <f t="shared" ca="1" si="558"/>
        <v>#N/A</v>
      </c>
      <c r="CM345" s="46" t="e">
        <f t="shared" ca="1" si="558"/>
        <v>#N/A</v>
      </c>
      <c r="CN345" s="46" t="e">
        <f t="shared" ca="1" si="558"/>
        <v>#N/A</v>
      </c>
      <c r="CO345" s="46" t="e">
        <f t="shared" ca="1" si="558"/>
        <v>#N/A</v>
      </c>
      <c r="CP345" s="46" t="e">
        <f t="shared" ca="1" si="558"/>
        <v>#N/A</v>
      </c>
      <c r="CQ345" s="46" t="e">
        <f t="shared" ca="1" si="558"/>
        <v>#N/A</v>
      </c>
      <c r="CR345" s="46" t="e">
        <f t="shared" ca="1" si="558"/>
        <v>#N/A</v>
      </c>
      <c r="CS345" s="46" t="e">
        <f t="shared" ca="1" si="558"/>
        <v>#N/A</v>
      </c>
      <c r="CT345" s="46" t="e">
        <f t="shared" ca="1" si="558"/>
        <v>#N/A</v>
      </c>
      <c r="CU345" s="46" t="e">
        <f t="shared" ca="1" si="558"/>
        <v>#N/A</v>
      </c>
      <c r="CV345" s="46" t="e">
        <f t="shared" ca="1" si="558"/>
        <v>#N/A</v>
      </c>
      <c r="CW345" s="46"/>
      <c r="CX345" s="46"/>
    </row>
    <row r="346" spans="2:103" ht="15.4">
      <c r="E346" s="1" t="s">
        <v>737</v>
      </c>
      <c r="G346" s="1" t="s">
        <v>305</v>
      </c>
      <c r="L346" s="46"/>
      <c r="M346" s="46" t="e">
        <f ca="1">(M340-M341)*M345</f>
        <v>#N/A</v>
      </c>
      <c r="N346" s="46" t="e">
        <f ca="1">(N340-N341)*N345</f>
        <v>#N/A</v>
      </c>
      <c r="O346" s="46" t="e">
        <f t="shared" ref="O346:BY346" ca="1" si="559">(O340-O341)*O345</f>
        <v>#N/A</v>
      </c>
      <c r="P346" s="46" t="e">
        <f t="shared" ca="1" si="559"/>
        <v>#N/A</v>
      </c>
      <c r="Q346" s="46" t="e">
        <f t="shared" ca="1" si="559"/>
        <v>#N/A</v>
      </c>
      <c r="R346" s="46" t="e">
        <f t="shared" ca="1" si="559"/>
        <v>#N/A</v>
      </c>
      <c r="S346" s="46" t="e">
        <f t="shared" ca="1" si="559"/>
        <v>#N/A</v>
      </c>
      <c r="T346" s="46" t="e">
        <f t="shared" ca="1" si="559"/>
        <v>#N/A</v>
      </c>
      <c r="U346" s="46" t="e">
        <f t="shared" ca="1" si="559"/>
        <v>#N/A</v>
      </c>
      <c r="V346" s="46" t="e">
        <f t="shared" ca="1" si="559"/>
        <v>#N/A</v>
      </c>
      <c r="W346" s="46" t="e">
        <f t="shared" ca="1" si="559"/>
        <v>#N/A</v>
      </c>
      <c r="X346" s="46" t="e">
        <f t="shared" ca="1" si="559"/>
        <v>#N/A</v>
      </c>
      <c r="Y346" s="46" t="e">
        <f t="shared" ca="1" si="559"/>
        <v>#N/A</v>
      </c>
      <c r="Z346" s="46" t="e">
        <f t="shared" ca="1" si="559"/>
        <v>#N/A</v>
      </c>
      <c r="AA346" s="46" t="e">
        <f t="shared" ca="1" si="559"/>
        <v>#N/A</v>
      </c>
      <c r="AB346" s="46" t="e">
        <f t="shared" ca="1" si="559"/>
        <v>#N/A</v>
      </c>
      <c r="AC346" s="46" t="e">
        <f t="shared" ca="1" si="559"/>
        <v>#N/A</v>
      </c>
      <c r="AD346" s="46" t="e">
        <f t="shared" ca="1" si="559"/>
        <v>#N/A</v>
      </c>
      <c r="AE346" s="46" t="e">
        <f t="shared" ca="1" si="559"/>
        <v>#N/A</v>
      </c>
      <c r="AF346" s="46" t="e">
        <f t="shared" ca="1" si="559"/>
        <v>#N/A</v>
      </c>
      <c r="AG346" s="46" t="e">
        <f t="shared" ref="AG346:AH346" ca="1" si="560">(AG340-AG341)*AG345</f>
        <v>#N/A</v>
      </c>
      <c r="AH346" s="46" t="e">
        <f t="shared" ca="1" si="560"/>
        <v>#N/A</v>
      </c>
      <c r="AI346" s="46" t="e">
        <f t="shared" ca="1" si="559"/>
        <v>#N/A</v>
      </c>
      <c r="AJ346" s="46" t="e">
        <f t="shared" ca="1" si="559"/>
        <v>#N/A</v>
      </c>
      <c r="AK346" s="46" t="e">
        <f t="shared" ca="1" si="559"/>
        <v>#N/A</v>
      </c>
      <c r="AL346" s="46" t="e">
        <f t="shared" ca="1" si="559"/>
        <v>#N/A</v>
      </c>
      <c r="AM346" s="46" t="e">
        <f t="shared" ca="1" si="559"/>
        <v>#N/A</v>
      </c>
      <c r="AN346" s="46" t="e">
        <f t="shared" ca="1" si="559"/>
        <v>#N/A</v>
      </c>
      <c r="AO346" s="46" t="e">
        <f t="shared" ca="1" si="559"/>
        <v>#N/A</v>
      </c>
      <c r="AP346" s="46" t="e">
        <f t="shared" ca="1" si="559"/>
        <v>#N/A</v>
      </c>
      <c r="AQ346" s="46" t="e">
        <f t="shared" ca="1" si="559"/>
        <v>#N/A</v>
      </c>
      <c r="AR346" s="46" t="e">
        <f t="shared" ca="1" si="559"/>
        <v>#N/A</v>
      </c>
      <c r="AS346" s="46" t="e">
        <f t="shared" ca="1" si="559"/>
        <v>#N/A</v>
      </c>
      <c r="AT346" s="46" t="e">
        <f t="shared" ca="1" si="559"/>
        <v>#N/A</v>
      </c>
      <c r="AU346" s="46" t="e">
        <f t="shared" ca="1" si="559"/>
        <v>#N/A</v>
      </c>
      <c r="AV346" s="46" t="e">
        <f t="shared" ca="1" si="559"/>
        <v>#N/A</v>
      </c>
      <c r="AW346" s="46" t="e">
        <f t="shared" ca="1" si="559"/>
        <v>#N/A</v>
      </c>
      <c r="AX346" s="46" t="e">
        <f t="shared" ca="1" si="559"/>
        <v>#N/A</v>
      </c>
      <c r="AY346" s="46" t="e">
        <f t="shared" ca="1" si="559"/>
        <v>#N/A</v>
      </c>
      <c r="AZ346" s="46" t="e">
        <f t="shared" ca="1" si="559"/>
        <v>#N/A</v>
      </c>
      <c r="BA346" s="46" t="e">
        <f t="shared" ca="1" si="559"/>
        <v>#N/A</v>
      </c>
      <c r="BB346" s="46" t="e">
        <f t="shared" ca="1" si="559"/>
        <v>#N/A</v>
      </c>
      <c r="BC346" s="46" t="e">
        <f t="shared" ca="1" si="559"/>
        <v>#N/A</v>
      </c>
      <c r="BD346" s="46" t="e">
        <f t="shared" ca="1" si="559"/>
        <v>#N/A</v>
      </c>
      <c r="BE346" s="46" t="e">
        <f t="shared" ca="1" si="559"/>
        <v>#N/A</v>
      </c>
      <c r="BF346" s="46" t="e">
        <f t="shared" ca="1" si="559"/>
        <v>#N/A</v>
      </c>
      <c r="BG346" s="46" t="e">
        <f t="shared" ca="1" si="559"/>
        <v>#N/A</v>
      </c>
      <c r="BH346" s="46" t="e">
        <f t="shared" ca="1" si="559"/>
        <v>#N/A</v>
      </c>
      <c r="BI346" s="46" t="e">
        <f t="shared" ca="1" si="559"/>
        <v>#N/A</v>
      </c>
      <c r="BJ346" s="46" t="e">
        <f t="shared" ca="1" si="559"/>
        <v>#N/A</v>
      </c>
      <c r="BK346" s="46" t="e">
        <f t="shared" ca="1" si="559"/>
        <v>#N/A</v>
      </c>
      <c r="BL346" s="46" t="e">
        <f t="shared" ca="1" si="559"/>
        <v>#N/A</v>
      </c>
      <c r="BM346" s="46" t="e">
        <f t="shared" ca="1" si="559"/>
        <v>#N/A</v>
      </c>
      <c r="BN346" s="46" t="e">
        <f t="shared" ca="1" si="559"/>
        <v>#N/A</v>
      </c>
      <c r="BO346" s="46" t="e">
        <f t="shared" ca="1" si="559"/>
        <v>#N/A</v>
      </c>
      <c r="BP346" s="46" t="e">
        <f t="shared" ca="1" si="559"/>
        <v>#N/A</v>
      </c>
      <c r="BQ346" s="46" t="e">
        <f t="shared" ca="1" si="559"/>
        <v>#N/A</v>
      </c>
      <c r="BR346" s="46" t="e">
        <f t="shared" ca="1" si="559"/>
        <v>#N/A</v>
      </c>
      <c r="BS346" s="46" t="e">
        <f t="shared" ca="1" si="559"/>
        <v>#N/A</v>
      </c>
      <c r="BT346" s="46" t="e">
        <f t="shared" ca="1" si="559"/>
        <v>#N/A</v>
      </c>
      <c r="BU346" s="46" t="e">
        <f t="shared" ca="1" si="559"/>
        <v>#N/A</v>
      </c>
      <c r="BV346" s="46" t="e">
        <f t="shared" ca="1" si="559"/>
        <v>#N/A</v>
      </c>
      <c r="BW346" s="46" t="e">
        <f t="shared" ca="1" si="559"/>
        <v>#N/A</v>
      </c>
      <c r="BX346" s="46" t="e">
        <f t="shared" ca="1" si="559"/>
        <v>#N/A</v>
      </c>
      <c r="BY346" s="46" t="e">
        <f t="shared" ca="1" si="559"/>
        <v>#N/A</v>
      </c>
      <c r="BZ346" s="46" t="e">
        <f t="shared" ref="BZ346:CV346" ca="1" si="561">(BZ340-BZ341)*BZ345</f>
        <v>#N/A</v>
      </c>
      <c r="CA346" s="46" t="e">
        <f t="shared" ca="1" si="561"/>
        <v>#N/A</v>
      </c>
      <c r="CB346" s="46" t="e">
        <f t="shared" ca="1" si="561"/>
        <v>#N/A</v>
      </c>
      <c r="CC346" s="46" t="e">
        <f t="shared" ca="1" si="561"/>
        <v>#N/A</v>
      </c>
      <c r="CD346" s="46" t="e">
        <f t="shared" ca="1" si="561"/>
        <v>#N/A</v>
      </c>
      <c r="CE346" s="46" t="e">
        <f t="shared" ca="1" si="561"/>
        <v>#N/A</v>
      </c>
      <c r="CF346" s="46" t="e">
        <f t="shared" ca="1" si="561"/>
        <v>#N/A</v>
      </c>
      <c r="CG346" s="46" t="e">
        <f t="shared" ca="1" si="561"/>
        <v>#N/A</v>
      </c>
      <c r="CH346" s="46" t="e">
        <f t="shared" ca="1" si="561"/>
        <v>#N/A</v>
      </c>
      <c r="CI346" s="46" t="e">
        <f t="shared" ca="1" si="561"/>
        <v>#N/A</v>
      </c>
      <c r="CJ346" s="46" t="e">
        <f t="shared" ca="1" si="561"/>
        <v>#N/A</v>
      </c>
      <c r="CK346" s="46" t="e">
        <f t="shared" ca="1" si="561"/>
        <v>#N/A</v>
      </c>
      <c r="CL346" s="46" t="e">
        <f t="shared" ca="1" si="561"/>
        <v>#N/A</v>
      </c>
      <c r="CM346" s="46" t="e">
        <f t="shared" ca="1" si="561"/>
        <v>#N/A</v>
      </c>
      <c r="CN346" s="46" t="e">
        <f t="shared" ca="1" si="561"/>
        <v>#N/A</v>
      </c>
      <c r="CO346" s="46" t="e">
        <f t="shared" ca="1" si="561"/>
        <v>#N/A</v>
      </c>
      <c r="CP346" s="46" t="e">
        <f t="shared" ca="1" si="561"/>
        <v>#N/A</v>
      </c>
      <c r="CQ346" s="46" t="e">
        <f t="shared" ca="1" si="561"/>
        <v>#N/A</v>
      </c>
      <c r="CR346" s="46" t="e">
        <f t="shared" ca="1" si="561"/>
        <v>#N/A</v>
      </c>
      <c r="CS346" s="46" t="e">
        <f t="shared" ca="1" si="561"/>
        <v>#N/A</v>
      </c>
      <c r="CT346" s="46" t="e">
        <f t="shared" ca="1" si="561"/>
        <v>#N/A</v>
      </c>
      <c r="CU346" s="46" t="e">
        <f t="shared" ca="1" si="561"/>
        <v>#N/A</v>
      </c>
      <c r="CV346" s="46" t="e">
        <f t="shared" ca="1" si="561"/>
        <v>#N/A</v>
      </c>
      <c r="CW346" s="46"/>
      <c r="CX346" s="46"/>
    </row>
    <row r="347" spans="2:103" ht="15.4">
      <c r="L347" s="46"/>
      <c r="M347" s="46"/>
      <c r="N347" s="46"/>
      <c r="O347" s="46"/>
      <c r="P347" s="46"/>
      <c r="Q347" s="46"/>
      <c r="R347" s="46"/>
      <c r="S347" s="46"/>
      <c r="T347" s="46"/>
      <c r="U347" s="46"/>
      <c r="V347" s="46"/>
      <c r="W347" s="46"/>
      <c r="X347" s="46"/>
      <c r="Y347" s="46"/>
      <c r="Z347" s="46"/>
      <c r="AA347" s="46"/>
      <c r="AB347" s="46"/>
      <c r="AC347" s="46"/>
      <c r="AD347" s="46"/>
      <c r="AE347" s="46"/>
      <c r="AF347" s="46"/>
      <c r="AG347" s="46"/>
      <c r="AH347" s="46"/>
      <c r="AI347" s="46"/>
      <c r="AJ347" s="46"/>
      <c r="AK347" s="46"/>
      <c r="AL347" s="46"/>
      <c r="AM347" s="46"/>
      <c r="AN347" s="46"/>
      <c r="AO347" s="46"/>
      <c r="AP347" s="150"/>
      <c r="AQ347" s="46"/>
      <c r="AR347" s="46"/>
      <c r="AS347" s="46"/>
      <c r="AT347" s="46"/>
      <c r="AU347" s="46"/>
      <c r="AV347" s="46"/>
      <c r="AW347" s="46"/>
      <c r="AX347" s="46"/>
      <c r="AY347" s="46"/>
      <c r="AZ347" s="46"/>
      <c r="BA347" s="46"/>
      <c r="BB347" s="46"/>
      <c r="BC347" s="46"/>
      <c r="BD347" s="46"/>
      <c r="BE347" s="46"/>
      <c r="BF347" s="46"/>
      <c r="BG347" s="46"/>
      <c r="BH347" s="46"/>
      <c r="BI347" s="46"/>
      <c r="BJ347" s="46"/>
      <c r="BK347" s="46"/>
      <c r="BL347" s="46"/>
      <c r="BM347" s="46"/>
      <c r="BN347" s="46"/>
      <c r="BO347" s="46"/>
      <c r="BP347" s="46"/>
      <c r="BQ347" s="46"/>
      <c r="BR347" s="46"/>
      <c r="BS347" s="46"/>
      <c r="BT347" s="46"/>
      <c r="BU347" s="46"/>
      <c r="BV347" s="46"/>
      <c r="BW347" s="46"/>
      <c r="BX347" s="46"/>
      <c r="BY347" s="46"/>
      <c r="BZ347" s="46"/>
      <c r="CA347" s="46"/>
      <c r="CB347" s="46"/>
      <c r="CC347" s="46"/>
      <c r="CD347" s="46"/>
      <c r="CE347" s="46"/>
      <c r="CF347" s="46"/>
      <c r="CG347" s="46"/>
      <c r="CH347" s="46"/>
      <c r="CI347" s="46"/>
      <c r="CJ347" s="46"/>
      <c r="CK347" s="46"/>
      <c r="CL347" s="46"/>
      <c r="CM347" s="46"/>
      <c r="CN347" s="46"/>
      <c r="CO347" s="46"/>
      <c r="CP347" s="46"/>
      <c r="CQ347" s="46"/>
      <c r="CR347" s="46"/>
      <c r="CS347" s="46"/>
      <c r="CT347" s="46"/>
      <c r="CU347" s="46"/>
      <c r="CV347" s="46"/>
      <c r="CW347" s="46"/>
      <c r="CX347" s="46"/>
    </row>
    <row r="348" spans="2:103" ht="15.4">
      <c r="B348" s="22">
        <f>MAX($B$5:B347)+1</f>
        <v>11</v>
      </c>
      <c r="C348" s="22" t="s">
        <v>738</v>
      </c>
      <c r="D348" s="22"/>
      <c r="E348" s="22"/>
      <c r="F348" s="22"/>
      <c r="G348" s="22"/>
      <c r="H348" s="22"/>
      <c r="I348" s="22"/>
      <c r="J348" s="22"/>
      <c r="K348" s="22"/>
      <c r="L348" s="22"/>
      <c r="M348" s="22"/>
      <c r="N348" s="22"/>
      <c r="O348" s="22"/>
      <c r="P348" s="22"/>
      <c r="Q348" s="22"/>
      <c r="R348" s="22"/>
      <c r="S348" s="22"/>
      <c r="T348" s="22"/>
      <c r="U348" s="22"/>
      <c r="V348" s="22"/>
      <c r="W348" s="22"/>
      <c r="X348" s="22"/>
      <c r="Y348" s="22"/>
      <c r="Z348" s="22"/>
      <c r="AA348" s="22"/>
      <c r="AB348" s="22"/>
      <c r="AC348" s="22"/>
      <c r="AD348" s="22"/>
      <c r="AE348" s="22"/>
      <c r="AF348" s="22"/>
      <c r="AG348" s="22"/>
      <c r="AH348" s="22"/>
      <c r="AI348" s="22"/>
      <c r="AJ348" s="22"/>
      <c r="AK348" s="22"/>
      <c r="AL348" s="22"/>
      <c r="AM348" s="22"/>
      <c r="AN348" s="22"/>
      <c r="AO348" s="22"/>
      <c r="AP348" s="22"/>
      <c r="AQ348" s="22"/>
      <c r="AR348" s="22"/>
      <c r="AS348" s="22"/>
      <c r="AT348" s="22"/>
      <c r="AU348" s="22"/>
      <c r="AV348" s="22"/>
      <c r="AW348" s="22"/>
      <c r="AX348" s="22"/>
      <c r="AY348" s="22"/>
      <c r="AZ348" s="22"/>
      <c r="BA348" s="22"/>
      <c r="BB348" s="22"/>
      <c r="BC348" s="22"/>
      <c r="BD348" s="22"/>
      <c r="BE348" s="22"/>
      <c r="BF348" s="22"/>
      <c r="BG348" s="22"/>
      <c r="BH348" s="22"/>
      <c r="BI348" s="22"/>
      <c r="BJ348" s="22"/>
      <c r="BK348" s="22"/>
      <c r="BL348" s="22"/>
      <c r="BM348" s="22"/>
      <c r="BN348" s="22"/>
      <c r="BO348" s="22"/>
      <c r="BP348" s="22"/>
      <c r="BQ348" s="22"/>
      <c r="BR348" s="22"/>
      <c r="BS348" s="22"/>
      <c r="BT348" s="22"/>
      <c r="BU348" s="22"/>
      <c r="BV348" s="22"/>
      <c r="BW348" s="22"/>
      <c r="BX348" s="22"/>
      <c r="BY348" s="22"/>
      <c r="BZ348" s="22"/>
      <c r="CA348" s="22"/>
      <c r="CB348" s="22"/>
      <c r="CC348" s="22"/>
      <c r="CD348" s="22"/>
      <c r="CE348" s="22"/>
      <c r="CF348" s="22"/>
      <c r="CG348" s="22"/>
      <c r="CH348" s="22"/>
      <c r="CI348" s="22"/>
      <c r="CJ348" s="22"/>
      <c r="CK348" s="22"/>
      <c r="CL348" s="22"/>
      <c r="CM348" s="22"/>
      <c r="CN348" s="22"/>
      <c r="CO348" s="22"/>
      <c r="CP348" s="22"/>
      <c r="CQ348" s="22"/>
      <c r="CR348" s="22"/>
      <c r="CS348" s="22"/>
      <c r="CT348" s="22"/>
      <c r="CU348" s="22"/>
      <c r="CV348" s="22"/>
      <c r="CW348" s="22"/>
      <c r="CX348" s="22"/>
      <c r="CY348" s="23"/>
    </row>
    <row r="349" spans="2:103" ht="15.4">
      <c r="L349" s="46"/>
      <c r="M349" s="46"/>
      <c r="N349" s="46"/>
      <c r="O349" s="46"/>
      <c r="P349" s="46"/>
      <c r="Q349" s="46"/>
      <c r="R349" s="46"/>
      <c r="S349" s="46"/>
      <c r="T349" s="46"/>
      <c r="U349" s="46"/>
      <c r="V349" s="46"/>
      <c r="W349" s="46"/>
      <c r="X349" s="46"/>
      <c r="Y349" s="46"/>
      <c r="Z349" s="46"/>
      <c r="AA349" s="46"/>
      <c r="AB349" s="46"/>
      <c r="AC349" s="46"/>
      <c r="AD349" s="46"/>
      <c r="AE349" s="46"/>
      <c r="AF349" s="46"/>
      <c r="AG349" s="46"/>
      <c r="AH349" s="46"/>
      <c r="AI349" s="46"/>
      <c r="AJ349" s="46"/>
      <c r="AK349" s="46"/>
      <c r="AL349" s="46"/>
      <c r="AM349" s="46"/>
      <c r="AN349" s="46"/>
      <c r="AO349" s="46"/>
      <c r="AP349" s="150"/>
      <c r="AQ349" s="46"/>
      <c r="AR349" s="46"/>
      <c r="AS349" s="46"/>
      <c r="AT349" s="46"/>
      <c r="AU349" s="46"/>
      <c r="AV349" s="46"/>
      <c r="AW349" s="46"/>
      <c r="AX349" s="46"/>
      <c r="AY349" s="46"/>
      <c r="AZ349" s="46"/>
      <c r="BA349" s="46"/>
      <c r="BB349" s="46"/>
      <c r="BC349" s="46"/>
      <c r="BD349" s="46"/>
      <c r="BE349" s="46"/>
      <c r="BF349" s="46"/>
      <c r="BG349" s="46"/>
      <c r="BH349" s="46"/>
      <c r="BI349" s="46"/>
      <c r="BJ349" s="46"/>
      <c r="BK349" s="46"/>
      <c r="BL349" s="46"/>
      <c r="BM349" s="46"/>
      <c r="BN349" s="46"/>
      <c r="BO349" s="46"/>
      <c r="BP349" s="46"/>
      <c r="BQ349" s="46"/>
      <c r="BR349" s="46"/>
      <c r="BS349" s="46"/>
      <c r="BT349" s="46"/>
      <c r="BU349" s="46"/>
      <c r="BV349" s="46"/>
      <c r="BW349" s="46"/>
      <c r="BX349" s="46"/>
      <c r="BY349" s="46"/>
      <c r="BZ349" s="46"/>
      <c r="CA349" s="46"/>
      <c r="CB349" s="46"/>
      <c r="CC349" s="46"/>
      <c r="CD349" s="46"/>
      <c r="CE349" s="46"/>
      <c r="CF349" s="46"/>
      <c r="CG349" s="46"/>
      <c r="CH349" s="46"/>
      <c r="CI349" s="46"/>
      <c r="CJ349" s="46"/>
      <c r="CK349" s="46"/>
      <c r="CL349" s="46"/>
      <c r="CM349" s="46"/>
      <c r="CN349" s="46"/>
      <c r="CO349" s="46"/>
      <c r="CP349" s="46"/>
      <c r="CQ349" s="46"/>
      <c r="CR349" s="46"/>
      <c r="CS349" s="46"/>
      <c r="CT349" s="46"/>
      <c r="CU349" s="46"/>
      <c r="CV349" s="46"/>
      <c r="CW349" s="46"/>
      <c r="CX349" s="46"/>
    </row>
    <row r="350" spans="2:103" ht="15.4">
      <c r="B350" s="24"/>
      <c r="C350" s="43">
        <f>MAX($B$5:C349)+0.1</f>
        <v>11.1</v>
      </c>
      <c r="D350" s="41" t="s">
        <v>739</v>
      </c>
      <c r="E350" s="41"/>
      <c r="F350" s="41"/>
      <c r="G350" s="41"/>
      <c r="H350" s="41"/>
      <c r="I350" s="41"/>
      <c r="J350" s="41"/>
      <c r="K350" s="41"/>
      <c r="L350" s="41"/>
      <c r="M350" s="41"/>
      <c r="N350" s="41"/>
      <c r="O350" s="41"/>
      <c r="P350" s="41"/>
      <c r="Q350" s="41"/>
      <c r="R350" s="41"/>
      <c r="S350" s="41"/>
      <c r="T350" s="41"/>
      <c r="U350" s="41"/>
      <c r="V350" s="41"/>
      <c r="W350" s="41"/>
      <c r="X350" s="41"/>
      <c r="Y350" s="41"/>
      <c r="Z350" s="41"/>
      <c r="AA350" s="41"/>
      <c r="AB350" s="41"/>
      <c r="AC350" s="41"/>
      <c r="AD350" s="41"/>
      <c r="AE350" s="41"/>
      <c r="AF350" s="41"/>
      <c r="AG350" s="41"/>
      <c r="AH350" s="41"/>
      <c r="AI350" s="41"/>
      <c r="AJ350" s="41"/>
      <c r="AK350" s="41"/>
      <c r="AL350" s="41"/>
      <c r="AM350" s="41"/>
      <c r="AN350" s="41"/>
      <c r="AO350" s="41"/>
      <c r="AP350" s="41"/>
      <c r="AQ350" s="41"/>
      <c r="AR350" s="41"/>
      <c r="AS350" s="41"/>
      <c r="AT350" s="41"/>
      <c r="AU350" s="41"/>
      <c r="AV350" s="41"/>
      <c r="AW350" s="41"/>
      <c r="AX350" s="41"/>
      <c r="AY350" s="41"/>
      <c r="AZ350" s="41"/>
      <c r="BA350" s="41"/>
      <c r="BB350" s="41"/>
      <c r="BC350" s="41"/>
      <c r="BD350" s="41"/>
      <c r="BE350" s="41"/>
      <c r="BF350" s="41"/>
      <c r="BG350" s="41"/>
      <c r="BH350" s="41"/>
      <c r="BI350" s="41"/>
      <c r="BJ350" s="41"/>
      <c r="BK350" s="41"/>
      <c r="BL350" s="41"/>
      <c r="BM350" s="41"/>
      <c r="BN350" s="41"/>
      <c r="BO350" s="41"/>
      <c r="BP350" s="41"/>
      <c r="BQ350" s="41"/>
      <c r="BR350" s="41"/>
      <c r="BS350" s="41"/>
      <c r="BT350" s="41"/>
      <c r="BU350" s="41"/>
      <c r="BV350" s="41"/>
      <c r="BW350" s="41"/>
      <c r="BX350" s="41"/>
      <c r="BY350" s="41"/>
      <c r="BZ350" s="41"/>
      <c r="CA350" s="41"/>
      <c r="CB350" s="41"/>
      <c r="CC350" s="41"/>
      <c r="CD350" s="41"/>
      <c r="CE350" s="41"/>
      <c r="CF350" s="41"/>
      <c r="CG350" s="41"/>
      <c r="CH350" s="41"/>
      <c r="CI350" s="41"/>
      <c r="CJ350" s="41"/>
      <c r="CK350" s="41"/>
      <c r="CL350" s="41"/>
      <c r="CM350" s="41"/>
      <c r="CN350" s="41"/>
      <c r="CO350" s="41"/>
      <c r="CP350" s="41"/>
      <c r="CQ350" s="41"/>
      <c r="CR350" s="41"/>
      <c r="CS350" s="41"/>
      <c r="CT350" s="41"/>
      <c r="CU350" s="41"/>
      <c r="CV350" s="41"/>
      <c r="CW350" s="41"/>
      <c r="CX350" s="41"/>
      <c r="CY350" s="42"/>
    </row>
    <row r="351" spans="2:103" ht="15.4">
      <c r="L351" s="46"/>
      <c r="M351" s="46"/>
      <c r="N351" s="46"/>
      <c r="O351" s="46"/>
      <c r="P351" s="46"/>
      <c r="Q351" s="46"/>
      <c r="R351" s="46"/>
      <c r="S351" s="46"/>
      <c r="T351" s="46"/>
      <c r="U351" s="46"/>
      <c r="V351" s="46"/>
      <c r="W351" s="46"/>
      <c r="X351" s="46"/>
      <c r="Y351" s="46"/>
      <c r="Z351" s="46"/>
      <c r="AA351" s="46"/>
      <c r="AB351" s="46"/>
      <c r="AC351" s="46"/>
      <c r="AD351" s="46"/>
      <c r="AE351" s="46"/>
      <c r="AF351" s="46"/>
      <c r="AG351" s="46"/>
      <c r="AH351" s="46"/>
      <c r="AI351" s="46"/>
      <c r="AJ351" s="46"/>
      <c r="AK351" s="46"/>
      <c r="AL351" s="46"/>
      <c r="AM351" s="46"/>
      <c r="AN351" s="46"/>
      <c r="AO351" s="46"/>
      <c r="AP351" s="150"/>
      <c r="AQ351" s="46"/>
      <c r="AR351" s="46"/>
      <c r="AS351" s="46"/>
      <c r="AT351" s="46"/>
      <c r="AU351" s="46"/>
      <c r="AV351" s="46"/>
      <c r="AW351" s="46"/>
      <c r="AX351" s="46"/>
      <c r="AY351" s="46"/>
      <c r="AZ351" s="46"/>
      <c r="BA351" s="46"/>
      <c r="BB351" s="46"/>
      <c r="BC351" s="46"/>
      <c r="BD351" s="46"/>
      <c r="BE351" s="46"/>
      <c r="BF351" s="46"/>
      <c r="BG351" s="46"/>
      <c r="BH351" s="46"/>
      <c r="BI351" s="46"/>
      <c r="BJ351" s="46"/>
      <c r="BK351" s="46"/>
      <c r="BL351" s="46"/>
      <c r="BM351" s="46"/>
      <c r="BN351" s="46"/>
      <c r="BO351" s="46"/>
      <c r="BP351" s="46"/>
      <c r="BQ351" s="46"/>
      <c r="BR351" s="46"/>
      <c r="BS351" s="46"/>
      <c r="BT351" s="46"/>
      <c r="BU351" s="46"/>
      <c r="BV351" s="46"/>
      <c r="BW351" s="46"/>
      <c r="BX351" s="46"/>
      <c r="BY351" s="46"/>
      <c r="BZ351" s="46"/>
      <c r="CA351" s="46"/>
      <c r="CB351" s="46"/>
      <c r="CC351" s="46"/>
      <c r="CD351" s="46"/>
      <c r="CE351" s="46"/>
      <c r="CF351" s="46"/>
      <c r="CG351" s="46"/>
      <c r="CH351" s="46"/>
      <c r="CI351" s="46"/>
      <c r="CJ351" s="46"/>
      <c r="CK351" s="46"/>
      <c r="CL351" s="46"/>
      <c r="CM351" s="46"/>
      <c r="CN351" s="46"/>
      <c r="CO351" s="46"/>
      <c r="CP351" s="46"/>
      <c r="CQ351" s="46"/>
      <c r="CR351" s="46"/>
      <c r="CS351" s="46"/>
      <c r="CT351" s="46"/>
      <c r="CU351" s="46"/>
      <c r="CV351" s="46"/>
      <c r="CW351" s="46"/>
      <c r="CX351" s="46"/>
    </row>
    <row r="352" spans="2:103" ht="15.4">
      <c r="E352" s="1" t="s">
        <v>740</v>
      </c>
      <c r="G352" s="1" t="s">
        <v>305</v>
      </c>
      <c r="L352" s="46"/>
      <c r="M352" s="46" t="e">
        <f t="shared" ref="M352:AR352" si="562">M306</f>
        <v>#N/A</v>
      </c>
      <c r="N352" s="46" t="e">
        <f t="shared" si="562"/>
        <v>#N/A</v>
      </c>
      <c r="O352" s="46" t="e">
        <f t="shared" si="562"/>
        <v>#N/A</v>
      </c>
      <c r="P352" s="46" t="e">
        <f t="shared" si="562"/>
        <v>#N/A</v>
      </c>
      <c r="Q352" s="46" t="e">
        <f t="shared" si="562"/>
        <v>#N/A</v>
      </c>
      <c r="R352" s="46" t="e">
        <f t="shared" si="562"/>
        <v>#N/A</v>
      </c>
      <c r="S352" s="46" t="e">
        <f t="shared" si="562"/>
        <v>#N/A</v>
      </c>
      <c r="T352" s="46" t="e">
        <f t="shared" si="562"/>
        <v>#N/A</v>
      </c>
      <c r="U352" s="46" t="e">
        <f t="shared" si="562"/>
        <v>#N/A</v>
      </c>
      <c r="V352" s="46" t="e">
        <f t="shared" si="562"/>
        <v>#N/A</v>
      </c>
      <c r="W352" s="46" t="e">
        <f t="shared" si="562"/>
        <v>#N/A</v>
      </c>
      <c r="X352" s="46" t="e">
        <f t="shared" si="562"/>
        <v>#N/A</v>
      </c>
      <c r="Y352" s="46" t="e">
        <f t="shared" si="562"/>
        <v>#N/A</v>
      </c>
      <c r="Z352" s="46" t="e">
        <f t="shared" si="562"/>
        <v>#N/A</v>
      </c>
      <c r="AA352" s="46" t="e">
        <f t="shared" si="562"/>
        <v>#N/A</v>
      </c>
      <c r="AB352" s="46" t="e">
        <f t="shared" si="562"/>
        <v>#N/A</v>
      </c>
      <c r="AC352" s="46" t="e">
        <f t="shared" si="562"/>
        <v>#N/A</v>
      </c>
      <c r="AD352" s="46" t="e">
        <f t="shared" si="562"/>
        <v>#N/A</v>
      </c>
      <c r="AE352" s="46" t="e">
        <f t="shared" si="562"/>
        <v>#N/A</v>
      </c>
      <c r="AF352" s="46" t="e">
        <f t="shared" si="562"/>
        <v>#N/A</v>
      </c>
      <c r="AG352" s="46" t="e">
        <f t="shared" ref="AG352:AH352" si="563">AG306</f>
        <v>#N/A</v>
      </c>
      <c r="AH352" s="46" t="e">
        <f t="shared" si="563"/>
        <v>#N/A</v>
      </c>
      <c r="AI352" s="46" t="e">
        <f t="shared" si="562"/>
        <v>#N/A</v>
      </c>
      <c r="AJ352" s="46" t="e">
        <f t="shared" si="562"/>
        <v>#N/A</v>
      </c>
      <c r="AK352" s="46" t="e">
        <f t="shared" si="562"/>
        <v>#N/A</v>
      </c>
      <c r="AL352" s="46" t="e">
        <f t="shared" si="562"/>
        <v>#N/A</v>
      </c>
      <c r="AM352" s="46" t="e">
        <f t="shared" si="562"/>
        <v>#N/A</v>
      </c>
      <c r="AN352" s="46" t="e">
        <f t="shared" si="562"/>
        <v>#N/A</v>
      </c>
      <c r="AO352" s="46" t="e">
        <f t="shared" si="562"/>
        <v>#N/A</v>
      </c>
      <c r="AP352" s="46" t="e">
        <f t="shared" si="562"/>
        <v>#N/A</v>
      </c>
      <c r="AQ352" s="46" t="e">
        <f t="shared" si="562"/>
        <v>#N/A</v>
      </c>
      <c r="AR352" s="46" t="e">
        <f t="shared" si="562"/>
        <v>#N/A</v>
      </c>
      <c r="AS352" s="46" t="e">
        <f t="shared" ref="AS352:BX352" si="564">AS306</f>
        <v>#N/A</v>
      </c>
      <c r="AT352" s="46" t="e">
        <f t="shared" si="564"/>
        <v>#N/A</v>
      </c>
      <c r="AU352" s="46" t="e">
        <f t="shared" si="564"/>
        <v>#N/A</v>
      </c>
      <c r="AV352" s="46" t="e">
        <f t="shared" si="564"/>
        <v>#N/A</v>
      </c>
      <c r="AW352" s="46" t="e">
        <f t="shared" si="564"/>
        <v>#N/A</v>
      </c>
      <c r="AX352" s="46" t="e">
        <f t="shared" si="564"/>
        <v>#N/A</v>
      </c>
      <c r="AY352" s="46" t="e">
        <f t="shared" si="564"/>
        <v>#N/A</v>
      </c>
      <c r="AZ352" s="46" t="e">
        <f t="shared" si="564"/>
        <v>#N/A</v>
      </c>
      <c r="BA352" s="46" t="e">
        <f t="shared" si="564"/>
        <v>#N/A</v>
      </c>
      <c r="BB352" s="46" t="e">
        <f t="shared" si="564"/>
        <v>#N/A</v>
      </c>
      <c r="BC352" s="46" t="e">
        <f t="shared" si="564"/>
        <v>#N/A</v>
      </c>
      <c r="BD352" s="46" t="e">
        <f t="shared" si="564"/>
        <v>#N/A</v>
      </c>
      <c r="BE352" s="46" t="e">
        <f t="shared" si="564"/>
        <v>#N/A</v>
      </c>
      <c r="BF352" s="46" t="e">
        <f t="shared" si="564"/>
        <v>#N/A</v>
      </c>
      <c r="BG352" s="46" t="e">
        <f t="shared" si="564"/>
        <v>#N/A</v>
      </c>
      <c r="BH352" s="46" t="e">
        <f t="shared" si="564"/>
        <v>#N/A</v>
      </c>
      <c r="BI352" s="46" t="e">
        <f t="shared" si="564"/>
        <v>#N/A</v>
      </c>
      <c r="BJ352" s="46" t="e">
        <f t="shared" si="564"/>
        <v>#N/A</v>
      </c>
      <c r="BK352" s="46" t="e">
        <f t="shared" si="564"/>
        <v>#N/A</v>
      </c>
      <c r="BL352" s="46" t="e">
        <f t="shared" si="564"/>
        <v>#N/A</v>
      </c>
      <c r="BM352" s="46" t="e">
        <f t="shared" si="564"/>
        <v>#N/A</v>
      </c>
      <c r="BN352" s="46" t="e">
        <f t="shared" si="564"/>
        <v>#N/A</v>
      </c>
      <c r="BO352" s="46" t="e">
        <f t="shared" si="564"/>
        <v>#N/A</v>
      </c>
      <c r="BP352" s="46" t="e">
        <f t="shared" si="564"/>
        <v>#N/A</v>
      </c>
      <c r="BQ352" s="46" t="e">
        <f t="shared" si="564"/>
        <v>#N/A</v>
      </c>
      <c r="BR352" s="46" t="e">
        <f t="shared" si="564"/>
        <v>#N/A</v>
      </c>
      <c r="BS352" s="46" t="e">
        <f t="shared" si="564"/>
        <v>#N/A</v>
      </c>
      <c r="BT352" s="46" t="e">
        <f t="shared" si="564"/>
        <v>#N/A</v>
      </c>
      <c r="BU352" s="46" t="e">
        <f t="shared" si="564"/>
        <v>#N/A</v>
      </c>
      <c r="BV352" s="46" t="e">
        <f t="shared" si="564"/>
        <v>#N/A</v>
      </c>
      <c r="BW352" s="46" t="e">
        <f t="shared" si="564"/>
        <v>#N/A</v>
      </c>
      <c r="BX352" s="46" t="e">
        <f t="shared" si="564"/>
        <v>#N/A</v>
      </c>
      <c r="BY352" s="46" t="e">
        <f t="shared" ref="BY352:CV352" si="565">BY306</f>
        <v>#N/A</v>
      </c>
      <c r="BZ352" s="46" t="e">
        <f t="shared" si="565"/>
        <v>#N/A</v>
      </c>
      <c r="CA352" s="46" t="e">
        <f t="shared" si="565"/>
        <v>#N/A</v>
      </c>
      <c r="CB352" s="46" t="e">
        <f t="shared" si="565"/>
        <v>#N/A</v>
      </c>
      <c r="CC352" s="46" t="e">
        <f t="shared" si="565"/>
        <v>#N/A</v>
      </c>
      <c r="CD352" s="46" t="e">
        <f t="shared" si="565"/>
        <v>#N/A</v>
      </c>
      <c r="CE352" s="46" t="e">
        <f t="shared" si="565"/>
        <v>#N/A</v>
      </c>
      <c r="CF352" s="46" t="e">
        <f t="shared" si="565"/>
        <v>#N/A</v>
      </c>
      <c r="CG352" s="46" t="e">
        <f t="shared" si="565"/>
        <v>#N/A</v>
      </c>
      <c r="CH352" s="46" t="e">
        <f t="shared" si="565"/>
        <v>#N/A</v>
      </c>
      <c r="CI352" s="46" t="e">
        <f t="shared" si="565"/>
        <v>#N/A</v>
      </c>
      <c r="CJ352" s="46" t="e">
        <f t="shared" si="565"/>
        <v>#N/A</v>
      </c>
      <c r="CK352" s="46" t="e">
        <f t="shared" si="565"/>
        <v>#N/A</v>
      </c>
      <c r="CL352" s="46" t="e">
        <f t="shared" si="565"/>
        <v>#N/A</v>
      </c>
      <c r="CM352" s="46" t="e">
        <f t="shared" si="565"/>
        <v>#N/A</v>
      </c>
      <c r="CN352" s="46" t="e">
        <f t="shared" si="565"/>
        <v>#N/A</v>
      </c>
      <c r="CO352" s="46" t="e">
        <f t="shared" si="565"/>
        <v>#N/A</v>
      </c>
      <c r="CP352" s="46" t="e">
        <f t="shared" si="565"/>
        <v>#N/A</v>
      </c>
      <c r="CQ352" s="46" t="e">
        <f t="shared" si="565"/>
        <v>#N/A</v>
      </c>
      <c r="CR352" s="46" t="e">
        <f t="shared" si="565"/>
        <v>#N/A</v>
      </c>
      <c r="CS352" s="46" t="e">
        <f t="shared" si="565"/>
        <v>#N/A</v>
      </c>
      <c r="CT352" s="46" t="e">
        <f t="shared" si="565"/>
        <v>#N/A</v>
      </c>
      <c r="CU352" s="46" t="e">
        <f t="shared" si="565"/>
        <v>#N/A</v>
      </c>
      <c r="CV352" s="46" t="e">
        <f t="shared" si="565"/>
        <v>#N/A</v>
      </c>
      <c r="CW352" s="46"/>
      <c r="CX352" s="46"/>
    </row>
    <row r="353" spans="2:103" ht="15.4">
      <c r="L353" s="46"/>
      <c r="M353" s="46"/>
      <c r="N353" s="46"/>
      <c r="O353" s="46"/>
      <c r="P353" s="46"/>
      <c r="Q353" s="46"/>
      <c r="R353" s="46"/>
      <c r="S353" s="46"/>
      <c r="T353" s="46"/>
      <c r="U353" s="46"/>
      <c r="V353" s="46"/>
      <c r="W353" s="46"/>
      <c r="X353" s="46"/>
      <c r="Y353" s="46"/>
      <c r="Z353" s="46"/>
      <c r="AA353" s="46"/>
      <c r="AB353" s="46"/>
      <c r="AC353" s="46"/>
      <c r="AD353" s="46"/>
      <c r="AE353" s="46"/>
      <c r="AF353" s="46"/>
      <c r="AG353" s="46"/>
      <c r="AH353" s="46"/>
      <c r="AI353" s="46"/>
      <c r="AJ353" s="46"/>
      <c r="AK353" s="46"/>
      <c r="AL353" s="46"/>
      <c r="AM353" s="46"/>
      <c r="AN353" s="46"/>
      <c r="AO353" s="46"/>
      <c r="AP353" s="150"/>
      <c r="AQ353" s="46"/>
      <c r="AR353" s="46"/>
      <c r="AS353" s="46"/>
      <c r="AT353" s="46"/>
      <c r="AU353" s="46"/>
      <c r="AV353" s="46"/>
      <c r="AW353" s="46"/>
      <c r="AX353" s="46"/>
      <c r="AY353" s="46"/>
      <c r="AZ353" s="46"/>
      <c r="BA353" s="46"/>
      <c r="BB353" s="46"/>
      <c r="BC353" s="46"/>
      <c r="BD353" s="46"/>
      <c r="BE353" s="46"/>
      <c r="BF353" s="46"/>
      <c r="BG353" s="46"/>
      <c r="BH353" s="46"/>
      <c r="BI353" s="46"/>
      <c r="BJ353" s="46"/>
      <c r="BK353" s="46"/>
      <c r="BL353" s="46"/>
      <c r="BM353" s="46"/>
      <c r="BN353" s="46"/>
      <c r="BO353" s="46"/>
      <c r="BP353" s="46"/>
      <c r="BQ353" s="46"/>
      <c r="BR353" s="46"/>
      <c r="BS353" s="46"/>
      <c r="BT353" s="46"/>
      <c r="BU353" s="46"/>
      <c r="BV353" s="46"/>
      <c r="BW353" s="46"/>
      <c r="BX353" s="46"/>
      <c r="BY353" s="46"/>
      <c r="BZ353" s="46"/>
      <c r="CA353" s="46"/>
      <c r="CB353" s="46"/>
      <c r="CC353" s="46"/>
      <c r="CD353" s="46"/>
      <c r="CE353" s="46"/>
      <c r="CF353" s="46"/>
      <c r="CG353" s="46"/>
      <c r="CH353" s="46"/>
      <c r="CI353" s="46"/>
      <c r="CJ353" s="46"/>
      <c r="CK353" s="46"/>
      <c r="CL353" s="46"/>
      <c r="CM353" s="46"/>
      <c r="CN353" s="46"/>
      <c r="CO353" s="46"/>
      <c r="CP353" s="46"/>
      <c r="CQ353" s="46"/>
      <c r="CR353" s="46"/>
      <c r="CS353" s="46"/>
      <c r="CT353" s="46"/>
      <c r="CU353" s="46"/>
      <c r="CV353" s="46"/>
      <c r="CW353" s="46"/>
      <c r="CX353" s="46"/>
    </row>
    <row r="354" spans="2:103" ht="15.4">
      <c r="E354" s="1" t="s">
        <v>741</v>
      </c>
      <c r="G354" s="1" t="s">
        <v>305</v>
      </c>
      <c r="H354" s="53">
        <v>0.01</v>
      </c>
      <c r="L354" s="46"/>
      <c r="M354" s="46" t="e">
        <f t="shared" ref="M354:AR354" si="566">$H$354*M281</f>
        <v>#N/A</v>
      </c>
      <c r="N354" s="46" t="e">
        <f t="shared" si="566"/>
        <v>#N/A</v>
      </c>
      <c r="O354" s="46" t="e">
        <f t="shared" si="566"/>
        <v>#N/A</v>
      </c>
      <c r="P354" s="46" t="e">
        <f>$H$354*P281</f>
        <v>#N/A</v>
      </c>
      <c r="Q354" s="46" t="e">
        <f t="shared" si="566"/>
        <v>#N/A</v>
      </c>
      <c r="R354" s="46" t="e">
        <f t="shared" si="566"/>
        <v>#N/A</v>
      </c>
      <c r="S354" s="46" t="e">
        <f t="shared" si="566"/>
        <v>#N/A</v>
      </c>
      <c r="T354" s="46" t="e">
        <f t="shared" si="566"/>
        <v>#N/A</v>
      </c>
      <c r="U354" s="46" t="e">
        <f t="shared" si="566"/>
        <v>#N/A</v>
      </c>
      <c r="V354" s="46" t="e">
        <f t="shared" si="566"/>
        <v>#N/A</v>
      </c>
      <c r="W354" s="46" t="e">
        <f t="shared" si="566"/>
        <v>#N/A</v>
      </c>
      <c r="X354" s="46" t="e">
        <f t="shared" si="566"/>
        <v>#N/A</v>
      </c>
      <c r="Y354" s="46" t="e">
        <f t="shared" si="566"/>
        <v>#N/A</v>
      </c>
      <c r="Z354" s="46" t="e">
        <f t="shared" si="566"/>
        <v>#N/A</v>
      </c>
      <c r="AA354" s="46" t="e">
        <f t="shared" si="566"/>
        <v>#N/A</v>
      </c>
      <c r="AB354" s="46" t="e">
        <f t="shared" si="566"/>
        <v>#N/A</v>
      </c>
      <c r="AC354" s="46" t="e">
        <f t="shared" si="566"/>
        <v>#N/A</v>
      </c>
      <c r="AD354" s="46" t="e">
        <f t="shared" si="566"/>
        <v>#N/A</v>
      </c>
      <c r="AE354" s="46" t="e">
        <f t="shared" si="566"/>
        <v>#N/A</v>
      </c>
      <c r="AF354" s="46" t="e">
        <f t="shared" si="566"/>
        <v>#N/A</v>
      </c>
      <c r="AG354" s="46" t="e">
        <f t="shared" ref="AG354:AH354" si="567">$H$354*AG281</f>
        <v>#N/A</v>
      </c>
      <c r="AH354" s="46" t="e">
        <f t="shared" si="567"/>
        <v>#N/A</v>
      </c>
      <c r="AI354" s="46" t="e">
        <f t="shared" si="566"/>
        <v>#N/A</v>
      </c>
      <c r="AJ354" s="46" t="e">
        <f t="shared" si="566"/>
        <v>#N/A</v>
      </c>
      <c r="AK354" s="46" t="e">
        <f t="shared" si="566"/>
        <v>#N/A</v>
      </c>
      <c r="AL354" s="46" t="e">
        <f t="shared" si="566"/>
        <v>#N/A</v>
      </c>
      <c r="AM354" s="46" t="e">
        <f t="shared" si="566"/>
        <v>#N/A</v>
      </c>
      <c r="AN354" s="46" t="e">
        <f t="shared" si="566"/>
        <v>#N/A</v>
      </c>
      <c r="AO354" s="46" t="e">
        <f t="shared" si="566"/>
        <v>#N/A</v>
      </c>
      <c r="AP354" s="46" t="e">
        <f t="shared" si="566"/>
        <v>#N/A</v>
      </c>
      <c r="AQ354" s="46" t="e">
        <f t="shared" si="566"/>
        <v>#N/A</v>
      </c>
      <c r="AR354" s="46" t="e">
        <f t="shared" si="566"/>
        <v>#N/A</v>
      </c>
      <c r="AS354" s="46" t="e">
        <f t="shared" ref="AS354:BX354" si="568">$H$354*AS281</f>
        <v>#N/A</v>
      </c>
      <c r="AT354" s="46" t="e">
        <f t="shared" si="568"/>
        <v>#N/A</v>
      </c>
      <c r="AU354" s="46" t="e">
        <f t="shared" si="568"/>
        <v>#N/A</v>
      </c>
      <c r="AV354" s="46" t="e">
        <f t="shared" si="568"/>
        <v>#N/A</v>
      </c>
      <c r="AW354" s="46" t="e">
        <f t="shared" si="568"/>
        <v>#N/A</v>
      </c>
      <c r="AX354" s="46" t="e">
        <f t="shared" si="568"/>
        <v>#N/A</v>
      </c>
      <c r="AY354" s="46" t="e">
        <f t="shared" si="568"/>
        <v>#N/A</v>
      </c>
      <c r="AZ354" s="46" t="e">
        <f t="shared" si="568"/>
        <v>#N/A</v>
      </c>
      <c r="BA354" s="46" t="e">
        <f t="shared" si="568"/>
        <v>#N/A</v>
      </c>
      <c r="BB354" s="46" t="e">
        <f t="shared" si="568"/>
        <v>#N/A</v>
      </c>
      <c r="BC354" s="46" t="e">
        <f t="shared" si="568"/>
        <v>#N/A</v>
      </c>
      <c r="BD354" s="46" t="e">
        <f t="shared" si="568"/>
        <v>#N/A</v>
      </c>
      <c r="BE354" s="46" t="e">
        <f t="shared" si="568"/>
        <v>#N/A</v>
      </c>
      <c r="BF354" s="46" t="e">
        <f t="shared" si="568"/>
        <v>#N/A</v>
      </c>
      <c r="BG354" s="46" t="e">
        <f t="shared" si="568"/>
        <v>#N/A</v>
      </c>
      <c r="BH354" s="46" t="e">
        <f t="shared" si="568"/>
        <v>#N/A</v>
      </c>
      <c r="BI354" s="46" t="e">
        <f t="shared" si="568"/>
        <v>#N/A</v>
      </c>
      <c r="BJ354" s="46" t="e">
        <f t="shared" si="568"/>
        <v>#N/A</v>
      </c>
      <c r="BK354" s="46" t="e">
        <f t="shared" si="568"/>
        <v>#N/A</v>
      </c>
      <c r="BL354" s="46" t="e">
        <f t="shared" si="568"/>
        <v>#N/A</v>
      </c>
      <c r="BM354" s="46" t="e">
        <f t="shared" si="568"/>
        <v>#N/A</v>
      </c>
      <c r="BN354" s="46" t="e">
        <f t="shared" si="568"/>
        <v>#N/A</v>
      </c>
      <c r="BO354" s="46" t="e">
        <f t="shared" si="568"/>
        <v>#N/A</v>
      </c>
      <c r="BP354" s="46" t="e">
        <f t="shared" si="568"/>
        <v>#N/A</v>
      </c>
      <c r="BQ354" s="46" t="e">
        <f t="shared" si="568"/>
        <v>#N/A</v>
      </c>
      <c r="BR354" s="46" t="e">
        <f t="shared" si="568"/>
        <v>#N/A</v>
      </c>
      <c r="BS354" s="46" t="e">
        <f t="shared" si="568"/>
        <v>#N/A</v>
      </c>
      <c r="BT354" s="46" t="e">
        <f t="shared" si="568"/>
        <v>#N/A</v>
      </c>
      <c r="BU354" s="46" t="e">
        <f t="shared" si="568"/>
        <v>#N/A</v>
      </c>
      <c r="BV354" s="46" t="e">
        <f t="shared" si="568"/>
        <v>#N/A</v>
      </c>
      <c r="BW354" s="46" t="e">
        <f t="shared" si="568"/>
        <v>#N/A</v>
      </c>
      <c r="BX354" s="46" t="e">
        <f t="shared" si="568"/>
        <v>#N/A</v>
      </c>
      <c r="BY354" s="46" t="e">
        <f t="shared" ref="BY354:CV354" si="569">$H$354*BY281</f>
        <v>#N/A</v>
      </c>
      <c r="BZ354" s="46" t="e">
        <f t="shared" si="569"/>
        <v>#N/A</v>
      </c>
      <c r="CA354" s="46" t="e">
        <f t="shared" si="569"/>
        <v>#N/A</v>
      </c>
      <c r="CB354" s="46" t="e">
        <f t="shared" si="569"/>
        <v>#N/A</v>
      </c>
      <c r="CC354" s="46" t="e">
        <f t="shared" si="569"/>
        <v>#N/A</v>
      </c>
      <c r="CD354" s="46" t="e">
        <f t="shared" si="569"/>
        <v>#N/A</v>
      </c>
      <c r="CE354" s="46" t="e">
        <f t="shared" si="569"/>
        <v>#N/A</v>
      </c>
      <c r="CF354" s="46" t="e">
        <f t="shared" si="569"/>
        <v>#N/A</v>
      </c>
      <c r="CG354" s="46" t="e">
        <f t="shared" si="569"/>
        <v>#N/A</v>
      </c>
      <c r="CH354" s="46" t="e">
        <f t="shared" si="569"/>
        <v>#N/A</v>
      </c>
      <c r="CI354" s="46" t="e">
        <f t="shared" si="569"/>
        <v>#N/A</v>
      </c>
      <c r="CJ354" s="46" t="e">
        <f t="shared" si="569"/>
        <v>#N/A</v>
      </c>
      <c r="CK354" s="46" t="e">
        <f t="shared" si="569"/>
        <v>#N/A</v>
      </c>
      <c r="CL354" s="46" t="e">
        <f t="shared" si="569"/>
        <v>#N/A</v>
      </c>
      <c r="CM354" s="46" t="e">
        <f t="shared" si="569"/>
        <v>#N/A</v>
      </c>
      <c r="CN354" s="46" t="e">
        <f t="shared" si="569"/>
        <v>#N/A</v>
      </c>
      <c r="CO354" s="46" t="e">
        <f t="shared" si="569"/>
        <v>#N/A</v>
      </c>
      <c r="CP354" s="46" t="e">
        <f t="shared" si="569"/>
        <v>#N/A</v>
      </c>
      <c r="CQ354" s="46" t="e">
        <f t="shared" si="569"/>
        <v>#N/A</v>
      </c>
      <c r="CR354" s="46" t="e">
        <f t="shared" si="569"/>
        <v>#N/A</v>
      </c>
      <c r="CS354" s="46" t="e">
        <f t="shared" si="569"/>
        <v>#N/A</v>
      </c>
      <c r="CT354" s="46" t="e">
        <f t="shared" si="569"/>
        <v>#N/A</v>
      </c>
      <c r="CU354" s="46" t="e">
        <f t="shared" si="569"/>
        <v>#N/A</v>
      </c>
      <c r="CV354" s="46" t="e">
        <f t="shared" si="569"/>
        <v>#N/A</v>
      </c>
      <c r="CW354" s="46"/>
      <c r="CX354" s="46"/>
    </row>
    <row r="355" spans="2:103" ht="15.4">
      <c r="E355" s="1" t="s">
        <v>742</v>
      </c>
      <c r="G355" s="1" t="s">
        <v>305</v>
      </c>
      <c r="H355" s="53">
        <v>3.3E-3</v>
      </c>
      <c r="L355" s="46"/>
      <c r="M355" s="46" t="e">
        <f>$H$355*M352</f>
        <v>#N/A</v>
      </c>
      <c r="N355" s="46" t="e">
        <f t="shared" ref="N355:BY355" si="570">$H$355*N352</f>
        <v>#N/A</v>
      </c>
      <c r="O355" s="46" t="e">
        <f>$H$355*O352</f>
        <v>#N/A</v>
      </c>
      <c r="P355" s="46" t="e">
        <f t="shared" si="570"/>
        <v>#N/A</v>
      </c>
      <c r="Q355" s="46" t="e">
        <f t="shared" si="570"/>
        <v>#N/A</v>
      </c>
      <c r="R355" s="46" t="e">
        <f t="shared" si="570"/>
        <v>#N/A</v>
      </c>
      <c r="S355" s="46" t="e">
        <f t="shared" si="570"/>
        <v>#N/A</v>
      </c>
      <c r="T355" s="46" t="e">
        <f t="shared" si="570"/>
        <v>#N/A</v>
      </c>
      <c r="U355" s="46" t="e">
        <f t="shared" si="570"/>
        <v>#N/A</v>
      </c>
      <c r="V355" s="46" t="e">
        <f t="shared" si="570"/>
        <v>#N/A</v>
      </c>
      <c r="W355" s="46" t="e">
        <f t="shared" si="570"/>
        <v>#N/A</v>
      </c>
      <c r="X355" s="46" t="e">
        <f t="shared" si="570"/>
        <v>#N/A</v>
      </c>
      <c r="Y355" s="46" t="e">
        <f t="shared" si="570"/>
        <v>#N/A</v>
      </c>
      <c r="Z355" s="46" t="e">
        <f t="shared" si="570"/>
        <v>#N/A</v>
      </c>
      <c r="AA355" s="46" t="e">
        <f t="shared" si="570"/>
        <v>#N/A</v>
      </c>
      <c r="AB355" s="46" t="e">
        <f t="shared" si="570"/>
        <v>#N/A</v>
      </c>
      <c r="AC355" s="46" t="e">
        <f t="shared" si="570"/>
        <v>#N/A</v>
      </c>
      <c r="AD355" s="46" t="e">
        <f t="shared" si="570"/>
        <v>#N/A</v>
      </c>
      <c r="AE355" s="46" t="e">
        <f t="shared" si="570"/>
        <v>#N/A</v>
      </c>
      <c r="AF355" s="46" t="e">
        <f t="shared" si="570"/>
        <v>#N/A</v>
      </c>
      <c r="AG355" s="46" t="e">
        <f t="shared" ref="AG355:AH355" si="571">$H$355*AG352</f>
        <v>#N/A</v>
      </c>
      <c r="AH355" s="46" t="e">
        <f t="shared" si="571"/>
        <v>#N/A</v>
      </c>
      <c r="AI355" s="46" t="e">
        <f t="shared" si="570"/>
        <v>#N/A</v>
      </c>
      <c r="AJ355" s="46" t="e">
        <f t="shared" si="570"/>
        <v>#N/A</v>
      </c>
      <c r="AK355" s="46" t="e">
        <f t="shared" si="570"/>
        <v>#N/A</v>
      </c>
      <c r="AL355" s="46" t="e">
        <f t="shared" si="570"/>
        <v>#N/A</v>
      </c>
      <c r="AM355" s="46" t="e">
        <f t="shared" si="570"/>
        <v>#N/A</v>
      </c>
      <c r="AN355" s="46" t="e">
        <f t="shared" si="570"/>
        <v>#N/A</v>
      </c>
      <c r="AO355" s="46" t="e">
        <f t="shared" si="570"/>
        <v>#N/A</v>
      </c>
      <c r="AP355" s="46" t="e">
        <f t="shared" si="570"/>
        <v>#N/A</v>
      </c>
      <c r="AQ355" s="46" t="e">
        <f t="shared" si="570"/>
        <v>#N/A</v>
      </c>
      <c r="AR355" s="46" t="e">
        <f t="shared" si="570"/>
        <v>#N/A</v>
      </c>
      <c r="AS355" s="46" t="e">
        <f t="shared" si="570"/>
        <v>#N/A</v>
      </c>
      <c r="AT355" s="46" t="e">
        <f t="shared" si="570"/>
        <v>#N/A</v>
      </c>
      <c r="AU355" s="46" t="e">
        <f t="shared" si="570"/>
        <v>#N/A</v>
      </c>
      <c r="AV355" s="46" t="e">
        <f t="shared" si="570"/>
        <v>#N/A</v>
      </c>
      <c r="AW355" s="46" t="e">
        <f t="shared" si="570"/>
        <v>#N/A</v>
      </c>
      <c r="AX355" s="46" t="e">
        <f t="shared" si="570"/>
        <v>#N/A</v>
      </c>
      <c r="AY355" s="46" t="e">
        <f t="shared" si="570"/>
        <v>#N/A</v>
      </c>
      <c r="AZ355" s="46" t="e">
        <f t="shared" si="570"/>
        <v>#N/A</v>
      </c>
      <c r="BA355" s="46" t="e">
        <f t="shared" si="570"/>
        <v>#N/A</v>
      </c>
      <c r="BB355" s="46" t="e">
        <f t="shared" si="570"/>
        <v>#N/A</v>
      </c>
      <c r="BC355" s="46" t="e">
        <f t="shared" si="570"/>
        <v>#N/A</v>
      </c>
      <c r="BD355" s="46" t="e">
        <f t="shared" si="570"/>
        <v>#N/A</v>
      </c>
      <c r="BE355" s="46" t="e">
        <f t="shared" si="570"/>
        <v>#N/A</v>
      </c>
      <c r="BF355" s="46" t="e">
        <f t="shared" si="570"/>
        <v>#N/A</v>
      </c>
      <c r="BG355" s="46" t="e">
        <f t="shared" si="570"/>
        <v>#N/A</v>
      </c>
      <c r="BH355" s="46" t="e">
        <f t="shared" si="570"/>
        <v>#N/A</v>
      </c>
      <c r="BI355" s="46" t="e">
        <f t="shared" si="570"/>
        <v>#N/A</v>
      </c>
      <c r="BJ355" s="46" t="e">
        <f t="shared" si="570"/>
        <v>#N/A</v>
      </c>
      <c r="BK355" s="46" t="e">
        <f t="shared" si="570"/>
        <v>#N/A</v>
      </c>
      <c r="BL355" s="46" t="e">
        <f t="shared" si="570"/>
        <v>#N/A</v>
      </c>
      <c r="BM355" s="46" t="e">
        <f t="shared" si="570"/>
        <v>#N/A</v>
      </c>
      <c r="BN355" s="46" t="e">
        <f t="shared" si="570"/>
        <v>#N/A</v>
      </c>
      <c r="BO355" s="46" t="e">
        <f t="shared" si="570"/>
        <v>#N/A</v>
      </c>
      <c r="BP355" s="46" t="e">
        <f t="shared" si="570"/>
        <v>#N/A</v>
      </c>
      <c r="BQ355" s="46" t="e">
        <f t="shared" si="570"/>
        <v>#N/A</v>
      </c>
      <c r="BR355" s="46" t="e">
        <f t="shared" si="570"/>
        <v>#N/A</v>
      </c>
      <c r="BS355" s="46" t="e">
        <f t="shared" si="570"/>
        <v>#N/A</v>
      </c>
      <c r="BT355" s="46" t="e">
        <f t="shared" si="570"/>
        <v>#N/A</v>
      </c>
      <c r="BU355" s="46" t="e">
        <f t="shared" si="570"/>
        <v>#N/A</v>
      </c>
      <c r="BV355" s="46" t="e">
        <f t="shared" si="570"/>
        <v>#N/A</v>
      </c>
      <c r="BW355" s="46" t="e">
        <f t="shared" si="570"/>
        <v>#N/A</v>
      </c>
      <c r="BX355" s="46" t="e">
        <f t="shared" si="570"/>
        <v>#N/A</v>
      </c>
      <c r="BY355" s="46" t="e">
        <f t="shared" si="570"/>
        <v>#N/A</v>
      </c>
      <c r="BZ355" s="46" t="e">
        <f t="shared" ref="BZ355:CV355" si="572">$H$355*BZ352</f>
        <v>#N/A</v>
      </c>
      <c r="CA355" s="46" t="e">
        <f t="shared" si="572"/>
        <v>#N/A</v>
      </c>
      <c r="CB355" s="46" t="e">
        <f t="shared" si="572"/>
        <v>#N/A</v>
      </c>
      <c r="CC355" s="46" t="e">
        <f t="shared" si="572"/>
        <v>#N/A</v>
      </c>
      <c r="CD355" s="46" t="e">
        <f t="shared" si="572"/>
        <v>#N/A</v>
      </c>
      <c r="CE355" s="46" t="e">
        <f t="shared" si="572"/>
        <v>#N/A</v>
      </c>
      <c r="CF355" s="46" t="e">
        <f t="shared" si="572"/>
        <v>#N/A</v>
      </c>
      <c r="CG355" s="46" t="e">
        <f t="shared" si="572"/>
        <v>#N/A</v>
      </c>
      <c r="CH355" s="46" t="e">
        <f t="shared" si="572"/>
        <v>#N/A</v>
      </c>
      <c r="CI355" s="46" t="e">
        <f t="shared" si="572"/>
        <v>#N/A</v>
      </c>
      <c r="CJ355" s="46" t="e">
        <f t="shared" si="572"/>
        <v>#N/A</v>
      </c>
      <c r="CK355" s="46" t="e">
        <f t="shared" si="572"/>
        <v>#N/A</v>
      </c>
      <c r="CL355" s="46" t="e">
        <f t="shared" si="572"/>
        <v>#N/A</v>
      </c>
      <c r="CM355" s="46" t="e">
        <f t="shared" si="572"/>
        <v>#N/A</v>
      </c>
      <c r="CN355" s="46" t="e">
        <f t="shared" si="572"/>
        <v>#N/A</v>
      </c>
      <c r="CO355" s="46" t="e">
        <f t="shared" si="572"/>
        <v>#N/A</v>
      </c>
      <c r="CP355" s="46" t="e">
        <f t="shared" si="572"/>
        <v>#N/A</v>
      </c>
      <c r="CQ355" s="46" t="e">
        <f t="shared" si="572"/>
        <v>#N/A</v>
      </c>
      <c r="CR355" s="46" t="e">
        <f t="shared" si="572"/>
        <v>#N/A</v>
      </c>
      <c r="CS355" s="46" t="e">
        <f t="shared" si="572"/>
        <v>#N/A</v>
      </c>
      <c r="CT355" s="46" t="e">
        <f t="shared" si="572"/>
        <v>#N/A</v>
      </c>
      <c r="CU355" s="46" t="e">
        <f t="shared" si="572"/>
        <v>#N/A</v>
      </c>
      <c r="CV355" s="46" t="e">
        <f t="shared" si="572"/>
        <v>#N/A</v>
      </c>
      <c r="CW355" s="46"/>
      <c r="CX355" s="46"/>
    </row>
    <row r="356" spans="2:103" ht="15.4">
      <c r="AH356" s="1"/>
    </row>
    <row r="357" spans="2:103" ht="15.4">
      <c r="E357" s="1" t="s">
        <v>739</v>
      </c>
      <c r="G357" s="1" t="s">
        <v>305</v>
      </c>
      <c r="L357" s="46"/>
      <c r="M357" s="155" t="e">
        <f>MAX(M354,M355)</f>
        <v>#N/A</v>
      </c>
      <c r="N357" s="155" t="e">
        <f t="shared" ref="N357:BY357" si="573">MAX(N354,N355)</f>
        <v>#N/A</v>
      </c>
      <c r="O357" s="155" t="e">
        <f t="shared" si="573"/>
        <v>#N/A</v>
      </c>
      <c r="P357" s="155" t="e">
        <f t="shared" si="573"/>
        <v>#N/A</v>
      </c>
      <c r="Q357" s="155" t="e">
        <f>MAX(Q354,Q355)</f>
        <v>#N/A</v>
      </c>
      <c r="R357" s="155" t="e">
        <f t="shared" si="573"/>
        <v>#N/A</v>
      </c>
      <c r="S357" s="155" t="e">
        <f t="shared" si="573"/>
        <v>#N/A</v>
      </c>
      <c r="T357" s="155" t="e">
        <f t="shared" si="573"/>
        <v>#N/A</v>
      </c>
      <c r="U357" s="155" t="e">
        <f t="shared" si="573"/>
        <v>#N/A</v>
      </c>
      <c r="V357" s="155" t="e">
        <f t="shared" si="573"/>
        <v>#N/A</v>
      </c>
      <c r="W357" s="155" t="e">
        <f t="shared" si="573"/>
        <v>#N/A</v>
      </c>
      <c r="X357" s="155" t="e">
        <f t="shared" si="573"/>
        <v>#N/A</v>
      </c>
      <c r="Y357" s="155" t="e">
        <f t="shared" si="573"/>
        <v>#N/A</v>
      </c>
      <c r="Z357" s="155" t="e">
        <f t="shared" si="573"/>
        <v>#N/A</v>
      </c>
      <c r="AA357" s="155" t="e">
        <f t="shared" si="573"/>
        <v>#N/A</v>
      </c>
      <c r="AB357" s="155" t="e">
        <f t="shared" si="573"/>
        <v>#N/A</v>
      </c>
      <c r="AC357" s="155" t="e">
        <f t="shared" si="573"/>
        <v>#N/A</v>
      </c>
      <c r="AD357" s="155" t="e">
        <f t="shared" si="573"/>
        <v>#N/A</v>
      </c>
      <c r="AE357" s="155" t="e">
        <f t="shared" si="573"/>
        <v>#N/A</v>
      </c>
      <c r="AF357" s="155" t="e">
        <f t="shared" si="573"/>
        <v>#N/A</v>
      </c>
      <c r="AG357" s="155" t="e">
        <f t="shared" ref="AG357:AH357" si="574">MAX(AG354,AG355)</f>
        <v>#N/A</v>
      </c>
      <c r="AH357" s="155" t="e">
        <f t="shared" si="574"/>
        <v>#N/A</v>
      </c>
      <c r="AI357" s="155" t="e">
        <f t="shared" si="573"/>
        <v>#N/A</v>
      </c>
      <c r="AJ357" s="155" t="e">
        <f t="shared" si="573"/>
        <v>#N/A</v>
      </c>
      <c r="AK357" s="155" t="e">
        <f t="shared" si="573"/>
        <v>#N/A</v>
      </c>
      <c r="AL357" s="155" t="e">
        <f t="shared" si="573"/>
        <v>#N/A</v>
      </c>
      <c r="AM357" s="155" t="e">
        <f t="shared" si="573"/>
        <v>#N/A</v>
      </c>
      <c r="AN357" s="155" t="e">
        <f t="shared" si="573"/>
        <v>#N/A</v>
      </c>
      <c r="AO357" s="155" t="e">
        <f t="shared" si="573"/>
        <v>#N/A</v>
      </c>
      <c r="AP357" s="155" t="e">
        <f t="shared" si="573"/>
        <v>#N/A</v>
      </c>
      <c r="AQ357" s="155" t="e">
        <f t="shared" si="573"/>
        <v>#N/A</v>
      </c>
      <c r="AR357" s="155" t="e">
        <f t="shared" si="573"/>
        <v>#N/A</v>
      </c>
      <c r="AS357" s="155" t="e">
        <f t="shared" si="573"/>
        <v>#N/A</v>
      </c>
      <c r="AT357" s="155" t="e">
        <f t="shared" si="573"/>
        <v>#N/A</v>
      </c>
      <c r="AU357" s="155" t="e">
        <f t="shared" si="573"/>
        <v>#N/A</v>
      </c>
      <c r="AV357" s="155" t="e">
        <f t="shared" si="573"/>
        <v>#N/A</v>
      </c>
      <c r="AW357" s="155" t="e">
        <f t="shared" si="573"/>
        <v>#N/A</v>
      </c>
      <c r="AX357" s="155" t="e">
        <f t="shared" si="573"/>
        <v>#N/A</v>
      </c>
      <c r="AY357" s="155" t="e">
        <f t="shared" si="573"/>
        <v>#N/A</v>
      </c>
      <c r="AZ357" s="155" t="e">
        <f t="shared" si="573"/>
        <v>#N/A</v>
      </c>
      <c r="BA357" s="155" t="e">
        <f t="shared" si="573"/>
        <v>#N/A</v>
      </c>
      <c r="BB357" s="155" t="e">
        <f t="shared" si="573"/>
        <v>#N/A</v>
      </c>
      <c r="BC357" s="155" t="e">
        <f t="shared" si="573"/>
        <v>#N/A</v>
      </c>
      <c r="BD357" s="155" t="e">
        <f t="shared" si="573"/>
        <v>#N/A</v>
      </c>
      <c r="BE357" s="155" t="e">
        <f t="shared" si="573"/>
        <v>#N/A</v>
      </c>
      <c r="BF357" s="155" t="e">
        <f t="shared" si="573"/>
        <v>#N/A</v>
      </c>
      <c r="BG357" s="155" t="e">
        <f t="shared" si="573"/>
        <v>#N/A</v>
      </c>
      <c r="BH357" s="155" t="e">
        <f t="shared" si="573"/>
        <v>#N/A</v>
      </c>
      <c r="BI357" s="155" t="e">
        <f t="shared" si="573"/>
        <v>#N/A</v>
      </c>
      <c r="BJ357" s="155" t="e">
        <f t="shared" si="573"/>
        <v>#N/A</v>
      </c>
      <c r="BK357" s="155" t="e">
        <f t="shared" si="573"/>
        <v>#N/A</v>
      </c>
      <c r="BL357" s="155" t="e">
        <f t="shared" si="573"/>
        <v>#N/A</v>
      </c>
      <c r="BM357" s="155" t="e">
        <f t="shared" si="573"/>
        <v>#N/A</v>
      </c>
      <c r="BN357" s="155" t="e">
        <f t="shared" si="573"/>
        <v>#N/A</v>
      </c>
      <c r="BO357" s="155" t="e">
        <f t="shared" si="573"/>
        <v>#N/A</v>
      </c>
      <c r="BP357" s="155" t="e">
        <f t="shared" si="573"/>
        <v>#N/A</v>
      </c>
      <c r="BQ357" s="155" t="e">
        <f t="shared" si="573"/>
        <v>#N/A</v>
      </c>
      <c r="BR357" s="155" t="e">
        <f t="shared" si="573"/>
        <v>#N/A</v>
      </c>
      <c r="BS357" s="155" t="e">
        <f t="shared" si="573"/>
        <v>#N/A</v>
      </c>
      <c r="BT357" s="155" t="e">
        <f t="shared" si="573"/>
        <v>#N/A</v>
      </c>
      <c r="BU357" s="155" t="e">
        <f t="shared" si="573"/>
        <v>#N/A</v>
      </c>
      <c r="BV357" s="155" t="e">
        <f t="shared" si="573"/>
        <v>#N/A</v>
      </c>
      <c r="BW357" s="155" t="e">
        <f t="shared" si="573"/>
        <v>#N/A</v>
      </c>
      <c r="BX357" s="155" t="e">
        <f t="shared" si="573"/>
        <v>#N/A</v>
      </c>
      <c r="BY357" s="155" t="e">
        <f t="shared" si="573"/>
        <v>#N/A</v>
      </c>
      <c r="BZ357" s="155" t="e">
        <f t="shared" ref="BZ357:CV357" si="575">MAX(BZ354,BZ355)</f>
        <v>#N/A</v>
      </c>
      <c r="CA357" s="155" t="e">
        <f t="shared" si="575"/>
        <v>#N/A</v>
      </c>
      <c r="CB357" s="155" t="e">
        <f t="shared" si="575"/>
        <v>#N/A</v>
      </c>
      <c r="CC357" s="155" t="e">
        <f t="shared" si="575"/>
        <v>#N/A</v>
      </c>
      <c r="CD357" s="155" t="e">
        <f t="shared" si="575"/>
        <v>#N/A</v>
      </c>
      <c r="CE357" s="155" t="e">
        <f t="shared" si="575"/>
        <v>#N/A</v>
      </c>
      <c r="CF357" s="155" t="e">
        <f t="shared" si="575"/>
        <v>#N/A</v>
      </c>
      <c r="CG357" s="155" t="e">
        <f t="shared" si="575"/>
        <v>#N/A</v>
      </c>
      <c r="CH357" s="155" t="e">
        <f t="shared" si="575"/>
        <v>#N/A</v>
      </c>
      <c r="CI357" s="155" t="e">
        <f t="shared" si="575"/>
        <v>#N/A</v>
      </c>
      <c r="CJ357" s="155" t="e">
        <f t="shared" si="575"/>
        <v>#N/A</v>
      </c>
      <c r="CK357" s="155" t="e">
        <f t="shared" si="575"/>
        <v>#N/A</v>
      </c>
      <c r="CL357" s="155" t="e">
        <f t="shared" si="575"/>
        <v>#N/A</v>
      </c>
      <c r="CM357" s="155" t="e">
        <f t="shared" si="575"/>
        <v>#N/A</v>
      </c>
      <c r="CN357" s="155" t="e">
        <f t="shared" si="575"/>
        <v>#N/A</v>
      </c>
      <c r="CO357" s="155" t="e">
        <f t="shared" si="575"/>
        <v>#N/A</v>
      </c>
      <c r="CP357" s="155" t="e">
        <f t="shared" si="575"/>
        <v>#N/A</v>
      </c>
      <c r="CQ357" s="155" t="e">
        <f t="shared" si="575"/>
        <v>#N/A</v>
      </c>
      <c r="CR357" s="155" t="e">
        <f t="shared" si="575"/>
        <v>#N/A</v>
      </c>
      <c r="CS357" s="155" t="e">
        <f t="shared" si="575"/>
        <v>#N/A</v>
      </c>
      <c r="CT357" s="155" t="e">
        <f t="shared" si="575"/>
        <v>#N/A</v>
      </c>
      <c r="CU357" s="155" t="e">
        <f t="shared" si="575"/>
        <v>#N/A</v>
      </c>
      <c r="CV357" s="155" t="e">
        <f t="shared" si="575"/>
        <v>#N/A</v>
      </c>
      <c r="CW357" s="155"/>
      <c r="CX357" s="46"/>
    </row>
    <row r="358" spans="2:103" ht="15.4">
      <c r="L358" s="46"/>
      <c r="M358" s="46"/>
      <c r="N358" s="46"/>
      <c r="O358" s="46"/>
      <c r="P358" s="46"/>
      <c r="Q358" s="46"/>
      <c r="R358" s="46"/>
      <c r="S358" s="46"/>
      <c r="T358" s="46"/>
      <c r="U358" s="46"/>
      <c r="V358" s="46"/>
      <c r="W358" s="46"/>
      <c r="X358" s="46"/>
      <c r="Y358" s="46"/>
      <c r="Z358" s="46"/>
      <c r="AA358" s="46"/>
      <c r="AB358" s="46"/>
      <c r="AC358" s="46"/>
      <c r="AD358" s="46"/>
      <c r="AE358" s="46"/>
      <c r="AF358" s="46"/>
      <c r="AG358" s="46"/>
      <c r="AH358" s="46"/>
      <c r="AI358" s="46"/>
      <c r="AJ358" s="46"/>
      <c r="AK358" s="46"/>
      <c r="AL358" s="46"/>
      <c r="AM358" s="46"/>
      <c r="AN358" s="46"/>
      <c r="AO358" s="46"/>
      <c r="AP358" s="150"/>
      <c r="AQ358" s="46"/>
      <c r="AR358" s="46"/>
      <c r="AS358" s="46"/>
      <c r="AT358" s="46"/>
      <c r="AU358" s="46"/>
      <c r="AV358" s="46"/>
      <c r="AW358" s="46"/>
      <c r="AX358" s="46"/>
      <c r="AY358" s="46"/>
      <c r="AZ358" s="46"/>
      <c r="BA358" s="46"/>
      <c r="BB358" s="46"/>
      <c r="BC358" s="46"/>
      <c r="BD358" s="46"/>
      <c r="BE358" s="46"/>
      <c r="BF358" s="46"/>
      <c r="BG358" s="46"/>
      <c r="BH358" s="46"/>
      <c r="BI358" s="46"/>
      <c r="BJ358" s="46"/>
      <c r="BK358" s="46"/>
      <c r="BL358" s="46"/>
      <c r="BM358" s="46"/>
      <c r="BN358" s="46"/>
      <c r="BO358" s="46"/>
      <c r="BP358" s="46"/>
      <c r="BQ358" s="46"/>
      <c r="BR358" s="46"/>
      <c r="BS358" s="46"/>
      <c r="BT358" s="46"/>
      <c r="BU358" s="46"/>
      <c r="BV358" s="46"/>
      <c r="BW358" s="46"/>
      <c r="BX358" s="46"/>
      <c r="BY358" s="46"/>
      <c r="BZ358" s="46"/>
      <c r="CA358" s="46"/>
      <c r="CB358" s="46"/>
      <c r="CC358" s="46"/>
      <c r="CD358" s="46"/>
      <c r="CE358" s="46"/>
      <c r="CF358" s="46"/>
      <c r="CG358" s="46"/>
      <c r="CH358" s="46"/>
      <c r="CI358" s="46"/>
      <c r="CJ358" s="46"/>
      <c r="CK358" s="46"/>
      <c r="CL358" s="46"/>
      <c r="CM358" s="46"/>
      <c r="CN358" s="46"/>
      <c r="CO358" s="46"/>
      <c r="CP358" s="46"/>
      <c r="CQ358" s="46"/>
      <c r="CR358" s="46"/>
      <c r="CS358" s="46"/>
      <c r="CT358" s="46"/>
      <c r="CU358" s="46"/>
      <c r="CV358" s="46"/>
      <c r="CW358" s="46"/>
      <c r="CX358" s="46"/>
    </row>
    <row r="359" spans="2:103" ht="15.4">
      <c r="B359" s="24"/>
      <c r="C359" s="43">
        <f>MAX($B$5:C358)+0.1</f>
        <v>11.2</v>
      </c>
      <c r="D359" s="41" t="s">
        <v>743</v>
      </c>
      <c r="E359" s="41"/>
      <c r="F359" s="41"/>
      <c r="G359" s="41"/>
      <c r="H359" s="41"/>
      <c r="I359" s="41"/>
      <c r="J359" s="41"/>
      <c r="K359" s="41"/>
      <c r="L359" s="41"/>
      <c r="M359" s="41"/>
      <c r="N359" s="41"/>
      <c r="O359" s="41"/>
      <c r="P359" s="41"/>
      <c r="Q359" s="41"/>
      <c r="R359" s="41"/>
      <c r="S359" s="41"/>
      <c r="T359" s="41"/>
      <c r="U359" s="41"/>
      <c r="V359" s="41"/>
      <c r="W359" s="41"/>
      <c r="X359" s="41"/>
      <c r="Y359" s="41"/>
      <c r="Z359" s="41"/>
      <c r="AA359" s="41"/>
      <c r="AB359" s="41"/>
      <c r="AC359" s="41"/>
      <c r="AD359" s="41"/>
      <c r="AE359" s="41"/>
      <c r="AF359" s="41"/>
      <c r="AG359" s="41"/>
      <c r="AH359" s="41"/>
      <c r="AI359" s="41"/>
      <c r="AJ359" s="41"/>
      <c r="AK359" s="41"/>
      <c r="AL359" s="41"/>
      <c r="AM359" s="41"/>
      <c r="AN359" s="41"/>
      <c r="AO359" s="41"/>
      <c r="AP359" s="41"/>
      <c r="AQ359" s="41"/>
      <c r="AR359" s="41"/>
      <c r="AS359" s="41"/>
      <c r="AT359" s="41"/>
      <c r="AU359" s="41"/>
      <c r="AV359" s="41"/>
      <c r="AW359" s="41"/>
      <c r="AX359" s="41"/>
      <c r="AY359" s="41"/>
      <c r="AZ359" s="41"/>
      <c r="BA359" s="41"/>
      <c r="BB359" s="41"/>
      <c r="BC359" s="41"/>
      <c r="BD359" s="41"/>
      <c r="BE359" s="41"/>
      <c r="BF359" s="41"/>
      <c r="BG359" s="41"/>
      <c r="BH359" s="41"/>
      <c r="BI359" s="41"/>
      <c r="BJ359" s="41"/>
      <c r="BK359" s="41"/>
      <c r="BL359" s="41"/>
      <c r="BM359" s="41"/>
      <c r="BN359" s="41"/>
      <c r="BO359" s="41"/>
      <c r="BP359" s="41"/>
      <c r="BQ359" s="41"/>
      <c r="BR359" s="41"/>
      <c r="BS359" s="41"/>
      <c r="BT359" s="41"/>
      <c r="BU359" s="41"/>
      <c r="BV359" s="41"/>
      <c r="BW359" s="41"/>
      <c r="BX359" s="41"/>
      <c r="BY359" s="41"/>
      <c r="BZ359" s="41"/>
      <c r="CA359" s="41"/>
      <c r="CB359" s="41"/>
      <c r="CC359" s="41"/>
      <c r="CD359" s="41"/>
      <c r="CE359" s="41"/>
      <c r="CF359" s="41"/>
      <c r="CG359" s="41"/>
      <c r="CH359" s="41"/>
      <c r="CI359" s="41"/>
      <c r="CJ359" s="41"/>
      <c r="CK359" s="41"/>
      <c r="CL359" s="41"/>
      <c r="CM359" s="41"/>
      <c r="CN359" s="41"/>
      <c r="CO359" s="41"/>
      <c r="CP359" s="41"/>
      <c r="CQ359" s="41"/>
      <c r="CR359" s="41"/>
      <c r="CS359" s="41"/>
      <c r="CT359" s="41"/>
      <c r="CU359" s="41"/>
      <c r="CV359" s="41"/>
      <c r="CW359" s="41"/>
      <c r="CX359" s="41"/>
      <c r="CY359" s="42"/>
    </row>
    <row r="360" spans="2:103" ht="15.4">
      <c r="L360" s="46"/>
      <c r="M360" s="46"/>
      <c r="N360" s="46"/>
      <c r="O360" s="46"/>
      <c r="P360" s="46"/>
      <c r="Q360" s="46"/>
      <c r="R360" s="46"/>
      <c r="S360" s="46"/>
      <c r="T360" s="46"/>
      <c r="U360" s="46"/>
      <c r="V360" s="46"/>
      <c r="W360" s="46"/>
      <c r="X360" s="46"/>
      <c r="Y360" s="46"/>
      <c r="Z360" s="46"/>
      <c r="AA360" s="46"/>
      <c r="AB360" s="46"/>
      <c r="AC360" s="46"/>
      <c r="AD360" s="46"/>
      <c r="AE360" s="46"/>
      <c r="AF360" s="46"/>
      <c r="AG360" s="46"/>
      <c r="AH360" s="46"/>
      <c r="AI360" s="46"/>
      <c r="AJ360" s="46"/>
      <c r="AK360" s="46"/>
      <c r="AL360" s="46"/>
      <c r="AM360" s="46"/>
      <c r="AN360" s="46"/>
      <c r="AO360" s="46"/>
      <c r="AP360" s="150"/>
      <c r="AQ360" s="46"/>
      <c r="AR360" s="46"/>
      <c r="AS360" s="46"/>
      <c r="AT360" s="46"/>
      <c r="AU360" s="46"/>
      <c r="AV360" s="46"/>
      <c r="AW360" s="46"/>
      <c r="AX360" s="46"/>
      <c r="AY360" s="46"/>
      <c r="AZ360" s="46"/>
      <c r="BA360" s="46"/>
      <c r="BB360" s="46"/>
      <c r="BC360" s="46"/>
      <c r="BD360" s="46"/>
      <c r="BE360" s="46"/>
      <c r="BF360" s="46"/>
      <c r="BG360" s="46"/>
      <c r="BH360" s="46"/>
      <c r="BI360" s="46"/>
      <c r="BJ360" s="46"/>
      <c r="BK360" s="46"/>
      <c r="BL360" s="46"/>
      <c r="BM360" s="46"/>
      <c r="BN360" s="46"/>
      <c r="BO360" s="46"/>
      <c r="BP360" s="46"/>
      <c r="BQ360" s="46"/>
      <c r="BR360" s="46"/>
      <c r="BS360" s="46"/>
      <c r="BT360" s="46"/>
      <c r="BU360" s="46"/>
      <c r="BV360" s="46"/>
      <c r="BW360" s="46"/>
      <c r="BX360" s="46"/>
      <c r="BY360" s="46"/>
      <c r="BZ360" s="46"/>
      <c r="CA360" s="46"/>
      <c r="CB360" s="46"/>
      <c r="CC360" s="46"/>
      <c r="CD360" s="46"/>
      <c r="CE360" s="46"/>
      <c r="CF360" s="46"/>
      <c r="CG360" s="46"/>
      <c r="CH360" s="46"/>
      <c r="CI360" s="46"/>
      <c r="CJ360" s="46"/>
      <c r="CK360" s="46"/>
      <c r="CL360" s="46"/>
      <c r="CM360" s="46"/>
      <c r="CN360" s="46"/>
      <c r="CO360" s="46"/>
      <c r="CP360" s="46"/>
      <c r="CQ360" s="46"/>
      <c r="CR360" s="46"/>
      <c r="CS360" s="46"/>
      <c r="CT360" s="46"/>
      <c r="CU360" s="46"/>
      <c r="CV360" s="46"/>
      <c r="CW360" s="46"/>
      <c r="CX360" s="46"/>
    </row>
    <row r="361" spans="2:103" ht="15.4">
      <c r="E361" s="1" t="s">
        <v>744</v>
      </c>
      <c r="G361" s="1" t="s">
        <v>305</v>
      </c>
      <c r="L361" s="46"/>
      <c r="M361" s="155">
        <f>FinancialInputs!M148</f>
        <v>0</v>
      </c>
      <c r="N361" s="155">
        <f>FinancialInputs!N148</f>
        <v>0</v>
      </c>
      <c r="O361" s="155">
        <f>FinancialInputs!O148</f>
        <v>0</v>
      </c>
      <c r="P361" s="155">
        <f>FinancialInputs!P148</f>
        <v>0</v>
      </c>
      <c r="Q361" s="155">
        <f>FinancialInputs!Q148</f>
        <v>0</v>
      </c>
      <c r="R361" s="155">
        <f>FinancialInputs!R148</f>
        <v>0</v>
      </c>
      <c r="S361" s="155">
        <f>FinancialInputs!S148</f>
        <v>0</v>
      </c>
      <c r="T361" s="155">
        <f>FinancialInputs!T148</f>
        <v>0</v>
      </c>
      <c r="U361" s="155">
        <f>FinancialInputs!U148</f>
        <v>0</v>
      </c>
      <c r="V361" s="155">
        <f>FinancialInputs!V148</f>
        <v>0</v>
      </c>
      <c r="W361" s="155">
        <f>FinancialInputs!W148</f>
        <v>0</v>
      </c>
      <c r="X361" s="155">
        <f>FinancialInputs!X148</f>
        <v>0</v>
      </c>
      <c r="Y361" s="155">
        <f>FinancialInputs!Y148</f>
        <v>0</v>
      </c>
      <c r="Z361" s="155">
        <f>FinancialInputs!Z148</f>
        <v>0</v>
      </c>
      <c r="AA361" s="155">
        <f>FinancialInputs!AA148</f>
        <v>0</v>
      </c>
      <c r="AB361" s="155">
        <f>FinancialInputs!AB148</f>
        <v>0</v>
      </c>
      <c r="AC361" s="155">
        <f>FinancialInputs!AC148</f>
        <v>0</v>
      </c>
      <c r="AD361" s="155">
        <f>FinancialInputs!AD148</f>
        <v>0</v>
      </c>
      <c r="AE361" s="155">
        <f>FinancialInputs!AE148</f>
        <v>0</v>
      </c>
      <c r="AF361" s="155">
        <f>FinancialInputs!AF148</f>
        <v>0</v>
      </c>
      <c r="AG361" s="155">
        <f>FinancialInputs!AG148</f>
        <v>0</v>
      </c>
      <c r="AH361" s="155">
        <f>FinancialInputs!AH148</f>
        <v>0</v>
      </c>
      <c r="AI361" s="155">
        <f>FinancialInputs!AI148</f>
        <v>0</v>
      </c>
      <c r="AJ361" s="155">
        <f>FinancialInputs!AJ148</f>
        <v>0</v>
      </c>
      <c r="AK361" s="155">
        <f>FinancialInputs!AK148</f>
        <v>0</v>
      </c>
      <c r="AL361" s="155">
        <f>FinancialInputs!AL148</f>
        <v>0</v>
      </c>
      <c r="AM361" s="155">
        <f>FinancialInputs!AM148</f>
        <v>0</v>
      </c>
      <c r="AN361" s="155">
        <f>FinancialInputs!AN148</f>
        <v>0</v>
      </c>
      <c r="AO361" s="155">
        <f>FinancialInputs!AO148</f>
        <v>0</v>
      </c>
      <c r="AP361" s="155">
        <f>FinancialInputs!AP148</f>
        <v>0</v>
      </c>
      <c r="AQ361" s="155">
        <f>FinancialInputs!AQ148</f>
        <v>0</v>
      </c>
      <c r="AR361" s="155">
        <f>FinancialInputs!AR148</f>
        <v>0</v>
      </c>
      <c r="AS361" s="155">
        <f>FinancialInputs!AS148</f>
        <v>0</v>
      </c>
      <c r="AT361" s="155">
        <f>FinancialInputs!AT148</f>
        <v>0</v>
      </c>
      <c r="AU361" s="155">
        <f>FinancialInputs!AU148</f>
        <v>0</v>
      </c>
      <c r="AV361" s="155">
        <f>FinancialInputs!AV148</f>
        <v>0</v>
      </c>
      <c r="AW361" s="155">
        <f>FinancialInputs!AW148</f>
        <v>0</v>
      </c>
      <c r="AX361" s="155">
        <f>FinancialInputs!AX148</f>
        <v>0</v>
      </c>
      <c r="AY361" s="155">
        <f>FinancialInputs!AY148</f>
        <v>0</v>
      </c>
      <c r="AZ361" s="155">
        <f>FinancialInputs!AZ148</f>
        <v>0</v>
      </c>
      <c r="BA361" s="155">
        <f>FinancialInputs!BA148</f>
        <v>0</v>
      </c>
      <c r="BB361" s="155">
        <f>FinancialInputs!BB148</f>
        <v>0</v>
      </c>
      <c r="BC361" s="155">
        <f>FinancialInputs!BC148</f>
        <v>0</v>
      </c>
      <c r="BD361" s="155">
        <f>FinancialInputs!BD148</f>
        <v>0</v>
      </c>
      <c r="BE361" s="155">
        <f>FinancialInputs!BE148</f>
        <v>0</v>
      </c>
      <c r="BF361" s="155">
        <f>FinancialInputs!BF148</f>
        <v>0</v>
      </c>
      <c r="BG361" s="155">
        <f>FinancialInputs!BG148</f>
        <v>0</v>
      </c>
      <c r="BH361" s="155">
        <f>FinancialInputs!BH148</f>
        <v>0</v>
      </c>
      <c r="BI361" s="155">
        <f>FinancialInputs!BI148</f>
        <v>0</v>
      </c>
      <c r="BJ361" s="155">
        <f>FinancialInputs!BJ148</f>
        <v>0</v>
      </c>
      <c r="BK361" s="155">
        <f>FinancialInputs!BK148</f>
        <v>0</v>
      </c>
      <c r="BL361" s="155">
        <f>FinancialInputs!BL148</f>
        <v>0</v>
      </c>
      <c r="BM361" s="155">
        <f>FinancialInputs!BM148</f>
        <v>0</v>
      </c>
      <c r="BN361" s="155">
        <f>FinancialInputs!BN148</f>
        <v>0</v>
      </c>
      <c r="BO361" s="155">
        <f>FinancialInputs!BO148</f>
        <v>0</v>
      </c>
      <c r="BP361" s="155">
        <f>FinancialInputs!BP148</f>
        <v>0</v>
      </c>
      <c r="BQ361" s="155">
        <f>FinancialInputs!BQ148</f>
        <v>0</v>
      </c>
      <c r="BR361" s="155">
        <f>FinancialInputs!BR148</f>
        <v>0</v>
      </c>
      <c r="BS361" s="155">
        <f>FinancialInputs!BS148</f>
        <v>0</v>
      </c>
      <c r="BT361" s="155">
        <f>FinancialInputs!BT148</f>
        <v>0</v>
      </c>
      <c r="BU361" s="155">
        <f>FinancialInputs!BU148</f>
        <v>0</v>
      </c>
      <c r="BV361" s="155">
        <f>FinancialInputs!BV148</f>
        <v>0</v>
      </c>
      <c r="BW361" s="155">
        <f>FinancialInputs!BW148</f>
        <v>0</v>
      </c>
      <c r="BX361" s="155">
        <f>FinancialInputs!BX148</f>
        <v>0</v>
      </c>
      <c r="BY361" s="155">
        <f>FinancialInputs!BY148</f>
        <v>0</v>
      </c>
      <c r="BZ361" s="155">
        <f>FinancialInputs!BZ148</f>
        <v>0</v>
      </c>
      <c r="CA361" s="155">
        <f>FinancialInputs!CA148</f>
        <v>0</v>
      </c>
      <c r="CB361" s="155">
        <f>FinancialInputs!CB148</f>
        <v>0</v>
      </c>
      <c r="CC361" s="155">
        <f>FinancialInputs!CC148</f>
        <v>0</v>
      </c>
      <c r="CD361" s="155">
        <f>FinancialInputs!CD148</f>
        <v>0</v>
      </c>
      <c r="CE361" s="155">
        <f>FinancialInputs!CE148</f>
        <v>0</v>
      </c>
      <c r="CF361" s="155">
        <f>FinancialInputs!CF148</f>
        <v>0</v>
      </c>
      <c r="CG361" s="155">
        <f>FinancialInputs!CG148</f>
        <v>0</v>
      </c>
      <c r="CH361" s="155">
        <f>FinancialInputs!CH148</f>
        <v>0</v>
      </c>
      <c r="CI361" s="155">
        <f>FinancialInputs!CI148</f>
        <v>0</v>
      </c>
      <c r="CJ361" s="155">
        <f>FinancialInputs!CJ148</f>
        <v>0</v>
      </c>
      <c r="CK361" s="155">
        <f>FinancialInputs!CK148</f>
        <v>0</v>
      </c>
      <c r="CL361" s="155">
        <f>FinancialInputs!CL148</f>
        <v>0</v>
      </c>
      <c r="CM361" s="155">
        <f>FinancialInputs!CM148</f>
        <v>0</v>
      </c>
      <c r="CN361" s="155">
        <f>FinancialInputs!CN148</f>
        <v>0</v>
      </c>
      <c r="CO361" s="155">
        <f>FinancialInputs!CO148</f>
        <v>0</v>
      </c>
      <c r="CP361" s="155">
        <f>FinancialInputs!CP148</f>
        <v>0</v>
      </c>
      <c r="CQ361" s="155">
        <f>FinancialInputs!CQ148</f>
        <v>0</v>
      </c>
      <c r="CR361" s="155">
        <f>FinancialInputs!CR148</f>
        <v>0</v>
      </c>
      <c r="CS361" s="155">
        <f>FinancialInputs!CS148</f>
        <v>0</v>
      </c>
      <c r="CT361" s="155">
        <f>FinancialInputs!CT148</f>
        <v>0</v>
      </c>
      <c r="CU361" s="155">
        <f>FinancialInputs!CU148</f>
        <v>0</v>
      </c>
      <c r="CV361" s="155">
        <f>FinancialInputs!CV148</f>
        <v>0</v>
      </c>
      <c r="CW361" s="155"/>
      <c r="CX361" s="46"/>
    </row>
    <row r="362" spans="2:103" ht="15.4">
      <c r="L362" s="46"/>
      <c r="M362" s="46"/>
      <c r="N362" s="46"/>
      <c r="O362" s="46"/>
      <c r="P362" s="46"/>
      <c r="Q362" s="46"/>
      <c r="R362" s="46"/>
      <c r="S362" s="46"/>
      <c r="T362" s="46"/>
      <c r="U362" s="46"/>
      <c r="V362" s="46"/>
      <c r="W362" s="46"/>
      <c r="X362" s="46"/>
      <c r="Y362" s="46"/>
      <c r="Z362" s="46"/>
      <c r="AA362" s="46"/>
      <c r="AB362" s="46"/>
      <c r="AC362" s="46"/>
      <c r="AD362" s="46"/>
      <c r="AE362" s="46"/>
      <c r="AF362" s="46"/>
      <c r="AG362" s="46"/>
      <c r="AH362" s="46"/>
      <c r="AI362" s="46"/>
      <c r="AJ362" s="46"/>
      <c r="AK362" s="46"/>
      <c r="AL362" s="46"/>
      <c r="AM362" s="46"/>
      <c r="AN362" s="46"/>
      <c r="AO362" s="46"/>
      <c r="AP362" s="150"/>
      <c r="AQ362" s="46"/>
      <c r="AR362" s="46"/>
      <c r="AS362" s="46"/>
      <c r="AT362" s="46"/>
      <c r="AU362" s="46"/>
      <c r="AV362" s="46"/>
      <c r="AW362" s="46"/>
      <c r="AX362" s="46"/>
      <c r="AY362" s="46"/>
      <c r="AZ362" s="46"/>
      <c r="BA362" s="46"/>
      <c r="BB362" s="46"/>
      <c r="BC362" s="46"/>
      <c r="BD362" s="46"/>
      <c r="BE362" s="46"/>
      <c r="BF362" s="46"/>
      <c r="BG362" s="46"/>
      <c r="BH362" s="46"/>
      <c r="BI362" s="46"/>
      <c r="BJ362" s="46"/>
      <c r="BK362" s="46"/>
      <c r="BL362" s="46"/>
      <c r="BM362" s="46"/>
      <c r="BN362" s="46"/>
      <c r="BO362" s="46"/>
      <c r="BP362" s="46"/>
      <c r="BQ362" s="46"/>
      <c r="BR362" s="46"/>
      <c r="BS362" s="46"/>
      <c r="BT362" s="46"/>
      <c r="BU362" s="46"/>
      <c r="BV362" s="46"/>
      <c r="BW362" s="46"/>
      <c r="BX362" s="46"/>
      <c r="BY362" s="46"/>
      <c r="BZ362" s="46"/>
      <c r="CA362" s="46"/>
      <c r="CB362" s="46"/>
      <c r="CC362" s="46"/>
      <c r="CD362" s="46"/>
      <c r="CE362" s="46"/>
      <c r="CF362" s="46"/>
      <c r="CG362" s="46"/>
      <c r="CH362" s="46"/>
      <c r="CI362" s="46"/>
      <c r="CJ362" s="46"/>
      <c r="CK362" s="46"/>
      <c r="CL362" s="46"/>
      <c r="CM362" s="46"/>
      <c r="CN362" s="46"/>
      <c r="CO362" s="46"/>
      <c r="CP362" s="46"/>
      <c r="CQ362" s="46"/>
      <c r="CR362" s="46"/>
      <c r="CS362" s="46"/>
      <c r="CT362" s="46"/>
      <c r="CU362" s="46"/>
      <c r="CV362" s="46"/>
      <c r="CW362" s="46"/>
      <c r="CX362" s="46"/>
    </row>
    <row r="363" spans="2:103" ht="15.4">
      <c r="E363" s="1" t="s">
        <v>745</v>
      </c>
      <c r="G363" s="1" t="s">
        <v>256</v>
      </c>
      <c r="J363" s="151"/>
      <c r="L363" s="46"/>
      <c r="M363" s="1" t="e">
        <f t="shared" ref="M363:AR363" si="576">ABS(M361)&gt;M357</f>
        <v>#N/A</v>
      </c>
      <c r="N363" s="1" t="e">
        <f t="shared" si="576"/>
        <v>#N/A</v>
      </c>
      <c r="O363" s="1" t="e">
        <f t="shared" si="576"/>
        <v>#N/A</v>
      </c>
      <c r="P363" s="1" t="e">
        <f t="shared" si="576"/>
        <v>#N/A</v>
      </c>
      <c r="Q363" s="1" t="e">
        <f t="shared" si="576"/>
        <v>#N/A</v>
      </c>
      <c r="R363" s="1" t="e">
        <f t="shared" si="576"/>
        <v>#N/A</v>
      </c>
      <c r="S363" s="1" t="e">
        <f t="shared" si="576"/>
        <v>#N/A</v>
      </c>
      <c r="T363" s="1" t="e">
        <f t="shared" si="576"/>
        <v>#N/A</v>
      </c>
      <c r="U363" s="1" t="e">
        <f t="shared" si="576"/>
        <v>#N/A</v>
      </c>
      <c r="V363" s="1" t="e">
        <f t="shared" si="576"/>
        <v>#N/A</v>
      </c>
      <c r="W363" s="1" t="e">
        <f t="shared" si="576"/>
        <v>#N/A</v>
      </c>
      <c r="X363" s="1" t="e">
        <f t="shared" si="576"/>
        <v>#N/A</v>
      </c>
      <c r="Y363" s="1" t="e">
        <f t="shared" si="576"/>
        <v>#N/A</v>
      </c>
      <c r="Z363" s="1" t="e">
        <f t="shared" si="576"/>
        <v>#N/A</v>
      </c>
      <c r="AA363" s="1" t="e">
        <f t="shared" si="576"/>
        <v>#N/A</v>
      </c>
      <c r="AB363" s="1" t="e">
        <f t="shared" si="576"/>
        <v>#N/A</v>
      </c>
      <c r="AC363" s="1" t="e">
        <f t="shared" si="576"/>
        <v>#N/A</v>
      </c>
      <c r="AD363" s="1" t="e">
        <f t="shared" si="576"/>
        <v>#N/A</v>
      </c>
      <c r="AE363" s="1" t="e">
        <f t="shared" si="576"/>
        <v>#N/A</v>
      </c>
      <c r="AF363" s="1" t="e">
        <f t="shared" si="576"/>
        <v>#N/A</v>
      </c>
      <c r="AG363" s="1" t="e">
        <f t="shared" ref="AG363:AH363" si="577">ABS(AG361)&gt;AG357</f>
        <v>#N/A</v>
      </c>
      <c r="AH363" s="1" t="e">
        <f t="shared" si="577"/>
        <v>#N/A</v>
      </c>
      <c r="AI363" s="1" t="e">
        <f t="shared" si="576"/>
        <v>#N/A</v>
      </c>
      <c r="AJ363" s="1" t="e">
        <f t="shared" si="576"/>
        <v>#N/A</v>
      </c>
      <c r="AK363" s="1" t="e">
        <f t="shared" si="576"/>
        <v>#N/A</v>
      </c>
      <c r="AL363" s="1" t="e">
        <f t="shared" si="576"/>
        <v>#N/A</v>
      </c>
      <c r="AM363" s="1" t="e">
        <f t="shared" si="576"/>
        <v>#N/A</v>
      </c>
      <c r="AN363" s="1" t="e">
        <f t="shared" si="576"/>
        <v>#N/A</v>
      </c>
      <c r="AO363" s="1" t="e">
        <f t="shared" si="576"/>
        <v>#N/A</v>
      </c>
      <c r="AP363" s="1" t="e">
        <f t="shared" si="576"/>
        <v>#N/A</v>
      </c>
      <c r="AQ363" s="1" t="e">
        <f t="shared" si="576"/>
        <v>#N/A</v>
      </c>
      <c r="AR363" s="1" t="e">
        <f t="shared" si="576"/>
        <v>#N/A</v>
      </c>
      <c r="AS363" s="1" t="e">
        <f t="shared" ref="AS363:BX363" si="578">ABS(AS361)&gt;AS357</f>
        <v>#N/A</v>
      </c>
      <c r="AT363" s="1" t="e">
        <f t="shared" si="578"/>
        <v>#N/A</v>
      </c>
      <c r="AU363" s="1" t="e">
        <f t="shared" si="578"/>
        <v>#N/A</v>
      </c>
      <c r="AV363" s="1" t="e">
        <f t="shared" si="578"/>
        <v>#N/A</v>
      </c>
      <c r="AW363" s="1" t="e">
        <f t="shared" si="578"/>
        <v>#N/A</v>
      </c>
      <c r="AX363" s="1" t="e">
        <f t="shared" si="578"/>
        <v>#N/A</v>
      </c>
      <c r="AY363" s="1" t="e">
        <f t="shared" si="578"/>
        <v>#N/A</v>
      </c>
      <c r="AZ363" s="1" t="e">
        <f t="shared" si="578"/>
        <v>#N/A</v>
      </c>
      <c r="BA363" s="1" t="e">
        <f t="shared" si="578"/>
        <v>#N/A</v>
      </c>
      <c r="BB363" s="1" t="e">
        <f t="shared" si="578"/>
        <v>#N/A</v>
      </c>
      <c r="BC363" s="1" t="e">
        <f t="shared" si="578"/>
        <v>#N/A</v>
      </c>
      <c r="BD363" s="1" t="e">
        <f t="shared" si="578"/>
        <v>#N/A</v>
      </c>
      <c r="BE363" s="1" t="e">
        <f t="shared" si="578"/>
        <v>#N/A</v>
      </c>
      <c r="BF363" s="1" t="e">
        <f t="shared" si="578"/>
        <v>#N/A</v>
      </c>
      <c r="BG363" s="1" t="e">
        <f t="shared" si="578"/>
        <v>#N/A</v>
      </c>
      <c r="BH363" s="1" t="e">
        <f t="shared" si="578"/>
        <v>#N/A</v>
      </c>
      <c r="BI363" s="1" t="e">
        <f t="shared" si="578"/>
        <v>#N/A</v>
      </c>
      <c r="BJ363" s="1" t="e">
        <f t="shared" si="578"/>
        <v>#N/A</v>
      </c>
      <c r="BK363" s="1" t="e">
        <f t="shared" si="578"/>
        <v>#N/A</v>
      </c>
      <c r="BL363" s="1" t="e">
        <f t="shared" si="578"/>
        <v>#N/A</v>
      </c>
      <c r="BM363" s="1" t="e">
        <f t="shared" si="578"/>
        <v>#N/A</v>
      </c>
      <c r="BN363" s="1" t="e">
        <f t="shared" si="578"/>
        <v>#N/A</v>
      </c>
      <c r="BO363" s="1" t="e">
        <f t="shared" si="578"/>
        <v>#N/A</v>
      </c>
      <c r="BP363" s="1" t="e">
        <f t="shared" si="578"/>
        <v>#N/A</v>
      </c>
      <c r="BQ363" s="1" t="e">
        <f t="shared" si="578"/>
        <v>#N/A</v>
      </c>
      <c r="BR363" s="1" t="e">
        <f t="shared" si="578"/>
        <v>#N/A</v>
      </c>
      <c r="BS363" s="1" t="e">
        <f t="shared" si="578"/>
        <v>#N/A</v>
      </c>
      <c r="BT363" s="1" t="e">
        <f t="shared" si="578"/>
        <v>#N/A</v>
      </c>
      <c r="BU363" s="1" t="e">
        <f t="shared" si="578"/>
        <v>#N/A</v>
      </c>
      <c r="BV363" s="1" t="e">
        <f t="shared" si="578"/>
        <v>#N/A</v>
      </c>
      <c r="BW363" s="1" t="e">
        <f t="shared" si="578"/>
        <v>#N/A</v>
      </c>
      <c r="BX363" s="1" t="e">
        <f t="shared" si="578"/>
        <v>#N/A</v>
      </c>
      <c r="BY363" s="1" t="e">
        <f t="shared" ref="BY363:CV363" si="579">ABS(BY361)&gt;BY357</f>
        <v>#N/A</v>
      </c>
      <c r="BZ363" s="1" t="e">
        <f t="shared" si="579"/>
        <v>#N/A</v>
      </c>
      <c r="CA363" s="1" t="e">
        <f t="shared" si="579"/>
        <v>#N/A</v>
      </c>
      <c r="CB363" s="1" t="e">
        <f t="shared" si="579"/>
        <v>#N/A</v>
      </c>
      <c r="CC363" s="1" t="e">
        <f t="shared" si="579"/>
        <v>#N/A</v>
      </c>
      <c r="CD363" s="1" t="e">
        <f t="shared" si="579"/>
        <v>#N/A</v>
      </c>
      <c r="CE363" s="1" t="e">
        <f t="shared" si="579"/>
        <v>#N/A</v>
      </c>
      <c r="CF363" s="1" t="e">
        <f t="shared" si="579"/>
        <v>#N/A</v>
      </c>
      <c r="CG363" s="1" t="e">
        <f t="shared" si="579"/>
        <v>#N/A</v>
      </c>
      <c r="CH363" s="1" t="e">
        <f t="shared" si="579"/>
        <v>#N/A</v>
      </c>
      <c r="CI363" s="1" t="e">
        <f t="shared" si="579"/>
        <v>#N/A</v>
      </c>
      <c r="CJ363" s="1" t="e">
        <f t="shared" si="579"/>
        <v>#N/A</v>
      </c>
      <c r="CK363" s="1" t="e">
        <f t="shared" si="579"/>
        <v>#N/A</v>
      </c>
      <c r="CL363" s="1" t="e">
        <f t="shared" si="579"/>
        <v>#N/A</v>
      </c>
      <c r="CM363" s="1" t="e">
        <f t="shared" si="579"/>
        <v>#N/A</v>
      </c>
      <c r="CN363" s="1" t="e">
        <f t="shared" si="579"/>
        <v>#N/A</v>
      </c>
      <c r="CO363" s="1" t="e">
        <f t="shared" si="579"/>
        <v>#N/A</v>
      </c>
      <c r="CP363" s="1" t="e">
        <f t="shared" si="579"/>
        <v>#N/A</v>
      </c>
      <c r="CQ363" s="1" t="e">
        <f t="shared" si="579"/>
        <v>#N/A</v>
      </c>
      <c r="CR363" s="1" t="e">
        <f t="shared" si="579"/>
        <v>#N/A</v>
      </c>
      <c r="CS363" s="1" t="e">
        <f t="shared" si="579"/>
        <v>#N/A</v>
      </c>
      <c r="CT363" s="1" t="e">
        <f t="shared" si="579"/>
        <v>#N/A</v>
      </c>
      <c r="CU363" s="1" t="e">
        <f t="shared" si="579"/>
        <v>#N/A</v>
      </c>
      <c r="CV363" s="1" t="e">
        <f t="shared" si="579"/>
        <v>#N/A</v>
      </c>
      <c r="CX363" s="46"/>
    </row>
    <row r="364" spans="2:103" ht="15.4">
      <c r="K364" s="159"/>
      <c r="L364" s="46"/>
      <c r="M364" s="46"/>
      <c r="N364" s="46"/>
      <c r="O364" s="46"/>
      <c r="P364" s="46"/>
      <c r="Q364" s="46"/>
      <c r="R364" s="46"/>
      <c r="S364" s="46"/>
      <c r="T364" s="46"/>
      <c r="U364" s="46"/>
      <c r="V364" s="46"/>
      <c r="W364" s="46"/>
      <c r="X364" s="46"/>
      <c r="Y364" s="46"/>
      <c r="Z364" s="46"/>
      <c r="AA364" s="46"/>
      <c r="AB364" s="46"/>
      <c r="AC364" s="46"/>
      <c r="AD364" s="46"/>
      <c r="AE364" s="46"/>
      <c r="AF364" s="46"/>
      <c r="AG364" s="46"/>
      <c r="AH364" s="46"/>
      <c r="AI364" s="46"/>
      <c r="AJ364" s="46"/>
      <c r="AK364" s="46"/>
      <c r="AL364" s="46"/>
      <c r="AM364" s="46"/>
      <c r="AN364" s="46"/>
      <c r="AO364" s="46"/>
      <c r="AP364" s="150"/>
      <c r="AQ364" s="46"/>
      <c r="AR364" s="46"/>
      <c r="AS364" s="46"/>
      <c r="AT364" s="46"/>
      <c r="AU364" s="46"/>
      <c r="AV364" s="46"/>
      <c r="AW364" s="46"/>
      <c r="AX364" s="46"/>
      <c r="AY364" s="46"/>
      <c r="AZ364" s="46"/>
      <c r="BA364" s="46"/>
      <c r="BB364" s="46"/>
      <c r="BC364" s="46"/>
      <c r="BD364" s="46"/>
      <c r="BE364" s="46"/>
      <c r="BF364" s="46"/>
      <c r="BG364" s="46"/>
      <c r="BH364" s="46"/>
      <c r="BI364" s="46"/>
      <c r="BJ364" s="46"/>
      <c r="BK364" s="46"/>
      <c r="BL364" s="46"/>
      <c r="BM364" s="46"/>
      <c r="BN364" s="46"/>
      <c r="BO364" s="46"/>
      <c r="BP364" s="46"/>
      <c r="BQ364" s="46"/>
      <c r="BR364" s="46"/>
      <c r="BS364" s="46"/>
      <c r="BT364" s="46"/>
      <c r="BU364" s="46"/>
      <c r="BV364" s="46"/>
      <c r="BW364" s="46"/>
      <c r="BX364" s="46"/>
      <c r="BY364" s="46"/>
      <c r="BZ364" s="46"/>
      <c r="CA364" s="46"/>
      <c r="CB364" s="46"/>
      <c r="CC364" s="46"/>
      <c r="CD364" s="46"/>
      <c r="CE364" s="46"/>
      <c r="CF364" s="46"/>
      <c r="CG364" s="46"/>
      <c r="CH364" s="46"/>
      <c r="CI364" s="46"/>
      <c r="CJ364" s="46"/>
      <c r="CK364" s="46"/>
      <c r="CL364" s="46"/>
      <c r="CM364" s="46"/>
      <c r="CN364" s="46"/>
      <c r="CO364" s="46"/>
      <c r="CP364" s="46"/>
      <c r="CQ364" s="46"/>
      <c r="CR364" s="46"/>
      <c r="CS364" s="46"/>
      <c r="CT364" s="46"/>
      <c r="CU364" s="46"/>
      <c r="CV364" s="46"/>
      <c r="CW364" s="46"/>
      <c r="CX364" s="46"/>
    </row>
    <row r="365" spans="2:103" ht="15.4">
      <c r="E365" s="1" t="s">
        <v>746</v>
      </c>
      <c r="G365" s="1" t="s">
        <v>305</v>
      </c>
      <c r="K365" s="151"/>
      <c r="L365" s="46"/>
      <c r="M365" s="46">
        <f t="shared" ref="M365:AR365" si="580">IF(M361 &gt; 0, -M357, IF(M361 &lt; 0, M357, 0))</f>
        <v>0</v>
      </c>
      <c r="N365" s="46">
        <f t="shared" si="580"/>
        <v>0</v>
      </c>
      <c r="O365" s="46">
        <f t="shared" si="580"/>
        <v>0</v>
      </c>
      <c r="P365" s="46">
        <f t="shared" si="580"/>
        <v>0</v>
      </c>
      <c r="Q365" s="46">
        <f t="shared" si="580"/>
        <v>0</v>
      </c>
      <c r="R365" s="46">
        <f t="shared" si="580"/>
        <v>0</v>
      </c>
      <c r="S365" s="46">
        <f t="shared" si="580"/>
        <v>0</v>
      </c>
      <c r="T365" s="46">
        <f t="shared" si="580"/>
        <v>0</v>
      </c>
      <c r="U365" s="46">
        <f t="shared" si="580"/>
        <v>0</v>
      </c>
      <c r="V365" s="46">
        <f t="shared" si="580"/>
        <v>0</v>
      </c>
      <c r="W365" s="46">
        <f t="shared" si="580"/>
        <v>0</v>
      </c>
      <c r="X365" s="46">
        <f t="shared" si="580"/>
        <v>0</v>
      </c>
      <c r="Y365" s="46">
        <f t="shared" si="580"/>
        <v>0</v>
      </c>
      <c r="Z365" s="46">
        <f t="shared" si="580"/>
        <v>0</v>
      </c>
      <c r="AA365" s="46">
        <f t="shared" si="580"/>
        <v>0</v>
      </c>
      <c r="AB365" s="46">
        <f t="shared" si="580"/>
        <v>0</v>
      </c>
      <c r="AC365" s="46">
        <f t="shared" si="580"/>
        <v>0</v>
      </c>
      <c r="AD365" s="46">
        <f t="shared" si="580"/>
        <v>0</v>
      </c>
      <c r="AE365" s="46">
        <f t="shared" si="580"/>
        <v>0</v>
      </c>
      <c r="AF365" s="46">
        <f t="shared" si="580"/>
        <v>0</v>
      </c>
      <c r="AG365" s="46">
        <f t="shared" ref="AG365:AH365" si="581">IF(AG361 &gt; 0, -AG357, IF(AG361 &lt; 0, AG357, 0))</f>
        <v>0</v>
      </c>
      <c r="AH365" s="46">
        <f t="shared" si="581"/>
        <v>0</v>
      </c>
      <c r="AI365" s="46">
        <f t="shared" si="580"/>
        <v>0</v>
      </c>
      <c r="AJ365" s="46">
        <f t="shared" si="580"/>
        <v>0</v>
      </c>
      <c r="AK365" s="46">
        <f t="shared" si="580"/>
        <v>0</v>
      </c>
      <c r="AL365" s="46">
        <f t="shared" si="580"/>
        <v>0</v>
      </c>
      <c r="AM365" s="46">
        <f t="shared" si="580"/>
        <v>0</v>
      </c>
      <c r="AN365" s="46">
        <f t="shared" si="580"/>
        <v>0</v>
      </c>
      <c r="AO365" s="46">
        <f t="shared" si="580"/>
        <v>0</v>
      </c>
      <c r="AP365" s="46">
        <f t="shared" si="580"/>
        <v>0</v>
      </c>
      <c r="AQ365" s="46">
        <f t="shared" si="580"/>
        <v>0</v>
      </c>
      <c r="AR365" s="46">
        <f t="shared" si="580"/>
        <v>0</v>
      </c>
      <c r="AS365" s="46">
        <f t="shared" ref="AS365:BX365" si="582">IF(AS361 &gt; 0, -AS357, IF(AS361 &lt; 0, AS357, 0))</f>
        <v>0</v>
      </c>
      <c r="AT365" s="46">
        <f t="shared" si="582"/>
        <v>0</v>
      </c>
      <c r="AU365" s="46">
        <f t="shared" si="582"/>
        <v>0</v>
      </c>
      <c r="AV365" s="46">
        <f t="shared" si="582"/>
        <v>0</v>
      </c>
      <c r="AW365" s="46">
        <f t="shared" si="582"/>
        <v>0</v>
      </c>
      <c r="AX365" s="46">
        <f t="shared" si="582"/>
        <v>0</v>
      </c>
      <c r="AY365" s="46">
        <f t="shared" si="582"/>
        <v>0</v>
      </c>
      <c r="AZ365" s="46">
        <f t="shared" si="582"/>
        <v>0</v>
      </c>
      <c r="BA365" s="46">
        <f t="shared" si="582"/>
        <v>0</v>
      </c>
      <c r="BB365" s="46">
        <f t="shared" si="582"/>
        <v>0</v>
      </c>
      <c r="BC365" s="46">
        <f t="shared" si="582"/>
        <v>0</v>
      </c>
      <c r="BD365" s="46">
        <f t="shared" si="582"/>
        <v>0</v>
      </c>
      <c r="BE365" s="46">
        <f t="shared" si="582"/>
        <v>0</v>
      </c>
      <c r="BF365" s="46">
        <f t="shared" si="582"/>
        <v>0</v>
      </c>
      <c r="BG365" s="46">
        <f t="shared" si="582"/>
        <v>0</v>
      </c>
      <c r="BH365" s="46">
        <f t="shared" si="582"/>
        <v>0</v>
      </c>
      <c r="BI365" s="46">
        <f t="shared" si="582"/>
        <v>0</v>
      </c>
      <c r="BJ365" s="46">
        <f t="shared" si="582"/>
        <v>0</v>
      </c>
      <c r="BK365" s="46">
        <f t="shared" si="582"/>
        <v>0</v>
      </c>
      <c r="BL365" s="46">
        <f t="shared" si="582"/>
        <v>0</v>
      </c>
      <c r="BM365" s="46">
        <f t="shared" si="582"/>
        <v>0</v>
      </c>
      <c r="BN365" s="46">
        <f t="shared" si="582"/>
        <v>0</v>
      </c>
      <c r="BO365" s="46">
        <f t="shared" si="582"/>
        <v>0</v>
      </c>
      <c r="BP365" s="46">
        <f t="shared" si="582"/>
        <v>0</v>
      </c>
      <c r="BQ365" s="46">
        <f t="shared" si="582"/>
        <v>0</v>
      </c>
      <c r="BR365" s="46">
        <f t="shared" si="582"/>
        <v>0</v>
      </c>
      <c r="BS365" s="46">
        <f t="shared" si="582"/>
        <v>0</v>
      </c>
      <c r="BT365" s="46">
        <f t="shared" si="582"/>
        <v>0</v>
      </c>
      <c r="BU365" s="46">
        <f t="shared" si="582"/>
        <v>0</v>
      </c>
      <c r="BV365" s="46">
        <f t="shared" si="582"/>
        <v>0</v>
      </c>
      <c r="BW365" s="46">
        <f t="shared" si="582"/>
        <v>0</v>
      </c>
      <c r="BX365" s="46">
        <f t="shared" si="582"/>
        <v>0</v>
      </c>
      <c r="BY365" s="46">
        <f t="shared" ref="BY365:CV365" si="583">IF(BY361 &gt; 0, -BY357, IF(BY361 &lt; 0, BY357, 0))</f>
        <v>0</v>
      </c>
      <c r="BZ365" s="46">
        <f t="shared" si="583"/>
        <v>0</v>
      </c>
      <c r="CA365" s="46">
        <f t="shared" si="583"/>
        <v>0</v>
      </c>
      <c r="CB365" s="46">
        <f t="shared" si="583"/>
        <v>0</v>
      </c>
      <c r="CC365" s="46">
        <f t="shared" si="583"/>
        <v>0</v>
      </c>
      <c r="CD365" s="46">
        <f t="shared" si="583"/>
        <v>0</v>
      </c>
      <c r="CE365" s="46">
        <f t="shared" si="583"/>
        <v>0</v>
      </c>
      <c r="CF365" s="46">
        <f t="shared" si="583"/>
        <v>0</v>
      </c>
      <c r="CG365" s="46">
        <f t="shared" si="583"/>
        <v>0</v>
      </c>
      <c r="CH365" s="46">
        <f t="shared" si="583"/>
        <v>0</v>
      </c>
      <c r="CI365" s="46">
        <f t="shared" si="583"/>
        <v>0</v>
      </c>
      <c r="CJ365" s="46">
        <f t="shared" si="583"/>
        <v>0</v>
      </c>
      <c r="CK365" s="46">
        <f t="shared" si="583"/>
        <v>0</v>
      </c>
      <c r="CL365" s="46">
        <f t="shared" si="583"/>
        <v>0</v>
      </c>
      <c r="CM365" s="46">
        <f t="shared" si="583"/>
        <v>0</v>
      </c>
      <c r="CN365" s="46">
        <f t="shared" si="583"/>
        <v>0</v>
      </c>
      <c r="CO365" s="46">
        <f t="shared" si="583"/>
        <v>0</v>
      </c>
      <c r="CP365" s="46">
        <f t="shared" si="583"/>
        <v>0</v>
      </c>
      <c r="CQ365" s="46">
        <f t="shared" si="583"/>
        <v>0</v>
      </c>
      <c r="CR365" s="46">
        <f t="shared" si="583"/>
        <v>0</v>
      </c>
      <c r="CS365" s="46">
        <f t="shared" si="583"/>
        <v>0</v>
      </c>
      <c r="CT365" s="46">
        <f t="shared" si="583"/>
        <v>0</v>
      </c>
      <c r="CU365" s="46">
        <f t="shared" si="583"/>
        <v>0</v>
      </c>
      <c r="CV365" s="46">
        <f t="shared" si="583"/>
        <v>0</v>
      </c>
      <c r="CW365" s="46"/>
      <c r="CX365" s="46"/>
    </row>
    <row r="366" spans="2:103" ht="15.4">
      <c r="L366" s="46"/>
      <c r="M366" s="46"/>
      <c r="N366" s="46"/>
      <c r="O366" s="46"/>
      <c r="P366" s="46"/>
      <c r="Q366" s="46"/>
      <c r="R366" s="46"/>
      <c r="S366" s="46"/>
      <c r="T366" s="46"/>
      <c r="U366" s="46"/>
      <c r="V366" s="46"/>
      <c r="W366" s="46"/>
      <c r="X366" s="46"/>
      <c r="Y366" s="46"/>
      <c r="Z366" s="46"/>
      <c r="AA366" s="46"/>
      <c r="AB366" s="46"/>
      <c r="AC366" s="46"/>
      <c r="AD366" s="46"/>
      <c r="AE366" s="46"/>
      <c r="AF366" s="46"/>
      <c r="AG366" s="46"/>
      <c r="AH366" s="46"/>
      <c r="AI366" s="46"/>
      <c r="AJ366" s="46"/>
      <c r="AK366" s="46"/>
      <c r="AL366" s="46"/>
      <c r="AM366" s="46"/>
      <c r="AN366" s="46"/>
      <c r="AO366" s="46"/>
      <c r="AP366" s="150"/>
      <c r="AQ366" s="46"/>
      <c r="AR366" s="46"/>
      <c r="AS366" s="46"/>
      <c r="AT366" s="46"/>
      <c r="AU366" s="46"/>
      <c r="AV366" s="46"/>
      <c r="AW366" s="46"/>
      <c r="AX366" s="46"/>
      <c r="AY366" s="46"/>
      <c r="AZ366" s="46"/>
      <c r="BA366" s="46"/>
      <c r="BB366" s="46"/>
      <c r="BC366" s="46"/>
      <c r="BD366" s="46"/>
      <c r="BE366" s="46"/>
      <c r="BF366" s="46"/>
      <c r="BG366" s="46"/>
      <c r="BH366" s="46"/>
      <c r="BI366" s="46"/>
      <c r="BJ366" s="46"/>
      <c r="BK366" s="46"/>
      <c r="BL366" s="46"/>
      <c r="BM366" s="46"/>
      <c r="BN366" s="46"/>
      <c r="BO366" s="46"/>
      <c r="BP366" s="46"/>
      <c r="BQ366" s="46"/>
      <c r="BR366" s="46"/>
      <c r="BS366" s="46"/>
      <c r="BT366" s="46"/>
      <c r="BU366" s="46"/>
      <c r="BV366" s="46"/>
      <c r="BW366" s="46"/>
      <c r="BX366" s="46"/>
      <c r="BY366" s="46"/>
      <c r="BZ366" s="46"/>
      <c r="CA366" s="46"/>
      <c r="CB366" s="46"/>
      <c r="CC366" s="46"/>
      <c r="CD366" s="46"/>
      <c r="CE366" s="46"/>
      <c r="CF366" s="46"/>
      <c r="CG366" s="46"/>
      <c r="CH366" s="46"/>
      <c r="CI366" s="46"/>
      <c r="CJ366" s="46"/>
      <c r="CK366" s="46"/>
      <c r="CL366" s="46"/>
      <c r="CM366" s="46"/>
      <c r="CN366" s="46"/>
      <c r="CO366" s="46"/>
      <c r="CP366" s="46"/>
      <c r="CQ366" s="46"/>
      <c r="CR366" s="46"/>
      <c r="CS366" s="46"/>
      <c r="CT366" s="46"/>
      <c r="CU366" s="46"/>
      <c r="CV366" s="46"/>
      <c r="CW366" s="46"/>
      <c r="CX366" s="46"/>
    </row>
    <row r="367" spans="2:103" ht="15.4">
      <c r="E367" s="1" t="s">
        <v>743</v>
      </c>
      <c r="G367" s="1" t="s">
        <v>305</v>
      </c>
      <c r="L367" s="46"/>
      <c r="M367" s="46" t="e">
        <f t="shared" ref="M367:AR367" si="584">SUM(M361,M365)*M363</f>
        <v>#N/A</v>
      </c>
      <c r="N367" s="46" t="e">
        <f t="shared" si="584"/>
        <v>#N/A</v>
      </c>
      <c r="O367" s="46" t="e">
        <f t="shared" si="584"/>
        <v>#N/A</v>
      </c>
      <c r="P367" s="46" t="e">
        <f t="shared" si="584"/>
        <v>#N/A</v>
      </c>
      <c r="Q367" s="46" t="e">
        <f t="shared" si="584"/>
        <v>#N/A</v>
      </c>
      <c r="R367" s="46" t="e">
        <f t="shared" si="584"/>
        <v>#N/A</v>
      </c>
      <c r="S367" s="46" t="e">
        <f t="shared" si="584"/>
        <v>#N/A</v>
      </c>
      <c r="T367" s="46" t="e">
        <f t="shared" si="584"/>
        <v>#N/A</v>
      </c>
      <c r="U367" s="46" t="e">
        <f t="shared" si="584"/>
        <v>#N/A</v>
      </c>
      <c r="V367" s="46" t="e">
        <f t="shared" si="584"/>
        <v>#N/A</v>
      </c>
      <c r="W367" s="46" t="e">
        <f t="shared" si="584"/>
        <v>#N/A</v>
      </c>
      <c r="X367" s="46" t="e">
        <f t="shared" si="584"/>
        <v>#N/A</v>
      </c>
      <c r="Y367" s="46" t="e">
        <f t="shared" si="584"/>
        <v>#N/A</v>
      </c>
      <c r="Z367" s="46" t="e">
        <f t="shared" si="584"/>
        <v>#N/A</v>
      </c>
      <c r="AA367" s="46" t="e">
        <f t="shared" si="584"/>
        <v>#N/A</v>
      </c>
      <c r="AB367" s="46" t="e">
        <f t="shared" si="584"/>
        <v>#N/A</v>
      </c>
      <c r="AC367" s="46" t="e">
        <f t="shared" si="584"/>
        <v>#N/A</v>
      </c>
      <c r="AD367" s="46" t="e">
        <f t="shared" si="584"/>
        <v>#N/A</v>
      </c>
      <c r="AE367" s="46" t="e">
        <f t="shared" si="584"/>
        <v>#N/A</v>
      </c>
      <c r="AF367" s="46" t="e">
        <f t="shared" si="584"/>
        <v>#N/A</v>
      </c>
      <c r="AG367" s="46" t="e">
        <f t="shared" ref="AG367:AH367" si="585">SUM(AG361,AG365)*AG363</f>
        <v>#N/A</v>
      </c>
      <c r="AH367" s="46" t="e">
        <f t="shared" si="585"/>
        <v>#N/A</v>
      </c>
      <c r="AI367" s="46" t="e">
        <f t="shared" si="584"/>
        <v>#N/A</v>
      </c>
      <c r="AJ367" s="46" t="e">
        <f t="shared" si="584"/>
        <v>#N/A</v>
      </c>
      <c r="AK367" s="46" t="e">
        <f t="shared" si="584"/>
        <v>#N/A</v>
      </c>
      <c r="AL367" s="46" t="e">
        <f t="shared" si="584"/>
        <v>#N/A</v>
      </c>
      <c r="AM367" s="46" t="e">
        <f t="shared" si="584"/>
        <v>#N/A</v>
      </c>
      <c r="AN367" s="46" t="e">
        <f t="shared" si="584"/>
        <v>#N/A</v>
      </c>
      <c r="AO367" s="46" t="e">
        <f t="shared" si="584"/>
        <v>#N/A</v>
      </c>
      <c r="AP367" s="46" t="e">
        <f t="shared" si="584"/>
        <v>#N/A</v>
      </c>
      <c r="AQ367" s="46" t="e">
        <f t="shared" si="584"/>
        <v>#N/A</v>
      </c>
      <c r="AR367" s="46" t="e">
        <f t="shared" si="584"/>
        <v>#N/A</v>
      </c>
      <c r="AS367" s="46" t="e">
        <f t="shared" ref="AS367:BX367" si="586">SUM(AS361,AS365)*AS363</f>
        <v>#N/A</v>
      </c>
      <c r="AT367" s="46" t="e">
        <f t="shared" si="586"/>
        <v>#N/A</v>
      </c>
      <c r="AU367" s="46" t="e">
        <f t="shared" si="586"/>
        <v>#N/A</v>
      </c>
      <c r="AV367" s="46" t="e">
        <f t="shared" si="586"/>
        <v>#N/A</v>
      </c>
      <c r="AW367" s="46" t="e">
        <f t="shared" si="586"/>
        <v>#N/A</v>
      </c>
      <c r="AX367" s="46" t="e">
        <f t="shared" si="586"/>
        <v>#N/A</v>
      </c>
      <c r="AY367" s="46" t="e">
        <f t="shared" si="586"/>
        <v>#N/A</v>
      </c>
      <c r="AZ367" s="46" t="e">
        <f t="shared" si="586"/>
        <v>#N/A</v>
      </c>
      <c r="BA367" s="46" t="e">
        <f t="shared" si="586"/>
        <v>#N/A</v>
      </c>
      <c r="BB367" s="46" t="e">
        <f t="shared" si="586"/>
        <v>#N/A</v>
      </c>
      <c r="BC367" s="46" t="e">
        <f t="shared" si="586"/>
        <v>#N/A</v>
      </c>
      <c r="BD367" s="46" t="e">
        <f t="shared" si="586"/>
        <v>#N/A</v>
      </c>
      <c r="BE367" s="46" t="e">
        <f t="shared" si="586"/>
        <v>#N/A</v>
      </c>
      <c r="BF367" s="46" t="e">
        <f t="shared" si="586"/>
        <v>#N/A</v>
      </c>
      <c r="BG367" s="46" t="e">
        <f t="shared" si="586"/>
        <v>#N/A</v>
      </c>
      <c r="BH367" s="46" t="e">
        <f t="shared" si="586"/>
        <v>#N/A</v>
      </c>
      <c r="BI367" s="46" t="e">
        <f t="shared" si="586"/>
        <v>#N/A</v>
      </c>
      <c r="BJ367" s="46" t="e">
        <f t="shared" si="586"/>
        <v>#N/A</v>
      </c>
      <c r="BK367" s="46" t="e">
        <f t="shared" si="586"/>
        <v>#N/A</v>
      </c>
      <c r="BL367" s="46" t="e">
        <f t="shared" si="586"/>
        <v>#N/A</v>
      </c>
      <c r="BM367" s="46" t="e">
        <f t="shared" si="586"/>
        <v>#N/A</v>
      </c>
      <c r="BN367" s="46" t="e">
        <f t="shared" si="586"/>
        <v>#N/A</v>
      </c>
      <c r="BO367" s="46" t="e">
        <f t="shared" si="586"/>
        <v>#N/A</v>
      </c>
      <c r="BP367" s="46" t="e">
        <f t="shared" si="586"/>
        <v>#N/A</v>
      </c>
      <c r="BQ367" s="46" t="e">
        <f t="shared" si="586"/>
        <v>#N/A</v>
      </c>
      <c r="BR367" s="46" t="e">
        <f t="shared" si="586"/>
        <v>#N/A</v>
      </c>
      <c r="BS367" s="46" t="e">
        <f t="shared" si="586"/>
        <v>#N/A</v>
      </c>
      <c r="BT367" s="46" t="e">
        <f t="shared" si="586"/>
        <v>#N/A</v>
      </c>
      <c r="BU367" s="46" t="e">
        <f t="shared" si="586"/>
        <v>#N/A</v>
      </c>
      <c r="BV367" s="46" t="e">
        <f t="shared" si="586"/>
        <v>#N/A</v>
      </c>
      <c r="BW367" s="46" t="e">
        <f t="shared" si="586"/>
        <v>#N/A</v>
      </c>
      <c r="BX367" s="46" t="e">
        <f t="shared" si="586"/>
        <v>#N/A</v>
      </c>
      <c r="BY367" s="46" t="e">
        <f t="shared" ref="BY367:CV367" si="587">SUM(BY361,BY365)*BY363</f>
        <v>#N/A</v>
      </c>
      <c r="BZ367" s="46" t="e">
        <f t="shared" si="587"/>
        <v>#N/A</v>
      </c>
      <c r="CA367" s="46" t="e">
        <f t="shared" si="587"/>
        <v>#N/A</v>
      </c>
      <c r="CB367" s="46" t="e">
        <f t="shared" si="587"/>
        <v>#N/A</v>
      </c>
      <c r="CC367" s="46" t="e">
        <f t="shared" si="587"/>
        <v>#N/A</v>
      </c>
      <c r="CD367" s="46" t="e">
        <f t="shared" si="587"/>
        <v>#N/A</v>
      </c>
      <c r="CE367" s="46" t="e">
        <f t="shared" si="587"/>
        <v>#N/A</v>
      </c>
      <c r="CF367" s="46" t="e">
        <f t="shared" si="587"/>
        <v>#N/A</v>
      </c>
      <c r="CG367" s="46" t="e">
        <f t="shared" si="587"/>
        <v>#N/A</v>
      </c>
      <c r="CH367" s="46" t="e">
        <f t="shared" si="587"/>
        <v>#N/A</v>
      </c>
      <c r="CI367" s="46" t="e">
        <f t="shared" si="587"/>
        <v>#N/A</v>
      </c>
      <c r="CJ367" s="46" t="e">
        <f t="shared" si="587"/>
        <v>#N/A</v>
      </c>
      <c r="CK367" s="46" t="e">
        <f t="shared" si="587"/>
        <v>#N/A</v>
      </c>
      <c r="CL367" s="46" t="e">
        <f t="shared" si="587"/>
        <v>#N/A</v>
      </c>
      <c r="CM367" s="46" t="e">
        <f t="shared" si="587"/>
        <v>#N/A</v>
      </c>
      <c r="CN367" s="46" t="e">
        <f t="shared" si="587"/>
        <v>#N/A</v>
      </c>
      <c r="CO367" s="46" t="e">
        <f t="shared" si="587"/>
        <v>#N/A</v>
      </c>
      <c r="CP367" s="46" t="e">
        <f t="shared" si="587"/>
        <v>#N/A</v>
      </c>
      <c r="CQ367" s="46" t="e">
        <f t="shared" si="587"/>
        <v>#N/A</v>
      </c>
      <c r="CR367" s="46" t="e">
        <f t="shared" si="587"/>
        <v>#N/A</v>
      </c>
      <c r="CS367" s="46" t="e">
        <f t="shared" si="587"/>
        <v>#N/A</v>
      </c>
      <c r="CT367" s="46" t="e">
        <f t="shared" si="587"/>
        <v>#N/A</v>
      </c>
      <c r="CU367" s="46" t="e">
        <f t="shared" si="587"/>
        <v>#N/A</v>
      </c>
      <c r="CV367" s="46" t="e">
        <f t="shared" si="587"/>
        <v>#N/A</v>
      </c>
      <c r="CW367" s="46"/>
      <c r="CX367" s="46"/>
    </row>
    <row r="368" spans="2:103" ht="15.4">
      <c r="L368" s="46"/>
      <c r="M368" s="46"/>
      <c r="N368" s="46"/>
      <c r="O368" s="46"/>
      <c r="P368" s="46"/>
      <c r="Q368" s="46"/>
      <c r="R368" s="46"/>
      <c r="S368" s="46"/>
      <c r="T368" s="46"/>
      <c r="U368" s="46"/>
      <c r="V368" s="46"/>
      <c r="W368" s="46"/>
      <c r="X368" s="46"/>
      <c r="Y368" s="46"/>
      <c r="Z368" s="46"/>
      <c r="AA368" s="46"/>
      <c r="AB368" s="46"/>
      <c r="AC368" s="46"/>
      <c r="AD368" s="46"/>
      <c r="AE368" s="46"/>
      <c r="AF368" s="46"/>
      <c r="AG368" s="46"/>
      <c r="AH368" s="46"/>
      <c r="AI368" s="46"/>
      <c r="AJ368" s="46"/>
      <c r="AK368" s="46"/>
      <c r="AL368" s="46"/>
      <c r="AM368" s="46"/>
      <c r="AN368" s="46"/>
      <c r="AO368" s="46"/>
      <c r="AP368" s="150"/>
      <c r="AQ368" s="46"/>
      <c r="AR368" s="46"/>
      <c r="AS368" s="46"/>
      <c r="AT368" s="46"/>
      <c r="AU368" s="46"/>
      <c r="AV368" s="46"/>
      <c r="AW368" s="46"/>
      <c r="AX368" s="46"/>
      <c r="AY368" s="46"/>
      <c r="AZ368" s="46"/>
      <c r="BA368" s="46"/>
      <c r="BB368" s="46"/>
      <c r="BC368" s="46"/>
      <c r="BD368" s="46"/>
      <c r="BE368" s="46"/>
      <c r="BF368" s="46"/>
      <c r="BG368" s="46"/>
      <c r="BH368" s="46"/>
      <c r="BI368" s="46"/>
      <c r="BJ368" s="46"/>
      <c r="BK368" s="46"/>
      <c r="BL368" s="46"/>
      <c r="BM368" s="46"/>
      <c r="BN368" s="46"/>
      <c r="BO368" s="46"/>
      <c r="BP368" s="46"/>
      <c r="BQ368" s="46"/>
      <c r="BR368" s="46"/>
      <c r="BS368" s="46"/>
      <c r="BT368" s="46"/>
      <c r="BU368" s="46"/>
      <c r="BV368" s="46"/>
      <c r="BW368" s="46"/>
      <c r="BX368" s="46"/>
      <c r="BY368" s="46"/>
      <c r="BZ368" s="46"/>
      <c r="CA368" s="46"/>
      <c r="CB368" s="46"/>
      <c r="CC368" s="46"/>
      <c r="CD368" s="46"/>
      <c r="CE368" s="46"/>
      <c r="CF368" s="46"/>
      <c r="CG368" s="46"/>
      <c r="CH368" s="46"/>
      <c r="CI368" s="46"/>
      <c r="CJ368" s="46"/>
      <c r="CK368" s="46"/>
      <c r="CL368" s="46"/>
      <c r="CM368" s="46"/>
      <c r="CN368" s="46"/>
      <c r="CO368" s="46"/>
      <c r="CP368" s="46"/>
      <c r="CQ368" s="46"/>
      <c r="CR368" s="46"/>
      <c r="CS368" s="46"/>
      <c r="CT368" s="46"/>
      <c r="CU368" s="46"/>
      <c r="CV368" s="46"/>
      <c r="CW368" s="46"/>
      <c r="CX368" s="46"/>
    </row>
    <row r="369" spans="2:103" ht="15.4">
      <c r="B369" s="24"/>
      <c r="C369" s="43">
        <f>MAX($B$5:C368)+0.1</f>
        <v>11.299999999999999</v>
      </c>
      <c r="D369" s="41" t="s">
        <v>747</v>
      </c>
      <c r="E369" s="41"/>
      <c r="F369" s="41"/>
      <c r="G369" s="41"/>
      <c r="H369" s="41"/>
      <c r="I369" s="41"/>
      <c r="J369" s="41"/>
      <c r="K369" s="41"/>
      <c r="L369" s="41"/>
      <c r="M369" s="41"/>
      <c r="N369" s="41"/>
      <c r="O369" s="41"/>
      <c r="P369" s="41"/>
      <c r="Q369" s="41"/>
      <c r="R369" s="41"/>
      <c r="S369" s="41"/>
      <c r="T369" s="41"/>
      <c r="U369" s="41"/>
      <c r="V369" s="41"/>
      <c r="W369" s="41"/>
      <c r="X369" s="41"/>
      <c r="Y369" s="41"/>
      <c r="Z369" s="41"/>
      <c r="AA369" s="41"/>
      <c r="AB369" s="41"/>
      <c r="AC369" s="41"/>
      <c r="AD369" s="41"/>
      <c r="AE369" s="41"/>
      <c r="AF369" s="41"/>
      <c r="AG369" s="41"/>
      <c r="AH369" s="41"/>
      <c r="AI369" s="41"/>
      <c r="AJ369" s="41"/>
      <c r="AK369" s="41"/>
      <c r="AL369" s="41"/>
      <c r="AM369" s="41"/>
      <c r="AN369" s="41"/>
      <c r="AO369" s="41"/>
      <c r="AP369" s="41"/>
      <c r="AQ369" s="41"/>
      <c r="AR369" s="41"/>
      <c r="AS369" s="41"/>
      <c r="AT369" s="41"/>
      <c r="AU369" s="41"/>
      <c r="AV369" s="41"/>
      <c r="AW369" s="41"/>
      <c r="AX369" s="41"/>
      <c r="AY369" s="41"/>
      <c r="AZ369" s="41"/>
      <c r="BA369" s="41"/>
      <c r="BB369" s="41"/>
      <c r="BC369" s="41"/>
      <c r="BD369" s="41"/>
      <c r="BE369" s="41"/>
      <c r="BF369" s="41"/>
      <c r="BG369" s="41"/>
      <c r="BH369" s="41"/>
      <c r="BI369" s="41"/>
      <c r="BJ369" s="41"/>
      <c r="BK369" s="41"/>
      <c r="BL369" s="41"/>
      <c r="BM369" s="41"/>
      <c r="BN369" s="41"/>
      <c r="BO369" s="41"/>
      <c r="BP369" s="41"/>
      <c r="BQ369" s="41"/>
      <c r="BR369" s="41"/>
      <c r="BS369" s="41"/>
      <c r="BT369" s="41"/>
      <c r="BU369" s="41"/>
      <c r="BV369" s="41"/>
      <c r="BW369" s="41"/>
      <c r="BX369" s="41"/>
      <c r="BY369" s="41"/>
      <c r="BZ369" s="41"/>
      <c r="CA369" s="41"/>
      <c r="CB369" s="41"/>
      <c r="CC369" s="41"/>
      <c r="CD369" s="41"/>
      <c r="CE369" s="41"/>
      <c r="CF369" s="41"/>
      <c r="CG369" s="41"/>
      <c r="CH369" s="41"/>
      <c r="CI369" s="41"/>
      <c r="CJ369" s="41"/>
      <c r="CK369" s="41"/>
      <c r="CL369" s="41"/>
      <c r="CM369" s="41"/>
      <c r="CN369" s="41"/>
      <c r="CO369" s="41"/>
      <c r="CP369" s="41"/>
      <c r="CQ369" s="41"/>
      <c r="CR369" s="41"/>
      <c r="CS369" s="41"/>
      <c r="CT369" s="41"/>
      <c r="CU369" s="41"/>
      <c r="CV369" s="41"/>
      <c r="CW369" s="41"/>
      <c r="CX369" s="41"/>
      <c r="CY369" s="42"/>
    </row>
    <row r="370" spans="2:103" ht="15.4">
      <c r="L370" s="46"/>
      <c r="M370" s="46"/>
      <c r="N370" s="46"/>
      <c r="O370" s="46"/>
      <c r="P370" s="46"/>
      <c r="Q370" s="46"/>
      <c r="R370" s="46"/>
      <c r="S370" s="46"/>
      <c r="T370" s="46"/>
      <c r="U370" s="46"/>
      <c r="V370" s="46"/>
      <c r="W370" s="46"/>
      <c r="X370" s="46"/>
      <c r="Y370" s="46"/>
      <c r="Z370" s="46"/>
      <c r="AA370" s="46"/>
      <c r="AB370" s="46"/>
      <c r="AC370" s="46"/>
      <c r="AD370" s="46"/>
      <c r="AE370" s="46"/>
      <c r="AF370" s="46"/>
      <c r="AG370" s="46"/>
      <c r="AH370" s="46"/>
      <c r="AI370" s="46"/>
      <c r="AJ370" s="46"/>
      <c r="AK370" s="46"/>
      <c r="AL370" s="46"/>
      <c r="AM370" s="46"/>
      <c r="AN370" s="46"/>
      <c r="AO370" s="46"/>
      <c r="AP370" s="150"/>
      <c r="AQ370" s="46"/>
      <c r="AR370" s="46"/>
      <c r="AS370" s="46"/>
      <c r="AT370" s="46"/>
      <c r="AU370" s="46"/>
      <c r="AV370" s="46"/>
      <c r="AW370" s="46"/>
      <c r="AX370" s="46"/>
      <c r="AY370" s="46"/>
      <c r="AZ370" s="46"/>
      <c r="BA370" s="46"/>
      <c r="BB370" s="46"/>
      <c r="BC370" s="46"/>
      <c r="BD370" s="46"/>
      <c r="BE370" s="46"/>
      <c r="BF370" s="46"/>
      <c r="BG370" s="46"/>
      <c r="BH370" s="46"/>
      <c r="BI370" s="46"/>
      <c r="BJ370" s="46"/>
      <c r="BK370" s="46"/>
      <c r="BL370" s="46"/>
      <c r="BM370" s="46"/>
      <c r="BN370" s="46"/>
      <c r="BO370" s="46"/>
      <c r="BP370" s="46"/>
      <c r="BQ370" s="46"/>
      <c r="BR370" s="46"/>
      <c r="BS370" s="46"/>
      <c r="BT370" s="46"/>
      <c r="BU370" s="46"/>
      <c r="BV370" s="46"/>
      <c r="BW370" s="46"/>
      <c r="BX370" s="46"/>
      <c r="BY370" s="46"/>
      <c r="BZ370" s="46"/>
      <c r="CA370" s="46"/>
      <c r="CB370" s="46"/>
      <c r="CC370" s="46"/>
      <c r="CD370" s="46"/>
      <c r="CE370" s="46"/>
      <c r="CF370" s="46"/>
      <c r="CG370" s="46"/>
      <c r="CH370" s="46"/>
      <c r="CI370" s="46"/>
      <c r="CJ370" s="46"/>
      <c r="CK370" s="46"/>
      <c r="CL370" s="46"/>
      <c r="CM370" s="46"/>
      <c r="CN370" s="46"/>
      <c r="CO370" s="46"/>
      <c r="CP370" s="46"/>
      <c r="CQ370" s="46"/>
      <c r="CR370" s="46"/>
      <c r="CS370" s="46"/>
      <c r="CT370" s="46"/>
      <c r="CU370" s="46"/>
      <c r="CV370" s="46"/>
      <c r="CW370" s="46"/>
      <c r="CX370" s="46"/>
    </row>
    <row r="371" spans="2:103" ht="15.4">
      <c r="E371" s="1" t="s">
        <v>748</v>
      </c>
      <c r="G371" s="1" t="s">
        <v>305</v>
      </c>
      <c r="L371" s="46"/>
      <c r="M371" s="46" t="e">
        <f t="shared" ref="M371:AR371" si="588">M367*((1-M325)/M325)</f>
        <v>#N/A</v>
      </c>
      <c r="N371" s="46" t="e">
        <f t="shared" si="588"/>
        <v>#N/A</v>
      </c>
      <c r="O371" s="46" t="e">
        <f t="shared" si="588"/>
        <v>#N/A</v>
      </c>
      <c r="P371" s="46" t="e">
        <f t="shared" si="588"/>
        <v>#N/A</v>
      </c>
      <c r="Q371" s="46" t="e">
        <f t="shared" si="588"/>
        <v>#N/A</v>
      </c>
      <c r="R371" s="46" t="e">
        <f t="shared" si="588"/>
        <v>#N/A</v>
      </c>
      <c r="S371" s="46" t="e">
        <f t="shared" si="588"/>
        <v>#N/A</v>
      </c>
      <c r="T371" s="46" t="e">
        <f t="shared" si="588"/>
        <v>#N/A</v>
      </c>
      <c r="U371" s="46" t="e">
        <f t="shared" si="588"/>
        <v>#N/A</v>
      </c>
      <c r="V371" s="46" t="e">
        <f t="shared" si="588"/>
        <v>#N/A</v>
      </c>
      <c r="W371" s="46" t="e">
        <f t="shared" si="588"/>
        <v>#N/A</v>
      </c>
      <c r="X371" s="46" t="e">
        <f t="shared" si="588"/>
        <v>#N/A</v>
      </c>
      <c r="Y371" s="46" t="e">
        <f t="shared" si="588"/>
        <v>#N/A</v>
      </c>
      <c r="Z371" s="46" t="e">
        <f t="shared" si="588"/>
        <v>#N/A</v>
      </c>
      <c r="AA371" s="46" t="e">
        <f t="shared" si="588"/>
        <v>#N/A</v>
      </c>
      <c r="AB371" s="46" t="e">
        <f t="shared" si="588"/>
        <v>#N/A</v>
      </c>
      <c r="AC371" s="46" t="e">
        <f t="shared" si="588"/>
        <v>#N/A</v>
      </c>
      <c r="AD371" s="46" t="e">
        <f t="shared" si="588"/>
        <v>#N/A</v>
      </c>
      <c r="AE371" s="46" t="e">
        <f t="shared" si="588"/>
        <v>#N/A</v>
      </c>
      <c r="AF371" s="46" t="e">
        <f t="shared" si="588"/>
        <v>#N/A</v>
      </c>
      <c r="AG371" s="46" t="e">
        <f t="shared" ref="AG371:AH371" si="589">AG367*((1-AG325)/AG325)</f>
        <v>#N/A</v>
      </c>
      <c r="AH371" s="46" t="e">
        <f t="shared" si="589"/>
        <v>#N/A</v>
      </c>
      <c r="AI371" s="46" t="e">
        <f t="shared" si="588"/>
        <v>#N/A</v>
      </c>
      <c r="AJ371" s="46" t="e">
        <f t="shared" si="588"/>
        <v>#N/A</v>
      </c>
      <c r="AK371" s="46" t="e">
        <f t="shared" si="588"/>
        <v>#N/A</v>
      </c>
      <c r="AL371" s="46" t="e">
        <f t="shared" si="588"/>
        <v>#N/A</v>
      </c>
      <c r="AM371" s="46" t="e">
        <f t="shared" si="588"/>
        <v>#N/A</v>
      </c>
      <c r="AN371" s="46" t="e">
        <f t="shared" si="588"/>
        <v>#N/A</v>
      </c>
      <c r="AO371" s="46" t="e">
        <f t="shared" si="588"/>
        <v>#N/A</v>
      </c>
      <c r="AP371" s="46" t="e">
        <f t="shared" si="588"/>
        <v>#N/A</v>
      </c>
      <c r="AQ371" s="46" t="e">
        <f t="shared" si="588"/>
        <v>#N/A</v>
      </c>
      <c r="AR371" s="46" t="e">
        <f t="shared" si="588"/>
        <v>#N/A</v>
      </c>
      <c r="AS371" s="46" t="e">
        <f t="shared" ref="AS371:BX371" si="590">AS367*((1-AS325)/AS325)</f>
        <v>#N/A</v>
      </c>
      <c r="AT371" s="46" t="e">
        <f t="shared" si="590"/>
        <v>#N/A</v>
      </c>
      <c r="AU371" s="46" t="e">
        <f t="shared" si="590"/>
        <v>#N/A</v>
      </c>
      <c r="AV371" s="46" t="e">
        <f t="shared" si="590"/>
        <v>#N/A</v>
      </c>
      <c r="AW371" s="46" t="e">
        <f t="shared" si="590"/>
        <v>#N/A</v>
      </c>
      <c r="AX371" s="46" t="e">
        <f t="shared" si="590"/>
        <v>#N/A</v>
      </c>
      <c r="AY371" s="46" t="e">
        <f t="shared" si="590"/>
        <v>#N/A</v>
      </c>
      <c r="AZ371" s="46" t="e">
        <f t="shared" si="590"/>
        <v>#N/A</v>
      </c>
      <c r="BA371" s="46" t="e">
        <f t="shared" si="590"/>
        <v>#N/A</v>
      </c>
      <c r="BB371" s="46" t="e">
        <f t="shared" si="590"/>
        <v>#N/A</v>
      </c>
      <c r="BC371" s="46" t="e">
        <f t="shared" si="590"/>
        <v>#N/A</v>
      </c>
      <c r="BD371" s="46" t="e">
        <f t="shared" si="590"/>
        <v>#N/A</v>
      </c>
      <c r="BE371" s="46" t="e">
        <f t="shared" si="590"/>
        <v>#N/A</v>
      </c>
      <c r="BF371" s="46" t="e">
        <f t="shared" si="590"/>
        <v>#N/A</v>
      </c>
      <c r="BG371" s="46" t="e">
        <f t="shared" si="590"/>
        <v>#N/A</v>
      </c>
      <c r="BH371" s="46" t="e">
        <f t="shared" si="590"/>
        <v>#N/A</v>
      </c>
      <c r="BI371" s="46" t="e">
        <f t="shared" si="590"/>
        <v>#N/A</v>
      </c>
      <c r="BJ371" s="46" t="e">
        <f t="shared" si="590"/>
        <v>#N/A</v>
      </c>
      <c r="BK371" s="46" t="e">
        <f t="shared" si="590"/>
        <v>#N/A</v>
      </c>
      <c r="BL371" s="46" t="e">
        <f t="shared" si="590"/>
        <v>#N/A</v>
      </c>
      <c r="BM371" s="46" t="e">
        <f t="shared" si="590"/>
        <v>#N/A</v>
      </c>
      <c r="BN371" s="46" t="e">
        <f t="shared" si="590"/>
        <v>#N/A</v>
      </c>
      <c r="BO371" s="46" t="e">
        <f t="shared" si="590"/>
        <v>#N/A</v>
      </c>
      <c r="BP371" s="46" t="e">
        <f t="shared" si="590"/>
        <v>#N/A</v>
      </c>
      <c r="BQ371" s="46" t="e">
        <f t="shared" si="590"/>
        <v>#N/A</v>
      </c>
      <c r="BR371" s="46" t="e">
        <f t="shared" si="590"/>
        <v>#N/A</v>
      </c>
      <c r="BS371" s="46" t="e">
        <f t="shared" si="590"/>
        <v>#N/A</v>
      </c>
      <c r="BT371" s="46" t="e">
        <f t="shared" si="590"/>
        <v>#N/A</v>
      </c>
      <c r="BU371" s="46" t="e">
        <f t="shared" si="590"/>
        <v>#N/A</v>
      </c>
      <c r="BV371" s="46" t="e">
        <f t="shared" si="590"/>
        <v>#N/A</v>
      </c>
      <c r="BW371" s="46" t="e">
        <f t="shared" si="590"/>
        <v>#N/A</v>
      </c>
      <c r="BX371" s="46" t="e">
        <f t="shared" si="590"/>
        <v>#N/A</v>
      </c>
      <c r="BY371" s="46" t="e">
        <f t="shared" ref="BY371:CV371" si="591">BY367*((1-BY325)/BY325)</f>
        <v>#N/A</v>
      </c>
      <c r="BZ371" s="46" t="e">
        <f t="shared" si="591"/>
        <v>#N/A</v>
      </c>
      <c r="CA371" s="46" t="e">
        <f t="shared" si="591"/>
        <v>#N/A</v>
      </c>
      <c r="CB371" s="46" t="e">
        <f t="shared" si="591"/>
        <v>#N/A</v>
      </c>
      <c r="CC371" s="46" t="e">
        <f t="shared" si="591"/>
        <v>#N/A</v>
      </c>
      <c r="CD371" s="46" t="e">
        <f t="shared" si="591"/>
        <v>#N/A</v>
      </c>
      <c r="CE371" s="46" t="e">
        <f t="shared" si="591"/>
        <v>#N/A</v>
      </c>
      <c r="CF371" s="46" t="e">
        <f t="shared" si="591"/>
        <v>#N/A</v>
      </c>
      <c r="CG371" s="46" t="e">
        <f t="shared" si="591"/>
        <v>#N/A</v>
      </c>
      <c r="CH371" s="46" t="e">
        <f t="shared" si="591"/>
        <v>#N/A</v>
      </c>
      <c r="CI371" s="46" t="e">
        <f t="shared" si="591"/>
        <v>#N/A</v>
      </c>
      <c r="CJ371" s="46" t="e">
        <f t="shared" si="591"/>
        <v>#N/A</v>
      </c>
      <c r="CK371" s="46" t="e">
        <f t="shared" si="591"/>
        <v>#N/A</v>
      </c>
      <c r="CL371" s="46" t="e">
        <f t="shared" si="591"/>
        <v>#N/A</v>
      </c>
      <c r="CM371" s="46" t="e">
        <f t="shared" si="591"/>
        <v>#N/A</v>
      </c>
      <c r="CN371" s="46" t="e">
        <f t="shared" si="591"/>
        <v>#N/A</v>
      </c>
      <c r="CO371" s="46" t="e">
        <f t="shared" si="591"/>
        <v>#N/A</v>
      </c>
      <c r="CP371" s="46" t="e">
        <f t="shared" si="591"/>
        <v>#N/A</v>
      </c>
      <c r="CQ371" s="46" t="e">
        <f t="shared" si="591"/>
        <v>#N/A</v>
      </c>
      <c r="CR371" s="46" t="e">
        <f t="shared" si="591"/>
        <v>#N/A</v>
      </c>
      <c r="CS371" s="46" t="e">
        <f t="shared" si="591"/>
        <v>#N/A</v>
      </c>
      <c r="CT371" s="46" t="e">
        <f t="shared" si="591"/>
        <v>#N/A</v>
      </c>
      <c r="CU371" s="46" t="e">
        <f t="shared" si="591"/>
        <v>#N/A</v>
      </c>
      <c r="CV371" s="46" t="e">
        <f t="shared" si="591"/>
        <v>#N/A</v>
      </c>
      <c r="CW371" s="46"/>
      <c r="CX371" s="46"/>
    </row>
    <row r="372" spans="2:103" ht="15.4">
      <c r="L372" s="46"/>
      <c r="M372" s="46"/>
      <c r="N372" s="46"/>
      <c r="O372" s="46"/>
      <c r="P372" s="46"/>
      <c r="Q372" s="46"/>
      <c r="R372" s="46"/>
      <c r="S372" s="46"/>
      <c r="T372" s="46"/>
      <c r="U372" s="46"/>
      <c r="V372" s="46"/>
      <c r="W372" s="46"/>
      <c r="X372" s="46"/>
      <c r="Y372" s="46"/>
      <c r="Z372" s="46"/>
      <c r="AA372" s="46"/>
      <c r="AB372" s="46"/>
      <c r="AC372" s="46"/>
      <c r="AD372" s="46"/>
      <c r="AE372" s="46"/>
      <c r="AF372" s="46"/>
      <c r="AG372" s="46"/>
      <c r="AH372" s="46"/>
      <c r="AI372" s="46"/>
      <c r="AJ372" s="46"/>
      <c r="AK372" s="46"/>
      <c r="AL372" s="46"/>
      <c r="AM372" s="46"/>
      <c r="AN372" s="46"/>
      <c r="AO372" s="46"/>
      <c r="AP372" s="46"/>
      <c r="AQ372" s="46"/>
      <c r="AR372" s="46"/>
      <c r="AS372" s="46"/>
      <c r="AT372" s="46"/>
      <c r="AU372" s="46"/>
      <c r="AV372" s="46"/>
      <c r="AW372" s="46"/>
      <c r="AX372" s="46"/>
      <c r="AY372" s="46"/>
      <c r="AZ372" s="46"/>
      <c r="BA372" s="46"/>
      <c r="BB372" s="46"/>
      <c r="BC372" s="46"/>
      <c r="BD372" s="46"/>
      <c r="BE372" s="46"/>
      <c r="BF372" s="46"/>
      <c r="BG372" s="46"/>
      <c r="BH372" s="46"/>
      <c r="BI372" s="46"/>
      <c r="BJ372" s="46"/>
      <c r="BK372" s="46"/>
      <c r="BL372" s="46"/>
      <c r="BM372" s="46"/>
      <c r="BN372" s="46"/>
      <c r="BO372" s="46"/>
      <c r="BP372" s="46"/>
      <c r="BQ372" s="46"/>
      <c r="BR372" s="46"/>
      <c r="BS372" s="46"/>
      <c r="BT372" s="46"/>
      <c r="BU372" s="46"/>
      <c r="BV372" s="46"/>
      <c r="BW372" s="46"/>
      <c r="BX372" s="46"/>
      <c r="BY372" s="46"/>
      <c r="BZ372" s="46"/>
      <c r="CA372" s="46"/>
      <c r="CB372" s="46"/>
      <c r="CC372" s="46"/>
      <c r="CD372" s="46"/>
      <c r="CE372" s="46"/>
      <c r="CF372" s="46"/>
      <c r="CG372" s="46"/>
      <c r="CH372" s="46"/>
      <c r="CI372" s="46"/>
      <c r="CJ372" s="46"/>
      <c r="CK372" s="46"/>
      <c r="CL372" s="46"/>
      <c r="CM372" s="46"/>
      <c r="CN372" s="46"/>
      <c r="CO372" s="46"/>
      <c r="CP372" s="46"/>
      <c r="CQ372" s="46"/>
      <c r="CR372" s="46"/>
      <c r="CS372" s="46"/>
      <c r="CT372" s="46"/>
      <c r="CU372" s="46"/>
      <c r="CV372" s="46"/>
      <c r="CW372" s="46"/>
      <c r="CX372" s="46"/>
    </row>
    <row r="373" spans="2:103" ht="15.4">
      <c r="E373" s="1" t="s">
        <v>749</v>
      </c>
      <c r="G373" s="1" t="s">
        <v>305</v>
      </c>
      <c r="L373" s="46"/>
      <c r="M373" s="46" t="e">
        <f t="shared" ref="M373:AR373" ca="1" si="592">MIN(M281+M285+M287,0)</f>
        <v>#N/A</v>
      </c>
      <c r="N373" s="46" t="e">
        <f t="shared" ca="1" si="592"/>
        <v>#N/A</v>
      </c>
      <c r="O373" s="46" t="e">
        <f t="shared" ca="1" si="592"/>
        <v>#N/A</v>
      </c>
      <c r="P373" s="46" t="e">
        <f t="shared" ca="1" si="592"/>
        <v>#N/A</v>
      </c>
      <c r="Q373" s="46" t="e">
        <f t="shared" ca="1" si="592"/>
        <v>#N/A</v>
      </c>
      <c r="R373" s="46" t="e">
        <f t="shared" ca="1" si="592"/>
        <v>#N/A</v>
      </c>
      <c r="S373" s="46" t="e">
        <f t="shared" ca="1" si="592"/>
        <v>#N/A</v>
      </c>
      <c r="T373" s="46" t="e">
        <f t="shared" ca="1" si="592"/>
        <v>#N/A</v>
      </c>
      <c r="U373" s="46" t="e">
        <f t="shared" ca="1" si="592"/>
        <v>#N/A</v>
      </c>
      <c r="V373" s="46" t="e">
        <f t="shared" ca="1" si="592"/>
        <v>#N/A</v>
      </c>
      <c r="W373" s="46" t="e">
        <f t="shared" ca="1" si="592"/>
        <v>#N/A</v>
      </c>
      <c r="X373" s="46" t="e">
        <f t="shared" ca="1" si="592"/>
        <v>#N/A</v>
      </c>
      <c r="Y373" s="46" t="e">
        <f t="shared" ca="1" si="592"/>
        <v>#N/A</v>
      </c>
      <c r="Z373" s="46" t="e">
        <f t="shared" ca="1" si="592"/>
        <v>#N/A</v>
      </c>
      <c r="AA373" s="46" t="e">
        <f t="shared" ca="1" si="592"/>
        <v>#N/A</v>
      </c>
      <c r="AB373" s="46" t="e">
        <f t="shared" ca="1" si="592"/>
        <v>#N/A</v>
      </c>
      <c r="AC373" s="46" t="e">
        <f t="shared" ca="1" si="592"/>
        <v>#N/A</v>
      </c>
      <c r="AD373" s="46" t="e">
        <f t="shared" ca="1" si="592"/>
        <v>#N/A</v>
      </c>
      <c r="AE373" s="46" t="e">
        <f t="shared" ca="1" si="592"/>
        <v>#N/A</v>
      </c>
      <c r="AF373" s="46" t="e">
        <f t="shared" ca="1" si="592"/>
        <v>#N/A</v>
      </c>
      <c r="AG373" s="46" t="e">
        <f t="shared" ref="AG373:AH373" ca="1" si="593">MIN(AG281+AG285+AG287,0)</f>
        <v>#N/A</v>
      </c>
      <c r="AH373" s="46" t="e">
        <f t="shared" ca="1" si="593"/>
        <v>#N/A</v>
      </c>
      <c r="AI373" s="46" t="e">
        <f t="shared" ca="1" si="592"/>
        <v>#N/A</v>
      </c>
      <c r="AJ373" s="46" t="e">
        <f t="shared" ca="1" si="592"/>
        <v>#N/A</v>
      </c>
      <c r="AK373" s="46" t="e">
        <f t="shared" ca="1" si="592"/>
        <v>#N/A</v>
      </c>
      <c r="AL373" s="46" t="e">
        <f t="shared" ca="1" si="592"/>
        <v>#N/A</v>
      </c>
      <c r="AM373" s="46" t="e">
        <f t="shared" ca="1" si="592"/>
        <v>#N/A</v>
      </c>
      <c r="AN373" s="46" t="e">
        <f t="shared" ca="1" si="592"/>
        <v>#N/A</v>
      </c>
      <c r="AO373" s="46" t="e">
        <f t="shared" ca="1" si="592"/>
        <v>#N/A</v>
      </c>
      <c r="AP373" s="46" t="e">
        <f t="shared" ca="1" si="592"/>
        <v>#N/A</v>
      </c>
      <c r="AQ373" s="46" t="e">
        <f t="shared" ca="1" si="592"/>
        <v>#N/A</v>
      </c>
      <c r="AR373" s="46" t="e">
        <f t="shared" ca="1" si="592"/>
        <v>#N/A</v>
      </c>
      <c r="AS373" s="46" t="e">
        <f t="shared" ref="AS373:BX373" ca="1" si="594">MIN(AS281+AS285+AS287,0)</f>
        <v>#N/A</v>
      </c>
      <c r="AT373" s="46" t="e">
        <f t="shared" ca="1" si="594"/>
        <v>#N/A</v>
      </c>
      <c r="AU373" s="46" t="e">
        <f t="shared" ca="1" si="594"/>
        <v>#N/A</v>
      </c>
      <c r="AV373" s="46" t="e">
        <f t="shared" ca="1" si="594"/>
        <v>#N/A</v>
      </c>
      <c r="AW373" s="46" t="e">
        <f t="shared" ca="1" si="594"/>
        <v>#N/A</v>
      </c>
      <c r="AX373" s="46" t="e">
        <f t="shared" ca="1" si="594"/>
        <v>#N/A</v>
      </c>
      <c r="AY373" s="46" t="e">
        <f t="shared" ca="1" si="594"/>
        <v>#N/A</v>
      </c>
      <c r="AZ373" s="46" t="e">
        <f t="shared" ca="1" si="594"/>
        <v>#N/A</v>
      </c>
      <c r="BA373" s="46" t="e">
        <f t="shared" ca="1" si="594"/>
        <v>#N/A</v>
      </c>
      <c r="BB373" s="46" t="e">
        <f t="shared" ca="1" si="594"/>
        <v>#N/A</v>
      </c>
      <c r="BC373" s="46" t="e">
        <f t="shared" ca="1" si="594"/>
        <v>#N/A</v>
      </c>
      <c r="BD373" s="46" t="e">
        <f t="shared" ca="1" si="594"/>
        <v>#N/A</v>
      </c>
      <c r="BE373" s="46" t="e">
        <f t="shared" ca="1" si="594"/>
        <v>#N/A</v>
      </c>
      <c r="BF373" s="46" t="e">
        <f t="shared" ca="1" si="594"/>
        <v>#N/A</v>
      </c>
      <c r="BG373" s="46" t="e">
        <f t="shared" ca="1" si="594"/>
        <v>#N/A</v>
      </c>
      <c r="BH373" s="46" t="e">
        <f t="shared" ca="1" si="594"/>
        <v>#N/A</v>
      </c>
      <c r="BI373" s="46" t="e">
        <f t="shared" ca="1" si="594"/>
        <v>#N/A</v>
      </c>
      <c r="BJ373" s="46" t="e">
        <f t="shared" ca="1" si="594"/>
        <v>#N/A</v>
      </c>
      <c r="BK373" s="46" t="e">
        <f t="shared" ca="1" si="594"/>
        <v>#N/A</v>
      </c>
      <c r="BL373" s="46" t="e">
        <f t="shared" ca="1" si="594"/>
        <v>#N/A</v>
      </c>
      <c r="BM373" s="46" t="e">
        <f t="shared" ca="1" si="594"/>
        <v>#N/A</v>
      </c>
      <c r="BN373" s="46" t="e">
        <f t="shared" ca="1" si="594"/>
        <v>#N/A</v>
      </c>
      <c r="BO373" s="46" t="e">
        <f t="shared" ca="1" si="594"/>
        <v>#N/A</v>
      </c>
      <c r="BP373" s="46" t="e">
        <f t="shared" ca="1" si="594"/>
        <v>#N/A</v>
      </c>
      <c r="BQ373" s="46" t="e">
        <f t="shared" ca="1" si="594"/>
        <v>#N/A</v>
      </c>
      <c r="BR373" s="46" t="e">
        <f t="shared" ca="1" si="594"/>
        <v>#N/A</v>
      </c>
      <c r="BS373" s="46" t="e">
        <f t="shared" ca="1" si="594"/>
        <v>#N/A</v>
      </c>
      <c r="BT373" s="46" t="e">
        <f t="shared" ca="1" si="594"/>
        <v>#N/A</v>
      </c>
      <c r="BU373" s="46" t="e">
        <f t="shared" ca="1" si="594"/>
        <v>#N/A</v>
      </c>
      <c r="BV373" s="46" t="e">
        <f t="shared" ca="1" si="594"/>
        <v>#N/A</v>
      </c>
      <c r="BW373" s="46" t="e">
        <f t="shared" ca="1" si="594"/>
        <v>#N/A</v>
      </c>
      <c r="BX373" s="46" t="e">
        <f t="shared" ca="1" si="594"/>
        <v>#N/A</v>
      </c>
      <c r="BY373" s="46" t="e">
        <f t="shared" ref="BY373:CV373" ca="1" si="595">MIN(BY281+BY285+BY287,0)</f>
        <v>#N/A</v>
      </c>
      <c r="BZ373" s="46" t="e">
        <f t="shared" ca="1" si="595"/>
        <v>#N/A</v>
      </c>
      <c r="CA373" s="46" t="e">
        <f t="shared" ca="1" si="595"/>
        <v>#N/A</v>
      </c>
      <c r="CB373" s="46" t="e">
        <f t="shared" ca="1" si="595"/>
        <v>#N/A</v>
      </c>
      <c r="CC373" s="46" t="e">
        <f t="shared" ca="1" si="595"/>
        <v>#N/A</v>
      </c>
      <c r="CD373" s="46" t="e">
        <f t="shared" ca="1" si="595"/>
        <v>#N/A</v>
      </c>
      <c r="CE373" s="46" t="e">
        <f t="shared" ca="1" si="595"/>
        <v>#N/A</v>
      </c>
      <c r="CF373" s="46" t="e">
        <f t="shared" ca="1" si="595"/>
        <v>#N/A</v>
      </c>
      <c r="CG373" s="46" t="e">
        <f t="shared" ca="1" si="595"/>
        <v>#N/A</v>
      </c>
      <c r="CH373" s="46" t="e">
        <f t="shared" ca="1" si="595"/>
        <v>#N/A</v>
      </c>
      <c r="CI373" s="46" t="e">
        <f t="shared" ca="1" si="595"/>
        <v>#N/A</v>
      </c>
      <c r="CJ373" s="46" t="e">
        <f t="shared" ca="1" si="595"/>
        <v>#N/A</v>
      </c>
      <c r="CK373" s="46" t="e">
        <f t="shared" ca="1" si="595"/>
        <v>#N/A</v>
      </c>
      <c r="CL373" s="46" t="e">
        <f t="shared" ca="1" si="595"/>
        <v>#N/A</v>
      </c>
      <c r="CM373" s="46" t="e">
        <f t="shared" ca="1" si="595"/>
        <v>#N/A</v>
      </c>
      <c r="CN373" s="46" t="e">
        <f t="shared" ca="1" si="595"/>
        <v>#N/A</v>
      </c>
      <c r="CO373" s="46" t="e">
        <f t="shared" ca="1" si="595"/>
        <v>#N/A</v>
      </c>
      <c r="CP373" s="46" t="e">
        <f t="shared" ca="1" si="595"/>
        <v>#N/A</v>
      </c>
      <c r="CQ373" s="46" t="e">
        <f t="shared" ca="1" si="595"/>
        <v>#N/A</v>
      </c>
      <c r="CR373" s="46" t="e">
        <f t="shared" ca="1" si="595"/>
        <v>#N/A</v>
      </c>
      <c r="CS373" s="46" t="e">
        <f t="shared" ca="1" si="595"/>
        <v>#N/A</v>
      </c>
      <c r="CT373" s="46" t="e">
        <f t="shared" ca="1" si="595"/>
        <v>#N/A</v>
      </c>
      <c r="CU373" s="46" t="e">
        <f t="shared" ca="1" si="595"/>
        <v>#N/A</v>
      </c>
      <c r="CV373" s="46" t="e">
        <f t="shared" ca="1" si="595"/>
        <v>#N/A</v>
      </c>
      <c r="CW373" s="46"/>
      <c r="CX373" s="46"/>
    </row>
    <row r="374" spans="2:103" ht="15.4">
      <c r="L374" s="46"/>
      <c r="M374" s="46"/>
      <c r="N374" s="46"/>
      <c r="O374" s="46"/>
      <c r="P374" s="46"/>
      <c r="Q374" s="46"/>
      <c r="R374" s="46"/>
      <c r="S374" s="46"/>
      <c r="T374" s="46"/>
      <c r="U374" s="46"/>
      <c r="V374" s="46"/>
      <c r="W374" s="46"/>
      <c r="X374" s="46"/>
      <c r="Y374" s="46"/>
      <c r="Z374" s="46"/>
      <c r="AA374" s="46"/>
      <c r="AB374" s="46"/>
      <c r="AC374" s="46"/>
      <c r="AD374" s="46"/>
      <c r="AE374" s="46"/>
      <c r="AF374" s="46"/>
      <c r="AG374" s="46"/>
      <c r="AH374" s="46"/>
      <c r="AI374" s="46"/>
      <c r="AJ374" s="46"/>
      <c r="AK374" s="46"/>
      <c r="AL374" s="46"/>
      <c r="AM374" s="46"/>
      <c r="AN374" s="46"/>
      <c r="AO374" s="46"/>
      <c r="AP374" s="46"/>
      <c r="AQ374" s="46"/>
      <c r="AR374" s="46"/>
      <c r="AS374" s="46"/>
      <c r="AT374" s="46"/>
      <c r="AU374" s="46"/>
      <c r="AV374" s="46"/>
      <c r="AW374" s="46"/>
      <c r="AX374" s="46"/>
      <c r="AY374" s="46"/>
      <c r="AZ374" s="46"/>
      <c r="BA374" s="46"/>
      <c r="BB374" s="46"/>
      <c r="BC374" s="46"/>
      <c r="BD374" s="46"/>
      <c r="BE374" s="46"/>
      <c r="BF374" s="46"/>
      <c r="BG374" s="46"/>
      <c r="BH374" s="46"/>
      <c r="BI374" s="46"/>
      <c r="BJ374" s="46"/>
      <c r="BK374" s="46"/>
      <c r="BL374" s="46"/>
      <c r="BM374" s="46"/>
      <c r="BN374" s="46"/>
      <c r="BO374" s="46"/>
      <c r="BP374" s="46"/>
      <c r="BQ374" s="46"/>
      <c r="BR374" s="46"/>
      <c r="BS374" s="46"/>
      <c r="BT374" s="46"/>
      <c r="BU374" s="46"/>
      <c r="BV374" s="46"/>
      <c r="BW374" s="46"/>
      <c r="BX374" s="46"/>
      <c r="BY374" s="46"/>
      <c r="BZ374" s="46"/>
      <c r="CA374" s="46"/>
      <c r="CB374" s="46"/>
      <c r="CC374" s="46"/>
      <c r="CD374" s="46"/>
      <c r="CE374" s="46"/>
      <c r="CF374" s="46"/>
      <c r="CG374" s="46"/>
      <c r="CH374" s="46"/>
      <c r="CI374" s="46"/>
      <c r="CJ374" s="46"/>
      <c r="CK374" s="46"/>
      <c r="CL374" s="46"/>
      <c r="CM374" s="46"/>
      <c r="CN374" s="46"/>
      <c r="CO374" s="46"/>
      <c r="CP374" s="46"/>
      <c r="CQ374" s="46"/>
      <c r="CR374" s="46"/>
      <c r="CS374" s="46"/>
      <c r="CT374" s="46"/>
      <c r="CU374" s="46"/>
      <c r="CV374" s="46"/>
      <c r="CW374" s="46"/>
      <c r="CX374" s="46"/>
    </row>
    <row r="375" spans="2:103" ht="15.4">
      <c r="E375" s="1" t="s">
        <v>750</v>
      </c>
      <c r="G375" s="1" t="s">
        <v>256</v>
      </c>
      <c r="L375" s="46"/>
      <c r="M375" s="46" t="e">
        <f ca="1">M373&lt;0</f>
        <v>#N/A</v>
      </c>
      <c r="N375" s="46" t="e">
        <f t="shared" ref="N375:BY375" ca="1" si="596">N373&lt;0</f>
        <v>#N/A</v>
      </c>
      <c r="O375" s="46" t="e">
        <f t="shared" ca="1" si="596"/>
        <v>#N/A</v>
      </c>
      <c r="P375" s="46" t="e">
        <f t="shared" ca="1" si="596"/>
        <v>#N/A</v>
      </c>
      <c r="Q375" s="46" t="e">
        <f t="shared" ca="1" si="596"/>
        <v>#N/A</v>
      </c>
      <c r="R375" s="46" t="e">
        <f t="shared" ca="1" si="596"/>
        <v>#N/A</v>
      </c>
      <c r="S375" s="46" t="e">
        <f t="shared" ca="1" si="596"/>
        <v>#N/A</v>
      </c>
      <c r="T375" s="46" t="e">
        <f t="shared" ca="1" si="596"/>
        <v>#N/A</v>
      </c>
      <c r="U375" s="46" t="e">
        <f t="shared" ca="1" si="596"/>
        <v>#N/A</v>
      </c>
      <c r="V375" s="46" t="e">
        <f t="shared" ca="1" si="596"/>
        <v>#N/A</v>
      </c>
      <c r="W375" s="46" t="e">
        <f t="shared" ca="1" si="596"/>
        <v>#N/A</v>
      </c>
      <c r="X375" s="46" t="e">
        <f t="shared" ca="1" si="596"/>
        <v>#N/A</v>
      </c>
      <c r="Y375" s="46" t="e">
        <f t="shared" ca="1" si="596"/>
        <v>#N/A</v>
      </c>
      <c r="Z375" s="46" t="e">
        <f t="shared" ca="1" si="596"/>
        <v>#N/A</v>
      </c>
      <c r="AA375" s="46" t="e">
        <f t="shared" ca="1" si="596"/>
        <v>#N/A</v>
      </c>
      <c r="AB375" s="46" t="e">
        <f t="shared" ca="1" si="596"/>
        <v>#N/A</v>
      </c>
      <c r="AC375" s="46" t="e">
        <f t="shared" ca="1" si="596"/>
        <v>#N/A</v>
      </c>
      <c r="AD375" s="46" t="e">
        <f t="shared" ca="1" si="596"/>
        <v>#N/A</v>
      </c>
      <c r="AE375" s="46" t="e">
        <f t="shared" ca="1" si="596"/>
        <v>#N/A</v>
      </c>
      <c r="AF375" s="46" t="e">
        <f t="shared" ca="1" si="596"/>
        <v>#N/A</v>
      </c>
      <c r="AG375" s="46" t="e">
        <f t="shared" ref="AG375:AH375" ca="1" si="597">AG373&lt;0</f>
        <v>#N/A</v>
      </c>
      <c r="AH375" s="46" t="e">
        <f t="shared" ca="1" si="597"/>
        <v>#N/A</v>
      </c>
      <c r="AI375" s="46" t="e">
        <f t="shared" ca="1" si="596"/>
        <v>#N/A</v>
      </c>
      <c r="AJ375" s="46" t="e">
        <f t="shared" ca="1" si="596"/>
        <v>#N/A</v>
      </c>
      <c r="AK375" s="46" t="e">
        <f t="shared" ca="1" si="596"/>
        <v>#N/A</v>
      </c>
      <c r="AL375" s="46" t="e">
        <f t="shared" ca="1" si="596"/>
        <v>#N/A</v>
      </c>
      <c r="AM375" s="46" t="e">
        <f t="shared" ca="1" si="596"/>
        <v>#N/A</v>
      </c>
      <c r="AN375" s="46" t="e">
        <f t="shared" ca="1" si="596"/>
        <v>#N/A</v>
      </c>
      <c r="AO375" s="46" t="e">
        <f t="shared" ca="1" si="596"/>
        <v>#N/A</v>
      </c>
      <c r="AP375" s="46" t="e">
        <f t="shared" ca="1" si="596"/>
        <v>#N/A</v>
      </c>
      <c r="AQ375" s="46" t="e">
        <f t="shared" ca="1" si="596"/>
        <v>#N/A</v>
      </c>
      <c r="AR375" s="46" t="e">
        <f t="shared" ca="1" si="596"/>
        <v>#N/A</v>
      </c>
      <c r="AS375" s="46" t="e">
        <f t="shared" ca="1" si="596"/>
        <v>#N/A</v>
      </c>
      <c r="AT375" s="46" t="e">
        <f t="shared" ca="1" si="596"/>
        <v>#N/A</v>
      </c>
      <c r="AU375" s="46" t="e">
        <f t="shared" ca="1" si="596"/>
        <v>#N/A</v>
      </c>
      <c r="AV375" s="46" t="e">
        <f t="shared" ca="1" si="596"/>
        <v>#N/A</v>
      </c>
      <c r="AW375" s="46" t="e">
        <f t="shared" ca="1" si="596"/>
        <v>#N/A</v>
      </c>
      <c r="AX375" s="46" t="e">
        <f t="shared" ca="1" si="596"/>
        <v>#N/A</v>
      </c>
      <c r="AY375" s="46" t="e">
        <f t="shared" ca="1" si="596"/>
        <v>#N/A</v>
      </c>
      <c r="AZ375" s="46" t="e">
        <f t="shared" ca="1" si="596"/>
        <v>#N/A</v>
      </c>
      <c r="BA375" s="46" t="e">
        <f t="shared" ca="1" si="596"/>
        <v>#N/A</v>
      </c>
      <c r="BB375" s="46" t="e">
        <f t="shared" ca="1" si="596"/>
        <v>#N/A</v>
      </c>
      <c r="BC375" s="46" t="e">
        <f t="shared" ca="1" si="596"/>
        <v>#N/A</v>
      </c>
      <c r="BD375" s="46" t="e">
        <f t="shared" ca="1" si="596"/>
        <v>#N/A</v>
      </c>
      <c r="BE375" s="46" t="e">
        <f t="shared" ca="1" si="596"/>
        <v>#N/A</v>
      </c>
      <c r="BF375" s="46" t="e">
        <f t="shared" ca="1" si="596"/>
        <v>#N/A</v>
      </c>
      <c r="BG375" s="46" t="e">
        <f t="shared" ca="1" si="596"/>
        <v>#N/A</v>
      </c>
      <c r="BH375" s="46" t="e">
        <f t="shared" ca="1" si="596"/>
        <v>#N/A</v>
      </c>
      <c r="BI375" s="46" t="e">
        <f t="shared" ca="1" si="596"/>
        <v>#N/A</v>
      </c>
      <c r="BJ375" s="46" t="e">
        <f t="shared" ca="1" si="596"/>
        <v>#N/A</v>
      </c>
      <c r="BK375" s="46" t="e">
        <f t="shared" ca="1" si="596"/>
        <v>#N/A</v>
      </c>
      <c r="BL375" s="46" t="e">
        <f t="shared" ca="1" si="596"/>
        <v>#N/A</v>
      </c>
      <c r="BM375" s="46" t="e">
        <f t="shared" ca="1" si="596"/>
        <v>#N/A</v>
      </c>
      <c r="BN375" s="46" t="e">
        <f t="shared" ca="1" si="596"/>
        <v>#N/A</v>
      </c>
      <c r="BO375" s="46" t="e">
        <f t="shared" ca="1" si="596"/>
        <v>#N/A</v>
      </c>
      <c r="BP375" s="46" t="e">
        <f t="shared" ca="1" si="596"/>
        <v>#N/A</v>
      </c>
      <c r="BQ375" s="46" t="e">
        <f t="shared" ca="1" si="596"/>
        <v>#N/A</v>
      </c>
      <c r="BR375" s="46" t="e">
        <f t="shared" ca="1" si="596"/>
        <v>#N/A</v>
      </c>
      <c r="BS375" s="46" t="e">
        <f t="shared" ca="1" si="596"/>
        <v>#N/A</v>
      </c>
      <c r="BT375" s="46" t="e">
        <f t="shared" ca="1" si="596"/>
        <v>#N/A</v>
      </c>
      <c r="BU375" s="46" t="e">
        <f t="shared" ca="1" si="596"/>
        <v>#N/A</v>
      </c>
      <c r="BV375" s="46" t="e">
        <f t="shared" ca="1" si="596"/>
        <v>#N/A</v>
      </c>
      <c r="BW375" s="46" t="e">
        <f t="shared" ca="1" si="596"/>
        <v>#N/A</v>
      </c>
      <c r="BX375" s="46" t="e">
        <f t="shared" ca="1" si="596"/>
        <v>#N/A</v>
      </c>
      <c r="BY375" s="46" t="e">
        <f t="shared" ca="1" si="596"/>
        <v>#N/A</v>
      </c>
      <c r="BZ375" s="46" t="e">
        <f t="shared" ref="BZ375:CV375" ca="1" si="598">BZ373&lt;0</f>
        <v>#N/A</v>
      </c>
      <c r="CA375" s="46" t="e">
        <f t="shared" ca="1" si="598"/>
        <v>#N/A</v>
      </c>
      <c r="CB375" s="46" t="e">
        <f t="shared" ca="1" si="598"/>
        <v>#N/A</v>
      </c>
      <c r="CC375" s="46" t="e">
        <f t="shared" ca="1" si="598"/>
        <v>#N/A</v>
      </c>
      <c r="CD375" s="46" t="e">
        <f t="shared" ca="1" si="598"/>
        <v>#N/A</v>
      </c>
      <c r="CE375" s="46" t="e">
        <f t="shared" ca="1" si="598"/>
        <v>#N/A</v>
      </c>
      <c r="CF375" s="46" t="e">
        <f t="shared" ca="1" si="598"/>
        <v>#N/A</v>
      </c>
      <c r="CG375" s="46" t="e">
        <f t="shared" ca="1" si="598"/>
        <v>#N/A</v>
      </c>
      <c r="CH375" s="46" t="e">
        <f t="shared" ca="1" si="598"/>
        <v>#N/A</v>
      </c>
      <c r="CI375" s="46" t="e">
        <f t="shared" ca="1" si="598"/>
        <v>#N/A</v>
      </c>
      <c r="CJ375" s="46" t="e">
        <f t="shared" ca="1" si="598"/>
        <v>#N/A</v>
      </c>
      <c r="CK375" s="46" t="e">
        <f t="shared" ca="1" si="598"/>
        <v>#N/A</v>
      </c>
      <c r="CL375" s="46" t="e">
        <f t="shared" ca="1" si="598"/>
        <v>#N/A</v>
      </c>
      <c r="CM375" s="46" t="e">
        <f t="shared" ca="1" si="598"/>
        <v>#N/A</v>
      </c>
      <c r="CN375" s="46" t="e">
        <f t="shared" ca="1" si="598"/>
        <v>#N/A</v>
      </c>
      <c r="CO375" s="46" t="e">
        <f t="shared" ca="1" si="598"/>
        <v>#N/A</v>
      </c>
      <c r="CP375" s="46" t="e">
        <f t="shared" ca="1" si="598"/>
        <v>#N/A</v>
      </c>
      <c r="CQ375" s="46" t="e">
        <f t="shared" ca="1" si="598"/>
        <v>#N/A</v>
      </c>
      <c r="CR375" s="46" t="e">
        <f t="shared" ca="1" si="598"/>
        <v>#N/A</v>
      </c>
      <c r="CS375" s="46" t="e">
        <f t="shared" ca="1" si="598"/>
        <v>#N/A</v>
      </c>
      <c r="CT375" s="46" t="e">
        <f t="shared" ca="1" si="598"/>
        <v>#N/A</v>
      </c>
      <c r="CU375" s="46" t="e">
        <f t="shared" ca="1" si="598"/>
        <v>#N/A</v>
      </c>
      <c r="CV375" s="46" t="e">
        <f t="shared" ca="1" si="598"/>
        <v>#N/A</v>
      </c>
      <c r="CW375" s="46"/>
      <c r="CX375" s="46"/>
    </row>
    <row r="376" spans="2:103" ht="15.4">
      <c r="E376" s="1" t="s">
        <v>751</v>
      </c>
      <c r="G376" s="1" t="s">
        <v>256</v>
      </c>
      <c r="L376" s="46"/>
      <c r="M376" s="46" t="e">
        <f ca="1">AND(M371+M373&gt;0,M375)</f>
        <v>#N/A</v>
      </c>
      <c r="N376" s="46" t="e">
        <f t="shared" ref="N376:BY376" ca="1" si="599">AND(N371+N373&gt;0,N375)</f>
        <v>#N/A</v>
      </c>
      <c r="O376" s="46" t="e">
        <f t="shared" ca="1" si="599"/>
        <v>#N/A</v>
      </c>
      <c r="P376" s="46" t="e">
        <f t="shared" ca="1" si="599"/>
        <v>#N/A</v>
      </c>
      <c r="Q376" s="46" t="e">
        <f t="shared" ca="1" si="599"/>
        <v>#N/A</v>
      </c>
      <c r="R376" s="46" t="e">
        <f t="shared" ca="1" si="599"/>
        <v>#N/A</v>
      </c>
      <c r="S376" s="46" t="e">
        <f t="shared" ca="1" si="599"/>
        <v>#N/A</v>
      </c>
      <c r="T376" s="46" t="e">
        <f t="shared" ca="1" si="599"/>
        <v>#N/A</v>
      </c>
      <c r="U376" s="46" t="e">
        <f t="shared" ca="1" si="599"/>
        <v>#N/A</v>
      </c>
      <c r="V376" s="46" t="e">
        <f t="shared" ca="1" si="599"/>
        <v>#N/A</v>
      </c>
      <c r="W376" s="46" t="e">
        <f t="shared" ca="1" si="599"/>
        <v>#N/A</v>
      </c>
      <c r="X376" s="46" t="e">
        <f t="shared" ca="1" si="599"/>
        <v>#N/A</v>
      </c>
      <c r="Y376" s="46" t="e">
        <f t="shared" ca="1" si="599"/>
        <v>#N/A</v>
      </c>
      <c r="Z376" s="46" t="e">
        <f t="shared" ca="1" si="599"/>
        <v>#N/A</v>
      </c>
      <c r="AA376" s="46" t="e">
        <f t="shared" ca="1" si="599"/>
        <v>#N/A</v>
      </c>
      <c r="AB376" s="46" t="e">
        <f t="shared" ca="1" si="599"/>
        <v>#N/A</v>
      </c>
      <c r="AC376" s="46" t="e">
        <f t="shared" ca="1" si="599"/>
        <v>#N/A</v>
      </c>
      <c r="AD376" s="46" t="e">
        <f t="shared" ca="1" si="599"/>
        <v>#N/A</v>
      </c>
      <c r="AE376" s="46" t="e">
        <f t="shared" ca="1" si="599"/>
        <v>#N/A</v>
      </c>
      <c r="AF376" s="46" t="e">
        <f t="shared" ca="1" si="599"/>
        <v>#N/A</v>
      </c>
      <c r="AG376" s="46" t="e">
        <f t="shared" ref="AG376:AH376" ca="1" si="600">AND(AG371+AG373&gt;0,AG375)</f>
        <v>#N/A</v>
      </c>
      <c r="AH376" s="46" t="e">
        <f t="shared" ca="1" si="600"/>
        <v>#N/A</v>
      </c>
      <c r="AI376" s="46" t="e">
        <f t="shared" ca="1" si="599"/>
        <v>#N/A</v>
      </c>
      <c r="AJ376" s="46" t="e">
        <f t="shared" ca="1" si="599"/>
        <v>#N/A</v>
      </c>
      <c r="AK376" s="46" t="e">
        <f t="shared" ca="1" si="599"/>
        <v>#N/A</v>
      </c>
      <c r="AL376" s="46" t="e">
        <f t="shared" ca="1" si="599"/>
        <v>#N/A</v>
      </c>
      <c r="AM376" s="46" t="e">
        <f t="shared" ca="1" si="599"/>
        <v>#N/A</v>
      </c>
      <c r="AN376" s="46" t="e">
        <f t="shared" ca="1" si="599"/>
        <v>#N/A</v>
      </c>
      <c r="AO376" s="46" t="e">
        <f t="shared" ca="1" si="599"/>
        <v>#N/A</v>
      </c>
      <c r="AP376" s="46" t="e">
        <f t="shared" ca="1" si="599"/>
        <v>#N/A</v>
      </c>
      <c r="AQ376" s="46" t="e">
        <f t="shared" ca="1" si="599"/>
        <v>#N/A</v>
      </c>
      <c r="AR376" s="46" t="e">
        <f t="shared" ca="1" si="599"/>
        <v>#N/A</v>
      </c>
      <c r="AS376" s="46" t="e">
        <f t="shared" ca="1" si="599"/>
        <v>#N/A</v>
      </c>
      <c r="AT376" s="46" t="e">
        <f t="shared" ca="1" si="599"/>
        <v>#N/A</v>
      </c>
      <c r="AU376" s="46" t="e">
        <f t="shared" ca="1" si="599"/>
        <v>#N/A</v>
      </c>
      <c r="AV376" s="46" t="e">
        <f t="shared" ca="1" si="599"/>
        <v>#N/A</v>
      </c>
      <c r="AW376" s="46" t="e">
        <f t="shared" ca="1" si="599"/>
        <v>#N/A</v>
      </c>
      <c r="AX376" s="46" t="e">
        <f t="shared" ca="1" si="599"/>
        <v>#N/A</v>
      </c>
      <c r="AY376" s="46" t="e">
        <f t="shared" ca="1" si="599"/>
        <v>#N/A</v>
      </c>
      <c r="AZ376" s="46" t="e">
        <f t="shared" ca="1" si="599"/>
        <v>#N/A</v>
      </c>
      <c r="BA376" s="46" t="e">
        <f t="shared" ca="1" si="599"/>
        <v>#N/A</v>
      </c>
      <c r="BB376" s="46" t="e">
        <f t="shared" ca="1" si="599"/>
        <v>#N/A</v>
      </c>
      <c r="BC376" s="46" t="e">
        <f t="shared" ca="1" si="599"/>
        <v>#N/A</v>
      </c>
      <c r="BD376" s="46" t="e">
        <f t="shared" ca="1" si="599"/>
        <v>#N/A</v>
      </c>
      <c r="BE376" s="46" t="e">
        <f t="shared" ca="1" si="599"/>
        <v>#N/A</v>
      </c>
      <c r="BF376" s="46" t="e">
        <f t="shared" ca="1" si="599"/>
        <v>#N/A</v>
      </c>
      <c r="BG376" s="46" t="e">
        <f t="shared" ca="1" si="599"/>
        <v>#N/A</v>
      </c>
      <c r="BH376" s="46" t="e">
        <f t="shared" ca="1" si="599"/>
        <v>#N/A</v>
      </c>
      <c r="BI376" s="46" t="e">
        <f t="shared" ca="1" si="599"/>
        <v>#N/A</v>
      </c>
      <c r="BJ376" s="46" t="e">
        <f t="shared" ca="1" si="599"/>
        <v>#N/A</v>
      </c>
      <c r="BK376" s="46" t="e">
        <f t="shared" ca="1" si="599"/>
        <v>#N/A</v>
      </c>
      <c r="BL376" s="46" t="e">
        <f t="shared" ca="1" si="599"/>
        <v>#N/A</v>
      </c>
      <c r="BM376" s="46" t="e">
        <f t="shared" ca="1" si="599"/>
        <v>#N/A</v>
      </c>
      <c r="BN376" s="46" t="e">
        <f t="shared" ca="1" si="599"/>
        <v>#N/A</v>
      </c>
      <c r="BO376" s="46" t="e">
        <f t="shared" ca="1" si="599"/>
        <v>#N/A</v>
      </c>
      <c r="BP376" s="46" t="e">
        <f t="shared" ca="1" si="599"/>
        <v>#N/A</v>
      </c>
      <c r="BQ376" s="46" t="e">
        <f t="shared" ca="1" si="599"/>
        <v>#N/A</v>
      </c>
      <c r="BR376" s="46" t="e">
        <f t="shared" ca="1" si="599"/>
        <v>#N/A</v>
      </c>
      <c r="BS376" s="46" t="e">
        <f t="shared" ca="1" si="599"/>
        <v>#N/A</v>
      </c>
      <c r="BT376" s="46" t="e">
        <f t="shared" ca="1" si="599"/>
        <v>#N/A</v>
      </c>
      <c r="BU376" s="46" t="e">
        <f t="shared" ca="1" si="599"/>
        <v>#N/A</v>
      </c>
      <c r="BV376" s="46" t="e">
        <f t="shared" ca="1" si="599"/>
        <v>#N/A</v>
      </c>
      <c r="BW376" s="46" t="e">
        <f t="shared" ca="1" si="599"/>
        <v>#N/A</v>
      </c>
      <c r="BX376" s="46" t="e">
        <f t="shared" ca="1" si="599"/>
        <v>#N/A</v>
      </c>
      <c r="BY376" s="46" t="e">
        <f t="shared" ca="1" si="599"/>
        <v>#N/A</v>
      </c>
      <c r="BZ376" s="46" t="e">
        <f t="shared" ref="BZ376:CV376" ca="1" si="601">AND(BZ371+BZ373&gt;0,BZ375)</f>
        <v>#N/A</v>
      </c>
      <c r="CA376" s="46" t="e">
        <f t="shared" ca="1" si="601"/>
        <v>#N/A</v>
      </c>
      <c r="CB376" s="46" t="e">
        <f t="shared" ca="1" si="601"/>
        <v>#N/A</v>
      </c>
      <c r="CC376" s="46" t="e">
        <f t="shared" ca="1" si="601"/>
        <v>#N/A</v>
      </c>
      <c r="CD376" s="46" t="e">
        <f t="shared" ca="1" si="601"/>
        <v>#N/A</v>
      </c>
      <c r="CE376" s="46" t="e">
        <f t="shared" ca="1" si="601"/>
        <v>#N/A</v>
      </c>
      <c r="CF376" s="46" t="e">
        <f t="shared" ca="1" si="601"/>
        <v>#N/A</v>
      </c>
      <c r="CG376" s="46" t="e">
        <f t="shared" ca="1" si="601"/>
        <v>#N/A</v>
      </c>
      <c r="CH376" s="46" t="e">
        <f t="shared" ca="1" si="601"/>
        <v>#N/A</v>
      </c>
      <c r="CI376" s="46" t="e">
        <f t="shared" ca="1" si="601"/>
        <v>#N/A</v>
      </c>
      <c r="CJ376" s="46" t="e">
        <f t="shared" ca="1" si="601"/>
        <v>#N/A</v>
      </c>
      <c r="CK376" s="46" t="e">
        <f t="shared" ca="1" si="601"/>
        <v>#N/A</v>
      </c>
      <c r="CL376" s="46" t="e">
        <f t="shared" ca="1" si="601"/>
        <v>#N/A</v>
      </c>
      <c r="CM376" s="46" t="e">
        <f t="shared" ca="1" si="601"/>
        <v>#N/A</v>
      </c>
      <c r="CN376" s="46" t="e">
        <f t="shared" ca="1" si="601"/>
        <v>#N/A</v>
      </c>
      <c r="CO376" s="46" t="e">
        <f t="shared" ca="1" si="601"/>
        <v>#N/A</v>
      </c>
      <c r="CP376" s="46" t="e">
        <f t="shared" ca="1" si="601"/>
        <v>#N/A</v>
      </c>
      <c r="CQ376" s="46" t="e">
        <f t="shared" ca="1" si="601"/>
        <v>#N/A</v>
      </c>
      <c r="CR376" s="46" t="e">
        <f t="shared" ca="1" si="601"/>
        <v>#N/A</v>
      </c>
      <c r="CS376" s="46" t="e">
        <f t="shared" ca="1" si="601"/>
        <v>#N/A</v>
      </c>
      <c r="CT376" s="46" t="e">
        <f t="shared" ca="1" si="601"/>
        <v>#N/A</v>
      </c>
      <c r="CU376" s="46" t="e">
        <f t="shared" ca="1" si="601"/>
        <v>#N/A</v>
      </c>
      <c r="CV376" s="46" t="e">
        <f t="shared" ca="1" si="601"/>
        <v>#N/A</v>
      </c>
      <c r="CW376" s="46"/>
      <c r="CX376" s="46"/>
    </row>
    <row r="377" spans="2:103" ht="15.4">
      <c r="L377" s="46"/>
      <c r="M377" s="46"/>
      <c r="N377" s="46"/>
      <c r="O377" s="46"/>
      <c r="P377" s="46"/>
      <c r="Q377" s="46"/>
      <c r="R377" s="46"/>
      <c r="S377" s="46"/>
      <c r="T377" s="46"/>
      <c r="U377" s="46"/>
      <c r="V377" s="46"/>
      <c r="W377" s="46"/>
      <c r="X377" s="46"/>
      <c r="Y377" s="46"/>
      <c r="Z377" s="46"/>
      <c r="AA377" s="46"/>
      <c r="AB377" s="46"/>
      <c r="AC377" s="46"/>
      <c r="AD377" s="46"/>
      <c r="AE377" s="46"/>
      <c r="AF377" s="46"/>
      <c r="AG377" s="46"/>
      <c r="AH377" s="46"/>
      <c r="AI377" s="46"/>
      <c r="AJ377" s="46"/>
      <c r="AK377" s="46"/>
      <c r="AL377" s="46"/>
      <c r="AM377" s="46"/>
      <c r="AN377" s="46"/>
      <c r="AO377" s="46"/>
      <c r="AP377" s="46"/>
      <c r="AQ377" s="46"/>
      <c r="AR377" s="46"/>
      <c r="AS377" s="46"/>
      <c r="AT377" s="46"/>
      <c r="AU377" s="46"/>
      <c r="AV377" s="46"/>
      <c r="AW377" s="46"/>
      <c r="AX377" s="46"/>
      <c r="AY377" s="46"/>
      <c r="AZ377" s="46"/>
      <c r="BA377" s="46"/>
      <c r="BB377" s="46"/>
      <c r="BC377" s="46"/>
      <c r="BD377" s="46"/>
      <c r="BE377" s="46"/>
      <c r="BF377" s="46"/>
      <c r="BG377" s="46"/>
      <c r="BH377" s="46"/>
      <c r="BI377" s="46"/>
      <c r="BJ377" s="46"/>
      <c r="BK377" s="46"/>
      <c r="BL377" s="46"/>
      <c r="BM377" s="46"/>
      <c r="BN377" s="46"/>
      <c r="BO377" s="46"/>
      <c r="BP377" s="46"/>
      <c r="BQ377" s="46"/>
      <c r="BR377" s="46"/>
      <c r="BS377" s="46"/>
      <c r="BT377" s="46"/>
      <c r="BU377" s="46"/>
      <c r="BV377" s="46"/>
      <c r="BW377" s="46"/>
      <c r="BX377" s="46"/>
      <c r="BY377" s="46"/>
      <c r="BZ377" s="46"/>
      <c r="CA377" s="46"/>
      <c r="CB377" s="46"/>
      <c r="CC377" s="46"/>
      <c r="CD377" s="46"/>
      <c r="CE377" s="46"/>
      <c r="CF377" s="46"/>
      <c r="CG377" s="46"/>
      <c r="CH377" s="46"/>
      <c r="CI377" s="46"/>
      <c r="CJ377" s="46"/>
      <c r="CK377" s="46"/>
      <c r="CL377" s="46"/>
      <c r="CM377" s="46"/>
      <c r="CN377" s="46"/>
      <c r="CO377" s="46"/>
      <c r="CP377" s="46"/>
      <c r="CQ377" s="46"/>
      <c r="CR377" s="46"/>
      <c r="CS377" s="46"/>
      <c r="CT377" s="46"/>
      <c r="CU377" s="46"/>
      <c r="CV377" s="46"/>
      <c r="CW377" s="46"/>
      <c r="CX377" s="46"/>
    </row>
    <row r="378" spans="2:103" ht="15.4">
      <c r="E378" s="1" t="s">
        <v>752</v>
      </c>
      <c r="G378" s="1" t="s">
        <v>305</v>
      </c>
      <c r="L378" s="46"/>
      <c r="M378" s="46" t="e">
        <f>IF(M371&lt;0,M371,IF(M376,-M373,M371)*M375)</f>
        <v>#N/A</v>
      </c>
      <c r="N378" s="46" t="e">
        <f t="shared" ref="N378:BY378" si="602">IF(N371&lt;0,N371,IF(N376,-N373,N371)*N375)</f>
        <v>#N/A</v>
      </c>
      <c r="O378" s="46" t="e">
        <f t="shared" si="602"/>
        <v>#N/A</v>
      </c>
      <c r="P378" s="46" t="e">
        <f t="shared" si="602"/>
        <v>#N/A</v>
      </c>
      <c r="Q378" s="46" t="e">
        <f t="shared" si="602"/>
        <v>#N/A</v>
      </c>
      <c r="R378" s="46" t="e">
        <f t="shared" si="602"/>
        <v>#N/A</v>
      </c>
      <c r="S378" s="46" t="e">
        <f t="shared" si="602"/>
        <v>#N/A</v>
      </c>
      <c r="T378" s="46" t="e">
        <f t="shared" si="602"/>
        <v>#N/A</v>
      </c>
      <c r="U378" s="46" t="e">
        <f t="shared" si="602"/>
        <v>#N/A</v>
      </c>
      <c r="V378" s="46" t="e">
        <f t="shared" si="602"/>
        <v>#N/A</v>
      </c>
      <c r="W378" s="46" t="e">
        <f t="shared" si="602"/>
        <v>#N/A</v>
      </c>
      <c r="X378" s="46" t="e">
        <f t="shared" si="602"/>
        <v>#N/A</v>
      </c>
      <c r="Y378" s="46" t="e">
        <f t="shared" si="602"/>
        <v>#N/A</v>
      </c>
      <c r="Z378" s="46" t="e">
        <f t="shared" si="602"/>
        <v>#N/A</v>
      </c>
      <c r="AA378" s="46" t="e">
        <f t="shared" si="602"/>
        <v>#N/A</v>
      </c>
      <c r="AB378" s="46" t="e">
        <f t="shared" si="602"/>
        <v>#N/A</v>
      </c>
      <c r="AC378" s="46" t="e">
        <f t="shared" si="602"/>
        <v>#N/A</v>
      </c>
      <c r="AD378" s="46" t="e">
        <f t="shared" si="602"/>
        <v>#N/A</v>
      </c>
      <c r="AE378" s="46" t="e">
        <f t="shared" si="602"/>
        <v>#N/A</v>
      </c>
      <c r="AF378" s="46" t="e">
        <f t="shared" si="602"/>
        <v>#N/A</v>
      </c>
      <c r="AG378" s="46" t="e">
        <f t="shared" ref="AG378:AH378" si="603">IF(AG371&lt;0,AG371,IF(AG376,-AG373,AG371)*AG375)</f>
        <v>#N/A</v>
      </c>
      <c r="AH378" s="46" t="e">
        <f t="shared" si="603"/>
        <v>#N/A</v>
      </c>
      <c r="AI378" s="46" t="e">
        <f t="shared" si="602"/>
        <v>#N/A</v>
      </c>
      <c r="AJ378" s="46" t="e">
        <f t="shared" si="602"/>
        <v>#N/A</v>
      </c>
      <c r="AK378" s="46" t="e">
        <f t="shared" si="602"/>
        <v>#N/A</v>
      </c>
      <c r="AL378" s="46" t="e">
        <f t="shared" si="602"/>
        <v>#N/A</v>
      </c>
      <c r="AM378" s="46" t="e">
        <f t="shared" si="602"/>
        <v>#N/A</v>
      </c>
      <c r="AN378" s="46" t="e">
        <f t="shared" si="602"/>
        <v>#N/A</v>
      </c>
      <c r="AO378" s="46" t="e">
        <f t="shared" si="602"/>
        <v>#N/A</v>
      </c>
      <c r="AP378" s="46" t="e">
        <f t="shared" si="602"/>
        <v>#N/A</v>
      </c>
      <c r="AQ378" s="46" t="e">
        <f t="shared" si="602"/>
        <v>#N/A</v>
      </c>
      <c r="AR378" s="46" t="e">
        <f t="shared" si="602"/>
        <v>#N/A</v>
      </c>
      <c r="AS378" s="46" t="e">
        <f t="shared" si="602"/>
        <v>#N/A</v>
      </c>
      <c r="AT378" s="46" t="e">
        <f t="shared" si="602"/>
        <v>#N/A</v>
      </c>
      <c r="AU378" s="46" t="e">
        <f t="shared" si="602"/>
        <v>#N/A</v>
      </c>
      <c r="AV378" s="46" t="e">
        <f t="shared" si="602"/>
        <v>#N/A</v>
      </c>
      <c r="AW378" s="46" t="e">
        <f t="shared" si="602"/>
        <v>#N/A</v>
      </c>
      <c r="AX378" s="46" t="e">
        <f t="shared" si="602"/>
        <v>#N/A</v>
      </c>
      <c r="AY378" s="46" t="e">
        <f t="shared" si="602"/>
        <v>#N/A</v>
      </c>
      <c r="AZ378" s="46" t="e">
        <f t="shared" si="602"/>
        <v>#N/A</v>
      </c>
      <c r="BA378" s="46" t="e">
        <f t="shared" si="602"/>
        <v>#N/A</v>
      </c>
      <c r="BB378" s="46" t="e">
        <f t="shared" si="602"/>
        <v>#N/A</v>
      </c>
      <c r="BC378" s="46" t="e">
        <f t="shared" si="602"/>
        <v>#N/A</v>
      </c>
      <c r="BD378" s="46" t="e">
        <f t="shared" si="602"/>
        <v>#N/A</v>
      </c>
      <c r="BE378" s="46" t="e">
        <f t="shared" si="602"/>
        <v>#N/A</v>
      </c>
      <c r="BF378" s="46" t="e">
        <f t="shared" si="602"/>
        <v>#N/A</v>
      </c>
      <c r="BG378" s="46" t="e">
        <f t="shared" si="602"/>
        <v>#N/A</v>
      </c>
      <c r="BH378" s="46" t="e">
        <f t="shared" si="602"/>
        <v>#N/A</v>
      </c>
      <c r="BI378" s="46" t="e">
        <f t="shared" si="602"/>
        <v>#N/A</v>
      </c>
      <c r="BJ378" s="46" t="e">
        <f t="shared" si="602"/>
        <v>#N/A</v>
      </c>
      <c r="BK378" s="46" t="e">
        <f t="shared" si="602"/>
        <v>#N/A</v>
      </c>
      <c r="BL378" s="46" t="e">
        <f t="shared" si="602"/>
        <v>#N/A</v>
      </c>
      <c r="BM378" s="46" t="e">
        <f t="shared" si="602"/>
        <v>#N/A</v>
      </c>
      <c r="BN378" s="46" t="e">
        <f t="shared" si="602"/>
        <v>#N/A</v>
      </c>
      <c r="BO378" s="46" t="e">
        <f t="shared" si="602"/>
        <v>#N/A</v>
      </c>
      <c r="BP378" s="46" t="e">
        <f t="shared" si="602"/>
        <v>#N/A</v>
      </c>
      <c r="BQ378" s="46" t="e">
        <f t="shared" si="602"/>
        <v>#N/A</v>
      </c>
      <c r="BR378" s="46" t="e">
        <f t="shared" si="602"/>
        <v>#N/A</v>
      </c>
      <c r="BS378" s="46" t="e">
        <f t="shared" si="602"/>
        <v>#N/A</v>
      </c>
      <c r="BT378" s="46" t="e">
        <f t="shared" si="602"/>
        <v>#N/A</v>
      </c>
      <c r="BU378" s="46" t="e">
        <f t="shared" si="602"/>
        <v>#N/A</v>
      </c>
      <c r="BV378" s="46" t="e">
        <f t="shared" si="602"/>
        <v>#N/A</v>
      </c>
      <c r="BW378" s="46" t="e">
        <f t="shared" si="602"/>
        <v>#N/A</v>
      </c>
      <c r="BX378" s="46" t="e">
        <f t="shared" si="602"/>
        <v>#N/A</v>
      </c>
      <c r="BY378" s="46" t="e">
        <f t="shared" si="602"/>
        <v>#N/A</v>
      </c>
      <c r="BZ378" s="46" t="e">
        <f t="shared" ref="BZ378:CV378" si="604">IF(BZ371&lt;0,BZ371,IF(BZ376,-BZ373,BZ371)*BZ375)</f>
        <v>#N/A</v>
      </c>
      <c r="CA378" s="46" t="e">
        <f t="shared" si="604"/>
        <v>#N/A</v>
      </c>
      <c r="CB378" s="46" t="e">
        <f t="shared" si="604"/>
        <v>#N/A</v>
      </c>
      <c r="CC378" s="46" t="e">
        <f t="shared" si="604"/>
        <v>#N/A</v>
      </c>
      <c r="CD378" s="46" t="e">
        <f t="shared" si="604"/>
        <v>#N/A</v>
      </c>
      <c r="CE378" s="46" t="e">
        <f t="shared" si="604"/>
        <v>#N/A</v>
      </c>
      <c r="CF378" s="46" t="e">
        <f t="shared" si="604"/>
        <v>#N/A</v>
      </c>
      <c r="CG378" s="46" t="e">
        <f t="shared" si="604"/>
        <v>#N/A</v>
      </c>
      <c r="CH378" s="46" t="e">
        <f t="shared" si="604"/>
        <v>#N/A</v>
      </c>
      <c r="CI378" s="46" t="e">
        <f t="shared" si="604"/>
        <v>#N/A</v>
      </c>
      <c r="CJ378" s="46" t="e">
        <f t="shared" si="604"/>
        <v>#N/A</v>
      </c>
      <c r="CK378" s="46" t="e">
        <f t="shared" si="604"/>
        <v>#N/A</v>
      </c>
      <c r="CL378" s="46" t="e">
        <f t="shared" si="604"/>
        <v>#N/A</v>
      </c>
      <c r="CM378" s="46" t="e">
        <f t="shared" si="604"/>
        <v>#N/A</v>
      </c>
      <c r="CN378" s="46" t="e">
        <f t="shared" si="604"/>
        <v>#N/A</v>
      </c>
      <c r="CO378" s="46" t="e">
        <f t="shared" si="604"/>
        <v>#N/A</v>
      </c>
      <c r="CP378" s="46" t="e">
        <f t="shared" si="604"/>
        <v>#N/A</v>
      </c>
      <c r="CQ378" s="46" t="e">
        <f t="shared" si="604"/>
        <v>#N/A</v>
      </c>
      <c r="CR378" s="46" t="e">
        <f t="shared" si="604"/>
        <v>#N/A</v>
      </c>
      <c r="CS378" s="46" t="e">
        <f t="shared" si="604"/>
        <v>#N/A</v>
      </c>
      <c r="CT378" s="46" t="e">
        <f t="shared" si="604"/>
        <v>#N/A</v>
      </c>
      <c r="CU378" s="46" t="e">
        <f t="shared" si="604"/>
        <v>#N/A</v>
      </c>
      <c r="CV378" s="46" t="e">
        <f t="shared" si="604"/>
        <v>#N/A</v>
      </c>
      <c r="CW378" s="46"/>
      <c r="CX378" s="46"/>
    </row>
    <row r="379" spans="2:103" ht="15.4">
      <c r="AH379" s="1"/>
    </row>
    <row r="380" spans="2:103" s="12" customFormat="1" ht="15.4">
      <c r="B380" s="117" t="s">
        <v>51</v>
      </c>
      <c r="C380" s="117"/>
      <c r="D380" s="117"/>
      <c r="E380" s="117"/>
      <c r="F380" s="117"/>
      <c r="G380" s="117"/>
      <c r="H380" s="117"/>
      <c r="I380" s="117"/>
      <c r="J380" s="117"/>
      <c r="K380" s="117"/>
      <c r="L380" s="117"/>
      <c r="M380" s="117"/>
      <c r="N380" s="117"/>
      <c r="O380" s="117"/>
      <c r="P380" s="117"/>
      <c r="Q380" s="117"/>
      <c r="R380" s="117"/>
      <c r="S380" s="117"/>
      <c r="T380" s="117"/>
      <c r="U380" s="117"/>
      <c r="V380" s="117"/>
      <c r="W380" s="117"/>
      <c r="X380" s="117"/>
      <c r="Y380" s="117"/>
      <c r="Z380" s="117"/>
      <c r="AA380" s="117"/>
      <c r="AB380" s="117"/>
      <c r="AC380" s="117"/>
      <c r="AD380" s="117"/>
      <c r="AE380" s="117"/>
      <c r="AF380" s="117"/>
      <c r="AG380" s="117"/>
      <c r="AH380" s="117"/>
      <c r="AI380" s="117"/>
      <c r="AJ380" s="117"/>
      <c r="AK380" s="117"/>
      <c r="AL380" s="117"/>
      <c r="AM380" s="117"/>
      <c r="AN380" s="117"/>
      <c r="AO380" s="117"/>
      <c r="AP380" s="117"/>
      <c r="AQ380" s="117"/>
      <c r="AR380" s="117"/>
      <c r="AS380" s="117"/>
      <c r="AT380" s="117"/>
      <c r="AU380" s="117"/>
      <c r="AV380" s="117"/>
      <c r="AW380" s="117"/>
      <c r="AX380" s="117"/>
      <c r="AY380" s="117"/>
      <c r="AZ380" s="117"/>
      <c r="BA380" s="117"/>
      <c r="BB380" s="117"/>
      <c r="BC380" s="117"/>
      <c r="BD380" s="117"/>
      <c r="BE380" s="117"/>
      <c r="BF380" s="117"/>
      <c r="BG380" s="117"/>
      <c r="BH380" s="117"/>
      <c r="BI380" s="117"/>
      <c r="BJ380" s="117"/>
      <c r="BK380" s="117"/>
      <c r="BL380" s="117"/>
      <c r="BM380" s="117"/>
      <c r="BN380" s="117"/>
      <c r="BO380" s="117"/>
      <c r="BP380" s="117"/>
      <c r="BQ380" s="117"/>
      <c r="BR380" s="117"/>
      <c r="BS380" s="117"/>
      <c r="BT380" s="117"/>
      <c r="BU380" s="117"/>
      <c r="BV380" s="117"/>
      <c r="BW380" s="117"/>
      <c r="BX380" s="117"/>
      <c r="BY380" s="117"/>
      <c r="BZ380" s="117"/>
      <c r="CA380" s="117"/>
      <c r="CB380" s="117"/>
      <c r="CC380" s="117"/>
      <c r="CD380" s="117"/>
      <c r="CE380" s="117"/>
      <c r="CF380" s="117"/>
      <c r="CG380" s="117"/>
      <c r="CH380" s="117"/>
      <c r="CI380" s="117"/>
      <c r="CJ380" s="117"/>
      <c r="CK380" s="117"/>
      <c r="CL380" s="117"/>
      <c r="CM380" s="117"/>
      <c r="CN380" s="117"/>
      <c r="CO380" s="117"/>
      <c r="CP380" s="117"/>
      <c r="CQ380" s="117"/>
      <c r="CR380" s="117"/>
      <c r="CS380" s="117"/>
      <c r="CT380" s="117"/>
      <c r="CU380" s="117"/>
      <c r="CV380" s="117"/>
      <c r="CW380" s="118"/>
      <c r="CX380" s="118"/>
      <c r="CY380" s="118"/>
    </row>
    <row r="381" spans="2:103" ht="15.4">
      <c r="AH381" s="1"/>
    </row>
    <row r="382" spans="2:103" ht="15.4" hidden="1"/>
    <row r="383" spans="2:103" ht="15.4" hidden="1"/>
    <row r="384" spans="2:103" ht="15.4" hidden="1"/>
    <row r="385" ht="15.4" hidden="1"/>
    <row r="386" ht="15.4" hidden="1"/>
    <row r="387" ht="15.4" hidden="1"/>
    <row r="388" ht="15.4" hidden="1"/>
    <row r="389" ht="15.4" hidden="1"/>
    <row r="390" ht="15.4" hidden="1"/>
    <row r="391" ht="15.4" hidden="1"/>
    <row r="393" ht="15.4" hidden="1"/>
    <row r="394" ht="15.4" hidden="1"/>
    <row r="395" ht="15.4" hidden="1"/>
    <row r="396" ht="15.4" hidden="1"/>
    <row r="397" ht="15.4" hidden="1"/>
    <row r="398" ht="15.4" hidden="1"/>
    <row r="399" ht="15.4" hidden="1"/>
    <row r="400" ht="15.4" hidden="1"/>
    <row r="401" spans="34:34" ht="15.4" hidden="1"/>
    <row r="402" spans="34:34" ht="15.4" hidden="1"/>
    <row r="403" spans="34:34" ht="15.4" hidden="1"/>
    <row r="404" spans="34:34" ht="15.4" hidden="1"/>
    <row r="405" spans="34:34" ht="15.4" hidden="1"/>
    <row r="406" spans="34:34" ht="15.4" hidden="1"/>
    <row r="407" spans="34:34" ht="15.4" hidden="1"/>
    <row r="408" spans="34:34" ht="15" customHeight="1">
      <c r="AH408" s="1"/>
    </row>
    <row r="409" spans="34:34" ht="15" customHeight="1">
      <c r="AH409" s="1"/>
    </row>
    <row r="410" spans="34:34" ht="15" customHeight="1">
      <c r="AH410" s="1"/>
    </row>
    <row r="411" spans="34:34" ht="15" customHeight="1">
      <c r="AH411" s="1"/>
    </row>
    <row r="412" spans="34:34" ht="15" customHeight="1">
      <c r="AH412" s="1"/>
    </row>
    <row r="413" spans="34:34" ht="15" customHeight="1">
      <c r="AH413" s="1"/>
    </row>
    <row r="414" spans="34:34" ht="15" customHeight="1">
      <c r="AH414" s="1"/>
    </row>
    <row r="415" spans="34:34" ht="15" customHeight="1">
      <c r="AH415" s="1"/>
    </row>
    <row r="416" spans="34:34" ht="15" customHeight="1">
      <c r="AH416" s="1"/>
    </row>
    <row r="417" s="1" customFormat="1" ht="15" customHeight="1"/>
    <row r="418" s="1" customFormat="1" ht="15" customHeight="1"/>
    <row r="419" s="1" customFormat="1" ht="15" customHeight="1"/>
    <row r="420" s="1" customFormat="1" ht="15" customHeight="1"/>
  </sheetData>
  <pageMargins left="0.7" right="0.7" top="0.75" bottom="0.75" header="0.3" footer="0.3"/>
  <pageSetup paperSize="9" orientation="portrait" r:id="rId1"/>
  <headerFooter>
    <oddHeader>&amp;C&amp;"Aptos"&amp;10&amp;K000000 OFFICIAL&amp;1#_x000D_</oddHeader>
    <oddFooter>&amp;C_x000D_&amp;1#&amp;"Aptos"&amp;10&amp;K000000 OFFICIAL</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2A2201-38B1-4DA7-BAF6-85DD5CB3CC7A}">
  <sheetPr codeName="Sheet2">
    <tabColor rgb="FFCCC0DA"/>
  </sheetPr>
  <dimension ref="A1:CZ134"/>
  <sheetViews>
    <sheetView zoomScale="90" zoomScaleNormal="90" workbookViewId="0">
      <pane xSplit="10" ySplit="3" topLeftCell="K4" activePane="bottomRight" state="frozen"/>
      <selection pane="bottomRight" activeCell="A5" sqref="A5"/>
      <selection pane="bottomLeft"/>
      <selection pane="topRight"/>
    </sheetView>
  </sheetViews>
  <sheetFormatPr defaultColWidth="0" defaultRowHeight="15.4" zeroHeight="1"/>
  <cols>
    <col min="1" max="4" width="3" style="1" customWidth="1"/>
    <col min="5" max="5" width="29" style="1" customWidth="1"/>
    <col min="6" max="6" width="2.75" style="1" customWidth="1"/>
    <col min="7" max="7" width="14.25" style="1" customWidth="1"/>
    <col min="8" max="8" width="10.75" style="1" customWidth="1"/>
    <col min="9" max="9" width="2.75" style="1" customWidth="1"/>
    <col min="10" max="10" width="10.5" style="1" customWidth="1"/>
    <col min="11" max="15" width="10.875" style="1" customWidth="1"/>
    <col min="16" max="16" width="10.875" style="441" customWidth="1"/>
    <col min="17" max="100" width="10.875" style="1" customWidth="1"/>
    <col min="101" max="101" width="9.25" style="1" customWidth="1"/>
    <col min="102" max="16384" width="9.25" style="1" hidden="1"/>
  </cols>
  <sheetData>
    <row r="1" spans="1:104" s="50" customFormat="1">
      <c r="A1" s="50" t="s">
        <v>753</v>
      </c>
      <c r="K1" s="52">
        <f>DATE(K3-1,4,1)</f>
        <v>43922</v>
      </c>
      <c r="L1" s="52">
        <f t="shared" ref="L1:BW1" si="0">DATE(L3-1,4,1)</f>
        <v>44287</v>
      </c>
      <c r="M1" s="52">
        <f t="shared" si="0"/>
        <v>44652</v>
      </c>
      <c r="N1" s="52">
        <f t="shared" si="0"/>
        <v>45017</v>
      </c>
      <c r="O1" s="52">
        <f t="shared" si="0"/>
        <v>45383</v>
      </c>
      <c r="P1" s="52">
        <f t="shared" si="0"/>
        <v>45748</v>
      </c>
      <c r="Q1" s="52">
        <f t="shared" si="0"/>
        <v>46113</v>
      </c>
      <c r="R1" s="52">
        <f t="shared" si="0"/>
        <v>46478</v>
      </c>
      <c r="S1" s="52">
        <f t="shared" si="0"/>
        <v>46844</v>
      </c>
      <c r="T1" s="52">
        <f t="shared" si="0"/>
        <v>47209</v>
      </c>
      <c r="U1" s="52">
        <f t="shared" si="0"/>
        <v>47574</v>
      </c>
      <c r="V1" s="52">
        <f t="shared" si="0"/>
        <v>47939</v>
      </c>
      <c r="W1" s="52">
        <f t="shared" si="0"/>
        <v>48305</v>
      </c>
      <c r="X1" s="52">
        <f t="shared" si="0"/>
        <v>48670</v>
      </c>
      <c r="Y1" s="52">
        <f t="shared" si="0"/>
        <v>49035</v>
      </c>
      <c r="Z1" s="52">
        <f t="shared" si="0"/>
        <v>49400</v>
      </c>
      <c r="AA1" s="52">
        <f t="shared" si="0"/>
        <v>49766</v>
      </c>
      <c r="AB1" s="52">
        <f t="shared" si="0"/>
        <v>50131</v>
      </c>
      <c r="AC1" s="52">
        <f t="shared" si="0"/>
        <v>50496</v>
      </c>
      <c r="AD1" s="52">
        <f t="shared" si="0"/>
        <v>50861</v>
      </c>
      <c r="AE1" s="52">
        <f t="shared" si="0"/>
        <v>51227</v>
      </c>
      <c r="AF1" s="52">
        <f t="shared" si="0"/>
        <v>51592</v>
      </c>
      <c r="AG1" s="52">
        <f t="shared" si="0"/>
        <v>51957</v>
      </c>
      <c r="AH1" s="52">
        <f t="shared" si="0"/>
        <v>52322</v>
      </c>
      <c r="AI1" s="52">
        <f t="shared" si="0"/>
        <v>52688</v>
      </c>
      <c r="AJ1" s="52">
        <f t="shared" si="0"/>
        <v>53053</v>
      </c>
      <c r="AK1" s="52">
        <f t="shared" si="0"/>
        <v>53418</v>
      </c>
      <c r="AL1" s="52">
        <f t="shared" si="0"/>
        <v>53783</v>
      </c>
      <c r="AM1" s="52">
        <f t="shared" si="0"/>
        <v>54149</v>
      </c>
      <c r="AN1" s="52">
        <f t="shared" si="0"/>
        <v>54514</v>
      </c>
      <c r="AO1" s="52">
        <f t="shared" si="0"/>
        <v>54879</v>
      </c>
      <c r="AP1" s="52">
        <f t="shared" si="0"/>
        <v>55244</v>
      </c>
      <c r="AQ1" s="52">
        <f t="shared" si="0"/>
        <v>55610</v>
      </c>
      <c r="AR1" s="52">
        <f t="shared" si="0"/>
        <v>55975</v>
      </c>
      <c r="AS1" s="52">
        <f t="shared" si="0"/>
        <v>56340</v>
      </c>
      <c r="AT1" s="52">
        <f t="shared" si="0"/>
        <v>56705</v>
      </c>
      <c r="AU1" s="52">
        <f t="shared" si="0"/>
        <v>57071</v>
      </c>
      <c r="AV1" s="52">
        <f t="shared" si="0"/>
        <v>57436</v>
      </c>
      <c r="AW1" s="52">
        <f t="shared" si="0"/>
        <v>57801</v>
      </c>
      <c r="AX1" s="52">
        <f t="shared" si="0"/>
        <v>58166</v>
      </c>
      <c r="AY1" s="52">
        <f t="shared" si="0"/>
        <v>58532</v>
      </c>
      <c r="AZ1" s="52">
        <f t="shared" si="0"/>
        <v>58897</v>
      </c>
      <c r="BA1" s="52">
        <f t="shared" si="0"/>
        <v>59262</v>
      </c>
      <c r="BB1" s="52">
        <f t="shared" si="0"/>
        <v>59627</v>
      </c>
      <c r="BC1" s="52">
        <f t="shared" si="0"/>
        <v>59993</v>
      </c>
      <c r="BD1" s="52">
        <f t="shared" si="0"/>
        <v>60358</v>
      </c>
      <c r="BE1" s="52">
        <f t="shared" si="0"/>
        <v>60723</v>
      </c>
      <c r="BF1" s="52">
        <f t="shared" si="0"/>
        <v>61088</v>
      </c>
      <c r="BG1" s="52">
        <f t="shared" si="0"/>
        <v>61454</v>
      </c>
      <c r="BH1" s="52">
        <f t="shared" si="0"/>
        <v>61819</v>
      </c>
      <c r="BI1" s="52">
        <f t="shared" si="0"/>
        <v>62184</v>
      </c>
      <c r="BJ1" s="52">
        <f t="shared" si="0"/>
        <v>62549</v>
      </c>
      <c r="BK1" s="52">
        <f t="shared" si="0"/>
        <v>62915</v>
      </c>
      <c r="BL1" s="52">
        <f t="shared" si="0"/>
        <v>63280</v>
      </c>
      <c r="BM1" s="52">
        <f t="shared" si="0"/>
        <v>63645</v>
      </c>
      <c r="BN1" s="52">
        <f t="shared" si="0"/>
        <v>64010</v>
      </c>
      <c r="BO1" s="52">
        <f t="shared" si="0"/>
        <v>64376</v>
      </c>
      <c r="BP1" s="52">
        <f t="shared" si="0"/>
        <v>64741</v>
      </c>
      <c r="BQ1" s="52">
        <f t="shared" si="0"/>
        <v>65106</v>
      </c>
      <c r="BR1" s="52">
        <f t="shared" si="0"/>
        <v>65471</v>
      </c>
      <c r="BS1" s="52">
        <f t="shared" si="0"/>
        <v>65837</v>
      </c>
      <c r="BT1" s="52">
        <f t="shared" si="0"/>
        <v>66202</v>
      </c>
      <c r="BU1" s="52">
        <f t="shared" si="0"/>
        <v>66567</v>
      </c>
      <c r="BV1" s="52">
        <f t="shared" si="0"/>
        <v>66932</v>
      </c>
      <c r="BW1" s="52">
        <f t="shared" si="0"/>
        <v>67298</v>
      </c>
      <c r="BX1" s="52">
        <f t="shared" ref="BX1:CV1" si="1">DATE(BX3-1,4,1)</f>
        <v>67663</v>
      </c>
      <c r="BY1" s="52">
        <f t="shared" si="1"/>
        <v>68028</v>
      </c>
      <c r="BZ1" s="52">
        <f t="shared" si="1"/>
        <v>68393</v>
      </c>
      <c r="CA1" s="52">
        <f t="shared" si="1"/>
        <v>68759</v>
      </c>
      <c r="CB1" s="52">
        <f t="shared" si="1"/>
        <v>69124</v>
      </c>
      <c r="CC1" s="52">
        <f t="shared" si="1"/>
        <v>69489</v>
      </c>
      <c r="CD1" s="52">
        <f t="shared" si="1"/>
        <v>69854</v>
      </c>
      <c r="CE1" s="52">
        <f t="shared" si="1"/>
        <v>70220</v>
      </c>
      <c r="CF1" s="52">
        <f t="shared" si="1"/>
        <v>70585</v>
      </c>
      <c r="CG1" s="52">
        <f t="shared" si="1"/>
        <v>70950</v>
      </c>
      <c r="CH1" s="52">
        <f t="shared" si="1"/>
        <v>71315</v>
      </c>
      <c r="CI1" s="52">
        <f t="shared" si="1"/>
        <v>71681</v>
      </c>
      <c r="CJ1" s="52">
        <f t="shared" si="1"/>
        <v>72046</v>
      </c>
      <c r="CK1" s="52">
        <f t="shared" si="1"/>
        <v>72411</v>
      </c>
      <c r="CL1" s="52">
        <f t="shared" si="1"/>
        <v>72776</v>
      </c>
      <c r="CM1" s="52">
        <f t="shared" si="1"/>
        <v>73141</v>
      </c>
      <c r="CN1" s="52">
        <f t="shared" si="1"/>
        <v>73506</v>
      </c>
      <c r="CO1" s="52">
        <f t="shared" si="1"/>
        <v>73871</v>
      </c>
      <c r="CP1" s="52">
        <f t="shared" si="1"/>
        <v>74236</v>
      </c>
      <c r="CQ1" s="52">
        <f t="shared" si="1"/>
        <v>74602</v>
      </c>
      <c r="CR1" s="52">
        <f t="shared" si="1"/>
        <v>74967</v>
      </c>
      <c r="CS1" s="52">
        <f t="shared" si="1"/>
        <v>75332</v>
      </c>
      <c r="CT1" s="52">
        <f t="shared" si="1"/>
        <v>75697</v>
      </c>
      <c r="CU1" s="52">
        <f t="shared" si="1"/>
        <v>76063</v>
      </c>
      <c r="CV1" s="52">
        <f t="shared" si="1"/>
        <v>76428</v>
      </c>
    </row>
    <row r="2" spans="1:104" s="50" customFormat="1">
      <c r="H2" s="51"/>
      <c r="I2" s="51"/>
      <c r="J2" s="51"/>
      <c r="K2" s="52">
        <f>DATE(K3,3,31)</f>
        <v>44286</v>
      </c>
      <c r="L2" s="52">
        <f>DATE(L3,3,31)</f>
        <v>44651</v>
      </c>
      <c r="M2" s="52">
        <f>DATE(M3,3,31)</f>
        <v>45016</v>
      </c>
      <c r="N2" s="52">
        <f t="shared" ref="N2:BY2" si="2">DATE(N3,3,31)</f>
        <v>45382</v>
      </c>
      <c r="O2" s="52">
        <f t="shared" si="2"/>
        <v>45747</v>
      </c>
      <c r="P2" s="52">
        <f t="shared" si="2"/>
        <v>46112</v>
      </c>
      <c r="Q2" s="52">
        <f t="shared" si="2"/>
        <v>46477</v>
      </c>
      <c r="R2" s="52">
        <f t="shared" si="2"/>
        <v>46843</v>
      </c>
      <c r="S2" s="52">
        <f t="shared" si="2"/>
        <v>47208</v>
      </c>
      <c r="T2" s="52">
        <f t="shared" si="2"/>
        <v>47573</v>
      </c>
      <c r="U2" s="52">
        <f t="shared" si="2"/>
        <v>47938</v>
      </c>
      <c r="V2" s="52">
        <f t="shared" si="2"/>
        <v>48304</v>
      </c>
      <c r="W2" s="52">
        <f t="shared" si="2"/>
        <v>48669</v>
      </c>
      <c r="X2" s="52">
        <f t="shared" si="2"/>
        <v>49034</v>
      </c>
      <c r="Y2" s="52">
        <f t="shared" si="2"/>
        <v>49399</v>
      </c>
      <c r="Z2" s="52">
        <f t="shared" si="2"/>
        <v>49765</v>
      </c>
      <c r="AA2" s="52">
        <f t="shared" si="2"/>
        <v>50130</v>
      </c>
      <c r="AB2" s="52">
        <f t="shared" si="2"/>
        <v>50495</v>
      </c>
      <c r="AC2" s="52">
        <f t="shared" si="2"/>
        <v>50860</v>
      </c>
      <c r="AD2" s="52">
        <f t="shared" si="2"/>
        <v>51226</v>
      </c>
      <c r="AE2" s="52">
        <f t="shared" si="2"/>
        <v>51591</v>
      </c>
      <c r="AF2" s="52">
        <f t="shared" si="2"/>
        <v>51956</v>
      </c>
      <c r="AG2" s="52">
        <f t="shared" si="2"/>
        <v>52321</v>
      </c>
      <c r="AH2" s="52">
        <f t="shared" si="2"/>
        <v>52687</v>
      </c>
      <c r="AI2" s="52">
        <f t="shared" si="2"/>
        <v>53052</v>
      </c>
      <c r="AJ2" s="52">
        <f t="shared" si="2"/>
        <v>53417</v>
      </c>
      <c r="AK2" s="52">
        <f t="shared" si="2"/>
        <v>53782</v>
      </c>
      <c r="AL2" s="52">
        <f t="shared" si="2"/>
        <v>54148</v>
      </c>
      <c r="AM2" s="52">
        <f t="shared" si="2"/>
        <v>54513</v>
      </c>
      <c r="AN2" s="52">
        <f t="shared" si="2"/>
        <v>54878</v>
      </c>
      <c r="AO2" s="52">
        <f t="shared" si="2"/>
        <v>55243</v>
      </c>
      <c r="AP2" s="52">
        <f t="shared" si="2"/>
        <v>55609</v>
      </c>
      <c r="AQ2" s="52">
        <f t="shared" si="2"/>
        <v>55974</v>
      </c>
      <c r="AR2" s="52">
        <f t="shared" si="2"/>
        <v>56339</v>
      </c>
      <c r="AS2" s="52">
        <f t="shared" si="2"/>
        <v>56704</v>
      </c>
      <c r="AT2" s="52">
        <f t="shared" si="2"/>
        <v>57070</v>
      </c>
      <c r="AU2" s="52">
        <f t="shared" si="2"/>
        <v>57435</v>
      </c>
      <c r="AV2" s="52">
        <f t="shared" si="2"/>
        <v>57800</v>
      </c>
      <c r="AW2" s="52">
        <f t="shared" si="2"/>
        <v>58165</v>
      </c>
      <c r="AX2" s="52">
        <f t="shared" si="2"/>
        <v>58531</v>
      </c>
      <c r="AY2" s="52">
        <f t="shared" si="2"/>
        <v>58896</v>
      </c>
      <c r="AZ2" s="52">
        <f t="shared" si="2"/>
        <v>59261</v>
      </c>
      <c r="BA2" s="52">
        <f t="shared" si="2"/>
        <v>59626</v>
      </c>
      <c r="BB2" s="52">
        <f t="shared" si="2"/>
        <v>59992</v>
      </c>
      <c r="BC2" s="52">
        <f t="shared" si="2"/>
        <v>60357</v>
      </c>
      <c r="BD2" s="52">
        <f t="shared" si="2"/>
        <v>60722</v>
      </c>
      <c r="BE2" s="52">
        <f t="shared" si="2"/>
        <v>61087</v>
      </c>
      <c r="BF2" s="52">
        <f t="shared" si="2"/>
        <v>61453</v>
      </c>
      <c r="BG2" s="52">
        <f t="shared" si="2"/>
        <v>61818</v>
      </c>
      <c r="BH2" s="52">
        <f t="shared" si="2"/>
        <v>62183</v>
      </c>
      <c r="BI2" s="52">
        <f t="shared" si="2"/>
        <v>62548</v>
      </c>
      <c r="BJ2" s="52">
        <f t="shared" si="2"/>
        <v>62914</v>
      </c>
      <c r="BK2" s="52">
        <f t="shared" si="2"/>
        <v>63279</v>
      </c>
      <c r="BL2" s="52">
        <f t="shared" si="2"/>
        <v>63644</v>
      </c>
      <c r="BM2" s="52">
        <f t="shared" si="2"/>
        <v>64009</v>
      </c>
      <c r="BN2" s="52">
        <f t="shared" si="2"/>
        <v>64375</v>
      </c>
      <c r="BO2" s="52">
        <f t="shared" si="2"/>
        <v>64740</v>
      </c>
      <c r="BP2" s="52">
        <f t="shared" si="2"/>
        <v>65105</v>
      </c>
      <c r="BQ2" s="52">
        <f t="shared" si="2"/>
        <v>65470</v>
      </c>
      <c r="BR2" s="52">
        <f t="shared" si="2"/>
        <v>65836</v>
      </c>
      <c r="BS2" s="52">
        <f t="shared" si="2"/>
        <v>66201</v>
      </c>
      <c r="BT2" s="52">
        <f t="shared" si="2"/>
        <v>66566</v>
      </c>
      <c r="BU2" s="52">
        <f t="shared" si="2"/>
        <v>66931</v>
      </c>
      <c r="BV2" s="52">
        <f t="shared" si="2"/>
        <v>67297</v>
      </c>
      <c r="BW2" s="52">
        <f t="shared" si="2"/>
        <v>67662</v>
      </c>
      <c r="BX2" s="52">
        <f t="shared" si="2"/>
        <v>68027</v>
      </c>
      <c r="BY2" s="52">
        <f t="shared" si="2"/>
        <v>68392</v>
      </c>
      <c r="BZ2" s="52">
        <f t="shared" ref="BZ2:CV2" si="3">DATE(BZ3,3,31)</f>
        <v>68758</v>
      </c>
      <c r="CA2" s="52">
        <f t="shared" si="3"/>
        <v>69123</v>
      </c>
      <c r="CB2" s="52">
        <f t="shared" si="3"/>
        <v>69488</v>
      </c>
      <c r="CC2" s="52">
        <f t="shared" si="3"/>
        <v>69853</v>
      </c>
      <c r="CD2" s="52">
        <f t="shared" si="3"/>
        <v>70219</v>
      </c>
      <c r="CE2" s="52">
        <f t="shared" si="3"/>
        <v>70584</v>
      </c>
      <c r="CF2" s="52">
        <f t="shared" si="3"/>
        <v>70949</v>
      </c>
      <c r="CG2" s="52">
        <f t="shared" si="3"/>
        <v>71314</v>
      </c>
      <c r="CH2" s="52">
        <f t="shared" si="3"/>
        <v>71680</v>
      </c>
      <c r="CI2" s="52">
        <f t="shared" si="3"/>
        <v>72045</v>
      </c>
      <c r="CJ2" s="52">
        <f t="shared" si="3"/>
        <v>72410</v>
      </c>
      <c r="CK2" s="52">
        <f t="shared" si="3"/>
        <v>72775</v>
      </c>
      <c r="CL2" s="52">
        <f t="shared" si="3"/>
        <v>73140</v>
      </c>
      <c r="CM2" s="52">
        <f t="shared" si="3"/>
        <v>73505</v>
      </c>
      <c r="CN2" s="52">
        <f t="shared" si="3"/>
        <v>73870</v>
      </c>
      <c r="CO2" s="52">
        <f t="shared" si="3"/>
        <v>74235</v>
      </c>
      <c r="CP2" s="52">
        <f t="shared" si="3"/>
        <v>74601</v>
      </c>
      <c r="CQ2" s="52">
        <f t="shared" si="3"/>
        <v>74966</v>
      </c>
      <c r="CR2" s="52">
        <f t="shared" si="3"/>
        <v>75331</v>
      </c>
      <c r="CS2" s="52">
        <f t="shared" si="3"/>
        <v>75696</v>
      </c>
      <c r="CT2" s="52">
        <f t="shared" si="3"/>
        <v>76062</v>
      </c>
      <c r="CU2" s="52">
        <f t="shared" si="3"/>
        <v>76427</v>
      </c>
      <c r="CV2" s="52">
        <f t="shared" si="3"/>
        <v>76792</v>
      </c>
      <c r="CW2" s="52"/>
    </row>
    <row r="3" spans="1:104" s="50" customFormat="1">
      <c r="E3" s="50" t="s">
        <v>52</v>
      </c>
      <c r="G3" s="50" t="s">
        <v>145</v>
      </c>
      <c r="H3" s="50" t="s">
        <v>146</v>
      </c>
      <c r="J3" s="50" t="s">
        <v>582</v>
      </c>
      <c r="K3" s="50">
        <v>2021</v>
      </c>
      <c r="L3" s="50">
        <v>2022</v>
      </c>
      <c r="M3" s="50">
        <v>2023</v>
      </c>
      <c r="N3" s="50">
        <v>2024</v>
      </c>
      <c r="O3" s="50">
        <v>2025</v>
      </c>
      <c r="P3" s="50">
        <v>2026</v>
      </c>
      <c r="Q3" s="50">
        <v>2027</v>
      </c>
      <c r="R3" s="50">
        <v>2028</v>
      </c>
      <c r="S3" s="50">
        <v>2029</v>
      </c>
      <c r="T3" s="50">
        <v>2030</v>
      </c>
      <c r="U3" s="50">
        <v>2031</v>
      </c>
      <c r="V3" s="50">
        <v>2032</v>
      </c>
      <c r="W3" s="50">
        <v>2033</v>
      </c>
      <c r="X3" s="50">
        <v>2034</v>
      </c>
      <c r="Y3" s="50">
        <v>2035</v>
      </c>
      <c r="Z3" s="50">
        <v>2036</v>
      </c>
      <c r="AA3" s="50">
        <v>2037</v>
      </c>
      <c r="AB3" s="50">
        <v>2038</v>
      </c>
      <c r="AC3" s="50">
        <v>2039</v>
      </c>
      <c r="AD3" s="50">
        <v>2040</v>
      </c>
      <c r="AE3" s="50">
        <v>2041</v>
      </c>
      <c r="AF3" s="50">
        <v>2042</v>
      </c>
      <c r="AG3" s="50">
        <v>2043</v>
      </c>
      <c r="AH3" s="50">
        <v>2044</v>
      </c>
      <c r="AI3" s="50">
        <v>2045</v>
      </c>
      <c r="AJ3" s="50">
        <v>2046</v>
      </c>
      <c r="AK3" s="50">
        <v>2047</v>
      </c>
      <c r="AL3" s="50">
        <v>2048</v>
      </c>
      <c r="AM3" s="50">
        <v>2049</v>
      </c>
      <c r="AN3" s="50">
        <v>2050</v>
      </c>
      <c r="AO3" s="50">
        <v>2051</v>
      </c>
      <c r="AP3" s="50">
        <v>2052</v>
      </c>
      <c r="AQ3" s="50">
        <v>2053</v>
      </c>
      <c r="AR3" s="50">
        <v>2054</v>
      </c>
      <c r="AS3" s="50">
        <v>2055</v>
      </c>
      <c r="AT3" s="50">
        <v>2056</v>
      </c>
      <c r="AU3" s="50">
        <v>2057</v>
      </c>
      <c r="AV3" s="50">
        <v>2058</v>
      </c>
      <c r="AW3" s="50">
        <v>2059</v>
      </c>
      <c r="AX3" s="50">
        <v>2060</v>
      </c>
      <c r="AY3" s="50">
        <v>2061</v>
      </c>
      <c r="AZ3" s="50">
        <v>2062</v>
      </c>
      <c r="BA3" s="50">
        <v>2063</v>
      </c>
      <c r="BB3" s="50">
        <v>2064</v>
      </c>
      <c r="BC3" s="50">
        <v>2065</v>
      </c>
      <c r="BD3" s="50">
        <v>2066</v>
      </c>
      <c r="BE3" s="50">
        <v>2067</v>
      </c>
      <c r="BF3" s="50">
        <v>2068</v>
      </c>
      <c r="BG3" s="50">
        <v>2069</v>
      </c>
      <c r="BH3" s="50">
        <v>2070</v>
      </c>
      <c r="BI3" s="50">
        <v>2071</v>
      </c>
      <c r="BJ3" s="50">
        <v>2072</v>
      </c>
      <c r="BK3" s="50">
        <v>2073</v>
      </c>
      <c r="BL3" s="50">
        <v>2074</v>
      </c>
      <c r="BM3" s="50">
        <v>2075</v>
      </c>
      <c r="BN3" s="50">
        <v>2076</v>
      </c>
      <c r="BO3" s="50">
        <v>2077</v>
      </c>
      <c r="BP3" s="50">
        <v>2078</v>
      </c>
      <c r="BQ3" s="50">
        <v>2079</v>
      </c>
      <c r="BR3" s="50">
        <v>2080</v>
      </c>
      <c r="BS3" s="50">
        <v>2081</v>
      </c>
      <c r="BT3" s="50">
        <v>2082</v>
      </c>
      <c r="BU3" s="50">
        <v>2083</v>
      </c>
      <c r="BV3" s="50">
        <v>2084</v>
      </c>
      <c r="BW3" s="50">
        <v>2085</v>
      </c>
      <c r="BX3" s="50">
        <v>2086</v>
      </c>
      <c r="BY3" s="50">
        <v>2087</v>
      </c>
      <c r="BZ3" s="50">
        <v>2088</v>
      </c>
      <c r="CA3" s="50">
        <v>2089</v>
      </c>
      <c r="CB3" s="50">
        <v>2090</v>
      </c>
      <c r="CC3" s="50">
        <v>2091</v>
      </c>
      <c r="CD3" s="50">
        <v>2092</v>
      </c>
      <c r="CE3" s="50">
        <v>2093</v>
      </c>
      <c r="CF3" s="50">
        <v>2094</v>
      </c>
      <c r="CG3" s="50">
        <v>2095</v>
      </c>
      <c r="CH3" s="50">
        <v>2096</v>
      </c>
      <c r="CI3" s="50">
        <v>2097</v>
      </c>
      <c r="CJ3" s="50">
        <v>2098</v>
      </c>
      <c r="CK3" s="50">
        <v>2099</v>
      </c>
      <c r="CL3" s="50">
        <v>2100</v>
      </c>
      <c r="CM3" s="50">
        <v>2101</v>
      </c>
      <c r="CN3" s="50">
        <v>2102</v>
      </c>
      <c r="CO3" s="50">
        <v>2103</v>
      </c>
      <c r="CP3" s="50">
        <v>2104</v>
      </c>
      <c r="CQ3" s="50">
        <v>2105</v>
      </c>
      <c r="CR3" s="50">
        <v>2106</v>
      </c>
      <c r="CS3" s="50">
        <v>2107</v>
      </c>
      <c r="CT3" s="50">
        <v>2108</v>
      </c>
      <c r="CU3" s="50">
        <v>2109</v>
      </c>
      <c r="CV3" s="50">
        <v>2110</v>
      </c>
    </row>
    <row r="4" spans="1:104">
      <c r="P4" s="1"/>
    </row>
    <row r="5" spans="1:104">
      <c r="B5" s="22">
        <v>0</v>
      </c>
      <c r="C5" s="22" t="s">
        <v>56</v>
      </c>
      <c r="D5" s="22"/>
      <c r="E5" s="22"/>
      <c r="F5" s="22"/>
      <c r="G5" s="22"/>
      <c r="H5" s="22"/>
      <c r="I5" s="22"/>
      <c r="J5" s="22"/>
      <c r="K5" s="22"/>
      <c r="L5" s="22"/>
      <c r="M5" s="22"/>
      <c r="N5" s="22"/>
      <c r="O5" s="22"/>
      <c r="P5" s="22"/>
      <c r="Q5" s="22"/>
      <c r="R5" s="22"/>
      <c r="S5" s="22"/>
      <c r="T5" s="22"/>
      <c r="U5" s="22"/>
      <c r="V5" s="22"/>
      <c r="W5" s="22"/>
      <c r="X5" s="22"/>
      <c r="Y5" s="22"/>
      <c r="Z5" s="22"/>
      <c r="AA5" s="22"/>
      <c r="AB5" s="22"/>
      <c r="AC5" s="22"/>
      <c r="AD5" s="22"/>
      <c r="AE5" s="22"/>
      <c r="AF5" s="22"/>
      <c r="AG5" s="22"/>
      <c r="AH5" s="22"/>
      <c r="AI5" s="22"/>
      <c r="AJ5" s="22"/>
      <c r="AK5" s="22"/>
      <c r="AL5" s="22"/>
      <c r="AM5" s="22"/>
      <c r="AN5" s="22"/>
      <c r="AO5" s="22"/>
      <c r="AP5" s="22"/>
      <c r="AQ5" s="22"/>
      <c r="AR5" s="22"/>
      <c r="AS5" s="22"/>
      <c r="AT5" s="22"/>
      <c r="AU5" s="22"/>
      <c r="AV5" s="22"/>
      <c r="AW5" s="22"/>
      <c r="AX5" s="22"/>
      <c r="AY5" s="22"/>
      <c r="AZ5" s="22"/>
      <c r="BA5" s="22"/>
      <c r="BB5" s="22"/>
      <c r="BC5" s="22"/>
      <c r="BD5" s="22"/>
      <c r="BE5" s="22"/>
      <c r="BF5" s="22"/>
      <c r="BG5" s="22"/>
      <c r="BH5" s="22"/>
      <c r="BI5" s="22"/>
      <c r="BJ5" s="22"/>
      <c r="BK5" s="22"/>
      <c r="BL5" s="22"/>
      <c r="BM5" s="22"/>
      <c r="BN5" s="22"/>
      <c r="BO5" s="22"/>
      <c r="BP5" s="22"/>
      <c r="BQ5" s="22"/>
      <c r="BR5" s="22"/>
      <c r="BS5" s="22"/>
      <c r="BT5" s="22"/>
      <c r="BU5" s="22"/>
      <c r="BV5" s="22"/>
      <c r="BW5" s="22"/>
      <c r="BX5" s="22"/>
      <c r="BY5" s="22"/>
      <c r="BZ5" s="22"/>
      <c r="CA5" s="22"/>
      <c r="CB5" s="22"/>
      <c r="CC5" s="22"/>
      <c r="CD5" s="22"/>
      <c r="CE5" s="22"/>
      <c r="CF5" s="22"/>
      <c r="CG5" s="22"/>
      <c r="CH5" s="22"/>
      <c r="CI5" s="22"/>
      <c r="CJ5" s="22"/>
      <c r="CK5" s="22"/>
      <c r="CL5" s="22"/>
      <c r="CM5" s="22"/>
      <c r="CN5" s="22"/>
      <c r="CO5" s="22"/>
      <c r="CP5" s="22"/>
      <c r="CQ5" s="22"/>
      <c r="CR5" s="22"/>
      <c r="CS5" s="22"/>
      <c r="CT5" s="22"/>
      <c r="CU5" s="22"/>
      <c r="CV5" s="22"/>
      <c r="CW5" s="22"/>
      <c r="CX5" s="22"/>
      <c r="CY5" s="22"/>
      <c r="CZ5" s="24"/>
    </row>
    <row r="6" spans="1:104">
      <c r="P6" s="1"/>
    </row>
    <row r="7" spans="1:104">
      <c r="E7" s="1" t="s">
        <v>147</v>
      </c>
      <c r="G7" s="31"/>
      <c r="H7" s="31"/>
      <c r="I7" s="31"/>
      <c r="J7" s="31"/>
      <c r="K7" s="31"/>
      <c r="L7" s="162">
        <f>FinancialInputs!L7</f>
        <v>0</v>
      </c>
      <c r="M7" s="162">
        <f>FinancialInputs!M7</f>
        <v>0</v>
      </c>
      <c r="N7" s="162">
        <f>FinancialInputs!N7</f>
        <v>0</v>
      </c>
      <c r="O7" s="162">
        <f>FinancialInputs!O7</f>
        <v>0</v>
      </c>
      <c r="P7" s="162">
        <f>FinancialInputs!P7</f>
        <v>0</v>
      </c>
      <c r="Q7" s="162">
        <f>FinancialInputs!Q7</f>
        <v>0</v>
      </c>
      <c r="R7" s="162">
        <f>FinancialInputs!R7</f>
        <v>0</v>
      </c>
      <c r="S7" s="162">
        <f>FinancialInputs!S7</f>
        <v>0</v>
      </c>
      <c r="T7" s="162">
        <f>FinancialInputs!T7</f>
        <v>0</v>
      </c>
      <c r="U7" s="162">
        <f>FinancialInputs!U7</f>
        <v>0</v>
      </c>
      <c r="V7" s="162">
        <f>FinancialInputs!V7</f>
        <v>0</v>
      </c>
      <c r="W7" s="162">
        <f>FinancialInputs!W7</f>
        <v>0</v>
      </c>
      <c r="X7" s="162">
        <f>FinancialInputs!X7</f>
        <v>0</v>
      </c>
      <c r="Y7" s="162">
        <f>FinancialInputs!Y7</f>
        <v>0</v>
      </c>
      <c r="Z7" s="162">
        <f>FinancialInputs!Z7</f>
        <v>0</v>
      </c>
      <c r="AA7" s="162">
        <f>FinancialInputs!AA7</f>
        <v>0</v>
      </c>
      <c r="AB7" s="162">
        <f>FinancialInputs!AB7</f>
        <v>0</v>
      </c>
      <c r="AC7" s="162">
        <f>FinancialInputs!AC7</f>
        <v>0</v>
      </c>
      <c r="AD7" s="162">
        <f>FinancialInputs!AD7</f>
        <v>0</v>
      </c>
      <c r="AE7" s="162">
        <f>FinancialInputs!AE7</f>
        <v>0</v>
      </c>
      <c r="AF7" s="162">
        <f>FinancialInputs!AF7</f>
        <v>0</v>
      </c>
      <c r="AG7" s="162">
        <f>FinancialInputs!AG7</f>
        <v>0</v>
      </c>
      <c r="AH7" s="162">
        <f>FinancialInputs!AH7</f>
        <v>0</v>
      </c>
      <c r="AI7" s="162">
        <f>FinancialInputs!AI7</f>
        <v>0</v>
      </c>
      <c r="AJ7" s="162">
        <f>FinancialInputs!AJ7</f>
        <v>0</v>
      </c>
      <c r="AK7" s="162">
        <f>FinancialInputs!AK7</f>
        <v>0</v>
      </c>
      <c r="AL7" s="162">
        <f>FinancialInputs!AL7</f>
        <v>0</v>
      </c>
      <c r="AM7" s="162">
        <f>FinancialInputs!AM7</f>
        <v>0</v>
      </c>
      <c r="AN7" s="162">
        <f>FinancialInputs!AN7</f>
        <v>0</v>
      </c>
      <c r="AO7" s="162">
        <f>FinancialInputs!AO7</f>
        <v>0</v>
      </c>
      <c r="AP7" s="162">
        <f>FinancialInputs!AP7</f>
        <v>0</v>
      </c>
      <c r="AQ7" s="162">
        <f>FinancialInputs!AQ7</f>
        <v>0</v>
      </c>
      <c r="AR7" s="162">
        <f>FinancialInputs!AR7</f>
        <v>0</v>
      </c>
      <c r="AS7" s="162">
        <f>FinancialInputs!AS7</f>
        <v>0</v>
      </c>
      <c r="AT7" s="162">
        <f>FinancialInputs!AT7</f>
        <v>0</v>
      </c>
      <c r="AU7" s="162">
        <f>FinancialInputs!AU7</f>
        <v>0</v>
      </c>
      <c r="AV7" s="162">
        <f>FinancialInputs!AV7</f>
        <v>0</v>
      </c>
      <c r="AW7" s="162">
        <f>FinancialInputs!AW7</f>
        <v>0</v>
      </c>
      <c r="AX7" s="162">
        <f>FinancialInputs!AX7</f>
        <v>0</v>
      </c>
      <c r="AY7" s="162">
        <f>FinancialInputs!AY7</f>
        <v>0</v>
      </c>
      <c r="AZ7" s="162">
        <f>FinancialInputs!AZ7</f>
        <v>0</v>
      </c>
      <c r="BA7" s="162">
        <f>FinancialInputs!BA7</f>
        <v>0</v>
      </c>
      <c r="BB7" s="162">
        <f>FinancialInputs!BB7</f>
        <v>0</v>
      </c>
      <c r="BC7" s="162">
        <f>FinancialInputs!BC7</f>
        <v>0</v>
      </c>
      <c r="BD7" s="162">
        <f>FinancialInputs!BD7</f>
        <v>0</v>
      </c>
      <c r="BE7" s="162">
        <f>FinancialInputs!BE7</f>
        <v>0</v>
      </c>
      <c r="BF7" s="162">
        <f>FinancialInputs!BF7</f>
        <v>0</v>
      </c>
      <c r="BG7" s="162">
        <f>FinancialInputs!BG7</f>
        <v>0</v>
      </c>
      <c r="BH7" s="162">
        <f>FinancialInputs!BH7</f>
        <v>0</v>
      </c>
      <c r="BI7" s="162">
        <f>FinancialInputs!BI7</f>
        <v>0</v>
      </c>
      <c r="BJ7" s="162">
        <f>FinancialInputs!BJ7</f>
        <v>0</v>
      </c>
      <c r="BK7" s="162">
        <f>FinancialInputs!BK7</f>
        <v>0</v>
      </c>
      <c r="BL7" s="162">
        <f>FinancialInputs!BL7</f>
        <v>0</v>
      </c>
      <c r="BM7" s="162">
        <f>FinancialInputs!BM7</f>
        <v>0</v>
      </c>
      <c r="BN7" s="162">
        <f>FinancialInputs!BN7</f>
        <v>0</v>
      </c>
      <c r="BO7" s="162">
        <f>FinancialInputs!BO7</f>
        <v>0</v>
      </c>
      <c r="BP7" s="162">
        <f>FinancialInputs!BP7</f>
        <v>0</v>
      </c>
      <c r="BQ7" s="162">
        <f>FinancialInputs!BQ7</f>
        <v>0</v>
      </c>
      <c r="BR7" s="162">
        <f>FinancialInputs!BR7</f>
        <v>0</v>
      </c>
      <c r="BS7" s="162">
        <f>FinancialInputs!BS7</f>
        <v>0</v>
      </c>
      <c r="BT7" s="162">
        <f>FinancialInputs!BT7</f>
        <v>0</v>
      </c>
      <c r="BU7" s="162">
        <f>FinancialInputs!BU7</f>
        <v>0</v>
      </c>
      <c r="BV7" s="162">
        <f>FinancialInputs!BV7</f>
        <v>0</v>
      </c>
      <c r="BW7" s="162">
        <f>FinancialInputs!BW7</f>
        <v>0</v>
      </c>
      <c r="BX7" s="162">
        <f>FinancialInputs!BX7</f>
        <v>0</v>
      </c>
      <c r="BY7" s="162">
        <f>FinancialInputs!BY7</f>
        <v>0</v>
      </c>
      <c r="BZ7" s="162">
        <f>FinancialInputs!BZ7</f>
        <v>0</v>
      </c>
      <c r="CA7" s="162">
        <f>FinancialInputs!CA7</f>
        <v>0</v>
      </c>
      <c r="CB7" s="162">
        <f>FinancialInputs!CB7</f>
        <v>0</v>
      </c>
      <c r="CC7" s="162">
        <f>FinancialInputs!CC7</f>
        <v>0</v>
      </c>
      <c r="CD7" s="162">
        <f>FinancialInputs!CD7</f>
        <v>0</v>
      </c>
      <c r="CE7" s="162">
        <f>FinancialInputs!CE7</f>
        <v>0</v>
      </c>
      <c r="CF7" s="162">
        <f>FinancialInputs!CF7</f>
        <v>0</v>
      </c>
      <c r="CG7" s="162">
        <f>FinancialInputs!CG7</f>
        <v>0</v>
      </c>
      <c r="CH7" s="162">
        <f>FinancialInputs!CH7</f>
        <v>0</v>
      </c>
      <c r="CI7" s="162">
        <f>FinancialInputs!CI7</f>
        <v>0</v>
      </c>
      <c r="CJ7" s="162">
        <f>FinancialInputs!CJ7</f>
        <v>0</v>
      </c>
      <c r="CK7" s="162">
        <f>FinancialInputs!CK7</f>
        <v>0</v>
      </c>
      <c r="CL7" s="162">
        <f>FinancialInputs!CL7</f>
        <v>0</v>
      </c>
      <c r="CM7" s="162">
        <f>FinancialInputs!CM7</f>
        <v>0</v>
      </c>
      <c r="CN7" s="162">
        <f>FinancialInputs!CN7</f>
        <v>0</v>
      </c>
      <c r="CO7" s="162">
        <f>FinancialInputs!CO7</f>
        <v>0</v>
      </c>
      <c r="CP7" s="162">
        <f>FinancialInputs!CP7</f>
        <v>0</v>
      </c>
      <c r="CQ7" s="162">
        <f>FinancialInputs!CQ7</f>
        <v>0</v>
      </c>
      <c r="CR7" s="162">
        <f>FinancialInputs!CR7</f>
        <v>0</v>
      </c>
      <c r="CS7" s="162">
        <f>FinancialInputs!CS7</f>
        <v>0</v>
      </c>
      <c r="CT7" s="162">
        <f>FinancialInputs!CT7</f>
        <v>0</v>
      </c>
      <c r="CU7" s="162">
        <f>FinancialInputs!CU7</f>
        <v>0</v>
      </c>
      <c r="CV7" s="162">
        <f>FinancialInputs!CV7</f>
        <v>0</v>
      </c>
    </row>
    <row r="8" spans="1:104">
      <c r="E8" s="1" t="s">
        <v>148</v>
      </c>
      <c r="G8" s="31"/>
      <c r="H8" s="31"/>
      <c r="I8" s="31"/>
      <c r="J8" s="31"/>
      <c r="K8" s="31"/>
      <c r="L8" s="162">
        <f>FinancialInputs!L8</f>
        <v>0</v>
      </c>
      <c r="M8" s="162">
        <f>FinancialInputs!M8</f>
        <v>0</v>
      </c>
      <c r="N8" s="162">
        <f>FinancialInputs!N8</f>
        <v>0</v>
      </c>
      <c r="O8" s="162">
        <f>FinancialInputs!O8</f>
        <v>0</v>
      </c>
      <c r="P8" s="162">
        <f>FinancialInputs!P8</f>
        <v>0</v>
      </c>
      <c r="Q8" s="162">
        <f>FinancialInputs!Q8</f>
        <v>0</v>
      </c>
      <c r="R8" s="162">
        <f>FinancialInputs!R8</f>
        <v>0</v>
      </c>
      <c r="S8" s="162">
        <f>FinancialInputs!S8</f>
        <v>0</v>
      </c>
      <c r="T8" s="162">
        <f>FinancialInputs!T8</f>
        <v>0</v>
      </c>
      <c r="U8" s="162">
        <f>FinancialInputs!U8</f>
        <v>0</v>
      </c>
      <c r="V8" s="162">
        <f>FinancialInputs!V8</f>
        <v>0</v>
      </c>
      <c r="W8" s="162">
        <f>FinancialInputs!W8</f>
        <v>0</v>
      </c>
      <c r="X8" s="162">
        <f>FinancialInputs!X8</f>
        <v>0</v>
      </c>
      <c r="Y8" s="162">
        <f>FinancialInputs!Y8</f>
        <v>0</v>
      </c>
      <c r="Z8" s="162">
        <f>FinancialInputs!Z8</f>
        <v>0</v>
      </c>
      <c r="AA8" s="162">
        <f>FinancialInputs!AA8</f>
        <v>0</v>
      </c>
      <c r="AB8" s="162">
        <f>FinancialInputs!AB8</f>
        <v>0</v>
      </c>
      <c r="AC8" s="162">
        <f>FinancialInputs!AC8</f>
        <v>0</v>
      </c>
      <c r="AD8" s="162">
        <f>FinancialInputs!AD8</f>
        <v>0</v>
      </c>
      <c r="AE8" s="162">
        <f>FinancialInputs!AE8</f>
        <v>0</v>
      </c>
      <c r="AF8" s="162">
        <f>FinancialInputs!AF8</f>
        <v>0</v>
      </c>
      <c r="AG8" s="162">
        <f>FinancialInputs!AG8</f>
        <v>0</v>
      </c>
      <c r="AH8" s="162">
        <f>FinancialInputs!AH8</f>
        <v>0</v>
      </c>
      <c r="AI8" s="162">
        <f>FinancialInputs!AI8</f>
        <v>0</v>
      </c>
      <c r="AJ8" s="162">
        <f>FinancialInputs!AJ8</f>
        <v>0</v>
      </c>
      <c r="AK8" s="162">
        <f>FinancialInputs!AK8</f>
        <v>0</v>
      </c>
      <c r="AL8" s="162">
        <f>FinancialInputs!AL8</f>
        <v>0</v>
      </c>
      <c r="AM8" s="162">
        <f>FinancialInputs!AM8</f>
        <v>0</v>
      </c>
      <c r="AN8" s="162">
        <f>FinancialInputs!AN8</f>
        <v>0</v>
      </c>
      <c r="AO8" s="162">
        <f>FinancialInputs!AO8</f>
        <v>0</v>
      </c>
      <c r="AP8" s="162">
        <f>FinancialInputs!AP8</f>
        <v>0</v>
      </c>
      <c r="AQ8" s="162">
        <f>FinancialInputs!AQ8</f>
        <v>0</v>
      </c>
      <c r="AR8" s="162">
        <f>FinancialInputs!AR8</f>
        <v>0</v>
      </c>
      <c r="AS8" s="162">
        <f>FinancialInputs!AS8</f>
        <v>0</v>
      </c>
      <c r="AT8" s="162">
        <f>FinancialInputs!AT8</f>
        <v>0</v>
      </c>
      <c r="AU8" s="162">
        <f>FinancialInputs!AU8</f>
        <v>0</v>
      </c>
      <c r="AV8" s="162">
        <f>FinancialInputs!AV8</f>
        <v>0</v>
      </c>
      <c r="AW8" s="162">
        <f>FinancialInputs!AW8</f>
        <v>0</v>
      </c>
      <c r="AX8" s="162">
        <f>FinancialInputs!AX8</f>
        <v>0</v>
      </c>
      <c r="AY8" s="162">
        <f>FinancialInputs!AY8</f>
        <v>0</v>
      </c>
      <c r="AZ8" s="162">
        <f>FinancialInputs!AZ8</f>
        <v>0</v>
      </c>
      <c r="BA8" s="162">
        <f>FinancialInputs!BA8</f>
        <v>0</v>
      </c>
      <c r="BB8" s="162">
        <f>FinancialInputs!BB8</f>
        <v>0</v>
      </c>
      <c r="BC8" s="162">
        <f>FinancialInputs!BC8</f>
        <v>0</v>
      </c>
      <c r="BD8" s="162">
        <f>FinancialInputs!BD8</f>
        <v>0</v>
      </c>
      <c r="BE8" s="162">
        <f>FinancialInputs!BE8</f>
        <v>0</v>
      </c>
      <c r="BF8" s="162">
        <f>FinancialInputs!BF8</f>
        <v>0</v>
      </c>
      <c r="BG8" s="162">
        <f>FinancialInputs!BG8</f>
        <v>0</v>
      </c>
      <c r="BH8" s="162">
        <f>FinancialInputs!BH8</f>
        <v>0</v>
      </c>
      <c r="BI8" s="162">
        <f>FinancialInputs!BI8</f>
        <v>0</v>
      </c>
      <c r="BJ8" s="162">
        <f>FinancialInputs!BJ8</f>
        <v>0</v>
      </c>
      <c r="BK8" s="162">
        <f>FinancialInputs!BK8</f>
        <v>0</v>
      </c>
      <c r="BL8" s="162">
        <f>FinancialInputs!BL8</f>
        <v>0</v>
      </c>
      <c r="BM8" s="162">
        <f>FinancialInputs!BM8</f>
        <v>0</v>
      </c>
      <c r="BN8" s="162">
        <f>FinancialInputs!BN8</f>
        <v>0</v>
      </c>
      <c r="BO8" s="162">
        <f>FinancialInputs!BO8</f>
        <v>0</v>
      </c>
      <c r="BP8" s="162">
        <f>FinancialInputs!BP8</f>
        <v>0</v>
      </c>
      <c r="BQ8" s="162">
        <f>FinancialInputs!BQ8</f>
        <v>0</v>
      </c>
      <c r="BR8" s="162">
        <f>FinancialInputs!BR8</f>
        <v>0</v>
      </c>
      <c r="BS8" s="162">
        <f>FinancialInputs!BS8</f>
        <v>0</v>
      </c>
      <c r="BT8" s="162">
        <f>FinancialInputs!BT8</f>
        <v>0</v>
      </c>
      <c r="BU8" s="162">
        <f>FinancialInputs!BU8</f>
        <v>0</v>
      </c>
      <c r="BV8" s="162">
        <f>FinancialInputs!BV8</f>
        <v>0</v>
      </c>
      <c r="BW8" s="162">
        <f>FinancialInputs!BW8</f>
        <v>0</v>
      </c>
      <c r="BX8" s="162">
        <f>FinancialInputs!BX8</f>
        <v>0</v>
      </c>
      <c r="BY8" s="162">
        <f>FinancialInputs!BY8</f>
        <v>0</v>
      </c>
      <c r="BZ8" s="162">
        <f>FinancialInputs!BZ8</f>
        <v>0</v>
      </c>
      <c r="CA8" s="162">
        <f>FinancialInputs!CA8</f>
        <v>0</v>
      </c>
      <c r="CB8" s="162">
        <f>FinancialInputs!CB8</f>
        <v>0</v>
      </c>
      <c r="CC8" s="162">
        <f>FinancialInputs!CC8</f>
        <v>0</v>
      </c>
      <c r="CD8" s="162">
        <f>FinancialInputs!CD8</f>
        <v>0</v>
      </c>
      <c r="CE8" s="162">
        <f>FinancialInputs!CE8</f>
        <v>0</v>
      </c>
      <c r="CF8" s="162">
        <f>FinancialInputs!CF8</f>
        <v>0</v>
      </c>
      <c r="CG8" s="162">
        <f>FinancialInputs!CG8</f>
        <v>0</v>
      </c>
      <c r="CH8" s="162">
        <f>FinancialInputs!CH8</f>
        <v>0</v>
      </c>
      <c r="CI8" s="162">
        <f>FinancialInputs!CI8</f>
        <v>0</v>
      </c>
      <c r="CJ8" s="162">
        <f>FinancialInputs!CJ8</f>
        <v>0</v>
      </c>
      <c r="CK8" s="162">
        <f>FinancialInputs!CK8</f>
        <v>0</v>
      </c>
      <c r="CL8" s="162">
        <f>FinancialInputs!CL8</f>
        <v>0</v>
      </c>
      <c r="CM8" s="162">
        <f>FinancialInputs!CM8</f>
        <v>0</v>
      </c>
      <c r="CN8" s="162">
        <f>FinancialInputs!CN8</f>
        <v>0</v>
      </c>
      <c r="CO8" s="162">
        <f>FinancialInputs!CO8</f>
        <v>0</v>
      </c>
      <c r="CP8" s="162">
        <f>FinancialInputs!CP8</f>
        <v>0</v>
      </c>
      <c r="CQ8" s="162">
        <f>FinancialInputs!CQ8</f>
        <v>0</v>
      </c>
      <c r="CR8" s="162">
        <f>FinancialInputs!CR8</f>
        <v>0</v>
      </c>
      <c r="CS8" s="162">
        <f>FinancialInputs!CS8</f>
        <v>0</v>
      </c>
      <c r="CT8" s="162">
        <f>FinancialInputs!CT8</f>
        <v>0</v>
      </c>
      <c r="CU8" s="162">
        <f>FinancialInputs!CU8</f>
        <v>0</v>
      </c>
      <c r="CV8" s="162">
        <f>FinancialInputs!CV8</f>
        <v>0</v>
      </c>
    </row>
    <row r="9" spans="1:104">
      <c r="E9" s="1" t="s">
        <v>149</v>
      </c>
      <c r="G9" s="31"/>
      <c r="H9" s="31"/>
      <c r="I9" s="31"/>
      <c r="J9" s="31"/>
      <c r="K9" s="31"/>
      <c r="L9" s="162">
        <f>FinancialInputs!L9</f>
        <v>0</v>
      </c>
      <c r="M9" s="162">
        <f>FinancialInputs!M9</f>
        <v>0</v>
      </c>
      <c r="N9" s="162">
        <f>FinancialInputs!N9</f>
        <v>0</v>
      </c>
      <c r="O9" s="162">
        <f>FinancialInputs!O9</f>
        <v>0</v>
      </c>
      <c r="P9" s="162">
        <f>FinancialInputs!P9</f>
        <v>0</v>
      </c>
      <c r="Q9" s="162">
        <f>FinancialInputs!Q9</f>
        <v>0</v>
      </c>
      <c r="R9" s="162">
        <f>FinancialInputs!R9</f>
        <v>0</v>
      </c>
      <c r="S9" s="162">
        <f>FinancialInputs!S9</f>
        <v>0</v>
      </c>
      <c r="T9" s="162">
        <f>FinancialInputs!T9</f>
        <v>0</v>
      </c>
      <c r="U9" s="162">
        <f>FinancialInputs!U9</f>
        <v>0</v>
      </c>
      <c r="V9" s="162">
        <f>FinancialInputs!V9</f>
        <v>0</v>
      </c>
      <c r="W9" s="162">
        <f>FinancialInputs!W9</f>
        <v>0</v>
      </c>
      <c r="X9" s="162">
        <f>FinancialInputs!X9</f>
        <v>0</v>
      </c>
      <c r="Y9" s="162">
        <f>FinancialInputs!Y9</f>
        <v>0</v>
      </c>
      <c r="Z9" s="162">
        <f>FinancialInputs!Z9</f>
        <v>0</v>
      </c>
      <c r="AA9" s="162">
        <f>FinancialInputs!AA9</f>
        <v>0</v>
      </c>
      <c r="AB9" s="162">
        <f>FinancialInputs!AB9</f>
        <v>0</v>
      </c>
      <c r="AC9" s="162">
        <f>FinancialInputs!AC9</f>
        <v>0</v>
      </c>
      <c r="AD9" s="162">
        <f>FinancialInputs!AD9</f>
        <v>0</v>
      </c>
      <c r="AE9" s="162">
        <f>FinancialInputs!AE9</f>
        <v>0</v>
      </c>
      <c r="AF9" s="162">
        <f>FinancialInputs!AF9</f>
        <v>0</v>
      </c>
      <c r="AG9" s="162">
        <f>FinancialInputs!AG9</f>
        <v>0</v>
      </c>
      <c r="AH9" s="162">
        <f>FinancialInputs!AH9</f>
        <v>0</v>
      </c>
      <c r="AI9" s="162">
        <f>FinancialInputs!AI9</f>
        <v>0</v>
      </c>
      <c r="AJ9" s="162">
        <f>FinancialInputs!AJ9</f>
        <v>0</v>
      </c>
      <c r="AK9" s="162">
        <f>FinancialInputs!AK9</f>
        <v>0</v>
      </c>
      <c r="AL9" s="162">
        <f>FinancialInputs!AL9</f>
        <v>0</v>
      </c>
      <c r="AM9" s="162">
        <f>FinancialInputs!AM9</f>
        <v>0</v>
      </c>
      <c r="AN9" s="162">
        <f>FinancialInputs!AN9</f>
        <v>0</v>
      </c>
      <c r="AO9" s="162">
        <f>FinancialInputs!AO9</f>
        <v>0</v>
      </c>
      <c r="AP9" s="162">
        <f>FinancialInputs!AP9</f>
        <v>0</v>
      </c>
      <c r="AQ9" s="162">
        <f>FinancialInputs!AQ9</f>
        <v>0</v>
      </c>
      <c r="AR9" s="162">
        <f>FinancialInputs!AR9</f>
        <v>0</v>
      </c>
      <c r="AS9" s="162">
        <f>FinancialInputs!AS9</f>
        <v>0</v>
      </c>
      <c r="AT9" s="162">
        <f>FinancialInputs!AT9</f>
        <v>0</v>
      </c>
      <c r="AU9" s="162">
        <f>FinancialInputs!AU9</f>
        <v>0</v>
      </c>
      <c r="AV9" s="162">
        <f>FinancialInputs!AV9</f>
        <v>0</v>
      </c>
      <c r="AW9" s="162">
        <f>FinancialInputs!AW9</f>
        <v>0</v>
      </c>
      <c r="AX9" s="162">
        <f>FinancialInputs!AX9</f>
        <v>0</v>
      </c>
      <c r="AY9" s="162">
        <f>FinancialInputs!AY9</f>
        <v>0</v>
      </c>
      <c r="AZ9" s="162">
        <f>FinancialInputs!AZ9</f>
        <v>0</v>
      </c>
      <c r="BA9" s="162">
        <f>FinancialInputs!BA9</f>
        <v>0</v>
      </c>
      <c r="BB9" s="162">
        <f>FinancialInputs!BB9</f>
        <v>0</v>
      </c>
      <c r="BC9" s="162">
        <f>FinancialInputs!BC9</f>
        <v>0</v>
      </c>
      <c r="BD9" s="162">
        <f>FinancialInputs!BD9</f>
        <v>0</v>
      </c>
      <c r="BE9" s="162">
        <f>FinancialInputs!BE9</f>
        <v>0</v>
      </c>
      <c r="BF9" s="162">
        <f>FinancialInputs!BF9</f>
        <v>0</v>
      </c>
      <c r="BG9" s="162">
        <f>FinancialInputs!BG9</f>
        <v>0</v>
      </c>
      <c r="BH9" s="162">
        <f>FinancialInputs!BH9</f>
        <v>0</v>
      </c>
      <c r="BI9" s="162">
        <f>FinancialInputs!BI9</f>
        <v>0</v>
      </c>
      <c r="BJ9" s="162">
        <f>FinancialInputs!BJ9</f>
        <v>0</v>
      </c>
      <c r="BK9" s="162">
        <f>FinancialInputs!BK9</f>
        <v>0</v>
      </c>
      <c r="BL9" s="162">
        <f>FinancialInputs!BL9</f>
        <v>0</v>
      </c>
      <c r="BM9" s="162">
        <f>FinancialInputs!BM9</f>
        <v>0</v>
      </c>
      <c r="BN9" s="162">
        <f>FinancialInputs!BN9</f>
        <v>0</v>
      </c>
      <c r="BO9" s="162">
        <f>FinancialInputs!BO9</f>
        <v>0</v>
      </c>
      <c r="BP9" s="162">
        <f>FinancialInputs!BP9</f>
        <v>0</v>
      </c>
      <c r="BQ9" s="162">
        <f>FinancialInputs!BQ9</f>
        <v>0</v>
      </c>
      <c r="BR9" s="162">
        <f>FinancialInputs!BR9</f>
        <v>0</v>
      </c>
      <c r="BS9" s="162">
        <f>FinancialInputs!BS9</f>
        <v>0</v>
      </c>
      <c r="BT9" s="162">
        <f>FinancialInputs!BT9</f>
        <v>0</v>
      </c>
      <c r="BU9" s="162">
        <f>FinancialInputs!BU9</f>
        <v>0</v>
      </c>
      <c r="BV9" s="162">
        <f>FinancialInputs!BV9</f>
        <v>0</v>
      </c>
      <c r="BW9" s="162">
        <f>FinancialInputs!BW9</f>
        <v>0</v>
      </c>
      <c r="BX9" s="162">
        <f>FinancialInputs!BX9</f>
        <v>0</v>
      </c>
      <c r="BY9" s="162">
        <f>FinancialInputs!BY9</f>
        <v>0</v>
      </c>
      <c r="BZ9" s="162">
        <f>FinancialInputs!BZ9</f>
        <v>0</v>
      </c>
      <c r="CA9" s="162">
        <f>FinancialInputs!CA9</f>
        <v>0</v>
      </c>
      <c r="CB9" s="162">
        <f>FinancialInputs!CB9</f>
        <v>0</v>
      </c>
      <c r="CC9" s="162">
        <f>FinancialInputs!CC9</f>
        <v>0</v>
      </c>
      <c r="CD9" s="162">
        <f>FinancialInputs!CD9</f>
        <v>0</v>
      </c>
      <c r="CE9" s="162">
        <f>FinancialInputs!CE9</f>
        <v>0</v>
      </c>
      <c r="CF9" s="162">
        <f>FinancialInputs!CF9</f>
        <v>0</v>
      </c>
      <c r="CG9" s="162">
        <f>FinancialInputs!CG9</f>
        <v>0</v>
      </c>
      <c r="CH9" s="162">
        <f>FinancialInputs!CH9</f>
        <v>0</v>
      </c>
      <c r="CI9" s="162">
        <f>FinancialInputs!CI9</f>
        <v>0</v>
      </c>
      <c r="CJ9" s="162">
        <f>FinancialInputs!CJ9</f>
        <v>0</v>
      </c>
      <c r="CK9" s="162">
        <f>FinancialInputs!CK9</f>
        <v>0</v>
      </c>
      <c r="CL9" s="162">
        <f>FinancialInputs!CL9</f>
        <v>0</v>
      </c>
      <c r="CM9" s="162">
        <f>FinancialInputs!CM9</f>
        <v>0</v>
      </c>
      <c r="CN9" s="162">
        <f>FinancialInputs!CN9</f>
        <v>0</v>
      </c>
      <c r="CO9" s="162">
        <f>FinancialInputs!CO9</f>
        <v>0</v>
      </c>
      <c r="CP9" s="162">
        <f>FinancialInputs!CP9</f>
        <v>0</v>
      </c>
      <c r="CQ9" s="162">
        <f>FinancialInputs!CQ9</f>
        <v>0</v>
      </c>
      <c r="CR9" s="162">
        <f>FinancialInputs!CR9</f>
        <v>0</v>
      </c>
      <c r="CS9" s="162">
        <f>FinancialInputs!CS9</f>
        <v>0</v>
      </c>
      <c r="CT9" s="162">
        <f>FinancialInputs!CT9</f>
        <v>0</v>
      </c>
      <c r="CU9" s="162">
        <f>FinancialInputs!CU9</f>
        <v>0</v>
      </c>
      <c r="CV9" s="162">
        <f>FinancialInputs!CV9</f>
        <v>0</v>
      </c>
    </row>
    <row r="10" spans="1:104">
      <c r="E10" s="1" t="s">
        <v>150</v>
      </c>
      <c r="H10" s="2"/>
      <c r="I10" s="2"/>
      <c r="L10" s="162" t="b">
        <f>FinancialInputs!L10</f>
        <v>0</v>
      </c>
      <c r="M10" s="162" t="b">
        <f>FinancialInputs!M10</f>
        <v>0</v>
      </c>
      <c r="N10" s="162" t="b">
        <f>FinancialInputs!N10</f>
        <v>0</v>
      </c>
      <c r="O10" s="162" t="b">
        <f>FinancialInputs!O10</f>
        <v>0</v>
      </c>
      <c r="P10" s="162" t="b">
        <f>FinancialInputs!P10</f>
        <v>0</v>
      </c>
      <c r="Q10" s="162" t="b">
        <f>FinancialInputs!Q10</f>
        <v>0</v>
      </c>
      <c r="R10" s="162" t="b">
        <f>FinancialInputs!R10</f>
        <v>0</v>
      </c>
      <c r="S10" s="162" t="b">
        <f>FinancialInputs!S10</f>
        <v>0</v>
      </c>
      <c r="T10" s="162" t="b">
        <f>FinancialInputs!T10</f>
        <v>0</v>
      </c>
      <c r="U10" s="162" t="b">
        <f>FinancialInputs!U10</f>
        <v>0</v>
      </c>
      <c r="V10" s="162" t="b">
        <f>FinancialInputs!V10</f>
        <v>0</v>
      </c>
      <c r="W10" s="162" t="b">
        <f>FinancialInputs!W10</f>
        <v>0</v>
      </c>
      <c r="X10" s="162" t="b">
        <f>FinancialInputs!X10</f>
        <v>0</v>
      </c>
      <c r="Y10" s="162" t="b">
        <f>FinancialInputs!Y10</f>
        <v>0</v>
      </c>
      <c r="Z10" s="162" t="b">
        <f>FinancialInputs!Z10</f>
        <v>0</v>
      </c>
      <c r="AA10" s="162" t="b">
        <f>FinancialInputs!AA10</f>
        <v>0</v>
      </c>
      <c r="AB10" s="162" t="b">
        <f>FinancialInputs!AB10</f>
        <v>0</v>
      </c>
      <c r="AC10" s="162" t="b">
        <f>FinancialInputs!AC10</f>
        <v>0</v>
      </c>
      <c r="AD10" s="162" t="b">
        <f>FinancialInputs!AD10</f>
        <v>0</v>
      </c>
      <c r="AE10" s="162" t="b">
        <f>FinancialInputs!AE10</f>
        <v>0</v>
      </c>
      <c r="AF10" s="162" t="b">
        <f>FinancialInputs!AF10</f>
        <v>0</v>
      </c>
      <c r="AG10" s="162" t="b">
        <f>FinancialInputs!AG10</f>
        <v>0</v>
      </c>
      <c r="AH10" s="162" t="b">
        <f>FinancialInputs!AH10</f>
        <v>0</v>
      </c>
      <c r="AI10" s="162" t="b">
        <f>FinancialInputs!AI10</f>
        <v>0</v>
      </c>
      <c r="AJ10" s="162" t="b">
        <f>FinancialInputs!AJ10</f>
        <v>0</v>
      </c>
      <c r="AK10" s="162" t="b">
        <f>FinancialInputs!AK10</f>
        <v>0</v>
      </c>
      <c r="AL10" s="162" t="b">
        <f>FinancialInputs!AL10</f>
        <v>0</v>
      </c>
      <c r="AM10" s="162" t="b">
        <f>FinancialInputs!AM10</f>
        <v>0</v>
      </c>
      <c r="AN10" s="162" t="b">
        <f>FinancialInputs!AN10</f>
        <v>0</v>
      </c>
      <c r="AO10" s="162" t="b">
        <f>FinancialInputs!AO10</f>
        <v>0</v>
      </c>
      <c r="AP10" s="162" t="b">
        <f>FinancialInputs!AP10</f>
        <v>0</v>
      </c>
      <c r="AQ10" s="162" t="b">
        <f>FinancialInputs!AQ10</f>
        <v>0</v>
      </c>
      <c r="AR10" s="162" t="b">
        <f>FinancialInputs!AR10</f>
        <v>0</v>
      </c>
      <c r="AS10" s="162" t="b">
        <f>FinancialInputs!AS10</f>
        <v>0</v>
      </c>
      <c r="AT10" s="162" t="b">
        <f>FinancialInputs!AT10</f>
        <v>0</v>
      </c>
      <c r="AU10" s="162" t="b">
        <f>FinancialInputs!AU10</f>
        <v>0</v>
      </c>
      <c r="AV10" s="162" t="b">
        <f>FinancialInputs!AV10</f>
        <v>0</v>
      </c>
      <c r="AW10" s="162" t="b">
        <f>FinancialInputs!AW10</f>
        <v>0</v>
      </c>
      <c r="AX10" s="162" t="b">
        <f>FinancialInputs!AX10</f>
        <v>0</v>
      </c>
      <c r="AY10" s="162" t="b">
        <f>FinancialInputs!AY10</f>
        <v>0</v>
      </c>
      <c r="AZ10" s="162" t="b">
        <f>FinancialInputs!AZ10</f>
        <v>0</v>
      </c>
      <c r="BA10" s="162" t="b">
        <f>FinancialInputs!BA10</f>
        <v>0</v>
      </c>
      <c r="BB10" s="162" t="b">
        <f>FinancialInputs!BB10</f>
        <v>0</v>
      </c>
      <c r="BC10" s="162" t="b">
        <f>FinancialInputs!BC10</f>
        <v>0</v>
      </c>
      <c r="BD10" s="162" t="b">
        <f>FinancialInputs!BD10</f>
        <v>0</v>
      </c>
      <c r="BE10" s="162" t="b">
        <f>FinancialInputs!BE10</f>
        <v>0</v>
      </c>
      <c r="BF10" s="162" t="b">
        <f>FinancialInputs!BF10</f>
        <v>0</v>
      </c>
      <c r="BG10" s="162" t="b">
        <f>FinancialInputs!BG10</f>
        <v>0</v>
      </c>
      <c r="BH10" s="162" t="b">
        <f>FinancialInputs!BH10</f>
        <v>0</v>
      </c>
      <c r="BI10" s="162" t="b">
        <f>FinancialInputs!BI10</f>
        <v>0</v>
      </c>
      <c r="BJ10" s="162" t="b">
        <f>FinancialInputs!BJ10</f>
        <v>0</v>
      </c>
      <c r="BK10" s="162" t="b">
        <f>FinancialInputs!BK10</f>
        <v>0</v>
      </c>
      <c r="BL10" s="162" t="b">
        <f>FinancialInputs!BL10</f>
        <v>0</v>
      </c>
      <c r="BM10" s="162" t="b">
        <f>FinancialInputs!BM10</f>
        <v>0</v>
      </c>
      <c r="BN10" s="162" t="b">
        <f>FinancialInputs!BN10</f>
        <v>0</v>
      </c>
      <c r="BO10" s="162" t="b">
        <f>FinancialInputs!BO10</f>
        <v>0</v>
      </c>
      <c r="BP10" s="162" t="b">
        <f>FinancialInputs!BP10</f>
        <v>0</v>
      </c>
      <c r="BQ10" s="162" t="b">
        <f>FinancialInputs!BQ10</f>
        <v>0</v>
      </c>
      <c r="BR10" s="162" t="b">
        <f>FinancialInputs!BR10</f>
        <v>0</v>
      </c>
      <c r="BS10" s="162" t="b">
        <f>FinancialInputs!BS10</f>
        <v>0</v>
      </c>
      <c r="BT10" s="162" t="b">
        <f>FinancialInputs!BT10</f>
        <v>0</v>
      </c>
      <c r="BU10" s="162" t="b">
        <f>FinancialInputs!BU10</f>
        <v>0</v>
      </c>
      <c r="BV10" s="162" t="b">
        <f>FinancialInputs!BV10</f>
        <v>0</v>
      </c>
      <c r="BW10" s="162" t="b">
        <f>FinancialInputs!BW10</f>
        <v>0</v>
      </c>
      <c r="BX10" s="162" t="b">
        <f>FinancialInputs!BX10</f>
        <v>0</v>
      </c>
      <c r="BY10" s="162" t="b">
        <f>FinancialInputs!BY10</f>
        <v>0</v>
      </c>
      <c r="BZ10" s="162" t="b">
        <f>FinancialInputs!BZ10</f>
        <v>0</v>
      </c>
      <c r="CA10" s="162" t="b">
        <f>FinancialInputs!CA10</f>
        <v>0</v>
      </c>
      <c r="CB10" s="162" t="b">
        <f>FinancialInputs!CB10</f>
        <v>0</v>
      </c>
      <c r="CC10" s="162" t="b">
        <f>FinancialInputs!CC10</f>
        <v>0</v>
      </c>
      <c r="CD10" s="162" t="b">
        <f>FinancialInputs!CD10</f>
        <v>0</v>
      </c>
      <c r="CE10" s="162" t="b">
        <f>FinancialInputs!CE10</f>
        <v>0</v>
      </c>
      <c r="CF10" s="162" t="b">
        <f>FinancialInputs!CF10</f>
        <v>0</v>
      </c>
      <c r="CG10" s="162" t="b">
        <f>FinancialInputs!CG10</f>
        <v>0</v>
      </c>
      <c r="CH10" s="162" t="b">
        <f>FinancialInputs!CH10</f>
        <v>0</v>
      </c>
      <c r="CI10" s="162" t="b">
        <f>FinancialInputs!CI10</f>
        <v>0</v>
      </c>
      <c r="CJ10" s="162" t="b">
        <f>FinancialInputs!CJ10</f>
        <v>0</v>
      </c>
      <c r="CK10" s="162" t="b">
        <f>FinancialInputs!CK10</f>
        <v>0</v>
      </c>
      <c r="CL10" s="162" t="b">
        <f>FinancialInputs!CL10</f>
        <v>0</v>
      </c>
      <c r="CM10" s="162" t="b">
        <f>FinancialInputs!CM10</f>
        <v>0</v>
      </c>
      <c r="CN10" s="162" t="b">
        <f>FinancialInputs!CN10</f>
        <v>0</v>
      </c>
      <c r="CO10" s="162" t="b">
        <f>FinancialInputs!CO10</f>
        <v>0</v>
      </c>
      <c r="CP10" s="162" t="b">
        <f>FinancialInputs!CP10</f>
        <v>0</v>
      </c>
      <c r="CQ10" s="162" t="b">
        <f>FinancialInputs!CQ10</f>
        <v>0</v>
      </c>
      <c r="CR10" s="162" t="b">
        <f>FinancialInputs!CR10</f>
        <v>0</v>
      </c>
      <c r="CS10" s="162" t="b">
        <f>FinancialInputs!CS10</f>
        <v>0</v>
      </c>
      <c r="CT10" s="162" t="b">
        <f>FinancialInputs!CT10</f>
        <v>0</v>
      </c>
      <c r="CU10" s="162" t="b">
        <f>FinancialInputs!CU10</f>
        <v>0</v>
      </c>
      <c r="CV10" s="162" t="b">
        <f>FinancialInputs!CV10</f>
        <v>0</v>
      </c>
      <c r="CW10" s="2"/>
    </row>
    <row r="11" spans="1:104">
      <c r="E11" s="1" t="s">
        <v>151</v>
      </c>
      <c r="H11" s="2"/>
      <c r="I11" s="2"/>
      <c r="K11" s="103"/>
      <c r="L11" s="112">
        <f>FinancialInputs!L11</f>
        <v>0</v>
      </c>
      <c r="M11" s="112">
        <f>FinancialInputs!M11</f>
        <v>0</v>
      </c>
      <c r="N11" s="112">
        <f>FinancialInputs!N11</f>
        <v>0</v>
      </c>
      <c r="O11" s="112">
        <f>FinancialInputs!O11</f>
        <v>0</v>
      </c>
      <c r="P11" s="466">
        <f>FinancialInputs!P11</f>
        <v>0</v>
      </c>
      <c r="Q11" s="112">
        <f>FinancialInputs!Q11</f>
        <v>0</v>
      </c>
      <c r="R11" s="112">
        <f>FinancialInputs!R11</f>
        <v>0</v>
      </c>
      <c r="S11" s="112">
        <f>FinancialInputs!S11</f>
        <v>0</v>
      </c>
      <c r="T11" s="112">
        <f>FinancialInputs!T11</f>
        <v>0</v>
      </c>
      <c r="U11" s="112">
        <f>FinancialInputs!U11</f>
        <v>0</v>
      </c>
      <c r="V11" s="112">
        <f>FinancialInputs!V11</f>
        <v>0</v>
      </c>
      <c r="W11" s="112">
        <f>FinancialInputs!W11</f>
        <v>0</v>
      </c>
      <c r="X11" s="112">
        <f>FinancialInputs!X11</f>
        <v>0</v>
      </c>
      <c r="Y11" s="112">
        <f>FinancialInputs!Y11</f>
        <v>0</v>
      </c>
      <c r="Z11" s="112">
        <f>FinancialInputs!Z11</f>
        <v>0</v>
      </c>
      <c r="AA11" s="112">
        <f>FinancialInputs!AA11</f>
        <v>0</v>
      </c>
      <c r="AB11" s="112">
        <f>FinancialInputs!AB11</f>
        <v>0</v>
      </c>
      <c r="AC11" s="112">
        <f>FinancialInputs!AC11</f>
        <v>0</v>
      </c>
      <c r="AD11" s="112">
        <f>FinancialInputs!AD11</f>
        <v>0</v>
      </c>
      <c r="AE11" s="112">
        <f>FinancialInputs!AE11</f>
        <v>0</v>
      </c>
      <c r="AF11" s="112">
        <f>FinancialInputs!AF11</f>
        <v>0</v>
      </c>
      <c r="AG11" s="112">
        <f>FinancialInputs!AG11</f>
        <v>0</v>
      </c>
      <c r="AH11" s="112">
        <f>FinancialInputs!AH11</f>
        <v>0</v>
      </c>
      <c r="AI11" s="112">
        <f>FinancialInputs!AI11</f>
        <v>0</v>
      </c>
      <c r="AJ11" s="112">
        <f>FinancialInputs!AJ11</f>
        <v>0</v>
      </c>
      <c r="AK11" s="112">
        <f>FinancialInputs!AK11</f>
        <v>0</v>
      </c>
      <c r="AL11" s="112">
        <f>FinancialInputs!AL11</f>
        <v>0</v>
      </c>
      <c r="AM11" s="112">
        <f>FinancialInputs!AM11</f>
        <v>0</v>
      </c>
      <c r="AN11" s="112">
        <f>FinancialInputs!AN11</f>
        <v>0</v>
      </c>
      <c r="AO11" s="112">
        <f>FinancialInputs!AO11</f>
        <v>0</v>
      </c>
      <c r="AP11" s="112">
        <f>FinancialInputs!AP11</f>
        <v>0</v>
      </c>
      <c r="AQ11" s="112">
        <f>FinancialInputs!AQ11</f>
        <v>0</v>
      </c>
      <c r="AR11" s="112">
        <f>FinancialInputs!AR11</f>
        <v>0</v>
      </c>
      <c r="AS11" s="112">
        <f>FinancialInputs!AS11</f>
        <v>0</v>
      </c>
      <c r="AT11" s="112">
        <f>FinancialInputs!AT11</f>
        <v>0</v>
      </c>
      <c r="AU11" s="112">
        <f>FinancialInputs!AU11</f>
        <v>0</v>
      </c>
      <c r="AV11" s="112">
        <f>FinancialInputs!AV11</f>
        <v>0</v>
      </c>
      <c r="AW11" s="112">
        <f>FinancialInputs!AW11</f>
        <v>0</v>
      </c>
      <c r="AX11" s="112">
        <f>FinancialInputs!AX11</f>
        <v>0</v>
      </c>
      <c r="AY11" s="112">
        <f>FinancialInputs!AY11</f>
        <v>0</v>
      </c>
      <c r="AZ11" s="112">
        <f>FinancialInputs!AZ11</f>
        <v>0</v>
      </c>
      <c r="BA11" s="112">
        <f>FinancialInputs!BA11</f>
        <v>0</v>
      </c>
      <c r="BB11" s="112">
        <f>FinancialInputs!BB11</f>
        <v>0</v>
      </c>
      <c r="BC11" s="112">
        <f>FinancialInputs!BC11</f>
        <v>0</v>
      </c>
      <c r="BD11" s="112">
        <f>FinancialInputs!BD11</f>
        <v>0</v>
      </c>
      <c r="BE11" s="112">
        <f>FinancialInputs!BE11</f>
        <v>0</v>
      </c>
      <c r="BF11" s="112">
        <f>FinancialInputs!BF11</f>
        <v>0</v>
      </c>
      <c r="BG11" s="112">
        <f>FinancialInputs!BG11</f>
        <v>0</v>
      </c>
      <c r="BH11" s="112">
        <f>FinancialInputs!BH11</f>
        <v>0</v>
      </c>
      <c r="BI11" s="112">
        <f>FinancialInputs!BI11</f>
        <v>0</v>
      </c>
      <c r="BJ11" s="112">
        <f>FinancialInputs!BJ11</f>
        <v>0</v>
      </c>
      <c r="BK11" s="112">
        <f>FinancialInputs!BK11</f>
        <v>0</v>
      </c>
      <c r="BL11" s="112">
        <f>FinancialInputs!BL11</f>
        <v>0</v>
      </c>
      <c r="BM11" s="112">
        <f>FinancialInputs!BM11</f>
        <v>0</v>
      </c>
      <c r="BN11" s="112">
        <f>FinancialInputs!BN11</f>
        <v>0</v>
      </c>
      <c r="BO11" s="112">
        <f>FinancialInputs!BO11</f>
        <v>0</v>
      </c>
      <c r="BP11" s="112">
        <f>FinancialInputs!BP11</f>
        <v>0</v>
      </c>
      <c r="BQ11" s="112">
        <f>FinancialInputs!BQ11</f>
        <v>0</v>
      </c>
      <c r="BR11" s="112">
        <f>FinancialInputs!BR11</f>
        <v>0</v>
      </c>
      <c r="BS11" s="112">
        <f>FinancialInputs!BS11</f>
        <v>0</v>
      </c>
      <c r="BT11" s="112">
        <f>FinancialInputs!BT11</f>
        <v>0</v>
      </c>
      <c r="BU11" s="112">
        <f>FinancialInputs!BU11</f>
        <v>0</v>
      </c>
      <c r="BV11" s="112">
        <f>FinancialInputs!BV11</f>
        <v>0</v>
      </c>
      <c r="BW11" s="112">
        <f>FinancialInputs!BW11</f>
        <v>0</v>
      </c>
      <c r="BX11" s="112">
        <f>FinancialInputs!BX11</f>
        <v>0</v>
      </c>
      <c r="BY11" s="112">
        <f>FinancialInputs!BY11</f>
        <v>0</v>
      </c>
      <c r="BZ11" s="112">
        <f>FinancialInputs!BZ11</f>
        <v>0</v>
      </c>
      <c r="CA11" s="112">
        <f>FinancialInputs!CA11</f>
        <v>0</v>
      </c>
      <c r="CB11" s="112">
        <f>FinancialInputs!CB11</f>
        <v>0</v>
      </c>
      <c r="CC11" s="112">
        <f>FinancialInputs!CC11</f>
        <v>0</v>
      </c>
      <c r="CD11" s="112">
        <f>FinancialInputs!CD11</f>
        <v>0</v>
      </c>
      <c r="CE11" s="112">
        <f>FinancialInputs!CE11</f>
        <v>0</v>
      </c>
      <c r="CF11" s="112">
        <f>FinancialInputs!CF11</f>
        <v>0</v>
      </c>
      <c r="CG11" s="112">
        <f>FinancialInputs!CG11</f>
        <v>0</v>
      </c>
      <c r="CH11" s="112">
        <f>FinancialInputs!CH11</f>
        <v>0</v>
      </c>
      <c r="CI11" s="112">
        <f>FinancialInputs!CI11</f>
        <v>0</v>
      </c>
      <c r="CJ11" s="112">
        <f>FinancialInputs!CJ11</f>
        <v>0</v>
      </c>
      <c r="CK11" s="112">
        <f>FinancialInputs!CK11</f>
        <v>0</v>
      </c>
      <c r="CL11" s="112">
        <f>FinancialInputs!CL11</f>
        <v>0</v>
      </c>
      <c r="CM11" s="112">
        <f>FinancialInputs!CM11</f>
        <v>0</v>
      </c>
      <c r="CN11" s="112">
        <f>FinancialInputs!CN11</f>
        <v>0</v>
      </c>
      <c r="CO11" s="112">
        <f>FinancialInputs!CO11</f>
        <v>0</v>
      </c>
      <c r="CP11" s="112">
        <f>FinancialInputs!CP11</f>
        <v>0</v>
      </c>
      <c r="CQ11" s="112">
        <f>FinancialInputs!CQ11</f>
        <v>0</v>
      </c>
      <c r="CR11" s="112">
        <f>FinancialInputs!CR11</f>
        <v>0</v>
      </c>
      <c r="CS11" s="112">
        <f>FinancialInputs!CS11</f>
        <v>0</v>
      </c>
      <c r="CT11" s="112">
        <f>FinancialInputs!CT11</f>
        <v>0</v>
      </c>
      <c r="CU11" s="112">
        <f>FinancialInputs!CU11</f>
        <v>0</v>
      </c>
      <c r="CV11" s="112">
        <f>FinancialInputs!CV11</f>
        <v>0</v>
      </c>
      <c r="CW11" s="2"/>
    </row>
    <row r="12" spans="1:104">
      <c r="E12" s="1" t="s">
        <v>152</v>
      </c>
      <c r="H12" s="2"/>
      <c r="I12" s="2"/>
      <c r="K12" s="37"/>
      <c r="L12" s="164">
        <f>FinancialInputs!L12</f>
        <v>0</v>
      </c>
      <c r="M12" s="164">
        <f>FinancialInputs!M12</f>
        <v>0</v>
      </c>
      <c r="N12" s="164">
        <f>FinancialInputs!N12</f>
        <v>0</v>
      </c>
      <c r="O12" s="164">
        <f>FinancialInputs!O12</f>
        <v>0</v>
      </c>
      <c r="P12" s="164">
        <f>FinancialInputs!P12</f>
        <v>0</v>
      </c>
      <c r="Q12" s="164">
        <f>FinancialInputs!Q12</f>
        <v>0</v>
      </c>
      <c r="R12" s="164">
        <f>FinancialInputs!R12</f>
        <v>0</v>
      </c>
      <c r="S12" s="164">
        <f>FinancialInputs!S12</f>
        <v>0</v>
      </c>
      <c r="T12" s="164">
        <f>FinancialInputs!T12</f>
        <v>0</v>
      </c>
      <c r="U12" s="164">
        <f>FinancialInputs!U12</f>
        <v>0</v>
      </c>
      <c r="V12" s="164">
        <f>FinancialInputs!V12</f>
        <v>0</v>
      </c>
      <c r="W12" s="164">
        <f>FinancialInputs!W12</f>
        <v>0</v>
      </c>
      <c r="X12" s="164">
        <f>FinancialInputs!X12</f>
        <v>0</v>
      </c>
      <c r="Y12" s="164">
        <f>FinancialInputs!Y12</f>
        <v>0</v>
      </c>
      <c r="Z12" s="164">
        <f>FinancialInputs!Z12</f>
        <v>0</v>
      </c>
      <c r="AA12" s="164">
        <f>FinancialInputs!AA12</f>
        <v>0</v>
      </c>
      <c r="AB12" s="164">
        <f>FinancialInputs!AB12</f>
        <v>0</v>
      </c>
      <c r="AC12" s="164">
        <f>FinancialInputs!AC12</f>
        <v>0</v>
      </c>
      <c r="AD12" s="164">
        <f>FinancialInputs!AD12</f>
        <v>0</v>
      </c>
      <c r="AE12" s="164">
        <f>FinancialInputs!AE12</f>
        <v>0</v>
      </c>
      <c r="AF12" s="164">
        <f>FinancialInputs!AF12</f>
        <v>0</v>
      </c>
      <c r="AG12" s="164">
        <f>FinancialInputs!AG12</f>
        <v>0</v>
      </c>
      <c r="AH12" s="164">
        <f>FinancialInputs!AH12</f>
        <v>0</v>
      </c>
      <c r="AI12" s="164">
        <f>FinancialInputs!AI12</f>
        <v>0</v>
      </c>
      <c r="AJ12" s="164">
        <f>FinancialInputs!AJ12</f>
        <v>0</v>
      </c>
      <c r="AK12" s="164">
        <f>FinancialInputs!AK12</f>
        <v>0</v>
      </c>
      <c r="AL12" s="164">
        <f>FinancialInputs!AL12</f>
        <v>0</v>
      </c>
      <c r="AM12" s="164">
        <f>FinancialInputs!AM12</f>
        <v>0</v>
      </c>
      <c r="AN12" s="164">
        <f>FinancialInputs!AN12</f>
        <v>0</v>
      </c>
      <c r="AO12" s="164">
        <f>FinancialInputs!AO12</f>
        <v>0</v>
      </c>
      <c r="AP12" s="164">
        <f>FinancialInputs!AP12</f>
        <v>0</v>
      </c>
      <c r="AQ12" s="164">
        <f>FinancialInputs!AQ12</f>
        <v>0</v>
      </c>
      <c r="AR12" s="164">
        <f>FinancialInputs!AR12</f>
        <v>0</v>
      </c>
      <c r="AS12" s="164">
        <f>FinancialInputs!AS12</f>
        <v>0</v>
      </c>
      <c r="AT12" s="164">
        <f>FinancialInputs!AT12</f>
        <v>0</v>
      </c>
      <c r="AU12" s="164">
        <f>FinancialInputs!AU12</f>
        <v>0</v>
      </c>
      <c r="AV12" s="164">
        <f>FinancialInputs!AV12</f>
        <v>0</v>
      </c>
      <c r="AW12" s="164">
        <f>FinancialInputs!AW12</f>
        <v>0</v>
      </c>
      <c r="AX12" s="164">
        <f>FinancialInputs!AX12</f>
        <v>0</v>
      </c>
      <c r="AY12" s="164">
        <f>FinancialInputs!AY12</f>
        <v>0</v>
      </c>
      <c r="AZ12" s="164">
        <f>FinancialInputs!AZ12</f>
        <v>0</v>
      </c>
      <c r="BA12" s="164">
        <f>FinancialInputs!BA12</f>
        <v>0</v>
      </c>
      <c r="BB12" s="164">
        <f>FinancialInputs!BB12</f>
        <v>0</v>
      </c>
      <c r="BC12" s="164">
        <f>FinancialInputs!BC12</f>
        <v>0</v>
      </c>
      <c r="BD12" s="164">
        <f>FinancialInputs!BD12</f>
        <v>0</v>
      </c>
      <c r="BE12" s="164">
        <f>FinancialInputs!BE12</f>
        <v>0</v>
      </c>
      <c r="BF12" s="164">
        <f>FinancialInputs!BF12</f>
        <v>0</v>
      </c>
      <c r="BG12" s="164">
        <f>FinancialInputs!BG12</f>
        <v>0</v>
      </c>
      <c r="BH12" s="164">
        <f>FinancialInputs!BH12</f>
        <v>0</v>
      </c>
      <c r="BI12" s="164">
        <f>FinancialInputs!BI12</f>
        <v>0</v>
      </c>
      <c r="BJ12" s="164">
        <f>FinancialInputs!BJ12</f>
        <v>0</v>
      </c>
      <c r="BK12" s="164">
        <f>FinancialInputs!BK12</f>
        <v>0</v>
      </c>
      <c r="BL12" s="164">
        <f>FinancialInputs!BL12</f>
        <v>0</v>
      </c>
      <c r="BM12" s="164">
        <f>FinancialInputs!BM12</f>
        <v>0</v>
      </c>
      <c r="BN12" s="164">
        <f>FinancialInputs!BN12</f>
        <v>0</v>
      </c>
      <c r="BO12" s="164">
        <f>FinancialInputs!BO12</f>
        <v>0</v>
      </c>
      <c r="BP12" s="164">
        <f>FinancialInputs!BP12</f>
        <v>0</v>
      </c>
      <c r="BQ12" s="164">
        <f>FinancialInputs!BQ12</f>
        <v>0</v>
      </c>
      <c r="BR12" s="164">
        <f>FinancialInputs!BR12</f>
        <v>0</v>
      </c>
      <c r="BS12" s="164">
        <f>FinancialInputs!BS12</f>
        <v>0</v>
      </c>
      <c r="BT12" s="164">
        <f>FinancialInputs!BT12</f>
        <v>0</v>
      </c>
      <c r="BU12" s="164">
        <f>FinancialInputs!BU12</f>
        <v>0</v>
      </c>
      <c r="BV12" s="164">
        <f>FinancialInputs!BV12</f>
        <v>0</v>
      </c>
      <c r="BW12" s="164">
        <f>FinancialInputs!BW12</f>
        <v>0</v>
      </c>
      <c r="BX12" s="164">
        <f>FinancialInputs!BX12</f>
        <v>0</v>
      </c>
      <c r="BY12" s="164">
        <f>FinancialInputs!BY12</f>
        <v>0</v>
      </c>
      <c r="BZ12" s="164">
        <f>FinancialInputs!BZ12</f>
        <v>0</v>
      </c>
      <c r="CA12" s="164">
        <f>FinancialInputs!CA12</f>
        <v>0</v>
      </c>
      <c r="CB12" s="164">
        <f>FinancialInputs!CB12</f>
        <v>0</v>
      </c>
      <c r="CC12" s="164">
        <f>FinancialInputs!CC12</f>
        <v>0</v>
      </c>
      <c r="CD12" s="164">
        <f>FinancialInputs!CD12</f>
        <v>0</v>
      </c>
      <c r="CE12" s="164">
        <f>FinancialInputs!CE12</f>
        <v>0</v>
      </c>
      <c r="CF12" s="164">
        <f>FinancialInputs!CF12</f>
        <v>0</v>
      </c>
      <c r="CG12" s="164">
        <f>FinancialInputs!CG12</f>
        <v>0</v>
      </c>
      <c r="CH12" s="164">
        <f>FinancialInputs!CH12</f>
        <v>0</v>
      </c>
      <c r="CI12" s="164">
        <f>FinancialInputs!CI12</f>
        <v>0</v>
      </c>
      <c r="CJ12" s="164">
        <f>FinancialInputs!CJ12</f>
        <v>0</v>
      </c>
      <c r="CK12" s="164">
        <f>FinancialInputs!CK12</f>
        <v>0</v>
      </c>
      <c r="CL12" s="164">
        <f>FinancialInputs!CL12</f>
        <v>0</v>
      </c>
      <c r="CM12" s="164">
        <f>FinancialInputs!CM12</f>
        <v>0</v>
      </c>
      <c r="CN12" s="164">
        <f>FinancialInputs!CN12</f>
        <v>0</v>
      </c>
      <c r="CO12" s="164">
        <f>FinancialInputs!CO12</f>
        <v>0</v>
      </c>
      <c r="CP12" s="164">
        <f>FinancialInputs!CP12</f>
        <v>0</v>
      </c>
      <c r="CQ12" s="164">
        <f>FinancialInputs!CQ12</f>
        <v>0</v>
      </c>
      <c r="CR12" s="164">
        <f>FinancialInputs!CR12</f>
        <v>0</v>
      </c>
      <c r="CS12" s="164">
        <f>FinancialInputs!CS12</f>
        <v>0</v>
      </c>
      <c r="CT12" s="164">
        <f>FinancialInputs!CT12</f>
        <v>0</v>
      </c>
      <c r="CU12" s="164">
        <f>FinancialInputs!CU12</f>
        <v>0</v>
      </c>
      <c r="CV12" s="164">
        <f>FinancialInputs!CV12</f>
        <v>0</v>
      </c>
      <c r="CW12" s="2"/>
    </row>
    <row r="13" spans="1:104">
      <c r="E13" s="1" t="s">
        <v>211</v>
      </c>
      <c r="G13" s="1" t="s">
        <v>255</v>
      </c>
      <c r="H13" s="2"/>
      <c r="I13" s="2"/>
      <c r="K13" s="37"/>
      <c r="L13" s="116">
        <f>FinancialInputs!L18</f>
        <v>0</v>
      </c>
      <c r="M13" s="116">
        <f>FinancialInputs!M18</f>
        <v>0</v>
      </c>
      <c r="N13" s="116">
        <f>FinancialInputs!N18</f>
        <v>0</v>
      </c>
      <c r="O13" s="116">
        <f>FinancialInputs!O18</f>
        <v>0</v>
      </c>
      <c r="P13" s="467">
        <f>FinancialInputs!P18</f>
        <v>0</v>
      </c>
      <c r="Q13" s="116">
        <f>FinancialInputs!Q18</f>
        <v>0</v>
      </c>
      <c r="R13" s="116">
        <f>FinancialInputs!R18</f>
        <v>0</v>
      </c>
      <c r="S13" s="116">
        <f>FinancialInputs!S18</f>
        <v>0</v>
      </c>
      <c r="T13" s="116">
        <f>FinancialInputs!T18</f>
        <v>0</v>
      </c>
      <c r="U13" s="116">
        <f>FinancialInputs!U18</f>
        <v>0</v>
      </c>
      <c r="V13" s="116">
        <f>FinancialInputs!V18</f>
        <v>0</v>
      </c>
      <c r="W13" s="116">
        <f>FinancialInputs!W18</f>
        <v>0</v>
      </c>
      <c r="X13" s="116">
        <f>FinancialInputs!X18</f>
        <v>0</v>
      </c>
      <c r="Y13" s="116">
        <f>FinancialInputs!Y18</f>
        <v>0</v>
      </c>
      <c r="Z13" s="116">
        <f>FinancialInputs!Z18</f>
        <v>0</v>
      </c>
      <c r="AA13" s="116">
        <f>FinancialInputs!AA18</f>
        <v>0</v>
      </c>
      <c r="AB13" s="116">
        <f>FinancialInputs!AB18</f>
        <v>0</v>
      </c>
      <c r="AC13" s="116">
        <f>FinancialInputs!AC18</f>
        <v>0</v>
      </c>
      <c r="AD13" s="116">
        <f>FinancialInputs!AD18</f>
        <v>0</v>
      </c>
      <c r="AE13" s="116">
        <f>FinancialInputs!AE18</f>
        <v>0</v>
      </c>
      <c r="AF13" s="116">
        <f>FinancialInputs!AF18</f>
        <v>0</v>
      </c>
      <c r="AG13" s="116">
        <f>FinancialInputs!AG18</f>
        <v>0</v>
      </c>
      <c r="AH13" s="116">
        <f>FinancialInputs!AH18</f>
        <v>0</v>
      </c>
      <c r="AI13" s="116">
        <f>FinancialInputs!AI18</f>
        <v>0</v>
      </c>
      <c r="AJ13" s="116">
        <f>FinancialInputs!AJ18</f>
        <v>0</v>
      </c>
      <c r="AK13" s="116">
        <f>FinancialInputs!AK18</f>
        <v>0</v>
      </c>
      <c r="AL13" s="116">
        <f>FinancialInputs!AL18</f>
        <v>0</v>
      </c>
      <c r="AM13" s="116">
        <f>FinancialInputs!AM18</f>
        <v>0</v>
      </c>
      <c r="AN13" s="116">
        <f>FinancialInputs!AN18</f>
        <v>0</v>
      </c>
      <c r="AO13" s="116">
        <f>FinancialInputs!AO18</f>
        <v>0</v>
      </c>
      <c r="AP13" s="116">
        <f>FinancialInputs!AP18</f>
        <v>0</v>
      </c>
      <c r="AQ13" s="116">
        <f>FinancialInputs!AQ18</f>
        <v>0</v>
      </c>
      <c r="AR13" s="116">
        <f>FinancialInputs!AR18</f>
        <v>0</v>
      </c>
      <c r="AS13" s="116">
        <f>FinancialInputs!AS18</f>
        <v>0</v>
      </c>
      <c r="AT13" s="116">
        <f>FinancialInputs!AT18</f>
        <v>0</v>
      </c>
      <c r="AU13" s="116">
        <f>FinancialInputs!AU18</f>
        <v>0</v>
      </c>
      <c r="AV13" s="116">
        <f>FinancialInputs!AV18</f>
        <v>0</v>
      </c>
      <c r="AW13" s="116">
        <f>FinancialInputs!AW18</f>
        <v>0</v>
      </c>
      <c r="AX13" s="116">
        <f>FinancialInputs!AX18</f>
        <v>0</v>
      </c>
      <c r="AY13" s="116">
        <f>FinancialInputs!AY18</f>
        <v>0</v>
      </c>
      <c r="AZ13" s="116">
        <f>FinancialInputs!AZ18</f>
        <v>0</v>
      </c>
      <c r="BA13" s="116">
        <f>FinancialInputs!BA18</f>
        <v>0</v>
      </c>
      <c r="BB13" s="116">
        <f>FinancialInputs!BB18</f>
        <v>0</v>
      </c>
      <c r="BC13" s="116">
        <f>FinancialInputs!BC18</f>
        <v>0</v>
      </c>
      <c r="BD13" s="116">
        <f>FinancialInputs!BD18</f>
        <v>0</v>
      </c>
      <c r="BE13" s="116">
        <f>FinancialInputs!BE18</f>
        <v>0</v>
      </c>
      <c r="BF13" s="116">
        <f>FinancialInputs!BF18</f>
        <v>0</v>
      </c>
      <c r="BG13" s="116">
        <f>FinancialInputs!BG18</f>
        <v>0</v>
      </c>
      <c r="BH13" s="116">
        <f>FinancialInputs!BH18</f>
        <v>0</v>
      </c>
      <c r="BI13" s="116">
        <f>FinancialInputs!BI18</f>
        <v>0</v>
      </c>
      <c r="BJ13" s="116">
        <f>FinancialInputs!BJ18</f>
        <v>0</v>
      </c>
      <c r="BK13" s="116">
        <f>FinancialInputs!BK18</f>
        <v>0</v>
      </c>
      <c r="BL13" s="116">
        <f>FinancialInputs!BL18</f>
        <v>0</v>
      </c>
      <c r="BM13" s="116">
        <f>FinancialInputs!BM18</f>
        <v>0</v>
      </c>
      <c r="BN13" s="116">
        <f>FinancialInputs!BN18</f>
        <v>0</v>
      </c>
      <c r="BO13" s="116">
        <f>FinancialInputs!BO18</f>
        <v>0</v>
      </c>
      <c r="BP13" s="116">
        <f>FinancialInputs!BP18</f>
        <v>0</v>
      </c>
      <c r="BQ13" s="116">
        <f>FinancialInputs!BQ18</f>
        <v>0</v>
      </c>
      <c r="BR13" s="116">
        <f>FinancialInputs!BR18</f>
        <v>0</v>
      </c>
      <c r="BS13" s="116">
        <f>FinancialInputs!BS18</f>
        <v>0</v>
      </c>
      <c r="BT13" s="116">
        <f>FinancialInputs!BT18</f>
        <v>0</v>
      </c>
      <c r="BU13" s="116">
        <f>FinancialInputs!BU18</f>
        <v>0</v>
      </c>
      <c r="BV13" s="116">
        <f>FinancialInputs!BV18</f>
        <v>0</v>
      </c>
      <c r="BW13" s="116">
        <f>FinancialInputs!BW18</f>
        <v>0</v>
      </c>
      <c r="BX13" s="116">
        <f>FinancialInputs!BX18</f>
        <v>0</v>
      </c>
      <c r="BY13" s="116">
        <f>FinancialInputs!BY18</f>
        <v>0</v>
      </c>
      <c r="BZ13" s="116">
        <f>FinancialInputs!BZ18</f>
        <v>0</v>
      </c>
      <c r="CA13" s="116">
        <f>FinancialInputs!CA18</f>
        <v>0</v>
      </c>
      <c r="CB13" s="116">
        <f>FinancialInputs!CB18</f>
        <v>0</v>
      </c>
      <c r="CC13" s="116">
        <f>FinancialInputs!CC18</f>
        <v>0</v>
      </c>
      <c r="CD13" s="116">
        <f>FinancialInputs!CD18</f>
        <v>0</v>
      </c>
      <c r="CE13" s="116">
        <f>FinancialInputs!CE18</f>
        <v>0</v>
      </c>
      <c r="CF13" s="116">
        <f>FinancialInputs!CF18</f>
        <v>0</v>
      </c>
      <c r="CG13" s="116">
        <f>FinancialInputs!CG18</f>
        <v>0</v>
      </c>
      <c r="CH13" s="116">
        <f>FinancialInputs!CH18</f>
        <v>0</v>
      </c>
      <c r="CI13" s="116">
        <f>FinancialInputs!CI18</f>
        <v>0</v>
      </c>
      <c r="CJ13" s="116">
        <f>FinancialInputs!CJ18</f>
        <v>0</v>
      </c>
      <c r="CK13" s="116">
        <f>FinancialInputs!CK18</f>
        <v>0</v>
      </c>
      <c r="CL13" s="116">
        <f>FinancialInputs!CL18</f>
        <v>0</v>
      </c>
      <c r="CM13" s="116">
        <f>FinancialInputs!CM18</f>
        <v>0</v>
      </c>
      <c r="CN13" s="116">
        <f>FinancialInputs!CN18</f>
        <v>0</v>
      </c>
      <c r="CO13" s="116">
        <f>FinancialInputs!CO18</f>
        <v>0</v>
      </c>
      <c r="CP13" s="116">
        <f>FinancialInputs!CP18</f>
        <v>0</v>
      </c>
      <c r="CQ13" s="116">
        <f>FinancialInputs!CQ18</f>
        <v>0</v>
      </c>
      <c r="CR13" s="116">
        <f>FinancialInputs!CR18</f>
        <v>0</v>
      </c>
      <c r="CS13" s="116">
        <f>FinancialInputs!CS18</f>
        <v>0</v>
      </c>
      <c r="CT13" s="116">
        <f>FinancialInputs!CT18</f>
        <v>0</v>
      </c>
      <c r="CU13" s="116">
        <f>FinancialInputs!CU18</f>
        <v>0</v>
      </c>
      <c r="CV13" s="116">
        <f>FinancialInputs!CV18</f>
        <v>0</v>
      </c>
      <c r="CW13" s="2"/>
      <c r="CX13" s="2"/>
      <c r="CY13" s="2"/>
    </row>
    <row r="14" spans="1:104">
      <c r="G14" s="31"/>
      <c r="H14" s="31"/>
      <c r="I14" s="31"/>
      <c r="J14" s="31"/>
      <c r="K14" s="31"/>
      <c r="P14" s="1"/>
    </row>
    <row r="15" spans="1:104">
      <c r="B15" s="22">
        <f>MAX($B$5:B14)+1</f>
        <v>1</v>
      </c>
      <c r="C15" s="22" t="s">
        <v>267</v>
      </c>
      <c r="D15" s="22"/>
      <c r="E15" s="22"/>
      <c r="F15" s="22"/>
      <c r="G15" s="22"/>
      <c r="H15" s="22"/>
      <c r="I15" s="22"/>
      <c r="J15" s="22"/>
      <c r="K15" s="22"/>
      <c r="L15" s="22"/>
      <c r="M15" s="22"/>
      <c r="N15" s="22"/>
      <c r="O15" s="22"/>
      <c r="P15" s="22"/>
      <c r="Q15" s="22"/>
      <c r="R15" s="22"/>
      <c r="S15" s="22"/>
      <c r="T15" s="22"/>
      <c r="U15" s="22"/>
      <c r="V15" s="22"/>
      <c r="W15" s="22"/>
      <c r="X15" s="22"/>
      <c r="Y15" s="22"/>
      <c r="Z15" s="22"/>
      <c r="AA15" s="22"/>
      <c r="AB15" s="22"/>
      <c r="AC15" s="22"/>
      <c r="AD15" s="22"/>
      <c r="AE15" s="22"/>
      <c r="AF15" s="22"/>
      <c r="AG15" s="22"/>
      <c r="AH15" s="22"/>
      <c r="AI15" s="22"/>
      <c r="AJ15" s="22"/>
      <c r="AK15" s="22"/>
      <c r="AL15" s="22"/>
      <c r="AM15" s="22"/>
      <c r="AN15" s="22"/>
      <c r="AO15" s="22"/>
      <c r="AP15" s="22"/>
      <c r="AQ15" s="22"/>
      <c r="AR15" s="22"/>
      <c r="AS15" s="22"/>
      <c r="AT15" s="22"/>
      <c r="AU15" s="22"/>
      <c r="AV15" s="22"/>
      <c r="AW15" s="22"/>
      <c r="AX15" s="22"/>
      <c r="AY15" s="22"/>
      <c r="AZ15" s="22"/>
      <c r="BA15" s="22"/>
      <c r="BB15" s="22"/>
      <c r="BC15" s="22"/>
      <c r="BD15" s="22"/>
      <c r="BE15" s="22"/>
      <c r="BF15" s="22"/>
      <c r="BG15" s="22"/>
      <c r="BH15" s="22"/>
      <c r="BI15" s="22"/>
      <c r="BJ15" s="22"/>
      <c r="BK15" s="22"/>
      <c r="BL15" s="22"/>
      <c r="BM15" s="22"/>
      <c r="BN15" s="22"/>
      <c r="BO15" s="22"/>
      <c r="BP15" s="22"/>
      <c r="BQ15" s="22"/>
      <c r="BR15" s="22"/>
      <c r="BS15" s="22"/>
      <c r="BT15" s="22"/>
      <c r="BU15" s="22"/>
      <c r="BV15" s="22"/>
      <c r="BW15" s="22"/>
      <c r="BX15" s="22"/>
      <c r="BY15" s="22"/>
      <c r="BZ15" s="22"/>
      <c r="CA15" s="22"/>
      <c r="CB15" s="22"/>
      <c r="CC15" s="22"/>
      <c r="CD15" s="22"/>
      <c r="CE15" s="22"/>
      <c r="CF15" s="22"/>
      <c r="CG15" s="22"/>
      <c r="CH15" s="22"/>
      <c r="CI15" s="22"/>
      <c r="CJ15" s="22"/>
      <c r="CK15" s="22"/>
      <c r="CL15" s="22"/>
      <c r="CM15" s="22"/>
      <c r="CN15" s="22"/>
      <c r="CO15" s="22"/>
      <c r="CP15" s="22"/>
      <c r="CQ15" s="22"/>
      <c r="CR15" s="22"/>
      <c r="CS15" s="22"/>
      <c r="CT15" s="22"/>
      <c r="CU15" s="22"/>
      <c r="CV15" s="22"/>
      <c r="CW15" s="22"/>
      <c r="CX15" s="22"/>
      <c r="CY15" s="22"/>
      <c r="CZ15" s="24"/>
    </row>
    <row r="16" spans="1:104">
      <c r="G16" s="31"/>
      <c r="H16" s="31"/>
      <c r="I16" s="31"/>
      <c r="J16" s="31"/>
      <c r="K16" s="31"/>
      <c r="P16" s="1"/>
    </row>
    <row r="17" spans="2:104">
      <c r="E17" s="1" t="s">
        <v>267</v>
      </c>
      <c r="G17" s="1" t="s">
        <v>268</v>
      </c>
      <c r="K17" s="45"/>
      <c r="L17" s="45">
        <f>FinancialInputs!L29</f>
        <v>0.84438271820469835</v>
      </c>
      <c r="M17" s="45">
        <f>FinancialInputs!M29</f>
        <v>0.91846993032948077</v>
      </c>
      <c r="N17" s="45">
        <f>FinancialInputs!N29</f>
        <v>0.96941655226919266</v>
      </c>
      <c r="O17" s="45">
        <f>FinancialInputs!O29</f>
        <v>1</v>
      </c>
      <c r="P17" s="45">
        <f>FinancialInputs!P29</f>
        <v>1.0318395256751993</v>
      </c>
      <c r="Q17" s="45">
        <f>FinancialInputs!Q29</f>
        <v>1.0517380334816306</v>
      </c>
      <c r="R17" s="45">
        <f>FinancialInputs!R29</f>
        <v>1.0727310104511627</v>
      </c>
      <c r="S17" s="45">
        <f>FinancialInputs!S29</f>
        <v>1.0941899397738715</v>
      </c>
      <c r="T17" s="45">
        <f>FinancialInputs!T29</f>
        <v>1.1178777703377187</v>
      </c>
      <c r="U17" s="45">
        <f>FinancialInputs!U29</f>
        <v>1.1426328490654085</v>
      </c>
      <c r="V17" s="45">
        <f>FinancialInputs!V29</f>
        <v>1.1654855060467169</v>
      </c>
      <c r="W17" s="45">
        <f>FinancialInputs!W29</f>
        <v>1.1887952161676509</v>
      </c>
      <c r="X17" s="45">
        <f>FinancialInputs!X29</f>
        <v>1.2125711204910041</v>
      </c>
      <c r="Y17" s="45">
        <f>FinancialInputs!Y29</f>
        <v>1.2368225429008242</v>
      </c>
      <c r="Z17" s="45">
        <f>FinancialInputs!Z29</f>
        <v>1.2615589937588405</v>
      </c>
      <c r="AA17" s="45">
        <f>FinancialInputs!AA29</f>
        <v>1.2867901736340175</v>
      </c>
      <c r="AB17" s="45">
        <f>FinancialInputs!AB29</f>
        <v>1.3125259771066977</v>
      </c>
      <c r="AC17" s="45">
        <f>FinancialInputs!AC29</f>
        <v>1.3387764966488318</v>
      </c>
      <c r="AD17" s="45">
        <f>FinancialInputs!AD29</f>
        <v>1.3655520265818084</v>
      </c>
      <c r="AE17" s="45">
        <f>FinancialInputs!AE29</f>
        <v>1.3928630671134445</v>
      </c>
      <c r="AF17" s="45">
        <f>FinancialInputs!AF29</f>
        <v>1.4207203284557133</v>
      </c>
      <c r="AG17" s="45">
        <f>FinancialInputs!AG29</f>
        <v>1.4491347350248276</v>
      </c>
      <c r="AH17" s="45">
        <f>FinancialInputs!AH29</f>
        <v>1.4781174297253241</v>
      </c>
      <c r="AI17" s="45">
        <f>FinancialInputs!AI29</f>
        <v>1.5076797783198306</v>
      </c>
      <c r="AJ17" s="45">
        <f>FinancialInputs!AJ29</f>
        <v>1.5378333738862273</v>
      </c>
      <c r="AK17" s="45">
        <f>FinancialInputs!AK29</f>
        <v>1.568590041363952</v>
      </c>
      <c r="AL17" s="45">
        <f>FinancialInputs!AL29</f>
        <v>1.5999618421912309</v>
      </c>
      <c r="AM17" s="45">
        <f>FinancialInputs!AM29</f>
        <v>1.6319610790350558</v>
      </c>
      <c r="AN17" s="45">
        <f>FinancialInputs!AN29</f>
        <v>1.6646003006157568</v>
      </c>
      <c r="AO17" s="45">
        <f>FinancialInputs!AO29</f>
        <v>1.697892306628072</v>
      </c>
      <c r="AP17" s="45">
        <f>FinancialInputs!AP29</f>
        <v>1.7318501527606336</v>
      </c>
      <c r="AQ17" s="45">
        <f>FinancialInputs!AQ29</f>
        <v>1.7664871558158461</v>
      </c>
      <c r="AR17" s="45">
        <f>FinancialInputs!AR29</f>
        <v>1.8018168989321632</v>
      </c>
      <c r="AS17" s="45">
        <f>FinancialInputs!AS29</f>
        <v>1.8378532369108065</v>
      </c>
      <c r="AT17" s="45">
        <f>FinancialInputs!AT29</f>
        <v>1.8746103016490225</v>
      </c>
      <c r="AU17" s="45">
        <f>FinancialInputs!AU29</f>
        <v>1.9121025076820033</v>
      </c>
      <c r="AV17" s="45">
        <f>FinancialInputs!AV29</f>
        <v>1.9503445578356433</v>
      </c>
      <c r="AW17" s="45">
        <f>FinancialInputs!AW29</f>
        <v>1.9893514489923565</v>
      </c>
      <c r="AX17" s="45">
        <f>FinancialInputs!AX29</f>
        <v>2.0291384779722037</v>
      </c>
      <c r="AY17" s="45">
        <f>FinancialInputs!AY29</f>
        <v>2.0697212475316475</v>
      </c>
      <c r="AZ17" s="45">
        <f>FinancialInputs!AZ29</f>
        <v>2.1111156724822808</v>
      </c>
      <c r="BA17" s="45">
        <f>FinancialInputs!BA29</f>
        <v>2.1533379859319264</v>
      </c>
      <c r="BB17" s="45">
        <f>FinancialInputs!BB29</f>
        <v>2.1964047456505646</v>
      </c>
      <c r="BC17" s="45">
        <f>FinancialInputs!BC29</f>
        <v>2.2403328405635761</v>
      </c>
      <c r="BD17" s="45">
        <f>FinancialInputs!BD29</f>
        <v>2.2851394973748476</v>
      </c>
      <c r="BE17" s="45">
        <f>FinancialInputs!BE29</f>
        <v>2.3308422873223442</v>
      </c>
      <c r="BF17" s="45">
        <f>FinancialInputs!BF29</f>
        <v>2.3774591330687911</v>
      </c>
      <c r="BG17" s="45">
        <f>FinancialInputs!BG29</f>
        <v>2.4250083157301674</v>
      </c>
      <c r="BH17" s="45">
        <f>FinancialInputs!BH29</f>
        <v>2.4735084820447706</v>
      </c>
      <c r="BI17" s="45">
        <f>FinancialInputs!BI29</f>
        <v>2.522978651685666</v>
      </c>
      <c r="BJ17" s="45">
        <f>FinancialInputs!BJ29</f>
        <v>2.5734382247193794</v>
      </c>
      <c r="BK17" s="45">
        <f>FinancialInputs!BK29</f>
        <v>2.6249069892137671</v>
      </c>
      <c r="BL17" s="45">
        <f>FinancialInputs!BL29</f>
        <v>2.6774051289980427</v>
      </c>
      <c r="BM17" s="45">
        <f>FinancialInputs!BM29</f>
        <v>2.7309532315780034</v>
      </c>
      <c r="BN17" s="45">
        <f>FinancialInputs!BN29</f>
        <v>2.7855722962095637</v>
      </c>
      <c r="BO17" s="45">
        <f>FinancialInputs!BO29</f>
        <v>2.8412837421337551</v>
      </c>
      <c r="BP17" s="45">
        <f>FinancialInputs!BP29</f>
        <v>2.8981094169764301</v>
      </c>
      <c r="BQ17" s="45">
        <f>FinancialInputs!BQ29</f>
        <v>2.9560716053159588</v>
      </c>
      <c r="BR17" s="45">
        <f>FinancialInputs!BR29</f>
        <v>3.0151930374222777</v>
      </c>
      <c r="BS17" s="45">
        <f>FinancialInputs!BS29</f>
        <v>3.0754968981707234</v>
      </c>
      <c r="BT17" s="45">
        <f>FinancialInputs!BT29</f>
        <v>3.1370068361341383</v>
      </c>
      <c r="BU17" s="45">
        <f>FinancialInputs!BU29</f>
        <v>3.1997469728568206</v>
      </c>
      <c r="BV17" s="45">
        <f>FinancialInputs!BV29</f>
        <v>3.2637419123139573</v>
      </c>
      <c r="BW17" s="45">
        <f>FinancialInputs!BW29</f>
        <v>3.3290167505602368</v>
      </c>
      <c r="BX17" s="45">
        <f>FinancialInputs!BX29</f>
        <v>3.3955970855714415</v>
      </c>
      <c r="BY17" s="45">
        <f>FinancialInputs!BY29</f>
        <v>3.4635090272828704</v>
      </c>
      <c r="BZ17" s="45">
        <f>FinancialInputs!BZ29</f>
        <v>3.5327792078285278</v>
      </c>
      <c r="CA17" s="45">
        <f>FinancialInputs!CA29</f>
        <v>3.6034347919850989</v>
      </c>
      <c r="CB17" s="45">
        <f>FinancialInputs!CB29</f>
        <v>3.675503487824801</v>
      </c>
      <c r="CC17" s="45">
        <f>FinancialInputs!CC29</f>
        <v>3.7490135575812973</v>
      </c>
      <c r="CD17" s="45">
        <f>FinancialInputs!CD29</f>
        <v>3.8239938287329229</v>
      </c>
      <c r="CE17" s="45">
        <f>FinancialInputs!CE29</f>
        <v>3.900473705307582</v>
      </c>
      <c r="CF17" s="45">
        <f>FinancialInputs!CF29</f>
        <v>3.9784831794137339</v>
      </c>
      <c r="CG17" s="45">
        <f>FinancialInputs!CG29</f>
        <v>4.0580528430020086</v>
      </c>
      <c r="CH17" s="45">
        <f>FinancialInputs!CH29</f>
        <v>4.1392138998620496</v>
      </c>
      <c r="CI17" s="45">
        <f>FinancialInputs!CI29</f>
        <v>4.221998177859291</v>
      </c>
      <c r="CJ17" s="45">
        <f>FinancialInputs!CJ29</f>
        <v>4.3064381414164767</v>
      </c>
      <c r="CK17" s="45">
        <f>FinancialInputs!CK29</f>
        <v>4.3925669042448066</v>
      </c>
      <c r="CL17" s="45">
        <f>FinancialInputs!CL29</f>
        <v>4.4804182423297032</v>
      </c>
      <c r="CM17" s="45">
        <f>FinancialInputs!CM29</f>
        <v>4.5700266071762972</v>
      </c>
      <c r="CN17" s="45">
        <f>FinancialInputs!CN29</f>
        <v>4.661427139319823</v>
      </c>
      <c r="CO17" s="45">
        <f>FinancialInputs!CO29</f>
        <v>4.7546556821062191</v>
      </c>
      <c r="CP17" s="45">
        <f>FinancialInputs!CP29</f>
        <v>4.8497487957483436</v>
      </c>
      <c r="CQ17" s="45">
        <f>FinancialInputs!CQ29</f>
        <v>4.9467437716633098</v>
      </c>
      <c r="CR17" s="45">
        <f>FinancialInputs!CR29</f>
        <v>5.0456786470965769</v>
      </c>
      <c r="CS17" s="45">
        <f>FinancialInputs!CS29</f>
        <v>5.1465922200385084</v>
      </c>
      <c r="CT17" s="45">
        <f>FinancialInputs!CT29</f>
        <v>5.249524064439278</v>
      </c>
      <c r="CU17" s="45">
        <f>FinancialInputs!CU29</f>
        <v>5.3545145457280645</v>
      </c>
      <c r="CV17" s="45">
        <f>FinancialInputs!CV29</f>
        <v>5.4616048366426257</v>
      </c>
      <c r="CW17" s="45"/>
      <c r="CX17" s="45"/>
      <c r="CY17" s="37"/>
      <c r="CZ17" s="37"/>
    </row>
    <row r="18" spans="2:104">
      <c r="G18" s="31"/>
      <c r="H18" s="31"/>
      <c r="I18" s="31"/>
      <c r="J18" s="31"/>
      <c r="K18" s="31"/>
      <c r="L18" s="31"/>
      <c r="P18" s="1"/>
    </row>
    <row r="19" spans="2:104">
      <c r="B19" s="22">
        <f>MAX($B$5:B18)+1</f>
        <v>2</v>
      </c>
      <c r="C19" s="22" t="s">
        <v>32</v>
      </c>
      <c r="D19" s="22"/>
      <c r="E19" s="22"/>
      <c r="F19" s="22"/>
      <c r="G19" s="22"/>
      <c r="H19" s="22"/>
      <c r="I19" s="22"/>
      <c r="J19" s="22"/>
      <c r="K19" s="22"/>
      <c r="L19" s="22"/>
      <c r="M19" s="22"/>
      <c r="N19" s="22"/>
      <c r="O19" s="22"/>
      <c r="P19" s="22"/>
      <c r="Q19" s="22"/>
      <c r="R19" s="22"/>
      <c r="S19" s="22"/>
      <c r="T19" s="22"/>
      <c r="U19" s="22"/>
      <c r="V19" s="22"/>
      <c r="W19" s="22"/>
      <c r="X19" s="22"/>
      <c r="Y19" s="22"/>
      <c r="Z19" s="22"/>
      <c r="AA19" s="22"/>
      <c r="AB19" s="22"/>
      <c r="AC19" s="22"/>
      <c r="AD19" s="22"/>
      <c r="AE19" s="22"/>
      <c r="AF19" s="22"/>
      <c r="AG19" s="22"/>
      <c r="AH19" s="22"/>
      <c r="AI19" s="22"/>
      <c r="AJ19" s="22"/>
      <c r="AK19" s="22"/>
      <c r="AL19" s="22"/>
      <c r="AM19" s="22"/>
      <c r="AN19" s="22"/>
      <c r="AO19" s="22"/>
      <c r="AP19" s="22"/>
      <c r="AQ19" s="22"/>
      <c r="AR19" s="22"/>
      <c r="AS19" s="22"/>
      <c r="AT19" s="22"/>
      <c r="AU19" s="22"/>
      <c r="AV19" s="22"/>
      <c r="AW19" s="22"/>
      <c r="AX19" s="22"/>
      <c r="AY19" s="22"/>
      <c r="AZ19" s="22"/>
      <c r="BA19" s="22"/>
      <c r="BB19" s="22"/>
      <c r="BC19" s="22"/>
      <c r="BD19" s="22"/>
      <c r="BE19" s="22"/>
      <c r="BF19" s="22"/>
      <c r="BG19" s="22"/>
      <c r="BH19" s="22"/>
      <c r="BI19" s="22"/>
      <c r="BJ19" s="22"/>
      <c r="BK19" s="22"/>
      <c r="BL19" s="22"/>
      <c r="BM19" s="22"/>
      <c r="BN19" s="22"/>
      <c r="BO19" s="22"/>
      <c r="BP19" s="22"/>
      <c r="BQ19" s="22"/>
      <c r="BR19" s="22"/>
      <c r="BS19" s="22"/>
      <c r="BT19" s="22"/>
      <c r="BU19" s="22"/>
      <c r="BV19" s="22"/>
      <c r="BW19" s="22"/>
      <c r="BX19" s="22"/>
      <c r="BY19" s="22"/>
      <c r="BZ19" s="22"/>
      <c r="CA19" s="22"/>
      <c r="CB19" s="22"/>
      <c r="CC19" s="22"/>
      <c r="CD19" s="22"/>
      <c r="CE19" s="22"/>
      <c r="CF19" s="22"/>
      <c r="CG19" s="22"/>
      <c r="CH19" s="22"/>
      <c r="CI19" s="22"/>
      <c r="CJ19" s="22"/>
      <c r="CK19" s="22"/>
      <c r="CL19" s="22"/>
      <c r="CM19" s="22"/>
      <c r="CN19" s="22"/>
      <c r="CO19" s="22"/>
      <c r="CP19" s="22"/>
      <c r="CQ19" s="22"/>
      <c r="CR19" s="22"/>
      <c r="CS19" s="22"/>
      <c r="CT19" s="22"/>
      <c r="CU19" s="22"/>
      <c r="CV19" s="22"/>
      <c r="CW19" s="22"/>
      <c r="CX19" s="22"/>
      <c r="CY19" s="23"/>
    </row>
    <row r="20" spans="2:104">
      <c r="P20" s="1"/>
      <c r="AF20" s="186"/>
    </row>
    <row r="21" spans="2:104">
      <c r="C21" s="43">
        <f>MAX($B$19:C20)+0.1</f>
        <v>2.1</v>
      </c>
      <c r="D21" s="41" t="s">
        <v>754</v>
      </c>
      <c r="E21" s="41"/>
      <c r="F21" s="41"/>
      <c r="G21" s="41"/>
      <c r="H21" s="41"/>
      <c r="I21" s="41"/>
      <c r="J21" s="41"/>
      <c r="K21" s="41"/>
      <c r="L21" s="41"/>
      <c r="M21" s="41"/>
      <c r="N21" s="41"/>
      <c r="O21" s="41"/>
      <c r="P21" s="41"/>
      <c r="Q21" s="41"/>
      <c r="R21" s="41"/>
      <c r="S21" s="41"/>
      <c r="T21" s="41"/>
      <c r="U21" s="41"/>
      <c r="V21" s="41"/>
      <c r="W21" s="41"/>
      <c r="X21" s="41"/>
      <c r="Y21" s="41"/>
      <c r="Z21" s="41"/>
      <c r="AA21" s="41"/>
      <c r="AB21" s="41"/>
      <c r="AC21" s="41"/>
      <c r="AD21" s="41"/>
      <c r="AE21" s="41"/>
      <c r="AF21" s="41"/>
      <c r="AG21" s="41"/>
      <c r="AH21" s="41"/>
      <c r="AI21" s="41"/>
      <c r="AJ21" s="41"/>
      <c r="AK21" s="41"/>
      <c r="AL21" s="41"/>
      <c r="AM21" s="41"/>
      <c r="AN21" s="41"/>
      <c r="AO21" s="41"/>
      <c r="AP21" s="41"/>
      <c r="AQ21" s="41"/>
      <c r="AR21" s="41"/>
      <c r="AS21" s="41"/>
      <c r="AT21" s="41"/>
      <c r="AU21" s="41"/>
      <c r="AV21" s="41"/>
      <c r="AW21" s="41"/>
      <c r="AX21" s="41"/>
      <c r="AY21" s="41"/>
      <c r="AZ21" s="41"/>
      <c r="BA21" s="41"/>
      <c r="BB21" s="41"/>
      <c r="BC21" s="41"/>
      <c r="BD21" s="41"/>
      <c r="BE21" s="41"/>
      <c r="BF21" s="41"/>
      <c r="BG21" s="41"/>
      <c r="BH21" s="41"/>
      <c r="BI21" s="41"/>
      <c r="BJ21" s="41"/>
      <c r="BK21" s="41"/>
      <c r="BL21" s="41"/>
      <c r="BM21" s="41"/>
      <c r="BN21" s="41"/>
      <c r="BO21" s="41"/>
      <c r="BP21" s="41"/>
      <c r="BQ21" s="41"/>
      <c r="BR21" s="41"/>
      <c r="BS21" s="41"/>
      <c r="BT21" s="41"/>
      <c r="BU21" s="41"/>
      <c r="BV21" s="41"/>
      <c r="BW21" s="41"/>
      <c r="BX21" s="41"/>
      <c r="BY21" s="41"/>
      <c r="BZ21" s="41"/>
      <c r="CA21" s="41"/>
      <c r="CB21" s="41"/>
      <c r="CC21" s="41"/>
      <c r="CD21" s="41"/>
      <c r="CE21" s="41"/>
      <c r="CF21" s="41"/>
      <c r="CG21" s="41"/>
      <c r="CH21" s="41"/>
      <c r="CI21" s="41"/>
      <c r="CJ21" s="41"/>
      <c r="CK21" s="41"/>
      <c r="CL21" s="41"/>
      <c r="CM21" s="41"/>
      <c r="CN21" s="41"/>
      <c r="CO21" s="41"/>
      <c r="CP21" s="41"/>
      <c r="CQ21" s="41"/>
      <c r="CR21" s="41"/>
      <c r="CS21" s="41"/>
      <c r="CT21" s="41"/>
      <c r="CU21" s="41"/>
      <c r="CV21" s="41"/>
      <c r="CW21" s="41"/>
      <c r="CX21" s="41"/>
      <c r="CY21" s="42"/>
    </row>
    <row r="22" spans="2:104">
      <c r="P22" s="1"/>
      <c r="AB22" s="9"/>
    </row>
    <row r="23" spans="2:104" ht="16.149999999999999">
      <c r="E23" s="1" t="s">
        <v>529</v>
      </c>
      <c r="G23" s="179" t="s">
        <v>164</v>
      </c>
      <c r="J23" s="1" t="s">
        <v>755</v>
      </c>
      <c r="L23" s="190">
        <f>K28</f>
        <v>0</v>
      </c>
      <c r="M23" s="190">
        <f>L28</f>
        <v>0</v>
      </c>
      <c r="N23" s="190">
        <f>M28</f>
        <v>0</v>
      </c>
      <c r="O23" s="190">
        <f t="shared" ref="O23" si="4">N28</f>
        <v>0</v>
      </c>
      <c r="P23" s="190">
        <f t="shared" ref="P23" si="5">O28</f>
        <v>0</v>
      </c>
      <c r="Q23" s="190">
        <f>P28</f>
        <v>0</v>
      </c>
      <c r="R23" s="190">
        <f t="shared" ref="R23" si="6">Q28</f>
        <v>0</v>
      </c>
      <c r="S23" s="190">
        <f t="shared" ref="S23" si="7">R28</f>
        <v>0</v>
      </c>
      <c r="T23" s="190">
        <f t="shared" ref="T23" si="8">S28</f>
        <v>0</v>
      </c>
      <c r="U23" s="190">
        <f t="shared" ref="U23" si="9">T28</f>
        <v>0</v>
      </c>
      <c r="V23" s="190">
        <f t="shared" ref="V23" si="10">U28</f>
        <v>0</v>
      </c>
      <c r="W23" s="190">
        <f t="shared" ref="W23" si="11">V28</f>
        <v>0</v>
      </c>
      <c r="X23" s="190">
        <f t="shared" ref="X23" si="12">W28</f>
        <v>0</v>
      </c>
      <c r="Y23" s="190">
        <f t="shared" ref="Y23" si="13">X28</f>
        <v>0</v>
      </c>
      <c r="Z23" s="190">
        <f t="shared" ref="Z23" si="14">Y28</f>
        <v>0</v>
      </c>
      <c r="AA23" s="190">
        <f t="shared" ref="AA23" si="15">Z28</f>
        <v>0</v>
      </c>
      <c r="AB23" s="190">
        <f>AA28</f>
        <v>0</v>
      </c>
      <c r="AC23" s="190">
        <f t="shared" ref="AC23" si="16">AB28</f>
        <v>0</v>
      </c>
      <c r="AD23" s="190">
        <f t="shared" ref="AD23" si="17">AC28</f>
        <v>0</v>
      </c>
      <c r="AE23" s="190">
        <f>AD28</f>
        <v>0</v>
      </c>
      <c r="AF23" s="190">
        <f t="shared" ref="AF23" si="18">AE28</f>
        <v>0</v>
      </c>
      <c r="AG23" s="190">
        <f t="shared" ref="AG23" si="19">AF28</f>
        <v>0</v>
      </c>
      <c r="AH23" s="190">
        <f t="shared" ref="AH23" si="20">AG28</f>
        <v>0</v>
      </c>
      <c r="AI23" s="190">
        <f t="shared" ref="AI23" si="21">AH28</f>
        <v>0</v>
      </c>
      <c r="AJ23" s="190">
        <f t="shared" ref="AJ23" si="22">AI28</f>
        <v>0</v>
      </c>
      <c r="AK23" s="190">
        <f t="shared" ref="AK23" si="23">AJ28</f>
        <v>0</v>
      </c>
      <c r="AL23" s="190">
        <f t="shared" ref="AL23" si="24">AK28</f>
        <v>0</v>
      </c>
      <c r="AM23" s="190">
        <f t="shared" ref="AM23" si="25">AL28</f>
        <v>0</v>
      </c>
      <c r="AN23" s="190">
        <f t="shared" ref="AN23" si="26">AM28</f>
        <v>0</v>
      </c>
      <c r="AO23" s="190">
        <f t="shared" ref="AO23" si="27">AN28</f>
        <v>0</v>
      </c>
      <c r="AP23" s="190">
        <f t="shared" ref="AP23" si="28">AO28</f>
        <v>0</v>
      </c>
      <c r="AQ23" s="190">
        <f t="shared" ref="AQ23" si="29">AP28</f>
        <v>0</v>
      </c>
      <c r="AR23" s="190">
        <f t="shared" ref="AR23" si="30">AQ28</f>
        <v>0</v>
      </c>
      <c r="AS23" s="190">
        <f t="shared" ref="AS23" si="31">AR28</f>
        <v>0</v>
      </c>
      <c r="AT23" s="190">
        <f t="shared" ref="AT23" si="32">AS28</f>
        <v>0</v>
      </c>
      <c r="AU23" s="190">
        <f t="shared" ref="AU23" si="33">AT28</f>
        <v>0</v>
      </c>
      <c r="AV23" s="190">
        <f t="shared" ref="AV23" si="34">AU28</f>
        <v>0</v>
      </c>
      <c r="AW23" s="190">
        <f t="shared" ref="AW23" si="35">AV28</f>
        <v>0</v>
      </c>
      <c r="AX23" s="190">
        <f t="shared" ref="AX23" si="36">AW28</f>
        <v>0</v>
      </c>
      <c r="AY23" s="190">
        <f t="shared" ref="AY23" si="37">AX28</f>
        <v>0</v>
      </c>
      <c r="AZ23" s="190">
        <f t="shared" ref="AZ23" si="38">AY28</f>
        <v>0</v>
      </c>
      <c r="BA23" s="190">
        <f t="shared" ref="BA23" si="39">AZ28</f>
        <v>0</v>
      </c>
      <c r="BB23" s="190">
        <f t="shared" ref="BB23" si="40">BA28</f>
        <v>0</v>
      </c>
      <c r="BC23" s="190">
        <f t="shared" ref="BC23" si="41">BB28</f>
        <v>0</v>
      </c>
      <c r="BD23" s="190">
        <f t="shared" ref="BD23" si="42">BC28</f>
        <v>0</v>
      </c>
      <c r="BE23" s="190">
        <f t="shared" ref="BE23" si="43">BD28</f>
        <v>0</v>
      </c>
      <c r="BF23" s="190">
        <f t="shared" ref="BF23" si="44">BE28</f>
        <v>0</v>
      </c>
      <c r="BG23" s="190">
        <f t="shared" ref="BG23" si="45">BF28</f>
        <v>0</v>
      </c>
      <c r="BH23" s="190">
        <f t="shared" ref="BH23" si="46">BG28</f>
        <v>0</v>
      </c>
      <c r="BI23" s="190">
        <f t="shared" ref="BI23" si="47">BH28</f>
        <v>0</v>
      </c>
      <c r="BJ23" s="190">
        <f t="shared" ref="BJ23" si="48">BI28</f>
        <v>0</v>
      </c>
      <c r="BK23" s="190">
        <f t="shared" ref="BK23" si="49">BJ28</f>
        <v>0</v>
      </c>
      <c r="BL23" s="190">
        <f t="shared" ref="BL23" si="50">BK28</f>
        <v>0</v>
      </c>
      <c r="BM23" s="190">
        <f t="shared" ref="BM23" si="51">BL28</f>
        <v>0</v>
      </c>
      <c r="BN23" s="190">
        <f t="shared" ref="BN23" si="52">BM28</f>
        <v>0</v>
      </c>
      <c r="BO23" s="190">
        <f t="shared" ref="BO23" si="53">BN28</f>
        <v>0</v>
      </c>
      <c r="BP23" s="190">
        <f t="shared" ref="BP23" si="54">BO28</f>
        <v>0</v>
      </c>
      <c r="BQ23" s="190">
        <f t="shared" ref="BQ23" si="55">BP28</f>
        <v>0</v>
      </c>
      <c r="BR23" s="190">
        <f t="shared" ref="BR23" si="56">BQ28</f>
        <v>0</v>
      </c>
      <c r="BS23" s="190">
        <f t="shared" ref="BS23" si="57">BR28</f>
        <v>0</v>
      </c>
      <c r="BT23" s="190">
        <f t="shared" ref="BT23" si="58">BS28</f>
        <v>0</v>
      </c>
      <c r="BU23" s="190">
        <f t="shared" ref="BU23" si="59">BT28</f>
        <v>0</v>
      </c>
      <c r="BV23" s="190">
        <f t="shared" ref="BV23" si="60">BU28</f>
        <v>0</v>
      </c>
      <c r="BW23" s="190">
        <f t="shared" ref="BW23" si="61">BV28</f>
        <v>0</v>
      </c>
      <c r="BX23" s="190">
        <f t="shared" ref="BX23" si="62">BW28</f>
        <v>0</v>
      </c>
      <c r="BY23" s="190">
        <f t="shared" ref="BY23" si="63">BX28</f>
        <v>0</v>
      </c>
      <c r="BZ23" s="190">
        <f t="shared" ref="BZ23" si="64">BY28</f>
        <v>0</v>
      </c>
      <c r="CA23" s="190">
        <f t="shared" ref="CA23" si="65">BZ28</f>
        <v>0</v>
      </c>
      <c r="CB23" s="190">
        <f t="shared" ref="CB23" si="66">CA28</f>
        <v>0</v>
      </c>
      <c r="CC23" s="190">
        <f t="shared" ref="CC23" si="67">CB28</f>
        <v>0</v>
      </c>
      <c r="CD23" s="190">
        <f t="shared" ref="CD23" si="68">CC28</f>
        <v>0</v>
      </c>
      <c r="CE23" s="190">
        <f t="shared" ref="CE23" si="69">CD28</f>
        <v>0</v>
      </c>
      <c r="CF23" s="190">
        <f t="shared" ref="CF23" si="70">CE28</f>
        <v>0</v>
      </c>
      <c r="CG23" s="190">
        <f t="shared" ref="CG23" si="71">CF28</f>
        <v>0</v>
      </c>
      <c r="CH23" s="190">
        <f t="shared" ref="CH23" si="72">CG28</f>
        <v>0</v>
      </c>
      <c r="CI23" s="190">
        <f t="shared" ref="CI23" si="73">CH28</f>
        <v>0</v>
      </c>
      <c r="CJ23" s="190">
        <f t="shared" ref="CJ23" si="74">CI28</f>
        <v>0</v>
      </c>
      <c r="CK23" s="190">
        <f t="shared" ref="CK23" si="75">CJ28</f>
        <v>0</v>
      </c>
      <c r="CL23" s="190">
        <f t="shared" ref="CL23" si="76">CK28</f>
        <v>0</v>
      </c>
      <c r="CM23" s="190">
        <f t="shared" ref="CM23" si="77">CL28</f>
        <v>0</v>
      </c>
      <c r="CN23" s="190">
        <f t="shared" ref="CN23" si="78">CM28</f>
        <v>0</v>
      </c>
      <c r="CO23" s="190">
        <f t="shared" ref="CO23" si="79">CN28</f>
        <v>0</v>
      </c>
      <c r="CP23" s="190">
        <f t="shared" ref="CP23" si="80">CO28</f>
        <v>0</v>
      </c>
      <c r="CQ23" s="190">
        <f t="shared" ref="CQ23" si="81">CP28</f>
        <v>0</v>
      </c>
      <c r="CR23" s="190">
        <f t="shared" ref="CR23" si="82">CQ28</f>
        <v>0</v>
      </c>
      <c r="CS23" s="190">
        <f t="shared" ref="CS23" si="83">CR28</f>
        <v>0</v>
      </c>
      <c r="CT23" s="190">
        <f t="shared" ref="CT23" si="84">CS28</f>
        <v>0</v>
      </c>
      <c r="CU23" s="190">
        <f t="shared" ref="CU23" si="85">CT28</f>
        <v>0</v>
      </c>
      <c r="CV23" s="190">
        <f t="shared" ref="CV23" si="86">CU28</f>
        <v>0</v>
      </c>
      <c r="CW23" s="3"/>
      <c r="CX23" s="3"/>
      <c r="CY23" s="3"/>
      <c r="CZ23" s="4"/>
    </row>
    <row r="24" spans="2:104" ht="16.149999999999999">
      <c r="E24" s="1" t="s">
        <v>465</v>
      </c>
      <c r="F24"/>
      <c r="G24" s="179" t="s">
        <v>164</v>
      </c>
      <c r="I24"/>
      <c r="J24" s="1" t="s">
        <v>560</v>
      </c>
      <c r="K24" s="10"/>
      <c r="L24" s="109">
        <f>Capitalisation!L188</f>
        <v>0</v>
      </c>
      <c r="M24" s="109">
        <f>Capitalisation!M188</f>
        <v>0</v>
      </c>
      <c r="N24" s="109">
        <f>Capitalisation!N188</f>
        <v>0</v>
      </c>
      <c r="O24" s="109">
        <f>Capitalisation!O188</f>
        <v>0</v>
      </c>
      <c r="P24" s="109">
        <f>Capitalisation!P188</f>
        <v>0</v>
      </c>
      <c r="Q24" s="109">
        <f>Capitalisation!Q188</f>
        <v>0</v>
      </c>
      <c r="R24" s="109">
        <f>Capitalisation!R188</f>
        <v>0</v>
      </c>
      <c r="S24" s="109">
        <f>Capitalisation!S188</f>
        <v>0</v>
      </c>
      <c r="T24" s="109">
        <f>Capitalisation!T188</f>
        <v>0</v>
      </c>
      <c r="U24" s="109">
        <f>Capitalisation!U188</f>
        <v>0</v>
      </c>
      <c r="V24" s="109">
        <f>Capitalisation!V188</f>
        <v>0</v>
      </c>
      <c r="W24" s="109">
        <f>Capitalisation!W188</f>
        <v>0</v>
      </c>
      <c r="X24" s="109">
        <f>Capitalisation!X188</f>
        <v>0</v>
      </c>
      <c r="Y24" s="109">
        <f>Capitalisation!Y188</f>
        <v>0</v>
      </c>
      <c r="Z24" s="109">
        <f>Capitalisation!Z188</f>
        <v>0</v>
      </c>
      <c r="AA24" s="109">
        <f>Capitalisation!AA188</f>
        <v>0</v>
      </c>
      <c r="AB24" s="109">
        <f>Capitalisation!AB188</f>
        <v>0</v>
      </c>
      <c r="AC24" s="109">
        <f>Capitalisation!AC188</f>
        <v>0</v>
      </c>
      <c r="AD24" s="109">
        <f>Capitalisation!AD188</f>
        <v>0</v>
      </c>
      <c r="AE24" s="109">
        <f>Capitalisation!AE188</f>
        <v>0</v>
      </c>
      <c r="AF24" s="109">
        <f>Capitalisation!AF188</f>
        <v>0</v>
      </c>
      <c r="AG24" s="109">
        <f>Capitalisation!AG188</f>
        <v>0</v>
      </c>
      <c r="AH24" s="109">
        <f>Capitalisation!AH188</f>
        <v>0</v>
      </c>
      <c r="AI24" s="109">
        <f>Capitalisation!AI188</f>
        <v>0</v>
      </c>
      <c r="AJ24" s="109">
        <f>Capitalisation!AJ188</f>
        <v>0</v>
      </c>
      <c r="AK24" s="109">
        <f>Capitalisation!AK188</f>
        <v>0</v>
      </c>
      <c r="AL24" s="109">
        <f>Capitalisation!AL188</f>
        <v>0</v>
      </c>
      <c r="AM24" s="109">
        <f>Capitalisation!AM188</f>
        <v>0</v>
      </c>
      <c r="AN24" s="109">
        <f>Capitalisation!AN188</f>
        <v>0</v>
      </c>
      <c r="AO24" s="109">
        <f>Capitalisation!AO188</f>
        <v>0</v>
      </c>
      <c r="AP24" s="109">
        <f>Capitalisation!AP188</f>
        <v>0</v>
      </c>
      <c r="AQ24" s="109">
        <f>Capitalisation!AQ188</f>
        <v>0</v>
      </c>
      <c r="AR24" s="109">
        <f>Capitalisation!AR188</f>
        <v>0</v>
      </c>
      <c r="AS24" s="109">
        <f>Capitalisation!AS188</f>
        <v>0</v>
      </c>
      <c r="AT24" s="109">
        <f>Capitalisation!AT188</f>
        <v>0</v>
      </c>
      <c r="AU24" s="109">
        <f>Capitalisation!AU188</f>
        <v>0</v>
      </c>
      <c r="AV24" s="109">
        <f>Capitalisation!AV188</f>
        <v>0</v>
      </c>
      <c r="AW24" s="109">
        <f>Capitalisation!AW188</f>
        <v>0</v>
      </c>
      <c r="AX24" s="109">
        <f>Capitalisation!AX188</f>
        <v>0</v>
      </c>
      <c r="AY24" s="109">
        <f>Capitalisation!AY188</f>
        <v>0</v>
      </c>
      <c r="AZ24" s="109">
        <f>Capitalisation!AZ188</f>
        <v>0</v>
      </c>
      <c r="BA24" s="109">
        <f>Capitalisation!BA188</f>
        <v>0</v>
      </c>
      <c r="BB24" s="109">
        <f>Capitalisation!BB188</f>
        <v>0</v>
      </c>
      <c r="BC24" s="109">
        <f>Capitalisation!BC188</f>
        <v>0</v>
      </c>
      <c r="BD24" s="109">
        <f>Capitalisation!BD188</f>
        <v>0</v>
      </c>
      <c r="BE24" s="109">
        <f>Capitalisation!BE188</f>
        <v>0</v>
      </c>
      <c r="BF24" s="109">
        <f>Capitalisation!BF188</f>
        <v>0</v>
      </c>
      <c r="BG24" s="109">
        <f>Capitalisation!BG188</f>
        <v>0</v>
      </c>
      <c r="BH24" s="109">
        <f>Capitalisation!BH188</f>
        <v>0</v>
      </c>
      <c r="BI24" s="109">
        <f>Capitalisation!BI188</f>
        <v>0</v>
      </c>
      <c r="BJ24" s="109">
        <f>Capitalisation!BJ188</f>
        <v>0</v>
      </c>
      <c r="BK24" s="109">
        <f>Capitalisation!BK188</f>
        <v>0</v>
      </c>
      <c r="BL24" s="109">
        <f>Capitalisation!BL188</f>
        <v>0</v>
      </c>
      <c r="BM24" s="109">
        <f>Capitalisation!BM188</f>
        <v>0</v>
      </c>
      <c r="BN24" s="109">
        <f>Capitalisation!BN188</f>
        <v>0</v>
      </c>
      <c r="BO24" s="109">
        <f>Capitalisation!BO188</f>
        <v>0</v>
      </c>
      <c r="BP24" s="109">
        <f>Capitalisation!BP188</f>
        <v>0</v>
      </c>
      <c r="BQ24" s="109">
        <f>Capitalisation!BQ188</f>
        <v>0</v>
      </c>
      <c r="BR24" s="109">
        <f>Capitalisation!BR188</f>
        <v>0</v>
      </c>
      <c r="BS24" s="109">
        <f>Capitalisation!BS188</f>
        <v>0</v>
      </c>
      <c r="BT24" s="109">
        <f>Capitalisation!BT188</f>
        <v>0</v>
      </c>
      <c r="BU24" s="109">
        <f>Capitalisation!BU188</f>
        <v>0</v>
      </c>
      <c r="BV24" s="109">
        <f>Capitalisation!BV188</f>
        <v>0</v>
      </c>
      <c r="BW24" s="109">
        <f>Capitalisation!BW188</f>
        <v>0</v>
      </c>
      <c r="BX24" s="109">
        <f>Capitalisation!BX188</f>
        <v>0</v>
      </c>
      <c r="BY24" s="109">
        <f>Capitalisation!BY188</f>
        <v>0</v>
      </c>
      <c r="BZ24" s="109">
        <f>Capitalisation!BZ188</f>
        <v>0</v>
      </c>
      <c r="CA24" s="109">
        <f>Capitalisation!CA188</f>
        <v>0</v>
      </c>
      <c r="CB24" s="109">
        <f>Capitalisation!CB188</f>
        <v>0</v>
      </c>
      <c r="CC24" s="109">
        <f>Capitalisation!CC188</f>
        <v>0</v>
      </c>
      <c r="CD24" s="109">
        <f>Capitalisation!CD188</f>
        <v>0</v>
      </c>
      <c r="CE24" s="109">
        <f>Capitalisation!CE188</f>
        <v>0</v>
      </c>
      <c r="CF24" s="109">
        <f>Capitalisation!CF188</f>
        <v>0</v>
      </c>
      <c r="CG24" s="109">
        <f>Capitalisation!CG188</f>
        <v>0</v>
      </c>
      <c r="CH24" s="109">
        <f>Capitalisation!CH188</f>
        <v>0</v>
      </c>
      <c r="CI24" s="109">
        <f>Capitalisation!CI188</f>
        <v>0</v>
      </c>
      <c r="CJ24" s="109">
        <f>Capitalisation!CJ188</f>
        <v>0</v>
      </c>
      <c r="CK24" s="109">
        <f>Capitalisation!CK188</f>
        <v>0</v>
      </c>
      <c r="CL24" s="109">
        <f>Capitalisation!CL188</f>
        <v>0</v>
      </c>
      <c r="CM24" s="109">
        <f>Capitalisation!CM188</f>
        <v>0</v>
      </c>
      <c r="CN24" s="109">
        <f>Capitalisation!CN188</f>
        <v>0</v>
      </c>
      <c r="CO24" s="109">
        <f>Capitalisation!CO188</f>
        <v>0</v>
      </c>
      <c r="CP24" s="109">
        <f>Capitalisation!CP188</f>
        <v>0</v>
      </c>
      <c r="CQ24" s="109">
        <f>Capitalisation!CQ188</f>
        <v>0</v>
      </c>
      <c r="CR24" s="109">
        <f>Capitalisation!CR188</f>
        <v>0</v>
      </c>
      <c r="CS24" s="109">
        <f>Capitalisation!CS188</f>
        <v>0</v>
      </c>
      <c r="CT24" s="109">
        <f>Capitalisation!CT188</f>
        <v>0</v>
      </c>
      <c r="CU24" s="109">
        <f>Capitalisation!CU188</f>
        <v>0</v>
      </c>
      <c r="CV24" s="109">
        <f>Capitalisation!CV188</f>
        <v>0</v>
      </c>
      <c r="CZ24"/>
    </row>
    <row r="25" spans="2:104" ht="16.149999999999999">
      <c r="E25" s="1" t="s">
        <v>756</v>
      </c>
      <c r="G25" s="179" t="s">
        <v>164</v>
      </c>
      <c r="J25" s="1" t="s">
        <v>757</v>
      </c>
      <c r="L25" s="109">
        <f>Capitalisation!L189</f>
        <v>0</v>
      </c>
      <c r="M25" s="109">
        <f>Capitalisation!M189</f>
        <v>0</v>
      </c>
      <c r="N25" s="109">
        <f>Capitalisation!N189</f>
        <v>0</v>
      </c>
      <c r="O25" s="109">
        <f>Capitalisation!O189</f>
        <v>0</v>
      </c>
      <c r="P25" s="109">
        <f>Capitalisation!P189</f>
        <v>0</v>
      </c>
      <c r="Q25" s="109">
        <f>Capitalisation!Q189</f>
        <v>0</v>
      </c>
      <c r="R25" s="109">
        <f>Capitalisation!R189</f>
        <v>0</v>
      </c>
      <c r="S25" s="109">
        <f>Capitalisation!S189</f>
        <v>0</v>
      </c>
      <c r="T25" s="109">
        <f>Capitalisation!T189</f>
        <v>0</v>
      </c>
      <c r="U25" s="109">
        <f>Capitalisation!U189</f>
        <v>0</v>
      </c>
      <c r="V25" s="109">
        <f>Capitalisation!V189</f>
        <v>0</v>
      </c>
      <c r="W25" s="109">
        <f>Capitalisation!W189</f>
        <v>0</v>
      </c>
      <c r="X25" s="109">
        <f>Capitalisation!X189</f>
        <v>0</v>
      </c>
      <c r="Y25" s="109">
        <f>Capitalisation!Y189</f>
        <v>0</v>
      </c>
      <c r="Z25" s="109">
        <f>Capitalisation!Z189</f>
        <v>0</v>
      </c>
      <c r="AA25" s="109">
        <f>Capitalisation!AA189</f>
        <v>0</v>
      </c>
      <c r="AB25" s="109">
        <f>Capitalisation!AB189</f>
        <v>0</v>
      </c>
      <c r="AC25" s="109">
        <f>Capitalisation!AC189</f>
        <v>0</v>
      </c>
      <c r="AD25" s="109">
        <f>Capitalisation!AD189</f>
        <v>0</v>
      </c>
      <c r="AE25" s="109">
        <f>Capitalisation!AE189</f>
        <v>0</v>
      </c>
      <c r="AF25" s="109">
        <f>Capitalisation!AF189</f>
        <v>0</v>
      </c>
      <c r="AG25" s="109">
        <f>Capitalisation!AG189</f>
        <v>0</v>
      </c>
      <c r="AH25" s="109">
        <f>Capitalisation!AH189</f>
        <v>0</v>
      </c>
      <c r="AI25" s="109">
        <f>Capitalisation!AI189</f>
        <v>0</v>
      </c>
      <c r="AJ25" s="109">
        <f>Capitalisation!AJ189</f>
        <v>0</v>
      </c>
      <c r="AK25" s="109">
        <f>Capitalisation!AK189</f>
        <v>0</v>
      </c>
      <c r="AL25" s="109">
        <f>Capitalisation!AL189</f>
        <v>0</v>
      </c>
      <c r="AM25" s="109">
        <f>Capitalisation!AM189</f>
        <v>0</v>
      </c>
      <c r="AN25" s="109">
        <f>Capitalisation!AN189</f>
        <v>0</v>
      </c>
      <c r="AO25" s="109">
        <f>Capitalisation!AO189</f>
        <v>0</v>
      </c>
      <c r="AP25" s="109">
        <f>Capitalisation!AP189</f>
        <v>0</v>
      </c>
      <c r="AQ25" s="109">
        <f>Capitalisation!AQ189</f>
        <v>0</v>
      </c>
      <c r="AR25" s="109">
        <f>Capitalisation!AR189</f>
        <v>0</v>
      </c>
      <c r="AS25" s="109">
        <f>Capitalisation!AS189</f>
        <v>0</v>
      </c>
      <c r="AT25" s="109">
        <f>Capitalisation!AT189</f>
        <v>0</v>
      </c>
      <c r="AU25" s="109">
        <f>Capitalisation!AU189</f>
        <v>0</v>
      </c>
      <c r="AV25" s="109">
        <f>Capitalisation!AV189</f>
        <v>0</v>
      </c>
      <c r="AW25" s="109">
        <f>Capitalisation!AW189</f>
        <v>0</v>
      </c>
      <c r="AX25" s="109">
        <f>Capitalisation!AX189</f>
        <v>0</v>
      </c>
      <c r="AY25" s="109">
        <f>Capitalisation!AY189</f>
        <v>0</v>
      </c>
      <c r="AZ25" s="109">
        <f>Capitalisation!AZ189</f>
        <v>0</v>
      </c>
      <c r="BA25" s="109">
        <f>Capitalisation!BA189</f>
        <v>0</v>
      </c>
      <c r="BB25" s="109">
        <f>Capitalisation!BB189</f>
        <v>0</v>
      </c>
      <c r="BC25" s="109">
        <f>Capitalisation!BC189</f>
        <v>0</v>
      </c>
      <c r="BD25" s="109">
        <f>Capitalisation!BD189</f>
        <v>0</v>
      </c>
      <c r="BE25" s="109">
        <f>Capitalisation!BE189</f>
        <v>0</v>
      </c>
      <c r="BF25" s="109">
        <f>Capitalisation!BF189</f>
        <v>0</v>
      </c>
      <c r="BG25" s="109">
        <f>Capitalisation!BG189</f>
        <v>0</v>
      </c>
      <c r="BH25" s="109">
        <f>Capitalisation!BH189</f>
        <v>0</v>
      </c>
      <c r="BI25" s="109">
        <f>Capitalisation!BI189</f>
        <v>0</v>
      </c>
      <c r="BJ25" s="109">
        <f>Capitalisation!BJ189</f>
        <v>0</v>
      </c>
      <c r="BK25" s="109">
        <f>Capitalisation!BK189</f>
        <v>0</v>
      </c>
      <c r="BL25" s="109">
        <f>Capitalisation!BL189</f>
        <v>0</v>
      </c>
      <c r="BM25" s="109">
        <f>Capitalisation!BM189</f>
        <v>0</v>
      </c>
      <c r="BN25" s="109">
        <f>Capitalisation!BN189</f>
        <v>0</v>
      </c>
      <c r="BO25" s="109">
        <f>Capitalisation!BO189</f>
        <v>0</v>
      </c>
      <c r="BP25" s="109">
        <f>Capitalisation!BP189</f>
        <v>0</v>
      </c>
      <c r="BQ25" s="109">
        <f>Capitalisation!BQ189</f>
        <v>0</v>
      </c>
      <c r="BR25" s="109">
        <f>Capitalisation!BR189</f>
        <v>0</v>
      </c>
      <c r="BS25" s="109">
        <f>Capitalisation!BS189</f>
        <v>0</v>
      </c>
      <c r="BT25" s="109">
        <f>Capitalisation!BT189</f>
        <v>0</v>
      </c>
      <c r="BU25" s="109">
        <f>Capitalisation!BU189</f>
        <v>0</v>
      </c>
      <c r="BV25" s="109">
        <f>Capitalisation!BV189</f>
        <v>0</v>
      </c>
      <c r="BW25" s="109">
        <f>Capitalisation!BW189</f>
        <v>0</v>
      </c>
      <c r="BX25" s="109">
        <f>Capitalisation!BX189</f>
        <v>0</v>
      </c>
      <c r="BY25" s="109">
        <f>Capitalisation!BY189</f>
        <v>0</v>
      </c>
      <c r="BZ25" s="109">
        <f>Capitalisation!BZ189</f>
        <v>0</v>
      </c>
      <c r="CA25" s="109">
        <f>Capitalisation!CA189</f>
        <v>0</v>
      </c>
      <c r="CB25" s="109">
        <f>Capitalisation!CB189</f>
        <v>0</v>
      </c>
      <c r="CC25" s="109">
        <f>Capitalisation!CC189</f>
        <v>0</v>
      </c>
      <c r="CD25" s="109">
        <f>Capitalisation!CD189</f>
        <v>0</v>
      </c>
      <c r="CE25" s="109">
        <f>Capitalisation!CE189</f>
        <v>0</v>
      </c>
      <c r="CF25" s="109">
        <f>Capitalisation!CF189</f>
        <v>0</v>
      </c>
      <c r="CG25" s="109">
        <f>Capitalisation!CG189</f>
        <v>0</v>
      </c>
      <c r="CH25" s="109">
        <f>Capitalisation!CH189</f>
        <v>0</v>
      </c>
      <c r="CI25" s="109">
        <f>Capitalisation!CI189</f>
        <v>0</v>
      </c>
      <c r="CJ25" s="109">
        <f>Capitalisation!CJ189</f>
        <v>0</v>
      </c>
      <c r="CK25" s="109">
        <f>Capitalisation!CK189</f>
        <v>0</v>
      </c>
      <c r="CL25" s="109">
        <f>Capitalisation!CL189</f>
        <v>0</v>
      </c>
      <c r="CM25" s="109">
        <f>Capitalisation!CM189</f>
        <v>0</v>
      </c>
      <c r="CN25" s="109">
        <f>Capitalisation!CN189</f>
        <v>0</v>
      </c>
      <c r="CO25" s="109">
        <f>Capitalisation!CO189</f>
        <v>0</v>
      </c>
      <c r="CP25" s="109">
        <f>Capitalisation!CP189</f>
        <v>0</v>
      </c>
      <c r="CQ25" s="109">
        <f>Capitalisation!CQ189</f>
        <v>0</v>
      </c>
      <c r="CR25" s="109">
        <f>Capitalisation!CR189</f>
        <v>0</v>
      </c>
      <c r="CS25" s="109">
        <f>Capitalisation!CS189</f>
        <v>0</v>
      </c>
      <c r="CT25" s="109">
        <f>Capitalisation!CT189</f>
        <v>0</v>
      </c>
      <c r="CU25" s="109">
        <f>Capitalisation!CU189</f>
        <v>0</v>
      </c>
      <c r="CV25" s="109">
        <f>Capitalisation!CV189</f>
        <v>0</v>
      </c>
      <c r="CW25" s="3"/>
      <c r="CX25" s="3"/>
      <c r="CY25" s="3"/>
      <c r="CZ25" s="4"/>
    </row>
    <row r="26" spans="2:104" ht="16.149999999999999">
      <c r="E26" s="1" t="s">
        <v>571</v>
      </c>
      <c r="F26"/>
      <c r="G26" s="179" t="s">
        <v>164</v>
      </c>
      <c r="I26"/>
      <c r="J26" s="1" t="s">
        <v>563</v>
      </c>
      <c r="K26" s="10"/>
      <c r="L26" s="109">
        <f>Capitalisation!L190</f>
        <v>0</v>
      </c>
      <c r="M26" s="109">
        <f>Capitalisation!M190</f>
        <v>0</v>
      </c>
      <c r="N26" s="109">
        <f>Capitalisation!N190</f>
        <v>0</v>
      </c>
      <c r="O26" s="109">
        <f>Capitalisation!O190</f>
        <v>0</v>
      </c>
      <c r="P26" s="109">
        <f>Capitalisation!P190</f>
        <v>0</v>
      </c>
      <c r="Q26" s="109">
        <f>Capitalisation!Q190</f>
        <v>0</v>
      </c>
      <c r="R26" s="109">
        <f>Capitalisation!R190</f>
        <v>0</v>
      </c>
      <c r="S26" s="109">
        <f>Capitalisation!S190</f>
        <v>0</v>
      </c>
      <c r="T26" s="109">
        <f>Capitalisation!T190</f>
        <v>0</v>
      </c>
      <c r="U26" s="109">
        <f>Capitalisation!U190</f>
        <v>0</v>
      </c>
      <c r="V26" s="109">
        <f>Capitalisation!V190</f>
        <v>0</v>
      </c>
      <c r="W26" s="109">
        <f>Capitalisation!W190</f>
        <v>0</v>
      </c>
      <c r="X26" s="109">
        <f>Capitalisation!X190</f>
        <v>0</v>
      </c>
      <c r="Y26" s="109">
        <f>Capitalisation!Y190</f>
        <v>0</v>
      </c>
      <c r="Z26" s="109">
        <f>Capitalisation!Z190</f>
        <v>0</v>
      </c>
      <c r="AA26" s="109">
        <f>Capitalisation!AA190</f>
        <v>0</v>
      </c>
      <c r="AB26" s="109">
        <f>Capitalisation!AB190</f>
        <v>0</v>
      </c>
      <c r="AC26" s="109">
        <f>Capitalisation!AC190</f>
        <v>0</v>
      </c>
      <c r="AD26" s="109">
        <f>Capitalisation!AD190</f>
        <v>0</v>
      </c>
      <c r="AE26" s="109">
        <f>Capitalisation!AE190</f>
        <v>0</v>
      </c>
      <c r="AF26" s="109">
        <f>Capitalisation!AF190</f>
        <v>0</v>
      </c>
      <c r="AG26" s="109">
        <f>Capitalisation!AG190</f>
        <v>0</v>
      </c>
      <c r="AH26" s="109">
        <f>Capitalisation!AH190</f>
        <v>0</v>
      </c>
      <c r="AI26" s="109">
        <f>Capitalisation!AI190</f>
        <v>0</v>
      </c>
      <c r="AJ26" s="109">
        <f>Capitalisation!AJ190</f>
        <v>0</v>
      </c>
      <c r="AK26" s="109">
        <f>Capitalisation!AK190</f>
        <v>0</v>
      </c>
      <c r="AL26" s="109">
        <f>Capitalisation!AL190</f>
        <v>0</v>
      </c>
      <c r="AM26" s="109">
        <f>Capitalisation!AM190</f>
        <v>0</v>
      </c>
      <c r="AN26" s="109">
        <f>Capitalisation!AN190</f>
        <v>0</v>
      </c>
      <c r="AO26" s="109">
        <f>Capitalisation!AO190</f>
        <v>0</v>
      </c>
      <c r="AP26" s="109">
        <f>Capitalisation!AP190</f>
        <v>0</v>
      </c>
      <c r="AQ26" s="109">
        <f>Capitalisation!AQ190</f>
        <v>0</v>
      </c>
      <c r="AR26" s="109">
        <f>Capitalisation!AR190</f>
        <v>0</v>
      </c>
      <c r="AS26" s="109">
        <f>Capitalisation!AS190</f>
        <v>0</v>
      </c>
      <c r="AT26" s="109">
        <f>Capitalisation!AT190</f>
        <v>0</v>
      </c>
      <c r="AU26" s="109">
        <f>Capitalisation!AU190</f>
        <v>0</v>
      </c>
      <c r="AV26" s="109">
        <f>Capitalisation!AV190</f>
        <v>0</v>
      </c>
      <c r="AW26" s="109">
        <f>Capitalisation!AW190</f>
        <v>0</v>
      </c>
      <c r="AX26" s="109">
        <f>Capitalisation!AX190</f>
        <v>0</v>
      </c>
      <c r="AY26" s="109">
        <f>Capitalisation!AY190</f>
        <v>0</v>
      </c>
      <c r="AZ26" s="109">
        <f>Capitalisation!AZ190</f>
        <v>0</v>
      </c>
      <c r="BA26" s="109">
        <f>Capitalisation!BA190</f>
        <v>0</v>
      </c>
      <c r="BB26" s="109">
        <f>Capitalisation!BB190</f>
        <v>0</v>
      </c>
      <c r="BC26" s="109">
        <f>Capitalisation!BC190</f>
        <v>0</v>
      </c>
      <c r="BD26" s="109">
        <f>Capitalisation!BD190</f>
        <v>0</v>
      </c>
      <c r="BE26" s="109">
        <f>Capitalisation!BE190</f>
        <v>0</v>
      </c>
      <c r="BF26" s="109">
        <f>Capitalisation!BF190</f>
        <v>0</v>
      </c>
      <c r="BG26" s="109">
        <f>Capitalisation!BG190</f>
        <v>0</v>
      </c>
      <c r="BH26" s="109">
        <f>Capitalisation!BH190</f>
        <v>0</v>
      </c>
      <c r="BI26" s="109">
        <f>Capitalisation!BI190</f>
        <v>0</v>
      </c>
      <c r="BJ26" s="109">
        <f>Capitalisation!BJ190</f>
        <v>0</v>
      </c>
      <c r="BK26" s="109">
        <f>Capitalisation!BK190</f>
        <v>0</v>
      </c>
      <c r="BL26" s="109">
        <f>Capitalisation!BL190</f>
        <v>0</v>
      </c>
      <c r="BM26" s="109">
        <f>Capitalisation!BM190</f>
        <v>0</v>
      </c>
      <c r="BN26" s="109">
        <f>Capitalisation!BN190</f>
        <v>0</v>
      </c>
      <c r="BO26" s="109">
        <f>Capitalisation!BO190</f>
        <v>0</v>
      </c>
      <c r="BP26" s="109">
        <f>Capitalisation!BP190</f>
        <v>0</v>
      </c>
      <c r="BQ26" s="109">
        <f>Capitalisation!BQ190</f>
        <v>0</v>
      </c>
      <c r="BR26" s="109">
        <f>Capitalisation!BR190</f>
        <v>0</v>
      </c>
      <c r="BS26" s="109">
        <f>Capitalisation!BS190</f>
        <v>0</v>
      </c>
      <c r="BT26" s="109">
        <f>Capitalisation!BT190</f>
        <v>0</v>
      </c>
      <c r="BU26" s="109">
        <f>Capitalisation!BU190</f>
        <v>0</v>
      </c>
      <c r="BV26" s="109">
        <f>Capitalisation!BV190</f>
        <v>0</v>
      </c>
      <c r="BW26" s="109">
        <f>Capitalisation!BW190</f>
        <v>0</v>
      </c>
      <c r="BX26" s="109">
        <f>Capitalisation!BX190</f>
        <v>0</v>
      </c>
      <c r="BY26" s="109">
        <f>Capitalisation!BY190</f>
        <v>0</v>
      </c>
      <c r="BZ26" s="109">
        <f>Capitalisation!BZ190</f>
        <v>0</v>
      </c>
      <c r="CA26" s="109">
        <f>Capitalisation!CA190</f>
        <v>0</v>
      </c>
      <c r="CB26" s="109">
        <f>Capitalisation!CB190</f>
        <v>0</v>
      </c>
      <c r="CC26" s="109">
        <f>Capitalisation!CC190</f>
        <v>0</v>
      </c>
      <c r="CD26" s="109">
        <f>Capitalisation!CD190</f>
        <v>0</v>
      </c>
      <c r="CE26" s="109">
        <f>Capitalisation!CE190</f>
        <v>0</v>
      </c>
      <c r="CF26" s="109">
        <f>Capitalisation!CF190</f>
        <v>0</v>
      </c>
      <c r="CG26" s="109">
        <f>Capitalisation!CG190</f>
        <v>0</v>
      </c>
      <c r="CH26" s="109">
        <f>Capitalisation!CH190</f>
        <v>0</v>
      </c>
      <c r="CI26" s="109">
        <f>Capitalisation!CI190</f>
        <v>0</v>
      </c>
      <c r="CJ26" s="109">
        <f>Capitalisation!CJ190</f>
        <v>0</v>
      </c>
      <c r="CK26" s="109">
        <f>Capitalisation!CK190</f>
        <v>0</v>
      </c>
      <c r="CL26" s="109">
        <f>Capitalisation!CL190</f>
        <v>0</v>
      </c>
      <c r="CM26" s="109">
        <f>Capitalisation!CM190</f>
        <v>0</v>
      </c>
      <c r="CN26" s="109">
        <f>Capitalisation!CN190</f>
        <v>0</v>
      </c>
      <c r="CO26" s="109">
        <f>Capitalisation!CO190</f>
        <v>0</v>
      </c>
      <c r="CP26" s="109">
        <f>Capitalisation!CP190</f>
        <v>0</v>
      </c>
      <c r="CQ26" s="109">
        <f>Capitalisation!CQ190</f>
        <v>0</v>
      </c>
      <c r="CR26" s="109">
        <f>Capitalisation!CR190</f>
        <v>0</v>
      </c>
      <c r="CS26" s="109">
        <f>Capitalisation!CS190</f>
        <v>0</v>
      </c>
      <c r="CT26" s="109">
        <f>Capitalisation!CT190</f>
        <v>0</v>
      </c>
      <c r="CU26" s="109">
        <f>Capitalisation!CU190</f>
        <v>0</v>
      </c>
      <c r="CV26" s="109">
        <f>Capitalisation!CV190</f>
        <v>0</v>
      </c>
      <c r="CZ26"/>
    </row>
    <row r="27" spans="2:104" ht="16.149999999999999">
      <c r="E27" s="1" t="s">
        <v>758</v>
      </c>
      <c r="F27"/>
      <c r="G27" s="179" t="s">
        <v>164</v>
      </c>
      <c r="I27"/>
      <c r="J27" s="1" t="s">
        <v>759</v>
      </c>
      <c r="L27" s="109">
        <f>-SUM(L23:L26)*L13</f>
        <v>0</v>
      </c>
      <c r="M27" s="109">
        <f t="shared" ref="M27:AQ27" si="87">-SUM(M23:M26)*M13</f>
        <v>0</v>
      </c>
      <c r="N27" s="109">
        <f t="shared" si="87"/>
        <v>0</v>
      </c>
      <c r="O27" s="109">
        <f t="shared" si="87"/>
        <v>0</v>
      </c>
      <c r="P27" s="109">
        <f t="shared" si="87"/>
        <v>0</v>
      </c>
      <c r="Q27" s="109">
        <f t="shared" si="87"/>
        <v>0</v>
      </c>
      <c r="R27" s="109">
        <f t="shared" si="87"/>
        <v>0</v>
      </c>
      <c r="S27" s="109">
        <f t="shared" si="87"/>
        <v>0</v>
      </c>
      <c r="T27" s="109">
        <f t="shared" si="87"/>
        <v>0</v>
      </c>
      <c r="U27" s="109">
        <f t="shared" si="87"/>
        <v>0</v>
      </c>
      <c r="V27" s="109">
        <f t="shared" si="87"/>
        <v>0</v>
      </c>
      <c r="W27" s="109">
        <f t="shared" si="87"/>
        <v>0</v>
      </c>
      <c r="X27" s="109">
        <f t="shared" si="87"/>
        <v>0</v>
      </c>
      <c r="Y27" s="109">
        <f t="shared" si="87"/>
        <v>0</v>
      </c>
      <c r="Z27" s="109">
        <f t="shared" si="87"/>
        <v>0</v>
      </c>
      <c r="AA27" s="109">
        <f t="shared" si="87"/>
        <v>0</v>
      </c>
      <c r="AB27" s="109">
        <f t="shared" si="87"/>
        <v>0</v>
      </c>
      <c r="AC27" s="109">
        <f t="shared" si="87"/>
        <v>0</v>
      </c>
      <c r="AD27" s="109">
        <f t="shared" si="87"/>
        <v>0</v>
      </c>
      <c r="AE27" s="109">
        <f t="shared" si="87"/>
        <v>0</v>
      </c>
      <c r="AF27" s="109">
        <f t="shared" si="87"/>
        <v>0</v>
      </c>
      <c r="AG27" s="109">
        <f t="shared" si="87"/>
        <v>0</v>
      </c>
      <c r="AH27" s="109">
        <f t="shared" si="87"/>
        <v>0</v>
      </c>
      <c r="AI27" s="109">
        <f t="shared" si="87"/>
        <v>0</v>
      </c>
      <c r="AJ27" s="109">
        <f t="shared" si="87"/>
        <v>0</v>
      </c>
      <c r="AK27" s="109">
        <f t="shared" si="87"/>
        <v>0</v>
      </c>
      <c r="AL27" s="109">
        <f t="shared" si="87"/>
        <v>0</v>
      </c>
      <c r="AM27" s="109">
        <f t="shared" si="87"/>
        <v>0</v>
      </c>
      <c r="AN27" s="109">
        <f t="shared" si="87"/>
        <v>0</v>
      </c>
      <c r="AO27" s="109">
        <f t="shared" si="87"/>
        <v>0</v>
      </c>
      <c r="AP27" s="109">
        <f t="shared" si="87"/>
        <v>0</v>
      </c>
      <c r="AQ27" s="109">
        <f t="shared" si="87"/>
        <v>0</v>
      </c>
      <c r="AR27" s="109">
        <f t="shared" ref="AR27:BW27" si="88">-SUM(AR23:AR26)*AR13</f>
        <v>0</v>
      </c>
      <c r="AS27" s="109">
        <f t="shared" si="88"/>
        <v>0</v>
      </c>
      <c r="AT27" s="109">
        <f t="shared" si="88"/>
        <v>0</v>
      </c>
      <c r="AU27" s="109">
        <f t="shared" si="88"/>
        <v>0</v>
      </c>
      <c r="AV27" s="109">
        <f t="shared" si="88"/>
        <v>0</v>
      </c>
      <c r="AW27" s="109">
        <f t="shared" si="88"/>
        <v>0</v>
      </c>
      <c r="AX27" s="109">
        <f t="shared" si="88"/>
        <v>0</v>
      </c>
      <c r="AY27" s="109">
        <f t="shared" si="88"/>
        <v>0</v>
      </c>
      <c r="AZ27" s="109">
        <f t="shared" si="88"/>
        <v>0</v>
      </c>
      <c r="BA27" s="109">
        <f t="shared" si="88"/>
        <v>0</v>
      </c>
      <c r="BB27" s="109">
        <f t="shared" si="88"/>
        <v>0</v>
      </c>
      <c r="BC27" s="109">
        <f t="shared" si="88"/>
        <v>0</v>
      </c>
      <c r="BD27" s="109">
        <f t="shared" si="88"/>
        <v>0</v>
      </c>
      <c r="BE27" s="109">
        <f t="shared" si="88"/>
        <v>0</v>
      </c>
      <c r="BF27" s="109">
        <f t="shared" si="88"/>
        <v>0</v>
      </c>
      <c r="BG27" s="109">
        <f t="shared" si="88"/>
        <v>0</v>
      </c>
      <c r="BH27" s="109">
        <f t="shared" si="88"/>
        <v>0</v>
      </c>
      <c r="BI27" s="109">
        <f t="shared" si="88"/>
        <v>0</v>
      </c>
      <c r="BJ27" s="109">
        <f t="shared" si="88"/>
        <v>0</v>
      </c>
      <c r="BK27" s="109">
        <f t="shared" si="88"/>
        <v>0</v>
      </c>
      <c r="BL27" s="109">
        <f t="shared" si="88"/>
        <v>0</v>
      </c>
      <c r="BM27" s="109">
        <f t="shared" si="88"/>
        <v>0</v>
      </c>
      <c r="BN27" s="109">
        <f t="shared" si="88"/>
        <v>0</v>
      </c>
      <c r="BO27" s="109">
        <f t="shared" si="88"/>
        <v>0</v>
      </c>
      <c r="BP27" s="109">
        <f t="shared" si="88"/>
        <v>0</v>
      </c>
      <c r="BQ27" s="109">
        <f t="shared" si="88"/>
        <v>0</v>
      </c>
      <c r="BR27" s="109">
        <f t="shared" si="88"/>
        <v>0</v>
      </c>
      <c r="BS27" s="109">
        <f t="shared" si="88"/>
        <v>0</v>
      </c>
      <c r="BT27" s="109">
        <f t="shared" si="88"/>
        <v>0</v>
      </c>
      <c r="BU27" s="109">
        <f t="shared" si="88"/>
        <v>0</v>
      </c>
      <c r="BV27" s="109">
        <f t="shared" si="88"/>
        <v>0</v>
      </c>
      <c r="BW27" s="109">
        <f t="shared" si="88"/>
        <v>0</v>
      </c>
      <c r="BX27" s="109">
        <f t="shared" ref="BX27:CV27" si="89">-SUM(BX23:BX26)*BX13</f>
        <v>0</v>
      </c>
      <c r="BY27" s="109">
        <f t="shared" si="89"/>
        <v>0</v>
      </c>
      <c r="BZ27" s="109">
        <f t="shared" si="89"/>
        <v>0</v>
      </c>
      <c r="CA27" s="109">
        <f t="shared" si="89"/>
        <v>0</v>
      </c>
      <c r="CB27" s="109">
        <f t="shared" si="89"/>
        <v>0</v>
      </c>
      <c r="CC27" s="109">
        <f t="shared" si="89"/>
        <v>0</v>
      </c>
      <c r="CD27" s="109">
        <f t="shared" si="89"/>
        <v>0</v>
      </c>
      <c r="CE27" s="109">
        <f t="shared" si="89"/>
        <v>0</v>
      </c>
      <c r="CF27" s="109">
        <f t="shared" si="89"/>
        <v>0</v>
      </c>
      <c r="CG27" s="109">
        <f t="shared" si="89"/>
        <v>0</v>
      </c>
      <c r="CH27" s="109">
        <f t="shared" si="89"/>
        <v>0</v>
      </c>
      <c r="CI27" s="109">
        <f t="shared" si="89"/>
        <v>0</v>
      </c>
      <c r="CJ27" s="109">
        <f t="shared" si="89"/>
        <v>0</v>
      </c>
      <c r="CK27" s="109">
        <f t="shared" si="89"/>
        <v>0</v>
      </c>
      <c r="CL27" s="109">
        <f t="shared" si="89"/>
        <v>0</v>
      </c>
      <c r="CM27" s="109">
        <f t="shared" si="89"/>
        <v>0</v>
      </c>
      <c r="CN27" s="109">
        <f t="shared" si="89"/>
        <v>0</v>
      </c>
      <c r="CO27" s="109">
        <f t="shared" si="89"/>
        <v>0</v>
      </c>
      <c r="CP27" s="109">
        <f t="shared" si="89"/>
        <v>0</v>
      </c>
      <c r="CQ27" s="109">
        <f t="shared" si="89"/>
        <v>0</v>
      </c>
      <c r="CR27" s="109">
        <f t="shared" si="89"/>
        <v>0</v>
      </c>
      <c r="CS27" s="109">
        <f t="shared" si="89"/>
        <v>0</v>
      </c>
      <c r="CT27" s="109">
        <f t="shared" si="89"/>
        <v>0</v>
      </c>
      <c r="CU27" s="109">
        <f t="shared" si="89"/>
        <v>0</v>
      </c>
      <c r="CV27" s="109">
        <f t="shared" si="89"/>
        <v>0</v>
      </c>
      <c r="CZ27"/>
    </row>
    <row r="28" spans="2:104" ht="16.149999999999999">
      <c r="E28" s="1" t="s">
        <v>607</v>
      </c>
      <c r="G28" s="179" t="s">
        <v>164</v>
      </c>
      <c r="J28" s="1" t="s">
        <v>760</v>
      </c>
      <c r="L28" s="190">
        <f t="shared" ref="L28:AQ28" si="90">SUM(L23:L27)</f>
        <v>0</v>
      </c>
      <c r="M28" s="190">
        <f t="shared" si="90"/>
        <v>0</v>
      </c>
      <c r="N28" s="190">
        <f t="shared" si="90"/>
        <v>0</v>
      </c>
      <c r="O28" s="190">
        <f t="shared" si="90"/>
        <v>0</v>
      </c>
      <c r="P28" s="190">
        <f>SUM(P23:P27)</f>
        <v>0</v>
      </c>
      <c r="Q28" s="190">
        <f>SUM(Q23:Q27)</f>
        <v>0</v>
      </c>
      <c r="R28" s="190">
        <f t="shared" si="90"/>
        <v>0</v>
      </c>
      <c r="S28" s="190">
        <f t="shared" si="90"/>
        <v>0</v>
      </c>
      <c r="T28" s="190">
        <f t="shared" si="90"/>
        <v>0</v>
      </c>
      <c r="U28" s="190">
        <f t="shared" si="90"/>
        <v>0</v>
      </c>
      <c r="V28" s="190">
        <f t="shared" si="90"/>
        <v>0</v>
      </c>
      <c r="W28" s="190">
        <f t="shared" si="90"/>
        <v>0</v>
      </c>
      <c r="X28" s="190">
        <f t="shared" si="90"/>
        <v>0</v>
      </c>
      <c r="Y28" s="190">
        <f t="shared" si="90"/>
        <v>0</v>
      </c>
      <c r="Z28" s="190">
        <f t="shared" si="90"/>
        <v>0</v>
      </c>
      <c r="AA28" s="190">
        <f t="shared" si="90"/>
        <v>0</v>
      </c>
      <c r="AB28" s="190">
        <f t="shared" si="90"/>
        <v>0</v>
      </c>
      <c r="AC28" s="190">
        <f t="shared" si="90"/>
        <v>0</v>
      </c>
      <c r="AD28" s="190">
        <f t="shared" si="90"/>
        <v>0</v>
      </c>
      <c r="AE28" s="190">
        <f t="shared" si="90"/>
        <v>0</v>
      </c>
      <c r="AF28" s="190">
        <f t="shared" si="90"/>
        <v>0</v>
      </c>
      <c r="AG28" s="190">
        <f t="shared" si="90"/>
        <v>0</v>
      </c>
      <c r="AH28" s="190">
        <f t="shared" si="90"/>
        <v>0</v>
      </c>
      <c r="AI28" s="190">
        <f t="shared" si="90"/>
        <v>0</v>
      </c>
      <c r="AJ28" s="190">
        <f t="shared" si="90"/>
        <v>0</v>
      </c>
      <c r="AK28" s="190">
        <f t="shared" si="90"/>
        <v>0</v>
      </c>
      <c r="AL28" s="190">
        <f t="shared" si="90"/>
        <v>0</v>
      </c>
      <c r="AM28" s="190">
        <f t="shared" si="90"/>
        <v>0</v>
      </c>
      <c r="AN28" s="190">
        <f t="shared" si="90"/>
        <v>0</v>
      </c>
      <c r="AO28" s="190">
        <f t="shared" si="90"/>
        <v>0</v>
      </c>
      <c r="AP28" s="190">
        <f t="shared" si="90"/>
        <v>0</v>
      </c>
      <c r="AQ28" s="190">
        <f t="shared" si="90"/>
        <v>0</v>
      </c>
      <c r="AR28" s="190">
        <f t="shared" ref="AR28:BW28" si="91">SUM(AR23:AR27)</f>
        <v>0</v>
      </c>
      <c r="AS28" s="190">
        <f t="shared" si="91"/>
        <v>0</v>
      </c>
      <c r="AT28" s="190">
        <f t="shared" si="91"/>
        <v>0</v>
      </c>
      <c r="AU28" s="190">
        <f t="shared" si="91"/>
        <v>0</v>
      </c>
      <c r="AV28" s="190">
        <f t="shared" si="91"/>
        <v>0</v>
      </c>
      <c r="AW28" s="190">
        <f t="shared" si="91"/>
        <v>0</v>
      </c>
      <c r="AX28" s="190">
        <f t="shared" si="91"/>
        <v>0</v>
      </c>
      <c r="AY28" s="190">
        <f t="shared" si="91"/>
        <v>0</v>
      </c>
      <c r="AZ28" s="190">
        <f t="shared" si="91"/>
        <v>0</v>
      </c>
      <c r="BA28" s="190">
        <f t="shared" si="91"/>
        <v>0</v>
      </c>
      <c r="BB28" s="190">
        <f t="shared" si="91"/>
        <v>0</v>
      </c>
      <c r="BC28" s="190">
        <f t="shared" si="91"/>
        <v>0</v>
      </c>
      <c r="BD28" s="190">
        <f t="shared" si="91"/>
        <v>0</v>
      </c>
      <c r="BE28" s="190">
        <f t="shared" si="91"/>
        <v>0</v>
      </c>
      <c r="BF28" s="190">
        <f t="shared" si="91"/>
        <v>0</v>
      </c>
      <c r="BG28" s="190">
        <f t="shared" si="91"/>
        <v>0</v>
      </c>
      <c r="BH28" s="190">
        <f t="shared" si="91"/>
        <v>0</v>
      </c>
      <c r="BI28" s="190">
        <f t="shared" si="91"/>
        <v>0</v>
      </c>
      <c r="BJ28" s="190">
        <f t="shared" si="91"/>
        <v>0</v>
      </c>
      <c r="BK28" s="190">
        <f t="shared" si="91"/>
        <v>0</v>
      </c>
      <c r="BL28" s="190">
        <f t="shared" si="91"/>
        <v>0</v>
      </c>
      <c r="BM28" s="190">
        <f t="shared" si="91"/>
        <v>0</v>
      </c>
      <c r="BN28" s="190">
        <f t="shared" si="91"/>
        <v>0</v>
      </c>
      <c r="BO28" s="190">
        <f t="shared" si="91"/>
        <v>0</v>
      </c>
      <c r="BP28" s="190">
        <f t="shared" si="91"/>
        <v>0</v>
      </c>
      <c r="BQ28" s="190">
        <f t="shared" si="91"/>
        <v>0</v>
      </c>
      <c r="BR28" s="190">
        <f t="shared" si="91"/>
        <v>0</v>
      </c>
      <c r="BS28" s="190">
        <f t="shared" si="91"/>
        <v>0</v>
      </c>
      <c r="BT28" s="190">
        <f t="shared" si="91"/>
        <v>0</v>
      </c>
      <c r="BU28" s="190">
        <f t="shared" si="91"/>
        <v>0</v>
      </c>
      <c r="BV28" s="190">
        <f t="shared" si="91"/>
        <v>0</v>
      </c>
      <c r="BW28" s="190">
        <f t="shared" si="91"/>
        <v>0</v>
      </c>
      <c r="BX28" s="190">
        <f t="shared" ref="BX28:CV28" si="92">SUM(BX23:BX27)</f>
        <v>0</v>
      </c>
      <c r="BY28" s="190">
        <f t="shared" si="92"/>
        <v>0</v>
      </c>
      <c r="BZ28" s="190">
        <f t="shared" si="92"/>
        <v>0</v>
      </c>
      <c r="CA28" s="190">
        <f t="shared" si="92"/>
        <v>0</v>
      </c>
      <c r="CB28" s="190">
        <f t="shared" si="92"/>
        <v>0</v>
      </c>
      <c r="CC28" s="190">
        <f t="shared" si="92"/>
        <v>0</v>
      </c>
      <c r="CD28" s="190">
        <f t="shared" si="92"/>
        <v>0</v>
      </c>
      <c r="CE28" s="190">
        <f t="shared" si="92"/>
        <v>0</v>
      </c>
      <c r="CF28" s="190">
        <f t="shared" si="92"/>
        <v>0</v>
      </c>
      <c r="CG28" s="190">
        <f t="shared" si="92"/>
        <v>0</v>
      </c>
      <c r="CH28" s="190">
        <f t="shared" si="92"/>
        <v>0</v>
      </c>
      <c r="CI28" s="190">
        <f t="shared" si="92"/>
        <v>0</v>
      </c>
      <c r="CJ28" s="190">
        <f t="shared" si="92"/>
        <v>0</v>
      </c>
      <c r="CK28" s="190">
        <f t="shared" si="92"/>
        <v>0</v>
      </c>
      <c r="CL28" s="190">
        <f t="shared" si="92"/>
        <v>0</v>
      </c>
      <c r="CM28" s="190">
        <f t="shared" si="92"/>
        <v>0</v>
      </c>
      <c r="CN28" s="190">
        <f t="shared" si="92"/>
        <v>0</v>
      </c>
      <c r="CO28" s="190">
        <f t="shared" si="92"/>
        <v>0</v>
      </c>
      <c r="CP28" s="190">
        <f t="shared" si="92"/>
        <v>0</v>
      </c>
      <c r="CQ28" s="190">
        <f t="shared" si="92"/>
        <v>0</v>
      </c>
      <c r="CR28" s="190">
        <f t="shared" si="92"/>
        <v>0</v>
      </c>
      <c r="CS28" s="190">
        <f t="shared" si="92"/>
        <v>0</v>
      </c>
      <c r="CT28" s="190">
        <f t="shared" si="92"/>
        <v>0</v>
      </c>
      <c r="CU28" s="190">
        <f t="shared" si="92"/>
        <v>0</v>
      </c>
      <c r="CV28" s="190">
        <f t="shared" si="92"/>
        <v>0</v>
      </c>
      <c r="CW28" s="3"/>
      <c r="CX28" s="3"/>
      <c r="CY28" s="3"/>
      <c r="CZ28" s="4"/>
    </row>
    <row r="29" spans="2:104">
      <c r="E29" s="2"/>
      <c r="F29" s="2"/>
      <c r="M29" s="9"/>
      <c r="N29" s="9"/>
      <c r="O29" s="9"/>
      <c r="P29" s="9"/>
      <c r="Q29" s="9"/>
      <c r="R29" s="9"/>
      <c r="S29" s="9"/>
      <c r="T29" s="9"/>
      <c r="U29" s="9"/>
      <c r="V29" s="9"/>
      <c r="W29" s="9"/>
      <c r="X29" s="9"/>
      <c r="Y29" s="9"/>
      <c r="Z29" s="9"/>
      <c r="AA29" s="9"/>
      <c r="AB29" s="9"/>
      <c r="AC29" s="9"/>
      <c r="AD29" s="9"/>
      <c r="AE29" s="9"/>
      <c r="AF29" s="190"/>
      <c r="CH29" s="170"/>
      <c r="CJ29" s="9"/>
      <c r="CK29" s="9"/>
    </row>
    <row r="30" spans="2:104">
      <c r="C30" s="43">
        <f>MAX($B$19:C29)+0.1</f>
        <v>2.2000000000000002</v>
      </c>
      <c r="D30" s="41" t="s">
        <v>761</v>
      </c>
      <c r="E30" s="41"/>
      <c r="F30" s="41"/>
      <c r="G30" s="41"/>
      <c r="H30" s="41"/>
      <c r="I30" s="41"/>
      <c r="J30" s="41"/>
      <c r="K30" s="41"/>
      <c r="L30" s="41"/>
      <c r="M30" s="41"/>
      <c r="N30" s="41"/>
      <c r="O30" s="41"/>
      <c r="P30" s="41"/>
      <c r="Q30" s="41"/>
      <c r="R30" s="41"/>
      <c r="S30" s="41"/>
      <c r="T30" s="41"/>
      <c r="U30" s="41"/>
      <c r="V30" s="41"/>
      <c r="W30" s="41"/>
      <c r="X30" s="41"/>
      <c r="Y30" s="41"/>
      <c r="Z30" s="41"/>
      <c r="AA30" s="41"/>
      <c r="AB30" s="41"/>
      <c r="AC30" s="41"/>
      <c r="AD30" s="41"/>
      <c r="AE30" s="41"/>
      <c r="AF30" s="41"/>
      <c r="AG30" s="41"/>
      <c r="AH30" s="41"/>
      <c r="AI30" s="41"/>
      <c r="AJ30" s="41"/>
      <c r="AK30" s="41"/>
      <c r="AL30" s="41"/>
      <c r="AM30" s="41"/>
      <c r="AN30" s="41"/>
      <c r="AO30" s="41"/>
      <c r="AP30" s="41"/>
      <c r="AQ30" s="41"/>
      <c r="AR30" s="41"/>
      <c r="AS30" s="41"/>
      <c r="AT30" s="41"/>
      <c r="AU30" s="41"/>
      <c r="AV30" s="41"/>
      <c r="AW30" s="41"/>
      <c r="AX30" s="41"/>
      <c r="AY30" s="41"/>
      <c r="AZ30" s="41"/>
      <c r="BA30" s="41"/>
      <c r="BB30" s="41"/>
      <c r="BC30" s="41"/>
      <c r="BD30" s="41"/>
      <c r="BE30" s="41"/>
      <c r="BF30" s="41"/>
      <c r="BG30" s="41"/>
      <c r="BH30" s="41"/>
      <c r="BI30" s="41"/>
      <c r="BJ30" s="41"/>
      <c r="BK30" s="41"/>
      <c r="BL30" s="41"/>
      <c r="BM30" s="41"/>
      <c r="BN30" s="41"/>
      <c r="BO30" s="41"/>
      <c r="BP30" s="41"/>
      <c r="BQ30" s="41"/>
      <c r="BR30" s="41"/>
      <c r="BS30" s="41"/>
      <c r="BT30" s="41"/>
      <c r="BU30" s="41"/>
      <c r="BV30" s="41"/>
      <c r="BW30" s="41"/>
      <c r="BX30" s="41"/>
      <c r="BY30" s="41"/>
      <c r="BZ30" s="41"/>
      <c r="CA30" s="41"/>
      <c r="CB30" s="41"/>
      <c r="CC30" s="41"/>
      <c r="CD30" s="41"/>
      <c r="CE30" s="41"/>
      <c r="CF30" s="41"/>
      <c r="CG30" s="41"/>
      <c r="CH30" s="41"/>
      <c r="CI30" s="41"/>
      <c r="CJ30" s="41"/>
      <c r="CK30" s="41"/>
      <c r="CL30" s="41"/>
      <c r="CM30" s="41"/>
      <c r="CN30" s="41"/>
      <c r="CO30" s="41"/>
      <c r="CP30" s="41"/>
      <c r="CQ30" s="41"/>
      <c r="CR30" s="41"/>
      <c r="CS30" s="41"/>
      <c r="CT30" s="41"/>
      <c r="CU30" s="41"/>
      <c r="CV30" s="41"/>
      <c r="CW30" s="41"/>
      <c r="CX30" s="41"/>
      <c r="CY30" s="42"/>
    </row>
    <row r="31" spans="2:104">
      <c r="P31" s="1"/>
      <c r="AB31" s="9"/>
    </row>
    <row r="32" spans="2:104" ht="16.149999999999999">
      <c r="E32" s="1" t="s">
        <v>529</v>
      </c>
      <c r="G32" s="179" t="s">
        <v>164</v>
      </c>
      <c r="J32" s="1" t="s">
        <v>755</v>
      </c>
      <c r="L32" s="190">
        <f>K38</f>
        <v>0</v>
      </c>
      <c r="M32" s="190" t="e">
        <f>L38</f>
        <v>#N/A</v>
      </c>
      <c r="N32" s="190" t="e">
        <f>M38</f>
        <v>#N/A</v>
      </c>
      <c r="O32" s="190" t="e">
        <f t="shared" ref="O32" si="93">N38</f>
        <v>#N/A</v>
      </c>
      <c r="P32" s="190" t="e">
        <f t="shared" ref="P32" si="94">O38</f>
        <v>#N/A</v>
      </c>
      <c r="Q32" s="190" t="e">
        <f t="shared" ref="Q32" si="95">P38</f>
        <v>#N/A</v>
      </c>
      <c r="R32" s="190" t="e">
        <f t="shared" ref="R32" si="96">Q38</f>
        <v>#N/A</v>
      </c>
      <c r="S32" s="190" t="e">
        <f t="shared" ref="S32" si="97">R38</f>
        <v>#N/A</v>
      </c>
      <c r="T32" s="190" t="e">
        <f t="shared" ref="T32" si="98">S38</f>
        <v>#N/A</v>
      </c>
      <c r="U32" s="190" t="e">
        <f t="shared" ref="U32" si="99">T38</f>
        <v>#N/A</v>
      </c>
      <c r="V32" s="190" t="e">
        <f t="shared" ref="V32" si="100">U38</f>
        <v>#N/A</v>
      </c>
      <c r="W32" s="190" t="e">
        <f t="shared" ref="W32" si="101">V38</f>
        <v>#N/A</v>
      </c>
      <c r="X32" s="190" t="e">
        <f t="shared" ref="X32" si="102">W38</f>
        <v>#N/A</v>
      </c>
      <c r="Y32" s="190" t="e">
        <f t="shared" ref="Y32" si="103">X38</f>
        <v>#N/A</v>
      </c>
      <c r="Z32" s="190" t="e">
        <f t="shared" ref="Z32" si="104">Y38</f>
        <v>#N/A</v>
      </c>
      <c r="AA32" s="190" t="e">
        <f t="shared" ref="AA32" si="105">Z38</f>
        <v>#N/A</v>
      </c>
      <c r="AB32" s="190" t="e">
        <f t="shared" ref="AB32" si="106">AA38</f>
        <v>#N/A</v>
      </c>
      <c r="AC32" s="190" t="e">
        <f t="shared" ref="AC32" si="107">AB38</f>
        <v>#N/A</v>
      </c>
      <c r="AD32" s="190" t="e">
        <f t="shared" ref="AD32" si="108">AC38</f>
        <v>#N/A</v>
      </c>
      <c r="AE32" s="190" t="e">
        <f t="shared" ref="AE32" si="109">AD38</f>
        <v>#N/A</v>
      </c>
      <c r="AF32" s="190" t="e">
        <f t="shared" ref="AF32" si="110">AE38</f>
        <v>#N/A</v>
      </c>
      <c r="AG32" s="190" t="e">
        <f t="shared" ref="AG32" si="111">AF38</f>
        <v>#N/A</v>
      </c>
      <c r="AH32" s="190" t="e">
        <f>AG38</f>
        <v>#N/A</v>
      </c>
      <c r="AI32" s="190" t="e">
        <f t="shared" ref="AI32" si="112">AH38</f>
        <v>#N/A</v>
      </c>
      <c r="AJ32" s="190" t="e">
        <f t="shared" ref="AJ32" si="113">AI38</f>
        <v>#N/A</v>
      </c>
      <c r="AK32" s="190" t="e">
        <f t="shared" ref="AK32" si="114">AJ38</f>
        <v>#N/A</v>
      </c>
      <c r="AL32" s="190" t="e">
        <f t="shared" ref="AL32" si="115">AK38</f>
        <v>#N/A</v>
      </c>
      <c r="AM32" s="190" t="e">
        <f t="shared" ref="AM32" si="116">AL38</f>
        <v>#N/A</v>
      </c>
      <c r="AN32" s="190" t="e">
        <f t="shared" ref="AN32" si="117">AM38</f>
        <v>#N/A</v>
      </c>
      <c r="AO32" s="190" t="e">
        <f t="shared" ref="AO32" si="118">AN38</f>
        <v>#N/A</v>
      </c>
      <c r="AP32" s="190" t="e">
        <f t="shared" ref="AP32" si="119">AO38</f>
        <v>#N/A</v>
      </c>
      <c r="AQ32" s="190" t="e">
        <f t="shared" ref="AQ32" si="120">AP38</f>
        <v>#N/A</v>
      </c>
      <c r="AR32" s="190" t="e">
        <f t="shared" ref="AR32" si="121">AQ38</f>
        <v>#N/A</v>
      </c>
      <c r="AS32" s="190" t="e">
        <f t="shared" ref="AS32" si="122">AR38</f>
        <v>#N/A</v>
      </c>
      <c r="AT32" s="190" t="e">
        <f t="shared" ref="AT32" si="123">AS38</f>
        <v>#N/A</v>
      </c>
      <c r="AU32" s="190" t="e">
        <f t="shared" ref="AU32" si="124">AT38</f>
        <v>#N/A</v>
      </c>
      <c r="AV32" s="190" t="e">
        <f t="shared" ref="AV32" si="125">AU38</f>
        <v>#N/A</v>
      </c>
      <c r="AW32" s="190" t="e">
        <f t="shared" ref="AW32" si="126">AV38</f>
        <v>#N/A</v>
      </c>
      <c r="AX32" s="190" t="e">
        <f t="shared" ref="AX32" si="127">AW38</f>
        <v>#N/A</v>
      </c>
      <c r="AY32" s="190" t="e">
        <f t="shared" ref="AY32" si="128">AX38</f>
        <v>#N/A</v>
      </c>
      <c r="AZ32" s="190" t="e">
        <f t="shared" ref="AZ32" si="129">AY38</f>
        <v>#N/A</v>
      </c>
      <c r="BA32" s="190" t="e">
        <f t="shared" ref="BA32" si="130">AZ38</f>
        <v>#N/A</v>
      </c>
      <c r="BB32" s="190" t="e">
        <f t="shared" ref="BB32" si="131">BA38</f>
        <v>#N/A</v>
      </c>
      <c r="BC32" s="190" t="e">
        <f t="shared" ref="BC32" si="132">BB38</f>
        <v>#N/A</v>
      </c>
      <c r="BD32" s="190" t="e">
        <f t="shared" ref="BD32" si="133">BC38</f>
        <v>#N/A</v>
      </c>
      <c r="BE32" s="190" t="e">
        <f t="shared" ref="BE32" si="134">BD38</f>
        <v>#N/A</v>
      </c>
      <c r="BF32" s="190" t="e">
        <f t="shared" ref="BF32" si="135">BE38</f>
        <v>#N/A</v>
      </c>
      <c r="BG32" s="190" t="e">
        <f t="shared" ref="BG32" si="136">BF38</f>
        <v>#N/A</v>
      </c>
      <c r="BH32" s="190" t="e">
        <f t="shared" ref="BH32" si="137">BG38</f>
        <v>#N/A</v>
      </c>
      <c r="BI32" s="190" t="e">
        <f t="shared" ref="BI32" si="138">BH38</f>
        <v>#N/A</v>
      </c>
      <c r="BJ32" s="190" t="e">
        <f t="shared" ref="BJ32" si="139">BI38</f>
        <v>#N/A</v>
      </c>
      <c r="BK32" s="190" t="e">
        <f t="shared" ref="BK32" si="140">BJ38</f>
        <v>#N/A</v>
      </c>
      <c r="BL32" s="190" t="e">
        <f t="shared" ref="BL32" si="141">BK38</f>
        <v>#N/A</v>
      </c>
      <c r="BM32" s="190" t="e">
        <f t="shared" ref="BM32" si="142">BL38</f>
        <v>#N/A</v>
      </c>
      <c r="BN32" s="190" t="e">
        <f t="shared" ref="BN32" si="143">BM38</f>
        <v>#N/A</v>
      </c>
      <c r="BO32" s="190" t="e">
        <f t="shared" ref="BO32" si="144">BN38</f>
        <v>#N/A</v>
      </c>
      <c r="BP32" s="190" t="e">
        <f t="shared" ref="BP32" si="145">BO38</f>
        <v>#N/A</v>
      </c>
      <c r="BQ32" s="190" t="e">
        <f t="shared" ref="BQ32" si="146">BP38</f>
        <v>#N/A</v>
      </c>
      <c r="BR32" s="190" t="e">
        <f t="shared" ref="BR32" si="147">BQ38</f>
        <v>#N/A</v>
      </c>
      <c r="BS32" s="190" t="e">
        <f t="shared" ref="BS32" si="148">BR38</f>
        <v>#N/A</v>
      </c>
      <c r="BT32" s="190" t="e">
        <f t="shared" ref="BT32" si="149">BS38</f>
        <v>#N/A</v>
      </c>
      <c r="BU32" s="190" t="e">
        <f t="shared" ref="BU32" si="150">BT38</f>
        <v>#N/A</v>
      </c>
      <c r="BV32" s="190" t="e">
        <f t="shared" ref="BV32" si="151">BU38</f>
        <v>#N/A</v>
      </c>
      <c r="BW32" s="190" t="e">
        <f t="shared" ref="BW32" si="152">BV38</f>
        <v>#N/A</v>
      </c>
      <c r="BX32" s="190" t="e">
        <f t="shared" ref="BX32" si="153">BW38</f>
        <v>#N/A</v>
      </c>
      <c r="BY32" s="190" t="e">
        <f t="shared" ref="BY32" si="154">BX38</f>
        <v>#N/A</v>
      </c>
      <c r="BZ32" s="190" t="e">
        <f t="shared" ref="BZ32" si="155">BY38</f>
        <v>#N/A</v>
      </c>
      <c r="CA32" s="190" t="e">
        <f t="shared" ref="CA32" si="156">BZ38</f>
        <v>#N/A</v>
      </c>
      <c r="CB32" s="190" t="e">
        <f t="shared" ref="CB32" si="157">CA38</f>
        <v>#N/A</v>
      </c>
      <c r="CC32" s="190" t="e">
        <f t="shared" ref="CC32" si="158">CB38</f>
        <v>#N/A</v>
      </c>
      <c r="CD32" s="190" t="e">
        <f t="shared" ref="CD32" si="159">CC38</f>
        <v>#N/A</v>
      </c>
      <c r="CE32" s="190" t="e">
        <f t="shared" ref="CE32" si="160">CD38</f>
        <v>#N/A</v>
      </c>
      <c r="CF32" s="190" t="e">
        <f t="shared" ref="CF32" si="161">CE38</f>
        <v>#N/A</v>
      </c>
      <c r="CG32" s="190" t="e">
        <f t="shared" ref="CG32" si="162">CF38</f>
        <v>#N/A</v>
      </c>
      <c r="CH32" s="190" t="e">
        <f t="shared" ref="CH32" si="163">CG38</f>
        <v>#N/A</v>
      </c>
      <c r="CI32" s="190" t="e">
        <f t="shared" ref="CI32" si="164">CH38</f>
        <v>#N/A</v>
      </c>
      <c r="CJ32" s="190" t="e">
        <f t="shared" ref="CJ32" si="165">CI38</f>
        <v>#N/A</v>
      </c>
      <c r="CK32" s="190" t="e">
        <f t="shared" ref="CK32" si="166">CJ38</f>
        <v>#N/A</v>
      </c>
      <c r="CL32" s="190" t="e">
        <f t="shared" ref="CL32" si="167">CK38</f>
        <v>#N/A</v>
      </c>
      <c r="CM32" s="190" t="e">
        <f t="shared" ref="CM32" si="168">CL38</f>
        <v>#N/A</v>
      </c>
      <c r="CN32" s="190" t="e">
        <f t="shared" ref="CN32" si="169">CM38</f>
        <v>#N/A</v>
      </c>
      <c r="CO32" s="190" t="e">
        <f t="shared" ref="CO32" si="170">CN38</f>
        <v>#N/A</v>
      </c>
      <c r="CP32" s="190" t="e">
        <f t="shared" ref="CP32" si="171">CO38</f>
        <v>#N/A</v>
      </c>
      <c r="CQ32" s="190" t="e">
        <f t="shared" ref="CQ32" si="172">CP38</f>
        <v>#N/A</v>
      </c>
      <c r="CR32" s="190" t="e">
        <f t="shared" ref="CR32" si="173">CQ38</f>
        <v>#N/A</v>
      </c>
      <c r="CS32" s="190" t="e">
        <f t="shared" ref="CS32" si="174">CR38</f>
        <v>#N/A</v>
      </c>
      <c r="CT32" s="190" t="e">
        <f t="shared" ref="CT32" si="175">CS38</f>
        <v>#N/A</v>
      </c>
      <c r="CU32" s="190" t="e">
        <f t="shared" ref="CU32" si="176">CT38</f>
        <v>#N/A</v>
      </c>
      <c r="CV32" s="190" t="e">
        <f t="shared" ref="CV32" si="177">CU38</f>
        <v>#N/A</v>
      </c>
      <c r="CW32" s="3"/>
      <c r="CX32" s="3"/>
      <c r="CY32" s="3"/>
      <c r="CZ32" s="4"/>
    </row>
    <row r="33" spans="2:104" ht="16.149999999999999">
      <c r="E33" s="1" t="s">
        <v>762</v>
      </c>
      <c r="F33"/>
      <c r="G33" s="179" t="s">
        <v>164</v>
      </c>
      <c r="I33"/>
      <c r="J33" s="1" t="s">
        <v>763</v>
      </c>
      <c r="K33" s="10"/>
      <c r="L33" s="109">
        <f>-L27</f>
        <v>0</v>
      </c>
      <c r="M33" s="109">
        <f t="shared" ref="M33:BX33" si="178">-M27</f>
        <v>0</v>
      </c>
      <c r="N33" s="109">
        <f t="shared" si="178"/>
        <v>0</v>
      </c>
      <c r="O33" s="109">
        <f t="shared" si="178"/>
        <v>0</v>
      </c>
      <c r="P33" s="109">
        <f t="shared" si="178"/>
        <v>0</v>
      </c>
      <c r="Q33" s="109">
        <f t="shared" si="178"/>
        <v>0</v>
      </c>
      <c r="R33" s="109">
        <f t="shared" si="178"/>
        <v>0</v>
      </c>
      <c r="S33" s="109">
        <f t="shared" si="178"/>
        <v>0</v>
      </c>
      <c r="T33" s="109">
        <f t="shared" si="178"/>
        <v>0</v>
      </c>
      <c r="U33" s="109">
        <f t="shared" si="178"/>
        <v>0</v>
      </c>
      <c r="V33" s="109">
        <f t="shared" si="178"/>
        <v>0</v>
      </c>
      <c r="W33" s="109">
        <f t="shared" si="178"/>
        <v>0</v>
      </c>
      <c r="X33" s="109">
        <f t="shared" si="178"/>
        <v>0</v>
      </c>
      <c r="Y33" s="109">
        <f t="shared" si="178"/>
        <v>0</v>
      </c>
      <c r="Z33" s="109">
        <f t="shared" si="178"/>
        <v>0</v>
      </c>
      <c r="AA33" s="109">
        <f t="shared" si="178"/>
        <v>0</v>
      </c>
      <c r="AB33" s="109">
        <f t="shared" si="178"/>
        <v>0</v>
      </c>
      <c r="AC33" s="109">
        <f t="shared" si="178"/>
        <v>0</v>
      </c>
      <c r="AD33" s="109">
        <f t="shared" si="178"/>
        <v>0</v>
      </c>
      <c r="AE33" s="109">
        <f t="shared" si="178"/>
        <v>0</v>
      </c>
      <c r="AF33" s="109">
        <f t="shared" si="178"/>
        <v>0</v>
      </c>
      <c r="AG33" s="109">
        <f>-AG27</f>
        <v>0</v>
      </c>
      <c r="AH33" s="109">
        <f t="shared" si="178"/>
        <v>0</v>
      </c>
      <c r="AI33" s="109">
        <f t="shared" si="178"/>
        <v>0</v>
      </c>
      <c r="AJ33" s="109">
        <f t="shared" si="178"/>
        <v>0</v>
      </c>
      <c r="AK33" s="109">
        <f t="shared" si="178"/>
        <v>0</v>
      </c>
      <c r="AL33" s="109">
        <f t="shared" si="178"/>
        <v>0</v>
      </c>
      <c r="AM33" s="109">
        <f t="shared" si="178"/>
        <v>0</v>
      </c>
      <c r="AN33" s="109">
        <f t="shared" si="178"/>
        <v>0</v>
      </c>
      <c r="AO33" s="109">
        <f t="shared" si="178"/>
        <v>0</v>
      </c>
      <c r="AP33" s="109">
        <f t="shared" si="178"/>
        <v>0</v>
      </c>
      <c r="AQ33" s="109">
        <f t="shared" si="178"/>
        <v>0</v>
      </c>
      <c r="AR33" s="109">
        <f t="shared" si="178"/>
        <v>0</v>
      </c>
      <c r="AS33" s="109">
        <f t="shared" si="178"/>
        <v>0</v>
      </c>
      <c r="AT33" s="109">
        <f t="shared" si="178"/>
        <v>0</v>
      </c>
      <c r="AU33" s="109">
        <f t="shared" si="178"/>
        <v>0</v>
      </c>
      <c r="AV33" s="109">
        <f t="shared" si="178"/>
        <v>0</v>
      </c>
      <c r="AW33" s="109">
        <f t="shared" si="178"/>
        <v>0</v>
      </c>
      <c r="AX33" s="109">
        <f t="shared" si="178"/>
        <v>0</v>
      </c>
      <c r="AY33" s="109">
        <f t="shared" si="178"/>
        <v>0</v>
      </c>
      <c r="AZ33" s="109">
        <f t="shared" si="178"/>
        <v>0</v>
      </c>
      <c r="BA33" s="109">
        <f t="shared" si="178"/>
        <v>0</v>
      </c>
      <c r="BB33" s="109">
        <f t="shared" si="178"/>
        <v>0</v>
      </c>
      <c r="BC33" s="109">
        <f t="shared" si="178"/>
        <v>0</v>
      </c>
      <c r="BD33" s="109">
        <f t="shared" si="178"/>
        <v>0</v>
      </c>
      <c r="BE33" s="109">
        <f t="shared" si="178"/>
        <v>0</v>
      </c>
      <c r="BF33" s="109">
        <f t="shared" si="178"/>
        <v>0</v>
      </c>
      <c r="BG33" s="109">
        <f t="shared" si="178"/>
        <v>0</v>
      </c>
      <c r="BH33" s="109">
        <f t="shared" si="178"/>
        <v>0</v>
      </c>
      <c r="BI33" s="109">
        <f t="shared" si="178"/>
        <v>0</v>
      </c>
      <c r="BJ33" s="109">
        <f t="shared" si="178"/>
        <v>0</v>
      </c>
      <c r="BK33" s="109">
        <f t="shared" si="178"/>
        <v>0</v>
      </c>
      <c r="BL33" s="109">
        <f t="shared" si="178"/>
        <v>0</v>
      </c>
      <c r="BM33" s="109">
        <f t="shared" si="178"/>
        <v>0</v>
      </c>
      <c r="BN33" s="109">
        <f t="shared" si="178"/>
        <v>0</v>
      </c>
      <c r="BO33" s="109">
        <f t="shared" si="178"/>
        <v>0</v>
      </c>
      <c r="BP33" s="109">
        <f t="shared" si="178"/>
        <v>0</v>
      </c>
      <c r="BQ33" s="109">
        <f t="shared" si="178"/>
        <v>0</v>
      </c>
      <c r="BR33" s="109">
        <f t="shared" si="178"/>
        <v>0</v>
      </c>
      <c r="BS33" s="109">
        <f t="shared" si="178"/>
        <v>0</v>
      </c>
      <c r="BT33" s="109">
        <f t="shared" si="178"/>
        <v>0</v>
      </c>
      <c r="BU33" s="109">
        <f t="shared" si="178"/>
        <v>0</v>
      </c>
      <c r="BV33" s="109">
        <f t="shared" si="178"/>
        <v>0</v>
      </c>
      <c r="BW33" s="109">
        <f t="shared" si="178"/>
        <v>0</v>
      </c>
      <c r="BX33" s="109">
        <f t="shared" si="178"/>
        <v>0</v>
      </c>
      <c r="BY33" s="109">
        <f t="shared" ref="BY33:CV33" si="179">-BY27</f>
        <v>0</v>
      </c>
      <c r="BZ33" s="109">
        <f t="shared" si="179"/>
        <v>0</v>
      </c>
      <c r="CA33" s="109">
        <f t="shared" si="179"/>
        <v>0</v>
      </c>
      <c r="CB33" s="109">
        <f t="shared" si="179"/>
        <v>0</v>
      </c>
      <c r="CC33" s="109">
        <f t="shared" si="179"/>
        <v>0</v>
      </c>
      <c r="CD33" s="109">
        <f t="shared" si="179"/>
        <v>0</v>
      </c>
      <c r="CE33" s="109">
        <f t="shared" si="179"/>
        <v>0</v>
      </c>
      <c r="CF33" s="109">
        <f t="shared" si="179"/>
        <v>0</v>
      </c>
      <c r="CG33" s="109">
        <f t="shared" si="179"/>
        <v>0</v>
      </c>
      <c r="CH33" s="109">
        <f t="shared" si="179"/>
        <v>0</v>
      </c>
      <c r="CI33" s="109">
        <f t="shared" si="179"/>
        <v>0</v>
      </c>
      <c r="CJ33" s="109">
        <f t="shared" si="179"/>
        <v>0</v>
      </c>
      <c r="CK33" s="109">
        <f t="shared" si="179"/>
        <v>0</v>
      </c>
      <c r="CL33" s="109">
        <f t="shared" si="179"/>
        <v>0</v>
      </c>
      <c r="CM33" s="109">
        <f t="shared" si="179"/>
        <v>0</v>
      </c>
      <c r="CN33" s="109">
        <f t="shared" si="179"/>
        <v>0</v>
      </c>
      <c r="CO33" s="109">
        <f t="shared" si="179"/>
        <v>0</v>
      </c>
      <c r="CP33" s="109">
        <f t="shared" si="179"/>
        <v>0</v>
      </c>
      <c r="CQ33" s="109">
        <f t="shared" si="179"/>
        <v>0</v>
      </c>
      <c r="CR33" s="109">
        <f t="shared" si="179"/>
        <v>0</v>
      </c>
      <c r="CS33" s="109">
        <f t="shared" si="179"/>
        <v>0</v>
      </c>
      <c r="CT33" s="109">
        <f t="shared" si="179"/>
        <v>0</v>
      </c>
      <c r="CU33" s="109">
        <f t="shared" si="179"/>
        <v>0</v>
      </c>
      <c r="CV33" s="109">
        <f t="shared" si="179"/>
        <v>0</v>
      </c>
      <c r="CZ33"/>
    </row>
    <row r="34" spans="2:104" ht="16.149999999999999">
      <c r="E34" s="1" t="s">
        <v>756</v>
      </c>
      <c r="G34" s="179" t="s">
        <v>164</v>
      </c>
      <c r="J34" s="1" t="s">
        <v>757</v>
      </c>
      <c r="L34" s="109">
        <f>Capitalisation!L192</f>
        <v>0</v>
      </c>
      <c r="M34" s="109">
        <f>Capitalisation!M192</f>
        <v>0</v>
      </c>
      <c r="N34" s="109">
        <f>Capitalisation!N192</f>
        <v>0</v>
      </c>
      <c r="O34" s="109">
        <f>Capitalisation!O192</f>
        <v>0</v>
      </c>
      <c r="P34" s="109">
        <f>Capitalisation!P192</f>
        <v>0</v>
      </c>
      <c r="Q34" s="109">
        <f>Capitalisation!Q192</f>
        <v>0</v>
      </c>
      <c r="R34" s="109">
        <f>Capitalisation!R192</f>
        <v>0</v>
      </c>
      <c r="S34" s="109">
        <f>Capitalisation!S192</f>
        <v>0</v>
      </c>
      <c r="T34" s="109">
        <f>Capitalisation!T192</f>
        <v>0</v>
      </c>
      <c r="U34" s="109">
        <f>Capitalisation!U192</f>
        <v>0</v>
      </c>
      <c r="V34" s="109">
        <f>Capitalisation!V192</f>
        <v>0</v>
      </c>
      <c r="W34" s="109">
        <f>Capitalisation!W192</f>
        <v>0</v>
      </c>
      <c r="X34" s="109">
        <f>Capitalisation!X192</f>
        <v>0</v>
      </c>
      <c r="Y34" s="109">
        <f>Capitalisation!Y192</f>
        <v>0</v>
      </c>
      <c r="Z34" s="109">
        <f>Capitalisation!Z192</f>
        <v>0</v>
      </c>
      <c r="AA34" s="109">
        <f>Capitalisation!AA192</f>
        <v>0</v>
      </c>
      <c r="AB34" s="109">
        <f>Capitalisation!AB192</f>
        <v>0</v>
      </c>
      <c r="AC34" s="109">
        <f>Capitalisation!AC192</f>
        <v>0</v>
      </c>
      <c r="AD34" s="109">
        <f>Capitalisation!AD192</f>
        <v>0</v>
      </c>
      <c r="AE34" s="109">
        <f>Capitalisation!AE192</f>
        <v>0</v>
      </c>
      <c r="AF34" s="109">
        <f>Capitalisation!AF192</f>
        <v>0</v>
      </c>
      <c r="AG34" s="109">
        <f>Capitalisation!AG192</f>
        <v>0</v>
      </c>
      <c r="AH34" s="109">
        <f>Capitalisation!AH192</f>
        <v>0</v>
      </c>
      <c r="AI34" s="109">
        <f>Capitalisation!AI192</f>
        <v>0</v>
      </c>
      <c r="AJ34" s="109">
        <f>Capitalisation!AJ192</f>
        <v>0</v>
      </c>
      <c r="AK34" s="109">
        <f>Capitalisation!AK192</f>
        <v>0</v>
      </c>
      <c r="AL34" s="109">
        <f>Capitalisation!AL192</f>
        <v>0</v>
      </c>
      <c r="AM34" s="109">
        <f>Capitalisation!AM192</f>
        <v>0</v>
      </c>
      <c r="AN34" s="109">
        <f>Capitalisation!AN192</f>
        <v>0</v>
      </c>
      <c r="AO34" s="109">
        <f>Capitalisation!AO192</f>
        <v>0</v>
      </c>
      <c r="AP34" s="109">
        <f>Capitalisation!AP192</f>
        <v>0</v>
      </c>
      <c r="AQ34" s="109">
        <f>Capitalisation!AQ192</f>
        <v>0</v>
      </c>
      <c r="AR34" s="109">
        <f>Capitalisation!AR192</f>
        <v>0</v>
      </c>
      <c r="AS34" s="109">
        <f>Capitalisation!AS192</f>
        <v>0</v>
      </c>
      <c r="AT34" s="109">
        <f>Capitalisation!AT192</f>
        <v>0</v>
      </c>
      <c r="AU34" s="109">
        <f>Capitalisation!AU192</f>
        <v>0</v>
      </c>
      <c r="AV34" s="109">
        <f>Capitalisation!AV192</f>
        <v>0</v>
      </c>
      <c r="AW34" s="109">
        <f>Capitalisation!AW192</f>
        <v>0</v>
      </c>
      <c r="AX34" s="109">
        <f>Capitalisation!AX192</f>
        <v>0</v>
      </c>
      <c r="AY34" s="109">
        <f>Capitalisation!AY192</f>
        <v>0</v>
      </c>
      <c r="AZ34" s="109">
        <f>Capitalisation!AZ192</f>
        <v>0</v>
      </c>
      <c r="BA34" s="109">
        <f>Capitalisation!BA192</f>
        <v>0</v>
      </c>
      <c r="BB34" s="109">
        <f>Capitalisation!BB192</f>
        <v>0</v>
      </c>
      <c r="BC34" s="109">
        <f>Capitalisation!BC192</f>
        <v>0</v>
      </c>
      <c r="BD34" s="109">
        <f>Capitalisation!BD192</f>
        <v>0</v>
      </c>
      <c r="BE34" s="109">
        <f>Capitalisation!BE192</f>
        <v>0</v>
      </c>
      <c r="BF34" s="109">
        <f>Capitalisation!BF192</f>
        <v>0</v>
      </c>
      <c r="BG34" s="109">
        <f>Capitalisation!BG192</f>
        <v>0</v>
      </c>
      <c r="BH34" s="109">
        <f>Capitalisation!BH192</f>
        <v>0</v>
      </c>
      <c r="BI34" s="109">
        <f>Capitalisation!BI192</f>
        <v>0</v>
      </c>
      <c r="BJ34" s="109">
        <f>Capitalisation!BJ192</f>
        <v>0</v>
      </c>
      <c r="BK34" s="109">
        <f>Capitalisation!BK192</f>
        <v>0</v>
      </c>
      <c r="BL34" s="109">
        <f>Capitalisation!BL192</f>
        <v>0</v>
      </c>
      <c r="BM34" s="109">
        <f>Capitalisation!BM192</f>
        <v>0</v>
      </c>
      <c r="BN34" s="109">
        <f>Capitalisation!BN192</f>
        <v>0</v>
      </c>
      <c r="BO34" s="109">
        <f>Capitalisation!BO192</f>
        <v>0</v>
      </c>
      <c r="BP34" s="109">
        <f>Capitalisation!BP192</f>
        <v>0</v>
      </c>
      <c r="BQ34" s="109">
        <f>Capitalisation!BQ192</f>
        <v>0</v>
      </c>
      <c r="BR34" s="109">
        <f>Capitalisation!BR192</f>
        <v>0</v>
      </c>
      <c r="BS34" s="109">
        <f>Capitalisation!BS192</f>
        <v>0</v>
      </c>
      <c r="BT34" s="109">
        <f>Capitalisation!BT192</f>
        <v>0</v>
      </c>
      <c r="BU34" s="109">
        <f>Capitalisation!BU192</f>
        <v>0</v>
      </c>
      <c r="BV34" s="109">
        <f>Capitalisation!BV192</f>
        <v>0</v>
      </c>
      <c r="BW34" s="109">
        <f>Capitalisation!BW192</f>
        <v>0</v>
      </c>
      <c r="BX34" s="109">
        <f>Capitalisation!BX192</f>
        <v>0</v>
      </c>
      <c r="BY34" s="109">
        <f>Capitalisation!BY192</f>
        <v>0</v>
      </c>
      <c r="BZ34" s="109">
        <f>Capitalisation!BZ192</f>
        <v>0</v>
      </c>
      <c r="CA34" s="109">
        <f>Capitalisation!CA192</f>
        <v>0</v>
      </c>
      <c r="CB34" s="109">
        <f>Capitalisation!CB192</f>
        <v>0</v>
      </c>
      <c r="CC34" s="109">
        <f>Capitalisation!CC192</f>
        <v>0</v>
      </c>
      <c r="CD34" s="109">
        <f>Capitalisation!CD192</f>
        <v>0</v>
      </c>
      <c r="CE34" s="109">
        <f>Capitalisation!CE192</f>
        <v>0</v>
      </c>
      <c r="CF34" s="109">
        <f>Capitalisation!CF192</f>
        <v>0</v>
      </c>
      <c r="CG34" s="109">
        <f>Capitalisation!CG192</f>
        <v>0</v>
      </c>
      <c r="CH34" s="109">
        <f>Capitalisation!CH192</f>
        <v>0</v>
      </c>
      <c r="CI34" s="109">
        <f>Capitalisation!CI192</f>
        <v>0</v>
      </c>
      <c r="CJ34" s="109">
        <f>Capitalisation!CJ192</f>
        <v>0</v>
      </c>
      <c r="CK34" s="109">
        <f>Capitalisation!CK192</f>
        <v>0</v>
      </c>
      <c r="CL34" s="109">
        <f>Capitalisation!CL192</f>
        <v>0</v>
      </c>
      <c r="CM34" s="109">
        <f>Capitalisation!CM192</f>
        <v>0</v>
      </c>
      <c r="CN34" s="109">
        <f>Capitalisation!CN192</f>
        <v>0</v>
      </c>
      <c r="CO34" s="109">
        <f>Capitalisation!CO192</f>
        <v>0</v>
      </c>
      <c r="CP34" s="109">
        <f>Capitalisation!CP192</f>
        <v>0</v>
      </c>
      <c r="CQ34" s="109">
        <f>Capitalisation!CQ192</f>
        <v>0</v>
      </c>
      <c r="CR34" s="109">
        <f>Capitalisation!CR192</f>
        <v>0</v>
      </c>
      <c r="CS34" s="109">
        <f>Capitalisation!CS192</f>
        <v>0</v>
      </c>
      <c r="CT34" s="109">
        <f>Capitalisation!CT192</f>
        <v>0</v>
      </c>
      <c r="CU34" s="109">
        <f>Capitalisation!CU192</f>
        <v>0</v>
      </c>
      <c r="CV34" s="109">
        <f>Capitalisation!CV192</f>
        <v>0</v>
      </c>
      <c r="CW34" s="3"/>
      <c r="CX34" s="3"/>
      <c r="CY34" s="3"/>
      <c r="CZ34" s="4"/>
    </row>
    <row r="35" spans="2:104" ht="16.149999999999999">
      <c r="E35" s="1" t="s">
        <v>573</v>
      </c>
      <c r="F35"/>
      <c r="G35" s="179" t="s">
        <v>164</v>
      </c>
      <c r="I35"/>
      <c r="J35" s="1" t="s">
        <v>564</v>
      </c>
      <c r="L35" s="109">
        <f>Capitalisation!L191</f>
        <v>0</v>
      </c>
      <c r="M35" s="109">
        <f>Capitalisation!M191</f>
        <v>0</v>
      </c>
      <c r="N35" s="109">
        <f>Capitalisation!N191</f>
        <v>0</v>
      </c>
      <c r="O35" s="109">
        <f>Capitalisation!O191</f>
        <v>0</v>
      </c>
      <c r="P35" s="109">
        <f>Capitalisation!P191</f>
        <v>0</v>
      </c>
      <c r="Q35" s="109">
        <f>Capitalisation!Q191</f>
        <v>0</v>
      </c>
      <c r="R35" s="109">
        <f>Capitalisation!R191</f>
        <v>0</v>
      </c>
      <c r="S35" s="109">
        <f>Capitalisation!S191</f>
        <v>0</v>
      </c>
      <c r="T35" s="109">
        <f>Capitalisation!T191</f>
        <v>0</v>
      </c>
      <c r="U35" s="109">
        <f>Capitalisation!U191</f>
        <v>0</v>
      </c>
      <c r="V35" s="109">
        <f>Capitalisation!V191</f>
        <v>0</v>
      </c>
      <c r="W35" s="109">
        <f>Capitalisation!W191</f>
        <v>0</v>
      </c>
      <c r="X35" s="109">
        <f>Capitalisation!X191</f>
        <v>0</v>
      </c>
      <c r="Y35" s="109">
        <f>Capitalisation!Y191</f>
        <v>0</v>
      </c>
      <c r="Z35" s="109">
        <f>Capitalisation!Z191</f>
        <v>0</v>
      </c>
      <c r="AA35" s="109">
        <f>Capitalisation!AA191</f>
        <v>0</v>
      </c>
      <c r="AB35" s="109">
        <f>Capitalisation!AB191</f>
        <v>0</v>
      </c>
      <c r="AC35" s="109">
        <f>Capitalisation!AC191</f>
        <v>0</v>
      </c>
      <c r="AD35" s="109">
        <f>Capitalisation!AD191</f>
        <v>0</v>
      </c>
      <c r="AE35" s="109">
        <f>Capitalisation!AE191</f>
        <v>0</v>
      </c>
      <c r="AF35" s="109">
        <f>Capitalisation!AF191</f>
        <v>0</v>
      </c>
      <c r="AG35" s="109">
        <f>Capitalisation!AG191</f>
        <v>0</v>
      </c>
      <c r="AH35" s="109">
        <f>Capitalisation!AH191</f>
        <v>0</v>
      </c>
      <c r="AI35" s="109">
        <f>Capitalisation!AI191</f>
        <v>0</v>
      </c>
      <c r="AJ35" s="109">
        <f>Capitalisation!AJ191</f>
        <v>0</v>
      </c>
      <c r="AK35" s="109">
        <f>Capitalisation!AK191</f>
        <v>0</v>
      </c>
      <c r="AL35" s="109">
        <f>Capitalisation!AL191</f>
        <v>0</v>
      </c>
      <c r="AM35" s="109">
        <f>Capitalisation!AM191</f>
        <v>0</v>
      </c>
      <c r="AN35" s="109">
        <f>Capitalisation!AN191</f>
        <v>0</v>
      </c>
      <c r="AO35" s="109">
        <f>Capitalisation!AO191</f>
        <v>0</v>
      </c>
      <c r="AP35" s="109">
        <f>Capitalisation!AP191</f>
        <v>0</v>
      </c>
      <c r="AQ35" s="109">
        <f>Capitalisation!AQ191</f>
        <v>0</v>
      </c>
      <c r="AR35" s="109">
        <f>Capitalisation!AR191</f>
        <v>0</v>
      </c>
      <c r="AS35" s="109">
        <f>Capitalisation!AS191</f>
        <v>0</v>
      </c>
      <c r="AT35" s="109">
        <f>Capitalisation!AT191</f>
        <v>0</v>
      </c>
      <c r="AU35" s="109">
        <f>Capitalisation!AU191</f>
        <v>0</v>
      </c>
      <c r="AV35" s="109">
        <f>Capitalisation!AV191</f>
        <v>0</v>
      </c>
      <c r="AW35" s="109">
        <f>Capitalisation!AW191</f>
        <v>0</v>
      </c>
      <c r="AX35" s="109">
        <f>Capitalisation!AX191</f>
        <v>0</v>
      </c>
      <c r="AY35" s="109">
        <f>Capitalisation!AY191</f>
        <v>0</v>
      </c>
      <c r="AZ35" s="109">
        <f>Capitalisation!AZ191</f>
        <v>0</v>
      </c>
      <c r="BA35" s="109">
        <f>Capitalisation!BA191</f>
        <v>0</v>
      </c>
      <c r="BB35" s="109">
        <f>Capitalisation!BB191</f>
        <v>0</v>
      </c>
      <c r="BC35" s="109">
        <f>Capitalisation!BC191</f>
        <v>0</v>
      </c>
      <c r="BD35" s="109">
        <f>Capitalisation!BD191</f>
        <v>0</v>
      </c>
      <c r="BE35" s="109">
        <f>Capitalisation!BE191</f>
        <v>0</v>
      </c>
      <c r="BF35" s="109">
        <f>Capitalisation!BF191</f>
        <v>0</v>
      </c>
      <c r="BG35" s="109">
        <f>Capitalisation!BG191</f>
        <v>0</v>
      </c>
      <c r="BH35" s="109">
        <f>Capitalisation!BH191</f>
        <v>0</v>
      </c>
      <c r="BI35" s="109">
        <f>Capitalisation!BI191</f>
        <v>0</v>
      </c>
      <c r="BJ35" s="109">
        <f>Capitalisation!BJ191</f>
        <v>0</v>
      </c>
      <c r="BK35" s="109">
        <f>Capitalisation!BK191</f>
        <v>0</v>
      </c>
      <c r="BL35" s="109">
        <f>Capitalisation!BL191</f>
        <v>0</v>
      </c>
      <c r="BM35" s="109">
        <f>Capitalisation!BM191</f>
        <v>0</v>
      </c>
      <c r="BN35" s="109">
        <f>Capitalisation!BN191</f>
        <v>0</v>
      </c>
      <c r="BO35" s="109">
        <f>Capitalisation!BO191</f>
        <v>0</v>
      </c>
      <c r="BP35" s="109">
        <f>Capitalisation!BP191</f>
        <v>0</v>
      </c>
      <c r="BQ35" s="109">
        <f>Capitalisation!BQ191</f>
        <v>0</v>
      </c>
      <c r="BR35" s="109">
        <f>Capitalisation!BR191</f>
        <v>0</v>
      </c>
      <c r="BS35" s="109">
        <f>Capitalisation!BS191</f>
        <v>0</v>
      </c>
      <c r="BT35" s="109">
        <f>Capitalisation!BT191</f>
        <v>0</v>
      </c>
      <c r="BU35" s="109">
        <f>Capitalisation!BU191</f>
        <v>0</v>
      </c>
      <c r="BV35" s="109">
        <f>Capitalisation!BV191</f>
        <v>0</v>
      </c>
      <c r="BW35" s="109">
        <f>Capitalisation!BW191</f>
        <v>0</v>
      </c>
      <c r="BX35" s="109">
        <f>Capitalisation!BX191</f>
        <v>0</v>
      </c>
      <c r="BY35" s="109">
        <f>Capitalisation!BY191</f>
        <v>0</v>
      </c>
      <c r="BZ35" s="109">
        <f>Capitalisation!BZ191</f>
        <v>0</v>
      </c>
      <c r="CA35" s="109">
        <f>Capitalisation!CA191</f>
        <v>0</v>
      </c>
      <c r="CB35" s="109">
        <f>Capitalisation!CB191</f>
        <v>0</v>
      </c>
      <c r="CC35" s="109">
        <f>Capitalisation!CC191</f>
        <v>0</v>
      </c>
      <c r="CD35" s="109">
        <f>Capitalisation!CD191</f>
        <v>0</v>
      </c>
      <c r="CE35" s="109">
        <f>Capitalisation!CE191</f>
        <v>0</v>
      </c>
      <c r="CF35" s="109">
        <f>Capitalisation!CF191</f>
        <v>0</v>
      </c>
      <c r="CG35" s="109">
        <f>Capitalisation!CG191</f>
        <v>0</v>
      </c>
      <c r="CH35" s="109">
        <f>Capitalisation!CH191</f>
        <v>0</v>
      </c>
      <c r="CI35" s="109">
        <f>Capitalisation!CI191</f>
        <v>0</v>
      </c>
      <c r="CJ35" s="109">
        <f>Capitalisation!CJ191</f>
        <v>0</v>
      </c>
      <c r="CK35" s="109">
        <f>Capitalisation!CK191</f>
        <v>0</v>
      </c>
      <c r="CL35" s="109">
        <f>Capitalisation!CL191</f>
        <v>0</v>
      </c>
      <c r="CM35" s="109">
        <f>Capitalisation!CM191</f>
        <v>0</v>
      </c>
      <c r="CN35" s="109">
        <f>Capitalisation!CN191</f>
        <v>0</v>
      </c>
      <c r="CO35" s="109">
        <f>Capitalisation!CO191</f>
        <v>0</v>
      </c>
      <c r="CP35" s="109">
        <f>Capitalisation!CP191</f>
        <v>0</v>
      </c>
      <c r="CQ35" s="109">
        <f>Capitalisation!CQ191</f>
        <v>0</v>
      </c>
      <c r="CR35" s="109">
        <f>Capitalisation!CR191</f>
        <v>0</v>
      </c>
      <c r="CS35" s="109">
        <f>Capitalisation!CS191</f>
        <v>0</v>
      </c>
      <c r="CT35" s="109">
        <f>Capitalisation!CT191</f>
        <v>0</v>
      </c>
      <c r="CU35" s="109">
        <f>Capitalisation!CU191</f>
        <v>0</v>
      </c>
      <c r="CV35" s="109">
        <f>Capitalisation!CV191</f>
        <v>0</v>
      </c>
      <c r="CZ35"/>
    </row>
    <row r="36" spans="2:104" ht="16.149999999999999">
      <c r="E36" s="1" t="s">
        <v>30</v>
      </c>
      <c r="G36" s="179" t="s">
        <v>164</v>
      </c>
      <c r="J36" s="1" t="s">
        <v>764</v>
      </c>
      <c r="L36" s="109" t="e">
        <f>-Depreciation!L117</f>
        <v>#N/A</v>
      </c>
      <c r="M36" s="109" t="e">
        <f>-Depreciation!M117</f>
        <v>#N/A</v>
      </c>
      <c r="N36" s="109" t="e">
        <f>-Depreciation!N117</f>
        <v>#N/A</v>
      </c>
      <c r="O36" s="109" t="e">
        <f>-Depreciation!O117</f>
        <v>#N/A</v>
      </c>
      <c r="P36" s="109" t="e">
        <f>-Depreciation!P117</f>
        <v>#N/A</v>
      </c>
      <c r="Q36" s="109" t="e">
        <f>-Depreciation!Q117</f>
        <v>#N/A</v>
      </c>
      <c r="R36" s="109" t="e">
        <f>-Depreciation!R117</f>
        <v>#N/A</v>
      </c>
      <c r="S36" s="109" t="e">
        <f>-Depreciation!S117</f>
        <v>#N/A</v>
      </c>
      <c r="T36" s="109" t="e">
        <f>-Depreciation!T117</f>
        <v>#N/A</v>
      </c>
      <c r="U36" s="109" t="e">
        <f>-Depreciation!U117</f>
        <v>#N/A</v>
      </c>
      <c r="V36" s="109" t="e">
        <f>-Depreciation!V117</f>
        <v>#N/A</v>
      </c>
      <c r="W36" s="109" t="e">
        <f>-Depreciation!W117</f>
        <v>#N/A</v>
      </c>
      <c r="X36" s="109" t="e">
        <f>-Depreciation!X117</f>
        <v>#N/A</v>
      </c>
      <c r="Y36" s="109" t="e">
        <f>-Depreciation!Y117</f>
        <v>#N/A</v>
      </c>
      <c r="Z36" s="109" t="e">
        <f>-Depreciation!Z117</f>
        <v>#N/A</v>
      </c>
      <c r="AA36" s="109" t="e">
        <f>-Depreciation!AA117</f>
        <v>#N/A</v>
      </c>
      <c r="AB36" s="109" t="e">
        <f>-Depreciation!AB117</f>
        <v>#N/A</v>
      </c>
      <c r="AC36" s="109" t="e">
        <f>-Depreciation!AC117</f>
        <v>#N/A</v>
      </c>
      <c r="AD36" s="109" t="e">
        <f>-Depreciation!AD117</f>
        <v>#N/A</v>
      </c>
      <c r="AE36" s="109" t="e">
        <f>-Depreciation!AE117</f>
        <v>#N/A</v>
      </c>
      <c r="AF36" s="109" t="e">
        <f>-Depreciation!AF117</f>
        <v>#N/A</v>
      </c>
      <c r="AG36" s="109" t="e">
        <f>-Depreciation!AG117</f>
        <v>#N/A</v>
      </c>
      <c r="AH36" s="109" t="e">
        <f>-Depreciation!AH117</f>
        <v>#N/A</v>
      </c>
      <c r="AI36" s="109" t="e">
        <f>-Depreciation!AI117</f>
        <v>#N/A</v>
      </c>
      <c r="AJ36" s="109" t="e">
        <f>-Depreciation!AJ117</f>
        <v>#N/A</v>
      </c>
      <c r="AK36" s="109" t="e">
        <f>-Depreciation!AK117</f>
        <v>#N/A</v>
      </c>
      <c r="AL36" s="109" t="e">
        <f>-Depreciation!AL117</f>
        <v>#N/A</v>
      </c>
      <c r="AM36" s="109" t="e">
        <f>-Depreciation!AM117</f>
        <v>#N/A</v>
      </c>
      <c r="AN36" s="109" t="e">
        <f>-Depreciation!AN117</f>
        <v>#N/A</v>
      </c>
      <c r="AO36" s="109" t="e">
        <f>-Depreciation!AO117</f>
        <v>#N/A</v>
      </c>
      <c r="AP36" s="109" t="e">
        <f>-Depreciation!AP117</f>
        <v>#N/A</v>
      </c>
      <c r="AQ36" s="109" t="e">
        <f>-Depreciation!AQ117</f>
        <v>#N/A</v>
      </c>
      <c r="AR36" s="109" t="e">
        <f>-Depreciation!AR117</f>
        <v>#N/A</v>
      </c>
      <c r="AS36" s="109" t="e">
        <f>-Depreciation!AS117</f>
        <v>#N/A</v>
      </c>
      <c r="AT36" s="109" t="e">
        <f>-Depreciation!AT117</f>
        <v>#N/A</v>
      </c>
      <c r="AU36" s="109" t="e">
        <f>-Depreciation!AU117</f>
        <v>#N/A</v>
      </c>
      <c r="AV36" s="109" t="e">
        <f>-Depreciation!AV117</f>
        <v>#N/A</v>
      </c>
      <c r="AW36" s="109" t="e">
        <f>-Depreciation!AW117</f>
        <v>#N/A</v>
      </c>
      <c r="AX36" s="109" t="e">
        <f>-Depreciation!AX117</f>
        <v>#N/A</v>
      </c>
      <c r="AY36" s="109" t="e">
        <f>-Depreciation!AY117</f>
        <v>#N/A</v>
      </c>
      <c r="AZ36" s="109" t="e">
        <f>-Depreciation!AZ117</f>
        <v>#N/A</v>
      </c>
      <c r="BA36" s="109" t="e">
        <f>-Depreciation!BA117</f>
        <v>#N/A</v>
      </c>
      <c r="BB36" s="109" t="e">
        <f>-Depreciation!BB117</f>
        <v>#N/A</v>
      </c>
      <c r="BC36" s="109" t="e">
        <f>-Depreciation!BC117</f>
        <v>#N/A</v>
      </c>
      <c r="BD36" s="109" t="e">
        <f>-Depreciation!BD117</f>
        <v>#N/A</v>
      </c>
      <c r="BE36" s="109" t="e">
        <f>-Depreciation!BE117</f>
        <v>#N/A</v>
      </c>
      <c r="BF36" s="109" t="e">
        <f>-Depreciation!BF117</f>
        <v>#N/A</v>
      </c>
      <c r="BG36" s="109" t="e">
        <f>-Depreciation!BG117</f>
        <v>#N/A</v>
      </c>
      <c r="BH36" s="109" t="e">
        <f>-Depreciation!BH117</f>
        <v>#N/A</v>
      </c>
      <c r="BI36" s="109" t="e">
        <f>-Depreciation!BI117</f>
        <v>#N/A</v>
      </c>
      <c r="BJ36" s="109" t="e">
        <f>-Depreciation!BJ117</f>
        <v>#N/A</v>
      </c>
      <c r="BK36" s="109" t="e">
        <f>-Depreciation!BK117</f>
        <v>#N/A</v>
      </c>
      <c r="BL36" s="109" t="e">
        <f>-Depreciation!BL117</f>
        <v>#N/A</v>
      </c>
      <c r="BM36" s="109" t="e">
        <f>-Depreciation!BM117</f>
        <v>#N/A</v>
      </c>
      <c r="BN36" s="109" t="e">
        <f>-Depreciation!BN117</f>
        <v>#N/A</v>
      </c>
      <c r="BO36" s="109" t="e">
        <f>-Depreciation!BO117</f>
        <v>#N/A</v>
      </c>
      <c r="BP36" s="109" t="e">
        <f>-Depreciation!BP117</f>
        <v>#N/A</v>
      </c>
      <c r="BQ36" s="109" t="e">
        <f>-Depreciation!BQ117</f>
        <v>#N/A</v>
      </c>
      <c r="BR36" s="109" t="e">
        <f>-Depreciation!BR117</f>
        <v>#N/A</v>
      </c>
      <c r="BS36" s="109" t="e">
        <f>-Depreciation!BS117</f>
        <v>#N/A</v>
      </c>
      <c r="BT36" s="109" t="e">
        <f>-Depreciation!BT117</f>
        <v>#N/A</v>
      </c>
      <c r="BU36" s="109" t="e">
        <f>-Depreciation!BU117</f>
        <v>#N/A</v>
      </c>
      <c r="BV36" s="109" t="e">
        <f>-Depreciation!BV117</f>
        <v>#N/A</v>
      </c>
      <c r="BW36" s="109" t="e">
        <f>-Depreciation!BW117</f>
        <v>#N/A</v>
      </c>
      <c r="BX36" s="109" t="e">
        <f>-Depreciation!BX117</f>
        <v>#N/A</v>
      </c>
      <c r="BY36" s="109" t="e">
        <f>-Depreciation!BY117</f>
        <v>#N/A</v>
      </c>
      <c r="BZ36" s="109" t="e">
        <f>-Depreciation!BZ117</f>
        <v>#N/A</v>
      </c>
      <c r="CA36" s="109" t="e">
        <f>-Depreciation!CA117</f>
        <v>#N/A</v>
      </c>
      <c r="CB36" s="109" t="e">
        <f>-Depreciation!CB117</f>
        <v>#N/A</v>
      </c>
      <c r="CC36" s="109" t="e">
        <f>-Depreciation!CC117</f>
        <v>#N/A</v>
      </c>
      <c r="CD36" s="109" t="e">
        <f>-Depreciation!CD117</f>
        <v>#N/A</v>
      </c>
      <c r="CE36" s="109" t="e">
        <f>-Depreciation!CE117</f>
        <v>#N/A</v>
      </c>
      <c r="CF36" s="109" t="e">
        <f>-Depreciation!CF117</f>
        <v>#N/A</v>
      </c>
      <c r="CG36" s="109" t="e">
        <f>-Depreciation!CG117</f>
        <v>#N/A</v>
      </c>
      <c r="CH36" s="109" t="e">
        <f>-Depreciation!CH117</f>
        <v>#N/A</v>
      </c>
      <c r="CI36" s="109" t="e">
        <f>-Depreciation!CI117</f>
        <v>#N/A</v>
      </c>
      <c r="CJ36" s="109" t="e">
        <f>-Depreciation!CJ117</f>
        <v>#N/A</v>
      </c>
      <c r="CK36" s="109" t="e">
        <f>-Depreciation!CK117</f>
        <v>#N/A</v>
      </c>
      <c r="CL36" s="109" t="e">
        <f>-Depreciation!CL117</f>
        <v>#N/A</v>
      </c>
      <c r="CM36" s="109" t="e">
        <f>-Depreciation!CM117</f>
        <v>#N/A</v>
      </c>
      <c r="CN36" s="109" t="e">
        <f>-Depreciation!CN117</f>
        <v>#N/A</v>
      </c>
      <c r="CO36" s="109" t="e">
        <f>-Depreciation!CO117</f>
        <v>#N/A</v>
      </c>
      <c r="CP36" s="109" t="e">
        <f>-Depreciation!CP117</f>
        <v>#N/A</v>
      </c>
      <c r="CQ36" s="109" t="e">
        <f>-Depreciation!CQ117</f>
        <v>#N/A</v>
      </c>
      <c r="CR36" s="109" t="e">
        <f>-Depreciation!CR117</f>
        <v>#N/A</v>
      </c>
      <c r="CS36" s="109" t="e">
        <f>-Depreciation!CS117</f>
        <v>#N/A</v>
      </c>
      <c r="CT36" s="109" t="e">
        <f>-Depreciation!CT117</f>
        <v>#N/A</v>
      </c>
      <c r="CU36" s="109" t="e">
        <f>-Depreciation!CU117</f>
        <v>#N/A</v>
      </c>
      <c r="CV36" s="109" t="e">
        <f>-Depreciation!CV117</f>
        <v>#N/A</v>
      </c>
      <c r="CW36" s="3"/>
      <c r="CX36" s="3"/>
      <c r="CY36" s="3"/>
      <c r="CZ36" s="4"/>
    </row>
    <row r="37" spans="2:104" ht="16.149999999999999">
      <c r="E37" s="1" t="s">
        <v>545</v>
      </c>
      <c r="F37"/>
      <c r="G37" s="179" t="s">
        <v>164</v>
      </c>
      <c r="I37"/>
      <c r="J37" s="1" t="s">
        <v>566</v>
      </c>
      <c r="L37" s="109">
        <f>Capitalisation!L193</f>
        <v>0</v>
      </c>
      <c r="M37" s="109" t="e">
        <f ca="1">Capitalisation!M193</f>
        <v>#N/A</v>
      </c>
      <c r="N37" s="109" t="e">
        <f ca="1">Capitalisation!N193</f>
        <v>#N/A</v>
      </c>
      <c r="O37" s="109" t="e">
        <f ca="1">Capitalisation!O193</f>
        <v>#N/A</v>
      </c>
      <c r="P37" s="109" t="e">
        <f ca="1">Capitalisation!P193</f>
        <v>#N/A</v>
      </c>
      <c r="Q37" s="109" t="e">
        <f ca="1">Capitalisation!Q193</f>
        <v>#N/A</v>
      </c>
      <c r="R37" s="109" t="e">
        <f ca="1">Capitalisation!R193</f>
        <v>#N/A</v>
      </c>
      <c r="S37" s="109" t="e">
        <f ca="1">Capitalisation!S193</f>
        <v>#N/A</v>
      </c>
      <c r="T37" s="109" t="e">
        <f ca="1">Capitalisation!T193</f>
        <v>#N/A</v>
      </c>
      <c r="U37" s="109" t="e">
        <f ca="1">Capitalisation!U193</f>
        <v>#N/A</v>
      </c>
      <c r="V37" s="109" t="e">
        <f ca="1">Capitalisation!V193</f>
        <v>#N/A</v>
      </c>
      <c r="W37" s="109" t="e">
        <f ca="1">Capitalisation!W193</f>
        <v>#N/A</v>
      </c>
      <c r="X37" s="109" t="e">
        <f ca="1">Capitalisation!X193</f>
        <v>#N/A</v>
      </c>
      <c r="Y37" s="109" t="e">
        <f ca="1">Capitalisation!Y193</f>
        <v>#N/A</v>
      </c>
      <c r="Z37" s="109" t="e">
        <f ca="1">Capitalisation!Z193</f>
        <v>#N/A</v>
      </c>
      <c r="AA37" s="109" t="e">
        <f ca="1">Capitalisation!AA193</f>
        <v>#N/A</v>
      </c>
      <c r="AB37" s="109" t="e">
        <f ca="1">Capitalisation!AB193</f>
        <v>#N/A</v>
      </c>
      <c r="AC37" s="109" t="e">
        <f ca="1">Capitalisation!AC193</f>
        <v>#N/A</v>
      </c>
      <c r="AD37" s="109" t="e">
        <f ca="1">Capitalisation!AD193</f>
        <v>#N/A</v>
      </c>
      <c r="AE37" s="109" t="e">
        <f ca="1">Capitalisation!AE193</f>
        <v>#N/A</v>
      </c>
      <c r="AF37" s="109" t="e">
        <f ca="1">Capitalisation!AF193</f>
        <v>#N/A</v>
      </c>
      <c r="AG37" s="109" t="e">
        <f ca="1">Capitalisation!AG193</f>
        <v>#N/A</v>
      </c>
      <c r="AH37" s="109" t="e">
        <f ca="1">Capitalisation!AH193</f>
        <v>#N/A</v>
      </c>
      <c r="AI37" s="109" t="e">
        <f ca="1">Capitalisation!AI193</f>
        <v>#N/A</v>
      </c>
      <c r="AJ37" s="109" t="e">
        <f ca="1">Capitalisation!AJ193</f>
        <v>#N/A</v>
      </c>
      <c r="AK37" s="109" t="e">
        <f ca="1">Capitalisation!AK193</f>
        <v>#N/A</v>
      </c>
      <c r="AL37" s="109" t="e">
        <f ca="1">Capitalisation!AL193</f>
        <v>#N/A</v>
      </c>
      <c r="AM37" s="109" t="e">
        <f ca="1">Capitalisation!AM193</f>
        <v>#N/A</v>
      </c>
      <c r="AN37" s="109" t="e">
        <f ca="1">Capitalisation!AN193</f>
        <v>#N/A</v>
      </c>
      <c r="AO37" s="109" t="e">
        <f ca="1">Capitalisation!AO193</f>
        <v>#N/A</v>
      </c>
      <c r="AP37" s="109" t="e">
        <f ca="1">Capitalisation!AP193</f>
        <v>#N/A</v>
      </c>
      <c r="AQ37" s="109" t="e">
        <f ca="1">Capitalisation!AQ193</f>
        <v>#N/A</v>
      </c>
      <c r="AR37" s="109" t="e">
        <f ca="1">Capitalisation!AR193</f>
        <v>#N/A</v>
      </c>
      <c r="AS37" s="109" t="e">
        <f ca="1">Capitalisation!AS193</f>
        <v>#N/A</v>
      </c>
      <c r="AT37" s="109" t="e">
        <f ca="1">Capitalisation!AT193</f>
        <v>#N/A</v>
      </c>
      <c r="AU37" s="109" t="e">
        <f ca="1">Capitalisation!AU193</f>
        <v>#N/A</v>
      </c>
      <c r="AV37" s="109" t="e">
        <f ca="1">Capitalisation!AV193</f>
        <v>#N/A</v>
      </c>
      <c r="AW37" s="109" t="e">
        <f ca="1">Capitalisation!AW193</f>
        <v>#N/A</v>
      </c>
      <c r="AX37" s="109" t="e">
        <f ca="1">Capitalisation!AX193</f>
        <v>#N/A</v>
      </c>
      <c r="AY37" s="109" t="e">
        <f ca="1">Capitalisation!AY193</f>
        <v>#N/A</v>
      </c>
      <c r="AZ37" s="109" t="e">
        <f ca="1">Capitalisation!AZ193</f>
        <v>#N/A</v>
      </c>
      <c r="BA37" s="109" t="e">
        <f ca="1">Capitalisation!BA193</f>
        <v>#N/A</v>
      </c>
      <c r="BB37" s="109" t="e">
        <f ca="1">Capitalisation!BB193</f>
        <v>#N/A</v>
      </c>
      <c r="BC37" s="109" t="e">
        <f ca="1">Capitalisation!BC193</f>
        <v>#N/A</v>
      </c>
      <c r="BD37" s="109" t="e">
        <f ca="1">Capitalisation!BD193</f>
        <v>#N/A</v>
      </c>
      <c r="BE37" s="109" t="e">
        <f ca="1">Capitalisation!BE193</f>
        <v>#N/A</v>
      </c>
      <c r="BF37" s="109" t="e">
        <f ca="1">Capitalisation!BF193</f>
        <v>#N/A</v>
      </c>
      <c r="BG37" s="109" t="e">
        <f ca="1">Capitalisation!BG193</f>
        <v>#N/A</v>
      </c>
      <c r="BH37" s="109" t="e">
        <f ca="1">Capitalisation!BH193</f>
        <v>#N/A</v>
      </c>
      <c r="BI37" s="109" t="e">
        <f ca="1">Capitalisation!BI193</f>
        <v>#N/A</v>
      </c>
      <c r="BJ37" s="109" t="e">
        <f ca="1">Capitalisation!BJ193</f>
        <v>#N/A</v>
      </c>
      <c r="BK37" s="109" t="e">
        <f ca="1">Capitalisation!BK193</f>
        <v>#N/A</v>
      </c>
      <c r="BL37" s="109" t="e">
        <f ca="1">Capitalisation!BL193</f>
        <v>#N/A</v>
      </c>
      <c r="BM37" s="109" t="e">
        <f ca="1">Capitalisation!BM193</f>
        <v>#N/A</v>
      </c>
      <c r="BN37" s="109" t="e">
        <f ca="1">Capitalisation!BN193</f>
        <v>#N/A</v>
      </c>
      <c r="BO37" s="109" t="e">
        <f ca="1">Capitalisation!BO193</f>
        <v>#N/A</v>
      </c>
      <c r="BP37" s="109" t="e">
        <f ca="1">Capitalisation!BP193</f>
        <v>#N/A</v>
      </c>
      <c r="BQ37" s="109" t="e">
        <f ca="1">Capitalisation!BQ193</f>
        <v>#N/A</v>
      </c>
      <c r="BR37" s="109" t="e">
        <f ca="1">Capitalisation!BR193</f>
        <v>#N/A</v>
      </c>
      <c r="BS37" s="109" t="e">
        <f ca="1">Capitalisation!BS193</f>
        <v>#N/A</v>
      </c>
      <c r="BT37" s="109" t="e">
        <f ca="1">Capitalisation!BT193</f>
        <v>#N/A</v>
      </c>
      <c r="BU37" s="109" t="e">
        <f ca="1">Capitalisation!BU193</f>
        <v>#N/A</v>
      </c>
      <c r="BV37" s="109" t="e">
        <f ca="1">Capitalisation!BV193</f>
        <v>#N/A</v>
      </c>
      <c r="BW37" s="109" t="e">
        <f ca="1">Capitalisation!BW193</f>
        <v>#N/A</v>
      </c>
      <c r="BX37" s="109" t="e">
        <f ca="1">Capitalisation!BX193</f>
        <v>#N/A</v>
      </c>
      <c r="BY37" s="109" t="e">
        <f ca="1">Capitalisation!BY193</f>
        <v>#N/A</v>
      </c>
      <c r="BZ37" s="109" t="e">
        <f ca="1">Capitalisation!BZ193</f>
        <v>#N/A</v>
      </c>
      <c r="CA37" s="109" t="e">
        <f ca="1">Capitalisation!CA193</f>
        <v>#N/A</v>
      </c>
      <c r="CB37" s="109" t="e">
        <f ca="1">Capitalisation!CB193</f>
        <v>#N/A</v>
      </c>
      <c r="CC37" s="109" t="e">
        <f ca="1">Capitalisation!CC193</f>
        <v>#N/A</v>
      </c>
      <c r="CD37" s="109" t="e">
        <f ca="1">Capitalisation!CD193</f>
        <v>#N/A</v>
      </c>
      <c r="CE37" s="109" t="e">
        <f ca="1">Capitalisation!CE193</f>
        <v>#N/A</v>
      </c>
      <c r="CF37" s="109" t="e">
        <f ca="1">Capitalisation!CF193</f>
        <v>#N/A</v>
      </c>
      <c r="CG37" s="109" t="e">
        <f ca="1">Capitalisation!CG193</f>
        <v>#N/A</v>
      </c>
      <c r="CH37" s="109" t="e">
        <f ca="1">Capitalisation!CH193</f>
        <v>#N/A</v>
      </c>
      <c r="CI37" s="109" t="e">
        <f ca="1">Capitalisation!CI193</f>
        <v>#N/A</v>
      </c>
      <c r="CJ37" s="109" t="e">
        <f ca="1">Capitalisation!CJ193</f>
        <v>#N/A</v>
      </c>
      <c r="CK37" s="109" t="e">
        <f ca="1">Capitalisation!CK193</f>
        <v>#N/A</v>
      </c>
      <c r="CL37" s="109" t="e">
        <f ca="1">Capitalisation!CL193</f>
        <v>#N/A</v>
      </c>
      <c r="CM37" s="109" t="e">
        <f ca="1">Capitalisation!CM193</f>
        <v>#N/A</v>
      </c>
      <c r="CN37" s="109" t="e">
        <f ca="1">Capitalisation!CN193</f>
        <v>#N/A</v>
      </c>
      <c r="CO37" s="109" t="e">
        <f ca="1">Capitalisation!CO193</f>
        <v>#N/A</v>
      </c>
      <c r="CP37" s="109" t="e">
        <f ca="1">Capitalisation!CP193</f>
        <v>#N/A</v>
      </c>
      <c r="CQ37" s="109" t="e">
        <f ca="1">Capitalisation!CQ193</f>
        <v>#N/A</v>
      </c>
      <c r="CR37" s="109" t="e">
        <f ca="1">Capitalisation!CR193</f>
        <v>#N/A</v>
      </c>
      <c r="CS37" s="109" t="e">
        <f ca="1">Capitalisation!CS193</f>
        <v>#N/A</v>
      </c>
      <c r="CT37" s="109" t="e">
        <f ca="1">Capitalisation!CT193</f>
        <v>#N/A</v>
      </c>
      <c r="CU37" s="109" t="e">
        <f ca="1">Capitalisation!CU193</f>
        <v>#N/A</v>
      </c>
      <c r="CV37" s="109" t="e">
        <f ca="1">Capitalisation!CV193</f>
        <v>#N/A</v>
      </c>
      <c r="CZ37"/>
    </row>
    <row r="38" spans="2:104" ht="16.149999999999999">
      <c r="E38" s="1" t="s">
        <v>607</v>
      </c>
      <c r="G38" s="179" t="s">
        <v>164</v>
      </c>
      <c r="J38" s="1" t="s">
        <v>760</v>
      </c>
      <c r="L38" s="190" t="e">
        <f t="shared" ref="L38:AQ38" si="180">SUM(L32:L37)</f>
        <v>#N/A</v>
      </c>
      <c r="M38" s="190" t="e">
        <f t="shared" si="180"/>
        <v>#N/A</v>
      </c>
      <c r="N38" s="190" t="e">
        <f t="shared" si="180"/>
        <v>#N/A</v>
      </c>
      <c r="O38" s="190" t="e">
        <f t="shared" si="180"/>
        <v>#N/A</v>
      </c>
      <c r="P38" s="190" t="e">
        <f t="shared" si="180"/>
        <v>#N/A</v>
      </c>
      <c r="Q38" s="190" t="e">
        <f t="shared" si="180"/>
        <v>#N/A</v>
      </c>
      <c r="R38" s="190" t="e">
        <f t="shared" si="180"/>
        <v>#N/A</v>
      </c>
      <c r="S38" s="190" t="e">
        <f t="shared" si="180"/>
        <v>#N/A</v>
      </c>
      <c r="T38" s="190" t="e">
        <f t="shared" si="180"/>
        <v>#N/A</v>
      </c>
      <c r="U38" s="190" t="e">
        <f t="shared" si="180"/>
        <v>#N/A</v>
      </c>
      <c r="V38" s="190" t="e">
        <f t="shared" si="180"/>
        <v>#N/A</v>
      </c>
      <c r="W38" s="190" t="e">
        <f t="shared" si="180"/>
        <v>#N/A</v>
      </c>
      <c r="X38" s="190" t="e">
        <f t="shared" si="180"/>
        <v>#N/A</v>
      </c>
      <c r="Y38" s="190" t="e">
        <f t="shared" si="180"/>
        <v>#N/A</v>
      </c>
      <c r="Z38" s="190" t="e">
        <f t="shared" si="180"/>
        <v>#N/A</v>
      </c>
      <c r="AA38" s="190" t="e">
        <f t="shared" si="180"/>
        <v>#N/A</v>
      </c>
      <c r="AB38" s="190" t="e">
        <f>SUM(AB32:AB37)</f>
        <v>#N/A</v>
      </c>
      <c r="AC38" s="190" t="e">
        <f t="shared" si="180"/>
        <v>#N/A</v>
      </c>
      <c r="AD38" s="190" t="e">
        <f t="shared" si="180"/>
        <v>#N/A</v>
      </c>
      <c r="AE38" s="190" t="e">
        <f t="shared" si="180"/>
        <v>#N/A</v>
      </c>
      <c r="AF38" s="190" t="e">
        <f t="shared" si="180"/>
        <v>#N/A</v>
      </c>
      <c r="AG38" s="190" t="e">
        <f t="shared" si="180"/>
        <v>#N/A</v>
      </c>
      <c r="AH38" s="190" t="e">
        <f t="shared" si="180"/>
        <v>#N/A</v>
      </c>
      <c r="AI38" s="190" t="e">
        <f t="shared" si="180"/>
        <v>#N/A</v>
      </c>
      <c r="AJ38" s="190" t="e">
        <f t="shared" si="180"/>
        <v>#N/A</v>
      </c>
      <c r="AK38" s="190" t="e">
        <f t="shared" si="180"/>
        <v>#N/A</v>
      </c>
      <c r="AL38" s="190" t="e">
        <f t="shared" si="180"/>
        <v>#N/A</v>
      </c>
      <c r="AM38" s="190" t="e">
        <f t="shared" si="180"/>
        <v>#N/A</v>
      </c>
      <c r="AN38" s="190" t="e">
        <f t="shared" si="180"/>
        <v>#N/A</v>
      </c>
      <c r="AO38" s="190" t="e">
        <f t="shared" si="180"/>
        <v>#N/A</v>
      </c>
      <c r="AP38" s="190" t="e">
        <f t="shared" si="180"/>
        <v>#N/A</v>
      </c>
      <c r="AQ38" s="190" t="e">
        <f t="shared" si="180"/>
        <v>#N/A</v>
      </c>
      <c r="AR38" s="190" t="e">
        <f t="shared" ref="AR38:BW38" si="181">SUM(AR32:AR37)</f>
        <v>#N/A</v>
      </c>
      <c r="AS38" s="190" t="e">
        <f t="shared" si="181"/>
        <v>#N/A</v>
      </c>
      <c r="AT38" s="190" t="e">
        <f t="shared" si="181"/>
        <v>#N/A</v>
      </c>
      <c r="AU38" s="190" t="e">
        <f t="shared" si="181"/>
        <v>#N/A</v>
      </c>
      <c r="AV38" s="190" t="e">
        <f t="shared" si="181"/>
        <v>#N/A</v>
      </c>
      <c r="AW38" s="190" t="e">
        <f t="shared" si="181"/>
        <v>#N/A</v>
      </c>
      <c r="AX38" s="190" t="e">
        <f t="shared" si="181"/>
        <v>#N/A</v>
      </c>
      <c r="AY38" s="190" t="e">
        <f t="shared" si="181"/>
        <v>#N/A</v>
      </c>
      <c r="AZ38" s="190" t="e">
        <f t="shared" si="181"/>
        <v>#N/A</v>
      </c>
      <c r="BA38" s="190" t="e">
        <f t="shared" si="181"/>
        <v>#N/A</v>
      </c>
      <c r="BB38" s="190" t="e">
        <f t="shared" si="181"/>
        <v>#N/A</v>
      </c>
      <c r="BC38" s="190" t="e">
        <f t="shared" si="181"/>
        <v>#N/A</v>
      </c>
      <c r="BD38" s="190" t="e">
        <f t="shared" si="181"/>
        <v>#N/A</v>
      </c>
      <c r="BE38" s="190" t="e">
        <f t="shared" si="181"/>
        <v>#N/A</v>
      </c>
      <c r="BF38" s="190" t="e">
        <f t="shared" si="181"/>
        <v>#N/A</v>
      </c>
      <c r="BG38" s="190" t="e">
        <f t="shared" si="181"/>
        <v>#N/A</v>
      </c>
      <c r="BH38" s="190" t="e">
        <f t="shared" si="181"/>
        <v>#N/A</v>
      </c>
      <c r="BI38" s="190" t="e">
        <f t="shared" si="181"/>
        <v>#N/A</v>
      </c>
      <c r="BJ38" s="190" t="e">
        <f t="shared" si="181"/>
        <v>#N/A</v>
      </c>
      <c r="BK38" s="190" t="e">
        <f t="shared" si="181"/>
        <v>#N/A</v>
      </c>
      <c r="BL38" s="190" t="e">
        <f t="shared" si="181"/>
        <v>#N/A</v>
      </c>
      <c r="BM38" s="190" t="e">
        <f t="shared" si="181"/>
        <v>#N/A</v>
      </c>
      <c r="BN38" s="190" t="e">
        <f t="shared" si="181"/>
        <v>#N/A</v>
      </c>
      <c r="BO38" s="190" t="e">
        <f t="shared" si="181"/>
        <v>#N/A</v>
      </c>
      <c r="BP38" s="190" t="e">
        <f t="shared" si="181"/>
        <v>#N/A</v>
      </c>
      <c r="BQ38" s="190" t="e">
        <f t="shared" si="181"/>
        <v>#N/A</v>
      </c>
      <c r="BR38" s="190" t="e">
        <f t="shared" si="181"/>
        <v>#N/A</v>
      </c>
      <c r="BS38" s="190" t="e">
        <f t="shared" si="181"/>
        <v>#N/A</v>
      </c>
      <c r="BT38" s="190" t="e">
        <f t="shared" si="181"/>
        <v>#N/A</v>
      </c>
      <c r="BU38" s="190" t="e">
        <f t="shared" si="181"/>
        <v>#N/A</v>
      </c>
      <c r="BV38" s="190" t="e">
        <f t="shared" si="181"/>
        <v>#N/A</v>
      </c>
      <c r="BW38" s="190" t="e">
        <f t="shared" si="181"/>
        <v>#N/A</v>
      </c>
      <c r="BX38" s="190" t="e">
        <f t="shared" ref="BX38:CV38" si="182">SUM(BX32:BX37)</f>
        <v>#N/A</v>
      </c>
      <c r="BY38" s="190" t="e">
        <f t="shared" si="182"/>
        <v>#N/A</v>
      </c>
      <c r="BZ38" s="190" t="e">
        <f t="shared" si="182"/>
        <v>#N/A</v>
      </c>
      <c r="CA38" s="190" t="e">
        <f t="shared" si="182"/>
        <v>#N/A</v>
      </c>
      <c r="CB38" s="190" t="e">
        <f t="shared" si="182"/>
        <v>#N/A</v>
      </c>
      <c r="CC38" s="190" t="e">
        <f t="shared" si="182"/>
        <v>#N/A</v>
      </c>
      <c r="CD38" s="190" t="e">
        <f t="shared" si="182"/>
        <v>#N/A</v>
      </c>
      <c r="CE38" s="190" t="e">
        <f t="shared" si="182"/>
        <v>#N/A</v>
      </c>
      <c r="CF38" s="190" t="e">
        <f t="shared" si="182"/>
        <v>#N/A</v>
      </c>
      <c r="CG38" s="190" t="e">
        <f t="shared" si="182"/>
        <v>#N/A</v>
      </c>
      <c r="CH38" s="190" t="e">
        <f t="shared" si="182"/>
        <v>#N/A</v>
      </c>
      <c r="CI38" s="190" t="e">
        <f t="shared" si="182"/>
        <v>#N/A</v>
      </c>
      <c r="CJ38" s="190" t="e">
        <f t="shared" si="182"/>
        <v>#N/A</v>
      </c>
      <c r="CK38" s="190" t="e">
        <f t="shared" si="182"/>
        <v>#N/A</v>
      </c>
      <c r="CL38" s="190" t="e">
        <f t="shared" si="182"/>
        <v>#N/A</v>
      </c>
      <c r="CM38" s="190" t="e">
        <f t="shared" si="182"/>
        <v>#N/A</v>
      </c>
      <c r="CN38" s="190" t="e">
        <f t="shared" si="182"/>
        <v>#N/A</v>
      </c>
      <c r="CO38" s="190" t="e">
        <f t="shared" si="182"/>
        <v>#N/A</v>
      </c>
      <c r="CP38" s="190" t="e">
        <f t="shared" si="182"/>
        <v>#N/A</v>
      </c>
      <c r="CQ38" s="190" t="e">
        <f t="shared" si="182"/>
        <v>#N/A</v>
      </c>
      <c r="CR38" s="190" t="e">
        <f t="shared" si="182"/>
        <v>#N/A</v>
      </c>
      <c r="CS38" s="190" t="e">
        <f t="shared" si="182"/>
        <v>#N/A</v>
      </c>
      <c r="CT38" s="190" t="e">
        <f t="shared" si="182"/>
        <v>#N/A</v>
      </c>
      <c r="CU38" s="190" t="e">
        <f t="shared" si="182"/>
        <v>#N/A</v>
      </c>
      <c r="CV38" s="190" t="e">
        <f t="shared" si="182"/>
        <v>#N/A</v>
      </c>
      <c r="CW38" s="3"/>
      <c r="CX38" s="3"/>
      <c r="CY38" s="3"/>
      <c r="CZ38" s="4"/>
    </row>
    <row r="39" spans="2:104">
      <c r="E39" s="2"/>
      <c r="F39" s="2"/>
      <c r="M39" s="9"/>
      <c r="N39" s="9"/>
      <c r="O39" s="9"/>
      <c r="P39" s="9"/>
      <c r="Q39" s="9"/>
      <c r="R39" s="9"/>
      <c r="S39" s="9"/>
      <c r="T39" s="9"/>
      <c r="U39" s="9"/>
      <c r="V39" s="9"/>
      <c r="W39" s="9"/>
      <c r="X39" s="9"/>
      <c r="Y39" s="9"/>
      <c r="Z39" s="9"/>
      <c r="AA39" s="9"/>
      <c r="AB39" s="9"/>
      <c r="AC39" s="9"/>
      <c r="AD39" s="9"/>
      <c r="AE39" s="9"/>
      <c r="AF39" s="190"/>
      <c r="CH39" s="170"/>
      <c r="CJ39" s="9"/>
      <c r="CK39" s="9"/>
    </row>
    <row r="40" spans="2:104">
      <c r="B40" s="22">
        <f>MAX($B$5:B29)+1</f>
        <v>3</v>
      </c>
      <c r="C40" s="22" t="s">
        <v>765</v>
      </c>
      <c r="D40" s="22"/>
      <c r="E40" s="22"/>
      <c r="F40" s="22"/>
      <c r="G40" s="22"/>
      <c r="H40" s="22"/>
      <c r="I40" s="22"/>
      <c r="J40" s="22"/>
      <c r="K40" s="22"/>
      <c r="L40" s="345"/>
      <c r="M40" s="22"/>
      <c r="N40" s="22"/>
      <c r="O40" s="22"/>
      <c r="P40" s="22"/>
      <c r="Q40" s="22"/>
      <c r="R40" s="22"/>
      <c r="S40" s="22"/>
      <c r="T40" s="22"/>
      <c r="U40" s="22"/>
      <c r="V40" s="22"/>
      <c r="W40" s="22"/>
      <c r="X40" s="22"/>
      <c r="Y40" s="22"/>
      <c r="Z40" s="22"/>
      <c r="AA40" s="22"/>
      <c r="AB40" s="22"/>
      <c r="AC40" s="22"/>
      <c r="AD40" s="22"/>
      <c r="AE40" s="22"/>
      <c r="AF40" s="22"/>
      <c r="AG40" s="336"/>
      <c r="AH40" s="336"/>
      <c r="AI40" s="336"/>
      <c r="AJ40" s="336"/>
      <c r="AK40" s="336"/>
      <c r="AL40" s="336"/>
      <c r="AM40" s="336"/>
      <c r="AN40" s="336"/>
      <c r="AO40" s="336"/>
      <c r="AP40" s="336"/>
      <c r="AQ40" s="336"/>
      <c r="AR40" s="336"/>
      <c r="AS40" s="336"/>
      <c r="AT40" s="336"/>
      <c r="AU40" s="336"/>
      <c r="AV40" s="336"/>
      <c r="AW40" s="336"/>
      <c r="AX40" s="336"/>
      <c r="AY40" s="336"/>
      <c r="AZ40" s="336"/>
      <c r="BA40" s="336"/>
      <c r="BB40" s="336"/>
      <c r="BC40" s="336"/>
      <c r="BD40" s="336"/>
      <c r="BE40" s="336"/>
      <c r="BF40" s="336"/>
      <c r="BG40" s="336"/>
      <c r="BH40" s="336"/>
      <c r="BI40" s="336"/>
      <c r="BJ40" s="336"/>
      <c r="BK40" s="336"/>
      <c r="BL40" s="336"/>
      <c r="BM40" s="336"/>
      <c r="BN40" s="336"/>
      <c r="BO40" s="336"/>
      <c r="BP40" s="336"/>
      <c r="BQ40" s="336"/>
      <c r="BR40" s="336"/>
      <c r="BS40" s="336"/>
      <c r="BT40" s="336"/>
      <c r="BU40" s="336"/>
      <c r="BV40" s="336"/>
      <c r="BW40" s="336"/>
      <c r="BX40" s="336"/>
      <c r="BY40" s="336"/>
      <c r="BZ40" s="336"/>
      <c r="CA40" s="336"/>
      <c r="CB40" s="336"/>
      <c r="CC40" s="336"/>
      <c r="CD40" s="336"/>
      <c r="CE40" s="336"/>
      <c r="CF40" s="336"/>
      <c r="CG40" s="336"/>
      <c r="CH40" s="336"/>
      <c r="CI40" s="336"/>
      <c r="CJ40" s="336"/>
      <c r="CK40" s="336"/>
      <c r="CL40" s="336"/>
      <c r="CM40" s="22"/>
      <c r="CN40" s="22"/>
      <c r="CO40" s="22"/>
      <c r="CP40" s="22"/>
      <c r="CQ40" s="22"/>
      <c r="CR40" s="22"/>
      <c r="CS40" s="22"/>
      <c r="CT40" s="22"/>
      <c r="CU40" s="22"/>
      <c r="CV40" s="22"/>
      <c r="CW40" s="22"/>
      <c r="CX40" s="22"/>
      <c r="CY40" s="23"/>
    </row>
    <row r="41" spans="2:104">
      <c r="B41" s="222" t="s">
        <v>766</v>
      </c>
      <c r="C41" s="221"/>
      <c r="D41" s="221"/>
      <c r="E41" s="221"/>
      <c r="F41" s="221"/>
      <c r="G41" s="221"/>
      <c r="H41" s="221"/>
      <c r="I41" s="221"/>
      <c r="J41" s="221"/>
      <c r="K41" s="221"/>
      <c r="L41" s="226"/>
      <c r="M41" s="226"/>
      <c r="N41" s="226"/>
      <c r="O41" s="226"/>
      <c r="P41" s="468"/>
      <c r="Q41" s="226"/>
      <c r="R41" s="226"/>
      <c r="S41" s="226"/>
      <c r="T41" s="226"/>
      <c r="U41" s="226"/>
      <c r="V41" s="226"/>
      <c r="W41" s="226"/>
      <c r="X41" s="226"/>
      <c r="Y41" s="226"/>
      <c r="Z41" s="226"/>
      <c r="AA41" s="226"/>
      <c r="AB41" s="226"/>
      <c r="AC41" s="226"/>
      <c r="AD41" s="226"/>
      <c r="AE41" s="226"/>
      <c r="AF41" s="226"/>
      <c r="AG41" s="226"/>
      <c r="AH41" s="226"/>
      <c r="AI41" s="226"/>
      <c r="AJ41" s="226"/>
      <c r="AK41" s="226"/>
      <c r="AL41" s="226"/>
      <c r="AM41" s="226"/>
      <c r="AN41" s="226"/>
      <c r="AO41" s="226"/>
      <c r="AP41" s="226"/>
      <c r="AQ41" s="226"/>
      <c r="AR41" s="226"/>
      <c r="AS41" s="226"/>
      <c r="AT41" s="226"/>
      <c r="AU41" s="226"/>
      <c r="AV41" s="226"/>
      <c r="AW41" s="226"/>
      <c r="AX41" s="226"/>
      <c r="AY41" s="226"/>
      <c r="AZ41" s="226"/>
      <c r="BA41" s="226"/>
      <c r="BB41" s="226"/>
      <c r="BC41" s="226"/>
      <c r="BD41" s="226"/>
      <c r="BE41" s="226"/>
      <c r="BF41" s="226"/>
      <c r="BG41" s="226"/>
      <c r="BH41" s="226"/>
      <c r="BI41" s="226"/>
      <c r="BJ41" s="226"/>
      <c r="BK41" s="226"/>
      <c r="BL41" s="226"/>
      <c r="BM41" s="226"/>
      <c r="BN41" s="226"/>
      <c r="BO41" s="226"/>
      <c r="BP41" s="226"/>
      <c r="BQ41" s="226"/>
      <c r="BR41" s="226"/>
      <c r="BS41" s="226"/>
      <c r="BT41" s="226"/>
      <c r="BU41" s="226"/>
      <c r="BV41" s="226"/>
      <c r="BW41" s="226"/>
      <c r="BX41" s="226"/>
      <c r="BY41" s="226"/>
      <c r="BZ41" s="226"/>
      <c r="CA41" s="226"/>
      <c r="CB41" s="226"/>
      <c r="CC41" s="226"/>
      <c r="CD41" s="226"/>
      <c r="CE41" s="226"/>
      <c r="CF41" s="226"/>
      <c r="CG41" s="226"/>
      <c r="CH41" s="226"/>
      <c r="CI41" s="226"/>
      <c r="CJ41" s="226"/>
      <c r="CK41" s="226"/>
      <c r="CL41" s="226"/>
      <c r="CM41" s="226"/>
      <c r="CN41" s="226"/>
      <c r="CO41" s="226"/>
      <c r="CP41" s="226"/>
      <c r="CQ41" s="226"/>
      <c r="CR41" s="226"/>
      <c r="CS41" s="226"/>
      <c r="CT41" s="226"/>
      <c r="CU41" s="226"/>
      <c r="CV41" s="226"/>
      <c r="CW41" s="226"/>
      <c r="CX41" s="226"/>
      <c r="CY41" s="226"/>
      <c r="CZ41" s="8"/>
    </row>
    <row r="42" spans="2:104">
      <c r="B42" s="24"/>
      <c r="C42" s="43">
        <f>MAX($B$19:C41)+0.1</f>
        <v>3.1</v>
      </c>
      <c r="D42" s="41" t="s">
        <v>767</v>
      </c>
      <c r="E42" s="41"/>
      <c r="F42" s="41"/>
      <c r="G42" s="41"/>
      <c r="H42" s="41"/>
      <c r="I42" s="41"/>
      <c r="J42" s="41"/>
      <c r="K42" s="41"/>
      <c r="L42" s="41"/>
      <c r="M42" s="41"/>
      <c r="N42" s="41"/>
      <c r="O42" s="41"/>
      <c r="P42" s="469"/>
      <c r="Q42" s="41"/>
      <c r="R42" s="41"/>
      <c r="S42" s="41"/>
      <c r="T42" s="41"/>
      <c r="U42" s="41"/>
      <c r="V42" s="41"/>
      <c r="W42" s="41"/>
      <c r="X42" s="41"/>
      <c r="Y42" s="41"/>
      <c r="Z42" s="41"/>
      <c r="AA42" s="41"/>
      <c r="AB42" s="41"/>
      <c r="AC42" s="41"/>
      <c r="AD42" s="41"/>
      <c r="AE42" s="41"/>
      <c r="AF42" s="41"/>
      <c r="AG42" s="41"/>
      <c r="AH42" s="41"/>
      <c r="AI42" s="41"/>
      <c r="AJ42" s="41"/>
      <c r="AK42" s="41"/>
      <c r="AL42" s="41"/>
      <c r="AM42" s="41"/>
      <c r="AN42" s="41"/>
      <c r="AO42" s="41"/>
      <c r="AP42" s="41"/>
      <c r="AQ42" s="41"/>
      <c r="AR42" s="41"/>
      <c r="AS42" s="41"/>
      <c r="AT42" s="41"/>
      <c r="AU42" s="41"/>
      <c r="AV42" s="41"/>
      <c r="AW42" s="41"/>
      <c r="AX42" s="41"/>
      <c r="AY42" s="41"/>
      <c r="AZ42" s="41"/>
      <c r="BA42" s="41"/>
      <c r="BB42" s="41"/>
      <c r="BC42" s="41"/>
      <c r="BD42" s="41"/>
      <c r="BE42" s="41"/>
      <c r="BF42" s="41"/>
      <c r="BG42" s="41"/>
      <c r="BH42" s="41"/>
      <c r="BI42" s="41"/>
      <c r="BJ42" s="41"/>
      <c r="BK42" s="41"/>
      <c r="BL42" s="41"/>
      <c r="BM42" s="41"/>
      <c r="BN42" s="41"/>
      <c r="BO42" s="41"/>
      <c r="BP42" s="41"/>
      <c r="BQ42" s="41"/>
      <c r="BR42" s="41"/>
      <c r="BS42" s="41"/>
      <c r="BT42" s="41"/>
      <c r="BU42" s="41"/>
      <c r="BV42" s="41"/>
      <c r="BW42" s="41"/>
      <c r="BX42" s="41"/>
      <c r="BY42" s="41"/>
      <c r="BZ42" s="41"/>
      <c r="CA42" s="41"/>
      <c r="CB42" s="41"/>
      <c r="CC42" s="41"/>
      <c r="CD42" s="41"/>
      <c r="CE42" s="41"/>
      <c r="CF42" s="41"/>
      <c r="CG42" s="41"/>
      <c r="CH42" s="41"/>
      <c r="CI42" s="41"/>
      <c r="CJ42" s="41"/>
      <c r="CK42" s="41"/>
      <c r="CL42" s="41"/>
      <c r="CM42" s="41"/>
      <c r="CN42" s="41"/>
      <c r="CO42" s="41"/>
      <c r="CP42" s="41"/>
      <c r="CQ42" s="41"/>
      <c r="CR42" s="41"/>
      <c r="CS42" s="41"/>
      <c r="CT42" s="41"/>
      <c r="CU42" s="41"/>
      <c r="CV42" s="41"/>
      <c r="CW42" s="41"/>
      <c r="CX42" s="41"/>
      <c r="CY42" s="42"/>
    </row>
    <row r="43" spans="2:104">
      <c r="L43" s="3"/>
      <c r="M43" s="3"/>
      <c r="O43" s="3"/>
      <c r="P43" s="470"/>
      <c r="Q43" s="3"/>
      <c r="R43" s="3"/>
      <c r="S43" s="3"/>
      <c r="T43" s="3"/>
      <c r="U43" s="3"/>
      <c r="V43" s="3"/>
      <c r="W43" s="3"/>
      <c r="X43" s="3"/>
      <c r="Y43" s="3"/>
      <c r="Z43" s="3"/>
      <c r="AA43" s="3"/>
      <c r="AB43" s="3"/>
      <c r="AC43" s="3"/>
      <c r="AD43" s="3"/>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c r="CL43" s="3"/>
      <c r="CM43" s="3"/>
      <c r="CN43" s="3"/>
      <c r="CO43" s="3"/>
      <c r="CP43" s="3"/>
      <c r="CQ43" s="3"/>
      <c r="CR43" s="3"/>
      <c r="CS43" s="3"/>
      <c r="CT43" s="3"/>
      <c r="CU43" s="3"/>
      <c r="CV43" s="3"/>
      <c r="CW43" s="8"/>
      <c r="CX43" s="8"/>
      <c r="CY43" s="8"/>
      <c r="CZ43" s="8"/>
    </row>
    <row r="44" spans="2:104" ht="16.149999999999999">
      <c r="E44" s="1" t="s">
        <v>768</v>
      </c>
      <c r="G44" s="179" t="s">
        <v>164</v>
      </c>
      <c r="J44" s="1" t="s">
        <v>769</v>
      </c>
      <c r="L44" s="3">
        <f t="shared" ref="L44:AQ44" si="183">(L23+L24-L72)*MAX(L7,L8)</f>
        <v>0</v>
      </c>
      <c r="M44" s="3">
        <f t="shared" si="183"/>
        <v>0</v>
      </c>
      <c r="N44" s="3">
        <f t="shared" si="183"/>
        <v>0</v>
      </c>
      <c r="O44" s="3">
        <f t="shared" si="183"/>
        <v>0</v>
      </c>
      <c r="P44" s="470">
        <f>(P23+P24-P72)*MAX(P7,P8)</f>
        <v>0</v>
      </c>
      <c r="Q44" s="3">
        <f t="shared" si="183"/>
        <v>0</v>
      </c>
      <c r="R44" s="3">
        <f t="shared" si="183"/>
        <v>0</v>
      </c>
      <c r="S44" s="3">
        <f t="shared" si="183"/>
        <v>0</v>
      </c>
      <c r="T44" s="3">
        <f t="shared" si="183"/>
        <v>0</v>
      </c>
      <c r="U44" s="3">
        <f t="shared" si="183"/>
        <v>0</v>
      </c>
      <c r="V44" s="3">
        <f t="shared" si="183"/>
        <v>0</v>
      </c>
      <c r="W44" s="3">
        <f t="shared" si="183"/>
        <v>0</v>
      </c>
      <c r="X44" s="3">
        <f t="shared" si="183"/>
        <v>0</v>
      </c>
      <c r="Y44" s="3">
        <f t="shared" si="183"/>
        <v>0</v>
      </c>
      <c r="Z44" s="3">
        <f t="shared" si="183"/>
        <v>0</v>
      </c>
      <c r="AA44" s="3">
        <f t="shared" si="183"/>
        <v>0</v>
      </c>
      <c r="AB44" s="3">
        <f>(AB23+AB24-AB72)*MAX(AB7,AB8)</f>
        <v>0</v>
      </c>
      <c r="AC44" s="3">
        <f t="shared" si="183"/>
        <v>0</v>
      </c>
      <c r="AD44" s="3">
        <f t="shared" si="183"/>
        <v>0</v>
      </c>
      <c r="AE44" s="3">
        <f t="shared" si="183"/>
        <v>0</v>
      </c>
      <c r="AF44" s="3">
        <f t="shared" si="183"/>
        <v>0</v>
      </c>
      <c r="AG44" s="3">
        <f t="shared" si="183"/>
        <v>0</v>
      </c>
      <c r="AH44" s="3">
        <f t="shared" si="183"/>
        <v>0</v>
      </c>
      <c r="AI44" s="3">
        <f t="shared" si="183"/>
        <v>0</v>
      </c>
      <c r="AJ44" s="3">
        <f t="shared" si="183"/>
        <v>0</v>
      </c>
      <c r="AK44" s="3">
        <f t="shared" si="183"/>
        <v>0</v>
      </c>
      <c r="AL44" s="3">
        <f t="shared" si="183"/>
        <v>0</v>
      </c>
      <c r="AM44" s="3">
        <f t="shared" si="183"/>
        <v>0</v>
      </c>
      <c r="AN44" s="3">
        <f t="shared" si="183"/>
        <v>0</v>
      </c>
      <c r="AO44" s="3">
        <f t="shared" si="183"/>
        <v>0</v>
      </c>
      <c r="AP44" s="3">
        <f t="shared" si="183"/>
        <v>0</v>
      </c>
      <c r="AQ44" s="3">
        <f t="shared" si="183"/>
        <v>0</v>
      </c>
      <c r="AR44" s="3">
        <f t="shared" ref="AR44:BW44" si="184">(AR23+AR24-AR72)*MAX(AR7,AR8)</f>
        <v>0</v>
      </c>
      <c r="AS44" s="3">
        <f t="shared" si="184"/>
        <v>0</v>
      </c>
      <c r="AT44" s="3">
        <f t="shared" si="184"/>
        <v>0</v>
      </c>
      <c r="AU44" s="3">
        <f t="shared" si="184"/>
        <v>0</v>
      </c>
      <c r="AV44" s="3">
        <f t="shared" si="184"/>
        <v>0</v>
      </c>
      <c r="AW44" s="3">
        <f t="shared" si="184"/>
        <v>0</v>
      </c>
      <c r="AX44" s="3">
        <f t="shared" si="184"/>
        <v>0</v>
      </c>
      <c r="AY44" s="3">
        <f t="shared" si="184"/>
        <v>0</v>
      </c>
      <c r="AZ44" s="3">
        <f t="shared" si="184"/>
        <v>0</v>
      </c>
      <c r="BA44" s="3">
        <f t="shared" si="184"/>
        <v>0</v>
      </c>
      <c r="BB44" s="3">
        <f t="shared" si="184"/>
        <v>0</v>
      </c>
      <c r="BC44" s="3">
        <f t="shared" si="184"/>
        <v>0</v>
      </c>
      <c r="BD44" s="3">
        <f t="shared" si="184"/>
        <v>0</v>
      </c>
      <c r="BE44" s="3">
        <f t="shared" si="184"/>
        <v>0</v>
      </c>
      <c r="BF44" s="3">
        <f t="shared" si="184"/>
        <v>0</v>
      </c>
      <c r="BG44" s="3">
        <f t="shared" si="184"/>
        <v>0</v>
      </c>
      <c r="BH44" s="3">
        <f t="shared" si="184"/>
        <v>0</v>
      </c>
      <c r="BI44" s="3">
        <f t="shared" si="184"/>
        <v>0</v>
      </c>
      <c r="BJ44" s="3">
        <f t="shared" si="184"/>
        <v>0</v>
      </c>
      <c r="BK44" s="3">
        <f t="shared" si="184"/>
        <v>0</v>
      </c>
      <c r="BL44" s="3">
        <f t="shared" si="184"/>
        <v>0</v>
      </c>
      <c r="BM44" s="3">
        <f t="shared" si="184"/>
        <v>0</v>
      </c>
      <c r="BN44" s="3">
        <f t="shared" si="184"/>
        <v>0</v>
      </c>
      <c r="BO44" s="3">
        <f t="shared" si="184"/>
        <v>0</v>
      </c>
      <c r="BP44" s="3">
        <f t="shared" si="184"/>
        <v>0</v>
      </c>
      <c r="BQ44" s="3">
        <f t="shared" si="184"/>
        <v>0</v>
      </c>
      <c r="BR44" s="3">
        <f t="shared" si="184"/>
        <v>0</v>
      </c>
      <c r="BS44" s="3">
        <f t="shared" si="184"/>
        <v>0</v>
      </c>
      <c r="BT44" s="3">
        <f t="shared" si="184"/>
        <v>0</v>
      </c>
      <c r="BU44" s="3">
        <f t="shared" si="184"/>
        <v>0</v>
      </c>
      <c r="BV44" s="3">
        <f t="shared" si="184"/>
        <v>0</v>
      </c>
      <c r="BW44" s="3">
        <f t="shared" si="184"/>
        <v>0</v>
      </c>
      <c r="BX44" s="3">
        <f t="shared" ref="BX44:CV44" si="185">(BX23+BX24-BX72)*MAX(BX7,BX8)</f>
        <v>0</v>
      </c>
      <c r="BY44" s="3">
        <f t="shared" si="185"/>
        <v>0</v>
      </c>
      <c r="BZ44" s="3">
        <f t="shared" si="185"/>
        <v>0</v>
      </c>
      <c r="CA44" s="3">
        <f t="shared" si="185"/>
        <v>0</v>
      </c>
      <c r="CB44" s="3">
        <f t="shared" si="185"/>
        <v>0</v>
      </c>
      <c r="CC44" s="3">
        <f t="shared" si="185"/>
        <v>0</v>
      </c>
      <c r="CD44" s="3">
        <f t="shared" si="185"/>
        <v>0</v>
      </c>
      <c r="CE44" s="3">
        <f t="shared" si="185"/>
        <v>0</v>
      </c>
      <c r="CF44" s="3">
        <f t="shared" si="185"/>
        <v>0</v>
      </c>
      <c r="CG44" s="3">
        <f t="shared" si="185"/>
        <v>0</v>
      </c>
      <c r="CH44" s="3">
        <f t="shared" si="185"/>
        <v>0</v>
      </c>
      <c r="CI44" s="3">
        <f t="shared" si="185"/>
        <v>0</v>
      </c>
      <c r="CJ44" s="3">
        <f t="shared" si="185"/>
        <v>0</v>
      </c>
      <c r="CK44" s="3">
        <f t="shared" si="185"/>
        <v>0</v>
      </c>
      <c r="CL44" s="3">
        <f t="shared" si="185"/>
        <v>0</v>
      </c>
      <c r="CM44" s="3">
        <f t="shared" si="185"/>
        <v>0</v>
      </c>
      <c r="CN44" s="3">
        <f t="shared" si="185"/>
        <v>0</v>
      </c>
      <c r="CO44" s="3">
        <f t="shared" si="185"/>
        <v>0</v>
      </c>
      <c r="CP44" s="3">
        <f t="shared" si="185"/>
        <v>0</v>
      </c>
      <c r="CQ44" s="3">
        <f t="shared" si="185"/>
        <v>0</v>
      </c>
      <c r="CR44" s="3">
        <f t="shared" si="185"/>
        <v>0</v>
      </c>
      <c r="CS44" s="3">
        <f t="shared" si="185"/>
        <v>0</v>
      </c>
      <c r="CT44" s="3">
        <f t="shared" si="185"/>
        <v>0</v>
      </c>
      <c r="CU44" s="3">
        <f t="shared" si="185"/>
        <v>0</v>
      </c>
      <c r="CV44" s="3">
        <f t="shared" si="185"/>
        <v>0</v>
      </c>
      <c r="CW44" s="8"/>
      <c r="CX44" s="8"/>
      <c r="CY44" s="8"/>
      <c r="CZ44" s="8"/>
    </row>
    <row r="45" spans="2:104" ht="16.149999999999999">
      <c r="E45" s="1" t="s">
        <v>770</v>
      </c>
      <c r="G45" s="179" t="s">
        <v>164</v>
      </c>
      <c r="J45" s="1" t="s">
        <v>771</v>
      </c>
      <c r="L45" s="3">
        <f t="shared" ref="L45:AQ45" si="186">(L28-L27-L76)*MAX(L7,L8)</f>
        <v>0</v>
      </c>
      <c r="M45" s="3">
        <f t="shared" si="186"/>
        <v>0</v>
      </c>
      <c r="N45" s="3">
        <f t="shared" si="186"/>
        <v>0</v>
      </c>
      <c r="O45" s="3">
        <f t="shared" si="186"/>
        <v>0</v>
      </c>
      <c r="P45" s="470">
        <f t="shared" si="186"/>
        <v>0</v>
      </c>
      <c r="Q45" s="3">
        <f t="shared" si="186"/>
        <v>0</v>
      </c>
      <c r="R45" s="3">
        <f t="shared" si="186"/>
        <v>0</v>
      </c>
      <c r="S45" s="3">
        <f t="shared" si="186"/>
        <v>0</v>
      </c>
      <c r="T45" s="3">
        <f t="shared" si="186"/>
        <v>0</v>
      </c>
      <c r="U45" s="3">
        <f t="shared" si="186"/>
        <v>0</v>
      </c>
      <c r="V45" s="3">
        <f t="shared" si="186"/>
        <v>0</v>
      </c>
      <c r="W45" s="3">
        <f t="shared" si="186"/>
        <v>0</v>
      </c>
      <c r="X45" s="3">
        <f t="shared" si="186"/>
        <v>0</v>
      </c>
      <c r="Y45" s="3">
        <f t="shared" si="186"/>
        <v>0</v>
      </c>
      <c r="Z45" s="3">
        <f t="shared" si="186"/>
        <v>0</v>
      </c>
      <c r="AA45" s="3">
        <f t="shared" si="186"/>
        <v>0</v>
      </c>
      <c r="AB45" s="3">
        <f t="shared" si="186"/>
        <v>0</v>
      </c>
      <c r="AC45" s="3">
        <f t="shared" si="186"/>
        <v>0</v>
      </c>
      <c r="AD45" s="3">
        <f t="shared" si="186"/>
        <v>0</v>
      </c>
      <c r="AE45" s="3">
        <f t="shared" si="186"/>
        <v>0</v>
      </c>
      <c r="AF45" s="3">
        <f t="shared" si="186"/>
        <v>0</v>
      </c>
      <c r="AG45" s="3">
        <f t="shared" si="186"/>
        <v>0</v>
      </c>
      <c r="AH45" s="3">
        <f t="shared" si="186"/>
        <v>0</v>
      </c>
      <c r="AI45" s="3">
        <f t="shared" si="186"/>
        <v>0</v>
      </c>
      <c r="AJ45" s="3">
        <f t="shared" si="186"/>
        <v>0</v>
      </c>
      <c r="AK45" s="3">
        <f t="shared" si="186"/>
        <v>0</v>
      </c>
      <c r="AL45" s="3">
        <f t="shared" si="186"/>
        <v>0</v>
      </c>
      <c r="AM45" s="3">
        <f t="shared" si="186"/>
        <v>0</v>
      </c>
      <c r="AN45" s="3">
        <f t="shared" si="186"/>
        <v>0</v>
      </c>
      <c r="AO45" s="3">
        <f t="shared" si="186"/>
        <v>0</v>
      </c>
      <c r="AP45" s="3">
        <f t="shared" si="186"/>
        <v>0</v>
      </c>
      <c r="AQ45" s="3">
        <f t="shared" si="186"/>
        <v>0</v>
      </c>
      <c r="AR45" s="3">
        <f t="shared" ref="AR45:BW45" si="187">(AR28-AR27-AR76)*MAX(AR7,AR8)</f>
        <v>0</v>
      </c>
      <c r="AS45" s="3">
        <f t="shared" si="187"/>
        <v>0</v>
      </c>
      <c r="AT45" s="3">
        <f t="shared" si="187"/>
        <v>0</v>
      </c>
      <c r="AU45" s="3">
        <f t="shared" si="187"/>
        <v>0</v>
      </c>
      <c r="AV45" s="3">
        <f t="shared" si="187"/>
        <v>0</v>
      </c>
      <c r="AW45" s="3">
        <f t="shared" si="187"/>
        <v>0</v>
      </c>
      <c r="AX45" s="3">
        <f t="shared" si="187"/>
        <v>0</v>
      </c>
      <c r="AY45" s="3">
        <f t="shared" si="187"/>
        <v>0</v>
      </c>
      <c r="AZ45" s="3">
        <f t="shared" si="187"/>
        <v>0</v>
      </c>
      <c r="BA45" s="3">
        <f t="shared" si="187"/>
        <v>0</v>
      </c>
      <c r="BB45" s="3">
        <f t="shared" si="187"/>
        <v>0</v>
      </c>
      <c r="BC45" s="3">
        <f t="shared" si="187"/>
        <v>0</v>
      </c>
      <c r="BD45" s="3">
        <f t="shared" si="187"/>
        <v>0</v>
      </c>
      <c r="BE45" s="3">
        <f t="shared" si="187"/>
        <v>0</v>
      </c>
      <c r="BF45" s="3">
        <f t="shared" si="187"/>
        <v>0</v>
      </c>
      <c r="BG45" s="3">
        <f t="shared" si="187"/>
        <v>0</v>
      </c>
      <c r="BH45" s="3">
        <f t="shared" si="187"/>
        <v>0</v>
      </c>
      <c r="BI45" s="3">
        <f t="shared" si="187"/>
        <v>0</v>
      </c>
      <c r="BJ45" s="3">
        <f t="shared" si="187"/>
        <v>0</v>
      </c>
      <c r="BK45" s="3">
        <f t="shared" si="187"/>
        <v>0</v>
      </c>
      <c r="BL45" s="3">
        <f t="shared" si="187"/>
        <v>0</v>
      </c>
      <c r="BM45" s="3">
        <f t="shared" si="187"/>
        <v>0</v>
      </c>
      <c r="BN45" s="3">
        <f t="shared" si="187"/>
        <v>0</v>
      </c>
      <c r="BO45" s="3">
        <f t="shared" si="187"/>
        <v>0</v>
      </c>
      <c r="BP45" s="3">
        <f t="shared" si="187"/>
        <v>0</v>
      </c>
      <c r="BQ45" s="3">
        <f t="shared" si="187"/>
        <v>0</v>
      </c>
      <c r="BR45" s="3">
        <f t="shared" si="187"/>
        <v>0</v>
      </c>
      <c r="BS45" s="3">
        <f t="shared" si="187"/>
        <v>0</v>
      </c>
      <c r="BT45" s="3">
        <f t="shared" si="187"/>
        <v>0</v>
      </c>
      <c r="BU45" s="3">
        <f t="shared" si="187"/>
        <v>0</v>
      </c>
      <c r="BV45" s="3">
        <f t="shared" si="187"/>
        <v>0</v>
      </c>
      <c r="BW45" s="3">
        <f t="shared" si="187"/>
        <v>0</v>
      </c>
      <c r="BX45" s="3">
        <f t="shared" ref="BX45:CV45" si="188">(BX28-BX27-BX76)*MAX(BX7,BX8)</f>
        <v>0</v>
      </c>
      <c r="BY45" s="3">
        <f t="shared" si="188"/>
        <v>0</v>
      </c>
      <c r="BZ45" s="3">
        <f t="shared" si="188"/>
        <v>0</v>
      </c>
      <c r="CA45" s="3">
        <f t="shared" si="188"/>
        <v>0</v>
      </c>
      <c r="CB45" s="3">
        <f t="shared" si="188"/>
        <v>0</v>
      </c>
      <c r="CC45" s="3">
        <f t="shared" si="188"/>
        <v>0</v>
      </c>
      <c r="CD45" s="3">
        <f t="shared" si="188"/>
        <v>0</v>
      </c>
      <c r="CE45" s="3">
        <f t="shared" si="188"/>
        <v>0</v>
      </c>
      <c r="CF45" s="3">
        <f t="shared" si="188"/>
        <v>0</v>
      </c>
      <c r="CG45" s="3">
        <f t="shared" si="188"/>
        <v>0</v>
      </c>
      <c r="CH45" s="3">
        <f t="shared" si="188"/>
        <v>0</v>
      </c>
      <c r="CI45" s="3">
        <f t="shared" si="188"/>
        <v>0</v>
      </c>
      <c r="CJ45" s="3">
        <f t="shared" si="188"/>
        <v>0</v>
      </c>
      <c r="CK45" s="3">
        <f t="shared" si="188"/>
        <v>0</v>
      </c>
      <c r="CL45" s="3">
        <f t="shared" si="188"/>
        <v>0</v>
      </c>
      <c r="CM45" s="3">
        <f t="shared" si="188"/>
        <v>0</v>
      </c>
      <c r="CN45" s="3">
        <f t="shared" si="188"/>
        <v>0</v>
      </c>
      <c r="CO45" s="3">
        <f t="shared" si="188"/>
        <v>0</v>
      </c>
      <c r="CP45" s="3">
        <f t="shared" si="188"/>
        <v>0</v>
      </c>
      <c r="CQ45" s="3">
        <f t="shared" si="188"/>
        <v>0</v>
      </c>
      <c r="CR45" s="3">
        <f t="shared" si="188"/>
        <v>0</v>
      </c>
      <c r="CS45" s="3">
        <f t="shared" si="188"/>
        <v>0</v>
      </c>
      <c r="CT45" s="3">
        <f t="shared" si="188"/>
        <v>0</v>
      </c>
      <c r="CU45" s="3">
        <f t="shared" si="188"/>
        <v>0</v>
      </c>
      <c r="CV45" s="3">
        <f t="shared" si="188"/>
        <v>0</v>
      </c>
      <c r="CW45" s="8"/>
      <c r="CX45" s="8"/>
      <c r="CY45" s="8"/>
      <c r="CZ45" s="8"/>
    </row>
    <row r="46" spans="2:104">
      <c r="L46" s="3"/>
      <c r="M46" s="3"/>
      <c r="O46" s="3"/>
      <c r="P46" s="470"/>
      <c r="Q46" s="3"/>
      <c r="R46" s="3"/>
      <c r="S46" s="3"/>
      <c r="T46" s="3"/>
      <c r="U46" s="3"/>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c r="CL46" s="3"/>
      <c r="CM46" s="3"/>
      <c r="CN46" s="3"/>
      <c r="CO46" s="3"/>
      <c r="CP46" s="3"/>
      <c r="CQ46" s="3"/>
      <c r="CR46" s="3"/>
      <c r="CS46" s="3"/>
      <c r="CT46" s="3"/>
      <c r="CU46" s="3"/>
      <c r="CV46" s="3"/>
      <c r="CW46" s="8"/>
      <c r="CX46" s="8"/>
      <c r="CY46" s="8"/>
      <c r="CZ46" s="8"/>
    </row>
    <row r="47" spans="2:104" ht="16.149999999999999">
      <c r="E47" s="1" t="s">
        <v>772</v>
      </c>
      <c r="G47" s="179" t="s">
        <v>164</v>
      </c>
      <c r="J47" s="1" t="s">
        <v>773</v>
      </c>
      <c r="L47" s="3">
        <f>L45/(1+L51)</f>
        <v>0</v>
      </c>
      <c r="M47" s="3">
        <f t="shared" ref="M47:AQ47" si="189">M45/(1+M51)</f>
        <v>0</v>
      </c>
      <c r="N47" s="3">
        <f t="shared" si="189"/>
        <v>0</v>
      </c>
      <c r="O47" s="3">
        <f>O45/(1+O51)</f>
        <v>0</v>
      </c>
      <c r="P47" s="470">
        <f t="shared" si="189"/>
        <v>0</v>
      </c>
      <c r="Q47" s="3">
        <f>Q45/(1+Q51)</f>
        <v>0</v>
      </c>
      <c r="R47" s="3">
        <f t="shared" si="189"/>
        <v>0</v>
      </c>
      <c r="S47" s="3">
        <f t="shared" si="189"/>
        <v>0</v>
      </c>
      <c r="T47" s="3">
        <f t="shared" si="189"/>
        <v>0</v>
      </c>
      <c r="U47" s="3">
        <f t="shared" si="189"/>
        <v>0</v>
      </c>
      <c r="V47" s="3">
        <f t="shared" si="189"/>
        <v>0</v>
      </c>
      <c r="W47" s="3">
        <f t="shared" si="189"/>
        <v>0</v>
      </c>
      <c r="X47" s="3">
        <f t="shared" si="189"/>
        <v>0</v>
      </c>
      <c r="Y47" s="3">
        <f t="shared" si="189"/>
        <v>0</v>
      </c>
      <c r="Z47" s="3">
        <f t="shared" si="189"/>
        <v>0</v>
      </c>
      <c r="AA47" s="3">
        <f t="shared" si="189"/>
        <v>0</v>
      </c>
      <c r="AB47" s="3">
        <f t="shared" si="189"/>
        <v>0</v>
      </c>
      <c r="AC47" s="3">
        <f t="shared" si="189"/>
        <v>0</v>
      </c>
      <c r="AD47" s="3">
        <f t="shared" si="189"/>
        <v>0</v>
      </c>
      <c r="AE47" s="3">
        <f t="shared" si="189"/>
        <v>0</v>
      </c>
      <c r="AF47" s="3">
        <f t="shared" si="189"/>
        <v>0</v>
      </c>
      <c r="AG47" s="3">
        <f>AG45/(1+AG51)</f>
        <v>0</v>
      </c>
      <c r="AH47" s="3">
        <f t="shared" si="189"/>
        <v>0</v>
      </c>
      <c r="AI47" s="3">
        <f t="shared" si="189"/>
        <v>0</v>
      </c>
      <c r="AJ47" s="3">
        <f t="shared" si="189"/>
        <v>0</v>
      </c>
      <c r="AK47" s="3">
        <f t="shared" si="189"/>
        <v>0</v>
      </c>
      <c r="AL47" s="3">
        <f t="shared" si="189"/>
        <v>0</v>
      </c>
      <c r="AM47" s="3">
        <f t="shared" si="189"/>
        <v>0</v>
      </c>
      <c r="AN47" s="3">
        <f t="shared" si="189"/>
        <v>0</v>
      </c>
      <c r="AO47" s="3">
        <f t="shared" si="189"/>
        <v>0</v>
      </c>
      <c r="AP47" s="3">
        <f t="shared" si="189"/>
        <v>0</v>
      </c>
      <c r="AQ47" s="3">
        <f t="shared" si="189"/>
        <v>0</v>
      </c>
      <c r="AR47" s="3">
        <f t="shared" ref="AR47:BW47" si="190">AR45/(1+AR51)</f>
        <v>0</v>
      </c>
      <c r="AS47" s="3">
        <f t="shared" si="190"/>
        <v>0</v>
      </c>
      <c r="AT47" s="3">
        <f t="shared" si="190"/>
        <v>0</v>
      </c>
      <c r="AU47" s="3">
        <f t="shared" si="190"/>
        <v>0</v>
      </c>
      <c r="AV47" s="3">
        <f t="shared" si="190"/>
        <v>0</v>
      </c>
      <c r="AW47" s="3">
        <f t="shared" si="190"/>
        <v>0</v>
      </c>
      <c r="AX47" s="3">
        <f t="shared" si="190"/>
        <v>0</v>
      </c>
      <c r="AY47" s="3">
        <f t="shared" si="190"/>
        <v>0</v>
      </c>
      <c r="AZ47" s="3">
        <f t="shared" si="190"/>
        <v>0</v>
      </c>
      <c r="BA47" s="3">
        <f t="shared" si="190"/>
        <v>0</v>
      </c>
      <c r="BB47" s="3">
        <f t="shared" si="190"/>
        <v>0</v>
      </c>
      <c r="BC47" s="3">
        <f t="shared" si="190"/>
        <v>0</v>
      </c>
      <c r="BD47" s="3">
        <f t="shared" si="190"/>
        <v>0</v>
      </c>
      <c r="BE47" s="3">
        <f t="shared" si="190"/>
        <v>0</v>
      </c>
      <c r="BF47" s="3">
        <f t="shared" si="190"/>
        <v>0</v>
      </c>
      <c r="BG47" s="3">
        <f t="shared" si="190"/>
        <v>0</v>
      </c>
      <c r="BH47" s="3">
        <f t="shared" si="190"/>
        <v>0</v>
      </c>
      <c r="BI47" s="3">
        <f t="shared" si="190"/>
        <v>0</v>
      </c>
      <c r="BJ47" s="3">
        <f t="shared" si="190"/>
        <v>0</v>
      </c>
      <c r="BK47" s="3">
        <f t="shared" si="190"/>
        <v>0</v>
      </c>
      <c r="BL47" s="3">
        <f t="shared" si="190"/>
        <v>0</v>
      </c>
      <c r="BM47" s="3">
        <f t="shared" si="190"/>
        <v>0</v>
      </c>
      <c r="BN47" s="3">
        <f t="shared" si="190"/>
        <v>0</v>
      </c>
      <c r="BO47" s="3">
        <f t="shared" si="190"/>
        <v>0</v>
      </c>
      <c r="BP47" s="3">
        <f t="shared" si="190"/>
        <v>0</v>
      </c>
      <c r="BQ47" s="3">
        <f t="shared" si="190"/>
        <v>0</v>
      </c>
      <c r="BR47" s="3">
        <f t="shared" si="190"/>
        <v>0</v>
      </c>
      <c r="BS47" s="3">
        <f t="shared" si="190"/>
        <v>0</v>
      </c>
      <c r="BT47" s="3">
        <f t="shared" si="190"/>
        <v>0</v>
      </c>
      <c r="BU47" s="3">
        <f t="shared" si="190"/>
        <v>0</v>
      </c>
      <c r="BV47" s="3">
        <f t="shared" si="190"/>
        <v>0</v>
      </c>
      <c r="BW47" s="3">
        <f t="shared" si="190"/>
        <v>0</v>
      </c>
      <c r="BX47" s="3">
        <f t="shared" ref="BX47:CV47" si="191">BX45/(1+BX51)</f>
        <v>0</v>
      </c>
      <c r="BY47" s="3">
        <f t="shared" si="191"/>
        <v>0</v>
      </c>
      <c r="BZ47" s="3">
        <f t="shared" si="191"/>
        <v>0</v>
      </c>
      <c r="CA47" s="3">
        <f t="shared" si="191"/>
        <v>0</v>
      </c>
      <c r="CB47" s="3">
        <f t="shared" si="191"/>
        <v>0</v>
      </c>
      <c r="CC47" s="3">
        <f t="shared" si="191"/>
        <v>0</v>
      </c>
      <c r="CD47" s="3">
        <f t="shared" si="191"/>
        <v>0</v>
      </c>
      <c r="CE47" s="3">
        <f t="shared" si="191"/>
        <v>0</v>
      </c>
      <c r="CF47" s="3">
        <f t="shared" si="191"/>
        <v>0</v>
      </c>
      <c r="CG47" s="3">
        <f t="shared" si="191"/>
        <v>0</v>
      </c>
      <c r="CH47" s="3">
        <f t="shared" si="191"/>
        <v>0</v>
      </c>
      <c r="CI47" s="3">
        <f t="shared" si="191"/>
        <v>0</v>
      </c>
      <c r="CJ47" s="3">
        <f t="shared" si="191"/>
        <v>0</v>
      </c>
      <c r="CK47" s="3">
        <f t="shared" si="191"/>
        <v>0</v>
      </c>
      <c r="CL47" s="3">
        <f t="shared" si="191"/>
        <v>0</v>
      </c>
      <c r="CM47" s="3">
        <f t="shared" si="191"/>
        <v>0</v>
      </c>
      <c r="CN47" s="3">
        <f t="shared" si="191"/>
        <v>0</v>
      </c>
      <c r="CO47" s="3">
        <f t="shared" si="191"/>
        <v>0</v>
      </c>
      <c r="CP47" s="3">
        <f t="shared" si="191"/>
        <v>0</v>
      </c>
      <c r="CQ47" s="3">
        <f t="shared" si="191"/>
        <v>0</v>
      </c>
      <c r="CR47" s="3">
        <f t="shared" si="191"/>
        <v>0</v>
      </c>
      <c r="CS47" s="3">
        <f t="shared" si="191"/>
        <v>0</v>
      </c>
      <c r="CT47" s="3">
        <f t="shared" si="191"/>
        <v>0</v>
      </c>
      <c r="CU47" s="3">
        <f t="shared" si="191"/>
        <v>0</v>
      </c>
      <c r="CV47" s="3">
        <f t="shared" si="191"/>
        <v>0</v>
      </c>
      <c r="CW47" s="8"/>
      <c r="CX47" s="8"/>
      <c r="CY47" s="8"/>
      <c r="CZ47" s="8"/>
    </row>
    <row r="48" spans="2:104">
      <c r="L48" s="3"/>
      <c r="M48" s="3"/>
      <c r="N48" s="3"/>
      <c r="O48" s="3"/>
      <c r="P48" s="470"/>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c r="CL48" s="3"/>
      <c r="CM48" s="3"/>
      <c r="CN48" s="3"/>
      <c r="CO48" s="3"/>
      <c r="CP48" s="3"/>
      <c r="CQ48" s="3"/>
      <c r="CR48" s="3"/>
      <c r="CS48" s="3"/>
      <c r="CT48" s="3"/>
      <c r="CU48" s="3"/>
      <c r="CV48" s="3"/>
      <c r="CW48" s="8"/>
      <c r="CX48" s="8"/>
      <c r="CY48" s="8"/>
      <c r="CZ48" s="8"/>
    </row>
    <row r="49" spans="2:104" ht="16.149999999999999">
      <c r="E49" s="1" t="s">
        <v>774</v>
      </c>
      <c r="G49" s="179" t="s">
        <v>164</v>
      </c>
      <c r="J49" s="1" t="s">
        <v>775</v>
      </c>
      <c r="L49" s="3">
        <f>(L47+L44)/2</f>
        <v>0</v>
      </c>
      <c r="M49" s="3">
        <f t="shared" ref="M49:AQ49" si="192">(M47+M44)/2</f>
        <v>0</v>
      </c>
      <c r="N49" s="3">
        <f t="shared" si="192"/>
        <v>0</v>
      </c>
      <c r="O49" s="3">
        <f>(O47+O44)/2</f>
        <v>0</v>
      </c>
      <c r="P49" s="470">
        <f>(P47+P44)/2</f>
        <v>0</v>
      </c>
      <c r="Q49" s="3">
        <f>(Q47+Q44)/2</f>
        <v>0</v>
      </c>
      <c r="R49" s="3">
        <f t="shared" si="192"/>
        <v>0</v>
      </c>
      <c r="S49" s="3">
        <f t="shared" si="192"/>
        <v>0</v>
      </c>
      <c r="T49" s="3">
        <f t="shared" si="192"/>
        <v>0</v>
      </c>
      <c r="U49" s="3">
        <f t="shared" si="192"/>
        <v>0</v>
      </c>
      <c r="V49" s="3">
        <f t="shared" si="192"/>
        <v>0</v>
      </c>
      <c r="W49" s="3">
        <f t="shared" si="192"/>
        <v>0</v>
      </c>
      <c r="X49" s="3">
        <f t="shared" si="192"/>
        <v>0</v>
      </c>
      <c r="Y49" s="3">
        <f t="shared" si="192"/>
        <v>0</v>
      </c>
      <c r="Z49" s="3">
        <f t="shared" si="192"/>
        <v>0</v>
      </c>
      <c r="AA49" s="3">
        <f t="shared" si="192"/>
        <v>0</v>
      </c>
      <c r="AB49" s="3">
        <f>(AB47+AB44)/2</f>
        <v>0</v>
      </c>
      <c r="AC49" s="3">
        <f t="shared" si="192"/>
        <v>0</v>
      </c>
      <c r="AD49" s="3">
        <f t="shared" si="192"/>
        <v>0</v>
      </c>
      <c r="AE49" s="3">
        <f t="shared" si="192"/>
        <v>0</v>
      </c>
      <c r="AF49" s="3">
        <f t="shared" si="192"/>
        <v>0</v>
      </c>
      <c r="AG49" s="3">
        <f>(AG47+AG44)/2</f>
        <v>0</v>
      </c>
      <c r="AH49" s="3">
        <f t="shared" si="192"/>
        <v>0</v>
      </c>
      <c r="AI49" s="3">
        <f t="shared" si="192"/>
        <v>0</v>
      </c>
      <c r="AJ49" s="3">
        <f t="shared" si="192"/>
        <v>0</v>
      </c>
      <c r="AK49" s="3">
        <f t="shared" si="192"/>
        <v>0</v>
      </c>
      <c r="AL49" s="3">
        <f t="shared" si="192"/>
        <v>0</v>
      </c>
      <c r="AM49" s="3">
        <f t="shared" si="192"/>
        <v>0</v>
      </c>
      <c r="AN49" s="3">
        <f t="shared" si="192"/>
        <v>0</v>
      </c>
      <c r="AO49" s="3">
        <f t="shared" si="192"/>
        <v>0</v>
      </c>
      <c r="AP49" s="3">
        <f t="shared" si="192"/>
        <v>0</v>
      </c>
      <c r="AQ49" s="3">
        <f t="shared" si="192"/>
        <v>0</v>
      </c>
      <c r="AR49" s="3">
        <f t="shared" ref="AR49:BW49" si="193">(AR47+AR44)/2</f>
        <v>0</v>
      </c>
      <c r="AS49" s="3">
        <f t="shared" si="193"/>
        <v>0</v>
      </c>
      <c r="AT49" s="3">
        <f t="shared" si="193"/>
        <v>0</v>
      </c>
      <c r="AU49" s="3">
        <f t="shared" si="193"/>
        <v>0</v>
      </c>
      <c r="AV49" s="3">
        <f t="shared" si="193"/>
        <v>0</v>
      </c>
      <c r="AW49" s="3">
        <f t="shared" si="193"/>
        <v>0</v>
      </c>
      <c r="AX49" s="3">
        <f t="shared" si="193"/>
        <v>0</v>
      </c>
      <c r="AY49" s="3">
        <f t="shared" si="193"/>
        <v>0</v>
      </c>
      <c r="AZ49" s="3">
        <f t="shared" si="193"/>
        <v>0</v>
      </c>
      <c r="BA49" s="3">
        <f t="shared" si="193"/>
        <v>0</v>
      </c>
      <c r="BB49" s="3">
        <f t="shared" si="193"/>
        <v>0</v>
      </c>
      <c r="BC49" s="3">
        <f t="shared" si="193"/>
        <v>0</v>
      </c>
      <c r="BD49" s="3">
        <f t="shared" si="193"/>
        <v>0</v>
      </c>
      <c r="BE49" s="3">
        <f t="shared" si="193"/>
        <v>0</v>
      </c>
      <c r="BF49" s="3">
        <f t="shared" si="193"/>
        <v>0</v>
      </c>
      <c r="BG49" s="3">
        <f t="shared" si="193"/>
        <v>0</v>
      </c>
      <c r="BH49" s="3">
        <f t="shared" si="193"/>
        <v>0</v>
      </c>
      <c r="BI49" s="3">
        <f t="shared" si="193"/>
        <v>0</v>
      </c>
      <c r="BJ49" s="3">
        <f t="shared" si="193"/>
        <v>0</v>
      </c>
      <c r="BK49" s="3">
        <f t="shared" si="193"/>
        <v>0</v>
      </c>
      <c r="BL49" s="3">
        <f t="shared" si="193"/>
        <v>0</v>
      </c>
      <c r="BM49" s="3">
        <f t="shared" si="193"/>
        <v>0</v>
      </c>
      <c r="BN49" s="3">
        <f t="shared" si="193"/>
        <v>0</v>
      </c>
      <c r="BO49" s="3">
        <f t="shared" si="193"/>
        <v>0</v>
      </c>
      <c r="BP49" s="3">
        <f t="shared" si="193"/>
        <v>0</v>
      </c>
      <c r="BQ49" s="3">
        <f t="shared" si="193"/>
        <v>0</v>
      </c>
      <c r="BR49" s="3">
        <f t="shared" si="193"/>
        <v>0</v>
      </c>
      <c r="BS49" s="3">
        <f t="shared" si="193"/>
        <v>0</v>
      </c>
      <c r="BT49" s="3">
        <f t="shared" si="193"/>
        <v>0</v>
      </c>
      <c r="BU49" s="3">
        <f t="shared" si="193"/>
        <v>0</v>
      </c>
      <c r="BV49" s="3">
        <f t="shared" si="193"/>
        <v>0</v>
      </c>
      <c r="BW49" s="3">
        <f t="shared" si="193"/>
        <v>0</v>
      </c>
      <c r="BX49" s="3">
        <f t="shared" ref="BX49:CV49" si="194">(BX47+BX44)/2</f>
        <v>0</v>
      </c>
      <c r="BY49" s="3">
        <f t="shared" si="194"/>
        <v>0</v>
      </c>
      <c r="BZ49" s="3">
        <f t="shared" si="194"/>
        <v>0</v>
      </c>
      <c r="CA49" s="3">
        <f t="shared" si="194"/>
        <v>0</v>
      </c>
      <c r="CB49" s="3">
        <f t="shared" si="194"/>
        <v>0</v>
      </c>
      <c r="CC49" s="3">
        <f t="shared" si="194"/>
        <v>0</v>
      </c>
      <c r="CD49" s="3">
        <f t="shared" si="194"/>
        <v>0</v>
      </c>
      <c r="CE49" s="3">
        <f t="shared" si="194"/>
        <v>0</v>
      </c>
      <c r="CF49" s="3">
        <f t="shared" si="194"/>
        <v>0</v>
      </c>
      <c r="CG49" s="3">
        <f t="shared" si="194"/>
        <v>0</v>
      </c>
      <c r="CH49" s="3">
        <f t="shared" si="194"/>
        <v>0</v>
      </c>
      <c r="CI49" s="3">
        <f t="shared" si="194"/>
        <v>0</v>
      </c>
      <c r="CJ49" s="3">
        <f t="shared" si="194"/>
        <v>0</v>
      </c>
      <c r="CK49" s="3">
        <f t="shared" si="194"/>
        <v>0</v>
      </c>
      <c r="CL49" s="3">
        <f t="shared" si="194"/>
        <v>0</v>
      </c>
      <c r="CM49" s="3">
        <f t="shared" si="194"/>
        <v>0</v>
      </c>
      <c r="CN49" s="3">
        <f t="shared" si="194"/>
        <v>0</v>
      </c>
      <c r="CO49" s="3">
        <f t="shared" si="194"/>
        <v>0</v>
      </c>
      <c r="CP49" s="3">
        <f t="shared" si="194"/>
        <v>0</v>
      </c>
      <c r="CQ49" s="3">
        <f t="shared" si="194"/>
        <v>0</v>
      </c>
      <c r="CR49" s="3">
        <f t="shared" si="194"/>
        <v>0</v>
      </c>
      <c r="CS49" s="3">
        <f t="shared" si="194"/>
        <v>0</v>
      </c>
      <c r="CT49" s="3">
        <f t="shared" si="194"/>
        <v>0</v>
      </c>
      <c r="CU49" s="3">
        <f t="shared" si="194"/>
        <v>0</v>
      </c>
      <c r="CV49" s="3">
        <f t="shared" si="194"/>
        <v>0</v>
      </c>
      <c r="CW49" s="8"/>
      <c r="CX49" s="8"/>
      <c r="CY49" s="8"/>
      <c r="CZ49" s="8"/>
    </row>
    <row r="50" spans="2:104">
      <c r="L50" s="8"/>
      <c r="M50" s="8"/>
      <c r="N50" s="8"/>
      <c r="O50" s="8"/>
      <c r="P50" s="8"/>
      <c r="Q50" s="8"/>
      <c r="R50" s="8"/>
      <c r="S50" s="8"/>
      <c r="T50" s="8"/>
      <c r="U50" s="8"/>
      <c r="V50" s="8"/>
      <c r="W50" s="8"/>
      <c r="X50" s="173"/>
      <c r="Y50" s="8"/>
      <c r="Z50" s="37"/>
      <c r="AA50" s="8"/>
      <c r="AB50" s="8"/>
      <c r="AC50" s="8"/>
      <c r="AD50" s="8"/>
      <c r="AE50" s="8"/>
      <c r="AF50" s="8"/>
      <c r="AG50" s="8"/>
      <c r="AH50" s="8"/>
      <c r="AI50" s="8"/>
      <c r="AJ50" s="8"/>
      <c r="AK50" s="8"/>
      <c r="AL50" s="8"/>
      <c r="AM50" s="8"/>
      <c r="AN50" s="8"/>
      <c r="AO50" s="8"/>
      <c r="AP50" s="8"/>
      <c r="AQ50" s="8"/>
      <c r="AR50" s="8"/>
      <c r="AS50" s="8"/>
      <c r="AT50" s="8"/>
      <c r="AU50" s="8"/>
      <c r="AV50" s="8"/>
      <c r="AW50" s="8"/>
      <c r="AX50" s="8"/>
      <c r="AY50" s="8"/>
      <c r="AZ50" s="8"/>
      <c r="BA50" s="8"/>
      <c r="BB50" s="8"/>
      <c r="BC50" s="8"/>
      <c r="BD50" s="8"/>
      <c r="BE50" s="8"/>
      <c r="BF50" s="8"/>
      <c r="BG50" s="8"/>
      <c r="BH50" s="8"/>
      <c r="BI50" s="8"/>
      <c r="BJ50" s="8"/>
      <c r="BK50" s="8"/>
      <c r="BL50" s="8"/>
      <c r="BM50" s="8"/>
      <c r="BN50" s="8"/>
      <c r="BO50" s="8"/>
      <c r="BP50" s="8"/>
      <c r="BQ50" s="8"/>
      <c r="BR50" s="8"/>
      <c r="BS50" s="8"/>
      <c r="BT50" s="8"/>
      <c r="BU50" s="8"/>
      <c r="BV50" s="8"/>
      <c r="BW50" s="8"/>
      <c r="BX50" s="8"/>
      <c r="BY50" s="8"/>
      <c r="BZ50" s="8"/>
      <c r="CA50" s="8"/>
      <c r="CB50" s="8"/>
      <c r="CC50" s="8"/>
      <c r="CD50" s="8"/>
      <c r="CE50" s="8"/>
      <c r="CF50" s="8"/>
      <c r="CG50" s="8"/>
      <c r="CH50" s="8"/>
      <c r="CI50" s="8"/>
      <c r="CJ50" s="8"/>
      <c r="CK50" s="8"/>
      <c r="CL50" s="8"/>
      <c r="CM50" s="8"/>
      <c r="CN50" s="8"/>
      <c r="CO50" s="8"/>
      <c r="CP50" s="8"/>
      <c r="CQ50" s="8"/>
      <c r="CR50" s="8"/>
      <c r="CS50" s="8"/>
      <c r="CT50" s="8"/>
      <c r="CU50" s="8"/>
      <c r="CV50" s="8"/>
      <c r="CW50" s="8"/>
      <c r="CX50" s="8"/>
      <c r="CY50" s="8"/>
      <c r="CZ50" s="8"/>
    </row>
    <row r="51" spans="2:104">
      <c r="E51" s="1" t="s">
        <v>776</v>
      </c>
      <c r="G51" s="1" t="s">
        <v>159</v>
      </c>
      <c r="J51" s="1" t="s">
        <v>776</v>
      </c>
      <c r="L51" s="110">
        <f>MAX(L7,L8)*FinancialInputs!L61</f>
        <v>0</v>
      </c>
      <c r="M51" s="110">
        <f>MAX(M7,M8)*FinancialInputs!M61</f>
        <v>0</v>
      </c>
      <c r="N51" s="110">
        <f>MAX(N7,N8)*FinancialInputs!N61</f>
        <v>0</v>
      </c>
      <c r="O51" s="110">
        <f>MAX(O7,O8)*FinancialInputs!O61</f>
        <v>0</v>
      </c>
      <c r="P51" s="110">
        <f>MAX(P7,P8)*FinancialInputs!P61</f>
        <v>0</v>
      </c>
      <c r="Q51" s="110">
        <f>MAX(Q7,Q8)*FinancialInputs!Q61</f>
        <v>0</v>
      </c>
      <c r="R51" s="110">
        <f>MAX(R7,R8)*FinancialInputs!R61</f>
        <v>0</v>
      </c>
      <c r="S51" s="110">
        <f>MAX(S7,S8)*FinancialInputs!S61</f>
        <v>0</v>
      </c>
      <c r="T51" s="110">
        <f>MAX(T7,T8)*FinancialInputs!T61</f>
        <v>0</v>
      </c>
      <c r="U51" s="110">
        <f>MAX(U7,U8)*FinancialInputs!U61</f>
        <v>0</v>
      </c>
      <c r="V51" s="110">
        <f>MAX(V7,V8)*FinancialInputs!V61</f>
        <v>0</v>
      </c>
      <c r="W51" s="110">
        <f>MAX(W7,W8)*FinancialInputs!W61</f>
        <v>0</v>
      </c>
      <c r="X51" s="110">
        <f>MAX(X7,X8)*FinancialInputs!X61</f>
        <v>0</v>
      </c>
      <c r="Y51" s="110">
        <f>MAX(Y7,Y8)*FinancialInputs!Y61</f>
        <v>0</v>
      </c>
      <c r="Z51" s="110">
        <f>MAX(Z7,Z8)*FinancialInputs!Z61</f>
        <v>0</v>
      </c>
      <c r="AA51" s="110">
        <f>MAX(AA7,AA8)*FinancialInputs!AA61</f>
        <v>0</v>
      </c>
      <c r="AB51" s="110">
        <f>MAX(AB7,AB8)*FinancialInputs!AB61</f>
        <v>0</v>
      </c>
      <c r="AC51" s="110">
        <f>MAX(AC7,AC8)*FinancialInputs!AC61</f>
        <v>0</v>
      </c>
      <c r="AD51" s="110">
        <f>MAX(AD7,AD8)*FinancialInputs!AD61</f>
        <v>0</v>
      </c>
      <c r="AE51" s="110">
        <f>MAX(AE7,AE8)*FinancialInputs!AE61</f>
        <v>0</v>
      </c>
      <c r="AF51" s="110">
        <f>MAX(AF7,AF8)*FinancialInputs!AF61</f>
        <v>0</v>
      </c>
      <c r="AG51" s="110">
        <f>MAX(AG7,AG8)*FinancialInputs!AG61</f>
        <v>0</v>
      </c>
      <c r="AH51" s="110">
        <f>MAX(AH7,AH8)*FinancialInputs!AH61</f>
        <v>0</v>
      </c>
      <c r="AI51" s="110">
        <f>MAX(AI7,AI8)*FinancialInputs!AI61</f>
        <v>0</v>
      </c>
      <c r="AJ51" s="110">
        <f>MAX(AJ7,AJ8)*FinancialInputs!AJ61</f>
        <v>0</v>
      </c>
      <c r="AK51" s="110">
        <f>MAX(AK7,AK8)*FinancialInputs!AK61</f>
        <v>0</v>
      </c>
      <c r="AL51" s="110">
        <f>MAX(AL7,AL8)*FinancialInputs!AL61</f>
        <v>0</v>
      </c>
      <c r="AM51" s="110">
        <f>MAX(AM7,AM8)*FinancialInputs!AM61</f>
        <v>0</v>
      </c>
      <c r="AN51" s="110">
        <f>MAX(AN7,AN8)*FinancialInputs!AN61</f>
        <v>0</v>
      </c>
      <c r="AO51" s="110">
        <f>MAX(AO7,AO8)*FinancialInputs!AO61</f>
        <v>0</v>
      </c>
      <c r="AP51" s="110">
        <f>MAX(AP7,AP8)*FinancialInputs!AP61</f>
        <v>0</v>
      </c>
      <c r="AQ51" s="110">
        <f>MAX(AQ7,AQ8)*FinancialInputs!AQ61</f>
        <v>0</v>
      </c>
      <c r="AR51" s="110">
        <f>MAX(AR7,AR8)*FinancialInputs!AR61</f>
        <v>0</v>
      </c>
      <c r="AS51" s="110">
        <f>MAX(AS7,AS8)*FinancialInputs!AS61</f>
        <v>0</v>
      </c>
      <c r="AT51" s="110">
        <f>MAX(AT7,AT8)*FinancialInputs!AT61</f>
        <v>0</v>
      </c>
      <c r="AU51" s="110">
        <f>MAX(AU7,AU8)*FinancialInputs!AU61</f>
        <v>0</v>
      </c>
      <c r="AV51" s="110">
        <f>MAX(AV7,AV8)*FinancialInputs!AV61</f>
        <v>0</v>
      </c>
      <c r="AW51" s="110">
        <f>MAX(AW7,AW8)*FinancialInputs!AW61</f>
        <v>0</v>
      </c>
      <c r="AX51" s="110">
        <f>MAX(AX7,AX8)*FinancialInputs!AX61</f>
        <v>0</v>
      </c>
      <c r="AY51" s="110">
        <f>MAX(AY7,AY8)*FinancialInputs!AY61</f>
        <v>0</v>
      </c>
      <c r="AZ51" s="110">
        <f>MAX(AZ7,AZ8)*FinancialInputs!AZ61</f>
        <v>0</v>
      </c>
      <c r="BA51" s="110">
        <f>MAX(BA7,BA8)*FinancialInputs!BA61</f>
        <v>0</v>
      </c>
      <c r="BB51" s="110">
        <f>MAX(BB7,BB8)*FinancialInputs!BB61</f>
        <v>0</v>
      </c>
      <c r="BC51" s="110">
        <f>MAX(BC7,BC8)*FinancialInputs!BC61</f>
        <v>0</v>
      </c>
      <c r="BD51" s="110">
        <f>MAX(BD7,BD8)*FinancialInputs!BD61</f>
        <v>0</v>
      </c>
      <c r="BE51" s="110">
        <f>MAX(BE7,BE8)*FinancialInputs!BE61</f>
        <v>0</v>
      </c>
      <c r="BF51" s="110">
        <f>MAX(BF7,BF8)*FinancialInputs!BF61</f>
        <v>0</v>
      </c>
      <c r="BG51" s="110">
        <f>MAX(BG7,BG8)*FinancialInputs!BG61</f>
        <v>0</v>
      </c>
      <c r="BH51" s="110">
        <f>MAX(BH7,BH8)*FinancialInputs!BH61</f>
        <v>0</v>
      </c>
      <c r="BI51" s="110">
        <f>MAX(BI7,BI8)*FinancialInputs!BI61</f>
        <v>0</v>
      </c>
      <c r="BJ51" s="110">
        <f>MAX(BJ7,BJ8)*FinancialInputs!BJ61</f>
        <v>0</v>
      </c>
      <c r="BK51" s="110">
        <f>MAX(BK7,BK8)*FinancialInputs!BK61</f>
        <v>0</v>
      </c>
      <c r="BL51" s="110">
        <f>MAX(BL7,BL8)*FinancialInputs!BL61</f>
        <v>0</v>
      </c>
      <c r="BM51" s="110">
        <f>MAX(BM7,BM8)*FinancialInputs!BM61</f>
        <v>0</v>
      </c>
      <c r="BN51" s="110">
        <f>MAX(BN7,BN8)*FinancialInputs!BN61</f>
        <v>0</v>
      </c>
      <c r="BO51" s="110">
        <f>MAX(BO7,BO8)*FinancialInputs!BO61</f>
        <v>0</v>
      </c>
      <c r="BP51" s="110">
        <f>MAX(BP7,BP8)*FinancialInputs!BP61</f>
        <v>0</v>
      </c>
      <c r="BQ51" s="110">
        <f>MAX(BQ7,BQ8)*FinancialInputs!BQ61</f>
        <v>0</v>
      </c>
      <c r="BR51" s="110">
        <f>MAX(BR7,BR8)*FinancialInputs!BR61</f>
        <v>0</v>
      </c>
      <c r="BS51" s="110">
        <f>MAX(BS7,BS8)*FinancialInputs!BS61</f>
        <v>0</v>
      </c>
      <c r="BT51" s="110">
        <f>MAX(BT7,BT8)*FinancialInputs!BT61</f>
        <v>0</v>
      </c>
      <c r="BU51" s="110">
        <f>MAX(BU7,BU8)*FinancialInputs!BU61</f>
        <v>0</v>
      </c>
      <c r="BV51" s="110">
        <f>MAX(BV7,BV8)*FinancialInputs!BV61</f>
        <v>0</v>
      </c>
      <c r="BW51" s="110">
        <f>MAX(BW7,BW8)*FinancialInputs!BW61</f>
        <v>0</v>
      </c>
      <c r="BX51" s="110">
        <f>MAX(BX7,BX8)*FinancialInputs!BX61</f>
        <v>0</v>
      </c>
      <c r="BY51" s="110">
        <f>MAX(BY7,BY8)*FinancialInputs!BY61</f>
        <v>0</v>
      </c>
      <c r="BZ51" s="110">
        <f>MAX(BZ7,BZ8)*FinancialInputs!BZ61</f>
        <v>0</v>
      </c>
      <c r="CA51" s="110">
        <f>MAX(CA7,CA8)*FinancialInputs!CA61</f>
        <v>0</v>
      </c>
      <c r="CB51" s="110">
        <f>MAX(CB7,CB8)*FinancialInputs!CB61</f>
        <v>0</v>
      </c>
      <c r="CC51" s="110">
        <f>MAX(CC7,CC8)*FinancialInputs!CC61</f>
        <v>0</v>
      </c>
      <c r="CD51" s="110">
        <f>MAX(CD7,CD8)*FinancialInputs!CD61</f>
        <v>0</v>
      </c>
      <c r="CE51" s="110">
        <f>MAX(CE7,CE8)*FinancialInputs!CE61</f>
        <v>0</v>
      </c>
      <c r="CF51" s="110">
        <f>MAX(CF7,CF8)*FinancialInputs!CF61</f>
        <v>0</v>
      </c>
      <c r="CG51" s="110">
        <f>MAX(CG7,CG8)*FinancialInputs!CG61</f>
        <v>0</v>
      </c>
      <c r="CH51" s="110">
        <f>MAX(CH7,CH8)*FinancialInputs!CH61</f>
        <v>0</v>
      </c>
      <c r="CI51" s="110">
        <f>MAX(CI7,CI8)*FinancialInputs!CI61</f>
        <v>0</v>
      </c>
      <c r="CJ51" s="110">
        <f>MAX(CJ7,CJ8)*FinancialInputs!CJ61</f>
        <v>0</v>
      </c>
      <c r="CK51" s="110">
        <f>MAX(CK7,CK8)*FinancialInputs!CK61</f>
        <v>0</v>
      </c>
      <c r="CL51" s="110">
        <f>MAX(CL7,CL8)*FinancialInputs!CL61</f>
        <v>0</v>
      </c>
      <c r="CM51" s="110">
        <f>MAX(CM7,CM8)*FinancialInputs!CM61</f>
        <v>0</v>
      </c>
      <c r="CN51" s="110">
        <f>MAX(CN7,CN8)*FinancialInputs!CN61</f>
        <v>0</v>
      </c>
      <c r="CO51" s="110">
        <f>MAX(CO7,CO8)*FinancialInputs!CO61</f>
        <v>0</v>
      </c>
      <c r="CP51" s="110">
        <f>MAX(CP7,CP8)*FinancialInputs!CP61</f>
        <v>0</v>
      </c>
      <c r="CQ51" s="110">
        <f>MAX(CQ7,CQ8)*FinancialInputs!CQ61</f>
        <v>0</v>
      </c>
      <c r="CR51" s="110">
        <f>MAX(CR7,CR8)*FinancialInputs!CR61</f>
        <v>0</v>
      </c>
      <c r="CS51" s="110">
        <f>MAX(CS7,CS8)*FinancialInputs!CS61</f>
        <v>0</v>
      </c>
      <c r="CT51" s="110">
        <f>MAX(CT7,CT8)*FinancialInputs!CT61</f>
        <v>0</v>
      </c>
      <c r="CU51" s="110">
        <f>MAX(CU7,CU8)*FinancialInputs!CU61</f>
        <v>0</v>
      </c>
      <c r="CV51" s="110">
        <f>MAX(CV7,CV8)*FinancialInputs!CV61</f>
        <v>0</v>
      </c>
      <c r="CW51" s="8"/>
      <c r="CX51" s="8"/>
      <c r="CY51" s="8"/>
      <c r="CZ51" s="8"/>
    </row>
    <row r="52" spans="2:104">
      <c r="E52" s="1" t="s">
        <v>777</v>
      </c>
      <c r="G52" s="179" t="s">
        <v>164</v>
      </c>
      <c r="L52" s="34">
        <f>L51*L49</f>
        <v>0</v>
      </c>
      <c r="M52" s="34">
        <f>M51*M49</f>
        <v>0</v>
      </c>
      <c r="N52" s="34">
        <f t="shared" ref="N52:AQ52" si="195">N51*N49</f>
        <v>0</v>
      </c>
      <c r="O52" s="34">
        <f>O51*O49</f>
        <v>0</v>
      </c>
      <c r="P52" s="34">
        <f>P51*P49</f>
        <v>0</v>
      </c>
      <c r="Q52" s="34">
        <f>Q51*Q49</f>
        <v>0</v>
      </c>
      <c r="R52" s="34">
        <f t="shared" si="195"/>
        <v>0</v>
      </c>
      <c r="S52" s="34">
        <f t="shared" si="195"/>
        <v>0</v>
      </c>
      <c r="T52" s="34">
        <f t="shared" si="195"/>
        <v>0</v>
      </c>
      <c r="U52" s="34">
        <f t="shared" si="195"/>
        <v>0</v>
      </c>
      <c r="V52" s="34">
        <f t="shared" si="195"/>
        <v>0</v>
      </c>
      <c r="W52" s="34">
        <f t="shared" si="195"/>
        <v>0</v>
      </c>
      <c r="X52" s="34">
        <f t="shared" si="195"/>
        <v>0</v>
      </c>
      <c r="Y52" s="34">
        <f t="shared" si="195"/>
        <v>0</v>
      </c>
      <c r="Z52" s="34">
        <f t="shared" si="195"/>
        <v>0</v>
      </c>
      <c r="AA52" s="34">
        <f t="shared" si="195"/>
        <v>0</v>
      </c>
      <c r="AB52" s="34">
        <f>AB51*AB49</f>
        <v>0</v>
      </c>
      <c r="AC52" s="34">
        <f t="shared" si="195"/>
        <v>0</v>
      </c>
      <c r="AD52" s="34">
        <f t="shared" si="195"/>
        <v>0</v>
      </c>
      <c r="AE52" s="34">
        <f t="shared" si="195"/>
        <v>0</v>
      </c>
      <c r="AF52" s="34">
        <f t="shared" si="195"/>
        <v>0</v>
      </c>
      <c r="AG52" s="34">
        <f t="shared" si="195"/>
        <v>0</v>
      </c>
      <c r="AH52" s="34">
        <f>AH51*AH49</f>
        <v>0</v>
      </c>
      <c r="AI52" s="34">
        <f t="shared" si="195"/>
        <v>0</v>
      </c>
      <c r="AJ52" s="34">
        <f t="shared" si="195"/>
        <v>0</v>
      </c>
      <c r="AK52" s="34">
        <f>AK51*AK49</f>
        <v>0</v>
      </c>
      <c r="AL52" s="34">
        <f t="shared" si="195"/>
        <v>0</v>
      </c>
      <c r="AM52" s="34">
        <f t="shared" si="195"/>
        <v>0</v>
      </c>
      <c r="AN52" s="34">
        <f t="shared" si="195"/>
        <v>0</v>
      </c>
      <c r="AO52" s="34">
        <f t="shared" si="195"/>
        <v>0</v>
      </c>
      <c r="AP52" s="34">
        <f t="shared" si="195"/>
        <v>0</v>
      </c>
      <c r="AQ52" s="34">
        <f t="shared" si="195"/>
        <v>0</v>
      </c>
      <c r="AR52" s="34">
        <f t="shared" ref="AR52:BW52" si="196">AR51*AR49</f>
        <v>0</v>
      </c>
      <c r="AS52" s="34">
        <f t="shared" si="196"/>
        <v>0</v>
      </c>
      <c r="AT52" s="34">
        <f t="shared" si="196"/>
        <v>0</v>
      </c>
      <c r="AU52" s="34">
        <f t="shared" si="196"/>
        <v>0</v>
      </c>
      <c r="AV52" s="34">
        <f t="shared" si="196"/>
        <v>0</v>
      </c>
      <c r="AW52" s="34">
        <f t="shared" si="196"/>
        <v>0</v>
      </c>
      <c r="AX52" s="34">
        <f t="shared" si="196"/>
        <v>0</v>
      </c>
      <c r="AY52" s="34">
        <f t="shared" si="196"/>
        <v>0</v>
      </c>
      <c r="AZ52" s="34">
        <f t="shared" si="196"/>
        <v>0</v>
      </c>
      <c r="BA52" s="34">
        <f t="shared" si="196"/>
        <v>0</v>
      </c>
      <c r="BB52" s="34">
        <f t="shared" si="196"/>
        <v>0</v>
      </c>
      <c r="BC52" s="34">
        <f t="shared" si="196"/>
        <v>0</v>
      </c>
      <c r="BD52" s="34">
        <f t="shared" si="196"/>
        <v>0</v>
      </c>
      <c r="BE52" s="34">
        <f t="shared" si="196"/>
        <v>0</v>
      </c>
      <c r="BF52" s="34">
        <f t="shared" si="196"/>
        <v>0</v>
      </c>
      <c r="BG52" s="34">
        <f t="shared" si="196"/>
        <v>0</v>
      </c>
      <c r="BH52" s="34">
        <f t="shared" si="196"/>
        <v>0</v>
      </c>
      <c r="BI52" s="34">
        <f t="shared" si="196"/>
        <v>0</v>
      </c>
      <c r="BJ52" s="34">
        <f t="shared" si="196"/>
        <v>0</v>
      </c>
      <c r="BK52" s="34">
        <f t="shared" si="196"/>
        <v>0</v>
      </c>
      <c r="BL52" s="34">
        <f t="shared" si="196"/>
        <v>0</v>
      </c>
      <c r="BM52" s="34">
        <f t="shared" si="196"/>
        <v>0</v>
      </c>
      <c r="BN52" s="34">
        <f t="shared" si="196"/>
        <v>0</v>
      </c>
      <c r="BO52" s="34">
        <f t="shared" si="196"/>
        <v>0</v>
      </c>
      <c r="BP52" s="34">
        <f t="shared" si="196"/>
        <v>0</v>
      </c>
      <c r="BQ52" s="34">
        <f t="shared" si="196"/>
        <v>0</v>
      </c>
      <c r="BR52" s="34">
        <f t="shared" si="196"/>
        <v>0</v>
      </c>
      <c r="BS52" s="34">
        <f t="shared" si="196"/>
        <v>0</v>
      </c>
      <c r="BT52" s="34">
        <f t="shared" si="196"/>
        <v>0</v>
      </c>
      <c r="BU52" s="34">
        <f t="shared" si="196"/>
        <v>0</v>
      </c>
      <c r="BV52" s="34">
        <f t="shared" si="196"/>
        <v>0</v>
      </c>
      <c r="BW52" s="34">
        <f t="shared" si="196"/>
        <v>0</v>
      </c>
      <c r="BX52" s="34">
        <f t="shared" ref="BX52:CV52" si="197">BX51*BX49</f>
        <v>0</v>
      </c>
      <c r="BY52" s="34">
        <f t="shared" si="197"/>
        <v>0</v>
      </c>
      <c r="BZ52" s="34">
        <f t="shared" si="197"/>
        <v>0</v>
      </c>
      <c r="CA52" s="34">
        <f t="shared" si="197"/>
        <v>0</v>
      </c>
      <c r="CB52" s="34">
        <f t="shared" si="197"/>
        <v>0</v>
      </c>
      <c r="CC52" s="34">
        <f t="shared" si="197"/>
        <v>0</v>
      </c>
      <c r="CD52" s="34">
        <f t="shared" si="197"/>
        <v>0</v>
      </c>
      <c r="CE52" s="34">
        <f t="shared" si="197"/>
        <v>0</v>
      </c>
      <c r="CF52" s="34">
        <f t="shared" si="197"/>
        <v>0</v>
      </c>
      <c r="CG52" s="34">
        <f t="shared" si="197"/>
        <v>0</v>
      </c>
      <c r="CH52" s="34">
        <f t="shared" si="197"/>
        <v>0</v>
      </c>
      <c r="CI52" s="34">
        <f t="shared" si="197"/>
        <v>0</v>
      </c>
      <c r="CJ52" s="34">
        <f t="shared" si="197"/>
        <v>0</v>
      </c>
      <c r="CK52" s="34">
        <f t="shared" si="197"/>
        <v>0</v>
      </c>
      <c r="CL52" s="34">
        <f t="shared" si="197"/>
        <v>0</v>
      </c>
      <c r="CM52" s="34">
        <f t="shared" si="197"/>
        <v>0</v>
      </c>
      <c r="CN52" s="34">
        <f t="shared" si="197"/>
        <v>0</v>
      </c>
      <c r="CO52" s="34">
        <f t="shared" si="197"/>
        <v>0</v>
      </c>
      <c r="CP52" s="34">
        <f t="shared" si="197"/>
        <v>0</v>
      </c>
      <c r="CQ52" s="34">
        <f t="shared" si="197"/>
        <v>0</v>
      </c>
      <c r="CR52" s="34">
        <f t="shared" si="197"/>
        <v>0</v>
      </c>
      <c r="CS52" s="34">
        <f t="shared" si="197"/>
        <v>0</v>
      </c>
      <c r="CT52" s="34">
        <f t="shared" si="197"/>
        <v>0</v>
      </c>
      <c r="CU52" s="34">
        <f t="shared" si="197"/>
        <v>0</v>
      </c>
      <c r="CV52" s="34">
        <f t="shared" si="197"/>
        <v>0</v>
      </c>
      <c r="CW52" s="9"/>
      <c r="CX52" s="9"/>
      <c r="CY52" s="9"/>
      <c r="CZ52" s="9"/>
    </row>
    <row r="53" spans="2:104">
      <c r="L53" s="10"/>
      <c r="M53" s="10"/>
      <c r="N53" s="10"/>
      <c r="O53" s="10"/>
      <c r="P53" s="10"/>
      <c r="Q53" s="10"/>
      <c r="R53" s="10"/>
      <c r="S53" s="10"/>
      <c r="T53" s="10"/>
      <c r="U53" s="10"/>
      <c r="V53" s="10"/>
      <c r="W53" s="10"/>
      <c r="X53" s="10"/>
      <c r="Y53" s="10"/>
      <c r="Z53" s="10"/>
      <c r="AA53" s="10"/>
      <c r="AB53" s="107"/>
      <c r="AC53" s="10"/>
      <c r="AD53" s="10"/>
      <c r="AE53" s="10"/>
      <c r="AF53" s="10"/>
      <c r="AG53" s="10"/>
      <c r="AH53" s="10"/>
      <c r="AI53" s="10"/>
      <c r="AJ53" s="10"/>
      <c r="AK53" s="10"/>
      <c r="AL53" s="10"/>
      <c r="AM53" s="10"/>
      <c r="AN53" s="10"/>
      <c r="AO53" s="10"/>
      <c r="AP53" s="10"/>
      <c r="AQ53" s="10"/>
      <c r="AR53" s="10"/>
      <c r="AS53" s="10"/>
      <c r="AT53" s="10"/>
      <c r="AU53" s="10"/>
      <c r="AV53" s="10"/>
      <c r="AW53" s="10"/>
      <c r="AX53" s="10"/>
      <c r="AY53" s="10"/>
      <c r="AZ53" s="10"/>
      <c r="BA53" s="10"/>
      <c r="BB53" s="10"/>
      <c r="BC53" s="10"/>
      <c r="BD53" s="10"/>
      <c r="BE53" s="10"/>
      <c r="BF53" s="10"/>
      <c r="BG53" s="10"/>
      <c r="BH53" s="10"/>
      <c r="BI53" s="10"/>
      <c r="BJ53" s="10"/>
      <c r="BK53" s="10"/>
      <c r="BL53" s="10"/>
      <c r="BM53" s="10"/>
      <c r="BN53" s="10"/>
      <c r="BO53" s="10"/>
      <c r="BP53" s="10"/>
      <c r="BQ53" s="10"/>
      <c r="BR53" s="10"/>
      <c r="BS53" s="10"/>
      <c r="BT53" s="10"/>
      <c r="BU53" s="10"/>
      <c r="BV53" s="10"/>
      <c r="BW53" s="10"/>
      <c r="BX53" s="10"/>
      <c r="BY53" s="10"/>
      <c r="BZ53" s="10"/>
      <c r="CA53" s="10"/>
      <c r="CB53" s="10"/>
      <c r="CC53" s="10"/>
      <c r="CD53" s="10"/>
      <c r="CE53" s="10"/>
      <c r="CF53" s="10"/>
      <c r="CG53" s="10"/>
      <c r="CH53" s="10"/>
      <c r="CI53" s="10"/>
      <c r="CJ53" s="10"/>
      <c r="CK53" s="10"/>
      <c r="CL53" s="10"/>
      <c r="CM53" s="10"/>
      <c r="CN53" s="10"/>
      <c r="CO53" s="10"/>
      <c r="CP53" s="10"/>
      <c r="CQ53" s="10"/>
      <c r="CR53" s="10"/>
      <c r="CS53" s="10"/>
      <c r="CT53" s="10"/>
      <c r="CU53" s="10"/>
      <c r="CV53" s="10"/>
      <c r="CW53" s="9"/>
      <c r="CX53" s="9"/>
      <c r="CY53" s="9"/>
      <c r="CZ53" s="9"/>
    </row>
    <row r="54" spans="2:104">
      <c r="B54" s="24"/>
      <c r="C54" s="43">
        <f>MAX($B$19:C53)+0.1</f>
        <v>3.2</v>
      </c>
      <c r="D54" s="41" t="s">
        <v>778</v>
      </c>
      <c r="E54" s="41"/>
      <c r="F54" s="41"/>
      <c r="G54" s="41"/>
      <c r="H54" s="41"/>
      <c r="I54" s="41"/>
      <c r="J54" s="41"/>
      <c r="K54" s="41"/>
      <c r="L54" s="41"/>
      <c r="M54" s="41"/>
      <c r="N54" s="41"/>
      <c r="O54" s="41"/>
      <c r="P54" s="41"/>
      <c r="Q54" s="41"/>
      <c r="R54" s="41"/>
      <c r="S54" s="41"/>
      <c r="T54" s="41"/>
      <c r="U54" s="41"/>
      <c r="V54" s="41"/>
      <c r="W54" s="41"/>
      <c r="X54" s="41"/>
      <c r="Y54" s="41"/>
      <c r="Z54" s="41"/>
      <c r="AA54" s="41"/>
      <c r="AB54" s="41"/>
      <c r="AC54" s="41"/>
      <c r="AD54" s="41"/>
      <c r="AE54" s="41"/>
      <c r="AF54" s="41"/>
      <c r="AG54" s="41"/>
      <c r="AH54" s="41"/>
      <c r="AI54" s="41"/>
      <c r="AJ54" s="41"/>
      <c r="AK54" s="41"/>
      <c r="AL54" s="41"/>
      <c r="AM54" s="41"/>
      <c r="AN54" s="41"/>
      <c r="AO54" s="41"/>
      <c r="AP54" s="41"/>
      <c r="AQ54" s="41"/>
      <c r="AR54" s="41"/>
      <c r="AS54" s="41"/>
      <c r="AT54" s="41"/>
      <c r="AU54" s="41"/>
      <c r="AV54" s="41"/>
      <c r="AW54" s="41"/>
      <c r="AX54" s="41"/>
      <c r="AY54" s="41"/>
      <c r="AZ54" s="41"/>
      <c r="BA54" s="41"/>
      <c r="BB54" s="41"/>
      <c r="BC54" s="41"/>
      <c r="BD54" s="41"/>
      <c r="BE54" s="41"/>
      <c r="BF54" s="41"/>
      <c r="BG54" s="41"/>
      <c r="BH54" s="41"/>
      <c r="BI54" s="41"/>
      <c r="BJ54" s="41"/>
      <c r="BK54" s="41"/>
      <c r="BL54" s="41"/>
      <c r="BM54" s="41"/>
      <c r="BN54" s="41"/>
      <c r="BO54" s="41"/>
      <c r="BP54" s="41"/>
      <c r="BQ54" s="41"/>
      <c r="BR54" s="41"/>
      <c r="BS54" s="41"/>
      <c r="BT54" s="41"/>
      <c r="BU54" s="41"/>
      <c r="BV54" s="41"/>
      <c r="BW54" s="41"/>
      <c r="BX54" s="41"/>
      <c r="BY54" s="41"/>
      <c r="BZ54" s="41"/>
      <c r="CA54" s="41"/>
      <c r="CB54" s="41"/>
      <c r="CC54" s="41"/>
      <c r="CD54" s="41"/>
      <c r="CE54" s="41"/>
      <c r="CF54" s="41"/>
      <c r="CG54" s="41"/>
      <c r="CH54" s="41"/>
      <c r="CI54" s="41"/>
      <c r="CJ54" s="41"/>
      <c r="CK54" s="41"/>
      <c r="CL54" s="41"/>
      <c r="CM54" s="41"/>
      <c r="CN54" s="41"/>
      <c r="CO54" s="41"/>
      <c r="CP54" s="41"/>
      <c r="CQ54" s="41"/>
      <c r="CR54" s="41"/>
      <c r="CS54" s="41"/>
      <c r="CT54" s="41"/>
      <c r="CU54" s="41"/>
      <c r="CV54" s="41"/>
      <c r="CW54" s="41"/>
      <c r="CX54" s="41"/>
      <c r="CY54" s="42"/>
    </row>
    <row r="55" spans="2:104">
      <c r="L55" s="10"/>
      <c r="M55" s="10"/>
      <c r="N55" s="10"/>
      <c r="O55" s="10"/>
      <c r="P55" s="10"/>
      <c r="Q55" s="10"/>
      <c r="R55" s="10"/>
      <c r="S55" s="10"/>
      <c r="T55" s="10"/>
      <c r="U55" s="10"/>
      <c r="V55" s="10"/>
      <c r="W55" s="10"/>
      <c r="X55" s="10"/>
      <c r="Y55" s="10"/>
      <c r="Z55" s="10"/>
      <c r="AA55" s="10"/>
      <c r="AB55" s="107"/>
      <c r="AC55" s="10"/>
      <c r="AD55" s="10"/>
      <c r="AE55" s="10"/>
      <c r="AF55" s="10"/>
      <c r="AG55" s="10"/>
      <c r="AH55" s="10"/>
      <c r="AI55" s="10"/>
      <c r="AJ55" s="10"/>
      <c r="AK55" s="10"/>
      <c r="AL55" s="10"/>
      <c r="AM55" s="10"/>
      <c r="AN55" s="10"/>
      <c r="AO55" s="10"/>
      <c r="AP55" s="10"/>
      <c r="AQ55" s="10"/>
      <c r="AR55" s="10"/>
      <c r="AS55" s="10"/>
      <c r="AT55" s="10"/>
      <c r="AU55" s="10"/>
      <c r="AV55" s="10"/>
      <c r="AW55" s="10"/>
      <c r="AX55" s="10"/>
      <c r="AY55" s="10"/>
      <c r="AZ55" s="10"/>
      <c r="BA55" s="10"/>
      <c r="BB55" s="10"/>
      <c r="BC55" s="10"/>
      <c r="BD55" s="10"/>
      <c r="BE55" s="10"/>
      <c r="BF55" s="10"/>
      <c r="BG55" s="10"/>
      <c r="BH55" s="10"/>
      <c r="BI55" s="10"/>
      <c r="BJ55" s="10"/>
      <c r="BK55" s="10"/>
      <c r="BL55" s="10"/>
      <c r="BM55" s="10"/>
      <c r="BN55" s="10"/>
      <c r="BO55" s="10"/>
      <c r="BP55" s="10"/>
      <c r="BQ55" s="10"/>
      <c r="BR55" s="10"/>
      <c r="BS55" s="10"/>
      <c r="BT55" s="10"/>
      <c r="BU55" s="10"/>
      <c r="BV55" s="10"/>
      <c r="BW55" s="10"/>
      <c r="BX55" s="10"/>
      <c r="BY55" s="10"/>
      <c r="BZ55" s="10"/>
      <c r="CA55" s="10"/>
      <c r="CB55" s="10"/>
      <c r="CC55" s="10"/>
      <c r="CD55" s="10"/>
      <c r="CE55" s="10"/>
      <c r="CF55" s="10"/>
      <c r="CG55" s="10"/>
      <c r="CH55" s="10"/>
      <c r="CI55" s="10"/>
      <c r="CJ55" s="10"/>
      <c r="CK55" s="10"/>
      <c r="CL55" s="10"/>
      <c r="CM55" s="10"/>
      <c r="CN55" s="10"/>
      <c r="CO55" s="10"/>
      <c r="CP55" s="10"/>
      <c r="CQ55" s="10"/>
      <c r="CR55" s="10"/>
      <c r="CS55" s="10"/>
      <c r="CT55" s="10"/>
      <c r="CU55" s="10"/>
      <c r="CV55" s="10"/>
      <c r="CW55" s="9"/>
      <c r="CX55" s="9"/>
      <c r="CY55" s="9"/>
      <c r="CZ55" s="9"/>
    </row>
    <row r="56" spans="2:104" ht="16.149999999999999">
      <c r="E56" s="1" t="s">
        <v>779</v>
      </c>
      <c r="G56" s="179" t="s">
        <v>164</v>
      </c>
      <c r="J56" s="1" t="s">
        <v>755</v>
      </c>
      <c r="L56" s="10">
        <f t="shared" ref="L56:AQ56" si="198">(L32+(L13*L33))*L9</f>
        <v>0</v>
      </c>
      <c r="M56" s="10" t="e">
        <f t="shared" si="198"/>
        <v>#N/A</v>
      </c>
      <c r="N56" s="10" t="e">
        <f t="shared" si="198"/>
        <v>#N/A</v>
      </c>
      <c r="O56" s="10" t="e">
        <f t="shared" si="198"/>
        <v>#N/A</v>
      </c>
      <c r="P56" s="10" t="e">
        <f t="shared" si="198"/>
        <v>#N/A</v>
      </c>
      <c r="Q56" s="10" t="e">
        <f t="shared" si="198"/>
        <v>#N/A</v>
      </c>
      <c r="R56" s="10" t="e">
        <f t="shared" si="198"/>
        <v>#N/A</v>
      </c>
      <c r="S56" s="10" t="e">
        <f t="shared" si="198"/>
        <v>#N/A</v>
      </c>
      <c r="T56" s="10" t="e">
        <f t="shared" si="198"/>
        <v>#N/A</v>
      </c>
      <c r="U56" s="10" t="e">
        <f t="shared" si="198"/>
        <v>#N/A</v>
      </c>
      <c r="V56" s="10" t="e">
        <f t="shared" si="198"/>
        <v>#N/A</v>
      </c>
      <c r="W56" s="10" t="e">
        <f t="shared" si="198"/>
        <v>#N/A</v>
      </c>
      <c r="X56" s="10" t="e">
        <f t="shared" si="198"/>
        <v>#N/A</v>
      </c>
      <c r="Y56" s="10" t="e">
        <f t="shared" si="198"/>
        <v>#N/A</v>
      </c>
      <c r="Z56" s="10" t="e">
        <f t="shared" si="198"/>
        <v>#N/A</v>
      </c>
      <c r="AA56" s="10" t="e">
        <f t="shared" si="198"/>
        <v>#N/A</v>
      </c>
      <c r="AB56" s="10" t="e">
        <f t="shared" si="198"/>
        <v>#N/A</v>
      </c>
      <c r="AC56" s="10" t="e">
        <f t="shared" si="198"/>
        <v>#N/A</v>
      </c>
      <c r="AD56" s="10" t="e">
        <f t="shared" si="198"/>
        <v>#N/A</v>
      </c>
      <c r="AE56" s="10" t="e">
        <f t="shared" si="198"/>
        <v>#N/A</v>
      </c>
      <c r="AF56" s="10" t="e">
        <f t="shared" si="198"/>
        <v>#N/A</v>
      </c>
      <c r="AG56" s="10" t="e">
        <f t="shared" si="198"/>
        <v>#N/A</v>
      </c>
      <c r="AH56" s="10" t="e">
        <f t="shared" si="198"/>
        <v>#N/A</v>
      </c>
      <c r="AI56" s="10" t="e">
        <f t="shared" si="198"/>
        <v>#N/A</v>
      </c>
      <c r="AJ56" s="10" t="e">
        <f t="shared" si="198"/>
        <v>#N/A</v>
      </c>
      <c r="AK56" s="10" t="e">
        <f t="shared" si="198"/>
        <v>#N/A</v>
      </c>
      <c r="AL56" s="10" t="e">
        <f t="shared" si="198"/>
        <v>#N/A</v>
      </c>
      <c r="AM56" s="10" t="e">
        <f t="shared" si="198"/>
        <v>#N/A</v>
      </c>
      <c r="AN56" s="10" t="e">
        <f t="shared" si="198"/>
        <v>#N/A</v>
      </c>
      <c r="AO56" s="10" t="e">
        <f t="shared" si="198"/>
        <v>#N/A</v>
      </c>
      <c r="AP56" s="10" t="e">
        <f t="shared" si="198"/>
        <v>#N/A</v>
      </c>
      <c r="AQ56" s="10" t="e">
        <f t="shared" si="198"/>
        <v>#N/A</v>
      </c>
      <c r="AR56" s="10" t="e">
        <f t="shared" ref="AR56:BW56" si="199">(AR32+(AR13*AR33))*AR9</f>
        <v>#N/A</v>
      </c>
      <c r="AS56" s="10" t="e">
        <f t="shared" si="199"/>
        <v>#N/A</v>
      </c>
      <c r="AT56" s="10" t="e">
        <f t="shared" si="199"/>
        <v>#N/A</v>
      </c>
      <c r="AU56" s="10" t="e">
        <f t="shared" si="199"/>
        <v>#N/A</v>
      </c>
      <c r="AV56" s="10" t="e">
        <f t="shared" si="199"/>
        <v>#N/A</v>
      </c>
      <c r="AW56" s="10" t="e">
        <f t="shared" si="199"/>
        <v>#N/A</v>
      </c>
      <c r="AX56" s="10" t="e">
        <f t="shared" si="199"/>
        <v>#N/A</v>
      </c>
      <c r="AY56" s="10" t="e">
        <f t="shared" si="199"/>
        <v>#N/A</v>
      </c>
      <c r="AZ56" s="10" t="e">
        <f t="shared" si="199"/>
        <v>#N/A</v>
      </c>
      <c r="BA56" s="10" t="e">
        <f t="shared" si="199"/>
        <v>#N/A</v>
      </c>
      <c r="BB56" s="10" t="e">
        <f t="shared" si="199"/>
        <v>#N/A</v>
      </c>
      <c r="BC56" s="10" t="e">
        <f t="shared" si="199"/>
        <v>#N/A</v>
      </c>
      <c r="BD56" s="10" t="e">
        <f t="shared" si="199"/>
        <v>#N/A</v>
      </c>
      <c r="BE56" s="10" t="e">
        <f t="shared" si="199"/>
        <v>#N/A</v>
      </c>
      <c r="BF56" s="10" t="e">
        <f t="shared" si="199"/>
        <v>#N/A</v>
      </c>
      <c r="BG56" s="10" t="e">
        <f t="shared" si="199"/>
        <v>#N/A</v>
      </c>
      <c r="BH56" s="10" t="e">
        <f t="shared" si="199"/>
        <v>#N/A</v>
      </c>
      <c r="BI56" s="10" t="e">
        <f t="shared" si="199"/>
        <v>#N/A</v>
      </c>
      <c r="BJ56" s="10" t="e">
        <f t="shared" si="199"/>
        <v>#N/A</v>
      </c>
      <c r="BK56" s="10" t="e">
        <f t="shared" si="199"/>
        <v>#N/A</v>
      </c>
      <c r="BL56" s="10" t="e">
        <f t="shared" si="199"/>
        <v>#N/A</v>
      </c>
      <c r="BM56" s="10" t="e">
        <f t="shared" si="199"/>
        <v>#N/A</v>
      </c>
      <c r="BN56" s="10" t="e">
        <f t="shared" si="199"/>
        <v>#N/A</v>
      </c>
      <c r="BO56" s="10" t="e">
        <f t="shared" si="199"/>
        <v>#N/A</v>
      </c>
      <c r="BP56" s="10" t="e">
        <f t="shared" si="199"/>
        <v>#N/A</v>
      </c>
      <c r="BQ56" s="10" t="e">
        <f t="shared" si="199"/>
        <v>#N/A</v>
      </c>
      <c r="BR56" s="10" t="e">
        <f t="shared" si="199"/>
        <v>#N/A</v>
      </c>
      <c r="BS56" s="10" t="e">
        <f t="shared" si="199"/>
        <v>#N/A</v>
      </c>
      <c r="BT56" s="10" t="e">
        <f t="shared" si="199"/>
        <v>#N/A</v>
      </c>
      <c r="BU56" s="10" t="e">
        <f t="shared" si="199"/>
        <v>#N/A</v>
      </c>
      <c r="BV56" s="10" t="e">
        <f t="shared" si="199"/>
        <v>#N/A</v>
      </c>
      <c r="BW56" s="10" t="e">
        <f t="shared" si="199"/>
        <v>#N/A</v>
      </c>
      <c r="BX56" s="10" t="e">
        <f t="shared" ref="BX56:CV56" si="200">(BX32+(BX13*BX33))*BX9</f>
        <v>#N/A</v>
      </c>
      <c r="BY56" s="10" t="e">
        <f t="shared" si="200"/>
        <v>#N/A</v>
      </c>
      <c r="BZ56" s="10" t="e">
        <f t="shared" si="200"/>
        <v>#N/A</v>
      </c>
      <c r="CA56" s="10" t="e">
        <f t="shared" si="200"/>
        <v>#N/A</v>
      </c>
      <c r="CB56" s="10" t="e">
        <f t="shared" si="200"/>
        <v>#N/A</v>
      </c>
      <c r="CC56" s="10" t="e">
        <f t="shared" si="200"/>
        <v>#N/A</v>
      </c>
      <c r="CD56" s="10" t="e">
        <f t="shared" si="200"/>
        <v>#N/A</v>
      </c>
      <c r="CE56" s="10" t="e">
        <f t="shared" si="200"/>
        <v>#N/A</v>
      </c>
      <c r="CF56" s="10" t="e">
        <f t="shared" si="200"/>
        <v>#N/A</v>
      </c>
      <c r="CG56" s="10" t="e">
        <f t="shared" si="200"/>
        <v>#N/A</v>
      </c>
      <c r="CH56" s="10" t="e">
        <f t="shared" si="200"/>
        <v>#N/A</v>
      </c>
      <c r="CI56" s="10" t="e">
        <f t="shared" si="200"/>
        <v>#N/A</v>
      </c>
      <c r="CJ56" s="10" t="e">
        <f t="shared" si="200"/>
        <v>#N/A</v>
      </c>
      <c r="CK56" s="10" t="e">
        <f t="shared" si="200"/>
        <v>#N/A</v>
      </c>
      <c r="CL56" s="10" t="e">
        <f t="shared" si="200"/>
        <v>#N/A</v>
      </c>
      <c r="CM56" s="10" t="e">
        <f t="shared" si="200"/>
        <v>#N/A</v>
      </c>
      <c r="CN56" s="10" t="e">
        <f t="shared" si="200"/>
        <v>#N/A</v>
      </c>
      <c r="CO56" s="10" t="e">
        <f t="shared" si="200"/>
        <v>#N/A</v>
      </c>
      <c r="CP56" s="10" t="e">
        <f t="shared" si="200"/>
        <v>#N/A</v>
      </c>
      <c r="CQ56" s="10" t="e">
        <f t="shared" si="200"/>
        <v>#N/A</v>
      </c>
      <c r="CR56" s="10" t="e">
        <f t="shared" si="200"/>
        <v>#N/A</v>
      </c>
      <c r="CS56" s="10" t="e">
        <f t="shared" si="200"/>
        <v>#N/A</v>
      </c>
      <c r="CT56" s="10" t="e">
        <f t="shared" si="200"/>
        <v>#N/A</v>
      </c>
      <c r="CU56" s="10" t="e">
        <f t="shared" si="200"/>
        <v>#N/A</v>
      </c>
      <c r="CV56" s="10" t="e">
        <f t="shared" si="200"/>
        <v>#N/A</v>
      </c>
      <c r="CW56" s="9"/>
      <c r="CX56" s="9"/>
      <c r="CY56" s="9"/>
      <c r="CZ56" s="9"/>
    </row>
    <row r="57" spans="2:104" ht="16.149999999999999">
      <c r="E57" s="1" t="s">
        <v>607</v>
      </c>
      <c r="G57" s="179" t="s">
        <v>164</v>
      </c>
      <c r="J57" s="1" t="s">
        <v>760</v>
      </c>
      <c r="L57" s="10" t="e">
        <f t="shared" ref="L57:AQ57" si="201">L38*L9</f>
        <v>#N/A</v>
      </c>
      <c r="M57" s="10" t="e">
        <f t="shared" si="201"/>
        <v>#N/A</v>
      </c>
      <c r="N57" s="10" t="e">
        <f t="shared" si="201"/>
        <v>#N/A</v>
      </c>
      <c r="O57" s="10" t="e">
        <f t="shared" si="201"/>
        <v>#N/A</v>
      </c>
      <c r="P57" s="10" t="e">
        <f t="shared" si="201"/>
        <v>#N/A</v>
      </c>
      <c r="Q57" s="10" t="e">
        <f t="shared" si="201"/>
        <v>#N/A</v>
      </c>
      <c r="R57" s="10" t="e">
        <f t="shared" si="201"/>
        <v>#N/A</v>
      </c>
      <c r="S57" s="10" t="e">
        <f t="shared" si="201"/>
        <v>#N/A</v>
      </c>
      <c r="T57" s="10" t="e">
        <f t="shared" si="201"/>
        <v>#N/A</v>
      </c>
      <c r="U57" s="10" t="e">
        <f t="shared" si="201"/>
        <v>#N/A</v>
      </c>
      <c r="V57" s="10" t="e">
        <f t="shared" si="201"/>
        <v>#N/A</v>
      </c>
      <c r="W57" s="10" t="e">
        <f t="shared" si="201"/>
        <v>#N/A</v>
      </c>
      <c r="X57" s="10" t="e">
        <f t="shared" si="201"/>
        <v>#N/A</v>
      </c>
      <c r="Y57" s="10" t="e">
        <f t="shared" si="201"/>
        <v>#N/A</v>
      </c>
      <c r="Z57" s="10" t="e">
        <f t="shared" si="201"/>
        <v>#N/A</v>
      </c>
      <c r="AA57" s="10" t="e">
        <f t="shared" si="201"/>
        <v>#N/A</v>
      </c>
      <c r="AB57" s="10" t="e">
        <f t="shared" si="201"/>
        <v>#N/A</v>
      </c>
      <c r="AC57" s="10" t="e">
        <f t="shared" si="201"/>
        <v>#N/A</v>
      </c>
      <c r="AD57" s="10" t="e">
        <f t="shared" si="201"/>
        <v>#N/A</v>
      </c>
      <c r="AE57" s="10" t="e">
        <f t="shared" si="201"/>
        <v>#N/A</v>
      </c>
      <c r="AF57" s="10" t="e">
        <f t="shared" si="201"/>
        <v>#N/A</v>
      </c>
      <c r="AG57" s="10" t="e">
        <f t="shared" si="201"/>
        <v>#N/A</v>
      </c>
      <c r="AH57" s="10" t="e">
        <f t="shared" si="201"/>
        <v>#N/A</v>
      </c>
      <c r="AI57" s="10" t="e">
        <f t="shared" si="201"/>
        <v>#N/A</v>
      </c>
      <c r="AJ57" s="10" t="e">
        <f t="shared" si="201"/>
        <v>#N/A</v>
      </c>
      <c r="AK57" s="10" t="e">
        <f t="shared" si="201"/>
        <v>#N/A</v>
      </c>
      <c r="AL57" s="10" t="e">
        <f t="shared" si="201"/>
        <v>#N/A</v>
      </c>
      <c r="AM57" s="10" t="e">
        <f t="shared" si="201"/>
        <v>#N/A</v>
      </c>
      <c r="AN57" s="10" t="e">
        <f t="shared" si="201"/>
        <v>#N/A</v>
      </c>
      <c r="AO57" s="10" t="e">
        <f t="shared" si="201"/>
        <v>#N/A</v>
      </c>
      <c r="AP57" s="10" t="e">
        <f t="shared" si="201"/>
        <v>#N/A</v>
      </c>
      <c r="AQ57" s="10" t="e">
        <f t="shared" si="201"/>
        <v>#N/A</v>
      </c>
      <c r="AR57" s="10" t="e">
        <f t="shared" ref="AR57:BW57" si="202">AR38*AR9</f>
        <v>#N/A</v>
      </c>
      <c r="AS57" s="10" t="e">
        <f t="shared" si="202"/>
        <v>#N/A</v>
      </c>
      <c r="AT57" s="10" t="e">
        <f t="shared" si="202"/>
        <v>#N/A</v>
      </c>
      <c r="AU57" s="10" t="e">
        <f t="shared" si="202"/>
        <v>#N/A</v>
      </c>
      <c r="AV57" s="10" t="e">
        <f t="shared" si="202"/>
        <v>#N/A</v>
      </c>
      <c r="AW57" s="10" t="e">
        <f t="shared" si="202"/>
        <v>#N/A</v>
      </c>
      <c r="AX57" s="10" t="e">
        <f t="shared" si="202"/>
        <v>#N/A</v>
      </c>
      <c r="AY57" s="10" t="e">
        <f t="shared" si="202"/>
        <v>#N/A</v>
      </c>
      <c r="AZ57" s="10" t="e">
        <f t="shared" si="202"/>
        <v>#N/A</v>
      </c>
      <c r="BA57" s="10" t="e">
        <f t="shared" si="202"/>
        <v>#N/A</v>
      </c>
      <c r="BB57" s="10" t="e">
        <f t="shared" si="202"/>
        <v>#N/A</v>
      </c>
      <c r="BC57" s="10" t="e">
        <f t="shared" si="202"/>
        <v>#N/A</v>
      </c>
      <c r="BD57" s="10" t="e">
        <f t="shared" si="202"/>
        <v>#N/A</v>
      </c>
      <c r="BE57" s="10" t="e">
        <f t="shared" si="202"/>
        <v>#N/A</v>
      </c>
      <c r="BF57" s="10" t="e">
        <f t="shared" si="202"/>
        <v>#N/A</v>
      </c>
      <c r="BG57" s="10" t="e">
        <f t="shared" si="202"/>
        <v>#N/A</v>
      </c>
      <c r="BH57" s="10" t="e">
        <f t="shared" si="202"/>
        <v>#N/A</v>
      </c>
      <c r="BI57" s="10" t="e">
        <f t="shared" si="202"/>
        <v>#N/A</v>
      </c>
      <c r="BJ57" s="10" t="e">
        <f t="shared" si="202"/>
        <v>#N/A</v>
      </c>
      <c r="BK57" s="10" t="e">
        <f t="shared" si="202"/>
        <v>#N/A</v>
      </c>
      <c r="BL57" s="10" t="e">
        <f t="shared" si="202"/>
        <v>#N/A</v>
      </c>
      <c r="BM57" s="10" t="e">
        <f t="shared" si="202"/>
        <v>#N/A</v>
      </c>
      <c r="BN57" s="10" t="e">
        <f t="shared" si="202"/>
        <v>#N/A</v>
      </c>
      <c r="BO57" s="10" t="e">
        <f t="shared" si="202"/>
        <v>#N/A</v>
      </c>
      <c r="BP57" s="10" t="e">
        <f t="shared" si="202"/>
        <v>#N/A</v>
      </c>
      <c r="BQ57" s="10" t="e">
        <f t="shared" si="202"/>
        <v>#N/A</v>
      </c>
      <c r="BR57" s="10" t="e">
        <f t="shared" si="202"/>
        <v>#N/A</v>
      </c>
      <c r="BS57" s="10" t="e">
        <f t="shared" si="202"/>
        <v>#N/A</v>
      </c>
      <c r="BT57" s="10" t="e">
        <f t="shared" si="202"/>
        <v>#N/A</v>
      </c>
      <c r="BU57" s="10" t="e">
        <f t="shared" si="202"/>
        <v>#N/A</v>
      </c>
      <c r="BV57" s="10" t="e">
        <f t="shared" si="202"/>
        <v>#N/A</v>
      </c>
      <c r="BW57" s="10" t="e">
        <f t="shared" si="202"/>
        <v>#N/A</v>
      </c>
      <c r="BX57" s="10" t="e">
        <f t="shared" ref="BX57:CV57" si="203">BX38*BX9</f>
        <v>#N/A</v>
      </c>
      <c r="BY57" s="10" t="e">
        <f t="shared" si="203"/>
        <v>#N/A</v>
      </c>
      <c r="BZ57" s="10" t="e">
        <f t="shared" si="203"/>
        <v>#N/A</v>
      </c>
      <c r="CA57" s="10" t="e">
        <f t="shared" si="203"/>
        <v>#N/A</v>
      </c>
      <c r="CB57" s="10" t="e">
        <f t="shared" si="203"/>
        <v>#N/A</v>
      </c>
      <c r="CC57" s="10" t="e">
        <f t="shared" si="203"/>
        <v>#N/A</v>
      </c>
      <c r="CD57" s="10" t="e">
        <f t="shared" si="203"/>
        <v>#N/A</v>
      </c>
      <c r="CE57" s="10" t="e">
        <f t="shared" si="203"/>
        <v>#N/A</v>
      </c>
      <c r="CF57" s="10" t="e">
        <f t="shared" si="203"/>
        <v>#N/A</v>
      </c>
      <c r="CG57" s="10" t="e">
        <f t="shared" si="203"/>
        <v>#N/A</v>
      </c>
      <c r="CH57" s="10" t="e">
        <f t="shared" si="203"/>
        <v>#N/A</v>
      </c>
      <c r="CI57" s="10" t="e">
        <f t="shared" si="203"/>
        <v>#N/A</v>
      </c>
      <c r="CJ57" s="10" t="e">
        <f t="shared" si="203"/>
        <v>#N/A</v>
      </c>
      <c r="CK57" s="10" t="e">
        <f t="shared" si="203"/>
        <v>#N/A</v>
      </c>
      <c r="CL57" s="10" t="e">
        <f t="shared" si="203"/>
        <v>#N/A</v>
      </c>
      <c r="CM57" s="10" t="e">
        <f t="shared" si="203"/>
        <v>#N/A</v>
      </c>
      <c r="CN57" s="10" t="e">
        <f t="shared" si="203"/>
        <v>#N/A</v>
      </c>
      <c r="CO57" s="10" t="e">
        <f t="shared" si="203"/>
        <v>#N/A</v>
      </c>
      <c r="CP57" s="10" t="e">
        <f t="shared" si="203"/>
        <v>#N/A</v>
      </c>
      <c r="CQ57" s="10" t="e">
        <f t="shared" si="203"/>
        <v>#N/A</v>
      </c>
      <c r="CR57" s="10" t="e">
        <f t="shared" si="203"/>
        <v>#N/A</v>
      </c>
      <c r="CS57" s="10" t="e">
        <f t="shared" si="203"/>
        <v>#N/A</v>
      </c>
      <c r="CT57" s="10" t="e">
        <f t="shared" si="203"/>
        <v>#N/A</v>
      </c>
      <c r="CU57" s="10" t="e">
        <f t="shared" si="203"/>
        <v>#N/A</v>
      </c>
      <c r="CV57" s="10" t="e">
        <f t="shared" si="203"/>
        <v>#N/A</v>
      </c>
      <c r="CW57" s="9"/>
      <c r="CX57" s="9"/>
      <c r="CY57" s="9"/>
      <c r="CZ57" s="9"/>
    </row>
    <row r="58" spans="2:104">
      <c r="L58" s="10"/>
      <c r="M58" s="10"/>
      <c r="N58" s="10"/>
      <c r="O58" s="10"/>
      <c r="P58" s="10"/>
      <c r="Q58" s="10"/>
      <c r="R58" s="10"/>
      <c r="S58" s="10"/>
      <c r="T58" s="10"/>
      <c r="U58" s="10"/>
      <c r="V58" s="10"/>
      <c r="W58" s="10"/>
      <c r="X58" s="10"/>
      <c r="Y58" s="10"/>
      <c r="Z58" s="10"/>
      <c r="AA58" s="10"/>
      <c r="AB58" s="10"/>
      <c r="AC58" s="10"/>
      <c r="AD58" s="10"/>
      <c r="AE58" s="10"/>
      <c r="AF58" s="10"/>
      <c r="AG58" s="10"/>
      <c r="AH58" s="10"/>
      <c r="AI58" s="10"/>
      <c r="AJ58" s="10"/>
      <c r="AK58" s="10"/>
      <c r="AL58" s="10"/>
      <c r="AM58" s="10"/>
      <c r="AN58" s="10"/>
      <c r="AO58" s="10"/>
      <c r="AP58" s="10"/>
      <c r="AQ58" s="10"/>
      <c r="AR58" s="10"/>
      <c r="AS58" s="10"/>
      <c r="AT58" s="10"/>
      <c r="AU58" s="10"/>
      <c r="AV58" s="10"/>
      <c r="AW58" s="10"/>
      <c r="AX58" s="10"/>
      <c r="AY58" s="10"/>
      <c r="AZ58" s="10"/>
      <c r="BA58" s="10"/>
      <c r="BB58" s="10"/>
      <c r="BC58" s="10"/>
      <c r="BD58" s="10"/>
      <c r="BE58" s="10"/>
      <c r="BF58" s="10"/>
      <c r="BG58" s="10"/>
      <c r="BH58" s="10"/>
      <c r="BI58" s="10"/>
      <c r="BJ58" s="10"/>
      <c r="BK58" s="10"/>
      <c r="BL58" s="10"/>
      <c r="BM58" s="10"/>
      <c r="BN58" s="10"/>
      <c r="BO58" s="10"/>
      <c r="BP58" s="10"/>
      <c r="BQ58" s="10"/>
      <c r="BR58" s="10"/>
      <c r="BS58" s="10"/>
      <c r="BT58" s="10"/>
      <c r="BU58" s="10"/>
      <c r="BV58" s="10"/>
      <c r="BW58" s="10"/>
      <c r="BX58" s="10"/>
      <c r="BY58" s="10"/>
      <c r="BZ58" s="10"/>
      <c r="CA58" s="10"/>
      <c r="CB58" s="10"/>
      <c r="CC58" s="10"/>
      <c r="CD58" s="10"/>
      <c r="CE58" s="10"/>
      <c r="CF58" s="10"/>
      <c r="CG58" s="10"/>
      <c r="CH58" s="10"/>
      <c r="CI58" s="10"/>
      <c r="CJ58" s="10"/>
      <c r="CK58" s="10"/>
      <c r="CL58" s="10"/>
      <c r="CM58" s="10"/>
      <c r="CN58" s="10"/>
      <c r="CO58" s="10"/>
      <c r="CP58" s="10"/>
      <c r="CQ58" s="10"/>
      <c r="CR58" s="10"/>
      <c r="CS58" s="10"/>
      <c r="CT58" s="10"/>
      <c r="CU58" s="10"/>
      <c r="CV58" s="10"/>
      <c r="CW58" s="9"/>
      <c r="CX58" s="9"/>
      <c r="CY58" s="9"/>
      <c r="CZ58" s="9"/>
    </row>
    <row r="59" spans="2:104" ht="16.149999999999999">
      <c r="E59" s="1" t="s">
        <v>772</v>
      </c>
      <c r="G59" s="179" t="s">
        <v>164</v>
      </c>
      <c r="J59" s="1" t="s">
        <v>773</v>
      </c>
      <c r="L59" s="10" t="e">
        <f>L57/(1+L63)</f>
        <v>#N/A</v>
      </c>
      <c r="M59" s="10" t="e">
        <f>M57/(1+M63)</f>
        <v>#N/A</v>
      </c>
      <c r="N59" s="10" t="e">
        <f>N57/(1+N63)</f>
        <v>#N/A</v>
      </c>
      <c r="O59" s="10" t="e">
        <f>O57/(1+O63)</f>
        <v>#N/A</v>
      </c>
      <c r="P59" s="10" t="e">
        <f t="shared" ref="P59:AI59" si="204">P57/(1+P63)</f>
        <v>#N/A</v>
      </c>
      <c r="Q59" s="10" t="e">
        <f t="shared" si="204"/>
        <v>#N/A</v>
      </c>
      <c r="R59" s="10" t="e">
        <f t="shared" si="204"/>
        <v>#N/A</v>
      </c>
      <c r="S59" s="10" t="e">
        <f t="shared" si="204"/>
        <v>#N/A</v>
      </c>
      <c r="T59" s="10" t="e">
        <f t="shared" si="204"/>
        <v>#N/A</v>
      </c>
      <c r="U59" s="10" t="e">
        <f t="shared" si="204"/>
        <v>#N/A</v>
      </c>
      <c r="V59" s="10" t="e">
        <f t="shared" si="204"/>
        <v>#N/A</v>
      </c>
      <c r="W59" s="10" t="e">
        <f t="shared" si="204"/>
        <v>#N/A</v>
      </c>
      <c r="X59" s="10" t="e">
        <f t="shared" si="204"/>
        <v>#N/A</v>
      </c>
      <c r="Y59" s="10" t="e">
        <f t="shared" si="204"/>
        <v>#N/A</v>
      </c>
      <c r="Z59" s="10" t="e">
        <f t="shared" si="204"/>
        <v>#N/A</v>
      </c>
      <c r="AA59" s="10" t="e">
        <f t="shared" si="204"/>
        <v>#N/A</v>
      </c>
      <c r="AB59" s="10" t="e">
        <f>AB57/(1+AB63)</f>
        <v>#N/A</v>
      </c>
      <c r="AC59" s="10" t="e">
        <f t="shared" si="204"/>
        <v>#N/A</v>
      </c>
      <c r="AD59" s="10" t="e">
        <f t="shared" si="204"/>
        <v>#N/A</v>
      </c>
      <c r="AE59" s="10" t="e">
        <f t="shared" si="204"/>
        <v>#N/A</v>
      </c>
      <c r="AF59" s="10" t="e">
        <f t="shared" si="204"/>
        <v>#N/A</v>
      </c>
      <c r="AG59" s="10" t="e">
        <f>AG57/(1+AG63)</f>
        <v>#N/A</v>
      </c>
      <c r="AH59" s="10" t="e">
        <f>AH57/(1+AH63)</f>
        <v>#N/A</v>
      </c>
      <c r="AI59" s="10" t="e">
        <f t="shared" si="204"/>
        <v>#N/A</v>
      </c>
      <c r="AJ59" s="10" t="e">
        <f>AJ57/(1+AJ63)</f>
        <v>#N/A</v>
      </c>
      <c r="AK59" s="10" t="e">
        <f t="shared" ref="AK59:CV59" si="205">AK57/(1+AK63)</f>
        <v>#N/A</v>
      </c>
      <c r="AL59" s="10" t="e">
        <f t="shared" si="205"/>
        <v>#N/A</v>
      </c>
      <c r="AM59" s="10" t="e">
        <f t="shared" si="205"/>
        <v>#N/A</v>
      </c>
      <c r="AN59" s="10" t="e">
        <f t="shared" si="205"/>
        <v>#N/A</v>
      </c>
      <c r="AO59" s="10" t="e">
        <f t="shared" si="205"/>
        <v>#N/A</v>
      </c>
      <c r="AP59" s="10" t="e">
        <f t="shared" si="205"/>
        <v>#N/A</v>
      </c>
      <c r="AQ59" s="10" t="e">
        <f t="shared" si="205"/>
        <v>#N/A</v>
      </c>
      <c r="AR59" s="10" t="e">
        <f t="shared" si="205"/>
        <v>#N/A</v>
      </c>
      <c r="AS59" s="10" t="e">
        <f t="shared" si="205"/>
        <v>#N/A</v>
      </c>
      <c r="AT59" s="10" t="e">
        <f t="shared" si="205"/>
        <v>#N/A</v>
      </c>
      <c r="AU59" s="10" t="e">
        <f t="shared" si="205"/>
        <v>#N/A</v>
      </c>
      <c r="AV59" s="10" t="e">
        <f t="shared" si="205"/>
        <v>#N/A</v>
      </c>
      <c r="AW59" s="10" t="e">
        <f t="shared" si="205"/>
        <v>#N/A</v>
      </c>
      <c r="AX59" s="10" t="e">
        <f t="shared" si="205"/>
        <v>#N/A</v>
      </c>
      <c r="AY59" s="10" t="e">
        <f t="shared" si="205"/>
        <v>#N/A</v>
      </c>
      <c r="AZ59" s="10" t="e">
        <f t="shared" si="205"/>
        <v>#N/A</v>
      </c>
      <c r="BA59" s="10" t="e">
        <f t="shared" si="205"/>
        <v>#N/A</v>
      </c>
      <c r="BB59" s="10" t="e">
        <f t="shared" si="205"/>
        <v>#N/A</v>
      </c>
      <c r="BC59" s="10" t="e">
        <f t="shared" si="205"/>
        <v>#N/A</v>
      </c>
      <c r="BD59" s="10" t="e">
        <f t="shared" si="205"/>
        <v>#N/A</v>
      </c>
      <c r="BE59" s="10" t="e">
        <f t="shared" si="205"/>
        <v>#N/A</v>
      </c>
      <c r="BF59" s="10" t="e">
        <f t="shared" si="205"/>
        <v>#N/A</v>
      </c>
      <c r="BG59" s="10" t="e">
        <f t="shared" si="205"/>
        <v>#N/A</v>
      </c>
      <c r="BH59" s="10" t="e">
        <f t="shared" si="205"/>
        <v>#N/A</v>
      </c>
      <c r="BI59" s="10" t="e">
        <f t="shared" si="205"/>
        <v>#N/A</v>
      </c>
      <c r="BJ59" s="10" t="e">
        <f t="shared" si="205"/>
        <v>#N/A</v>
      </c>
      <c r="BK59" s="10" t="e">
        <f t="shared" si="205"/>
        <v>#N/A</v>
      </c>
      <c r="BL59" s="10" t="e">
        <f t="shared" si="205"/>
        <v>#N/A</v>
      </c>
      <c r="BM59" s="10" t="e">
        <f t="shared" si="205"/>
        <v>#N/A</v>
      </c>
      <c r="BN59" s="10" t="e">
        <f t="shared" si="205"/>
        <v>#N/A</v>
      </c>
      <c r="BO59" s="10" t="e">
        <f t="shared" si="205"/>
        <v>#N/A</v>
      </c>
      <c r="BP59" s="10" t="e">
        <f t="shared" si="205"/>
        <v>#N/A</v>
      </c>
      <c r="BQ59" s="10" t="e">
        <f t="shared" si="205"/>
        <v>#N/A</v>
      </c>
      <c r="BR59" s="10" t="e">
        <f t="shared" si="205"/>
        <v>#N/A</v>
      </c>
      <c r="BS59" s="10" t="e">
        <f t="shared" si="205"/>
        <v>#N/A</v>
      </c>
      <c r="BT59" s="10" t="e">
        <f t="shared" si="205"/>
        <v>#N/A</v>
      </c>
      <c r="BU59" s="10" t="e">
        <f t="shared" si="205"/>
        <v>#N/A</v>
      </c>
      <c r="BV59" s="10" t="e">
        <f t="shared" si="205"/>
        <v>#N/A</v>
      </c>
      <c r="BW59" s="10" t="e">
        <f t="shared" si="205"/>
        <v>#N/A</v>
      </c>
      <c r="BX59" s="10" t="e">
        <f t="shared" si="205"/>
        <v>#N/A</v>
      </c>
      <c r="BY59" s="10" t="e">
        <f t="shared" si="205"/>
        <v>#N/A</v>
      </c>
      <c r="BZ59" s="10" t="e">
        <f t="shared" si="205"/>
        <v>#N/A</v>
      </c>
      <c r="CA59" s="10" t="e">
        <f t="shared" si="205"/>
        <v>#N/A</v>
      </c>
      <c r="CB59" s="10" t="e">
        <f t="shared" si="205"/>
        <v>#N/A</v>
      </c>
      <c r="CC59" s="10" t="e">
        <f t="shared" si="205"/>
        <v>#N/A</v>
      </c>
      <c r="CD59" s="10" t="e">
        <f t="shared" si="205"/>
        <v>#N/A</v>
      </c>
      <c r="CE59" s="10" t="e">
        <f t="shared" si="205"/>
        <v>#N/A</v>
      </c>
      <c r="CF59" s="10" t="e">
        <f t="shared" si="205"/>
        <v>#N/A</v>
      </c>
      <c r="CG59" s="10" t="e">
        <f t="shared" si="205"/>
        <v>#N/A</v>
      </c>
      <c r="CH59" s="10" t="e">
        <f t="shared" si="205"/>
        <v>#N/A</v>
      </c>
      <c r="CI59" s="10" t="e">
        <f t="shared" si="205"/>
        <v>#N/A</v>
      </c>
      <c r="CJ59" s="10" t="e">
        <f t="shared" si="205"/>
        <v>#N/A</v>
      </c>
      <c r="CK59" s="10" t="e">
        <f t="shared" si="205"/>
        <v>#N/A</v>
      </c>
      <c r="CL59" s="10" t="e">
        <f t="shared" si="205"/>
        <v>#N/A</v>
      </c>
      <c r="CM59" s="10" t="e">
        <f t="shared" si="205"/>
        <v>#N/A</v>
      </c>
      <c r="CN59" s="10" t="e">
        <f t="shared" si="205"/>
        <v>#N/A</v>
      </c>
      <c r="CO59" s="10" t="e">
        <f t="shared" si="205"/>
        <v>#N/A</v>
      </c>
      <c r="CP59" s="10" t="e">
        <f t="shared" si="205"/>
        <v>#N/A</v>
      </c>
      <c r="CQ59" s="10" t="e">
        <f t="shared" si="205"/>
        <v>#N/A</v>
      </c>
      <c r="CR59" s="10" t="e">
        <f t="shared" si="205"/>
        <v>#N/A</v>
      </c>
      <c r="CS59" s="10" t="e">
        <f t="shared" si="205"/>
        <v>#N/A</v>
      </c>
      <c r="CT59" s="10" t="e">
        <f t="shared" si="205"/>
        <v>#N/A</v>
      </c>
      <c r="CU59" s="10" t="e">
        <f t="shared" si="205"/>
        <v>#N/A</v>
      </c>
      <c r="CV59" s="10" t="e">
        <f t="shared" si="205"/>
        <v>#N/A</v>
      </c>
      <c r="CW59" s="9"/>
      <c r="CX59" s="9"/>
      <c r="CY59" s="9"/>
      <c r="CZ59" s="9"/>
    </row>
    <row r="60" spans="2:104">
      <c r="L60" s="10"/>
      <c r="M60" s="10"/>
      <c r="N60" s="10"/>
      <c r="O60" s="10"/>
      <c r="P60" s="10"/>
      <c r="Q60" s="10"/>
      <c r="R60" s="10"/>
      <c r="S60" s="10"/>
      <c r="T60" s="10"/>
      <c r="U60" s="10"/>
      <c r="V60" s="10"/>
      <c r="W60" s="10"/>
      <c r="X60" s="10"/>
      <c r="Y60" s="10"/>
      <c r="Z60" s="10"/>
      <c r="AA60" s="10"/>
      <c r="AB60" s="10"/>
      <c r="AC60" s="10"/>
      <c r="AD60" s="10"/>
      <c r="AE60" s="10"/>
      <c r="AF60" s="10"/>
      <c r="AG60" s="10"/>
      <c r="AH60" s="10"/>
      <c r="AI60" s="10"/>
      <c r="AJ60" s="10"/>
      <c r="AK60" s="10"/>
      <c r="AL60" s="10"/>
      <c r="AM60" s="10"/>
      <c r="AN60" s="10"/>
      <c r="AO60" s="10"/>
      <c r="AP60" s="10"/>
      <c r="AQ60" s="10"/>
      <c r="AR60" s="10"/>
      <c r="AS60" s="10"/>
      <c r="AT60" s="10"/>
      <c r="AU60" s="10"/>
      <c r="AV60" s="10"/>
      <c r="AW60" s="10"/>
      <c r="AX60" s="10"/>
      <c r="AY60" s="10"/>
      <c r="AZ60" s="10"/>
      <c r="BA60" s="10"/>
      <c r="BB60" s="10"/>
      <c r="BC60" s="10"/>
      <c r="BD60" s="10"/>
      <c r="BE60" s="10"/>
      <c r="BF60" s="10"/>
      <c r="BG60" s="10"/>
      <c r="BH60" s="10"/>
      <c r="BI60" s="10"/>
      <c r="BJ60" s="10"/>
      <c r="BK60" s="10"/>
      <c r="BL60" s="10"/>
      <c r="BM60" s="10"/>
      <c r="BN60" s="10"/>
      <c r="BO60" s="10"/>
      <c r="BP60" s="10"/>
      <c r="BQ60" s="10"/>
      <c r="BR60" s="10"/>
      <c r="BS60" s="10"/>
      <c r="BT60" s="10"/>
      <c r="BU60" s="10"/>
      <c r="BV60" s="10"/>
      <c r="BW60" s="10"/>
      <c r="BX60" s="10"/>
      <c r="BY60" s="10"/>
      <c r="BZ60" s="10"/>
      <c r="CA60" s="10"/>
      <c r="CB60" s="10"/>
      <c r="CC60" s="10"/>
      <c r="CD60" s="10"/>
      <c r="CE60" s="10"/>
      <c r="CF60" s="10"/>
      <c r="CG60" s="10"/>
      <c r="CH60" s="10"/>
      <c r="CI60" s="10"/>
      <c r="CJ60" s="10"/>
      <c r="CK60" s="10"/>
      <c r="CL60" s="10"/>
      <c r="CM60" s="10"/>
      <c r="CN60" s="10"/>
      <c r="CO60" s="10"/>
      <c r="CP60" s="10"/>
      <c r="CQ60" s="10"/>
      <c r="CR60" s="10"/>
      <c r="CS60" s="10"/>
      <c r="CT60" s="10"/>
      <c r="CU60" s="10"/>
      <c r="CV60" s="10"/>
      <c r="CW60" s="9"/>
      <c r="CX60" s="9"/>
      <c r="CY60" s="9"/>
      <c r="CZ60" s="9"/>
    </row>
    <row r="61" spans="2:104" ht="16.149999999999999">
      <c r="E61" s="1" t="s">
        <v>774</v>
      </c>
      <c r="G61" s="179" t="s">
        <v>164</v>
      </c>
      <c r="J61" s="1" t="s">
        <v>780</v>
      </c>
      <c r="L61" s="10" t="e">
        <f>(L56+L59)/2</f>
        <v>#N/A</v>
      </c>
      <c r="M61" s="10" t="e">
        <f>(M56+M59)/2</f>
        <v>#N/A</v>
      </c>
      <c r="N61" s="10" t="e">
        <f>(N56+N59)/2</f>
        <v>#N/A</v>
      </c>
      <c r="O61" s="10" t="e">
        <f t="shared" ref="O61:BX61" si="206">(O56+O59)/2</f>
        <v>#N/A</v>
      </c>
      <c r="P61" s="10" t="e">
        <f t="shared" si="206"/>
        <v>#N/A</v>
      </c>
      <c r="Q61" s="10" t="e">
        <f t="shared" si="206"/>
        <v>#N/A</v>
      </c>
      <c r="R61" s="10" t="e">
        <f t="shared" si="206"/>
        <v>#N/A</v>
      </c>
      <c r="S61" s="10" t="e">
        <f t="shared" si="206"/>
        <v>#N/A</v>
      </c>
      <c r="T61" s="10" t="e">
        <f t="shared" si="206"/>
        <v>#N/A</v>
      </c>
      <c r="U61" s="10" t="e">
        <f t="shared" si="206"/>
        <v>#N/A</v>
      </c>
      <c r="V61" s="10" t="e">
        <f t="shared" si="206"/>
        <v>#N/A</v>
      </c>
      <c r="W61" s="10" t="e">
        <f t="shared" si="206"/>
        <v>#N/A</v>
      </c>
      <c r="X61" s="10" t="e">
        <f t="shared" si="206"/>
        <v>#N/A</v>
      </c>
      <c r="Y61" s="10" t="e">
        <f t="shared" si="206"/>
        <v>#N/A</v>
      </c>
      <c r="Z61" s="10" t="e">
        <f t="shared" si="206"/>
        <v>#N/A</v>
      </c>
      <c r="AA61" s="10" t="e">
        <f t="shared" si="206"/>
        <v>#N/A</v>
      </c>
      <c r="AB61" s="10" t="e">
        <f t="shared" si="206"/>
        <v>#N/A</v>
      </c>
      <c r="AC61" s="10" t="e">
        <f t="shared" si="206"/>
        <v>#N/A</v>
      </c>
      <c r="AD61" s="10" t="e">
        <f t="shared" si="206"/>
        <v>#N/A</v>
      </c>
      <c r="AE61" s="10" t="e">
        <f t="shared" si="206"/>
        <v>#N/A</v>
      </c>
      <c r="AF61" s="10" t="e">
        <f t="shared" si="206"/>
        <v>#N/A</v>
      </c>
      <c r="AG61" s="10" t="e">
        <f>(AG56+AG59)/2</f>
        <v>#N/A</v>
      </c>
      <c r="AH61" s="10" t="e">
        <f>(AH56+AH59)/2</f>
        <v>#N/A</v>
      </c>
      <c r="AI61" s="10" t="e">
        <f t="shared" si="206"/>
        <v>#N/A</v>
      </c>
      <c r="AJ61" s="10" t="e">
        <f t="shared" si="206"/>
        <v>#N/A</v>
      </c>
      <c r="AK61" s="10" t="e">
        <f t="shared" si="206"/>
        <v>#N/A</v>
      </c>
      <c r="AL61" s="10" t="e">
        <f t="shared" si="206"/>
        <v>#N/A</v>
      </c>
      <c r="AM61" s="10" t="e">
        <f t="shared" si="206"/>
        <v>#N/A</v>
      </c>
      <c r="AN61" s="10" t="e">
        <f t="shared" si="206"/>
        <v>#N/A</v>
      </c>
      <c r="AO61" s="10" t="e">
        <f t="shared" si="206"/>
        <v>#N/A</v>
      </c>
      <c r="AP61" s="10" t="e">
        <f t="shared" si="206"/>
        <v>#N/A</v>
      </c>
      <c r="AQ61" s="10" t="e">
        <f t="shared" si="206"/>
        <v>#N/A</v>
      </c>
      <c r="AR61" s="10" t="e">
        <f t="shared" si="206"/>
        <v>#N/A</v>
      </c>
      <c r="AS61" s="10" t="e">
        <f t="shared" si="206"/>
        <v>#N/A</v>
      </c>
      <c r="AT61" s="10" t="e">
        <f t="shared" si="206"/>
        <v>#N/A</v>
      </c>
      <c r="AU61" s="10" t="e">
        <f t="shared" si="206"/>
        <v>#N/A</v>
      </c>
      <c r="AV61" s="10" t="e">
        <f t="shared" si="206"/>
        <v>#N/A</v>
      </c>
      <c r="AW61" s="10" t="e">
        <f t="shared" si="206"/>
        <v>#N/A</v>
      </c>
      <c r="AX61" s="10" t="e">
        <f t="shared" si="206"/>
        <v>#N/A</v>
      </c>
      <c r="AY61" s="10" t="e">
        <f t="shared" si="206"/>
        <v>#N/A</v>
      </c>
      <c r="AZ61" s="10" t="e">
        <f t="shared" si="206"/>
        <v>#N/A</v>
      </c>
      <c r="BA61" s="10" t="e">
        <f t="shared" si="206"/>
        <v>#N/A</v>
      </c>
      <c r="BB61" s="10" t="e">
        <f t="shared" si="206"/>
        <v>#N/A</v>
      </c>
      <c r="BC61" s="10" t="e">
        <f t="shared" si="206"/>
        <v>#N/A</v>
      </c>
      <c r="BD61" s="10" t="e">
        <f t="shared" si="206"/>
        <v>#N/A</v>
      </c>
      <c r="BE61" s="10" t="e">
        <f t="shared" si="206"/>
        <v>#N/A</v>
      </c>
      <c r="BF61" s="10" t="e">
        <f t="shared" si="206"/>
        <v>#N/A</v>
      </c>
      <c r="BG61" s="10" t="e">
        <f t="shared" si="206"/>
        <v>#N/A</v>
      </c>
      <c r="BH61" s="10" t="e">
        <f t="shared" si="206"/>
        <v>#N/A</v>
      </c>
      <c r="BI61" s="10" t="e">
        <f t="shared" si="206"/>
        <v>#N/A</v>
      </c>
      <c r="BJ61" s="10" t="e">
        <f t="shared" si="206"/>
        <v>#N/A</v>
      </c>
      <c r="BK61" s="10" t="e">
        <f t="shared" si="206"/>
        <v>#N/A</v>
      </c>
      <c r="BL61" s="10" t="e">
        <f t="shared" si="206"/>
        <v>#N/A</v>
      </c>
      <c r="BM61" s="10" t="e">
        <f t="shared" si="206"/>
        <v>#N/A</v>
      </c>
      <c r="BN61" s="10" t="e">
        <f t="shared" si="206"/>
        <v>#N/A</v>
      </c>
      <c r="BO61" s="10" t="e">
        <f t="shared" si="206"/>
        <v>#N/A</v>
      </c>
      <c r="BP61" s="10" t="e">
        <f t="shared" si="206"/>
        <v>#N/A</v>
      </c>
      <c r="BQ61" s="10" t="e">
        <f t="shared" si="206"/>
        <v>#N/A</v>
      </c>
      <c r="BR61" s="10" t="e">
        <f t="shared" si="206"/>
        <v>#N/A</v>
      </c>
      <c r="BS61" s="10" t="e">
        <f t="shared" si="206"/>
        <v>#N/A</v>
      </c>
      <c r="BT61" s="10" t="e">
        <f t="shared" si="206"/>
        <v>#N/A</v>
      </c>
      <c r="BU61" s="10" t="e">
        <f t="shared" si="206"/>
        <v>#N/A</v>
      </c>
      <c r="BV61" s="10" t="e">
        <f t="shared" si="206"/>
        <v>#N/A</v>
      </c>
      <c r="BW61" s="10" t="e">
        <f t="shared" si="206"/>
        <v>#N/A</v>
      </c>
      <c r="BX61" s="10" t="e">
        <f t="shared" si="206"/>
        <v>#N/A</v>
      </c>
      <c r="BY61" s="10" t="e">
        <f t="shared" ref="BY61:CV61" si="207">(BY56+BY59)/2</f>
        <v>#N/A</v>
      </c>
      <c r="BZ61" s="10" t="e">
        <f t="shared" si="207"/>
        <v>#N/A</v>
      </c>
      <c r="CA61" s="10" t="e">
        <f t="shared" si="207"/>
        <v>#N/A</v>
      </c>
      <c r="CB61" s="10" t="e">
        <f t="shared" si="207"/>
        <v>#N/A</v>
      </c>
      <c r="CC61" s="10" t="e">
        <f t="shared" si="207"/>
        <v>#N/A</v>
      </c>
      <c r="CD61" s="10" t="e">
        <f t="shared" si="207"/>
        <v>#N/A</v>
      </c>
      <c r="CE61" s="10" t="e">
        <f t="shared" si="207"/>
        <v>#N/A</v>
      </c>
      <c r="CF61" s="10" t="e">
        <f t="shared" si="207"/>
        <v>#N/A</v>
      </c>
      <c r="CG61" s="10" t="e">
        <f t="shared" si="207"/>
        <v>#N/A</v>
      </c>
      <c r="CH61" s="10" t="e">
        <f t="shared" si="207"/>
        <v>#N/A</v>
      </c>
      <c r="CI61" s="10" t="e">
        <f t="shared" si="207"/>
        <v>#N/A</v>
      </c>
      <c r="CJ61" s="10" t="e">
        <f t="shared" si="207"/>
        <v>#N/A</v>
      </c>
      <c r="CK61" s="10" t="e">
        <f t="shared" si="207"/>
        <v>#N/A</v>
      </c>
      <c r="CL61" s="10" t="e">
        <f t="shared" si="207"/>
        <v>#N/A</v>
      </c>
      <c r="CM61" s="10" t="e">
        <f t="shared" si="207"/>
        <v>#N/A</v>
      </c>
      <c r="CN61" s="10" t="e">
        <f>(CN56+CN59)/2</f>
        <v>#N/A</v>
      </c>
      <c r="CO61" s="10" t="e">
        <f t="shared" si="207"/>
        <v>#N/A</v>
      </c>
      <c r="CP61" s="10" t="e">
        <f t="shared" si="207"/>
        <v>#N/A</v>
      </c>
      <c r="CQ61" s="10" t="e">
        <f t="shared" si="207"/>
        <v>#N/A</v>
      </c>
      <c r="CR61" s="10" t="e">
        <f t="shared" si="207"/>
        <v>#N/A</v>
      </c>
      <c r="CS61" s="10" t="e">
        <f t="shared" si="207"/>
        <v>#N/A</v>
      </c>
      <c r="CT61" s="10" t="e">
        <f t="shared" si="207"/>
        <v>#N/A</v>
      </c>
      <c r="CU61" s="10" t="e">
        <f t="shared" si="207"/>
        <v>#N/A</v>
      </c>
      <c r="CV61" s="10" t="e">
        <f t="shared" si="207"/>
        <v>#N/A</v>
      </c>
      <c r="CW61" s="9"/>
      <c r="CX61" s="9"/>
      <c r="CY61" s="9"/>
      <c r="CZ61" s="9"/>
    </row>
    <row r="62" spans="2:104">
      <c r="L62" s="10"/>
      <c r="M62" s="10"/>
      <c r="N62" s="10"/>
      <c r="O62" s="10"/>
      <c r="P62" s="10"/>
      <c r="Q62" s="10"/>
      <c r="R62" s="10"/>
      <c r="S62" s="10"/>
      <c r="T62" s="10"/>
      <c r="U62" s="10"/>
      <c r="V62" s="10"/>
      <c r="W62" s="10"/>
      <c r="X62" s="10"/>
      <c r="Y62" s="10"/>
      <c r="Z62" s="10"/>
      <c r="AA62" s="10"/>
      <c r="AB62" s="10"/>
      <c r="AC62" s="10"/>
      <c r="AD62" s="10"/>
      <c r="AE62" s="10"/>
      <c r="AF62" s="10"/>
      <c r="AG62" s="10"/>
      <c r="AH62" s="10"/>
      <c r="AI62" s="10"/>
      <c r="AJ62" s="10"/>
      <c r="AK62" s="10"/>
      <c r="AL62" s="10"/>
      <c r="AM62" s="10"/>
      <c r="AN62" s="10"/>
      <c r="AO62" s="10"/>
      <c r="AP62" s="10"/>
      <c r="AQ62" s="10"/>
      <c r="AR62" s="10"/>
      <c r="AS62" s="10"/>
      <c r="AT62" s="10"/>
      <c r="AU62" s="10"/>
      <c r="AV62" s="10"/>
      <c r="AW62" s="10"/>
      <c r="AX62" s="10"/>
      <c r="AY62" s="10"/>
      <c r="AZ62" s="10"/>
      <c r="BA62" s="10"/>
      <c r="BB62" s="10"/>
      <c r="BC62" s="10"/>
      <c r="BD62" s="10"/>
      <c r="BE62" s="10"/>
      <c r="BF62" s="10"/>
      <c r="BG62" s="10"/>
      <c r="BH62" s="10"/>
      <c r="BI62" s="10"/>
      <c r="BJ62" s="10"/>
      <c r="BK62" s="10"/>
      <c r="BL62" s="10"/>
      <c r="BM62" s="10"/>
      <c r="BN62" s="10"/>
      <c r="BO62" s="10"/>
      <c r="BP62" s="10"/>
      <c r="BQ62" s="10"/>
      <c r="BR62" s="10"/>
      <c r="BS62" s="10"/>
      <c r="BT62" s="10"/>
      <c r="BU62" s="10"/>
      <c r="BV62" s="10"/>
      <c r="BW62" s="10"/>
      <c r="BX62" s="10"/>
      <c r="BY62" s="10"/>
      <c r="BZ62" s="10"/>
      <c r="CA62" s="10"/>
      <c r="CB62" s="10"/>
      <c r="CC62" s="10"/>
      <c r="CD62" s="10"/>
      <c r="CE62" s="10"/>
      <c r="CF62" s="10"/>
      <c r="CG62" s="10"/>
      <c r="CH62" s="10"/>
      <c r="CI62" s="10"/>
      <c r="CJ62" s="10"/>
      <c r="CK62" s="10"/>
      <c r="CL62" s="10"/>
      <c r="CM62" s="10"/>
      <c r="CN62" s="10"/>
      <c r="CO62" s="10"/>
      <c r="CP62" s="10"/>
      <c r="CQ62" s="10"/>
      <c r="CR62" s="10"/>
      <c r="CS62" s="10"/>
      <c r="CT62" s="10"/>
      <c r="CU62" s="10"/>
      <c r="CV62" s="10"/>
      <c r="CW62" s="9"/>
      <c r="CX62" s="9"/>
      <c r="CY62" s="9"/>
      <c r="CZ62" s="9"/>
    </row>
    <row r="63" spans="2:104">
      <c r="E63" s="1" t="s">
        <v>287</v>
      </c>
      <c r="G63" s="1" t="s">
        <v>159</v>
      </c>
      <c r="J63" s="1" t="s">
        <v>287</v>
      </c>
      <c r="L63" s="110">
        <f>FinancialInputs!L62*L9</f>
        <v>0</v>
      </c>
      <c r="M63" s="110">
        <f>FinancialInputs!M62*M9</f>
        <v>0</v>
      </c>
      <c r="N63" s="110">
        <f>FinancialInputs!N62*N9</f>
        <v>0</v>
      </c>
      <c r="O63" s="110">
        <f>FinancialInputs!O62*O9</f>
        <v>0</v>
      </c>
      <c r="P63" s="110">
        <f>FinancialInputs!P62*P9</f>
        <v>0</v>
      </c>
      <c r="Q63" s="110">
        <f>FinancialInputs!Q62*Q9</f>
        <v>0</v>
      </c>
      <c r="R63" s="110">
        <f>FinancialInputs!R62*R9</f>
        <v>0</v>
      </c>
      <c r="S63" s="110">
        <f>FinancialInputs!S62*S9</f>
        <v>0</v>
      </c>
      <c r="T63" s="110">
        <f>FinancialInputs!T62*T9</f>
        <v>0</v>
      </c>
      <c r="U63" s="110">
        <f>FinancialInputs!U62*U9</f>
        <v>0</v>
      </c>
      <c r="V63" s="110">
        <f>FinancialInputs!V62*V9</f>
        <v>0</v>
      </c>
      <c r="W63" s="110">
        <f>FinancialInputs!W62*W9</f>
        <v>0</v>
      </c>
      <c r="X63" s="110">
        <f>FinancialInputs!X62*X9</f>
        <v>0</v>
      </c>
      <c r="Y63" s="110">
        <f>FinancialInputs!Y62*Y9</f>
        <v>0</v>
      </c>
      <c r="Z63" s="110">
        <f>FinancialInputs!Z62*Z9</f>
        <v>0</v>
      </c>
      <c r="AA63" s="110">
        <f>FinancialInputs!AA62*AA9</f>
        <v>0</v>
      </c>
      <c r="AB63" s="110">
        <f>FinancialInputs!AB62*AB9</f>
        <v>0</v>
      </c>
      <c r="AC63" s="110">
        <f>FinancialInputs!AC62*AC9</f>
        <v>0</v>
      </c>
      <c r="AD63" s="110">
        <f>FinancialInputs!AD62*AD9</f>
        <v>0</v>
      </c>
      <c r="AE63" s="110">
        <f>FinancialInputs!AE62*AE9</f>
        <v>0</v>
      </c>
      <c r="AF63" s="110">
        <f>FinancialInputs!AF62*AF9</f>
        <v>0</v>
      </c>
      <c r="AG63" s="110">
        <f>FinancialInputs!AG62*AG9</f>
        <v>0</v>
      </c>
      <c r="AH63" s="110">
        <f>FinancialInputs!AH62*AH9</f>
        <v>0</v>
      </c>
      <c r="AI63" s="110">
        <f>FinancialInputs!AI62*AI9</f>
        <v>0</v>
      </c>
      <c r="AJ63" s="110">
        <f>FinancialInputs!AJ62*AJ9</f>
        <v>0</v>
      </c>
      <c r="AK63" s="110">
        <f>FinancialInputs!AK62*AK9</f>
        <v>0</v>
      </c>
      <c r="AL63" s="110">
        <f>FinancialInputs!AL62*AL9</f>
        <v>0</v>
      </c>
      <c r="AM63" s="110">
        <f>FinancialInputs!AM62*AM9</f>
        <v>0</v>
      </c>
      <c r="AN63" s="110">
        <f>FinancialInputs!AN62*AN9</f>
        <v>0</v>
      </c>
      <c r="AO63" s="110">
        <f>FinancialInputs!AO62*AO9</f>
        <v>0</v>
      </c>
      <c r="AP63" s="110">
        <f>FinancialInputs!AP62*AP9</f>
        <v>0</v>
      </c>
      <c r="AQ63" s="110">
        <f>FinancialInputs!AQ62*AQ9</f>
        <v>0</v>
      </c>
      <c r="AR63" s="110">
        <f>FinancialInputs!AR62*AR9</f>
        <v>0</v>
      </c>
      <c r="AS63" s="110">
        <f>FinancialInputs!AS62*AS9</f>
        <v>0</v>
      </c>
      <c r="AT63" s="110">
        <f>FinancialInputs!AT62*AT9</f>
        <v>0</v>
      </c>
      <c r="AU63" s="110">
        <f>FinancialInputs!AU62*AU9</f>
        <v>0</v>
      </c>
      <c r="AV63" s="110">
        <f>FinancialInputs!AV62*AV9</f>
        <v>0</v>
      </c>
      <c r="AW63" s="110">
        <f>FinancialInputs!AW62*AW9</f>
        <v>0</v>
      </c>
      <c r="AX63" s="110">
        <f>FinancialInputs!AX62*AX9</f>
        <v>0</v>
      </c>
      <c r="AY63" s="110">
        <f>FinancialInputs!AY62*AY9</f>
        <v>0</v>
      </c>
      <c r="AZ63" s="110">
        <f>FinancialInputs!AZ62*AZ9</f>
        <v>0</v>
      </c>
      <c r="BA63" s="110">
        <f>FinancialInputs!BA62*BA9</f>
        <v>0</v>
      </c>
      <c r="BB63" s="110">
        <f>FinancialInputs!BB62*BB9</f>
        <v>0</v>
      </c>
      <c r="BC63" s="110">
        <f>FinancialInputs!BC62*BC9</f>
        <v>0</v>
      </c>
      <c r="BD63" s="110">
        <f>FinancialInputs!BD62*BD9</f>
        <v>0</v>
      </c>
      <c r="BE63" s="110">
        <f>FinancialInputs!BE62*BE9</f>
        <v>0</v>
      </c>
      <c r="BF63" s="110">
        <f>FinancialInputs!BF62*BF9</f>
        <v>0</v>
      </c>
      <c r="BG63" s="110">
        <f>FinancialInputs!BG62*BG9</f>
        <v>0</v>
      </c>
      <c r="BH63" s="110">
        <f>FinancialInputs!BH62*BH9</f>
        <v>0</v>
      </c>
      <c r="BI63" s="110">
        <f>FinancialInputs!BI62*BI9</f>
        <v>0</v>
      </c>
      <c r="BJ63" s="110">
        <f>FinancialInputs!BJ62*BJ9</f>
        <v>0</v>
      </c>
      <c r="BK63" s="110">
        <f>FinancialInputs!BK62*BK9</f>
        <v>0</v>
      </c>
      <c r="BL63" s="110">
        <f>FinancialInputs!BL62*BL9</f>
        <v>0</v>
      </c>
      <c r="BM63" s="110">
        <f>FinancialInputs!BM62*BM9</f>
        <v>0</v>
      </c>
      <c r="BN63" s="110">
        <f>FinancialInputs!BN62*BN9</f>
        <v>0</v>
      </c>
      <c r="BO63" s="110">
        <f>FinancialInputs!BO62*BO9</f>
        <v>0</v>
      </c>
      <c r="BP63" s="110">
        <f>FinancialInputs!BP62*BP9</f>
        <v>0</v>
      </c>
      <c r="BQ63" s="110">
        <f>FinancialInputs!BQ62*BQ9</f>
        <v>0</v>
      </c>
      <c r="BR63" s="110">
        <f>FinancialInputs!BR62*BR9</f>
        <v>0</v>
      </c>
      <c r="BS63" s="110">
        <f>FinancialInputs!BS62*BS9</f>
        <v>0</v>
      </c>
      <c r="BT63" s="110">
        <f>FinancialInputs!BT62*BT9</f>
        <v>0</v>
      </c>
      <c r="BU63" s="110">
        <f>FinancialInputs!BU62*BU9</f>
        <v>0</v>
      </c>
      <c r="BV63" s="110">
        <f>FinancialInputs!BV62*BV9</f>
        <v>0</v>
      </c>
      <c r="BW63" s="110">
        <f>FinancialInputs!BW62*BW9</f>
        <v>0</v>
      </c>
      <c r="BX63" s="110">
        <f>FinancialInputs!BX62*BX9</f>
        <v>0</v>
      </c>
      <c r="BY63" s="110">
        <f>FinancialInputs!BY62*BY9</f>
        <v>0</v>
      </c>
      <c r="BZ63" s="110">
        <f>FinancialInputs!BZ62*BZ9</f>
        <v>0</v>
      </c>
      <c r="CA63" s="110">
        <f>FinancialInputs!CA62*CA9</f>
        <v>0</v>
      </c>
      <c r="CB63" s="110">
        <f>FinancialInputs!CB62*CB9</f>
        <v>0</v>
      </c>
      <c r="CC63" s="110">
        <f>FinancialInputs!CC62*CC9</f>
        <v>0</v>
      </c>
      <c r="CD63" s="110">
        <f>FinancialInputs!CD62*CD9</f>
        <v>0</v>
      </c>
      <c r="CE63" s="110">
        <f>FinancialInputs!CE62*CE9</f>
        <v>0</v>
      </c>
      <c r="CF63" s="110">
        <f>FinancialInputs!CF62*CF9</f>
        <v>0</v>
      </c>
      <c r="CG63" s="110">
        <f>FinancialInputs!CG62*CG9</f>
        <v>0</v>
      </c>
      <c r="CH63" s="110">
        <f>FinancialInputs!CH62*CH9</f>
        <v>0</v>
      </c>
      <c r="CI63" s="110">
        <f>FinancialInputs!CI62*CI9</f>
        <v>0</v>
      </c>
      <c r="CJ63" s="110">
        <f>FinancialInputs!CJ62*CJ9</f>
        <v>0</v>
      </c>
      <c r="CK63" s="110">
        <f>FinancialInputs!CK62*CK9</f>
        <v>0</v>
      </c>
      <c r="CL63" s="110">
        <f>FinancialInputs!CL62*CL9</f>
        <v>0</v>
      </c>
      <c r="CM63" s="110">
        <f>FinancialInputs!CM62*CM9</f>
        <v>0</v>
      </c>
      <c r="CN63" s="110">
        <f>FinancialInputs!CN62*CN9</f>
        <v>0</v>
      </c>
      <c r="CO63" s="110">
        <f>FinancialInputs!CO62*CO9</f>
        <v>0</v>
      </c>
      <c r="CP63" s="110">
        <f>FinancialInputs!CP62*CP9</f>
        <v>0</v>
      </c>
      <c r="CQ63" s="110">
        <f>FinancialInputs!CQ62*CQ9</f>
        <v>0</v>
      </c>
      <c r="CR63" s="110">
        <f>FinancialInputs!CR62*CR9</f>
        <v>0</v>
      </c>
      <c r="CS63" s="110">
        <f>FinancialInputs!CS62*CS9</f>
        <v>0</v>
      </c>
      <c r="CT63" s="110">
        <f>FinancialInputs!CT62*CT9</f>
        <v>0</v>
      </c>
      <c r="CU63" s="110">
        <f>FinancialInputs!CU62*CU9</f>
        <v>0</v>
      </c>
      <c r="CV63" s="110">
        <f>FinancialInputs!CV62*CV9</f>
        <v>0</v>
      </c>
      <c r="CW63" s="9"/>
      <c r="CX63" s="9"/>
      <c r="CY63" s="9"/>
      <c r="CZ63" s="9"/>
    </row>
    <row r="64" spans="2:104">
      <c r="E64" s="1" t="s">
        <v>781</v>
      </c>
      <c r="G64" s="179" t="s">
        <v>164</v>
      </c>
      <c r="L64" s="10" t="e">
        <f>L61*L63</f>
        <v>#N/A</v>
      </c>
      <c r="M64" s="10" t="e">
        <f t="shared" ref="M64:BX64" si="208">M61*M63</f>
        <v>#N/A</v>
      </c>
      <c r="N64" s="10" t="e">
        <f>N61*N63</f>
        <v>#N/A</v>
      </c>
      <c r="O64" s="10" t="e">
        <f t="shared" si="208"/>
        <v>#N/A</v>
      </c>
      <c r="P64" s="10" t="e">
        <f t="shared" si="208"/>
        <v>#N/A</v>
      </c>
      <c r="Q64" s="10" t="e">
        <f>Q61*Q63</f>
        <v>#N/A</v>
      </c>
      <c r="R64" s="10" t="e">
        <f t="shared" si="208"/>
        <v>#N/A</v>
      </c>
      <c r="S64" s="10" t="e">
        <f t="shared" si="208"/>
        <v>#N/A</v>
      </c>
      <c r="T64" s="10" t="e">
        <f t="shared" si="208"/>
        <v>#N/A</v>
      </c>
      <c r="U64" s="10" t="e">
        <f t="shared" si="208"/>
        <v>#N/A</v>
      </c>
      <c r="V64" s="10" t="e">
        <f t="shared" si="208"/>
        <v>#N/A</v>
      </c>
      <c r="W64" s="10" t="e">
        <f t="shared" si="208"/>
        <v>#N/A</v>
      </c>
      <c r="X64" s="10" t="e">
        <f t="shared" si="208"/>
        <v>#N/A</v>
      </c>
      <c r="Y64" s="10" t="e">
        <f t="shared" si="208"/>
        <v>#N/A</v>
      </c>
      <c r="Z64" s="10" t="e">
        <f t="shared" si="208"/>
        <v>#N/A</v>
      </c>
      <c r="AA64" s="10" t="e">
        <f t="shared" si="208"/>
        <v>#N/A</v>
      </c>
      <c r="AB64" s="10" t="e">
        <f t="shared" si="208"/>
        <v>#N/A</v>
      </c>
      <c r="AC64" s="10" t="e">
        <f t="shared" si="208"/>
        <v>#N/A</v>
      </c>
      <c r="AD64" s="10" t="e">
        <f t="shared" si="208"/>
        <v>#N/A</v>
      </c>
      <c r="AE64" s="10" t="e">
        <f t="shared" si="208"/>
        <v>#N/A</v>
      </c>
      <c r="AF64" s="10" t="e">
        <f t="shared" si="208"/>
        <v>#N/A</v>
      </c>
      <c r="AG64" s="10" t="e">
        <f t="shared" si="208"/>
        <v>#N/A</v>
      </c>
      <c r="AH64" s="10" t="e">
        <f>AH61*AH63</f>
        <v>#N/A</v>
      </c>
      <c r="AI64" s="10" t="e">
        <f t="shared" si="208"/>
        <v>#N/A</v>
      </c>
      <c r="AJ64" s="10" t="e">
        <f t="shared" si="208"/>
        <v>#N/A</v>
      </c>
      <c r="AK64" s="10" t="e">
        <f>AK61*AK63</f>
        <v>#N/A</v>
      </c>
      <c r="AL64" s="10" t="e">
        <f t="shared" si="208"/>
        <v>#N/A</v>
      </c>
      <c r="AM64" s="10" t="e">
        <f t="shared" si="208"/>
        <v>#N/A</v>
      </c>
      <c r="AN64" s="10" t="e">
        <f t="shared" si="208"/>
        <v>#N/A</v>
      </c>
      <c r="AO64" s="10" t="e">
        <f t="shared" si="208"/>
        <v>#N/A</v>
      </c>
      <c r="AP64" s="10" t="e">
        <f t="shared" si="208"/>
        <v>#N/A</v>
      </c>
      <c r="AQ64" s="10" t="e">
        <f t="shared" si="208"/>
        <v>#N/A</v>
      </c>
      <c r="AR64" s="10" t="e">
        <f t="shared" si="208"/>
        <v>#N/A</v>
      </c>
      <c r="AS64" s="10" t="e">
        <f t="shared" si="208"/>
        <v>#N/A</v>
      </c>
      <c r="AT64" s="10" t="e">
        <f t="shared" si="208"/>
        <v>#N/A</v>
      </c>
      <c r="AU64" s="10" t="e">
        <f t="shared" si="208"/>
        <v>#N/A</v>
      </c>
      <c r="AV64" s="10" t="e">
        <f t="shared" si="208"/>
        <v>#N/A</v>
      </c>
      <c r="AW64" s="10" t="e">
        <f t="shared" si="208"/>
        <v>#N/A</v>
      </c>
      <c r="AX64" s="10" t="e">
        <f t="shared" si="208"/>
        <v>#N/A</v>
      </c>
      <c r="AY64" s="10" t="e">
        <f t="shared" si="208"/>
        <v>#N/A</v>
      </c>
      <c r="AZ64" s="10" t="e">
        <f t="shared" si="208"/>
        <v>#N/A</v>
      </c>
      <c r="BA64" s="10" t="e">
        <f t="shared" si="208"/>
        <v>#N/A</v>
      </c>
      <c r="BB64" s="10" t="e">
        <f t="shared" si="208"/>
        <v>#N/A</v>
      </c>
      <c r="BC64" s="10" t="e">
        <f t="shared" si="208"/>
        <v>#N/A</v>
      </c>
      <c r="BD64" s="10" t="e">
        <f t="shared" si="208"/>
        <v>#N/A</v>
      </c>
      <c r="BE64" s="10" t="e">
        <f t="shared" si="208"/>
        <v>#N/A</v>
      </c>
      <c r="BF64" s="10" t="e">
        <f t="shared" si="208"/>
        <v>#N/A</v>
      </c>
      <c r="BG64" s="10" t="e">
        <f t="shared" si="208"/>
        <v>#N/A</v>
      </c>
      <c r="BH64" s="10" t="e">
        <f t="shared" si="208"/>
        <v>#N/A</v>
      </c>
      <c r="BI64" s="10" t="e">
        <f t="shared" si="208"/>
        <v>#N/A</v>
      </c>
      <c r="BJ64" s="10" t="e">
        <f t="shared" si="208"/>
        <v>#N/A</v>
      </c>
      <c r="BK64" s="10" t="e">
        <f t="shared" si="208"/>
        <v>#N/A</v>
      </c>
      <c r="BL64" s="10" t="e">
        <f t="shared" si="208"/>
        <v>#N/A</v>
      </c>
      <c r="BM64" s="10" t="e">
        <f t="shared" si="208"/>
        <v>#N/A</v>
      </c>
      <c r="BN64" s="10" t="e">
        <f t="shared" si="208"/>
        <v>#N/A</v>
      </c>
      <c r="BO64" s="10" t="e">
        <f t="shared" si="208"/>
        <v>#N/A</v>
      </c>
      <c r="BP64" s="10" t="e">
        <f t="shared" si="208"/>
        <v>#N/A</v>
      </c>
      <c r="BQ64" s="10" t="e">
        <f t="shared" si="208"/>
        <v>#N/A</v>
      </c>
      <c r="BR64" s="10" t="e">
        <f t="shared" si="208"/>
        <v>#N/A</v>
      </c>
      <c r="BS64" s="10" t="e">
        <f t="shared" si="208"/>
        <v>#N/A</v>
      </c>
      <c r="BT64" s="10" t="e">
        <f t="shared" si="208"/>
        <v>#N/A</v>
      </c>
      <c r="BU64" s="10" t="e">
        <f t="shared" si="208"/>
        <v>#N/A</v>
      </c>
      <c r="BV64" s="10" t="e">
        <f t="shared" si="208"/>
        <v>#N/A</v>
      </c>
      <c r="BW64" s="10" t="e">
        <f t="shared" si="208"/>
        <v>#N/A</v>
      </c>
      <c r="BX64" s="10" t="e">
        <f t="shared" si="208"/>
        <v>#N/A</v>
      </c>
      <c r="BY64" s="10" t="e">
        <f t="shared" ref="BY64:CV64" si="209">BY61*BY63</f>
        <v>#N/A</v>
      </c>
      <c r="BZ64" s="10" t="e">
        <f t="shared" si="209"/>
        <v>#N/A</v>
      </c>
      <c r="CA64" s="10" t="e">
        <f t="shared" si="209"/>
        <v>#N/A</v>
      </c>
      <c r="CB64" s="10" t="e">
        <f t="shared" si="209"/>
        <v>#N/A</v>
      </c>
      <c r="CC64" s="10" t="e">
        <f t="shared" si="209"/>
        <v>#N/A</v>
      </c>
      <c r="CD64" s="10" t="e">
        <f t="shared" si="209"/>
        <v>#N/A</v>
      </c>
      <c r="CE64" s="10" t="e">
        <f t="shared" si="209"/>
        <v>#N/A</v>
      </c>
      <c r="CF64" s="10" t="e">
        <f t="shared" si="209"/>
        <v>#N/A</v>
      </c>
      <c r="CG64" s="10" t="e">
        <f t="shared" si="209"/>
        <v>#N/A</v>
      </c>
      <c r="CH64" s="10" t="e">
        <f t="shared" si="209"/>
        <v>#N/A</v>
      </c>
      <c r="CI64" s="10" t="e">
        <f t="shared" si="209"/>
        <v>#N/A</v>
      </c>
      <c r="CJ64" s="10" t="e">
        <f t="shared" si="209"/>
        <v>#N/A</v>
      </c>
      <c r="CK64" s="10" t="e">
        <f t="shared" si="209"/>
        <v>#N/A</v>
      </c>
      <c r="CL64" s="10" t="e">
        <f t="shared" si="209"/>
        <v>#N/A</v>
      </c>
      <c r="CM64" s="10" t="e">
        <f t="shared" si="209"/>
        <v>#N/A</v>
      </c>
      <c r="CN64" s="10" t="e">
        <f t="shared" si="209"/>
        <v>#N/A</v>
      </c>
      <c r="CO64" s="10" t="e">
        <f t="shared" si="209"/>
        <v>#N/A</v>
      </c>
      <c r="CP64" s="10" t="e">
        <f t="shared" si="209"/>
        <v>#N/A</v>
      </c>
      <c r="CQ64" s="10" t="e">
        <f t="shared" si="209"/>
        <v>#N/A</v>
      </c>
      <c r="CR64" s="10" t="e">
        <f t="shared" si="209"/>
        <v>#N/A</v>
      </c>
      <c r="CS64" s="10" t="e">
        <f t="shared" si="209"/>
        <v>#N/A</v>
      </c>
      <c r="CT64" s="10" t="e">
        <f t="shared" si="209"/>
        <v>#N/A</v>
      </c>
      <c r="CU64" s="10" t="e">
        <f t="shared" si="209"/>
        <v>#N/A</v>
      </c>
      <c r="CV64" s="10" t="e">
        <f t="shared" si="209"/>
        <v>#N/A</v>
      </c>
      <c r="CW64" s="9"/>
      <c r="CX64" s="9"/>
      <c r="CY64" s="9"/>
      <c r="CZ64" s="9"/>
    </row>
    <row r="65" spans="2:104">
      <c r="L65" s="10"/>
      <c r="M65" s="10"/>
      <c r="N65" s="10"/>
      <c r="O65" s="10"/>
      <c r="P65" s="10"/>
      <c r="Q65" s="10"/>
      <c r="R65" s="10"/>
      <c r="S65" s="10"/>
      <c r="T65" s="10"/>
      <c r="U65" s="10"/>
      <c r="V65" s="10"/>
      <c r="W65" s="10"/>
      <c r="X65" s="10"/>
      <c r="Y65" s="10"/>
      <c r="Z65" s="10"/>
      <c r="AA65" s="10"/>
      <c r="AB65" s="107"/>
      <c r="AC65" s="10"/>
      <c r="AD65" s="10"/>
      <c r="AE65" s="10"/>
      <c r="AF65" s="10"/>
      <c r="AG65" s="10"/>
      <c r="AH65" s="10"/>
      <c r="AI65" s="10"/>
      <c r="AJ65" s="10"/>
      <c r="AK65" s="10"/>
      <c r="AL65" s="10"/>
      <c r="AM65" s="10"/>
      <c r="AN65" s="10"/>
      <c r="AO65" s="10"/>
      <c r="AP65" s="10"/>
      <c r="AQ65" s="10"/>
      <c r="AR65" s="10"/>
      <c r="AS65" s="10"/>
      <c r="AT65" s="10"/>
      <c r="AU65" s="10"/>
      <c r="AV65" s="10"/>
      <c r="AW65" s="10"/>
      <c r="AX65" s="10"/>
      <c r="AY65" s="10"/>
      <c r="AZ65" s="10"/>
      <c r="BA65" s="10"/>
      <c r="BB65" s="10"/>
      <c r="BC65" s="10"/>
      <c r="BD65" s="10"/>
      <c r="BE65" s="10"/>
      <c r="BF65" s="10"/>
      <c r="BG65" s="10"/>
      <c r="BH65" s="10"/>
      <c r="BI65" s="10"/>
      <c r="BJ65" s="10"/>
      <c r="BK65" s="10"/>
      <c r="BL65" s="10"/>
      <c r="BM65" s="10"/>
      <c r="BN65" s="10"/>
      <c r="BO65" s="10"/>
      <c r="BP65" s="10"/>
      <c r="BQ65" s="10"/>
      <c r="BR65" s="10"/>
      <c r="BS65" s="10"/>
      <c r="BT65" s="10"/>
      <c r="BU65" s="10"/>
      <c r="BV65" s="10"/>
      <c r="BW65" s="10"/>
      <c r="BX65" s="10"/>
      <c r="BY65" s="10"/>
      <c r="BZ65" s="10"/>
      <c r="CA65" s="10"/>
      <c r="CB65" s="10"/>
      <c r="CC65" s="10"/>
      <c r="CD65" s="10"/>
      <c r="CE65" s="10"/>
      <c r="CF65" s="10"/>
      <c r="CG65" s="10"/>
      <c r="CH65" s="10"/>
      <c r="CI65" s="10"/>
      <c r="CJ65" s="10"/>
      <c r="CK65" s="10"/>
      <c r="CL65" s="10"/>
      <c r="CM65" s="10"/>
      <c r="CN65" s="10"/>
      <c r="CO65" s="10"/>
      <c r="CP65" s="10"/>
      <c r="CQ65" s="10"/>
      <c r="CR65" s="10"/>
      <c r="CS65" s="10"/>
      <c r="CT65" s="10"/>
      <c r="CU65" s="10"/>
      <c r="CV65" s="10"/>
      <c r="CW65" s="9"/>
      <c r="CX65" s="9"/>
      <c r="CY65" s="9"/>
      <c r="CZ65" s="9"/>
    </row>
    <row r="66" spans="2:104">
      <c r="B66" s="24"/>
      <c r="C66" s="43">
        <f>MAX($B$19:C65)+0.1</f>
        <v>3.3000000000000003</v>
      </c>
      <c r="D66" s="41" t="s">
        <v>765</v>
      </c>
      <c r="E66" s="41"/>
      <c r="F66" s="41"/>
      <c r="G66" s="41"/>
      <c r="H66" s="41"/>
      <c r="I66" s="41"/>
      <c r="J66" s="41"/>
      <c r="K66" s="41"/>
      <c r="L66" s="41"/>
      <c r="M66" s="41"/>
      <c r="N66" s="41"/>
      <c r="O66" s="41"/>
      <c r="P66" s="41"/>
      <c r="Q66" s="41"/>
      <c r="R66" s="41"/>
      <c r="S66" s="41"/>
      <c r="T66" s="41"/>
      <c r="U66" s="41"/>
      <c r="V66" s="41"/>
      <c r="W66" s="41"/>
      <c r="X66" s="41"/>
      <c r="Y66" s="41"/>
      <c r="Z66" s="41"/>
      <c r="AA66" s="41"/>
      <c r="AB66" s="41"/>
      <c r="AC66" s="41"/>
      <c r="AD66" s="41"/>
      <c r="AE66" s="41"/>
      <c r="AF66" s="41"/>
      <c r="AG66" s="41"/>
      <c r="AH66" s="41"/>
      <c r="AI66" s="41"/>
      <c r="AJ66" s="41"/>
      <c r="AK66" s="41"/>
      <c r="AL66" s="41"/>
      <c r="AM66" s="41"/>
      <c r="AN66" s="41"/>
      <c r="AO66" s="41"/>
      <c r="AP66" s="41"/>
      <c r="AQ66" s="41"/>
      <c r="AR66" s="41"/>
      <c r="AS66" s="41"/>
      <c r="AT66" s="41"/>
      <c r="AU66" s="41"/>
      <c r="AV66" s="41"/>
      <c r="AW66" s="41"/>
      <c r="AX66" s="41"/>
      <c r="AY66" s="41"/>
      <c r="AZ66" s="41"/>
      <c r="BA66" s="41"/>
      <c r="BB66" s="41"/>
      <c r="BC66" s="41"/>
      <c r="BD66" s="41"/>
      <c r="BE66" s="41"/>
      <c r="BF66" s="41"/>
      <c r="BG66" s="41"/>
      <c r="BH66" s="41"/>
      <c r="BI66" s="41"/>
      <c r="BJ66" s="41"/>
      <c r="BK66" s="41"/>
      <c r="BL66" s="41"/>
      <c r="BM66" s="41"/>
      <c r="BN66" s="41"/>
      <c r="BO66" s="41"/>
      <c r="BP66" s="41"/>
      <c r="BQ66" s="41"/>
      <c r="BR66" s="41"/>
      <c r="BS66" s="41"/>
      <c r="BT66" s="41"/>
      <c r="BU66" s="41"/>
      <c r="BV66" s="41"/>
      <c r="BW66" s="41"/>
      <c r="BX66" s="41"/>
      <c r="BY66" s="41"/>
      <c r="BZ66" s="41"/>
      <c r="CA66" s="41"/>
      <c r="CB66" s="41"/>
      <c r="CC66" s="41"/>
      <c r="CD66" s="41"/>
      <c r="CE66" s="41"/>
      <c r="CF66" s="41"/>
      <c r="CG66" s="41"/>
      <c r="CH66" s="41"/>
      <c r="CI66" s="41"/>
      <c r="CJ66" s="41"/>
      <c r="CK66" s="41"/>
      <c r="CL66" s="41"/>
      <c r="CM66" s="41"/>
      <c r="CN66" s="41"/>
      <c r="CO66" s="41"/>
      <c r="CP66" s="41"/>
      <c r="CQ66" s="41"/>
      <c r="CR66" s="41"/>
      <c r="CS66" s="41"/>
      <c r="CT66" s="41"/>
      <c r="CU66" s="41"/>
      <c r="CV66" s="41"/>
      <c r="CW66" s="41"/>
      <c r="CX66" s="41"/>
      <c r="CY66" s="42"/>
    </row>
    <row r="67" spans="2:104">
      <c r="L67" s="10"/>
      <c r="M67" s="10"/>
      <c r="N67" s="10"/>
      <c r="O67" s="10"/>
      <c r="P67" s="10"/>
      <c r="Q67" s="10"/>
      <c r="R67" s="10"/>
      <c r="S67" s="10"/>
      <c r="T67" s="10"/>
      <c r="U67" s="10"/>
      <c r="V67" s="10"/>
      <c r="W67" s="10"/>
      <c r="X67" s="10"/>
      <c r="Y67" s="10"/>
      <c r="Z67" s="10"/>
      <c r="AA67" s="10"/>
      <c r="AB67" s="107"/>
      <c r="AC67" s="10"/>
      <c r="AD67" s="10"/>
      <c r="AE67" s="10"/>
      <c r="AF67" s="10"/>
      <c r="AG67" s="10"/>
      <c r="AH67" s="10"/>
      <c r="AI67" s="10"/>
      <c r="AJ67" s="10"/>
      <c r="AK67" s="10"/>
      <c r="AL67" s="10"/>
      <c r="AM67" s="10"/>
      <c r="AN67" s="10"/>
      <c r="AO67" s="10"/>
      <c r="AP67" s="10"/>
      <c r="AQ67" s="10"/>
      <c r="AR67" s="10"/>
      <c r="AS67" s="10"/>
      <c r="AT67" s="10"/>
      <c r="AU67" s="10"/>
      <c r="AV67" s="10"/>
      <c r="AW67" s="10"/>
      <c r="AX67" s="10"/>
      <c r="AY67" s="10"/>
      <c r="AZ67" s="10"/>
      <c r="BA67" s="10"/>
      <c r="BB67" s="10"/>
      <c r="BC67" s="10"/>
      <c r="BD67" s="10"/>
      <c r="BE67" s="10"/>
      <c r="BF67" s="10"/>
      <c r="BG67" s="10"/>
      <c r="BH67" s="10"/>
      <c r="BI67" s="10"/>
      <c r="BJ67" s="10"/>
      <c r="BK67" s="10"/>
      <c r="BL67" s="10"/>
      <c r="BM67" s="10"/>
      <c r="BN67" s="10"/>
      <c r="BO67" s="10"/>
      <c r="BP67" s="10"/>
      <c r="BQ67" s="10"/>
      <c r="BR67" s="10"/>
      <c r="BS67" s="10"/>
      <c r="BT67" s="10"/>
      <c r="BU67" s="10"/>
      <c r="BV67" s="10"/>
      <c r="BW67" s="10"/>
      <c r="BX67" s="10"/>
      <c r="BY67" s="10"/>
      <c r="BZ67" s="10"/>
      <c r="CA67" s="10"/>
      <c r="CB67" s="10"/>
      <c r="CC67" s="10"/>
      <c r="CD67" s="10"/>
      <c r="CE67" s="10"/>
      <c r="CF67" s="10"/>
      <c r="CG67" s="10"/>
      <c r="CH67" s="10"/>
      <c r="CI67" s="10"/>
      <c r="CJ67" s="10"/>
      <c r="CK67" s="10"/>
      <c r="CL67" s="10"/>
      <c r="CM67" s="10"/>
      <c r="CN67" s="10"/>
      <c r="CO67" s="10"/>
      <c r="CP67" s="10"/>
      <c r="CQ67" s="10"/>
      <c r="CR67" s="10"/>
      <c r="CS67" s="10"/>
      <c r="CT67" s="10"/>
      <c r="CU67" s="10"/>
      <c r="CV67" s="10"/>
      <c r="CW67" s="9"/>
      <c r="CX67" s="9"/>
      <c r="CY67" s="9"/>
      <c r="CZ67" s="9"/>
    </row>
    <row r="68" spans="2:104" ht="16.149999999999999">
      <c r="E68" s="1" t="s">
        <v>765</v>
      </c>
      <c r="G68" s="179" t="s">
        <v>164</v>
      </c>
      <c r="J68" s="1" t="s">
        <v>782</v>
      </c>
      <c r="L68" s="165" t="e">
        <f>L52+L64</f>
        <v>#N/A</v>
      </c>
      <c r="M68" s="165" t="e">
        <f>M52+M64</f>
        <v>#N/A</v>
      </c>
      <c r="N68" s="165" t="e">
        <f t="shared" ref="N68:BX68" si="210">N52+N64</f>
        <v>#N/A</v>
      </c>
      <c r="O68" s="165" t="e">
        <f>O52+O64</f>
        <v>#N/A</v>
      </c>
      <c r="P68" s="165" t="e">
        <f>P52+P64</f>
        <v>#N/A</v>
      </c>
      <c r="Q68" s="165" t="e">
        <f>Q52+Q64</f>
        <v>#N/A</v>
      </c>
      <c r="R68" s="165" t="e">
        <f t="shared" si="210"/>
        <v>#N/A</v>
      </c>
      <c r="S68" s="165" t="e">
        <f t="shared" si="210"/>
        <v>#N/A</v>
      </c>
      <c r="T68" s="165" t="e">
        <f t="shared" si="210"/>
        <v>#N/A</v>
      </c>
      <c r="U68" s="165" t="e">
        <f t="shared" si="210"/>
        <v>#N/A</v>
      </c>
      <c r="V68" s="165" t="e">
        <f t="shared" si="210"/>
        <v>#N/A</v>
      </c>
      <c r="W68" s="165" t="e">
        <f t="shared" si="210"/>
        <v>#N/A</v>
      </c>
      <c r="X68" s="165" t="e">
        <f t="shared" si="210"/>
        <v>#N/A</v>
      </c>
      <c r="Y68" s="165" t="e">
        <f t="shared" si="210"/>
        <v>#N/A</v>
      </c>
      <c r="Z68" s="165" t="e">
        <f t="shared" si="210"/>
        <v>#N/A</v>
      </c>
      <c r="AA68" s="165" t="e">
        <f t="shared" si="210"/>
        <v>#N/A</v>
      </c>
      <c r="AB68" s="165" t="e">
        <f>AB52+AB64</f>
        <v>#N/A</v>
      </c>
      <c r="AC68" s="165" t="e">
        <f t="shared" si="210"/>
        <v>#N/A</v>
      </c>
      <c r="AD68" s="165" t="e">
        <f>AD52+AD64</f>
        <v>#N/A</v>
      </c>
      <c r="AE68" s="165" t="e">
        <f t="shared" si="210"/>
        <v>#N/A</v>
      </c>
      <c r="AF68" s="165" t="e">
        <f t="shared" si="210"/>
        <v>#N/A</v>
      </c>
      <c r="AG68" s="165" t="e">
        <f t="shared" si="210"/>
        <v>#N/A</v>
      </c>
      <c r="AH68" s="165" t="e">
        <f>AH52+AH64</f>
        <v>#N/A</v>
      </c>
      <c r="AI68" s="165" t="e">
        <f t="shared" si="210"/>
        <v>#N/A</v>
      </c>
      <c r="AJ68" s="165" t="e">
        <f t="shared" si="210"/>
        <v>#N/A</v>
      </c>
      <c r="AK68" s="165" t="e">
        <f t="shared" si="210"/>
        <v>#N/A</v>
      </c>
      <c r="AL68" s="165" t="e">
        <f t="shared" si="210"/>
        <v>#N/A</v>
      </c>
      <c r="AM68" s="165" t="e">
        <f t="shared" si="210"/>
        <v>#N/A</v>
      </c>
      <c r="AN68" s="165" t="e">
        <f t="shared" si="210"/>
        <v>#N/A</v>
      </c>
      <c r="AO68" s="165" t="e">
        <f t="shared" si="210"/>
        <v>#N/A</v>
      </c>
      <c r="AP68" s="165" t="e">
        <f t="shared" si="210"/>
        <v>#N/A</v>
      </c>
      <c r="AQ68" s="165" t="e">
        <f t="shared" si="210"/>
        <v>#N/A</v>
      </c>
      <c r="AR68" s="165" t="e">
        <f t="shared" si="210"/>
        <v>#N/A</v>
      </c>
      <c r="AS68" s="165" t="e">
        <f t="shared" si="210"/>
        <v>#N/A</v>
      </c>
      <c r="AT68" s="165" t="e">
        <f t="shared" si="210"/>
        <v>#N/A</v>
      </c>
      <c r="AU68" s="165" t="e">
        <f t="shared" si="210"/>
        <v>#N/A</v>
      </c>
      <c r="AV68" s="165" t="e">
        <f t="shared" si="210"/>
        <v>#N/A</v>
      </c>
      <c r="AW68" s="165" t="e">
        <f t="shared" si="210"/>
        <v>#N/A</v>
      </c>
      <c r="AX68" s="165" t="e">
        <f t="shared" si="210"/>
        <v>#N/A</v>
      </c>
      <c r="AY68" s="165" t="e">
        <f t="shared" si="210"/>
        <v>#N/A</v>
      </c>
      <c r="AZ68" s="165" t="e">
        <f t="shared" si="210"/>
        <v>#N/A</v>
      </c>
      <c r="BA68" s="165" t="e">
        <f t="shared" si="210"/>
        <v>#N/A</v>
      </c>
      <c r="BB68" s="165" t="e">
        <f t="shared" si="210"/>
        <v>#N/A</v>
      </c>
      <c r="BC68" s="165" t="e">
        <f t="shared" si="210"/>
        <v>#N/A</v>
      </c>
      <c r="BD68" s="165" t="e">
        <f t="shared" si="210"/>
        <v>#N/A</v>
      </c>
      <c r="BE68" s="165" t="e">
        <f t="shared" si="210"/>
        <v>#N/A</v>
      </c>
      <c r="BF68" s="165" t="e">
        <f t="shared" si="210"/>
        <v>#N/A</v>
      </c>
      <c r="BG68" s="165" t="e">
        <f t="shared" si="210"/>
        <v>#N/A</v>
      </c>
      <c r="BH68" s="165" t="e">
        <f t="shared" si="210"/>
        <v>#N/A</v>
      </c>
      <c r="BI68" s="165" t="e">
        <f t="shared" si="210"/>
        <v>#N/A</v>
      </c>
      <c r="BJ68" s="165" t="e">
        <f t="shared" si="210"/>
        <v>#N/A</v>
      </c>
      <c r="BK68" s="165" t="e">
        <f t="shared" si="210"/>
        <v>#N/A</v>
      </c>
      <c r="BL68" s="165" t="e">
        <f t="shared" si="210"/>
        <v>#N/A</v>
      </c>
      <c r="BM68" s="165" t="e">
        <f t="shared" si="210"/>
        <v>#N/A</v>
      </c>
      <c r="BN68" s="165" t="e">
        <f t="shared" si="210"/>
        <v>#N/A</v>
      </c>
      <c r="BO68" s="165" t="e">
        <f t="shared" si="210"/>
        <v>#N/A</v>
      </c>
      <c r="BP68" s="165" t="e">
        <f t="shared" si="210"/>
        <v>#N/A</v>
      </c>
      <c r="BQ68" s="165" t="e">
        <f t="shared" si="210"/>
        <v>#N/A</v>
      </c>
      <c r="BR68" s="165" t="e">
        <f t="shared" si="210"/>
        <v>#N/A</v>
      </c>
      <c r="BS68" s="165" t="e">
        <f t="shared" si="210"/>
        <v>#N/A</v>
      </c>
      <c r="BT68" s="165" t="e">
        <f t="shared" si="210"/>
        <v>#N/A</v>
      </c>
      <c r="BU68" s="165" t="e">
        <f t="shared" si="210"/>
        <v>#N/A</v>
      </c>
      <c r="BV68" s="165" t="e">
        <f t="shared" si="210"/>
        <v>#N/A</v>
      </c>
      <c r="BW68" s="165" t="e">
        <f t="shared" si="210"/>
        <v>#N/A</v>
      </c>
      <c r="BX68" s="165" t="e">
        <f t="shared" si="210"/>
        <v>#N/A</v>
      </c>
      <c r="BY68" s="165" t="e">
        <f t="shared" ref="BY68:CV68" si="211">BY52+BY64</f>
        <v>#N/A</v>
      </c>
      <c r="BZ68" s="165" t="e">
        <f t="shared" si="211"/>
        <v>#N/A</v>
      </c>
      <c r="CA68" s="165" t="e">
        <f>CA52+CA64</f>
        <v>#N/A</v>
      </c>
      <c r="CB68" s="165" t="e">
        <f t="shared" si="211"/>
        <v>#N/A</v>
      </c>
      <c r="CC68" s="165" t="e">
        <f t="shared" si="211"/>
        <v>#N/A</v>
      </c>
      <c r="CD68" s="165" t="e">
        <f t="shared" si="211"/>
        <v>#N/A</v>
      </c>
      <c r="CE68" s="165" t="e">
        <f t="shared" si="211"/>
        <v>#N/A</v>
      </c>
      <c r="CF68" s="165" t="e">
        <f t="shared" si="211"/>
        <v>#N/A</v>
      </c>
      <c r="CG68" s="165" t="e">
        <f t="shared" si="211"/>
        <v>#N/A</v>
      </c>
      <c r="CH68" s="165" t="e">
        <f t="shared" si="211"/>
        <v>#N/A</v>
      </c>
      <c r="CI68" s="165" t="e">
        <f t="shared" si="211"/>
        <v>#N/A</v>
      </c>
      <c r="CJ68" s="165" t="e">
        <f t="shared" si="211"/>
        <v>#N/A</v>
      </c>
      <c r="CK68" s="165" t="e">
        <f t="shared" si="211"/>
        <v>#N/A</v>
      </c>
      <c r="CL68" s="165" t="e">
        <f t="shared" si="211"/>
        <v>#N/A</v>
      </c>
      <c r="CM68" s="165" t="e">
        <f t="shared" si="211"/>
        <v>#N/A</v>
      </c>
      <c r="CN68" s="165" t="e">
        <f t="shared" si="211"/>
        <v>#N/A</v>
      </c>
      <c r="CO68" s="165" t="e">
        <f t="shared" si="211"/>
        <v>#N/A</v>
      </c>
      <c r="CP68" s="165" t="e">
        <f t="shared" si="211"/>
        <v>#N/A</v>
      </c>
      <c r="CQ68" s="165" t="e">
        <f t="shared" si="211"/>
        <v>#N/A</v>
      </c>
      <c r="CR68" s="165" t="e">
        <f t="shared" si="211"/>
        <v>#N/A</v>
      </c>
      <c r="CS68" s="165" t="e">
        <f t="shared" si="211"/>
        <v>#N/A</v>
      </c>
      <c r="CT68" s="165" t="e">
        <f t="shared" si="211"/>
        <v>#N/A</v>
      </c>
      <c r="CU68" s="165" t="e">
        <f t="shared" si="211"/>
        <v>#N/A</v>
      </c>
      <c r="CV68" s="165" t="e">
        <f t="shared" si="211"/>
        <v>#N/A</v>
      </c>
      <c r="CW68" s="9"/>
      <c r="CX68" s="9"/>
      <c r="CY68" s="9"/>
      <c r="CZ68" s="9"/>
    </row>
    <row r="69" spans="2:104">
      <c r="L69" s="10"/>
      <c r="M69" s="10"/>
      <c r="N69" s="10"/>
      <c r="O69" s="10"/>
      <c r="P69" s="10"/>
      <c r="Q69" s="10"/>
      <c r="R69" s="10"/>
      <c r="S69" s="10"/>
      <c r="T69" s="10"/>
      <c r="U69" s="10"/>
      <c r="V69" s="10"/>
      <c r="W69" s="10"/>
      <c r="X69" s="10"/>
      <c r="Y69" s="10"/>
      <c r="Z69" s="10"/>
      <c r="AA69" s="10"/>
      <c r="AB69" s="107"/>
      <c r="AC69" s="10"/>
      <c r="AD69" s="10"/>
      <c r="AE69" s="10"/>
      <c r="AF69" s="10"/>
      <c r="AG69" s="10"/>
      <c r="AH69" s="10"/>
      <c r="AI69" s="10"/>
      <c r="AJ69" s="10"/>
      <c r="AK69" s="10"/>
      <c r="AL69" s="10"/>
      <c r="AM69" s="10"/>
      <c r="AN69" s="10"/>
      <c r="AO69" s="10"/>
      <c r="AP69" s="10"/>
      <c r="AQ69" s="10"/>
      <c r="AR69" s="10"/>
      <c r="AS69" s="10"/>
      <c r="AT69" s="10"/>
      <c r="AU69" s="10"/>
      <c r="AV69" s="10"/>
      <c r="AW69" s="10"/>
      <c r="AX69" s="10"/>
      <c r="AY69" s="10"/>
      <c r="AZ69" s="10"/>
      <c r="BA69" s="10"/>
      <c r="BB69" s="10"/>
      <c r="BC69" s="10"/>
      <c r="BD69" s="10"/>
      <c r="BE69" s="10"/>
      <c r="BF69" s="10"/>
      <c r="BG69" s="10"/>
      <c r="BH69" s="10"/>
      <c r="BI69" s="10"/>
      <c r="BJ69" s="10"/>
      <c r="BK69" s="10"/>
      <c r="BL69" s="10"/>
      <c r="BM69" s="10"/>
      <c r="BN69" s="10"/>
      <c r="BO69" s="10"/>
      <c r="BP69" s="10"/>
      <c r="BQ69" s="10"/>
      <c r="BR69" s="10"/>
      <c r="BS69" s="10"/>
      <c r="BT69" s="10"/>
      <c r="BU69" s="10"/>
      <c r="BV69" s="10"/>
      <c r="BW69" s="10"/>
      <c r="BX69" s="10"/>
      <c r="BY69" s="10"/>
      <c r="BZ69" s="10"/>
      <c r="CA69" s="10"/>
      <c r="CB69" s="10"/>
      <c r="CC69" s="10"/>
      <c r="CD69" s="10"/>
      <c r="CE69" s="10"/>
      <c r="CF69" s="10"/>
      <c r="CG69" s="10"/>
      <c r="CH69" s="10"/>
      <c r="CI69" s="10"/>
      <c r="CJ69" s="10"/>
      <c r="CK69" s="10"/>
      <c r="CL69" s="10"/>
      <c r="CM69" s="10"/>
      <c r="CN69" s="10"/>
      <c r="CO69" s="10"/>
      <c r="CP69" s="10"/>
      <c r="CQ69" s="10"/>
      <c r="CR69" s="10"/>
      <c r="CS69" s="10"/>
      <c r="CT69" s="10"/>
      <c r="CU69" s="10"/>
      <c r="CV69" s="10"/>
      <c r="CW69" s="9"/>
      <c r="CX69" s="9"/>
      <c r="CY69" s="9"/>
      <c r="CZ69" s="9"/>
    </row>
    <row r="70" spans="2:104">
      <c r="B70" s="22">
        <f>MAX($B$5:B69)+1</f>
        <v>4</v>
      </c>
      <c r="C70" s="22" t="s">
        <v>783</v>
      </c>
      <c r="D70" s="22"/>
      <c r="E70" s="22"/>
      <c r="F70" s="22"/>
      <c r="G70" s="22"/>
      <c r="H70" s="22"/>
      <c r="I70" s="22"/>
      <c r="J70" s="22"/>
      <c r="K70" s="22"/>
      <c r="L70" s="22"/>
      <c r="M70" s="22"/>
      <c r="N70" s="22"/>
      <c r="O70" s="22"/>
      <c r="P70" s="22"/>
      <c r="Q70" s="22"/>
      <c r="R70" s="22"/>
      <c r="S70" s="22"/>
      <c r="T70" s="22"/>
      <c r="U70" s="22"/>
      <c r="V70" s="22"/>
      <c r="W70" s="22"/>
      <c r="X70" s="22"/>
      <c r="Y70" s="22"/>
      <c r="Z70" s="22"/>
      <c r="AA70" s="22"/>
      <c r="AB70" s="22"/>
      <c r="AC70" s="22"/>
      <c r="AD70" s="22"/>
      <c r="AE70" s="22"/>
      <c r="AF70" s="22"/>
      <c r="AG70" s="22"/>
      <c r="AH70" s="22"/>
      <c r="AI70" s="22"/>
      <c r="AJ70" s="22"/>
      <c r="AK70" s="22"/>
      <c r="AL70" s="22"/>
      <c r="AM70" s="22"/>
      <c r="AN70" s="22"/>
      <c r="AO70" s="22"/>
      <c r="AP70" s="22"/>
      <c r="AQ70" s="22"/>
      <c r="AR70" s="22"/>
      <c r="AS70" s="22"/>
      <c r="AT70" s="22"/>
      <c r="AU70" s="22"/>
      <c r="AV70" s="22"/>
      <c r="AW70" s="22"/>
      <c r="AX70" s="22"/>
      <c r="AY70" s="22"/>
      <c r="AZ70" s="22"/>
      <c r="BA70" s="22"/>
      <c r="BB70" s="22"/>
      <c r="BC70" s="22"/>
      <c r="BD70" s="22"/>
      <c r="BE70" s="22"/>
      <c r="BF70" s="22"/>
      <c r="BG70" s="22"/>
      <c r="BH70" s="22"/>
      <c r="BI70" s="22"/>
      <c r="BJ70" s="22"/>
      <c r="BK70" s="22"/>
      <c r="BL70" s="22"/>
      <c r="BM70" s="22"/>
      <c r="BN70" s="22"/>
      <c r="BO70" s="22"/>
      <c r="BP70" s="22"/>
      <c r="BQ70" s="22"/>
      <c r="BR70" s="22"/>
      <c r="BS70" s="22"/>
      <c r="BT70" s="22"/>
      <c r="BU70" s="22"/>
      <c r="BV70" s="22"/>
      <c r="BW70" s="22"/>
      <c r="BX70" s="22"/>
      <c r="BY70" s="22"/>
      <c r="BZ70" s="22"/>
      <c r="CA70" s="22"/>
      <c r="CB70" s="22"/>
      <c r="CC70" s="22"/>
      <c r="CD70" s="22"/>
      <c r="CE70" s="22"/>
      <c r="CF70" s="22"/>
      <c r="CG70" s="22"/>
      <c r="CH70" s="22"/>
      <c r="CI70" s="22"/>
      <c r="CJ70" s="22"/>
      <c r="CK70" s="22"/>
      <c r="CL70" s="22"/>
      <c r="CM70" s="22"/>
      <c r="CN70" s="22"/>
      <c r="CO70" s="22"/>
      <c r="CP70" s="22"/>
      <c r="CQ70" s="22"/>
      <c r="CR70" s="22"/>
      <c r="CS70" s="22"/>
      <c r="CT70" s="22"/>
      <c r="CU70" s="22"/>
      <c r="CV70" s="22"/>
      <c r="CW70" s="22"/>
      <c r="CX70" s="22"/>
      <c r="CY70" s="23"/>
    </row>
    <row r="71" spans="2:104">
      <c r="L71" s="10"/>
      <c r="M71" s="10"/>
      <c r="N71" s="10"/>
      <c r="O71" s="10"/>
      <c r="P71" s="10"/>
      <c r="Q71" s="10"/>
      <c r="R71" s="10"/>
      <c r="S71" s="10"/>
      <c r="T71" s="10"/>
      <c r="U71" s="10"/>
      <c r="V71" s="10"/>
      <c r="W71" s="10"/>
      <c r="X71" s="10"/>
      <c r="Y71" s="10"/>
      <c r="Z71" s="10"/>
      <c r="AA71" s="10"/>
      <c r="AB71" s="107"/>
      <c r="AC71" s="10"/>
      <c r="AD71" s="10"/>
      <c r="AE71" s="10"/>
      <c r="AF71" s="10"/>
      <c r="AG71" s="10"/>
      <c r="AH71" s="10"/>
      <c r="AI71" s="10"/>
      <c r="AJ71" s="10"/>
      <c r="AK71" s="10"/>
      <c r="AL71" s="10"/>
      <c r="AM71" s="10"/>
      <c r="AN71" s="10"/>
      <c r="AO71" s="10"/>
      <c r="AP71" s="10"/>
      <c r="AQ71" s="10"/>
      <c r="AR71" s="10"/>
      <c r="AS71" s="10"/>
      <c r="AT71" s="10"/>
      <c r="AU71" s="10"/>
      <c r="AV71" s="10"/>
      <c r="AW71" s="10"/>
      <c r="AX71" s="10"/>
      <c r="AY71" s="10"/>
      <c r="AZ71" s="10"/>
      <c r="BA71" s="10"/>
      <c r="BB71" s="10"/>
      <c r="BC71" s="10"/>
      <c r="BD71" s="10"/>
      <c r="BE71" s="10"/>
      <c r="BF71" s="10"/>
      <c r="BG71" s="10"/>
      <c r="BH71" s="10"/>
      <c r="BI71" s="10"/>
      <c r="BJ71" s="10"/>
      <c r="BK71" s="10"/>
      <c r="BL71" s="10"/>
      <c r="BM71" s="10"/>
      <c r="BN71" s="10"/>
      <c r="BO71" s="10"/>
      <c r="BP71" s="10"/>
      <c r="BQ71" s="10"/>
      <c r="BR71" s="10"/>
      <c r="BS71" s="10"/>
      <c r="BT71" s="10"/>
      <c r="BU71" s="10"/>
      <c r="BV71" s="10"/>
      <c r="BW71" s="10"/>
      <c r="BX71" s="10"/>
      <c r="BY71" s="10"/>
      <c r="BZ71" s="10"/>
      <c r="CA71" s="10"/>
      <c r="CB71" s="10"/>
      <c r="CC71" s="10"/>
      <c r="CD71" s="10"/>
      <c r="CE71" s="10"/>
      <c r="CF71" s="10"/>
      <c r="CG71" s="10"/>
      <c r="CH71" s="10"/>
      <c r="CI71" s="10"/>
      <c r="CJ71" s="10"/>
      <c r="CK71" s="10"/>
      <c r="CL71" s="10"/>
      <c r="CM71" s="10"/>
      <c r="CN71" s="10"/>
      <c r="CO71" s="10"/>
      <c r="CP71" s="10"/>
      <c r="CQ71" s="10"/>
      <c r="CR71" s="10"/>
      <c r="CS71" s="10"/>
      <c r="CT71" s="10"/>
      <c r="CU71" s="10"/>
      <c r="CV71" s="10"/>
      <c r="CW71" s="9"/>
      <c r="CX71" s="9"/>
      <c r="CY71" s="9"/>
      <c r="CZ71" s="9"/>
    </row>
    <row r="72" spans="2:104" ht="16.149999999999999">
      <c r="E72" s="1" t="s">
        <v>784</v>
      </c>
      <c r="G72" s="179" t="s">
        <v>164</v>
      </c>
      <c r="J72" s="1" t="s">
        <v>785</v>
      </c>
      <c r="L72" s="10">
        <f>K76</f>
        <v>0</v>
      </c>
      <c r="M72" s="10">
        <f t="shared" ref="M72:BX72" si="212">L76</f>
        <v>0</v>
      </c>
      <c r="N72" s="10">
        <f>M76</f>
        <v>0</v>
      </c>
      <c r="O72" s="10">
        <f t="shared" si="212"/>
        <v>0</v>
      </c>
      <c r="P72" s="10">
        <f t="shared" si="212"/>
        <v>0</v>
      </c>
      <c r="Q72" s="10">
        <f t="shared" si="212"/>
        <v>0</v>
      </c>
      <c r="R72" s="10">
        <f t="shared" si="212"/>
        <v>0</v>
      </c>
      <c r="S72" s="10">
        <f t="shared" si="212"/>
        <v>0</v>
      </c>
      <c r="T72" s="10">
        <f t="shared" si="212"/>
        <v>0</v>
      </c>
      <c r="U72" s="10">
        <f t="shared" si="212"/>
        <v>0</v>
      </c>
      <c r="V72" s="10">
        <f t="shared" si="212"/>
        <v>0</v>
      </c>
      <c r="W72" s="10">
        <f t="shared" si="212"/>
        <v>0</v>
      </c>
      <c r="X72" s="10">
        <f t="shared" si="212"/>
        <v>0</v>
      </c>
      <c r="Y72" s="10">
        <f t="shared" si="212"/>
        <v>0</v>
      </c>
      <c r="Z72" s="10">
        <f t="shared" si="212"/>
        <v>0</v>
      </c>
      <c r="AA72" s="10">
        <f t="shared" si="212"/>
        <v>0</v>
      </c>
      <c r="AB72" s="10">
        <f t="shared" si="212"/>
        <v>0</v>
      </c>
      <c r="AC72" s="10">
        <f t="shared" si="212"/>
        <v>0</v>
      </c>
      <c r="AD72" s="10">
        <f t="shared" si="212"/>
        <v>0</v>
      </c>
      <c r="AE72" s="10">
        <f t="shared" si="212"/>
        <v>0</v>
      </c>
      <c r="AF72" s="10">
        <f t="shared" si="212"/>
        <v>0</v>
      </c>
      <c r="AG72" s="10">
        <f t="shared" si="212"/>
        <v>0</v>
      </c>
      <c r="AH72" s="10">
        <f t="shared" si="212"/>
        <v>0</v>
      </c>
      <c r="AI72" s="10">
        <f t="shared" si="212"/>
        <v>0</v>
      </c>
      <c r="AJ72" s="10">
        <f t="shared" si="212"/>
        <v>0</v>
      </c>
      <c r="AK72" s="10">
        <f t="shared" si="212"/>
        <v>0</v>
      </c>
      <c r="AL72" s="10">
        <f t="shared" si="212"/>
        <v>0</v>
      </c>
      <c r="AM72" s="10">
        <f t="shared" si="212"/>
        <v>0</v>
      </c>
      <c r="AN72" s="10">
        <f t="shared" si="212"/>
        <v>0</v>
      </c>
      <c r="AO72" s="10">
        <f t="shared" si="212"/>
        <v>0</v>
      </c>
      <c r="AP72" s="10">
        <f t="shared" si="212"/>
        <v>0</v>
      </c>
      <c r="AQ72" s="10">
        <f t="shared" si="212"/>
        <v>0</v>
      </c>
      <c r="AR72" s="10">
        <f t="shared" si="212"/>
        <v>0</v>
      </c>
      <c r="AS72" s="10">
        <f t="shared" si="212"/>
        <v>0</v>
      </c>
      <c r="AT72" s="10">
        <f t="shared" si="212"/>
        <v>0</v>
      </c>
      <c r="AU72" s="10">
        <f t="shared" si="212"/>
        <v>0</v>
      </c>
      <c r="AV72" s="10">
        <f t="shared" si="212"/>
        <v>0</v>
      </c>
      <c r="AW72" s="10">
        <f t="shared" si="212"/>
        <v>0</v>
      </c>
      <c r="AX72" s="10">
        <f t="shared" si="212"/>
        <v>0</v>
      </c>
      <c r="AY72" s="10">
        <f t="shared" si="212"/>
        <v>0</v>
      </c>
      <c r="AZ72" s="10">
        <f t="shared" si="212"/>
        <v>0</v>
      </c>
      <c r="BA72" s="10">
        <f t="shared" si="212"/>
        <v>0</v>
      </c>
      <c r="BB72" s="10">
        <f t="shared" si="212"/>
        <v>0</v>
      </c>
      <c r="BC72" s="10">
        <f t="shared" si="212"/>
        <v>0</v>
      </c>
      <c r="BD72" s="10">
        <f t="shared" si="212"/>
        <v>0</v>
      </c>
      <c r="BE72" s="10">
        <f t="shared" si="212"/>
        <v>0</v>
      </c>
      <c r="BF72" s="10">
        <f t="shared" si="212"/>
        <v>0</v>
      </c>
      <c r="BG72" s="10">
        <f t="shared" si="212"/>
        <v>0</v>
      </c>
      <c r="BH72" s="10">
        <f t="shared" si="212"/>
        <v>0</v>
      </c>
      <c r="BI72" s="10">
        <f t="shared" si="212"/>
        <v>0</v>
      </c>
      <c r="BJ72" s="10">
        <f t="shared" si="212"/>
        <v>0</v>
      </c>
      <c r="BK72" s="10">
        <f t="shared" si="212"/>
        <v>0</v>
      </c>
      <c r="BL72" s="10">
        <f t="shared" si="212"/>
        <v>0</v>
      </c>
      <c r="BM72" s="10">
        <f t="shared" si="212"/>
        <v>0</v>
      </c>
      <c r="BN72" s="10">
        <f t="shared" si="212"/>
        <v>0</v>
      </c>
      <c r="BO72" s="10">
        <f t="shared" si="212"/>
        <v>0</v>
      </c>
      <c r="BP72" s="10">
        <f t="shared" si="212"/>
        <v>0</v>
      </c>
      <c r="BQ72" s="10">
        <f t="shared" si="212"/>
        <v>0</v>
      </c>
      <c r="BR72" s="10">
        <f t="shared" si="212"/>
        <v>0</v>
      </c>
      <c r="BS72" s="10">
        <f t="shared" si="212"/>
        <v>0</v>
      </c>
      <c r="BT72" s="10">
        <f t="shared" si="212"/>
        <v>0</v>
      </c>
      <c r="BU72" s="10">
        <f t="shared" si="212"/>
        <v>0</v>
      </c>
      <c r="BV72" s="10">
        <f t="shared" si="212"/>
        <v>0</v>
      </c>
      <c r="BW72" s="10">
        <f t="shared" si="212"/>
        <v>0</v>
      </c>
      <c r="BX72" s="10">
        <f t="shared" si="212"/>
        <v>0</v>
      </c>
      <c r="BY72" s="10">
        <f t="shared" ref="BY72:CV72" si="213">BX76</f>
        <v>0</v>
      </c>
      <c r="BZ72" s="10">
        <f t="shared" si="213"/>
        <v>0</v>
      </c>
      <c r="CA72" s="10">
        <f t="shared" si="213"/>
        <v>0</v>
      </c>
      <c r="CB72" s="10">
        <f t="shared" si="213"/>
        <v>0</v>
      </c>
      <c r="CC72" s="10">
        <f t="shared" si="213"/>
        <v>0</v>
      </c>
      <c r="CD72" s="10">
        <f t="shared" si="213"/>
        <v>0</v>
      </c>
      <c r="CE72" s="10">
        <f t="shared" si="213"/>
        <v>0</v>
      </c>
      <c r="CF72" s="10">
        <f t="shared" si="213"/>
        <v>0</v>
      </c>
      <c r="CG72" s="10">
        <f t="shared" si="213"/>
        <v>0</v>
      </c>
      <c r="CH72" s="10">
        <f t="shared" si="213"/>
        <v>0</v>
      </c>
      <c r="CI72" s="10">
        <f t="shared" si="213"/>
        <v>0</v>
      </c>
      <c r="CJ72" s="10">
        <f t="shared" si="213"/>
        <v>0</v>
      </c>
      <c r="CK72" s="10">
        <f t="shared" si="213"/>
        <v>0</v>
      </c>
      <c r="CL72" s="10">
        <f t="shared" si="213"/>
        <v>0</v>
      </c>
      <c r="CM72" s="10">
        <f t="shared" si="213"/>
        <v>0</v>
      </c>
      <c r="CN72" s="10">
        <f>CM76</f>
        <v>0</v>
      </c>
      <c r="CO72" s="10">
        <f t="shared" si="213"/>
        <v>0</v>
      </c>
      <c r="CP72" s="10">
        <f t="shared" si="213"/>
        <v>0</v>
      </c>
      <c r="CQ72" s="10">
        <f t="shared" si="213"/>
        <v>0</v>
      </c>
      <c r="CR72" s="10">
        <f t="shared" si="213"/>
        <v>0</v>
      </c>
      <c r="CS72" s="10">
        <f t="shared" si="213"/>
        <v>0</v>
      </c>
      <c r="CT72" s="10">
        <f t="shared" si="213"/>
        <v>0</v>
      </c>
      <c r="CU72" s="10">
        <f t="shared" si="213"/>
        <v>0</v>
      </c>
      <c r="CV72" s="10">
        <f t="shared" si="213"/>
        <v>0</v>
      </c>
      <c r="CW72" s="9"/>
      <c r="CX72" s="9"/>
      <c r="CY72" s="9"/>
      <c r="CZ72" s="9"/>
    </row>
    <row r="73" spans="2:104" ht="16.149999999999999">
      <c r="E73" s="1" t="s">
        <v>166</v>
      </c>
      <c r="G73" s="179" t="s">
        <v>164</v>
      </c>
      <c r="J73" s="1" t="s">
        <v>786</v>
      </c>
      <c r="L73" s="115">
        <f>Capitalisation!L23</f>
        <v>0</v>
      </c>
      <c r="M73" s="115">
        <f>Capitalisation!M23</f>
        <v>0</v>
      </c>
      <c r="N73" s="115">
        <f>Capitalisation!N23</f>
        <v>0</v>
      </c>
      <c r="O73" s="115">
        <f>Capitalisation!O23</f>
        <v>0</v>
      </c>
      <c r="P73" s="115">
        <f>Capitalisation!P23</f>
        <v>0</v>
      </c>
      <c r="Q73" s="115">
        <f>Capitalisation!Q23</f>
        <v>0</v>
      </c>
      <c r="R73" s="115">
        <f>Capitalisation!R23</f>
        <v>0</v>
      </c>
      <c r="S73" s="115">
        <f>Capitalisation!S23</f>
        <v>0</v>
      </c>
      <c r="T73" s="115">
        <f>Capitalisation!T23</f>
        <v>0</v>
      </c>
      <c r="U73" s="115">
        <f>Capitalisation!U23</f>
        <v>0</v>
      </c>
      <c r="V73" s="115">
        <f>Capitalisation!V23</f>
        <v>0</v>
      </c>
      <c r="W73" s="115">
        <f>Capitalisation!W23</f>
        <v>0</v>
      </c>
      <c r="X73" s="115">
        <f>Capitalisation!X23</f>
        <v>0</v>
      </c>
      <c r="Y73" s="115">
        <f>Capitalisation!Y23</f>
        <v>0</v>
      </c>
      <c r="Z73" s="115">
        <f>Capitalisation!Z23</f>
        <v>0</v>
      </c>
      <c r="AA73" s="115">
        <f>Capitalisation!AA23</f>
        <v>0</v>
      </c>
      <c r="AB73" s="115">
        <f>Capitalisation!AB23</f>
        <v>0</v>
      </c>
      <c r="AC73" s="115">
        <f>Capitalisation!AC23</f>
        <v>0</v>
      </c>
      <c r="AD73" s="115">
        <f>Capitalisation!AD23</f>
        <v>0</v>
      </c>
      <c r="AE73" s="115">
        <f>Capitalisation!AE23</f>
        <v>0</v>
      </c>
      <c r="AF73" s="115">
        <f>Capitalisation!AF23</f>
        <v>0</v>
      </c>
      <c r="AG73" s="115">
        <f>Capitalisation!AG23</f>
        <v>0</v>
      </c>
      <c r="AH73" s="115">
        <f>Capitalisation!AH23</f>
        <v>0</v>
      </c>
      <c r="AI73" s="115">
        <f>Capitalisation!AI23</f>
        <v>0</v>
      </c>
      <c r="AJ73" s="115">
        <f>Capitalisation!AJ23</f>
        <v>0</v>
      </c>
      <c r="AK73" s="115">
        <f>Capitalisation!AK23</f>
        <v>0</v>
      </c>
      <c r="AL73" s="115">
        <f>Capitalisation!AL23</f>
        <v>0</v>
      </c>
      <c r="AM73" s="115">
        <f>Capitalisation!AM23</f>
        <v>0</v>
      </c>
      <c r="AN73" s="115">
        <f>Capitalisation!AN23</f>
        <v>0</v>
      </c>
      <c r="AO73" s="115">
        <f>Capitalisation!AO23</f>
        <v>0</v>
      </c>
      <c r="AP73" s="115">
        <f>Capitalisation!AP23</f>
        <v>0</v>
      </c>
      <c r="AQ73" s="115">
        <f>Capitalisation!AQ23</f>
        <v>0</v>
      </c>
      <c r="AR73" s="115">
        <f>Capitalisation!AR23</f>
        <v>0</v>
      </c>
      <c r="AS73" s="115">
        <f>Capitalisation!AS23</f>
        <v>0</v>
      </c>
      <c r="AT73" s="115">
        <f>Capitalisation!AT23</f>
        <v>0</v>
      </c>
      <c r="AU73" s="115">
        <f>Capitalisation!AU23</f>
        <v>0</v>
      </c>
      <c r="AV73" s="115">
        <f>Capitalisation!AV23</f>
        <v>0</v>
      </c>
      <c r="AW73" s="115">
        <f>Capitalisation!AW23</f>
        <v>0</v>
      </c>
      <c r="AX73" s="115">
        <f>Capitalisation!AX23</f>
        <v>0</v>
      </c>
      <c r="AY73" s="115">
        <f>Capitalisation!AY23</f>
        <v>0</v>
      </c>
      <c r="AZ73" s="115">
        <f>Capitalisation!AZ23</f>
        <v>0</v>
      </c>
      <c r="BA73" s="115">
        <f>Capitalisation!BA23</f>
        <v>0</v>
      </c>
      <c r="BB73" s="115">
        <f>Capitalisation!BB23</f>
        <v>0</v>
      </c>
      <c r="BC73" s="115">
        <f>Capitalisation!BC23</f>
        <v>0</v>
      </c>
      <c r="BD73" s="115">
        <f>Capitalisation!BD23</f>
        <v>0</v>
      </c>
      <c r="BE73" s="115">
        <f>Capitalisation!BE23</f>
        <v>0</v>
      </c>
      <c r="BF73" s="115">
        <f>Capitalisation!BF23</f>
        <v>0</v>
      </c>
      <c r="BG73" s="115">
        <f>Capitalisation!BG23</f>
        <v>0</v>
      </c>
      <c r="BH73" s="115">
        <f>Capitalisation!BH23</f>
        <v>0</v>
      </c>
      <c r="BI73" s="115">
        <f>Capitalisation!BI23</f>
        <v>0</v>
      </c>
      <c r="BJ73" s="115">
        <f>Capitalisation!BJ23</f>
        <v>0</v>
      </c>
      <c r="BK73" s="115">
        <f>Capitalisation!BK23</f>
        <v>0</v>
      </c>
      <c r="BL73" s="115">
        <f>Capitalisation!BL23</f>
        <v>0</v>
      </c>
      <c r="BM73" s="115">
        <f>Capitalisation!BM23</f>
        <v>0</v>
      </c>
      <c r="BN73" s="115">
        <f>Capitalisation!BN23</f>
        <v>0</v>
      </c>
      <c r="BO73" s="115">
        <f>Capitalisation!BO23</f>
        <v>0</v>
      </c>
      <c r="BP73" s="115">
        <f>Capitalisation!BP23</f>
        <v>0</v>
      </c>
      <c r="BQ73" s="115">
        <f>Capitalisation!BQ23</f>
        <v>0</v>
      </c>
      <c r="BR73" s="115">
        <f>Capitalisation!BR23</f>
        <v>0</v>
      </c>
      <c r="BS73" s="115">
        <f>Capitalisation!BS23</f>
        <v>0</v>
      </c>
      <c r="BT73" s="115">
        <f>Capitalisation!BT23</f>
        <v>0</v>
      </c>
      <c r="BU73" s="115">
        <f>Capitalisation!BU23</f>
        <v>0</v>
      </c>
      <c r="BV73" s="115">
        <f>Capitalisation!BV23</f>
        <v>0</v>
      </c>
      <c r="BW73" s="115">
        <f>Capitalisation!BW23</f>
        <v>0</v>
      </c>
      <c r="BX73" s="115">
        <f>Capitalisation!BX23</f>
        <v>0</v>
      </c>
      <c r="BY73" s="115">
        <f>Capitalisation!BY23</f>
        <v>0</v>
      </c>
      <c r="BZ73" s="115">
        <f>Capitalisation!BZ23</f>
        <v>0</v>
      </c>
      <c r="CA73" s="115">
        <f>Capitalisation!CA23</f>
        <v>0</v>
      </c>
      <c r="CB73" s="115">
        <f>Capitalisation!CB23</f>
        <v>0</v>
      </c>
      <c r="CC73" s="115">
        <f>Capitalisation!CC23</f>
        <v>0</v>
      </c>
      <c r="CD73" s="115">
        <f>Capitalisation!CD23</f>
        <v>0</v>
      </c>
      <c r="CE73" s="115">
        <f>Capitalisation!CE23</f>
        <v>0</v>
      </c>
      <c r="CF73" s="115">
        <f>Capitalisation!CF23</f>
        <v>0</v>
      </c>
      <c r="CG73" s="115">
        <f>Capitalisation!CG23</f>
        <v>0</v>
      </c>
      <c r="CH73" s="115">
        <f>Capitalisation!CH23</f>
        <v>0</v>
      </c>
      <c r="CI73" s="115">
        <f>Capitalisation!CI23</f>
        <v>0</v>
      </c>
      <c r="CJ73" s="115">
        <f>Capitalisation!CJ23</f>
        <v>0</v>
      </c>
      <c r="CK73" s="115">
        <f>Capitalisation!CK23</f>
        <v>0</v>
      </c>
      <c r="CL73" s="115">
        <f>Capitalisation!CL23</f>
        <v>0</v>
      </c>
      <c r="CM73" s="115">
        <f>Capitalisation!CM23</f>
        <v>0</v>
      </c>
      <c r="CN73" s="115">
        <f>Capitalisation!CN23</f>
        <v>0</v>
      </c>
      <c r="CO73" s="115">
        <f>Capitalisation!CO23</f>
        <v>0</v>
      </c>
      <c r="CP73" s="115">
        <f>Capitalisation!CP23</f>
        <v>0</v>
      </c>
      <c r="CQ73" s="115">
        <f>Capitalisation!CQ23</f>
        <v>0</v>
      </c>
      <c r="CR73" s="115">
        <f>Capitalisation!CR23</f>
        <v>0</v>
      </c>
      <c r="CS73" s="115">
        <f>Capitalisation!CS23</f>
        <v>0</v>
      </c>
      <c r="CT73" s="115">
        <f>Capitalisation!CT23</f>
        <v>0</v>
      </c>
      <c r="CU73" s="115">
        <f>Capitalisation!CU23</f>
        <v>0</v>
      </c>
      <c r="CV73" s="115">
        <f>Capitalisation!CV23</f>
        <v>0</v>
      </c>
      <c r="CW73" s="9"/>
      <c r="CX73" s="9"/>
      <c r="CY73" s="9"/>
      <c r="CZ73" s="9"/>
    </row>
    <row r="74" spans="2:104" ht="16.149999999999999">
      <c r="E74" s="1" t="s">
        <v>405</v>
      </c>
      <c r="G74" s="179" t="s">
        <v>164</v>
      </c>
      <c r="J74" s="1" t="s">
        <v>552</v>
      </c>
      <c r="L74" s="115">
        <f>FinancialInputs!L264</f>
        <v>0</v>
      </c>
      <c r="M74" s="115">
        <f>FinancialInputs!M264</f>
        <v>0</v>
      </c>
      <c r="N74" s="115">
        <f>FinancialInputs!N264</f>
        <v>0</v>
      </c>
      <c r="O74" s="115">
        <f>FinancialInputs!O264</f>
        <v>0</v>
      </c>
      <c r="P74" s="115">
        <f>FinancialInputs!P264</f>
        <v>0</v>
      </c>
      <c r="Q74" s="115">
        <f>FinancialInputs!Q264</f>
        <v>0</v>
      </c>
      <c r="R74" s="115">
        <f>FinancialInputs!R264</f>
        <v>0</v>
      </c>
      <c r="S74" s="115">
        <f>FinancialInputs!S264</f>
        <v>0</v>
      </c>
      <c r="T74" s="115">
        <f>FinancialInputs!T264</f>
        <v>0</v>
      </c>
      <c r="U74" s="115">
        <f>FinancialInputs!U264</f>
        <v>0</v>
      </c>
      <c r="V74" s="115">
        <f>FinancialInputs!V264</f>
        <v>0</v>
      </c>
      <c r="W74" s="115">
        <f>FinancialInputs!W264</f>
        <v>0</v>
      </c>
      <c r="X74" s="115">
        <f>FinancialInputs!X264</f>
        <v>0</v>
      </c>
      <c r="Y74" s="115">
        <f>FinancialInputs!Y264</f>
        <v>0</v>
      </c>
      <c r="Z74" s="115">
        <f>FinancialInputs!Z264</f>
        <v>0</v>
      </c>
      <c r="AA74" s="115">
        <f>FinancialInputs!AA264</f>
        <v>0</v>
      </c>
      <c r="AB74" s="115">
        <f>FinancialInputs!AB264</f>
        <v>0</v>
      </c>
      <c r="AC74" s="115">
        <f>FinancialInputs!AC264</f>
        <v>0</v>
      </c>
      <c r="AD74" s="115">
        <f>FinancialInputs!AD264</f>
        <v>0</v>
      </c>
      <c r="AE74" s="115">
        <f>FinancialInputs!AE264</f>
        <v>0</v>
      </c>
      <c r="AF74" s="115">
        <f>FinancialInputs!AF264</f>
        <v>0</v>
      </c>
      <c r="AG74" s="115">
        <f>FinancialInputs!AG264</f>
        <v>0</v>
      </c>
      <c r="AH74" s="115">
        <f>FinancialInputs!AH264</f>
        <v>0</v>
      </c>
      <c r="AI74" s="115">
        <f>FinancialInputs!AI264</f>
        <v>0</v>
      </c>
      <c r="AJ74" s="115">
        <f>FinancialInputs!AJ264</f>
        <v>0</v>
      </c>
      <c r="AK74" s="115">
        <f>FinancialInputs!AK264</f>
        <v>0</v>
      </c>
      <c r="AL74" s="115">
        <f>FinancialInputs!AL264</f>
        <v>0</v>
      </c>
      <c r="AM74" s="115">
        <f>FinancialInputs!AM264</f>
        <v>0</v>
      </c>
      <c r="AN74" s="115">
        <f>FinancialInputs!AN264</f>
        <v>0</v>
      </c>
      <c r="AO74" s="115">
        <f>FinancialInputs!AO264</f>
        <v>0</v>
      </c>
      <c r="AP74" s="115">
        <f>FinancialInputs!AP264</f>
        <v>0</v>
      </c>
      <c r="AQ74" s="115">
        <f>FinancialInputs!AQ264</f>
        <v>0</v>
      </c>
      <c r="AR74" s="115">
        <f>FinancialInputs!AR264</f>
        <v>0</v>
      </c>
      <c r="AS74" s="115">
        <f>FinancialInputs!AS264</f>
        <v>0</v>
      </c>
      <c r="AT74" s="115">
        <f>FinancialInputs!AT264</f>
        <v>0</v>
      </c>
      <c r="AU74" s="115">
        <f>FinancialInputs!AU264</f>
        <v>0</v>
      </c>
      <c r="AV74" s="115">
        <f>FinancialInputs!AV264</f>
        <v>0</v>
      </c>
      <c r="AW74" s="115">
        <f>FinancialInputs!AW264</f>
        <v>0</v>
      </c>
      <c r="AX74" s="115">
        <f>FinancialInputs!AX264</f>
        <v>0</v>
      </c>
      <c r="AY74" s="115">
        <f>FinancialInputs!AY264</f>
        <v>0</v>
      </c>
      <c r="AZ74" s="115">
        <f>FinancialInputs!AZ264</f>
        <v>0</v>
      </c>
      <c r="BA74" s="115">
        <f>FinancialInputs!BA264</f>
        <v>0</v>
      </c>
      <c r="BB74" s="115">
        <f>FinancialInputs!BB264</f>
        <v>0</v>
      </c>
      <c r="BC74" s="115">
        <f>FinancialInputs!BC264</f>
        <v>0</v>
      </c>
      <c r="BD74" s="115">
        <f>FinancialInputs!BD264</f>
        <v>0</v>
      </c>
      <c r="BE74" s="115">
        <f>FinancialInputs!BE264</f>
        <v>0</v>
      </c>
      <c r="BF74" s="115">
        <f>FinancialInputs!BF264</f>
        <v>0</v>
      </c>
      <c r="BG74" s="115">
        <f>FinancialInputs!BG264</f>
        <v>0</v>
      </c>
      <c r="BH74" s="115">
        <f>FinancialInputs!BH264</f>
        <v>0</v>
      </c>
      <c r="BI74" s="115">
        <f>FinancialInputs!BI264</f>
        <v>0</v>
      </c>
      <c r="BJ74" s="115">
        <f>FinancialInputs!BJ264</f>
        <v>0</v>
      </c>
      <c r="BK74" s="115">
        <f>FinancialInputs!BK264</f>
        <v>0</v>
      </c>
      <c r="BL74" s="115">
        <f>FinancialInputs!BL264</f>
        <v>0</v>
      </c>
      <c r="BM74" s="115">
        <f>FinancialInputs!BM264</f>
        <v>0</v>
      </c>
      <c r="BN74" s="115">
        <f>FinancialInputs!BN264</f>
        <v>0</v>
      </c>
      <c r="BO74" s="115">
        <f>FinancialInputs!BO264</f>
        <v>0</v>
      </c>
      <c r="BP74" s="115">
        <f>FinancialInputs!BP264</f>
        <v>0</v>
      </c>
      <c r="BQ74" s="115">
        <f>FinancialInputs!BQ264</f>
        <v>0</v>
      </c>
      <c r="BR74" s="115">
        <f>FinancialInputs!BR264</f>
        <v>0</v>
      </c>
      <c r="BS74" s="115">
        <f>FinancialInputs!BS264</f>
        <v>0</v>
      </c>
      <c r="BT74" s="115">
        <f>FinancialInputs!BT264</f>
        <v>0</v>
      </c>
      <c r="BU74" s="115">
        <f>FinancialInputs!BU264</f>
        <v>0</v>
      </c>
      <c r="BV74" s="115">
        <f>FinancialInputs!BV264</f>
        <v>0</v>
      </c>
      <c r="BW74" s="115">
        <f>FinancialInputs!BW264</f>
        <v>0</v>
      </c>
      <c r="BX74" s="115">
        <f>FinancialInputs!BX264</f>
        <v>0</v>
      </c>
      <c r="BY74" s="115">
        <f>FinancialInputs!BY264</f>
        <v>0</v>
      </c>
      <c r="BZ74" s="115">
        <f>FinancialInputs!BZ264</f>
        <v>0</v>
      </c>
      <c r="CA74" s="115">
        <f>FinancialInputs!CA264</f>
        <v>0</v>
      </c>
      <c r="CB74" s="115">
        <f>FinancialInputs!CB264</f>
        <v>0</v>
      </c>
      <c r="CC74" s="115">
        <f>FinancialInputs!CC264</f>
        <v>0</v>
      </c>
      <c r="CD74" s="115">
        <f>FinancialInputs!CD264</f>
        <v>0</v>
      </c>
      <c r="CE74" s="115">
        <f>FinancialInputs!CE264</f>
        <v>0</v>
      </c>
      <c r="CF74" s="115">
        <f>FinancialInputs!CF264</f>
        <v>0</v>
      </c>
      <c r="CG74" s="115">
        <f>FinancialInputs!CG264</f>
        <v>0</v>
      </c>
      <c r="CH74" s="115">
        <f>FinancialInputs!CH264</f>
        <v>0</v>
      </c>
      <c r="CI74" s="115">
        <f>FinancialInputs!CI264</f>
        <v>0</v>
      </c>
      <c r="CJ74" s="115">
        <f>FinancialInputs!CJ264</f>
        <v>0</v>
      </c>
      <c r="CK74" s="115">
        <f>FinancialInputs!CK264</f>
        <v>0</v>
      </c>
      <c r="CL74" s="115">
        <f>FinancialInputs!CL264</f>
        <v>0</v>
      </c>
      <c r="CM74" s="115">
        <f>FinancialInputs!CM264</f>
        <v>0</v>
      </c>
      <c r="CN74" s="115">
        <f>FinancialInputs!CN264</f>
        <v>0</v>
      </c>
      <c r="CO74" s="115">
        <f>FinancialInputs!CO264</f>
        <v>0</v>
      </c>
      <c r="CP74" s="115">
        <f>FinancialInputs!CP264</f>
        <v>0</v>
      </c>
      <c r="CQ74" s="115">
        <f>FinancialInputs!CQ264</f>
        <v>0</v>
      </c>
      <c r="CR74" s="115">
        <f>FinancialInputs!CR264</f>
        <v>0</v>
      </c>
      <c r="CS74" s="115">
        <f>FinancialInputs!CS264</f>
        <v>0</v>
      </c>
      <c r="CT74" s="115">
        <f>FinancialInputs!CT264</f>
        <v>0</v>
      </c>
      <c r="CU74" s="115">
        <f>FinancialInputs!CU264</f>
        <v>0</v>
      </c>
      <c r="CV74" s="115">
        <f>FinancialInputs!CV264</f>
        <v>0</v>
      </c>
      <c r="CW74" s="9"/>
      <c r="CX74" s="9"/>
      <c r="CY74" s="9"/>
      <c r="CZ74" s="9"/>
    </row>
    <row r="75" spans="2:104" ht="16.149999999999999">
      <c r="E75" s="1" t="s">
        <v>406</v>
      </c>
      <c r="G75" s="179" t="s">
        <v>164</v>
      </c>
      <c r="J75" s="1" t="s">
        <v>553</v>
      </c>
      <c r="L75" s="115">
        <f>FinancialInputs!L265</f>
        <v>0</v>
      </c>
      <c r="M75" s="115">
        <f>FinancialInputs!M265</f>
        <v>0</v>
      </c>
      <c r="N75" s="115">
        <f>FinancialInputs!N265</f>
        <v>0</v>
      </c>
      <c r="O75" s="115">
        <f>FinancialInputs!O265</f>
        <v>0</v>
      </c>
      <c r="P75" s="471">
        <f>FinancialInputs!P265</f>
        <v>0</v>
      </c>
      <c r="Q75" s="115">
        <f>FinancialInputs!Q265</f>
        <v>0</v>
      </c>
      <c r="R75" s="115">
        <f>FinancialInputs!R265</f>
        <v>0</v>
      </c>
      <c r="S75" s="115">
        <f>FinancialInputs!S265</f>
        <v>0</v>
      </c>
      <c r="T75" s="115">
        <f>FinancialInputs!T265</f>
        <v>0</v>
      </c>
      <c r="U75" s="115">
        <f>FinancialInputs!U265</f>
        <v>0</v>
      </c>
      <c r="V75" s="115">
        <f>FinancialInputs!V265</f>
        <v>0</v>
      </c>
      <c r="W75" s="115">
        <f>FinancialInputs!W265</f>
        <v>0</v>
      </c>
      <c r="X75" s="115">
        <f>FinancialInputs!X265</f>
        <v>0</v>
      </c>
      <c r="Y75" s="115">
        <f>FinancialInputs!Y265</f>
        <v>0</v>
      </c>
      <c r="Z75" s="115">
        <f>FinancialInputs!Z265</f>
        <v>0</v>
      </c>
      <c r="AA75" s="115">
        <f>FinancialInputs!AA265</f>
        <v>0</v>
      </c>
      <c r="AB75" s="115">
        <f>FinancialInputs!AB265</f>
        <v>0</v>
      </c>
      <c r="AC75" s="115">
        <f>FinancialInputs!AC265</f>
        <v>0</v>
      </c>
      <c r="AD75" s="115">
        <f>FinancialInputs!AD265</f>
        <v>0</v>
      </c>
      <c r="AE75" s="115">
        <f>FinancialInputs!AE265</f>
        <v>0</v>
      </c>
      <c r="AF75" s="115">
        <f>FinancialInputs!AF265</f>
        <v>0</v>
      </c>
      <c r="AG75" s="115">
        <f>FinancialInputs!AG265</f>
        <v>0</v>
      </c>
      <c r="AH75" s="115">
        <f>FinancialInputs!AH265</f>
        <v>0</v>
      </c>
      <c r="AI75" s="115">
        <f>FinancialInputs!AI265</f>
        <v>0</v>
      </c>
      <c r="AJ75" s="115">
        <f>FinancialInputs!AJ265</f>
        <v>0</v>
      </c>
      <c r="AK75" s="115">
        <f>FinancialInputs!AK265</f>
        <v>0</v>
      </c>
      <c r="AL75" s="115">
        <f>FinancialInputs!AL265</f>
        <v>0</v>
      </c>
      <c r="AM75" s="115">
        <f>FinancialInputs!AM265</f>
        <v>0</v>
      </c>
      <c r="AN75" s="115">
        <f>FinancialInputs!AN265</f>
        <v>0</v>
      </c>
      <c r="AO75" s="115">
        <f>FinancialInputs!AO265</f>
        <v>0</v>
      </c>
      <c r="AP75" s="115">
        <f>FinancialInputs!AP265</f>
        <v>0</v>
      </c>
      <c r="AQ75" s="115">
        <f>FinancialInputs!AQ265</f>
        <v>0</v>
      </c>
      <c r="AR75" s="115">
        <f>FinancialInputs!AR265</f>
        <v>0</v>
      </c>
      <c r="AS75" s="115">
        <f>FinancialInputs!AS265</f>
        <v>0</v>
      </c>
      <c r="AT75" s="115">
        <f>FinancialInputs!AT265</f>
        <v>0</v>
      </c>
      <c r="AU75" s="115">
        <f>FinancialInputs!AU265</f>
        <v>0</v>
      </c>
      <c r="AV75" s="115">
        <f>FinancialInputs!AV265</f>
        <v>0</v>
      </c>
      <c r="AW75" s="115">
        <f>FinancialInputs!AW265</f>
        <v>0</v>
      </c>
      <c r="AX75" s="115">
        <f>FinancialInputs!AX265</f>
        <v>0</v>
      </c>
      <c r="AY75" s="115">
        <f>FinancialInputs!AY265</f>
        <v>0</v>
      </c>
      <c r="AZ75" s="115">
        <f>FinancialInputs!AZ265</f>
        <v>0</v>
      </c>
      <c r="BA75" s="115">
        <f>FinancialInputs!BA265</f>
        <v>0</v>
      </c>
      <c r="BB75" s="115">
        <f>FinancialInputs!BB265</f>
        <v>0</v>
      </c>
      <c r="BC75" s="115">
        <f>FinancialInputs!BC265</f>
        <v>0</v>
      </c>
      <c r="BD75" s="115">
        <f>FinancialInputs!BD265</f>
        <v>0</v>
      </c>
      <c r="BE75" s="115">
        <f>FinancialInputs!BE265</f>
        <v>0</v>
      </c>
      <c r="BF75" s="115">
        <f>FinancialInputs!BF265</f>
        <v>0</v>
      </c>
      <c r="BG75" s="115">
        <f>FinancialInputs!BG265</f>
        <v>0</v>
      </c>
      <c r="BH75" s="115">
        <f>FinancialInputs!BH265</f>
        <v>0</v>
      </c>
      <c r="BI75" s="115">
        <f>FinancialInputs!BI265</f>
        <v>0</v>
      </c>
      <c r="BJ75" s="115">
        <f>FinancialInputs!BJ265</f>
        <v>0</v>
      </c>
      <c r="BK75" s="115">
        <f>FinancialInputs!BK265</f>
        <v>0</v>
      </c>
      <c r="BL75" s="115">
        <f>FinancialInputs!BL265</f>
        <v>0</v>
      </c>
      <c r="BM75" s="115">
        <f>FinancialInputs!BM265</f>
        <v>0</v>
      </c>
      <c r="BN75" s="115">
        <f>FinancialInputs!BN265</f>
        <v>0</v>
      </c>
      <c r="BO75" s="115">
        <f>FinancialInputs!BO265</f>
        <v>0</v>
      </c>
      <c r="BP75" s="115">
        <f>FinancialInputs!BP265</f>
        <v>0</v>
      </c>
      <c r="BQ75" s="115">
        <f>FinancialInputs!BQ265</f>
        <v>0</v>
      </c>
      <c r="BR75" s="115">
        <f>FinancialInputs!BR265</f>
        <v>0</v>
      </c>
      <c r="BS75" s="115">
        <f>FinancialInputs!BS265</f>
        <v>0</v>
      </c>
      <c r="BT75" s="115">
        <f>FinancialInputs!BT265</f>
        <v>0</v>
      </c>
      <c r="BU75" s="115">
        <f>FinancialInputs!BU265</f>
        <v>0</v>
      </c>
      <c r="BV75" s="115">
        <f>FinancialInputs!BV265</f>
        <v>0</v>
      </c>
      <c r="BW75" s="115">
        <f>FinancialInputs!BW265</f>
        <v>0</v>
      </c>
      <c r="BX75" s="115">
        <f>FinancialInputs!BX265</f>
        <v>0</v>
      </c>
      <c r="BY75" s="115">
        <f>FinancialInputs!BY265</f>
        <v>0</v>
      </c>
      <c r="BZ75" s="115">
        <f>FinancialInputs!BZ265</f>
        <v>0</v>
      </c>
      <c r="CA75" s="115">
        <f>FinancialInputs!CA265</f>
        <v>0</v>
      </c>
      <c r="CB75" s="115">
        <f>FinancialInputs!CB265</f>
        <v>0</v>
      </c>
      <c r="CC75" s="115">
        <f>FinancialInputs!CC265</f>
        <v>0</v>
      </c>
      <c r="CD75" s="115">
        <f>FinancialInputs!CD265</f>
        <v>0</v>
      </c>
      <c r="CE75" s="115">
        <f>FinancialInputs!CE265</f>
        <v>0</v>
      </c>
      <c r="CF75" s="115">
        <f>FinancialInputs!CF265</f>
        <v>0</v>
      </c>
      <c r="CG75" s="115">
        <f>FinancialInputs!CG265</f>
        <v>0</v>
      </c>
      <c r="CH75" s="115">
        <f>FinancialInputs!CH265</f>
        <v>0</v>
      </c>
      <c r="CI75" s="115">
        <f>FinancialInputs!CI265</f>
        <v>0</v>
      </c>
      <c r="CJ75" s="115">
        <f>FinancialInputs!CJ265</f>
        <v>0</v>
      </c>
      <c r="CK75" s="115">
        <f>FinancialInputs!CK265</f>
        <v>0</v>
      </c>
      <c r="CL75" s="115">
        <f>FinancialInputs!CL265</f>
        <v>0</v>
      </c>
      <c r="CM75" s="115">
        <f>FinancialInputs!CM265</f>
        <v>0</v>
      </c>
      <c r="CN75" s="115">
        <f>FinancialInputs!CN265</f>
        <v>0</v>
      </c>
      <c r="CO75" s="115">
        <f>FinancialInputs!CO265</f>
        <v>0</v>
      </c>
      <c r="CP75" s="115">
        <f>FinancialInputs!CP265</f>
        <v>0</v>
      </c>
      <c r="CQ75" s="115">
        <f>FinancialInputs!CQ265</f>
        <v>0</v>
      </c>
      <c r="CR75" s="115">
        <f>FinancialInputs!CR265</f>
        <v>0</v>
      </c>
      <c r="CS75" s="115">
        <f>FinancialInputs!CS265</f>
        <v>0</v>
      </c>
      <c r="CT75" s="115">
        <f>FinancialInputs!CT265</f>
        <v>0</v>
      </c>
      <c r="CU75" s="115">
        <f>FinancialInputs!CU265</f>
        <v>0</v>
      </c>
      <c r="CV75" s="115">
        <f>FinancialInputs!CV265</f>
        <v>0</v>
      </c>
      <c r="CW75" s="9"/>
      <c r="CX75" s="9"/>
      <c r="CY75" s="9"/>
      <c r="CZ75" s="9"/>
    </row>
    <row r="76" spans="2:104" ht="16.149999999999999">
      <c r="E76" s="1" t="s">
        <v>787</v>
      </c>
      <c r="G76" s="179" t="s">
        <v>164</v>
      </c>
      <c r="J76" s="1" t="s">
        <v>788</v>
      </c>
      <c r="L76" s="412">
        <f t="shared" ref="L76:AQ76" si="214">SUM(L72:L75)*MAX(L7:L8)</f>
        <v>0</v>
      </c>
      <c r="M76" s="412">
        <f t="shared" si="214"/>
        <v>0</v>
      </c>
      <c r="N76" s="412">
        <f t="shared" si="214"/>
        <v>0</v>
      </c>
      <c r="O76" s="412">
        <f t="shared" si="214"/>
        <v>0</v>
      </c>
      <c r="P76" s="10">
        <f t="shared" si="214"/>
        <v>0</v>
      </c>
      <c r="Q76" s="412">
        <f t="shared" si="214"/>
        <v>0</v>
      </c>
      <c r="R76" s="412">
        <f t="shared" si="214"/>
        <v>0</v>
      </c>
      <c r="S76" s="412">
        <f t="shared" si="214"/>
        <v>0</v>
      </c>
      <c r="T76" s="412">
        <f t="shared" si="214"/>
        <v>0</v>
      </c>
      <c r="U76" s="412">
        <f t="shared" si="214"/>
        <v>0</v>
      </c>
      <c r="V76" s="412">
        <f t="shared" si="214"/>
        <v>0</v>
      </c>
      <c r="W76" s="412">
        <f t="shared" si="214"/>
        <v>0</v>
      </c>
      <c r="X76" s="412">
        <f t="shared" si="214"/>
        <v>0</v>
      </c>
      <c r="Y76" s="412">
        <f t="shared" si="214"/>
        <v>0</v>
      </c>
      <c r="Z76" s="412">
        <f t="shared" si="214"/>
        <v>0</v>
      </c>
      <c r="AA76" s="412">
        <f t="shared" si="214"/>
        <v>0</v>
      </c>
      <c r="AB76" s="412">
        <f t="shared" si="214"/>
        <v>0</v>
      </c>
      <c r="AC76" s="412">
        <f t="shared" si="214"/>
        <v>0</v>
      </c>
      <c r="AD76" s="412">
        <f t="shared" si="214"/>
        <v>0</v>
      </c>
      <c r="AE76" s="412">
        <f t="shared" si="214"/>
        <v>0</v>
      </c>
      <c r="AF76" s="412">
        <f t="shared" si="214"/>
        <v>0</v>
      </c>
      <c r="AG76" s="412">
        <f t="shared" si="214"/>
        <v>0</v>
      </c>
      <c r="AH76" s="412">
        <f t="shared" si="214"/>
        <v>0</v>
      </c>
      <c r="AI76" s="412">
        <f t="shared" si="214"/>
        <v>0</v>
      </c>
      <c r="AJ76" s="412">
        <f t="shared" si="214"/>
        <v>0</v>
      </c>
      <c r="AK76" s="412">
        <f t="shared" si="214"/>
        <v>0</v>
      </c>
      <c r="AL76" s="412">
        <f t="shared" si="214"/>
        <v>0</v>
      </c>
      <c r="AM76" s="412">
        <f t="shared" si="214"/>
        <v>0</v>
      </c>
      <c r="AN76" s="412">
        <f t="shared" si="214"/>
        <v>0</v>
      </c>
      <c r="AO76" s="412">
        <f t="shared" si="214"/>
        <v>0</v>
      </c>
      <c r="AP76" s="412">
        <f t="shared" si="214"/>
        <v>0</v>
      </c>
      <c r="AQ76" s="412">
        <f t="shared" si="214"/>
        <v>0</v>
      </c>
      <c r="AR76" s="412">
        <f t="shared" ref="AR76:BW76" si="215">SUM(AR72:AR75)*MAX(AR7:AR8)</f>
        <v>0</v>
      </c>
      <c r="AS76" s="412">
        <f t="shared" si="215"/>
        <v>0</v>
      </c>
      <c r="AT76" s="412">
        <f t="shared" si="215"/>
        <v>0</v>
      </c>
      <c r="AU76" s="412">
        <f t="shared" si="215"/>
        <v>0</v>
      </c>
      <c r="AV76" s="412">
        <f t="shared" si="215"/>
        <v>0</v>
      </c>
      <c r="AW76" s="412">
        <f t="shared" si="215"/>
        <v>0</v>
      </c>
      <c r="AX76" s="412">
        <f t="shared" si="215"/>
        <v>0</v>
      </c>
      <c r="AY76" s="412">
        <f t="shared" si="215"/>
        <v>0</v>
      </c>
      <c r="AZ76" s="412">
        <f t="shared" si="215"/>
        <v>0</v>
      </c>
      <c r="BA76" s="412">
        <f t="shared" si="215"/>
        <v>0</v>
      </c>
      <c r="BB76" s="412">
        <f t="shared" si="215"/>
        <v>0</v>
      </c>
      <c r="BC76" s="412">
        <f t="shared" si="215"/>
        <v>0</v>
      </c>
      <c r="BD76" s="412">
        <f t="shared" si="215"/>
        <v>0</v>
      </c>
      <c r="BE76" s="412">
        <f t="shared" si="215"/>
        <v>0</v>
      </c>
      <c r="BF76" s="412">
        <f t="shared" si="215"/>
        <v>0</v>
      </c>
      <c r="BG76" s="412">
        <f t="shared" si="215"/>
        <v>0</v>
      </c>
      <c r="BH76" s="412">
        <f t="shared" si="215"/>
        <v>0</v>
      </c>
      <c r="BI76" s="412">
        <f t="shared" si="215"/>
        <v>0</v>
      </c>
      <c r="BJ76" s="412">
        <f t="shared" si="215"/>
        <v>0</v>
      </c>
      <c r="BK76" s="412">
        <f t="shared" si="215"/>
        <v>0</v>
      </c>
      <c r="BL76" s="412">
        <f t="shared" si="215"/>
        <v>0</v>
      </c>
      <c r="BM76" s="412">
        <f t="shared" si="215"/>
        <v>0</v>
      </c>
      <c r="BN76" s="412">
        <f t="shared" si="215"/>
        <v>0</v>
      </c>
      <c r="BO76" s="412">
        <f t="shared" si="215"/>
        <v>0</v>
      </c>
      <c r="BP76" s="412">
        <f t="shared" si="215"/>
        <v>0</v>
      </c>
      <c r="BQ76" s="412">
        <f t="shared" si="215"/>
        <v>0</v>
      </c>
      <c r="BR76" s="412">
        <f t="shared" si="215"/>
        <v>0</v>
      </c>
      <c r="BS76" s="412">
        <f t="shared" si="215"/>
        <v>0</v>
      </c>
      <c r="BT76" s="412">
        <f t="shared" si="215"/>
        <v>0</v>
      </c>
      <c r="BU76" s="412">
        <f t="shared" si="215"/>
        <v>0</v>
      </c>
      <c r="BV76" s="412">
        <f t="shared" si="215"/>
        <v>0</v>
      </c>
      <c r="BW76" s="412">
        <f t="shared" si="215"/>
        <v>0</v>
      </c>
      <c r="BX76" s="412">
        <f t="shared" ref="BX76:CV76" si="216">SUM(BX72:BX75)*MAX(BX7:BX8)</f>
        <v>0</v>
      </c>
      <c r="BY76" s="412">
        <f t="shared" si="216"/>
        <v>0</v>
      </c>
      <c r="BZ76" s="412">
        <f t="shared" si="216"/>
        <v>0</v>
      </c>
      <c r="CA76" s="412">
        <f t="shared" si="216"/>
        <v>0</v>
      </c>
      <c r="CB76" s="412">
        <f t="shared" si="216"/>
        <v>0</v>
      </c>
      <c r="CC76" s="412">
        <f t="shared" si="216"/>
        <v>0</v>
      </c>
      <c r="CD76" s="412">
        <f t="shared" si="216"/>
        <v>0</v>
      </c>
      <c r="CE76" s="412">
        <f t="shared" si="216"/>
        <v>0</v>
      </c>
      <c r="CF76" s="412">
        <f t="shared" si="216"/>
        <v>0</v>
      </c>
      <c r="CG76" s="412">
        <f t="shared" si="216"/>
        <v>0</v>
      </c>
      <c r="CH76" s="412">
        <f t="shared" si="216"/>
        <v>0</v>
      </c>
      <c r="CI76" s="412">
        <f t="shared" si="216"/>
        <v>0</v>
      </c>
      <c r="CJ76" s="412">
        <f t="shared" si="216"/>
        <v>0</v>
      </c>
      <c r="CK76" s="412">
        <f t="shared" si="216"/>
        <v>0</v>
      </c>
      <c r="CL76" s="412">
        <f t="shared" si="216"/>
        <v>0</v>
      </c>
      <c r="CM76" s="412">
        <f t="shared" si="216"/>
        <v>0</v>
      </c>
      <c r="CN76" s="412">
        <f t="shared" si="216"/>
        <v>0</v>
      </c>
      <c r="CO76" s="412">
        <f t="shared" si="216"/>
        <v>0</v>
      </c>
      <c r="CP76" s="412">
        <f t="shared" si="216"/>
        <v>0</v>
      </c>
      <c r="CQ76" s="412">
        <f t="shared" si="216"/>
        <v>0</v>
      </c>
      <c r="CR76" s="412">
        <f t="shared" si="216"/>
        <v>0</v>
      </c>
      <c r="CS76" s="412">
        <f t="shared" si="216"/>
        <v>0</v>
      </c>
      <c r="CT76" s="412">
        <f t="shared" si="216"/>
        <v>0</v>
      </c>
      <c r="CU76" s="412">
        <f t="shared" si="216"/>
        <v>0</v>
      </c>
      <c r="CV76" s="412">
        <f t="shared" si="216"/>
        <v>0</v>
      </c>
      <c r="CW76" s="9"/>
      <c r="CX76" s="9"/>
      <c r="CY76" s="9"/>
      <c r="CZ76" s="9"/>
    </row>
    <row r="77" spans="2:104">
      <c r="L77" s="10"/>
      <c r="M77" s="10"/>
      <c r="N77" s="10"/>
      <c r="O77" s="10"/>
      <c r="P77" s="10"/>
      <c r="Q77" s="10"/>
      <c r="R77" s="10"/>
      <c r="S77" s="10"/>
      <c r="T77" s="10"/>
      <c r="U77" s="10"/>
      <c r="V77" s="10"/>
      <c r="W77" s="10"/>
      <c r="X77" s="10"/>
      <c r="Y77" s="10"/>
      <c r="Z77" s="10"/>
      <c r="AA77" s="10"/>
      <c r="AB77" s="107"/>
      <c r="AC77" s="10"/>
      <c r="AD77" s="10"/>
      <c r="AE77" s="10"/>
      <c r="AF77" s="10"/>
      <c r="AG77" s="10"/>
      <c r="AH77" s="10"/>
      <c r="AI77" s="10"/>
      <c r="AJ77" s="10"/>
      <c r="AK77" s="10"/>
      <c r="AL77" s="10"/>
      <c r="AM77" s="10"/>
      <c r="AN77" s="10"/>
      <c r="AO77" s="10"/>
      <c r="AP77" s="10"/>
      <c r="AQ77" s="10"/>
      <c r="AR77" s="10"/>
      <c r="AS77" s="10"/>
      <c r="AT77" s="10"/>
      <c r="AU77" s="10"/>
      <c r="AV77" s="10"/>
      <c r="AW77" s="10"/>
      <c r="AX77" s="10"/>
      <c r="AY77" s="10"/>
      <c r="AZ77" s="10"/>
      <c r="BA77" s="10"/>
      <c r="BB77" s="10"/>
      <c r="BC77" s="10"/>
      <c r="BD77" s="10"/>
      <c r="BE77" s="10"/>
      <c r="BF77" s="10"/>
      <c r="BG77" s="10"/>
      <c r="BH77" s="10"/>
      <c r="BI77" s="10"/>
      <c r="BJ77" s="10"/>
      <c r="BK77" s="10"/>
      <c r="BL77" s="10"/>
      <c r="BM77" s="10"/>
      <c r="BN77" s="10"/>
      <c r="BO77" s="10"/>
      <c r="BP77" s="10"/>
      <c r="BQ77" s="10"/>
      <c r="BR77" s="10"/>
      <c r="BS77" s="10"/>
      <c r="BT77" s="10"/>
      <c r="BU77" s="10"/>
      <c r="BV77" s="10"/>
      <c r="BW77" s="10"/>
      <c r="BX77" s="10"/>
      <c r="BY77" s="10"/>
      <c r="BZ77" s="10"/>
      <c r="CA77" s="10"/>
      <c r="CB77" s="10"/>
      <c r="CC77" s="10"/>
      <c r="CD77" s="10"/>
      <c r="CE77" s="10"/>
      <c r="CF77" s="10"/>
      <c r="CG77" s="10"/>
      <c r="CH77" s="10"/>
      <c r="CI77" s="10"/>
      <c r="CJ77" s="10"/>
      <c r="CK77" s="10"/>
      <c r="CL77" s="10"/>
      <c r="CM77" s="10"/>
      <c r="CN77" s="10"/>
      <c r="CO77" s="10"/>
      <c r="CP77" s="10"/>
      <c r="CQ77" s="10"/>
      <c r="CR77" s="10"/>
      <c r="CS77" s="10"/>
      <c r="CT77" s="10"/>
      <c r="CU77" s="10"/>
      <c r="CV77" s="10"/>
      <c r="CW77" s="9"/>
      <c r="CX77" s="9"/>
      <c r="CY77" s="9"/>
      <c r="CZ77" s="9"/>
    </row>
    <row r="78" spans="2:104" ht="16.149999999999999">
      <c r="E78" s="1" t="s">
        <v>789</v>
      </c>
      <c r="G78" s="179" t="s">
        <v>164</v>
      </c>
      <c r="J78" s="1" t="s">
        <v>790</v>
      </c>
      <c r="L78" s="10">
        <f t="shared" ref="L78:AQ78" si="217">L76/(1+L51)</f>
        <v>0</v>
      </c>
      <c r="M78" s="10">
        <f t="shared" si="217"/>
        <v>0</v>
      </c>
      <c r="N78" s="10">
        <f t="shared" si="217"/>
        <v>0</v>
      </c>
      <c r="O78" s="10">
        <f t="shared" si="217"/>
        <v>0</v>
      </c>
      <c r="P78" s="10">
        <f t="shared" si="217"/>
        <v>0</v>
      </c>
      <c r="Q78" s="10">
        <f t="shared" si="217"/>
        <v>0</v>
      </c>
      <c r="R78" s="10">
        <f t="shared" si="217"/>
        <v>0</v>
      </c>
      <c r="S78" s="10">
        <f t="shared" si="217"/>
        <v>0</v>
      </c>
      <c r="T78" s="10">
        <f t="shared" si="217"/>
        <v>0</v>
      </c>
      <c r="U78" s="10">
        <f t="shared" si="217"/>
        <v>0</v>
      </c>
      <c r="V78" s="10">
        <f t="shared" si="217"/>
        <v>0</v>
      </c>
      <c r="W78" s="10">
        <f t="shared" si="217"/>
        <v>0</v>
      </c>
      <c r="X78" s="10">
        <f t="shared" si="217"/>
        <v>0</v>
      </c>
      <c r="Y78" s="10">
        <f t="shared" si="217"/>
        <v>0</v>
      </c>
      <c r="Z78" s="10">
        <f t="shared" si="217"/>
        <v>0</v>
      </c>
      <c r="AA78" s="10">
        <f t="shared" si="217"/>
        <v>0</v>
      </c>
      <c r="AB78" s="10">
        <f t="shared" si="217"/>
        <v>0</v>
      </c>
      <c r="AC78" s="10">
        <f t="shared" si="217"/>
        <v>0</v>
      </c>
      <c r="AD78" s="10">
        <f t="shared" si="217"/>
        <v>0</v>
      </c>
      <c r="AE78" s="10">
        <f t="shared" si="217"/>
        <v>0</v>
      </c>
      <c r="AF78" s="10">
        <f t="shared" si="217"/>
        <v>0</v>
      </c>
      <c r="AG78" s="10">
        <f t="shared" si="217"/>
        <v>0</v>
      </c>
      <c r="AH78" s="10">
        <f t="shared" si="217"/>
        <v>0</v>
      </c>
      <c r="AI78" s="10">
        <f t="shared" si="217"/>
        <v>0</v>
      </c>
      <c r="AJ78" s="10">
        <f t="shared" si="217"/>
        <v>0</v>
      </c>
      <c r="AK78" s="10">
        <f t="shared" si="217"/>
        <v>0</v>
      </c>
      <c r="AL78" s="10">
        <f t="shared" si="217"/>
        <v>0</v>
      </c>
      <c r="AM78" s="10">
        <f t="shared" si="217"/>
        <v>0</v>
      </c>
      <c r="AN78" s="10">
        <f t="shared" si="217"/>
        <v>0</v>
      </c>
      <c r="AO78" s="10">
        <f t="shared" si="217"/>
        <v>0</v>
      </c>
      <c r="AP78" s="10">
        <f t="shared" si="217"/>
        <v>0</v>
      </c>
      <c r="AQ78" s="10">
        <f t="shared" si="217"/>
        <v>0</v>
      </c>
      <c r="AR78" s="10">
        <f t="shared" ref="AR78:BW78" si="218">AR76/(1+AR51)</f>
        <v>0</v>
      </c>
      <c r="AS78" s="10">
        <f t="shared" si="218"/>
        <v>0</v>
      </c>
      <c r="AT78" s="10">
        <f t="shared" si="218"/>
        <v>0</v>
      </c>
      <c r="AU78" s="10">
        <f t="shared" si="218"/>
        <v>0</v>
      </c>
      <c r="AV78" s="10">
        <f t="shared" si="218"/>
        <v>0</v>
      </c>
      <c r="AW78" s="10">
        <f t="shared" si="218"/>
        <v>0</v>
      </c>
      <c r="AX78" s="10">
        <f t="shared" si="218"/>
        <v>0</v>
      </c>
      <c r="AY78" s="10">
        <f t="shared" si="218"/>
        <v>0</v>
      </c>
      <c r="AZ78" s="10">
        <f t="shared" si="218"/>
        <v>0</v>
      </c>
      <c r="BA78" s="10">
        <f t="shared" si="218"/>
        <v>0</v>
      </c>
      <c r="BB78" s="10">
        <f t="shared" si="218"/>
        <v>0</v>
      </c>
      <c r="BC78" s="10">
        <f t="shared" si="218"/>
        <v>0</v>
      </c>
      <c r="BD78" s="10">
        <f t="shared" si="218"/>
        <v>0</v>
      </c>
      <c r="BE78" s="10">
        <f t="shared" si="218"/>
        <v>0</v>
      </c>
      <c r="BF78" s="10">
        <f t="shared" si="218"/>
        <v>0</v>
      </c>
      <c r="BG78" s="10">
        <f t="shared" si="218"/>
        <v>0</v>
      </c>
      <c r="BH78" s="10">
        <f t="shared" si="218"/>
        <v>0</v>
      </c>
      <c r="BI78" s="10">
        <f t="shared" si="218"/>
        <v>0</v>
      </c>
      <c r="BJ78" s="10">
        <f t="shared" si="218"/>
        <v>0</v>
      </c>
      <c r="BK78" s="10">
        <f t="shared" si="218"/>
        <v>0</v>
      </c>
      <c r="BL78" s="10">
        <f t="shared" si="218"/>
        <v>0</v>
      </c>
      <c r="BM78" s="10">
        <f t="shared" si="218"/>
        <v>0</v>
      </c>
      <c r="BN78" s="10">
        <f t="shared" si="218"/>
        <v>0</v>
      </c>
      <c r="BO78" s="10">
        <f t="shared" si="218"/>
        <v>0</v>
      </c>
      <c r="BP78" s="10">
        <f t="shared" si="218"/>
        <v>0</v>
      </c>
      <c r="BQ78" s="10">
        <f t="shared" si="218"/>
        <v>0</v>
      </c>
      <c r="BR78" s="10">
        <f t="shared" si="218"/>
        <v>0</v>
      </c>
      <c r="BS78" s="10">
        <f t="shared" si="218"/>
        <v>0</v>
      </c>
      <c r="BT78" s="10">
        <f t="shared" si="218"/>
        <v>0</v>
      </c>
      <c r="BU78" s="10">
        <f t="shared" si="218"/>
        <v>0</v>
      </c>
      <c r="BV78" s="10">
        <f t="shared" si="218"/>
        <v>0</v>
      </c>
      <c r="BW78" s="10">
        <f t="shared" si="218"/>
        <v>0</v>
      </c>
      <c r="BX78" s="10">
        <f t="shared" ref="BX78:CV78" si="219">BX76/(1+BX51)</f>
        <v>0</v>
      </c>
      <c r="BY78" s="10">
        <f t="shared" si="219"/>
        <v>0</v>
      </c>
      <c r="BZ78" s="10">
        <f t="shared" si="219"/>
        <v>0</v>
      </c>
      <c r="CA78" s="10">
        <f t="shared" si="219"/>
        <v>0</v>
      </c>
      <c r="CB78" s="10">
        <f t="shared" si="219"/>
        <v>0</v>
      </c>
      <c r="CC78" s="10">
        <f t="shared" si="219"/>
        <v>0</v>
      </c>
      <c r="CD78" s="10">
        <f t="shared" si="219"/>
        <v>0</v>
      </c>
      <c r="CE78" s="10">
        <f t="shared" si="219"/>
        <v>0</v>
      </c>
      <c r="CF78" s="10">
        <f t="shared" si="219"/>
        <v>0</v>
      </c>
      <c r="CG78" s="10">
        <f t="shared" si="219"/>
        <v>0</v>
      </c>
      <c r="CH78" s="10">
        <f t="shared" si="219"/>
        <v>0</v>
      </c>
      <c r="CI78" s="10">
        <f t="shared" si="219"/>
        <v>0</v>
      </c>
      <c r="CJ78" s="10">
        <f t="shared" si="219"/>
        <v>0</v>
      </c>
      <c r="CK78" s="10">
        <f t="shared" si="219"/>
        <v>0</v>
      </c>
      <c r="CL78" s="10">
        <f t="shared" si="219"/>
        <v>0</v>
      </c>
      <c r="CM78" s="10">
        <f t="shared" si="219"/>
        <v>0</v>
      </c>
      <c r="CN78" s="10">
        <f t="shared" si="219"/>
        <v>0</v>
      </c>
      <c r="CO78" s="10">
        <f t="shared" si="219"/>
        <v>0</v>
      </c>
      <c r="CP78" s="10">
        <f t="shared" si="219"/>
        <v>0</v>
      </c>
      <c r="CQ78" s="10">
        <f t="shared" si="219"/>
        <v>0</v>
      </c>
      <c r="CR78" s="10">
        <f t="shared" si="219"/>
        <v>0</v>
      </c>
      <c r="CS78" s="10">
        <f t="shared" si="219"/>
        <v>0</v>
      </c>
      <c r="CT78" s="10">
        <f t="shared" si="219"/>
        <v>0</v>
      </c>
      <c r="CU78" s="10">
        <f t="shared" si="219"/>
        <v>0</v>
      </c>
      <c r="CV78" s="10">
        <f t="shared" si="219"/>
        <v>0</v>
      </c>
      <c r="CW78" s="9"/>
      <c r="CX78" s="9"/>
      <c r="CY78" s="9"/>
      <c r="CZ78" s="9"/>
    </row>
    <row r="79" spans="2:104">
      <c r="L79" s="10"/>
      <c r="M79" s="10"/>
      <c r="N79" s="10"/>
      <c r="O79" s="10"/>
      <c r="P79" s="10"/>
      <c r="Q79" s="10"/>
      <c r="R79" s="10"/>
      <c r="S79" s="10"/>
      <c r="T79" s="10"/>
      <c r="U79" s="10"/>
      <c r="V79" s="10"/>
      <c r="W79" s="10"/>
      <c r="X79" s="10"/>
      <c r="Y79" s="10"/>
      <c r="Z79" s="10"/>
      <c r="AA79" s="10"/>
      <c r="AB79" s="107"/>
      <c r="AC79" s="10"/>
      <c r="AD79" s="10"/>
      <c r="AE79" s="10"/>
      <c r="AF79" s="10"/>
      <c r="AG79" s="10"/>
      <c r="AH79" s="10"/>
      <c r="AI79" s="10"/>
      <c r="AJ79" s="10"/>
      <c r="AK79" s="10"/>
      <c r="AL79" s="10"/>
      <c r="AM79" s="10"/>
      <c r="AN79" s="10"/>
      <c r="AO79" s="10"/>
      <c r="AP79" s="10"/>
      <c r="AQ79" s="10"/>
      <c r="AR79" s="10"/>
      <c r="AS79" s="10"/>
      <c r="AT79" s="10"/>
      <c r="AU79" s="10"/>
      <c r="AV79" s="10"/>
      <c r="AW79" s="10"/>
      <c r="AX79" s="10"/>
      <c r="AY79" s="10"/>
      <c r="AZ79" s="10"/>
      <c r="BA79" s="10"/>
      <c r="BB79" s="10"/>
      <c r="BC79" s="10"/>
      <c r="BD79" s="10"/>
      <c r="BE79" s="10"/>
      <c r="BF79" s="10"/>
      <c r="BG79" s="10"/>
      <c r="BH79" s="10"/>
      <c r="BI79" s="10"/>
      <c r="BJ79" s="10"/>
      <c r="BK79" s="10"/>
      <c r="BL79" s="10"/>
      <c r="BM79" s="10"/>
      <c r="BN79" s="10"/>
      <c r="BO79" s="10"/>
      <c r="BP79" s="10"/>
      <c r="BQ79" s="10"/>
      <c r="BR79" s="10"/>
      <c r="BS79" s="10"/>
      <c r="BT79" s="10"/>
      <c r="BU79" s="10"/>
      <c r="BV79" s="10"/>
      <c r="BW79" s="10"/>
      <c r="BX79" s="10"/>
      <c r="BY79" s="10"/>
      <c r="BZ79" s="10"/>
      <c r="CA79" s="10"/>
      <c r="CB79" s="10"/>
      <c r="CC79" s="10"/>
      <c r="CD79" s="10"/>
      <c r="CE79" s="10"/>
      <c r="CF79" s="10"/>
      <c r="CG79" s="10"/>
      <c r="CH79" s="10"/>
      <c r="CI79" s="10"/>
      <c r="CJ79" s="10"/>
      <c r="CK79" s="10"/>
      <c r="CL79" s="10"/>
      <c r="CM79" s="10"/>
      <c r="CN79" s="10"/>
      <c r="CO79" s="10"/>
      <c r="CP79" s="10"/>
      <c r="CQ79" s="10"/>
      <c r="CR79" s="10"/>
      <c r="CS79" s="10"/>
      <c r="CT79" s="10"/>
      <c r="CU79" s="10"/>
      <c r="CV79" s="10"/>
      <c r="CW79" s="9"/>
      <c r="CX79" s="9"/>
      <c r="CY79" s="9"/>
      <c r="CZ79" s="9"/>
    </row>
    <row r="80" spans="2:104" ht="16.149999999999999">
      <c r="E80" s="1" t="s">
        <v>791</v>
      </c>
      <c r="G80" s="179" t="s">
        <v>164</v>
      </c>
      <c r="J80" s="1" t="s">
        <v>792</v>
      </c>
      <c r="L80" s="10">
        <f>(L72+L78)/2</f>
        <v>0</v>
      </c>
      <c r="M80" s="10">
        <f t="shared" ref="M80:BX80" si="220">(M72+M78)/2</f>
        <v>0</v>
      </c>
      <c r="N80" s="10">
        <f t="shared" si="220"/>
        <v>0</v>
      </c>
      <c r="O80" s="10">
        <f t="shared" si="220"/>
        <v>0</v>
      </c>
      <c r="P80" s="10">
        <f t="shared" si="220"/>
        <v>0</v>
      </c>
      <c r="Q80" s="10">
        <f t="shared" si="220"/>
        <v>0</v>
      </c>
      <c r="R80" s="10">
        <f t="shared" si="220"/>
        <v>0</v>
      </c>
      <c r="S80" s="10">
        <f t="shared" si="220"/>
        <v>0</v>
      </c>
      <c r="T80" s="10">
        <f t="shared" si="220"/>
        <v>0</v>
      </c>
      <c r="U80" s="10">
        <f t="shared" si="220"/>
        <v>0</v>
      </c>
      <c r="V80" s="10">
        <f t="shared" si="220"/>
        <v>0</v>
      </c>
      <c r="W80" s="10">
        <f t="shared" si="220"/>
        <v>0</v>
      </c>
      <c r="X80" s="10">
        <f t="shared" si="220"/>
        <v>0</v>
      </c>
      <c r="Y80" s="10">
        <f t="shared" si="220"/>
        <v>0</v>
      </c>
      <c r="Z80" s="10">
        <f t="shared" si="220"/>
        <v>0</v>
      </c>
      <c r="AA80" s="10">
        <f t="shared" si="220"/>
        <v>0</v>
      </c>
      <c r="AB80" s="10">
        <f t="shared" si="220"/>
        <v>0</v>
      </c>
      <c r="AC80" s="10">
        <f t="shared" si="220"/>
        <v>0</v>
      </c>
      <c r="AD80" s="10">
        <f t="shared" si="220"/>
        <v>0</v>
      </c>
      <c r="AE80" s="10">
        <f t="shared" si="220"/>
        <v>0</v>
      </c>
      <c r="AF80" s="10">
        <f t="shared" si="220"/>
        <v>0</v>
      </c>
      <c r="AG80" s="10">
        <f t="shared" si="220"/>
        <v>0</v>
      </c>
      <c r="AH80" s="10">
        <f t="shared" si="220"/>
        <v>0</v>
      </c>
      <c r="AI80" s="10">
        <f t="shared" si="220"/>
        <v>0</v>
      </c>
      <c r="AJ80" s="10">
        <f t="shared" si="220"/>
        <v>0</v>
      </c>
      <c r="AK80" s="10">
        <f t="shared" si="220"/>
        <v>0</v>
      </c>
      <c r="AL80" s="10">
        <f t="shared" si="220"/>
        <v>0</v>
      </c>
      <c r="AM80" s="10">
        <f t="shared" si="220"/>
        <v>0</v>
      </c>
      <c r="AN80" s="10">
        <f t="shared" si="220"/>
        <v>0</v>
      </c>
      <c r="AO80" s="10">
        <f t="shared" si="220"/>
        <v>0</v>
      </c>
      <c r="AP80" s="10">
        <f t="shared" si="220"/>
        <v>0</v>
      </c>
      <c r="AQ80" s="10">
        <f t="shared" si="220"/>
        <v>0</v>
      </c>
      <c r="AR80" s="10">
        <f t="shared" si="220"/>
        <v>0</v>
      </c>
      <c r="AS80" s="10">
        <f t="shared" si="220"/>
        <v>0</v>
      </c>
      <c r="AT80" s="10">
        <f t="shared" si="220"/>
        <v>0</v>
      </c>
      <c r="AU80" s="10">
        <f t="shared" si="220"/>
        <v>0</v>
      </c>
      <c r="AV80" s="10">
        <f t="shared" si="220"/>
        <v>0</v>
      </c>
      <c r="AW80" s="10">
        <f t="shared" si="220"/>
        <v>0</v>
      </c>
      <c r="AX80" s="10">
        <f t="shared" si="220"/>
        <v>0</v>
      </c>
      <c r="AY80" s="10">
        <f t="shared" si="220"/>
        <v>0</v>
      </c>
      <c r="AZ80" s="10">
        <f t="shared" si="220"/>
        <v>0</v>
      </c>
      <c r="BA80" s="10">
        <f t="shared" si="220"/>
        <v>0</v>
      </c>
      <c r="BB80" s="10">
        <f t="shared" si="220"/>
        <v>0</v>
      </c>
      <c r="BC80" s="10">
        <f t="shared" si="220"/>
        <v>0</v>
      </c>
      <c r="BD80" s="10">
        <f t="shared" si="220"/>
        <v>0</v>
      </c>
      <c r="BE80" s="10">
        <f t="shared" si="220"/>
        <v>0</v>
      </c>
      <c r="BF80" s="10">
        <f t="shared" si="220"/>
        <v>0</v>
      </c>
      <c r="BG80" s="10">
        <f t="shared" si="220"/>
        <v>0</v>
      </c>
      <c r="BH80" s="10">
        <f t="shared" si="220"/>
        <v>0</v>
      </c>
      <c r="BI80" s="10">
        <f t="shared" si="220"/>
        <v>0</v>
      </c>
      <c r="BJ80" s="10">
        <f t="shared" si="220"/>
        <v>0</v>
      </c>
      <c r="BK80" s="10">
        <f t="shared" si="220"/>
        <v>0</v>
      </c>
      <c r="BL80" s="10">
        <f t="shared" si="220"/>
        <v>0</v>
      </c>
      <c r="BM80" s="10">
        <f t="shared" si="220"/>
        <v>0</v>
      </c>
      <c r="BN80" s="10">
        <f t="shared" si="220"/>
        <v>0</v>
      </c>
      <c r="BO80" s="10">
        <f t="shared" si="220"/>
        <v>0</v>
      </c>
      <c r="BP80" s="10">
        <f t="shared" si="220"/>
        <v>0</v>
      </c>
      <c r="BQ80" s="10">
        <f t="shared" si="220"/>
        <v>0</v>
      </c>
      <c r="BR80" s="10">
        <f t="shared" si="220"/>
        <v>0</v>
      </c>
      <c r="BS80" s="10">
        <f t="shared" si="220"/>
        <v>0</v>
      </c>
      <c r="BT80" s="10">
        <f t="shared" si="220"/>
        <v>0</v>
      </c>
      <c r="BU80" s="10">
        <f t="shared" si="220"/>
        <v>0</v>
      </c>
      <c r="BV80" s="10">
        <f t="shared" si="220"/>
        <v>0</v>
      </c>
      <c r="BW80" s="10">
        <f t="shared" si="220"/>
        <v>0</v>
      </c>
      <c r="BX80" s="10">
        <f t="shared" si="220"/>
        <v>0</v>
      </c>
      <c r="BY80" s="10">
        <f t="shared" ref="BY80:CV80" si="221">(BY72+BY78)/2</f>
        <v>0</v>
      </c>
      <c r="BZ80" s="10">
        <f t="shared" si="221"/>
        <v>0</v>
      </c>
      <c r="CA80" s="10">
        <f t="shared" si="221"/>
        <v>0</v>
      </c>
      <c r="CB80" s="10">
        <f t="shared" si="221"/>
        <v>0</v>
      </c>
      <c r="CC80" s="10">
        <f t="shared" si="221"/>
        <v>0</v>
      </c>
      <c r="CD80" s="10">
        <f t="shared" si="221"/>
        <v>0</v>
      </c>
      <c r="CE80" s="10">
        <f t="shared" si="221"/>
        <v>0</v>
      </c>
      <c r="CF80" s="10">
        <f t="shared" si="221"/>
        <v>0</v>
      </c>
      <c r="CG80" s="10">
        <f t="shared" si="221"/>
        <v>0</v>
      </c>
      <c r="CH80" s="10">
        <f t="shared" si="221"/>
        <v>0</v>
      </c>
      <c r="CI80" s="10">
        <f t="shared" si="221"/>
        <v>0</v>
      </c>
      <c r="CJ80" s="10">
        <f t="shared" si="221"/>
        <v>0</v>
      </c>
      <c r="CK80" s="10">
        <f t="shared" si="221"/>
        <v>0</v>
      </c>
      <c r="CL80" s="10">
        <f t="shared" si="221"/>
        <v>0</v>
      </c>
      <c r="CM80" s="10">
        <f t="shared" si="221"/>
        <v>0</v>
      </c>
      <c r="CN80" s="10">
        <f t="shared" si="221"/>
        <v>0</v>
      </c>
      <c r="CO80" s="10">
        <f t="shared" si="221"/>
        <v>0</v>
      </c>
      <c r="CP80" s="10">
        <f t="shared" si="221"/>
        <v>0</v>
      </c>
      <c r="CQ80" s="10">
        <f t="shared" si="221"/>
        <v>0</v>
      </c>
      <c r="CR80" s="10">
        <f t="shared" si="221"/>
        <v>0</v>
      </c>
      <c r="CS80" s="10">
        <f t="shared" si="221"/>
        <v>0</v>
      </c>
      <c r="CT80" s="10">
        <f t="shared" si="221"/>
        <v>0</v>
      </c>
      <c r="CU80" s="10">
        <f t="shared" si="221"/>
        <v>0</v>
      </c>
      <c r="CV80" s="10">
        <f t="shared" si="221"/>
        <v>0</v>
      </c>
      <c r="CW80" s="9"/>
      <c r="CX80" s="9"/>
      <c r="CY80" s="9"/>
      <c r="CZ80" s="9"/>
    </row>
    <row r="81" spans="2:104" ht="16.149999999999999">
      <c r="E81" s="1" t="s">
        <v>793</v>
      </c>
      <c r="G81" s="179" t="s">
        <v>164</v>
      </c>
      <c r="J81" s="1" t="s">
        <v>794</v>
      </c>
      <c r="L81" s="165">
        <f t="shared" ref="L81:AQ81" si="222">L80*L51</f>
        <v>0</v>
      </c>
      <c r="M81" s="165">
        <f t="shared" si="222"/>
        <v>0</v>
      </c>
      <c r="N81" s="165">
        <f t="shared" si="222"/>
        <v>0</v>
      </c>
      <c r="O81" s="165">
        <f t="shared" si="222"/>
        <v>0</v>
      </c>
      <c r="P81" s="165">
        <f t="shared" si="222"/>
        <v>0</v>
      </c>
      <c r="Q81" s="165">
        <f t="shared" si="222"/>
        <v>0</v>
      </c>
      <c r="R81" s="165">
        <f t="shared" si="222"/>
        <v>0</v>
      </c>
      <c r="S81" s="165">
        <f t="shared" si="222"/>
        <v>0</v>
      </c>
      <c r="T81" s="165">
        <f t="shared" si="222"/>
        <v>0</v>
      </c>
      <c r="U81" s="165">
        <f t="shared" si="222"/>
        <v>0</v>
      </c>
      <c r="V81" s="165">
        <f t="shared" si="222"/>
        <v>0</v>
      </c>
      <c r="W81" s="165">
        <f t="shared" si="222"/>
        <v>0</v>
      </c>
      <c r="X81" s="165">
        <f t="shared" si="222"/>
        <v>0</v>
      </c>
      <c r="Y81" s="165">
        <f t="shared" si="222"/>
        <v>0</v>
      </c>
      <c r="Z81" s="165">
        <f t="shared" si="222"/>
        <v>0</v>
      </c>
      <c r="AA81" s="165">
        <f t="shared" si="222"/>
        <v>0</v>
      </c>
      <c r="AB81" s="165">
        <f t="shared" si="222"/>
        <v>0</v>
      </c>
      <c r="AC81" s="165">
        <f t="shared" si="222"/>
        <v>0</v>
      </c>
      <c r="AD81" s="165">
        <f t="shared" si="222"/>
        <v>0</v>
      </c>
      <c r="AE81" s="165">
        <f t="shared" si="222"/>
        <v>0</v>
      </c>
      <c r="AF81" s="165">
        <f t="shared" si="222"/>
        <v>0</v>
      </c>
      <c r="AG81" s="165">
        <f t="shared" si="222"/>
        <v>0</v>
      </c>
      <c r="AH81" s="165">
        <f t="shared" si="222"/>
        <v>0</v>
      </c>
      <c r="AI81" s="165">
        <f t="shared" si="222"/>
        <v>0</v>
      </c>
      <c r="AJ81" s="165">
        <f t="shared" si="222"/>
        <v>0</v>
      </c>
      <c r="AK81" s="165">
        <f t="shared" si="222"/>
        <v>0</v>
      </c>
      <c r="AL81" s="165">
        <f t="shared" si="222"/>
        <v>0</v>
      </c>
      <c r="AM81" s="165">
        <f t="shared" si="222"/>
        <v>0</v>
      </c>
      <c r="AN81" s="165">
        <f t="shared" si="222"/>
        <v>0</v>
      </c>
      <c r="AO81" s="165">
        <f t="shared" si="222"/>
        <v>0</v>
      </c>
      <c r="AP81" s="165">
        <f t="shared" si="222"/>
        <v>0</v>
      </c>
      <c r="AQ81" s="165">
        <f t="shared" si="222"/>
        <v>0</v>
      </c>
      <c r="AR81" s="165">
        <f t="shared" ref="AR81:BW81" si="223">AR80*AR51</f>
        <v>0</v>
      </c>
      <c r="AS81" s="165">
        <f t="shared" si="223"/>
        <v>0</v>
      </c>
      <c r="AT81" s="165">
        <f t="shared" si="223"/>
        <v>0</v>
      </c>
      <c r="AU81" s="165">
        <f t="shared" si="223"/>
        <v>0</v>
      </c>
      <c r="AV81" s="165">
        <f t="shared" si="223"/>
        <v>0</v>
      </c>
      <c r="AW81" s="165">
        <f t="shared" si="223"/>
        <v>0</v>
      </c>
      <c r="AX81" s="165">
        <f t="shared" si="223"/>
        <v>0</v>
      </c>
      <c r="AY81" s="165">
        <f t="shared" si="223"/>
        <v>0</v>
      </c>
      <c r="AZ81" s="165">
        <f t="shared" si="223"/>
        <v>0</v>
      </c>
      <c r="BA81" s="165">
        <f t="shared" si="223"/>
        <v>0</v>
      </c>
      <c r="BB81" s="165">
        <f t="shared" si="223"/>
        <v>0</v>
      </c>
      <c r="BC81" s="165">
        <f t="shared" si="223"/>
        <v>0</v>
      </c>
      <c r="BD81" s="165">
        <f t="shared" si="223"/>
        <v>0</v>
      </c>
      <c r="BE81" s="165">
        <f t="shared" si="223"/>
        <v>0</v>
      </c>
      <c r="BF81" s="165">
        <f t="shared" si="223"/>
        <v>0</v>
      </c>
      <c r="BG81" s="165">
        <f t="shared" si="223"/>
        <v>0</v>
      </c>
      <c r="BH81" s="165">
        <f t="shared" si="223"/>
        <v>0</v>
      </c>
      <c r="BI81" s="165">
        <f t="shared" si="223"/>
        <v>0</v>
      </c>
      <c r="BJ81" s="165">
        <f t="shared" si="223"/>
        <v>0</v>
      </c>
      <c r="BK81" s="165">
        <f t="shared" si="223"/>
        <v>0</v>
      </c>
      <c r="BL81" s="165">
        <f t="shared" si="223"/>
        <v>0</v>
      </c>
      <c r="BM81" s="165">
        <f t="shared" si="223"/>
        <v>0</v>
      </c>
      <c r="BN81" s="165">
        <f t="shared" si="223"/>
        <v>0</v>
      </c>
      <c r="BO81" s="165">
        <f t="shared" si="223"/>
        <v>0</v>
      </c>
      <c r="BP81" s="165">
        <f t="shared" si="223"/>
        <v>0</v>
      </c>
      <c r="BQ81" s="165">
        <f t="shared" si="223"/>
        <v>0</v>
      </c>
      <c r="BR81" s="165">
        <f t="shared" si="223"/>
        <v>0</v>
      </c>
      <c r="BS81" s="165">
        <f t="shared" si="223"/>
        <v>0</v>
      </c>
      <c r="BT81" s="165">
        <f t="shared" si="223"/>
        <v>0</v>
      </c>
      <c r="BU81" s="165">
        <f t="shared" si="223"/>
        <v>0</v>
      </c>
      <c r="BV81" s="165">
        <f t="shared" si="223"/>
        <v>0</v>
      </c>
      <c r="BW81" s="165">
        <f t="shared" si="223"/>
        <v>0</v>
      </c>
      <c r="BX81" s="165">
        <f t="shared" ref="BX81:CV81" si="224">BX80*BX51</f>
        <v>0</v>
      </c>
      <c r="BY81" s="165">
        <f t="shared" si="224"/>
        <v>0</v>
      </c>
      <c r="BZ81" s="165">
        <f t="shared" si="224"/>
        <v>0</v>
      </c>
      <c r="CA81" s="165">
        <f t="shared" si="224"/>
        <v>0</v>
      </c>
      <c r="CB81" s="165">
        <f t="shared" si="224"/>
        <v>0</v>
      </c>
      <c r="CC81" s="165">
        <f t="shared" si="224"/>
        <v>0</v>
      </c>
      <c r="CD81" s="165">
        <f t="shared" si="224"/>
        <v>0</v>
      </c>
      <c r="CE81" s="165">
        <f t="shared" si="224"/>
        <v>0</v>
      </c>
      <c r="CF81" s="165">
        <f t="shared" si="224"/>
        <v>0</v>
      </c>
      <c r="CG81" s="165">
        <f t="shared" si="224"/>
        <v>0</v>
      </c>
      <c r="CH81" s="165">
        <f t="shared" si="224"/>
        <v>0</v>
      </c>
      <c r="CI81" s="165">
        <f t="shared" si="224"/>
        <v>0</v>
      </c>
      <c r="CJ81" s="165">
        <f t="shared" si="224"/>
        <v>0</v>
      </c>
      <c r="CK81" s="165">
        <f t="shared" si="224"/>
        <v>0</v>
      </c>
      <c r="CL81" s="165">
        <f t="shared" si="224"/>
        <v>0</v>
      </c>
      <c r="CM81" s="165">
        <f t="shared" si="224"/>
        <v>0</v>
      </c>
      <c r="CN81" s="165">
        <f t="shared" si="224"/>
        <v>0</v>
      </c>
      <c r="CO81" s="165">
        <f t="shared" si="224"/>
        <v>0</v>
      </c>
      <c r="CP81" s="165">
        <f t="shared" si="224"/>
        <v>0</v>
      </c>
      <c r="CQ81" s="165">
        <f t="shared" si="224"/>
        <v>0</v>
      </c>
      <c r="CR81" s="165">
        <f t="shared" si="224"/>
        <v>0</v>
      </c>
      <c r="CS81" s="165">
        <f t="shared" si="224"/>
        <v>0</v>
      </c>
      <c r="CT81" s="165">
        <f t="shared" si="224"/>
        <v>0</v>
      </c>
      <c r="CU81" s="165">
        <f t="shared" si="224"/>
        <v>0</v>
      </c>
      <c r="CV81" s="165">
        <f t="shared" si="224"/>
        <v>0</v>
      </c>
      <c r="CW81" s="9"/>
      <c r="CX81" s="9"/>
      <c r="CY81" s="9"/>
      <c r="CZ81" s="9"/>
    </row>
    <row r="82" spans="2:104">
      <c r="L82" s="10"/>
      <c r="M82" s="10"/>
      <c r="N82" s="10"/>
      <c r="O82" s="10"/>
      <c r="P82" s="10"/>
      <c r="Q82" s="10"/>
      <c r="R82" s="10"/>
      <c r="S82" s="10"/>
      <c r="T82" s="10"/>
      <c r="U82" s="10"/>
      <c r="V82" s="10"/>
      <c r="W82" s="10"/>
      <c r="X82" s="10"/>
      <c r="Y82" s="10"/>
      <c r="Z82" s="10"/>
      <c r="AA82" s="10"/>
      <c r="AB82" s="107"/>
      <c r="AC82" s="10"/>
      <c r="AD82" s="10"/>
      <c r="AE82" s="10"/>
      <c r="AF82" s="10"/>
      <c r="AG82" s="10"/>
      <c r="AH82" s="10"/>
      <c r="AI82" s="10"/>
      <c r="AJ82" s="10"/>
      <c r="AK82" s="10"/>
      <c r="AL82" s="10"/>
      <c r="AM82" s="10"/>
      <c r="AN82" s="10"/>
      <c r="AO82" s="10"/>
      <c r="AP82" s="10"/>
      <c r="AQ82" s="10"/>
      <c r="AR82" s="10"/>
      <c r="AS82" s="10"/>
      <c r="AT82" s="10"/>
      <c r="AU82" s="10"/>
      <c r="AV82" s="10"/>
      <c r="AW82" s="10"/>
      <c r="AX82" s="10"/>
      <c r="AY82" s="10"/>
      <c r="AZ82" s="10"/>
      <c r="BA82" s="10"/>
      <c r="BB82" s="10"/>
      <c r="BC82" s="10"/>
      <c r="BD82" s="10"/>
      <c r="BE82" s="10"/>
      <c r="BF82" s="10"/>
      <c r="BG82" s="10"/>
      <c r="BH82" s="10"/>
      <c r="BI82" s="10"/>
      <c r="BJ82" s="10"/>
      <c r="BK82" s="10"/>
      <c r="BL82" s="10"/>
      <c r="BM82" s="10"/>
      <c r="BN82" s="10"/>
      <c r="BO82" s="10"/>
      <c r="BP82" s="10"/>
      <c r="BQ82" s="10"/>
      <c r="BR82" s="10"/>
      <c r="BS82" s="10"/>
      <c r="BT82" s="10"/>
      <c r="BU82" s="10"/>
      <c r="BV82" s="10"/>
      <c r="BW82" s="10"/>
      <c r="BX82" s="10"/>
      <c r="BY82" s="10"/>
      <c r="BZ82" s="10"/>
      <c r="CA82" s="10"/>
      <c r="CB82" s="10"/>
      <c r="CC82" s="10"/>
      <c r="CD82" s="10"/>
      <c r="CE82" s="10"/>
      <c r="CF82" s="10"/>
      <c r="CG82" s="10"/>
      <c r="CH82" s="10"/>
      <c r="CI82" s="10"/>
      <c r="CJ82" s="10"/>
      <c r="CK82" s="10"/>
      <c r="CL82" s="10"/>
      <c r="CM82" s="10"/>
      <c r="CN82" s="10"/>
      <c r="CO82" s="10"/>
      <c r="CP82" s="10"/>
      <c r="CQ82" s="10"/>
      <c r="CR82" s="10"/>
      <c r="CS82" s="10"/>
      <c r="CT82" s="10"/>
      <c r="CU82" s="10"/>
      <c r="CV82" s="10"/>
      <c r="CW82" s="9"/>
      <c r="CX82" s="9"/>
      <c r="CY82" s="9"/>
      <c r="CZ82" s="9"/>
    </row>
    <row r="83" spans="2:104">
      <c r="B83" s="22">
        <f>MAX($B$5:B82)+1</f>
        <v>5</v>
      </c>
      <c r="C83" s="22" t="s">
        <v>795</v>
      </c>
      <c r="D83" s="22"/>
      <c r="E83" s="22"/>
      <c r="F83" s="22"/>
      <c r="G83" s="22"/>
      <c r="H83" s="22"/>
      <c r="I83" s="22"/>
      <c r="J83" s="22"/>
      <c r="K83" s="22"/>
      <c r="L83" s="22"/>
      <c r="M83" s="22"/>
      <c r="N83" s="22"/>
      <c r="O83" s="22"/>
      <c r="P83" s="22"/>
      <c r="Q83" s="22"/>
      <c r="R83" s="22"/>
      <c r="S83" s="22"/>
      <c r="T83" s="22"/>
      <c r="U83" s="22"/>
      <c r="V83" s="22"/>
      <c r="W83" s="22"/>
      <c r="X83" s="22"/>
      <c r="Y83" s="22"/>
      <c r="Z83" s="22"/>
      <c r="AA83" s="22"/>
      <c r="AB83" s="22"/>
      <c r="AC83" s="22"/>
      <c r="AD83" s="22"/>
      <c r="AE83" s="22"/>
      <c r="AF83" s="22"/>
      <c r="AG83" s="22"/>
      <c r="AH83" s="22"/>
      <c r="AI83" s="22"/>
      <c r="AJ83" s="22"/>
      <c r="AK83" s="22"/>
      <c r="AL83" s="22"/>
      <c r="AM83" s="22"/>
      <c r="AN83" s="22"/>
      <c r="AO83" s="22"/>
      <c r="AP83" s="22"/>
      <c r="AQ83" s="22"/>
      <c r="AR83" s="22"/>
      <c r="AS83" s="22"/>
      <c r="AT83" s="22"/>
      <c r="AU83" s="22"/>
      <c r="AV83" s="22"/>
      <c r="AW83" s="22"/>
      <c r="AX83" s="22"/>
      <c r="AY83" s="22"/>
      <c r="AZ83" s="22"/>
      <c r="BA83" s="22"/>
      <c r="BB83" s="22"/>
      <c r="BC83" s="22"/>
      <c r="BD83" s="22"/>
      <c r="BE83" s="22"/>
      <c r="BF83" s="22"/>
      <c r="BG83" s="22"/>
      <c r="BH83" s="22"/>
      <c r="BI83" s="22"/>
      <c r="BJ83" s="22"/>
      <c r="BK83" s="22"/>
      <c r="BL83" s="22"/>
      <c r="BM83" s="22"/>
      <c r="BN83" s="22"/>
      <c r="BO83" s="22"/>
      <c r="BP83" s="22"/>
      <c r="BQ83" s="22"/>
      <c r="BR83" s="22"/>
      <c r="BS83" s="22"/>
      <c r="BT83" s="22"/>
      <c r="BU83" s="22"/>
      <c r="BV83" s="22"/>
      <c r="BW83" s="22"/>
      <c r="BX83" s="22"/>
      <c r="BY83" s="22"/>
      <c r="BZ83" s="22"/>
      <c r="CA83" s="22"/>
      <c r="CB83" s="22"/>
      <c r="CC83" s="22"/>
      <c r="CD83" s="22"/>
      <c r="CE83" s="22"/>
      <c r="CF83" s="22"/>
      <c r="CG83" s="22"/>
      <c r="CH83" s="22"/>
      <c r="CI83" s="22"/>
      <c r="CJ83" s="22"/>
      <c r="CK83" s="22"/>
      <c r="CL83" s="22"/>
      <c r="CM83" s="22"/>
      <c r="CN83" s="22"/>
      <c r="CO83" s="22"/>
      <c r="CP83" s="22"/>
      <c r="CQ83" s="22"/>
      <c r="CR83" s="22"/>
      <c r="CS83" s="22"/>
      <c r="CT83" s="22"/>
      <c r="CU83" s="22"/>
      <c r="CV83" s="22"/>
      <c r="CW83" s="22"/>
      <c r="CX83" s="22"/>
      <c r="CY83" s="23"/>
    </row>
    <row r="84" spans="2:104">
      <c r="B84" s="222" t="s">
        <v>796</v>
      </c>
      <c r="C84" s="222"/>
      <c r="D84" s="222"/>
      <c r="E84" s="222"/>
      <c r="F84" s="222"/>
      <c r="G84" s="222"/>
      <c r="H84" s="222"/>
      <c r="I84" s="222"/>
      <c r="J84" s="222"/>
      <c r="K84" s="222"/>
      <c r="L84" s="222"/>
      <c r="M84" s="222"/>
      <c r="N84" s="222"/>
      <c r="O84" s="222"/>
      <c r="P84" s="222"/>
      <c r="Q84" s="222"/>
      <c r="R84" s="222"/>
      <c r="S84" s="222"/>
      <c r="T84" s="222"/>
      <c r="U84" s="222"/>
      <c r="V84" s="222"/>
      <c r="W84" s="222"/>
      <c r="X84" s="222"/>
      <c r="Y84" s="222"/>
      <c r="Z84" s="222"/>
      <c r="AA84" s="222"/>
      <c r="AB84" s="222"/>
      <c r="AC84" s="222"/>
      <c r="AD84" s="222"/>
      <c r="AE84" s="222"/>
      <c r="AF84" s="222"/>
      <c r="AG84" s="222"/>
      <c r="AH84" s="222"/>
      <c r="AI84" s="222"/>
      <c r="AJ84" s="222"/>
      <c r="AK84" s="222"/>
      <c r="AL84" s="222"/>
      <c r="AM84" s="222"/>
      <c r="AN84" s="222"/>
      <c r="AO84" s="222"/>
      <c r="AP84" s="222"/>
      <c r="AQ84" s="222"/>
      <c r="AR84" s="222"/>
      <c r="AS84" s="222"/>
      <c r="AT84" s="222"/>
      <c r="AU84" s="222"/>
      <c r="AV84" s="222"/>
      <c r="AW84" s="222"/>
      <c r="AX84" s="222"/>
      <c r="AY84" s="222"/>
      <c r="AZ84" s="222"/>
      <c r="BA84" s="222"/>
      <c r="BB84" s="222"/>
      <c r="BC84" s="222"/>
      <c r="BD84" s="222"/>
      <c r="BE84" s="222"/>
      <c r="BF84" s="222"/>
      <c r="BG84" s="222"/>
      <c r="BH84" s="222"/>
      <c r="BI84" s="222"/>
      <c r="BJ84" s="222"/>
      <c r="BK84" s="222"/>
      <c r="BL84" s="222"/>
      <c r="BM84" s="222"/>
      <c r="BN84" s="222"/>
      <c r="BO84" s="222"/>
      <c r="BP84" s="222"/>
      <c r="BQ84" s="222"/>
      <c r="BR84" s="222"/>
      <c r="BS84" s="222"/>
      <c r="BT84" s="222"/>
      <c r="BU84" s="222"/>
      <c r="BV84" s="222"/>
      <c r="BW84" s="222"/>
      <c r="BX84" s="222"/>
      <c r="BY84" s="222"/>
      <c r="BZ84" s="222"/>
      <c r="CA84" s="222"/>
      <c r="CB84" s="222"/>
      <c r="CC84" s="222"/>
      <c r="CD84" s="222"/>
      <c r="CE84" s="222"/>
      <c r="CF84" s="222"/>
      <c r="CG84" s="222"/>
      <c r="CH84" s="222"/>
      <c r="CI84" s="222"/>
      <c r="CJ84" s="222"/>
      <c r="CK84" s="222"/>
      <c r="CL84" s="222"/>
      <c r="CM84" s="222"/>
      <c r="CN84" s="222"/>
      <c r="CO84" s="222"/>
      <c r="CP84" s="222"/>
      <c r="CQ84" s="222"/>
      <c r="CR84" s="222"/>
      <c r="CS84" s="222"/>
      <c r="CT84" s="222"/>
      <c r="CU84" s="222"/>
      <c r="CV84" s="222"/>
      <c r="CW84" s="222"/>
      <c r="CX84" s="222"/>
      <c r="CY84" s="222"/>
    </row>
    <row r="85" spans="2:104" ht="16.149999999999999">
      <c r="E85" s="1" t="s">
        <v>797</v>
      </c>
      <c r="G85" s="179" t="s">
        <v>164</v>
      </c>
      <c r="J85" s="1" t="s">
        <v>798</v>
      </c>
      <c r="L85" s="5">
        <f>L49</f>
        <v>0</v>
      </c>
      <c r="M85" s="5">
        <f t="shared" ref="M85:BX85" si="225">M49</f>
        <v>0</v>
      </c>
      <c r="N85" s="5">
        <f t="shared" si="225"/>
        <v>0</v>
      </c>
      <c r="O85" s="5">
        <f t="shared" si="225"/>
        <v>0</v>
      </c>
      <c r="P85" s="5">
        <f t="shared" si="225"/>
        <v>0</v>
      </c>
      <c r="Q85" s="5">
        <f t="shared" si="225"/>
        <v>0</v>
      </c>
      <c r="R85" s="5">
        <f t="shared" si="225"/>
        <v>0</v>
      </c>
      <c r="S85" s="5">
        <f t="shared" si="225"/>
        <v>0</v>
      </c>
      <c r="T85" s="5">
        <f t="shared" si="225"/>
        <v>0</v>
      </c>
      <c r="U85" s="5">
        <f t="shared" si="225"/>
        <v>0</v>
      </c>
      <c r="V85" s="5">
        <f t="shared" si="225"/>
        <v>0</v>
      </c>
      <c r="W85" s="5">
        <f t="shared" si="225"/>
        <v>0</v>
      </c>
      <c r="X85" s="5">
        <f t="shared" si="225"/>
        <v>0</v>
      </c>
      <c r="Y85" s="5">
        <f t="shared" si="225"/>
        <v>0</v>
      </c>
      <c r="Z85" s="5">
        <f t="shared" si="225"/>
        <v>0</v>
      </c>
      <c r="AA85" s="5">
        <f t="shared" si="225"/>
        <v>0</v>
      </c>
      <c r="AB85" s="5">
        <f t="shared" si="225"/>
        <v>0</v>
      </c>
      <c r="AC85" s="5">
        <f>AC49</f>
        <v>0</v>
      </c>
      <c r="AD85" s="5">
        <f t="shared" si="225"/>
        <v>0</v>
      </c>
      <c r="AE85" s="5">
        <f t="shared" si="225"/>
        <v>0</v>
      </c>
      <c r="AF85" s="5">
        <f t="shared" si="225"/>
        <v>0</v>
      </c>
      <c r="AG85" s="5">
        <f t="shared" si="225"/>
        <v>0</v>
      </c>
      <c r="AH85" s="5">
        <f t="shared" si="225"/>
        <v>0</v>
      </c>
      <c r="AI85" s="5">
        <f t="shared" si="225"/>
        <v>0</v>
      </c>
      <c r="AJ85" s="5">
        <f t="shared" si="225"/>
        <v>0</v>
      </c>
      <c r="AK85" s="5">
        <f t="shared" si="225"/>
        <v>0</v>
      </c>
      <c r="AL85" s="5">
        <f t="shared" si="225"/>
        <v>0</v>
      </c>
      <c r="AM85" s="5">
        <f t="shared" si="225"/>
        <v>0</v>
      </c>
      <c r="AN85" s="5">
        <f t="shared" si="225"/>
        <v>0</v>
      </c>
      <c r="AO85" s="5">
        <f t="shared" si="225"/>
        <v>0</v>
      </c>
      <c r="AP85" s="5">
        <f t="shared" si="225"/>
        <v>0</v>
      </c>
      <c r="AQ85" s="5">
        <f t="shared" si="225"/>
        <v>0</v>
      </c>
      <c r="AR85" s="5">
        <f t="shared" si="225"/>
        <v>0</v>
      </c>
      <c r="AS85" s="5">
        <f t="shared" si="225"/>
        <v>0</v>
      </c>
      <c r="AT85" s="5">
        <f t="shared" si="225"/>
        <v>0</v>
      </c>
      <c r="AU85" s="5">
        <f t="shared" si="225"/>
        <v>0</v>
      </c>
      <c r="AV85" s="5">
        <f t="shared" si="225"/>
        <v>0</v>
      </c>
      <c r="AW85" s="5">
        <f t="shared" si="225"/>
        <v>0</v>
      </c>
      <c r="AX85" s="5">
        <f t="shared" si="225"/>
        <v>0</v>
      </c>
      <c r="AY85" s="5">
        <f t="shared" si="225"/>
        <v>0</v>
      </c>
      <c r="AZ85" s="5">
        <f t="shared" si="225"/>
        <v>0</v>
      </c>
      <c r="BA85" s="5">
        <f t="shared" si="225"/>
        <v>0</v>
      </c>
      <c r="BB85" s="5">
        <f t="shared" si="225"/>
        <v>0</v>
      </c>
      <c r="BC85" s="5">
        <f t="shared" si="225"/>
        <v>0</v>
      </c>
      <c r="BD85" s="5">
        <f t="shared" si="225"/>
        <v>0</v>
      </c>
      <c r="BE85" s="5">
        <f t="shared" si="225"/>
        <v>0</v>
      </c>
      <c r="BF85" s="5">
        <f t="shared" si="225"/>
        <v>0</v>
      </c>
      <c r="BG85" s="5">
        <f t="shared" si="225"/>
        <v>0</v>
      </c>
      <c r="BH85" s="5">
        <f t="shared" si="225"/>
        <v>0</v>
      </c>
      <c r="BI85" s="5">
        <f t="shared" si="225"/>
        <v>0</v>
      </c>
      <c r="BJ85" s="5">
        <f t="shared" si="225"/>
        <v>0</v>
      </c>
      <c r="BK85" s="5">
        <f t="shared" si="225"/>
        <v>0</v>
      </c>
      <c r="BL85" s="5">
        <f t="shared" si="225"/>
        <v>0</v>
      </c>
      <c r="BM85" s="5">
        <f t="shared" si="225"/>
        <v>0</v>
      </c>
      <c r="BN85" s="5">
        <f t="shared" si="225"/>
        <v>0</v>
      </c>
      <c r="BO85" s="5">
        <f t="shared" si="225"/>
        <v>0</v>
      </c>
      <c r="BP85" s="5">
        <f t="shared" si="225"/>
        <v>0</v>
      </c>
      <c r="BQ85" s="5">
        <f t="shared" si="225"/>
        <v>0</v>
      </c>
      <c r="BR85" s="5">
        <f t="shared" si="225"/>
        <v>0</v>
      </c>
      <c r="BS85" s="5">
        <f t="shared" si="225"/>
        <v>0</v>
      </c>
      <c r="BT85" s="5">
        <f t="shared" si="225"/>
        <v>0</v>
      </c>
      <c r="BU85" s="5">
        <f t="shared" si="225"/>
        <v>0</v>
      </c>
      <c r="BV85" s="5">
        <f t="shared" si="225"/>
        <v>0</v>
      </c>
      <c r="BW85" s="5">
        <f t="shared" si="225"/>
        <v>0</v>
      </c>
      <c r="BX85" s="5">
        <f t="shared" si="225"/>
        <v>0</v>
      </c>
      <c r="BY85" s="5">
        <f t="shared" ref="BY85:CV85" si="226">BY49</f>
        <v>0</v>
      </c>
      <c r="BZ85" s="5">
        <f t="shared" si="226"/>
        <v>0</v>
      </c>
      <c r="CA85" s="5">
        <f t="shared" si="226"/>
        <v>0</v>
      </c>
      <c r="CB85" s="5">
        <f t="shared" si="226"/>
        <v>0</v>
      </c>
      <c r="CC85" s="5">
        <f t="shared" si="226"/>
        <v>0</v>
      </c>
      <c r="CD85" s="5">
        <f t="shared" si="226"/>
        <v>0</v>
      </c>
      <c r="CE85" s="5">
        <f t="shared" si="226"/>
        <v>0</v>
      </c>
      <c r="CF85" s="5">
        <f t="shared" si="226"/>
        <v>0</v>
      </c>
      <c r="CG85" s="5">
        <f t="shared" si="226"/>
        <v>0</v>
      </c>
      <c r="CH85" s="5">
        <f t="shared" si="226"/>
        <v>0</v>
      </c>
      <c r="CI85" s="5">
        <f t="shared" si="226"/>
        <v>0</v>
      </c>
      <c r="CJ85" s="5">
        <f t="shared" si="226"/>
        <v>0</v>
      </c>
      <c r="CK85" s="5">
        <f t="shared" si="226"/>
        <v>0</v>
      </c>
      <c r="CL85" s="5">
        <f t="shared" si="226"/>
        <v>0</v>
      </c>
      <c r="CM85" s="5">
        <f t="shared" si="226"/>
        <v>0</v>
      </c>
      <c r="CN85" s="5">
        <f t="shared" si="226"/>
        <v>0</v>
      </c>
      <c r="CO85" s="5">
        <f t="shared" si="226"/>
        <v>0</v>
      </c>
      <c r="CP85" s="5">
        <f t="shared" si="226"/>
        <v>0</v>
      </c>
      <c r="CQ85" s="5">
        <f t="shared" si="226"/>
        <v>0</v>
      </c>
      <c r="CR85" s="5">
        <f t="shared" si="226"/>
        <v>0</v>
      </c>
      <c r="CS85" s="5">
        <f t="shared" si="226"/>
        <v>0</v>
      </c>
      <c r="CT85" s="5">
        <f t="shared" si="226"/>
        <v>0</v>
      </c>
      <c r="CU85" s="5">
        <f t="shared" si="226"/>
        <v>0</v>
      </c>
      <c r="CV85" s="5">
        <f t="shared" si="226"/>
        <v>0</v>
      </c>
    </row>
    <row r="86" spans="2:104" ht="16.149999999999999">
      <c r="E86" s="1" t="s">
        <v>799</v>
      </c>
      <c r="G86" s="179" t="s">
        <v>164</v>
      </c>
      <c r="J86" s="1" t="s">
        <v>800</v>
      </c>
      <c r="L86" s="5">
        <f>M49</f>
        <v>0</v>
      </c>
      <c r="M86" s="5">
        <f t="shared" ref="M86:BX86" si="227">N49</f>
        <v>0</v>
      </c>
      <c r="N86" s="5">
        <f>O49</f>
        <v>0</v>
      </c>
      <c r="O86" s="5">
        <f t="shared" si="227"/>
        <v>0</v>
      </c>
      <c r="P86" s="5">
        <f>Q49</f>
        <v>0</v>
      </c>
      <c r="Q86" s="5">
        <f t="shared" si="227"/>
        <v>0</v>
      </c>
      <c r="R86" s="5">
        <f t="shared" si="227"/>
        <v>0</v>
      </c>
      <c r="S86" s="5">
        <f t="shared" si="227"/>
        <v>0</v>
      </c>
      <c r="T86" s="5">
        <f t="shared" si="227"/>
        <v>0</v>
      </c>
      <c r="U86" s="5">
        <f t="shared" si="227"/>
        <v>0</v>
      </c>
      <c r="V86" s="5">
        <f t="shared" si="227"/>
        <v>0</v>
      </c>
      <c r="W86" s="5">
        <f t="shared" si="227"/>
        <v>0</v>
      </c>
      <c r="X86" s="5">
        <f t="shared" si="227"/>
        <v>0</v>
      </c>
      <c r="Y86" s="5">
        <f t="shared" si="227"/>
        <v>0</v>
      </c>
      <c r="Z86" s="5">
        <f t="shared" si="227"/>
        <v>0</v>
      </c>
      <c r="AA86" s="5">
        <f t="shared" si="227"/>
        <v>0</v>
      </c>
      <c r="AB86" s="5">
        <f t="shared" si="227"/>
        <v>0</v>
      </c>
      <c r="AC86" s="5">
        <f>AD49</f>
        <v>0</v>
      </c>
      <c r="AD86" s="5">
        <f t="shared" si="227"/>
        <v>0</v>
      </c>
      <c r="AE86" s="5">
        <f t="shared" si="227"/>
        <v>0</v>
      </c>
      <c r="AF86" s="5">
        <f>AG49</f>
        <v>0</v>
      </c>
      <c r="AG86" s="5">
        <f>AH49</f>
        <v>0</v>
      </c>
      <c r="AH86" s="5">
        <f t="shared" si="227"/>
        <v>0</v>
      </c>
      <c r="AI86" s="5">
        <f t="shared" si="227"/>
        <v>0</v>
      </c>
      <c r="AJ86" s="5">
        <f t="shared" si="227"/>
        <v>0</v>
      </c>
      <c r="AK86" s="5">
        <f t="shared" si="227"/>
        <v>0</v>
      </c>
      <c r="AL86" s="5">
        <f t="shared" si="227"/>
        <v>0</v>
      </c>
      <c r="AM86" s="5">
        <f t="shared" si="227"/>
        <v>0</v>
      </c>
      <c r="AN86" s="5">
        <f t="shared" si="227"/>
        <v>0</v>
      </c>
      <c r="AO86" s="5">
        <f t="shared" si="227"/>
        <v>0</v>
      </c>
      <c r="AP86" s="5">
        <f t="shared" si="227"/>
        <v>0</v>
      </c>
      <c r="AQ86" s="5">
        <f t="shared" si="227"/>
        <v>0</v>
      </c>
      <c r="AR86" s="5">
        <f t="shared" si="227"/>
        <v>0</v>
      </c>
      <c r="AS86" s="5">
        <f t="shared" si="227"/>
        <v>0</v>
      </c>
      <c r="AT86" s="5">
        <f t="shared" si="227"/>
        <v>0</v>
      </c>
      <c r="AU86" s="5">
        <f t="shared" si="227"/>
        <v>0</v>
      </c>
      <c r="AV86" s="5">
        <f t="shared" si="227"/>
        <v>0</v>
      </c>
      <c r="AW86" s="5">
        <f t="shared" si="227"/>
        <v>0</v>
      </c>
      <c r="AX86" s="5">
        <f t="shared" si="227"/>
        <v>0</v>
      </c>
      <c r="AY86" s="5">
        <f t="shared" si="227"/>
        <v>0</v>
      </c>
      <c r="AZ86" s="5">
        <f t="shared" si="227"/>
        <v>0</v>
      </c>
      <c r="BA86" s="5">
        <f t="shared" si="227"/>
        <v>0</v>
      </c>
      <c r="BB86" s="5">
        <f t="shared" si="227"/>
        <v>0</v>
      </c>
      <c r="BC86" s="5">
        <f t="shared" si="227"/>
        <v>0</v>
      </c>
      <c r="BD86" s="5">
        <f t="shared" si="227"/>
        <v>0</v>
      </c>
      <c r="BE86" s="5">
        <f t="shared" si="227"/>
        <v>0</v>
      </c>
      <c r="BF86" s="5">
        <f t="shared" si="227"/>
        <v>0</v>
      </c>
      <c r="BG86" s="5">
        <f t="shared" si="227"/>
        <v>0</v>
      </c>
      <c r="BH86" s="5">
        <f t="shared" si="227"/>
        <v>0</v>
      </c>
      <c r="BI86" s="5">
        <f t="shared" si="227"/>
        <v>0</v>
      </c>
      <c r="BJ86" s="5">
        <f t="shared" si="227"/>
        <v>0</v>
      </c>
      <c r="BK86" s="5">
        <f t="shared" si="227"/>
        <v>0</v>
      </c>
      <c r="BL86" s="5">
        <f t="shared" si="227"/>
        <v>0</v>
      </c>
      <c r="BM86" s="5">
        <f t="shared" si="227"/>
        <v>0</v>
      </c>
      <c r="BN86" s="5">
        <f t="shared" si="227"/>
        <v>0</v>
      </c>
      <c r="BO86" s="5">
        <f t="shared" si="227"/>
        <v>0</v>
      </c>
      <c r="BP86" s="5">
        <f t="shared" si="227"/>
        <v>0</v>
      </c>
      <c r="BQ86" s="5">
        <f t="shared" si="227"/>
        <v>0</v>
      </c>
      <c r="BR86" s="5">
        <f t="shared" si="227"/>
        <v>0</v>
      </c>
      <c r="BS86" s="5">
        <f t="shared" si="227"/>
        <v>0</v>
      </c>
      <c r="BT86" s="5">
        <f t="shared" si="227"/>
        <v>0</v>
      </c>
      <c r="BU86" s="5">
        <f t="shared" si="227"/>
        <v>0</v>
      </c>
      <c r="BV86" s="5">
        <f t="shared" si="227"/>
        <v>0</v>
      </c>
      <c r="BW86" s="5">
        <f t="shared" si="227"/>
        <v>0</v>
      </c>
      <c r="BX86" s="5">
        <f t="shared" si="227"/>
        <v>0</v>
      </c>
      <c r="BY86" s="5">
        <f t="shared" ref="BY86:CV86" si="228">BZ49</f>
        <v>0</v>
      </c>
      <c r="BZ86" s="5">
        <f t="shared" si="228"/>
        <v>0</v>
      </c>
      <c r="CA86" s="5">
        <f t="shared" si="228"/>
        <v>0</v>
      </c>
      <c r="CB86" s="5">
        <f t="shared" si="228"/>
        <v>0</v>
      </c>
      <c r="CC86" s="5">
        <f t="shared" si="228"/>
        <v>0</v>
      </c>
      <c r="CD86" s="5">
        <f t="shared" si="228"/>
        <v>0</v>
      </c>
      <c r="CE86" s="5">
        <f t="shared" si="228"/>
        <v>0</v>
      </c>
      <c r="CF86" s="5">
        <f t="shared" si="228"/>
        <v>0</v>
      </c>
      <c r="CG86" s="5">
        <f t="shared" si="228"/>
        <v>0</v>
      </c>
      <c r="CH86" s="5">
        <f t="shared" si="228"/>
        <v>0</v>
      </c>
      <c r="CI86" s="5">
        <f t="shared" si="228"/>
        <v>0</v>
      </c>
      <c r="CJ86" s="5">
        <f t="shared" si="228"/>
        <v>0</v>
      </c>
      <c r="CK86" s="5">
        <f t="shared" si="228"/>
        <v>0</v>
      </c>
      <c r="CL86" s="5">
        <f t="shared" si="228"/>
        <v>0</v>
      </c>
      <c r="CM86" s="5">
        <f t="shared" si="228"/>
        <v>0</v>
      </c>
      <c r="CN86" s="5">
        <f t="shared" si="228"/>
        <v>0</v>
      </c>
      <c r="CO86" s="5">
        <f t="shared" si="228"/>
        <v>0</v>
      </c>
      <c r="CP86" s="5">
        <f t="shared" si="228"/>
        <v>0</v>
      </c>
      <c r="CQ86" s="5">
        <f t="shared" si="228"/>
        <v>0</v>
      </c>
      <c r="CR86" s="5">
        <f t="shared" si="228"/>
        <v>0</v>
      </c>
      <c r="CS86" s="5">
        <f t="shared" si="228"/>
        <v>0</v>
      </c>
      <c r="CT86" s="5">
        <f t="shared" si="228"/>
        <v>0</v>
      </c>
      <c r="CU86" s="5">
        <f t="shared" si="228"/>
        <v>0</v>
      </c>
      <c r="CV86" s="5">
        <f t="shared" si="228"/>
        <v>0</v>
      </c>
    </row>
    <row r="87" spans="2:104">
      <c r="E87" s="1" t="s">
        <v>801</v>
      </c>
      <c r="G87" s="179" t="s">
        <v>164</v>
      </c>
      <c r="L87" s="190">
        <f t="shared" ref="L87:BW87" si="229">L86-L85</f>
        <v>0</v>
      </c>
      <c r="M87" s="190">
        <f t="shared" si="229"/>
        <v>0</v>
      </c>
      <c r="N87" s="190">
        <f t="shared" si="229"/>
        <v>0</v>
      </c>
      <c r="O87" s="190">
        <f>O86-O85</f>
        <v>0</v>
      </c>
      <c r="P87" s="190">
        <f t="shared" si="229"/>
        <v>0</v>
      </c>
      <c r="Q87" s="190">
        <f t="shared" si="229"/>
        <v>0</v>
      </c>
      <c r="R87" s="190">
        <f t="shared" si="229"/>
        <v>0</v>
      </c>
      <c r="S87" s="190">
        <f t="shared" si="229"/>
        <v>0</v>
      </c>
      <c r="T87" s="190">
        <f t="shared" si="229"/>
        <v>0</v>
      </c>
      <c r="U87" s="190">
        <f t="shared" si="229"/>
        <v>0</v>
      </c>
      <c r="V87" s="190">
        <f t="shared" si="229"/>
        <v>0</v>
      </c>
      <c r="W87" s="190">
        <f t="shared" si="229"/>
        <v>0</v>
      </c>
      <c r="X87" s="190">
        <f t="shared" si="229"/>
        <v>0</v>
      </c>
      <c r="Y87" s="190">
        <f t="shared" si="229"/>
        <v>0</v>
      </c>
      <c r="Z87" s="190">
        <f t="shared" si="229"/>
        <v>0</v>
      </c>
      <c r="AA87" s="190">
        <f t="shared" si="229"/>
        <v>0</v>
      </c>
      <c r="AB87" s="190">
        <f t="shared" si="229"/>
        <v>0</v>
      </c>
      <c r="AC87" s="190">
        <f t="shared" si="229"/>
        <v>0</v>
      </c>
      <c r="AD87" s="190">
        <f t="shared" si="229"/>
        <v>0</v>
      </c>
      <c r="AE87" s="190">
        <f t="shared" si="229"/>
        <v>0</v>
      </c>
      <c r="AF87" s="190">
        <f>AF86-AF85</f>
        <v>0</v>
      </c>
      <c r="AG87" s="190">
        <f>AG86-AG85</f>
        <v>0</v>
      </c>
      <c r="AH87" s="190">
        <f t="shared" si="229"/>
        <v>0</v>
      </c>
      <c r="AI87" s="190">
        <f t="shared" si="229"/>
        <v>0</v>
      </c>
      <c r="AJ87" s="190">
        <f t="shared" si="229"/>
        <v>0</v>
      </c>
      <c r="AK87" s="190">
        <f>AK86-AK85</f>
        <v>0</v>
      </c>
      <c r="AL87" s="190">
        <f t="shared" si="229"/>
        <v>0</v>
      </c>
      <c r="AM87" s="190">
        <f t="shared" si="229"/>
        <v>0</v>
      </c>
      <c r="AN87" s="190">
        <f t="shared" si="229"/>
        <v>0</v>
      </c>
      <c r="AO87" s="190">
        <f t="shared" si="229"/>
        <v>0</v>
      </c>
      <c r="AP87" s="190">
        <f t="shared" si="229"/>
        <v>0</v>
      </c>
      <c r="AQ87" s="190">
        <f t="shared" si="229"/>
        <v>0</v>
      </c>
      <c r="AR87" s="190">
        <f t="shared" si="229"/>
        <v>0</v>
      </c>
      <c r="AS87" s="190">
        <f t="shared" si="229"/>
        <v>0</v>
      </c>
      <c r="AT87" s="190">
        <f t="shared" si="229"/>
        <v>0</v>
      </c>
      <c r="AU87" s="190">
        <f t="shared" si="229"/>
        <v>0</v>
      </c>
      <c r="AV87" s="190">
        <f t="shared" si="229"/>
        <v>0</v>
      </c>
      <c r="AW87" s="190">
        <f t="shared" si="229"/>
        <v>0</v>
      </c>
      <c r="AX87" s="190">
        <f t="shared" si="229"/>
        <v>0</v>
      </c>
      <c r="AY87" s="190">
        <f t="shared" si="229"/>
        <v>0</v>
      </c>
      <c r="AZ87" s="190">
        <f t="shared" si="229"/>
        <v>0</v>
      </c>
      <c r="BA87" s="190">
        <f t="shared" si="229"/>
        <v>0</v>
      </c>
      <c r="BB87" s="190">
        <f t="shared" si="229"/>
        <v>0</v>
      </c>
      <c r="BC87" s="190">
        <f t="shared" si="229"/>
        <v>0</v>
      </c>
      <c r="BD87" s="190">
        <f t="shared" si="229"/>
        <v>0</v>
      </c>
      <c r="BE87" s="190">
        <f t="shared" si="229"/>
        <v>0</v>
      </c>
      <c r="BF87" s="190">
        <f t="shared" si="229"/>
        <v>0</v>
      </c>
      <c r="BG87" s="190">
        <f t="shared" si="229"/>
        <v>0</v>
      </c>
      <c r="BH87" s="190">
        <f t="shared" si="229"/>
        <v>0</v>
      </c>
      <c r="BI87" s="190">
        <f t="shared" si="229"/>
        <v>0</v>
      </c>
      <c r="BJ87" s="190">
        <f t="shared" si="229"/>
        <v>0</v>
      </c>
      <c r="BK87" s="190">
        <f t="shared" si="229"/>
        <v>0</v>
      </c>
      <c r="BL87" s="190">
        <f t="shared" si="229"/>
        <v>0</v>
      </c>
      <c r="BM87" s="190">
        <f t="shared" si="229"/>
        <v>0</v>
      </c>
      <c r="BN87" s="190">
        <f t="shared" si="229"/>
        <v>0</v>
      </c>
      <c r="BO87" s="190">
        <f t="shared" si="229"/>
        <v>0</v>
      </c>
      <c r="BP87" s="190">
        <f t="shared" si="229"/>
        <v>0</v>
      </c>
      <c r="BQ87" s="190">
        <f t="shared" si="229"/>
        <v>0</v>
      </c>
      <c r="BR87" s="190">
        <f t="shared" si="229"/>
        <v>0</v>
      </c>
      <c r="BS87" s="190">
        <f t="shared" si="229"/>
        <v>0</v>
      </c>
      <c r="BT87" s="190">
        <f t="shared" si="229"/>
        <v>0</v>
      </c>
      <c r="BU87" s="190">
        <f t="shared" si="229"/>
        <v>0</v>
      </c>
      <c r="BV87" s="190">
        <f t="shared" si="229"/>
        <v>0</v>
      </c>
      <c r="BW87" s="190">
        <f t="shared" si="229"/>
        <v>0</v>
      </c>
      <c r="BX87" s="190">
        <f t="shared" ref="BX87:CV87" si="230">BX86-BX85</f>
        <v>0</v>
      </c>
      <c r="BY87" s="190">
        <f t="shared" si="230"/>
        <v>0</v>
      </c>
      <c r="BZ87" s="190">
        <f t="shared" si="230"/>
        <v>0</v>
      </c>
      <c r="CA87" s="190">
        <f t="shared" si="230"/>
        <v>0</v>
      </c>
      <c r="CB87" s="190">
        <f t="shared" si="230"/>
        <v>0</v>
      </c>
      <c r="CC87" s="190">
        <f t="shared" si="230"/>
        <v>0</v>
      </c>
      <c r="CD87" s="190">
        <f t="shared" si="230"/>
        <v>0</v>
      </c>
      <c r="CE87" s="190">
        <f t="shared" si="230"/>
        <v>0</v>
      </c>
      <c r="CF87" s="190">
        <f t="shared" si="230"/>
        <v>0</v>
      </c>
      <c r="CG87" s="190">
        <f t="shared" si="230"/>
        <v>0</v>
      </c>
      <c r="CH87" s="190">
        <f t="shared" si="230"/>
        <v>0</v>
      </c>
      <c r="CI87" s="190">
        <f t="shared" si="230"/>
        <v>0</v>
      </c>
      <c r="CJ87" s="190">
        <f t="shared" si="230"/>
        <v>0</v>
      </c>
      <c r="CK87" s="190">
        <f t="shared" si="230"/>
        <v>0</v>
      </c>
      <c r="CL87" s="190">
        <f t="shared" si="230"/>
        <v>0</v>
      </c>
      <c r="CM87" s="190">
        <f t="shared" si="230"/>
        <v>0</v>
      </c>
      <c r="CN87" s="190">
        <f t="shared" si="230"/>
        <v>0</v>
      </c>
      <c r="CO87" s="190">
        <f t="shared" si="230"/>
        <v>0</v>
      </c>
      <c r="CP87" s="190">
        <f t="shared" si="230"/>
        <v>0</v>
      </c>
      <c r="CQ87" s="190">
        <f t="shared" si="230"/>
        <v>0</v>
      </c>
      <c r="CR87" s="190">
        <f t="shared" si="230"/>
        <v>0</v>
      </c>
      <c r="CS87" s="190">
        <f t="shared" si="230"/>
        <v>0</v>
      </c>
      <c r="CT87" s="190">
        <f t="shared" si="230"/>
        <v>0</v>
      </c>
      <c r="CU87" s="190">
        <f t="shared" si="230"/>
        <v>0</v>
      </c>
      <c r="CV87" s="190">
        <f t="shared" si="230"/>
        <v>0</v>
      </c>
    </row>
    <row r="88" spans="2:104">
      <c r="E88" s="1" t="s">
        <v>291</v>
      </c>
      <c r="G88" s="1" t="s">
        <v>268</v>
      </c>
      <c r="J88" s="1" t="s">
        <v>802</v>
      </c>
      <c r="L88" s="299">
        <f>FinancialInputs!L68</f>
        <v>0</v>
      </c>
      <c r="M88" s="299">
        <f>FinancialInputs!M68</f>
        <v>0</v>
      </c>
      <c r="N88" s="299">
        <f>FinancialInputs!N68</f>
        <v>0</v>
      </c>
      <c r="O88" s="299">
        <f>FinancialInputs!O68</f>
        <v>0</v>
      </c>
      <c r="P88" s="299">
        <f>FinancialInputs!P68</f>
        <v>0</v>
      </c>
      <c r="Q88" s="299">
        <f>FinancialInputs!Q68</f>
        <v>0</v>
      </c>
      <c r="R88" s="299">
        <f>FinancialInputs!R68</f>
        <v>0</v>
      </c>
      <c r="S88" s="299">
        <f>FinancialInputs!S68</f>
        <v>0</v>
      </c>
      <c r="T88" s="299">
        <f>FinancialInputs!T68</f>
        <v>0</v>
      </c>
      <c r="U88" s="299">
        <f>FinancialInputs!U68</f>
        <v>0</v>
      </c>
      <c r="V88" s="299">
        <f>FinancialInputs!V68</f>
        <v>0</v>
      </c>
      <c r="W88" s="299">
        <f>FinancialInputs!W68</f>
        <v>0</v>
      </c>
      <c r="X88" s="299">
        <f>FinancialInputs!X68</f>
        <v>0</v>
      </c>
      <c r="Y88" s="299">
        <f>FinancialInputs!Y68</f>
        <v>0</v>
      </c>
      <c r="Z88" s="299">
        <f>FinancialInputs!Z68</f>
        <v>0</v>
      </c>
      <c r="AA88" s="299">
        <f>FinancialInputs!AA68</f>
        <v>0</v>
      </c>
      <c r="AB88" s="299">
        <f>FinancialInputs!AB68</f>
        <v>0</v>
      </c>
      <c r="AC88" s="299">
        <f>FinancialInputs!AC68</f>
        <v>0</v>
      </c>
      <c r="AD88" s="299">
        <f>FinancialInputs!AD68</f>
        <v>0</v>
      </c>
      <c r="AE88" s="299">
        <f>FinancialInputs!AE68</f>
        <v>0</v>
      </c>
      <c r="AF88" s="299">
        <f>FinancialInputs!AF68</f>
        <v>0</v>
      </c>
      <c r="AG88" s="299">
        <f>FinancialInputs!AG68</f>
        <v>0</v>
      </c>
      <c r="AH88" s="299">
        <f>FinancialInputs!AH68</f>
        <v>0</v>
      </c>
      <c r="AI88" s="299">
        <f>FinancialInputs!AI68</f>
        <v>0</v>
      </c>
      <c r="AJ88" s="299">
        <f>FinancialInputs!AJ68</f>
        <v>0</v>
      </c>
      <c r="AK88" s="299">
        <f>FinancialInputs!AK68</f>
        <v>0</v>
      </c>
      <c r="AL88" s="299">
        <f>FinancialInputs!AL68</f>
        <v>0</v>
      </c>
      <c r="AM88" s="299">
        <f>FinancialInputs!AM68</f>
        <v>0</v>
      </c>
      <c r="AN88" s="299">
        <f>FinancialInputs!AN68</f>
        <v>0</v>
      </c>
      <c r="AO88" s="299">
        <f>FinancialInputs!AO68</f>
        <v>0</v>
      </c>
      <c r="AP88" s="299">
        <f>FinancialInputs!AP68</f>
        <v>0</v>
      </c>
      <c r="AQ88" s="299">
        <f>FinancialInputs!AQ68</f>
        <v>0</v>
      </c>
      <c r="AR88" s="299">
        <f>FinancialInputs!AR68</f>
        <v>0</v>
      </c>
      <c r="AS88" s="299">
        <f>FinancialInputs!AS68</f>
        <v>0</v>
      </c>
      <c r="AT88" s="299">
        <f>FinancialInputs!AT68</f>
        <v>0</v>
      </c>
      <c r="AU88" s="299">
        <f>FinancialInputs!AU68</f>
        <v>0</v>
      </c>
      <c r="AV88" s="299">
        <f>FinancialInputs!AV68</f>
        <v>0</v>
      </c>
      <c r="AW88" s="299">
        <f>FinancialInputs!AW68</f>
        <v>0</v>
      </c>
      <c r="AX88" s="299">
        <f>FinancialInputs!AX68</f>
        <v>0</v>
      </c>
      <c r="AY88" s="299">
        <f>FinancialInputs!AY68</f>
        <v>0</v>
      </c>
      <c r="AZ88" s="299">
        <f>FinancialInputs!AZ68</f>
        <v>0</v>
      </c>
      <c r="BA88" s="299">
        <f>FinancialInputs!BA68</f>
        <v>0</v>
      </c>
      <c r="BB88" s="299">
        <f>FinancialInputs!BB68</f>
        <v>0</v>
      </c>
      <c r="BC88" s="299">
        <f>FinancialInputs!BC68</f>
        <v>0</v>
      </c>
      <c r="BD88" s="299">
        <f>FinancialInputs!BD68</f>
        <v>0</v>
      </c>
      <c r="BE88" s="299">
        <f>FinancialInputs!BE68</f>
        <v>0</v>
      </c>
      <c r="BF88" s="299">
        <f>FinancialInputs!BF68</f>
        <v>0</v>
      </c>
      <c r="BG88" s="299">
        <f>FinancialInputs!BG68</f>
        <v>0</v>
      </c>
      <c r="BH88" s="299">
        <f>FinancialInputs!BH68</f>
        <v>0</v>
      </c>
      <c r="BI88" s="299">
        <f>FinancialInputs!BI68</f>
        <v>0</v>
      </c>
      <c r="BJ88" s="299">
        <f>FinancialInputs!BJ68</f>
        <v>0</v>
      </c>
      <c r="BK88" s="299">
        <f>FinancialInputs!BK68</f>
        <v>0</v>
      </c>
      <c r="BL88" s="299">
        <f>FinancialInputs!BL68</f>
        <v>0</v>
      </c>
      <c r="BM88" s="299">
        <f>FinancialInputs!BM68</f>
        <v>0</v>
      </c>
      <c r="BN88" s="299">
        <f>FinancialInputs!BN68</f>
        <v>0</v>
      </c>
      <c r="BO88" s="299">
        <f>FinancialInputs!BO68</f>
        <v>0</v>
      </c>
      <c r="BP88" s="299">
        <f>FinancialInputs!BP68</f>
        <v>0</v>
      </c>
      <c r="BQ88" s="299">
        <f>FinancialInputs!BQ68</f>
        <v>0</v>
      </c>
      <c r="BR88" s="299">
        <f>FinancialInputs!BR68</f>
        <v>0</v>
      </c>
      <c r="BS88" s="299">
        <f>FinancialInputs!BS68</f>
        <v>0</v>
      </c>
      <c r="BT88" s="299">
        <f>FinancialInputs!BT68</f>
        <v>0</v>
      </c>
      <c r="BU88" s="299">
        <f>FinancialInputs!BU68</f>
        <v>0</v>
      </c>
      <c r="BV88" s="299">
        <f>FinancialInputs!BV68</f>
        <v>0</v>
      </c>
      <c r="BW88" s="299">
        <f>FinancialInputs!BW68</f>
        <v>0</v>
      </c>
      <c r="BX88" s="299">
        <f>FinancialInputs!BX68</f>
        <v>0</v>
      </c>
      <c r="BY88" s="299">
        <f>FinancialInputs!BY68</f>
        <v>0</v>
      </c>
      <c r="BZ88" s="299">
        <f>FinancialInputs!BZ68</f>
        <v>0</v>
      </c>
      <c r="CA88" s="299">
        <f>FinancialInputs!CA68</f>
        <v>0</v>
      </c>
      <c r="CB88" s="299">
        <f>FinancialInputs!CB68</f>
        <v>0</v>
      </c>
      <c r="CC88" s="299">
        <f>FinancialInputs!CC68</f>
        <v>0</v>
      </c>
      <c r="CD88" s="299">
        <f>FinancialInputs!CD68</f>
        <v>0</v>
      </c>
      <c r="CE88" s="299">
        <f>FinancialInputs!CE68</f>
        <v>0</v>
      </c>
      <c r="CF88" s="299">
        <f>FinancialInputs!CF68</f>
        <v>0</v>
      </c>
      <c r="CG88" s="299">
        <f>FinancialInputs!CG68</f>
        <v>0</v>
      </c>
      <c r="CH88" s="299">
        <f>FinancialInputs!CH68</f>
        <v>0</v>
      </c>
      <c r="CI88" s="299">
        <f>FinancialInputs!CI68</f>
        <v>0</v>
      </c>
      <c r="CJ88" s="299">
        <f>FinancialInputs!CJ68</f>
        <v>0</v>
      </c>
      <c r="CK88" s="299">
        <f>FinancialInputs!CK68</f>
        <v>0</v>
      </c>
      <c r="CL88" s="299">
        <f>FinancialInputs!CL68</f>
        <v>0</v>
      </c>
      <c r="CM88" s="299">
        <f>FinancialInputs!CM68</f>
        <v>0</v>
      </c>
      <c r="CN88" s="299">
        <f>FinancialInputs!CN68</f>
        <v>0</v>
      </c>
      <c r="CO88" s="299">
        <f>FinancialInputs!CO68</f>
        <v>0</v>
      </c>
      <c r="CP88" s="299">
        <f>FinancialInputs!CP68</f>
        <v>0</v>
      </c>
      <c r="CQ88" s="299">
        <f>FinancialInputs!CQ68</f>
        <v>0</v>
      </c>
      <c r="CR88" s="299">
        <f>FinancialInputs!CR68</f>
        <v>0</v>
      </c>
      <c r="CS88" s="299">
        <f>FinancialInputs!CS68</f>
        <v>0</v>
      </c>
      <c r="CT88" s="299">
        <f>FinancialInputs!CT68</f>
        <v>0</v>
      </c>
      <c r="CU88" s="299">
        <f>FinancialInputs!CU68</f>
        <v>0</v>
      </c>
      <c r="CV88" s="299">
        <f>FinancialInputs!CV68</f>
        <v>0</v>
      </c>
    </row>
    <row r="89" spans="2:104" ht="16.149999999999999">
      <c r="E89" s="1" t="s">
        <v>803</v>
      </c>
      <c r="G89" s="179" t="s">
        <v>164</v>
      </c>
      <c r="J89" s="1" t="s">
        <v>804</v>
      </c>
      <c r="L89" s="145">
        <f>IF(SUM($L$9:M9)&lt;1,MAX(L51*L87*L88,0),0)</f>
        <v>0</v>
      </c>
      <c r="M89" s="145">
        <f>IF(SUM($L$9:N9)&lt;1,MAX(M51*M87*M88,0),0)</f>
        <v>0</v>
      </c>
      <c r="N89" s="145">
        <f>IF(SUM($L$9:O9)&lt;1,MAX(N51*N87*N88,0),0)</f>
        <v>0</v>
      </c>
      <c r="O89" s="145">
        <f>IF(SUM($L$9:P9)&lt;1,MAX(O51*O87*O88,0),0)</f>
        <v>0</v>
      </c>
      <c r="P89" s="145">
        <f>IF(SUM($L$9:Q9)&lt;1,MAX(P51*P87*P88,0),0)</f>
        <v>0</v>
      </c>
      <c r="Q89" s="145">
        <f>IF(SUM($L$9:R9)&lt;1,MAX(Q51*Q87*Q88,0),0)</f>
        <v>0</v>
      </c>
      <c r="R89" s="145">
        <f>IF(SUM($L$9:S9)&lt;1,MAX(R51*R87*R88,0),0)</f>
        <v>0</v>
      </c>
      <c r="S89" s="145">
        <f>IF(SUM($L$9:T9)&lt;1,MAX(S51*S87*S88,0),0)</f>
        <v>0</v>
      </c>
      <c r="T89" s="145">
        <f>IF(SUM($L$9:U9)&lt;1,MAX(T51*T87*T88,0),0)</f>
        <v>0</v>
      </c>
      <c r="U89" s="145">
        <f>IF(SUM($L$9:V9)&lt;1,MAX(U51*U87*U88,0),0)</f>
        <v>0</v>
      </c>
      <c r="V89" s="145">
        <f>IF(SUM($L$9:W9)&lt;1,MAX(V51*V87*V88,0),0)</f>
        <v>0</v>
      </c>
      <c r="W89" s="145">
        <f>IF(SUM($L$9:X9)&lt;1,MAX(W51*W87*W88,0),0)</f>
        <v>0</v>
      </c>
      <c r="X89" s="145">
        <f>IF(SUM($L$9:Y9)&lt;1,MAX(X51*X87*X88,0),0)</f>
        <v>0</v>
      </c>
      <c r="Y89" s="145">
        <f>IF(SUM($L$9:Z9)&lt;1,MAX(Y51*Y87*Y88,0),0)</f>
        <v>0</v>
      </c>
      <c r="Z89" s="145">
        <f>IF(SUM($L$9:AA9)&lt;1,MAX(Z51*Z87*Z88,0),0)</f>
        <v>0</v>
      </c>
      <c r="AA89" s="145">
        <f>IF(SUM($L$9:AB9)&lt;1,MAX(AA51*AA87*AA88,0),0)</f>
        <v>0</v>
      </c>
      <c r="AB89" s="145">
        <f>IF(SUM($L$9:AC9)&lt;1,MAX(AB51*AB87*AB88,0),0)</f>
        <v>0</v>
      </c>
      <c r="AC89" s="145">
        <f>IF(SUM($L$9:AD9)&lt;1,MAX(AC51*AC87*AC88,0),0)</f>
        <v>0</v>
      </c>
      <c r="AD89" s="145">
        <f>IF(SUM($L$9:AE9)&lt;1,MAX(AD51*AD87*AD88,0),0)</f>
        <v>0</v>
      </c>
      <c r="AE89" s="145">
        <f>IF(SUM($L$9:AF9)&lt;1,MAX(AE51*AE87*AE88,0),0)</f>
        <v>0</v>
      </c>
      <c r="AF89" s="145">
        <f>IF(SUM($L$9:AG9)&lt;1,MAX(AF51*AF87*AF88,0),0)</f>
        <v>0</v>
      </c>
      <c r="AG89" s="145">
        <f>IF(SUM($L$9:AH9)&lt;1,MAX(AG51*AG87*AG88,0),0)</f>
        <v>0</v>
      </c>
      <c r="AH89" s="145">
        <f>IF(SUM($L$9:AI9)&lt;1,MAX(AH51*AH87*AH88,0),0)</f>
        <v>0</v>
      </c>
      <c r="AI89" s="145">
        <f>IF(SUM($L$9:AJ9)&lt;1,MAX(AI51*AI87*AI88,0),0)</f>
        <v>0</v>
      </c>
      <c r="AJ89" s="145">
        <f>IF(SUM($L$9:AK9)&lt;1,MAX(AJ51*AJ87*AJ88,0),0)</f>
        <v>0</v>
      </c>
      <c r="AK89" s="145">
        <f>IF(SUM($L$9:AL9)&lt;1,MAX(AK51*AK87*AK88,0),0)</f>
        <v>0</v>
      </c>
      <c r="AL89" s="145">
        <f>IF(SUM($L$9:AM9)&lt;1,MAX(AL51*AL87*AL88,0),0)</f>
        <v>0</v>
      </c>
      <c r="AM89" s="145">
        <f>IF(SUM($L$9:AN9)&lt;1,MAX(AM51*AM87*AM88,0),0)</f>
        <v>0</v>
      </c>
      <c r="AN89" s="145">
        <f>IF(SUM($L$9:AO9)&lt;1,MAX(AN51*AN87*AN88,0),0)</f>
        <v>0</v>
      </c>
      <c r="AO89" s="145">
        <f>IF(SUM($L$9:AP9)&lt;1,MAX(AO51*AO87*AO88,0),0)</f>
        <v>0</v>
      </c>
      <c r="AP89" s="145">
        <f>IF(SUM($L$9:AQ9)&lt;1,MAX(AP51*AP87*AP88,0),0)</f>
        <v>0</v>
      </c>
      <c r="AQ89" s="145">
        <f>IF(SUM($L$9:AR9)&lt;1,MAX(AQ51*AQ87*AQ88,0),0)</f>
        <v>0</v>
      </c>
      <c r="AR89" s="145">
        <f>IF(SUM($L$9:AS9)&lt;1,MAX(AR51*AR87*AR88,0),0)</f>
        <v>0</v>
      </c>
      <c r="AS89" s="145">
        <f>IF(SUM($L$9:AT9)&lt;1,MAX(AS51*AS87*AS88,0),0)</f>
        <v>0</v>
      </c>
      <c r="AT89" s="145">
        <f>IF(SUM($L$9:AU9)&lt;1,MAX(AT51*AT87*AT88,0),0)</f>
        <v>0</v>
      </c>
      <c r="AU89" s="145">
        <f>IF(SUM($L$9:AV9)&lt;1,MAX(AU51*AU87*AU88,0),0)</f>
        <v>0</v>
      </c>
      <c r="AV89" s="145">
        <f>IF(SUM($L$9:AW9)&lt;1,MAX(AV51*AV87*AV88,0),0)</f>
        <v>0</v>
      </c>
      <c r="AW89" s="145">
        <f>IF(SUM($L$9:AX9)&lt;1,MAX(AW51*AW87*AW88,0),0)</f>
        <v>0</v>
      </c>
      <c r="AX89" s="145">
        <f>IF(SUM($L$9:AY9)&lt;1,MAX(AX51*AX87*AX88,0),0)</f>
        <v>0</v>
      </c>
      <c r="AY89" s="145">
        <f>IF(SUM($L$9:AZ9)&lt;1,MAX(AY51*AY87*AY88,0),0)</f>
        <v>0</v>
      </c>
      <c r="AZ89" s="145">
        <f>IF(SUM($L$9:BA9)&lt;1,MAX(AZ51*AZ87*AZ88,0),0)</f>
        <v>0</v>
      </c>
      <c r="BA89" s="145">
        <f>IF(SUM($L$9:BB9)&lt;1,MAX(BA51*BA87*BA88,0),0)</f>
        <v>0</v>
      </c>
      <c r="BB89" s="145">
        <f>IF(SUM($L$9:BC9)&lt;1,MAX(BB51*BB87*BB88,0),0)</f>
        <v>0</v>
      </c>
      <c r="BC89" s="145">
        <f>IF(SUM($L$9:BD9)&lt;1,MAX(BC51*BC87*BC88,0),0)</f>
        <v>0</v>
      </c>
      <c r="BD89" s="145">
        <f>IF(SUM($L$9:BE9)&lt;1,MAX(BD51*BD87*BD88,0),0)</f>
        <v>0</v>
      </c>
      <c r="BE89" s="145">
        <f>IF(SUM($L$9:BF9)&lt;1,MAX(BE51*BE87*BE88,0),0)</f>
        <v>0</v>
      </c>
      <c r="BF89" s="145">
        <f>IF(SUM($L$9:BG9)&lt;1,MAX(BF51*BF87*BF88,0),0)</f>
        <v>0</v>
      </c>
      <c r="BG89" s="145">
        <f>IF(SUM($L$9:BH9)&lt;1,MAX(BG51*BG87*BG88,0),0)</f>
        <v>0</v>
      </c>
      <c r="BH89" s="145">
        <f>IF(SUM($L$9:BI9)&lt;1,MAX(BH51*BH87*BH88,0),0)</f>
        <v>0</v>
      </c>
      <c r="BI89" s="145">
        <f>IF(SUM($L$9:BJ9)&lt;1,MAX(BI51*BI87*BI88,0),0)</f>
        <v>0</v>
      </c>
      <c r="BJ89" s="145">
        <f>IF(SUM($L$9:BK9)&lt;1,MAX(BJ51*BJ87*BJ88,0),0)</f>
        <v>0</v>
      </c>
      <c r="BK89" s="145">
        <f>IF(SUM($L$9:BL9)&lt;1,MAX(BK51*BK87*BK88,0),0)</f>
        <v>0</v>
      </c>
      <c r="BL89" s="145">
        <f>IF(SUM($L$9:BM9)&lt;1,MAX(BL51*BL87*BL88,0),0)</f>
        <v>0</v>
      </c>
      <c r="BM89" s="145">
        <f>IF(SUM($L$9:BN9)&lt;1,MAX(BM51*BM87*BM88,0),0)</f>
        <v>0</v>
      </c>
      <c r="BN89" s="145">
        <f>IF(SUM($L$9:BO9)&lt;1,MAX(BN51*BN87*BN88,0),0)</f>
        <v>0</v>
      </c>
      <c r="BO89" s="145">
        <f>IF(SUM($L$9:BP9)&lt;1,MAX(BO51*BO87*BO88,0),0)</f>
        <v>0</v>
      </c>
      <c r="BP89" s="145">
        <f>IF(SUM($L$9:BQ9)&lt;1,MAX(BP51*BP87*BP88,0),0)</f>
        <v>0</v>
      </c>
      <c r="BQ89" s="145">
        <f>IF(SUM($L$9:BR9)&lt;1,MAX(BQ51*BQ87*BQ88,0),0)</f>
        <v>0</v>
      </c>
      <c r="BR89" s="145">
        <f>IF(SUM($L$9:BS9)&lt;1,MAX(BR51*BR87*BR88,0),0)</f>
        <v>0</v>
      </c>
      <c r="BS89" s="145">
        <f>IF(SUM($L$9:BT9)&lt;1,MAX(BS51*BS87*BS88,0),0)</f>
        <v>0</v>
      </c>
      <c r="BT89" s="145">
        <f>IF(SUM($L$9:BU9)&lt;1,MAX(BT51*BT87*BT88,0),0)</f>
        <v>0</v>
      </c>
      <c r="BU89" s="145">
        <f>IF(SUM($L$9:BV9)&lt;1,MAX(BU51*BU87*BU88,0),0)</f>
        <v>0</v>
      </c>
      <c r="BV89" s="145">
        <f>IF(SUM($L$9:BW9)&lt;1,MAX(BV51*BV87*BV88,0),0)</f>
        <v>0</v>
      </c>
      <c r="BW89" s="145">
        <f>IF(SUM($L$9:BX9)&lt;1,MAX(BW51*BW87*BW88,0),0)</f>
        <v>0</v>
      </c>
      <c r="BX89" s="145">
        <f>IF(SUM($L$9:BY9)&lt;1,MAX(BX51*BX87*BX88,0),0)</f>
        <v>0</v>
      </c>
      <c r="BY89" s="145">
        <f>IF(SUM($L$9:BZ9)&lt;1,MAX(BY51*BY87*BY88,0),0)</f>
        <v>0</v>
      </c>
      <c r="BZ89" s="145">
        <f>IF(SUM($L$9:CA9)&lt;1,MAX(BZ51*BZ87*BZ88,0),0)</f>
        <v>0</v>
      </c>
      <c r="CA89" s="145">
        <f>IF(SUM($L$9:CB9)&lt;1,MAX(CA51*CA87*CA88,0),0)</f>
        <v>0</v>
      </c>
      <c r="CB89" s="145">
        <f>IF(SUM($L$9:CC9)&lt;1,MAX(CB51*CB87*CB88,0),0)</f>
        <v>0</v>
      </c>
      <c r="CC89" s="145">
        <f>IF(SUM($L$9:CD9)&lt;1,MAX(CC51*CC87*CC88,0),0)</f>
        <v>0</v>
      </c>
      <c r="CD89" s="145">
        <f>IF(SUM($L$9:CE9)&lt;1,MAX(CD51*CD87*CD88,0),0)</f>
        <v>0</v>
      </c>
      <c r="CE89" s="145">
        <f>IF(SUM($L$9:CF9)&lt;1,MAX(CE51*CE87*CE88,0),0)</f>
        <v>0</v>
      </c>
      <c r="CF89" s="145">
        <f>IF(SUM($L$9:CG9)&lt;1,MAX(CF51*CF87*CF88,0),0)</f>
        <v>0</v>
      </c>
      <c r="CG89" s="145">
        <f>IF(SUM($L$9:CH9)&lt;1,MAX(CG51*CG87*CG88,0),0)</f>
        <v>0</v>
      </c>
      <c r="CH89" s="145">
        <f>IF(SUM($L$9:CI9)&lt;1,MAX(CH51*CH87*CH88,0),0)</f>
        <v>0</v>
      </c>
      <c r="CI89" s="145">
        <f>IF(SUM($L$9:CJ9)&lt;1,MAX(CI51*CI87*CI88,0),0)</f>
        <v>0</v>
      </c>
      <c r="CJ89" s="145">
        <f>IF(SUM($L$9:CK9)&lt;1,MAX(CJ51*CJ87*CJ88,0),0)</f>
        <v>0</v>
      </c>
      <c r="CK89" s="145">
        <f>IF(SUM($L$9:CL9)&lt;1,MAX(CK51*CK87*CK88,0),0)</f>
        <v>0</v>
      </c>
      <c r="CL89" s="145">
        <f>IF(SUM($L$9:CM9)&lt;1,MAX(CL51*CL87*CL88,0),0)</f>
        <v>0</v>
      </c>
      <c r="CM89" s="145">
        <f>IF(SUM($L$9:CN9)&lt;1,MAX(CM51*CM87*CM88,0),0)</f>
        <v>0</v>
      </c>
      <c r="CN89" s="145">
        <f>IF(SUM($L$9:CO9)&lt;1,MAX(CN51*CN87*CN88,0),0)</f>
        <v>0</v>
      </c>
      <c r="CO89" s="145">
        <f>IF(SUM($L$9:CP9)&lt;1,MAX(CO51*CO87*CO88,0),0)</f>
        <v>0</v>
      </c>
      <c r="CP89" s="145">
        <f>IF(SUM($L$9:CQ9)&lt;1,MAX(CP51*CP87*CP88,0),0)</f>
        <v>0</v>
      </c>
      <c r="CQ89" s="145">
        <f>IF(SUM($L$9:CR9)&lt;1,MAX(CQ51*CQ87*CQ88,0),0)</f>
        <v>0</v>
      </c>
      <c r="CR89" s="145">
        <f>IF(SUM($L$9:CS9)&lt;1,MAX(CR51*CR87*CR88,0),0)</f>
        <v>0</v>
      </c>
      <c r="CS89" s="145">
        <f>IF(SUM($L$9:CT9)&lt;1,MAX(CS51*CS87*CS88,0),0)</f>
        <v>0</v>
      </c>
      <c r="CT89" s="145">
        <f>IF(SUM($L$9:CU9)&lt;1,MAX(CT51*CT87*CT88,0),0)</f>
        <v>0</v>
      </c>
      <c r="CU89" s="145">
        <f>IF(SUM($L$9:CV9)&lt;1,MAX(CU51*CU87*CU88,0),0)</f>
        <v>0</v>
      </c>
      <c r="CV89" s="145">
        <f>IF(SUM($L$9:CW9)&lt;1,MAX(CV51*CV87*CV88,0),0)</f>
        <v>0</v>
      </c>
    </row>
    <row r="90" spans="2:104">
      <c r="L90" s="9"/>
      <c r="M90" s="9"/>
      <c r="N90" s="9"/>
      <c r="O90" s="9"/>
      <c r="P90" s="9"/>
      <c r="Q90" s="9"/>
      <c r="R90" s="9"/>
      <c r="S90" s="9"/>
      <c r="T90" s="9"/>
      <c r="U90" s="9"/>
      <c r="V90" s="9"/>
      <c r="W90" s="9"/>
      <c r="X90" s="9"/>
      <c r="Y90" s="9"/>
      <c r="Z90" s="9"/>
      <c r="AA90" s="9"/>
      <c r="AB90" s="9"/>
      <c r="AC90" s="9"/>
      <c r="AD90" s="9"/>
      <c r="AE90" s="9"/>
      <c r="AF90" s="9"/>
      <c r="AG90" s="9"/>
      <c r="AH90" s="9"/>
      <c r="AI90" s="9"/>
      <c r="AJ90" s="9"/>
      <c r="AK90" s="9"/>
      <c r="AL90" s="9"/>
      <c r="AM90" s="9"/>
      <c r="AN90" s="9"/>
      <c r="AO90" s="9"/>
      <c r="AP90" s="9"/>
      <c r="AQ90" s="9"/>
      <c r="AR90" s="9"/>
      <c r="AS90" s="9"/>
      <c r="AT90" s="9"/>
      <c r="AU90" s="9"/>
      <c r="AV90" s="9"/>
      <c r="AW90" s="9"/>
      <c r="AX90" s="9"/>
      <c r="AY90" s="9"/>
      <c r="AZ90" s="9"/>
      <c r="BA90" s="9"/>
      <c r="BB90" s="9"/>
      <c r="BC90" s="9"/>
      <c r="BD90" s="9"/>
      <c r="BE90" s="9"/>
      <c r="BF90" s="9"/>
      <c r="BG90" s="9"/>
      <c r="BH90" s="9"/>
      <c r="BI90" s="9"/>
      <c r="BJ90" s="9"/>
      <c r="BK90" s="9"/>
      <c r="BL90" s="9"/>
      <c r="BM90" s="9"/>
      <c r="BN90" s="9"/>
      <c r="BO90" s="9"/>
      <c r="BP90" s="9"/>
      <c r="BQ90" s="9"/>
      <c r="BR90" s="9"/>
      <c r="BS90" s="9"/>
      <c r="BT90" s="9"/>
      <c r="BU90" s="9"/>
      <c r="BV90" s="9"/>
      <c r="BW90" s="9"/>
      <c r="BX90" s="9"/>
      <c r="BY90" s="9"/>
      <c r="BZ90" s="9"/>
      <c r="CA90" s="9"/>
      <c r="CB90" s="9"/>
      <c r="CC90" s="9"/>
      <c r="CD90" s="9"/>
      <c r="CE90" s="9"/>
      <c r="CF90" s="9"/>
      <c r="CG90" s="9"/>
      <c r="CH90" s="9"/>
      <c r="CI90" s="9"/>
      <c r="CJ90" s="9"/>
      <c r="CK90" s="9"/>
      <c r="CL90" s="9"/>
      <c r="CM90" s="9"/>
      <c r="CN90" s="9"/>
      <c r="CO90" s="9"/>
      <c r="CP90" s="9"/>
      <c r="CQ90" s="9"/>
      <c r="CR90" s="9"/>
      <c r="CS90" s="9"/>
      <c r="CT90" s="9"/>
      <c r="CU90" s="9"/>
      <c r="CV90" s="9"/>
      <c r="CW90" s="9"/>
      <c r="CX90" s="9"/>
      <c r="CY90" s="9"/>
      <c r="CZ90" s="9"/>
    </row>
    <row r="91" spans="2:104">
      <c r="B91" s="22">
        <f>MAX($B$5:B90)+1</f>
        <v>6</v>
      </c>
      <c r="C91" s="22" t="s">
        <v>805</v>
      </c>
      <c r="D91" s="22"/>
      <c r="E91" s="22"/>
      <c r="F91" s="22"/>
      <c r="G91" s="22"/>
      <c r="H91" s="22"/>
      <c r="I91" s="22"/>
      <c r="J91" s="22"/>
      <c r="K91" s="22"/>
      <c r="L91" s="22"/>
      <c r="M91" s="22"/>
      <c r="N91" s="22"/>
      <c r="O91" s="22"/>
      <c r="P91" s="22"/>
      <c r="Q91" s="22"/>
      <c r="R91" s="22"/>
      <c r="S91" s="22"/>
      <c r="T91" s="22"/>
      <c r="U91" s="22"/>
      <c r="V91" s="22"/>
      <c r="W91" s="22"/>
      <c r="X91" s="22"/>
      <c r="Y91" s="22"/>
      <c r="Z91" s="22"/>
      <c r="AA91" s="22"/>
      <c r="AB91" s="22"/>
      <c r="AC91" s="22"/>
      <c r="AD91" s="22"/>
      <c r="AE91" s="22"/>
      <c r="AF91" s="22"/>
      <c r="AG91" s="22"/>
      <c r="AH91" s="22"/>
      <c r="AI91" s="22"/>
      <c r="AJ91" s="22"/>
      <c r="AK91" s="22"/>
      <c r="AL91" s="22"/>
      <c r="AM91" s="22"/>
      <c r="AN91" s="22"/>
      <c r="AO91" s="22"/>
      <c r="AP91" s="22"/>
      <c r="AQ91" s="22"/>
      <c r="AR91" s="22"/>
      <c r="AS91" s="22"/>
      <c r="AT91" s="22"/>
      <c r="AU91" s="22"/>
      <c r="AV91" s="22"/>
      <c r="AW91" s="22"/>
      <c r="AX91" s="22"/>
      <c r="AY91" s="22"/>
      <c r="AZ91" s="22"/>
      <c r="BA91" s="22"/>
      <c r="BB91" s="22"/>
      <c r="BC91" s="22"/>
      <c r="BD91" s="22"/>
      <c r="BE91" s="22"/>
      <c r="BF91" s="22"/>
      <c r="BG91" s="22"/>
      <c r="BH91" s="22"/>
      <c r="BI91" s="22"/>
      <c r="BJ91" s="22"/>
      <c r="BK91" s="22"/>
      <c r="BL91" s="22"/>
      <c r="BM91" s="22"/>
      <c r="BN91" s="22"/>
      <c r="BO91" s="22"/>
      <c r="BP91" s="22"/>
      <c r="BQ91" s="22"/>
      <c r="BR91" s="22"/>
      <c r="BS91" s="22"/>
      <c r="BT91" s="22"/>
      <c r="BU91" s="22"/>
      <c r="BV91" s="22"/>
      <c r="BW91" s="22"/>
      <c r="BX91" s="22"/>
      <c r="BY91" s="22"/>
      <c r="BZ91" s="22"/>
      <c r="CA91" s="22"/>
      <c r="CB91" s="22"/>
      <c r="CC91" s="22"/>
      <c r="CD91" s="22"/>
      <c r="CE91" s="22"/>
      <c r="CF91" s="22"/>
      <c r="CG91" s="22"/>
      <c r="CH91" s="22"/>
      <c r="CI91" s="22"/>
      <c r="CJ91" s="22"/>
      <c r="CK91" s="22"/>
      <c r="CL91" s="22"/>
      <c r="CM91" s="22"/>
      <c r="CN91" s="22"/>
      <c r="CO91" s="22"/>
      <c r="CP91" s="22"/>
      <c r="CQ91" s="22"/>
      <c r="CR91" s="22"/>
      <c r="CS91" s="22"/>
      <c r="CT91" s="22"/>
      <c r="CU91" s="22"/>
      <c r="CV91" s="22"/>
      <c r="CW91" s="22"/>
      <c r="CX91" s="22"/>
      <c r="CY91" s="23"/>
    </row>
    <row r="92" spans="2:104">
      <c r="B92" s="24"/>
      <c r="L92" s="190"/>
      <c r="M92" s="190"/>
      <c r="N92" s="190"/>
      <c r="O92" s="190"/>
      <c r="P92" s="190"/>
      <c r="Q92" s="190"/>
      <c r="R92" s="190"/>
      <c r="S92" s="190"/>
      <c r="T92" s="190"/>
      <c r="U92" s="190"/>
      <c r="V92" s="190"/>
      <c r="W92" s="190"/>
      <c r="X92" s="190"/>
      <c r="Y92" s="190"/>
      <c r="Z92" s="190"/>
      <c r="AA92" s="190"/>
      <c r="AB92" s="190"/>
      <c r="AC92" s="190"/>
      <c r="AD92" s="190"/>
      <c r="AE92" s="190"/>
      <c r="AF92" s="190"/>
      <c r="AG92" s="190"/>
      <c r="AH92" s="190"/>
      <c r="AI92" s="190"/>
      <c r="AJ92" s="190"/>
      <c r="AK92" s="190"/>
      <c r="AL92" s="190"/>
      <c r="AM92" s="190"/>
      <c r="AN92" s="190"/>
      <c r="AO92" s="190"/>
      <c r="AP92" s="190"/>
      <c r="AQ92" s="190"/>
      <c r="AR92" s="190"/>
      <c r="AS92" s="190"/>
      <c r="AT92" s="190"/>
      <c r="AU92" s="190"/>
      <c r="AV92" s="190"/>
      <c r="AW92" s="190"/>
      <c r="AX92" s="190"/>
      <c r="AY92" s="190"/>
      <c r="AZ92" s="190"/>
      <c r="BA92" s="190"/>
      <c r="BB92" s="190"/>
      <c r="BC92" s="190"/>
      <c r="BD92" s="190"/>
      <c r="BE92" s="190"/>
      <c r="BF92" s="190"/>
      <c r="BG92" s="190"/>
      <c r="BH92" s="190"/>
      <c r="BI92" s="190"/>
      <c r="BJ92" s="190"/>
      <c r="BK92" s="190"/>
      <c r="BL92" s="190"/>
      <c r="BM92" s="190"/>
      <c r="BN92" s="190"/>
      <c r="BO92" s="190"/>
      <c r="BP92" s="190"/>
      <c r="BQ92" s="190"/>
      <c r="BR92" s="190"/>
      <c r="BS92" s="190"/>
      <c r="BT92" s="190"/>
      <c r="BU92" s="190"/>
      <c r="BV92" s="190"/>
      <c r="BW92" s="190"/>
      <c r="BX92" s="190"/>
      <c r="BY92" s="190"/>
      <c r="BZ92" s="190"/>
      <c r="CA92" s="190"/>
      <c r="CB92" s="190"/>
      <c r="CC92" s="190"/>
      <c r="CD92" s="190"/>
      <c r="CE92" s="190"/>
      <c r="CF92" s="190"/>
      <c r="CG92" s="190"/>
      <c r="CH92" s="190"/>
      <c r="CI92" s="190"/>
      <c r="CJ92" s="190"/>
      <c r="CK92" s="190"/>
      <c r="CL92" s="190"/>
      <c r="CM92" s="190"/>
      <c r="CN92" s="190"/>
      <c r="CO92" s="190"/>
      <c r="CP92" s="190"/>
      <c r="CQ92" s="190"/>
      <c r="CR92" s="190"/>
      <c r="CS92" s="190"/>
      <c r="CT92" s="190"/>
      <c r="CU92" s="190"/>
      <c r="CV92" s="190"/>
      <c r="CW92" s="9"/>
      <c r="CX92" s="9"/>
      <c r="CY92" s="9"/>
      <c r="CZ92" s="9"/>
    </row>
    <row r="93" spans="2:104">
      <c r="B93" s="24"/>
      <c r="E93" s="1" t="s">
        <v>806</v>
      </c>
      <c r="G93" s="1" t="s">
        <v>305</v>
      </c>
      <c r="L93" s="190">
        <f t="shared" ref="L93:AQ93" si="231">L44*K17</f>
        <v>0</v>
      </c>
      <c r="M93" s="190">
        <f t="shared" si="231"/>
        <v>0</v>
      </c>
      <c r="N93" s="190">
        <f t="shared" si="231"/>
        <v>0</v>
      </c>
      <c r="O93" s="190">
        <f t="shared" si="231"/>
        <v>0</v>
      </c>
      <c r="P93" s="190">
        <f>P44*O17</f>
        <v>0</v>
      </c>
      <c r="Q93" s="190">
        <f t="shared" si="231"/>
        <v>0</v>
      </c>
      <c r="R93" s="190">
        <f t="shared" si="231"/>
        <v>0</v>
      </c>
      <c r="S93" s="190">
        <f>S44*R17</f>
        <v>0</v>
      </c>
      <c r="T93" s="190">
        <f>T44*S17</f>
        <v>0</v>
      </c>
      <c r="U93" s="190">
        <f t="shared" si="231"/>
        <v>0</v>
      </c>
      <c r="V93" s="190">
        <f t="shared" si="231"/>
        <v>0</v>
      </c>
      <c r="W93" s="190">
        <f t="shared" si="231"/>
        <v>0</v>
      </c>
      <c r="X93" s="190">
        <f t="shared" si="231"/>
        <v>0</v>
      </c>
      <c r="Y93" s="190">
        <f t="shared" si="231"/>
        <v>0</v>
      </c>
      <c r="Z93" s="190">
        <f t="shared" si="231"/>
        <v>0</v>
      </c>
      <c r="AA93" s="190">
        <f t="shared" si="231"/>
        <v>0</v>
      </c>
      <c r="AB93" s="190">
        <f t="shared" si="231"/>
        <v>0</v>
      </c>
      <c r="AC93" s="190">
        <f t="shared" si="231"/>
        <v>0</v>
      </c>
      <c r="AD93" s="190">
        <f t="shared" si="231"/>
        <v>0</v>
      </c>
      <c r="AE93" s="190">
        <f t="shared" si="231"/>
        <v>0</v>
      </c>
      <c r="AF93" s="190">
        <f t="shared" si="231"/>
        <v>0</v>
      </c>
      <c r="AG93" s="190">
        <f t="shared" si="231"/>
        <v>0</v>
      </c>
      <c r="AH93" s="190">
        <f t="shared" si="231"/>
        <v>0</v>
      </c>
      <c r="AI93" s="190">
        <f t="shared" si="231"/>
        <v>0</v>
      </c>
      <c r="AJ93" s="190">
        <f t="shared" si="231"/>
        <v>0</v>
      </c>
      <c r="AK93" s="190">
        <f t="shared" si="231"/>
        <v>0</v>
      </c>
      <c r="AL93" s="190">
        <f t="shared" si="231"/>
        <v>0</v>
      </c>
      <c r="AM93" s="190">
        <f t="shared" si="231"/>
        <v>0</v>
      </c>
      <c r="AN93" s="190">
        <f t="shared" si="231"/>
        <v>0</v>
      </c>
      <c r="AO93" s="190">
        <f t="shared" si="231"/>
        <v>0</v>
      </c>
      <c r="AP93" s="190">
        <f t="shared" si="231"/>
        <v>0</v>
      </c>
      <c r="AQ93" s="190">
        <f t="shared" si="231"/>
        <v>0</v>
      </c>
      <c r="AR93" s="190">
        <f t="shared" ref="AR93:BW93" si="232">AR44*AQ17</f>
        <v>0</v>
      </c>
      <c r="AS93" s="190">
        <f t="shared" si="232"/>
        <v>0</v>
      </c>
      <c r="AT93" s="190">
        <f t="shared" si="232"/>
        <v>0</v>
      </c>
      <c r="AU93" s="190">
        <f t="shared" si="232"/>
        <v>0</v>
      </c>
      <c r="AV93" s="190">
        <f t="shared" si="232"/>
        <v>0</v>
      </c>
      <c r="AW93" s="190">
        <f t="shared" si="232"/>
        <v>0</v>
      </c>
      <c r="AX93" s="190">
        <f t="shared" si="232"/>
        <v>0</v>
      </c>
      <c r="AY93" s="190">
        <f t="shared" si="232"/>
        <v>0</v>
      </c>
      <c r="AZ93" s="190">
        <f t="shared" si="232"/>
        <v>0</v>
      </c>
      <c r="BA93" s="190">
        <f t="shared" si="232"/>
        <v>0</v>
      </c>
      <c r="BB93" s="190">
        <f t="shared" si="232"/>
        <v>0</v>
      </c>
      <c r="BC93" s="190">
        <f t="shared" si="232"/>
        <v>0</v>
      </c>
      <c r="BD93" s="190">
        <f t="shared" si="232"/>
        <v>0</v>
      </c>
      <c r="BE93" s="190">
        <f t="shared" si="232"/>
        <v>0</v>
      </c>
      <c r="BF93" s="190">
        <f t="shared" si="232"/>
        <v>0</v>
      </c>
      <c r="BG93" s="190">
        <f t="shared" si="232"/>
        <v>0</v>
      </c>
      <c r="BH93" s="190">
        <f t="shared" si="232"/>
        <v>0</v>
      </c>
      <c r="BI93" s="190">
        <f t="shared" si="232"/>
        <v>0</v>
      </c>
      <c r="BJ93" s="190">
        <f t="shared" si="232"/>
        <v>0</v>
      </c>
      <c r="BK93" s="190">
        <f t="shared" si="232"/>
        <v>0</v>
      </c>
      <c r="BL93" s="190">
        <f t="shared" si="232"/>
        <v>0</v>
      </c>
      <c r="BM93" s="190">
        <f t="shared" si="232"/>
        <v>0</v>
      </c>
      <c r="BN93" s="190">
        <f t="shared" si="232"/>
        <v>0</v>
      </c>
      <c r="BO93" s="190">
        <f t="shared" si="232"/>
        <v>0</v>
      </c>
      <c r="BP93" s="190">
        <f t="shared" si="232"/>
        <v>0</v>
      </c>
      <c r="BQ93" s="190">
        <f t="shared" si="232"/>
        <v>0</v>
      </c>
      <c r="BR93" s="190">
        <f t="shared" si="232"/>
        <v>0</v>
      </c>
      <c r="BS93" s="190">
        <f t="shared" si="232"/>
        <v>0</v>
      </c>
      <c r="BT93" s="190">
        <f t="shared" si="232"/>
        <v>0</v>
      </c>
      <c r="BU93" s="190">
        <f t="shared" si="232"/>
        <v>0</v>
      </c>
      <c r="BV93" s="190">
        <f t="shared" si="232"/>
        <v>0</v>
      </c>
      <c r="BW93" s="190">
        <f t="shared" si="232"/>
        <v>0</v>
      </c>
      <c r="BX93" s="190">
        <f t="shared" ref="BX93:CV93" si="233">BX44*BW17</f>
        <v>0</v>
      </c>
      <c r="BY93" s="190">
        <f t="shared" si="233"/>
        <v>0</v>
      </c>
      <c r="BZ93" s="190">
        <f t="shared" si="233"/>
        <v>0</v>
      </c>
      <c r="CA93" s="190">
        <f t="shared" si="233"/>
        <v>0</v>
      </c>
      <c r="CB93" s="190">
        <f t="shared" si="233"/>
        <v>0</v>
      </c>
      <c r="CC93" s="190">
        <f t="shared" si="233"/>
        <v>0</v>
      </c>
      <c r="CD93" s="190">
        <f t="shared" si="233"/>
        <v>0</v>
      </c>
      <c r="CE93" s="190">
        <f t="shared" si="233"/>
        <v>0</v>
      </c>
      <c r="CF93" s="190">
        <f t="shared" si="233"/>
        <v>0</v>
      </c>
      <c r="CG93" s="190">
        <f t="shared" si="233"/>
        <v>0</v>
      </c>
      <c r="CH93" s="190">
        <f t="shared" si="233"/>
        <v>0</v>
      </c>
      <c r="CI93" s="190">
        <f t="shared" si="233"/>
        <v>0</v>
      </c>
      <c r="CJ93" s="190">
        <f t="shared" si="233"/>
        <v>0</v>
      </c>
      <c r="CK93" s="190">
        <f t="shared" si="233"/>
        <v>0</v>
      </c>
      <c r="CL93" s="190">
        <f t="shared" si="233"/>
        <v>0</v>
      </c>
      <c r="CM93" s="190">
        <f t="shared" si="233"/>
        <v>0</v>
      </c>
      <c r="CN93" s="190">
        <f t="shared" si="233"/>
        <v>0</v>
      </c>
      <c r="CO93" s="190">
        <f t="shared" si="233"/>
        <v>0</v>
      </c>
      <c r="CP93" s="190">
        <f t="shared" si="233"/>
        <v>0</v>
      </c>
      <c r="CQ93" s="190">
        <f t="shared" si="233"/>
        <v>0</v>
      </c>
      <c r="CR93" s="190">
        <f t="shared" si="233"/>
        <v>0</v>
      </c>
      <c r="CS93" s="190">
        <f t="shared" si="233"/>
        <v>0</v>
      </c>
      <c r="CT93" s="190">
        <f t="shared" si="233"/>
        <v>0</v>
      </c>
      <c r="CU93" s="190">
        <f t="shared" si="233"/>
        <v>0</v>
      </c>
      <c r="CV93" s="190">
        <f t="shared" si="233"/>
        <v>0</v>
      </c>
      <c r="CW93" s="9"/>
      <c r="CX93" s="9"/>
      <c r="CY93" s="9"/>
      <c r="CZ93" s="9"/>
    </row>
    <row r="94" spans="2:104">
      <c r="B94" s="24"/>
      <c r="E94" s="1" t="s">
        <v>807</v>
      </c>
      <c r="G94" s="1" t="s">
        <v>305</v>
      </c>
      <c r="L94" s="190">
        <f t="shared" ref="L94:AQ94" si="234">L45*L17</f>
        <v>0</v>
      </c>
      <c r="M94" s="190">
        <f t="shared" si="234"/>
        <v>0</v>
      </c>
      <c r="N94" s="190">
        <f t="shared" si="234"/>
        <v>0</v>
      </c>
      <c r="O94" s="190">
        <f t="shared" si="234"/>
        <v>0</v>
      </c>
      <c r="P94" s="190">
        <f>P45*P17</f>
        <v>0</v>
      </c>
      <c r="Q94" s="190">
        <f t="shared" si="234"/>
        <v>0</v>
      </c>
      <c r="R94" s="190">
        <f t="shared" si="234"/>
        <v>0</v>
      </c>
      <c r="S94" s="190">
        <f t="shared" si="234"/>
        <v>0</v>
      </c>
      <c r="T94" s="190">
        <f t="shared" si="234"/>
        <v>0</v>
      </c>
      <c r="U94" s="190">
        <f t="shared" si="234"/>
        <v>0</v>
      </c>
      <c r="V94" s="190">
        <f t="shared" si="234"/>
        <v>0</v>
      </c>
      <c r="W94" s="190">
        <f t="shared" si="234"/>
        <v>0</v>
      </c>
      <c r="X94" s="190">
        <f t="shared" si="234"/>
        <v>0</v>
      </c>
      <c r="Y94" s="190">
        <f t="shared" si="234"/>
        <v>0</v>
      </c>
      <c r="Z94" s="190">
        <f t="shared" si="234"/>
        <v>0</v>
      </c>
      <c r="AA94" s="190">
        <f t="shared" si="234"/>
        <v>0</v>
      </c>
      <c r="AB94" s="190">
        <f t="shared" si="234"/>
        <v>0</v>
      </c>
      <c r="AC94" s="190">
        <f t="shared" si="234"/>
        <v>0</v>
      </c>
      <c r="AD94" s="190">
        <f t="shared" si="234"/>
        <v>0</v>
      </c>
      <c r="AE94" s="190">
        <f t="shared" si="234"/>
        <v>0</v>
      </c>
      <c r="AF94" s="190">
        <f t="shared" si="234"/>
        <v>0</v>
      </c>
      <c r="AG94" s="190">
        <f t="shared" si="234"/>
        <v>0</v>
      </c>
      <c r="AH94" s="190">
        <f t="shared" si="234"/>
        <v>0</v>
      </c>
      <c r="AI94" s="190">
        <f t="shared" si="234"/>
        <v>0</v>
      </c>
      <c r="AJ94" s="190">
        <f t="shared" si="234"/>
        <v>0</v>
      </c>
      <c r="AK94" s="190">
        <f t="shared" si="234"/>
        <v>0</v>
      </c>
      <c r="AL94" s="190">
        <f t="shared" si="234"/>
        <v>0</v>
      </c>
      <c r="AM94" s="190">
        <f t="shared" si="234"/>
        <v>0</v>
      </c>
      <c r="AN94" s="190">
        <f t="shared" si="234"/>
        <v>0</v>
      </c>
      <c r="AO94" s="190">
        <f t="shared" si="234"/>
        <v>0</v>
      </c>
      <c r="AP94" s="190">
        <f t="shared" si="234"/>
        <v>0</v>
      </c>
      <c r="AQ94" s="190">
        <f t="shared" si="234"/>
        <v>0</v>
      </c>
      <c r="AR94" s="190">
        <f t="shared" ref="AR94:BW94" si="235">AR45*AR17</f>
        <v>0</v>
      </c>
      <c r="AS94" s="190">
        <f t="shared" si="235"/>
        <v>0</v>
      </c>
      <c r="AT94" s="190">
        <f t="shared" si="235"/>
        <v>0</v>
      </c>
      <c r="AU94" s="190">
        <f t="shared" si="235"/>
        <v>0</v>
      </c>
      <c r="AV94" s="190">
        <f t="shared" si="235"/>
        <v>0</v>
      </c>
      <c r="AW94" s="190">
        <f t="shared" si="235"/>
        <v>0</v>
      </c>
      <c r="AX94" s="190">
        <f t="shared" si="235"/>
        <v>0</v>
      </c>
      <c r="AY94" s="190">
        <f t="shared" si="235"/>
        <v>0</v>
      </c>
      <c r="AZ94" s="190">
        <f t="shared" si="235"/>
        <v>0</v>
      </c>
      <c r="BA94" s="190">
        <f t="shared" si="235"/>
        <v>0</v>
      </c>
      <c r="BB94" s="190">
        <f t="shared" si="235"/>
        <v>0</v>
      </c>
      <c r="BC94" s="190">
        <f t="shared" si="235"/>
        <v>0</v>
      </c>
      <c r="BD94" s="190">
        <f t="shared" si="235"/>
        <v>0</v>
      </c>
      <c r="BE94" s="190">
        <f t="shared" si="235"/>
        <v>0</v>
      </c>
      <c r="BF94" s="190">
        <f t="shared" si="235"/>
        <v>0</v>
      </c>
      <c r="BG94" s="190">
        <f t="shared" si="235"/>
        <v>0</v>
      </c>
      <c r="BH94" s="190">
        <f t="shared" si="235"/>
        <v>0</v>
      </c>
      <c r="BI94" s="190">
        <f t="shared" si="235"/>
        <v>0</v>
      </c>
      <c r="BJ94" s="190">
        <f t="shared" si="235"/>
        <v>0</v>
      </c>
      <c r="BK94" s="190">
        <f t="shared" si="235"/>
        <v>0</v>
      </c>
      <c r="BL94" s="190">
        <f t="shared" si="235"/>
        <v>0</v>
      </c>
      <c r="BM94" s="190">
        <f t="shared" si="235"/>
        <v>0</v>
      </c>
      <c r="BN94" s="190">
        <f t="shared" si="235"/>
        <v>0</v>
      </c>
      <c r="BO94" s="190">
        <f t="shared" si="235"/>
        <v>0</v>
      </c>
      <c r="BP94" s="190">
        <f t="shared" si="235"/>
        <v>0</v>
      </c>
      <c r="BQ94" s="190">
        <f t="shared" si="235"/>
        <v>0</v>
      </c>
      <c r="BR94" s="190">
        <f t="shared" si="235"/>
        <v>0</v>
      </c>
      <c r="BS94" s="190">
        <f t="shared" si="235"/>
        <v>0</v>
      </c>
      <c r="BT94" s="190">
        <f t="shared" si="235"/>
        <v>0</v>
      </c>
      <c r="BU94" s="190">
        <f t="shared" si="235"/>
        <v>0</v>
      </c>
      <c r="BV94" s="190">
        <f t="shared" si="235"/>
        <v>0</v>
      </c>
      <c r="BW94" s="190">
        <f t="shared" si="235"/>
        <v>0</v>
      </c>
      <c r="BX94" s="190">
        <f t="shared" ref="BX94:CV94" si="236">BX45*BX17</f>
        <v>0</v>
      </c>
      <c r="BY94" s="190">
        <f t="shared" si="236"/>
        <v>0</v>
      </c>
      <c r="BZ94" s="190">
        <f t="shared" si="236"/>
        <v>0</v>
      </c>
      <c r="CA94" s="190">
        <f t="shared" si="236"/>
        <v>0</v>
      </c>
      <c r="CB94" s="190">
        <f t="shared" si="236"/>
        <v>0</v>
      </c>
      <c r="CC94" s="190">
        <f t="shared" si="236"/>
        <v>0</v>
      </c>
      <c r="CD94" s="190">
        <f t="shared" si="236"/>
        <v>0</v>
      </c>
      <c r="CE94" s="190">
        <f t="shared" si="236"/>
        <v>0</v>
      </c>
      <c r="CF94" s="190">
        <f t="shared" si="236"/>
        <v>0</v>
      </c>
      <c r="CG94" s="190">
        <f t="shared" si="236"/>
        <v>0</v>
      </c>
      <c r="CH94" s="190">
        <f t="shared" si="236"/>
        <v>0</v>
      </c>
      <c r="CI94" s="190">
        <f t="shared" si="236"/>
        <v>0</v>
      </c>
      <c r="CJ94" s="190">
        <f t="shared" si="236"/>
        <v>0</v>
      </c>
      <c r="CK94" s="190">
        <f t="shared" si="236"/>
        <v>0</v>
      </c>
      <c r="CL94" s="190">
        <f t="shared" si="236"/>
        <v>0</v>
      </c>
      <c r="CM94" s="190">
        <f t="shared" si="236"/>
        <v>0</v>
      </c>
      <c r="CN94" s="190">
        <f t="shared" si="236"/>
        <v>0</v>
      </c>
      <c r="CO94" s="190">
        <f t="shared" si="236"/>
        <v>0</v>
      </c>
      <c r="CP94" s="190">
        <f t="shared" si="236"/>
        <v>0</v>
      </c>
      <c r="CQ94" s="190">
        <f t="shared" si="236"/>
        <v>0</v>
      </c>
      <c r="CR94" s="190">
        <f t="shared" si="236"/>
        <v>0</v>
      </c>
      <c r="CS94" s="190">
        <f t="shared" si="236"/>
        <v>0</v>
      </c>
      <c r="CT94" s="190">
        <f t="shared" si="236"/>
        <v>0</v>
      </c>
      <c r="CU94" s="190">
        <f t="shared" si="236"/>
        <v>0</v>
      </c>
      <c r="CV94" s="190">
        <f t="shared" si="236"/>
        <v>0</v>
      </c>
      <c r="CW94" s="9"/>
      <c r="CX94" s="9"/>
      <c r="CY94" s="9"/>
      <c r="CZ94" s="9"/>
    </row>
    <row r="95" spans="2:104">
      <c r="B95" s="24"/>
      <c r="E95" s="1" t="s">
        <v>808</v>
      </c>
      <c r="G95" s="1" t="s">
        <v>305</v>
      </c>
      <c r="J95" s="1" t="s">
        <v>809</v>
      </c>
      <c r="L95" s="190">
        <f>SUM(L93,L94)/2</f>
        <v>0</v>
      </c>
      <c r="M95" s="190">
        <f t="shared" ref="M95:BX95" si="237">SUM(M93,M94)/2</f>
        <v>0</v>
      </c>
      <c r="N95" s="190">
        <f t="shared" si="237"/>
        <v>0</v>
      </c>
      <c r="O95" s="190">
        <f t="shared" si="237"/>
        <v>0</v>
      </c>
      <c r="P95" s="190">
        <f>SUM(P93,P94)/2</f>
        <v>0</v>
      </c>
      <c r="Q95" s="190">
        <f t="shared" si="237"/>
        <v>0</v>
      </c>
      <c r="R95" s="190">
        <f t="shared" si="237"/>
        <v>0</v>
      </c>
      <c r="S95" s="190">
        <f t="shared" si="237"/>
        <v>0</v>
      </c>
      <c r="T95" s="190">
        <f t="shared" si="237"/>
        <v>0</v>
      </c>
      <c r="U95" s="190">
        <f t="shared" si="237"/>
        <v>0</v>
      </c>
      <c r="V95" s="190">
        <f t="shared" si="237"/>
        <v>0</v>
      </c>
      <c r="W95" s="190">
        <f t="shared" si="237"/>
        <v>0</v>
      </c>
      <c r="X95" s="190">
        <f t="shared" si="237"/>
        <v>0</v>
      </c>
      <c r="Y95" s="190">
        <f t="shared" si="237"/>
        <v>0</v>
      </c>
      <c r="Z95" s="190">
        <f t="shared" si="237"/>
        <v>0</v>
      </c>
      <c r="AA95" s="190">
        <f t="shared" si="237"/>
        <v>0</v>
      </c>
      <c r="AB95" s="190">
        <f t="shared" si="237"/>
        <v>0</v>
      </c>
      <c r="AC95" s="190">
        <f t="shared" si="237"/>
        <v>0</v>
      </c>
      <c r="AD95" s="190">
        <f t="shared" si="237"/>
        <v>0</v>
      </c>
      <c r="AE95" s="190">
        <f t="shared" si="237"/>
        <v>0</v>
      </c>
      <c r="AF95" s="190">
        <f t="shared" si="237"/>
        <v>0</v>
      </c>
      <c r="AG95" s="190">
        <f t="shared" si="237"/>
        <v>0</v>
      </c>
      <c r="AH95" s="190">
        <f t="shared" si="237"/>
        <v>0</v>
      </c>
      <c r="AI95" s="190">
        <f t="shared" si="237"/>
        <v>0</v>
      </c>
      <c r="AJ95" s="190">
        <f t="shared" si="237"/>
        <v>0</v>
      </c>
      <c r="AK95" s="190">
        <f t="shared" si="237"/>
        <v>0</v>
      </c>
      <c r="AL95" s="190">
        <f t="shared" si="237"/>
        <v>0</v>
      </c>
      <c r="AM95" s="190">
        <f t="shared" si="237"/>
        <v>0</v>
      </c>
      <c r="AN95" s="190">
        <f t="shared" si="237"/>
        <v>0</v>
      </c>
      <c r="AO95" s="190">
        <f t="shared" si="237"/>
        <v>0</v>
      </c>
      <c r="AP95" s="190">
        <f t="shared" si="237"/>
        <v>0</v>
      </c>
      <c r="AQ95" s="190">
        <f t="shared" si="237"/>
        <v>0</v>
      </c>
      <c r="AR95" s="190">
        <f t="shared" si="237"/>
        <v>0</v>
      </c>
      <c r="AS95" s="190">
        <f t="shared" si="237"/>
        <v>0</v>
      </c>
      <c r="AT95" s="190">
        <f t="shared" si="237"/>
        <v>0</v>
      </c>
      <c r="AU95" s="190">
        <f t="shared" si="237"/>
        <v>0</v>
      </c>
      <c r="AV95" s="190">
        <f t="shared" si="237"/>
        <v>0</v>
      </c>
      <c r="AW95" s="190">
        <f t="shared" si="237"/>
        <v>0</v>
      </c>
      <c r="AX95" s="190">
        <f t="shared" si="237"/>
        <v>0</v>
      </c>
      <c r="AY95" s="190">
        <f t="shared" si="237"/>
        <v>0</v>
      </c>
      <c r="AZ95" s="190">
        <f t="shared" si="237"/>
        <v>0</v>
      </c>
      <c r="BA95" s="190">
        <f t="shared" si="237"/>
        <v>0</v>
      </c>
      <c r="BB95" s="190">
        <f t="shared" si="237"/>
        <v>0</v>
      </c>
      <c r="BC95" s="190">
        <f t="shared" si="237"/>
        <v>0</v>
      </c>
      <c r="BD95" s="190">
        <f t="shared" si="237"/>
        <v>0</v>
      </c>
      <c r="BE95" s="190">
        <f t="shared" si="237"/>
        <v>0</v>
      </c>
      <c r="BF95" s="190">
        <f t="shared" si="237"/>
        <v>0</v>
      </c>
      <c r="BG95" s="190">
        <f t="shared" si="237"/>
        <v>0</v>
      </c>
      <c r="BH95" s="190">
        <f t="shared" si="237"/>
        <v>0</v>
      </c>
      <c r="BI95" s="190">
        <f t="shared" si="237"/>
        <v>0</v>
      </c>
      <c r="BJ95" s="190">
        <f t="shared" si="237"/>
        <v>0</v>
      </c>
      <c r="BK95" s="190">
        <f t="shared" si="237"/>
        <v>0</v>
      </c>
      <c r="BL95" s="190">
        <f t="shared" si="237"/>
        <v>0</v>
      </c>
      <c r="BM95" s="190">
        <f t="shared" si="237"/>
        <v>0</v>
      </c>
      <c r="BN95" s="190">
        <f t="shared" si="237"/>
        <v>0</v>
      </c>
      <c r="BO95" s="190">
        <f t="shared" si="237"/>
        <v>0</v>
      </c>
      <c r="BP95" s="190">
        <f t="shared" si="237"/>
        <v>0</v>
      </c>
      <c r="BQ95" s="190">
        <f t="shared" si="237"/>
        <v>0</v>
      </c>
      <c r="BR95" s="190">
        <f t="shared" si="237"/>
        <v>0</v>
      </c>
      <c r="BS95" s="190">
        <f t="shared" si="237"/>
        <v>0</v>
      </c>
      <c r="BT95" s="190">
        <f t="shared" si="237"/>
        <v>0</v>
      </c>
      <c r="BU95" s="190">
        <f t="shared" si="237"/>
        <v>0</v>
      </c>
      <c r="BV95" s="190">
        <f t="shared" si="237"/>
        <v>0</v>
      </c>
      <c r="BW95" s="190">
        <f t="shared" si="237"/>
        <v>0</v>
      </c>
      <c r="BX95" s="190">
        <f t="shared" si="237"/>
        <v>0</v>
      </c>
      <c r="BY95" s="190">
        <f t="shared" ref="BY95:CV95" si="238">SUM(BY93,BY94)/2</f>
        <v>0</v>
      </c>
      <c r="BZ95" s="190">
        <f t="shared" si="238"/>
        <v>0</v>
      </c>
      <c r="CA95" s="190">
        <f t="shared" si="238"/>
        <v>0</v>
      </c>
      <c r="CB95" s="190">
        <f t="shared" si="238"/>
        <v>0</v>
      </c>
      <c r="CC95" s="190">
        <f t="shared" si="238"/>
        <v>0</v>
      </c>
      <c r="CD95" s="190">
        <f t="shared" si="238"/>
        <v>0</v>
      </c>
      <c r="CE95" s="190">
        <f t="shared" si="238"/>
        <v>0</v>
      </c>
      <c r="CF95" s="190">
        <f t="shared" si="238"/>
        <v>0</v>
      </c>
      <c r="CG95" s="190">
        <f t="shared" si="238"/>
        <v>0</v>
      </c>
      <c r="CH95" s="190">
        <f t="shared" si="238"/>
        <v>0</v>
      </c>
      <c r="CI95" s="190">
        <f t="shared" si="238"/>
        <v>0</v>
      </c>
      <c r="CJ95" s="190">
        <f t="shared" si="238"/>
        <v>0</v>
      </c>
      <c r="CK95" s="190">
        <f t="shared" si="238"/>
        <v>0</v>
      </c>
      <c r="CL95" s="190">
        <f t="shared" si="238"/>
        <v>0</v>
      </c>
      <c r="CM95" s="190">
        <f t="shared" si="238"/>
        <v>0</v>
      </c>
      <c r="CN95" s="190">
        <f t="shared" si="238"/>
        <v>0</v>
      </c>
      <c r="CO95" s="190">
        <f t="shared" si="238"/>
        <v>0</v>
      </c>
      <c r="CP95" s="190">
        <f t="shared" si="238"/>
        <v>0</v>
      </c>
      <c r="CQ95" s="190">
        <f t="shared" si="238"/>
        <v>0</v>
      </c>
      <c r="CR95" s="190">
        <f t="shared" si="238"/>
        <v>0</v>
      </c>
      <c r="CS95" s="190">
        <f t="shared" si="238"/>
        <v>0</v>
      </c>
      <c r="CT95" s="190">
        <f t="shared" si="238"/>
        <v>0</v>
      </c>
      <c r="CU95" s="190">
        <f t="shared" si="238"/>
        <v>0</v>
      </c>
      <c r="CV95" s="190">
        <f t="shared" si="238"/>
        <v>0</v>
      </c>
      <c r="CW95" s="9"/>
      <c r="CX95" s="9"/>
      <c r="CY95" s="9"/>
      <c r="CZ95" s="9"/>
    </row>
    <row r="96" spans="2:104">
      <c r="B96" s="24"/>
      <c r="L96" s="190"/>
      <c r="M96" s="190"/>
      <c r="N96" s="190"/>
      <c r="O96" s="190"/>
      <c r="P96" s="190"/>
      <c r="Q96" s="190"/>
      <c r="R96" s="190"/>
      <c r="S96" s="190"/>
      <c r="T96" s="190"/>
      <c r="U96" s="190"/>
      <c r="V96" s="190"/>
      <c r="W96" s="190"/>
      <c r="X96" s="190"/>
      <c r="Y96" s="190"/>
      <c r="Z96" s="190"/>
      <c r="AA96" s="190"/>
      <c r="AB96" s="190"/>
      <c r="AC96" s="190"/>
      <c r="AD96" s="190"/>
      <c r="AE96" s="190"/>
      <c r="AF96" s="190"/>
      <c r="AG96" s="190"/>
      <c r="AH96" s="190"/>
      <c r="AI96" s="190"/>
      <c r="AJ96" s="190"/>
      <c r="AK96" s="190"/>
      <c r="AL96" s="190"/>
      <c r="AM96" s="190"/>
      <c r="AN96" s="190"/>
      <c r="AO96" s="190"/>
      <c r="AP96" s="190"/>
      <c r="AQ96" s="190"/>
      <c r="AR96" s="190"/>
      <c r="AS96" s="190"/>
      <c r="AT96" s="190"/>
      <c r="AU96" s="190"/>
      <c r="AV96" s="190"/>
      <c r="AW96" s="190"/>
      <c r="AX96" s="190"/>
      <c r="AY96" s="190"/>
      <c r="AZ96" s="190"/>
      <c r="BA96" s="190"/>
      <c r="BB96" s="190"/>
      <c r="BC96" s="190"/>
      <c r="BD96" s="190"/>
      <c r="BE96" s="190"/>
      <c r="BF96" s="190"/>
      <c r="BG96" s="190"/>
      <c r="BH96" s="190"/>
      <c r="BI96" s="190"/>
      <c r="BJ96" s="190"/>
      <c r="BK96" s="190"/>
      <c r="BL96" s="190"/>
      <c r="BM96" s="190"/>
      <c r="BN96" s="190"/>
      <c r="BO96" s="190"/>
      <c r="BP96" s="190"/>
      <c r="BQ96" s="190"/>
      <c r="BR96" s="190"/>
      <c r="BS96" s="190"/>
      <c r="BT96" s="190"/>
      <c r="BU96" s="190"/>
      <c r="BV96" s="190"/>
      <c r="BW96" s="190"/>
      <c r="BX96" s="190"/>
      <c r="BY96" s="190"/>
      <c r="BZ96" s="190"/>
      <c r="CA96" s="190"/>
      <c r="CB96" s="190"/>
      <c r="CC96" s="190"/>
      <c r="CD96" s="190"/>
      <c r="CE96" s="190"/>
      <c r="CF96" s="190"/>
      <c r="CG96" s="190"/>
      <c r="CH96" s="190"/>
      <c r="CI96" s="190"/>
      <c r="CJ96" s="190"/>
      <c r="CK96" s="190"/>
      <c r="CL96" s="190"/>
      <c r="CM96" s="190"/>
      <c r="CN96" s="190"/>
      <c r="CO96" s="190"/>
      <c r="CP96" s="190"/>
      <c r="CQ96" s="190"/>
      <c r="CR96" s="190"/>
      <c r="CS96" s="190"/>
      <c r="CT96" s="190"/>
      <c r="CU96" s="190"/>
      <c r="CV96" s="190"/>
      <c r="CW96" s="9"/>
      <c r="CX96" s="9"/>
      <c r="CY96" s="9"/>
      <c r="CZ96" s="9"/>
    </row>
    <row r="97" spans="2:104">
      <c r="B97" s="22">
        <f>MAX($B$5:B96)+1</f>
        <v>7</v>
      </c>
      <c r="C97" s="22" t="s">
        <v>810</v>
      </c>
      <c r="D97" s="22"/>
      <c r="E97" s="22"/>
      <c r="F97" s="22"/>
      <c r="G97" s="22"/>
      <c r="H97" s="22"/>
      <c r="I97" s="22"/>
      <c r="J97" s="22"/>
      <c r="K97" s="22"/>
      <c r="L97" s="22"/>
      <c r="M97" s="22"/>
      <c r="N97" s="22"/>
      <c r="O97" s="22"/>
      <c r="P97" s="22"/>
      <c r="Q97" s="22"/>
      <c r="R97" s="22"/>
      <c r="S97" s="22"/>
      <c r="T97" s="22"/>
      <c r="U97" s="22"/>
      <c r="V97" s="22"/>
      <c r="W97" s="22"/>
      <c r="X97" s="22"/>
      <c r="Y97" s="22"/>
      <c r="Z97" s="22"/>
      <c r="AA97" s="22"/>
      <c r="AB97" s="22"/>
      <c r="AC97" s="22"/>
      <c r="AD97" s="22"/>
      <c r="AE97" s="22"/>
      <c r="AF97" s="22"/>
      <c r="AG97" s="22"/>
      <c r="AH97" s="22"/>
      <c r="AI97" s="22"/>
      <c r="AJ97" s="22"/>
      <c r="AK97" s="22"/>
      <c r="AL97" s="22"/>
      <c r="AM97" s="22"/>
      <c r="AN97" s="22"/>
      <c r="AO97" s="22"/>
      <c r="AP97" s="22"/>
      <c r="AQ97" s="22"/>
      <c r="AR97" s="22"/>
      <c r="AS97" s="22"/>
      <c r="AT97" s="22"/>
      <c r="AU97" s="22"/>
      <c r="AV97" s="22"/>
      <c r="AW97" s="22"/>
      <c r="AX97" s="22"/>
      <c r="AY97" s="22"/>
      <c r="AZ97" s="22"/>
      <c r="BA97" s="22"/>
      <c r="BB97" s="22"/>
      <c r="BC97" s="22"/>
      <c r="BD97" s="22"/>
      <c r="BE97" s="22"/>
      <c r="BF97" s="22"/>
      <c r="BG97" s="22"/>
      <c r="BH97" s="22"/>
      <c r="BI97" s="22"/>
      <c r="BJ97" s="22"/>
      <c r="BK97" s="22"/>
      <c r="BL97" s="22"/>
      <c r="BM97" s="22"/>
      <c r="BN97" s="22"/>
      <c r="BO97" s="22"/>
      <c r="BP97" s="22"/>
      <c r="BQ97" s="22"/>
      <c r="BR97" s="22"/>
      <c r="BS97" s="22"/>
      <c r="BT97" s="22"/>
      <c r="BU97" s="22"/>
      <c r="BV97" s="22"/>
      <c r="BW97" s="22"/>
      <c r="BX97" s="22"/>
      <c r="BY97" s="22"/>
      <c r="BZ97" s="22"/>
      <c r="CA97" s="22"/>
      <c r="CB97" s="22"/>
      <c r="CC97" s="22"/>
      <c r="CD97" s="22"/>
      <c r="CE97" s="22"/>
      <c r="CF97" s="22"/>
      <c r="CG97" s="22"/>
      <c r="CH97" s="22"/>
      <c r="CI97" s="22"/>
      <c r="CJ97" s="22"/>
      <c r="CK97" s="22"/>
      <c r="CL97" s="22"/>
      <c r="CM97" s="22"/>
      <c r="CN97" s="22"/>
      <c r="CO97" s="22"/>
      <c r="CP97" s="22"/>
      <c r="CQ97" s="22"/>
      <c r="CR97" s="22"/>
      <c r="CS97" s="22"/>
      <c r="CT97" s="22"/>
      <c r="CU97" s="22"/>
      <c r="CV97" s="22"/>
      <c r="CW97" s="22"/>
      <c r="CX97" s="22"/>
      <c r="CY97" s="23"/>
    </row>
    <row r="98" spans="2:104">
      <c r="L98" s="190"/>
      <c r="M98" s="190"/>
      <c r="N98" s="190"/>
      <c r="O98" s="190"/>
      <c r="P98" s="190"/>
      <c r="Q98" s="190"/>
      <c r="R98" s="190"/>
      <c r="S98" s="190"/>
      <c r="T98" s="190"/>
      <c r="U98" s="190"/>
      <c r="V98" s="190"/>
      <c r="W98" s="190"/>
      <c r="X98" s="190"/>
      <c r="Y98" s="190"/>
      <c r="Z98" s="190"/>
      <c r="AA98" s="190"/>
      <c r="AB98" s="190"/>
      <c r="AC98" s="190"/>
      <c r="AD98" s="190"/>
      <c r="AE98" s="190"/>
      <c r="AF98" s="190"/>
      <c r="AG98" s="190"/>
      <c r="AH98" s="190"/>
      <c r="AI98" s="190"/>
      <c r="AJ98" s="190"/>
      <c r="AK98" s="190"/>
      <c r="AL98" s="190"/>
      <c r="AM98" s="190"/>
      <c r="AN98" s="190"/>
      <c r="AO98" s="190"/>
      <c r="AP98" s="190"/>
      <c r="AQ98" s="190"/>
      <c r="AR98" s="190"/>
      <c r="AS98" s="190"/>
      <c r="AT98" s="190"/>
      <c r="AU98" s="190"/>
      <c r="AV98" s="190"/>
      <c r="AW98" s="190"/>
      <c r="AX98" s="190"/>
      <c r="AY98" s="190"/>
      <c r="AZ98" s="190"/>
      <c r="BA98" s="190"/>
      <c r="BB98" s="190"/>
      <c r="BC98" s="190"/>
      <c r="BD98" s="190"/>
      <c r="BE98" s="190"/>
      <c r="BF98" s="190"/>
      <c r="BG98" s="190"/>
      <c r="BH98" s="190"/>
      <c r="BI98" s="190"/>
      <c r="BJ98" s="190"/>
      <c r="BK98" s="190"/>
      <c r="BL98" s="190"/>
      <c r="BM98" s="190"/>
      <c r="BN98" s="190"/>
      <c r="BO98" s="190"/>
      <c r="BP98" s="190"/>
      <c r="BQ98" s="190"/>
      <c r="BR98" s="190"/>
      <c r="BS98" s="190"/>
      <c r="BT98" s="190"/>
      <c r="BU98" s="190"/>
      <c r="BV98" s="190"/>
      <c r="BW98" s="190"/>
      <c r="BX98" s="190"/>
      <c r="BY98" s="190"/>
      <c r="BZ98" s="190"/>
      <c r="CA98" s="190"/>
      <c r="CB98" s="190"/>
      <c r="CC98" s="190"/>
      <c r="CD98" s="190"/>
      <c r="CE98" s="190"/>
      <c r="CF98" s="190"/>
      <c r="CG98" s="190"/>
      <c r="CH98" s="190"/>
      <c r="CI98" s="190"/>
      <c r="CJ98" s="190"/>
      <c r="CK98" s="190"/>
      <c r="CL98" s="190"/>
      <c r="CM98" s="190"/>
      <c r="CN98" s="190"/>
      <c r="CO98" s="190"/>
      <c r="CP98" s="190"/>
      <c r="CQ98" s="190"/>
      <c r="CR98" s="190"/>
      <c r="CS98" s="190"/>
      <c r="CT98" s="190"/>
      <c r="CU98" s="190"/>
      <c r="CV98" s="190"/>
      <c r="CW98" s="9"/>
      <c r="CX98" s="9"/>
      <c r="CY98" s="9"/>
      <c r="CZ98" s="9"/>
    </row>
    <row r="99" spans="2:104" ht="16.149999999999999">
      <c r="E99" s="1" t="s">
        <v>811</v>
      </c>
      <c r="J99" s="1" t="s">
        <v>812</v>
      </c>
      <c r="L99" s="443" t="str">
        <f>IFERROR((J28+J38)*J17, "-")</f>
        <v>-</v>
      </c>
      <c r="M99" s="443">
        <f t="shared" ref="M99:BX99" si="239">IFERROR((K28+K38)*K17, "-")</f>
        <v>0</v>
      </c>
      <c r="N99" s="443" t="str">
        <f t="shared" si="239"/>
        <v>-</v>
      </c>
      <c r="O99" s="443" t="str">
        <f t="shared" si="239"/>
        <v>-</v>
      </c>
      <c r="P99" s="443" t="str">
        <f t="shared" si="239"/>
        <v>-</v>
      </c>
      <c r="Q99" s="443" t="str">
        <f t="shared" si="239"/>
        <v>-</v>
      </c>
      <c r="R99" s="443" t="str">
        <f t="shared" si="239"/>
        <v>-</v>
      </c>
      <c r="S99" s="443" t="str">
        <f t="shared" si="239"/>
        <v>-</v>
      </c>
      <c r="T99" s="443" t="str">
        <f t="shared" si="239"/>
        <v>-</v>
      </c>
      <c r="U99" s="443" t="str">
        <f t="shared" si="239"/>
        <v>-</v>
      </c>
      <c r="V99" s="443" t="str">
        <f t="shared" si="239"/>
        <v>-</v>
      </c>
      <c r="W99" s="443" t="str">
        <f t="shared" si="239"/>
        <v>-</v>
      </c>
      <c r="X99" s="443" t="str">
        <f t="shared" si="239"/>
        <v>-</v>
      </c>
      <c r="Y99" s="443" t="str">
        <f t="shared" si="239"/>
        <v>-</v>
      </c>
      <c r="Z99" s="443" t="str">
        <f t="shared" si="239"/>
        <v>-</v>
      </c>
      <c r="AA99" s="443" t="str">
        <f t="shared" si="239"/>
        <v>-</v>
      </c>
      <c r="AB99" s="443" t="str">
        <f t="shared" si="239"/>
        <v>-</v>
      </c>
      <c r="AC99" s="443" t="str">
        <f t="shared" si="239"/>
        <v>-</v>
      </c>
      <c r="AD99" s="443" t="str">
        <f t="shared" si="239"/>
        <v>-</v>
      </c>
      <c r="AE99" s="443" t="str">
        <f t="shared" si="239"/>
        <v>-</v>
      </c>
      <c r="AF99" s="443" t="str">
        <f t="shared" si="239"/>
        <v>-</v>
      </c>
      <c r="AG99" s="443" t="str">
        <f t="shared" si="239"/>
        <v>-</v>
      </c>
      <c r="AH99" s="443" t="str">
        <f t="shared" si="239"/>
        <v>-</v>
      </c>
      <c r="AI99" s="443" t="str">
        <f t="shared" si="239"/>
        <v>-</v>
      </c>
      <c r="AJ99" s="443" t="str">
        <f t="shared" si="239"/>
        <v>-</v>
      </c>
      <c r="AK99" s="443" t="str">
        <f t="shared" si="239"/>
        <v>-</v>
      </c>
      <c r="AL99" s="443" t="str">
        <f t="shared" si="239"/>
        <v>-</v>
      </c>
      <c r="AM99" s="443" t="str">
        <f t="shared" si="239"/>
        <v>-</v>
      </c>
      <c r="AN99" s="443" t="str">
        <f t="shared" si="239"/>
        <v>-</v>
      </c>
      <c r="AO99" s="443" t="str">
        <f t="shared" si="239"/>
        <v>-</v>
      </c>
      <c r="AP99" s="443" t="str">
        <f t="shared" si="239"/>
        <v>-</v>
      </c>
      <c r="AQ99" s="443" t="str">
        <f t="shared" si="239"/>
        <v>-</v>
      </c>
      <c r="AR99" s="443" t="str">
        <f t="shared" si="239"/>
        <v>-</v>
      </c>
      <c r="AS99" s="443" t="str">
        <f t="shared" si="239"/>
        <v>-</v>
      </c>
      <c r="AT99" s="443" t="str">
        <f t="shared" si="239"/>
        <v>-</v>
      </c>
      <c r="AU99" s="443" t="str">
        <f t="shared" si="239"/>
        <v>-</v>
      </c>
      <c r="AV99" s="443" t="str">
        <f t="shared" si="239"/>
        <v>-</v>
      </c>
      <c r="AW99" s="443" t="str">
        <f t="shared" si="239"/>
        <v>-</v>
      </c>
      <c r="AX99" s="443" t="str">
        <f t="shared" si="239"/>
        <v>-</v>
      </c>
      <c r="AY99" s="443" t="str">
        <f t="shared" si="239"/>
        <v>-</v>
      </c>
      <c r="AZ99" s="443" t="str">
        <f t="shared" si="239"/>
        <v>-</v>
      </c>
      <c r="BA99" s="443" t="str">
        <f t="shared" si="239"/>
        <v>-</v>
      </c>
      <c r="BB99" s="443" t="str">
        <f t="shared" si="239"/>
        <v>-</v>
      </c>
      <c r="BC99" s="443" t="str">
        <f t="shared" si="239"/>
        <v>-</v>
      </c>
      <c r="BD99" s="443" t="str">
        <f t="shared" si="239"/>
        <v>-</v>
      </c>
      <c r="BE99" s="443" t="str">
        <f t="shared" si="239"/>
        <v>-</v>
      </c>
      <c r="BF99" s="443" t="str">
        <f t="shared" si="239"/>
        <v>-</v>
      </c>
      <c r="BG99" s="443" t="str">
        <f t="shared" si="239"/>
        <v>-</v>
      </c>
      <c r="BH99" s="443" t="str">
        <f t="shared" si="239"/>
        <v>-</v>
      </c>
      <c r="BI99" s="443" t="str">
        <f t="shared" si="239"/>
        <v>-</v>
      </c>
      <c r="BJ99" s="443" t="str">
        <f t="shared" si="239"/>
        <v>-</v>
      </c>
      <c r="BK99" s="443" t="str">
        <f t="shared" si="239"/>
        <v>-</v>
      </c>
      <c r="BL99" s="443" t="str">
        <f t="shared" si="239"/>
        <v>-</v>
      </c>
      <c r="BM99" s="443" t="str">
        <f t="shared" si="239"/>
        <v>-</v>
      </c>
      <c r="BN99" s="443" t="str">
        <f t="shared" si="239"/>
        <v>-</v>
      </c>
      <c r="BO99" s="443" t="str">
        <f t="shared" si="239"/>
        <v>-</v>
      </c>
      <c r="BP99" s="443" t="str">
        <f t="shared" si="239"/>
        <v>-</v>
      </c>
      <c r="BQ99" s="443" t="str">
        <f t="shared" si="239"/>
        <v>-</v>
      </c>
      <c r="BR99" s="443" t="str">
        <f t="shared" si="239"/>
        <v>-</v>
      </c>
      <c r="BS99" s="443" t="str">
        <f t="shared" si="239"/>
        <v>-</v>
      </c>
      <c r="BT99" s="443" t="str">
        <f t="shared" si="239"/>
        <v>-</v>
      </c>
      <c r="BU99" s="443" t="str">
        <f t="shared" si="239"/>
        <v>-</v>
      </c>
      <c r="BV99" s="443" t="str">
        <f t="shared" si="239"/>
        <v>-</v>
      </c>
      <c r="BW99" s="443" t="str">
        <f t="shared" si="239"/>
        <v>-</v>
      </c>
      <c r="BX99" s="443" t="str">
        <f t="shared" si="239"/>
        <v>-</v>
      </c>
      <c r="BY99" s="443" t="str">
        <f t="shared" ref="BY99:CV99" si="240">IFERROR((BW28+BW38)*BW17, "-")</f>
        <v>-</v>
      </c>
      <c r="BZ99" s="443" t="str">
        <f t="shared" si="240"/>
        <v>-</v>
      </c>
      <c r="CA99" s="443" t="str">
        <f t="shared" si="240"/>
        <v>-</v>
      </c>
      <c r="CB99" s="443" t="str">
        <f t="shared" si="240"/>
        <v>-</v>
      </c>
      <c r="CC99" s="443" t="str">
        <f t="shared" si="240"/>
        <v>-</v>
      </c>
      <c r="CD99" s="443" t="str">
        <f t="shared" si="240"/>
        <v>-</v>
      </c>
      <c r="CE99" s="443" t="str">
        <f t="shared" si="240"/>
        <v>-</v>
      </c>
      <c r="CF99" s="443" t="str">
        <f t="shared" si="240"/>
        <v>-</v>
      </c>
      <c r="CG99" s="443" t="str">
        <f t="shared" si="240"/>
        <v>-</v>
      </c>
      <c r="CH99" s="443" t="str">
        <f t="shared" si="240"/>
        <v>-</v>
      </c>
      <c r="CI99" s="443" t="str">
        <f t="shared" si="240"/>
        <v>-</v>
      </c>
      <c r="CJ99" s="443" t="str">
        <f t="shared" si="240"/>
        <v>-</v>
      </c>
      <c r="CK99" s="443" t="str">
        <f t="shared" si="240"/>
        <v>-</v>
      </c>
      <c r="CL99" s="443" t="str">
        <f t="shared" si="240"/>
        <v>-</v>
      </c>
      <c r="CM99" s="443" t="str">
        <f t="shared" si="240"/>
        <v>-</v>
      </c>
      <c r="CN99" s="443" t="str">
        <f t="shared" si="240"/>
        <v>-</v>
      </c>
      <c r="CO99" s="443" t="str">
        <f t="shared" si="240"/>
        <v>-</v>
      </c>
      <c r="CP99" s="443" t="str">
        <f t="shared" si="240"/>
        <v>-</v>
      </c>
      <c r="CQ99" s="443" t="str">
        <f t="shared" si="240"/>
        <v>-</v>
      </c>
      <c r="CR99" s="443" t="str">
        <f t="shared" si="240"/>
        <v>-</v>
      </c>
      <c r="CS99" s="443" t="str">
        <f t="shared" si="240"/>
        <v>-</v>
      </c>
      <c r="CT99" s="443" t="str">
        <f t="shared" si="240"/>
        <v>-</v>
      </c>
      <c r="CU99" s="443" t="str">
        <f t="shared" si="240"/>
        <v>-</v>
      </c>
      <c r="CV99" s="443" t="str">
        <f t="shared" si="240"/>
        <v>-</v>
      </c>
      <c r="CW99" s="9"/>
      <c r="CX99" s="9"/>
      <c r="CY99" s="9"/>
      <c r="CZ99" s="9"/>
    </row>
    <row r="100" spans="2:104">
      <c r="L100" s="190"/>
      <c r="M100" s="190"/>
      <c r="N100" s="190"/>
      <c r="O100" s="190"/>
      <c r="P100" s="190"/>
      <c r="Q100" s="190"/>
      <c r="R100" s="190"/>
      <c r="S100" s="190"/>
      <c r="T100" s="190"/>
      <c r="U100" s="190"/>
      <c r="V100" s="190"/>
      <c r="W100" s="190"/>
      <c r="X100" s="190"/>
      <c r="Y100" s="190"/>
      <c r="Z100" s="190"/>
      <c r="AA100" s="190"/>
      <c r="AB100" s="190"/>
      <c r="AC100" s="190"/>
      <c r="AD100" s="190"/>
      <c r="AE100" s="190"/>
      <c r="AF100" s="190"/>
      <c r="AG100" s="190"/>
      <c r="AH100" s="190"/>
      <c r="AI100" s="190"/>
      <c r="AJ100" s="190"/>
      <c r="AK100" s="190"/>
      <c r="AL100" s="190"/>
      <c r="AM100" s="190"/>
      <c r="AN100" s="190"/>
      <c r="AO100" s="190"/>
      <c r="AP100" s="190"/>
      <c r="AQ100" s="190"/>
      <c r="AR100" s="190"/>
      <c r="AS100" s="190"/>
      <c r="AT100" s="190"/>
      <c r="AU100" s="190"/>
      <c r="AV100" s="190"/>
      <c r="AW100" s="190"/>
      <c r="AX100" s="190"/>
      <c r="AY100" s="190"/>
      <c r="AZ100" s="190"/>
      <c r="BA100" s="190"/>
      <c r="BB100" s="190"/>
      <c r="BC100" s="190"/>
      <c r="BD100" s="190"/>
      <c r="BE100" s="190"/>
      <c r="BF100" s="190"/>
      <c r="BG100" s="190"/>
      <c r="BH100" s="190"/>
      <c r="BI100" s="190"/>
      <c r="BJ100" s="190"/>
      <c r="BK100" s="190"/>
      <c r="BL100" s="190"/>
      <c r="BM100" s="190"/>
      <c r="BN100" s="190"/>
      <c r="BO100" s="190"/>
      <c r="BP100" s="190"/>
      <c r="BQ100" s="190"/>
      <c r="BR100" s="190"/>
      <c r="BS100" s="190"/>
      <c r="BT100" s="190"/>
      <c r="BU100" s="190"/>
      <c r="BV100" s="190"/>
      <c r="BW100" s="190"/>
      <c r="BX100" s="190"/>
      <c r="BY100" s="190"/>
      <c r="BZ100" s="190"/>
      <c r="CA100" s="190"/>
      <c r="CB100" s="190"/>
      <c r="CC100" s="190"/>
      <c r="CD100" s="190"/>
      <c r="CE100" s="190"/>
      <c r="CF100" s="190"/>
      <c r="CG100" s="190"/>
      <c r="CH100" s="190"/>
      <c r="CI100" s="190"/>
      <c r="CJ100" s="190"/>
      <c r="CK100" s="190"/>
      <c r="CL100" s="190"/>
      <c r="CM100" s="190"/>
      <c r="CN100" s="190"/>
      <c r="CO100" s="190"/>
      <c r="CP100" s="190"/>
      <c r="CQ100" s="190"/>
      <c r="CR100" s="190"/>
      <c r="CS100" s="190"/>
      <c r="CT100" s="190"/>
      <c r="CU100" s="190"/>
      <c r="CV100" s="190"/>
      <c r="CW100" s="9"/>
      <c r="CX100" s="9"/>
      <c r="CY100" s="9"/>
      <c r="CZ100" s="9"/>
    </row>
    <row r="101" spans="2:104" s="12" customFormat="1">
      <c r="B101" s="117" t="s">
        <v>51</v>
      </c>
      <c r="C101" s="117"/>
      <c r="D101" s="117"/>
      <c r="E101" s="117"/>
      <c r="F101" s="117"/>
      <c r="G101" s="117"/>
      <c r="H101" s="117"/>
      <c r="I101" s="117"/>
      <c r="J101" s="117"/>
      <c r="K101" s="117"/>
      <c r="L101" s="117"/>
      <c r="M101" s="117"/>
      <c r="N101" s="117"/>
      <c r="O101" s="422"/>
      <c r="P101" s="422"/>
      <c r="Q101" s="422"/>
      <c r="R101" s="422"/>
      <c r="S101" s="422"/>
      <c r="T101" s="422"/>
      <c r="U101" s="422"/>
      <c r="V101" s="422"/>
      <c r="W101" s="422"/>
      <c r="X101" s="422"/>
      <c r="Y101" s="422"/>
      <c r="Z101" s="422"/>
      <c r="AA101" s="422"/>
      <c r="AB101" s="422"/>
      <c r="AC101" s="422"/>
      <c r="AD101" s="422"/>
      <c r="AE101" s="422"/>
      <c r="AF101" s="422"/>
      <c r="AG101" s="422"/>
      <c r="AH101" s="117"/>
      <c r="AI101" s="117"/>
      <c r="AJ101" s="117"/>
      <c r="AK101" s="117"/>
      <c r="AL101" s="117"/>
      <c r="AM101" s="117"/>
      <c r="AN101" s="117"/>
      <c r="AO101" s="117"/>
      <c r="AP101" s="117"/>
      <c r="AQ101" s="117"/>
      <c r="AR101" s="117"/>
      <c r="AS101" s="117"/>
      <c r="AT101" s="117"/>
      <c r="AU101" s="117"/>
      <c r="AV101" s="117"/>
      <c r="AW101" s="117"/>
      <c r="AX101" s="117"/>
      <c r="AY101" s="117"/>
      <c r="AZ101" s="117"/>
      <c r="BA101" s="117"/>
      <c r="BB101" s="117"/>
      <c r="BC101" s="117"/>
      <c r="BD101" s="117"/>
      <c r="BE101" s="117"/>
      <c r="BF101" s="117"/>
      <c r="BG101" s="117"/>
      <c r="BH101" s="117"/>
      <c r="BI101" s="117"/>
      <c r="BJ101" s="117"/>
      <c r="BK101" s="117"/>
      <c r="BL101" s="117"/>
      <c r="BM101" s="117"/>
      <c r="BN101" s="117"/>
      <c r="BO101" s="117"/>
      <c r="BP101" s="117"/>
      <c r="BQ101" s="117"/>
      <c r="BR101" s="117"/>
      <c r="BS101" s="117"/>
      <c r="BT101" s="117"/>
      <c r="BU101" s="117"/>
      <c r="BV101" s="117"/>
      <c r="BW101" s="117"/>
      <c r="BX101" s="117"/>
      <c r="BY101" s="117"/>
      <c r="BZ101" s="117"/>
      <c r="CA101" s="117"/>
      <c r="CB101" s="117"/>
      <c r="CC101" s="117"/>
      <c r="CD101" s="117"/>
      <c r="CE101" s="117"/>
      <c r="CF101" s="117"/>
      <c r="CG101" s="117"/>
      <c r="CH101" s="117"/>
      <c r="CI101" s="117"/>
      <c r="CJ101" s="117"/>
      <c r="CK101" s="117"/>
      <c r="CL101" s="117"/>
      <c r="CM101" s="117"/>
      <c r="CN101" s="117"/>
      <c r="CO101" s="117"/>
      <c r="CP101" s="117"/>
      <c r="CQ101" s="117"/>
      <c r="CR101" s="117"/>
      <c r="CS101" s="117"/>
      <c r="CT101" s="117"/>
      <c r="CU101" s="117"/>
      <c r="CV101" s="117"/>
      <c r="CW101" s="118"/>
    </row>
    <row r="102" spans="2:104">
      <c r="P102" s="1"/>
      <c r="Q102" s="291"/>
    </row>
    <row r="103" spans="2:104">
      <c r="P103" s="1"/>
    </row>
    <row r="104" spans="2:104">
      <c r="P104" s="1"/>
    </row>
    <row r="105" spans="2:104">
      <c r="P105" s="1"/>
    </row>
    <row r="106" spans="2:104">
      <c r="P106" s="1"/>
    </row>
    <row r="107" spans="2:104" hidden="1">
      <c r="E107" s="89"/>
      <c r="P107" s="1"/>
    </row>
    <row r="108" spans="2:104" hidden="1">
      <c r="E108" s="89"/>
      <c r="P108" s="1"/>
    </row>
    <row r="109" spans="2:104" hidden="1">
      <c r="E109" s="89"/>
      <c r="P109" s="1"/>
    </row>
    <row r="110" spans="2:104" hidden="1">
      <c r="E110" s="89"/>
      <c r="P110" s="1"/>
    </row>
    <row r="111" spans="2:104">
      <c r="P111" s="1"/>
    </row>
    <row r="112" spans="2:104">
      <c r="P112" s="1"/>
    </row>
    <row r="113"/>
    <row r="114"/>
    <row r="115"/>
    <row r="116"/>
    <row r="117"/>
    <row r="118"/>
    <row r="119"/>
    <row r="120"/>
    <row r="121"/>
    <row r="122"/>
    <row r="123"/>
    <row r="124"/>
    <row r="125"/>
    <row r="126"/>
    <row r="127"/>
    <row r="128"/>
    <row r="129"/>
    <row r="130"/>
    <row r="131"/>
    <row r="132"/>
    <row r="133"/>
    <row r="134"/>
  </sheetData>
  <pageMargins left="0.7" right="0.7" top="0.75" bottom="0.75" header="0.3" footer="0.3"/>
  <pageSetup paperSize="9" orientation="portrait" r:id="rId1"/>
  <headerFooter>
    <oddHeader>&amp;C&amp;"Aptos"&amp;10&amp;K000000 OFFICIAL&amp;1#_x000D_</oddHeader>
    <oddFooter>&amp;C_x000D_&amp;1#&amp;"Aptos"&amp;10&amp;K000000 OFFICIAL</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lcf76f155ced4ddcb4097134ff3c332f xmlns="3ffacce4-957f-4f0a-910f-9efe2ecf512c">
      <Terms xmlns="http://schemas.microsoft.com/office/infopath/2007/PartnerControls"/>
    </lcf76f155ced4ddcb4097134ff3c332f>
    <PublicationRequestID xmlns="3ffacce4-957f-4f0a-910f-9efe2ecf512c">2473</PublicationRequestID>
    <TaxCatchAll xmlns="d66eba0d-a2b9-4833-9603-ab5d8f45883c" xsi:nil="true"/>
    <DocumentTitle xmlns="3ffacce4-957f-4f0a-910f-9efe2ecf512c">DRAFT PCFM</DocumentTitle>
    <DocumentRank xmlns="3ffacce4-957f-4f0a-910f-9efe2ecf512c">Subsidiary</DocumentRank>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D7C6947C0F765F428416B2828D309B65" ma:contentTypeVersion="12" ma:contentTypeDescription="Create a new document." ma:contentTypeScope="" ma:versionID="91e9d3178b0913f320655df5bbf4e546">
  <xsd:schema xmlns:xsd="http://www.w3.org/2001/XMLSchema" xmlns:xs="http://www.w3.org/2001/XMLSchema" xmlns:p="http://schemas.microsoft.com/office/2006/metadata/properties" xmlns:ns1="http://schemas.microsoft.com/sharepoint/v3" xmlns:ns2="3ffacce4-957f-4f0a-910f-9efe2ecf512c" xmlns:ns3="d66eba0d-a2b9-4833-9603-ab5d8f45883c" targetNamespace="http://schemas.microsoft.com/office/2006/metadata/properties" ma:root="true" ma:fieldsID="1d11cfb487c2823afc117963230ec203" ns1:_="" ns2:_="" ns3:_="">
    <xsd:import namespace="http://schemas.microsoft.com/sharepoint/v3"/>
    <xsd:import namespace="3ffacce4-957f-4f0a-910f-9efe2ecf512c"/>
    <xsd:import namespace="d66eba0d-a2b9-4833-9603-ab5d8f45883c"/>
    <xsd:element name="properties">
      <xsd:complexType>
        <xsd:sequence>
          <xsd:element name="documentManagement">
            <xsd:complexType>
              <xsd:all>
                <xsd:element ref="ns2:PublicationRequestID" minOccurs="0"/>
                <xsd:element ref="ns2:DocumentTitle" minOccurs="0"/>
                <xsd:element ref="ns2:DocumentRank" minOccurs="0"/>
                <xsd:element ref="ns2:lcf76f155ced4ddcb4097134ff3c332f" minOccurs="0"/>
                <xsd:element ref="ns3:TaxCatchAll" minOccurs="0"/>
                <xsd:element ref="ns2:MediaServiceMetadata" minOccurs="0"/>
                <xsd:element ref="ns2:MediaServiceFastMetadata" minOccurs="0"/>
                <xsd:element ref="ns2:MediaServiceSearchProperties" minOccurs="0"/>
                <xsd:element ref="ns2:MediaServiceObjectDetectorVersions" minOccurs="0"/>
                <xsd:element ref="ns1:_ip_UnifiedCompliancePolicyProperties" minOccurs="0"/>
                <xsd:element ref="ns1:_ip_UnifiedCompliancePolicyUIAc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8" nillable="true" ma:displayName="Unified Compliance Policy Properties" ma:hidden="true" ma:internalName="_ip_UnifiedCompliancePolicyProperties">
      <xsd:simpleType>
        <xsd:restriction base="dms:Note"/>
      </xsd:simpleType>
    </xsd:element>
    <xsd:element name="_ip_UnifiedCompliancePolicyUIAction" ma:index="19"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ffacce4-957f-4f0a-910f-9efe2ecf512c" elementFormDefault="qualified">
    <xsd:import namespace="http://schemas.microsoft.com/office/2006/documentManagement/types"/>
    <xsd:import namespace="http://schemas.microsoft.com/office/infopath/2007/PartnerControls"/>
    <xsd:element name="PublicationRequestID" ma:index="8" nillable="true" ma:displayName="PublicationRequestID" ma:format="Dropdown" ma:internalName="PublicationRequestID" ma:percentage="FALSE">
      <xsd:simpleType>
        <xsd:restriction base="dms:Number"/>
      </xsd:simpleType>
    </xsd:element>
    <xsd:element name="DocumentTitle" ma:index="9" nillable="true" ma:displayName="DocumentTitle" ma:format="Dropdown" ma:internalName="DocumentTitle">
      <xsd:simpleType>
        <xsd:restriction base="dms:Note">
          <xsd:maxLength value="255"/>
        </xsd:restriction>
      </xsd:simpleType>
    </xsd:element>
    <xsd:element name="DocumentRank" ma:index="10" nillable="true" ma:displayName="DocumentImportance" ma:format="Dropdown" ma:internalName="DocumentRank">
      <xsd:simpleType>
        <xsd:restriction base="dms:Text">
          <xsd:maxLength value="255"/>
        </xsd:restriction>
      </xsd:simpleType>
    </xsd:element>
    <xsd:element name="lcf76f155ced4ddcb4097134ff3c332f" ma:index="12" nillable="true" ma:taxonomy="true" ma:internalName="lcf76f155ced4ddcb4097134ff3c332f" ma:taxonomyFieldName="MediaServiceImageTags" ma:displayName="Image Tags" ma:readOnly="false" ma:fieldId="{5cf76f15-5ced-4ddc-b409-7134ff3c332f}" ma:taxonomyMulti="true" ma:sspId="f1db303c-1d0a-4523-bf11-6998614b3713" ma:termSetId="09814cd3-568e-fe90-9814-8d621ff8fb84" ma:anchorId="fba54fb3-c3e1-fe81-a776-ca4b69148c4d" ma:open="true" ma:isKeyword="false">
      <xsd:complexType>
        <xsd:sequence>
          <xsd:element ref="pc:Terms" minOccurs="0" maxOccurs="1"/>
        </xsd:sequence>
      </xsd:complexType>
    </xsd:element>
    <xsd:element name="MediaServiceMetadata" ma:index="14" nillable="true" ma:displayName="MediaServiceMetadata" ma:hidden="true" ma:internalName="MediaServiceMetadata" ma:readOnly="true">
      <xsd:simpleType>
        <xsd:restriction base="dms:Note"/>
      </xsd:simpleType>
    </xsd:element>
    <xsd:element name="MediaServiceFastMetadata" ma:index="15" nillable="true" ma:displayName="MediaServiceFastMetadata" ma:hidden="true" ma:internalName="MediaServiceFastMetadata" ma:readOnly="true">
      <xsd:simpleType>
        <xsd:restriction base="dms:Note"/>
      </xsd:simpleType>
    </xsd:element>
    <xsd:element name="MediaServiceSearchProperties" ma:index="16" nillable="true" ma:displayName="MediaServiceSearchProperties" ma:hidden="true" ma:internalName="MediaServiceSearchProperties" ma:readOnly="true">
      <xsd:simpleType>
        <xsd:restriction base="dms:Note"/>
      </xsd:simpleType>
    </xsd:element>
    <xsd:element name="MediaServiceObjectDetectorVersions" ma:index="17"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66eba0d-a2b9-4833-9603-ab5d8f45883c" elementFormDefault="qualified">
    <xsd:import namespace="http://schemas.microsoft.com/office/2006/documentManagement/types"/>
    <xsd:import namespace="http://schemas.microsoft.com/office/infopath/2007/PartnerControls"/>
    <xsd:element name="TaxCatchAll" ma:index="13" nillable="true" ma:displayName="Taxonomy Catch All Column" ma:hidden="true" ma:list="{bdb3995f-4898-4ee6-8000-b65c76445445}" ma:internalName="TaxCatchAll" ma:showField="CatchAllData" ma:web="d66eba0d-a2b9-4833-9603-ab5d8f45883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1 6 " ? > < D a t a M a s h u p   x m l n s = " h t t p : / / s c h e m a s . m i c r o s o f t . c o m / D a t a M a s h u p " > A A A A A B Y D A A B Q S w M E F A A C A A g A g 1 5 u W o X x p k y m A A A A 9 w A A A B I A H A B D b 2 5 m a W c v U G F j a 2 F n Z S 5 4 b W w g o h g A K K A U A A A A A A A A A A A A A A A A A A A A A A A A A A A A h Y 8 x D o I w G I W v Q r r T F h g E U k q i g 4 s k J i b G t S k V G u H H 0 G K 5 m 4 N H 8 g p i F H V z f N / 7 h v f u 1 x v L x 7 b x L q o 3 u o M M B Z g i T 4 H s S g 1 V h g Z 7 9 G O U c 7 Y V 8 i Q q 5 U 0 y m H Q 0 Z Y Z q a 8 8 p I c 4 5 7 C L c 9 R U J K Q 3 I o d j s Z K 1 a g T 6 y / i / 7 G o w V I B X i b P 8 a w 0 M c R A k O 4 k W C K S M z Z Y W G r x F O g 5 / t D 2 S r o b F D r 7 g C f 7 1 k Z I 6 M v E / w B 1 B L A w Q U A A I A C A C D X m 5 a 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g 1 5 u W i i K R 7 g O A A A A E Q A A A B M A H A B G b 3 J t d W x h c y 9 T Z W N 0 a W 9 u M S 5 t I K I Y A C i g F A A A A A A A A A A A A A A A A A A A A A A A A A A A A C t O T S 7 J z M 9 T C I b Q h t Y A U E s B A i 0 A F A A C A A g A g 1 5 u W o X x p k y m A A A A 9 w A A A B I A A A A A A A A A A A A A A A A A A A A A A E N v b m Z p Z y 9 Q Y W N r Y W d l L n h t b F B L A Q I t A B Q A A g A I A I N e b l o P y u m r p A A A A O k A A A A T A A A A A A A A A A A A A A A A A P I A A A B b Q 2 9 u d G V u d F 9 U e X B l c 1 0 u e G 1 s U E s B A i 0 A F A A C A A g A g 1 5 u W i i K R 7 g O A A A A E Q A A A B M A A A A A A A A A A A A A A A A A 4 w E A A E Z v c m 1 1 b G F z L 1 N l Y 3 R p b 2 4 x L m 1 Q S w U G A A A A A A M A A w D C A A A A P g I A A A A A E A E A A O + 7 v z w / e G 1 s I H Z l c n N p b 2 4 9 I j E u M C I g Z W 5 j b 2 R p b m c 9 I n V 0 Z i 0 4 I j 8 + P F B l c m 1 p c 3 N p b 2 5 M a X N 0 I H h t b G 5 z O n h z Z D 0 i a H R 0 c D o v L 3 d 3 d y 5 3 M y 5 v c m c v M j A w M S 9 Y T U x T Y 2 h l b W E i I H h t b G 5 z O n h z a T 0 i a H R 0 c D o v L 3 d 3 d y 5 3 M y 5 v c m c v M j A w M S 9 Y T U x T Y 2 h l b W E t a W 5 z d G F u Y 2 U i P j x D Y W 5 F d m F s d W F 0 Z U Z 1 d H V y Z V B h Y 2 t h Z 2 V z P m Z h b H N l P C 9 D Y W 5 F d m F s d W F 0 Z U Z 1 d H V y Z V B h Y 2 t h Z 2 V z P j x G a X J l d 2 F s b E V u Y W J s Z W Q + d H J 1 Z T w v R m l y Z X d h b G x F b m F i b G V k P j w v U G V y b W l z c 2 l v b k x p c 3 Q + l w E A A A A A A A B 1 A Q A A 7 7 u / P D 9 4 b W w g d m V y c 2 l v b j 0 i M S 4 w I i B l b m N v Z G l u Z z 0 i d X R m L T g i P z 4 8 T G 9 j Y W x Q Y W N r Y W d l T W V 0 Y W R h d G F G a W x l I H h t b G 5 z O n h z Z D 0 i a H R 0 c D o v L 3 d 3 d y 5 3 M y 5 v c m c v M j A w M S 9 Y T U x T Y 2 h l b W E i I H h t b G 5 z O n h z a T 0 i a H R 0 c D o v L 3 d 3 d y 5 3 M y 5 v c m c v M j A w M S 9 Y T U x T Y 2 h l b W E t a W 5 z d G F u Y 2 U i P j x J d G V t c z 4 8 S X R l b T 4 8 S X R l b U x v Y 2 F 0 a W 9 u P j x J d G V t V H l w Z T 5 B b G x G b 3 J t d W x h c z w v S X R l b V R 5 c G U + P E l 0 Z W 1 Q Y X R o I C 8 + P C 9 J d G V t T G 9 j Y X R p b 2 4 + P F N 0 Y W J s Z U V u d H J p Z X M + P E V u d H J 5 I F R 5 c G U 9 I l J l b G F 0 a W 9 u c 2 h p c H M i I F Z h b H V l P S J z Q U F B Q U F B P T 0 i I C 8 + P C 9 T d G F i b G V F b n R y a W V z P j w v S X R l b T 4 8 L 0 l 0 Z W 1 z P j w v T G 9 j Y W x Q Y W N r Y W d l T W V 0 Y W R h d G F G a W x l P h Y A A A B Q S w U G A A A A A A A A A A A A A A A A A A A A A A A A 2 g A A A A E A A A D Q j J 3 f A R X R E Y x 6 A M B P w p f r A Q A A A E O l v K N 7 U W J G o S L t N K m L R r w A A A A A A g A A A A A A A 2 Y A A M A A A A A Q A A A A 5 8 M A a g q P u C 1 F o m + P T S I E j g A A A A A E g A A A o A A A A B A A A A D b O 9 1 K l g 1 X o / C f C l Y v y J n C U A A A A L f 1 r G y W 1 Z 0 J R P A 2 g A 6 w w s 4 C K i o r h d 6 f y Z B c K P i Q J D K J l J / Q G Q K W 0 0 c o V 0 7 m i 7 i 9 W I F 0 Y I q P 1 o C 5 0 a j x R g d E 6 H 3 c n i j I M s I V 4 c r G 9 w 9 o W E 6 0 F A A A A G 3 6 1 Y Y B F S 7 I L S x R Z D c O E y X 8 S R M V < / D a t a M a s h u p > 
</file>

<file path=customXml/item4.xml><?xml version="1.0" encoding="utf-8"?>
<?mso-contentType ?>
<FormTemplates xmlns="http://schemas.microsoft.com/sharepoint/v3/contenttype/forms">
  <Display>DocumentLibraryForm</Display>
  <Edit>DocumentLibraryForm</Edit>
  <New>DocumentLibraryForm</New>
</FormTemplates>
</file>

<file path=customXml/item5.xml><?xml version="1.0" encoding="utf-8"?>
<sisl xmlns:xsd="http://www.w3.org/2001/XMLSchema" xmlns:xsi="http://www.w3.org/2001/XMLSchema-instance" xmlns="http://www.boldonjames.com/2008/01/sie/internal/label" sislVersion="0" policy="973096ae-7329-4b3b-9368-47aeba6959e1" origin="userSelected"/>
</file>

<file path=customXml/itemProps1.xml><?xml version="1.0" encoding="utf-8"?>
<ds:datastoreItem xmlns:ds="http://schemas.openxmlformats.org/officeDocument/2006/customXml" ds:itemID="{DC7A86F9-DF8B-4066-8697-136ED6000D83}"/>
</file>

<file path=customXml/itemProps2.xml><?xml version="1.0" encoding="utf-8"?>
<ds:datastoreItem xmlns:ds="http://schemas.openxmlformats.org/officeDocument/2006/customXml" ds:itemID="{5201E27D-86B2-42B3-96D4-067D96174478}"/>
</file>

<file path=customXml/itemProps3.xml><?xml version="1.0" encoding="utf-8"?>
<ds:datastoreItem xmlns:ds="http://schemas.openxmlformats.org/officeDocument/2006/customXml" ds:itemID="{37528624-CC34-487E-9A38-E838B82404B0}"/>
</file>

<file path=customXml/itemProps4.xml><?xml version="1.0" encoding="utf-8"?>
<ds:datastoreItem xmlns:ds="http://schemas.openxmlformats.org/officeDocument/2006/customXml" ds:itemID="{79ED6EC0-2C16-48A4-90F0-60AEAB5B8D8F}"/>
</file>

<file path=customXml/itemProps5.xml><?xml version="1.0" encoding="utf-8"?>
<ds:datastoreItem xmlns:ds="http://schemas.openxmlformats.org/officeDocument/2006/customXml" ds:itemID="{A6AA9A0B-4BAF-443A-A7D9-7B81850BBE40}"/>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Max Brown</dc:creator>
  <cp:keywords/>
  <dc:description/>
  <cp:lastModifiedBy/>
  <cp:revision/>
  <dcterms:created xsi:type="dcterms:W3CDTF">2022-07-21T15:20:50Z</dcterms:created>
  <dcterms:modified xsi:type="dcterms:W3CDTF">2026-07-15T13:43:06Z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IndexRef">
    <vt:lpwstr>f811e143-eff5-4dfd-9787-d0fe44b5436a</vt:lpwstr>
  </property>
  <property fmtid="{D5CDD505-2E9C-101B-9397-08002B2CF9AE}" pid="3" name="bjDocumentSecurityLabel">
    <vt:lpwstr>This item has no classification</vt:lpwstr>
  </property>
  <property fmtid="{D5CDD505-2E9C-101B-9397-08002B2CF9AE}" pid="4" name="bjSaver">
    <vt:lpwstr>sdgwGKwLDK1vG7bdYkSLXYbp2eZd8P5G</vt:lpwstr>
  </property>
  <property fmtid="{D5CDD505-2E9C-101B-9397-08002B2CF9AE}" pid="5" name="bjClsUserRVM">
    <vt:lpwstr>[]</vt:lpwstr>
  </property>
  <property fmtid="{D5CDD505-2E9C-101B-9397-08002B2CF9AE}" pid="6" name="ContentTypeId">
    <vt:lpwstr>0x010100D7C6947C0F765F428416B2828D309B65</vt:lpwstr>
  </property>
  <property fmtid="{D5CDD505-2E9C-101B-9397-08002B2CF9AE}" pid="7" name="MediaServiceImageTags">
    <vt:lpwstr/>
  </property>
  <property fmtid="{D5CDD505-2E9C-101B-9397-08002B2CF9AE}" pid="8" name="SharedWithUsers">
    <vt:lpwstr>42;#James Tricker</vt:lpwstr>
  </property>
  <property fmtid="{D5CDD505-2E9C-101B-9397-08002B2CF9AE}" pid="9" name="MSIP_Label_5aee3434-f7af-4edb-a29e-2a21d151ac0d_Enabled">
    <vt:lpwstr>true</vt:lpwstr>
  </property>
  <property fmtid="{D5CDD505-2E9C-101B-9397-08002B2CF9AE}" pid="10" name="MSIP_Label_5aee3434-f7af-4edb-a29e-2a21d151ac0d_SetDate">
    <vt:lpwstr>2026-07-03T09:45:19Z</vt:lpwstr>
  </property>
  <property fmtid="{D5CDD505-2E9C-101B-9397-08002B2CF9AE}" pid="11" name="MSIP_Label_5aee3434-f7af-4edb-a29e-2a21d151ac0d_Method">
    <vt:lpwstr>Privileged</vt:lpwstr>
  </property>
  <property fmtid="{D5CDD505-2E9C-101B-9397-08002B2CF9AE}" pid="12" name="MSIP_Label_5aee3434-f7af-4edb-a29e-2a21d151ac0d_Name">
    <vt:lpwstr>OFFICIAL -</vt:lpwstr>
  </property>
  <property fmtid="{D5CDD505-2E9C-101B-9397-08002B2CF9AE}" pid="13" name="MSIP_Label_5aee3434-f7af-4edb-a29e-2a21d151ac0d_SiteId">
    <vt:lpwstr>185562ad-39bc-4840-8e40-be6216340c52</vt:lpwstr>
  </property>
  <property fmtid="{D5CDD505-2E9C-101B-9397-08002B2CF9AE}" pid="14" name="MSIP_Label_5aee3434-f7af-4edb-a29e-2a21d151ac0d_ActionId">
    <vt:lpwstr>dc934156-1a1e-49fd-acd7-8b232721bdba</vt:lpwstr>
  </property>
  <property fmtid="{D5CDD505-2E9C-101B-9397-08002B2CF9AE}" pid="15" name="MSIP_Label_5aee3434-f7af-4edb-a29e-2a21d151ac0d_ContentBits">
    <vt:lpwstr>3</vt:lpwstr>
  </property>
  <property fmtid="{D5CDD505-2E9C-101B-9397-08002B2CF9AE}" pid="16" name="MSIP_Label_5aee3434-f7af-4edb-a29e-2a21d151ac0d_Tag">
    <vt:lpwstr>10, 0, 1, 1</vt:lpwstr>
  </property>
</Properties>
</file>